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66.xml" ContentType="application/vnd.ms-excel.person+xml"/>
  <Override PartName="/xl/persons/person15.xml" ContentType="application/vnd.ms-excel.person+xml"/>
  <Override PartName="/xl/persons/person34.xml" ContentType="application/vnd.ms-excel.person+xml"/>
  <Override PartName="/xl/persons/person85.xml" ContentType="application/vnd.ms-excel.person+xml"/>
  <Override PartName="/xl/persons/person104.xml" ContentType="application/vnd.ms-excel.person+xml"/>
  <Override PartName="/xl/persons/person120.xml" ContentType="application/vnd.ms-excel.person+xml"/>
  <Override PartName="/xl/persons/person141.xml" ContentType="application/vnd.ms-excel.person+xml"/>
  <Override PartName="/xl/persons/person155.xml" ContentType="application/vnd.ms-excel.person+xml"/>
  <Override PartName="/xl/persons/person57.xml" ContentType="application/vnd.ms-excel.person+xml"/>
  <Override PartName="/xl/persons/person5.xml" ContentType="application/vnd.ms-excel.person+xml"/>
  <Override PartName="/xl/persons/person25.xml" ContentType="application/vnd.ms-excel.person+xml"/>
  <Override PartName="/xl/persons/person75.xml" ContentType="application/vnd.ms-excel.person+xml"/>
  <Override PartName="/xl/persons/person96.xml" ContentType="application/vnd.ms-excel.person+xml"/>
  <Override PartName="/xl/persons/person115.xml" ContentType="application/vnd.ms-excel.person+xml"/>
  <Override PartName="/xl/persons/person45.xml" ContentType="application/vnd.ms-excel.person+xml"/>
  <Override PartName="/xl/persons/person131.xml" ContentType="application/vnd.ms-excel.person+xml"/>
  <Override PartName="/xl/persons/person119.xml" ContentType="application/vnd.ms-excel.person+xml"/>
  <Override PartName="/xl/persons/person93.xml" ContentType="application/vnd.ms-excel.person+xml"/>
  <Override PartName="/xl/persons/person20.xml" ContentType="application/vnd.ms-excel.person+xml"/>
  <Override PartName="/xl/persons/person103.xml" ContentType="application/vnd.ms-excel.person+xml"/>
  <Override PartName="/xl/persons/person39.xml" ContentType="application/vnd.ms-excel.person+xml"/>
  <Override PartName="/xl/persons/person121.xml" ContentType="application/vnd.ms-excel.person+xml"/>
  <Override PartName="/xl/persons/person142.xml" ContentType="application/vnd.ms-excel.person+xml"/>
  <Override PartName="/xl/persons/person156.xml" ContentType="application/vnd.ms-excel.person+xml"/>
  <Override PartName="/xl/persons/person82.xml" ContentType="application/vnd.ms-excel.person+xml"/>
  <Override PartName="/xl/persons/person60.xml" ContentType="application/vnd.ms-excel.person+xml"/>
  <Override PartName="/xl/persons/person109.xml" ContentType="application/vnd.ms-excel.person+xml"/>
  <Override PartName="/xl/persons/person92.xml" ContentType="application/vnd.ms-excel.person+xml"/>
  <Override PartName="/xl/persons/person48.xml" ContentType="application/vnd.ms-excel.person+xml"/>
  <Override PartName="/xl/persons/person27.xml" ContentType="application/vnd.ms-excel.person+xml"/>
  <Override PartName="/xl/persons/person7.xml" ContentType="application/vnd.ms-excel.person+xml"/>
  <Override PartName="/xl/persons/person132.xml" ContentType="application/vnd.ms-excel.person+xml"/>
  <Override PartName="/xl/persons/person72.xml" ContentType="application/vnd.ms-excel.person+xml"/>
  <Override PartName="/xl/persons/person102.xml" ContentType="application/vnd.ms-excel.person+xml"/>
  <Override PartName="/xl/persons/person81.xml" ContentType="application/vnd.ms-excel.person+xml"/>
  <Override PartName="/xl/persons/person0.xml" ContentType="application/vnd.ms-excel.person+xml"/>
  <Override PartName="/xl/persons/person16.xml" ContentType="application/vnd.ms-excel.person+xml"/>
  <Override PartName="/xl/persons/person122.xml" ContentType="application/vnd.ms-excel.person+xml"/>
  <Override PartName="/xl/persons/person143.xml" ContentType="application/vnd.ms-excel.person+xml"/>
  <Override PartName="/xl/persons/person157.xml" ContentType="application/vnd.ms-excel.person+xml"/>
  <Override PartName="/xl/persons/person59.xml" ContentType="application/vnd.ms-excel.person+xml"/>
  <Override PartName="/xl/persons/person89.xml" ContentType="application/vnd.ms-excel.person+xml"/>
  <Override PartName="/xl/persons/person69.xml" ContentType="application/vnd.ms-excel.person+xml"/>
  <Override PartName="/xl/persons/person8.xml" ContentType="application/vnd.ms-excel.person+xml"/>
  <Override PartName="/xl/persons/person26.xml" ContentType="application/vnd.ms-excel.person+xml"/>
  <Override PartName="/xl/persons/person47.xml" ContentType="application/vnd.ms-excel.person+xml"/>
  <Override PartName="/xl/persons/person112.xml" ContentType="application/vnd.ms-excel.person+xml"/>
  <Override PartName="/xl/persons/person133.xml" ContentType="application/vnd.ms-excel.person+xml"/>
  <Override PartName="/xl/persons/person79.xml" ContentType="application/vnd.ms-excel.person+xml"/>
  <Override PartName="/xl/persons/person17.xml" ContentType="application/vnd.ms-excel.person+xml"/>
  <Override PartName="/xl/persons/person38.xml" ContentType="application/vnd.ms-excel.person+xml"/>
  <Override PartName="/xl/persons/person1.xml" ContentType="application/vnd.ms-excel.person+xml"/>
  <Override PartName="/xl/persons/person100.xml" ContentType="application/vnd.ms-excel.person+xml"/>
  <Override PartName="/xl/persons/person123.xml" ContentType="application/vnd.ms-excel.person+xml"/>
  <Override PartName="/xl/persons/person144.xml" ContentType="application/vnd.ms-excel.person+xml"/>
  <Override PartName="/xl/persons/person158.xml" ContentType="application/vnd.ms-excel.person+xml"/>
  <Override PartName="/xl/persons/person116.xml" ContentType="application/vnd.ms-excel.person+xml"/>
  <Override PartName="/xl/persons/person95.xml" ContentType="application/vnd.ms-excel.person+xml"/>
  <Override PartName="/xl/persons/person36.xml" ContentType="application/vnd.ms-excel.person+xml"/>
  <Override PartName="/xl/persons/person14.xml" ContentType="application/vnd.ms-excel.person+xml"/>
  <Override PartName="/xl/persons/person50.xml" ContentType="application/vnd.ms-excel.person+xml"/>
  <Override PartName="/xl/persons/person54.xml" ContentType="application/vnd.ms-excel.person+xml"/>
  <Override PartName="/xl/persons/person73.xml" ContentType="application/vnd.ms-excel.person+xml"/>
  <Override PartName="/xl/persons/person110.xml" ContentType="application/vnd.ms-excel.person+xml"/>
  <Override PartName="/xl/persons/person28.xml" ContentType="application/vnd.ms-excel.person+xml"/>
  <Override PartName="/xl/persons/person6.xml" ContentType="application/vnd.ms-excel.person+xml"/>
  <Override PartName="/xl/persons/person44.xml" ContentType="application/vnd.ms-excel.person+xml"/>
  <Override PartName="/xl/persons/person49.xml" ContentType="application/vnd.ms-excel.person+xml"/>
  <Override PartName="/xl/persons/person68.xml" ContentType="application/vnd.ms-excel.person+xml"/>
  <Override PartName="/xl/persons/person88.xml" ContentType="application/vnd.ms-excel.person+xml"/>
  <Override PartName="/xl/persons/person134.xml" ContentType="application/vnd.ms-excel.person+xml"/>
  <Override PartName="/xl/persons/person139.xml" ContentType="application/vnd.ms-excel.person+xml"/>
  <Override PartName="/xl/persons/person161.xml" ContentType="application/vnd.ms-excel.person+xml"/>
  <Override PartName="/xl/persons/person105.xml" ContentType="application/vnd.ms-excel.person+xml"/>
  <Override PartName="/xl/persons/person19.xml" ContentType="application/vnd.ms-excel.person+xml"/>
  <Override PartName="/xl/persons/person65.xml" ContentType="application/vnd.ms-excel.person+xml"/>
  <Override PartName="/xl/persons/person83.xml" ContentType="application/vnd.ms-excel.person+xml"/>
  <Override PartName="/xl/persons/person40.xml" ContentType="application/vnd.ms-excel.person+xml"/>
  <Override PartName="/xl/persons/person35.xml" ContentType="application/vnd.ms-excel.person+xml"/>
  <Override PartName="/xl/persons/person11.xml" ContentType="application/vnd.ms-excel.person+xml"/>
  <Override PartName="/xl/persons/person3.xml" ContentType="application/vnd.ms-excel.person+xml"/>
  <Override PartName="/xl/persons/person78.xml" ContentType="application/vnd.ms-excel.person+xml"/>
  <Override PartName="/xl/persons/person99.xml" ContentType="application/vnd.ms-excel.person+xml"/>
  <Override PartName="/xl/persons/person124.xml" ContentType="application/vnd.ms-excel.person+xml"/>
  <Override PartName="/xl/persons/person129.xml" ContentType="application/vnd.ms-excel.person+xml"/>
  <Override PartName="/xl/persons/person145.xml" ContentType="application/vnd.ms-excel.person+xml"/>
  <Override PartName="/xl/persons/person159.xml" ContentType="application/vnd.ms-excel.person+xml"/>
  <Override PartName="/xl/persons/person140.xml" ContentType="application/vnd.ms-excel.person+xml"/>
  <Override PartName="/xl/persons/person154.xml" ContentType="application/vnd.ms-excel.person+xml"/>
  <Override PartName="/xl/persons/person76.xml" ContentType="application/vnd.ms-excel.person+xml"/>
  <Override PartName="/xl/persons/person58.xml" ContentType="application/vnd.ms-excel.person+xml"/>
  <Override PartName="/xl/persons/person2.xml" ContentType="application/vnd.ms-excel.person+xml"/>
  <Override PartName="/xl/persons/person91.xml" ContentType="application/vnd.ms-excel.person+xml"/>
  <Override PartName="/xl/persons/person71.xml" ContentType="application/vnd.ms-excel.person+xml"/>
  <Override PartName="/xl/persons/person53.xml" ContentType="application/vnd.ms-excel.person+xml"/>
  <Override PartName="/xl/persons/person51.xml" ContentType="application/vnd.ms-excel.person+xml"/>
  <Override PartName="/xl/persons/person46.xml" ContentType="application/vnd.ms-excel.person+xml"/>
  <Override PartName="/xl/persons/person4.xml" ContentType="application/vnd.ms-excel.person+xml"/>
  <Override PartName="/xl/persons/person24.xml" ContentType="application/vnd.ms-excel.person+xml"/>
  <Override PartName="/xl/persons/person29.xml" ContentType="application/vnd.ms-excel.person+xml"/>
  <Override PartName="/xl/persons/person94.xml" ContentType="application/vnd.ms-excel.person+xml"/>
  <Override PartName="/xl/persons/person114.xml" ContentType="application/vnd.ms-excel.person+xml"/>
  <Override PartName="/xl/persons/person113.xml" ContentType="application/vnd.ms-excel.person+xml"/>
  <Override PartName="/xl/persons/person135.xml" ContentType="application/vnd.ms-excel.person+xml"/>
  <Override PartName="/xl/persons/person130.xml" ContentType="application/vnd.ms-excel.person+xml"/>
  <Override PartName="/xl/persons/person160.xml" ContentType="application/vnd.ms-excel.person+xml"/>
  <Override PartName="/xl/persons/person127.xml" ContentType="application/vnd.ms-excel.person+xml"/>
  <Override PartName="/xl/persons/person18.xml" ContentType="application/vnd.ms-excel.person+xml"/>
  <Override PartName="/xl/persons/person37.xml" ContentType="application/vnd.ms-excel.person+xml"/>
  <Override PartName="/xl/persons/person61.xml" ContentType="application/vnd.ms-excel.person+xml"/>
  <Override PartName="/xl/persons/person80.xml" ContentType="application/vnd.ms-excel.person+xml"/>
  <Override PartName="/xl/persons/person101.xml" ContentType="application/vnd.ms-excel.person+xml"/>
  <Override PartName="/xl/persons/person153.xml" ContentType="application/vnd.ms-excel.person+xml"/>
  <Override PartName="/xl/persons/person149.xml" ContentType="application/vnd.ms-excel.person+xml"/>
  <Override PartName="/xl/persons/person9.xml" ContentType="application/vnd.ms-excel.person+xml"/>
  <Override PartName="/xl/persons/person30.xml" ContentType="application/vnd.ms-excel.person+xml"/>
  <Override PartName="/xl/persons/person52.xml" ContentType="application/vnd.ms-excel.person+xml"/>
  <Override PartName="/xl/persons/person70.xml" ContentType="application/vnd.ms-excel.person+xml"/>
  <Override PartName="/xl/persons/person90.xml" ContentType="application/vnd.ms-excel.person+xml"/>
  <Override PartName="/xl/persons/person138.xml" ContentType="application/vnd.ms-excel.person+xml"/>
  <Override PartName="/xl/persons/person41.xml" ContentType="application/vnd.ms-excel.person+xml"/>
  <Override PartName="/xl/persons/person111.xml" ContentType="application/vnd.ms-excel.person+xml"/>
  <Override PartName="/xl/persons/person.xml" ContentType="application/vnd.ms-excel.person+xml"/>
  <Override PartName="/xl/persons/person87.xml" ContentType="application/vnd.ms-excel.person+xml"/>
  <Override PartName="/xl/persons/person23.xml" ContentType="application/vnd.ms-excel.person+xml"/>
  <Override PartName="/xl/persons/person62.xml" ContentType="application/vnd.ms-excel.person+xml"/>
  <Override PartName="/xl/persons/person148.xml" ContentType="application/vnd.ms-excel.person+xml"/>
  <Override PartName="/xl/persons/person126.xml" ContentType="application/vnd.ms-excel.person+xml"/>
  <Override PartName="/xl/persons/person108.xml" ContentType="application/vnd.ms-excel.person+xml"/>
  <Override PartName="/xl/persons/person32.xml" ContentType="application/vnd.ms-excel.person+xml"/>
  <Override PartName="/xl/persons/person152.xml" ContentType="application/vnd.ms-excel.person+xml"/>
  <Override PartName="/xl/persons/person77.xml" ContentType="application/vnd.ms-excel.person+xml"/>
  <Override PartName="/xl/persons/person56.xml" ContentType="application/vnd.ms-excel.person+xml"/>
  <Override PartName="/xl/persons/person10.xml" ContentType="application/vnd.ms-excel.person+xml"/>
  <Override PartName="/xl/persons/person137.xml" ContentType="application/vnd.ms-excel.person+xml"/>
  <Override PartName="/xl/persons/person118.xml" ContentType="application/vnd.ms-excel.person+xml"/>
  <Override PartName="/xl/persons/person98.xml" ContentType="application/vnd.ms-excel.person+xml"/>
  <Override PartName="/xl/persons/person43.xml" ContentType="application/vnd.ms-excel.person+xml"/>
  <Override PartName="/xl/persons/person22.xml" ContentType="application/vnd.ms-excel.person+xml"/>
  <Override PartName="/xl/persons/person163.xml" ContentType="application/vnd.ms-excel.person+xml"/>
  <Override PartName="/xl/persons/person63.xml" ContentType="application/vnd.ms-excel.person+xml"/>
  <Override PartName="/xl/persons/person147.xml" ContentType="application/vnd.ms-excel.person+xml"/>
  <Override PartName="/xl/persons/person107.xml" ContentType="application/vnd.ms-excel.person+xml"/>
  <Override PartName="/xl/persons/person86.xml" ContentType="application/vnd.ms-excel.person+xml"/>
  <Override PartName="/xl/persons/person13.xml" ContentType="application/vnd.ms-excel.person+xml"/>
  <Override PartName="/xl/persons/person31.xml" ContentType="application/vnd.ms-excel.person+xml"/>
  <Override PartName="/xl/persons/person125.xml" ContentType="application/vnd.ms-excel.person+xml"/>
  <Override PartName="/xl/persons/person151.xml" ContentType="application/vnd.ms-excel.person+xml"/>
  <Override PartName="/xl/persons/person117.xml" ContentType="application/vnd.ms-excel.person+xml"/>
  <Override PartName="/xl/persons/person97.xml" ContentType="application/vnd.ms-excel.person+xml"/>
  <Override PartName="/xl/persons/person74.xml" ContentType="application/vnd.ms-excel.person+xml"/>
  <Override PartName="/xl/persons/person67.xml" ContentType="application/vnd.ms-excel.person+xml"/>
  <Override PartName="/xl/persons/person55.xml" ContentType="application/vnd.ms-excel.person+xml"/>
  <Override PartName="/xl/persons/person136.xml" ContentType="application/vnd.ms-excel.person+xml"/>
  <Override PartName="/xl/persons/person162.xml" ContentType="application/vnd.ms-excel.person+xml"/>
  <Override PartName="/xl/persons/person21.xml" ContentType="application/vnd.ms-excel.person+xml"/>
  <Override PartName="/xl/persons/person42.xml" ContentType="application/vnd.ms-excel.person+xml"/>
  <Override PartName="/xl/persons/person106.xml" ContentType="application/vnd.ms-excel.person+xml"/>
  <Override PartName="/xl/persons/person84.xml" ContentType="application/vnd.ms-excel.person+xml"/>
  <Override PartName="/xl/persons/person64.xml" ContentType="application/vnd.ms-excel.person+xml"/>
  <Override PartName="/xl/persons/person128.xml" ContentType="application/vnd.ms-excel.person+xml"/>
  <Override PartName="/xl/persons/person12.xml" ContentType="application/vnd.ms-excel.person+xml"/>
  <Override PartName="/xl/persons/person33.xml" ContentType="application/vnd.ms-excel.person+xml"/>
  <Override PartName="/xl/persons/person146.xml" ContentType="application/vnd.ms-excel.person+xml"/>
  <Override PartName="/xl/persons/person150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4ac2615bd5291ed7/Documentos/JORDI/CCCJ/Web2021/classificacions/"/>
    </mc:Choice>
  </mc:AlternateContent>
  <xr:revisionPtr revIDLastSave="0" documentId="8_{85065791-A6F6-4236-9A2E-521684D3EF19}" xr6:coauthVersionLast="47" xr6:coauthVersionMax="47" xr10:uidLastSave="{00000000-0000-0000-0000-000000000000}"/>
  <bookViews>
    <workbookView xWindow="-110" yWindow="-110" windowWidth="19420" windowHeight="10300" tabRatio="743" xr2:uid="{7BA35C44-CE0A-4DF4-8D63-2062D6DF05C2}"/>
  </bookViews>
  <sheets>
    <sheet name="GENERAL" sheetId="20" r:id="rId1"/>
    <sheet name="Wizard Classic" sheetId="61" r:id="rId2"/>
    <sheet name="Magic" sheetId="58" r:id="rId3"/>
    <sheet name="Wizard" sheetId="40" r:id="rId4"/>
    <sheet name="Cribbage" sheetId="48" r:id="rId5"/>
    <sheet name="Buti" sheetId="19" r:id="rId6"/>
    <sheet name="Camelot" sheetId="57" r:id="rId7"/>
    <sheet name="Canasta" sheetId="49" r:id="rId8"/>
    <sheet name="Escombra" sheetId="45" r:id="rId9"/>
    <sheet name="Euchre" sheetId="60" r:id="rId10"/>
    <sheet name="King" sheetId="64" r:id="rId11"/>
    <sheet name="Kul" sheetId="35" r:id="rId12"/>
    <sheet name="Tute cabrò" sheetId="42" r:id="rId13"/>
    <sheet name="Pumba" sheetId="23" r:id="rId14"/>
    <sheet name="5 Cogombres" sheetId="59" r:id="rId15"/>
    <sheet name="4 Duros" sheetId="36" r:id="rId16"/>
    <sheet name="Buti3" sheetId="27" r:id="rId17"/>
    <sheet name="Euchre Sub." sheetId="62" r:id="rId18"/>
    <sheet name="Podrida" sheetId="26" r:id="rId19"/>
    <sheet name="Tute" sheetId="34" r:id="rId20"/>
    <sheet name="Omaha" sheetId="30" r:id="rId21"/>
    <sheet name="Remigio" sheetId="25" r:id="rId22"/>
    <sheet name="Cors" sheetId="56" r:id="rId23"/>
    <sheet name="1000km" sheetId="47" r:id="rId24"/>
    <sheet name="Jass" sheetId="63" r:id="rId25"/>
    <sheet name="Whist" sheetId="39" r:id="rId26"/>
    <sheet name="Skull King" sheetId="37" r:id="rId27"/>
    <sheet name="Black Jack" sheetId="31" r:id="rId28"/>
    <sheet name="Julepe" sheetId="22" r:id="rId29"/>
    <sheet name="7 i mig" sheetId="55" r:id="rId30"/>
    <sheet name="Texas" sheetId="29" r:id="rId31"/>
    <sheet name="Mus" sheetId="33" r:id="rId32"/>
    <sheet name="Tarot" sheetId="51" r:id="rId33"/>
    <sheet name="Guinyot" sheetId="52" r:id="rId34"/>
    <sheet name="Pocha" sheetId="21" r:id="rId35"/>
    <sheet name="Truc" sheetId="28" r:id="rId36"/>
    <sheet name="Portugués" sheetId="50" r:id="rId37"/>
    <sheet name="Copo" sheetId="44" r:id="rId38"/>
    <sheet name="Chinchón" sheetId="32" r:id="rId39"/>
    <sheet name="9 19 29" sheetId="46" r:id="rId40"/>
    <sheet name="Manilla" sheetId="38" r:id="rId41"/>
    <sheet name="Poker D" sheetId="43" r:id="rId42"/>
    <sheet name="2110-2111 Wizard" sheetId="54" r:id="rId43"/>
  </sheets>
  <definedNames>
    <definedName name="_xlnm.Print_Area" localSheetId="5">Buti!$A$1:$G$22</definedName>
    <definedName name="_xlnm.Print_Area" localSheetId="16">Buti3!$A$1:$H$18</definedName>
    <definedName name="_xlnm.Print_Area" localSheetId="7">Canasta!$A$1:$BC$53</definedName>
    <definedName name="_xlnm.Print_Area" localSheetId="38">Chinchón!$A$1:$AY$65</definedName>
    <definedName name="_xlnm.Print_Area" localSheetId="4">Cribbage!$A$46:$AR$62</definedName>
    <definedName name="_xlnm.Print_Area" localSheetId="0">GENERAL!$A$1:$AR$239</definedName>
    <definedName name="_xlnm.Print_Area" localSheetId="28">Julepe!$A$1:$H$18</definedName>
    <definedName name="_xlnm.Print_Area" localSheetId="34">Pocha!$A$1:$H$22</definedName>
    <definedName name="_xlnm.Print_Area" localSheetId="18">Podrida!#REF!</definedName>
    <definedName name="_xlnm.Print_Area" localSheetId="13">Pumba!$A$1:$BC$106</definedName>
    <definedName name="_xlnm.Print_Area" localSheetId="21">Remigio!$A$1:$H$20</definedName>
    <definedName name="_xlnm.Print_Area" localSheetId="35">Truc!$A$1:$H$18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V121" i="19" l="1"/>
  <c r="CB133" i="19"/>
  <c r="BV50" i="19"/>
  <c r="L192" i="20"/>
  <c r="M192" i="20"/>
  <c r="N192" i="20"/>
  <c r="O192" i="20"/>
  <c r="P192" i="20"/>
  <c r="L193" i="20"/>
  <c r="M193" i="20"/>
  <c r="N193" i="20"/>
  <c r="O193" i="20"/>
  <c r="P193" i="20"/>
  <c r="L194" i="20"/>
  <c r="M194" i="20"/>
  <c r="N194" i="20"/>
  <c r="O194" i="20"/>
  <c r="P194" i="20"/>
  <c r="L195" i="20"/>
  <c r="M195" i="20"/>
  <c r="N195" i="20"/>
  <c r="O195" i="20"/>
  <c r="P195" i="20"/>
  <c r="D194" i="20"/>
  <c r="E194" i="20"/>
  <c r="F194" i="20"/>
  <c r="G194" i="20"/>
  <c r="H194" i="20"/>
  <c r="D195" i="20"/>
  <c r="E195" i="20"/>
  <c r="G195" i="20"/>
  <c r="D196" i="20"/>
  <c r="E196" i="20"/>
  <c r="F196" i="20"/>
  <c r="G196" i="20"/>
  <c r="H196" i="20"/>
  <c r="D197" i="20"/>
  <c r="E197" i="20"/>
  <c r="F197" i="20"/>
  <c r="G197" i="20"/>
  <c r="H197" i="20"/>
  <c r="D193" i="20"/>
  <c r="E193" i="20"/>
  <c r="F193" i="20"/>
  <c r="G193" i="20"/>
  <c r="H193" i="20"/>
  <c r="E32" i="40"/>
  <c r="D32" i="40"/>
  <c r="D35" i="40"/>
  <c r="D38" i="40"/>
  <c r="C35" i="40"/>
  <c r="BP55" i="40"/>
  <c r="BO51" i="40" s="1"/>
  <c r="BO55" i="40"/>
  <c r="C32" i="40" s="1"/>
  <c r="BN55" i="40"/>
  <c r="BN43" i="40" s="1"/>
  <c r="BM55" i="40"/>
  <c r="BO52" i="40"/>
  <c r="BM52" i="40"/>
  <c r="AK55" i="59"/>
  <c r="S55" i="59"/>
  <c r="G55" i="59"/>
  <c r="C3" i="36"/>
  <c r="L210" i="20"/>
  <c r="M210" i="20"/>
  <c r="N210" i="20"/>
  <c r="O210" i="20"/>
  <c r="P210" i="20"/>
  <c r="L209" i="20"/>
  <c r="M209" i="20"/>
  <c r="N209" i="20"/>
  <c r="O209" i="20"/>
  <c r="P209" i="20"/>
  <c r="P208" i="20"/>
  <c r="C17" i="19"/>
  <c r="T226" i="20"/>
  <c r="U226" i="20"/>
  <c r="V226" i="20"/>
  <c r="W226" i="20"/>
  <c r="X226" i="20"/>
  <c r="D158" i="20"/>
  <c r="E158" i="20"/>
  <c r="F158" i="20"/>
  <c r="G158" i="20"/>
  <c r="H158" i="20"/>
  <c r="D157" i="20"/>
  <c r="E157" i="20"/>
  <c r="F157" i="20"/>
  <c r="G157" i="20"/>
  <c r="H157" i="20"/>
  <c r="D190" i="20"/>
  <c r="E190" i="20"/>
  <c r="D191" i="20"/>
  <c r="E191" i="20"/>
  <c r="D192" i="20"/>
  <c r="E192" i="20"/>
  <c r="BH55" i="40"/>
  <c r="BG51" i="40" s="1"/>
  <c r="E30" i="61"/>
  <c r="D30" i="61"/>
  <c r="C30" i="61"/>
  <c r="E29" i="61"/>
  <c r="D29" i="61"/>
  <c r="C29" i="61"/>
  <c r="BL42" i="61"/>
  <c r="BK51" i="61"/>
  <c r="BI51" i="61"/>
  <c r="BK50" i="61"/>
  <c r="BI50" i="61"/>
  <c r="BJ42" i="61"/>
  <c r="D27" i="40"/>
  <c r="D26" i="40"/>
  <c r="D30" i="40"/>
  <c r="BG55" i="40"/>
  <c r="C27" i="40" s="1"/>
  <c r="BF55" i="40"/>
  <c r="E26" i="40" s="1"/>
  <c r="BE55" i="40"/>
  <c r="C26" i="40" s="1"/>
  <c r="BD55" i="40"/>
  <c r="BC51" i="40" s="1"/>
  <c r="BC55" i="40"/>
  <c r="C30" i="40" s="1"/>
  <c r="BG52" i="40"/>
  <c r="BE52" i="40"/>
  <c r="BC52" i="40"/>
  <c r="L191" i="20"/>
  <c r="M191" i="20"/>
  <c r="E27" i="61"/>
  <c r="D27" i="61"/>
  <c r="D33" i="61"/>
  <c r="C3" i="26"/>
  <c r="BH54" i="61"/>
  <c r="BG54" i="61"/>
  <c r="C27" i="61" s="1"/>
  <c r="BF54" i="61"/>
  <c r="E33" i="61" s="1"/>
  <c r="BE54" i="61"/>
  <c r="C33" i="61" s="1"/>
  <c r="BG51" i="61"/>
  <c r="BE51" i="61"/>
  <c r="D189" i="20"/>
  <c r="E189" i="20"/>
  <c r="T155" i="20"/>
  <c r="U155" i="20"/>
  <c r="AB144" i="20"/>
  <c r="AC144" i="20"/>
  <c r="AD144" i="20"/>
  <c r="AE144" i="20"/>
  <c r="AF144" i="20"/>
  <c r="AB145" i="20"/>
  <c r="AC145" i="20"/>
  <c r="AD145" i="20"/>
  <c r="AE145" i="20"/>
  <c r="AF145" i="20"/>
  <c r="C3" i="34"/>
  <c r="L190" i="20"/>
  <c r="M190" i="20"/>
  <c r="T183" i="20"/>
  <c r="U183" i="20"/>
  <c r="W183" i="20"/>
  <c r="L185" i="20"/>
  <c r="M185" i="20"/>
  <c r="L186" i="20"/>
  <c r="M186" i="20"/>
  <c r="L187" i="20"/>
  <c r="M187" i="20"/>
  <c r="L188" i="20"/>
  <c r="M188" i="20"/>
  <c r="L189" i="20"/>
  <c r="M189" i="20"/>
  <c r="A3" i="49"/>
  <c r="T119" i="20"/>
  <c r="U119" i="20"/>
  <c r="T120" i="20"/>
  <c r="U120" i="20"/>
  <c r="T121" i="20"/>
  <c r="U121" i="20"/>
  <c r="T122" i="20"/>
  <c r="U122" i="20"/>
  <c r="V122" i="20"/>
  <c r="W122" i="20"/>
  <c r="X122" i="20"/>
  <c r="T123" i="20"/>
  <c r="U123" i="20"/>
  <c r="V123" i="20"/>
  <c r="W123" i="20"/>
  <c r="X123" i="20"/>
  <c r="T124" i="20"/>
  <c r="U124" i="20"/>
  <c r="V124" i="20"/>
  <c r="W124" i="20"/>
  <c r="X124" i="20"/>
  <c r="T125" i="20"/>
  <c r="U125" i="20"/>
  <c r="V125" i="20"/>
  <c r="W125" i="20"/>
  <c r="X125" i="20"/>
  <c r="T126" i="20"/>
  <c r="U126" i="20"/>
  <c r="V126" i="20"/>
  <c r="W126" i="20"/>
  <c r="X126" i="20"/>
  <c r="T127" i="20"/>
  <c r="U127" i="20"/>
  <c r="V127" i="20"/>
  <c r="W127" i="20"/>
  <c r="X127" i="20"/>
  <c r="T128" i="20"/>
  <c r="U128" i="20"/>
  <c r="V128" i="20"/>
  <c r="W128" i="20"/>
  <c r="X128" i="20"/>
  <c r="T129" i="20"/>
  <c r="U129" i="20"/>
  <c r="V129" i="20"/>
  <c r="W129" i="20"/>
  <c r="X129" i="20"/>
  <c r="U118" i="20"/>
  <c r="T118" i="20"/>
  <c r="E35" i="40" l="1"/>
  <c r="H195" i="20" s="1"/>
  <c r="F195" i="20"/>
  <c r="BP43" i="40"/>
  <c r="BM51" i="40"/>
  <c r="E30" i="40"/>
  <c r="BH43" i="40"/>
  <c r="E27" i="40"/>
  <c r="BE51" i="40"/>
  <c r="BF43" i="40"/>
  <c r="BD43" i="40"/>
  <c r="BH42" i="61"/>
  <c r="BE50" i="61"/>
  <c r="BG50" i="61"/>
  <c r="BF42" i="61"/>
  <c r="BV126" i="19"/>
  <c r="CA126" i="19" s="1"/>
  <c r="BW126" i="19"/>
  <c r="BY126" i="19" s="1"/>
  <c r="BX126" i="19"/>
  <c r="BZ126" i="19"/>
  <c r="CB126" i="19"/>
  <c r="BV127" i="19"/>
  <c r="BW127" i="19"/>
  <c r="BX127" i="19"/>
  <c r="BZ127" i="19"/>
  <c r="CA127" i="19" s="1"/>
  <c r="CB127" i="19"/>
  <c r="BV128" i="19"/>
  <c r="BW128" i="19"/>
  <c r="BX128" i="19"/>
  <c r="BZ128" i="19"/>
  <c r="CB128" i="19"/>
  <c r="BV129" i="19"/>
  <c r="BW129" i="19"/>
  <c r="BX129" i="19"/>
  <c r="BZ129" i="19"/>
  <c r="CB129" i="19"/>
  <c r="BV130" i="19"/>
  <c r="BW130" i="19"/>
  <c r="BX130" i="19"/>
  <c r="BZ130" i="19"/>
  <c r="CB130" i="19"/>
  <c r="BV131" i="19"/>
  <c r="BW131" i="19"/>
  <c r="BX131" i="19"/>
  <c r="BZ131" i="19"/>
  <c r="CB131" i="19"/>
  <c r="BV132" i="19"/>
  <c r="BW132" i="19"/>
  <c r="BX132" i="19"/>
  <c r="BY132" i="19"/>
  <c r="BZ132" i="19"/>
  <c r="CB132" i="19"/>
  <c r="BV133" i="19"/>
  <c r="BW133" i="19"/>
  <c r="BX133" i="19"/>
  <c r="BY133" i="19"/>
  <c r="BZ133" i="19"/>
  <c r="CA133" i="19" s="1"/>
  <c r="BV134" i="19"/>
  <c r="BW134" i="19"/>
  <c r="BX134" i="19"/>
  <c r="BZ134" i="19"/>
  <c r="CB134" i="19"/>
  <c r="BV135" i="19"/>
  <c r="BW135" i="19"/>
  <c r="BX135" i="19"/>
  <c r="BZ135" i="19"/>
  <c r="CA135" i="19" s="1"/>
  <c r="CB135" i="19"/>
  <c r="BV136" i="19"/>
  <c r="BW136" i="19"/>
  <c r="BX136" i="19"/>
  <c r="BZ136" i="19"/>
  <c r="CB136" i="19"/>
  <c r="BV137" i="19"/>
  <c r="BW137" i="19"/>
  <c r="BX137" i="19"/>
  <c r="BZ137" i="19"/>
  <c r="CA137" i="19" s="1"/>
  <c r="CB137" i="19"/>
  <c r="BV138" i="19"/>
  <c r="BW138" i="19"/>
  <c r="BX138" i="19"/>
  <c r="BZ138" i="19"/>
  <c r="CB138" i="19"/>
  <c r="BV139" i="19"/>
  <c r="BW139" i="19"/>
  <c r="BX139" i="19"/>
  <c r="BY139" i="19"/>
  <c r="BZ139" i="19"/>
  <c r="CA139" i="19"/>
  <c r="CB139" i="19"/>
  <c r="BV140" i="19"/>
  <c r="BW140" i="19"/>
  <c r="BX140" i="19"/>
  <c r="BY140" i="19"/>
  <c r="BZ140" i="19"/>
  <c r="CA140" i="19"/>
  <c r="CB140" i="19"/>
  <c r="BV141" i="19"/>
  <c r="CA141" i="19" s="1"/>
  <c r="BW141" i="19"/>
  <c r="BX141" i="19"/>
  <c r="BY141" i="19"/>
  <c r="BZ141" i="19"/>
  <c r="CB141" i="19"/>
  <c r="BV142" i="19"/>
  <c r="BW142" i="19"/>
  <c r="BX142" i="19"/>
  <c r="BY142" i="19"/>
  <c r="BZ142" i="19"/>
  <c r="CA142" i="19"/>
  <c r="CB142" i="19"/>
  <c r="CA138" i="19" l="1"/>
  <c r="BY138" i="19"/>
  <c r="BY137" i="19"/>
  <c r="BY136" i="19"/>
  <c r="CA136" i="19"/>
  <c r="BY135" i="19"/>
  <c r="BY134" i="19"/>
  <c r="CA134" i="19"/>
  <c r="CA132" i="19"/>
  <c r="BY131" i="19"/>
  <c r="CA131" i="19"/>
  <c r="BY130" i="19"/>
  <c r="CA130" i="19"/>
  <c r="BY129" i="19"/>
  <c r="CA129" i="19"/>
  <c r="BY128" i="19"/>
  <c r="CA128" i="19"/>
  <c r="BY127" i="19"/>
  <c r="D128" i="20" l="1"/>
  <c r="E128" i="20"/>
  <c r="I128" i="20"/>
  <c r="D127" i="20" l="1"/>
  <c r="E127" i="20"/>
  <c r="I127" i="20"/>
  <c r="AB136" i="20"/>
  <c r="AC136" i="20"/>
  <c r="AD136" i="20"/>
  <c r="AQ74" i="64"/>
  <c r="AB208" i="20"/>
  <c r="AC208" i="20"/>
  <c r="AB209" i="20"/>
  <c r="AC209" i="20"/>
  <c r="AD209" i="20"/>
  <c r="AE209" i="20"/>
  <c r="AF209" i="20"/>
  <c r="AO50" i="36" l="1"/>
  <c r="AP50" i="36"/>
  <c r="AQ50" i="36"/>
  <c r="AO51" i="36"/>
  <c r="AP51" i="36"/>
  <c r="AQ51" i="36"/>
  <c r="AO52" i="36"/>
  <c r="AP52" i="36"/>
  <c r="AQ52" i="36"/>
  <c r="AR52" i="36" s="1"/>
  <c r="AO53" i="36"/>
  <c r="AP53" i="36"/>
  <c r="AQ53" i="36"/>
  <c r="AO54" i="36"/>
  <c r="AP54" i="36"/>
  <c r="AQ54" i="36"/>
  <c r="AR54" i="36"/>
  <c r="AO55" i="36"/>
  <c r="AP55" i="36"/>
  <c r="AQ55" i="36"/>
  <c r="AR55" i="36"/>
  <c r="AO56" i="36"/>
  <c r="AR56" i="36" s="1"/>
  <c r="AP56" i="36"/>
  <c r="AQ56" i="36"/>
  <c r="AO57" i="36"/>
  <c r="AP57" i="36"/>
  <c r="AQ57" i="36"/>
  <c r="AR57" i="36"/>
  <c r="AQ70" i="35"/>
  <c r="AR70" i="35"/>
  <c r="AS70" i="35"/>
  <c r="AQ71" i="35"/>
  <c r="AR71" i="35"/>
  <c r="AS71" i="35"/>
  <c r="AQ72" i="35"/>
  <c r="AR72" i="35"/>
  <c r="AS72" i="35"/>
  <c r="AQ73" i="35"/>
  <c r="AR73" i="35"/>
  <c r="AS73" i="35"/>
  <c r="AQ74" i="35"/>
  <c r="AR74" i="35"/>
  <c r="AS74" i="35"/>
  <c r="AQ75" i="35"/>
  <c r="AR75" i="35"/>
  <c r="AS75" i="35"/>
  <c r="AT75" i="35" s="1"/>
  <c r="AQ76" i="35"/>
  <c r="AR76" i="35"/>
  <c r="AS76" i="35"/>
  <c r="AQ77" i="35"/>
  <c r="AR77" i="35"/>
  <c r="AS77" i="35"/>
  <c r="AT77" i="35" s="1"/>
  <c r="AQ78" i="35"/>
  <c r="AR78" i="35"/>
  <c r="AS78" i="35"/>
  <c r="AT78" i="35" s="1"/>
  <c r="AQ79" i="35"/>
  <c r="AR79" i="35"/>
  <c r="AS79" i="35"/>
  <c r="AT79" i="35"/>
  <c r="AQ80" i="35"/>
  <c r="AR80" i="35"/>
  <c r="AS80" i="35"/>
  <c r="AT80" i="35"/>
  <c r="AQ81" i="35"/>
  <c r="AR81" i="35"/>
  <c r="AS81" i="35"/>
  <c r="AT81" i="35"/>
  <c r="AQ82" i="35"/>
  <c r="AR82" i="35"/>
  <c r="AS82" i="35"/>
  <c r="AT82" i="35"/>
  <c r="AQ83" i="35"/>
  <c r="AR83" i="35"/>
  <c r="AS83" i="35"/>
  <c r="AT83" i="35"/>
  <c r="AQ84" i="35"/>
  <c r="AR84" i="35"/>
  <c r="AS84" i="35"/>
  <c r="AT84" i="35"/>
  <c r="AQ85" i="35"/>
  <c r="AR85" i="35"/>
  <c r="AS85" i="35"/>
  <c r="AT85" i="35"/>
  <c r="AR69" i="35"/>
  <c r="AS69" i="35"/>
  <c r="AQ69" i="35"/>
  <c r="AR53" i="36" l="1"/>
  <c r="AR51" i="36"/>
  <c r="AT76" i="35"/>
  <c r="AT74" i="35"/>
  <c r="AT72" i="35"/>
  <c r="AT73" i="35"/>
  <c r="AR50" i="36"/>
  <c r="AT70" i="35"/>
  <c r="AT71" i="35"/>
  <c r="AT69" i="35"/>
  <c r="L93" i="49" l="1"/>
  <c r="L92" i="49"/>
  <c r="H88" i="49"/>
  <c r="H87" i="49"/>
  <c r="G88" i="49"/>
  <c r="G87" i="49"/>
  <c r="F88" i="49"/>
  <c r="F87" i="49"/>
  <c r="AI86" i="49"/>
  <c r="AH86" i="49"/>
  <c r="AG86" i="49"/>
  <c r="AI85" i="49"/>
  <c r="AH85" i="49"/>
  <c r="AG85" i="49"/>
  <c r="N86" i="49"/>
  <c r="N85" i="49"/>
  <c r="M86" i="49"/>
  <c r="M85" i="49"/>
  <c r="L86" i="49"/>
  <c r="L85" i="49"/>
  <c r="C3" i="27"/>
  <c r="AQ67" i="35"/>
  <c r="AR67" i="35"/>
  <c r="AS67" i="35"/>
  <c r="AQ68" i="35"/>
  <c r="AR68" i="35"/>
  <c r="AS68" i="35"/>
  <c r="BG79" i="49"/>
  <c r="BG78" i="49"/>
  <c r="AT68" i="35" l="1"/>
  <c r="AT67" i="35"/>
  <c r="AB180" i="20"/>
  <c r="AC180" i="20"/>
  <c r="AE180" i="20"/>
  <c r="T225" i="20"/>
  <c r="U225" i="20"/>
  <c r="C3" i="25"/>
  <c r="BG77" i="49"/>
  <c r="D214" i="20" l="1"/>
  <c r="E214" i="20"/>
  <c r="AB177" i="20"/>
  <c r="AC177" i="20"/>
  <c r="AE177" i="20"/>
  <c r="AB178" i="20"/>
  <c r="AC178" i="20"/>
  <c r="AE178" i="20"/>
  <c r="AB179" i="20"/>
  <c r="AC179" i="20"/>
  <c r="AE179" i="20"/>
  <c r="T180" i="20"/>
  <c r="U180" i="20"/>
  <c r="W180" i="20"/>
  <c r="T181" i="20"/>
  <c r="U181" i="20"/>
  <c r="W181" i="20"/>
  <c r="T182" i="20"/>
  <c r="U182" i="20"/>
  <c r="W182" i="20"/>
  <c r="L184" i="20"/>
  <c r="M184" i="20"/>
  <c r="T151" i="20"/>
  <c r="U151" i="20"/>
  <c r="T152" i="20"/>
  <c r="U152" i="20"/>
  <c r="T153" i="20"/>
  <c r="U153" i="20"/>
  <c r="T154" i="20"/>
  <c r="U154" i="20"/>
  <c r="M151" i="20"/>
  <c r="AB135" i="20"/>
  <c r="AC135" i="20"/>
  <c r="L125" i="20"/>
  <c r="M125" i="20"/>
  <c r="P125" i="20"/>
  <c r="Q125" i="20"/>
  <c r="E156" i="20"/>
  <c r="D156" i="20"/>
  <c r="AO47" i="36"/>
  <c r="AP47" i="36"/>
  <c r="AQ47" i="36"/>
  <c r="AO48" i="36"/>
  <c r="AP48" i="36"/>
  <c r="AQ48" i="36"/>
  <c r="AO49" i="36"/>
  <c r="AP49" i="36"/>
  <c r="AQ49" i="36"/>
  <c r="AB224" i="20"/>
  <c r="AC224" i="20"/>
  <c r="AB223" i="20"/>
  <c r="AC223" i="20"/>
  <c r="AR49" i="36" l="1"/>
  <c r="AR48" i="36"/>
  <c r="AR47" i="36"/>
  <c r="D222" i="20"/>
  <c r="E222" i="20"/>
  <c r="F222" i="20"/>
  <c r="G222" i="20"/>
  <c r="H222" i="20"/>
  <c r="D223" i="20"/>
  <c r="E223" i="20"/>
  <c r="L224" i="20"/>
  <c r="M224" i="20"/>
  <c r="L223" i="20"/>
  <c r="M223" i="20"/>
  <c r="BG60" i="49"/>
  <c r="Z54" i="49"/>
  <c r="N54" i="49"/>
  <c r="E54" i="49"/>
  <c r="BS67" i="61"/>
  <c r="BV67" i="61"/>
  <c r="BS68" i="61"/>
  <c r="BV68" i="61"/>
  <c r="BS69" i="61"/>
  <c r="BV69" i="61"/>
  <c r="AQ46" i="35"/>
  <c r="AQ47" i="35"/>
  <c r="AQ48" i="35"/>
  <c r="AQ49" i="35"/>
  <c r="AQ50" i="35"/>
  <c r="AQ51" i="35"/>
  <c r="AQ52" i="35"/>
  <c r="AQ53" i="35"/>
  <c r="AQ54" i="35"/>
  <c r="AQ55" i="35"/>
  <c r="AQ56" i="35"/>
  <c r="AQ57" i="35"/>
  <c r="AQ58" i="35"/>
  <c r="AQ59" i="35"/>
  <c r="AQ60" i="35"/>
  <c r="AQ61" i="35"/>
  <c r="AQ62" i="35"/>
  <c r="AQ63" i="35"/>
  <c r="AQ64" i="35"/>
  <c r="AQ65" i="35"/>
  <c r="AQ66" i="35"/>
  <c r="AQ45" i="35"/>
  <c r="BV90" i="19"/>
  <c r="A62" i="35"/>
  <c r="A63" i="35"/>
  <c r="A64" i="35" s="1"/>
  <c r="A65" i="35" s="1"/>
  <c r="A66" i="35" s="1"/>
  <c r="A67" i="35" s="1"/>
  <c r="A68" i="35" s="1"/>
  <c r="A69" i="35" s="1"/>
  <c r="A70" i="35" s="1"/>
  <c r="A71" i="35" s="1"/>
  <c r="A72" i="35" s="1"/>
  <c r="A73" i="35" s="1"/>
  <c r="A74" i="35" s="1"/>
  <c r="A75" i="35" s="1"/>
  <c r="A76" i="35" s="1"/>
  <c r="A77" i="35" s="1"/>
  <c r="A78" i="35" s="1"/>
  <c r="A79" i="35" s="1"/>
  <c r="A80" i="35" s="1"/>
  <c r="A81" i="35" s="1"/>
  <c r="A82" i="35" s="1"/>
  <c r="A83" i="35" s="1"/>
  <c r="A84" i="35" s="1"/>
  <c r="A85" i="35" s="1"/>
  <c r="A86" i="35" s="1"/>
  <c r="A87" i="35" s="1"/>
  <c r="A88" i="35" s="1"/>
  <c r="A89" i="35" s="1"/>
  <c r="A90" i="35" s="1"/>
  <c r="A91" i="35" s="1"/>
  <c r="A92" i="35" s="1"/>
  <c r="A93" i="35" s="1"/>
  <c r="A94" i="35" s="1"/>
  <c r="A95" i="35" s="1"/>
  <c r="A96" i="35" s="1"/>
  <c r="A97" i="35" s="1"/>
  <c r="A98" i="35" s="1"/>
  <c r="A99" i="35" s="1"/>
  <c r="A100" i="35" s="1"/>
  <c r="A101" i="35" s="1"/>
  <c r="A102" i="35" s="1"/>
  <c r="A103" i="35" s="1"/>
  <c r="A104" i="35" s="1"/>
  <c r="A105" i="35" s="1"/>
  <c r="A106" i="35" s="1"/>
  <c r="A107" i="35" s="1"/>
  <c r="A108" i="35" s="1"/>
  <c r="A109" i="35" s="1"/>
  <c r="A110" i="35" s="1"/>
  <c r="A111" i="35" s="1"/>
  <c r="A112" i="35" s="1"/>
  <c r="A113" i="35" s="1"/>
  <c r="A114" i="35" s="1"/>
  <c r="A115" i="35" s="1"/>
  <c r="BN48" i="48"/>
  <c r="BP48" i="48" s="1"/>
  <c r="BO48" i="48"/>
  <c r="BM49" i="48"/>
  <c r="BN49" i="48"/>
  <c r="BP49" i="48" s="1"/>
  <c r="BO49" i="48"/>
  <c r="BQ49" i="48"/>
  <c r="BR49" i="48" s="1"/>
  <c r="BM50" i="48"/>
  <c r="BN50" i="48"/>
  <c r="BP50" i="48" s="1"/>
  <c r="BO50" i="48"/>
  <c r="BQ50" i="48"/>
  <c r="BR50" i="48" s="1"/>
  <c r="BM51" i="48"/>
  <c r="BN51" i="48"/>
  <c r="BO51" i="48"/>
  <c r="BP51" i="48"/>
  <c r="BQ51" i="48"/>
  <c r="BR51" i="48"/>
  <c r="BM52" i="48"/>
  <c r="BN52" i="48"/>
  <c r="BO52" i="48"/>
  <c r="BP52" i="48"/>
  <c r="BQ52" i="48"/>
  <c r="BR52" i="48"/>
  <c r="BM53" i="48"/>
  <c r="BN53" i="48"/>
  <c r="BO53" i="48"/>
  <c r="BP53" i="48"/>
  <c r="BQ53" i="48"/>
  <c r="BR53" i="48"/>
  <c r="BN54" i="48"/>
  <c r="BP54" i="48" s="1"/>
  <c r="BO54" i="48"/>
  <c r="BM55" i="48"/>
  <c r="BN55" i="48"/>
  <c r="BP55" i="48" s="1"/>
  <c r="BO55" i="48"/>
  <c r="BQ55" i="48"/>
  <c r="BR55" i="48" s="1"/>
  <c r="BM56" i="48"/>
  <c r="BN56" i="48"/>
  <c r="BP56" i="48" s="1"/>
  <c r="BO56" i="48"/>
  <c r="BQ56" i="48"/>
  <c r="BR56" i="48" s="1"/>
  <c r="BN57" i="48"/>
  <c r="BO57" i="48"/>
  <c r="BM58" i="48"/>
  <c r="BN58" i="48"/>
  <c r="BO58" i="48"/>
  <c r="BQ58" i="48"/>
  <c r="BM59" i="48"/>
  <c r="BN59" i="48"/>
  <c r="BO59" i="48"/>
  <c r="BQ59" i="48"/>
  <c r="BN60" i="48"/>
  <c r="BO60" i="48"/>
  <c r="BM61" i="48"/>
  <c r="BN61" i="48"/>
  <c r="BO61" i="48"/>
  <c r="BQ61" i="48"/>
  <c r="BM62" i="48"/>
  <c r="BN62" i="48"/>
  <c r="BO62" i="48"/>
  <c r="BQ62" i="48"/>
  <c r="BR62" i="48" s="1"/>
  <c r="BN63" i="48"/>
  <c r="BO63" i="48"/>
  <c r="BM64" i="48"/>
  <c r="BN64" i="48"/>
  <c r="BO64" i="48"/>
  <c r="BQ64" i="48"/>
  <c r="BR64" i="48" s="1"/>
  <c r="BM65" i="48"/>
  <c r="BN65" i="48"/>
  <c r="BO65" i="48"/>
  <c r="BQ65" i="48"/>
  <c r="BM66" i="48"/>
  <c r="BR66" i="48" s="1"/>
  <c r="BN66" i="48"/>
  <c r="BP66" i="48" s="1"/>
  <c r="BO66" i="48"/>
  <c r="BQ66" i="48"/>
  <c r="BM67" i="48"/>
  <c r="BN67" i="48"/>
  <c r="BO67" i="48"/>
  <c r="BP67" i="48"/>
  <c r="BQ67" i="48"/>
  <c r="BM68" i="48"/>
  <c r="BR68" i="48" s="1"/>
  <c r="BN68" i="48"/>
  <c r="BO68" i="48"/>
  <c r="BP68" i="48"/>
  <c r="BQ68" i="48"/>
  <c r="BM69" i="48"/>
  <c r="BN69" i="48"/>
  <c r="BO69" i="48"/>
  <c r="BP69" i="48"/>
  <c r="BQ69" i="48"/>
  <c r="BM70" i="48"/>
  <c r="BN70" i="48"/>
  <c r="BO70" i="48"/>
  <c r="BP70" i="48"/>
  <c r="BQ70" i="48"/>
  <c r="BR70" i="48" s="1"/>
  <c r="BM71" i="48"/>
  <c r="BR71" i="48" s="1"/>
  <c r="BN71" i="48"/>
  <c r="BO71" i="48"/>
  <c r="BP71" i="48"/>
  <c r="BQ71" i="48"/>
  <c r="BM72" i="48"/>
  <c r="BN72" i="48"/>
  <c r="BO72" i="48"/>
  <c r="BP72" i="48"/>
  <c r="BQ72" i="48"/>
  <c r="BR72" i="48"/>
  <c r="BM73" i="48"/>
  <c r="BR73" i="48" s="1"/>
  <c r="BN73" i="48"/>
  <c r="BP73" i="48" s="1"/>
  <c r="BO73" i="48"/>
  <c r="BQ73" i="48"/>
  <c r="BM74" i="48"/>
  <c r="BN74" i="48"/>
  <c r="BO74" i="48"/>
  <c r="BP74" i="48"/>
  <c r="BQ74" i="48"/>
  <c r="BR74" i="48"/>
  <c r="BN75" i="48"/>
  <c r="BO75" i="48"/>
  <c r="BP75" i="48"/>
  <c r="BM76" i="48"/>
  <c r="BN76" i="48"/>
  <c r="BO76" i="48"/>
  <c r="BP76" i="48"/>
  <c r="BQ76" i="48"/>
  <c r="BR76" i="48"/>
  <c r="BM77" i="48"/>
  <c r="BN77" i="48"/>
  <c r="BO77" i="48"/>
  <c r="BP77" i="48"/>
  <c r="BQ77" i="48"/>
  <c r="BR77" i="48" s="1"/>
  <c r="BM78" i="48"/>
  <c r="BN78" i="48"/>
  <c r="BO78" i="48"/>
  <c r="BP78" i="48"/>
  <c r="BQ78" i="48"/>
  <c r="BR78" i="48"/>
  <c r="BM79" i="48"/>
  <c r="BN79" i="48"/>
  <c r="BO79" i="48"/>
  <c r="BP79" i="48"/>
  <c r="BQ79" i="48"/>
  <c r="BR79" i="48"/>
  <c r="BM80" i="48"/>
  <c r="BN80" i="48"/>
  <c r="BO80" i="48"/>
  <c r="BP80" i="48"/>
  <c r="BQ80" i="48"/>
  <c r="BR80" i="48"/>
  <c r="BM81" i="48"/>
  <c r="BN81" i="48"/>
  <c r="BO81" i="48"/>
  <c r="BP81" i="48"/>
  <c r="BQ81" i="48"/>
  <c r="BR81" i="48"/>
  <c r="BM82" i="48"/>
  <c r="BR82" i="48" s="1"/>
  <c r="BN82" i="48"/>
  <c r="BO82" i="48"/>
  <c r="BQ82" i="48"/>
  <c r="BM83" i="48"/>
  <c r="BN83" i="48"/>
  <c r="BO83" i="48"/>
  <c r="BP83" i="48"/>
  <c r="BQ83" i="48"/>
  <c r="BR83" i="48"/>
  <c r="BM84" i="48"/>
  <c r="BN84" i="48"/>
  <c r="BO84" i="48"/>
  <c r="BP84" i="48"/>
  <c r="BQ84" i="48"/>
  <c r="BR84" i="48"/>
  <c r="BM85" i="48"/>
  <c r="BN85" i="48"/>
  <c r="BO85" i="48"/>
  <c r="BP85" i="48"/>
  <c r="BQ85" i="48"/>
  <c r="BR85" i="48"/>
  <c r="BM86" i="48"/>
  <c r="BN86" i="48"/>
  <c r="BO86" i="48"/>
  <c r="BP86" i="48"/>
  <c r="BQ86" i="48"/>
  <c r="BR86" i="48"/>
  <c r="BN87" i="48"/>
  <c r="BP87" i="48" s="1"/>
  <c r="BO87" i="48"/>
  <c r="BM88" i="48"/>
  <c r="BN88" i="48"/>
  <c r="BP88" i="48" s="1"/>
  <c r="BO88" i="48"/>
  <c r="BQ88" i="48"/>
  <c r="BM89" i="48"/>
  <c r="BN89" i="48"/>
  <c r="BP89" i="48" s="1"/>
  <c r="BO89" i="48"/>
  <c r="BQ89" i="48"/>
  <c r="BN90" i="48"/>
  <c r="BP90" i="48" s="1"/>
  <c r="BO90" i="48"/>
  <c r="BM91" i="48"/>
  <c r="BN91" i="48"/>
  <c r="BP91" i="48" s="1"/>
  <c r="BO91" i="48"/>
  <c r="BQ91" i="48"/>
  <c r="BM92" i="48"/>
  <c r="BN92" i="48"/>
  <c r="BP92" i="48" s="1"/>
  <c r="BO92" i="48"/>
  <c r="BQ92" i="48"/>
  <c r="BR92" i="48" s="1"/>
  <c r="BN93" i="48"/>
  <c r="BP93" i="48" s="1"/>
  <c r="BO93" i="48"/>
  <c r="BM94" i="48"/>
  <c r="BN94" i="48"/>
  <c r="BP94" i="48" s="1"/>
  <c r="BO94" i="48"/>
  <c r="BQ94" i="48"/>
  <c r="BM95" i="48"/>
  <c r="BN95" i="48"/>
  <c r="BP95" i="48" s="1"/>
  <c r="BO95" i="48"/>
  <c r="BQ95" i="48"/>
  <c r="BN96" i="48"/>
  <c r="BO96" i="48"/>
  <c r="BP96" i="48"/>
  <c r="BM97" i="48"/>
  <c r="BN97" i="48"/>
  <c r="BP97" i="48" s="1"/>
  <c r="BO97" i="48"/>
  <c r="BQ97" i="48"/>
  <c r="BR97" i="48"/>
  <c r="BM98" i="48"/>
  <c r="BN98" i="48"/>
  <c r="BO98" i="48"/>
  <c r="BP98" i="48"/>
  <c r="BQ98" i="48"/>
  <c r="BR98" i="48" s="1"/>
  <c r="BM99" i="48"/>
  <c r="BN99" i="48"/>
  <c r="BO99" i="48"/>
  <c r="BP99" i="48"/>
  <c r="BQ99" i="48"/>
  <c r="BR99" i="48"/>
  <c r="BM100" i="48"/>
  <c r="BN100" i="48"/>
  <c r="BO100" i="48"/>
  <c r="BP100" i="48"/>
  <c r="BQ100" i="48"/>
  <c r="BR100" i="48"/>
  <c r="BM101" i="48"/>
  <c r="BN101" i="48"/>
  <c r="BO101" i="48"/>
  <c r="BP101" i="48"/>
  <c r="BQ101" i="48"/>
  <c r="BR101" i="48"/>
  <c r="BN102" i="48"/>
  <c r="BP102" i="48" s="1"/>
  <c r="BO102" i="48"/>
  <c r="BM103" i="48"/>
  <c r="BN103" i="48"/>
  <c r="BP103" i="48" s="1"/>
  <c r="BO103" i="48"/>
  <c r="BQ103" i="48"/>
  <c r="BM104" i="48"/>
  <c r="BN104" i="48"/>
  <c r="BP104" i="48" s="1"/>
  <c r="BO104" i="48"/>
  <c r="BQ104" i="48"/>
  <c r="BM105" i="48"/>
  <c r="BN105" i="48"/>
  <c r="BO105" i="48"/>
  <c r="BP105" i="48"/>
  <c r="BQ105" i="48"/>
  <c r="BR105" i="48"/>
  <c r="BM106" i="48"/>
  <c r="BN106" i="48"/>
  <c r="BO106" i="48"/>
  <c r="BP106" i="48"/>
  <c r="BQ106" i="48"/>
  <c r="BR106" i="48"/>
  <c r="BM107" i="48"/>
  <c r="BN107" i="48"/>
  <c r="BO107" i="48"/>
  <c r="BP107" i="48"/>
  <c r="BQ107" i="48"/>
  <c r="BR107" i="48"/>
  <c r="BM108" i="48"/>
  <c r="BN108" i="48"/>
  <c r="BO108" i="48"/>
  <c r="BP108" i="48"/>
  <c r="BQ108" i="48"/>
  <c r="BR108" i="48"/>
  <c r="BM109" i="48"/>
  <c r="BN109" i="48"/>
  <c r="BO109" i="48"/>
  <c r="BP109" i="48"/>
  <c r="BQ109" i="48"/>
  <c r="BR109" i="48"/>
  <c r="BM110" i="48"/>
  <c r="BN110" i="48"/>
  <c r="BO110" i="48"/>
  <c r="BP110" i="48"/>
  <c r="BQ110" i="48"/>
  <c r="BR110" i="48"/>
  <c r="BM111" i="48"/>
  <c r="BN111" i="48"/>
  <c r="BO111" i="48"/>
  <c r="BP111" i="48"/>
  <c r="BQ111" i="48"/>
  <c r="BR111" i="48"/>
  <c r="BM112" i="48"/>
  <c r="BN112" i="48"/>
  <c r="BO112" i="48"/>
  <c r="BP112" i="48"/>
  <c r="BQ112" i="48"/>
  <c r="BR112" i="48"/>
  <c r="BM113" i="48"/>
  <c r="BN113" i="48"/>
  <c r="BO113" i="48"/>
  <c r="BP113" i="48"/>
  <c r="BQ113" i="48"/>
  <c r="BR113" i="48"/>
  <c r="BM114" i="48"/>
  <c r="BN114" i="48"/>
  <c r="BO114" i="48"/>
  <c r="BP114" i="48"/>
  <c r="BQ114" i="48"/>
  <c r="BR114" i="48"/>
  <c r="BM115" i="48"/>
  <c r="BN115" i="48"/>
  <c r="BO115" i="48"/>
  <c r="BP115" i="48"/>
  <c r="BQ115" i="48"/>
  <c r="BR115" i="48"/>
  <c r="BM116" i="48"/>
  <c r="BN116" i="48"/>
  <c r="BO116" i="48"/>
  <c r="BP116" i="48"/>
  <c r="BQ116" i="48"/>
  <c r="BR116" i="48"/>
  <c r="BM117" i="48"/>
  <c r="BN117" i="48"/>
  <c r="BO117" i="48"/>
  <c r="BP117" i="48"/>
  <c r="BQ117" i="48"/>
  <c r="BR117" i="48"/>
  <c r="BM118" i="48"/>
  <c r="BN118" i="48"/>
  <c r="BO118" i="48"/>
  <c r="BP118" i="48"/>
  <c r="BQ118" i="48"/>
  <c r="BR118" i="48"/>
  <c r="BM119" i="48"/>
  <c r="BN119" i="48"/>
  <c r="BO119" i="48"/>
  <c r="BP119" i="48"/>
  <c r="BQ119" i="48"/>
  <c r="BR119" i="48"/>
  <c r="BM120" i="48"/>
  <c r="BN120" i="48"/>
  <c r="BO120" i="48"/>
  <c r="BP120" i="48"/>
  <c r="BQ120" i="48"/>
  <c r="BR120" i="48"/>
  <c r="BM121" i="48"/>
  <c r="BN121" i="48"/>
  <c r="BO121" i="48"/>
  <c r="BP121" i="48"/>
  <c r="BQ121" i="48"/>
  <c r="BR121" i="48"/>
  <c r="BM122" i="48"/>
  <c r="BN122" i="48"/>
  <c r="BO122" i="48"/>
  <c r="BP122" i="48"/>
  <c r="BQ122" i="48"/>
  <c r="BR122" i="48"/>
  <c r="BM123" i="48"/>
  <c r="BN123" i="48"/>
  <c r="BO123" i="48"/>
  <c r="BP123" i="48"/>
  <c r="BQ123" i="48"/>
  <c r="BR123" i="48"/>
  <c r="BM124" i="48"/>
  <c r="BN124" i="48"/>
  <c r="BO124" i="48"/>
  <c r="BP124" i="48"/>
  <c r="BQ124" i="48"/>
  <c r="BR124" i="48"/>
  <c r="BM125" i="48"/>
  <c r="BN125" i="48"/>
  <c r="BO125" i="48"/>
  <c r="BP125" i="48"/>
  <c r="BQ125" i="48"/>
  <c r="BR125" i="48"/>
  <c r="BM126" i="48"/>
  <c r="BN126" i="48"/>
  <c r="BO126" i="48"/>
  <c r="BP126" i="48"/>
  <c r="BQ126" i="48"/>
  <c r="BR126" i="48"/>
  <c r="BM127" i="48"/>
  <c r="BN127" i="48"/>
  <c r="BO127" i="48"/>
  <c r="BP127" i="48"/>
  <c r="BQ127" i="48"/>
  <c r="BR127" i="48"/>
  <c r="BM128" i="48"/>
  <c r="BN128" i="48"/>
  <c r="BO128" i="48"/>
  <c r="BP128" i="48"/>
  <c r="BQ128" i="48"/>
  <c r="BR128" i="48"/>
  <c r="BM129" i="48"/>
  <c r="BN129" i="48"/>
  <c r="BO129" i="48"/>
  <c r="BP129" i="48"/>
  <c r="BQ129" i="48"/>
  <c r="BR129" i="48"/>
  <c r="BM130" i="48"/>
  <c r="BN130" i="48"/>
  <c r="BO130" i="48"/>
  <c r="BP130" i="48"/>
  <c r="BQ130" i="48"/>
  <c r="BR130" i="48"/>
  <c r="BM131" i="48"/>
  <c r="BN131" i="48"/>
  <c r="BO131" i="48"/>
  <c r="BP131" i="48"/>
  <c r="BQ131" i="48"/>
  <c r="BR131" i="48"/>
  <c r="BM132" i="48"/>
  <c r="BN132" i="48"/>
  <c r="BO132" i="48"/>
  <c r="BP132" i="48"/>
  <c r="BQ132" i="48"/>
  <c r="BR132" i="48"/>
  <c r="BM133" i="48"/>
  <c r="BN133" i="48"/>
  <c r="BO133" i="48"/>
  <c r="BP133" i="48"/>
  <c r="BQ133" i="48"/>
  <c r="BR133" i="48"/>
  <c r="BM134" i="48"/>
  <c r="BN134" i="48"/>
  <c r="BO134" i="48"/>
  <c r="BP134" i="48"/>
  <c r="BQ134" i="48"/>
  <c r="BR134" i="48"/>
  <c r="BM135" i="48"/>
  <c r="BN135" i="48"/>
  <c r="BO135" i="48"/>
  <c r="BP135" i="48"/>
  <c r="BQ135" i="48"/>
  <c r="BR135" i="48"/>
  <c r="BM136" i="48"/>
  <c r="BN136" i="48"/>
  <c r="BO136" i="48"/>
  <c r="BP136" i="48"/>
  <c r="BQ136" i="48"/>
  <c r="BR136" i="48"/>
  <c r="BM137" i="48"/>
  <c r="BN137" i="48"/>
  <c r="BO137" i="48"/>
  <c r="BP137" i="48"/>
  <c r="BQ137" i="48"/>
  <c r="BR137" i="48"/>
  <c r="BM138" i="48"/>
  <c r="BN138" i="48"/>
  <c r="BO138" i="48"/>
  <c r="BP138" i="48"/>
  <c r="BQ138" i="48"/>
  <c r="BR138" i="48"/>
  <c r="BM139" i="48"/>
  <c r="BN139" i="48"/>
  <c r="BO139" i="48"/>
  <c r="BP139" i="48"/>
  <c r="BQ139" i="48"/>
  <c r="BR139" i="48"/>
  <c r="BM140" i="48"/>
  <c r="BN140" i="48"/>
  <c r="BO140" i="48"/>
  <c r="BP140" i="48"/>
  <c r="BQ140" i="48"/>
  <c r="BR140" i="48"/>
  <c r="BM141" i="48"/>
  <c r="BN141" i="48"/>
  <c r="BO141" i="48"/>
  <c r="BP141" i="48"/>
  <c r="BQ141" i="48"/>
  <c r="BR141" i="48"/>
  <c r="BM142" i="48"/>
  <c r="BN142" i="48"/>
  <c r="BO142" i="48"/>
  <c r="BP142" i="48"/>
  <c r="BQ142" i="48"/>
  <c r="BR142" i="48"/>
  <c r="BM143" i="48"/>
  <c r="BN143" i="48"/>
  <c r="BO143" i="48"/>
  <c r="BP143" i="48"/>
  <c r="BQ143" i="48"/>
  <c r="BR143" i="48"/>
  <c r="BM144" i="48"/>
  <c r="BN144" i="48"/>
  <c r="BO144" i="48"/>
  <c r="BP144" i="48"/>
  <c r="BQ144" i="48"/>
  <c r="BR144" i="48"/>
  <c r="BM145" i="48"/>
  <c r="BN145" i="48"/>
  <c r="BO145" i="48"/>
  <c r="BP145" i="48"/>
  <c r="BQ145" i="48"/>
  <c r="BR145" i="48"/>
  <c r="BM146" i="48"/>
  <c r="BN146" i="48"/>
  <c r="BO146" i="48"/>
  <c r="BP146" i="48"/>
  <c r="BQ146" i="48"/>
  <c r="BR146" i="48"/>
  <c r="BP62" i="48" l="1"/>
  <c r="BR58" i="48"/>
  <c r="BP58" i="48"/>
  <c r="BP61" i="48"/>
  <c r="BR67" i="48"/>
  <c r="BR69" i="48"/>
  <c r="BP59" i="48"/>
  <c r="BR59" i="48"/>
  <c r="BR65" i="48"/>
  <c r="BP65" i="48"/>
  <c r="BR61" i="48"/>
  <c r="BP64" i="48"/>
  <c r="BP60" i="48"/>
  <c r="BP57" i="48"/>
  <c r="BP63" i="48"/>
  <c r="BP82" i="48"/>
  <c r="BR94" i="48"/>
  <c r="BR91" i="48"/>
  <c r="BR103" i="48"/>
  <c r="BR95" i="48"/>
  <c r="BR104" i="48"/>
  <c r="BR89" i="48"/>
  <c r="BR88" i="48"/>
  <c r="BV51" i="19"/>
  <c r="BV52" i="19"/>
  <c r="BV53" i="19"/>
  <c r="BV54" i="19"/>
  <c r="BV55" i="19"/>
  <c r="BV56" i="19"/>
  <c r="BV57" i="19"/>
  <c r="BV58" i="19"/>
  <c r="BV59" i="19"/>
  <c r="BV60" i="19"/>
  <c r="BV61" i="19"/>
  <c r="BV62" i="19"/>
  <c r="BV63" i="19"/>
  <c r="BV64" i="19"/>
  <c r="BV65" i="19"/>
  <c r="BV66" i="19"/>
  <c r="BV67" i="19"/>
  <c r="BV68" i="19"/>
  <c r="BV69" i="19"/>
  <c r="BV70" i="19"/>
  <c r="BV71" i="19"/>
  <c r="BV72" i="19"/>
  <c r="BV73" i="19"/>
  <c r="BV74" i="19"/>
  <c r="BV75" i="19"/>
  <c r="BV76" i="19"/>
  <c r="BV77" i="19"/>
  <c r="BV78" i="19"/>
  <c r="BV79" i="19"/>
  <c r="BV80" i="19"/>
  <c r="BV81" i="19"/>
  <c r="BV82" i="19"/>
  <c r="BV83" i="19"/>
  <c r="BV84" i="19"/>
  <c r="BV85" i="19"/>
  <c r="BV86" i="19"/>
  <c r="BV87" i="19"/>
  <c r="BV88" i="19"/>
  <c r="BV89" i="19"/>
  <c r="BV91" i="19"/>
  <c r="BV92" i="19"/>
  <c r="BV93" i="19"/>
  <c r="BV94" i="19"/>
  <c r="BV95" i="19"/>
  <c r="BV96" i="19"/>
  <c r="BV97" i="19"/>
  <c r="BV98" i="19"/>
  <c r="BV99" i="19"/>
  <c r="BV100" i="19"/>
  <c r="BV101" i="19"/>
  <c r="BV102" i="19"/>
  <c r="BV103" i="19"/>
  <c r="BV104" i="19"/>
  <c r="BV105" i="19"/>
  <c r="BV106" i="19"/>
  <c r="BV107" i="19"/>
  <c r="BV108" i="19"/>
  <c r="BV109" i="19"/>
  <c r="BV110" i="19"/>
  <c r="BV111" i="19"/>
  <c r="BV112" i="19"/>
  <c r="BV113" i="19"/>
  <c r="BV114" i="19"/>
  <c r="BV115" i="19"/>
  <c r="BV116" i="19"/>
  <c r="BV117" i="19"/>
  <c r="BV118" i="19"/>
  <c r="BV119" i="19"/>
  <c r="BV120" i="19"/>
  <c r="BV122" i="19"/>
  <c r="BV123" i="19"/>
  <c r="BV124" i="19"/>
  <c r="BV125" i="19"/>
  <c r="AC203" i="20"/>
  <c r="AD203" i="20"/>
  <c r="AE203" i="20"/>
  <c r="AF203" i="20"/>
  <c r="AG203" i="20"/>
  <c r="AC204" i="20"/>
  <c r="AC205" i="20"/>
  <c r="AC206" i="20"/>
  <c r="AC207" i="20"/>
  <c r="AB204" i="20"/>
  <c r="AB205" i="20"/>
  <c r="AB206" i="20"/>
  <c r="AB207" i="20"/>
  <c r="AB203" i="20"/>
  <c r="AB201" i="20"/>
  <c r="A3" i="26"/>
  <c r="AN250" i="26"/>
  <c r="AO250" i="26" s="1"/>
  <c r="AM250" i="26"/>
  <c r="AN249" i="26"/>
  <c r="AO249" i="26" s="1"/>
  <c r="AM249" i="26"/>
  <c r="AN248" i="26"/>
  <c r="AM248" i="26"/>
  <c r="AN247" i="26"/>
  <c r="AO247" i="26" s="1"/>
  <c r="AM247" i="26"/>
  <c r="AN246" i="26"/>
  <c r="AM246" i="26"/>
  <c r="AN245" i="26"/>
  <c r="AM245" i="26"/>
  <c r="AN244" i="26"/>
  <c r="AM244" i="26"/>
  <c r="AN243" i="26"/>
  <c r="AO243" i="26" s="1"/>
  <c r="AM243" i="26"/>
  <c r="AN242" i="26"/>
  <c r="AM242" i="26"/>
  <c r="AN241" i="26"/>
  <c r="AM241" i="26"/>
  <c r="AN240" i="26"/>
  <c r="AM240" i="26"/>
  <c r="AN239" i="26"/>
  <c r="AO239" i="26" s="1"/>
  <c r="AM239" i="26"/>
  <c r="AN238" i="26"/>
  <c r="AM238" i="26"/>
  <c r="AN237" i="26"/>
  <c r="AM237" i="26"/>
  <c r="AN236" i="26"/>
  <c r="AM236" i="26"/>
  <c r="AN235" i="26"/>
  <c r="AO235" i="26" s="1"/>
  <c r="AM235" i="26"/>
  <c r="AN234" i="26"/>
  <c r="AM234" i="26"/>
  <c r="AO234" i="26" s="1"/>
  <c r="AN233" i="26"/>
  <c r="AM233" i="26"/>
  <c r="AN232" i="26"/>
  <c r="AO232" i="26" s="1"/>
  <c r="AM232" i="26"/>
  <c r="AN231" i="26"/>
  <c r="AO231" i="26" s="1"/>
  <c r="AM231" i="26"/>
  <c r="AN230" i="26"/>
  <c r="AO230" i="26" s="1"/>
  <c r="AM230" i="26"/>
  <c r="AN229" i="26"/>
  <c r="AM229" i="26"/>
  <c r="AN228" i="26"/>
  <c r="AM228" i="26"/>
  <c r="AN227" i="26"/>
  <c r="AO227" i="26" s="1"/>
  <c r="AM227" i="26"/>
  <c r="AN226" i="26"/>
  <c r="AO226" i="26" s="1"/>
  <c r="AM226" i="26"/>
  <c r="AN225" i="26"/>
  <c r="AM225" i="26"/>
  <c r="AN224" i="26"/>
  <c r="AO224" i="26" s="1"/>
  <c r="AM224" i="26"/>
  <c r="AN223" i="26"/>
  <c r="AM223" i="26"/>
  <c r="AN222" i="26"/>
  <c r="AM222" i="26"/>
  <c r="AN221" i="26"/>
  <c r="AM221" i="26"/>
  <c r="AN220" i="26"/>
  <c r="AM220" i="26"/>
  <c r="AN219" i="26"/>
  <c r="AM219" i="26"/>
  <c r="AN218" i="26"/>
  <c r="AM218" i="26"/>
  <c r="AN217" i="26"/>
  <c r="AM217" i="26"/>
  <c r="AN216" i="26"/>
  <c r="AM216" i="26"/>
  <c r="AO216" i="26" s="1"/>
  <c r="AN215" i="26"/>
  <c r="AM215" i="26"/>
  <c r="AN214" i="26"/>
  <c r="AM214" i="26"/>
  <c r="AN213" i="26"/>
  <c r="AM213" i="26"/>
  <c r="AN212" i="26"/>
  <c r="AM212" i="26"/>
  <c r="AN211" i="26"/>
  <c r="AM211" i="26"/>
  <c r="AN210" i="26"/>
  <c r="AO210" i="26" s="1"/>
  <c r="AM210" i="26"/>
  <c r="AN209" i="26"/>
  <c r="AM209" i="26"/>
  <c r="AN208" i="26"/>
  <c r="AM208" i="26"/>
  <c r="AN207" i="26"/>
  <c r="AM207" i="26"/>
  <c r="AN206" i="26"/>
  <c r="AO206" i="26" s="1"/>
  <c r="AM206" i="26"/>
  <c r="AN205" i="26"/>
  <c r="AM205" i="26"/>
  <c r="AN204" i="26"/>
  <c r="AO204" i="26" s="1"/>
  <c r="AM204" i="26"/>
  <c r="AN203" i="26"/>
  <c r="AM203" i="26"/>
  <c r="AN202" i="26"/>
  <c r="AM202" i="26"/>
  <c r="AO202" i="26" s="1"/>
  <c r="AN201" i="26"/>
  <c r="AM201" i="26"/>
  <c r="AN200" i="26"/>
  <c r="AM200" i="26"/>
  <c r="AO200" i="26" s="1"/>
  <c r="AN199" i="26"/>
  <c r="AM199" i="26"/>
  <c r="AN198" i="26"/>
  <c r="AO198" i="26" s="1"/>
  <c r="AM198" i="26"/>
  <c r="AN197" i="26"/>
  <c r="AO197" i="26" s="1"/>
  <c r="AM197" i="26"/>
  <c r="AN196" i="26"/>
  <c r="AM196" i="26"/>
  <c r="AN195" i="26"/>
  <c r="AM195" i="26"/>
  <c r="AN194" i="26"/>
  <c r="AM194" i="26"/>
  <c r="AN193" i="26"/>
  <c r="AM193" i="26"/>
  <c r="AN192" i="26"/>
  <c r="AM192" i="26"/>
  <c r="AN191" i="26"/>
  <c r="AM191" i="26"/>
  <c r="AN190" i="26"/>
  <c r="AO190" i="26" s="1"/>
  <c r="AM190" i="26"/>
  <c r="AN189" i="26"/>
  <c r="AM189" i="26"/>
  <c r="AN188" i="26"/>
  <c r="AM188" i="26"/>
  <c r="AN187" i="26"/>
  <c r="AM187" i="26"/>
  <c r="AO187" i="26" s="1"/>
  <c r="AN186" i="26"/>
  <c r="AO186" i="26" s="1"/>
  <c r="AM186" i="26"/>
  <c r="AN185" i="26"/>
  <c r="AM185" i="26"/>
  <c r="AN184" i="26"/>
  <c r="AM184" i="26"/>
  <c r="AN183" i="26"/>
  <c r="AM183" i="26"/>
  <c r="AN182" i="26"/>
  <c r="AM182" i="26"/>
  <c r="AN181" i="26"/>
  <c r="AM181" i="26"/>
  <c r="AN180" i="26"/>
  <c r="AM180" i="26"/>
  <c r="AN179" i="26"/>
  <c r="AM179" i="26"/>
  <c r="AN178" i="26"/>
  <c r="AM178" i="26"/>
  <c r="AN177" i="26"/>
  <c r="AM177" i="26"/>
  <c r="AN176" i="26"/>
  <c r="AM176" i="26"/>
  <c r="AO176" i="26" s="1"/>
  <c r="AN175" i="26"/>
  <c r="AM175" i="26"/>
  <c r="AN174" i="26"/>
  <c r="AM174" i="26"/>
  <c r="AN173" i="26"/>
  <c r="AM173" i="26"/>
  <c r="AN172" i="26"/>
  <c r="AM172" i="26"/>
  <c r="AO172" i="26" s="1"/>
  <c r="AN171" i="26"/>
  <c r="AM171" i="26"/>
  <c r="AO170" i="26"/>
  <c r="AN170" i="26"/>
  <c r="AM170" i="26"/>
  <c r="AN169" i="26"/>
  <c r="AM169" i="26"/>
  <c r="AN168" i="26"/>
  <c r="AM168" i="26"/>
  <c r="AN167" i="26"/>
  <c r="AM167" i="26"/>
  <c r="AN166" i="26"/>
  <c r="AM166" i="26"/>
  <c r="AN165" i="26"/>
  <c r="AM165" i="26"/>
  <c r="AO165" i="26" s="1"/>
  <c r="AN164" i="26"/>
  <c r="AM164" i="26"/>
  <c r="AN163" i="26"/>
  <c r="AO163" i="26" s="1"/>
  <c r="AM163" i="26"/>
  <c r="AO162" i="26"/>
  <c r="AN162" i="26"/>
  <c r="AM162" i="26"/>
  <c r="AN161" i="26"/>
  <c r="AM161" i="26"/>
  <c r="AO161" i="26" s="1"/>
  <c r="AN160" i="26"/>
  <c r="AO160" i="26" s="1"/>
  <c r="AM160" i="26"/>
  <c r="AO159" i="26"/>
  <c r="AN159" i="26"/>
  <c r="AM159" i="26"/>
  <c r="AN158" i="26"/>
  <c r="AM158" i="26"/>
  <c r="AN157" i="26"/>
  <c r="AO157" i="26" s="1"/>
  <c r="AM157" i="26"/>
  <c r="AN156" i="26"/>
  <c r="AO156" i="26" s="1"/>
  <c r="AM156" i="26"/>
  <c r="AN155" i="26"/>
  <c r="AM155" i="26"/>
  <c r="AN154" i="26"/>
  <c r="AM154" i="26"/>
  <c r="AN153" i="26"/>
  <c r="AM153" i="26"/>
  <c r="AO153" i="26" s="1"/>
  <c r="AN152" i="26"/>
  <c r="AM152" i="26"/>
  <c r="AN151" i="26"/>
  <c r="AO151" i="26" s="1"/>
  <c r="AM151" i="26"/>
  <c r="AN150" i="26"/>
  <c r="AM150" i="26"/>
  <c r="AO150" i="26" s="1"/>
  <c r="AN149" i="26"/>
  <c r="AM149" i="26"/>
  <c r="AO149" i="26" s="1"/>
  <c r="AN148" i="26"/>
  <c r="AM148" i="26"/>
  <c r="AN147" i="26"/>
  <c r="AM147" i="26"/>
  <c r="AN146" i="26"/>
  <c r="AM146" i="26"/>
  <c r="AN145" i="26"/>
  <c r="AO145" i="26" s="1"/>
  <c r="AM145" i="26"/>
  <c r="AN144" i="26"/>
  <c r="AM144" i="26"/>
  <c r="AN143" i="26"/>
  <c r="AM143" i="26"/>
  <c r="AO143" i="26" s="1"/>
  <c r="AN142" i="26"/>
  <c r="AM142" i="26"/>
  <c r="AN141" i="26"/>
  <c r="AM141" i="26"/>
  <c r="AN140" i="26"/>
  <c r="AM140" i="26"/>
  <c r="AN139" i="26"/>
  <c r="AM139" i="26"/>
  <c r="AN138" i="26"/>
  <c r="AM138" i="26"/>
  <c r="AO138" i="26" s="1"/>
  <c r="AN137" i="26"/>
  <c r="AM137" i="26"/>
  <c r="AO137" i="26" s="1"/>
  <c r="AN136" i="26"/>
  <c r="AM136" i="26"/>
  <c r="AO136" i="26" s="1"/>
  <c r="AN135" i="26"/>
  <c r="AM135" i="26"/>
  <c r="AN134" i="26"/>
  <c r="AO134" i="26" s="1"/>
  <c r="AM134" i="26"/>
  <c r="AN133" i="26"/>
  <c r="AM133" i="26"/>
  <c r="AO133" i="26" s="1"/>
  <c r="AN132" i="26"/>
  <c r="AO132" i="26" s="1"/>
  <c r="AM132" i="26"/>
  <c r="AN131" i="26"/>
  <c r="AO131" i="26" s="1"/>
  <c r="AM131" i="26"/>
  <c r="AN130" i="26"/>
  <c r="AM130" i="26"/>
  <c r="AO129" i="26"/>
  <c r="AN129" i="26"/>
  <c r="AM129" i="26"/>
  <c r="AN128" i="26"/>
  <c r="AM128" i="26"/>
  <c r="AN127" i="26"/>
  <c r="AM127" i="26"/>
  <c r="AO127" i="26" s="1"/>
  <c r="AN126" i="26"/>
  <c r="AM126" i="26"/>
  <c r="AN125" i="26"/>
  <c r="AM125" i="26"/>
  <c r="AN124" i="26"/>
  <c r="AM124" i="26"/>
  <c r="AO124" i="26" s="1"/>
  <c r="AN123" i="26"/>
  <c r="AM123" i="26"/>
  <c r="AO123" i="26" s="1"/>
  <c r="AN122" i="26"/>
  <c r="AM122" i="26"/>
  <c r="AN121" i="26"/>
  <c r="AM121" i="26"/>
  <c r="AN120" i="26"/>
  <c r="AM120" i="26"/>
  <c r="AO120" i="26" s="1"/>
  <c r="AN119" i="26"/>
  <c r="AM119" i="26"/>
  <c r="AN118" i="26"/>
  <c r="AM118" i="26"/>
  <c r="AN117" i="26"/>
  <c r="AM117" i="26"/>
  <c r="AN116" i="26"/>
  <c r="AM116" i="26"/>
  <c r="AN115" i="26"/>
  <c r="AM115" i="26"/>
  <c r="AN114" i="26"/>
  <c r="AM114" i="26"/>
  <c r="AO114" i="26" s="1"/>
  <c r="AN113" i="26"/>
  <c r="AM113" i="26"/>
  <c r="AO113" i="26" s="1"/>
  <c r="AN112" i="26"/>
  <c r="AM112" i="26"/>
  <c r="AN111" i="26"/>
  <c r="AO111" i="26" s="1"/>
  <c r="AM111" i="26"/>
  <c r="AN110" i="26"/>
  <c r="AM110" i="26"/>
  <c r="AO110" i="26" s="1"/>
  <c r="AN109" i="26"/>
  <c r="AM109" i="26"/>
  <c r="AO109" i="26" s="1"/>
  <c r="AN108" i="26"/>
  <c r="AM108" i="26"/>
  <c r="AN107" i="26"/>
  <c r="AM107" i="26"/>
  <c r="AO107" i="26" s="1"/>
  <c r="AN106" i="26"/>
  <c r="AO106" i="26" s="1"/>
  <c r="AM106" i="26"/>
  <c r="AN105" i="26"/>
  <c r="AM105" i="26"/>
  <c r="AN104" i="26"/>
  <c r="AM104" i="26"/>
  <c r="AN103" i="26"/>
  <c r="AO103" i="26" s="1"/>
  <c r="AM103" i="26"/>
  <c r="AN102" i="26"/>
  <c r="AM102" i="26"/>
  <c r="AN101" i="26"/>
  <c r="AO101" i="26" s="1"/>
  <c r="AM101" i="26"/>
  <c r="AN100" i="26"/>
  <c r="AM100" i="26"/>
  <c r="AN99" i="26"/>
  <c r="AM99" i="26"/>
  <c r="AN98" i="26"/>
  <c r="AM98" i="26"/>
  <c r="AN97" i="26"/>
  <c r="AM97" i="26"/>
  <c r="AN96" i="26"/>
  <c r="AM96" i="26"/>
  <c r="AO95" i="26"/>
  <c r="AN95" i="26"/>
  <c r="AM95" i="26"/>
  <c r="AN94" i="26"/>
  <c r="AM94" i="26"/>
  <c r="AN93" i="26"/>
  <c r="AM93" i="26"/>
  <c r="AN92" i="26"/>
  <c r="AM92" i="26"/>
  <c r="AO92" i="26" s="1"/>
  <c r="AN91" i="26"/>
  <c r="AM91" i="26"/>
  <c r="AN90" i="26"/>
  <c r="AM90" i="26"/>
  <c r="AO90" i="26" s="1"/>
  <c r="AN89" i="26"/>
  <c r="AO89" i="26" s="1"/>
  <c r="AM89" i="26"/>
  <c r="AN88" i="26"/>
  <c r="AM88" i="26"/>
  <c r="AO88" i="26" s="1"/>
  <c r="AN87" i="26"/>
  <c r="AM87" i="26"/>
  <c r="AO87" i="26" s="1"/>
  <c r="AN86" i="26"/>
  <c r="AM86" i="26"/>
  <c r="AO86" i="26" s="1"/>
  <c r="AN85" i="26"/>
  <c r="AM85" i="26"/>
  <c r="AN84" i="26"/>
  <c r="AM84" i="26"/>
  <c r="AQ83" i="26"/>
  <c r="AN83" i="26"/>
  <c r="AM83" i="26"/>
  <c r="AN82" i="26"/>
  <c r="AM82" i="26"/>
  <c r="AO82" i="26" s="1"/>
  <c r="AQ81" i="26"/>
  <c r="AN81" i="26"/>
  <c r="AM81" i="26"/>
  <c r="AO81" i="26" s="1"/>
  <c r="AQ80" i="26"/>
  <c r="AN80" i="26"/>
  <c r="AM80" i="26"/>
  <c r="AQ79" i="26"/>
  <c r="AN79" i="26"/>
  <c r="AM79" i="26"/>
  <c r="F38" i="26"/>
  <c r="E17" i="26" s="1"/>
  <c r="AF207" i="20" s="1"/>
  <c r="AN76" i="26"/>
  <c r="AO76" i="26" s="1"/>
  <c r="AM76" i="26"/>
  <c r="AQ75" i="26"/>
  <c r="AN75" i="26"/>
  <c r="AM75" i="26"/>
  <c r="AQ74" i="26"/>
  <c r="AN74" i="26"/>
  <c r="AM74" i="26"/>
  <c r="AO74" i="26" s="1"/>
  <c r="AQ73" i="26"/>
  <c r="AN73" i="26"/>
  <c r="AM73" i="26"/>
  <c r="AQ72" i="26"/>
  <c r="AN72" i="26"/>
  <c r="AM72" i="26"/>
  <c r="AQ71" i="26"/>
  <c r="AN71" i="26"/>
  <c r="AM71" i="26"/>
  <c r="AO71" i="26" s="1"/>
  <c r="AQ70" i="26"/>
  <c r="AN70" i="26"/>
  <c r="AO70" i="26" s="1"/>
  <c r="AM70" i="26"/>
  <c r="AQ69" i="26"/>
  <c r="AN69" i="26"/>
  <c r="AM69" i="26"/>
  <c r="AQ68" i="26"/>
  <c r="AN68" i="26"/>
  <c r="AM68" i="26"/>
  <c r="AQ67" i="26"/>
  <c r="AN67" i="26"/>
  <c r="AM67" i="26"/>
  <c r="AQ66" i="26"/>
  <c r="AN66" i="26"/>
  <c r="AM66" i="26"/>
  <c r="AQ65" i="26"/>
  <c r="AN65" i="26"/>
  <c r="AM65" i="26"/>
  <c r="AO65" i="26" s="1"/>
  <c r="AQ64" i="26"/>
  <c r="AN64" i="26"/>
  <c r="AO64" i="26" s="1"/>
  <c r="AM64" i="26"/>
  <c r="AQ63" i="26"/>
  <c r="AN63" i="26"/>
  <c r="AM63" i="26"/>
  <c r="AO63" i="26" s="1"/>
  <c r="AQ62" i="26"/>
  <c r="AN62" i="26"/>
  <c r="AM62" i="26"/>
  <c r="AQ61" i="26"/>
  <c r="AN61" i="26"/>
  <c r="AM61" i="26"/>
  <c r="AQ60" i="26"/>
  <c r="AN60" i="26"/>
  <c r="AM60" i="26"/>
  <c r="AQ59" i="26"/>
  <c r="AN59" i="26"/>
  <c r="AM59" i="26"/>
  <c r="AQ58" i="26"/>
  <c r="AN58" i="26"/>
  <c r="AM58" i="26"/>
  <c r="AQ57" i="26"/>
  <c r="AN57" i="26"/>
  <c r="AM57" i="26"/>
  <c r="AQ56" i="26"/>
  <c r="AN56" i="26"/>
  <c r="AM56" i="26"/>
  <c r="AQ55" i="26"/>
  <c r="AN55" i="26"/>
  <c r="AM55" i="26"/>
  <c r="AO55" i="26" s="1"/>
  <c r="AQ54" i="26"/>
  <c r="AN54" i="26"/>
  <c r="AM54" i="26"/>
  <c r="AQ53" i="26"/>
  <c r="AN53" i="26"/>
  <c r="AM53" i="26"/>
  <c r="AQ52" i="26"/>
  <c r="AN52" i="26"/>
  <c r="AM52" i="26"/>
  <c r="AO52" i="26" s="1"/>
  <c r="AQ51" i="26"/>
  <c r="AN51" i="26"/>
  <c r="AM51" i="26"/>
  <c r="AQ50" i="26"/>
  <c r="AN50" i="26"/>
  <c r="AM50" i="26"/>
  <c r="AO50" i="26" s="1"/>
  <c r="AQ49" i="26"/>
  <c r="AO49" i="26"/>
  <c r="AN49" i="26"/>
  <c r="AM49" i="26"/>
  <c r="AM48" i="26"/>
  <c r="AN48" i="26"/>
  <c r="AM47" i="26"/>
  <c r="AM46" i="26"/>
  <c r="AM45" i="26"/>
  <c r="AQ45" i="26"/>
  <c r="A45" i="26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144" i="26" s="1"/>
  <c r="A145" i="26" s="1"/>
  <c r="A146" i="26" s="1"/>
  <c r="A147" i="26" s="1"/>
  <c r="A148" i="26" s="1"/>
  <c r="A149" i="26" s="1"/>
  <c r="A150" i="26" s="1"/>
  <c r="A151" i="26" s="1"/>
  <c r="A152" i="26" s="1"/>
  <c r="A153" i="26" s="1"/>
  <c r="A154" i="26" s="1"/>
  <c r="A155" i="26" s="1"/>
  <c r="A156" i="26" s="1"/>
  <c r="A157" i="26" s="1"/>
  <c r="A158" i="26" s="1"/>
  <c r="A159" i="26" s="1"/>
  <c r="A160" i="26" s="1"/>
  <c r="A161" i="26" s="1"/>
  <c r="A162" i="26" s="1"/>
  <c r="A163" i="26" s="1"/>
  <c r="A164" i="26" s="1"/>
  <c r="A165" i="26" s="1"/>
  <c r="A166" i="26" s="1"/>
  <c r="A167" i="26" s="1"/>
  <c r="A168" i="26" s="1"/>
  <c r="A169" i="26" s="1"/>
  <c r="A170" i="26" s="1"/>
  <c r="A171" i="26" s="1"/>
  <c r="A172" i="26" s="1"/>
  <c r="A173" i="26" s="1"/>
  <c r="A174" i="26" s="1"/>
  <c r="A175" i="26" s="1"/>
  <c r="A176" i="26" s="1"/>
  <c r="A177" i="26" s="1"/>
  <c r="A178" i="26" s="1"/>
  <c r="A179" i="26" s="1"/>
  <c r="A180" i="26" s="1"/>
  <c r="A181" i="26" s="1"/>
  <c r="A182" i="26" s="1"/>
  <c r="A183" i="26" s="1"/>
  <c r="A184" i="26" s="1"/>
  <c r="A185" i="26" s="1"/>
  <c r="A186" i="26" s="1"/>
  <c r="A187" i="26" s="1"/>
  <c r="A188" i="26" s="1"/>
  <c r="A189" i="26" s="1"/>
  <c r="A190" i="26" s="1"/>
  <c r="A191" i="26" s="1"/>
  <c r="A192" i="26" s="1"/>
  <c r="A193" i="26" s="1"/>
  <c r="A194" i="26" s="1"/>
  <c r="A195" i="26" s="1"/>
  <c r="A196" i="26" s="1"/>
  <c r="A197" i="26" s="1"/>
  <c r="A198" i="26" s="1"/>
  <c r="A199" i="26" s="1"/>
  <c r="A200" i="26" s="1"/>
  <c r="A201" i="26" s="1"/>
  <c r="A202" i="26" s="1"/>
  <c r="A203" i="26" s="1"/>
  <c r="A204" i="26" s="1"/>
  <c r="A205" i="26" s="1"/>
  <c r="A206" i="26" s="1"/>
  <c r="A207" i="26" s="1"/>
  <c r="A208" i="26" s="1"/>
  <c r="A209" i="26" s="1"/>
  <c r="A210" i="26" s="1"/>
  <c r="A211" i="26" s="1"/>
  <c r="A212" i="26" s="1"/>
  <c r="A213" i="26" s="1"/>
  <c r="A214" i="26" s="1"/>
  <c r="A215" i="26" s="1"/>
  <c r="A216" i="26" s="1"/>
  <c r="A217" i="26" s="1"/>
  <c r="A218" i="26" s="1"/>
  <c r="A219" i="26" s="1"/>
  <c r="A220" i="26" s="1"/>
  <c r="A221" i="26" s="1"/>
  <c r="A222" i="26" s="1"/>
  <c r="A223" i="26" s="1"/>
  <c r="A224" i="26" s="1"/>
  <c r="A225" i="26" s="1"/>
  <c r="A226" i="26" s="1"/>
  <c r="A227" i="26" s="1"/>
  <c r="A228" i="26" s="1"/>
  <c r="A229" i="26" s="1"/>
  <c r="A230" i="26" s="1"/>
  <c r="A231" i="26" s="1"/>
  <c r="A232" i="26" s="1"/>
  <c r="A233" i="26" s="1"/>
  <c r="A234" i="26" s="1"/>
  <c r="A235" i="26" s="1"/>
  <c r="A236" i="26" s="1"/>
  <c r="A237" i="26" s="1"/>
  <c r="A238" i="26" s="1"/>
  <c r="A239" i="26" s="1"/>
  <c r="A240" i="26" s="1"/>
  <c r="A241" i="26" s="1"/>
  <c r="A242" i="26" s="1"/>
  <c r="A243" i="26" s="1"/>
  <c r="A244" i="26" s="1"/>
  <c r="A245" i="26" s="1"/>
  <c r="A246" i="26" s="1"/>
  <c r="A247" i="26" s="1"/>
  <c r="A248" i="26" s="1"/>
  <c r="A249" i="26" s="1"/>
  <c r="A250" i="26" s="1"/>
  <c r="AM44" i="26"/>
  <c r="A44" i="26"/>
  <c r="AM43" i="26"/>
  <c r="T38" i="26"/>
  <c r="AP41" i="26"/>
  <c r="AK41" i="26"/>
  <c r="J8" i="20" s="1"/>
  <c r="AJ38" i="26"/>
  <c r="AI34" i="26" s="1"/>
  <c r="AI38" i="26"/>
  <c r="C21" i="26" s="1"/>
  <c r="AH38" i="26"/>
  <c r="E10" i="26" s="1"/>
  <c r="AG38" i="26"/>
  <c r="C10" i="26" s="1"/>
  <c r="AF38" i="26"/>
  <c r="AE34" i="26" s="1"/>
  <c r="AE38" i="26"/>
  <c r="C6" i="26" s="1"/>
  <c r="AD38" i="26"/>
  <c r="AD39" i="26" s="1"/>
  <c r="AC38" i="26"/>
  <c r="C8" i="26" s="1"/>
  <c r="AD204" i="20" s="1"/>
  <c r="AB38" i="26"/>
  <c r="AA34" i="26" s="1"/>
  <c r="AA38" i="26"/>
  <c r="C13" i="26" s="1"/>
  <c r="Z38" i="26"/>
  <c r="E19" i="26" s="1"/>
  <c r="Y38" i="26"/>
  <c r="C19" i="26" s="1"/>
  <c r="X38" i="26"/>
  <c r="W38" i="26"/>
  <c r="C20" i="26" s="1"/>
  <c r="U38" i="26"/>
  <c r="C11" i="26" s="1"/>
  <c r="S38" i="26"/>
  <c r="C15" i="26" s="1"/>
  <c r="R38" i="26"/>
  <c r="E9" i="26" s="1"/>
  <c r="Q38" i="26"/>
  <c r="C9" i="26" s="1"/>
  <c r="P38" i="26"/>
  <c r="O34" i="26" s="1"/>
  <c r="O38" i="26"/>
  <c r="C5" i="26" s="1"/>
  <c r="N38" i="26"/>
  <c r="N39" i="26" s="1"/>
  <c r="M38" i="26"/>
  <c r="C7" i="26" s="1"/>
  <c r="L38" i="26"/>
  <c r="L39" i="26" s="1"/>
  <c r="K35" i="26" s="1"/>
  <c r="K38" i="26"/>
  <c r="C14" i="26" s="1"/>
  <c r="I38" i="26"/>
  <c r="C18" i="26" s="1"/>
  <c r="G38" i="26"/>
  <c r="C16" i="26" s="1"/>
  <c r="AD208" i="20" s="1"/>
  <c r="D38" i="26"/>
  <c r="C38" i="26"/>
  <c r="C12" i="26" s="1"/>
  <c r="AK37" i="26"/>
  <c r="J7" i="20" s="1"/>
  <c r="AS36" i="26"/>
  <c r="AS35" i="26"/>
  <c r="AS34" i="26"/>
  <c r="AS33" i="26"/>
  <c r="AS32" i="26"/>
  <c r="AS31" i="26"/>
  <c r="AS30" i="26"/>
  <c r="AS29" i="26"/>
  <c r="AS28" i="26"/>
  <c r="AS27" i="26"/>
  <c r="AS26" i="26"/>
  <c r="Z26" i="26"/>
  <c r="AS25" i="26"/>
  <c r="AS24" i="26"/>
  <c r="AS23" i="26"/>
  <c r="AW17" i="26"/>
  <c r="BA17" i="26" s="1"/>
  <c r="AW16" i="26"/>
  <c r="BA16" i="26" s="1"/>
  <c r="AW15" i="26"/>
  <c r="BA15" i="26" s="1"/>
  <c r="E21" i="26" l="1"/>
  <c r="AJ26" i="26"/>
  <c r="K34" i="26"/>
  <c r="AD206" i="20"/>
  <c r="AD205" i="20"/>
  <c r="E7" i="26"/>
  <c r="N26" i="26"/>
  <c r="M34" i="26"/>
  <c r="E5" i="26"/>
  <c r="AO67" i="26"/>
  <c r="AO117" i="26"/>
  <c r="AO146" i="26"/>
  <c r="AO152" i="26"/>
  <c r="AO158" i="26"/>
  <c r="AO48" i="26"/>
  <c r="AO130" i="26"/>
  <c r="AO135" i="26"/>
  <c r="AO57" i="26"/>
  <c r="AO68" i="26"/>
  <c r="AO91" i="26"/>
  <c r="AO97" i="26"/>
  <c r="AO119" i="26"/>
  <c r="AO193" i="26"/>
  <c r="AO199" i="26"/>
  <c r="AO222" i="26"/>
  <c r="AO228" i="26"/>
  <c r="M37" i="26"/>
  <c r="M36" i="26" s="1"/>
  <c r="AO69" i="26"/>
  <c r="AO104" i="26"/>
  <c r="AO142" i="26"/>
  <c r="AO148" i="26"/>
  <c r="AO154" i="26"/>
  <c r="AO171" i="26"/>
  <c r="AO188" i="26"/>
  <c r="AO194" i="26"/>
  <c r="AO217" i="26"/>
  <c r="AO223" i="26"/>
  <c r="AO218" i="26"/>
  <c r="AO73" i="26"/>
  <c r="AO79" i="26"/>
  <c r="AO121" i="26"/>
  <c r="AO155" i="26"/>
  <c r="AO195" i="26"/>
  <c r="AO105" i="26"/>
  <c r="AO184" i="26"/>
  <c r="AO236" i="26"/>
  <c r="AO248" i="26"/>
  <c r="AO80" i="26"/>
  <c r="AO84" i="26"/>
  <c r="AO116" i="26"/>
  <c r="AO168" i="26"/>
  <c r="AO179" i="26"/>
  <c r="AO214" i="26"/>
  <c r="AO220" i="26"/>
  <c r="K37" i="26"/>
  <c r="K36" i="26" s="1"/>
  <c r="K33" i="26" s="1"/>
  <c r="W37" i="26"/>
  <c r="W36" i="26" s="1"/>
  <c r="BC17" i="26"/>
  <c r="BC16" i="26"/>
  <c r="AA37" i="26"/>
  <c r="AA36" i="26" s="1"/>
  <c r="E13" i="26"/>
  <c r="AB26" i="26"/>
  <c r="E14" i="26"/>
  <c r="AO174" i="26"/>
  <c r="AO196" i="26"/>
  <c r="AO225" i="26"/>
  <c r="AO94" i="26"/>
  <c r="AO139" i="26"/>
  <c r="AO175" i="26"/>
  <c r="AO178" i="26"/>
  <c r="AO182" i="26"/>
  <c r="AO207" i="26"/>
  <c r="AO211" i="26"/>
  <c r="AO215" i="26"/>
  <c r="AO233" i="26"/>
  <c r="AO240" i="26"/>
  <c r="AO244" i="26"/>
  <c r="AO62" i="26"/>
  <c r="AO192" i="26"/>
  <c r="AO203" i="26"/>
  <c r="AO229" i="26"/>
  <c r="AC34" i="26"/>
  <c r="AC37" i="26"/>
  <c r="AC36" i="26" s="1"/>
  <c r="E8" i="26"/>
  <c r="AF204" i="20" s="1"/>
  <c r="R26" i="26"/>
  <c r="AO53" i="26"/>
  <c r="AO60" i="26"/>
  <c r="AO72" i="26"/>
  <c r="AO93" i="26"/>
  <c r="AO164" i="26"/>
  <c r="AO221" i="26"/>
  <c r="AO58" i="26"/>
  <c r="AO75" i="26"/>
  <c r="AO85" i="26"/>
  <c r="AO98" i="26"/>
  <c r="AO108" i="26"/>
  <c r="AO128" i="26"/>
  <c r="AO140" i="26"/>
  <c r="AO201" i="26"/>
  <c r="AO208" i="26"/>
  <c r="AO212" i="26"/>
  <c r="AO219" i="26"/>
  <c r="AO237" i="26"/>
  <c r="AO241" i="26"/>
  <c r="AO245" i="26"/>
  <c r="AQ41" i="26"/>
  <c r="BB15" i="26" s="1"/>
  <c r="AO100" i="26"/>
  <c r="AO51" i="26"/>
  <c r="AO56" i="26"/>
  <c r="AO61" i="26"/>
  <c r="L26" i="26"/>
  <c r="AO102" i="26"/>
  <c r="AO112" i="26"/>
  <c r="AO115" i="26"/>
  <c r="AO118" i="26"/>
  <c r="AO122" i="26"/>
  <c r="AO125" i="26"/>
  <c r="AO141" i="26"/>
  <c r="AO144" i="26"/>
  <c r="AO147" i="26"/>
  <c r="AO166" i="26"/>
  <c r="AO180" i="26"/>
  <c r="AO191" i="26"/>
  <c r="AO205" i="26"/>
  <c r="AO209" i="26"/>
  <c r="AO213" i="26"/>
  <c r="AO238" i="26"/>
  <c r="AO242" i="26"/>
  <c r="AO246" i="26"/>
  <c r="AD26" i="26"/>
  <c r="AO54" i="26"/>
  <c r="AO59" i="26"/>
  <c r="AO66" i="26"/>
  <c r="AO83" i="26"/>
  <c r="AO99" i="26"/>
  <c r="AO126" i="26"/>
  <c r="AN78" i="26"/>
  <c r="AM78" i="26"/>
  <c r="M35" i="26"/>
  <c r="D7" i="26"/>
  <c r="G7" i="26" s="1"/>
  <c r="D39" i="26"/>
  <c r="C37" i="26"/>
  <c r="E12" i="26"/>
  <c r="C34" i="26"/>
  <c r="D26" i="26"/>
  <c r="AQ47" i="26"/>
  <c r="AN47" i="26"/>
  <c r="AO47" i="26" s="1"/>
  <c r="H38" i="26"/>
  <c r="AN46" i="26"/>
  <c r="AO46" i="26" s="1"/>
  <c r="AQ46" i="26"/>
  <c r="J38" i="26"/>
  <c r="AQ44" i="26"/>
  <c r="T39" i="26"/>
  <c r="S37" i="26"/>
  <c r="S36" i="26" s="1"/>
  <c r="E15" i="26"/>
  <c r="S34" i="26"/>
  <c r="T26" i="26"/>
  <c r="P39" i="26"/>
  <c r="V38" i="26"/>
  <c r="AQ43" i="26"/>
  <c r="AQ38" i="26" s="1"/>
  <c r="AO177" i="26"/>
  <c r="E6" i="26"/>
  <c r="O37" i="26"/>
  <c r="O36" i="26" s="1"/>
  <c r="Q34" i="26"/>
  <c r="R39" i="26"/>
  <c r="Q37" i="26"/>
  <c r="Q36" i="26" s="1"/>
  <c r="X39" i="26"/>
  <c r="AO96" i="26"/>
  <c r="AG34" i="26"/>
  <c r="AG37" i="26"/>
  <c r="AG36" i="26" s="1"/>
  <c r="AH39" i="26"/>
  <c r="E20" i="26"/>
  <c r="AF26" i="26"/>
  <c r="W34" i="26"/>
  <c r="AJ39" i="26"/>
  <c r="AI37" i="26"/>
  <c r="AI36" i="26" s="1"/>
  <c r="Z39" i="26"/>
  <c r="AN77" i="26"/>
  <c r="E38" i="26"/>
  <c r="C17" i="26" s="1"/>
  <c r="AD207" i="20" s="1"/>
  <c r="AM77" i="26"/>
  <c r="F26" i="26"/>
  <c r="X26" i="26"/>
  <c r="E34" i="26"/>
  <c r="Y34" i="26"/>
  <c r="F39" i="26"/>
  <c r="AB39" i="26"/>
  <c r="AN43" i="26"/>
  <c r="AO43" i="26" s="1"/>
  <c r="AN44" i="26"/>
  <c r="AO44" i="26" s="1"/>
  <c r="AN45" i="26"/>
  <c r="AO45" i="26" s="1"/>
  <c r="AE37" i="26"/>
  <c r="AE36" i="26" s="1"/>
  <c r="D14" i="26"/>
  <c r="P26" i="26"/>
  <c r="AH26" i="26"/>
  <c r="Y37" i="26"/>
  <c r="Y36" i="26" s="1"/>
  <c r="AC35" i="26"/>
  <c r="D8" i="26"/>
  <c r="AF39" i="26"/>
  <c r="AQ48" i="26"/>
  <c r="AO181" i="26"/>
  <c r="AO169" i="26"/>
  <c r="AO185" i="26"/>
  <c r="AO173" i="26"/>
  <c r="AO189" i="26"/>
  <c r="AO167" i="26"/>
  <c r="AO183" i="26"/>
  <c r="Z59" i="64"/>
  <c r="AD59" i="64"/>
  <c r="H59" i="64"/>
  <c r="V59" i="64"/>
  <c r="AL59" i="64"/>
  <c r="X59" i="64"/>
  <c r="AQ58" i="64"/>
  <c r="AQ48" i="64"/>
  <c r="AQ49" i="64"/>
  <c r="AQ50" i="64"/>
  <c r="AQ51" i="64"/>
  <c r="AQ52" i="64"/>
  <c r="AQ53" i="64"/>
  <c r="AQ54" i="64"/>
  <c r="AQ55" i="64"/>
  <c r="AQ56" i="64"/>
  <c r="AQ57" i="64"/>
  <c r="BX72" i="19"/>
  <c r="BX73" i="19"/>
  <c r="BX74" i="19"/>
  <c r="BX75" i="19"/>
  <c r="BX76" i="19"/>
  <c r="BX77" i="19"/>
  <c r="BX78" i="19"/>
  <c r="BX79" i="19"/>
  <c r="BX80" i="19"/>
  <c r="BX81" i="19"/>
  <c r="BX82" i="19"/>
  <c r="BX83" i="19"/>
  <c r="BX84" i="19"/>
  <c r="BX85" i="19"/>
  <c r="BX86" i="19"/>
  <c r="BX87" i="19"/>
  <c r="BX88" i="19"/>
  <c r="BX89" i="19"/>
  <c r="BX90" i="19"/>
  <c r="BX91" i="19"/>
  <c r="BX92" i="19"/>
  <c r="BX93" i="19"/>
  <c r="BX94" i="19"/>
  <c r="BX95" i="19"/>
  <c r="BX96" i="19"/>
  <c r="BX97" i="19"/>
  <c r="BX98" i="19"/>
  <c r="BX99" i="19"/>
  <c r="BX100" i="19"/>
  <c r="BX101" i="19"/>
  <c r="BX102" i="19"/>
  <c r="BX103" i="19"/>
  <c r="BX104" i="19"/>
  <c r="BX105" i="19"/>
  <c r="BX106" i="19"/>
  <c r="BX107" i="19"/>
  <c r="BX108" i="19"/>
  <c r="BX109" i="19"/>
  <c r="BX110" i="19"/>
  <c r="BX111" i="19"/>
  <c r="BX112" i="19"/>
  <c r="BX113" i="19"/>
  <c r="BX114" i="19"/>
  <c r="BX115" i="19"/>
  <c r="BX116" i="19"/>
  <c r="BX117" i="19"/>
  <c r="BX118" i="19"/>
  <c r="BX119" i="19"/>
  <c r="BX120" i="19"/>
  <c r="BX121" i="19"/>
  <c r="BX122" i="19"/>
  <c r="BX123" i="19"/>
  <c r="BX124" i="19"/>
  <c r="BX125" i="19"/>
  <c r="BX49" i="19"/>
  <c r="BX50" i="19"/>
  <c r="BX51" i="19"/>
  <c r="BX52" i="19"/>
  <c r="BX53" i="19"/>
  <c r="BX54" i="19"/>
  <c r="BX55" i="19"/>
  <c r="BX56" i="19"/>
  <c r="BX57" i="19"/>
  <c r="BX58" i="19"/>
  <c r="BX59" i="19"/>
  <c r="BX60" i="19"/>
  <c r="BX61" i="19"/>
  <c r="BX62" i="19"/>
  <c r="BX63" i="19"/>
  <c r="BX64" i="19"/>
  <c r="BX65" i="19"/>
  <c r="BX66" i="19"/>
  <c r="BX67" i="19"/>
  <c r="BX68" i="19"/>
  <c r="BX69" i="19"/>
  <c r="BX70" i="19"/>
  <c r="BX71" i="19"/>
  <c r="BW72" i="19"/>
  <c r="BW73" i="19"/>
  <c r="BW74" i="19"/>
  <c r="BW75" i="19"/>
  <c r="BW76" i="19"/>
  <c r="BW77" i="19"/>
  <c r="BW78" i="19"/>
  <c r="BW79" i="19"/>
  <c r="BW80" i="19"/>
  <c r="BW81" i="19"/>
  <c r="BW82" i="19"/>
  <c r="BW83" i="19"/>
  <c r="BW84" i="19"/>
  <c r="BW85" i="19"/>
  <c r="BW86" i="19"/>
  <c r="BW87" i="19"/>
  <c r="BW88" i="19"/>
  <c r="BW89" i="19"/>
  <c r="BW90" i="19"/>
  <c r="BW91" i="19"/>
  <c r="BW92" i="19"/>
  <c r="BW93" i="19"/>
  <c r="BW94" i="19"/>
  <c r="BW95" i="19"/>
  <c r="BW96" i="19"/>
  <c r="BW97" i="19"/>
  <c r="BW98" i="19"/>
  <c r="BW99" i="19"/>
  <c r="BW100" i="19"/>
  <c r="BW101" i="19"/>
  <c r="BW102" i="19"/>
  <c r="BW103" i="19"/>
  <c r="BW104" i="19"/>
  <c r="BW105" i="19"/>
  <c r="BW106" i="19"/>
  <c r="BW107" i="19"/>
  <c r="BW108" i="19"/>
  <c r="BW109" i="19"/>
  <c r="BW110" i="19"/>
  <c r="BW111" i="19"/>
  <c r="BW112" i="19"/>
  <c r="BW113" i="19"/>
  <c r="BW114" i="19"/>
  <c r="BW115" i="19"/>
  <c r="BW116" i="19"/>
  <c r="BW117" i="19"/>
  <c r="BW118" i="19"/>
  <c r="BW119" i="19"/>
  <c r="BW120" i="19"/>
  <c r="BW121" i="19"/>
  <c r="BW122" i="19"/>
  <c r="BW123" i="19"/>
  <c r="BW124" i="19"/>
  <c r="BW125" i="19"/>
  <c r="BW49" i="19"/>
  <c r="BW50" i="19"/>
  <c r="BW51" i="19"/>
  <c r="BW52" i="19"/>
  <c r="BW53" i="19"/>
  <c r="BW54" i="19"/>
  <c r="BW55" i="19"/>
  <c r="BW56" i="19"/>
  <c r="BW57" i="19"/>
  <c r="BW58" i="19"/>
  <c r="BW59" i="19"/>
  <c r="BW60" i="19"/>
  <c r="BW61" i="19"/>
  <c r="BW62" i="19"/>
  <c r="BW63" i="19"/>
  <c r="BW64" i="19"/>
  <c r="BW65" i="19"/>
  <c r="BW66" i="19"/>
  <c r="BW67" i="19"/>
  <c r="BW68" i="19"/>
  <c r="BW69" i="19"/>
  <c r="BW70" i="19"/>
  <c r="BW71" i="19"/>
  <c r="BV49" i="19"/>
  <c r="G14" i="26" l="1"/>
  <c r="G8" i="26"/>
  <c r="AE204" i="20"/>
  <c r="AQ37" i="26"/>
  <c r="M33" i="26"/>
  <c r="AO77" i="26"/>
  <c r="AC33" i="26"/>
  <c r="AO78" i="26"/>
  <c r="AG35" i="26"/>
  <c r="AG33" i="26" s="1"/>
  <c r="D10" i="26"/>
  <c r="G10" i="26" s="1"/>
  <c r="I37" i="26"/>
  <c r="I36" i="26" s="1"/>
  <c r="J26" i="26"/>
  <c r="J39" i="26"/>
  <c r="E18" i="26"/>
  <c r="I34" i="26"/>
  <c r="C36" i="26"/>
  <c r="AE35" i="26"/>
  <c r="AE33" i="26" s="1"/>
  <c r="D6" i="26"/>
  <c r="G6" i="26" s="1"/>
  <c r="S35" i="26"/>
  <c r="S33" i="26" s="1"/>
  <c r="D15" i="26"/>
  <c r="G15" i="26" s="1"/>
  <c r="G20" i="26"/>
  <c r="Y35" i="26"/>
  <c r="Y33" i="26" s="1"/>
  <c r="D19" i="26"/>
  <c r="G19" i="26" s="1"/>
  <c r="AI35" i="26"/>
  <c r="AI33" i="26" s="1"/>
  <c r="D21" i="26"/>
  <c r="G21" i="26" s="1"/>
  <c r="W35" i="26"/>
  <c r="W33" i="26" s="1"/>
  <c r="D20" i="26"/>
  <c r="AQ40" i="26"/>
  <c r="AQ39" i="26"/>
  <c r="E36" i="26"/>
  <c r="C35" i="26"/>
  <c r="D12" i="26"/>
  <c r="G12" i="26" s="1"/>
  <c r="E11" i="26"/>
  <c r="AF205" i="20" s="1"/>
  <c r="U37" i="26"/>
  <c r="U36" i="26" s="1"/>
  <c r="V39" i="26"/>
  <c r="U34" i="26"/>
  <c r="V26" i="26"/>
  <c r="E16" i="26"/>
  <c r="H39" i="26"/>
  <c r="G34" i="26"/>
  <c r="H26" i="26"/>
  <c r="G37" i="26"/>
  <c r="G36" i="26" s="1"/>
  <c r="E35" i="26"/>
  <c r="D17" i="26"/>
  <c r="AE207" i="20" s="1"/>
  <c r="BB17" i="26"/>
  <c r="AR37" i="26"/>
  <c r="AS37" i="26" s="1"/>
  <c r="AA35" i="26"/>
  <c r="AA33" i="26" s="1"/>
  <c r="D13" i="26"/>
  <c r="D9" i="26"/>
  <c r="G9" i="26" s="1"/>
  <c r="Q35" i="26"/>
  <c r="Q33" i="26" s="1"/>
  <c r="O35" i="26"/>
  <c r="O33" i="26" s="1"/>
  <c r="D5" i="26"/>
  <c r="G5" i="26" s="1"/>
  <c r="AR56" i="64"/>
  <c r="L208" i="20"/>
  <c r="M208" i="20"/>
  <c r="D155" i="20"/>
  <c r="E155" i="20"/>
  <c r="AR54" i="35"/>
  <c r="AR55" i="35"/>
  <c r="AR56" i="35"/>
  <c r="AR57" i="35"/>
  <c r="AR58" i="35"/>
  <c r="AR59" i="35"/>
  <c r="AR60" i="35"/>
  <c r="AR61" i="35"/>
  <c r="AR62" i="35"/>
  <c r="AR63" i="35"/>
  <c r="AR64" i="35"/>
  <c r="AR65" i="35"/>
  <c r="AR66" i="35"/>
  <c r="AR45" i="35"/>
  <c r="AR46" i="35"/>
  <c r="AR47" i="35"/>
  <c r="AR48" i="35"/>
  <c r="AR49" i="35"/>
  <c r="AR50" i="35"/>
  <c r="AR51" i="35"/>
  <c r="AR52" i="35"/>
  <c r="AR53" i="35"/>
  <c r="B44" i="35"/>
  <c r="W51" i="35"/>
  <c r="K51" i="35"/>
  <c r="T150" i="20"/>
  <c r="U150" i="20"/>
  <c r="AB172" i="20"/>
  <c r="AC172" i="20"/>
  <c r="AB173" i="20"/>
  <c r="AC173" i="20"/>
  <c r="AB174" i="20"/>
  <c r="AC174" i="20"/>
  <c r="AB175" i="20"/>
  <c r="AC175" i="20"/>
  <c r="AB176" i="20"/>
  <c r="AC176" i="20"/>
  <c r="D186" i="20"/>
  <c r="E186" i="20"/>
  <c r="D187" i="20"/>
  <c r="E187" i="20"/>
  <c r="D188" i="20"/>
  <c r="E188" i="20"/>
  <c r="L181" i="20"/>
  <c r="M181" i="20"/>
  <c r="L182" i="20"/>
  <c r="M182" i="20"/>
  <c r="L183" i="20"/>
  <c r="M183" i="20"/>
  <c r="T178" i="20"/>
  <c r="U178" i="20"/>
  <c r="T179" i="20"/>
  <c r="U179" i="20"/>
  <c r="D213" i="20"/>
  <c r="E213" i="20"/>
  <c r="AS61" i="45"/>
  <c r="AR61" i="45"/>
  <c r="AQ61" i="45"/>
  <c r="D211" i="20"/>
  <c r="E211" i="20"/>
  <c r="D212" i="20"/>
  <c r="E212" i="20"/>
  <c r="D154" i="20"/>
  <c r="E154" i="20"/>
  <c r="AB132" i="20"/>
  <c r="AC132" i="20"/>
  <c r="AB133" i="20"/>
  <c r="AC133" i="20"/>
  <c r="AB134" i="20"/>
  <c r="AC134" i="20"/>
  <c r="L178" i="20"/>
  <c r="M178" i="20"/>
  <c r="L179" i="20"/>
  <c r="M179" i="20"/>
  <c r="L180" i="20"/>
  <c r="M180" i="20"/>
  <c r="L207" i="20"/>
  <c r="M207" i="20"/>
  <c r="AF206" i="20" l="1"/>
  <c r="AF208" i="20"/>
  <c r="AT61" i="45"/>
  <c r="C33" i="26"/>
  <c r="G13" i="26"/>
  <c r="E33" i="26"/>
  <c r="U35" i="26"/>
  <c r="U33" i="26" s="1"/>
  <c r="D11" i="26"/>
  <c r="AE205" i="20" s="1"/>
  <c r="B37" i="26"/>
  <c r="G11" i="26"/>
  <c r="BB16" i="26"/>
  <c r="AR40" i="26"/>
  <c r="I35" i="26"/>
  <c r="I33" i="26" s="1"/>
  <c r="D18" i="26"/>
  <c r="G18" i="26" s="1"/>
  <c r="D16" i="26"/>
  <c r="AE208" i="20" s="1"/>
  <c r="G35" i="26"/>
  <c r="G33" i="26" s="1"/>
  <c r="AB130" i="20"/>
  <c r="AC130" i="20"/>
  <c r="AB131" i="20"/>
  <c r="AC131" i="20"/>
  <c r="BI54" i="57"/>
  <c r="BK55" i="58"/>
  <c r="BL55" i="58"/>
  <c r="BI55" i="58" s="1"/>
  <c r="BK56" i="58"/>
  <c r="BL56" i="58"/>
  <c r="BI56" i="58" s="1"/>
  <c r="BK57" i="58"/>
  <c r="BL57" i="58"/>
  <c r="BI57" i="58" s="1"/>
  <c r="BK58" i="58"/>
  <c r="BL58" i="58"/>
  <c r="BI58" i="58" s="1"/>
  <c r="BK59" i="58"/>
  <c r="BL59" i="58"/>
  <c r="BI59" i="58" s="1"/>
  <c r="BK60" i="58"/>
  <c r="BL60" i="58"/>
  <c r="BI60" i="58" s="1"/>
  <c r="BK61" i="58"/>
  <c r="BL61" i="58"/>
  <c r="BI61" i="58" s="1"/>
  <c r="BK62" i="58"/>
  <c r="BL62" i="58"/>
  <c r="BI62" i="58" s="1"/>
  <c r="BK63" i="58"/>
  <c r="BL63" i="58"/>
  <c r="BI63" i="58" s="1"/>
  <c r="BK64" i="58"/>
  <c r="BL64" i="58"/>
  <c r="BI64" i="58" s="1"/>
  <c r="BK65" i="58"/>
  <c r="BL65" i="58"/>
  <c r="BI65" i="58" s="1"/>
  <c r="BL54" i="58"/>
  <c r="BI54" i="58" s="1"/>
  <c r="BK54" i="58"/>
  <c r="D151" i="20"/>
  <c r="E151" i="20"/>
  <c r="D152" i="20"/>
  <c r="E152" i="20"/>
  <c r="D153" i="20"/>
  <c r="E153" i="20"/>
  <c r="D148" i="20"/>
  <c r="E148" i="20"/>
  <c r="D149" i="20"/>
  <c r="E149" i="20"/>
  <c r="D150" i="20"/>
  <c r="E150" i="20"/>
  <c r="L123" i="20"/>
  <c r="M123" i="20"/>
  <c r="L124" i="20"/>
  <c r="M124" i="20"/>
  <c r="M150" i="20"/>
  <c r="D126" i="20"/>
  <c r="E126" i="20"/>
  <c r="D125" i="20"/>
  <c r="E125" i="20"/>
  <c r="D124" i="20"/>
  <c r="E124" i="20"/>
  <c r="D184" i="20"/>
  <c r="E184" i="20"/>
  <c r="D185" i="20"/>
  <c r="E185" i="20"/>
  <c r="AB127" i="20"/>
  <c r="AC127" i="20"/>
  <c r="AB128" i="20"/>
  <c r="AC128" i="20"/>
  <c r="AB129" i="20"/>
  <c r="AC129" i="20"/>
  <c r="AB123" i="20"/>
  <c r="AC123" i="20"/>
  <c r="AB124" i="20"/>
  <c r="AC124" i="20"/>
  <c r="AB125" i="20"/>
  <c r="AC125" i="20"/>
  <c r="AB126" i="20"/>
  <c r="AC126" i="20"/>
  <c r="D182" i="20"/>
  <c r="E182" i="20"/>
  <c r="D183" i="20"/>
  <c r="E183" i="20"/>
  <c r="M147" i="20"/>
  <c r="M148" i="20"/>
  <c r="M149" i="20"/>
  <c r="D168" i="20"/>
  <c r="E168" i="20"/>
  <c r="D169" i="20"/>
  <c r="E169" i="20"/>
  <c r="D170" i="20"/>
  <c r="E170" i="20"/>
  <c r="D171" i="20"/>
  <c r="E171" i="20"/>
  <c r="D172" i="20"/>
  <c r="E172" i="20"/>
  <c r="D173" i="20"/>
  <c r="E173" i="20"/>
  <c r="D174" i="20"/>
  <c r="E174" i="20"/>
  <c r="D175" i="20"/>
  <c r="E175" i="20"/>
  <c r="D176" i="20"/>
  <c r="E176" i="20"/>
  <c r="D177" i="20"/>
  <c r="E177" i="20"/>
  <c r="D178" i="20"/>
  <c r="E178" i="20"/>
  <c r="D179" i="20"/>
  <c r="E179" i="20"/>
  <c r="D180" i="20"/>
  <c r="E180" i="20"/>
  <c r="D181" i="20"/>
  <c r="E181" i="20"/>
  <c r="L122" i="20"/>
  <c r="M122" i="20"/>
  <c r="D123" i="20"/>
  <c r="E123" i="20"/>
  <c r="D122" i="20"/>
  <c r="E122" i="20"/>
  <c r="T147" i="20"/>
  <c r="U147" i="20"/>
  <c r="T148" i="20"/>
  <c r="U148" i="20"/>
  <c r="T149" i="20"/>
  <c r="U149" i="20"/>
  <c r="T146" i="20"/>
  <c r="U146" i="20"/>
  <c r="M144" i="20"/>
  <c r="M145" i="20"/>
  <c r="M146" i="20"/>
  <c r="D146" i="20"/>
  <c r="E146" i="20"/>
  <c r="D147" i="20"/>
  <c r="E147" i="20"/>
  <c r="AB118" i="20"/>
  <c r="AC118" i="20"/>
  <c r="AB119" i="20"/>
  <c r="AC119" i="20"/>
  <c r="AB120" i="20"/>
  <c r="AC120" i="20"/>
  <c r="AB121" i="20"/>
  <c r="AC121" i="20"/>
  <c r="AB122" i="20"/>
  <c r="AC122" i="20"/>
  <c r="AD117" i="20"/>
  <c r="AE117" i="20"/>
  <c r="AF117" i="20"/>
  <c r="AG117" i="20"/>
  <c r="AB115" i="20"/>
  <c r="A3" i="64"/>
  <c r="AS200" i="64"/>
  <c r="AR200" i="64"/>
  <c r="AQ200" i="64"/>
  <c r="AS199" i="64"/>
  <c r="AR199" i="64"/>
  <c r="AQ199" i="64"/>
  <c r="AS198" i="64"/>
  <c r="AR198" i="64"/>
  <c r="AQ198" i="64"/>
  <c r="AS197" i="64"/>
  <c r="AR197" i="64"/>
  <c r="AT197" i="64" s="1"/>
  <c r="AQ197" i="64"/>
  <c r="AS196" i="64"/>
  <c r="AR196" i="64"/>
  <c r="AQ196" i="64"/>
  <c r="AS195" i="64"/>
  <c r="AR195" i="64"/>
  <c r="AQ195" i="64"/>
  <c r="AS194" i="64"/>
  <c r="AR194" i="64"/>
  <c r="AQ194" i="64"/>
  <c r="AS193" i="64"/>
  <c r="AR193" i="64"/>
  <c r="AT193" i="64" s="1"/>
  <c r="AQ193" i="64"/>
  <c r="AS192" i="64"/>
  <c r="AR192" i="64"/>
  <c r="AQ192" i="64"/>
  <c r="AS191" i="64"/>
  <c r="AR191" i="64"/>
  <c r="AQ191" i="64"/>
  <c r="AS190" i="64"/>
  <c r="AR190" i="64"/>
  <c r="AQ190" i="64"/>
  <c r="AS189" i="64"/>
  <c r="AR189" i="64"/>
  <c r="AT189" i="64" s="1"/>
  <c r="AQ189" i="64"/>
  <c r="AS188" i="64"/>
  <c r="AT188" i="64" s="1"/>
  <c r="AR188" i="64"/>
  <c r="AQ188" i="64"/>
  <c r="AS187" i="64"/>
  <c r="AR187" i="64"/>
  <c r="AQ187" i="64"/>
  <c r="AS186" i="64"/>
  <c r="AR186" i="64"/>
  <c r="AT186" i="64" s="1"/>
  <c r="AQ186" i="64"/>
  <c r="AS185" i="64"/>
  <c r="AR185" i="64"/>
  <c r="AT185" i="64" s="1"/>
  <c r="AQ185" i="64"/>
  <c r="AS184" i="64"/>
  <c r="AR184" i="64"/>
  <c r="AQ184" i="64"/>
  <c r="AS183" i="64"/>
  <c r="AR183" i="64"/>
  <c r="AT183" i="64" s="1"/>
  <c r="AQ183" i="64"/>
  <c r="AS182" i="64"/>
  <c r="AR182" i="64"/>
  <c r="AQ182" i="64"/>
  <c r="AS181" i="64"/>
  <c r="AR181" i="64"/>
  <c r="AQ181" i="64"/>
  <c r="AS180" i="64"/>
  <c r="AR180" i="64"/>
  <c r="AQ180" i="64"/>
  <c r="AS179" i="64"/>
  <c r="AR179" i="64"/>
  <c r="AT179" i="64" s="1"/>
  <c r="AQ179" i="64"/>
  <c r="AS178" i="64"/>
  <c r="AR178" i="64"/>
  <c r="AT178" i="64" s="1"/>
  <c r="AQ178" i="64"/>
  <c r="AS177" i="64"/>
  <c r="AT177" i="64" s="1"/>
  <c r="AR177" i="64"/>
  <c r="AQ177" i="64"/>
  <c r="AS176" i="64"/>
  <c r="AR176" i="64"/>
  <c r="AQ176" i="64"/>
  <c r="AS175" i="64"/>
  <c r="AR175" i="64"/>
  <c r="AQ175" i="64"/>
  <c r="AS174" i="64"/>
  <c r="AR174" i="64"/>
  <c r="AQ174" i="64"/>
  <c r="AS173" i="64"/>
  <c r="AR173" i="64"/>
  <c r="AQ173" i="64"/>
  <c r="AS172" i="64"/>
  <c r="AR172" i="64"/>
  <c r="AT172" i="64" s="1"/>
  <c r="AQ172" i="64"/>
  <c r="AS171" i="64"/>
  <c r="AR171" i="64"/>
  <c r="AT171" i="64" s="1"/>
  <c r="AQ171" i="64"/>
  <c r="AS170" i="64"/>
  <c r="AR170" i="64"/>
  <c r="AT170" i="64" s="1"/>
  <c r="AQ170" i="64"/>
  <c r="AS169" i="64"/>
  <c r="AR169" i="64"/>
  <c r="AQ169" i="64"/>
  <c r="AS168" i="64"/>
  <c r="AR168" i="64"/>
  <c r="AQ168" i="64"/>
  <c r="AS167" i="64"/>
  <c r="AR167" i="64"/>
  <c r="AT167" i="64" s="1"/>
  <c r="AQ167" i="64"/>
  <c r="AS166" i="64"/>
  <c r="AR166" i="64"/>
  <c r="AQ166" i="64"/>
  <c r="AS165" i="64"/>
  <c r="AR165" i="64"/>
  <c r="AQ165" i="64"/>
  <c r="AS164" i="64"/>
  <c r="AR164" i="64"/>
  <c r="AQ164" i="64"/>
  <c r="AS163" i="64"/>
  <c r="AR163" i="64"/>
  <c r="AQ163" i="64"/>
  <c r="AS162" i="64"/>
  <c r="AR162" i="64"/>
  <c r="AT162" i="64" s="1"/>
  <c r="AQ162" i="64"/>
  <c r="AS161" i="64"/>
  <c r="AR161" i="64"/>
  <c r="AQ161" i="64"/>
  <c r="AS160" i="64"/>
  <c r="AR160" i="64"/>
  <c r="AQ160" i="64"/>
  <c r="AS159" i="64"/>
  <c r="AR159" i="64"/>
  <c r="AQ159" i="64"/>
  <c r="AS158" i="64"/>
  <c r="AR158" i="64"/>
  <c r="AQ158" i="64"/>
  <c r="AS157" i="64"/>
  <c r="AT157" i="64" s="1"/>
  <c r="AR157" i="64"/>
  <c r="AQ157" i="64"/>
  <c r="AS156" i="64"/>
  <c r="AR156" i="64"/>
  <c r="AT156" i="64" s="1"/>
  <c r="AQ156" i="64"/>
  <c r="AS155" i="64"/>
  <c r="AR155" i="64"/>
  <c r="AT155" i="64" s="1"/>
  <c r="AQ155" i="64"/>
  <c r="AS154" i="64"/>
  <c r="AR154" i="64"/>
  <c r="AT154" i="64" s="1"/>
  <c r="AQ154" i="64"/>
  <c r="AS153" i="64"/>
  <c r="AR153" i="64"/>
  <c r="AQ153" i="64"/>
  <c r="AS152" i="64"/>
  <c r="AR152" i="64"/>
  <c r="AQ152" i="64"/>
  <c r="AS151" i="64"/>
  <c r="AR151" i="64"/>
  <c r="AT151" i="64" s="1"/>
  <c r="AQ151" i="64"/>
  <c r="AS150" i="64"/>
  <c r="AR150" i="64"/>
  <c r="AT150" i="64" s="1"/>
  <c r="AQ150" i="64"/>
  <c r="AS149" i="64"/>
  <c r="AR149" i="64"/>
  <c r="AQ149" i="64"/>
  <c r="AS148" i="64"/>
  <c r="AR148" i="64"/>
  <c r="AQ148" i="64"/>
  <c r="AS147" i="64"/>
  <c r="AR147" i="64"/>
  <c r="AT147" i="64" s="1"/>
  <c r="AQ147" i="64"/>
  <c r="AS146" i="64"/>
  <c r="AR146" i="64"/>
  <c r="AQ146" i="64"/>
  <c r="AS145" i="64"/>
  <c r="AT145" i="64" s="1"/>
  <c r="AR145" i="64"/>
  <c r="AQ145" i="64"/>
  <c r="AS144" i="64"/>
  <c r="AR144" i="64"/>
  <c r="AQ144" i="64"/>
  <c r="AS143" i="64"/>
  <c r="AR143" i="64"/>
  <c r="AT143" i="64" s="1"/>
  <c r="AQ143" i="64"/>
  <c r="AS142" i="64"/>
  <c r="AR142" i="64"/>
  <c r="AQ142" i="64"/>
  <c r="AS141" i="64"/>
  <c r="AT141" i="64" s="1"/>
  <c r="AR141" i="64"/>
  <c r="AQ141" i="64"/>
  <c r="AS140" i="64"/>
  <c r="AR140" i="64"/>
  <c r="AT140" i="64" s="1"/>
  <c r="AQ140" i="64"/>
  <c r="AS139" i="64"/>
  <c r="AR139" i="64"/>
  <c r="AQ139" i="64"/>
  <c r="AS138" i="64"/>
  <c r="AR138" i="64"/>
  <c r="AQ138" i="64"/>
  <c r="AS137" i="64"/>
  <c r="AR137" i="64"/>
  <c r="AQ137" i="64"/>
  <c r="AS136" i="64"/>
  <c r="AR136" i="64"/>
  <c r="AQ136" i="64"/>
  <c r="AS135" i="64"/>
  <c r="AR135" i="64"/>
  <c r="AQ135" i="64"/>
  <c r="AS134" i="64"/>
  <c r="AR134" i="64"/>
  <c r="AT134" i="64" s="1"/>
  <c r="AQ134" i="64"/>
  <c r="AS133" i="64"/>
  <c r="AR133" i="64"/>
  <c r="AT133" i="64" s="1"/>
  <c r="AQ133" i="64"/>
  <c r="AS132" i="64"/>
  <c r="AR132" i="64"/>
  <c r="AQ132" i="64"/>
  <c r="AS131" i="64"/>
  <c r="AR131" i="64"/>
  <c r="AQ131" i="64"/>
  <c r="AS130" i="64"/>
  <c r="AR130" i="64"/>
  <c r="AQ130" i="64"/>
  <c r="AS129" i="64"/>
  <c r="AR129" i="64"/>
  <c r="AT129" i="64" s="1"/>
  <c r="AQ129" i="64"/>
  <c r="AS128" i="64"/>
  <c r="AR128" i="64"/>
  <c r="AQ128" i="64"/>
  <c r="AS127" i="64"/>
  <c r="AR127" i="64"/>
  <c r="AQ127" i="64"/>
  <c r="AS126" i="64"/>
  <c r="AR126" i="64"/>
  <c r="AQ126" i="64"/>
  <c r="AS125" i="64"/>
  <c r="AR125" i="64"/>
  <c r="AQ125" i="64"/>
  <c r="AS124" i="64"/>
  <c r="AT124" i="64" s="1"/>
  <c r="AR124" i="64"/>
  <c r="AQ124" i="64"/>
  <c r="AS123" i="64"/>
  <c r="AR123" i="64"/>
  <c r="AQ123" i="64"/>
  <c r="AS122" i="64"/>
  <c r="AR122" i="64"/>
  <c r="AT122" i="64" s="1"/>
  <c r="AQ122" i="64"/>
  <c r="AS121" i="64"/>
  <c r="AR121" i="64"/>
  <c r="AT121" i="64" s="1"/>
  <c r="AQ121" i="64"/>
  <c r="AS120" i="64"/>
  <c r="AT120" i="64" s="1"/>
  <c r="AR120" i="64"/>
  <c r="AQ120" i="64"/>
  <c r="AS119" i="64"/>
  <c r="AR119" i="64"/>
  <c r="AQ119" i="64"/>
  <c r="AS118" i="64"/>
  <c r="AR118" i="64"/>
  <c r="AT118" i="64" s="1"/>
  <c r="AQ118" i="64"/>
  <c r="AS117" i="64"/>
  <c r="AR117" i="64"/>
  <c r="AT117" i="64" s="1"/>
  <c r="AQ117" i="64"/>
  <c r="AS116" i="64"/>
  <c r="AT116" i="64" s="1"/>
  <c r="AR116" i="64"/>
  <c r="AQ116" i="64"/>
  <c r="AS115" i="64"/>
  <c r="AR115" i="64"/>
  <c r="AT115" i="64" s="1"/>
  <c r="AQ115" i="64"/>
  <c r="AS114" i="64"/>
  <c r="AR114" i="64"/>
  <c r="AT114" i="64" s="1"/>
  <c r="AQ114" i="64"/>
  <c r="AS113" i="64"/>
  <c r="AR113" i="64"/>
  <c r="AT113" i="64" s="1"/>
  <c r="AQ113" i="64"/>
  <c r="AS112" i="64"/>
  <c r="AT112" i="64" s="1"/>
  <c r="AR112" i="64"/>
  <c r="AQ112" i="64"/>
  <c r="AS111" i="64"/>
  <c r="AR111" i="64"/>
  <c r="AT111" i="64" s="1"/>
  <c r="AQ111" i="64"/>
  <c r="AS110" i="64"/>
  <c r="AR110" i="64"/>
  <c r="AQ110" i="64"/>
  <c r="AS109" i="64"/>
  <c r="AR109" i="64"/>
  <c r="AT109" i="64" s="1"/>
  <c r="AQ109" i="64"/>
  <c r="AS108" i="64"/>
  <c r="AR108" i="64"/>
  <c r="AQ108" i="64"/>
  <c r="AS107" i="64"/>
  <c r="AR107" i="64"/>
  <c r="AQ107" i="64"/>
  <c r="AS106" i="64"/>
  <c r="AR106" i="64"/>
  <c r="AQ106" i="64"/>
  <c r="AS105" i="64"/>
  <c r="AR105" i="64"/>
  <c r="AQ105" i="64"/>
  <c r="AS104" i="64"/>
  <c r="AR104" i="64"/>
  <c r="AQ104" i="64"/>
  <c r="AS103" i="64"/>
  <c r="AR103" i="64"/>
  <c r="AT103" i="64" s="1"/>
  <c r="AQ103" i="64"/>
  <c r="AS102" i="64"/>
  <c r="AR102" i="64"/>
  <c r="AQ102" i="64"/>
  <c r="AS101" i="64"/>
  <c r="AR101" i="64"/>
  <c r="AT101" i="64" s="1"/>
  <c r="AQ101" i="64"/>
  <c r="AS100" i="64"/>
  <c r="AR100" i="64"/>
  <c r="AQ100" i="64"/>
  <c r="AS99" i="64"/>
  <c r="AR99" i="64"/>
  <c r="AT99" i="64" s="1"/>
  <c r="AQ99" i="64"/>
  <c r="AS98" i="64"/>
  <c r="AR98" i="64"/>
  <c r="AT98" i="64" s="1"/>
  <c r="AQ98" i="64"/>
  <c r="AS97" i="64"/>
  <c r="AR97" i="64"/>
  <c r="AQ97" i="64"/>
  <c r="AS96" i="64"/>
  <c r="AT96" i="64" s="1"/>
  <c r="AR96" i="64"/>
  <c r="AQ96" i="64"/>
  <c r="AS95" i="64"/>
  <c r="AR95" i="64"/>
  <c r="AQ95" i="64"/>
  <c r="AS94" i="64"/>
  <c r="AR94" i="64"/>
  <c r="AQ94" i="64"/>
  <c r="AS93" i="64"/>
  <c r="AR93" i="64"/>
  <c r="AT93" i="64" s="1"/>
  <c r="AQ93" i="64"/>
  <c r="AS92" i="64"/>
  <c r="AR92" i="64"/>
  <c r="AQ92" i="64"/>
  <c r="AS91" i="64"/>
  <c r="AR91" i="64"/>
  <c r="AQ91" i="64"/>
  <c r="AS90" i="64"/>
  <c r="AR90" i="64"/>
  <c r="AQ90" i="64"/>
  <c r="AS89" i="64"/>
  <c r="AR89" i="64"/>
  <c r="AQ89" i="64"/>
  <c r="AS88" i="64"/>
  <c r="AR88" i="64"/>
  <c r="AQ88" i="64"/>
  <c r="AS87" i="64"/>
  <c r="AR87" i="64"/>
  <c r="AQ87" i="64"/>
  <c r="AS86" i="64"/>
  <c r="AR86" i="64"/>
  <c r="AQ86" i="64"/>
  <c r="AS85" i="64"/>
  <c r="AR85" i="64"/>
  <c r="AQ85" i="64"/>
  <c r="AS84" i="64"/>
  <c r="AR84" i="64"/>
  <c r="AQ84" i="64"/>
  <c r="AS83" i="64"/>
  <c r="AR83" i="64"/>
  <c r="AT83" i="64" s="1"/>
  <c r="AQ83" i="64"/>
  <c r="AS82" i="64"/>
  <c r="AR82" i="64"/>
  <c r="AT82" i="64" s="1"/>
  <c r="AQ82" i="64"/>
  <c r="AS81" i="64"/>
  <c r="AR81" i="64"/>
  <c r="AQ81" i="64"/>
  <c r="AS80" i="64"/>
  <c r="AR80" i="64"/>
  <c r="AQ80" i="64"/>
  <c r="AS79" i="64"/>
  <c r="AR79" i="64"/>
  <c r="AQ79" i="64"/>
  <c r="AS78" i="64"/>
  <c r="AR78" i="64"/>
  <c r="AQ78" i="64"/>
  <c r="AS77" i="64"/>
  <c r="AR77" i="64"/>
  <c r="AQ77" i="64"/>
  <c r="AS76" i="64"/>
  <c r="AR76" i="64"/>
  <c r="AQ76" i="64"/>
  <c r="AS75" i="64"/>
  <c r="AR75" i="64"/>
  <c r="AQ75" i="64"/>
  <c r="AS74" i="64"/>
  <c r="AR74" i="64"/>
  <c r="AS73" i="64"/>
  <c r="AR73" i="64"/>
  <c r="AQ73" i="64"/>
  <c r="AS72" i="64"/>
  <c r="AR72" i="64"/>
  <c r="AQ72" i="64"/>
  <c r="AS71" i="64"/>
  <c r="AR71" i="64"/>
  <c r="AQ71" i="64"/>
  <c r="AS70" i="64"/>
  <c r="AR70" i="64"/>
  <c r="AQ70" i="64"/>
  <c r="AS69" i="64"/>
  <c r="AR69" i="64"/>
  <c r="AQ69" i="64"/>
  <c r="AS68" i="64"/>
  <c r="AR68" i="64"/>
  <c r="AQ68" i="64"/>
  <c r="AS67" i="64"/>
  <c r="AR67" i="64"/>
  <c r="AQ67" i="64"/>
  <c r="AS66" i="64"/>
  <c r="AR66" i="64"/>
  <c r="AQ66" i="64"/>
  <c r="AS65" i="64"/>
  <c r="AR65" i="64"/>
  <c r="AQ65" i="64"/>
  <c r="AS64" i="64"/>
  <c r="AR64" i="64"/>
  <c r="AQ64" i="64"/>
  <c r="AS63" i="64"/>
  <c r="AR63" i="64"/>
  <c r="AQ63" i="64"/>
  <c r="AS62" i="64"/>
  <c r="AR62" i="64"/>
  <c r="AQ62" i="64"/>
  <c r="AS61" i="64"/>
  <c r="AR61" i="64"/>
  <c r="AQ61" i="64"/>
  <c r="AS60" i="64"/>
  <c r="AR60" i="64"/>
  <c r="AQ60" i="64"/>
  <c r="AS59" i="64"/>
  <c r="AR59" i="64"/>
  <c r="AQ59" i="64"/>
  <c r="AS58" i="64"/>
  <c r="AR58" i="64"/>
  <c r="AS57" i="64"/>
  <c r="AR57" i="64"/>
  <c r="AS56" i="64"/>
  <c r="AS55" i="64"/>
  <c r="AR55" i="64"/>
  <c r="AS54" i="64"/>
  <c r="AR54" i="64"/>
  <c r="AS53" i="64"/>
  <c r="AR53" i="64"/>
  <c r="AS52" i="64"/>
  <c r="AR52" i="64"/>
  <c r="AS51" i="64"/>
  <c r="AR51" i="64"/>
  <c r="AS50" i="64"/>
  <c r="AR50" i="64"/>
  <c r="AS49" i="64"/>
  <c r="AR49" i="64"/>
  <c r="AS48" i="64"/>
  <c r="AR48" i="64"/>
  <c r="AS47" i="64"/>
  <c r="AR47" i="64"/>
  <c r="AQ47" i="64"/>
  <c r="A47" i="64"/>
  <c r="A48" i="64" s="1"/>
  <c r="A49" i="64" s="1"/>
  <c r="A50" i="64" s="1"/>
  <c r="A51" i="64" s="1"/>
  <c r="A52" i="64" s="1"/>
  <c r="A53" i="64" s="1"/>
  <c r="A54" i="64" s="1"/>
  <c r="A55" i="64" s="1"/>
  <c r="A56" i="64" s="1"/>
  <c r="A57" i="64" s="1"/>
  <c r="A58" i="64" s="1"/>
  <c r="A59" i="64" s="1"/>
  <c r="A60" i="64" s="1"/>
  <c r="A61" i="64" s="1"/>
  <c r="A62" i="64" s="1"/>
  <c r="A63" i="64" s="1"/>
  <c r="A64" i="64" s="1"/>
  <c r="A65" i="64" s="1"/>
  <c r="A66" i="64" s="1"/>
  <c r="A67" i="64" s="1"/>
  <c r="A68" i="64" s="1"/>
  <c r="A69" i="64" s="1"/>
  <c r="A70" i="64" s="1"/>
  <c r="A71" i="64" s="1"/>
  <c r="A72" i="64" s="1"/>
  <c r="A73" i="64" s="1"/>
  <c r="A74" i="64" s="1"/>
  <c r="A75" i="64" s="1"/>
  <c r="A76" i="64" s="1"/>
  <c r="A77" i="64" s="1"/>
  <c r="A78" i="64" s="1"/>
  <c r="A79" i="64" s="1"/>
  <c r="A80" i="64" s="1"/>
  <c r="A81" i="64" s="1"/>
  <c r="A82" i="64" s="1"/>
  <c r="A83" i="64" s="1"/>
  <c r="A84" i="64" s="1"/>
  <c r="A85" i="64" s="1"/>
  <c r="A86" i="64" s="1"/>
  <c r="A87" i="64" s="1"/>
  <c r="A88" i="64" s="1"/>
  <c r="A89" i="64" s="1"/>
  <c r="A90" i="64" s="1"/>
  <c r="A91" i="64" s="1"/>
  <c r="A92" i="64" s="1"/>
  <c r="A93" i="64" s="1"/>
  <c r="A94" i="64" s="1"/>
  <c r="A95" i="64" s="1"/>
  <c r="A96" i="64" s="1"/>
  <c r="A97" i="64" s="1"/>
  <c r="A98" i="64" s="1"/>
  <c r="A99" i="64" s="1"/>
  <c r="A100" i="64" s="1"/>
  <c r="A101" i="64" s="1"/>
  <c r="A102" i="64" s="1"/>
  <c r="A103" i="64" s="1"/>
  <c r="A104" i="64" s="1"/>
  <c r="A105" i="64" s="1"/>
  <c r="A106" i="64" s="1"/>
  <c r="A107" i="64" s="1"/>
  <c r="A108" i="64" s="1"/>
  <c r="A109" i="64" s="1"/>
  <c r="A110" i="64" s="1"/>
  <c r="A111" i="64" s="1"/>
  <c r="A112" i="64" s="1"/>
  <c r="A113" i="64" s="1"/>
  <c r="A114" i="64" s="1"/>
  <c r="A115" i="64" s="1"/>
  <c r="A116" i="64" s="1"/>
  <c r="A117" i="64" s="1"/>
  <c r="A118" i="64" s="1"/>
  <c r="A119" i="64" s="1"/>
  <c r="A120" i="64" s="1"/>
  <c r="A121" i="64" s="1"/>
  <c r="A122" i="64" s="1"/>
  <c r="A123" i="64" s="1"/>
  <c r="A124" i="64" s="1"/>
  <c r="A125" i="64" s="1"/>
  <c r="A126" i="64" s="1"/>
  <c r="A127" i="64" s="1"/>
  <c r="A128" i="64" s="1"/>
  <c r="A129" i="64" s="1"/>
  <c r="A130" i="64" s="1"/>
  <c r="A131" i="64" s="1"/>
  <c r="A132" i="64" s="1"/>
  <c r="A133" i="64" s="1"/>
  <c r="A134" i="64" s="1"/>
  <c r="A135" i="64" s="1"/>
  <c r="A136" i="64" s="1"/>
  <c r="A137" i="64" s="1"/>
  <c r="A138" i="64" s="1"/>
  <c r="A139" i="64" s="1"/>
  <c r="A140" i="64" s="1"/>
  <c r="A141" i="64" s="1"/>
  <c r="A142" i="64" s="1"/>
  <c r="A143" i="64" s="1"/>
  <c r="A144" i="64" s="1"/>
  <c r="A145" i="64" s="1"/>
  <c r="A146" i="64" s="1"/>
  <c r="A147" i="64" s="1"/>
  <c r="A148" i="64" s="1"/>
  <c r="A149" i="64" s="1"/>
  <c r="A150" i="64" s="1"/>
  <c r="A151" i="64" s="1"/>
  <c r="A152" i="64" s="1"/>
  <c r="A153" i="64" s="1"/>
  <c r="A154" i="64" s="1"/>
  <c r="A155" i="64" s="1"/>
  <c r="A156" i="64" s="1"/>
  <c r="A157" i="64" s="1"/>
  <c r="A158" i="64" s="1"/>
  <c r="A159" i="64" s="1"/>
  <c r="A160" i="64" s="1"/>
  <c r="A161" i="64" s="1"/>
  <c r="A162" i="64" s="1"/>
  <c r="A163" i="64" s="1"/>
  <c r="A164" i="64" s="1"/>
  <c r="A165" i="64" s="1"/>
  <c r="A166" i="64" s="1"/>
  <c r="A167" i="64" s="1"/>
  <c r="A168" i="64" s="1"/>
  <c r="A169" i="64" s="1"/>
  <c r="A170" i="64" s="1"/>
  <c r="A171" i="64" s="1"/>
  <c r="A172" i="64" s="1"/>
  <c r="A173" i="64" s="1"/>
  <c r="A174" i="64" s="1"/>
  <c r="A175" i="64" s="1"/>
  <c r="A176" i="64" s="1"/>
  <c r="A177" i="64" s="1"/>
  <c r="A178" i="64" s="1"/>
  <c r="A179" i="64" s="1"/>
  <c r="A180" i="64" s="1"/>
  <c r="A181" i="64" s="1"/>
  <c r="A182" i="64" s="1"/>
  <c r="A183" i="64" s="1"/>
  <c r="A184" i="64" s="1"/>
  <c r="A185" i="64" s="1"/>
  <c r="A186" i="64" s="1"/>
  <c r="A187" i="64" s="1"/>
  <c r="A188" i="64" s="1"/>
  <c r="A189" i="64" s="1"/>
  <c r="A190" i="64" s="1"/>
  <c r="A191" i="64" s="1"/>
  <c r="A192" i="64" s="1"/>
  <c r="A193" i="64" s="1"/>
  <c r="A194" i="64" s="1"/>
  <c r="A195" i="64" s="1"/>
  <c r="A196" i="64" s="1"/>
  <c r="A197" i="64" s="1"/>
  <c r="A198" i="64" s="1"/>
  <c r="A199" i="64" s="1"/>
  <c r="A200" i="64" s="1"/>
  <c r="AS46" i="64"/>
  <c r="AR46" i="64"/>
  <c r="AQ46" i="64"/>
  <c r="AO44" i="64"/>
  <c r="D8" i="20" s="1"/>
  <c r="AO43" i="64"/>
  <c r="D7" i="20" s="1"/>
  <c r="AN41" i="64"/>
  <c r="AN42" i="64" s="1"/>
  <c r="AM41" i="64"/>
  <c r="C15" i="64" s="1"/>
  <c r="AL41" i="64"/>
  <c r="AL42" i="64" s="1"/>
  <c r="D7" i="64" s="1"/>
  <c r="AK41" i="64"/>
  <c r="C7" i="64" s="1"/>
  <c r="AJ41" i="64"/>
  <c r="AI37" i="64" s="1"/>
  <c r="AI41" i="64"/>
  <c r="C6" i="64" s="1"/>
  <c r="AH41" i="64"/>
  <c r="AH42" i="64" s="1"/>
  <c r="AG38" i="64" s="1"/>
  <c r="AG41" i="64"/>
  <c r="C12" i="64" s="1"/>
  <c r="AF41" i="64"/>
  <c r="AF42" i="64" s="1"/>
  <c r="AE41" i="64"/>
  <c r="C23" i="64" s="1"/>
  <c r="AD41" i="64"/>
  <c r="E10" i="64" s="1"/>
  <c r="AC41" i="64"/>
  <c r="C10" i="64" s="1"/>
  <c r="AB41" i="64"/>
  <c r="AB42" i="64" s="1"/>
  <c r="AA41" i="64"/>
  <c r="C22" i="64" s="1"/>
  <c r="Z41" i="64"/>
  <c r="Z42" i="64" s="1"/>
  <c r="Y38" i="64" s="1"/>
  <c r="Y41" i="64"/>
  <c r="C11" i="64" s="1"/>
  <c r="X41" i="64"/>
  <c r="X42" i="64" s="1"/>
  <c r="W38" i="64" s="1"/>
  <c r="W41" i="64"/>
  <c r="C19" i="64" s="1"/>
  <c r="V41" i="64"/>
  <c r="V42" i="64" s="1"/>
  <c r="U41" i="64"/>
  <c r="C9" i="64" s="1"/>
  <c r="T41" i="64"/>
  <c r="E16" i="64" s="1"/>
  <c r="S41" i="64"/>
  <c r="C16" i="64" s="1"/>
  <c r="R41" i="64"/>
  <c r="R42" i="64" s="1"/>
  <c r="Q38" i="64" s="1"/>
  <c r="Q41" i="64"/>
  <c r="C17" i="64" s="1"/>
  <c r="P41" i="64"/>
  <c r="P42" i="64" s="1"/>
  <c r="O41" i="64"/>
  <c r="C20" i="64" s="1"/>
  <c r="N41" i="64"/>
  <c r="M37" i="64" s="1"/>
  <c r="M41" i="64"/>
  <c r="C13" i="64" s="1"/>
  <c r="L41" i="64"/>
  <c r="K37" i="64" s="1"/>
  <c r="K41" i="64"/>
  <c r="C21" i="64" s="1"/>
  <c r="J41" i="64"/>
  <c r="I37" i="64" s="1"/>
  <c r="I41" i="64"/>
  <c r="C18" i="64" s="1"/>
  <c r="H41" i="64"/>
  <c r="H42" i="64" s="1"/>
  <c r="G38" i="64" s="1"/>
  <c r="G41" i="64"/>
  <c r="C5" i="64" s="1"/>
  <c r="F41" i="64"/>
  <c r="F42" i="64" s="1"/>
  <c r="E41" i="64"/>
  <c r="C8" i="64" s="1"/>
  <c r="D41" i="64"/>
  <c r="D42" i="64" s="1"/>
  <c r="C41" i="64"/>
  <c r="C14" i="64" s="1"/>
  <c r="G8" i="64" l="1"/>
  <c r="G13" i="64"/>
  <c r="G14" i="64"/>
  <c r="G15" i="64"/>
  <c r="G18" i="64"/>
  <c r="G19" i="64"/>
  <c r="G20" i="64"/>
  <c r="G21" i="64"/>
  <c r="AD135" i="20"/>
  <c r="C3" i="64"/>
  <c r="AD126" i="20"/>
  <c r="AD123" i="20"/>
  <c r="AD125" i="20"/>
  <c r="AT95" i="64"/>
  <c r="AT127" i="64"/>
  <c r="AT92" i="64"/>
  <c r="AT131" i="64"/>
  <c r="AT135" i="64"/>
  <c r="AT139" i="64"/>
  <c r="BI52" i="58"/>
  <c r="AT81" i="64"/>
  <c r="AT104" i="64"/>
  <c r="AT108" i="64"/>
  <c r="AT159" i="64"/>
  <c r="AT163" i="64"/>
  <c r="AT175" i="64"/>
  <c r="AT191" i="64"/>
  <c r="AT97" i="64"/>
  <c r="AT144" i="64"/>
  <c r="AT176" i="64"/>
  <c r="AT125" i="64"/>
  <c r="AT184" i="64"/>
  <c r="AT192" i="64"/>
  <c r="G16" i="26"/>
  <c r="AE206" i="20"/>
  <c r="AD132" i="20"/>
  <c r="AT106" i="64"/>
  <c r="AT149" i="64"/>
  <c r="AT153" i="64"/>
  <c r="AT161" i="64"/>
  <c r="AT169" i="64"/>
  <c r="AT173" i="64"/>
  <c r="AD131" i="20"/>
  <c r="I32" i="26"/>
  <c r="I28" i="26" s="1"/>
  <c r="G32" i="26"/>
  <c r="Y32" i="26"/>
  <c r="AA32" i="26"/>
  <c r="AI32" i="26"/>
  <c r="Q32" i="26"/>
  <c r="AE32" i="26"/>
  <c r="W32" i="26"/>
  <c r="E32" i="26"/>
  <c r="O32" i="26"/>
  <c r="S32" i="26"/>
  <c r="AC32" i="26"/>
  <c r="K32" i="26"/>
  <c r="M32" i="26"/>
  <c r="C32" i="26"/>
  <c r="AG32" i="26"/>
  <c r="U32" i="26"/>
  <c r="AD25" i="26"/>
  <c r="AD24" i="26" s="1"/>
  <c r="AY14" i="20" s="1"/>
  <c r="V25" i="26"/>
  <c r="V24" i="26" s="1"/>
  <c r="AY12" i="20" s="1"/>
  <c r="N25" i="26"/>
  <c r="N24" i="26" s="1"/>
  <c r="AY68" i="20" s="1"/>
  <c r="F25" i="26"/>
  <c r="F24" i="26" s="1"/>
  <c r="AG25" i="26"/>
  <c r="X25" i="26"/>
  <c r="X24" i="26" s="1"/>
  <c r="O25" i="26"/>
  <c r="E25" i="26"/>
  <c r="AA25" i="26"/>
  <c r="AF25" i="26"/>
  <c r="AF24" i="26" s="1"/>
  <c r="AY21" i="20" s="1"/>
  <c r="W25" i="26"/>
  <c r="M25" i="26"/>
  <c r="D25" i="26"/>
  <c r="D24" i="26" s="1"/>
  <c r="AY46" i="20" s="1"/>
  <c r="AJ25" i="26"/>
  <c r="AJ24" i="26" s="1"/>
  <c r="AY22" i="20" s="1"/>
  <c r="AE25" i="26"/>
  <c r="U25" i="26"/>
  <c r="L25" i="26"/>
  <c r="L24" i="26" s="1"/>
  <c r="AY36" i="20" s="1"/>
  <c r="C25" i="26"/>
  <c r="AB25" i="26"/>
  <c r="AB24" i="26" s="1"/>
  <c r="AY53" i="20" s="1"/>
  <c r="AC25" i="26"/>
  <c r="T25" i="26"/>
  <c r="T24" i="26" s="1"/>
  <c r="AY64" i="20" s="1"/>
  <c r="K25" i="26"/>
  <c r="S25" i="26"/>
  <c r="I25" i="26"/>
  <c r="J25" i="26"/>
  <c r="J24" i="26" s="1"/>
  <c r="AY66" i="20" s="1"/>
  <c r="R25" i="26"/>
  <c r="R24" i="26" s="1"/>
  <c r="AY18" i="20" s="1"/>
  <c r="H25" i="26"/>
  <c r="H24" i="26" s="1"/>
  <c r="AY11" i="20" s="1"/>
  <c r="G25" i="26"/>
  <c r="AI25" i="26"/>
  <c r="AH25" i="26"/>
  <c r="AH24" i="26" s="1"/>
  <c r="AY16" i="20" s="1"/>
  <c r="Z25" i="26"/>
  <c r="Z24" i="26" s="1"/>
  <c r="AY19" i="20" s="1"/>
  <c r="P25" i="26"/>
  <c r="P24" i="26" s="1"/>
  <c r="AY13" i="20" s="1"/>
  <c r="Y25" i="26"/>
  <c r="Q25" i="26"/>
  <c r="AT80" i="64"/>
  <c r="AT102" i="64"/>
  <c r="AT138" i="64"/>
  <c r="AT148" i="64"/>
  <c r="AT152" i="64"/>
  <c r="AT174" i="64"/>
  <c r="AT181" i="64"/>
  <c r="AD130" i="20"/>
  <c r="AT200" i="64"/>
  <c r="AT160" i="64"/>
  <c r="AT182" i="64"/>
  <c r="AT88" i="64"/>
  <c r="AT196" i="64"/>
  <c r="AT85" i="64"/>
  <c r="AT89" i="64"/>
  <c r="AT107" i="64"/>
  <c r="AT128" i="64"/>
  <c r="AT146" i="64"/>
  <c r="AT164" i="64"/>
  <c r="AT132" i="64"/>
  <c r="AT168" i="64"/>
  <c r="AT84" i="64"/>
  <c r="AT86" i="64"/>
  <c r="AT90" i="64"/>
  <c r="AT100" i="64"/>
  <c r="AT136" i="64"/>
  <c r="AT165" i="64"/>
  <c r="AT187" i="64"/>
  <c r="AT194" i="64"/>
  <c r="AT198" i="64"/>
  <c r="AD129" i="20"/>
  <c r="AT119" i="64"/>
  <c r="AT123" i="64"/>
  <c r="AT137" i="64"/>
  <c r="AT87" i="64"/>
  <c r="AT91" i="64"/>
  <c r="AT105" i="64"/>
  <c r="AT130" i="64"/>
  <c r="AT166" i="64"/>
  <c r="AT180" i="64"/>
  <c r="AT195" i="64"/>
  <c r="AT199" i="64"/>
  <c r="AD124" i="20"/>
  <c r="AD122" i="20"/>
  <c r="AD134" i="20"/>
  <c r="AD128" i="20"/>
  <c r="AD133" i="20"/>
  <c r="AD127" i="20"/>
  <c r="AD118" i="20"/>
  <c r="AD121" i="20"/>
  <c r="AD120" i="20"/>
  <c r="AD119" i="20"/>
  <c r="AT55" i="64"/>
  <c r="AT79" i="64"/>
  <c r="AT61" i="64"/>
  <c r="AT77" i="64"/>
  <c r="AT52" i="64"/>
  <c r="AT60" i="64"/>
  <c r="AT50" i="64"/>
  <c r="AT58" i="64"/>
  <c r="AT66" i="64"/>
  <c r="E12" i="64"/>
  <c r="G12" i="64" s="1"/>
  <c r="AT57" i="64"/>
  <c r="AT65" i="64"/>
  <c r="AT51" i="64"/>
  <c r="AT67" i="64"/>
  <c r="O37" i="64"/>
  <c r="P29" i="64"/>
  <c r="AF29" i="64"/>
  <c r="E15" i="64"/>
  <c r="AN29" i="64"/>
  <c r="E20" i="64"/>
  <c r="AM37" i="64"/>
  <c r="AE37" i="64"/>
  <c r="E6" i="64"/>
  <c r="G6" i="64" s="1"/>
  <c r="W37" i="64"/>
  <c r="E23" i="64"/>
  <c r="G23" i="64" s="1"/>
  <c r="W40" i="64"/>
  <c r="W39" i="64" s="1"/>
  <c r="E19" i="64"/>
  <c r="X29" i="64"/>
  <c r="H29" i="64"/>
  <c r="D11" i="64"/>
  <c r="Z29" i="64"/>
  <c r="T29" i="64"/>
  <c r="T42" i="64"/>
  <c r="AJ42" i="64"/>
  <c r="D6" i="64" s="1"/>
  <c r="AT47" i="64"/>
  <c r="S37" i="64"/>
  <c r="AT76" i="64"/>
  <c r="D12" i="64"/>
  <c r="D29" i="64"/>
  <c r="AH29" i="64"/>
  <c r="AT63" i="64"/>
  <c r="AT68" i="64"/>
  <c r="AT71" i="64"/>
  <c r="AJ29" i="64"/>
  <c r="E14" i="64"/>
  <c r="E17" i="64"/>
  <c r="E21" i="64"/>
  <c r="L29" i="64"/>
  <c r="C37" i="64"/>
  <c r="L42" i="64"/>
  <c r="K38" i="64" s="1"/>
  <c r="AT49" i="64"/>
  <c r="AT54" i="64"/>
  <c r="AB29" i="64"/>
  <c r="G37" i="64"/>
  <c r="C38" i="64"/>
  <c r="D14" i="64"/>
  <c r="D20" i="64"/>
  <c r="O38" i="64"/>
  <c r="D15" i="64"/>
  <c r="AM38" i="64"/>
  <c r="E11" i="64"/>
  <c r="AF134" i="20" s="1"/>
  <c r="E8" i="64"/>
  <c r="F29" i="64"/>
  <c r="V29" i="64"/>
  <c r="E37" i="64"/>
  <c r="Y37" i="64"/>
  <c r="AT64" i="64"/>
  <c r="AT69" i="64"/>
  <c r="AT74" i="64"/>
  <c r="J29" i="64"/>
  <c r="AG37" i="64"/>
  <c r="N42" i="64"/>
  <c r="D13" i="64" s="1"/>
  <c r="N29" i="64"/>
  <c r="AT48" i="64"/>
  <c r="AT53" i="64"/>
  <c r="AT70" i="64"/>
  <c r="AT72" i="64"/>
  <c r="AT75" i="64"/>
  <c r="R29" i="64"/>
  <c r="Q37" i="64"/>
  <c r="AT56" i="64"/>
  <c r="AT59" i="64"/>
  <c r="AT73" i="64"/>
  <c r="AL29" i="64"/>
  <c r="E7" i="64"/>
  <c r="G7" i="64" s="1"/>
  <c r="AK37" i="64"/>
  <c r="AE38" i="64"/>
  <c r="D23" i="64"/>
  <c r="AA38" i="64"/>
  <c r="D22" i="64"/>
  <c r="D19" i="64"/>
  <c r="U37" i="64"/>
  <c r="AD29" i="64"/>
  <c r="E22" i="64"/>
  <c r="AF135" i="20" s="1"/>
  <c r="AA37" i="64"/>
  <c r="AD42" i="64"/>
  <c r="D10" i="64" s="1"/>
  <c r="G10" i="64" s="1"/>
  <c r="E5" i="64"/>
  <c r="D8" i="64"/>
  <c r="E38" i="64"/>
  <c r="AA40" i="64"/>
  <c r="AA39" i="64" s="1"/>
  <c r="K40" i="64"/>
  <c r="K39" i="64" s="1"/>
  <c r="AM40" i="64"/>
  <c r="AM39" i="64" s="1"/>
  <c r="Q40" i="64"/>
  <c r="Q39" i="64" s="1"/>
  <c r="O40" i="64"/>
  <c r="O39" i="64" s="1"/>
  <c r="G40" i="64"/>
  <c r="G39" i="64" s="1"/>
  <c r="AC40" i="64"/>
  <c r="AC39" i="64" s="1"/>
  <c r="AE40" i="64"/>
  <c r="AE39" i="64" s="1"/>
  <c r="I40" i="64"/>
  <c r="I39" i="64" s="1"/>
  <c r="AK38" i="64"/>
  <c r="E40" i="64"/>
  <c r="E39" i="64" s="1"/>
  <c r="U40" i="64"/>
  <c r="U39" i="64" s="1"/>
  <c r="AT78" i="64"/>
  <c r="AT110" i="64"/>
  <c r="AT142" i="64"/>
  <c r="Y40" i="64"/>
  <c r="Y39" i="64" s="1"/>
  <c r="D9" i="64"/>
  <c r="U38" i="64"/>
  <c r="D5" i="64"/>
  <c r="C40" i="64"/>
  <c r="S40" i="64"/>
  <c r="S39" i="64" s="1"/>
  <c r="AI40" i="64"/>
  <c r="AI39" i="64" s="1"/>
  <c r="AT62" i="64"/>
  <c r="AT94" i="64"/>
  <c r="AT126" i="64"/>
  <c r="AT158" i="64"/>
  <c r="E9" i="64"/>
  <c r="D17" i="64"/>
  <c r="G17" i="64" s="1"/>
  <c r="E13" i="64"/>
  <c r="M40" i="64"/>
  <c r="M39" i="64" s="1"/>
  <c r="AG40" i="64"/>
  <c r="AG39" i="64" s="1"/>
  <c r="AC37" i="64"/>
  <c r="AK40" i="64"/>
  <c r="AK39" i="64" s="1"/>
  <c r="J42" i="64"/>
  <c r="E18" i="64"/>
  <c r="AT190" i="64"/>
  <c r="G5" i="64" l="1"/>
  <c r="G9" i="64"/>
  <c r="G11" i="64"/>
  <c r="AE136" i="20"/>
  <c r="AE135" i="20"/>
  <c r="G22" i="64"/>
  <c r="AF136" i="20"/>
  <c r="AF123" i="20"/>
  <c r="AE123" i="20"/>
  <c r="AE130" i="20"/>
  <c r="AF119" i="20"/>
  <c r="I30" i="26"/>
  <c r="I29" i="26"/>
  <c r="I27" i="26"/>
  <c r="I31" i="26"/>
  <c r="AC31" i="26"/>
  <c r="AC27" i="26"/>
  <c r="AC29" i="26"/>
  <c r="AC28" i="26"/>
  <c r="AC30" i="26"/>
  <c r="AA31" i="26"/>
  <c r="AA29" i="26"/>
  <c r="AA27" i="26"/>
  <c r="AA28" i="26"/>
  <c r="AA30" i="26"/>
  <c r="S29" i="26"/>
  <c r="S31" i="26"/>
  <c r="S28" i="26"/>
  <c r="S30" i="26"/>
  <c r="S27" i="26"/>
  <c r="Y28" i="26"/>
  <c r="Y30" i="26"/>
  <c r="Y31" i="26"/>
  <c r="Y27" i="26"/>
  <c r="Y29" i="26"/>
  <c r="O30" i="26"/>
  <c r="O28" i="26"/>
  <c r="O27" i="26"/>
  <c r="O29" i="26"/>
  <c r="O31" i="26"/>
  <c r="G31" i="26"/>
  <c r="G28" i="26"/>
  <c r="G27" i="26"/>
  <c r="G29" i="26"/>
  <c r="G30" i="26"/>
  <c r="U29" i="26"/>
  <c r="U30" i="26"/>
  <c r="U31" i="26"/>
  <c r="U27" i="26"/>
  <c r="U28" i="26"/>
  <c r="E29" i="26"/>
  <c r="E30" i="26"/>
  <c r="E28" i="26"/>
  <c r="E31" i="26"/>
  <c r="E27" i="26"/>
  <c r="AG30" i="26"/>
  <c r="AG31" i="26"/>
  <c r="AG27" i="26"/>
  <c r="AG28" i="26"/>
  <c r="AG29" i="26"/>
  <c r="W28" i="26"/>
  <c r="W29" i="26"/>
  <c r="W30" i="26"/>
  <c r="W27" i="26"/>
  <c r="W31" i="26"/>
  <c r="C29" i="26"/>
  <c r="C28" i="26"/>
  <c r="C30" i="26"/>
  <c r="C27" i="26"/>
  <c r="C31" i="26"/>
  <c r="AE30" i="26"/>
  <c r="AE29" i="26"/>
  <c r="AE31" i="26"/>
  <c r="AE27" i="26"/>
  <c r="AE28" i="26"/>
  <c r="M31" i="26"/>
  <c r="M27" i="26"/>
  <c r="M28" i="26"/>
  <c r="M30" i="26"/>
  <c r="M29" i="26"/>
  <c r="Q30" i="26"/>
  <c r="Q29" i="26"/>
  <c r="Q31" i="26"/>
  <c r="Q28" i="26"/>
  <c r="Q27" i="26"/>
  <c r="K31" i="26"/>
  <c r="K30" i="26"/>
  <c r="K27" i="26"/>
  <c r="K28" i="26"/>
  <c r="K29" i="26"/>
  <c r="AI29" i="26"/>
  <c r="AI28" i="26"/>
  <c r="AI30" i="26"/>
  <c r="AI31" i="26"/>
  <c r="AI27" i="26"/>
  <c r="AE124" i="20"/>
  <c r="AF131" i="20"/>
  <c r="AE125" i="20"/>
  <c r="AF124" i="20"/>
  <c r="AE121" i="20"/>
  <c r="AE122" i="20"/>
  <c r="AF125" i="20"/>
  <c r="AF128" i="20"/>
  <c r="AF133" i="20"/>
  <c r="AE128" i="20"/>
  <c r="AE133" i="20"/>
  <c r="AF129" i="20"/>
  <c r="AF130" i="20"/>
  <c r="AF126" i="20"/>
  <c r="AF132" i="20"/>
  <c r="AE118" i="20"/>
  <c r="AE127" i="20"/>
  <c r="AF127" i="20"/>
  <c r="AE120" i="20"/>
  <c r="AE119" i="20"/>
  <c r="AF121" i="20"/>
  <c r="AF122" i="20"/>
  <c r="AF118" i="20"/>
  <c r="AF120" i="20"/>
  <c r="AI38" i="64"/>
  <c r="AI36" i="64" s="1"/>
  <c r="M38" i="64"/>
  <c r="M36" i="64" s="1"/>
  <c r="Q36" i="64"/>
  <c r="O36" i="64"/>
  <c r="K36" i="64"/>
  <c r="W36" i="64"/>
  <c r="AE36" i="64"/>
  <c r="D21" i="64"/>
  <c r="AE132" i="20" s="1"/>
  <c r="D16" i="64"/>
  <c r="G16" i="64" s="1"/>
  <c r="S38" i="64"/>
  <c r="S36" i="64" s="1"/>
  <c r="G36" i="64"/>
  <c r="AG36" i="64"/>
  <c r="E36" i="64"/>
  <c r="Y36" i="64"/>
  <c r="AM36" i="64"/>
  <c r="AA36" i="64"/>
  <c r="AC38" i="64"/>
  <c r="AC36" i="64" s="1"/>
  <c r="U36" i="64"/>
  <c r="AK36" i="64"/>
  <c r="C39" i="64"/>
  <c r="C36" i="64" s="1"/>
  <c r="B40" i="64"/>
  <c r="I38" i="64"/>
  <c r="I36" i="64" s="1"/>
  <c r="D18" i="64"/>
  <c r="AE126" i="20" s="1"/>
  <c r="AE131" i="20" l="1"/>
  <c r="I26" i="26"/>
  <c r="I24" i="26" s="1"/>
  <c r="AA26" i="26"/>
  <c r="AA24" i="26" s="1"/>
  <c r="AG26" i="26"/>
  <c r="AG24" i="26" s="1"/>
  <c r="AE26" i="26"/>
  <c r="AE24" i="26" s="1"/>
  <c r="Y26" i="26"/>
  <c r="Y24" i="26" s="1"/>
  <c r="AC26" i="26"/>
  <c r="AC24" i="26" s="1"/>
  <c r="Q26" i="26"/>
  <c r="Q24" i="26" s="1"/>
  <c r="M26" i="26"/>
  <c r="M24" i="26" s="1"/>
  <c r="W26" i="26"/>
  <c r="W24" i="26" s="1"/>
  <c r="F20" i="26" s="1"/>
  <c r="U26" i="26"/>
  <c r="U24" i="26" s="1"/>
  <c r="O26" i="26"/>
  <c r="O24" i="26" s="1"/>
  <c r="K26" i="26"/>
  <c r="K24" i="26" s="1"/>
  <c r="C26" i="26"/>
  <c r="C24" i="26" s="1"/>
  <c r="E26" i="26"/>
  <c r="E24" i="26" s="1"/>
  <c r="F17" i="26" s="1"/>
  <c r="S26" i="26"/>
  <c r="S24" i="26" s="1"/>
  <c r="AI26" i="26"/>
  <c r="AI24" i="26" s="1"/>
  <c r="G26" i="26"/>
  <c r="G24" i="26" s="1"/>
  <c r="AE134" i="20"/>
  <c r="AE129" i="20"/>
  <c r="Y35" i="64"/>
  <c r="Y30" i="64" s="1"/>
  <c r="AE35" i="64"/>
  <c r="AE33" i="64" s="1"/>
  <c r="Q35" i="64"/>
  <c r="Q31" i="64" s="1"/>
  <c r="AI35" i="64"/>
  <c r="AI30" i="64" s="1"/>
  <c r="S35" i="64"/>
  <c r="S31" i="64" s="1"/>
  <c r="C35" i="64"/>
  <c r="W35" i="64"/>
  <c r="AK35" i="64"/>
  <c r="E35" i="64"/>
  <c r="G35" i="64"/>
  <c r="O35" i="64"/>
  <c r="AL28" i="64"/>
  <c r="AL27" i="64" s="1"/>
  <c r="AS12" i="20" s="1"/>
  <c r="AD28" i="64"/>
  <c r="AD27" i="64" s="1"/>
  <c r="AS15" i="20" s="1"/>
  <c r="V28" i="64"/>
  <c r="V27" i="64" s="1"/>
  <c r="AS14" i="20" s="1"/>
  <c r="N28" i="64"/>
  <c r="N27" i="64" s="1"/>
  <c r="AS46" i="20" s="1"/>
  <c r="F28" i="64"/>
  <c r="F27" i="64" s="1"/>
  <c r="AS34" i="20" s="1"/>
  <c r="AH28" i="64"/>
  <c r="AH27" i="64" s="1"/>
  <c r="AS16" i="20" s="1"/>
  <c r="Z28" i="64"/>
  <c r="Z27" i="64" s="1"/>
  <c r="AS21" i="20" s="1"/>
  <c r="R28" i="64"/>
  <c r="R27" i="64" s="1"/>
  <c r="AS30" i="20" s="1"/>
  <c r="J28" i="64"/>
  <c r="J27" i="64" s="1"/>
  <c r="AS20" i="20" s="1"/>
  <c r="AE28" i="64"/>
  <c r="T28" i="64"/>
  <c r="T27" i="64" s="1"/>
  <c r="AS50" i="20" s="1"/>
  <c r="I28" i="64"/>
  <c r="AC28" i="64"/>
  <c r="H28" i="64"/>
  <c r="H27" i="64" s="1"/>
  <c r="AS11" i="20" s="1"/>
  <c r="AN28" i="64"/>
  <c r="AN27" i="64" s="1"/>
  <c r="AS65" i="20" s="1"/>
  <c r="S28" i="64"/>
  <c r="AM28" i="64"/>
  <c r="AB28" i="64"/>
  <c r="AB27" i="64" s="1"/>
  <c r="AS54" i="20" s="1"/>
  <c r="Q28" i="64"/>
  <c r="G28" i="64"/>
  <c r="AA28" i="64"/>
  <c r="P28" i="64"/>
  <c r="P27" i="64" s="1"/>
  <c r="AS59" i="20" s="1"/>
  <c r="AK28" i="64"/>
  <c r="E28" i="64"/>
  <c r="W28" i="64"/>
  <c r="U28" i="64"/>
  <c r="M28" i="64"/>
  <c r="AG28" i="64"/>
  <c r="X28" i="64"/>
  <c r="X27" i="64" s="1"/>
  <c r="AS29" i="20" s="1"/>
  <c r="AJ28" i="64"/>
  <c r="AJ27" i="64" s="1"/>
  <c r="AS22" i="20" s="1"/>
  <c r="O28" i="64"/>
  <c r="AI28" i="64"/>
  <c r="L28" i="64"/>
  <c r="L27" i="64" s="1"/>
  <c r="AS18" i="20" s="1"/>
  <c r="AF28" i="64"/>
  <c r="AF27" i="64" s="1"/>
  <c r="AS36" i="20" s="1"/>
  <c r="K28" i="64"/>
  <c r="Y28" i="64"/>
  <c r="D28" i="64"/>
  <c r="D27" i="64" s="1"/>
  <c r="AS13" i="20" s="1"/>
  <c r="C28" i="64"/>
  <c r="AG35" i="64"/>
  <c r="AC35" i="64"/>
  <c r="K35" i="64"/>
  <c r="AM35" i="64"/>
  <c r="M35" i="64"/>
  <c r="I35" i="64"/>
  <c r="AA35" i="64"/>
  <c r="U35" i="64"/>
  <c r="F16" i="26" l="1"/>
  <c r="J11" i="20"/>
  <c r="F7" i="26"/>
  <c r="J68" i="20"/>
  <c r="F8" i="26"/>
  <c r="J14" i="20"/>
  <c r="F11" i="26"/>
  <c r="J12" i="20"/>
  <c r="F15" i="26"/>
  <c r="J64" i="20"/>
  <c r="F12" i="26"/>
  <c r="J46" i="20"/>
  <c r="F6" i="26"/>
  <c r="J21" i="20"/>
  <c r="F13" i="26"/>
  <c r="J53" i="20"/>
  <c r="F18" i="26"/>
  <c r="J66" i="20"/>
  <c r="F21" i="26"/>
  <c r="J22" i="20"/>
  <c r="F9" i="26"/>
  <c r="J18" i="20"/>
  <c r="F19" i="26"/>
  <c r="J19" i="20"/>
  <c r="F14" i="26"/>
  <c r="J36" i="20"/>
  <c r="F5" i="26"/>
  <c r="J13" i="20"/>
  <c r="F10" i="26"/>
  <c r="AG209" i="20" s="1"/>
  <c r="J16" i="20"/>
  <c r="Y33" i="64"/>
  <c r="Y32" i="64"/>
  <c r="Y31" i="64"/>
  <c r="Y34" i="64"/>
  <c r="Q33" i="64"/>
  <c r="AE30" i="64"/>
  <c r="Q32" i="64"/>
  <c r="AE32" i="64"/>
  <c r="AE31" i="64"/>
  <c r="Q34" i="64"/>
  <c r="AE34" i="64"/>
  <c r="AI34" i="64"/>
  <c r="AI33" i="64"/>
  <c r="AI32" i="64"/>
  <c r="Q30" i="64"/>
  <c r="AI31" i="64"/>
  <c r="S32" i="64"/>
  <c r="S30" i="64"/>
  <c r="S34" i="64"/>
  <c r="S33" i="64"/>
  <c r="C31" i="64"/>
  <c r="C34" i="64"/>
  <c r="C30" i="64"/>
  <c r="C33" i="64"/>
  <c r="C32" i="64"/>
  <c r="O33" i="64"/>
  <c r="O32" i="64"/>
  <c r="O30" i="64"/>
  <c r="O31" i="64"/>
  <c r="O34" i="64"/>
  <c r="I34" i="64"/>
  <c r="I30" i="64"/>
  <c r="I31" i="64"/>
  <c r="I32" i="64"/>
  <c r="I33" i="64"/>
  <c r="K31" i="64"/>
  <c r="K32" i="64"/>
  <c r="K30" i="64"/>
  <c r="K34" i="64"/>
  <c r="K33" i="64"/>
  <c r="E32" i="64"/>
  <c r="E34" i="64"/>
  <c r="E30" i="64"/>
  <c r="E31" i="64"/>
  <c r="E33" i="64"/>
  <c r="U32" i="64"/>
  <c r="U33" i="64"/>
  <c r="U34" i="64"/>
  <c r="U30" i="64"/>
  <c r="U31" i="64"/>
  <c r="AA31" i="64"/>
  <c r="AA34" i="64"/>
  <c r="AA30" i="64"/>
  <c r="AA32" i="64"/>
  <c r="AA33" i="64"/>
  <c r="G33" i="64"/>
  <c r="G30" i="64"/>
  <c r="G31" i="64"/>
  <c r="G34" i="64"/>
  <c r="G32" i="64"/>
  <c r="M32" i="64"/>
  <c r="M31" i="64"/>
  <c r="M33" i="64"/>
  <c r="M30" i="64"/>
  <c r="M34" i="64"/>
  <c r="AC32" i="64"/>
  <c r="AC30" i="64"/>
  <c r="AC31" i="64"/>
  <c r="AC33" i="64"/>
  <c r="AC34" i="64"/>
  <c r="AK32" i="64"/>
  <c r="AK33" i="64"/>
  <c r="AK31" i="64"/>
  <c r="AK34" i="64"/>
  <c r="AK30" i="64"/>
  <c r="AM33" i="64"/>
  <c r="AM32" i="64"/>
  <c r="AM34" i="64"/>
  <c r="AM31" i="64"/>
  <c r="AM30" i="64"/>
  <c r="AG30" i="64"/>
  <c r="AG34" i="64"/>
  <c r="AG31" i="64"/>
  <c r="AG32" i="64"/>
  <c r="AG33" i="64"/>
  <c r="W33" i="64"/>
  <c r="W34" i="64"/>
  <c r="W30" i="64"/>
  <c r="W32" i="64"/>
  <c r="W31" i="64"/>
  <c r="AG204" i="20" l="1"/>
  <c r="AG205" i="20"/>
  <c r="AG206" i="20"/>
  <c r="AG208" i="20"/>
  <c r="AG207" i="20"/>
  <c r="Y29" i="64"/>
  <c r="Y27" i="64" s="1"/>
  <c r="AE29" i="64"/>
  <c r="AE27" i="64" s="1"/>
  <c r="Q29" i="64"/>
  <c r="Q27" i="64" s="1"/>
  <c r="S29" i="64"/>
  <c r="S27" i="64" s="1"/>
  <c r="AI29" i="64"/>
  <c r="AI27" i="64" s="1"/>
  <c r="AM29" i="64"/>
  <c r="AM27" i="64" s="1"/>
  <c r="AK29" i="64"/>
  <c r="AK27" i="64" s="1"/>
  <c r="K29" i="64"/>
  <c r="K27" i="64" s="1"/>
  <c r="AA29" i="64"/>
  <c r="AA27" i="64" s="1"/>
  <c r="I29" i="64"/>
  <c r="I27" i="64" s="1"/>
  <c r="E29" i="64"/>
  <c r="E27" i="64" s="1"/>
  <c r="C29" i="64"/>
  <c r="C27" i="64" s="1"/>
  <c r="G29" i="64"/>
  <c r="G27" i="64" s="1"/>
  <c r="W29" i="64"/>
  <c r="W27" i="64" s="1"/>
  <c r="M29" i="64"/>
  <c r="M27" i="64" s="1"/>
  <c r="U29" i="64"/>
  <c r="U27" i="64" s="1"/>
  <c r="AC29" i="64"/>
  <c r="AC27" i="64" s="1"/>
  <c r="AG29" i="64"/>
  <c r="AG27" i="64" s="1"/>
  <c r="O29" i="64"/>
  <c r="O27" i="64" s="1"/>
  <c r="D15" i="20" l="1"/>
  <c r="F10" i="64"/>
  <c r="D11" i="20"/>
  <c r="F5" i="64"/>
  <c r="F6" i="64"/>
  <c r="D22" i="20"/>
  <c r="F21" i="64"/>
  <c r="D18" i="20"/>
  <c r="F19" i="64"/>
  <c r="D29" i="20"/>
  <c r="F14" i="64"/>
  <c r="D13" i="20"/>
  <c r="F16" i="64"/>
  <c r="D50" i="20"/>
  <c r="F13" i="64"/>
  <c r="D46" i="20"/>
  <c r="F15" i="64"/>
  <c r="D65" i="20"/>
  <c r="F20" i="64"/>
  <c r="D59" i="20"/>
  <c r="F8" i="64"/>
  <c r="D34" i="20"/>
  <c r="F17" i="64"/>
  <c r="D30" i="20"/>
  <c r="F12" i="64"/>
  <c r="D16" i="20"/>
  <c r="F18" i="64"/>
  <c r="D20" i="20"/>
  <c r="F23" i="64"/>
  <c r="D36" i="20"/>
  <c r="F22" i="64"/>
  <c r="D54" i="20"/>
  <c r="F9" i="64"/>
  <c r="D14" i="20"/>
  <c r="F7" i="64"/>
  <c r="D12" i="20"/>
  <c r="F11" i="64"/>
  <c r="D21" i="20"/>
  <c r="D38" i="49"/>
  <c r="AG136" i="20" l="1"/>
  <c r="AG135" i="20"/>
  <c r="AG123" i="20"/>
  <c r="AG131" i="20"/>
  <c r="AG130" i="20"/>
  <c r="AG134" i="20"/>
  <c r="AG124" i="20"/>
  <c r="D74" i="20"/>
  <c r="AG125" i="20"/>
  <c r="AG133" i="20"/>
  <c r="AG132" i="20"/>
  <c r="AG128" i="20"/>
  <c r="AG120" i="20"/>
  <c r="AG126" i="20"/>
  <c r="AG127" i="20"/>
  <c r="AG122" i="20"/>
  <c r="AG129" i="20"/>
  <c r="AG121" i="20"/>
  <c r="AG118" i="20"/>
  <c r="AG119" i="20"/>
  <c r="BV71" i="61"/>
  <c r="BV70" i="61"/>
  <c r="BV66" i="61"/>
  <c r="BV65" i="61"/>
  <c r="BV64" i="61"/>
  <c r="BV63" i="61"/>
  <c r="BV62" i="61"/>
  <c r="BV61" i="61"/>
  <c r="BV60" i="61"/>
  <c r="T358" i="20" l="1"/>
  <c r="U358" i="20"/>
  <c r="T359" i="20"/>
  <c r="U359" i="20"/>
  <c r="T360" i="20"/>
  <c r="U360" i="20"/>
  <c r="T361" i="20"/>
  <c r="U361" i="20"/>
  <c r="T362" i="20"/>
  <c r="U362" i="20"/>
  <c r="T363" i="20"/>
  <c r="U363" i="20"/>
  <c r="T364" i="20"/>
  <c r="U364" i="20"/>
  <c r="V357" i="20"/>
  <c r="W357" i="20"/>
  <c r="X357" i="20"/>
  <c r="Y357" i="20"/>
  <c r="T355" i="20"/>
  <c r="D308" i="20"/>
  <c r="E308" i="20"/>
  <c r="D309" i="20"/>
  <c r="E309" i="20"/>
  <c r="D310" i="20"/>
  <c r="E310" i="20"/>
  <c r="D311" i="20"/>
  <c r="E311" i="20"/>
  <c r="AB305" i="20"/>
  <c r="AC305" i="20"/>
  <c r="D340" i="20"/>
  <c r="E340" i="20"/>
  <c r="D307" i="20"/>
  <c r="E307" i="20"/>
  <c r="AH41" i="35"/>
  <c r="AG41" i="35"/>
  <c r="AH40" i="35"/>
  <c r="AG40" i="35"/>
  <c r="C17" i="35" s="1"/>
  <c r="AJ41" i="35"/>
  <c r="AI41" i="35"/>
  <c r="AJ40" i="35"/>
  <c r="AI40" i="35"/>
  <c r="C21" i="35" s="1"/>
  <c r="F156" i="20" s="1"/>
  <c r="AL41" i="35"/>
  <c r="AK41" i="35"/>
  <c r="AL40" i="35"/>
  <c r="E13" i="35" s="1"/>
  <c r="AK40" i="35"/>
  <c r="C13" i="35" s="1"/>
  <c r="D306" i="20"/>
  <c r="E306" i="20"/>
  <c r="D305" i="20"/>
  <c r="E305" i="20"/>
  <c r="BZ121" i="19"/>
  <c r="CB121" i="19"/>
  <c r="BZ122" i="19"/>
  <c r="CA122" i="19" s="1"/>
  <c r="CB122" i="19"/>
  <c r="BZ123" i="19"/>
  <c r="CA123" i="19" s="1"/>
  <c r="CB123" i="19"/>
  <c r="BZ124" i="19"/>
  <c r="CB124" i="19"/>
  <c r="BZ125" i="19"/>
  <c r="CB125" i="19"/>
  <c r="BT43" i="19"/>
  <c r="BT47" i="19"/>
  <c r="AB276" i="20"/>
  <c r="AC276" i="20"/>
  <c r="AB277" i="20"/>
  <c r="AC277" i="20"/>
  <c r="AB278" i="20"/>
  <c r="AC278" i="20"/>
  <c r="BE46" i="19"/>
  <c r="BG45" i="19"/>
  <c r="BF45" i="19"/>
  <c r="BF44" i="19"/>
  <c r="E7" i="19" s="1"/>
  <c r="BE44" i="19"/>
  <c r="C7" i="19" s="1"/>
  <c r="AG36" i="35" l="1"/>
  <c r="E17" i="35"/>
  <c r="AG37" i="35"/>
  <c r="D17" i="35"/>
  <c r="AK37" i="35"/>
  <c r="D13" i="35"/>
  <c r="AI36" i="35"/>
  <c r="E21" i="35"/>
  <c r="H156" i="20" s="1"/>
  <c r="AI37" i="35"/>
  <c r="D21" i="35"/>
  <c r="G156" i="20" s="1"/>
  <c r="AH28" i="35"/>
  <c r="AJ28" i="35"/>
  <c r="BY125" i="19"/>
  <c r="CA125" i="19"/>
  <c r="AL28" i="35"/>
  <c r="AK36" i="35"/>
  <c r="BY124" i="19"/>
  <c r="CA124" i="19"/>
  <c r="BY123" i="19"/>
  <c r="BY122" i="19"/>
  <c r="BY121" i="19"/>
  <c r="CA121" i="19"/>
  <c r="BE45" i="19"/>
  <c r="BF32" i="19"/>
  <c r="BE40" i="19"/>
  <c r="BE41" i="19" l="1"/>
  <c r="D7" i="19"/>
  <c r="L358" i="20"/>
  <c r="M358" i="20"/>
  <c r="L359" i="20"/>
  <c r="M359" i="20"/>
  <c r="L360" i="20"/>
  <c r="M360" i="20"/>
  <c r="L361" i="20"/>
  <c r="M361" i="20"/>
  <c r="L362" i="20"/>
  <c r="M362" i="20"/>
  <c r="N357" i="20"/>
  <c r="O357" i="20"/>
  <c r="P357" i="20"/>
  <c r="Q357" i="20"/>
  <c r="L355" i="20"/>
  <c r="BQ95" i="63"/>
  <c r="BO95" i="63"/>
  <c r="BN95" i="63"/>
  <c r="BP95" i="63" s="1"/>
  <c r="BM95" i="63"/>
  <c r="BR95" i="63" s="1"/>
  <c r="BQ94" i="63"/>
  <c r="BR94" i="63" s="1"/>
  <c r="BO94" i="63"/>
  <c r="BN94" i="63"/>
  <c r="BM94" i="63"/>
  <c r="BQ93" i="63"/>
  <c r="BO93" i="63"/>
  <c r="BN93" i="63"/>
  <c r="BM93" i="63"/>
  <c r="BQ92" i="63"/>
  <c r="BO92" i="63"/>
  <c r="BN92" i="63"/>
  <c r="BM92" i="63"/>
  <c r="BQ91" i="63"/>
  <c r="BO91" i="63"/>
  <c r="BN91" i="63"/>
  <c r="BM91" i="63"/>
  <c r="BQ90" i="63"/>
  <c r="BO90" i="63"/>
  <c r="BN90" i="63"/>
  <c r="BM90" i="63"/>
  <c r="BQ89" i="63"/>
  <c r="BO89" i="63"/>
  <c r="BN89" i="63"/>
  <c r="BM89" i="63"/>
  <c r="BQ88" i="63"/>
  <c r="BO88" i="63"/>
  <c r="BN88" i="63"/>
  <c r="BM88" i="63"/>
  <c r="BQ87" i="63"/>
  <c r="BO87" i="63"/>
  <c r="BN87" i="63"/>
  <c r="BM87" i="63"/>
  <c r="BQ86" i="63"/>
  <c r="BO86" i="63"/>
  <c r="BN86" i="63"/>
  <c r="BP86" i="63" s="1"/>
  <c r="BM86" i="63"/>
  <c r="BQ85" i="63"/>
  <c r="BO85" i="63"/>
  <c r="BN85" i="63"/>
  <c r="BM85" i="63"/>
  <c r="BQ84" i="63"/>
  <c r="BO84" i="63"/>
  <c r="BP84" i="63" s="1"/>
  <c r="BN84" i="63"/>
  <c r="BM84" i="63"/>
  <c r="BQ83" i="63"/>
  <c r="BO83" i="63"/>
  <c r="BN83" i="63"/>
  <c r="BM83" i="63"/>
  <c r="BQ82" i="63"/>
  <c r="BO82" i="63"/>
  <c r="BN82" i="63"/>
  <c r="BM82" i="63"/>
  <c r="BQ81" i="63"/>
  <c r="BO81" i="63"/>
  <c r="BN81" i="63"/>
  <c r="BM81" i="63"/>
  <c r="BQ80" i="63"/>
  <c r="BO80" i="63"/>
  <c r="BN80" i="63"/>
  <c r="BM80" i="63"/>
  <c r="BQ79" i="63"/>
  <c r="BO79" i="63"/>
  <c r="BN79" i="63"/>
  <c r="BM79" i="63"/>
  <c r="BQ78" i="63"/>
  <c r="BO78" i="63"/>
  <c r="BN78" i="63"/>
  <c r="BM78" i="63"/>
  <c r="BR78" i="63" s="1"/>
  <c r="BQ77" i="63"/>
  <c r="BO77" i="63"/>
  <c r="BN77" i="63"/>
  <c r="BM77" i="63"/>
  <c r="BQ76" i="63"/>
  <c r="BO76" i="63"/>
  <c r="BN76" i="63"/>
  <c r="BM76" i="63"/>
  <c r="BQ75" i="63"/>
  <c r="BO75" i="63"/>
  <c r="BN75" i="63"/>
  <c r="BM75" i="63"/>
  <c r="BQ74" i="63"/>
  <c r="BO74" i="63"/>
  <c r="BN74" i="63"/>
  <c r="BM74" i="63"/>
  <c r="BQ73" i="63"/>
  <c r="BO73" i="63"/>
  <c r="BN73" i="63"/>
  <c r="BM73" i="63"/>
  <c r="BQ72" i="63"/>
  <c r="BO72" i="63"/>
  <c r="BN72" i="63"/>
  <c r="BM72" i="63"/>
  <c r="BQ71" i="63"/>
  <c r="BO71" i="63"/>
  <c r="BN71" i="63"/>
  <c r="BP71" i="63" s="1"/>
  <c r="BM71" i="63"/>
  <c r="BQ70" i="63"/>
  <c r="BO70" i="63"/>
  <c r="BN70" i="63"/>
  <c r="BM70" i="63"/>
  <c r="BQ69" i="63"/>
  <c r="BO69" i="63"/>
  <c r="BN69" i="63"/>
  <c r="BM69" i="63"/>
  <c r="BR69" i="63" s="1"/>
  <c r="BQ68" i="63"/>
  <c r="BO68" i="63"/>
  <c r="BN68" i="63"/>
  <c r="BM68" i="63"/>
  <c r="BQ67" i="63"/>
  <c r="BO67" i="63"/>
  <c r="BN67" i="63"/>
  <c r="BM67" i="63"/>
  <c r="BQ66" i="63"/>
  <c r="BO66" i="63"/>
  <c r="BN66" i="63"/>
  <c r="BM66" i="63"/>
  <c r="BQ65" i="63"/>
  <c r="BO65" i="63"/>
  <c r="BN65" i="63"/>
  <c r="BM65" i="63"/>
  <c r="BQ64" i="63"/>
  <c r="BO64" i="63"/>
  <c r="BN64" i="63"/>
  <c r="BM64" i="63"/>
  <c r="BQ63" i="63"/>
  <c r="BO63" i="63"/>
  <c r="BN63" i="63"/>
  <c r="BM63" i="63"/>
  <c r="BQ62" i="63"/>
  <c r="BO62" i="63"/>
  <c r="BN62" i="63"/>
  <c r="BM62" i="63"/>
  <c r="BQ61" i="63"/>
  <c r="BO61" i="63"/>
  <c r="BN61" i="63"/>
  <c r="BM61" i="63"/>
  <c r="BS60" i="63"/>
  <c r="BQ60" i="63"/>
  <c r="BO60" i="63"/>
  <c r="BN60" i="63"/>
  <c r="BM60" i="63"/>
  <c r="BS59" i="63"/>
  <c r="BQ59" i="63"/>
  <c r="BO59" i="63"/>
  <c r="BN59" i="63"/>
  <c r="BP59" i="63" s="1"/>
  <c r="BM59" i="63"/>
  <c r="BS58" i="63"/>
  <c r="BQ58" i="63"/>
  <c r="BO58" i="63"/>
  <c r="BN58" i="63"/>
  <c r="BM58" i="63"/>
  <c r="BS57" i="63"/>
  <c r="BQ57" i="63"/>
  <c r="BO57" i="63"/>
  <c r="BN57" i="63"/>
  <c r="BM57" i="63"/>
  <c r="BS56" i="63"/>
  <c r="BQ56" i="63"/>
  <c r="BO56" i="63"/>
  <c r="BN56" i="63"/>
  <c r="BP56" i="63" s="1"/>
  <c r="BM56" i="63"/>
  <c r="BS55" i="63"/>
  <c r="BQ55" i="63"/>
  <c r="BO55" i="63"/>
  <c r="BN55" i="63"/>
  <c r="BM55" i="63"/>
  <c r="BS54" i="63"/>
  <c r="BQ54" i="63"/>
  <c r="BO54" i="63"/>
  <c r="BN54" i="63"/>
  <c r="BM54" i="63"/>
  <c r="BQ53" i="63"/>
  <c r="BO53" i="63"/>
  <c r="BN53" i="63"/>
  <c r="BP53" i="63" s="1"/>
  <c r="BM53" i="63"/>
  <c r="BQ52" i="63"/>
  <c r="BO52" i="63"/>
  <c r="BN52" i="63"/>
  <c r="BM52" i="63"/>
  <c r="BQ51" i="63"/>
  <c r="BO51" i="63"/>
  <c r="BN51" i="63"/>
  <c r="BM51" i="63"/>
  <c r="BQ50" i="63"/>
  <c r="BO50" i="63"/>
  <c r="BN50" i="63"/>
  <c r="BP50" i="63" s="1"/>
  <c r="BM50" i="63"/>
  <c r="BQ49" i="63"/>
  <c r="BO49" i="63"/>
  <c r="BN49" i="63"/>
  <c r="BM49" i="63"/>
  <c r="BQ48" i="63"/>
  <c r="BO48" i="63"/>
  <c r="BN48" i="63"/>
  <c r="BM48" i="63"/>
  <c r="BQ47" i="63"/>
  <c r="BO47" i="63"/>
  <c r="BN47" i="63"/>
  <c r="BM47" i="63"/>
  <c r="A47" i="63"/>
  <c r="A48" i="63" s="1"/>
  <c r="A49" i="63" s="1"/>
  <c r="A50" i="63" s="1"/>
  <c r="A51" i="63" s="1"/>
  <c r="A52" i="63" s="1"/>
  <c r="A53" i="63" s="1"/>
  <c r="A54" i="63" s="1"/>
  <c r="A55" i="63" s="1"/>
  <c r="A56" i="63" s="1"/>
  <c r="A57" i="63" s="1"/>
  <c r="A58" i="63" s="1"/>
  <c r="A59" i="63" s="1"/>
  <c r="A60" i="63" s="1"/>
  <c r="A61" i="63" s="1"/>
  <c r="A62" i="63" s="1"/>
  <c r="A63" i="63" s="1"/>
  <c r="A64" i="63" s="1"/>
  <c r="A65" i="63" s="1"/>
  <c r="A66" i="63" s="1"/>
  <c r="A67" i="63" s="1"/>
  <c r="A68" i="63" s="1"/>
  <c r="A69" i="63" s="1"/>
  <c r="A70" i="63" s="1"/>
  <c r="A71" i="63" s="1"/>
  <c r="A72" i="63" s="1"/>
  <c r="A73" i="63" s="1"/>
  <c r="A74" i="63" s="1"/>
  <c r="A75" i="63" s="1"/>
  <c r="A76" i="63" s="1"/>
  <c r="A77" i="63" s="1"/>
  <c r="A78" i="63" s="1"/>
  <c r="A79" i="63" s="1"/>
  <c r="A80" i="63" s="1"/>
  <c r="A81" i="63" s="1"/>
  <c r="A82" i="63" s="1"/>
  <c r="A83" i="63" s="1"/>
  <c r="A84" i="63" s="1"/>
  <c r="A85" i="63" s="1"/>
  <c r="A86" i="63" s="1"/>
  <c r="A87" i="63" s="1"/>
  <c r="A88" i="63" s="1"/>
  <c r="A89" i="63" s="1"/>
  <c r="A90" i="63" s="1"/>
  <c r="A91" i="63" s="1"/>
  <c r="A92" i="63" s="1"/>
  <c r="A93" i="63" s="1"/>
  <c r="A94" i="63" s="1"/>
  <c r="A95" i="63" s="1"/>
  <c r="A96" i="63" s="1"/>
  <c r="A97" i="63" s="1"/>
  <c r="A98" i="63" s="1"/>
  <c r="A99" i="63" s="1"/>
  <c r="A100" i="63" s="1"/>
  <c r="A101" i="63" s="1"/>
  <c r="A102" i="63" s="1"/>
  <c r="A103" i="63" s="1"/>
  <c r="A104" i="63" s="1"/>
  <c r="A105" i="63" s="1"/>
  <c r="A106" i="63" s="1"/>
  <c r="A107" i="63" s="1"/>
  <c r="A108" i="63" s="1"/>
  <c r="A109" i="63" s="1"/>
  <c r="A110" i="63" s="1"/>
  <c r="A111" i="63" s="1"/>
  <c r="A112" i="63" s="1"/>
  <c r="A113" i="63" s="1"/>
  <c r="A114" i="63" s="1"/>
  <c r="A115" i="63" s="1"/>
  <c r="A116" i="63" s="1"/>
  <c r="A117" i="63" s="1"/>
  <c r="A118" i="63" s="1"/>
  <c r="A119" i="63" s="1"/>
  <c r="A120" i="63" s="1"/>
  <c r="A121" i="63" s="1"/>
  <c r="A122" i="63" s="1"/>
  <c r="A123" i="63" s="1"/>
  <c r="A124" i="63" s="1"/>
  <c r="A125" i="63" s="1"/>
  <c r="A126" i="63" s="1"/>
  <c r="A127" i="63" s="1"/>
  <c r="A128" i="63" s="1"/>
  <c r="A129" i="63" s="1"/>
  <c r="A130" i="63" s="1"/>
  <c r="A131" i="63" s="1"/>
  <c r="A132" i="63" s="1"/>
  <c r="A133" i="63" s="1"/>
  <c r="A134" i="63" s="1"/>
  <c r="A135" i="63" s="1"/>
  <c r="A136" i="63" s="1"/>
  <c r="A137" i="63" s="1"/>
  <c r="A138" i="63" s="1"/>
  <c r="A139" i="63" s="1"/>
  <c r="A140" i="63" s="1"/>
  <c r="A141" i="63" s="1"/>
  <c r="A142" i="63" s="1"/>
  <c r="A143" i="63" s="1"/>
  <c r="A144" i="63" s="1"/>
  <c r="A145" i="63" s="1"/>
  <c r="A146" i="63" s="1"/>
  <c r="A147" i="63" s="1"/>
  <c r="A148" i="63" s="1"/>
  <c r="A149" i="63" s="1"/>
  <c r="A150" i="63" s="1"/>
  <c r="A151" i="63" s="1"/>
  <c r="A152" i="63" s="1"/>
  <c r="A153" i="63" s="1"/>
  <c r="A154" i="63" s="1"/>
  <c r="A155" i="63" s="1"/>
  <c r="A156" i="63" s="1"/>
  <c r="A157" i="63" s="1"/>
  <c r="A158" i="63" s="1"/>
  <c r="A159" i="63" s="1"/>
  <c r="A160" i="63" s="1"/>
  <c r="A161" i="63" s="1"/>
  <c r="A162" i="63" s="1"/>
  <c r="A163" i="63" s="1"/>
  <c r="A164" i="63" s="1"/>
  <c r="A165" i="63" s="1"/>
  <c r="A166" i="63" s="1"/>
  <c r="A167" i="63" s="1"/>
  <c r="A168" i="63" s="1"/>
  <c r="A169" i="63" s="1"/>
  <c r="A170" i="63" s="1"/>
  <c r="A171" i="63" s="1"/>
  <c r="A172" i="63" s="1"/>
  <c r="A173" i="63" s="1"/>
  <c r="A174" i="63" s="1"/>
  <c r="A175" i="63" s="1"/>
  <c r="A176" i="63" s="1"/>
  <c r="A177" i="63" s="1"/>
  <c r="A178" i="63" s="1"/>
  <c r="A179" i="63" s="1"/>
  <c r="A180" i="63" s="1"/>
  <c r="A181" i="63" s="1"/>
  <c r="A182" i="63" s="1"/>
  <c r="A183" i="63" s="1"/>
  <c r="A184" i="63" s="1"/>
  <c r="A185" i="63" s="1"/>
  <c r="A186" i="63" s="1"/>
  <c r="A187" i="63" s="1"/>
  <c r="A188" i="63" s="1"/>
  <c r="A189" i="63" s="1"/>
  <c r="A190" i="63" s="1"/>
  <c r="A191" i="63" s="1"/>
  <c r="A192" i="63" s="1"/>
  <c r="A193" i="63" s="1"/>
  <c r="A194" i="63" s="1"/>
  <c r="A195" i="63" s="1"/>
  <c r="A196" i="63" s="1"/>
  <c r="A197" i="63" s="1"/>
  <c r="A198" i="63" s="1"/>
  <c r="A199" i="63" s="1"/>
  <c r="A200" i="63" s="1"/>
  <c r="A201" i="63" s="1"/>
  <c r="A202" i="63" s="1"/>
  <c r="A203" i="63" s="1"/>
  <c r="A204" i="63" s="1"/>
  <c r="A205" i="63" s="1"/>
  <c r="A206" i="63" s="1"/>
  <c r="A207" i="63" s="1"/>
  <c r="A208" i="63" s="1"/>
  <c r="A209" i="63" s="1"/>
  <c r="A210" i="63" s="1"/>
  <c r="A211" i="63" s="1"/>
  <c r="A212" i="63" s="1"/>
  <c r="A213" i="63" s="1"/>
  <c r="A214" i="63" s="1"/>
  <c r="A215" i="63" s="1"/>
  <c r="A216" i="63" s="1"/>
  <c r="A217" i="63" s="1"/>
  <c r="A218" i="63" s="1"/>
  <c r="A219" i="63" s="1"/>
  <c r="A220" i="63" s="1"/>
  <c r="A221" i="63" s="1"/>
  <c r="A222" i="63" s="1"/>
  <c r="A223" i="63" s="1"/>
  <c r="A224" i="63" s="1"/>
  <c r="A225" i="63" s="1"/>
  <c r="A226" i="63" s="1"/>
  <c r="A227" i="63" s="1"/>
  <c r="A228" i="63" s="1"/>
  <c r="A229" i="63" s="1"/>
  <c r="A230" i="63" s="1"/>
  <c r="A231" i="63" s="1"/>
  <c r="A232" i="63" s="1"/>
  <c r="A233" i="63" s="1"/>
  <c r="A234" i="63" s="1"/>
  <c r="A235" i="63" s="1"/>
  <c r="A236" i="63" s="1"/>
  <c r="A237" i="63" s="1"/>
  <c r="A238" i="63" s="1"/>
  <c r="A239" i="63" s="1"/>
  <c r="A240" i="63" s="1"/>
  <c r="A241" i="63" s="1"/>
  <c r="BQ46" i="63"/>
  <c r="BO46" i="63"/>
  <c r="BN46" i="63"/>
  <c r="BM46" i="63"/>
  <c r="BK44" i="63"/>
  <c r="BK43" i="63"/>
  <c r="AY43" i="63"/>
  <c r="AV43" i="63"/>
  <c r="AS43" i="63"/>
  <c r="AP43" i="63"/>
  <c r="AM43" i="63"/>
  <c r="X43" i="63"/>
  <c r="U43" i="63"/>
  <c r="R43" i="63"/>
  <c r="I43" i="63"/>
  <c r="BJ42" i="63"/>
  <c r="BI42" i="63"/>
  <c r="BH42" i="63" s="1"/>
  <c r="D24" i="63" s="1"/>
  <c r="BG42" i="63"/>
  <c r="BF42" i="63"/>
  <c r="BD42" i="63"/>
  <c r="BC42" i="63"/>
  <c r="BA42" i="63"/>
  <c r="AZ42" i="63"/>
  <c r="AX42" i="63"/>
  <c r="AW42" i="63"/>
  <c r="AU42" i="63"/>
  <c r="AT42" i="63"/>
  <c r="AR42" i="63"/>
  <c r="AQ42" i="63"/>
  <c r="AO42" i="63"/>
  <c r="AN42" i="63"/>
  <c r="AL42" i="63"/>
  <c r="AK42" i="63"/>
  <c r="AI42" i="63"/>
  <c r="AH42" i="63"/>
  <c r="AF42" i="63"/>
  <c r="AE42" i="63"/>
  <c r="AC42" i="63"/>
  <c r="AB42" i="63"/>
  <c r="AA42" i="63" s="1"/>
  <c r="Z42" i="63"/>
  <c r="Y42" i="63"/>
  <c r="W42" i="63"/>
  <c r="V42" i="63"/>
  <c r="T42" i="63"/>
  <c r="S42" i="63"/>
  <c r="Q42" i="63"/>
  <c r="P42" i="63"/>
  <c r="N42" i="63"/>
  <c r="M42" i="63"/>
  <c r="K42" i="63"/>
  <c r="J42" i="63"/>
  <c r="H42" i="63"/>
  <c r="G42" i="63"/>
  <c r="E42" i="63"/>
  <c r="D42" i="63"/>
  <c r="BI41" i="63"/>
  <c r="BI29" i="63" s="1"/>
  <c r="BH41" i="63"/>
  <c r="C24" i="63" s="1"/>
  <c r="BF41" i="63"/>
  <c r="E9" i="63" s="1"/>
  <c r="P362" i="20" s="1"/>
  <c r="BE41" i="63"/>
  <c r="C9" i="63" s="1"/>
  <c r="N362" i="20" s="1"/>
  <c r="BC41" i="63"/>
  <c r="BC29" i="63" s="1"/>
  <c r="BB41" i="63"/>
  <c r="AZ41" i="63"/>
  <c r="AY41" i="63"/>
  <c r="C14" i="63" s="1"/>
  <c r="AW41" i="63"/>
  <c r="AV37" i="63" s="1"/>
  <c r="AV41" i="63"/>
  <c r="C6" i="63" s="1"/>
  <c r="N359" i="20" s="1"/>
  <c r="AT41" i="63"/>
  <c r="AS37" i="63" s="1"/>
  <c r="AS41" i="63"/>
  <c r="C8" i="63" s="1"/>
  <c r="N361" i="20" s="1"/>
  <c r="AQ41" i="63"/>
  <c r="AP37" i="63" s="1"/>
  <c r="AP41" i="63"/>
  <c r="C12" i="63" s="1"/>
  <c r="AN41" i="63"/>
  <c r="AN29" i="63" s="1"/>
  <c r="AM41" i="63"/>
  <c r="C19" i="63" s="1"/>
  <c r="AK41" i="63"/>
  <c r="AK29" i="63" s="1"/>
  <c r="AJ41" i="63"/>
  <c r="C23" i="63" s="1"/>
  <c r="AH41" i="63"/>
  <c r="E15" i="63" s="1"/>
  <c r="AG41" i="63"/>
  <c r="C15" i="63" s="1"/>
  <c r="AE41" i="63"/>
  <c r="AE29" i="63" s="1"/>
  <c r="AD41" i="63"/>
  <c r="C16" i="63" s="1"/>
  <c r="AB41" i="63"/>
  <c r="E13" i="63" s="1"/>
  <c r="AA41" i="63"/>
  <c r="C13" i="63" s="1"/>
  <c r="Y41" i="63"/>
  <c r="Y29" i="63" s="1"/>
  <c r="X41" i="63"/>
  <c r="C20" i="63" s="1"/>
  <c r="V41" i="63"/>
  <c r="U37" i="63" s="1"/>
  <c r="U41" i="63"/>
  <c r="C18" i="63" s="1"/>
  <c r="S41" i="63"/>
  <c r="R41" i="63"/>
  <c r="C17" i="63" s="1"/>
  <c r="P41" i="63"/>
  <c r="O37" i="63" s="1"/>
  <c r="O41" i="63"/>
  <c r="C21" i="63" s="1"/>
  <c r="M41" i="63"/>
  <c r="E22" i="63" s="1"/>
  <c r="L41" i="63"/>
  <c r="C22" i="63" s="1"/>
  <c r="J41" i="63"/>
  <c r="I37" i="63" s="1"/>
  <c r="I41" i="63"/>
  <c r="C7" i="63" s="1"/>
  <c r="N360" i="20" s="1"/>
  <c r="G41" i="63"/>
  <c r="F37" i="63" s="1"/>
  <c r="F41" i="63"/>
  <c r="C10" i="63" s="1"/>
  <c r="D41" i="63"/>
  <c r="E5" i="63" s="1"/>
  <c r="P358" i="20" s="1"/>
  <c r="C41" i="63"/>
  <c r="C5" i="63" s="1"/>
  <c r="BH38" i="63"/>
  <c r="BH37" i="63"/>
  <c r="AY37" i="63"/>
  <c r="AD37" i="63"/>
  <c r="X37" i="63"/>
  <c r="L37" i="63"/>
  <c r="AZ29" i="63"/>
  <c r="AW29" i="63"/>
  <c r="AQ29" i="63"/>
  <c r="P29" i="63"/>
  <c r="E24" i="63"/>
  <c r="E23" i="63"/>
  <c r="E21" i="63"/>
  <c r="E20" i="63"/>
  <c r="E19" i="63"/>
  <c r="E14" i="63"/>
  <c r="C11" i="63"/>
  <c r="A3" i="63"/>
  <c r="O40" i="63" s="1"/>
  <c r="BH46" i="19"/>
  <c r="BJ45" i="19"/>
  <c r="BI45" i="19"/>
  <c r="BI44" i="19"/>
  <c r="BH40" i="19" s="1"/>
  <c r="BH44" i="19"/>
  <c r="C10" i="19" s="1"/>
  <c r="L301" i="20"/>
  <c r="M301" i="20"/>
  <c r="L302" i="20"/>
  <c r="M302" i="20"/>
  <c r="BG42" i="60"/>
  <c r="BF42" i="60"/>
  <c r="BF41" i="60"/>
  <c r="BE37" i="60" s="1"/>
  <c r="BE41" i="60"/>
  <c r="C21" i="60" s="1"/>
  <c r="L321" i="20"/>
  <c r="M321" i="20"/>
  <c r="D339" i="20"/>
  <c r="E339" i="20"/>
  <c r="D335" i="20"/>
  <c r="E335" i="20"/>
  <c r="D336" i="20"/>
  <c r="E336" i="20"/>
  <c r="D337" i="20"/>
  <c r="E337" i="20"/>
  <c r="D338" i="20"/>
  <c r="E338" i="20"/>
  <c r="D334" i="20"/>
  <c r="E334" i="20"/>
  <c r="L268" i="20"/>
  <c r="M268" i="20"/>
  <c r="L266" i="20"/>
  <c r="M266" i="20"/>
  <c r="L267" i="20"/>
  <c r="M267" i="20"/>
  <c r="L265" i="20"/>
  <c r="M265" i="20"/>
  <c r="BR59" i="63" l="1"/>
  <c r="BP51" i="63"/>
  <c r="AJ37" i="63"/>
  <c r="BB37" i="63"/>
  <c r="BP74" i="63"/>
  <c r="BP77" i="63"/>
  <c r="BP92" i="63"/>
  <c r="M29" i="63"/>
  <c r="L42" i="63"/>
  <c r="D22" i="63" s="1"/>
  <c r="G22" i="63" s="1"/>
  <c r="BR62" i="63"/>
  <c r="BR68" i="63"/>
  <c r="BR80" i="63"/>
  <c r="BR49" i="63"/>
  <c r="BR81" i="63"/>
  <c r="BR84" i="63"/>
  <c r="BR90" i="63"/>
  <c r="BR93" i="63"/>
  <c r="AY42" i="63"/>
  <c r="AY38" i="63" s="1"/>
  <c r="BP66" i="63"/>
  <c r="BP81" i="63"/>
  <c r="BR56" i="63"/>
  <c r="BR61" i="63"/>
  <c r="BR64" i="63"/>
  <c r="BR70" i="63"/>
  <c r="BR73" i="63"/>
  <c r="BR76" i="63"/>
  <c r="BR79" i="63"/>
  <c r="BR91" i="63"/>
  <c r="BE42" i="63"/>
  <c r="BR51" i="63"/>
  <c r="BP70" i="63"/>
  <c r="BP76" i="63"/>
  <c r="BP79" i="63"/>
  <c r="BP82" i="63"/>
  <c r="BP88" i="63"/>
  <c r="F42" i="63"/>
  <c r="F38" i="63" s="1"/>
  <c r="X42" i="63"/>
  <c r="D20" i="63" s="1"/>
  <c r="BP64" i="63"/>
  <c r="BR72" i="63"/>
  <c r="BP90" i="63"/>
  <c r="BR92" i="63"/>
  <c r="AA37" i="63"/>
  <c r="BR88" i="63"/>
  <c r="AB29" i="63"/>
  <c r="BP68" i="63"/>
  <c r="BR71" i="63"/>
  <c r="BR74" i="63"/>
  <c r="BP85" i="63"/>
  <c r="BP91" i="63"/>
  <c r="BP80" i="63"/>
  <c r="BR82" i="63"/>
  <c r="BR50" i="63"/>
  <c r="BR53" i="63"/>
  <c r="BR58" i="63"/>
  <c r="BR66" i="63"/>
  <c r="BR86" i="63"/>
  <c r="C3" i="63"/>
  <c r="BR48" i="63"/>
  <c r="N358" i="20"/>
  <c r="BF29" i="60"/>
  <c r="E21" i="60"/>
  <c r="AY40" i="63"/>
  <c r="E10" i="19"/>
  <c r="R39" i="63"/>
  <c r="C40" i="63"/>
  <c r="BR47" i="63"/>
  <c r="E6" i="63"/>
  <c r="P359" i="20" s="1"/>
  <c r="D29" i="63"/>
  <c r="C37" i="63"/>
  <c r="BP46" i="63"/>
  <c r="AM37" i="63"/>
  <c r="BR46" i="63"/>
  <c r="I40" i="63"/>
  <c r="AH29" i="63"/>
  <c r="BE37" i="63"/>
  <c r="AG37" i="63"/>
  <c r="BF29" i="63"/>
  <c r="E7" i="63"/>
  <c r="P360" i="20" s="1"/>
  <c r="J29" i="63"/>
  <c r="C42" i="63"/>
  <c r="C38" i="63" s="1"/>
  <c r="O42" i="63"/>
  <c r="O38" i="63" s="1"/>
  <c r="R42" i="63"/>
  <c r="R38" i="63" s="1"/>
  <c r="AD42" i="63"/>
  <c r="AP42" i="63"/>
  <c r="AP38" i="63" s="1"/>
  <c r="E8" i="63"/>
  <c r="P361" i="20" s="1"/>
  <c r="AT29" i="63"/>
  <c r="BB42" i="63"/>
  <c r="E18" i="63"/>
  <c r="V29" i="63"/>
  <c r="I42" i="63"/>
  <c r="I38" i="63" s="1"/>
  <c r="AG42" i="63"/>
  <c r="AG38" i="63" s="1"/>
  <c r="D7" i="63"/>
  <c r="O360" i="20" s="1"/>
  <c r="BE38" i="63"/>
  <c r="D9" i="63"/>
  <c r="AA38" i="63"/>
  <c r="D13" i="63"/>
  <c r="G13" i="63" s="1"/>
  <c r="AJ42" i="63"/>
  <c r="AV42" i="63"/>
  <c r="BP54" i="63"/>
  <c r="BP62" i="63"/>
  <c r="BP67" i="63"/>
  <c r="BP94" i="63"/>
  <c r="E16" i="63"/>
  <c r="D14" i="63"/>
  <c r="G14" i="63" s="1"/>
  <c r="AM42" i="63"/>
  <c r="BP69" i="63"/>
  <c r="E11" i="63"/>
  <c r="E12" i="63"/>
  <c r="G24" i="63"/>
  <c r="BP48" i="63"/>
  <c r="BR55" i="63"/>
  <c r="BP58" i="63"/>
  <c r="BP61" i="63"/>
  <c r="BR63" i="63"/>
  <c r="BP78" i="63"/>
  <c r="BP83" i="63"/>
  <c r="S29" i="63"/>
  <c r="D10" i="63"/>
  <c r="E17" i="63"/>
  <c r="G29" i="63"/>
  <c r="R37" i="63"/>
  <c r="U42" i="63"/>
  <c r="BP55" i="63"/>
  <c r="BR60" i="63"/>
  <c r="BP63" i="63"/>
  <c r="BR65" i="63"/>
  <c r="BR75" i="63"/>
  <c r="BR85" i="63"/>
  <c r="BP93" i="63"/>
  <c r="E10" i="63"/>
  <c r="BP47" i="63"/>
  <c r="BP52" i="63"/>
  <c r="BR57" i="63"/>
  <c r="BP60" i="63"/>
  <c r="BP65" i="63"/>
  <c r="BP75" i="63"/>
  <c r="BR87" i="63"/>
  <c r="AS42" i="63"/>
  <c r="BP49" i="63"/>
  <c r="BR54" i="63"/>
  <c r="BP57" i="63"/>
  <c r="BR67" i="63"/>
  <c r="BP72" i="63"/>
  <c r="BR77" i="63"/>
  <c r="BP87" i="63"/>
  <c r="BR89" i="63"/>
  <c r="G20" i="63"/>
  <c r="F39" i="63"/>
  <c r="BB40" i="63"/>
  <c r="AD40" i="63"/>
  <c r="F40" i="63"/>
  <c r="U39" i="63"/>
  <c r="AV40" i="63"/>
  <c r="AV39" i="63" s="1"/>
  <c r="X40" i="63"/>
  <c r="AM39" i="63"/>
  <c r="O39" i="63"/>
  <c r="AS40" i="63"/>
  <c r="AS39" i="63" s="1"/>
  <c r="U40" i="63"/>
  <c r="BH39" i="63"/>
  <c r="BH36" i="63" s="1"/>
  <c r="AJ39" i="63"/>
  <c r="L39" i="63"/>
  <c r="AP40" i="63"/>
  <c r="AP39" i="63" s="1"/>
  <c r="R40" i="63"/>
  <c r="AG39" i="63"/>
  <c r="I39" i="63"/>
  <c r="BH40" i="63"/>
  <c r="AJ40" i="63"/>
  <c r="L40" i="63"/>
  <c r="AY39" i="63"/>
  <c r="AY36" i="63" s="1"/>
  <c r="AA39" i="63"/>
  <c r="C39" i="63"/>
  <c r="X39" i="63"/>
  <c r="AA40" i="63"/>
  <c r="AD39" i="63"/>
  <c r="AG40" i="63"/>
  <c r="X38" i="63"/>
  <c r="AM40" i="63"/>
  <c r="BP89" i="63"/>
  <c r="BB39" i="63"/>
  <c r="BE40" i="63"/>
  <c r="BE39" i="63" s="1"/>
  <c r="BR52" i="63"/>
  <c r="BP73" i="63"/>
  <c r="BR83" i="63"/>
  <c r="BH45" i="19"/>
  <c r="BI32" i="19"/>
  <c r="BE42" i="60"/>
  <c r="BE38" i="60" s="1"/>
  <c r="BX85" i="40"/>
  <c r="BZ85" i="40"/>
  <c r="BW85" i="40" s="1"/>
  <c r="BY85" i="40" l="1"/>
  <c r="L38" i="63"/>
  <c r="F36" i="63"/>
  <c r="AA36" i="63"/>
  <c r="D17" i="63"/>
  <c r="D15" i="63"/>
  <c r="G15" i="63" s="1"/>
  <c r="D21" i="60"/>
  <c r="G9" i="63"/>
  <c r="O362" i="20"/>
  <c r="R36" i="63"/>
  <c r="X36" i="63"/>
  <c r="BH41" i="19"/>
  <c r="D10" i="19"/>
  <c r="L36" i="63"/>
  <c r="D5" i="63"/>
  <c r="I36" i="63"/>
  <c r="G7" i="63"/>
  <c r="D16" i="63"/>
  <c r="G16" i="63" s="1"/>
  <c r="AD38" i="63"/>
  <c r="AD36" i="63" s="1"/>
  <c r="C36" i="63"/>
  <c r="BE36" i="63"/>
  <c r="O36" i="63"/>
  <c r="D21" i="63"/>
  <c r="G21" i="63" s="1"/>
  <c r="BB38" i="63"/>
  <c r="BB36" i="63" s="1"/>
  <c r="D11" i="63"/>
  <c r="G11" i="63" s="1"/>
  <c r="G10" i="63"/>
  <c r="D12" i="63"/>
  <c r="G12" i="63" s="1"/>
  <c r="AP36" i="63"/>
  <c r="U38" i="63"/>
  <c r="U36" i="63" s="1"/>
  <c r="D18" i="63"/>
  <c r="G18" i="63" s="1"/>
  <c r="AG36" i="63"/>
  <c r="B40" i="63"/>
  <c r="AD28" i="63" s="1"/>
  <c r="AS38" i="63"/>
  <c r="AS36" i="63" s="1"/>
  <c r="D8" i="63"/>
  <c r="G17" i="63"/>
  <c r="AM38" i="63"/>
  <c r="AM36" i="63" s="1"/>
  <c r="D19" i="63"/>
  <c r="G19" i="63" s="1"/>
  <c r="AV38" i="63"/>
  <c r="AV36" i="63" s="1"/>
  <c r="D6" i="63"/>
  <c r="AJ38" i="63"/>
  <c r="AJ36" i="63" s="1"/>
  <c r="D23" i="63"/>
  <c r="G23" i="63" s="1"/>
  <c r="D304" i="20"/>
  <c r="E304" i="20"/>
  <c r="G6" i="63" l="1"/>
  <c r="O359" i="20"/>
  <c r="G8" i="63"/>
  <c r="O361" i="20"/>
  <c r="G5" i="63"/>
  <c r="O358" i="20"/>
  <c r="AT28" i="63"/>
  <c r="AT27" i="63" s="1"/>
  <c r="M28" i="63"/>
  <c r="M27" i="63" s="1"/>
  <c r="AP28" i="63"/>
  <c r="BB28" i="63"/>
  <c r="BE28" i="63"/>
  <c r="AZ28" i="63"/>
  <c r="AZ27" i="63" s="1"/>
  <c r="AE28" i="63"/>
  <c r="AE27" i="63" s="1"/>
  <c r="AG28" i="63"/>
  <c r="AS28" i="63"/>
  <c r="P28" i="63"/>
  <c r="P27" i="63" s="1"/>
  <c r="C28" i="63"/>
  <c r="O28" i="63"/>
  <c r="Y28" i="63"/>
  <c r="Y27" i="63" s="1"/>
  <c r="AB28" i="63"/>
  <c r="AB27" i="63" s="1"/>
  <c r="AA28" i="63"/>
  <c r="AJ35" i="63"/>
  <c r="AJ34" i="63" s="1"/>
  <c r="BB35" i="63"/>
  <c r="BB31" i="63" s="1"/>
  <c r="BH35" i="63"/>
  <c r="BH33" i="63" s="1"/>
  <c r="O35" i="63"/>
  <c r="L35" i="63"/>
  <c r="L34" i="63" s="1"/>
  <c r="F35" i="63"/>
  <c r="F30" i="63" s="1"/>
  <c r="AP35" i="63"/>
  <c r="AD35" i="63"/>
  <c r="AD31" i="63" s="1"/>
  <c r="AG35" i="63"/>
  <c r="AG32" i="63" s="1"/>
  <c r="C35" i="63"/>
  <c r="R35" i="63"/>
  <c r="R34" i="63" s="1"/>
  <c r="I35" i="63"/>
  <c r="I32" i="63" s="1"/>
  <c r="AV35" i="63"/>
  <c r="AV33" i="63" s="1"/>
  <c r="AM35" i="63"/>
  <c r="AM32" i="63" s="1"/>
  <c r="AS35" i="63"/>
  <c r="AS31" i="63" s="1"/>
  <c r="AW28" i="63"/>
  <c r="AW27" i="63" s="1"/>
  <c r="L28" i="63"/>
  <c r="AM28" i="63"/>
  <c r="G28" i="63"/>
  <c r="G27" i="63" s="1"/>
  <c r="AH28" i="63"/>
  <c r="AH27" i="63" s="1"/>
  <c r="AA35" i="63"/>
  <c r="AA32" i="63" s="1"/>
  <c r="X35" i="63"/>
  <c r="X32" i="63" s="1"/>
  <c r="BE35" i="63"/>
  <c r="U35" i="63"/>
  <c r="U31" i="63" s="1"/>
  <c r="AK28" i="63"/>
  <c r="AK27" i="63" s="1"/>
  <c r="AJ28" i="63"/>
  <c r="AY35" i="63"/>
  <c r="AY34" i="63" s="1"/>
  <c r="AQ28" i="63"/>
  <c r="AQ27" i="63" s="1"/>
  <c r="S28" i="63"/>
  <c r="S27" i="63" s="1"/>
  <c r="I28" i="63"/>
  <c r="AV28" i="63"/>
  <c r="R28" i="63"/>
  <c r="AN28" i="63"/>
  <c r="AN27" i="63" s="1"/>
  <c r="J28" i="63"/>
  <c r="J27" i="63" s="1"/>
  <c r="BC28" i="63"/>
  <c r="BC27" i="63" s="1"/>
  <c r="X28" i="63"/>
  <c r="AY28" i="63"/>
  <c r="BI28" i="63"/>
  <c r="BI27" i="63" s="1"/>
  <c r="BF28" i="63"/>
  <c r="BF27" i="63" s="1"/>
  <c r="F28" i="63"/>
  <c r="V28" i="63"/>
  <c r="V27" i="63" s="1"/>
  <c r="D28" i="63"/>
  <c r="D27" i="63" s="1"/>
  <c r="U28" i="63"/>
  <c r="BH28" i="63"/>
  <c r="AB320" i="20"/>
  <c r="AC320" i="20"/>
  <c r="AB319" i="20"/>
  <c r="AC319" i="20"/>
  <c r="A243" i="49"/>
  <c r="A244" i="49" s="1"/>
  <c r="A245" i="49" s="1"/>
  <c r="A246" i="49" s="1"/>
  <c r="A247" i="49" s="1"/>
  <c r="A248" i="49" s="1"/>
  <c r="A249" i="49" s="1"/>
  <c r="A250" i="49" s="1"/>
  <c r="A251" i="49" s="1"/>
  <c r="A252" i="49" s="1"/>
  <c r="A253" i="49" s="1"/>
  <c r="A254" i="49" s="1"/>
  <c r="A255" i="49" s="1"/>
  <c r="A256" i="49" s="1"/>
  <c r="A257" i="49" s="1"/>
  <c r="A258" i="49" s="1"/>
  <c r="A259" i="49" s="1"/>
  <c r="A260" i="49" s="1"/>
  <c r="A261" i="49" s="1"/>
  <c r="A262" i="49" s="1"/>
  <c r="A263" i="49" s="1"/>
  <c r="A264" i="49" s="1"/>
  <c r="BG44" i="49"/>
  <c r="BG45" i="49"/>
  <c r="BG46" i="49"/>
  <c r="BG47" i="49"/>
  <c r="BG48" i="49"/>
  <c r="BG49" i="49"/>
  <c r="BG50" i="49"/>
  <c r="BG51" i="49"/>
  <c r="BG52" i="49"/>
  <c r="BG53" i="49"/>
  <c r="BG54" i="49"/>
  <c r="BG55" i="49"/>
  <c r="BG56" i="49"/>
  <c r="BG57" i="49"/>
  <c r="BG58" i="49"/>
  <c r="BG59" i="49"/>
  <c r="BG61" i="49"/>
  <c r="BG62" i="49"/>
  <c r="BG63" i="49"/>
  <c r="BG64" i="49"/>
  <c r="BG65" i="49"/>
  <c r="BG66" i="49"/>
  <c r="BG67" i="49"/>
  <c r="BG68" i="49"/>
  <c r="BG69" i="49"/>
  <c r="BG70" i="49"/>
  <c r="BG71" i="49"/>
  <c r="BG72" i="49"/>
  <c r="BG73" i="49"/>
  <c r="BG74" i="49"/>
  <c r="BG75" i="49"/>
  <c r="BG76" i="49"/>
  <c r="BG43" i="49"/>
  <c r="BZ108" i="19"/>
  <c r="CB108" i="19"/>
  <c r="BZ109" i="19"/>
  <c r="CB109" i="19"/>
  <c r="BZ110" i="19"/>
  <c r="CB110" i="19"/>
  <c r="BZ111" i="19"/>
  <c r="CB111" i="19"/>
  <c r="BZ112" i="19"/>
  <c r="CB112" i="19"/>
  <c r="BZ113" i="19"/>
  <c r="CB113" i="19"/>
  <c r="BZ114" i="19"/>
  <c r="CB114" i="19"/>
  <c r="BZ115" i="19"/>
  <c r="CB115" i="19"/>
  <c r="BZ116" i="19"/>
  <c r="CB116" i="19"/>
  <c r="BZ117" i="19"/>
  <c r="CB117" i="19"/>
  <c r="BZ118" i="19"/>
  <c r="CB118" i="19"/>
  <c r="BZ119" i="19"/>
  <c r="CB119" i="19"/>
  <c r="BZ120" i="19"/>
  <c r="CB120" i="19"/>
  <c r="L121" i="20"/>
  <c r="M121" i="20"/>
  <c r="L120" i="20"/>
  <c r="M120" i="20"/>
  <c r="L33" i="63" l="1"/>
  <c r="CA116" i="19"/>
  <c r="AJ33" i="63"/>
  <c r="F34" i="63"/>
  <c r="AS30" i="63"/>
  <c r="BB30" i="63"/>
  <c r="AA33" i="63"/>
  <c r="AA31" i="63"/>
  <c r="L32" i="63"/>
  <c r="AD33" i="63"/>
  <c r="AV32" i="63"/>
  <c r="AV30" i="63"/>
  <c r="AD32" i="63"/>
  <c r="U32" i="63"/>
  <c r="AS32" i="63"/>
  <c r="U30" i="63"/>
  <c r="BB33" i="63"/>
  <c r="AS34" i="63"/>
  <c r="AD30" i="63"/>
  <c r="AM34" i="63"/>
  <c r="U33" i="63"/>
  <c r="AD34" i="63"/>
  <c r="AS33" i="63"/>
  <c r="BB34" i="63"/>
  <c r="U34" i="63"/>
  <c r="BB32" i="63"/>
  <c r="AJ31" i="63"/>
  <c r="AJ32" i="63"/>
  <c r="AG31" i="63"/>
  <c r="I34" i="63"/>
  <c r="R31" i="63"/>
  <c r="BH31" i="63"/>
  <c r="AG33" i="63"/>
  <c r="AY31" i="63"/>
  <c r="BH32" i="63"/>
  <c r="AG34" i="63"/>
  <c r="AM31" i="63"/>
  <c r="AM33" i="63"/>
  <c r="X33" i="63"/>
  <c r="L31" i="63"/>
  <c r="L30" i="63"/>
  <c r="AV31" i="63"/>
  <c r="AA34" i="63"/>
  <c r="C30" i="63"/>
  <c r="C31" i="63"/>
  <c r="C34" i="63"/>
  <c r="C32" i="63"/>
  <c r="C33" i="63"/>
  <c r="I33" i="63"/>
  <c r="AY30" i="63"/>
  <c r="R33" i="63"/>
  <c r="BH30" i="63"/>
  <c r="F33" i="63"/>
  <c r="I30" i="63"/>
  <c r="AM30" i="63"/>
  <c r="AY32" i="63"/>
  <c r="AJ30" i="63"/>
  <c r="X30" i="63"/>
  <c r="R30" i="63"/>
  <c r="BH34" i="63"/>
  <c r="AG30" i="63"/>
  <c r="F31" i="63"/>
  <c r="X31" i="63"/>
  <c r="AV34" i="63"/>
  <c r="AA30" i="63"/>
  <c r="O34" i="63"/>
  <c r="O32" i="63"/>
  <c r="O30" i="63"/>
  <c r="O33" i="63"/>
  <c r="O31" i="63"/>
  <c r="I31" i="63"/>
  <c r="AY33" i="63"/>
  <c r="R32" i="63"/>
  <c r="F32" i="63"/>
  <c r="X34" i="63"/>
  <c r="BE31" i="63"/>
  <c r="BE34" i="63"/>
  <c r="BE30" i="63"/>
  <c r="BE33" i="63"/>
  <c r="BE32" i="63"/>
  <c r="AP31" i="63"/>
  <c r="AP30" i="63"/>
  <c r="AP33" i="63"/>
  <c r="AP34" i="63"/>
  <c r="AP32" i="63"/>
  <c r="BY115" i="19"/>
  <c r="BY113" i="19"/>
  <c r="CA113" i="19"/>
  <c r="BY117" i="19"/>
  <c r="BY114" i="19"/>
  <c r="BY120" i="19"/>
  <c r="CA117" i="19"/>
  <c r="CA114" i="19"/>
  <c r="CA118" i="19"/>
  <c r="CA120" i="19"/>
  <c r="CA115" i="19"/>
  <c r="BY119" i="19"/>
  <c r="BY116" i="19"/>
  <c r="BY118" i="19"/>
  <c r="CA119" i="19"/>
  <c r="BY112" i="19"/>
  <c r="CA112" i="19"/>
  <c r="BY111" i="19"/>
  <c r="CA111" i="19"/>
  <c r="BY110" i="19"/>
  <c r="CA110" i="19"/>
  <c r="CA108" i="19"/>
  <c r="BY109" i="19"/>
  <c r="CA109" i="19"/>
  <c r="BY108" i="19"/>
  <c r="B45" i="60"/>
  <c r="BM74" i="60"/>
  <c r="BM75" i="60"/>
  <c r="BM76" i="60"/>
  <c r="BM77" i="60"/>
  <c r="BM78" i="60"/>
  <c r="BM79" i="60"/>
  <c r="BM80" i="60"/>
  <c r="BM81" i="60"/>
  <c r="BM82" i="60"/>
  <c r="BM83" i="60"/>
  <c r="BM84" i="60"/>
  <c r="BM85" i="60"/>
  <c r="BM86" i="60"/>
  <c r="BM87" i="60"/>
  <c r="BM88" i="60"/>
  <c r="BM89" i="60"/>
  <c r="BM90" i="60"/>
  <c r="BM91" i="60"/>
  <c r="BM92" i="60"/>
  <c r="BM93" i="60"/>
  <c r="BM94" i="60"/>
  <c r="BM95" i="60"/>
  <c r="BM46" i="60"/>
  <c r="BM47" i="60"/>
  <c r="BM48" i="60"/>
  <c r="BM49" i="60"/>
  <c r="BM50" i="60"/>
  <c r="BM51" i="60"/>
  <c r="BM52" i="60"/>
  <c r="BM53" i="60"/>
  <c r="BM54" i="60"/>
  <c r="BM55" i="60"/>
  <c r="BM56" i="60"/>
  <c r="BM57" i="60"/>
  <c r="BM58" i="60"/>
  <c r="BM59" i="60"/>
  <c r="BM60" i="60"/>
  <c r="BM61" i="60"/>
  <c r="BM62" i="60"/>
  <c r="BM63" i="60"/>
  <c r="BM64" i="60"/>
  <c r="BM65" i="60"/>
  <c r="BM66" i="60"/>
  <c r="BM67" i="60"/>
  <c r="BM68" i="60"/>
  <c r="BM69" i="60"/>
  <c r="BM70" i="60"/>
  <c r="BM71" i="60"/>
  <c r="BM72" i="60"/>
  <c r="BM73" i="60"/>
  <c r="AM29" i="63" l="1"/>
  <c r="AM27" i="63" s="1"/>
  <c r="F19" i="63" s="1"/>
  <c r="AD29" i="63"/>
  <c r="AD27" i="63" s="1"/>
  <c r="F16" i="63" s="1"/>
  <c r="BB29" i="63"/>
  <c r="BB27" i="63" s="1"/>
  <c r="F11" i="63" s="1"/>
  <c r="AA29" i="63"/>
  <c r="AA27" i="63" s="1"/>
  <c r="F13" i="63" s="1"/>
  <c r="AS29" i="63"/>
  <c r="AS27" i="63" s="1"/>
  <c r="F8" i="63" s="1"/>
  <c r="Q361" i="20" s="1"/>
  <c r="U29" i="63"/>
  <c r="U27" i="63" s="1"/>
  <c r="F18" i="63" s="1"/>
  <c r="AY29" i="63"/>
  <c r="AY27" i="63" s="1"/>
  <c r="F14" i="63" s="1"/>
  <c r="R29" i="63"/>
  <c r="R27" i="63" s="1"/>
  <c r="F17" i="63" s="1"/>
  <c r="AJ29" i="63"/>
  <c r="AJ27" i="63" s="1"/>
  <c r="F23" i="63" s="1"/>
  <c r="I29" i="63"/>
  <c r="I27" i="63" s="1"/>
  <c r="F7" i="63" s="1"/>
  <c r="Q360" i="20" s="1"/>
  <c r="L29" i="63"/>
  <c r="L27" i="63" s="1"/>
  <c r="F22" i="63" s="1"/>
  <c r="BH29" i="63"/>
  <c r="BH27" i="63" s="1"/>
  <c r="F9" i="63" s="1"/>
  <c r="Q362" i="20" s="1"/>
  <c r="AV29" i="63"/>
  <c r="AV27" i="63" s="1"/>
  <c r="F6" i="63" s="1"/>
  <c r="Q359" i="20" s="1"/>
  <c r="F29" i="63"/>
  <c r="F27" i="63" s="1"/>
  <c r="F10" i="63" s="1"/>
  <c r="X29" i="63"/>
  <c r="X27" i="63" s="1"/>
  <c r="F20" i="63" s="1"/>
  <c r="AG29" i="63"/>
  <c r="AG27" i="63" s="1"/>
  <c r="F15" i="63" s="1"/>
  <c r="O29" i="63"/>
  <c r="O27" i="63" s="1"/>
  <c r="F21" i="63" s="1"/>
  <c r="AP29" i="63"/>
  <c r="AP27" i="63" s="1"/>
  <c r="F12" i="63" s="1"/>
  <c r="BE29" i="63"/>
  <c r="BE27" i="63" s="1"/>
  <c r="F24" i="63" s="1"/>
  <c r="C29" i="63"/>
  <c r="C27" i="63" s="1"/>
  <c r="F5" i="63" s="1"/>
  <c r="Q358" i="20" s="1"/>
  <c r="AI41" i="42"/>
  <c r="AI42" i="42"/>
  <c r="AI43" i="42"/>
  <c r="AI44" i="42"/>
  <c r="AI45" i="42"/>
  <c r="AI46" i="42"/>
  <c r="AI47" i="42"/>
  <c r="AI48" i="42"/>
  <c r="AI49" i="42"/>
  <c r="AI50" i="42"/>
  <c r="AI51" i="42"/>
  <c r="AI52" i="42"/>
  <c r="AI53" i="42"/>
  <c r="AI54" i="42"/>
  <c r="AI55" i="42"/>
  <c r="AI56" i="42"/>
  <c r="AI57" i="42"/>
  <c r="AI58" i="42"/>
  <c r="AI59" i="42"/>
  <c r="AI60" i="42"/>
  <c r="AI61" i="42"/>
  <c r="AI62" i="42"/>
  <c r="AI63" i="42"/>
  <c r="AI64" i="42"/>
  <c r="AI65" i="42"/>
  <c r="AI66" i="42"/>
  <c r="AI67" i="42"/>
  <c r="AI68" i="42"/>
  <c r="CB107" i="19"/>
  <c r="CB101" i="19"/>
  <c r="CB102" i="19"/>
  <c r="CB103" i="19"/>
  <c r="CB104" i="19"/>
  <c r="CB105" i="19"/>
  <c r="CB106" i="19"/>
  <c r="BZ103" i="19"/>
  <c r="BZ104" i="19"/>
  <c r="CA104" i="19" s="1"/>
  <c r="BZ105" i="19"/>
  <c r="BZ106" i="19"/>
  <c r="BZ107" i="19"/>
  <c r="D219" i="20"/>
  <c r="E219" i="20"/>
  <c r="D220" i="20"/>
  <c r="E220" i="20"/>
  <c r="D221" i="20"/>
  <c r="E221" i="20"/>
  <c r="F218" i="20"/>
  <c r="G218" i="20"/>
  <c r="H218" i="20"/>
  <c r="I218" i="20"/>
  <c r="D216" i="20"/>
  <c r="BY103" i="19" l="1"/>
  <c r="CA107" i="19"/>
  <c r="BY107" i="19"/>
  <c r="BY106" i="19"/>
  <c r="CA106" i="19"/>
  <c r="BY104" i="19"/>
  <c r="BY105" i="19"/>
  <c r="CA105" i="19"/>
  <c r="CA103" i="19"/>
  <c r="L300" i="20"/>
  <c r="M300" i="20"/>
  <c r="AA352" i="20" l="1"/>
  <c r="AB352" i="20"/>
  <c r="AA353" i="20"/>
  <c r="AB353" i="20"/>
  <c r="L297" i="20"/>
  <c r="M297" i="20"/>
  <c r="L298" i="20"/>
  <c r="M298" i="20"/>
  <c r="L299" i="20"/>
  <c r="M299" i="20"/>
  <c r="L295" i="20"/>
  <c r="M295" i="20"/>
  <c r="L296" i="20"/>
  <c r="M296" i="20"/>
  <c r="BD70" i="49" l="1"/>
  <c r="BE70" i="49"/>
  <c r="BD71" i="49"/>
  <c r="BE71" i="49"/>
  <c r="BD72" i="49"/>
  <c r="BE72" i="49"/>
  <c r="BD73" i="49"/>
  <c r="BE73" i="49"/>
  <c r="BD74" i="49"/>
  <c r="BE74" i="49"/>
  <c r="BD75" i="49"/>
  <c r="BE75" i="49"/>
  <c r="BD76" i="49"/>
  <c r="BE76" i="49"/>
  <c r="BF76" i="49" s="1"/>
  <c r="BD77" i="49"/>
  <c r="BE77" i="49"/>
  <c r="BD78" i="49"/>
  <c r="BE78" i="49"/>
  <c r="BD79" i="49"/>
  <c r="BE79" i="49"/>
  <c r="BD80" i="49"/>
  <c r="BE80" i="49"/>
  <c r="BD81" i="49"/>
  <c r="BE81" i="49"/>
  <c r="BD82" i="49"/>
  <c r="BE82" i="49"/>
  <c r="BD83" i="49"/>
  <c r="BE83" i="49"/>
  <c r="BD84" i="49"/>
  <c r="BE84" i="49"/>
  <c r="BD85" i="49"/>
  <c r="BE85" i="49"/>
  <c r="BD86" i="49"/>
  <c r="BE86" i="49"/>
  <c r="BZ102" i="19"/>
  <c r="BZ101" i="19"/>
  <c r="BZ100" i="19"/>
  <c r="CB100" i="19"/>
  <c r="BY98" i="19"/>
  <c r="BZ97" i="19"/>
  <c r="CA97" i="19" s="1"/>
  <c r="CB97" i="19"/>
  <c r="BZ98" i="19"/>
  <c r="CA98" i="19" s="1"/>
  <c r="CB98" i="19"/>
  <c r="BZ99" i="19"/>
  <c r="CA99" i="19" s="1"/>
  <c r="CB99" i="19"/>
  <c r="CB96" i="19"/>
  <c r="BF81" i="49" l="1"/>
  <c r="BF79" i="49"/>
  <c r="BF84" i="49"/>
  <c r="BF85" i="49"/>
  <c r="BF82" i="49"/>
  <c r="BF77" i="49"/>
  <c r="BF80" i="49"/>
  <c r="BF86" i="49"/>
  <c r="BF83" i="49"/>
  <c r="BY99" i="19"/>
  <c r="BY97" i="19"/>
  <c r="BF71" i="49"/>
  <c r="BF70" i="49"/>
  <c r="BF72" i="49"/>
  <c r="BF74" i="49"/>
  <c r="BY102" i="19"/>
  <c r="CA102" i="19"/>
  <c r="BF78" i="49"/>
  <c r="BF75" i="49"/>
  <c r="BF73" i="49"/>
  <c r="CA101" i="19"/>
  <c r="BY101" i="19"/>
  <c r="CA100" i="19"/>
  <c r="BY100" i="19"/>
  <c r="BS55" i="60"/>
  <c r="BS56" i="60"/>
  <c r="BS57" i="60"/>
  <c r="BS58" i="60"/>
  <c r="BS59" i="60"/>
  <c r="BS60" i="60"/>
  <c r="BS54" i="60"/>
  <c r="CB86" i="19"/>
  <c r="CB87" i="19"/>
  <c r="CB88" i="19"/>
  <c r="CB89" i="19"/>
  <c r="CB90" i="19"/>
  <c r="CB91" i="19"/>
  <c r="CB92" i="19"/>
  <c r="CB93" i="19"/>
  <c r="CB94" i="19"/>
  <c r="CB95" i="19"/>
  <c r="CB85" i="19"/>
  <c r="AO62" i="59" l="1"/>
  <c r="AO63" i="59"/>
  <c r="AO64" i="59"/>
  <c r="AO65" i="59"/>
  <c r="AO66" i="59"/>
  <c r="AO67" i="59"/>
  <c r="AO68" i="59"/>
  <c r="AO69" i="59"/>
  <c r="AO70" i="59"/>
  <c r="AO71" i="59"/>
  <c r="AO72" i="59"/>
  <c r="AO73" i="59"/>
  <c r="AO74" i="59"/>
  <c r="AO75" i="59"/>
  <c r="AO76" i="59"/>
  <c r="AO77" i="59"/>
  <c r="AO78" i="59"/>
  <c r="AO79" i="59"/>
  <c r="AO80" i="59"/>
  <c r="AO81" i="59"/>
  <c r="AO82" i="59"/>
  <c r="AO83" i="59"/>
  <c r="AO84" i="59"/>
  <c r="AO85" i="59"/>
  <c r="AO86" i="59"/>
  <c r="AO87" i="59"/>
  <c r="AO88" i="59"/>
  <c r="AO89" i="59"/>
  <c r="AO90" i="59"/>
  <c r="AO91" i="59"/>
  <c r="AO92" i="59"/>
  <c r="AO93" i="59"/>
  <c r="AO94" i="59"/>
  <c r="AO95" i="59"/>
  <c r="AO96" i="59"/>
  <c r="AO97" i="59"/>
  <c r="AO98" i="59"/>
  <c r="AO99" i="59"/>
  <c r="AO100" i="59"/>
  <c r="AO101" i="59"/>
  <c r="AO102" i="59"/>
  <c r="AO44" i="59"/>
  <c r="AO45" i="59"/>
  <c r="AO46" i="59"/>
  <c r="AO47" i="59"/>
  <c r="AO48" i="59"/>
  <c r="AO49" i="59"/>
  <c r="AO50" i="59"/>
  <c r="AO51" i="59"/>
  <c r="AO52" i="59"/>
  <c r="AO53" i="59"/>
  <c r="AO54" i="59"/>
  <c r="AO55" i="59"/>
  <c r="AO56" i="59"/>
  <c r="AO57" i="59"/>
  <c r="AO58" i="59"/>
  <c r="AO59" i="59"/>
  <c r="AO60" i="59"/>
  <c r="AO61" i="59"/>
  <c r="T300" i="20"/>
  <c r="U300" i="20"/>
  <c r="T299" i="20"/>
  <c r="U299" i="20"/>
  <c r="T298" i="20"/>
  <c r="U298" i="20"/>
  <c r="T297" i="20"/>
  <c r="U297" i="20"/>
  <c r="AA351" i="20"/>
  <c r="AB351" i="20"/>
  <c r="N203" i="20"/>
  <c r="O203" i="20"/>
  <c r="P203" i="20"/>
  <c r="Q203" i="20"/>
  <c r="M204" i="20"/>
  <c r="M205" i="20"/>
  <c r="M206" i="20"/>
  <c r="AB348" i="20"/>
  <c r="AB349" i="20"/>
  <c r="AB350" i="20"/>
  <c r="L204" i="20"/>
  <c r="L205" i="20"/>
  <c r="L206" i="20"/>
  <c r="AA348" i="20"/>
  <c r="AA349" i="20"/>
  <c r="AA350" i="20"/>
  <c r="L201" i="20"/>
  <c r="AH39" i="59"/>
  <c r="E18" i="59" s="1"/>
  <c r="AJ39" i="59"/>
  <c r="AJ40" i="59" s="1"/>
  <c r="AI36" i="59" s="1"/>
  <c r="AI39" i="59"/>
  <c r="C19" i="59" s="1"/>
  <c r="AG39" i="59"/>
  <c r="C18" i="59" s="1"/>
  <c r="AF39" i="59"/>
  <c r="AE35" i="59" s="1"/>
  <c r="AE39" i="59"/>
  <c r="C17" i="59" s="1"/>
  <c r="E19" i="59" l="1"/>
  <c r="E17" i="59"/>
  <c r="D19" i="59"/>
  <c r="AH40" i="59"/>
  <c r="AG35" i="59"/>
  <c r="AH27" i="59"/>
  <c r="AF27" i="59"/>
  <c r="AJ27" i="59"/>
  <c r="AI35" i="59"/>
  <c r="AF40" i="59"/>
  <c r="BN94" i="62"/>
  <c r="BL94" i="62"/>
  <c r="BK94" i="62"/>
  <c r="BJ94" i="62"/>
  <c r="BN93" i="62"/>
  <c r="BL93" i="62"/>
  <c r="BK93" i="62"/>
  <c r="BJ93" i="62"/>
  <c r="BO93" i="62" s="1"/>
  <c r="BN92" i="62"/>
  <c r="BL92" i="62"/>
  <c r="BK92" i="62"/>
  <c r="BM92" i="62" s="1"/>
  <c r="BJ92" i="62"/>
  <c r="BN91" i="62"/>
  <c r="BL91" i="62"/>
  <c r="BK91" i="62"/>
  <c r="BJ91" i="62"/>
  <c r="BN90" i="62"/>
  <c r="BL90" i="62"/>
  <c r="BK90" i="62"/>
  <c r="BJ90" i="62"/>
  <c r="BN89" i="62"/>
  <c r="BL89" i="62"/>
  <c r="BK89" i="62"/>
  <c r="BM89" i="62" s="1"/>
  <c r="BJ89" i="62"/>
  <c r="BO89" i="62" s="1"/>
  <c r="BN88" i="62"/>
  <c r="BL88" i="62"/>
  <c r="BK88" i="62"/>
  <c r="BJ88" i="62"/>
  <c r="BN87" i="62"/>
  <c r="BL87" i="62"/>
  <c r="BK87" i="62"/>
  <c r="BJ87" i="62"/>
  <c r="BO87" i="62" s="1"/>
  <c r="BN86" i="62"/>
  <c r="BL86" i="62"/>
  <c r="BK86" i="62"/>
  <c r="BM86" i="62" s="1"/>
  <c r="BJ86" i="62"/>
  <c r="BN85" i="62"/>
  <c r="BL85" i="62"/>
  <c r="BK85" i="62"/>
  <c r="BJ85" i="62"/>
  <c r="BN84" i="62"/>
  <c r="BL84" i="62"/>
  <c r="BK84" i="62"/>
  <c r="BJ84" i="62"/>
  <c r="BN83" i="62"/>
  <c r="BL83" i="62"/>
  <c r="BK83" i="62"/>
  <c r="BJ83" i="62"/>
  <c r="BN82" i="62"/>
  <c r="BL82" i="62"/>
  <c r="BK82" i="62"/>
  <c r="BJ82" i="62"/>
  <c r="BN81" i="62"/>
  <c r="BL81" i="62"/>
  <c r="BK81" i="62"/>
  <c r="BJ81" i="62"/>
  <c r="BN80" i="62"/>
  <c r="BL80" i="62"/>
  <c r="BK80" i="62"/>
  <c r="BJ80" i="62"/>
  <c r="BN79" i="62"/>
  <c r="BO79" i="62" s="1"/>
  <c r="BL79" i="62"/>
  <c r="BK79" i="62"/>
  <c r="BJ79" i="62"/>
  <c r="BN78" i="62"/>
  <c r="BL78" i="62"/>
  <c r="BK78" i="62"/>
  <c r="BJ78" i="62"/>
  <c r="BN77" i="62"/>
  <c r="BL77" i="62"/>
  <c r="BK77" i="62"/>
  <c r="BJ77" i="62"/>
  <c r="BO77" i="62" s="1"/>
  <c r="BN76" i="62"/>
  <c r="BL76" i="62"/>
  <c r="BK76" i="62"/>
  <c r="BJ76" i="62"/>
  <c r="BN75" i="62"/>
  <c r="BL75" i="62"/>
  <c r="BK75" i="62"/>
  <c r="BJ75" i="62"/>
  <c r="BO75" i="62" s="1"/>
  <c r="BN74" i="62"/>
  <c r="BL74" i="62"/>
  <c r="BK74" i="62"/>
  <c r="BJ74" i="62"/>
  <c r="BN73" i="62"/>
  <c r="BL73" i="62"/>
  <c r="BK73" i="62"/>
  <c r="BJ73" i="62"/>
  <c r="BN72" i="62"/>
  <c r="BL72" i="62"/>
  <c r="BK72" i="62"/>
  <c r="BJ72" i="62"/>
  <c r="BO72" i="62" s="1"/>
  <c r="BN71" i="62"/>
  <c r="BL71" i="62"/>
  <c r="BK71" i="62"/>
  <c r="BJ71" i="62"/>
  <c r="BO71" i="62" s="1"/>
  <c r="BN70" i="62"/>
  <c r="BL70" i="62"/>
  <c r="BK70" i="62"/>
  <c r="BJ70" i="62"/>
  <c r="BN69" i="62"/>
  <c r="BL69" i="62"/>
  <c r="BK69" i="62"/>
  <c r="BJ69" i="62"/>
  <c r="BN68" i="62"/>
  <c r="BL68" i="62"/>
  <c r="BK68" i="62"/>
  <c r="BJ68" i="62"/>
  <c r="BN67" i="62"/>
  <c r="BL67" i="62"/>
  <c r="BK67" i="62"/>
  <c r="BJ67" i="62"/>
  <c r="BO67" i="62" s="1"/>
  <c r="BN66" i="62"/>
  <c r="BL66" i="62"/>
  <c r="BK66" i="62"/>
  <c r="BM66" i="62" s="1"/>
  <c r="BJ66" i="62"/>
  <c r="BN65" i="62"/>
  <c r="BL65" i="62"/>
  <c r="BK65" i="62"/>
  <c r="BM65" i="62" s="1"/>
  <c r="BJ65" i="62"/>
  <c r="BN64" i="62"/>
  <c r="BL64" i="62"/>
  <c r="BK64" i="62"/>
  <c r="BJ64" i="62"/>
  <c r="BO64" i="62" s="1"/>
  <c r="BN63" i="62"/>
  <c r="BL63" i="62"/>
  <c r="BK63" i="62"/>
  <c r="BJ63" i="62"/>
  <c r="BN62" i="62"/>
  <c r="BL62" i="62"/>
  <c r="BK62" i="62"/>
  <c r="BJ62" i="62"/>
  <c r="BN61" i="62"/>
  <c r="BL61" i="62"/>
  <c r="BK61" i="62"/>
  <c r="BM61" i="62" s="1"/>
  <c r="BJ61" i="62"/>
  <c r="BN60" i="62"/>
  <c r="BL60" i="62"/>
  <c r="BK60" i="62"/>
  <c r="BJ60" i="62"/>
  <c r="BN59" i="62"/>
  <c r="BL59" i="62"/>
  <c r="BK59" i="62"/>
  <c r="BM59" i="62" s="1"/>
  <c r="BJ59" i="62"/>
  <c r="BN58" i="62"/>
  <c r="BL58" i="62"/>
  <c r="BK58" i="62"/>
  <c r="BM58" i="62" s="1"/>
  <c r="BJ58" i="62"/>
  <c r="BN57" i="62"/>
  <c r="BL57" i="62"/>
  <c r="BK57" i="62"/>
  <c r="BJ57" i="62"/>
  <c r="BN56" i="62"/>
  <c r="BL56" i="62"/>
  <c r="BK56" i="62"/>
  <c r="BM56" i="62" s="1"/>
  <c r="BJ56" i="62"/>
  <c r="BN55" i="62"/>
  <c r="BL55" i="62"/>
  <c r="BK55" i="62"/>
  <c r="BJ55" i="62"/>
  <c r="BN54" i="62"/>
  <c r="BL54" i="62"/>
  <c r="BK54" i="62"/>
  <c r="BJ54" i="62"/>
  <c r="BN53" i="62"/>
  <c r="BO53" i="62" s="1"/>
  <c r="BL53" i="62"/>
  <c r="BK53" i="62"/>
  <c r="BJ53" i="62"/>
  <c r="BN52" i="62"/>
  <c r="BL52" i="62"/>
  <c r="BK52" i="62"/>
  <c r="BJ52" i="62"/>
  <c r="BN51" i="62"/>
  <c r="BL51" i="62"/>
  <c r="BK51" i="62"/>
  <c r="BJ51" i="62"/>
  <c r="BN50" i="62"/>
  <c r="BL50" i="62"/>
  <c r="BK50" i="62"/>
  <c r="BJ50" i="62"/>
  <c r="BN49" i="62"/>
  <c r="BL49" i="62"/>
  <c r="BK49" i="62"/>
  <c r="BJ49" i="62"/>
  <c r="BN48" i="62"/>
  <c r="BL48" i="62"/>
  <c r="BK48" i="62"/>
  <c r="BJ48" i="62"/>
  <c r="BN47" i="62"/>
  <c r="BL47" i="62"/>
  <c r="BK47" i="62"/>
  <c r="BJ47" i="62"/>
  <c r="BN46" i="62"/>
  <c r="BL46" i="62"/>
  <c r="BK46" i="62"/>
  <c r="BJ46" i="62"/>
  <c r="A46" i="62"/>
  <c r="A47" i="62" s="1"/>
  <c r="A48" i="62" s="1"/>
  <c r="A49" i="62" s="1"/>
  <c r="A50" i="62" s="1"/>
  <c r="A51" i="62" s="1"/>
  <c r="A52" i="62" s="1"/>
  <c r="A53" i="62" s="1"/>
  <c r="A54" i="62" s="1"/>
  <c r="A55" i="62" s="1"/>
  <c r="A56" i="62" s="1"/>
  <c r="A57" i="62" s="1"/>
  <c r="A58" i="62" s="1"/>
  <c r="A59" i="62" s="1"/>
  <c r="A60" i="62" s="1"/>
  <c r="A61" i="62" s="1"/>
  <c r="A62" i="62" s="1"/>
  <c r="A63" i="62" s="1"/>
  <c r="A64" i="62" s="1"/>
  <c r="A65" i="62" s="1"/>
  <c r="A66" i="62" s="1"/>
  <c r="A67" i="62" s="1"/>
  <c r="A68" i="62" s="1"/>
  <c r="A69" i="62" s="1"/>
  <c r="A70" i="62" s="1"/>
  <c r="A71" i="62" s="1"/>
  <c r="A72" i="62" s="1"/>
  <c r="A73" i="62" s="1"/>
  <c r="A74" i="62" s="1"/>
  <c r="A75" i="62" s="1"/>
  <c r="A76" i="62" s="1"/>
  <c r="A77" i="62" s="1"/>
  <c r="A78" i="62" s="1"/>
  <c r="A79" i="62" s="1"/>
  <c r="A80" i="62" s="1"/>
  <c r="A81" i="62" s="1"/>
  <c r="A82" i="62" s="1"/>
  <c r="A83" i="62" s="1"/>
  <c r="A84" i="62" s="1"/>
  <c r="A85" i="62" s="1"/>
  <c r="A86" i="62" s="1"/>
  <c r="A87" i="62" s="1"/>
  <c r="A88" i="62" s="1"/>
  <c r="A89" i="62" s="1"/>
  <c r="A90" i="62" s="1"/>
  <c r="A91" i="62" s="1"/>
  <c r="A92" i="62" s="1"/>
  <c r="A93" i="62" s="1"/>
  <c r="A94" i="62" s="1"/>
  <c r="A95" i="62" s="1"/>
  <c r="A96" i="62" s="1"/>
  <c r="A97" i="62" s="1"/>
  <c r="A98" i="62" s="1"/>
  <c r="A99" i="62" s="1"/>
  <c r="A100" i="62" s="1"/>
  <c r="A101" i="62" s="1"/>
  <c r="A102" i="62" s="1"/>
  <c r="A103" i="62" s="1"/>
  <c r="A104" i="62" s="1"/>
  <c r="A105" i="62" s="1"/>
  <c r="A106" i="62" s="1"/>
  <c r="A107" i="62" s="1"/>
  <c r="A108" i="62" s="1"/>
  <c r="A109" i="62" s="1"/>
  <c r="A110" i="62" s="1"/>
  <c r="A111" i="62" s="1"/>
  <c r="A112" i="62" s="1"/>
  <c r="A113" i="62" s="1"/>
  <c r="A114" i="62" s="1"/>
  <c r="A115" i="62" s="1"/>
  <c r="A116" i="62" s="1"/>
  <c r="A117" i="62" s="1"/>
  <c r="A118" i="62" s="1"/>
  <c r="A119" i="62" s="1"/>
  <c r="A120" i="62" s="1"/>
  <c r="A121" i="62" s="1"/>
  <c r="A122" i="62" s="1"/>
  <c r="A123" i="62" s="1"/>
  <c r="A124" i="62" s="1"/>
  <c r="A125" i="62" s="1"/>
  <c r="A126" i="62" s="1"/>
  <c r="A127" i="62" s="1"/>
  <c r="A128" i="62" s="1"/>
  <c r="A129" i="62" s="1"/>
  <c r="A130" i="62" s="1"/>
  <c r="A131" i="62" s="1"/>
  <c r="A132" i="62" s="1"/>
  <c r="A133" i="62" s="1"/>
  <c r="A134" i="62" s="1"/>
  <c r="A135" i="62" s="1"/>
  <c r="A136" i="62" s="1"/>
  <c r="A137" i="62" s="1"/>
  <c r="A138" i="62" s="1"/>
  <c r="A139" i="62" s="1"/>
  <c r="A140" i="62" s="1"/>
  <c r="A141" i="62" s="1"/>
  <c r="A142" i="62" s="1"/>
  <c r="A143" i="62" s="1"/>
  <c r="A144" i="62" s="1"/>
  <c r="A145" i="62" s="1"/>
  <c r="A146" i="62" s="1"/>
  <c r="A147" i="62" s="1"/>
  <c r="A148" i="62" s="1"/>
  <c r="A149" i="62" s="1"/>
  <c r="A150" i="62" s="1"/>
  <c r="A151" i="62" s="1"/>
  <c r="A152" i="62" s="1"/>
  <c r="A153" i="62" s="1"/>
  <c r="A154" i="62" s="1"/>
  <c r="A155" i="62" s="1"/>
  <c r="A156" i="62" s="1"/>
  <c r="A157" i="62" s="1"/>
  <c r="A158" i="62" s="1"/>
  <c r="A159" i="62" s="1"/>
  <c r="A160" i="62" s="1"/>
  <c r="A161" i="62" s="1"/>
  <c r="A162" i="62" s="1"/>
  <c r="A163" i="62" s="1"/>
  <c r="A164" i="62" s="1"/>
  <c r="A165" i="62" s="1"/>
  <c r="A166" i="62" s="1"/>
  <c r="A167" i="62" s="1"/>
  <c r="A168" i="62" s="1"/>
  <c r="A169" i="62" s="1"/>
  <c r="A170" i="62" s="1"/>
  <c r="A171" i="62" s="1"/>
  <c r="A172" i="62" s="1"/>
  <c r="A173" i="62" s="1"/>
  <c r="A174" i="62" s="1"/>
  <c r="A175" i="62" s="1"/>
  <c r="A176" i="62" s="1"/>
  <c r="A177" i="62" s="1"/>
  <c r="A178" i="62" s="1"/>
  <c r="A179" i="62" s="1"/>
  <c r="A180" i="62" s="1"/>
  <c r="A181" i="62" s="1"/>
  <c r="A182" i="62" s="1"/>
  <c r="A183" i="62" s="1"/>
  <c r="A184" i="62" s="1"/>
  <c r="A185" i="62" s="1"/>
  <c r="A186" i="62" s="1"/>
  <c r="A187" i="62" s="1"/>
  <c r="A188" i="62" s="1"/>
  <c r="A189" i="62" s="1"/>
  <c r="A190" i="62" s="1"/>
  <c r="A191" i="62" s="1"/>
  <c r="A192" i="62" s="1"/>
  <c r="A193" i="62" s="1"/>
  <c r="A194" i="62" s="1"/>
  <c r="A195" i="62" s="1"/>
  <c r="A196" i="62" s="1"/>
  <c r="A197" i="62" s="1"/>
  <c r="A198" i="62" s="1"/>
  <c r="A199" i="62" s="1"/>
  <c r="A200" i="62" s="1"/>
  <c r="A201" i="62" s="1"/>
  <c r="A202" i="62" s="1"/>
  <c r="A203" i="62" s="1"/>
  <c r="A204" i="62" s="1"/>
  <c r="A205" i="62" s="1"/>
  <c r="A206" i="62" s="1"/>
  <c r="A207" i="62" s="1"/>
  <c r="A208" i="62" s="1"/>
  <c r="A209" i="62" s="1"/>
  <c r="A210" i="62" s="1"/>
  <c r="A211" i="62" s="1"/>
  <c r="A212" i="62" s="1"/>
  <c r="A213" i="62" s="1"/>
  <c r="A214" i="62" s="1"/>
  <c r="A215" i="62" s="1"/>
  <c r="A216" i="62" s="1"/>
  <c r="A217" i="62" s="1"/>
  <c r="A218" i="62" s="1"/>
  <c r="A219" i="62" s="1"/>
  <c r="A220" i="62" s="1"/>
  <c r="A221" i="62" s="1"/>
  <c r="A222" i="62" s="1"/>
  <c r="A223" i="62" s="1"/>
  <c r="A224" i="62" s="1"/>
  <c r="A225" i="62" s="1"/>
  <c r="A226" i="62" s="1"/>
  <c r="A227" i="62" s="1"/>
  <c r="A228" i="62" s="1"/>
  <c r="A229" i="62" s="1"/>
  <c r="A230" i="62" s="1"/>
  <c r="A231" i="62" s="1"/>
  <c r="A232" i="62" s="1"/>
  <c r="A233" i="62" s="1"/>
  <c r="A234" i="62" s="1"/>
  <c r="A235" i="62" s="1"/>
  <c r="A236" i="62" s="1"/>
  <c r="A237" i="62" s="1"/>
  <c r="A238" i="62" s="1"/>
  <c r="A239" i="62" s="1"/>
  <c r="A240" i="62" s="1"/>
  <c r="BN45" i="62"/>
  <c r="BL45" i="62"/>
  <c r="BK45" i="62"/>
  <c r="BJ45" i="62"/>
  <c r="BH43" i="62"/>
  <c r="AO8" i="20" s="1"/>
  <c r="BH42" i="62"/>
  <c r="AO7" i="20" s="1"/>
  <c r="AY42" i="62"/>
  <c r="AV42" i="62"/>
  <c r="AS42" i="62"/>
  <c r="AP42" i="62"/>
  <c r="AM42" i="62"/>
  <c r="X42" i="62"/>
  <c r="U42" i="62"/>
  <c r="R42" i="62"/>
  <c r="I42" i="62"/>
  <c r="BG41" i="62"/>
  <c r="BF41" i="62"/>
  <c r="BD41" i="62"/>
  <c r="BC41" i="62"/>
  <c r="BA41" i="62"/>
  <c r="AZ41" i="62"/>
  <c r="AX41" i="62"/>
  <c r="AW41" i="62"/>
  <c r="AU41" i="62"/>
  <c r="AT41" i="62"/>
  <c r="AR41" i="62"/>
  <c r="AQ41" i="62"/>
  <c r="AO41" i="62"/>
  <c r="AN41" i="62"/>
  <c r="AL41" i="62"/>
  <c r="AK41" i="62"/>
  <c r="AI41" i="62"/>
  <c r="AH41" i="62"/>
  <c r="AF41" i="62"/>
  <c r="AE41" i="62"/>
  <c r="AD41" i="62" s="1"/>
  <c r="AD37" i="62" s="1"/>
  <c r="AC41" i="62"/>
  <c r="AB41" i="62"/>
  <c r="Z41" i="62"/>
  <c r="Y41" i="62"/>
  <c r="W41" i="62"/>
  <c r="V41" i="62"/>
  <c r="T41" i="62"/>
  <c r="S41" i="62"/>
  <c r="Q41" i="62"/>
  <c r="P41" i="62"/>
  <c r="N41" i="62"/>
  <c r="M41" i="62"/>
  <c r="K41" i="62"/>
  <c r="J41" i="62"/>
  <c r="H41" i="62"/>
  <c r="G41" i="62"/>
  <c r="E41" i="62"/>
  <c r="D41" i="62"/>
  <c r="BF40" i="62"/>
  <c r="BE36" i="62" s="1"/>
  <c r="BE40" i="62"/>
  <c r="BC40" i="62"/>
  <c r="BB40" i="62"/>
  <c r="C23" i="62" s="1"/>
  <c r="AZ40" i="62"/>
  <c r="AY40" i="62"/>
  <c r="C13" i="62" s="1"/>
  <c r="AW40" i="62"/>
  <c r="AV36" i="62" s="1"/>
  <c r="AV40" i="62"/>
  <c r="C7" i="62" s="1"/>
  <c r="AT40" i="62"/>
  <c r="AT28" i="62" s="1"/>
  <c r="AS40" i="62"/>
  <c r="C8" i="62" s="1"/>
  <c r="AQ40" i="62"/>
  <c r="AP36" i="62" s="1"/>
  <c r="AP40" i="62"/>
  <c r="C9" i="62" s="1"/>
  <c r="AN40" i="62"/>
  <c r="AM40" i="62"/>
  <c r="C16" i="62" s="1"/>
  <c r="AK40" i="62"/>
  <c r="AK28" i="62" s="1"/>
  <c r="AJ40" i="62"/>
  <c r="C18" i="62" s="1"/>
  <c r="AH40" i="62"/>
  <c r="AG36" i="62" s="1"/>
  <c r="AG40" i="62"/>
  <c r="C11" i="62" s="1"/>
  <c r="N208" i="20" s="1"/>
  <c r="AE40" i="62"/>
  <c r="AD40" i="62"/>
  <c r="C20" i="62" s="1"/>
  <c r="AB40" i="62"/>
  <c r="AB28" i="62" s="1"/>
  <c r="AA40" i="62"/>
  <c r="C10" i="62" s="1"/>
  <c r="N207" i="20" s="1"/>
  <c r="Y40" i="62"/>
  <c r="E19" i="62" s="1"/>
  <c r="X40" i="62"/>
  <c r="C19" i="62" s="1"/>
  <c r="V40" i="62"/>
  <c r="U36" i="62" s="1"/>
  <c r="U40" i="62"/>
  <c r="C15" i="62" s="1"/>
  <c r="S40" i="62"/>
  <c r="S28" i="62" s="1"/>
  <c r="R40" i="62"/>
  <c r="C21" i="62" s="1"/>
  <c r="P40" i="62"/>
  <c r="P28" i="62" s="1"/>
  <c r="O40" i="62"/>
  <c r="C14" i="62" s="1"/>
  <c r="M40" i="62"/>
  <c r="L36" i="62" s="1"/>
  <c r="L40" i="62"/>
  <c r="C17" i="62" s="1"/>
  <c r="J40" i="62"/>
  <c r="I40" i="62"/>
  <c r="C5" i="62" s="1"/>
  <c r="G40" i="62"/>
  <c r="F36" i="62" s="1"/>
  <c r="F40" i="62"/>
  <c r="C6" i="62" s="1"/>
  <c r="D40" i="62"/>
  <c r="D28" i="62" s="1"/>
  <c r="C40" i="62"/>
  <c r="C12" i="62" s="1"/>
  <c r="BB36" i="62"/>
  <c r="R36" i="62"/>
  <c r="BC28" i="62"/>
  <c r="C22" i="62"/>
  <c r="E21" i="62"/>
  <c r="A3" i="62"/>
  <c r="L292" i="20"/>
  <c r="M292" i="20"/>
  <c r="L293" i="20"/>
  <c r="M293" i="20"/>
  <c r="L294" i="20"/>
  <c r="M294" i="20"/>
  <c r="D332" i="20"/>
  <c r="E332" i="20"/>
  <c r="D333" i="20"/>
  <c r="E333" i="20"/>
  <c r="T345" i="20"/>
  <c r="U345" i="20"/>
  <c r="T346" i="20"/>
  <c r="U346" i="20"/>
  <c r="T347" i="20"/>
  <c r="U347" i="20"/>
  <c r="T348" i="20"/>
  <c r="U348" i="20"/>
  <c r="T349" i="20"/>
  <c r="U349" i="20"/>
  <c r="T350" i="20"/>
  <c r="U350" i="20"/>
  <c r="L345" i="20"/>
  <c r="M345" i="20"/>
  <c r="L346" i="20"/>
  <c r="M346" i="20"/>
  <c r="L347" i="20"/>
  <c r="M347" i="20"/>
  <c r="L348" i="20"/>
  <c r="M348" i="20"/>
  <c r="L349" i="20"/>
  <c r="M349" i="20"/>
  <c r="L350" i="20"/>
  <c r="M350" i="20"/>
  <c r="L351" i="20"/>
  <c r="M351" i="20"/>
  <c r="BM49" i="62" l="1"/>
  <c r="BM53" i="62"/>
  <c r="BM60" i="62"/>
  <c r="BM63" i="62"/>
  <c r="BO66" i="62"/>
  <c r="BO60" i="62"/>
  <c r="BM78" i="62"/>
  <c r="BO73" i="62"/>
  <c r="BO85" i="62"/>
  <c r="BO91" i="62"/>
  <c r="R41" i="62"/>
  <c r="BB41" i="62"/>
  <c r="BO65" i="62"/>
  <c r="BM94" i="62"/>
  <c r="BM57" i="62"/>
  <c r="AS36" i="62"/>
  <c r="BO86" i="62"/>
  <c r="BM70" i="62"/>
  <c r="BO78" i="62"/>
  <c r="BM90" i="62"/>
  <c r="BM93" i="62"/>
  <c r="BM69" i="62"/>
  <c r="BO61" i="62"/>
  <c r="C3" i="62"/>
  <c r="BO56" i="62"/>
  <c r="BO70" i="62"/>
  <c r="BM76" i="62"/>
  <c r="BO82" i="62"/>
  <c r="BO69" i="62"/>
  <c r="AC352" i="20"/>
  <c r="BM62" i="62"/>
  <c r="BM68" i="62"/>
  <c r="BM71" i="62"/>
  <c r="BO76" i="62"/>
  <c r="BM85" i="62"/>
  <c r="BM91" i="62"/>
  <c r="AC349" i="20"/>
  <c r="BM51" i="62"/>
  <c r="BO54" i="62"/>
  <c r="BO57" i="62"/>
  <c r="BO63" i="62"/>
  <c r="BM74" i="62"/>
  <c r="BM77" i="62"/>
  <c r="BO80" i="62"/>
  <c r="BO88" i="62"/>
  <c r="AA41" i="62"/>
  <c r="AA37" i="62" s="1"/>
  <c r="N205" i="20"/>
  <c r="AP39" i="62"/>
  <c r="AP38" i="62" s="1"/>
  <c r="E9" i="62"/>
  <c r="AC350" i="20"/>
  <c r="AC348" i="20"/>
  <c r="AC351" i="20"/>
  <c r="AC353" i="20"/>
  <c r="N206" i="20"/>
  <c r="BM47" i="62"/>
  <c r="BO47" i="62"/>
  <c r="AM41" i="62"/>
  <c r="D16" i="62" s="1"/>
  <c r="V28" i="62"/>
  <c r="N204" i="20"/>
  <c r="F41" i="62"/>
  <c r="F37" i="62" s="1"/>
  <c r="BF28" i="62"/>
  <c r="BM50" i="62"/>
  <c r="BM52" i="62"/>
  <c r="BM73" i="62"/>
  <c r="BM75" i="62"/>
  <c r="BM80" i="62"/>
  <c r="BM87" i="62"/>
  <c r="AD38" i="62"/>
  <c r="BB38" i="62"/>
  <c r="BO48" i="62"/>
  <c r="BO58" i="62"/>
  <c r="BO68" i="62"/>
  <c r="BM82" i="62"/>
  <c r="BM84" i="62"/>
  <c r="E15" i="62"/>
  <c r="BO52" i="62"/>
  <c r="BM54" i="62"/>
  <c r="BO62" i="62"/>
  <c r="AG36" i="59"/>
  <c r="D18" i="59"/>
  <c r="BO49" i="62"/>
  <c r="BO51" i="62"/>
  <c r="BM67" i="62"/>
  <c r="BM72" i="62"/>
  <c r="BO74" i="62"/>
  <c r="BM79" i="62"/>
  <c r="BO84" i="62"/>
  <c r="BO94" i="62"/>
  <c r="AV41" i="62"/>
  <c r="BO81" i="62"/>
  <c r="BO83" i="62"/>
  <c r="AE36" i="59"/>
  <c r="D17" i="59"/>
  <c r="E22" i="62"/>
  <c r="BO59" i="62"/>
  <c r="BM64" i="62"/>
  <c r="BM81" i="62"/>
  <c r="BM83" i="62"/>
  <c r="BM88" i="62"/>
  <c r="BO90" i="62"/>
  <c r="BO92" i="62"/>
  <c r="I39" i="62"/>
  <c r="I38" i="62" s="1"/>
  <c r="AY41" i="62"/>
  <c r="AY37" i="62" s="1"/>
  <c r="O41" i="62"/>
  <c r="D14" i="62" s="1"/>
  <c r="BM46" i="62"/>
  <c r="R39" i="62"/>
  <c r="E8" i="62"/>
  <c r="AE352" i="20" s="1"/>
  <c r="C41" i="62"/>
  <c r="D12" i="62" s="1"/>
  <c r="I41" i="62"/>
  <c r="D5" i="62" s="1"/>
  <c r="I36" i="62"/>
  <c r="E5" i="62"/>
  <c r="J28" i="62"/>
  <c r="AQ28" i="62"/>
  <c r="AH28" i="62"/>
  <c r="E11" i="62"/>
  <c r="BO45" i="62"/>
  <c r="BM45" i="62"/>
  <c r="BO55" i="62"/>
  <c r="BO50" i="62"/>
  <c r="E7" i="62"/>
  <c r="E17" i="62"/>
  <c r="E20" i="62"/>
  <c r="M28" i="62"/>
  <c r="X36" i="62"/>
  <c r="AJ41" i="62"/>
  <c r="D18" i="62" s="1"/>
  <c r="AJ39" i="62"/>
  <c r="AW28" i="62"/>
  <c r="AD36" i="62"/>
  <c r="Y28" i="62"/>
  <c r="E18" i="62"/>
  <c r="AE28" i="62"/>
  <c r="BO46" i="62"/>
  <c r="AJ36" i="62"/>
  <c r="E23" i="62"/>
  <c r="AG41" i="62"/>
  <c r="AG37" i="62" s="1"/>
  <c r="AP41" i="62"/>
  <c r="BM48" i="62"/>
  <c r="X41" i="62"/>
  <c r="X37" i="62" s="1"/>
  <c r="AS41" i="62"/>
  <c r="D8" i="62" s="1"/>
  <c r="BE41" i="62"/>
  <c r="D22" i="62" s="1"/>
  <c r="BM55" i="62"/>
  <c r="E6" i="62"/>
  <c r="G28" i="62"/>
  <c r="BB37" i="62"/>
  <c r="D23" i="62"/>
  <c r="AM36" i="62"/>
  <c r="AM38" i="62"/>
  <c r="E16" i="62"/>
  <c r="AY39" i="62"/>
  <c r="AY38" i="62" s="1"/>
  <c r="AY36" i="62"/>
  <c r="E13" i="62"/>
  <c r="AZ28" i="62"/>
  <c r="U41" i="62"/>
  <c r="C39" i="62"/>
  <c r="C38" i="62" s="1"/>
  <c r="C36" i="62"/>
  <c r="D21" i="62"/>
  <c r="G21" i="62" s="1"/>
  <c r="R37" i="62"/>
  <c r="AM39" i="62"/>
  <c r="L41" i="62"/>
  <c r="E10" i="62"/>
  <c r="P207" i="20" s="1"/>
  <c r="AA39" i="62"/>
  <c r="AA38" i="62" s="1"/>
  <c r="AA36" i="62"/>
  <c r="O36" i="62"/>
  <c r="O39" i="62"/>
  <c r="O38" i="62" s="1"/>
  <c r="E12" i="62"/>
  <c r="E14" i="62"/>
  <c r="D20" i="62"/>
  <c r="AN28" i="62"/>
  <c r="BE37" i="62"/>
  <c r="BE38" i="62"/>
  <c r="U39" i="62"/>
  <c r="AS39" i="62"/>
  <c r="L38" i="62"/>
  <c r="AJ38" i="62"/>
  <c r="X39" i="62"/>
  <c r="AV39" i="62"/>
  <c r="AV38" i="62" s="1"/>
  <c r="R38" i="62"/>
  <c r="F39" i="62"/>
  <c r="F38" i="62" s="1"/>
  <c r="AD39" i="62"/>
  <c r="BB39" i="62"/>
  <c r="U38" i="62"/>
  <c r="AS38" i="62"/>
  <c r="AG39" i="62"/>
  <c r="AG38" i="62" s="1"/>
  <c r="BE39" i="62"/>
  <c r="X38" i="62"/>
  <c r="L39" i="62"/>
  <c r="L263" i="20"/>
  <c r="M263" i="20"/>
  <c r="L264" i="20"/>
  <c r="M264" i="20"/>
  <c r="D259" i="20"/>
  <c r="E259" i="20"/>
  <c r="D260" i="20"/>
  <c r="E260" i="20"/>
  <c r="D261" i="20"/>
  <c r="E261" i="20"/>
  <c r="D351" i="20"/>
  <c r="E351" i="20"/>
  <c r="D331" i="20"/>
  <c r="E331" i="20"/>
  <c r="T296" i="20"/>
  <c r="U296" i="20"/>
  <c r="D302" i="20"/>
  <c r="E302" i="20"/>
  <c r="D303" i="20"/>
  <c r="E303" i="20"/>
  <c r="L219" i="20"/>
  <c r="M219" i="20"/>
  <c r="L220" i="20"/>
  <c r="M220" i="20"/>
  <c r="L221" i="20"/>
  <c r="M221" i="20"/>
  <c r="L222" i="20"/>
  <c r="M222" i="20"/>
  <c r="D349" i="20"/>
  <c r="E349" i="20"/>
  <c r="D350" i="20"/>
  <c r="E350" i="20"/>
  <c r="N218" i="20"/>
  <c r="O218" i="20"/>
  <c r="P218" i="20"/>
  <c r="Q218" i="20"/>
  <c r="L216" i="20"/>
  <c r="P204" i="20" l="1"/>
  <c r="G18" i="62"/>
  <c r="G22" i="62"/>
  <c r="AE348" i="20"/>
  <c r="D11" i="62"/>
  <c r="O208" i="20" s="1"/>
  <c r="D10" i="62"/>
  <c r="O207" i="20" s="1"/>
  <c r="D6" i="62"/>
  <c r="O204" i="20" s="1"/>
  <c r="AD350" i="20"/>
  <c r="AD352" i="20"/>
  <c r="AE349" i="20"/>
  <c r="AE350" i="20"/>
  <c r="AE351" i="20"/>
  <c r="AE353" i="20"/>
  <c r="AD35" i="62"/>
  <c r="AM37" i="62"/>
  <c r="AM35" i="62" s="1"/>
  <c r="G16" i="62"/>
  <c r="BB35" i="62"/>
  <c r="G20" i="62"/>
  <c r="D19" i="62"/>
  <c r="G19" i="62" s="1"/>
  <c r="C37" i="62"/>
  <c r="C35" i="62" s="1"/>
  <c r="P206" i="20"/>
  <c r="P205" i="20"/>
  <c r="G23" i="62"/>
  <c r="D13" i="62"/>
  <c r="G13" i="62" s="1"/>
  <c r="O37" i="62"/>
  <c r="AV37" i="62"/>
  <c r="AV35" i="62" s="1"/>
  <c r="D7" i="62"/>
  <c r="G5" i="62"/>
  <c r="AY35" i="62"/>
  <c r="G8" i="62"/>
  <c r="G12" i="62"/>
  <c r="I37" i="62"/>
  <c r="I35" i="62" s="1"/>
  <c r="AG35" i="62"/>
  <c r="G14" i="62"/>
  <c r="AJ37" i="62"/>
  <c r="AJ35" i="62" s="1"/>
  <c r="X35" i="62"/>
  <c r="R35" i="62"/>
  <c r="AP37" i="62"/>
  <c r="AP35" i="62" s="1"/>
  <c r="D9" i="62"/>
  <c r="G9" i="62" s="1"/>
  <c r="AA35" i="62"/>
  <c r="AS37" i="62"/>
  <c r="AS35" i="62" s="1"/>
  <c r="BE35" i="62"/>
  <c r="G10" i="62"/>
  <c r="O35" i="62"/>
  <c r="U37" i="62"/>
  <c r="U35" i="62" s="1"/>
  <c r="D15" i="62"/>
  <c r="G15" i="62" s="1"/>
  <c r="D17" i="62"/>
  <c r="L37" i="62"/>
  <c r="L35" i="62" s="1"/>
  <c r="B39" i="62"/>
  <c r="F35" i="62"/>
  <c r="BI56" i="57"/>
  <c r="BI57" i="57"/>
  <c r="BI58" i="57"/>
  <c r="BI59" i="57"/>
  <c r="BI60" i="57"/>
  <c r="BI61" i="57"/>
  <c r="BI62" i="57"/>
  <c r="BI63" i="57"/>
  <c r="BI64" i="57"/>
  <c r="BI65" i="57"/>
  <c r="BI55" i="57"/>
  <c r="BS71" i="61"/>
  <c r="BS70" i="61"/>
  <c r="BS66" i="61"/>
  <c r="BS65" i="61"/>
  <c r="BS64" i="61"/>
  <c r="BS63" i="61"/>
  <c r="BS62" i="61"/>
  <c r="BS61" i="61"/>
  <c r="BS60" i="61"/>
  <c r="BU72" i="40"/>
  <c r="BU63" i="40"/>
  <c r="BU64" i="40"/>
  <c r="BU65" i="40"/>
  <c r="BU66" i="40"/>
  <c r="BU67" i="40"/>
  <c r="BU68" i="40"/>
  <c r="BU69" i="40"/>
  <c r="BU70" i="40"/>
  <c r="BU71" i="40"/>
  <c r="BU61" i="40"/>
  <c r="BU62" i="40"/>
  <c r="BA39" i="49"/>
  <c r="AZ39" i="49"/>
  <c r="AX39" i="49"/>
  <c r="AW39" i="49"/>
  <c r="AU39" i="49"/>
  <c r="AT39" i="49"/>
  <c r="AR39" i="49"/>
  <c r="AQ39" i="49"/>
  <c r="AO39" i="49"/>
  <c r="AN39" i="49"/>
  <c r="AL39" i="49"/>
  <c r="AK39" i="49"/>
  <c r="AI39" i="49"/>
  <c r="AH39" i="49"/>
  <c r="AF39" i="49"/>
  <c r="AE39" i="49"/>
  <c r="AC39" i="49"/>
  <c r="AB39" i="49"/>
  <c r="Z39" i="49"/>
  <c r="Y39" i="49"/>
  <c r="W39" i="49"/>
  <c r="V39" i="49"/>
  <c r="T39" i="49"/>
  <c r="S39" i="49"/>
  <c r="N39" i="49"/>
  <c r="M39" i="49"/>
  <c r="K39" i="49"/>
  <c r="J39" i="49"/>
  <c r="H39" i="49"/>
  <c r="G39" i="49"/>
  <c r="L163" i="20"/>
  <c r="M163" i="20"/>
  <c r="L164" i="20"/>
  <c r="M164" i="20"/>
  <c r="L165" i="20"/>
  <c r="M165" i="20"/>
  <c r="L166" i="20"/>
  <c r="M166" i="20"/>
  <c r="L167" i="20"/>
  <c r="M167" i="20"/>
  <c r="L168" i="20"/>
  <c r="M168" i="20"/>
  <c r="L169" i="20"/>
  <c r="M169" i="20"/>
  <c r="L170" i="20"/>
  <c r="M170" i="20"/>
  <c r="L171" i="20"/>
  <c r="M171" i="20"/>
  <c r="L172" i="20"/>
  <c r="M172" i="20"/>
  <c r="L173" i="20"/>
  <c r="M173" i="20"/>
  <c r="L174" i="20"/>
  <c r="M174" i="20"/>
  <c r="L175" i="20"/>
  <c r="M175" i="20"/>
  <c r="L176" i="20"/>
  <c r="M176" i="20"/>
  <c r="L177" i="20"/>
  <c r="M177" i="20"/>
  <c r="N162" i="20"/>
  <c r="O162" i="20"/>
  <c r="P162" i="20"/>
  <c r="Q162" i="20"/>
  <c r="L160" i="20"/>
  <c r="AB141" i="20"/>
  <c r="AC141" i="20"/>
  <c r="AB142" i="20"/>
  <c r="AC142" i="20"/>
  <c r="AB143" i="20"/>
  <c r="AC143" i="20"/>
  <c r="AD140" i="20"/>
  <c r="AE140" i="20"/>
  <c r="AF140" i="20"/>
  <c r="AG140" i="20"/>
  <c r="AB138" i="20"/>
  <c r="L291" i="20"/>
  <c r="M291" i="20"/>
  <c r="L290" i="20"/>
  <c r="M290" i="20"/>
  <c r="D210" i="20"/>
  <c r="E210" i="20"/>
  <c r="D208" i="20"/>
  <c r="E208" i="20"/>
  <c r="D209" i="20"/>
  <c r="E209" i="20"/>
  <c r="R117" i="20"/>
  <c r="BV914" i="61"/>
  <c r="BU914" i="61"/>
  <c r="BV863" i="61"/>
  <c r="BU863" i="61"/>
  <c r="BV862" i="61"/>
  <c r="BU862" i="61"/>
  <c r="BV861" i="61"/>
  <c r="BU861" i="61"/>
  <c r="BV860" i="61"/>
  <c r="BU860" i="61"/>
  <c r="BV859" i="61"/>
  <c r="BU859" i="61"/>
  <c r="BV858" i="61"/>
  <c r="BU858" i="61"/>
  <c r="BV857" i="61"/>
  <c r="BU857" i="61"/>
  <c r="BV856" i="61"/>
  <c r="BU856" i="61"/>
  <c r="BV855" i="61"/>
  <c r="BU855" i="61"/>
  <c r="BV854" i="61"/>
  <c r="BU854" i="61"/>
  <c r="BV853" i="61"/>
  <c r="BU853" i="61"/>
  <c r="BV852" i="61"/>
  <c r="BU852" i="61"/>
  <c r="BV851" i="61"/>
  <c r="BU851" i="61"/>
  <c r="BV850" i="61"/>
  <c r="BU850" i="61"/>
  <c r="BV849" i="61"/>
  <c r="BU849" i="61"/>
  <c r="BV848" i="61"/>
  <c r="BU848" i="61"/>
  <c r="BV847" i="61"/>
  <c r="BU847" i="61"/>
  <c r="BV846" i="61"/>
  <c r="BU846" i="61"/>
  <c r="BV845" i="61"/>
  <c r="BU845" i="61"/>
  <c r="BV844" i="61"/>
  <c r="BU844" i="61"/>
  <c r="BV843" i="61"/>
  <c r="BU843" i="61"/>
  <c r="BV842" i="61"/>
  <c r="BU842" i="61"/>
  <c r="BV841" i="61"/>
  <c r="BU841" i="61"/>
  <c r="BV840" i="61"/>
  <c r="BU840" i="61"/>
  <c r="BV839" i="61"/>
  <c r="BU839" i="61"/>
  <c r="BV838" i="61"/>
  <c r="BU838" i="61"/>
  <c r="BV837" i="61"/>
  <c r="BU837" i="61"/>
  <c r="BV836" i="61"/>
  <c r="BU836" i="61"/>
  <c r="BV835" i="61"/>
  <c r="BU835" i="61"/>
  <c r="BV834" i="61"/>
  <c r="BU834" i="61"/>
  <c r="BV833" i="61"/>
  <c r="BU833" i="61"/>
  <c r="BV832" i="61"/>
  <c r="BU832" i="61"/>
  <c r="BV831" i="61"/>
  <c r="BU831" i="61"/>
  <c r="BV830" i="61"/>
  <c r="BU830" i="61"/>
  <c r="BV829" i="61"/>
  <c r="BU829" i="61"/>
  <c r="BV828" i="61"/>
  <c r="BU828" i="61"/>
  <c r="BV827" i="61"/>
  <c r="BU827" i="61"/>
  <c r="BV826" i="61"/>
  <c r="BU826" i="61"/>
  <c r="BV825" i="61"/>
  <c r="BU825" i="61"/>
  <c r="BV824" i="61"/>
  <c r="BU824" i="61"/>
  <c r="BV823" i="61"/>
  <c r="BU823" i="61"/>
  <c r="BV822" i="61"/>
  <c r="BU822" i="61"/>
  <c r="BV821" i="61"/>
  <c r="BU821" i="61"/>
  <c r="BV820" i="61"/>
  <c r="BU820" i="61"/>
  <c r="BV819" i="61"/>
  <c r="BU819" i="61"/>
  <c r="BV818" i="61"/>
  <c r="BU818" i="61"/>
  <c r="BV817" i="61"/>
  <c r="BU817" i="61"/>
  <c r="BV816" i="61"/>
  <c r="BU816" i="61"/>
  <c r="BV815" i="61"/>
  <c r="BU815" i="61"/>
  <c r="BV814" i="61"/>
  <c r="BU814" i="61"/>
  <c r="BV813" i="61"/>
  <c r="BU813" i="61"/>
  <c r="BV812" i="61"/>
  <c r="BU812" i="61"/>
  <c r="BV811" i="61"/>
  <c r="BU811" i="61"/>
  <c r="BV810" i="61"/>
  <c r="BU810" i="61"/>
  <c r="BV809" i="61"/>
  <c r="BU809" i="61"/>
  <c r="BV808" i="61"/>
  <c r="BU808" i="61"/>
  <c r="BV807" i="61"/>
  <c r="BU807" i="61"/>
  <c r="BV806" i="61"/>
  <c r="BU806" i="61"/>
  <c r="BV805" i="61"/>
  <c r="BU805" i="61"/>
  <c r="BV804" i="61"/>
  <c r="BU804" i="61"/>
  <c r="BV803" i="61"/>
  <c r="BU803" i="61"/>
  <c r="BV802" i="61"/>
  <c r="BU802" i="61"/>
  <c r="BV801" i="61"/>
  <c r="BU801" i="61"/>
  <c r="BV800" i="61"/>
  <c r="BU800" i="61"/>
  <c r="BV799" i="61"/>
  <c r="BU799" i="61"/>
  <c r="BV798" i="61"/>
  <c r="BU798" i="61"/>
  <c r="BV797" i="61"/>
  <c r="BU797" i="61"/>
  <c r="BV796" i="61"/>
  <c r="BU796" i="61"/>
  <c r="BV795" i="61"/>
  <c r="BU795" i="61"/>
  <c r="BV794" i="61"/>
  <c r="BU794" i="61"/>
  <c r="BV793" i="61"/>
  <c r="BU793" i="61"/>
  <c r="BV792" i="61"/>
  <c r="BU792" i="61"/>
  <c r="BV791" i="61"/>
  <c r="BU791" i="61"/>
  <c r="BV790" i="61"/>
  <c r="BU790" i="61"/>
  <c r="BV789" i="61"/>
  <c r="BU789" i="61"/>
  <c r="BV788" i="61"/>
  <c r="BU788" i="61"/>
  <c r="BV787" i="61"/>
  <c r="BU787" i="61"/>
  <c r="BV786" i="61"/>
  <c r="BU786" i="61"/>
  <c r="BV785" i="61"/>
  <c r="BU785" i="61"/>
  <c r="BV784" i="61"/>
  <c r="BU784" i="61"/>
  <c r="BV783" i="61"/>
  <c r="BU783" i="61"/>
  <c r="BV782" i="61"/>
  <c r="BU782" i="61"/>
  <c r="BV781" i="61"/>
  <c r="BU781" i="61"/>
  <c r="BV780" i="61"/>
  <c r="BU780" i="61"/>
  <c r="BV779" i="61"/>
  <c r="BU779" i="61"/>
  <c r="BV778" i="61"/>
  <c r="BU778" i="61"/>
  <c r="BV777" i="61"/>
  <c r="BU777" i="61"/>
  <c r="BV776" i="61"/>
  <c r="BU776" i="61"/>
  <c r="BV775" i="61"/>
  <c r="BU775" i="61"/>
  <c r="BV774" i="61"/>
  <c r="BU774" i="61"/>
  <c r="BV773" i="61"/>
  <c r="BU773" i="61"/>
  <c r="BV772" i="61"/>
  <c r="BU772" i="61"/>
  <c r="BV771" i="61"/>
  <c r="BU771" i="61"/>
  <c r="BV770" i="61"/>
  <c r="BU770" i="61"/>
  <c r="BV769" i="61"/>
  <c r="BU769" i="61"/>
  <c r="BV768" i="61"/>
  <c r="BU768" i="61"/>
  <c r="BV767" i="61"/>
  <c r="BU767" i="61"/>
  <c r="BV766" i="61"/>
  <c r="BU766" i="61"/>
  <c r="BV765" i="61"/>
  <c r="BU765" i="61"/>
  <c r="BV764" i="61"/>
  <c r="BU764" i="61"/>
  <c r="BV763" i="61"/>
  <c r="BU763" i="61"/>
  <c r="BV762" i="61"/>
  <c r="BU762" i="61"/>
  <c r="BV761" i="61"/>
  <c r="BU761" i="61"/>
  <c r="BV760" i="61"/>
  <c r="BU760" i="61"/>
  <c r="BV759" i="61"/>
  <c r="BU759" i="61"/>
  <c r="BV758" i="61"/>
  <c r="BU758" i="61"/>
  <c r="BV757" i="61"/>
  <c r="BU757" i="61"/>
  <c r="BV756" i="61"/>
  <c r="BU756" i="61"/>
  <c r="BV755" i="61"/>
  <c r="BU755" i="61"/>
  <c r="BV754" i="61"/>
  <c r="BU754" i="61"/>
  <c r="BV753" i="61"/>
  <c r="BU753" i="61"/>
  <c r="BV752" i="61"/>
  <c r="BU752" i="61"/>
  <c r="BV751" i="61"/>
  <c r="BU751" i="61"/>
  <c r="BV750" i="61"/>
  <c r="BU750" i="61"/>
  <c r="BV749" i="61"/>
  <c r="BU749" i="61"/>
  <c r="BV748" i="61"/>
  <c r="BU748" i="61"/>
  <c r="BV747" i="61"/>
  <c r="BU747" i="61"/>
  <c r="BV746" i="61"/>
  <c r="BU746" i="61"/>
  <c r="BV745" i="61"/>
  <c r="BU745" i="61"/>
  <c r="BV744" i="61"/>
  <c r="BU744" i="61"/>
  <c r="BV743" i="61"/>
  <c r="BU743" i="61"/>
  <c r="BV742" i="61"/>
  <c r="BU742" i="61"/>
  <c r="BV741" i="61"/>
  <c r="BU741" i="61"/>
  <c r="BV740" i="61"/>
  <c r="BU740" i="61"/>
  <c r="BV739" i="61"/>
  <c r="BU739" i="61"/>
  <c r="BV738" i="61"/>
  <c r="BU738" i="61"/>
  <c r="BV737" i="61"/>
  <c r="BU737" i="61"/>
  <c r="BV736" i="61"/>
  <c r="BU736" i="61"/>
  <c r="BV735" i="61"/>
  <c r="BU735" i="61"/>
  <c r="BV734" i="61"/>
  <c r="BU734" i="61"/>
  <c r="BV733" i="61"/>
  <c r="BU733" i="61"/>
  <c r="BV732" i="61"/>
  <c r="BU732" i="61"/>
  <c r="BV731" i="61"/>
  <c r="BU731" i="61"/>
  <c r="BV730" i="61"/>
  <c r="BU730" i="61"/>
  <c r="BV729" i="61"/>
  <c r="BU729" i="61"/>
  <c r="BV728" i="61"/>
  <c r="BU728" i="61"/>
  <c r="BV727" i="61"/>
  <c r="BU727" i="61"/>
  <c r="BV726" i="61"/>
  <c r="BU726" i="61"/>
  <c r="BV725" i="61"/>
  <c r="BU725" i="61"/>
  <c r="BV724" i="61"/>
  <c r="BU724" i="61"/>
  <c r="BV723" i="61"/>
  <c r="BU723" i="61"/>
  <c r="BV722" i="61"/>
  <c r="BU722" i="61"/>
  <c r="BV721" i="61"/>
  <c r="BU721" i="61"/>
  <c r="BV720" i="61"/>
  <c r="BU720" i="61"/>
  <c r="BV719" i="61"/>
  <c r="BU719" i="61"/>
  <c r="BV718" i="61"/>
  <c r="BU718" i="61"/>
  <c r="BV717" i="61"/>
  <c r="BU717" i="61"/>
  <c r="BV716" i="61"/>
  <c r="BU716" i="61"/>
  <c r="BV715" i="61"/>
  <c r="BU715" i="61"/>
  <c r="BV714" i="61"/>
  <c r="BU714" i="61"/>
  <c r="BV713" i="61"/>
  <c r="BU713" i="61"/>
  <c r="BV712" i="61"/>
  <c r="BU712" i="61"/>
  <c r="BV711" i="61"/>
  <c r="BU711" i="61"/>
  <c r="BV710" i="61"/>
  <c r="BU710" i="61"/>
  <c r="BV709" i="61"/>
  <c r="BU709" i="61"/>
  <c r="BV708" i="61"/>
  <c r="BU708" i="61"/>
  <c r="BV707" i="61"/>
  <c r="BU707" i="61"/>
  <c r="BV706" i="61"/>
  <c r="BU706" i="61"/>
  <c r="BV705" i="61"/>
  <c r="BU705" i="61"/>
  <c r="BV704" i="61"/>
  <c r="BU704" i="61"/>
  <c r="BV703" i="61"/>
  <c r="BU703" i="61"/>
  <c r="BV702" i="61"/>
  <c r="BU702" i="61"/>
  <c r="BV701" i="61"/>
  <c r="BU701" i="61"/>
  <c r="BV700" i="61"/>
  <c r="BU700" i="61"/>
  <c r="BV699" i="61"/>
  <c r="BU699" i="61"/>
  <c r="BV698" i="61"/>
  <c r="BU698" i="61"/>
  <c r="BV697" i="61"/>
  <c r="BU697" i="61"/>
  <c r="BV696" i="61"/>
  <c r="BU696" i="61"/>
  <c r="BV695" i="61"/>
  <c r="BU695" i="61"/>
  <c r="BV694" i="61"/>
  <c r="BU694" i="61"/>
  <c r="BV693" i="61"/>
  <c r="BU693" i="61"/>
  <c r="BV692" i="61"/>
  <c r="BU692" i="61"/>
  <c r="BV691" i="61"/>
  <c r="BU691" i="61"/>
  <c r="BV690" i="61"/>
  <c r="BU690" i="61"/>
  <c r="BV689" i="61"/>
  <c r="BU689" i="61"/>
  <c r="BV688" i="61"/>
  <c r="BU688" i="61"/>
  <c r="BV687" i="61"/>
  <c r="BU687" i="61"/>
  <c r="BV686" i="61"/>
  <c r="BU686" i="61"/>
  <c r="BV685" i="61"/>
  <c r="BU685" i="61"/>
  <c r="BV684" i="61"/>
  <c r="BU684" i="61"/>
  <c r="BV683" i="61"/>
  <c r="BU683" i="61"/>
  <c r="BV682" i="61"/>
  <c r="BU682" i="61"/>
  <c r="BV681" i="61"/>
  <c r="BU681" i="61"/>
  <c r="BV680" i="61"/>
  <c r="BU680" i="61"/>
  <c r="BV679" i="61"/>
  <c r="BU679" i="61"/>
  <c r="BV678" i="61"/>
  <c r="BU678" i="61"/>
  <c r="BV677" i="61"/>
  <c r="BU677" i="61"/>
  <c r="BV676" i="61"/>
  <c r="BU676" i="61"/>
  <c r="BV675" i="61"/>
  <c r="BU675" i="61"/>
  <c r="BV674" i="61"/>
  <c r="BU674" i="61"/>
  <c r="BV673" i="61"/>
  <c r="BU673" i="61"/>
  <c r="BV672" i="61"/>
  <c r="BU672" i="61"/>
  <c r="BV671" i="61"/>
  <c r="BU671" i="61"/>
  <c r="BV670" i="61"/>
  <c r="BU670" i="61"/>
  <c r="BV669" i="61"/>
  <c r="BU669" i="61"/>
  <c r="BV668" i="61"/>
  <c r="BU668" i="61"/>
  <c r="BV667" i="61"/>
  <c r="BU667" i="61"/>
  <c r="BV666" i="61"/>
  <c r="BU666" i="61"/>
  <c r="BV665" i="61"/>
  <c r="BU665" i="61"/>
  <c r="BV664" i="61"/>
  <c r="BU664" i="61"/>
  <c r="BV663" i="61"/>
  <c r="BU663" i="61"/>
  <c r="BV662" i="61"/>
  <c r="BU662" i="61"/>
  <c r="BV661" i="61"/>
  <c r="BU661" i="61"/>
  <c r="BV660" i="61"/>
  <c r="BU660" i="61"/>
  <c r="BV659" i="61"/>
  <c r="BU659" i="61"/>
  <c r="BV658" i="61"/>
  <c r="BU658" i="61"/>
  <c r="BV657" i="61"/>
  <c r="BU657" i="61"/>
  <c r="BV656" i="61"/>
  <c r="BU656" i="61"/>
  <c r="BV655" i="61"/>
  <c r="BU655" i="61"/>
  <c r="BV654" i="61"/>
  <c r="BU654" i="61"/>
  <c r="BV653" i="61"/>
  <c r="BU653" i="61"/>
  <c r="BV652" i="61"/>
  <c r="BU652" i="61"/>
  <c r="BV651" i="61"/>
  <c r="BU651" i="61"/>
  <c r="BV650" i="61"/>
  <c r="BU650" i="61"/>
  <c r="BV649" i="61"/>
  <c r="BU649" i="61"/>
  <c r="BV648" i="61"/>
  <c r="BU648" i="61"/>
  <c r="BV647" i="61"/>
  <c r="BU647" i="61"/>
  <c r="BV646" i="61"/>
  <c r="BU646" i="61"/>
  <c r="BV645" i="61"/>
  <c r="BU645" i="61"/>
  <c r="BV644" i="61"/>
  <c r="BU644" i="61"/>
  <c r="BV643" i="61"/>
  <c r="BU643" i="61"/>
  <c r="BV642" i="61"/>
  <c r="BU642" i="61"/>
  <c r="BV641" i="61"/>
  <c r="BU641" i="61"/>
  <c r="BV640" i="61"/>
  <c r="BU640" i="61"/>
  <c r="BV639" i="61"/>
  <c r="BU639" i="61"/>
  <c r="BV638" i="61"/>
  <c r="BU638" i="61"/>
  <c r="BV637" i="61"/>
  <c r="BU637" i="61"/>
  <c r="BV636" i="61"/>
  <c r="BU636" i="61"/>
  <c r="BV635" i="61"/>
  <c r="BU635" i="61"/>
  <c r="BV634" i="61"/>
  <c r="BU634" i="61"/>
  <c r="BV633" i="61"/>
  <c r="BU633" i="61"/>
  <c r="BV632" i="61"/>
  <c r="BU632" i="61"/>
  <c r="BV631" i="61"/>
  <c r="BU631" i="61"/>
  <c r="BV630" i="61"/>
  <c r="BU630" i="61"/>
  <c r="BV629" i="61"/>
  <c r="BU629" i="61"/>
  <c r="BV628" i="61"/>
  <c r="BU628" i="61"/>
  <c r="BV627" i="61"/>
  <c r="BU627" i="61"/>
  <c r="BV626" i="61"/>
  <c r="BU626" i="61"/>
  <c r="BV625" i="61"/>
  <c r="BU625" i="61"/>
  <c r="BV624" i="61"/>
  <c r="BU624" i="61"/>
  <c r="BV623" i="61"/>
  <c r="BU623" i="61"/>
  <c r="BV622" i="61"/>
  <c r="BU622" i="61"/>
  <c r="BV621" i="61"/>
  <c r="BU621" i="61"/>
  <c r="BV620" i="61"/>
  <c r="BU620" i="61"/>
  <c r="BV619" i="61"/>
  <c r="BU619" i="61"/>
  <c r="BV618" i="61"/>
  <c r="BU618" i="61"/>
  <c r="BV617" i="61"/>
  <c r="BU617" i="61"/>
  <c r="BV616" i="61"/>
  <c r="BU616" i="61"/>
  <c r="BV615" i="61"/>
  <c r="BU615" i="61"/>
  <c r="BV614" i="61"/>
  <c r="BU614" i="61"/>
  <c r="BV613" i="61"/>
  <c r="BU613" i="61"/>
  <c r="BV612" i="61"/>
  <c r="BU612" i="61"/>
  <c r="BV611" i="61"/>
  <c r="BU611" i="61"/>
  <c r="BV610" i="61"/>
  <c r="BU610" i="61"/>
  <c r="BV609" i="61"/>
  <c r="BU609" i="61"/>
  <c r="BV608" i="61"/>
  <c r="BU608" i="61"/>
  <c r="BV607" i="61"/>
  <c r="BU607" i="61"/>
  <c r="BV606" i="61"/>
  <c r="BU606" i="61"/>
  <c r="BV605" i="61"/>
  <c r="BU605" i="61"/>
  <c r="BV604" i="61"/>
  <c r="BU604" i="61"/>
  <c r="BV603" i="61"/>
  <c r="BU603" i="61"/>
  <c r="BV602" i="61"/>
  <c r="BU602" i="61"/>
  <c r="BV601" i="61"/>
  <c r="BU601" i="61"/>
  <c r="BV600" i="61"/>
  <c r="BU600" i="61"/>
  <c r="BV599" i="61"/>
  <c r="BU599" i="61"/>
  <c r="BV598" i="61"/>
  <c r="BU598" i="61"/>
  <c r="BV597" i="61"/>
  <c r="BU597" i="61"/>
  <c r="BV596" i="61"/>
  <c r="BU596" i="61"/>
  <c r="BV595" i="61"/>
  <c r="BU595" i="61"/>
  <c r="BV594" i="61"/>
  <c r="BU594" i="61"/>
  <c r="BV593" i="61"/>
  <c r="BU593" i="61"/>
  <c r="BV592" i="61"/>
  <c r="BU592" i="61"/>
  <c r="BV591" i="61"/>
  <c r="BU591" i="61"/>
  <c r="BV590" i="61"/>
  <c r="BU590" i="61"/>
  <c r="BV589" i="61"/>
  <c r="BU589" i="61"/>
  <c r="BV588" i="61"/>
  <c r="BU588" i="61"/>
  <c r="BV587" i="61"/>
  <c r="BU587" i="61"/>
  <c r="BV586" i="61"/>
  <c r="BU586" i="61"/>
  <c r="BV585" i="61"/>
  <c r="BU585" i="61"/>
  <c r="BV584" i="61"/>
  <c r="BU584" i="61"/>
  <c r="BV583" i="61"/>
  <c r="BU583" i="61"/>
  <c r="BV582" i="61"/>
  <c r="BU582" i="61"/>
  <c r="BV581" i="61"/>
  <c r="BU581" i="61"/>
  <c r="BV580" i="61"/>
  <c r="BU580" i="61"/>
  <c r="BV579" i="61"/>
  <c r="BU579" i="61"/>
  <c r="BV578" i="61"/>
  <c r="BU578" i="61"/>
  <c r="BV577" i="61"/>
  <c r="BU577" i="61"/>
  <c r="BV576" i="61"/>
  <c r="BU576" i="61"/>
  <c r="BV575" i="61"/>
  <c r="BU575" i="61"/>
  <c r="BV574" i="61"/>
  <c r="BU574" i="61"/>
  <c r="BV573" i="61"/>
  <c r="BU573" i="61"/>
  <c r="BV572" i="61"/>
  <c r="BU572" i="61"/>
  <c r="BV571" i="61"/>
  <c r="BU571" i="61"/>
  <c r="BV570" i="61"/>
  <c r="BU570" i="61"/>
  <c r="BV569" i="61"/>
  <c r="BU569" i="61"/>
  <c r="BV568" i="61"/>
  <c r="BU568" i="61"/>
  <c r="BV567" i="61"/>
  <c r="BU567" i="61"/>
  <c r="BV566" i="61"/>
  <c r="BU566" i="61"/>
  <c r="BV565" i="61"/>
  <c r="BU565" i="61"/>
  <c r="BV564" i="61"/>
  <c r="BU564" i="61"/>
  <c r="BV563" i="61"/>
  <c r="BU563" i="61"/>
  <c r="BV562" i="61"/>
  <c r="BU562" i="61"/>
  <c r="BV561" i="61"/>
  <c r="BU561" i="61"/>
  <c r="BV560" i="61"/>
  <c r="BU560" i="61"/>
  <c r="BV559" i="61"/>
  <c r="BU559" i="61"/>
  <c r="BV558" i="61"/>
  <c r="BU558" i="61"/>
  <c r="BV557" i="61"/>
  <c r="BU557" i="61"/>
  <c r="BV556" i="61"/>
  <c r="BU556" i="61"/>
  <c r="BV555" i="61"/>
  <c r="BU555" i="61"/>
  <c r="BV554" i="61"/>
  <c r="BU554" i="61"/>
  <c r="BV553" i="61"/>
  <c r="BU553" i="61"/>
  <c r="BV552" i="61"/>
  <c r="BU552" i="61"/>
  <c r="BV551" i="61"/>
  <c r="BU551" i="61"/>
  <c r="BV550" i="61"/>
  <c r="BU550" i="61"/>
  <c r="BV549" i="61"/>
  <c r="BU549" i="61"/>
  <c r="BV548" i="61"/>
  <c r="BU548" i="61"/>
  <c r="BV547" i="61"/>
  <c r="BU547" i="61"/>
  <c r="BV546" i="61"/>
  <c r="BU546" i="61"/>
  <c r="BV545" i="61"/>
  <c r="BU545" i="61"/>
  <c r="BV544" i="61"/>
  <c r="BU544" i="61"/>
  <c r="BV543" i="61"/>
  <c r="BU543" i="61"/>
  <c r="BV542" i="61"/>
  <c r="BU542" i="61"/>
  <c r="BV541" i="61"/>
  <c r="BU541" i="61"/>
  <c r="BV540" i="61"/>
  <c r="BU540" i="61"/>
  <c r="BV539" i="61"/>
  <c r="BU539" i="61"/>
  <c r="BV538" i="61"/>
  <c r="BU538" i="61"/>
  <c r="BV537" i="61"/>
  <c r="BU537" i="61"/>
  <c r="BV536" i="61"/>
  <c r="BU536" i="61"/>
  <c r="BV535" i="61"/>
  <c r="BU535" i="61"/>
  <c r="BV534" i="61"/>
  <c r="BU534" i="61"/>
  <c r="BV533" i="61"/>
  <c r="BU533" i="61"/>
  <c r="BV532" i="61"/>
  <c r="BU532" i="61"/>
  <c r="BV531" i="61"/>
  <c r="BU531" i="61"/>
  <c r="BV530" i="61"/>
  <c r="BU530" i="61"/>
  <c r="BV529" i="61"/>
  <c r="BU529" i="61"/>
  <c r="BV528" i="61"/>
  <c r="BU528" i="61"/>
  <c r="BV527" i="61"/>
  <c r="BU527" i="61"/>
  <c r="BV526" i="61"/>
  <c r="BU526" i="61"/>
  <c r="BV525" i="61"/>
  <c r="BU525" i="61"/>
  <c r="BV524" i="61"/>
  <c r="BU524" i="61"/>
  <c r="BV523" i="61"/>
  <c r="BU523" i="61"/>
  <c r="BV522" i="61"/>
  <c r="BU522" i="61"/>
  <c r="BV521" i="61"/>
  <c r="BU521" i="61"/>
  <c r="BV520" i="61"/>
  <c r="BU520" i="61"/>
  <c r="BV519" i="61"/>
  <c r="BU519" i="61"/>
  <c r="BV518" i="61"/>
  <c r="BU518" i="61"/>
  <c r="BV517" i="61"/>
  <c r="BU517" i="61"/>
  <c r="BV516" i="61"/>
  <c r="BU516" i="61"/>
  <c r="BV515" i="61"/>
  <c r="BU515" i="61"/>
  <c r="BV514" i="61"/>
  <c r="BU514" i="61"/>
  <c r="BV513" i="61"/>
  <c r="BU513" i="61"/>
  <c r="BV512" i="61"/>
  <c r="BU512" i="61"/>
  <c r="BV511" i="61"/>
  <c r="BU511" i="61"/>
  <c r="BV510" i="61"/>
  <c r="BU510" i="61"/>
  <c r="BV509" i="61"/>
  <c r="BU509" i="61"/>
  <c r="BV508" i="61"/>
  <c r="BU508" i="61"/>
  <c r="BV507" i="61"/>
  <c r="BU507" i="61"/>
  <c r="BV506" i="61"/>
  <c r="BU506" i="61"/>
  <c r="BV505" i="61"/>
  <c r="BU505" i="61"/>
  <c r="BV504" i="61"/>
  <c r="BU504" i="61"/>
  <c r="BV503" i="61"/>
  <c r="BU503" i="61"/>
  <c r="BV502" i="61"/>
  <c r="BU502" i="61"/>
  <c r="BV501" i="61"/>
  <c r="BU501" i="61"/>
  <c r="BV500" i="61"/>
  <c r="BU500" i="61"/>
  <c r="BV499" i="61"/>
  <c r="BU499" i="61"/>
  <c r="BV498" i="61"/>
  <c r="BU498" i="61"/>
  <c r="BV497" i="61"/>
  <c r="BU497" i="61"/>
  <c r="BV496" i="61"/>
  <c r="BU496" i="61"/>
  <c r="BV495" i="61"/>
  <c r="BU495" i="61"/>
  <c r="BV494" i="61"/>
  <c r="BU494" i="61"/>
  <c r="BV493" i="61"/>
  <c r="BU493" i="61"/>
  <c r="BV492" i="61"/>
  <c r="BU492" i="61"/>
  <c r="BV491" i="61"/>
  <c r="BU491" i="61"/>
  <c r="BV490" i="61"/>
  <c r="BU490" i="61"/>
  <c r="BV489" i="61"/>
  <c r="BU489" i="61"/>
  <c r="BV488" i="61"/>
  <c r="BU488" i="61"/>
  <c r="BV487" i="61"/>
  <c r="BU487" i="61"/>
  <c r="BV486" i="61"/>
  <c r="BU486" i="61"/>
  <c r="BV485" i="61"/>
  <c r="BU485" i="61"/>
  <c r="BV484" i="61"/>
  <c r="BU484" i="61"/>
  <c r="BV483" i="61"/>
  <c r="BU483" i="61"/>
  <c r="BV482" i="61"/>
  <c r="BU482" i="61"/>
  <c r="BV481" i="61"/>
  <c r="BU481" i="61"/>
  <c r="BV480" i="61"/>
  <c r="BU480" i="61"/>
  <c r="BV479" i="61"/>
  <c r="BU479" i="61"/>
  <c r="BV478" i="61"/>
  <c r="BU478" i="61"/>
  <c r="BV477" i="61"/>
  <c r="BU477" i="61"/>
  <c r="BV476" i="61"/>
  <c r="BU476" i="61"/>
  <c r="BV475" i="61"/>
  <c r="BU475" i="61"/>
  <c r="BV474" i="61"/>
  <c r="BU474" i="61"/>
  <c r="BV473" i="61"/>
  <c r="BU473" i="61"/>
  <c r="BV472" i="61"/>
  <c r="BU472" i="61"/>
  <c r="BV471" i="61"/>
  <c r="BU471" i="61"/>
  <c r="BV470" i="61"/>
  <c r="BU470" i="61"/>
  <c r="BV469" i="61"/>
  <c r="BU469" i="61"/>
  <c r="BV468" i="61"/>
  <c r="BU468" i="61"/>
  <c r="BV467" i="61"/>
  <c r="BU467" i="61"/>
  <c r="BV466" i="61"/>
  <c r="BU466" i="61"/>
  <c r="BV465" i="61"/>
  <c r="BU465" i="61"/>
  <c r="BV464" i="61"/>
  <c r="BU464" i="61"/>
  <c r="BV463" i="61"/>
  <c r="BU463" i="61"/>
  <c r="BV462" i="61"/>
  <c r="BU462" i="61"/>
  <c r="BV461" i="61"/>
  <c r="BU461" i="61"/>
  <c r="BV460" i="61"/>
  <c r="BU460" i="61"/>
  <c r="BV459" i="61"/>
  <c r="BU459" i="61"/>
  <c r="BV458" i="61"/>
  <c r="BU458" i="61"/>
  <c r="BV457" i="61"/>
  <c r="BU457" i="61"/>
  <c r="BV456" i="61"/>
  <c r="BU456" i="61"/>
  <c r="BV455" i="61"/>
  <c r="BU455" i="61"/>
  <c r="BV454" i="61"/>
  <c r="BU454" i="61"/>
  <c r="BV453" i="61"/>
  <c r="BU453" i="61"/>
  <c r="BV452" i="61"/>
  <c r="BU452" i="61"/>
  <c r="BV451" i="61"/>
  <c r="BU451" i="61"/>
  <c r="BV450" i="61"/>
  <c r="BU450" i="61"/>
  <c r="BV449" i="61"/>
  <c r="BU449" i="61"/>
  <c r="BV448" i="61"/>
  <c r="BU448" i="61"/>
  <c r="BV447" i="61"/>
  <c r="BU447" i="61"/>
  <c r="BV446" i="61"/>
  <c r="BU446" i="61"/>
  <c r="BV445" i="61"/>
  <c r="BU445" i="61"/>
  <c r="BV444" i="61"/>
  <c r="BU444" i="61"/>
  <c r="BV443" i="61"/>
  <c r="BU443" i="61"/>
  <c r="BV442" i="61"/>
  <c r="BU442" i="61"/>
  <c r="BV441" i="61"/>
  <c r="BU441" i="61"/>
  <c r="BV440" i="61"/>
  <c r="BU440" i="61"/>
  <c r="BV439" i="61"/>
  <c r="BU439" i="61"/>
  <c r="BV438" i="61"/>
  <c r="BU438" i="61"/>
  <c r="BV437" i="61"/>
  <c r="BU437" i="61"/>
  <c r="BV436" i="61"/>
  <c r="BU436" i="61"/>
  <c r="BV435" i="61"/>
  <c r="BU435" i="61"/>
  <c r="BV434" i="61"/>
  <c r="BU434" i="61"/>
  <c r="BV433" i="61"/>
  <c r="BU433" i="61"/>
  <c r="BV432" i="61"/>
  <c r="BU432" i="61"/>
  <c r="BV431" i="61"/>
  <c r="BU431" i="61"/>
  <c r="BV430" i="61"/>
  <c r="BU430" i="61"/>
  <c r="BV429" i="61"/>
  <c r="BU429" i="61"/>
  <c r="BV428" i="61"/>
  <c r="BU428" i="61"/>
  <c r="BV427" i="61"/>
  <c r="BU427" i="61"/>
  <c r="BV426" i="61"/>
  <c r="BU426" i="61"/>
  <c r="BV425" i="61"/>
  <c r="BU425" i="61"/>
  <c r="BV424" i="61"/>
  <c r="BU424" i="61"/>
  <c r="BV423" i="61"/>
  <c r="BU423" i="61"/>
  <c r="BV422" i="61"/>
  <c r="BU422" i="61"/>
  <c r="BV421" i="61"/>
  <c r="BU421" i="61"/>
  <c r="BV420" i="61"/>
  <c r="BU420" i="61"/>
  <c r="BV419" i="61"/>
  <c r="BU419" i="61"/>
  <c r="BV418" i="61"/>
  <c r="BU418" i="61"/>
  <c r="BV417" i="61"/>
  <c r="BU417" i="61"/>
  <c r="BV416" i="61"/>
  <c r="BU416" i="61"/>
  <c r="BV415" i="61"/>
  <c r="BU415" i="61"/>
  <c r="BV414" i="61"/>
  <c r="BU414" i="61"/>
  <c r="BV413" i="61"/>
  <c r="BU413" i="61"/>
  <c r="BV412" i="61"/>
  <c r="BU412" i="61"/>
  <c r="BV411" i="61"/>
  <c r="BU411" i="61"/>
  <c r="BV410" i="61"/>
  <c r="BU410" i="61"/>
  <c r="BV409" i="61"/>
  <c r="BU409" i="61"/>
  <c r="BV408" i="61"/>
  <c r="BU408" i="61"/>
  <c r="BV407" i="61"/>
  <c r="BU407" i="61"/>
  <c r="BV406" i="61"/>
  <c r="BU406" i="61"/>
  <c r="BV405" i="61"/>
  <c r="BU405" i="61"/>
  <c r="BV404" i="61"/>
  <c r="BU404" i="61"/>
  <c r="BV403" i="61"/>
  <c r="BU403" i="61"/>
  <c r="BV402" i="61"/>
  <c r="BU402" i="61"/>
  <c r="BV401" i="61"/>
  <c r="BU401" i="61"/>
  <c r="BV400" i="61"/>
  <c r="BU400" i="61"/>
  <c r="BV399" i="61"/>
  <c r="BU399" i="61"/>
  <c r="BV398" i="61"/>
  <c r="BU398" i="61"/>
  <c r="BV397" i="61"/>
  <c r="BU397" i="61"/>
  <c r="BV396" i="61"/>
  <c r="BU396" i="61"/>
  <c r="BV395" i="61"/>
  <c r="BU395" i="61"/>
  <c r="BV394" i="61"/>
  <c r="BU394" i="61"/>
  <c r="BV393" i="61"/>
  <c r="BU393" i="61"/>
  <c r="BV392" i="61"/>
  <c r="BU392" i="61"/>
  <c r="BV391" i="61"/>
  <c r="BU391" i="61"/>
  <c r="BV390" i="61"/>
  <c r="BU390" i="61"/>
  <c r="BV389" i="61"/>
  <c r="BU389" i="61"/>
  <c r="BV388" i="61"/>
  <c r="BU388" i="61"/>
  <c r="BV387" i="61"/>
  <c r="BU387" i="61"/>
  <c r="BV386" i="61"/>
  <c r="BU386" i="61"/>
  <c r="BV385" i="61"/>
  <c r="BU385" i="61"/>
  <c r="BV384" i="61"/>
  <c r="BU384" i="61"/>
  <c r="BV383" i="61"/>
  <c r="BU383" i="61"/>
  <c r="BV382" i="61"/>
  <c r="BU382" i="61"/>
  <c r="BV381" i="61"/>
  <c r="BU381" i="61"/>
  <c r="BV380" i="61"/>
  <c r="BU380" i="61"/>
  <c r="BV379" i="61"/>
  <c r="BU379" i="61"/>
  <c r="BV378" i="61"/>
  <c r="BU378" i="61"/>
  <c r="BV377" i="61"/>
  <c r="BU377" i="61"/>
  <c r="BV376" i="61"/>
  <c r="BU376" i="61"/>
  <c r="BV375" i="61"/>
  <c r="BU375" i="61"/>
  <c r="BV374" i="61"/>
  <c r="BU374" i="61"/>
  <c r="BV373" i="61"/>
  <c r="BU373" i="61"/>
  <c r="BV372" i="61"/>
  <c r="BU372" i="61"/>
  <c r="BV371" i="61"/>
  <c r="BU371" i="61"/>
  <c r="BV370" i="61"/>
  <c r="BU370" i="61"/>
  <c r="BV369" i="61"/>
  <c r="BU369" i="61"/>
  <c r="BV368" i="61"/>
  <c r="BU368" i="61"/>
  <c r="BV367" i="61"/>
  <c r="BU367" i="61"/>
  <c r="BV366" i="61"/>
  <c r="BU366" i="61"/>
  <c r="BV365" i="61"/>
  <c r="BU365" i="61"/>
  <c r="BV364" i="61"/>
  <c r="BU364" i="61"/>
  <c r="BV363" i="61"/>
  <c r="BU363" i="61"/>
  <c r="BV362" i="61"/>
  <c r="BU362" i="61"/>
  <c r="BV361" i="61"/>
  <c r="BU361" i="61"/>
  <c r="BV360" i="61"/>
  <c r="BU360" i="61"/>
  <c r="BV359" i="61"/>
  <c r="BU359" i="61"/>
  <c r="BV358" i="61"/>
  <c r="BU358" i="61"/>
  <c r="BV357" i="61"/>
  <c r="BU357" i="61"/>
  <c r="BV356" i="61"/>
  <c r="BU356" i="61"/>
  <c r="BV355" i="61"/>
  <c r="BU355" i="61"/>
  <c r="BV354" i="61"/>
  <c r="BU354" i="61"/>
  <c r="BV353" i="61"/>
  <c r="BU353" i="61"/>
  <c r="BV352" i="61"/>
  <c r="BU352" i="61"/>
  <c r="BV351" i="61"/>
  <c r="BU351" i="61"/>
  <c r="BV350" i="61"/>
  <c r="BU350" i="61"/>
  <c r="BV349" i="61"/>
  <c r="BU349" i="61"/>
  <c r="BV348" i="61"/>
  <c r="BU348" i="61"/>
  <c r="BV347" i="61"/>
  <c r="BU347" i="61"/>
  <c r="BV346" i="61"/>
  <c r="BU346" i="61"/>
  <c r="BV345" i="61"/>
  <c r="BU345" i="61"/>
  <c r="BV344" i="61"/>
  <c r="BU344" i="61"/>
  <c r="BV343" i="61"/>
  <c r="BU343" i="61"/>
  <c r="BV342" i="61"/>
  <c r="BU342" i="61"/>
  <c r="BV341" i="61"/>
  <c r="BU341" i="61"/>
  <c r="BV340" i="61"/>
  <c r="BU340" i="61"/>
  <c r="BV339" i="61"/>
  <c r="BU339" i="61"/>
  <c r="BV338" i="61"/>
  <c r="BU338" i="61"/>
  <c r="BV337" i="61"/>
  <c r="BU337" i="61"/>
  <c r="BV336" i="61"/>
  <c r="BU336" i="61"/>
  <c r="BV335" i="61"/>
  <c r="BU335" i="61"/>
  <c r="BV334" i="61"/>
  <c r="BU334" i="61"/>
  <c r="BV333" i="61"/>
  <c r="BU333" i="61"/>
  <c r="BV332" i="61"/>
  <c r="BU332" i="61"/>
  <c r="BV331" i="61"/>
  <c r="BU331" i="61"/>
  <c r="BV330" i="61"/>
  <c r="BU330" i="61"/>
  <c r="BV329" i="61"/>
  <c r="BU329" i="61"/>
  <c r="BV328" i="61"/>
  <c r="BU328" i="61"/>
  <c r="BV327" i="61"/>
  <c r="BU327" i="61"/>
  <c r="BV326" i="61"/>
  <c r="BU326" i="61"/>
  <c r="BV325" i="61"/>
  <c r="BU325" i="61"/>
  <c r="BV324" i="61"/>
  <c r="BU324" i="61"/>
  <c r="BV323" i="61"/>
  <c r="BU323" i="61"/>
  <c r="BV322" i="61"/>
  <c r="BU322" i="61"/>
  <c r="BV321" i="61"/>
  <c r="BU321" i="61"/>
  <c r="BV320" i="61"/>
  <c r="BU320" i="61"/>
  <c r="BV319" i="61"/>
  <c r="BU319" i="61"/>
  <c r="BV318" i="61"/>
  <c r="BU318" i="61"/>
  <c r="BV317" i="61"/>
  <c r="BU317" i="61"/>
  <c r="BV316" i="61"/>
  <c r="BU316" i="61"/>
  <c r="BV315" i="61"/>
  <c r="BU315" i="61"/>
  <c r="BV314" i="61"/>
  <c r="BU314" i="61"/>
  <c r="BV313" i="61"/>
  <c r="BU313" i="61"/>
  <c r="BV312" i="61"/>
  <c r="BU312" i="61"/>
  <c r="BV311" i="61"/>
  <c r="BU311" i="61"/>
  <c r="BV310" i="61"/>
  <c r="BU310" i="61"/>
  <c r="BV309" i="61"/>
  <c r="BU309" i="61"/>
  <c r="BV308" i="61"/>
  <c r="BU308" i="61"/>
  <c r="BV307" i="61"/>
  <c r="BU307" i="61"/>
  <c r="BV306" i="61"/>
  <c r="BU306" i="61"/>
  <c r="BV305" i="61"/>
  <c r="BU305" i="61"/>
  <c r="BV304" i="61"/>
  <c r="BU304" i="61"/>
  <c r="BV303" i="61"/>
  <c r="BU303" i="61"/>
  <c r="BV302" i="61"/>
  <c r="BU302" i="61"/>
  <c r="BV301" i="61"/>
  <c r="BU301" i="61"/>
  <c r="BV300" i="61"/>
  <c r="BU300" i="61"/>
  <c r="BV299" i="61"/>
  <c r="BU299" i="61"/>
  <c r="BV298" i="61"/>
  <c r="BU298" i="61"/>
  <c r="BV297" i="61"/>
  <c r="BU297" i="61"/>
  <c r="BV296" i="61"/>
  <c r="BU296" i="61"/>
  <c r="BV295" i="61"/>
  <c r="BU295" i="61"/>
  <c r="BV294" i="61"/>
  <c r="BU294" i="61"/>
  <c r="BV293" i="61"/>
  <c r="BU293" i="61"/>
  <c r="BV292" i="61"/>
  <c r="BU292" i="61"/>
  <c r="BV291" i="61"/>
  <c r="BU291" i="61"/>
  <c r="BV290" i="61"/>
  <c r="BU290" i="61"/>
  <c r="BV289" i="61"/>
  <c r="BU289" i="61"/>
  <c r="BV288" i="61"/>
  <c r="BU288" i="61"/>
  <c r="BV287" i="61"/>
  <c r="BU287" i="61"/>
  <c r="BV286" i="61"/>
  <c r="BU286" i="61"/>
  <c r="BV285" i="61"/>
  <c r="BU285" i="61"/>
  <c r="BV284" i="61"/>
  <c r="BU284" i="61"/>
  <c r="BV283" i="61"/>
  <c r="BU283" i="61"/>
  <c r="BV282" i="61"/>
  <c r="BU282" i="61"/>
  <c r="BV281" i="61"/>
  <c r="BU281" i="61"/>
  <c r="BV280" i="61"/>
  <c r="BU280" i="61"/>
  <c r="BV279" i="61"/>
  <c r="BU279" i="61"/>
  <c r="BV278" i="61"/>
  <c r="BU278" i="61"/>
  <c r="BV277" i="61"/>
  <c r="BU277" i="61"/>
  <c r="BV276" i="61"/>
  <c r="BU276" i="61"/>
  <c r="BV275" i="61"/>
  <c r="BU275" i="61"/>
  <c r="BV274" i="61"/>
  <c r="BU274" i="61"/>
  <c r="BV273" i="61"/>
  <c r="BU273" i="61"/>
  <c r="BV272" i="61"/>
  <c r="BU272" i="61"/>
  <c r="BV271" i="61"/>
  <c r="BU271" i="61"/>
  <c r="BV270" i="61"/>
  <c r="BU270" i="61"/>
  <c r="BV269" i="61"/>
  <c r="BU269" i="61"/>
  <c r="BV268" i="61"/>
  <c r="BU268" i="61"/>
  <c r="BV267" i="61"/>
  <c r="BU267" i="61"/>
  <c r="BV266" i="61"/>
  <c r="BU266" i="61"/>
  <c r="BV265" i="61"/>
  <c r="BU265" i="61"/>
  <c r="BV264" i="61"/>
  <c r="BU264" i="61"/>
  <c r="BV263" i="61"/>
  <c r="BU263" i="61"/>
  <c r="BV262" i="61"/>
  <c r="BU262" i="61"/>
  <c r="BV261" i="61"/>
  <c r="BU261" i="61"/>
  <c r="BV260" i="61"/>
  <c r="BU260" i="61"/>
  <c r="BV259" i="61"/>
  <c r="BU259" i="61"/>
  <c r="BV258" i="61"/>
  <c r="BU258" i="61"/>
  <c r="BV257" i="61"/>
  <c r="BU257" i="61"/>
  <c r="BV256" i="61"/>
  <c r="BU256" i="61"/>
  <c r="BV255" i="61"/>
  <c r="BU255" i="61"/>
  <c r="BV254" i="61"/>
  <c r="BU254" i="61"/>
  <c r="BV253" i="61"/>
  <c r="BU253" i="61"/>
  <c r="BV252" i="61"/>
  <c r="BU252" i="61"/>
  <c r="BV251" i="61"/>
  <c r="BU251" i="61"/>
  <c r="BV250" i="61"/>
  <c r="BU250" i="61"/>
  <c r="BV249" i="61"/>
  <c r="BU249" i="61"/>
  <c r="BV248" i="61"/>
  <c r="BU248" i="61"/>
  <c r="BV247" i="61"/>
  <c r="BU247" i="61"/>
  <c r="BV246" i="61"/>
  <c r="BU246" i="61"/>
  <c r="BV245" i="61"/>
  <c r="BU245" i="61"/>
  <c r="BV244" i="61"/>
  <c r="BU244" i="61"/>
  <c r="BV243" i="61"/>
  <c r="BU243" i="61"/>
  <c r="BV242" i="61"/>
  <c r="BU242" i="61"/>
  <c r="BV241" i="61"/>
  <c r="BU241" i="61"/>
  <c r="BV240" i="61"/>
  <c r="BU240" i="61"/>
  <c r="BV239" i="61"/>
  <c r="BU239" i="61"/>
  <c r="BV238" i="61"/>
  <c r="BU238" i="61"/>
  <c r="BV237" i="61"/>
  <c r="BU237" i="61"/>
  <c r="BV236" i="61"/>
  <c r="BU236" i="61"/>
  <c r="BV235" i="61"/>
  <c r="BU235" i="61"/>
  <c r="BV234" i="61"/>
  <c r="BU234" i="61"/>
  <c r="BV233" i="61"/>
  <c r="BU233" i="61"/>
  <c r="BV232" i="61"/>
  <c r="BU232" i="61"/>
  <c r="BV231" i="61"/>
  <c r="BU231" i="61"/>
  <c r="BV230" i="61"/>
  <c r="BU230" i="61"/>
  <c r="BV229" i="61"/>
  <c r="BU229" i="61"/>
  <c r="BV228" i="61"/>
  <c r="BU228" i="61"/>
  <c r="BV227" i="61"/>
  <c r="BU227" i="61"/>
  <c r="BV226" i="61"/>
  <c r="BU226" i="61"/>
  <c r="BV225" i="61"/>
  <c r="BU225" i="61"/>
  <c r="BV224" i="61"/>
  <c r="BU224" i="61"/>
  <c r="BV223" i="61"/>
  <c r="BU223" i="61"/>
  <c r="BV222" i="61"/>
  <c r="BU222" i="61"/>
  <c r="BV221" i="61"/>
  <c r="BU221" i="61"/>
  <c r="BV220" i="61"/>
  <c r="BU220" i="61"/>
  <c r="BV219" i="61"/>
  <c r="BU219" i="61"/>
  <c r="BV218" i="61"/>
  <c r="BU218" i="61"/>
  <c r="BV217" i="61"/>
  <c r="BU217" i="61"/>
  <c r="BV216" i="61"/>
  <c r="BU216" i="61"/>
  <c r="BV215" i="61"/>
  <c r="BU215" i="61"/>
  <c r="BV214" i="61"/>
  <c r="BU214" i="61"/>
  <c r="BV213" i="61"/>
  <c r="BU213" i="61"/>
  <c r="BV212" i="61"/>
  <c r="BU212" i="61"/>
  <c r="BV211" i="61"/>
  <c r="BU211" i="61"/>
  <c r="BV210" i="61"/>
  <c r="BU210" i="61"/>
  <c r="BV209" i="61"/>
  <c r="BU209" i="61"/>
  <c r="BV208" i="61"/>
  <c r="BU208" i="61"/>
  <c r="BV207" i="61"/>
  <c r="BU207" i="61"/>
  <c r="BV206" i="61"/>
  <c r="BU206" i="61"/>
  <c r="BV205" i="61"/>
  <c r="BU205" i="61"/>
  <c r="BV204" i="61"/>
  <c r="BU204" i="61"/>
  <c r="BV203" i="61"/>
  <c r="BU203" i="61"/>
  <c r="BV202" i="61"/>
  <c r="BU202" i="61"/>
  <c r="BV201" i="61"/>
  <c r="BU201" i="61"/>
  <c r="BV200" i="61"/>
  <c r="BU200" i="61"/>
  <c r="BV199" i="61"/>
  <c r="BU199" i="61"/>
  <c r="BV198" i="61"/>
  <c r="BU198" i="61"/>
  <c r="BV197" i="61"/>
  <c r="BU197" i="61"/>
  <c r="BV196" i="61"/>
  <c r="BU196" i="61"/>
  <c r="BV195" i="61"/>
  <c r="BU195" i="61"/>
  <c r="BV194" i="61"/>
  <c r="BU194" i="61"/>
  <c r="BV193" i="61"/>
  <c r="BU193" i="61"/>
  <c r="BV192" i="61"/>
  <c r="BU192" i="61"/>
  <c r="BV191" i="61"/>
  <c r="BU191" i="61"/>
  <c r="BV190" i="61"/>
  <c r="BU190" i="61"/>
  <c r="BV189" i="61"/>
  <c r="BU189" i="61"/>
  <c r="BV188" i="61"/>
  <c r="BU188" i="61"/>
  <c r="BV187" i="61"/>
  <c r="BU187" i="61"/>
  <c r="BV186" i="61"/>
  <c r="BU186" i="61"/>
  <c r="BV185" i="61"/>
  <c r="BU185" i="61"/>
  <c r="BV184" i="61"/>
  <c r="BU184" i="61"/>
  <c r="BV183" i="61"/>
  <c r="BU183" i="61"/>
  <c r="BV182" i="61"/>
  <c r="BU182" i="61"/>
  <c r="BV181" i="61"/>
  <c r="BU181" i="61"/>
  <c r="BV180" i="61"/>
  <c r="BU180" i="61"/>
  <c r="BV179" i="61"/>
  <c r="BU179" i="61"/>
  <c r="BV178" i="61"/>
  <c r="BU178" i="61"/>
  <c r="BV177" i="61"/>
  <c r="BU177" i="61"/>
  <c r="BV176" i="61"/>
  <c r="BU176" i="61"/>
  <c r="BV175" i="61"/>
  <c r="BU175" i="61"/>
  <c r="BV174" i="61"/>
  <c r="BU174" i="61"/>
  <c r="BV173" i="61"/>
  <c r="BU173" i="61"/>
  <c r="BV172" i="61"/>
  <c r="BU172" i="61"/>
  <c r="BV171" i="61"/>
  <c r="BU171" i="61"/>
  <c r="BV170" i="61"/>
  <c r="BU170" i="61"/>
  <c r="BV169" i="61"/>
  <c r="BU169" i="61"/>
  <c r="BV168" i="61"/>
  <c r="BU168" i="61"/>
  <c r="BV167" i="61"/>
  <c r="BU167" i="61"/>
  <c r="BV166" i="61"/>
  <c r="BU166" i="61"/>
  <c r="BV165" i="61"/>
  <c r="BU165" i="61"/>
  <c r="BV164" i="61"/>
  <c r="BU164" i="61"/>
  <c r="BV163" i="61"/>
  <c r="BU163" i="61"/>
  <c r="BV162" i="61"/>
  <c r="BU162" i="61"/>
  <c r="BV161" i="61"/>
  <c r="BU161" i="61"/>
  <c r="BV160" i="61"/>
  <c r="BU160" i="61"/>
  <c r="BV159" i="61"/>
  <c r="BU159" i="61"/>
  <c r="BV158" i="61"/>
  <c r="BU158" i="61"/>
  <c r="BV157" i="61"/>
  <c r="BU157" i="61"/>
  <c r="BV156" i="61"/>
  <c r="BU156" i="61"/>
  <c r="BV155" i="61"/>
  <c r="BU155" i="61"/>
  <c r="BV154" i="61"/>
  <c r="BU154" i="61"/>
  <c r="BV153" i="61"/>
  <c r="BU153" i="61"/>
  <c r="BV152" i="61"/>
  <c r="BU152" i="61"/>
  <c r="BV151" i="61"/>
  <c r="BU151" i="61"/>
  <c r="BV150" i="61"/>
  <c r="BU150" i="61"/>
  <c r="BV149" i="61"/>
  <c r="BU149" i="61"/>
  <c r="BV148" i="61"/>
  <c r="BU148" i="61"/>
  <c r="BV147" i="61"/>
  <c r="BU147" i="61"/>
  <c r="BV146" i="61"/>
  <c r="BU146" i="61"/>
  <c r="BV145" i="61"/>
  <c r="BU145" i="61"/>
  <c r="BV144" i="61"/>
  <c r="BU144" i="61"/>
  <c r="BV143" i="61"/>
  <c r="BU143" i="61"/>
  <c r="BV142" i="61"/>
  <c r="BU142" i="61"/>
  <c r="BX141" i="61"/>
  <c r="BU141" i="61" s="1"/>
  <c r="BV141" i="61"/>
  <c r="BX140" i="61"/>
  <c r="BU140" i="61" s="1"/>
  <c r="BV140" i="61"/>
  <c r="BV139" i="61"/>
  <c r="BU139" i="61"/>
  <c r="BX138" i="61"/>
  <c r="BU138" i="61" s="1"/>
  <c r="BV138" i="61"/>
  <c r="BV137" i="61"/>
  <c r="BU137" i="61"/>
  <c r="BX136" i="61"/>
  <c r="BU136" i="61" s="1"/>
  <c r="BV136" i="61"/>
  <c r="BX135" i="61"/>
  <c r="BU135" i="61" s="1"/>
  <c r="BV135" i="61"/>
  <c r="BX134" i="61"/>
  <c r="BU134" i="61" s="1"/>
  <c r="BV134" i="61"/>
  <c r="BX133" i="61"/>
  <c r="BU133" i="61" s="1"/>
  <c r="BV133" i="61"/>
  <c r="BX132" i="61"/>
  <c r="BU132" i="61" s="1"/>
  <c r="BV132" i="61"/>
  <c r="BV131" i="61"/>
  <c r="BU131" i="61"/>
  <c r="BX130" i="61"/>
  <c r="BU130" i="61" s="1"/>
  <c r="BV130" i="61"/>
  <c r="BX129" i="61"/>
  <c r="BU129" i="61" s="1"/>
  <c r="BV129" i="61"/>
  <c r="BX128" i="61"/>
  <c r="BU128" i="61" s="1"/>
  <c r="BV128" i="61"/>
  <c r="BX127" i="61"/>
  <c r="BU127" i="61" s="1"/>
  <c r="BV127" i="61"/>
  <c r="BX126" i="61"/>
  <c r="BU126" i="61" s="1"/>
  <c r="BV126" i="61"/>
  <c r="BX125" i="61"/>
  <c r="BU125" i="61" s="1"/>
  <c r="BV125" i="61"/>
  <c r="BX124" i="61"/>
  <c r="BU124" i="61" s="1"/>
  <c r="BV124" i="61"/>
  <c r="BX123" i="61"/>
  <c r="BU123" i="61" s="1"/>
  <c r="BV123" i="61"/>
  <c r="BV122" i="61"/>
  <c r="BU122" i="61"/>
  <c r="BX121" i="61"/>
  <c r="BU121" i="61" s="1"/>
  <c r="BX120" i="61"/>
  <c r="BU120" i="61" s="1"/>
  <c r="BX119" i="61"/>
  <c r="BU119" i="61" s="1"/>
  <c r="BV119" i="61"/>
  <c r="BX118" i="61"/>
  <c r="BU118" i="61" s="1"/>
  <c r="BV118" i="61"/>
  <c r="BX117" i="61"/>
  <c r="BU117" i="61" s="1"/>
  <c r="BV117" i="61"/>
  <c r="BV116" i="61"/>
  <c r="BU116" i="61"/>
  <c r="BX115" i="61"/>
  <c r="BU115" i="61" s="1"/>
  <c r="BV115" i="61"/>
  <c r="BV114" i="61"/>
  <c r="BU114" i="61"/>
  <c r="BX113" i="61"/>
  <c r="BU113" i="61" s="1"/>
  <c r="BV113" i="61"/>
  <c r="BV112" i="61"/>
  <c r="BU112" i="61"/>
  <c r="BX111" i="61"/>
  <c r="BU111" i="61" s="1"/>
  <c r="BV111" i="61"/>
  <c r="BX110" i="61"/>
  <c r="BU110" i="61" s="1"/>
  <c r="BV110" i="61"/>
  <c r="BX109" i="61"/>
  <c r="BU109" i="61" s="1"/>
  <c r="BV109" i="61"/>
  <c r="BX108" i="61"/>
  <c r="BU108" i="61" s="1"/>
  <c r="BV108" i="61"/>
  <c r="BX107" i="61"/>
  <c r="BU107" i="61" s="1"/>
  <c r="BV107" i="61"/>
  <c r="BX106" i="61"/>
  <c r="BU106" i="61" s="1"/>
  <c r="BV106" i="61"/>
  <c r="BX105" i="61"/>
  <c r="BU105" i="61" s="1"/>
  <c r="BV105" i="61"/>
  <c r="BX104" i="61"/>
  <c r="BU104" i="61" s="1"/>
  <c r="BV104" i="61"/>
  <c r="BX103" i="61"/>
  <c r="BU103" i="61" s="1"/>
  <c r="BV103" i="61"/>
  <c r="BX102" i="61"/>
  <c r="BU102" i="61" s="1"/>
  <c r="BV102" i="61"/>
  <c r="BX101" i="61"/>
  <c r="BU101" i="61" s="1"/>
  <c r="BV101" i="61"/>
  <c r="BX100" i="61"/>
  <c r="BU100" i="61" s="1"/>
  <c r="BV100" i="61"/>
  <c r="BX99" i="61"/>
  <c r="BU99" i="61" s="1"/>
  <c r="BV99" i="61"/>
  <c r="BX98" i="61"/>
  <c r="BU98" i="61" s="1"/>
  <c r="BV98" i="61"/>
  <c r="BX97" i="61"/>
  <c r="BU97" i="61" s="1"/>
  <c r="BV97" i="61"/>
  <c r="BX96" i="61"/>
  <c r="BU96" i="61" s="1"/>
  <c r="BV96" i="61"/>
  <c r="BX95" i="61"/>
  <c r="BU95" i="61" s="1"/>
  <c r="BV95" i="61"/>
  <c r="BX94" i="61"/>
  <c r="BU94" i="61" s="1"/>
  <c r="BV94" i="61"/>
  <c r="BV93" i="61"/>
  <c r="BU93" i="61"/>
  <c r="BX92" i="61"/>
  <c r="BU92" i="61" s="1"/>
  <c r="BV92" i="61"/>
  <c r="BX91" i="61"/>
  <c r="BU91" i="61" s="1"/>
  <c r="BV91" i="61"/>
  <c r="BX90" i="61"/>
  <c r="BU90" i="61" s="1"/>
  <c r="BV90" i="61"/>
  <c r="BX89" i="61"/>
  <c r="BU89" i="61" s="1"/>
  <c r="BV89" i="61"/>
  <c r="BX88" i="61"/>
  <c r="BU88" i="61" s="1"/>
  <c r="BV88" i="61"/>
  <c r="BX87" i="61"/>
  <c r="BU87" i="61" s="1"/>
  <c r="BV87" i="61"/>
  <c r="BX86" i="61"/>
  <c r="BU86" i="61" s="1"/>
  <c r="BV86" i="61"/>
  <c r="BX85" i="61"/>
  <c r="BU85" i="61" s="1"/>
  <c r="BV85" i="61"/>
  <c r="BX84" i="61"/>
  <c r="BU84" i="61" s="1"/>
  <c r="BV84" i="61"/>
  <c r="BX83" i="61"/>
  <c r="BU83" i="61" s="1"/>
  <c r="BV83" i="61"/>
  <c r="BX82" i="61"/>
  <c r="BU82" i="61" s="1"/>
  <c r="BV82" i="61"/>
  <c r="BX81" i="61"/>
  <c r="BU81" i="61" s="1"/>
  <c r="BV81" i="61"/>
  <c r="BX80" i="61"/>
  <c r="BU80" i="61" s="1"/>
  <c r="BV80" i="61"/>
  <c r="BX79" i="61"/>
  <c r="BU79" i="61" s="1"/>
  <c r="BV79" i="61"/>
  <c r="BX78" i="61"/>
  <c r="BU78" i="61" s="1"/>
  <c r="BV78" i="61"/>
  <c r="BX77" i="61"/>
  <c r="BU77" i="61" s="1"/>
  <c r="BV77" i="61"/>
  <c r="BX76" i="61"/>
  <c r="BU76" i="61" s="1"/>
  <c r="BV76" i="61"/>
  <c r="BX75" i="61"/>
  <c r="BV75" i="61"/>
  <c r="BX74" i="61"/>
  <c r="BU74" i="61" s="1"/>
  <c r="BV74" i="61"/>
  <c r="BX73" i="61"/>
  <c r="BU73" i="61" s="1"/>
  <c r="BV73" i="61"/>
  <c r="BS56" i="61"/>
  <c r="AL7" i="20" s="1"/>
  <c r="BR54" i="61"/>
  <c r="E37" i="61" s="1"/>
  <c r="BQ54" i="61"/>
  <c r="C37" i="61" s="1"/>
  <c r="BP54" i="61"/>
  <c r="E35" i="61" s="1"/>
  <c r="P191" i="20" s="1"/>
  <c r="BO54" i="61"/>
  <c r="C35" i="61" s="1"/>
  <c r="N191" i="20" s="1"/>
  <c r="BN54" i="61"/>
  <c r="BM54" i="61"/>
  <c r="C31" i="61" s="1"/>
  <c r="BD54" i="61"/>
  <c r="BC50" i="61" s="1"/>
  <c r="BC54" i="61"/>
  <c r="C7" i="61" s="1"/>
  <c r="BB54" i="61"/>
  <c r="BA54" i="61"/>
  <c r="C10" i="61" s="1"/>
  <c r="AZ54" i="61"/>
  <c r="E8" i="61" s="1"/>
  <c r="AY54" i="61"/>
  <c r="C8" i="61" s="1"/>
  <c r="AX54" i="61"/>
  <c r="AW54" i="61"/>
  <c r="C12" i="61" s="1"/>
  <c r="AV54" i="61"/>
  <c r="AU50" i="61" s="1"/>
  <c r="AU54" i="61"/>
  <c r="C19" i="61" s="1"/>
  <c r="AT54" i="61"/>
  <c r="AS54" i="61"/>
  <c r="C6" i="61" s="1"/>
  <c r="AR54" i="61"/>
  <c r="AQ50" i="61" s="1"/>
  <c r="AQ54" i="61"/>
  <c r="C34" i="61" s="1"/>
  <c r="AP54" i="61"/>
  <c r="E24" i="61" s="1"/>
  <c r="AO54" i="61"/>
  <c r="C24" i="61" s="1"/>
  <c r="AN54" i="61"/>
  <c r="AM50" i="61" s="1"/>
  <c r="AM54" i="61"/>
  <c r="C22" i="61" s="1"/>
  <c r="AL54" i="61"/>
  <c r="E32" i="61" s="1"/>
  <c r="AK54" i="61"/>
  <c r="C32" i="61" s="1"/>
  <c r="AJ54" i="61"/>
  <c r="AI50" i="61" s="1"/>
  <c r="AI54" i="61"/>
  <c r="C11" i="61" s="1"/>
  <c r="AH54" i="61"/>
  <c r="E25" i="61" s="1"/>
  <c r="AG54" i="61"/>
  <c r="C25" i="61" s="1"/>
  <c r="AF54" i="61"/>
  <c r="E17" i="61" s="1"/>
  <c r="AE54" i="61"/>
  <c r="C17" i="61" s="1"/>
  <c r="AD54" i="61"/>
  <c r="AC54" i="61"/>
  <c r="C21" i="61" s="1"/>
  <c r="AB54" i="61"/>
  <c r="AA50" i="61" s="1"/>
  <c r="AA54" i="61"/>
  <c r="C16" i="61" s="1"/>
  <c r="Z54" i="61"/>
  <c r="E13" i="61" s="1"/>
  <c r="Y54" i="61"/>
  <c r="C13" i="61" s="1"/>
  <c r="X54" i="61"/>
  <c r="W50" i="61" s="1"/>
  <c r="W54" i="61"/>
  <c r="C18" i="61" s="1"/>
  <c r="V54" i="61"/>
  <c r="U54" i="61"/>
  <c r="C20" i="61" s="1"/>
  <c r="T54" i="61"/>
  <c r="S50" i="61" s="1"/>
  <c r="S54" i="61"/>
  <c r="C36" i="61" s="1"/>
  <c r="R54" i="61"/>
  <c r="E5" i="61" s="1"/>
  <c r="Q54" i="61"/>
  <c r="C5" i="61" s="1"/>
  <c r="P54" i="61"/>
  <c r="O50" i="61" s="1"/>
  <c r="O54" i="61"/>
  <c r="C38" i="61" s="1"/>
  <c r="N54" i="61"/>
  <c r="M54" i="61"/>
  <c r="C26" i="61" s="1"/>
  <c r="L54" i="61"/>
  <c r="K50" i="61" s="1"/>
  <c r="K54" i="61"/>
  <c r="C15" i="61" s="1"/>
  <c r="J54" i="61"/>
  <c r="I54" i="61"/>
  <c r="C14" i="61" s="1"/>
  <c r="H54" i="61"/>
  <c r="E28" i="61" s="1"/>
  <c r="P186" i="20" s="1"/>
  <c r="G54" i="61"/>
  <c r="C28" i="61" s="1"/>
  <c r="N186" i="20" s="1"/>
  <c r="F54" i="61"/>
  <c r="E23" i="61" s="1"/>
  <c r="E54" i="61"/>
  <c r="C23" i="61" s="1"/>
  <c r="D54" i="61"/>
  <c r="E9" i="61" s="1"/>
  <c r="C54" i="61"/>
  <c r="C9" i="61" s="1"/>
  <c r="BQ51" i="61"/>
  <c r="BO51" i="61"/>
  <c r="BM51" i="61"/>
  <c r="BC51" i="61"/>
  <c r="BA51" i="61"/>
  <c r="AY51" i="61"/>
  <c r="AW51" i="61"/>
  <c r="AU51" i="61"/>
  <c r="AS51" i="61"/>
  <c r="AQ51" i="61"/>
  <c r="AO51" i="61"/>
  <c r="AM51" i="61"/>
  <c r="AK51" i="61"/>
  <c r="AI51" i="61"/>
  <c r="AG51" i="61"/>
  <c r="AE51" i="61"/>
  <c r="AC51" i="61"/>
  <c r="AA51" i="61"/>
  <c r="Y51" i="61"/>
  <c r="W51" i="61"/>
  <c r="U51" i="61"/>
  <c r="S51" i="61"/>
  <c r="Q51" i="61"/>
  <c r="O51" i="61"/>
  <c r="M51" i="61"/>
  <c r="K51" i="61"/>
  <c r="I51" i="61"/>
  <c r="G51" i="61"/>
  <c r="E51" i="61"/>
  <c r="C51" i="61"/>
  <c r="D36" i="61"/>
  <c r="D21" i="61"/>
  <c r="D14" i="61"/>
  <c r="D38" i="61"/>
  <c r="D22" i="61"/>
  <c r="O189" i="20" s="1"/>
  <c r="D31" i="61"/>
  <c r="O187" i="20" s="1"/>
  <c r="D12" i="61"/>
  <c r="D6" i="61"/>
  <c r="D19" i="61"/>
  <c r="D26" i="61"/>
  <c r="D24" i="61"/>
  <c r="D20" i="61"/>
  <c r="D32" i="61"/>
  <c r="D23" i="61"/>
  <c r="D18" i="61"/>
  <c r="D25" i="61"/>
  <c r="D34" i="61"/>
  <c r="D35" i="61"/>
  <c r="O191" i="20" s="1"/>
  <c r="D37" i="61"/>
  <c r="D7" i="61"/>
  <c r="D28" i="61"/>
  <c r="D17" i="61"/>
  <c r="D16" i="61"/>
  <c r="D9" i="61"/>
  <c r="D13" i="61"/>
  <c r="D11" i="61"/>
  <c r="D15" i="61"/>
  <c r="D5" i="61"/>
  <c r="D8" i="61"/>
  <c r="D10" i="61"/>
  <c r="A3" i="61"/>
  <c r="AB301" i="20"/>
  <c r="AC301" i="20"/>
  <c r="AB302" i="20"/>
  <c r="AC302" i="20"/>
  <c r="AB303" i="20"/>
  <c r="AC303" i="20"/>
  <c r="AB304" i="20"/>
  <c r="AC304" i="20"/>
  <c r="T326" i="20"/>
  <c r="U326" i="20"/>
  <c r="D232" i="20"/>
  <c r="E232" i="20"/>
  <c r="D233" i="20"/>
  <c r="E233" i="20"/>
  <c r="D234" i="20"/>
  <c r="E234" i="20"/>
  <c r="T320" i="20"/>
  <c r="U320" i="20"/>
  <c r="T321" i="20"/>
  <c r="U321" i="20"/>
  <c r="T322" i="20"/>
  <c r="U322" i="20"/>
  <c r="T323" i="20"/>
  <c r="U323" i="20"/>
  <c r="T324" i="20"/>
  <c r="U324" i="20"/>
  <c r="T325" i="20"/>
  <c r="U325" i="20"/>
  <c r="D231" i="20"/>
  <c r="E231" i="20"/>
  <c r="F230" i="20"/>
  <c r="G230" i="20"/>
  <c r="H230" i="20"/>
  <c r="I230" i="20"/>
  <c r="D228" i="20"/>
  <c r="AB274" i="20"/>
  <c r="AC274" i="20"/>
  <c r="AB275" i="20"/>
  <c r="AC275" i="20"/>
  <c r="AB268" i="20"/>
  <c r="AC268" i="20"/>
  <c r="AB269" i="20"/>
  <c r="AC269" i="20"/>
  <c r="AB270" i="20"/>
  <c r="AC270" i="20"/>
  <c r="AB271" i="20"/>
  <c r="AC271" i="20"/>
  <c r="AB272" i="20"/>
  <c r="AC272" i="20"/>
  <c r="AB273" i="20"/>
  <c r="AC273" i="20"/>
  <c r="BN46" i="19"/>
  <c r="BP45" i="19"/>
  <c r="BO45" i="19"/>
  <c r="BO44" i="19"/>
  <c r="BO32" i="19" s="1"/>
  <c r="BN44" i="19"/>
  <c r="C19" i="19" s="1"/>
  <c r="V155" i="20" s="1"/>
  <c r="AB266" i="20"/>
  <c r="AC266" i="20"/>
  <c r="AB267" i="20"/>
  <c r="AC267" i="20"/>
  <c r="AB265" i="20"/>
  <c r="AC265" i="20"/>
  <c r="AB261" i="20"/>
  <c r="AC261" i="20"/>
  <c r="AB262" i="20"/>
  <c r="AC262" i="20"/>
  <c r="AB263" i="20"/>
  <c r="AC263" i="20"/>
  <c r="AB264" i="20"/>
  <c r="AC264" i="20"/>
  <c r="BM45" i="19"/>
  <c r="BL45" i="19"/>
  <c r="BL44" i="19"/>
  <c r="BK40" i="19" s="1"/>
  <c r="BK44" i="19"/>
  <c r="C16" i="19" s="1"/>
  <c r="BQ46" i="19"/>
  <c r="BK46" i="19"/>
  <c r="BB46" i="19"/>
  <c r="L262" i="20"/>
  <c r="M262" i="20"/>
  <c r="T144" i="20"/>
  <c r="U144" i="20"/>
  <c r="T145" i="20"/>
  <c r="U145" i="20"/>
  <c r="AB300" i="20"/>
  <c r="AC300" i="20"/>
  <c r="T163" i="20"/>
  <c r="U163" i="20"/>
  <c r="T164" i="20"/>
  <c r="U164" i="20"/>
  <c r="T165" i="20"/>
  <c r="U165" i="20"/>
  <c r="T166" i="20"/>
  <c r="U166" i="20"/>
  <c r="T167" i="20"/>
  <c r="U167" i="20"/>
  <c r="T168" i="20"/>
  <c r="U168" i="20"/>
  <c r="T169" i="20"/>
  <c r="U169" i="20"/>
  <c r="T170" i="20"/>
  <c r="U170" i="20"/>
  <c r="T171" i="20"/>
  <c r="U171" i="20"/>
  <c r="T172" i="20"/>
  <c r="U172" i="20"/>
  <c r="T173" i="20"/>
  <c r="U173" i="20"/>
  <c r="T174" i="20"/>
  <c r="U174" i="20"/>
  <c r="T175" i="20"/>
  <c r="U175" i="20"/>
  <c r="T176" i="20"/>
  <c r="U176" i="20"/>
  <c r="T177" i="20"/>
  <c r="U177" i="20"/>
  <c r="AB298" i="20"/>
  <c r="AC298" i="20"/>
  <c r="AB299" i="20"/>
  <c r="AC299" i="20"/>
  <c r="V162" i="20"/>
  <c r="W162" i="20"/>
  <c r="X162" i="20"/>
  <c r="Y162" i="20"/>
  <c r="T160" i="20"/>
  <c r="T295" i="20"/>
  <c r="U295" i="20"/>
  <c r="AB163" i="20"/>
  <c r="AC163" i="20"/>
  <c r="AB164" i="20"/>
  <c r="AC164" i="20"/>
  <c r="AB165" i="20"/>
  <c r="AC165" i="20"/>
  <c r="AB166" i="20"/>
  <c r="AC166" i="20"/>
  <c r="AB167" i="20"/>
  <c r="AC167" i="20"/>
  <c r="AB168" i="20"/>
  <c r="AC168" i="20"/>
  <c r="AB169" i="20"/>
  <c r="AC169" i="20"/>
  <c r="AB170" i="20"/>
  <c r="AC170" i="20"/>
  <c r="AB171" i="20"/>
  <c r="AC171" i="20"/>
  <c r="T292" i="20"/>
  <c r="U292" i="20"/>
  <c r="T293" i="20"/>
  <c r="U293" i="20"/>
  <c r="T294" i="20"/>
  <c r="U294" i="20"/>
  <c r="AD162" i="20"/>
  <c r="AE162" i="20"/>
  <c r="AF162" i="20"/>
  <c r="AG162" i="20"/>
  <c r="AB160" i="20"/>
  <c r="D300" i="20"/>
  <c r="E300" i="20"/>
  <c r="D301" i="20"/>
  <c r="E301" i="20"/>
  <c r="J55" i="40"/>
  <c r="AN55" i="40"/>
  <c r="AM55" i="40"/>
  <c r="C29" i="40" s="1"/>
  <c r="D204" i="20"/>
  <c r="E204" i="20"/>
  <c r="D205" i="20"/>
  <c r="E205" i="20"/>
  <c r="D206" i="20"/>
  <c r="E206" i="20"/>
  <c r="D207" i="20"/>
  <c r="E207" i="20"/>
  <c r="I203" i="20"/>
  <c r="F203" i="20"/>
  <c r="G203" i="20"/>
  <c r="H203" i="20"/>
  <c r="D201" i="20"/>
  <c r="BQ95" i="60"/>
  <c r="BO95" i="60"/>
  <c r="BN95" i="60"/>
  <c r="BQ94" i="60"/>
  <c r="BO94" i="60"/>
  <c r="BN94" i="60"/>
  <c r="BQ93" i="60"/>
  <c r="BO93" i="60"/>
  <c r="BN93" i="60"/>
  <c r="BQ92" i="60"/>
  <c r="BO92" i="60"/>
  <c r="BN92" i="60"/>
  <c r="BQ91" i="60"/>
  <c r="BO91" i="60"/>
  <c r="BN91" i="60"/>
  <c r="BQ90" i="60"/>
  <c r="BO90" i="60"/>
  <c r="BN90" i="60"/>
  <c r="BQ89" i="60"/>
  <c r="BO89" i="60"/>
  <c r="BN89" i="60"/>
  <c r="BQ88" i="60"/>
  <c r="BR88" i="60" s="1"/>
  <c r="BO88" i="60"/>
  <c r="BN88" i="60"/>
  <c r="BQ87" i="60"/>
  <c r="BO87" i="60"/>
  <c r="BN87" i="60"/>
  <c r="BQ86" i="60"/>
  <c r="BO86" i="60"/>
  <c r="BN86" i="60"/>
  <c r="BQ85" i="60"/>
  <c r="BO85" i="60"/>
  <c r="BN85" i="60"/>
  <c r="BQ84" i="60"/>
  <c r="BO84" i="60"/>
  <c r="BN84" i="60"/>
  <c r="BQ83" i="60"/>
  <c r="BO83" i="60"/>
  <c r="BN83" i="60"/>
  <c r="BQ82" i="60"/>
  <c r="BO82" i="60"/>
  <c r="BN82" i="60"/>
  <c r="BQ81" i="60"/>
  <c r="BO81" i="60"/>
  <c r="BN81" i="60"/>
  <c r="BQ80" i="60"/>
  <c r="BR80" i="60" s="1"/>
  <c r="BO80" i="60"/>
  <c r="BN80" i="60"/>
  <c r="BQ79" i="60"/>
  <c r="BO79" i="60"/>
  <c r="BN79" i="60"/>
  <c r="BQ78" i="60"/>
  <c r="BR78" i="60" s="1"/>
  <c r="BO78" i="60"/>
  <c r="BN78" i="60"/>
  <c r="BQ77" i="60"/>
  <c r="BR77" i="60" s="1"/>
  <c r="BO77" i="60"/>
  <c r="BN77" i="60"/>
  <c r="BQ76" i="60"/>
  <c r="BR76" i="60" s="1"/>
  <c r="BO76" i="60"/>
  <c r="BN76" i="60"/>
  <c r="BQ75" i="60"/>
  <c r="BO75" i="60"/>
  <c r="BN75" i="60"/>
  <c r="BQ74" i="60"/>
  <c r="BO74" i="60"/>
  <c r="BN74" i="60"/>
  <c r="BQ73" i="60"/>
  <c r="BO73" i="60"/>
  <c r="BN73" i="60"/>
  <c r="BQ72" i="60"/>
  <c r="BO72" i="60"/>
  <c r="BN72" i="60"/>
  <c r="BQ71" i="60"/>
  <c r="BO71" i="60"/>
  <c r="BN71" i="60"/>
  <c r="BQ70" i="60"/>
  <c r="BO70" i="60"/>
  <c r="BN70" i="60"/>
  <c r="BQ69" i="60"/>
  <c r="BO69" i="60"/>
  <c r="BN69" i="60"/>
  <c r="BQ68" i="60"/>
  <c r="BO68" i="60"/>
  <c r="BN68" i="60"/>
  <c r="BQ67" i="60"/>
  <c r="BO67" i="60"/>
  <c r="BN67" i="60"/>
  <c r="BQ66" i="60"/>
  <c r="BO66" i="60"/>
  <c r="BN66" i="60"/>
  <c r="BQ65" i="60"/>
  <c r="BO65" i="60"/>
  <c r="BN65" i="60"/>
  <c r="BQ64" i="60"/>
  <c r="BO64" i="60"/>
  <c r="BN64" i="60"/>
  <c r="BQ63" i="60"/>
  <c r="BO63" i="60"/>
  <c r="BN63" i="60"/>
  <c r="BQ62" i="60"/>
  <c r="BO62" i="60"/>
  <c r="BN62" i="60"/>
  <c r="BQ61" i="60"/>
  <c r="BO61" i="60"/>
  <c r="BN61" i="60"/>
  <c r="BQ60" i="60"/>
  <c r="BO60" i="60"/>
  <c r="BN60" i="60"/>
  <c r="BQ59" i="60"/>
  <c r="BO59" i="60"/>
  <c r="BN59" i="60"/>
  <c r="BQ58" i="60"/>
  <c r="BO58" i="60"/>
  <c r="BN58" i="60"/>
  <c r="BQ57" i="60"/>
  <c r="BO57" i="60"/>
  <c r="BN57" i="60"/>
  <c r="BQ56" i="60"/>
  <c r="BO56" i="60"/>
  <c r="BN56" i="60"/>
  <c r="BQ55" i="60"/>
  <c r="BO55" i="60"/>
  <c r="BN55" i="60"/>
  <c r="BQ54" i="60"/>
  <c r="BO54" i="60"/>
  <c r="BN54" i="60"/>
  <c r="BQ53" i="60"/>
  <c r="BO53" i="60"/>
  <c r="BN53" i="60"/>
  <c r="BQ52" i="60"/>
  <c r="BO52" i="60"/>
  <c r="BN52" i="60"/>
  <c r="BQ51" i="60"/>
  <c r="BO51" i="60"/>
  <c r="BN51" i="60"/>
  <c r="BQ50" i="60"/>
  <c r="BO50" i="60"/>
  <c r="BN50" i="60"/>
  <c r="BQ49" i="60"/>
  <c r="BO49" i="60"/>
  <c r="BN49" i="60"/>
  <c r="BO48" i="60"/>
  <c r="BN48" i="60"/>
  <c r="BQ47" i="60"/>
  <c r="BO47" i="60"/>
  <c r="BN47" i="60"/>
  <c r="A47" i="60"/>
  <c r="A48" i="60" s="1"/>
  <c r="A49" i="60" s="1"/>
  <c r="A50" i="60" s="1"/>
  <c r="A51" i="60" s="1"/>
  <c r="A52" i="60" s="1"/>
  <c r="A53" i="60" s="1"/>
  <c r="A54" i="60" s="1"/>
  <c r="A55" i="60" s="1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80" i="60" s="1"/>
  <c r="A81" i="60" s="1"/>
  <c r="A82" i="60" s="1"/>
  <c r="A83" i="60" s="1"/>
  <c r="A84" i="60" s="1"/>
  <c r="A85" i="60" s="1"/>
  <c r="A86" i="60" s="1"/>
  <c r="A87" i="60" s="1"/>
  <c r="A88" i="60" s="1"/>
  <c r="A89" i="60" s="1"/>
  <c r="A90" i="60" s="1"/>
  <c r="A91" i="60" s="1"/>
  <c r="A92" i="60" s="1"/>
  <c r="A93" i="60" s="1"/>
  <c r="A94" i="60" s="1"/>
  <c r="A95" i="60" s="1"/>
  <c r="A96" i="60" s="1"/>
  <c r="A97" i="60" s="1"/>
  <c r="A98" i="60" s="1"/>
  <c r="A99" i="60" s="1"/>
  <c r="A100" i="60" s="1"/>
  <c r="A101" i="60" s="1"/>
  <c r="A102" i="60" s="1"/>
  <c r="A103" i="60" s="1"/>
  <c r="A104" i="60" s="1"/>
  <c r="A105" i="60" s="1"/>
  <c r="A106" i="60" s="1"/>
  <c r="A107" i="60" s="1"/>
  <c r="A108" i="60" s="1"/>
  <c r="A109" i="60" s="1"/>
  <c r="A110" i="60" s="1"/>
  <c r="A111" i="60" s="1"/>
  <c r="A112" i="60" s="1"/>
  <c r="A113" i="60" s="1"/>
  <c r="A114" i="60" s="1"/>
  <c r="A115" i="60" s="1"/>
  <c r="A116" i="60" s="1"/>
  <c r="A117" i="60" s="1"/>
  <c r="A118" i="60" s="1"/>
  <c r="A119" i="60" s="1"/>
  <c r="A120" i="60" s="1"/>
  <c r="A121" i="60" s="1"/>
  <c r="A122" i="60" s="1"/>
  <c r="A123" i="60" s="1"/>
  <c r="A124" i="60" s="1"/>
  <c r="A125" i="60" s="1"/>
  <c r="A126" i="60" s="1"/>
  <c r="A127" i="60" s="1"/>
  <c r="A128" i="60" s="1"/>
  <c r="A129" i="60" s="1"/>
  <c r="A130" i="60" s="1"/>
  <c r="A131" i="60" s="1"/>
  <c r="A132" i="60" s="1"/>
  <c r="A133" i="60" s="1"/>
  <c r="A134" i="60" s="1"/>
  <c r="A135" i="60" s="1"/>
  <c r="A136" i="60" s="1"/>
  <c r="A137" i="60" s="1"/>
  <c r="A138" i="60" s="1"/>
  <c r="A139" i="60" s="1"/>
  <c r="A140" i="60" s="1"/>
  <c r="A141" i="60" s="1"/>
  <c r="A142" i="60" s="1"/>
  <c r="A143" i="60" s="1"/>
  <c r="A144" i="60" s="1"/>
  <c r="A145" i="60" s="1"/>
  <c r="A146" i="60" s="1"/>
  <c r="A147" i="60" s="1"/>
  <c r="A148" i="60" s="1"/>
  <c r="A149" i="60" s="1"/>
  <c r="A150" i="60" s="1"/>
  <c r="A151" i="60" s="1"/>
  <c r="A152" i="60" s="1"/>
  <c r="A153" i="60" s="1"/>
  <c r="A154" i="60" s="1"/>
  <c r="A155" i="60" s="1"/>
  <c r="A156" i="60" s="1"/>
  <c r="A157" i="60" s="1"/>
  <c r="A158" i="60" s="1"/>
  <c r="A159" i="60" s="1"/>
  <c r="A160" i="60" s="1"/>
  <c r="A161" i="60" s="1"/>
  <c r="A162" i="60" s="1"/>
  <c r="A163" i="60" s="1"/>
  <c r="A164" i="60" s="1"/>
  <c r="A165" i="60" s="1"/>
  <c r="A166" i="60" s="1"/>
  <c r="A167" i="60" s="1"/>
  <c r="A168" i="60" s="1"/>
  <c r="A169" i="60" s="1"/>
  <c r="A170" i="60" s="1"/>
  <c r="A171" i="60" s="1"/>
  <c r="A172" i="60" s="1"/>
  <c r="A173" i="60" s="1"/>
  <c r="A174" i="60" s="1"/>
  <c r="A175" i="60" s="1"/>
  <c r="A176" i="60" s="1"/>
  <c r="A177" i="60" s="1"/>
  <c r="A178" i="60" s="1"/>
  <c r="A179" i="60" s="1"/>
  <c r="A180" i="60" s="1"/>
  <c r="A181" i="60" s="1"/>
  <c r="A182" i="60" s="1"/>
  <c r="A183" i="60" s="1"/>
  <c r="A184" i="60" s="1"/>
  <c r="A185" i="60" s="1"/>
  <c r="A186" i="60" s="1"/>
  <c r="A187" i="60" s="1"/>
  <c r="A188" i="60" s="1"/>
  <c r="A189" i="60" s="1"/>
  <c r="A190" i="60" s="1"/>
  <c r="A191" i="60" s="1"/>
  <c r="A192" i="60" s="1"/>
  <c r="A193" i="60" s="1"/>
  <c r="A194" i="60" s="1"/>
  <c r="A195" i="60" s="1"/>
  <c r="A196" i="60" s="1"/>
  <c r="A197" i="60" s="1"/>
  <c r="A198" i="60" s="1"/>
  <c r="A199" i="60" s="1"/>
  <c r="A200" i="60" s="1"/>
  <c r="A201" i="60" s="1"/>
  <c r="A202" i="60" s="1"/>
  <c r="A203" i="60" s="1"/>
  <c r="A204" i="60" s="1"/>
  <c r="A205" i="60" s="1"/>
  <c r="A206" i="60" s="1"/>
  <c r="A207" i="60" s="1"/>
  <c r="A208" i="60" s="1"/>
  <c r="A209" i="60" s="1"/>
  <c r="A210" i="60" s="1"/>
  <c r="A211" i="60" s="1"/>
  <c r="A212" i="60" s="1"/>
  <c r="A213" i="60" s="1"/>
  <c r="A214" i="60" s="1"/>
  <c r="A215" i="60" s="1"/>
  <c r="A216" i="60" s="1"/>
  <c r="A217" i="60" s="1"/>
  <c r="A218" i="60" s="1"/>
  <c r="A219" i="60" s="1"/>
  <c r="A220" i="60" s="1"/>
  <c r="A221" i="60" s="1"/>
  <c r="A222" i="60" s="1"/>
  <c r="A223" i="60" s="1"/>
  <c r="A224" i="60" s="1"/>
  <c r="A225" i="60" s="1"/>
  <c r="A226" i="60" s="1"/>
  <c r="A227" i="60" s="1"/>
  <c r="A228" i="60" s="1"/>
  <c r="A229" i="60" s="1"/>
  <c r="A230" i="60" s="1"/>
  <c r="A231" i="60" s="1"/>
  <c r="A232" i="60" s="1"/>
  <c r="A233" i="60" s="1"/>
  <c r="A234" i="60" s="1"/>
  <c r="A235" i="60" s="1"/>
  <c r="A236" i="60" s="1"/>
  <c r="A237" i="60" s="1"/>
  <c r="A238" i="60" s="1"/>
  <c r="A239" i="60" s="1"/>
  <c r="A240" i="60" s="1"/>
  <c r="A241" i="60" s="1"/>
  <c r="BQ46" i="60"/>
  <c r="BO46" i="60"/>
  <c r="BN46" i="60"/>
  <c r="BK44" i="60"/>
  <c r="AN8" i="20" s="1"/>
  <c r="BK43" i="60"/>
  <c r="AN7" i="20" s="1"/>
  <c r="AY43" i="60"/>
  <c r="AV43" i="60"/>
  <c r="AS43" i="60"/>
  <c r="AP43" i="60"/>
  <c r="AM43" i="60"/>
  <c r="X43" i="60"/>
  <c r="U43" i="60"/>
  <c r="R43" i="60"/>
  <c r="I43" i="60"/>
  <c r="BJ42" i="60"/>
  <c r="BI42" i="60"/>
  <c r="BD42" i="60"/>
  <c r="BC42" i="60"/>
  <c r="BA42" i="60"/>
  <c r="AZ42" i="60"/>
  <c r="AX42" i="60"/>
  <c r="AW42" i="60"/>
  <c r="AU42" i="60"/>
  <c r="AT42" i="60"/>
  <c r="AR42" i="60"/>
  <c r="AQ42" i="60"/>
  <c r="AO42" i="60"/>
  <c r="AN42" i="60"/>
  <c r="AL42" i="60"/>
  <c r="AK42" i="60"/>
  <c r="AI42" i="60"/>
  <c r="AH42" i="60"/>
  <c r="AF42" i="60"/>
  <c r="AE42" i="60"/>
  <c r="AC42" i="60"/>
  <c r="AB42" i="60"/>
  <c r="Z42" i="60"/>
  <c r="Y42" i="60"/>
  <c r="W42" i="60"/>
  <c r="V42" i="60"/>
  <c r="T42" i="60"/>
  <c r="S42" i="60"/>
  <c r="Q42" i="60"/>
  <c r="P42" i="60"/>
  <c r="N42" i="60"/>
  <c r="M42" i="60"/>
  <c r="K42" i="60"/>
  <c r="J42" i="60"/>
  <c r="H42" i="60"/>
  <c r="G42" i="60"/>
  <c r="E42" i="60"/>
  <c r="D42" i="60"/>
  <c r="BI41" i="60"/>
  <c r="BH41" i="60"/>
  <c r="C8" i="60" s="1"/>
  <c r="BC41" i="60"/>
  <c r="E11" i="60" s="1"/>
  <c r="BB41" i="60"/>
  <c r="C11" i="60" s="1"/>
  <c r="AZ41" i="60"/>
  <c r="E16" i="60" s="1"/>
  <c r="AY41" i="60"/>
  <c r="C16" i="60" s="1"/>
  <c r="AW41" i="60"/>
  <c r="AV37" i="60" s="1"/>
  <c r="AV41" i="60"/>
  <c r="C9" i="60" s="1"/>
  <c r="AT41" i="60"/>
  <c r="AS37" i="60" s="1"/>
  <c r="AS41" i="60"/>
  <c r="C22" i="60" s="1"/>
  <c r="AQ41" i="60"/>
  <c r="E14" i="60" s="1"/>
  <c r="H214" i="20" s="1"/>
  <c r="AP41" i="60"/>
  <c r="C14" i="60" s="1"/>
  <c r="F214" i="20" s="1"/>
  <c r="AN41" i="60"/>
  <c r="AM41" i="60"/>
  <c r="C19" i="60" s="1"/>
  <c r="AK41" i="60"/>
  <c r="AK29" i="60" s="1"/>
  <c r="AJ41" i="60"/>
  <c r="C12" i="60" s="1"/>
  <c r="N301" i="20" s="1"/>
  <c r="AH41" i="60"/>
  <c r="E17" i="60" s="1"/>
  <c r="AG41" i="60"/>
  <c r="C17" i="60" s="1"/>
  <c r="AE41" i="60"/>
  <c r="AE29" i="60" s="1"/>
  <c r="AD41" i="60"/>
  <c r="C7" i="60" s="1"/>
  <c r="AB41" i="60"/>
  <c r="E6" i="60" s="1"/>
  <c r="AA41" i="60"/>
  <c r="C6" i="60" s="1"/>
  <c r="Y41" i="60"/>
  <c r="E15" i="60" s="1"/>
  <c r="X41" i="60"/>
  <c r="C15" i="60" s="1"/>
  <c r="F211" i="20" s="1"/>
  <c r="V41" i="60"/>
  <c r="U41" i="60"/>
  <c r="C18" i="60" s="1"/>
  <c r="S41" i="60"/>
  <c r="E13" i="60" s="1"/>
  <c r="R41" i="60"/>
  <c r="C13" i="60" s="1"/>
  <c r="P41" i="60"/>
  <c r="E23" i="60" s="1"/>
  <c r="O41" i="60"/>
  <c r="C23" i="60" s="1"/>
  <c r="M41" i="60"/>
  <c r="L37" i="60" s="1"/>
  <c r="J41" i="60"/>
  <c r="E5" i="60" s="1"/>
  <c r="H204" i="20" s="1"/>
  <c r="I41" i="60"/>
  <c r="C5" i="60" s="1"/>
  <c r="G41" i="60"/>
  <c r="G29" i="60" s="1"/>
  <c r="F41" i="60"/>
  <c r="C10" i="60" s="1"/>
  <c r="D41" i="60"/>
  <c r="E20" i="60" s="1"/>
  <c r="C41" i="60"/>
  <c r="C20" i="60" s="1"/>
  <c r="A3" i="60"/>
  <c r="G21" i="60" s="1"/>
  <c r="BA55" i="40"/>
  <c r="BK53" i="61" l="1"/>
  <c r="BK52" i="61" s="1"/>
  <c r="BK49" i="61" s="1"/>
  <c r="BI53" i="61"/>
  <c r="BI52" i="61" s="1"/>
  <c r="BI49" i="61" s="1"/>
  <c r="G30" i="61"/>
  <c r="G29" i="61"/>
  <c r="N187" i="20"/>
  <c r="G33" i="61"/>
  <c r="G27" i="61"/>
  <c r="BW95" i="61"/>
  <c r="BE53" i="61"/>
  <c r="BE52" i="61" s="1"/>
  <c r="BE49" i="61" s="1"/>
  <c r="BG53" i="61"/>
  <c r="BG52" i="61" s="1"/>
  <c r="BG49" i="61" s="1"/>
  <c r="BW105" i="61"/>
  <c r="BW109" i="61"/>
  <c r="BW101" i="61"/>
  <c r="BW113" i="61"/>
  <c r="BW126" i="61"/>
  <c r="O190" i="20"/>
  <c r="N189" i="20"/>
  <c r="N190" i="20"/>
  <c r="O183" i="20"/>
  <c r="O188" i="20"/>
  <c r="O181" i="20"/>
  <c r="O186" i="20"/>
  <c r="O184" i="20"/>
  <c r="O185" i="20"/>
  <c r="N183" i="20"/>
  <c r="N188" i="20"/>
  <c r="N182" i="20"/>
  <c r="N184" i="20"/>
  <c r="N185" i="20"/>
  <c r="P185" i="20"/>
  <c r="O205" i="20"/>
  <c r="N181" i="20"/>
  <c r="O180" i="20"/>
  <c r="C3" i="60"/>
  <c r="BP94" i="60"/>
  <c r="N180" i="20"/>
  <c r="G11" i="62"/>
  <c r="BP92" i="60"/>
  <c r="AD353" i="20"/>
  <c r="E19" i="61"/>
  <c r="G19" i="61" s="1"/>
  <c r="G339" i="20"/>
  <c r="F213" i="20"/>
  <c r="G334" i="20"/>
  <c r="O182" i="20"/>
  <c r="G337" i="20"/>
  <c r="BI52" i="57"/>
  <c r="AD351" i="20"/>
  <c r="G6" i="62"/>
  <c r="N179" i="20"/>
  <c r="N178" i="20"/>
  <c r="F212" i="20"/>
  <c r="F334" i="20"/>
  <c r="O171" i="20"/>
  <c r="G336" i="20"/>
  <c r="G332" i="20"/>
  <c r="O164" i="20"/>
  <c r="O169" i="20"/>
  <c r="O179" i="20"/>
  <c r="O174" i="20"/>
  <c r="G340" i="20"/>
  <c r="O173" i="20"/>
  <c r="O178" i="20"/>
  <c r="G338" i="20"/>
  <c r="F335" i="20"/>
  <c r="G335" i="20"/>
  <c r="O206" i="20"/>
  <c r="G7" i="62"/>
  <c r="AD348" i="20"/>
  <c r="BP89" i="60"/>
  <c r="BO50" i="61"/>
  <c r="F336" i="20"/>
  <c r="G331" i="20"/>
  <c r="O177" i="20"/>
  <c r="BW92" i="61"/>
  <c r="F339" i="20"/>
  <c r="F340" i="20"/>
  <c r="BW129" i="61"/>
  <c r="BW141" i="61"/>
  <c r="BW98" i="61"/>
  <c r="BW83" i="61"/>
  <c r="F337" i="20"/>
  <c r="F338" i="20"/>
  <c r="BW86" i="61"/>
  <c r="BW94" i="61"/>
  <c r="BE39" i="60"/>
  <c r="BE36" i="60" s="1"/>
  <c r="BE40" i="60"/>
  <c r="N297" i="20"/>
  <c r="BW87" i="61"/>
  <c r="O166" i="20"/>
  <c r="O163" i="20"/>
  <c r="E38" i="61"/>
  <c r="G38" i="61" s="1"/>
  <c r="BW127" i="61"/>
  <c r="G50" i="61"/>
  <c r="BW91" i="61"/>
  <c r="BW84" i="61"/>
  <c r="O167" i="20"/>
  <c r="BW89" i="61"/>
  <c r="O165" i="20"/>
  <c r="N296" i="20"/>
  <c r="N298" i="20"/>
  <c r="BP74" i="60"/>
  <c r="N295" i="20"/>
  <c r="BP73" i="60"/>
  <c r="R42" i="60"/>
  <c r="R38" i="60" s="1"/>
  <c r="S29" i="60"/>
  <c r="BP71" i="60"/>
  <c r="BP69" i="60"/>
  <c r="X42" i="60"/>
  <c r="X38" i="60" s="1"/>
  <c r="BB42" i="60"/>
  <c r="BB38" i="60" s="1"/>
  <c r="BB40" i="60"/>
  <c r="BB39" i="60" s="1"/>
  <c r="BP65" i="60"/>
  <c r="F209" i="20"/>
  <c r="AM42" i="60"/>
  <c r="D19" i="60" s="1"/>
  <c r="AD42" i="60"/>
  <c r="AD38" i="60" s="1"/>
  <c r="BP63" i="60"/>
  <c r="R37" i="60"/>
  <c r="BP62" i="60"/>
  <c r="BP70" i="60"/>
  <c r="BP78" i="60"/>
  <c r="BP80" i="60"/>
  <c r="BP86" i="60"/>
  <c r="BR90" i="60"/>
  <c r="I53" i="61"/>
  <c r="I52" i="61" s="1"/>
  <c r="E34" i="61"/>
  <c r="P184" i="20" s="1"/>
  <c r="BW118" i="61"/>
  <c r="BW123" i="61"/>
  <c r="BW130" i="61"/>
  <c r="O176" i="20"/>
  <c r="BW88" i="61"/>
  <c r="AD37" i="60"/>
  <c r="G17" i="62"/>
  <c r="AD349" i="20"/>
  <c r="E7" i="60"/>
  <c r="H211" i="20" s="1"/>
  <c r="BB37" i="60"/>
  <c r="BR67" i="60"/>
  <c r="BR73" i="60"/>
  <c r="BW103" i="61"/>
  <c r="BW115" i="61"/>
  <c r="O168" i="20"/>
  <c r="BC29" i="60"/>
  <c r="O175" i="20"/>
  <c r="BW81" i="61"/>
  <c r="BR65" i="60"/>
  <c r="BR71" i="60"/>
  <c r="BX57" i="61"/>
  <c r="BW99" i="61"/>
  <c r="BW111" i="61"/>
  <c r="BW124" i="61"/>
  <c r="E18" i="61"/>
  <c r="G18" i="61" s="1"/>
  <c r="BR69" i="60"/>
  <c r="BR75" i="60"/>
  <c r="BW107" i="61"/>
  <c r="BW119" i="61"/>
  <c r="BW96" i="61"/>
  <c r="BP75" i="60"/>
  <c r="BP81" i="60"/>
  <c r="BR91" i="60"/>
  <c r="BW76" i="61"/>
  <c r="BW100" i="61"/>
  <c r="BW104" i="61"/>
  <c r="BW108" i="61"/>
  <c r="BW125" i="61"/>
  <c r="BW132" i="61"/>
  <c r="BW140" i="61"/>
  <c r="O172" i="20"/>
  <c r="G333" i="20"/>
  <c r="O170" i="20"/>
  <c r="F210" i="20"/>
  <c r="N292" i="20"/>
  <c r="F206" i="20"/>
  <c r="BR59" i="60"/>
  <c r="F333" i="20"/>
  <c r="F332" i="20"/>
  <c r="N290" i="20"/>
  <c r="N293" i="20"/>
  <c r="P290" i="20"/>
  <c r="N291" i="20"/>
  <c r="N294" i="20"/>
  <c r="BP58" i="60"/>
  <c r="F204" i="20"/>
  <c r="AA34" i="62"/>
  <c r="AA32" i="62" s="1"/>
  <c r="AV34" i="62"/>
  <c r="C34" i="62"/>
  <c r="I34" i="62"/>
  <c r="AM34" i="62"/>
  <c r="L34" i="62"/>
  <c r="F34" i="62"/>
  <c r="AD34" i="62"/>
  <c r="X34" i="62"/>
  <c r="BE34" i="62"/>
  <c r="U34" i="62"/>
  <c r="AP34" i="62"/>
  <c r="R34" i="62"/>
  <c r="AV27" i="62"/>
  <c r="AJ27" i="62"/>
  <c r="X27" i="62"/>
  <c r="L27" i="62"/>
  <c r="BF27" i="62"/>
  <c r="BF26" i="62" s="1"/>
  <c r="CD62" i="20" s="1"/>
  <c r="AT27" i="62"/>
  <c r="AT26" i="62" s="1"/>
  <c r="CD22" i="20" s="1"/>
  <c r="AH27" i="62"/>
  <c r="AH26" i="62" s="1"/>
  <c r="CD29" i="20" s="1"/>
  <c r="V27" i="62"/>
  <c r="V26" i="62" s="1"/>
  <c r="CD13" i="20" s="1"/>
  <c r="J27" i="62"/>
  <c r="J26" i="62" s="1"/>
  <c r="CD11" i="20" s="1"/>
  <c r="BE27" i="62"/>
  <c r="AS27" i="62"/>
  <c r="AG27" i="62"/>
  <c r="U27" i="62"/>
  <c r="I27" i="62"/>
  <c r="BC27" i="62"/>
  <c r="BC26" i="62" s="1"/>
  <c r="CD43" i="20" s="1"/>
  <c r="AQ27" i="62"/>
  <c r="AQ26" i="62" s="1"/>
  <c r="CD21" i="20" s="1"/>
  <c r="AE27" i="62"/>
  <c r="AE26" i="62" s="1"/>
  <c r="CD46" i="20" s="1"/>
  <c r="S27" i="62"/>
  <c r="S26" i="62" s="1"/>
  <c r="CD58" i="20" s="1"/>
  <c r="G27" i="62"/>
  <c r="G26" i="62" s="1"/>
  <c r="CD14" i="20" s="1"/>
  <c r="BB27" i="62"/>
  <c r="AP27" i="62"/>
  <c r="AD27" i="62"/>
  <c r="R27" i="62"/>
  <c r="F27" i="62"/>
  <c r="AZ27" i="62"/>
  <c r="AZ26" i="62" s="1"/>
  <c r="CD54" i="20" s="1"/>
  <c r="AN27" i="62"/>
  <c r="AN26" i="62" s="1"/>
  <c r="CD19" i="20" s="1"/>
  <c r="AB27" i="62"/>
  <c r="AB26" i="62" s="1"/>
  <c r="CD12" i="20" s="1"/>
  <c r="P27" i="62"/>
  <c r="P26" i="62" s="1"/>
  <c r="CD66" i="20" s="1"/>
  <c r="D27" i="62"/>
  <c r="D26" i="62" s="1"/>
  <c r="CD36" i="20" s="1"/>
  <c r="AY27" i="62"/>
  <c r="C27" i="62"/>
  <c r="AA27" i="62"/>
  <c r="AW27" i="62"/>
  <c r="AW26" i="62" s="1"/>
  <c r="CD16" i="20" s="1"/>
  <c r="AM27" i="62"/>
  <c r="AK27" i="62"/>
  <c r="AK26" i="62" s="1"/>
  <c r="CD15" i="20" s="1"/>
  <c r="Y27" i="62"/>
  <c r="Y26" i="62" s="1"/>
  <c r="CD18" i="20" s="1"/>
  <c r="M27" i="62"/>
  <c r="M26" i="62" s="1"/>
  <c r="CD44" i="20" s="1"/>
  <c r="O27" i="62"/>
  <c r="BB34" i="62"/>
  <c r="O34" i="62"/>
  <c r="AJ34" i="62"/>
  <c r="AG34" i="62"/>
  <c r="AY34" i="62"/>
  <c r="AS34" i="62"/>
  <c r="C42" i="60"/>
  <c r="C38" i="60" s="1"/>
  <c r="BP57" i="60"/>
  <c r="AW29" i="60"/>
  <c r="AS42" i="60"/>
  <c r="AS38" i="60" s="1"/>
  <c r="BP56" i="60"/>
  <c r="N174" i="20"/>
  <c r="N165" i="20"/>
  <c r="N164" i="20"/>
  <c r="BR53" i="60"/>
  <c r="N167" i="20"/>
  <c r="AY50" i="61"/>
  <c r="N171" i="20"/>
  <c r="N170" i="20"/>
  <c r="N177" i="20"/>
  <c r="BS57" i="61"/>
  <c r="AL8" i="20" s="1"/>
  <c r="N175" i="20"/>
  <c r="BW79" i="61"/>
  <c r="BW82" i="61"/>
  <c r="BW85" i="61"/>
  <c r="BW97" i="61"/>
  <c r="BW133" i="61"/>
  <c r="F207" i="20"/>
  <c r="BP59" i="60"/>
  <c r="U42" i="60"/>
  <c r="N173" i="20"/>
  <c r="F331" i="20"/>
  <c r="N176" i="20"/>
  <c r="BU58" i="40"/>
  <c r="BR58" i="60"/>
  <c r="BR61" i="60"/>
  <c r="BR81" i="60"/>
  <c r="BR83" i="60"/>
  <c r="BR85" i="60"/>
  <c r="BR92" i="60"/>
  <c r="BR94" i="60"/>
  <c r="BW134" i="61"/>
  <c r="BW138" i="61"/>
  <c r="F208" i="20"/>
  <c r="X37" i="60"/>
  <c r="BR60" i="60"/>
  <c r="BP85" i="60"/>
  <c r="BR87" i="60"/>
  <c r="N169" i="20"/>
  <c r="N166" i="20"/>
  <c r="N172" i="20"/>
  <c r="N168" i="20"/>
  <c r="N163" i="20"/>
  <c r="BW90" i="61"/>
  <c r="BW102" i="61"/>
  <c r="BW106" i="61"/>
  <c r="BW110" i="61"/>
  <c r="BW117" i="61"/>
  <c r="BP60" i="60"/>
  <c r="BP87" i="60"/>
  <c r="F205" i="20"/>
  <c r="BW77" i="61"/>
  <c r="BW135" i="61"/>
  <c r="BU75" i="61"/>
  <c r="BW75" i="61" s="1"/>
  <c r="BP53" i="60"/>
  <c r="BP76" i="60"/>
  <c r="E19" i="19"/>
  <c r="X155" i="20" s="1"/>
  <c r="BW136" i="61"/>
  <c r="E15" i="61"/>
  <c r="E16" i="61"/>
  <c r="E7" i="61"/>
  <c r="E11" i="61"/>
  <c r="AE50" i="61"/>
  <c r="C50" i="61"/>
  <c r="BP52" i="60"/>
  <c r="BR51" i="60"/>
  <c r="BR50" i="60"/>
  <c r="AC53" i="61"/>
  <c r="AC52" i="61" s="1"/>
  <c r="M53" i="61"/>
  <c r="M52" i="61" s="1"/>
  <c r="AS53" i="61"/>
  <c r="AS52" i="61" s="1"/>
  <c r="U53" i="61"/>
  <c r="U52" i="61" s="1"/>
  <c r="Y53" i="61"/>
  <c r="Y52" i="61" s="1"/>
  <c r="BM53" i="61"/>
  <c r="BM52" i="61" s="1"/>
  <c r="BW80" i="61"/>
  <c r="BW128" i="61"/>
  <c r="G35" i="61"/>
  <c r="BW73" i="61"/>
  <c r="AO53" i="61"/>
  <c r="AO52" i="61" s="1"/>
  <c r="BW78" i="61"/>
  <c r="Q53" i="61"/>
  <c r="Q52" i="61" s="1"/>
  <c r="BW74" i="61"/>
  <c r="G23" i="61"/>
  <c r="G32" i="61"/>
  <c r="G37" i="61"/>
  <c r="G25" i="61"/>
  <c r="G13" i="61"/>
  <c r="G24" i="61"/>
  <c r="G17" i="61"/>
  <c r="G9" i="61"/>
  <c r="G8" i="61"/>
  <c r="G28" i="61"/>
  <c r="G5" i="61"/>
  <c r="BB42" i="61"/>
  <c r="BA50" i="61"/>
  <c r="M50" i="61"/>
  <c r="N42" i="61"/>
  <c r="AS50" i="61"/>
  <c r="AT42" i="61"/>
  <c r="BA53" i="61"/>
  <c r="BA52" i="61" s="1"/>
  <c r="P42" i="61"/>
  <c r="O53" i="61"/>
  <c r="O52" i="61" s="1"/>
  <c r="O49" i="61" s="1"/>
  <c r="AF42" i="61"/>
  <c r="AE53" i="61"/>
  <c r="AE52" i="61" s="1"/>
  <c r="AV42" i="61"/>
  <c r="AU53" i="61"/>
  <c r="AU52" i="61" s="1"/>
  <c r="AU49" i="61" s="1"/>
  <c r="BQ50" i="61"/>
  <c r="BR42" i="61"/>
  <c r="H42" i="61"/>
  <c r="G53" i="61"/>
  <c r="G52" i="61" s="1"/>
  <c r="X42" i="61"/>
  <c r="W53" i="61"/>
  <c r="W52" i="61" s="1"/>
  <c r="W49" i="61" s="1"/>
  <c r="AN42" i="61"/>
  <c r="AM53" i="61"/>
  <c r="AM52" i="61" s="1"/>
  <c r="AM49" i="61" s="1"/>
  <c r="BD42" i="61"/>
  <c r="BC53" i="61"/>
  <c r="BC52" i="61" s="1"/>
  <c r="BC49" i="61" s="1"/>
  <c r="E31" i="61"/>
  <c r="V42" i="61"/>
  <c r="U50" i="61"/>
  <c r="E21" i="61"/>
  <c r="H332" i="20" s="1"/>
  <c r="E10" i="61"/>
  <c r="E20" i="61"/>
  <c r="E26" i="61"/>
  <c r="P181" i="20" s="1"/>
  <c r="E6" i="61"/>
  <c r="G6" i="61" s="1"/>
  <c r="BQ53" i="61"/>
  <c r="BQ52" i="61" s="1"/>
  <c r="E14" i="61"/>
  <c r="I50" i="61"/>
  <c r="J42" i="61"/>
  <c r="Q50" i="61"/>
  <c r="R42" i="61"/>
  <c r="Y50" i="61"/>
  <c r="Z42" i="61"/>
  <c r="AG50" i="61"/>
  <c r="AH42" i="61"/>
  <c r="AO50" i="61"/>
  <c r="AP42" i="61"/>
  <c r="AW50" i="61"/>
  <c r="AX42" i="61"/>
  <c r="E12" i="61"/>
  <c r="BM50" i="61"/>
  <c r="BN42" i="61"/>
  <c r="F42" i="61"/>
  <c r="E50" i="61"/>
  <c r="AC50" i="61"/>
  <c r="AD42" i="61"/>
  <c r="AW53" i="61"/>
  <c r="AW52" i="61" s="1"/>
  <c r="AG53" i="61"/>
  <c r="AG52" i="61" s="1"/>
  <c r="AL42" i="61"/>
  <c r="AK50" i="61"/>
  <c r="E53" i="61"/>
  <c r="E52" i="61" s="1"/>
  <c r="AK53" i="61"/>
  <c r="AK52" i="61" s="1"/>
  <c r="C53" i="61"/>
  <c r="D42" i="61"/>
  <c r="K53" i="61"/>
  <c r="K52" i="61" s="1"/>
  <c r="K49" i="61" s="1"/>
  <c r="L42" i="61"/>
  <c r="E36" i="61"/>
  <c r="S53" i="61"/>
  <c r="S52" i="61" s="1"/>
  <c r="S49" i="61" s="1"/>
  <c r="T42" i="61"/>
  <c r="AA53" i="61"/>
  <c r="AA52" i="61" s="1"/>
  <c r="AA49" i="61" s="1"/>
  <c r="AB42" i="61"/>
  <c r="AI53" i="61"/>
  <c r="AI52" i="61" s="1"/>
  <c r="AI49" i="61" s="1"/>
  <c r="AJ42" i="61"/>
  <c r="AQ53" i="61"/>
  <c r="AQ52" i="61" s="1"/>
  <c r="AQ49" i="61" s="1"/>
  <c r="AR42" i="61"/>
  <c r="AY53" i="61"/>
  <c r="AY52" i="61" s="1"/>
  <c r="AZ42" i="61"/>
  <c r="BO53" i="61"/>
  <c r="BO52" i="61" s="1"/>
  <c r="BP42" i="61"/>
  <c r="BN45" i="19"/>
  <c r="BN40" i="19"/>
  <c r="BR49" i="60"/>
  <c r="AQ29" i="60"/>
  <c r="AP42" i="60"/>
  <c r="D14" i="60" s="1"/>
  <c r="AP37" i="60"/>
  <c r="BP49" i="60"/>
  <c r="BP68" i="60"/>
  <c r="BR70" i="60"/>
  <c r="BR72" i="60"/>
  <c r="BR79" i="60"/>
  <c r="BP84" i="60"/>
  <c r="BP93" i="60"/>
  <c r="BP95" i="60"/>
  <c r="AJ42" i="60"/>
  <c r="AJ38" i="60" s="1"/>
  <c r="AV42" i="60"/>
  <c r="BR54" i="60"/>
  <c r="BR56" i="60"/>
  <c r="BP61" i="60"/>
  <c r="BR63" i="60"/>
  <c r="BP72" i="60"/>
  <c r="BR74" i="60"/>
  <c r="BP79" i="60"/>
  <c r="BP88" i="60"/>
  <c r="BP54" i="60"/>
  <c r="BP83" i="60"/>
  <c r="BP90" i="60"/>
  <c r="BP67" i="60"/>
  <c r="Y29" i="60"/>
  <c r="BR55" i="60"/>
  <c r="BR57" i="60"/>
  <c r="BR62" i="60"/>
  <c r="BR64" i="60"/>
  <c r="BR89" i="60"/>
  <c r="BP55" i="60"/>
  <c r="BP64" i="60"/>
  <c r="BR66" i="60"/>
  <c r="BR82" i="60"/>
  <c r="BP51" i="60"/>
  <c r="E9" i="60"/>
  <c r="H213" i="20" s="1"/>
  <c r="BH42" i="60"/>
  <c r="BP50" i="60"/>
  <c r="BR52" i="60"/>
  <c r="BP66" i="60"/>
  <c r="BR68" i="60"/>
  <c r="BP77" i="60"/>
  <c r="BP82" i="60"/>
  <c r="BR84" i="60"/>
  <c r="BR86" i="60"/>
  <c r="BP91" i="60"/>
  <c r="BR93" i="60"/>
  <c r="BR95" i="60"/>
  <c r="AY42" i="60"/>
  <c r="D16" i="60" s="1"/>
  <c r="O42" i="60"/>
  <c r="D23" i="60" s="1"/>
  <c r="BP48" i="60"/>
  <c r="E24" i="60"/>
  <c r="L42" i="60"/>
  <c r="D24" i="60" s="1"/>
  <c r="M29" i="60"/>
  <c r="BK45" i="19"/>
  <c r="E16" i="19"/>
  <c r="BL32" i="19"/>
  <c r="AM52" i="40"/>
  <c r="D29" i="40"/>
  <c r="AM51" i="40"/>
  <c r="AN43" i="40"/>
  <c r="I42" i="60"/>
  <c r="I38" i="60" s="1"/>
  <c r="BP47" i="60"/>
  <c r="BR47" i="60"/>
  <c r="AG42" i="60"/>
  <c r="AG38" i="60" s="1"/>
  <c r="AA42" i="60"/>
  <c r="AA38" i="60" s="1"/>
  <c r="F42" i="60"/>
  <c r="F38" i="60" s="1"/>
  <c r="BR46" i="60"/>
  <c r="E10" i="60"/>
  <c r="H212" i="20" s="1"/>
  <c r="F37" i="60"/>
  <c r="BP46" i="60"/>
  <c r="E12" i="60"/>
  <c r="AJ37" i="60"/>
  <c r="R40" i="60"/>
  <c r="R39" i="60" s="1"/>
  <c r="AD40" i="60"/>
  <c r="AD39" i="60" s="1"/>
  <c r="G23" i="60"/>
  <c r="AP40" i="60"/>
  <c r="AP39" i="60" s="1"/>
  <c r="I40" i="60"/>
  <c r="I39" i="60" s="1"/>
  <c r="I37" i="60"/>
  <c r="J29" i="60"/>
  <c r="U37" i="60"/>
  <c r="U39" i="60"/>
  <c r="V29" i="60"/>
  <c r="U40" i="60"/>
  <c r="E18" i="60"/>
  <c r="AG40" i="60"/>
  <c r="AG39" i="60" s="1"/>
  <c r="AG37" i="60"/>
  <c r="AH29" i="60"/>
  <c r="BH40" i="60"/>
  <c r="BH39" i="60" s="1"/>
  <c r="AJ40" i="60"/>
  <c r="AJ39" i="60" s="1"/>
  <c r="L40" i="60"/>
  <c r="AV40" i="60"/>
  <c r="AV39" i="60" s="1"/>
  <c r="X40" i="60"/>
  <c r="X39" i="60" s="1"/>
  <c r="L39" i="60"/>
  <c r="C39" i="60"/>
  <c r="D29" i="60"/>
  <c r="C40" i="60"/>
  <c r="C37" i="60"/>
  <c r="O40" i="60"/>
  <c r="P29" i="60"/>
  <c r="O37" i="60"/>
  <c r="O39" i="60"/>
  <c r="AM40" i="60"/>
  <c r="AY39" i="60"/>
  <c r="F40" i="60"/>
  <c r="F39" i="60" s="1"/>
  <c r="AA37" i="60"/>
  <c r="AY37" i="60"/>
  <c r="AS40" i="60"/>
  <c r="E22" i="60"/>
  <c r="AT29" i="60"/>
  <c r="BI29" i="60"/>
  <c r="BH37" i="60"/>
  <c r="AM39" i="60"/>
  <c r="AA40" i="60"/>
  <c r="AA39" i="60" s="1"/>
  <c r="AY40" i="60"/>
  <c r="E19" i="60"/>
  <c r="E8" i="60"/>
  <c r="AM37" i="60"/>
  <c r="AS39" i="60"/>
  <c r="AB29" i="60"/>
  <c r="AN29" i="60"/>
  <c r="AZ29" i="60"/>
  <c r="P179" i="20" l="1"/>
  <c r="G31" i="61"/>
  <c r="P187" i="20"/>
  <c r="I6" i="61"/>
  <c r="G14" i="60"/>
  <c r="G214" i="20"/>
  <c r="I18" i="61"/>
  <c r="P165" i="20"/>
  <c r="I7" i="61"/>
  <c r="P178" i="20"/>
  <c r="P182" i="20"/>
  <c r="G36" i="61"/>
  <c r="P183" i="20"/>
  <c r="I11" i="61"/>
  <c r="H209" i="20"/>
  <c r="D11" i="60"/>
  <c r="G11" i="60" s="1"/>
  <c r="P176" i="20"/>
  <c r="BO49" i="61"/>
  <c r="D15" i="60"/>
  <c r="D7" i="60"/>
  <c r="G7" i="60" s="1"/>
  <c r="AM38" i="60"/>
  <c r="AM36" i="60" s="1"/>
  <c r="P297" i="20"/>
  <c r="P302" i="20"/>
  <c r="P300" i="20"/>
  <c r="P301" i="20"/>
  <c r="P171" i="20"/>
  <c r="H336" i="20"/>
  <c r="G12" i="61"/>
  <c r="G14" i="61"/>
  <c r="H335" i="20"/>
  <c r="I24" i="61"/>
  <c r="G34" i="61"/>
  <c r="H334" i="20"/>
  <c r="D16" i="19"/>
  <c r="P295" i="20"/>
  <c r="P299" i="20"/>
  <c r="G49" i="61"/>
  <c r="P169" i="20"/>
  <c r="H331" i="20"/>
  <c r="P298" i="20"/>
  <c r="G19" i="60"/>
  <c r="P296" i="20"/>
  <c r="H208" i="20"/>
  <c r="R36" i="60"/>
  <c r="D13" i="60"/>
  <c r="G13" i="60" s="1"/>
  <c r="P173" i="20"/>
  <c r="I20" i="61"/>
  <c r="I8" i="61"/>
  <c r="P293" i="20"/>
  <c r="BB36" i="60"/>
  <c r="AD36" i="60"/>
  <c r="D17" i="60"/>
  <c r="H210" i="20"/>
  <c r="P292" i="20"/>
  <c r="P166" i="20"/>
  <c r="I21" i="61"/>
  <c r="P174" i="20"/>
  <c r="P163" i="20"/>
  <c r="P291" i="20"/>
  <c r="P294" i="20"/>
  <c r="AA33" i="62"/>
  <c r="AA31" i="62"/>
  <c r="AA29" i="62"/>
  <c r="AA30" i="62"/>
  <c r="I29" i="62"/>
  <c r="I31" i="62"/>
  <c r="I33" i="62"/>
  <c r="I30" i="62"/>
  <c r="I32" i="62"/>
  <c r="C32" i="62"/>
  <c r="C29" i="62"/>
  <c r="C31" i="62"/>
  <c r="C33" i="62"/>
  <c r="C30" i="62"/>
  <c r="AP33" i="62"/>
  <c r="AP30" i="62"/>
  <c r="AP32" i="62"/>
  <c r="AP29" i="62"/>
  <c r="AP31" i="62"/>
  <c r="U33" i="62"/>
  <c r="U30" i="62"/>
  <c r="U32" i="62"/>
  <c r="U29" i="62"/>
  <c r="U31" i="62"/>
  <c r="BE29" i="62"/>
  <c r="BE31" i="62"/>
  <c r="BE33" i="62"/>
  <c r="BE30" i="62"/>
  <c r="BE32" i="62"/>
  <c r="AS33" i="62"/>
  <c r="AS30" i="62"/>
  <c r="AS32" i="62"/>
  <c r="AS29" i="62"/>
  <c r="AS31" i="62"/>
  <c r="X30" i="62"/>
  <c r="X32" i="62"/>
  <c r="X29" i="62"/>
  <c r="X31" i="62"/>
  <c r="X33" i="62"/>
  <c r="AY32" i="62"/>
  <c r="AY29" i="62"/>
  <c r="AY31" i="62"/>
  <c r="AY33" i="62"/>
  <c r="AY30" i="62"/>
  <c r="AD32" i="62"/>
  <c r="AD29" i="62"/>
  <c r="AD31" i="62"/>
  <c r="AD33" i="62"/>
  <c r="AD30" i="62"/>
  <c r="BB32" i="62"/>
  <c r="BB29" i="62"/>
  <c r="BB31" i="62"/>
  <c r="BB33" i="62"/>
  <c r="BB30" i="62"/>
  <c r="AV30" i="62"/>
  <c r="AV32" i="62"/>
  <c r="AV29" i="62"/>
  <c r="AV31" i="62"/>
  <c r="AV33" i="62"/>
  <c r="AJ31" i="62"/>
  <c r="AJ33" i="62"/>
  <c r="AJ30" i="62"/>
  <c r="AJ29" i="62"/>
  <c r="AJ32" i="62"/>
  <c r="L31" i="62"/>
  <c r="L33" i="62"/>
  <c r="L30" i="62"/>
  <c r="L32" i="62"/>
  <c r="L29" i="62"/>
  <c r="AG29" i="62"/>
  <c r="AG31" i="62"/>
  <c r="AG33" i="62"/>
  <c r="AG30" i="62"/>
  <c r="AG32" i="62"/>
  <c r="F32" i="62"/>
  <c r="F29" i="62"/>
  <c r="F31" i="62"/>
  <c r="F33" i="62"/>
  <c r="F30" i="62"/>
  <c r="O31" i="62"/>
  <c r="O33" i="62"/>
  <c r="O30" i="62"/>
  <c r="O32" i="62"/>
  <c r="O29" i="62"/>
  <c r="R33" i="62"/>
  <c r="R30" i="62"/>
  <c r="R32" i="62"/>
  <c r="R29" i="62"/>
  <c r="R31" i="62"/>
  <c r="AM31" i="62"/>
  <c r="AM33" i="62"/>
  <c r="AM30" i="62"/>
  <c r="AM32" i="62"/>
  <c r="AM29" i="62"/>
  <c r="D20" i="60"/>
  <c r="G20" i="60" s="1"/>
  <c r="D22" i="60"/>
  <c r="G22" i="60" s="1"/>
  <c r="AS36" i="60"/>
  <c r="AY49" i="61"/>
  <c r="AE49" i="61"/>
  <c r="G21" i="61"/>
  <c r="I16" i="61"/>
  <c r="I9" i="61"/>
  <c r="P170" i="20"/>
  <c r="P172" i="20"/>
  <c r="I14" i="61"/>
  <c r="I17" i="61"/>
  <c r="AP38" i="60"/>
  <c r="AP36" i="60" s="1"/>
  <c r="G16" i="61"/>
  <c r="I13" i="61"/>
  <c r="I12" i="61"/>
  <c r="L38" i="60"/>
  <c r="L36" i="60" s="1"/>
  <c r="I15" i="61"/>
  <c r="G15" i="61"/>
  <c r="H206" i="20"/>
  <c r="H205" i="20"/>
  <c r="G16" i="60"/>
  <c r="G7" i="61"/>
  <c r="P168" i="20"/>
  <c r="U38" i="60"/>
  <c r="U36" i="60" s="1"/>
  <c r="D18" i="60"/>
  <c r="G18" i="60" s="1"/>
  <c r="H207" i="20"/>
  <c r="P167" i="20"/>
  <c r="I10" i="61"/>
  <c r="G11" i="61"/>
  <c r="G10" i="61"/>
  <c r="P164" i="20"/>
  <c r="G20" i="61"/>
  <c r="P177" i="20"/>
  <c r="G26" i="61"/>
  <c r="P175" i="20"/>
  <c r="D5" i="60"/>
  <c r="G5" i="60" s="1"/>
  <c r="D12" i="60"/>
  <c r="AJ36" i="60"/>
  <c r="Q49" i="61"/>
  <c r="I49" i="61"/>
  <c r="AS49" i="61"/>
  <c r="AC49" i="61"/>
  <c r="M49" i="61"/>
  <c r="I19" i="61"/>
  <c r="U49" i="61"/>
  <c r="BM49" i="61"/>
  <c r="Y49" i="61"/>
  <c r="AO49" i="61"/>
  <c r="E49" i="61"/>
  <c r="BA49" i="61"/>
  <c r="AK49" i="61"/>
  <c r="AG49" i="61"/>
  <c r="BQ49" i="61"/>
  <c r="I25" i="61"/>
  <c r="I23" i="61"/>
  <c r="C52" i="61"/>
  <c r="C49" i="61" s="1"/>
  <c r="B53" i="61"/>
  <c r="BL41" i="61" s="1"/>
  <c r="BL40" i="61" s="1"/>
  <c r="CA70" i="20" s="1"/>
  <c r="AW49" i="61"/>
  <c r="I5" i="61"/>
  <c r="BN41" i="19"/>
  <c r="D19" i="19"/>
  <c r="W155" i="20" s="1"/>
  <c r="BH38" i="60"/>
  <c r="BH36" i="60" s="1"/>
  <c r="D8" i="60"/>
  <c r="O302" i="20" s="1"/>
  <c r="AV38" i="60"/>
  <c r="AV36" i="60" s="1"/>
  <c r="D9" i="60"/>
  <c r="AY38" i="60"/>
  <c r="AY36" i="60" s="1"/>
  <c r="O38" i="60"/>
  <c r="O36" i="60" s="1"/>
  <c r="BK41" i="19"/>
  <c r="X36" i="60"/>
  <c r="C36" i="60"/>
  <c r="D10" i="60"/>
  <c r="D6" i="60"/>
  <c r="AA36" i="60"/>
  <c r="F36" i="60"/>
  <c r="B40" i="60"/>
  <c r="AG36" i="60"/>
  <c r="I36" i="60"/>
  <c r="V117" i="20"/>
  <c r="W117" i="20"/>
  <c r="X117" i="20"/>
  <c r="Y117" i="20"/>
  <c r="T115" i="20"/>
  <c r="AR102" i="59"/>
  <c r="AP102" i="59"/>
  <c r="AR101" i="59"/>
  <c r="AP101" i="59"/>
  <c r="AR100" i="59"/>
  <c r="AP100" i="59"/>
  <c r="AR99" i="59"/>
  <c r="AP99" i="59"/>
  <c r="AR98" i="59"/>
  <c r="AP98" i="59"/>
  <c r="AR97" i="59"/>
  <c r="AP97" i="59"/>
  <c r="AR96" i="59"/>
  <c r="AP96" i="59"/>
  <c r="AR95" i="59"/>
  <c r="AP95" i="59"/>
  <c r="AR94" i="59"/>
  <c r="AP94" i="59"/>
  <c r="AR93" i="59"/>
  <c r="AP93" i="59"/>
  <c r="AR92" i="59"/>
  <c r="AP92" i="59"/>
  <c r="AR91" i="59"/>
  <c r="AP91" i="59"/>
  <c r="AR90" i="59"/>
  <c r="AP90" i="59"/>
  <c r="AR89" i="59"/>
  <c r="AP89" i="59"/>
  <c r="AR88" i="59"/>
  <c r="AP88" i="59"/>
  <c r="AR87" i="59"/>
  <c r="AP87" i="59"/>
  <c r="AR86" i="59"/>
  <c r="AP86" i="59"/>
  <c r="AR85" i="59"/>
  <c r="AP85" i="59"/>
  <c r="AR84" i="59"/>
  <c r="AP84" i="59"/>
  <c r="AR83" i="59"/>
  <c r="AP83" i="59"/>
  <c r="AR82" i="59"/>
  <c r="AP82" i="59"/>
  <c r="AR81" i="59"/>
  <c r="AP81" i="59"/>
  <c r="AR80" i="59"/>
  <c r="AP80" i="59"/>
  <c r="AR79" i="59"/>
  <c r="AP79" i="59"/>
  <c r="AR78" i="59"/>
  <c r="AP78" i="59"/>
  <c r="AR77" i="59"/>
  <c r="AP77" i="59"/>
  <c r="AR76" i="59"/>
  <c r="AP76" i="59"/>
  <c r="AR75" i="59"/>
  <c r="AP75" i="59"/>
  <c r="AR74" i="59"/>
  <c r="AP74" i="59"/>
  <c r="AR73" i="59"/>
  <c r="AP73" i="59"/>
  <c r="AR72" i="59"/>
  <c r="AP72" i="59"/>
  <c r="AR71" i="59"/>
  <c r="AP71" i="59"/>
  <c r="AR70" i="59"/>
  <c r="AP70" i="59"/>
  <c r="AR69" i="59"/>
  <c r="AP69" i="59"/>
  <c r="AR68" i="59"/>
  <c r="AP68" i="59"/>
  <c r="AR67" i="59"/>
  <c r="AP67" i="59"/>
  <c r="AR66" i="59"/>
  <c r="AP66" i="59"/>
  <c r="AR65" i="59"/>
  <c r="AP65" i="59"/>
  <c r="AR64" i="59"/>
  <c r="AP64" i="59"/>
  <c r="AR63" i="59"/>
  <c r="AP63" i="59"/>
  <c r="AR62" i="59"/>
  <c r="AP62" i="59"/>
  <c r="AR61" i="59"/>
  <c r="AP61" i="59"/>
  <c r="AR60" i="59"/>
  <c r="AP60" i="59"/>
  <c r="AR59" i="59"/>
  <c r="AP59" i="59"/>
  <c r="AR58" i="59"/>
  <c r="AP58" i="59"/>
  <c r="AR57" i="59"/>
  <c r="AP57" i="59"/>
  <c r="AR56" i="59"/>
  <c r="AP56" i="59"/>
  <c r="AR55" i="59"/>
  <c r="AP55" i="59"/>
  <c r="AR54" i="59"/>
  <c r="AP54" i="59"/>
  <c r="AR53" i="59"/>
  <c r="AP53" i="59"/>
  <c r="AR52" i="59"/>
  <c r="AP52" i="59"/>
  <c r="AR51" i="59"/>
  <c r="AP51" i="59"/>
  <c r="AR50" i="59"/>
  <c r="AP50" i="59"/>
  <c r="AR49" i="59"/>
  <c r="AP49" i="59"/>
  <c r="AR48" i="59"/>
  <c r="AP48" i="59"/>
  <c r="AR47" i="59"/>
  <c r="AP47" i="59"/>
  <c r="AR46" i="59"/>
  <c r="AP46" i="59"/>
  <c r="AR45" i="59"/>
  <c r="AP45" i="59"/>
  <c r="A45" i="59"/>
  <c r="A46" i="59" s="1"/>
  <c r="A47" i="59" s="1"/>
  <c r="A48" i="59" s="1"/>
  <c r="A49" i="59" s="1"/>
  <c r="A50" i="59" s="1"/>
  <c r="A51" i="59" s="1"/>
  <c r="A52" i="59" s="1"/>
  <c r="A53" i="59" s="1"/>
  <c r="A54" i="59" s="1"/>
  <c r="A55" i="59" s="1"/>
  <c r="A56" i="59" s="1"/>
  <c r="A57" i="59" s="1"/>
  <c r="A58" i="59" s="1"/>
  <c r="A59" i="59" s="1"/>
  <c r="A60" i="59" s="1"/>
  <c r="A61" i="59" s="1"/>
  <c r="A62" i="59" s="1"/>
  <c r="A63" i="59" s="1"/>
  <c r="A64" i="59" s="1"/>
  <c r="A65" i="59" s="1"/>
  <c r="A66" i="59" s="1"/>
  <c r="A67" i="59" s="1"/>
  <c r="A68" i="59" s="1"/>
  <c r="A69" i="59" s="1"/>
  <c r="A70" i="59" s="1"/>
  <c r="A71" i="59" s="1"/>
  <c r="A72" i="59" s="1"/>
  <c r="A73" i="59" s="1"/>
  <c r="A74" i="59" s="1"/>
  <c r="A75" i="59" s="1"/>
  <c r="A76" i="59" s="1"/>
  <c r="A77" i="59" s="1"/>
  <c r="A78" i="59" s="1"/>
  <c r="A79" i="59" s="1"/>
  <c r="A80" i="59" s="1"/>
  <c r="A81" i="59" s="1"/>
  <c r="A82" i="59" s="1"/>
  <c r="A83" i="59" s="1"/>
  <c r="A84" i="59" s="1"/>
  <c r="A85" i="59" s="1"/>
  <c r="A86" i="59" s="1"/>
  <c r="A87" i="59" s="1"/>
  <c r="A88" i="59" s="1"/>
  <c r="A89" i="59" s="1"/>
  <c r="A90" i="59" s="1"/>
  <c r="A91" i="59" s="1"/>
  <c r="A92" i="59" s="1"/>
  <c r="A93" i="59" s="1"/>
  <c r="A94" i="59" s="1"/>
  <c r="A95" i="59" s="1"/>
  <c r="A96" i="59" s="1"/>
  <c r="A97" i="59" s="1"/>
  <c r="A98" i="59" s="1"/>
  <c r="A99" i="59" s="1"/>
  <c r="A100" i="59" s="1"/>
  <c r="A101" i="59" s="1"/>
  <c r="A102" i="59" s="1"/>
  <c r="A103" i="59" s="1"/>
  <c r="A104" i="59" s="1"/>
  <c r="A105" i="59" s="1"/>
  <c r="A106" i="59" s="1"/>
  <c r="A107" i="59" s="1"/>
  <c r="A108" i="59" s="1"/>
  <c r="A109" i="59" s="1"/>
  <c r="A110" i="59" s="1"/>
  <c r="A111" i="59" s="1"/>
  <c r="A112" i="59" s="1"/>
  <c r="A113" i="59" s="1"/>
  <c r="A114" i="59" s="1"/>
  <c r="A115" i="59" s="1"/>
  <c r="A116" i="59" s="1"/>
  <c r="A117" i="59" s="1"/>
  <c r="A118" i="59" s="1"/>
  <c r="A119" i="59" s="1"/>
  <c r="A120" i="59" s="1"/>
  <c r="A121" i="59" s="1"/>
  <c r="A122" i="59" s="1"/>
  <c r="A123" i="59" s="1"/>
  <c r="A124" i="59" s="1"/>
  <c r="A125" i="59" s="1"/>
  <c r="A126" i="59" s="1"/>
  <c r="A127" i="59" s="1"/>
  <c r="A128" i="59" s="1"/>
  <c r="A129" i="59" s="1"/>
  <c r="A130" i="59" s="1"/>
  <c r="A131" i="59" s="1"/>
  <c r="AR44" i="59"/>
  <c r="AP44" i="59"/>
  <c r="AM42" i="59"/>
  <c r="AM8" i="20" s="1"/>
  <c r="AM41" i="59"/>
  <c r="AM7" i="20" s="1"/>
  <c r="AL39" i="59"/>
  <c r="AK35" i="59" s="1"/>
  <c r="AK39" i="59"/>
  <c r="C7" i="59" s="1"/>
  <c r="V121" i="20" s="1"/>
  <c r="AD39" i="59"/>
  <c r="AD40" i="59" s="1"/>
  <c r="AC39" i="59"/>
  <c r="C15" i="59" s="1"/>
  <c r="AB39" i="59"/>
  <c r="AB40" i="59" s="1"/>
  <c r="AA39" i="59"/>
  <c r="C14" i="59" s="1"/>
  <c r="Z39" i="59"/>
  <c r="Z40" i="59" s="1"/>
  <c r="Y39" i="59"/>
  <c r="C9" i="59" s="1"/>
  <c r="X39" i="59"/>
  <c r="X40" i="59" s="1"/>
  <c r="W39" i="59"/>
  <c r="C10" i="59" s="1"/>
  <c r="V39" i="59"/>
  <c r="V40" i="59" s="1"/>
  <c r="U39" i="59"/>
  <c r="C22" i="59" s="1"/>
  <c r="T39" i="59"/>
  <c r="T40" i="59" s="1"/>
  <c r="S39" i="59"/>
  <c r="C6" i="59" s="1"/>
  <c r="V118" i="20" s="1"/>
  <c r="R39" i="59"/>
  <c r="R40" i="59" s="1"/>
  <c r="Q39" i="59"/>
  <c r="C16" i="59" s="1"/>
  <c r="P39" i="59"/>
  <c r="O35" i="59" s="1"/>
  <c r="O39" i="59"/>
  <c r="C12" i="59" s="1"/>
  <c r="N39" i="59"/>
  <c r="N40" i="59" s="1"/>
  <c r="M39" i="59"/>
  <c r="C21" i="59" s="1"/>
  <c r="L39" i="59"/>
  <c r="L40" i="59" s="1"/>
  <c r="K39" i="59"/>
  <c r="C20" i="59" s="1"/>
  <c r="J39" i="59"/>
  <c r="I39" i="59"/>
  <c r="C13" i="59" s="1"/>
  <c r="H39" i="59"/>
  <c r="H40" i="59" s="1"/>
  <c r="G39" i="59"/>
  <c r="C5" i="59" s="1"/>
  <c r="V120" i="20" s="1"/>
  <c r="F39" i="59"/>
  <c r="F40" i="59" s="1"/>
  <c r="E39" i="59"/>
  <c r="C11" i="59" s="1"/>
  <c r="D39" i="59"/>
  <c r="D40" i="59" s="1"/>
  <c r="C39" i="59"/>
  <c r="C8" i="59" s="1"/>
  <c r="V119" i="20" s="1"/>
  <c r="Q35" i="59"/>
  <c r="A3" i="59"/>
  <c r="BL909" i="58"/>
  <c r="BK909" i="58"/>
  <c r="BL858" i="58"/>
  <c r="BK858" i="58"/>
  <c r="BL857" i="58"/>
  <c r="BK857" i="58"/>
  <c r="BL856" i="58"/>
  <c r="BK856" i="58"/>
  <c r="BL855" i="58"/>
  <c r="BK855" i="58"/>
  <c r="BL854" i="58"/>
  <c r="BK854" i="58"/>
  <c r="BL853" i="58"/>
  <c r="BK853" i="58"/>
  <c r="BL852" i="58"/>
  <c r="BK852" i="58"/>
  <c r="BL851" i="58"/>
  <c r="BK851" i="58"/>
  <c r="BL850" i="58"/>
  <c r="BK850" i="58"/>
  <c r="BL849" i="58"/>
  <c r="BK849" i="58"/>
  <c r="BL848" i="58"/>
  <c r="BK848" i="58"/>
  <c r="BL847" i="58"/>
  <c r="BK847" i="58"/>
  <c r="BL846" i="58"/>
  <c r="BK846" i="58"/>
  <c r="BL845" i="58"/>
  <c r="BK845" i="58"/>
  <c r="BL844" i="58"/>
  <c r="BK844" i="58"/>
  <c r="BL843" i="58"/>
  <c r="BK843" i="58"/>
  <c r="BL842" i="58"/>
  <c r="BK842" i="58"/>
  <c r="BL841" i="58"/>
  <c r="BK841" i="58"/>
  <c r="BL840" i="58"/>
  <c r="BK840" i="58"/>
  <c r="BL839" i="58"/>
  <c r="BK839" i="58"/>
  <c r="BL838" i="58"/>
  <c r="BK838" i="58"/>
  <c r="BL837" i="58"/>
  <c r="BK837" i="58"/>
  <c r="BL836" i="58"/>
  <c r="BK836" i="58"/>
  <c r="BL835" i="58"/>
  <c r="BK835" i="58"/>
  <c r="BL834" i="58"/>
  <c r="BK834" i="58"/>
  <c r="BL833" i="58"/>
  <c r="BK833" i="58"/>
  <c r="BL832" i="58"/>
  <c r="BK832" i="58"/>
  <c r="BL831" i="58"/>
  <c r="BK831" i="58"/>
  <c r="BL830" i="58"/>
  <c r="BK830" i="58"/>
  <c r="BL829" i="58"/>
  <c r="BK829" i="58"/>
  <c r="BL828" i="58"/>
  <c r="BK828" i="58"/>
  <c r="BL827" i="58"/>
  <c r="BK827" i="58"/>
  <c r="BL826" i="58"/>
  <c r="BK826" i="58"/>
  <c r="BL825" i="58"/>
  <c r="BK825" i="58"/>
  <c r="BL824" i="58"/>
  <c r="BK824" i="58"/>
  <c r="BL823" i="58"/>
  <c r="BK823" i="58"/>
  <c r="BL822" i="58"/>
  <c r="BK822" i="58"/>
  <c r="BL821" i="58"/>
  <c r="BK821" i="58"/>
  <c r="BL820" i="58"/>
  <c r="BK820" i="58"/>
  <c r="BL819" i="58"/>
  <c r="BK819" i="58"/>
  <c r="BL818" i="58"/>
  <c r="BK818" i="58"/>
  <c r="BL817" i="58"/>
  <c r="BK817" i="58"/>
  <c r="BL816" i="58"/>
  <c r="BK816" i="58"/>
  <c r="BL815" i="58"/>
  <c r="BK815" i="58"/>
  <c r="BL814" i="58"/>
  <c r="BK814" i="58"/>
  <c r="BL813" i="58"/>
  <c r="BK813" i="58"/>
  <c r="BL812" i="58"/>
  <c r="BK812" i="58"/>
  <c r="BL811" i="58"/>
  <c r="BK811" i="58"/>
  <c r="BL810" i="58"/>
  <c r="BK810" i="58"/>
  <c r="BL809" i="58"/>
  <c r="BK809" i="58"/>
  <c r="BL808" i="58"/>
  <c r="BK808" i="58"/>
  <c r="BL807" i="58"/>
  <c r="BK807" i="58"/>
  <c r="BL806" i="58"/>
  <c r="BK806" i="58"/>
  <c r="BL805" i="58"/>
  <c r="BK805" i="58"/>
  <c r="BL804" i="58"/>
  <c r="BK804" i="58"/>
  <c r="BL803" i="58"/>
  <c r="BK803" i="58"/>
  <c r="BL802" i="58"/>
  <c r="BK802" i="58"/>
  <c r="BL801" i="58"/>
  <c r="BK801" i="58"/>
  <c r="BL800" i="58"/>
  <c r="BK800" i="58"/>
  <c r="BL799" i="58"/>
  <c r="BK799" i="58"/>
  <c r="BL798" i="58"/>
  <c r="BK798" i="58"/>
  <c r="BL797" i="58"/>
  <c r="BK797" i="58"/>
  <c r="BL796" i="58"/>
  <c r="BK796" i="58"/>
  <c r="BL795" i="58"/>
  <c r="BK795" i="58"/>
  <c r="BL794" i="58"/>
  <c r="BK794" i="58"/>
  <c r="BL793" i="58"/>
  <c r="BK793" i="58"/>
  <c r="BL792" i="58"/>
  <c r="BK792" i="58"/>
  <c r="BL791" i="58"/>
  <c r="BK791" i="58"/>
  <c r="BL790" i="58"/>
  <c r="BK790" i="58"/>
  <c r="BL789" i="58"/>
  <c r="BK789" i="58"/>
  <c r="BL788" i="58"/>
  <c r="BK788" i="58"/>
  <c r="BL787" i="58"/>
  <c r="BK787" i="58"/>
  <c r="BL786" i="58"/>
  <c r="BK786" i="58"/>
  <c r="BL785" i="58"/>
  <c r="BK785" i="58"/>
  <c r="BL784" i="58"/>
  <c r="BK784" i="58"/>
  <c r="BL783" i="58"/>
  <c r="BK783" i="58"/>
  <c r="BL782" i="58"/>
  <c r="BK782" i="58"/>
  <c r="BL781" i="58"/>
  <c r="BK781" i="58"/>
  <c r="BL780" i="58"/>
  <c r="BK780" i="58"/>
  <c r="BL779" i="58"/>
  <c r="BK779" i="58"/>
  <c r="BL778" i="58"/>
  <c r="BK778" i="58"/>
  <c r="BL777" i="58"/>
  <c r="BK777" i="58"/>
  <c r="BL776" i="58"/>
  <c r="BK776" i="58"/>
  <c r="BL775" i="58"/>
  <c r="BK775" i="58"/>
  <c r="BL774" i="58"/>
  <c r="BK774" i="58"/>
  <c r="BL773" i="58"/>
  <c r="BK773" i="58"/>
  <c r="BL772" i="58"/>
  <c r="BK772" i="58"/>
  <c r="BL771" i="58"/>
  <c r="BK771" i="58"/>
  <c r="BL770" i="58"/>
  <c r="BK770" i="58"/>
  <c r="BL769" i="58"/>
  <c r="BK769" i="58"/>
  <c r="BL768" i="58"/>
  <c r="BK768" i="58"/>
  <c r="BL767" i="58"/>
  <c r="BK767" i="58"/>
  <c r="BL766" i="58"/>
  <c r="BK766" i="58"/>
  <c r="BL765" i="58"/>
  <c r="BK765" i="58"/>
  <c r="BL764" i="58"/>
  <c r="BK764" i="58"/>
  <c r="BL763" i="58"/>
  <c r="BK763" i="58"/>
  <c r="BL762" i="58"/>
  <c r="BK762" i="58"/>
  <c r="BL761" i="58"/>
  <c r="BK761" i="58"/>
  <c r="BL760" i="58"/>
  <c r="BK760" i="58"/>
  <c r="BL759" i="58"/>
  <c r="BK759" i="58"/>
  <c r="BL758" i="58"/>
  <c r="BK758" i="58"/>
  <c r="BL757" i="58"/>
  <c r="BK757" i="58"/>
  <c r="BL756" i="58"/>
  <c r="BK756" i="58"/>
  <c r="BL755" i="58"/>
  <c r="BK755" i="58"/>
  <c r="BL754" i="58"/>
  <c r="BK754" i="58"/>
  <c r="BL753" i="58"/>
  <c r="BK753" i="58"/>
  <c r="BL752" i="58"/>
  <c r="BK752" i="58"/>
  <c r="BL751" i="58"/>
  <c r="BK751" i="58"/>
  <c r="BL750" i="58"/>
  <c r="BK750" i="58"/>
  <c r="BL749" i="58"/>
  <c r="BK749" i="58"/>
  <c r="BL748" i="58"/>
  <c r="BK748" i="58"/>
  <c r="BL747" i="58"/>
  <c r="BK747" i="58"/>
  <c r="BL746" i="58"/>
  <c r="BK746" i="58"/>
  <c r="BL745" i="58"/>
  <c r="BK745" i="58"/>
  <c r="BL744" i="58"/>
  <c r="BK744" i="58"/>
  <c r="BL743" i="58"/>
  <c r="BK743" i="58"/>
  <c r="BL742" i="58"/>
  <c r="BK742" i="58"/>
  <c r="BL741" i="58"/>
  <c r="BK741" i="58"/>
  <c r="BL740" i="58"/>
  <c r="BK740" i="58"/>
  <c r="BL739" i="58"/>
  <c r="BK739" i="58"/>
  <c r="BL738" i="58"/>
  <c r="BK738" i="58"/>
  <c r="BL737" i="58"/>
  <c r="BK737" i="58"/>
  <c r="BL736" i="58"/>
  <c r="BK736" i="58"/>
  <c r="BL735" i="58"/>
  <c r="BK735" i="58"/>
  <c r="BL734" i="58"/>
  <c r="BK734" i="58"/>
  <c r="BL733" i="58"/>
  <c r="BK733" i="58"/>
  <c r="BL732" i="58"/>
  <c r="BK732" i="58"/>
  <c r="BL731" i="58"/>
  <c r="BK731" i="58"/>
  <c r="BL730" i="58"/>
  <c r="BK730" i="58"/>
  <c r="BL729" i="58"/>
  <c r="BK729" i="58"/>
  <c r="BL728" i="58"/>
  <c r="BK728" i="58"/>
  <c r="BL727" i="58"/>
  <c r="BK727" i="58"/>
  <c r="BL726" i="58"/>
  <c r="BK726" i="58"/>
  <c r="BL725" i="58"/>
  <c r="BK725" i="58"/>
  <c r="BL724" i="58"/>
  <c r="BK724" i="58"/>
  <c r="BL723" i="58"/>
  <c r="BK723" i="58"/>
  <c r="BL722" i="58"/>
  <c r="BK722" i="58"/>
  <c r="BL721" i="58"/>
  <c r="BK721" i="58"/>
  <c r="BL720" i="58"/>
  <c r="BK720" i="58"/>
  <c r="BL719" i="58"/>
  <c r="BK719" i="58"/>
  <c r="BL718" i="58"/>
  <c r="BK718" i="58"/>
  <c r="BL717" i="58"/>
  <c r="BK717" i="58"/>
  <c r="BL716" i="58"/>
  <c r="BK716" i="58"/>
  <c r="BL715" i="58"/>
  <c r="BK715" i="58"/>
  <c r="BL714" i="58"/>
  <c r="BK714" i="58"/>
  <c r="BL713" i="58"/>
  <c r="BK713" i="58"/>
  <c r="BL712" i="58"/>
  <c r="BK712" i="58"/>
  <c r="BL711" i="58"/>
  <c r="BK711" i="58"/>
  <c r="BL710" i="58"/>
  <c r="BK710" i="58"/>
  <c r="BL709" i="58"/>
  <c r="BK709" i="58"/>
  <c r="BL708" i="58"/>
  <c r="BK708" i="58"/>
  <c r="BL707" i="58"/>
  <c r="BK707" i="58"/>
  <c r="BL706" i="58"/>
  <c r="BK706" i="58"/>
  <c r="BL705" i="58"/>
  <c r="BK705" i="58"/>
  <c r="BL704" i="58"/>
  <c r="BK704" i="58"/>
  <c r="BL703" i="58"/>
  <c r="BK703" i="58"/>
  <c r="BL702" i="58"/>
  <c r="BK702" i="58"/>
  <c r="BL701" i="58"/>
  <c r="BK701" i="58"/>
  <c r="BL700" i="58"/>
  <c r="BK700" i="58"/>
  <c r="BL699" i="58"/>
  <c r="BK699" i="58"/>
  <c r="BL698" i="58"/>
  <c r="BK698" i="58"/>
  <c r="BL697" i="58"/>
  <c r="BK697" i="58"/>
  <c r="BL696" i="58"/>
  <c r="BK696" i="58"/>
  <c r="BL695" i="58"/>
  <c r="BK695" i="58"/>
  <c r="BL694" i="58"/>
  <c r="BK694" i="58"/>
  <c r="BL693" i="58"/>
  <c r="BK693" i="58"/>
  <c r="BL692" i="58"/>
  <c r="BK692" i="58"/>
  <c r="BL691" i="58"/>
  <c r="BK691" i="58"/>
  <c r="BL690" i="58"/>
  <c r="BK690" i="58"/>
  <c r="BL689" i="58"/>
  <c r="BK689" i="58"/>
  <c r="BL688" i="58"/>
  <c r="BK688" i="58"/>
  <c r="BL687" i="58"/>
  <c r="BK687" i="58"/>
  <c r="BL686" i="58"/>
  <c r="BK686" i="58"/>
  <c r="BL685" i="58"/>
  <c r="BK685" i="58"/>
  <c r="BL684" i="58"/>
  <c r="BK684" i="58"/>
  <c r="BL683" i="58"/>
  <c r="BK683" i="58"/>
  <c r="BL682" i="58"/>
  <c r="BK682" i="58"/>
  <c r="BL681" i="58"/>
  <c r="BK681" i="58"/>
  <c r="BL680" i="58"/>
  <c r="BK680" i="58"/>
  <c r="BL679" i="58"/>
  <c r="BK679" i="58"/>
  <c r="BL678" i="58"/>
  <c r="BK678" i="58"/>
  <c r="BL677" i="58"/>
  <c r="BK677" i="58"/>
  <c r="BL676" i="58"/>
  <c r="BK676" i="58"/>
  <c r="BL675" i="58"/>
  <c r="BK675" i="58"/>
  <c r="BL674" i="58"/>
  <c r="BK674" i="58"/>
  <c r="BL673" i="58"/>
  <c r="BK673" i="58"/>
  <c r="BL672" i="58"/>
  <c r="BK672" i="58"/>
  <c r="BL671" i="58"/>
  <c r="BK671" i="58"/>
  <c r="BL670" i="58"/>
  <c r="BK670" i="58"/>
  <c r="BL669" i="58"/>
  <c r="BK669" i="58"/>
  <c r="BL668" i="58"/>
  <c r="BK668" i="58"/>
  <c r="BL667" i="58"/>
  <c r="BK667" i="58"/>
  <c r="BL666" i="58"/>
  <c r="BK666" i="58"/>
  <c r="BL665" i="58"/>
  <c r="BK665" i="58"/>
  <c r="BL664" i="58"/>
  <c r="BK664" i="58"/>
  <c r="BL663" i="58"/>
  <c r="BK663" i="58"/>
  <c r="BL662" i="58"/>
  <c r="BK662" i="58"/>
  <c r="BL661" i="58"/>
  <c r="BK661" i="58"/>
  <c r="BL660" i="58"/>
  <c r="BK660" i="58"/>
  <c r="BL659" i="58"/>
  <c r="BK659" i="58"/>
  <c r="BL658" i="58"/>
  <c r="BK658" i="58"/>
  <c r="BL657" i="58"/>
  <c r="BK657" i="58"/>
  <c r="BL656" i="58"/>
  <c r="BK656" i="58"/>
  <c r="BL655" i="58"/>
  <c r="BK655" i="58"/>
  <c r="BL654" i="58"/>
  <c r="BK654" i="58"/>
  <c r="BL653" i="58"/>
  <c r="BK653" i="58"/>
  <c r="BL652" i="58"/>
  <c r="BK652" i="58"/>
  <c r="BL651" i="58"/>
  <c r="BK651" i="58"/>
  <c r="BL650" i="58"/>
  <c r="BK650" i="58"/>
  <c r="BL649" i="58"/>
  <c r="BK649" i="58"/>
  <c r="BL648" i="58"/>
  <c r="BK648" i="58"/>
  <c r="BL647" i="58"/>
  <c r="BK647" i="58"/>
  <c r="BL646" i="58"/>
  <c r="BK646" i="58"/>
  <c r="BL645" i="58"/>
  <c r="BK645" i="58"/>
  <c r="BL644" i="58"/>
  <c r="BK644" i="58"/>
  <c r="BL643" i="58"/>
  <c r="BK643" i="58"/>
  <c r="BL642" i="58"/>
  <c r="BK642" i="58"/>
  <c r="BL641" i="58"/>
  <c r="BK641" i="58"/>
  <c r="BL640" i="58"/>
  <c r="BK640" i="58"/>
  <c r="BL639" i="58"/>
  <c r="BK639" i="58"/>
  <c r="BL638" i="58"/>
  <c r="BK638" i="58"/>
  <c r="BL637" i="58"/>
  <c r="BK637" i="58"/>
  <c r="BL636" i="58"/>
  <c r="BK636" i="58"/>
  <c r="BL635" i="58"/>
  <c r="BK635" i="58"/>
  <c r="BL634" i="58"/>
  <c r="BK634" i="58"/>
  <c r="BL633" i="58"/>
  <c r="BK633" i="58"/>
  <c r="BL632" i="58"/>
  <c r="BK632" i="58"/>
  <c r="BL631" i="58"/>
  <c r="BK631" i="58"/>
  <c r="BL630" i="58"/>
  <c r="BK630" i="58"/>
  <c r="BL629" i="58"/>
  <c r="BK629" i="58"/>
  <c r="BL628" i="58"/>
  <c r="BK628" i="58"/>
  <c r="BL627" i="58"/>
  <c r="BK627" i="58"/>
  <c r="BL626" i="58"/>
  <c r="BK626" i="58"/>
  <c r="BL625" i="58"/>
  <c r="BK625" i="58"/>
  <c r="BL624" i="58"/>
  <c r="BK624" i="58"/>
  <c r="BL623" i="58"/>
  <c r="BK623" i="58"/>
  <c r="BL622" i="58"/>
  <c r="BK622" i="58"/>
  <c r="BL621" i="58"/>
  <c r="BK621" i="58"/>
  <c r="BL620" i="58"/>
  <c r="BK620" i="58"/>
  <c r="BL619" i="58"/>
  <c r="BK619" i="58"/>
  <c r="BL618" i="58"/>
  <c r="BK618" i="58"/>
  <c r="BL617" i="58"/>
  <c r="BK617" i="58"/>
  <c r="BL616" i="58"/>
  <c r="BK616" i="58"/>
  <c r="BL615" i="58"/>
  <c r="BK615" i="58"/>
  <c r="BL614" i="58"/>
  <c r="BK614" i="58"/>
  <c r="BL613" i="58"/>
  <c r="BK613" i="58"/>
  <c r="BL612" i="58"/>
  <c r="BK612" i="58"/>
  <c r="BL611" i="58"/>
  <c r="BK611" i="58"/>
  <c r="BL610" i="58"/>
  <c r="BK610" i="58"/>
  <c r="BL609" i="58"/>
  <c r="BK609" i="58"/>
  <c r="BL608" i="58"/>
  <c r="BK608" i="58"/>
  <c r="BL607" i="58"/>
  <c r="BK607" i="58"/>
  <c r="BL606" i="58"/>
  <c r="BK606" i="58"/>
  <c r="BL605" i="58"/>
  <c r="BK605" i="58"/>
  <c r="BL604" i="58"/>
  <c r="BK604" i="58"/>
  <c r="BL603" i="58"/>
  <c r="BK603" i="58"/>
  <c r="BL602" i="58"/>
  <c r="BK602" i="58"/>
  <c r="BL601" i="58"/>
  <c r="BK601" i="58"/>
  <c r="BL600" i="58"/>
  <c r="BK600" i="58"/>
  <c r="BL599" i="58"/>
  <c r="BK599" i="58"/>
  <c r="BL598" i="58"/>
  <c r="BK598" i="58"/>
  <c r="BL597" i="58"/>
  <c r="BK597" i="58"/>
  <c r="BL596" i="58"/>
  <c r="BK596" i="58"/>
  <c r="BL595" i="58"/>
  <c r="BK595" i="58"/>
  <c r="BL594" i="58"/>
  <c r="BK594" i="58"/>
  <c r="BL593" i="58"/>
  <c r="BK593" i="58"/>
  <c r="BL592" i="58"/>
  <c r="BK592" i="58"/>
  <c r="BL591" i="58"/>
  <c r="BK591" i="58"/>
  <c r="BL590" i="58"/>
  <c r="BK590" i="58"/>
  <c r="BL589" i="58"/>
  <c r="BK589" i="58"/>
  <c r="BL588" i="58"/>
  <c r="BK588" i="58"/>
  <c r="BL587" i="58"/>
  <c r="BK587" i="58"/>
  <c r="BL586" i="58"/>
  <c r="BK586" i="58"/>
  <c r="BL585" i="58"/>
  <c r="BK585" i="58"/>
  <c r="BL584" i="58"/>
  <c r="BK584" i="58"/>
  <c r="BL583" i="58"/>
  <c r="BK583" i="58"/>
  <c r="BL582" i="58"/>
  <c r="BK582" i="58"/>
  <c r="BL581" i="58"/>
  <c r="BK581" i="58"/>
  <c r="BL580" i="58"/>
  <c r="BK580" i="58"/>
  <c r="BL579" i="58"/>
  <c r="BK579" i="58"/>
  <c r="BL578" i="58"/>
  <c r="BK578" i="58"/>
  <c r="BL577" i="58"/>
  <c r="BK577" i="58"/>
  <c r="BL576" i="58"/>
  <c r="BK576" i="58"/>
  <c r="BL575" i="58"/>
  <c r="BK575" i="58"/>
  <c r="BL574" i="58"/>
  <c r="BK574" i="58"/>
  <c r="BL573" i="58"/>
  <c r="BK573" i="58"/>
  <c r="BL572" i="58"/>
  <c r="BK572" i="58"/>
  <c r="BL571" i="58"/>
  <c r="BK571" i="58"/>
  <c r="BL570" i="58"/>
  <c r="BK570" i="58"/>
  <c r="BL569" i="58"/>
  <c r="BK569" i="58"/>
  <c r="BL568" i="58"/>
  <c r="BK568" i="58"/>
  <c r="BL567" i="58"/>
  <c r="BK567" i="58"/>
  <c r="BL566" i="58"/>
  <c r="BK566" i="58"/>
  <c r="BL565" i="58"/>
  <c r="BK565" i="58"/>
  <c r="BL564" i="58"/>
  <c r="BK564" i="58"/>
  <c r="BL563" i="58"/>
  <c r="BK563" i="58"/>
  <c r="BL562" i="58"/>
  <c r="BK562" i="58"/>
  <c r="BL561" i="58"/>
  <c r="BK561" i="58"/>
  <c r="BL560" i="58"/>
  <c r="BK560" i="58"/>
  <c r="BL559" i="58"/>
  <c r="BK559" i="58"/>
  <c r="BL558" i="58"/>
  <c r="BK558" i="58"/>
  <c r="BL557" i="58"/>
  <c r="BK557" i="58"/>
  <c r="BL556" i="58"/>
  <c r="BK556" i="58"/>
  <c r="BL555" i="58"/>
  <c r="BK555" i="58"/>
  <c r="BL554" i="58"/>
  <c r="BK554" i="58"/>
  <c r="BL553" i="58"/>
  <c r="BK553" i="58"/>
  <c r="BL552" i="58"/>
  <c r="BK552" i="58"/>
  <c r="BL551" i="58"/>
  <c r="BK551" i="58"/>
  <c r="BL550" i="58"/>
  <c r="BK550" i="58"/>
  <c r="BL549" i="58"/>
  <c r="BK549" i="58"/>
  <c r="BL548" i="58"/>
  <c r="BK548" i="58"/>
  <c r="BL547" i="58"/>
  <c r="BK547" i="58"/>
  <c r="BL546" i="58"/>
  <c r="BK546" i="58"/>
  <c r="BL545" i="58"/>
  <c r="BK545" i="58"/>
  <c r="BL544" i="58"/>
  <c r="BK544" i="58"/>
  <c r="BL543" i="58"/>
  <c r="BK543" i="58"/>
  <c r="BL542" i="58"/>
  <c r="BK542" i="58"/>
  <c r="BL541" i="58"/>
  <c r="BK541" i="58"/>
  <c r="BL540" i="58"/>
  <c r="BK540" i="58"/>
  <c r="BL539" i="58"/>
  <c r="BK539" i="58"/>
  <c r="BL538" i="58"/>
  <c r="BK538" i="58"/>
  <c r="BL537" i="58"/>
  <c r="BK537" i="58"/>
  <c r="BL536" i="58"/>
  <c r="BK536" i="58"/>
  <c r="BL535" i="58"/>
  <c r="BK535" i="58"/>
  <c r="BL534" i="58"/>
  <c r="BK534" i="58"/>
  <c r="BL533" i="58"/>
  <c r="BK533" i="58"/>
  <c r="BL532" i="58"/>
  <c r="BK532" i="58"/>
  <c r="BL531" i="58"/>
  <c r="BK531" i="58"/>
  <c r="BL530" i="58"/>
  <c r="BK530" i="58"/>
  <c r="BL529" i="58"/>
  <c r="BK529" i="58"/>
  <c r="BL528" i="58"/>
  <c r="BK528" i="58"/>
  <c r="BL527" i="58"/>
  <c r="BK527" i="58"/>
  <c r="BL526" i="58"/>
  <c r="BK526" i="58"/>
  <c r="BL525" i="58"/>
  <c r="BK525" i="58"/>
  <c r="BL524" i="58"/>
  <c r="BK524" i="58"/>
  <c r="BL523" i="58"/>
  <c r="BK523" i="58"/>
  <c r="BL522" i="58"/>
  <c r="BK522" i="58"/>
  <c r="BL521" i="58"/>
  <c r="BK521" i="58"/>
  <c r="BL520" i="58"/>
  <c r="BK520" i="58"/>
  <c r="BL519" i="58"/>
  <c r="BK519" i="58"/>
  <c r="BL518" i="58"/>
  <c r="BK518" i="58"/>
  <c r="BL517" i="58"/>
  <c r="BK517" i="58"/>
  <c r="BL516" i="58"/>
  <c r="BK516" i="58"/>
  <c r="BL515" i="58"/>
  <c r="BK515" i="58"/>
  <c r="BL514" i="58"/>
  <c r="BK514" i="58"/>
  <c r="BL513" i="58"/>
  <c r="BK513" i="58"/>
  <c r="BL512" i="58"/>
  <c r="BK512" i="58"/>
  <c r="BL511" i="58"/>
  <c r="BK511" i="58"/>
  <c r="BL510" i="58"/>
  <c r="BK510" i="58"/>
  <c r="BL509" i="58"/>
  <c r="BK509" i="58"/>
  <c r="BL508" i="58"/>
  <c r="BK508" i="58"/>
  <c r="BL507" i="58"/>
  <c r="BK507" i="58"/>
  <c r="BL506" i="58"/>
  <c r="BK506" i="58"/>
  <c r="BL505" i="58"/>
  <c r="BK505" i="58"/>
  <c r="BL504" i="58"/>
  <c r="BK504" i="58"/>
  <c r="BL503" i="58"/>
  <c r="BK503" i="58"/>
  <c r="BL502" i="58"/>
  <c r="BK502" i="58"/>
  <c r="BL501" i="58"/>
  <c r="BK501" i="58"/>
  <c r="BL500" i="58"/>
  <c r="BK500" i="58"/>
  <c r="BL499" i="58"/>
  <c r="BK499" i="58"/>
  <c r="BL498" i="58"/>
  <c r="BK498" i="58"/>
  <c r="BL497" i="58"/>
  <c r="BK497" i="58"/>
  <c r="BL496" i="58"/>
  <c r="BK496" i="58"/>
  <c r="BL495" i="58"/>
  <c r="BK495" i="58"/>
  <c r="BL494" i="58"/>
  <c r="BK494" i="58"/>
  <c r="BL493" i="58"/>
  <c r="BK493" i="58"/>
  <c r="BL492" i="58"/>
  <c r="BK492" i="58"/>
  <c r="BL491" i="58"/>
  <c r="BK491" i="58"/>
  <c r="BL490" i="58"/>
  <c r="BK490" i="58"/>
  <c r="BL489" i="58"/>
  <c r="BK489" i="58"/>
  <c r="BL488" i="58"/>
  <c r="BK488" i="58"/>
  <c r="BL487" i="58"/>
  <c r="BK487" i="58"/>
  <c r="BL486" i="58"/>
  <c r="BK486" i="58"/>
  <c r="BL485" i="58"/>
  <c r="BK485" i="58"/>
  <c r="BL484" i="58"/>
  <c r="BK484" i="58"/>
  <c r="BL483" i="58"/>
  <c r="BK483" i="58"/>
  <c r="BL482" i="58"/>
  <c r="BK482" i="58"/>
  <c r="BL481" i="58"/>
  <c r="BK481" i="58"/>
  <c r="BL480" i="58"/>
  <c r="BK480" i="58"/>
  <c r="BL479" i="58"/>
  <c r="BK479" i="58"/>
  <c r="BL478" i="58"/>
  <c r="BK478" i="58"/>
  <c r="BL477" i="58"/>
  <c r="BK477" i="58"/>
  <c r="BL476" i="58"/>
  <c r="BK476" i="58"/>
  <c r="BL475" i="58"/>
  <c r="BK475" i="58"/>
  <c r="BL474" i="58"/>
  <c r="BK474" i="58"/>
  <c r="BL473" i="58"/>
  <c r="BK473" i="58"/>
  <c r="BL472" i="58"/>
  <c r="BK472" i="58"/>
  <c r="BL471" i="58"/>
  <c r="BK471" i="58"/>
  <c r="BL470" i="58"/>
  <c r="BK470" i="58"/>
  <c r="BL469" i="58"/>
  <c r="BK469" i="58"/>
  <c r="BL468" i="58"/>
  <c r="BK468" i="58"/>
  <c r="BL467" i="58"/>
  <c r="BK467" i="58"/>
  <c r="BL466" i="58"/>
  <c r="BK466" i="58"/>
  <c r="BL465" i="58"/>
  <c r="BK465" i="58"/>
  <c r="BL464" i="58"/>
  <c r="BK464" i="58"/>
  <c r="BL463" i="58"/>
  <c r="BK463" i="58"/>
  <c r="BL462" i="58"/>
  <c r="BK462" i="58"/>
  <c r="BL461" i="58"/>
  <c r="BK461" i="58"/>
  <c r="BL460" i="58"/>
  <c r="BK460" i="58"/>
  <c r="BL459" i="58"/>
  <c r="BK459" i="58"/>
  <c r="BL458" i="58"/>
  <c r="BK458" i="58"/>
  <c r="BL457" i="58"/>
  <c r="BK457" i="58"/>
  <c r="BL456" i="58"/>
  <c r="BK456" i="58"/>
  <c r="BL455" i="58"/>
  <c r="BK455" i="58"/>
  <c r="BL454" i="58"/>
  <c r="BK454" i="58"/>
  <c r="BL453" i="58"/>
  <c r="BK453" i="58"/>
  <c r="BL452" i="58"/>
  <c r="BK452" i="58"/>
  <c r="BL451" i="58"/>
  <c r="BK451" i="58"/>
  <c r="BL450" i="58"/>
  <c r="BK450" i="58"/>
  <c r="BL449" i="58"/>
  <c r="BK449" i="58"/>
  <c r="BL448" i="58"/>
  <c r="BK448" i="58"/>
  <c r="BL447" i="58"/>
  <c r="BK447" i="58"/>
  <c r="BL446" i="58"/>
  <c r="BK446" i="58"/>
  <c r="BL445" i="58"/>
  <c r="BK445" i="58"/>
  <c r="BL444" i="58"/>
  <c r="BK444" i="58"/>
  <c r="BL443" i="58"/>
  <c r="BK443" i="58"/>
  <c r="BL442" i="58"/>
  <c r="BK442" i="58"/>
  <c r="BL441" i="58"/>
  <c r="BK441" i="58"/>
  <c r="BL440" i="58"/>
  <c r="BK440" i="58"/>
  <c r="BL439" i="58"/>
  <c r="BK439" i="58"/>
  <c r="BL438" i="58"/>
  <c r="BK438" i="58"/>
  <c r="BL437" i="58"/>
  <c r="BK437" i="58"/>
  <c r="BL436" i="58"/>
  <c r="BK436" i="58"/>
  <c r="BL435" i="58"/>
  <c r="BK435" i="58"/>
  <c r="BL434" i="58"/>
  <c r="BK434" i="58"/>
  <c r="BL433" i="58"/>
  <c r="BK433" i="58"/>
  <c r="BL432" i="58"/>
  <c r="BK432" i="58"/>
  <c r="BL431" i="58"/>
  <c r="BK431" i="58"/>
  <c r="BL430" i="58"/>
  <c r="BK430" i="58"/>
  <c r="BL429" i="58"/>
  <c r="BK429" i="58"/>
  <c r="BL428" i="58"/>
  <c r="BK428" i="58"/>
  <c r="BL427" i="58"/>
  <c r="BK427" i="58"/>
  <c r="BL426" i="58"/>
  <c r="BK426" i="58"/>
  <c r="BL425" i="58"/>
  <c r="BK425" i="58"/>
  <c r="BL424" i="58"/>
  <c r="BK424" i="58"/>
  <c r="BL423" i="58"/>
  <c r="BK423" i="58"/>
  <c r="BL422" i="58"/>
  <c r="BK422" i="58"/>
  <c r="BL421" i="58"/>
  <c r="BK421" i="58"/>
  <c r="BL420" i="58"/>
  <c r="BK420" i="58"/>
  <c r="BL419" i="58"/>
  <c r="BK419" i="58"/>
  <c r="BL418" i="58"/>
  <c r="BK418" i="58"/>
  <c r="BL417" i="58"/>
  <c r="BK417" i="58"/>
  <c r="BL416" i="58"/>
  <c r="BK416" i="58"/>
  <c r="BL415" i="58"/>
  <c r="BK415" i="58"/>
  <c r="BL414" i="58"/>
  <c r="BK414" i="58"/>
  <c r="BL413" i="58"/>
  <c r="BK413" i="58"/>
  <c r="BL412" i="58"/>
  <c r="BK412" i="58"/>
  <c r="BL411" i="58"/>
  <c r="BK411" i="58"/>
  <c r="BL410" i="58"/>
  <c r="BK410" i="58"/>
  <c r="BL409" i="58"/>
  <c r="BK409" i="58"/>
  <c r="BL408" i="58"/>
  <c r="BK408" i="58"/>
  <c r="BL407" i="58"/>
  <c r="BK407" i="58"/>
  <c r="BL406" i="58"/>
  <c r="BK406" i="58"/>
  <c r="BL405" i="58"/>
  <c r="BK405" i="58"/>
  <c r="BL404" i="58"/>
  <c r="BK404" i="58"/>
  <c r="BL403" i="58"/>
  <c r="BK403" i="58"/>
  <c r="BL402" i="58"/>
  <c r="BK402" i="58"/>
  <c r="BL401" i="58"/>
  <c r="BK401" i="58"/>
  <c r="BL400" i="58"/>
  <c r="BK400" i="58"/>
  <c r="BL399" i="58"/>
  <c r="BK399" i="58"/>
  <c r="BL398" i="58"/>
  <c r="BK398" i="58"/>
  <c r="BL397" i="58"/>
  <c r="BK397" i="58"/>
  <c r="BL396" i="58"/>
  <c r="BK396" i="58"/>
  <c r="BL395" i="58"/>
  <c r="BK395" i="58"/>
  <c r="BL394" i="58"/>
  <c r="BK394" i="58"/>
  <c r="BL393" i="58"/>
  <c r="BK393" i="58"/>
  <c r="BL392" i="58"/>
  <c r="BK392" i="58"/>
  <c r="BL391" i="58"/>
  <c r="BK391" i="58"/>
  <c r="BL390" i="58"/>
  <c r="BK390" i="58"/>
  <c r="BL389" i="58"/>
  <c r="BK389" i="58"/>
  <c r="BL388" i="58"/>
  <c r="BK388" i="58"/>
  <c r="BL387" i="58"/>
  <c r="BK387" i="58"/>
  <c r="BL386" i="58"/>
  <c r="BK386" i="58"/>
  <c r="BL385" i="58"/>
  <c r="BK385" i="58"/>
  <c r="BL384" i="58"/>
  <c r="BK384" i="58"/>
  <c r="BL383" i="58"/>
  <c r="BK383" i="58"/>
  <c r="BL382" i="58"/>
  <c r="BK382" i="58"/>
  <c r="BL381" i="58"/>
  <c r="BK381" i="58"/>
  <c r="BL380" i="58"/>
  <c r="BK380" i="58"/>
  <c r="BL379" i="58"/>
  <c r="BK379" i="58"/>
  <c r="BL378" i="58"/>
  <c r="BK378" i="58"/>
  <c r="BL377" i="58"/>
  <c r="BK377" i="58"/>
  <c r="BL376" i="58"/>
  <c r="BK376" i="58"/>
  <c r="BL375" i="58"/>
  <c r="BK375" i="58"/>
  <c r="BL374" i="58"/>
  <c r="BK374" i="58"/>
  <c r="BL373" i="58"/>
  <c r="BK373" i="58"/>
  <c r="BL372" i="58"/>
  <c r="BK372" i="58"/>
  <c r="BL371" i="58"/>
  <c r="BK371" i="58"/>
  <c r="BL370" i="58"/>
  <c r="BK370" i="58"/>
  <c r="BL369" i="58"/>
  <c r="BK369" i="58"/>
  <c r="BL368" i="58"/>
  <c r="BK368" i="58"/>
  <c r="BL367" i="58"/>
  <c r="BK367" i="58"/>
  <c r="BL366" i="58"/>
  <c r="BK366" i="58"/>
  <c r="BL365" i="58"/>
  <c r="BK365" i="58"/>
  <c r="BL364" i="58"/>
  <c r="BK364" i="58"/>
  <c r="BL363" i="58"/>
  <c r="BK363" i="58"/>
  <c r="BL362" i="58"/>
  <c r="BK362" i="58"/>
  <c r="BL361" i="58"/>
  <c r="BK361" i="58"/>
  <c r="BL360" i="58"/>
  <c r="BK360" i="58"/>
  <c r="BL359" i="58"/>
  <c r="BK359" i="58"/>
  <c r="BL358" i="58"/>
  <c r="BK358" i="58"/>
  <c r="BL357" i="58"/>
  <c r="BK357" i="58"/>
  <c r="BL356" i="58"/>
  <c r="BK356" i="58"/>
  <c r="BL355" i="58"/>
  <c r="BK355" i="58"/>
  <c r="BL354" i="58"/>
  <c r="BK354" i="58"/>
  <c r="BL353" i="58"/>
  <c r="BK353" i="58"/>
  <c r="BL352" i="58"/>
  <c r="BK352" i="58"/>
  <c r="BL351" i="58"/>
  <c r="BK351" i="58"/>
  <c r="BL350" i="58"/>
  <c r="BK350" i="58"/>
  <c r="BL349" i="58"/>
  <c r="BK349" i="58"/>
  <c r="BL348" i="58"/>
  <c r="BK348" i="58"/>
  <c r="BL347" i="58"/>
  <c r="BK347" i="58"/>
  <c r="BL346" i="58"/>
  <c r="BK346" i="58"/>
  <c r="BL345" i="58"/>
  <c r="BK345" i="58"/>
  <c r="BL344" i="58"/>
  <c r="BK344" i="58"/>
  <c r="BL343" i="58"/>
  <c r="BK343" i="58"/>
  <c r="BL342" i="58"/>
  <c r="BK342" i="58"/>
  <c r="BL341" i="58"/>
  <c r="BK341" i="58"/>
  <c r="BL340" i="58"/>
  <c r="BK340" i="58"/>
  <c r="BL339" i="58"/>
  <c r="BK339" i="58"/>
  <c r="BL338" i="58"/>
  <c r="BK338" i="58"/>
  <c r="BL337" i="58"/>
  <c r="BK337" i="58"/>
  <c r="BL336" i="58"/>
  <c r="BK336" i="58"/>
  <c r="BL335" i="58"/>
  <c r="BK335" i="58"/>
  <c r="BL334" i="58"/>
  <c r="BK334" i="58"/>
  <c r="BL333" i="58"/>
  <c r="BK333" i="58"/>
  <c r="BL332" i="58"/>
  <c r="BK332" i="58"/>
  <c r="BL331" i="58"/>
  <c r="BK331" i="58"/>
  <c r="BL330" i="58"/>
  <c r="BK330" i="58"/>
  <c r="BL329" i="58"/>
  <c r="BK329" i="58"/>
  <c r="BL328" i="58"/>
  <c r="BK328" i="58"/>
  <c r="BL327" i="58"/>
  <c r="BK327" i="58"/>
  <c r="BL326" i="58"/>
  <c r="BK326" i="58"/>
  <c r="BL325" i="58"/>
  <c r="BK325" i="58"/>
  <c r="BL324" i="58"/>
  <c r="BK324" i="58"/>
  <c r="BL323" i="58"/>
  <c r="BK323" i="58"/>
  <c r="BL322" i="58"/>
  <c r="BK322" i="58"/>
  <c r="BL321" i="58"/>
  <c r="BK321" i="58"/>
  <c r="BL320" i="58"/>
  <c r="BK320" i="58"/>
  <c r="BL319" i="58"/>
  <c r="BK319" i="58"/>
  <c r="BL318" i="58"/>
  <c r="BK318" i="58"/>
  <c r="BL317" i="58"/>
  <c r="BK317" i="58"/>
  <c r="BL316" i="58"/>
  <c r="BK316" i="58"/>
  <c r="BL315" i="58"/>
  <c r="BK315" i="58"/>
  <c r="BL314" i="58"/>
  <c r="BK314" i="58"/>
  <c r="BL313" i="58"/>
  <c r="BK313" i="58"/>
  <c r="BL312" i="58"/>
  <c r="BK312" i="58"/>
  <c r="BL311" i="58"/>
  <c r="BK311" i="58"/>
  <c r="BL310" i="58"/>
  <c r="BK310" i="58"/>
  <c r="BL309" i="58"/>
  <c r="BK309" i="58"/>
  <c r="BL308" i="58"/>
  <c r="BK308" i="58"/>
  <c r="BL307" i="58"/>
  <c r="BK307" i="58"/>
  <c r="BL306" i="58"/>
  <c r="BK306" i="58"/>
  <c r="BL305" i="58"/>
  <c r="BK305" i="58"/>
  <c r="BL304" i="58"/>
  <c r="BK304" i="58"/>
  <c r="BL303" i="58"/>
  <c r="BK303" i="58"/>
  <c r="BL302" i="58"/>
  <c r="BK302" i="58"/>
  <c r="BL301" i="58"/>
  <c r="BK301" i="58"/>
  <c r="BL300" i="58"/>
  <c r="BK300" i="58"/>
  <c r="BL299" i="58"/>
  <c r="BK299" i="58"/>
  <c r="BL298" i="58"/>
  <c r="BK298" i="58"/>
  <c r="BL297" i="58"/>
  <c r="BK297" i="58"/>
  <c r="BL296" i="58"/>
  <c r="BK296" i="58"/>
  <c r="BL295" i="58"/>
  <c r="BK295" i="58"/>
  <c r="BL294" i="58"/>
  <c r="BK294" i="58"/>
  <c r="BL293" i="58"/>
  <c r="BK293" i="58"/>
  <c r="BL292" i="58"/>
  <c r="BK292" i="58"/>
  <c r="BL291" i="58"/>
  <c r="BK291" i="58"/>
  <c r="BL290" i="58"/>
  <c r="BK290" i="58"/>
  <c r="BL289" i="58"/>
  <c r="BK289" i="58"/>
  <c r="BL288" i="58"/>
  <c r="BK288" i="58"/>
  <c r="BL287" i="58"/>
  <c r="BK287" i="58"/>
  <c r="BL286" i="58"/>
  <c r="BK286" i="58"/>
  <c r="BL285" i="58"/>
  <c r="BK285" i="58"/>
  <c r="BL284" i="58"/>
  <c r="BK284" i="58"/>
  <c r="BL283" i="58"/>
  <c r="BK283" i="58"/>
  <c r="BL282" i="58"/>
  <c r="BK282" i="58"/>
  <c r="BL281" i="58"/>
  <c r="BK281" i="58"/>
  <c r="BL280" i="58"/>
  <c r="BK280" i="58"/>
  <c r="BL279" i="58"/>
  <c r="BK279" i="58"/>
  <c r="BL278" i="58"/>
  <c r="BK278" i="58"/>
  <c r="BL277" i="58"/>
  <c r="BK277" i="58"/>
  <c r="BL276" i="58"/>
  <c r="BK276" i="58"/>
  <c r="BL275" i="58"/>
  <c r="BK275" i="58"/>
  <c r="BL274" i="58"/>
  <c r="BK274" i="58"/>
  <c r="BL273" i="58"/>
  <c r="BK273" i="58"/>
  <c r="BL272" i="58"/>
  <c r="BK272" i="58"/>
  <c r="BL271" i="58"/>
  <c r="BK271" i="58"/>
  <c r="BL270" i="58"/>
  <c r="BK270" i="58"/>
  <c r="BL269" i="58"/>
  <c r="BK269" i="58"/>
  <c r="BL268" i="58"/>
  <c r="BK268" i="58"/>
  <c r="BL267" i="58"/>
  <c r="BK267" i="58"/>
  <c r="BL266" i="58"/>
  <c r="BK266" i="58"/>
  <c r="BL265" i="58"/>
  <c r="BK265" i="58"/>
  <c r="BL264" i="58"/>
  <c r="BK264" i="58"/>
  <c r="BL263" i="58"/>
  <c r="BK263" i="58"/>
  <c r="BL262" i="58"/>
  <c r="BK262" i="58"/>
  <c r="BL261" i="58"/>
  <c r="BK261" i="58"/>
  <c r="BL260" i="58"/>
  <c r="BK260" i="58"/>
  <c r="BL259" i="58"/>
  <c r="BK259" i="58"/>
  <c r="BL258" i="58"/>
  <c r="BK258" i="58"/>
  <c r="BL257" i="58"/>
  <c r="BK257" i="58"/>
  <c r="BL256" i="58"/>
  <c r="BK256" i="58"/>
  <c r="BL255" i="58"/>
  <c r="BK255" i="58"/>
  <c r="BL254" i="58"/>
  <c r="BK254" i="58"/>
  <c r="BL253" i="58"/>
  <c r="BK253" i="58"/>
  <c r="BL252" i="58"/>
  <c r="BK252" i="58"/>
  <c r="BL251" i="58"/>
  <c r="BK251" i="58"/>
  <c r="BL250" i="58"/>
  <c r="BK250" i="58"/>
  <c r="BL249" i="58"/>
  <c r="BK249" i="58"/>
  <c r="BL248" i="58"/>
  <c r="BK248" i="58"/>
  <c r="BL247" i="58"/>
  <c r="BK247" i="58"/>
  <c r="BL246" i="58"/>
  <c r="BK246" i="58"/>
  <c r="BL245" i="58"/>
  <c r="BK245" i="58"/>
  <c r="BL244" i="58"/>
  <c r="BK244" i="58"/>
  <c r="BL243" i="58"/>
  <c r="BK243" i="58"/>
  <c r="BL242" i="58"/>
  <c r="BK242" i="58"/>
  <c r="BL241" i="58"/>
  <c r="BK241" i="58"/>
  <c r="BL240" i="58"/>
  <c r="BK240" i="58"/>
  <c r="BL239" i="58"/>
  <c r="BK239" i="58"/>
  <c r="BL238" i="58"/>
  <c r="BK238" i="58"/>
  <c r="BL237" i="58"/>
  <c r="BK237" i="58"/>
  <c r="BL236" i="58"/>
  <c r="BK236" i="58"/>
  <c r="BL235" i="58"/>
  <c r="BK235" i="58"/>
  <c r="BL234" i="58"/>
  <c r="BK234" i="58"/>
  <c r="BL233" i="58"/>
  <c r="BK233" i="58"/>
  <c r="BL232" i="58"/>
  <c r="BK232" i="58"/>
  <c r="BL231" i="58"/>
  <c r="BK231" i="58"/>
  <c r="BL230" i="58"/>
  <c r="BK230" i="58"/>
  <c r="BL229" i="58"/>
  <c r="BK229" i="58"/>
  <c r="BL228" i="58"/>
  <c r="BK228" i="58"/>
  <c r="BL227" i="58"/>
  <c r="BK227" i="58"/>
  <c r="BL226" i="58"/>
  <c r="BK226" i="58"/>
  <c r="BL225" i="58"/>
  <c r="BK225" i="58"/>
  <c r="BL224" i="58"/>
  <c r="BK224" i="58"/>
  <c r="BL223" i="58"/>
  <c r="BK223" i="58"/>
  <c r="BL222" i="58"/>
  <c r="BK222" i="58"/>
  <c r="BL221" i="58"/>
  <c r="BK221" i="58"/>
  <c r="BL220" i="58"/>
  <c r="BK220" i="58"/>
  <c r="BL219" i="58"/>
  <c r="BK219" i="58"/>
  <c r="BL218" i="58"/>
  <c r="BK218" i="58"/>
  <c r="BL217" i="58"/>
  <c r="BK217" i="58"/>
  <c r="BL216" i="58"/>
  <c r="BK216" i="58"/>
  <c r="BL215" i="58"/>
  <c r="BK215" i="58"/>
  <c r="BL214" i="58"/>
  <c r="BK214" i="58"/>
  <c r="BL213" i="58"/>
  <c r="BK213" i="58"/>
  <c r="BL212" i="58"/>
  <c r="BK212" i="58"/>
  <c r="BL211" i="58"/>
  <c r="BK211" i="58"/>
  <c r="BL210" i="58"/>
  <c r="BK210" i="58"/>
  <c r="BL209" i="58"/>
  <c r="BK209" i="58"/>
  <c r="BL208" i="58"/>
  <c r="BK208" i="58"/>
  <c r="BL207" i="58"/>
  <c r="BK207" i="58"/>
  <c r="BL206" i="58"/>
  <c r="BK206" i="58"/>
  <c r="BL205" i="58"/>
  <c r="BK205" i="58"/>
  <c r="BL204" i="58"/>
  <c r="BK204" i="58"/>
  <c r="BL203" i="58"/>
  <c r="BK203" i="58"/>
  <c r="BL202" i="58"/>
  <c r="BK202" i="58"/>
  <c r="BL201" i="58"/>
  <c r="BK201" i="58"/>
  <c r="BL200" i="58"/>
  <c r="BK200" i="58"/>
  <c r="BL199" i="58"/>
  <c r="BK199" i="58"/>
  <c r="BL198" i="58"/>
  <c r="BK198" i="58"/>
  <c r="BL197" i="58"/>
  <c r="BK197" i="58"/>
  <c r="BL196" i="58"/>
  <c r="BK196" i="58"/>
  <c r="BL195" i="58"/>
  <c r="BK195" i="58"/>
  <c r="BL194" i="58"/>
  <c r="BK194" i="58"/>
  <c r="BL193" i="58"/>
  <c r="BK193" i="58"/>
  <c r="BL192" i="58"/>
  <c r="BK192" i="58"/>
  <c r="BL191" i="58"/>
  <c r="BK191" i="58"/>
  <c r="BL190" i="58"/>
  <c r="BK190" i="58"/>
  <c r="BL189" i="58"/>
  <c r="BK189" i="58"/>
  <c r="BL188" i="58"/>
  <c r="BK188" i="58"/>
  <c r="BL187" i="58"/>
  <c r="BK187" i="58"/>
  <c r="BL186" i="58"/>
  <c r="BK186" i="58"/>
  <c r="BL185" i="58"/>
  <c r="BK185" i="58"/>
  <c r="BL184" i="58"/>
  <c r="BK184" i="58"/>
  <c r="BL183" i="58"/>
  <c r="BK183" i="58"/>
  <c r="BL182" i="58"/>
  <c r="BK182" i="58"/>
  <c r="BL181" i="58"/>
  <c r="BK181" i="58"/>
  <c r="BL180" i="58"/>
  <c r="BK180" i="58"/>
  <c r="BL179" i="58"/>
  <c r="BK179" i="58"/>
  <c r="BL178" i="58"/>
  <c r="BK178" i="58"/>
  <c r="BL177" i="58"/>
  <c r="BK177" i="58"/>
  <c r="BL176" i="58"/>
  <c r="BK176" i="58"/>
  <c r="BL175" i="58"/>
  <c r="BK175" i="58"/>
  <c r="BL174" i="58"/>
  <c r="BK174" i="58"/>
  <c r="BL173" i="58"/>
  <c r="BK173" i="58"/>
  <c r="BL172" i="58"/>
  <c r="BK172" i="58"/>
  <c r="BL171" i="58"/>
  <c r="BK171" i="58"/>
  <c r="BL170" i="58"/>
  <c r="BK170" i="58"/>
  <c r="BL169" i="58"/>
  <c r="BK169" i="58"/>
  <c r="BL168" i="58"/>
  <c r="BK168" i="58"/>
  <c r="BL167" i="58"/>
  <c r="BK167" i="58"/>
  <c r="BL166" i="58"/>
  <c r="BK166" i="58"/>
  <c r="BL165" i="58"/>
  <c r="BK165" i="58"/>
  <c r="BL164" i="58"/>
  <c r="BK164" i="58"/>
  <c r="BL163" i="58"/>
  <c r="BK163" i="58"/>
  <c r="BL162" i="58"/>
  <c r="BK162" i="58"/>
  <c r="BL161" i="58"/>
  <c r="BK161" i="58"/>
  <c r="BL160" i="58"/>
  <c r="BK160" i="58"/>
  <c r="BL159" i="58"/>
  <c r="BK159" i="58"/>
  <c r="BL158" i="58"/>
  <c r="BK158" i="58"/>
  <c r="BL157" i="58"/>
  <c r="BK157" i="58"/>
  <c r="BL156" i="58"/>
  <c r="BK156" i="58"/>
  <c r="BL155" i="58"/>
  <c r="BK155" i="58"/>
  <c r="BL154" i="58"/>
  <c r="BK154" i="58"/>
  <c r="BL153" i="58"/>
  <c r="BK153" i="58"/>
  <c r="BL152" i="58"/>
  <c r="BK152" i="58"/>
  <c r="BL151" i="58"/>
  <c r="BK151" i="58"/>
  <c r="BL150" i="58"/>
  <c r="BK150" i="58"/>
  <c r="BL149" i="58"/>
  <c r="BK149" i="58"/>
  <c r="BL148" i="58"/>
  <c r="BK148" i="58"/>
  <c r="BL147" i="58"/>
  <c r="BK147" i="58"/>
  <c r="BL146" i="58"/>
  <c r="BK146" i="58"/>
  <c r="BL145" i="58"/>
  <c r="BK145" i="58"/>
  <c r="BL144" i="58"/>
  <c r="BK144" i="58"/>
  <c r="BL143" i="58"/>
  <c r="BK143" i="58"/>
  <c r="BL142" i="58"/>
  <c r="BK142" i="58"/>
  <c r="BL141" i="58"/>
  <c r="BK141" i="58"/>
  <c r="BL140" i="58"/>
  <c r="BK140" i="58"/>
  <c r="BL139" i="58"/>
  <c r="BK139" i="58"/>
  <c r="BL138" i="58"/>
  <c r="BK138" i="58"/>
  <c r="BL137" i="58"/>
  <c r="BK137" i="58"/>
  <c r="BN136" i="58"/>
  <c r="BK136" i="58" s="1"/>
  <c r="BL136" i="58"/>
  <c r="BN135" i="58"/>
  <c r="BK135" i="58" s="1"/>
  <c r="BL135" i="58"/>
  <c r="BL134" i="58"/>
  <c r="BK134" i="58"/>
  <c r="BN133" i="58"/>
  <c r="BK133" i="58" s="1"/>
  <c r="BL133" i="58"/>
  <c r="BL132" i="58"/>
  <c r="BK132" i="58"/>
  <c r="BN131" i="58"/>
  <c r="BK131" i="58" s="1"/>
  <c r="BL131" i="58"/>
  <c r="BN130" i="58"/>
  <c r="BK130" i="58" s="1"/>
  <c r="BL130" i="58"/>
  <c r="BN129" i="58"/>
  <c r="BK129" i="58" s="1"/>
  <c r="BL129" i="58"/>
  <c r="BN128" i="58"/>
  <c r="BK128" i="58" s="1"/>
  <c r="BL128" i="58"/>
  <c r="BN127" i="58"/>
  <c r="BK127" i="58" s="1"/>
  <c r="BL127" i="58"/>
  <c r="BL126" i="58"/>
  <c r="BK126" i="58"/>
  <c r="BN125" i="58"/>
  <c r="BK125" i="58" s="1"/>
  <c r="BL125" i="58"/>
  <c r="BN124" i="58"/>
  <c r="BK124" i="58" s="1"/>
  <c r="BL124" i="58"/>
  <c r="BN123" i="58"/>
  <c r="BK123" i="58" s="1"/>
  <c r="BL123" i="58"/>
  <c r="BN122" i="58"/>
  <c r="BK122" i="58" s="1"/>
  <c r="BL122" i="58"/>
  <c r="BN121" i="58"/>
  <c r="BK121" i="58" s="1"/>
  <c r="BL121" i="58"/>
  <c r="BN120" i="58"/>
  <c r="BK120" i="58" s="1"/>
  <c r="BL120" i="58"/>
  <c r="BN119" i="58"/>
  <c r="BK119" i="58" s="1"/>
  <c r="BL119" i="58"/>
  <c r="BN118" i="58"/>
  <c r="BK118" i="58" s="1"/>
  <c r="BL118" i="58"/>
  <c r="BL117" i="58"/>
  <c r="BK117" i="58"/>
  <c r="BN116" i="58"/>
  <c r="BK116" i="58" s="1"/>
  <c r="BN115" i="58"/>
  <c r="BK115" i="58" s="1"/>
  <c r="BN114" i="58"/>
  <c r="BK114" i="58" s="1"/>
  <c r="BL114" i="58"/>
  <c r="BN113" i="58"/>
  <c r="BK113" i="58" s="1"/>
  <c r="BL113" i="58"/>
  <c r="BN112" i="58"/>
  <c r="BK112" i="58" s="1"/>
  <c r="BL112" i="58"/>
  <c r="BL111" i="58"/>
  <c r="BK111" i="58"/>
  <c r="BN110" i="58"/>
  <c r="BK110" i="58" s="1"/>
  <c r="BL110" i="58"/>
  <c r="BL109" i="58"/>
  <c r="BK109" i="58"/>
  <c r="BN108" i="58"/>
  <c r="BK108" i="58" s="1"/>
  <c r="BL108" i="58"/>
  <c r="BL107" i="58"/>
  <c r="BK107" i="58"/>
  <c r="BN106" i="58"/>
  <c r="BK106" i="58" s="1"/>
  <c r="BL106" i="58"/>
  <c r="BN105" i="58"/>
  <c r="BK105" i="58" s="1"/>
  <c r="BL105" i="58"/>
  <c r="BN104" i="58"/>
  <c r="BK104" i="58" s="1"/>
  <c r="BL104" i="58"/>
  <c r="BN103" i="58"/>
  <c r="BK103" i="58" s="1"/>
  <c r="BL103" i="58"/>
  <c r="BN102" i="58"/>
  <c r="BK102" i="58" s="1"/>
  <c r="BL102" i="58"/>
  <c r="BN101" i="58"/>
  <c r="BK101" i="58" s="1"/>
  <c r="BL101" i="58"/>
  <c r="BN100" i="58"/>
  <c r="BK100" i="58" s="1"/>
  <c r="BL100" i="58"/>
  <c r="BN99" i="58"/>
  <c r="BK99" i="58" s="1"/>
  <c r="BL99" i="58"/>
  <c r="BN98" i="58"/>
  <c r="BK98" i="58" s="1"/>
  <c r="BL98" i="58"/>
  <c r="BN97" i="58"/>
  <c r="BK97" i="58" s="1"/>
  <c r="BL97" i="58"/>
  <c r="BN96" i="58"/>
  <c r="BK96" i="58" s="1"/>
  <c r="BL96" i="58"/>
  <c r="BN95" i="58"/>
  <c r="BK95" i="58" s="1"/>
  <c r="BL95" i="58"/>
  <c r="BN94" i="58"/>
  <c r="BK94" i="58" s="1"/>
  <c r="BL94" i="58"/>
  <c r="BN93" i="58"/>
  <c r="BK93" i="58" s="1"/>
  <c r="BL93" i="58"/>
  <c r="BN92" i="58"/>
  <c r="BK92" i="58" s="1"/>
  <c r="BL92" i="58"/>
  <c r="BN91" i="58"/>
  <c r="BK91" i="58" s="1"/>
  <c r="BL91" i="58"/>
  <c r="BN90" i="58"/>
  <c r="BL90" i="58"/>
  <c r="BK90" i="58"/>
  <c r="BN89" i="58"/>
  <c r="BK89" i="58" s="1"/>
  <c r="BL89" i="58"/>
  <c r="BL88" i="58"/>
  <c r="BK88" i="58"/>
  <c r="BN87" i="58"/>
  <c r="BK87" i="58" s="1"/>
  <c r="BL87" i="58"/>
  <c r="BN86" i="58"/>
  <c r="BK86" i="58" s="1"/>
  <c r="BL86" i="58"/>
  <c r="BN85" i="58"/>
  <c r="BK85" i="58" s="1"/>
  <c r="BL85" i="58"/>
  <c r="BN84" i="58"/>
  <c r="BK84" i="58" s="1"/>
  <c r="BL84" i="58"/>
  <c r="BN83" i="58"/>
  <c r="BK83" i="58" s="1"/>
  <c r="BL83" i="58"/>
  <c r="BN82" i="58"/>
  <c r="BK82" i="58" s="1"/>
  <c r="BL82" i="58"/>
  <c r="BN81" i="58"/>
  <c r="BK81" i="58" s="1"/>
  <c r="BL81" i="58"/>
  <c r="BN80" i="58"/>
  <c r="BK80" i="58" s="1"/>
  <c r="BM80" i="58" s="1"/>
  <c r="BL80" i="58"/>
  <c r="BN79" i="58"/>
  <c r="BK79" i="58" s="1"/>
  <c r="BL79" i="58"/>
  <c r="BN78" i="58"/>
  <c r="BK78" i="58" s="1"/>
  <c r="BL78" i="58"/>
  <c r="BN77" i="58"/>
  <c r="BK77" i="58" s="1"/>
  <c r="BL77" i="58"/>
  <c r="BN76" i="58"/>
  <c r="BK76" i="58" s="1"/>
  <c r="BL76" i="58"/>
  <c r="BN75" i="58"/>
  <c r="BK75" i="58" s="1"/>
  <c r="BL75" i="58"/>
  <c r="BN74" i="58"/>
  <c r="BK74" i="58" s="1"/>
  <c r="BL74" i="58"/>
  <c r="BN73" i="58"/>
  <c r="BK73" i="58" s="1"/>
  <c r="BL73" i="58"/>
  <c r="BN72" i="58"/>
  <c r="BK72" i="58" s="1"/>
  <c r="BL72" i="58"/>
  <c r="BN71" i="58"/>
  <c r="BK71" i="58" s="1"/>
  <c r="BL71" i="58"/>
  <c r="BN70" i="58"/>
  <c r="BK70" i="58" s="1"/>
  <c r="BL70" i="58"/>
  <c r="BN69" i="58"/>
  <c r="BK69" i="58" s="1"/>
  <c r="BL69" i="58"/>
  <c r="BN68" i="58"/>
  <c r="BK68" i="58" s="1"/>
  <c r="BL68" i="58"/>
  <c r="BN67" i="58"/>
  <c r="BK67" i="58" s="1"/>
  <c r="BL67" i="58"/>
  <c r="B55" i="58"/>
  <c r="B56" i="58" s="1"/>
  <c r="B57" i="58" s="1"/>
  <c r="B58" i="58" s="1"/>
  <c r="B59" i="58" s="1"/>
  <c r="B60" i="58" s="1"/>
  <c r="B61" i="58" s="1"/>
  <c r="B62" i="58" s="1"/>
  <c r="B63" i="58" s="1"/>
  <c r="B64" i="58" s="1"/>
  <c r="B65" i="58" s="1"/>
  <c r="A55" i="58"/>
  <c r="A56" i="58" s="1"/>
  <c r="A57" i="58" s="1"/>
  <c r="A58" i="58" s="1"/>
  <c r="A59" i="58" s="1"/>
  <c r="A60" i="58" s="1"/>
  <c r="A61" i="58" s="1"/>
  <c r="A62" i="58" s="1"/>
  <c r="A63" i="58" s="1"/>
  <c r="A64" i="58" s="1"/>
  <c r="A65" i="58" s="1"/>
  <c r="A66" i="58" s="1"/>
  <c r="A67" i="58" s="1"/>
  <c r="A68" i="58" s="1"/>
  <c r="A69" i="58" s="1"/>
  <c r="A70" i="58" s="1"/>
  <c r="A71" i="58" s="1"/>
  <c r="A72" i="58" s="1"/>
  <c r="A73" i="58" s="1"/>
  <c r="A74" i="58" s="1"/>
  <c r="A75" i="58" s="1"/>
  <c r="A76" i="58" s="1"/>
  <c r="A77" i="58" s="1"/>
  <c r="A78" i="58" s="1"/>
  <c r="A79" i="58" s="1"/>
  <c r="A80" i="58" s="1"/>
  <c r="A81" i="58" s="1"/>
  <c r="A82" i="58" s="1"/>
  <c r="A83" i="58" s="1"/>
  <c r="A84" i="58" s="1"/>
  <c r="A85" i="58" s="1"/>
  <c r="A86" i="58" s="1"/>
  <c r="A87" i="58" s="1"/>
  <c r="A88" i="58" s="1"/>
  <c r="A89" i="58" s="1"/>
  <c r="A90" i="58" s="1"/>
  <c r="A91" i="58" s="1"/>
  <c r="A92" i="58" s="1"/>
  <c r="A93" i="58" s="1"/>
  <c r="A94" i="58" s="1"/>
  <c r="A95" i="58" s="1"/>
  <c r="A96" i="58" s="1"/>
  <c r="A97" i="58" s="1"/>
  <c r="A98" i="58" s="1"/>
  <c r="A99" i="58" s="1"/>
  <c r="A100" i="58" s="1"/>
  <c r="A101" i="58" s="1"/>
  <c r="A102" i="58" s="1"/>
  <c r="A103" i="58" s="1"/>
  <c r="A104" i="58" s="1"/>
  <c r="A105" i="58" s="1"/>
  <c r="A106" i="58" s="1"/>
  <c r="A107" i="58" s="1"/>
  <c r="A108" i="58" s="1"/>
  <c r="A109" i="58" s="1"/>
  <c r="A110" i="58" s="1"/>
  <c r="A111" i="58" s="1"/>
  <c r="A112" i="58" s="1"/>
  <c r="A113" i="58" s="1"/>
  <c r="A114" i="58" s="1"/>
  <c r="A115" i="58" s="1"/>
  <c r="A116" i="58" s="1"/>
  <c r="A117" i="58" s="1"/>
  <c r="A118" i="58" s="1"/>
  <c r="A119" i="58" s="1"/>
  <c r="A120" i="58" s="1"/>
  <c r="A121" i="58" s="1"/>
  <c r="A122" i="58" s="1"/>
  <c r="A123" i="58" s="1"/>
  <c r="A124" i="58" s="1"/>
  <c r="A125" i="58" s="1"/>
  <c r="A126" i="58" s="1"/>
  <c r="A127" i="58" s="1"/>
  <c r="A128" i="58" s="1"/>
  <c r="A129" i="58" s="1"/>
  <c r="A130" i="58" s="1"/>
  <c r="A131" i="58" s="1"/>
  <c r="A132" i="58" s="1"/>
  <c r="A133" i="58" s="1"/>
  <c r="A134" i="58" s="1"/>
  <c r="A135" i="58" s="1"/>
  <c r="A136" i="58" s="1"/>
  <c r="A137" i="58" s="1"/>
  <c r="A138" i="58" s="1"/>
  <c r="A139" i="58" s="1"/>
  <c r="A140" i="58" s="1"/>
  <c r="A141" i="58" s="1"/>
  <c r="A142" i="58" s="1"/>
  <c r="A143" i="58" s="1"/>
  <c r="A144" i="58" s="1"/>
  <c r="A145" i="58" s="1"/>
  <c r="A146" i="58" s="1"/>
  <c r="A147" i="58" s="1"/>
  <c r="A148" i="58" s="1"/>
  <c r="A149" i="58" s="1"/>
  <c r="A150" i="58" s="1"/>
  <c r="A151" i="58" s="1"/>
  <c r="A152" i="58" s="1"/>
  <c r="A153" i="58" s="1"/>
  <c r="A154" i="58" s="1"/>
  <c r="A155" i="58" s="1"/>
  <c r="A156" i="58" s="1"/>
  <c r="A157" i="58" s="1"/>
  <c r="A158" i="58" s="1"/>
  <c r="A159" i="58" s="1"/>
  <c r="A160" i="58" s="1"/>
  <c r="A161" i="58" s="1"/>
  <c r="A162" i="58" s="1"/>
  <c r="A163" i="58" s="1"/>
  <c r="A164" i="58" s="1"/>
  <c r="A165" i="58" s="1"/>
  <c r="A166" i="58" s="1"/>
  <c r="A167" i="58" s="1"/>
  <c r="A168" i="58" s="1"/>
  <c r="A169" i="58" s="1"/>
  <c r="A170" i="58" s="1"/>
  <c r="A171" i="58" s="1"/>
  <c r="A172" i="58" s="1"/>
  <c r="A173" i="58" s="1"/>
  <c r="A174" i="58" s="1"/>
  <c r="A175" i="58" s="1"/>
  <c r="A176" i="58" s="1"/>
  <c r="A177" i="58" s="1"/>
  <c r="A178" i="58" s="1"/>
  <c r="A179" i="58" s="1"/>
  <c r="A180" i="58" s="1"/>
  <c r="A181" i="58" s="1"/>
  <c r="A182" i="58" s="1"/>
  <c r="A183" i="58" s="1"/>
  <c r="A184" i="58" s="1"/>
  <c r="A185" i="58" s="1"/>
  <c r="A186" i="58" s="1"/>
  <c r="A187" i="58" s="1"/>
  <c r="A188" i="58" s="1"/>
  <c r="A189" i="58" s="1"/>
  <c r="A190" i="58" s="1"/>
  <c r="A191" i="58" s="1"/>
  <c r="A192" i="58" s="1"/>
  <c r="A193" i="58" s="1"/>
  <c r="A194" i="58" s="1"/>
  <c r="A195" i="58" s="1"/>
  <c r="A196" i="58" s="1"/>
  <c r="A197" i="58" s="1"/>
  <c r="A198" i="58" s="1"/>
  <c r="A199" i="58" s="1"/>
  <c r="A200" i="58" s="1"/>
  <c r="A201" i="58" s="1"/>
  <c r="A202" i="58" s="1"/>
  <c r="A203" i="58" s="1"/>
  <c r="A204" i="58" s="1"/>
  <c r="A205" i="58" s="1"/>
  <c r="A206" i="58" s="1"/>
  <c r="A207" i="58" s="1"/>
  <c r="A208" i="58" s="1"/>
  <c r="A209" i="58" s="1"/>
  <c r="A210" i="58" s="1"/>
  <c r="A211" i="58" s="1"/>
  <c r="A212" i="58" s="1"/>
  <c r="A213" i="58" s="1"/>
  <c r="A214" i="58" s="1"/>
  <c r="A215" i="58" s="1"/>
  <c r="A216" i="58" s="1"/>
  <c r="A217" i="58" s="1"/>
  <c r="A218" i="58" s="1"/>
  <c r="A219" i="58" s="1"/>
  <c r="A220" i="58" s="1"/>
  <c r="A221" i="58" s="1"/>
  <c r="A222" i="58" s="1"/>
  <c r="A223" i="58" s="1"/>
  <c r="A224" i="58" s="1"/>
  <c r="A225" i="58" s="1"/>
  <c r="A226" i="58" s="1"/>
  <c r="A227" i="58" s="1"/>
  <c r="A228" i="58" s="1"/>
  <c r="A229" i="58" s="1"/>
  <c r="A230" i="58" s="1"/>
  <c r="A231" i="58" s="1"/>
  <c r="A232" i="58" s="1"/>
  <c r="A233" i="58" s="1"/>
  <c r="A234" i="58" s="1"/>
  <c r="A235" i="58" s="1"/>
  <c r="A236" i="58" s="1"/>
  <c r="A237" i="58" s="1"/>
  <c r="A238" i="58" s="1"/>
  <c r="A239" i="58" s="1"/>
  <c r="A240" i="58" s="1"/>
  <c r="A241" i="58" s="1"/>
  <c r="A242" i="58" s="1"/>
  <c r="A243" i="58" s="1"/>
  <c r="A244" i="58" s="1"/>
  <c r="A245" i="58" s="1"/>
  <c r="A246" i="58" s="1"/>
  <c r="A247" i="58" s="1"/>
  <c r="A248" i="58" s="1"/>
  <c r="A249" i="58" s="1"/>
  <c r="A250" i="58" s="1"/>
  <c r="A251" i="58" s="1"/>
  <c r="A252" i="58" s="1"/>
  <c r="A253" i="58" s="1"/>
  <c r="A254" i="58" s="1"/>
  <c r="A255" i="58" s="1"/>
  <c r="A256" i="58" s="1"/>
  <c r="A257" i="58" s="1"/>
  <c r="A258" i="58" s="1"/>
  <c r="A259" i="58" s="1"/>
  <c r="A260" i="58" s="1"/>
  <c r="A261" i="58" s="1"/>
  <c r="A262" i="58" s="1"/>
  <c r="A263" i="58" s="1"/>
  <c r="A264" i="58" s="1"/>
  <c r="A265" i="58" s="1"/>
  <c r="A266" i="58" s="1"/>
  <c r="A267" i="58" s="1"/>
  <c r="A268" i="58" s="1"/>
  <c r="A269" i="58" s="1"/>
  <c r="A270" i="58" s="1"/>
  <c r="A271" i="58" s="1"/>
  <c r="A272" i="58" s="1"/>
  <c r="A273" i="58" s="1"/>
  <c r="A274" i="58" s="1"/>
  <c r="A275" i="58" s="1"/>
  <c r="A276" i="58" s="1"/>
  <c r="A277" i="58" s="1"/>
  <c r="A278" i="58" s="1"/>
  <c r="A279" i="58" s="1"/>
  <c r="A280" i="58" s="1"/>
  <c r="A281" i="58" s="1"/>
  <c r="A282" i="58" s="1"/>
  <c r="A283" i="58" s="1"/>
  <c r="A284" i="58" s="1"/>
  <c r="A285" i="58" s="1"/>
  <c r="A286" i="58" s="1"/>
  <c r="A287" i="58" s="1"/>
  <c r="A288" i="58" s="1"/>
  <c r="A289" i="58" s="1"/>
  <c r="A290" i="58" s="1"/>
  <c r="A291" i="58" s="1"/>
  <c r="A292" i="58" s="1"/>
  <c r="A293" i="58" s="1"/>
  <c r="A294" i="58" s="1"/>
  <c r="A295" i="58" s="1"/>
  <c r="A296" i="58" s="1"/>
  <c r="A297" i="58" s="1"/>
  <c r="A298" i="58" s="1"/>
  <c r="A299" i="58" s="1"/>
  <c r="A300" i="58" s="1"/>
  <c r="A301" i="58" s="1"/>
  <c r="A302" i="58" s="1"/>
  <c r="A303" i="58" s="1"/>
  <c r="A304" i="58" s="1"/>
  <c r="A305" i="58" s="1"/>
  <c r="A306" i="58" s="1"/>
  <c r="A307" i="58" s="1"/>
  <c r="A308" i="58" s="1"/>
  <c r="A309" i="58" s="1"/>
  <c r="A310" i="58" s="1"/>
  <c r="A311" i="58" s="1"/>
  <c r="A312" i="58" s="1"/>
  <c r="A313" i="58" s="1"/>
  <c r="A314" i="58" s="1"/>
  <c r="A315" i="58" s="1"/>
  <c r="A316" i="58" s="1"/>
  <c r="A317" i="58" s="1"/>
  <c r="A318" i="58" s="1"/>
  <c r="A319" i="58" s="1"/>
  <c r="A320" i="58" s="1"/>
  <c r="A321" i="58" s="1"/>
  <c r="A322" i="58" s="1"/>
  <c r="A323" i="58" s="1"/>
  <c r="A324" i="58" s="1"/>
  <c r="A325" i="58" s="1"/>
  <c r="A326" i="58" s="1"/>
  <c r="A327" i="58" s="1"/>
  <c r="A328" i="58" s="1"/>
  <c r="A329" i="58" s="1"/>
  <c r="A330" i="58" s="1"/>
  <c r="A331" i="58" s="1"/>
  <c r="A332" i="58" s="1"/>
  <c r="A333" i="58" s="1"/>
  <c r="A334" i="58" s="1"/>
  <c r="A335" i="58" s="1"/>
  <c r="A336" i="58" s="1"/>
  <c r="A337" i="58" s="1"/>
  <c r="A338" i="58" s="1"/>
  <c r="A339" i="58" s="1"/>
  <c r="A340" i="58" s="1"/>
  <c r="A341" i="58" s="1"/>
  <c r="A342" i="58" s="1"/>
  <c r="A343" i="58" s="1"/>
  <c r="A344" i="58" s="1"/>
  <c r="A345" i="58" s="1"/>
  <c r="A346" i="58" s="1"/>
  <c r="A347" i="58" s="1"/>
  <c r="A348" i="58" s="1"/>
  <c r="A349" i="58" s="1"/>
  <c r="A350" i="58" s="1"/>
  <c r="A351" i="58" s="1"/>
  <c r="A352" i="58" s="1"/>
  <c r="A353" i="58" s="1"/>
  <c r="A354" i="58" s="1"/>
  <c r="A355" i="58" s="1"/>
  <c r="A356" i="58" s="1"/>
  <c r="A357" i="58" s="1"/>
  <c r="A358" i="58" s="1"/>
  <c r="A359" i="58" s="1"/>
  <c r="A360" i="58" s="1"/>
  <c r="A361" i="58" s="1"/>
  <c r="A362" i="58" s="1"/>
  <c r="A363" i="58" s="1"/>
  <c r="A364" i="58" s="1"/>
  <c r="A365" i="58" s="1"/>
  <c r="A366" i="58" s="1"/>
  <c r="A367" i="58" s="1"/>
  <c r="A368" i="58" s="1"/>
  <c r="A369" i="58" s="1"/>
  <c r="A370" i="58" s="1"/>
  <c r="A371" i="58" s="1"/>
  <c r="A372" i="58" s="1"/>
  <c r="A373" i="58" s="1"/>
  <c r="A374" i="58" s="1"/>
  <c r="A375" i="58" s="1"/>
  <c r="A376" i="58" s="1"/>
  <c r="A377" i="58" s="1"/>
  <c r="A378" i="58" s="1"/>
  <c r="A379" i="58" s="1"/>
  <c r="A380" i="58" s="1"/>
  <c r="A381" i="58" s="1"/>
  <c r="A382" i="58" s="1"/>
  <c r="A383" i="58" s="1"/>
  <c r="A384" i="58" s="1"/>
  <c r="A385" i="58" s="1"/>
  <c r="A386" i="58" s="1"/>
  <c r="A387" i="58" s="1"/>
  <c r="A388" i="58" s="1"/>
  <c r="A389" i="58" s="1"/>
  <c r="A390" i="58" s="1"/>
  <c r="A391" i="58" s="1"/>
  <c r="A392" i="58" s="1"/>
  <c r="A393" i="58" s="1"/>
  <c r="A394" i="58" s="1"/>
  <c r="A395" i="58" s="1"/>
  <c r="A396" i="58" s="1"/>
  <c r="A397" i="58" s="1"/>
  <c r="A398" i="58" s="1"/>
  <c r="A399" i="58" s="1"/>
  <c r="A400" i="58" s="1"/>
  <c r="A401" i="58" s="1"/>
  <c r="A402" i="58" s="1"/>
  <c r="A403" i="58" s="1"/>
  <c r="A404" i="58" s="1"/>
  <c r="A405" i="58" s="1"/>
  <c r="A406" i="58" s="1"/>
  <c r="A407" i="58" s="1"/>
  <c r="A408" i="58" s="1"/>
  <c r="A409" i="58" s="1"/>
  <c r="A410" i="58" s="1"/>
  <c r="A411" i="58" s="1"/>
  <c r="A412" i="58" s="1"/>
  <c r="A413" i="58" s="1"/>
  <c r="A414" i="58" s="1"/>
  <c r="A415" i="58" s="1"/>
  <c r="A416" i="58" s="1"/>
  <c r="A417" i="58" s="1"/>
  <c r="A418" i="58" s="1"/>
  <c r="A419" i="58" s="1"/>
  <c r="A420" i="58" s="1"/>
  <c r="A421" i="58" s="1"/>
  <c r="A422" i="58" s="1"/>
  <c r="A423" i="58" s="1"/>
  <c r="A424" i="58" s="1"/>
  <c r="A425" i="58" s="1"/>
  <c r="A426" i="58" s="1"/>
  <c r="A427" i="58" s="1"/>
  <c r="A428" i="58" s="1"/>
  <c r="A429" i="58" s="1"/>
  <c r="A430" i="58" s="1"/>
  <c r="A431" i="58" s="1"/>
  <c r="A432" i="58" s="1"/>
  <c r="A433" i="58" s="1"/>
  <c r="A434" i="58" s="1"/>
  <c r="A435" i="58" s="1"/>
  <c r="A436" i="58" s="1"/>
  <c r="A437" i="58" s="1"/>
  <c r="A438" i="58" s="1"/>
  <c r="A439" i="58" s="1"/>
  <c r="A440" i="58" s="1"/>
  <c r="A441" i="58" s="1"/>
  <c r="A442" i="58" s="1"/>
  <c r="A443" i="58" s="1"/>
  <c r="A444" i="58" s="1"/>
  <c r="A445" i="58" s="1"/>
  <c r="A446" i="58" s="1"/>
  <c r="A447" i="58" s="1"/>
  <c r="A448" i="58" s="1"/>
  <c r="A449" i="58" s="1"/>
  <c r="A450" i="58" s="1"/>
  <c r="A451" i="58" s="1"/>
  <c r="A452" i="58" s="1"/>
  <c r="A453" i="58" s="1"/>
  <c r="A454" i="58" s="1"/>
  <c r="A455" i="58" s="1"/>
  <c r="A456" i="58" s="1"/>
  <c r="A457" i="58" s="1"/>
  <c r="A458" i="58" s="1"/>
  <c r="A459" i="58" s="1"/>
  <c r="A460" i="58" s="1"/>
  <c r="A461" i="58" s="1"/>
  <c r="A462" i="58" s="1"/>
  <c r="A463" i="58" s="1"/>
  <c r="A464" i="58" s="1"/>
  <c r="A465" i="58" s="1"/>
  <c r="A466" i="58" s="1"/>
  <c r="A467" i="58" s="1"/>
  <c r="A468" i="58" s="1"/>
  <c r="A469" i="58" s="1"/>
  <c r="A470" i="58" s="1"/>
  <c r="A471" i="58" s="1"/>
  <c r="A472" i="58" s="1"/>
  <c r="A473" i="58" s="1"/>
  <c r="A474" i="58" s="1"/>
  <c r="A475" i="58" s="1"/>
  <c r="A476" i="58" s="1"/>
  <c r="A477" i="58" s="1"/>
  <c r="A478" i="58" s="1"/>
  <c r="A479" i="58" s="1"/>
  <c r="A480" i="58" s="1"/>
  <c r="A481" i="58" s="1"/>
  <c r="A482" i="58" s="1"/>
  <c r="A483" i="58" s="1"/>
  <c r="A484" i="58" s="1"/>
  <c r="A485" i="58" s="1"/>
  <c r="A486" i="58" s="1"/>
  <c r="A487" i="58" s="1"/>
  <c r="A488" i="58" s="1"/>
  <c r="A489" i="58" s="1"/>
  <c r="A490" i="58" s="1"/>
  <c r="A491" i="58" s="1"/>
  <c r="A492" i="58" s="1"/>
  <c r="A493" i="58" s="1"/>
  <c r="A494" i="58" s="1"/>
  <c r="A495" i="58" s="1"/>
  <c r="A496" i="58" s="1"/>
  <c r="A497" i="58" s="1"/>
  <c r="A498" i="58" s="1"/>
  <c r="A499" i="58" s="1"/>
  <c r="A500" i="58" s="1"/>
  <c r="A501" i="58" s="1"/>
  <c r="A502" i="58" s="1"/>
  <c r="A503" i="58" s="1"/>
  <c r="A504" i="58" s="1"/>
  <c r="A505" i="58" s="1"/>
  <c r="A506" i="58" s="1"/>
  <c r="A507" i="58" s="1"/>
  <c r="A508" i="58" s="1"/>
  <c r="A509" i="58" s="1"/>
  <c r="A510" i="58" s="1"/>
  <c r="A511" i="58" s="1"/>
  <c r="A512" i="58" s="1"/>
  <c r="A513" i="58" s="1"/>
  <c r="A514" i="58" s="1"/>
  <c r="A515" i="58" s="1"/>
  <c r="A516" i="58" s="1"/>
  <c r="A517" i="58" s="1"/>
  <c r="A518" i="58" s="1"/>
  <c r="A519" i="58" s="1"/>
  <c r="A520" i="58" s="1"/>
  <c r="A521" i="58" s="1"/>
  <c r="A522" i="58" s="1"/>
  <c r="A523" i="58" s="1"/>
  <c r="A524" i="58" s="1"/>
  <c r="A525" i="58" s="1"/>
  <c r="A526" i="58" s="1"/>
  <c r="A527" i="58" s="1"/>
  <c r="A528" i="58" s="1"/>
  <c r="A529" i="58" s="1"/>
  <c r="A530" i="58" s="1"/>
  <c r="A531" i="58" s="1"/>
  <c r="A532" i="58" s="1"/>
  <c r="A533" i="58" s="1"/>
  <c r="A534" i="58" s="1"/>
  <c r="A535" i="58" s="1"/>
  <c r="A536" i="58" s="1"/>
  <c r="A537" i="58" s="1"/>
  <c r="A538" i="58" s="1"/>
  <c r="A539" i="58" s="1"/>
  <c r="A540" i="58" s="1"/>
  <c r="A541" i="58" s="1"/>
  <c r="A542" i="58" s="1"/>
  <c r="A543" i="58" s="1"/>
  <c r="A544" i="58" s="1"/>
  <c r="A545" i="58" s="1"/>
  <c r="A546" i="58" s="1"/>
  <c r="A547" i="58" s="1"/>
  <c r="A548" i="58" s="1"/>
  <c r="A549" i="58" s="1"/>
  <c r="A550" i="58" s="1"/>
  <c r="A551" i="58" s="1"/>
  <c r="A552" i="58" s="1"/>
  <c r="A553" i="58" s="1"/>
  <c r="A554" i="58" s="1"/>
  <c r="A555" i="58" s="1"/>
  <c r="A556" i="58" s="1"/>
  <c r="A557" i="58" s="1"/>
  <c r="A558" i="58" s="1"/>
  <c r="A559" i="58" s="1"/>
  <c r="A560" i="58" s="1"/>
  <c r="A561" i="58" s="1"/>
  <c r="A562" i="58" s="1"/>
  <c r="A563" i="58" s="1"/>
  <c r="A564" i="58" s="1"/>
  <c r="A565" i="58" s="1"/>
  <c r="A566" i="58" s="1"/>
  <c r="A567" i="58" s="1"/>
  <c r="A568" i="58" s="1"/>
  <c r="A569" i="58" s="1"/>
  <c r="A570" i="58" s="1"/>
  <c r="A571" i="58" s="1"/>
  <c r="A572" i="58" s="1"/>
  <c r="A573" i="58" s="1"/>
  <c r="A574" i="58" s="1"/>
  <c r="A575" i="58" s="1"/>
  <c r="A576" i="58" s="1"/>
  <c r="A577" i="58" s="1"/>
  <c r="A578" i="58" s="1"/>
  <c r="A579" i="58" s="1"/>
  <c r="A580" i="58" s="1"/>
  <c r="A581" i="58" s="1"/>
  <c r="A582" i="58" s="1"/>
  <c r="A583" i="58" s="1"/>
  <c r="A584" i="58" s="1"/>
  <c r="A585" i="58" s="1"/>
  <c r="A586" i="58" s="1"/>
  <c r="A587" i="58" s="1"/>
  <c r="A588" i="58" s="1"/>
  <c r="A589" i="58" s="1"/>
  <c r="A590" i="58" s="1"/>
  <c r="A591" i="58" s="1"/>
  <c r="A592" i="58" s="1"/>
  <c r="A593" i="58" s="1"/>
  <c r="A594" i="58" s="1"/>
  <c r="A595" i="58" s="1"/>
  <c r="A596" i="58" s="1"/>
  <c r="A597" i="58" s="1"/>
  <c r="A598" i="58" s="1"/>
  <c r="A599" i="58" s="1"/>
  <c r="A600" i="58" s="1"/>
  <c r="A601" i="58" s="1"/>
  <c r="A602" i="58" s="1"/>
  <c r="A603" i="58" s="1"/>
  <c r="A604" i="58" s="1"/>
  <c r="A605" i="58" s="1"/>
  <c r="A606" i="58" s="1"/>
  <c r="A607" i="58" s="1"/>
  <c r="A909" i="58" s="1"/>
  <c r="AK8" i="20"/>
  <c r="BI51" i="58"/>
  <c r="AK7" i="20" s="1"/>
  <c r="BG46" i="58"/>
  <c r="BE46" i="58"/>
  <c r="AQ46" i="58"/>
  <c r="AO46" i="58"/>
  <c r="Y46" i="58"/>
  <c r="D9" i="58"/>
  <c r="I46" i="58"/>
  <c r="BH49" i="58"/>
  <c r="E29" i="58" s="1"/>
  <c r="BG49" i="58"/>
  <c r="C29" i="58" s="1"/>
  <c r="BF49" i="58"/>
  <c r="BF37" i="58" s="1"/>
  <c r="BE49" i="58"/>
  <c r="C10" i="58" s="1"/>
  <c r="BD49" i="58"/>
  <c r="E33" i="58" s="1"/>
  <c r="BC49" i="58"/>
  <c r="C33" i="58" s="1"/>
  <c r="BB49" i="58"/>
  <c r="E8" i="58" s="1"/>
  <c r="BA49" i="58"/>
  <c r="C8" i="58" s="1"/>
  <c r="AZ49" i="58"/>
  <c r="AZ37" i="58" s="1"/>
  <c r="AY49" i="58"/>
  <c r="C5" i="58" s="1"/>
  <c r="AX49" i="58"/>
  <c r="AW46" i="58" s="1"/>
  <c r="AW49" i="58"/>
  <c r="C16" i="58" s="1"/>
  <c r="AV49" i="58"/>
  <c r="AU49" i="58"/>
  <c r="C20" i="58" s="1"/>
  <c r="AT49" i="58"/>
  <c r="AT37" i="58" s="1"/>
  <c r="AS49" i="58"/>
  <c r="C28" i="58" s="1"/>
  <c r="AR49" i="58"/>
  <c r="AR37" i="58" s="1"/>
  <c r="AQ49" i="58"/>
  <c r="C31" i="58" s="1"/>
  <c r="AP49" i="58"/>
  <c r="E26" i="58" s="1"/>
  <c r="AO49" i="58"/>
  <c r="C26" i="58" s="1"/>
  <c r="AN49" i="58"/>
  <c r="AM45" i="58" s="1"/>
  <c r="AM49" i="58"/>
  <c r="C22" i="58" s="1"/>
  <c r="AL49" i="58"/>
  <c r="AK45" i="58" s="1"/>
  <c r="AK49" i="58"/>
  <c r="C30" i="58" s="1"/>
  <c r="AJ49" i="58"/>
  <c r="AI46" i="58" s="1"/>
  <c r="AI49" i="58"/>
  <c r="C11" i="58" s="1"/>
  <c r="AH49" i="58"/>
  <c r="AG46" i="58" s="1"/>
  <c r="AG49" i="58"/>
  <c r="C23" i="58" s="1"/>
  <c r="AF49" i="58"/>
  <c r="AE49" i="58"/>
  <c r="C13" i="58" s="1"/>
  <c r="AD49" i="58"/>
  <c r="E18" i="58" s="1"/>
  <c r="AC49" i="58"/>
  <c r="C18" i="58" s="1"/>
  <c r="AB49" i="58"/>
  <c r="AA45" i="58" s="1"/>
  <c r="AA49" i="58"/>
  <c r="C21" i="58" s="1"/>
  <c r="Z49" i="58"/>
  <c r="E14" i="58" s="1"/>
  <c r="Y49" i="58"/>
  <c r="C14" i="58" s="1"/>
  <c r="X49" i="58"/>
  <c r="E15" i="58" s="1"/>
  <c r="W49" i="58"/>
  <c r="C15" i="58" s="1"/>
  <c r="V49" i="58"/>
  <c r="V37" i="58" s="1"/>
  <c r="U49" i="58"/>
  <c r="C17" i="58" s="1"/>
  <c r="T49" i="58"/>
  <c r="S46" i="58" s="1"/>
  <c r="S49" i="58"/>
  <c r="C12" i="58" s="1"/>
  <c r="R49" i="58"/>
  <c r="Q46" i="58" s="1"/>
  <c r="Q49" i="58"/>
  <c r="C6" i="58" s="1"/>
  <c r="P49" i="58"/>
  <c r="P37" i="58" s="1"/>
  <c r="O49" i="58"/>
  <c r="C24" i="58" s="1"/>
  <c r="V182" i="20" s="1"/>
  <c r="N49" i="58"/>
  <c r="N37" i="58" s="1"/>
  <c r="M49" i="58"/>
  <c r="C25" i="58" s="1"/>
  <c r="L49" i="58"/>
  <c r="K45" i="58" s="1"/>
  <c r="K49" i="58"/>
  <c r="C9" i="58" s="1"/>
  <c r="J49" i="58"/>
  <c r="E32" i="58" s="1"/>
  <c r="I49" i="58"/>
  <c r="C32" i="58" s="1"/>
  <c r="H49" i="58"/>
  <c r="G46" i="58" s="1"/>
  <c r="G49" i="58"/>
  <c r="C27" i="58" s="1"/>
  <c r="F49" i="58"/>
  <c r="E45" i="58" s="1"/>
  <c r="E49" i="58"/>
  <c r="C19" i="58" s="1"/>
  <c r="D49" i="58"/>
  <c r="C45" i="58" s="1"/>
  <c r="C49" i="58"/>
  <c r="C7" i="58" s="1"/>
  <c r="AY46" i="58"/>
  <c r="AA46" i="58"/>
  <c r="D32" i="58"/>
  <c r="D26" i="58"/>
  <c r="D16" i="58"/>
  <c r="D21" i="58"/>
  <c r="D10" i="58"/>
  <c r="D5" i="58"/>
  <c r="A3" i="58"/>
  <c r="BL909" i="57"/>
  <c r="BK909" i="57"/>
  <c r="BL858" i="57"/>
  <c r="BK858" i="57"/>
  <c r="BL857" i="57"/>
  <c r="BK857" i="57"/>
  <c r="BL856" i="57"/>
  <c r="BK856" i="57"/>
  <c r="BL855" i="57"/>
  <c r="BK855" i="57"/>
  <c r="BL854" i="57"/>
  <c r="BK854" i="57"/>
  <c r="BL853" i="57"/>
  <c r="BK853" i="57"/>
  <c r="BL852" i="57"/>
  <c r="BK852" i="57"/>
  <c r="BL851" i="57"/>
  <c r="BK851" i="57"/>
  <c r="BL850" i="57"/>
  <c r="BK850" i="57"/>
  <c r="BL849" i="57"/>
  <c r="BK849" i="57"/>
  <c r="BL848" i="57"/>
  <c r="BK848" i="57"/>
  <c r="BL847" i="57"/>
  <c r="BK847" i="57"/>
  <c r="BL846" i="57"/>
  <c r="BK846" i="57"/>
  <c r="BL845" i="57"/>
  <c r="BK845" i="57"/>
  <c r="BL844" i="57"/>
  <c r="BK844" i="57"/>
  <c r="BL843" i="57"/>
  <c r="BK843" i="57"/>
  <c r="BL842" i="57"/>
  <c r="BK842" i="57"/>
  <c r="BL841" i="57"/>
  <c r="BK841" i="57"/>
  <c r="BL840" i="57"/>
  <c r="BK840" i="57"/>
  <c r="BL839" i="57"/>
  <c r="BK839" i="57"/>
  <c r="BL838" i="57"/>
  <c r="BK838" i="57"/>
  <c r="BL837" i="57"/>
  <c r="BK837" i="57"/>
  <c r="BL836" i="57"/>
  <c r="BK836" i="57"/>
  <c r="BL835" i="57"/>
  <c r="BK835" i="57"/>
  <c r="BL834" i="57"/>
  <c r="BK834" i="57"/>
  <c r="BL833" i="57"/>
  <c r="BK833" i="57"/>
  <c r="BL832" i="57"/>
  <c r="BK832" i="57"/>
  <c r="BL831" i="57"/>
  <c r="BK831" i="57"/>
  <c r="BL830" i="57"/>
  <c r="BK830" i="57"/>
  <c r="BL829" i="57"/>
  <c r="BK829" i="57"/>
  <c r="BL828" i="57"/>
  <c r="BK828" i="57"/>
  <c r="BL827" i="57"/>
  <c r="BK827" i="57"/>
  <c r="BL826" i="57"/>
  <c r="BK826" i="57"/>
  <c r="BL825" i="57"/>
  <c r="BK825" i="57"/>
  <c r="BL824" i="57"/>
  <c r="BK824" i="57"/>
  <c r="BL823" i="57"/>
  <c r="BK823" i="57"/>
  <c r="BL822" i="57"/>
  <c r="BK822" i="57"/>
  <c r="BL821" i="57"/>
  <c r="BK821" i="57"/>
  <c r="BL820" i="57"/>
  <c r="BK820" i="57"/>
  <c r="BL819" i="57"/>
  <c r="BK819" i="57"/>
  <c r="BL818" i="57"/>
  <c r="BK818" i="57"/>
  <c r="BL817" i="57"/>
  <c r="BK817" i="57"/>
  <c r="BL816" i="57"/>
  <c r="BK816" i="57"/>
  <c r="BL815" i="57"/>
  <c r="BK815" i="57"/>
  <c r="BL814" i="57"/>
  <c r="BK814" i="57"/>
  <c r="BL813" i="57"/>
  <c r="BK813" i="57"/>
  <c r="BL812" i="57"/>
  <c r="BK812" i="57"/>
  <c r="BL811" i="57"/>
  <c r="BK811" i="57"/>
  <c r="BL810" i="57"/>
  <c r="BK810" i="57"/>
  <c r="BL809" i="57"/>
  <c r="BK809" i="57"/>
  <c r="BL808" i="57"/>
  <c r="BK808" i="57"/>
  <c r="BL807" i="57"/>
  <c r="BK807" i="57"/>
  <c r="BL806" i="57"/>
  <c r="BK806" i="57"/>
  <c r="BL805" i="57"/>
  <c r="BK805" i="57"/>
  <c r="BL804" i="57"/>
  <c r="BK804" i="57"/>
  <c r="BL803" i="57"/>
  <c r="BK803" i="57"/>
  <c r="BL802" i="57"/>
  <c r="BK802" i="57"/>
  <c r="BL801" i="57"/>
  <c r="BK801" i="57"/>
  <c r="BL800" i="57"/>
  <c r="BK800" i="57"/>
  <c r="BL799" i="57"/>
  <c r="BK799" i="57"/>
  <c r="BL798" i="57"/>
  <c r="BK798" i="57"/>
  <c r="BL797" i="57"/>
  <c r="BK797" i="57"/>
  <c r="BL796" i="57"/>
  <c r="BK796" i="57"/>
  <c r="BL795" i="57"/>
  <c r="BK795" i="57"/>
  <c r="BL794" i="57"/>
  <c r="BK794" i="57"/>
  <c r="BL793" i="57"/>
  <c r="BK793" i="57"/>
  <c r="BL792" i="57"/>
  <c r="BK792" i="57"/>
  <c r="BL791" i="57"/>
  <c r="BK791" i="57"/>
  <c r="BL790" i="57"/>
  <c r="BK790" i="57"/>
  <c r="BL789" i="57"/>
  <c r="BK789" i="57"/>
  <c r="BL788" i="57"/>
  <c r="BK788" i="57"/>
  <c r="BL787" i="57"/>
  <c r="BK787" i="57"/>
  <c r="BL786" i="57"/>
  <c r="BK786" i="57"/>
  <c r="BL785" i="57"/>
  <c r="BK785" i="57"/>
  <c r="BL784" i="57"/>
  <c r="BK784" i="57"/>
  <c r="BL783" i="57"/>
  <c r="BK783" i="57"/>
  <c r="BL782" i="57"/>
  <c r="BK782" i="57"/>
  <c r="BL781" i="57"/>
  <c r="BK781" i="57"/>
  <c r="BL780" i="57"/>
  <c r="BK780" i="57"/>
  <c r="BL779" i="57"/>
  <c r="BK779" i="57"/>
  <c r="BL778" i="57"/>
  <c r="BK778" i="57"/>
  <c r="BL777" i="57"/>
  <c r="BK777" i="57"/>
  <c r="BL776" i="57"/>
  <c r="BK776" i="57"/>
  <c r="BL775" i="57"/>
  <c r="BK775" i="57"/>
  <c r="BL774" i="57"/>
  <c r="BK774" i="57"/>
  <c r="BL773" i="57"/>
  <c r="BK773" i="57"/>
  <c r="BL772" i="57"/>
  <c r="BK772" i="57"/>
  <c r="BL771" i="57"/>
  <c r="BK771" i="57"/>
  <c r="BL770" i="57"/>
  <c r="BK770" i="57"/>
  <c r="BL769" i="57"/>
  <c r="BK769" i="57"/>
  <c r="BL768" i="57"/>
  <c r="BK768" i="57"/>
  <c r="BL767" i="57"/>
  <c r="BK767" i="57"/>
  <c r="BL766" i="57"/>
  <c r="BK766" i="57"/>
  <c r="BL765" i="57"/>
  <c r="BK765" i="57"/>
  <c r="BL764" i="57"/>
  <c r="BK764" i="57"/>
  <c r="BL763" i="57"/>
  <c r="BK763" i="57"/>
  <c r="BL762" i="57"/>
  <c r="BK762" i="57"/>
  <c r="BL761" i="57"/>
  <c r="BK761" i="57"/>
  <c r="BL760" i="57"/>
  <c r="BK760" i="57"/>
  <c r="BL759" i="57"/>
  <c r="BK759" i="57"/>
  <c r="BL758" i="57"/>
  <c r="BK758" i="57"/>
  <c r="BL757" i="57"/>
  <c r="BK757" i="57"/>
  <c r="BL756" i="57"/>
  <c r="BK756" i="57"/>
  <c r="BL755" i="57"/>
  <c r="BK755" i="57"/>
  <c r="BL754" i="57"/>
  <c r="BK754" i="57"/>
  <c r="BL753" i="57"/>
  <c r="BK753" i="57"/>
  <c r="BL752" i="57"/>
  <c r="BK752" i="57"/>
  <c r="BL751" i="57"/>
  <c r="BK751" i="57"/>
  <c r="BL750" i="57"/>
  <c r="BK750" i="57"/>
  <c r="BL749" i="57"/>
  <c r="BK749" i="57"/>
  <c r="BL748" i="57"/>
  <c r="BK748" i="57"/>
  <c r="BL747" i="57"/>
  <c r="BK747" i="57"/>
  <c r="BL746" i="57"/>
  <c r="BK746" i="57"/>
  <c r="BL745" i="57"/>
  <c r="BK745" i="57"/>
  <c r="BL744" i="57"/>
  <c r="BK744" i="57"/>
  <c r="BL743" i="57"/>
  <c r="BK743" i="57"/>
  <c r="BL742" i="57"/>
  <c r="BK742" i="57"/>
  <c r="BL741" i="57"/>
  <c r="BK741" i="57"/>
  <c r="BL740" i="57"/>
  <c r="BK740" i="57"/>
  <c r="BL739" i="57"/>
  <c r="BK739" i="57"/>
  <c r="BL738" i="57"/>
  <c r="BK738" i="57"/>
  <c r="BL737" i="57"/>
  <c r="BK737" i="57"/>
  <c r="BL736" i="57"/>
  <c r="BK736" i="57"/>
  <c r="BL735" i="57"/>
  <c r="BK735" i="57"/>
  <c r="BL734" i="57"/>
  <c r="BK734" i="57"/>
  <c r="BL733" i="57"/>
  <c r="BK733" i="57"/>
  <c r="BL732" i="57"/>
  <c r="BK732" i="57"/>
  <c r="BL731" i="57"/>
  <c r="BK731" i="57"/>
  <c r="BL730" i="57"/>
  <c r="BK730" i="57"/>
  <c r="BL729" i="57"/>
  <c r="BK729" i="57"/>
  <c r="BL728" i="57"/>
  <c r="BK728" i="57"/>
  <c r="BL727" i="57"/>
  <c r="BK727" i="57"/>
  <c r="BL726" i="57"/>
  <c r="BK726" i="57"/>
  <c r="BL725" i="57"/>
  <c r="BK725" i="57"/>
  <c r="BL724" i="57"/>
  <c r="BK724" i="57"/>
  <c r="BL723" i="57"/>
  <c r="BK723" i="57"/>
  <c r="BL722" i="57"/>
  <c r="BK722" i="57"/>
  <c r="BL721" i="57"/>
  <c r="BK721" i="57"/>
  <c r="BL720" i="57"/>
  <c r="BK720" i="57"/>
  <c r="BL719" i="57"/>
  <c r="BK719" i="57"/>
  <c r="BL718" i="57"/>
  <c r="BK718" i="57"/>
  <c r="BL717" i="57"/>
  <c r="BK717" i="57"/>
  <c r="BL716" i="57"/>
  <c r="BK716" i="57"/>
  <c r="BL715" i="57"/>
  <c r="BK715" i="57"/>
  <c r="BL714" i="57"/>
  <c r="BK714" i="57"/>
  <c r="BL713" i="57"/>
  <c r="BK713" i="57"/>
  <c r="BL712" i="57"/>
  <c r="BK712" i="57"/>
  <c r="BL711" i="57"/>
  <c r="BK711" i="57"/>
  <c r="BL710" i="57"/>
  <c r="BK710" i="57"/>
  <c r="BL709" i="57"/>
  <c r="BK709" i="57"/>
  <c r="BL708" i="57"/>
  <c r="BK708" i="57"/>
  <c r="BL707" i="57"/>
  <c r="BK707" i="57"/>
  <c r="BL706" i="57"/>
  <c r="BK706" i="57"/>
  <c r="BL705" i="57"/>
  <c r="BK705" i="57"/>
  <c r="BL704" i="57"/>
  <c r="BK704" i="57"/>
  <c r="BL703" i="57"/>
  <c r="BK703" i="57"/>
  <c r="BL702" i="57"/>
  <c r="BK702" i="57"/>
  <c r="BL701" i="57"/>
  <c r="BK701" i="57"/>
  <c r="BL700" i="57"/>
  <c r="BK700" i="57"/>
  <c r="BL699" i="57"/>
  <c r="BK699" i="57"/>
  <c r="BL698" i="57"/>
  <c r="BK698" i="57"/>
  <c r="BL697" i="57"/>
  <c r="BK697" i="57"/>
  <c r="BL696" i="57"/>
  <c r="BK696" i="57"/>
  <c r="BL695" i="57"/>
  <c r="BK695" i="57"/>
  <c r="BL694" i="57"/>
  <c r="BK694" i="57"/>
  <c r="BL693" i="57"/>
  <c r="BK693" i="57"/>
  <c r="BL692" i="57"/>
  <c r="BK692" i="57"/>
  <c r="BL691" i="57"/>
  <c r="BK691" i="57"/>
  <c r="BL690" i="57"/>
  <c r="BK690" i="57"/>
  <c r="BL689" i="57"/>
  <c r="BK689" i="57"/>
  <c r="BL688" i="57"/>
  <c r="BK688" i="57"/>
  <c r="BL687" i="57"/>
  <c r="BK687" i="57"/>
  <c r="BL686" i="57"/>
  <c r="BK686" i="57"/>
  <c r="BL685" i="57"/>
  <c r="BK685" i="57"/>
  <c r="BL684" i="57"/>
  <c r="BK684" i="57"/>
  <c r="BL683" i="57"/>
  <c r="BK683" i="57"/>
  <c r="BL682" i="57"/>
  <c r="BK682" i="57"/>
  <c r="BL681" i="57"/>
  <c r="BK681" i="57"/>
  <c r="BL680" i="57"/>
  <c r="BK680" i="57"/>
  <c r="BL679" i="57"/>
  <c r="BK679" i="57"/>
  <c r="BL678" i="57"/>
  <c r="BK678" i="57"/>
  <c r="BL677" i="57"/>
  <c r="BK677" i="57"/>
  <c r="BL676" i="57"/>
  <c r="BK676" i="57"/>
  <c r="BL675" i="57"/>
  <c r="BK675" i="57"/>
  <c r="BL674" i="57"/>
  <c r="BK674" i="57"/>
  <c r="BL673" i="57"/>
  <c r="BK673" i="57"/>
  <c r="BL672" i="57"/>
  <c r="BK672" i="57"/>
  <c r="BL671" i="57"/>
  <c r="BK671" i="57"/>
  <c r="BL670" i="57"/>
  <c r="BK670" i="57"/>
  <c r="BL669" i="57"/>
  <c r="BK669" i="57"/>
  <c r="BL668" i="57"/>
  <c r="BK668" i="57"/>
  <c r="BL667" i="57"/>
  <c r="BK667" i="57"/>
  <c r="BL666" i="57"/>
  <c r="BK666" i="57"/>
  <c r="BL665" i="57"/>
  <c r="BK665" i="57"/>
  <c r="BL664" i="57"/>
  <c r="BK664" i="57"/>
  <c r="BL663" i="57"/>
  <c r="BK663" i="57"/>
  <c r="BL662" i="57"/>
  <c r="BK662" i="57"/>
  <c r="BL661" i="57"/>
  <c r="BK661" i="57"/>
  <c r="BL660" i="57"/>
  <c r="BK660" i="57"/>
  <c r="BL659" i="57"/>
  <c r="BK659" i="57"/>
  <c r="BL658" i="57"/>
  <c r="BK658" i="57"/>
  <c r="BL657" i="57"/>
  <c r="BK657" i="57"/>
  <c r="BL656" i="57"/>
  <c r="BK656" i="57"/>
  <c r="BL655" i="57"/>
  <c r="BK655" i="57"/>
  <c r="BL654" i="57"/>
  <c r="BK654" i="57"/>
  <c r="BL653" i="57"/>
  <c r="BK653" i="57"/>
  <c r="BL652" i="57"/>
  <c r="BK652" i="57"/>
  <c r="BL651" i="57"/>
  <c r="BK651" i="57"/>
  <c r="BL650" i="57"/>
  <c r="BK650" i="57"/>
  <c r="BL649" i="57"/>
  <c r="BK649" i="57"/>
  <c r="BL648" i="57"/>
  <c r="BK648" i="57"/>
  <c r="BL647" i="57"/>
  <c r="BK647" i="57"/>
  <c r="BL646" i="57"/>
  <c r="BK646" i="57"/>
  <c r="BL645" i="57"/>
  <c r="BK645" i="57"/>
  <c r="BL644" i="57"/>
  <c r="BK644" i="57"/>
  <c r="BL643" i="57"/>
  <c r="BK643" i="57"/>
  <c r="BL642" i="57"/>
  <c r="BK642" i="57"/>
  <c r="BL641" i="57"/>
  <c r="BK641" i="57"/>
  <c r="BL640" i="57"/>
  <c r="BK640" i="57"/>
  <c r="BL639" i="57"/>
  <c r="BK639" i="57"/>
  <c r="BL638" i="57"/>
  <c r="BK638" i="57"/>
  <c r="BL637" i="57"/>
  <c r="BK637" i="57"/>
  <c r="BL636" i="57"/>
  <c r="BK636" i="57"/>
  <c r="BL635" i="57"/>
  <c r="BK635" i="57"/>
  <c r="BL634" i="57"/>
  <c r="BK634" i="57"/>
  <c r="BL633" i="57"/>
  <c r="BK633" i="57"/>
  <c r="BL632" i="57"/>
  <c r="BK632" i="57"/>
  <c r="BL631" i="57"/>
  <c r="BK631" i="57"/>
  <c r="BL630" i="57"/>
  <c r="BK630" i="57"/>
  <c r="BL629" i="57"/>
  <c r="BK629" i="57"/>
  <c r="BL628" i="57"/>
  <c r="BK628" i="57"/>
  <c r="BL627" i="57"/>
  <c r="BK627" i="57"/>
  <c r="BL626" i="57"/>
  <c r="BK626" i="57"/>
  <c r="BL625" i="57"/>
  <c r="BK625" i="57"/>
  <c r="BL624" i="57"/>
  <c r="BK624" i="57"/>
  <c r="BL623" i="57"/>
  <c r="BK623" i="57"/>
  <c r="BL622" i="57"/>
  <c r="BK622" i="57"/>
  <c r="BL621" i="57"/>
  <c r="BK621" i="57"/>
  <c r="BL620" i="57"/>
  <c r="BK620" i="57"/>
  <c r="BL619" i="57"/>
  <c r="BK619" i="57"/>
  <c r="BL618" i="57"/>
  <c r="BK618" i="57"/>
  <c r="BL617" i="57"/>
  <c r="BK617" i="57"/>
  <c r="BL616" i="57"/>
  <c r="BK616" i="57"/>
  <c r="BL615" i="57"/>
  <c r="BK615" i="57"/>
  <c r="BL614" i="57"/>
  <c r="BK614" i="57"/>
  <c r="BL613" i="57"/>
  <c r="BK613" i="57"/>
  <c r="BL612" i="57"/>
  <c r="BK612" i="57"/>
  <c r="BL611" i="57"/>
  <c r="BK611" i="57"/>
  <c r="BL610" i="57"/>
  <c r="BK610" i="57"/>
  <c r="BL609" i="57"/>
  <c r="BK609" i="57"/>
  <c r="BL608" i="57"/>
  <c r="BK608" i="57"/>
  <c r="BL607" i="57"/>
  <c r="BK607" i="57"/>
  <c r="BL606" i="57"/>
  <c r="BK606" i="57"/>
  <c r="BL605" i="57"/>
  <c r="BK605" i="57"/>
  <c r="BL604" i="57"/>
  <c r="BK604" i="57"/>
  <c r="BL603" i="57"/>
  <c r="BK603" i="57"/>
  <c r="BL602" i="57"/>
  <c r="BK602" i="57"/>
  <c r="BL601" i="57"/>
  <c r="BK601" i="57"/>
  <c r="BL600" i="57"/>
  <c r="BK600" i="57"/>
  <c r="BL599" i="57"/>
  <c r="BK599" i="57"/>
  <c r="BL598" i="57"/>
  <c r="BK598" i="57"/>
  <c r="BL597" i="57"/>
  <c r="BK597" i="57"/>
  <c r="BL596" i="57"/>
  <c r="BK596" i="57"/>
  <c r="BL595" i="57"/>
  <c r="BK595" i="57"/>
  <c r="BL594" i="57"/>
  <c r="BK594" i="57"/>
  <c r="BL593" i="57"/>
  <c r="BK593" i="57"/>
  <c r="BL592" i="57"/>
  <c r="BK592" i="57"/>
  <c r="BL591" i="57"/>
  <c r="BK591" i="57"/>
  <c r="BL590" i="57"/>
  <c r="BK590" i="57"/>
  <c r="BL589" i="57"/>
  <c r="BK589" i="57"/>
  <c r="BL588" i="57"/>
  <c r="BK588" i="57"/>
  <c r="BL587" i="57"/>
  <c r="BK587" i="57"/>
  <c r="BL586" i="57"/>
  <c r="BK586" i="57"/>
  <c r="BL585" i="57"/>
  <c r="BK585" i="57"/>
  <c r="BL584" i="57"/>
  <c r="BK584" i="57"/>
  <c r="BL583" i="57"/>
  <c r="BK583" i="57"/>
  <c r="BL582" i="57"/>
  <c r="BK582" i="57"/>
  <c r="BL581" i="57"/>
  <c r="BK581" i="57"/>
  <c r="BL580" i="57"/>
  <c r="BK580" i="57"/>
  <c r="BL579" i="57"/>
  <c r="BK579" i="57"/>
  <c r="BL578" i="57"/>
  <c r="BK578" i="57"/>
  <c r="BL577" i="57"/>
  <c r="BK577" i="57"/>
  <c r="BL576" i="57"/>
  <c r="BK576" i="57"/>
  <c r="BL575" i="57"/>
  <c r="BK575" i="57"/>
  <c r="BL574" i="57"/>
  <c r="BK574" i="57"/>
  <c r="BL573" i="57"/>
  <c r="BK573" i="57"/>
  <c r="BL572" i="57"/>
  <c r="BK572" i="57"/>
  <c r="BL571" i="57"/>
  <c r="BK571" i="57"/>
  <c r="BL570" i="57"/>
  <c r="BK570" i="57"/>
  <c r="BL569" i="57"/>
  <c r="BK569" i="57"/>
  <c r="BL568" i="57"/>
  <c r="BK568" i="57"/>
  <c r="BL567" i="57"/>
  <c r="BK567" i="57"/>
  <c r="BL566" i="57"/>
  <c r="BK566" i="57"/>
  <c r="BL565" i="57"/>
  <c r="BK565" i="57"/>
  <c r="BL564" i="57"/>
  <c r="BK564" i="57"/>
  <c r="BL563" i="57"/>
  <c r="BK563" i="57"/>
  <c r="BL562" i="57"/>
  <c r="BK562" i="57"/>
  <c r="BL561" i="57"/>
  <c r="BK561" i="57"/>
  <c r="BL560" i="57"/>
  <c r="BK560" i="57"/>
  <c r="BL559" i="57"/>
  <c r="BK559" i="57"/>
  <c r="BL558" i="57"/>
  <c r="BK558" i="57"/>
  <c r="BL557" i="57"/>
  <c r="BK557" i="57"/>
  <c r="BL556" i="57"/>
  <c r="BK556" i="57"/>
  <c r="BL555" i="57"/>
  <c r="BK555" i="57"/>
  <c r="BL554" i="57"/>
  <c r="BK554" i="57"/>
  <c r="BL553" i="57"/>
  <c r="BK553" i="57"/>
  <c r="BL552" i="57"/>
  <c r="BK552" i="57"/>
  <c r="BL551" i="57"/>
  <c r="BK551" i="57"/>
  <c r="BL550" i="57"/>
  <c r="BK550" i="57"/>
  <c r="BL549" i="57"/>
  <c r="BK549" i="57"/>
  <c r="BL548" i="57"/>
  <c r="BK548" i="57"/>
  <c r="BL547" i="57"/>
  <c r="BK547" i="57"/>
  <c r="BL546" i="57"/>
  <c r="BK546" i="57"/>
  <c r="BL545" i="57"/>
  <c r="BK545" i="57"/>
  <c r="BL544" i="57"/>
  <c r="BK544" i="57"/>
  <c r="BL543" i="57"/>
  <c r="BK543" i="57"/>
  <c r="BL542" i="57"/>
  <c r="BK542" i="57"/>
  <c r="BL541" i="57"/>
  <c r="BK541" i="57"/>
  <c r="BL540" i="57"/>
  <c r="BK540" i="57"/>
  <c r="BL539" i="57"/>
  <c r="BK539" i="57"/>
  <c r="BL538" i="57"/>
  <c r="BK538" i="57"/>
  <c r="BL537" i="57"/>
  <c r="BK537" i="57"/>
  <c r="BL536" i="57"/>
  <c r="BK536" i="57"/>
  <c r="BL535" i="57"/>
  <c r="BK535" i="57"/>
  <c r="BL534" i="57"/>
  <c r="BK534" i="57"/>
  <c r="BL533" i="57"/>
  <c r="BK533" i="57"/>
  <c r="BL532" i="57"/>
  <c r="BK532" i="57"/>
  <c r="BL531" i="57"/>
  <c r="BK531" i="57"/>
  <c r="BL530" i="57"/>
  <c r="BK530" i="57"/>
  <c r="BL529" i="57"/>
  <c r="BK529" i="57"/>
  <c r="BL528" i="57"/>
  <c r="BK528" i="57"/>
  <c r="BL527" i="57"/>
  <c r="BK527" i="57"/>
  <c r="BL526" i="57"/>
  <c r="BK526" i="57"/>
  <c r="BL525" i="57"/>
  <c r="BK525" i="57"/>
  <c r="BL524" i="57"/>
  <c r="BK524" i="57"/>
  <c r="BL523" i="57"/>
  <c r="BK523" i="57"/>
  <c r="BL522" i="57"/>
  <c r="BK522" i="57"/>
  <c r="BL521" i="57"/>
  <c r="BK521" i="57"/>
  <c r="BL520" i="57"/>
  <c r="BK520" i="57"/>
  <c r="BL519" i="57"/>
  <c r="BK519" i="57"/>
  <c r="BL518" i="57"/>
  <c r="BK518" i="57"/>
  <c r="BL517" i="57"/>
  <c r="BK517" i="57"/>
  <c r="BL516" i="57"/>
  <c r="BK516" i="57"/>
  <c r="BL515" i="57"/>
  <c r="BK515" i="57"/>
  <c r="BL514" i="57"/>
  <c r="BK514" i="57"/>
  <c r="BL513" i="57"/>
  <c r="BK513" i="57"/>
  <c r="BL512" i="57"/>
  <c r="BK512" i="57"/>
  <c r="BL511" i="57"/>
  <c r="BK511" i="57"/>
  <c r="BL510" i="57"/>
  <c r="BK510" i="57"/>
  <c r="BL509" i="57"/>
  <c r="BK509" i="57"/>
  <c r="BL508" i="57"/>
  <c r="BK508" i="57"/>
  <c r="BL507" i="57"/>
  <c r="BK507" i="57"/>
  <c r="BL506" i="57"/>
  <c r="BK506" i="57"/>
  <c r="BL505" i="57"/>
  <c r="BK505" i="57"/>
  <c r="BL504" i="57"/>
  <c r="BK504" i="57"/>
  <c r="BL503" i="57"/>
  <c r="BK503" i="57"/>
  <c r="BL502" i="57"/>
  <c r="BK502" i="57"/>
  <c r="BL501" i="57"/>
  <c r="BK501" i="57"/>
  <c r="BL500" i="57"/>
  <c r="BK500" i="57"/>
  <c r="BL499" i="57"/>
  <c r="BK499" i="57"/>
  <c r="BL498" i="57"/>
  <c r="BK498" i="57"/>
  <c r="BL497" i="57"/>
  <c r="BK497" i="57"/>
  <c r="BL496" i="57"/>
  <c r="BK496" i="57"/>
  <c r="BL495" i="57"/>
  <c r="BK495" i="57"/>
  <c r="BL494" i="57"/>
  <c r="BK494" i="57"/>
  <c r="BL493" i="57"/>
  <c r="BK493" i="57"/>
  <c r="BL492" i="57"/>
  <c r="BK492" i="57"/>
  <c r="BL491" i="57"/>
  <c r="BK491" i="57"/>
  <c r="BL490" i="57"/>
  <c r="BK490" i="57"/>
  <c r="BL489" i="57"/>
  <c r="BK489" i="57"/>
  <c r="BL488" i="57"/>
  <c r="BK488" i="57"/>
  <c r="BL487" i="57"/>
  <c r="BK487" i="57"/>
  <c r="BL486" i="57"/>
  <c r="BK486" i="57"/>
  <c r="BL485" i="57"/>
  <c r="BK485" i="57"/>
  <c r="BL484" i="57"/>
  <c r="BK484" i="57"/>
  <c r="BL483" i="57"/>
  <c r="BK483" i="57"/>
  <c r="BL482" i="57"/>
  <c r="BK482" i="57"/>
  <c r="BL481" i="57"/>
  <c r="BK481" i="57"/>
  <c r="BL480" i="57"/>
  <c r="BK480" i="57"/>
  <c r="BL479" i="57"/>
  <c r="BK479" i="57"/>
  <c r="BL478" i="57"/>
  <c r="BK478" i="57"/>
  <c r="BL477" i="57"/>
  <c r="BK477" i="57"/>
  <c r="BL476" i="57"/>
  <c r="BK476" i="57"/>
  <c r="BL475" i="57"/>
  <c r="BK475" i="57"/>
  <c r="BL474" i="57"/>
  <c r="BK474" i="57"/>
  <c r="BL473" i="57"/>
  <c r="BK473" i="57"/>
  <c r="BL472" i="57"/>
  <c r="BK472" i="57"/>
  <c r="BL471" i="57"/>
  <c r="BK471" i="57"/>
  <c r="BL470" i="57"/>
  <c r="BK470" i="57"/>
  <c r="BL469" i="57"/>
  <c r="BK469" i="57"/>
  <c r="BL468" i="57"/>
  <c r="BK468" i="57"/>
  <c r="BL467" i="57"/>
  <c r="BK467" i="57"/>
  <c r="BL466" i="57"/>
  <c r="BK466" i="57"/>
  <c r="BL465" i="57"/>
  <c r="BK465" i="57"/>
  <c r="BL464" i="57"/>
  <c r="BK464" i="57"/>
  <c r="BL463" i="57"/>
  <c r="BK463" i="57"/>
  <c r="BL462" i="57"/>
  <c r="BK462" i="57"/>
  <c r="BL461" i="57"/>
  <c r="BK461" i="57"/>
  <c r="BL460" i="57"/>
  <c r="BK460" i="57"/>
  <c r="BL459" i="57"/>
  <c r="BK459" i="57"/>
  <c r="BL458" i="57"/>
  <c r="BK458" i="57"/>
  <c r="BL457" i="57"/>
  <c r="BK457" i="57"/>
  <c r="BL456" i="57"/>
  <c r="BK456" i="57"/>
  <c r="BL455" i="57"/>
  <c r="BK455" i="57"/>
  <c r="BL454" i="57"/>
  <c r="BK454" i="57"/>
  <c r="BL453" i="57"/>
  <c r="BK453" i="57"/>
  <c r="BL452" i="57"/>
  <c r="BK452" i="57"/>
  <c r="BL451" i="57"/>
  <c r="BK451" i="57"/>
  <c r="BL450" i="57"/>
  <c r="BK450" i="57"/>
  <c r="BL449" i="57"/>
  <c r="BK449" i="57"/>
  <c r="BL448" i="57"/>
  <c r="BK448" i="57"/>
  <c r="BL447" i="57"/>
  <c r="BK447" i="57"/>
  <c r="BL446" i="57"/>
  <c r="BK446" i="57"/>
  <c r="BL445" i="57"/>
  <c r="BK445" i="57"/>
  <c r="BL444" i="57"/>
  <c r="BK444" i="57"/>
  <c r="BL443" i="57"/>
  <c r="BK443" i="57"/>
  <c r="BL442" i="57"/>
  <c r="BK442" i="57"/>
  <c r="BL441" i="57"/>
  <c r="BK441" i="57"/>
  <c r="BL440" i="57"/>
  <c r="BK440" i="57"/>
  <c r="BL439" i="57"/>
  <c r="BK439" i="57"/>
  <c r="BL438" i="57"/>
  <c r="BK438" i="57"/>
  <c r="BL437" i="57"/>
  <c r="BK437" i="57"/>
  <c r="BL436" i="57"/>
  <c r="BK436" i="57"/>
  <c r="BL435" i="57"/>
  <c r="BK435" i="57"/>
  <c r="BL434" i="57"/>
  <c r="BK434" i="57"/>
  <c r="BL433" i="57"/>
  <c r="BK433" i="57"/>
  <c r="BL432" i="57"/>
  <c r="BK432" i="57"/>
  <c r="BL431" i="57"/>
  <c r="BK431" i="57"/>
  <c r="BL430" i="57"/>
  <c r="BK430" i="57"/>
  <c r="BL429" i="57"/>
  <c r="BK429" i="57"/>
  <c r="BL428" i="57"/>
  <c r="BK428" i="57"/>
  <c r="BL427" i="57"/>
  <c r="BK427" i="57"/>
  <c r="BL426" i="57"/>
  <c r="BK426" i="57"/>
  <c r="BL425" i="57"/>
  <c r="BK425" i="57"/>
  <c r="BL424" i="57"/>
  <c r="BK424" i="57"/>
  <c r="BL423" i="57"/>
  <c r="BK423" i="57"/>
  <c r="BL422" i="57"/>
  <c r="BK422" i="57"/>
  <c r="BL421" i="57"/>
  <c r="BK421" i="57"/>
  <c r="BL420" i="57"/>
  <c r="BK420" i="57"/>
  <c r="BL419" i="57"/>
  <c r="BK419" i="57"/>
  <c r="BL418" i="57"/>
  <c r="BK418" i="57"/>
  <c r="BL417" i="57"/>
  <c r="BK417" i="57"/>
  <c r="BL416" i="57"/>
  <c r="BK416" i="57"/>
  <c r="BL415" i="57"/>
  <c r="BK415" i="57"/>
  <c r="BL414" i="57"/>
  <c r="BK414" i="57"/>
  <c r="BL413" i="57"/>
  <c r="BK413" i="57"/>
  <c r="BL412" i="57"/>
  <c r="BK412" i="57"/>
  <c r="BL411" i="57"/>
  <c r="BK411" i="57"/>
  <c r="BL410" i="57"/>
  <c r="BK410" i="57"/>
  <c r="BL409" i="57"/>
  <c r="BK409" i="57"/>
  <c r="BL408" i="57"/>
  <c r="BK408" i="57"/>
  <c r="BL407" i="57"/>
  <c r="BK407" i="57"/>
  <c r="BL406" i="57"/>
  <c r="BK406" i="57"/>
  <c r="BL405" i="57"/>
  <c r="BK405" i="57"/>
  <c r="BL404" i="57"/>
  <c r="BK404" i="57"/>
  <c r="BL403" i="57"/>
  <c r="BK403" i="57"/>
  <c r="BL402" i="57"/>
  <c r="BK402" i="57"/>
  <c r="BL401" i="57"/>
  <c r="BK401" i="57"/>
  <c r="BL400" i="57"/>
  <c r="BK400" i="57"/>
  <c r="BL399" i="57"/>
  <c r="BK399" i="57"/>
  <c r="BL398" i="57"/>
  <c r="BK398" i="57"/>
  <c r="BL397" i="57"/>
  <c r="BK397" i="57"/>
  <c r="BL396" i="57"/>
  <c r="BK396" i="57"/>
  <c r="BL395" i="57"/>
  <c r="BK395" i="57"/>
  <c r="BL394" i="57"/>
  <c r="BK394" i="57"/>
  <c r="BL393" i="57"/>
  <c r="BK393" i="57"/>
  <c r="BL392" i="57"/>
  <c r="BK392" i="57"/>
  <c r="BL391" i="57"/>
  <c r="BK391" i="57"/>
  <c r="BL390" i="57"/>
  <c r="BK390" i="57"/>
  <c r="BL389" i="57"/>
  <c r="BK389" i="57"/>
  <c r="BL388" i="57"/>
  <c r="BK388" i="57"/>
  <c r="BL387" i="57"/>
  <c r="BK387" i="57"/>
  <c r="BL386" i="57"/>
  <c r="BK386" i="57"/>
  <c r="BL385" i="57"/>
  <c r="BK385" i="57"/>
  <c r="BL384" i="57"/>
  <c r="BK384" i="57"/>
  <c r="BL383" i="57"/>
  <c r="BK383" i="57"/>
  <c r="BL382" i="57"/>
  <c r="BK382" i="57"/>
  <c r="BL381" i="57"/>
  <c r="BK381" i="57"/>
  <c r="BL380" i="57"/>
  <c r="BK380" i="57"/>
  <c r="BL379" i="57"/>
  <c r="BK379" i="57"/>
  <c r="BL378" i="57"/>
  <c r="BK378" i="57"/>
  <c r="BL377" i="57"/>
  <c r="BK377" i="57"/>
  <c r="BL376" i="57"/>
  <c r="BK376" i="57"/>
  <c r="BL375" i="57"/>
  <c r="BK375" i="57"/>
  <c r="BL374" i="57"/>
  <c r="BK374" i="57"/>
  <c r="BL373" i="57"/>
  <c r="BK373" i="57"/>
  <c r="BL372" i="57"/>
  <c r="BK372" i="57"/>
  <c r="BL371" i="57"/>
  <c r="BK371" i="57"/>
  <c r="BL370" i="57"/>
  <c r="BK370" i="57"/>
  <c r="BL369" i="57"/>
  <c r="BK369" i="57"/>
  <c r="BL368" i="57"/>
  <c r="BK368" i="57"/>
  <c r="BL367" i="57"/>
  <c r="BK367" i="57"/>
  <c r="BL366" i="57"/>
  <c r="BK366" i="57"/>
  <c r="BL365" i="57"/>
  <c r="BK365" i="57"/>
  <c r="BL364" i="57"/>
  <c r="BK364" i="57"/>
  <c r="BL363" i="57"/>
  <c r="BK363" i="57"/>
  <c r="BL362" i="57"/>
  <c r="BK362" i="57"/>
  <c r="BL361" i="57"/>
  <c r="BK361" i="57"/>
  <c r="BL360" i="57"/>
  <c r="BK360" i="57"/>
  <c r="BL359" i="57"/>
  <c r="BK359" i="57"/>
  <c r="BL358" i="57"/>
  <c r="BK358" i="57"/>
  <c r="BL357" i="57"/>
  <c r="BK357" i="57"/>
  <c r="BL356" i="57"/>
  <c r="BK356" i="57"/>
  <c r="BL355" i="57"/>
  <c r="BK355" i="57"/>
  <c r="BL354" i="57"/>
  <c r="BK354" i="57"/>
  <c r="BL353" i="57"/>
  <c r="BK353" i="57"/>
  <c r="BL352" i="57"/>
  <c r="BK352" i="57"/>
  <c r="BL351" i="57"/>
  <c r="BK351" i="57"/>
  <c r="BL350" i="57"/>
  <c r="BK350" i="57"/>
  <c r="BL349" i="57"/>
  <c r="BK349" i="57"/>
  <c r="BL348" i="57"/>
  <c r="BK348" i="57"/>
  <c r="BL347" i="57"/>
  <c r="BK347" i="57"/>
  <c r="BL346" i="57"/>
  <c r="BK346" i="57"/>
  <c r="BL345" i="57"/>
  <c r="BK345" i="57"/>
  <c r="BL344" i="57"/>
  <c r="BK344" i="57"/>
  <c r="BL343" i="57"/>
  <c r="BK343" i="57"/>
  <c r="BL342" i="57"/>
  <c r="BK342" i="57"/>
  <c r="BL341" i="57"/>
  <c r="BK341" i="57"/>
  <c r="BL340" i="57"/>
  <c r="BK340" i="57"/>
  <c r="BL339" i="57"/>
  <c r="BK339" i="57"/>
  <c r="BL338" i="57"/>
  <c r="BK338" i="57"/>
  <c r="BL337" i="57"/>
  <c r="BK337" i="57"/>
  <c r="BL336" i="57"/>
  <c r="BK336" i="57"/>
  <c r="BL335" i="57"/>
  <c r="BK335" i="57"/>
  <c r="BL334" i="57"/>
  <c r="BK334" i="57"/>
  <c r="BL333" i="57"/>
  <c r="BK333" i="57"/>
  <c r="BL332" i="57"/>
  <c r="BK332" i="57"/>
  <c r="BL331" i="57"/>
  <c r="BK331" i="57"/>
  <c r="BL330" i="57"/>
  <c r="BK330" i="57"/>
  <c r="BL329" i="57"/>
  <c r="BK329" i="57"/>
  <c r="BL328" i="57"/>
  <c r="BK328" i="57"/>
  <c r="BL327" i="57"/>
  <c r="BK327" i="57"/>
  <c r="BL326" i="57"/>
  <c r="BK326" i="57"/>
  <c r="BL325" i="57"/>
  <c r="BK325" i="57"/>
  <c r="BL324" i="57"/>
  <c r="BK324" i="57"/>
  <c r="BL323" i="57"/>
  <c r="BK323" i="57"/>
  <c r="BL322" i="57"/>
  <c r="BK322" i="57"/>
  <c r="BL321" i="57"/>
  <c r="BK321" i="57"/>
  <c r="BL320" i="57"/>
  <c r="BK320" i="57"/>
  <c r="BL319" i="57"/>
  <c r="BK319" i="57"/>
  <c r="BL318" i="57"/>
  <c r="BK318" i="57"/>
  <c r="BL317" i="57"/>
  <c r="BK317" i="57"/>
  <c r="BL316" i="57"/>
  <c r="BK316" i="57"/>
  <c r="BL315" i="57"/>
  <c r="BK315" i="57"/>
  <c r="BL314" i="57"/>
  <c r="BK314" i="57"/>
  <c r="BL313" i="57"/>
  <c r="BK313" i="57"/>
  <c r="BL312" i="57"/>
  <c r="BK312" i="57"/>
  <c r="BL311" i="57"/>
  <c r="BK311" i="57"/>
  <c r="BL310" i="57"/>
  <c r="BK310" i="57"/>
  <c r="BL309" i="57"/>
  <c r="BK309" i="57"/>
  <c r="BL308" i="57"/>
  <c r="BK308" i="57"/>
  <c r="BL307" i="57"/>
  <c r="BK307" i="57"/>
  <c r="BL306" i="57"/>
  <c r="BK306" i="57"/>
  <c r="BL305" i="57"/>
  <c r="BK305" i="57"/>
  <c r="BL304" i="57"/>
  <c r="BK304" i="57"/>
  <c r="BL303" i="57"/>
  <c r="BK303" i="57"/>
  <c r="BL302" i="57"/>
  <c r="BK302" i="57"/>
  <c r="BL301" i="57"/>
  <c r="BK301" i="57"/>
  <c r="BL300" i="57"/>
  <c r="BK300" i="57"/>
  <c r="BL299" i="57"/>
  <c r="BK299" i="57"/>
  <c r="BL298" i="57"/>
  <c r="BK298" i="57"/>
  <c r="BL297" i="57"/>
  <c r="BK297" i="57"/>
  <c r="BL296" i="57"/>
  <c r="BK296" i="57"/>
  <c r="BL295" i="57"/>
  <c r="BK295" i="57"/>
  <c r="BL294" i="57"/>
  <c r="BK294" i="57"/>
  <c r="BL293" i="57"/>
  <c r="BK293" i="57"/>
  <c r="BL292" i="57"/>
  <c r="BK292" i="57"/>
  <c r="BL291" i="57"/>
  <c r="BK291" i="57"/>
  <c r="BL290" i="57"/>
  <c r="BK290" i="57"/>
  <c r="BL289" i="57"/>
  <c r="BK289" i="57"/>
  <c r="BL288" i="57"/>
  <c r="BK288" i="57"/>
  <c r="BL287" i="57"/>
  <c r="BK287" i="57"/>
  <c r="BL286" i="57"/>
  <c r="BK286" i="57"/>
  <c r="BL285" i="57"/>
  <c r="BK285" i="57"/>
  <c r="BL284" i="57"/>
  <c r="BK284" i="57"/>
  <c r="BL283" i="57"/>
  <c r="BK283" i="57"/>
  <c r="BL282" i="57"/>
  <c r="BK282" i="57"/>
  <c r="BL281" i="57"/>
  <c r="BK281" i="57"/>
  <c r="BL280" i="57"/>
  <c r="BK280" i="57"/>
  <c r="BL279" i="57"/>
  <c r="BK279" i="57"/>
  <c r="BL278" i="57"/>
  <c r="BK278" i="57"/>
  <c r="BL277" i="57"/>
  <c r="BK277" i="57"/>
  <c r="BL276" i="57"/>
  <c r="BK276" i="57"/>
  <c r="BL275" i="57"/>
  <c r="BK275" i="57"/>
  <c r="BL274" i="57"/>
  <c r="BK274" i="57"/>
  <c r="BL273" i="57"/>
  <c r="BK273" i="57"/>
  <c r="BL272" i="57"/>
  <c r="BK272" i="57"/>
  <c r="BL271" i="57"/>
  <c r="BK271" i="57"/>
  <c r="BL270" i="57"/>
  <c r="BK270" i="57"/>
  <c r="BL269" i="57"/>
  <c r="BK269" i="57"/>
  <c r="BL268" i="57"/>
  <c r="BK268" i="57"/>
  <c r="BL267" i="57"/>
  <c r="BK267" i="57"/>
  <c r="BL266" i="57"/>
  <c r="BK266" i="57"/>
  <c r="BL265" i="57"/>
  <c r="BK265" i="57"/>
  <c r="BL264" i="57"/>
  <c r="BK264" i="57"/>
  <c r="BL263" i="57"/>
  <c r="BK263" i="57"/>
  <c r="BL262" i="57"/>
  <c r="BK262" i="57"/>
  <c r="BL261" i="57"/>
  <c r="BK261" i="57"/>
  <c r="BL260" i="57"/>
  <c r="BK260" i="57"/>
  <c r="BL259" i="57"/>
  <c r="BK259" i="57"/>
  <c r="BL258" i="57"/>
  <c r="BK258" i="57"/>
  <c r="BL257" i="57"/>
  <c r="BK257" i="57"/>
  <c r="BL256" i="57"/>
  <c r="BK256" i="57"/>
  <c r="BL255" i="57"/>
  <c r="BK255" i="57"/>
  <c r="BL254" i="57"/>
  <c r="BK254" i="57"/>
  <c r="BL253" i="57"/>
  <c r="BK253" i="57"/>
  <c r="BL252" i="57"/>
  <c r="BK252" i="57"/>
  <c r="BL251" i="57"/>
  <c r="BK251" i="57"/>
  <c r="BL250" i="57"/>
  <c r="BK250" i="57"/>
  <c r="BL249" i="57"/>
  <c r="BK249" i="57"/>
  <c r="BL248" i="57"/>
  <c r="BK248" i="57"/>
  <c r="BL247" i="57"/>
  <c r="BK247" i="57"/>
  <c r="BL246" i="57"/>
  <c r="BK246" i="57"/>
  <c r="BL245" i="57"/>
  <c r="BK245" i="57"/>
  <c r="BL244" i="57"/>
  <c r="BK244" i="57"/>
  <c r="BL243" i="57"/>
  <c r="BK243" i="57"/>
  <c r="BL242" i="57"/>
  <c r="BK242" i="57"/>
  <c r="BL241" i="57"/>
  <c r="BK241" i="57"/>
  <c r="BL240" i="57"/>
  <c r="BK240" i="57"/>
  <c r="BL239" i="57"/>
  <c r="BK239" i="57"/>
  <c r="BL238" i="57"/>
  <c r="BK238" i="57"/>
  <c r="BL237" i="57"/>
  <c r="BK237" i="57"/>
  <c r="BL236" i="57"/>
  <c r="BK236" i="57"/>
  <c r="BL235" i="57"/>
  <c r="BK235" i="57"/>
  <c r="BL234" i="57"/>
  <c r="BK234" i="57"/>
  <c r="BL233" i="57"/>
  <c r="BK233" i="57"/>
  <c r="BL232" i="57"/>
  <c r="BK232" i="57"/>
  <c r="BL231" i="57"/>
  <c r="BK231" i="57"/>
  <c r="BL230" i="57"/>
  <c r="BK230" i="57"/>
  <c r="BL229" i="57"/>
  <c r="BK229" i="57"/>
  <c r="BL228" i="57"/>
  <c r="BK228" i="57"/>
  <c r="BL227" i="57"/>
  <c r="BK227" i="57"/>
  <c r="BL226" i="57"/>
  <c r="BK226" i="57"/>
  <c r="BL225" i="57"/>
  <c r="BK225" i="57"/>
  <c r="BL224" i="57"/>
  <c r="BK224" i="57"/>
  <c r="BL223" i="57"/>
  <c r="BK223" i="57"/>
  <c r="BL222" i="57"/>
  <c r="BK222" i="57"/>
  <c r="BL221" i="57"/>
  <c r="BK221" i="57"/>
  <c r="BL220" i="57"/>
  <c r="BK220" i="57"/>
  <c r="BL219" i="57"/>
  <c r="BK219" i="57"/>
  <c r="BL218" i="57"/>
  <c r="BK218" i="57"/>
  <c r="BL217" i="57"/>
  <c r="BK217" i="57"/>
  <c r="BL216" i="57"/>
  <c r="BK216" i="57"/>
  <c r="BL215" i="57"/>
  <c r="BK215" i="57"/>
  <c r="BL214" i="57"/>
  <c r="BK214" i="57"/>
  <c r="BL213" i="57"/>
  <c r="BK213" i="57"/>
  <c r="BL212" i="57"/>
  <c r="BK212" i="57"/>
  <c r="BL211" i="57"/>
  <c r="BK211" i="57"/>
  <c r="BL210" i="57"/>
  <c r="BK210" i="57"/>
  <c r="BL209" i="57"/>
  <c r="BK209" i="57"/>
  <c r="BL208" i="57"/>
  <c r="BK208" i="57"/>
  <c r="BL207" i="57"/>
  <c r="BK207" i="57"/>
  <c r="BL206" i="57"/>
  <c r="BK206" i="57"/>
  <c r="BL205" i="57"/>
  <c r="BK205" i="57"/>
  <c r="BL204" i="57"/>
  <c r="BK204" i="57"/>
  <c r="BL203" i="57"/>
  <c r="BK203" i="57"/>
  <c r="BL202" i="57"/>
  <c r="BK202" i="57"/>
  <c r="BL201" i="57"/>
  <c r="BK201" i="57"/>
  <c r="BL200" i="57"/>
  <c r="BK200" i="57"/>
  <c r="BL199" i="57"/>
  <c r="BK199" i="57"/>
  <c r="BL198" i="57"/>
  <c r="BK198" i="57"/>
  <c r="BL197" i="57"/>
  <c r="BK197" i="57"/>
  <c r="BL196" i="57"/>
  <c r="BK196" i="57"/>
  <c r="BL195" i="57"/>
  <c r="BK195" i="57"/>
  <c r="BL194" i="57"/>
  <c r="BK194" i="57"/>
  <c r="BL193" i="57"/>
  <c r="BK193" i="57"/>
  <c r="BL192" i="57"/>
  <c r="BK192" i="57"/>
  <c r="BL191" i="57"/>
  <c r="BK191" i="57"/>
  <c r="BL190" i="57"/>
  <c r="BK190" i="57"/>
  <c r="BL189" i="57"/>
  <c r="BK189" i="57"/>
  <c r="BL188" i="57"/>
  <c r="BK188" i="57"/>
  <c r="BL187" i="57"/>
  <c r="BK187" i="57"/>
  <c r="BL186" i="57"/>
  <c r="BK186" i="57"/>
  <c r="BL185" i="57"/>
  <c r="BK185" i="57"/>
  <c r="BL184" i="57"/>
  <c r="BK184" i="57"/>
  <c r="BL183" i="57"/>
  <c r="BK183" i="57"/>
  <c r="BL182" i="57"/>
  <c r="BK182" i="57"/>
  <c r="BL181" i="57"/>
  <c r="BK181" i="57"/>
  <c r="BL180" i="57"/>
  <c r="BK180" i="57"/>
  <c r="BL179" i="57"/>
  <c r="BK179" i="57"/>
  <c r="BL178" i="57"/>
  <c r="BK178" i="57"/>
  <c r="BL177" i="57"/>
  <c r="BK177" i="57"/>
  <c r="BL176" i="57"/>
  <c r="BK176" i="57"/>
  <c r="BL175" i="57"/>
  <c r="BK175" i="57"/>
  <c r="BL174" i="57"/>
  <c r="BK174" i="57"/>
  <c r="BL173" i="57"/>
  <c r="BK173" i="57"/>
  <c r="BL172" i="57"/>
  <c r="BK172" i="57"/>
  <c r="BL171" i="57"/>
  <c r="BK171" i="57"/>
  <c r="BL170" i="57"/>
  <c r="BK170" i="57"/>
  <c r="BL169" i="57"/>
  <c r="BK169" i="57"/>
  <c r="BL168" i="57"/>
  <c r="BK168" i="57"/>
  <c r="BL167" i="57"/>
  <c r="BK167" i="57"/>
  <c r="BL166" i="57"/>
  <c r="BK166" i="57"/>
  <c r="BL165" i="57"/>
  <c r="BK165" i="57"/>
  <c r="BL164" i="57"/>
  <c r="BK164" i="57"/>
  <c r="BL163" i="57"/>
  <c r="BK163" i="57"/>
  <c r="BL162" i="57"/>
  <c r="BK162" i="57"/>
  <c r="BL161" i="57"/>
  <c r="BK161" i="57"/>
  <c r="BL160" i="57"/>
  <c r="BK160" i="57"/>
  <c r="BL159" i="57"/>
  <c r="BK159" i="57"/>
  <c r="BL158" i="57"/>
  <c r="BK158" i="57"/>
  <c r="BL157" i="57"/>
  <c r="BK157" i="57"/>
  <c r="BL156" i="57"/>
  <c r="BK156" i="57"/>
  <c r="BL155" i="57"/>
  <c r="BK155" i="57"/>
  <c r="BL154" i="57"/>
  <c r="BK154" i="57"/>
  <c r="BL153" i="57"/>
  <c r="BK153" i="57"/>
  <c r="BL152" i="57"/>
  <c r="BK152" i="57"/>
  <c r="BL151" i="57"/>
  <c r="BK151" i="57"/>
  <c r="BL150" i="57"/>
  <c r="BK150" i="57"/>
  <c r="BL149" i="57"/>
  <c r="BK149" i="57"/>
  <c r="BL148" i="57"/>
  <c r="BK148" i="57"/>
  <c r="BL147" i="57"/>
  <c r="BK147" i="57"/>
  <c r="BL146" i="57"/>
  <c r="BK146" i="57"/>
  <c r="BL145" i="57"/>
  <c r="BK145" i="57"/>
  <c r="BL144" i="57"/>
  <c r="BK144" i="57"/>
  <c r="BL143" i="57"/>
  <c r="BK143" i="57"/>
  <c r="BL142" i="57"/>
  <c r="BK142" i="57"/>
  <c r="BL141" i="57"/>
  <c r="BK141" i="57"/>
  <c r="BL140" i="57"/>
  <c r="BK140" i="57"/>
  <c r="BL139" i="57"/>
  <c r="BK139" i="57"/>
  <c r="BL138" i="57"/>
  <c r="BK138" i="57"/>
  <c r="BL137" i="57"/>
  <c r="BK137" i="57"/>
  <c r="BN136" i="57"/>
  <c r="BK136" i="57" s="1"/>
  <c r="BL136" i="57"/>
  <c r="BN135" i="57"/>
  <c r="BK135" i="57" s="1"/>
  <c r="BL135" i="57"/>
  <c r="BL134" i="57"/>
  <c r="BK134" i="57"/>
  <c r="BN133" i="57"/>
  <c r="BK133" i="57" s="1"/>
  <c r="BL133" i="57"/>
  <c r="BL132" i="57"/>
  <c r="BK132" i="57"/>
  <c r="BN131" i="57"/>
  <c r="BK131" i="57" s="1"/>
  <c r="BL131" i="57"/>
  <c r="BN130" i="57"/>
  <c r="BK130" i="57" s="1"/>
  <c r="BL130" i="57"/>
  <c r="BN129" i="57"/>
  <c r="BK129" i="57" s="1"/>
  <c r="BL129" i="57"/>
  <c r="BN128" i="57"/>
  <c r="BK128" i="57" s="1"/>
  <c r="BL128" i="57"/>
  <c r="BN127" i="57"/>
  <c r="BK127" i="57" s="1"/>
  <c r="BL127" i="57"/>
  <c r="BL126" i="57"/>
  <c r="BK126" i="57"/>
  <c r="BN125" i="57"/>
  <c r="BK125" i="57" s="1"/>
  <c r="BL125" i="57"/>
  <c r="BN124" i="57"/>
  <c r="BK124" i="57" s="1"/>
  <c r="BL124" i="57"/>
  <c r="BN123" i="57"/>
  <c r="BK123" i="57" s="1"/>
  <c r="BL123" i="57"/>
  <c r="BN122" i="57"/>
  <c r="BK122" i="57" s="1"/>
  <c r="BL122" i="57"/>
  <c r="BN121" i="57"/>
  <c r="BL121" i="57"/>
  <c r="BK121" i="57"/>
  <c r="BN120" i="57"/>
  <c r="BK120" i="57" s="1"/>
  <c r="BL120" i="57"/>
  <c r="BN119" i="57"/>
  <c r="BK119" i="57" s="1"/>
  <c r="BL119" i="57"/>
  <c r="BN118" i="57"/>
  <c r="BK118" i="57" s="1"/>
  <c r="BL118" i="57"/>
  <c r="BL117" i="57"/>
  <c r="BK117" i="57"/>
  <c r="BN116" i="57"/>
  <c r="BK116" i="57" s="1"/>
  <c r="BN115" i="57"/>
  <c r="BK115" i="57" s="1"/>
  <c r="BN114" i="57"/>
  <c r="BK114" i="57" s="1"/>
  <c r="BL114" i="57"/>
  <c r="BN113" i="57"/>
  <c r="BK113" i="57" s="1"/>
  <c r="BL113" i="57"/>
  <c r="BN112" i="57"/>
  <c r="BK112" i="57" s="1"/>
  <c r="BL112" i="57"/>
  <c r="BL111" i="57"/>
  <c r="BK111" i="57"/>
  <c r="BN110" i="57"/>
  <c r="BK110" i="57" s="1"/>
  <c r="BL110" i="57"/>
  <c r="BL109" i="57"/>
  <c r="BK109" i="57"/>
  <c r="BN108" i="57"/>
  <c r="BK108" i="57" s="1"/>
  <c r="BL108" i="57"/>
  <c r="BL107" i="57"/>
  <c r="BK107" i="57"/>
  <c r="BN106" i="57"/>
  <c r="BK106" i="57" s="1"/>
  <c r="BL106" i="57"/>
  <c r="BN105" i="57"/>
  <c r="BK105" i="57" s="1"/>
  <c r="BL105" i="57"/>
  <c r="BN104" i="57"/>
  <c r="BL104" i="57"/>
  <c r="BK104" i="57"/>
  <c r="BM104" i="57" s="1"/>
  <c r="BN103" i="57"/>
  <c r="BK103" i="57" s="1"/>
  <c r="BL103" i="57"/>
  <c r="BN102" i="57"/>
  <c r="BK102" i="57" s="1"/>
  <c r="BL102" i="57"/>
  <c r="BN101" i="57"/>
  <c r="BK101" i="57" s="1"/>
  <c r="BL101" i="57"/>
  <c r="BN100" i="57"/>
  <c r="BK100" i="57" s="1"/>
  <c r="BL100" i="57"/>
  <c r="BN99" i="57"/>
  <c r="BK99" i="57" s="1"/>
  <c r="BL99" i="57"/>
  <c r="BN98" i="57"/>
  <c r="BK98" i="57" s="1"/>
  <c r="BL98" i="57"/>
  <c r="BN97" i="57"/>
  <c r="BK97" i="57" s="1"/>
  <c r="BL97" i="57"/>
  <c r="BN96" i="57"/>
  <c r="BK96" i="57" s="1"/>
  <c r="BM96" i="57" s="1"/>
  <c r="BL96" i="57"/>
  <c r="BN95" i="57"/>
  <c r="BK95" i="57" s="1"/>
  <c r="BL95" i="57"/>
  <c r="BN94" i="57"/>
  <c r="BK94" i="57" s="1"/>
  <c r="BL94" i="57"/>
  <c r="BN93" i="57"/>
  <c r="BK93" i="57" s="1"/>
  <c r="BL93" i="57"/>
  <c r="BN92" i="57"/>
  <c r="BK92" i="57" s="1"/>
  <c r="BL92" i="57"/>
  <c r="BN91" i="57"/>
  <c r="BK91" i="57" s="1"/>
  <c r="BL91" i="57"/>
  <c r="BN90" i="57"/>
  <c r="BL90" i="57"/>
  <c r="BK90" i="57"/>
  <c r="BN89" i="57"/>
  <c r="BK89" i="57" s="1"/>
  <c r="BL89" i="57"/>
  <c r="BL88" i="57"/>
  <c r="BK88" i="57"/>
  <c r="BN87" i="57"/>
  <c r="BK87" i="57" s="1"/>
  <c r="BL87" i="57"/>
  <c r="BN86" i="57"/>
  <c r="BK86" i="57" s="1"/>
  <c r="BM86" i="57" s="1"/>
  <c r="BL86" i="57"/>
  <c r="BN85" i="57"/>
  <c r="BL85" i="57"/>
  <c r="BK85" i="57"/>
  <c r="BN84" i="57"/>
  <c r="BK84" i="57" s="1"/>
  <c r="BL84" i="57"/>
  <c r="BN83" i="57"/>
  <c r="BK83" i="57" s="1"/>
  <c r="BL83" i="57"/>
  <c r="BN82" i="57"/>
  <c r="BK82" i="57" s="1"/>
  <c r="BL82" i="57"/>
  <c r="BN81" i="57"/>
  <c r="BK81" i="57" s="1"/>
  <c r="BL81" i="57"/>
  <c r="BN80" i="57"/>
  <c r="BK80" i="57" s="1"/>
  <c r="BL80" i="57"/>
  <c r="BN79" i="57"/>
  <c r="BK79" i="57" s="1"/>
  <c r="BL79" i="57"/>
  <c r="BN78" i="57"/>
  <c r="BK78" i="57" s="1"/>
  <c r="BL78" i="57"/>
  <c r="BN77" i="57"/>
  <c r="BK77" i="57" s="1"/>
  <c r="BL77" i="57"/>
  <c r="BN76" i="57"/>
  <c r="BK76" i="57" s="1"/>
  <c r="BL76" i="57"/>
  <c r="BN75" i="57"/>
  <c r="BK75" i="57" s="1"/>
  <c r="BL75" i="57"/>
  <c r="BN74" i="57"/>
  <c r="BK74" i="57" s="1"/>
  <c r="BL74" i="57"/>
  <c r="BN73" i="57"/>
  <c r="BK73" i="57" s="1"/>
  <c r="BL73" i="57"/>
  <c r="BN72" i="57"/>
  <c r="BK72" i="57" s="1"/>
  <c r="BL72" i="57"/>
  <c r="BN71" i="57"/>
  <c r="BK71" i="57" s="1"/>
  <c r="BL71" i="57"/>
  <c r="BN70" i="57"/>
  <c r="BK70" i="57" s="1"/>
  <c r="BL70" i="57"/>
  <c r="BN69" i="57"/>
  <c r="BK69" i="57" s="1"/>
  <c r="BL69" i="57"/>
  <c r="BN68" i="57"/>
  <c r="BK68" i="57" s="1"/>
  <c r="BL68" i="57"/>
  <c r="B55" i="57"/>
  <c r="B56" i="57" s="1"/>
  <c r="B57" i="57" s="1"/>
  <c r="B58" i="57" s="1"/>
  <c r="B59" i="57" s="1"/>
  <c r="B60" i="57" s="1"/>
  <c r="B61" i="57" s="1"/>
  <c r="B62" i="57" s="1"/>
  <c r="B63" i="57" s="1"/>
  <c r="B64" i="57" s="1"/>
  <c r="B65" i="57" s="1"/>
  <c r="A55" i="57"/>
  <c r="A56" i="57" s="1"/>
  <c r="A57" i="57" s="1"/>
  <c r="A58" i="57" s="1"/>
  <c r="A59" i="57" s="1"/>
  <c r="A60" i="57" s="1"/>
  <c r="A61" i="57" s="1"/>
  <c r="A62" i="57" s="1"/>
  <c r="A63" i="57" s="1"/>
  <c r="A64" i="57" s="1"/>
  <c r="A65" i="57" s="1"/>
  <c r="A66" i="57" s="1"/>
  <c r="A67" i="57" s="1"/>
  <c r="A68" i="57" s="1"/>
  <c r="A69" i="57" s="1"/>
  <c r="A70" i="57" s="1"/>
  <c r="A71" i="57" s="1"/>
  <c r="A72" i="57" s="1"/>
  <c r="A73" i="57" s="1"/>
  <c r="A74" i="57" s="1"/>
  <c r="A75" i="57" s="1"/>
  <c r="A76" i="57" s="1"/>
  <c r="A77" i="57" s="1"/>
  <c r="A78" i="57" s="1"/>
  <c r="A79" i="57" s="1"/>
  <c r="A80" i="57" s="1"/>
  <c r="A81" i="57" s="1"/>
  <c r="A82" i="57" s="1"/>
  <c r="A83" i="57" s="1"/>
  <c r="A84" i="57" s="1"/>
  <c r="A85" i="57" s="1"/>
  <c r="A86" i="57" s="1"/>
  <c r="A87" i="57" s="1"/>
  <c r="A88" i="57" s="1"/>
  <c r="A89" i="57" s="1"/>
  <c r="A90" i="57" s="1"/>
  <c r="A91" i="57" s="1"/>
  <c r="A92" i="57" s="1"/>
  <c r="A93" i="57" s="1"/>
  <c r="A94" i="57" s="1"/>
  <c r="A95" i="57" s="1"/>
  <c r="A96" i="57" s="1"/>
  <c r="A97" i="57" s="1"/>
  <c r="A98" i="57" s="1"/>
  <c r="A99" i="57" s="1"/>
  <c r="A100" i="57" s="1"/>
  <c r="A101" i="57" s="1"/>
  <c r="A102" i="57" s="1"/>
  <c r="A103" i="57" s="1"/>
  <c r="A104" i="57" s="1"/>
  <c r="A105" i="57" s="1"/>
  <c r="A106" i="57" s="1"/>
  <c r="A107" i="57" s="1"/>
  <c r="A108" i="57" s="1"/>
  <c r="A109" i="57" s="1"/>
  <c r="A110" i="57" s="1"/>
  <c r="A111" i="57" s="1"/>
  <c r="A112" i="57" s="1"/>
  <c r="A113" i="57" s="1"/>
  <c r="A114" i="57" s="1"/>
  <c r="A115" i="57" s="1"/>
  <c r="A116" i="57" s="1"/>
  <c r="A117" i="57" s="1"/>
  <c r="A118" i="57" s="1"/>
  <c r="A119" i="57" s="1"/>
  <c r="A120" i="57" s="1"/>
  <c r="A121" i="57" s="1"/>
  <c r="A122" i="57" s="1"/>
  <c r="A123" i="57" s="1"/>
  <c r="A124" i="57" s="1"/>
  <c r="A125" i="57" s="1"/>
  <c r="A126" i="57" s="1"/>
  <c r="A127" i="57" s="1"/>
  <c r="A128" i="57" s="1"/>
  <c r="A129" i="57" s="1"/>
  <c r="A130" i="57" s="1"/>
  <c r="A131" i="57" s="1"/>
  <c r="A132" i="57" s="1"/>
  <c r="A133" i="57" s="1"/>
  <c r="A134" i="57" s="1"/>
  <c r="A135" i="57" s="1"/>
  <c r="A136" i="57" s="1"/>
  <c r="A137" i="57" s="1"/>
  <c r="A138" i="57" s="1"/>
  <c r="A139" i="57" s="1"/>
  <c r="A140" i="57" s="1"/>
  <c r="A141" i="57" s="1"/>
  <c r="A142" i="57" s="1"/>
  <c r="A143" i="57" s="1"/>
  <c r="A144" i="57" s="1"/>
  <c r="A145" i="57" s="1"/>
  <c r="A146" i="57" s="1"/>
  <c r="A147" i="57" s="1"/>
  <c r="A148" i="57" s="1"/>
  <c r="A149" i="57" s="1"/>
  <c r="A150" i="57" s="1"/>
  <c r="A151" i="57" s="1"/>
  <c r="A152" i="57" s="1"/>
  <c r="A153" i="57" s="1"/>
  <c r="A154" i="57" s="1"/>
  <c r="A155" i="57" s="1"/>
  <c r="A156" i="57" s="1"/>
  <c r="A157" i="57" s="1"/>
  <c r="A158" i="57" s="1"/>
  <c r="A159" i="57" s="1"/>
  <c r="A160" i="57" s="1"/>
  <c r="A161" i="57" s="1"/>
  <c r="A162" i="57" s="1"/>
  <c r="A163" i="57" s="1"/>
  <c r="A164" i="57" s="1"/>
  <c r="A165" i="57" s="1"/>
  <c r="A166" i="57" s="1"/>
  <c r="A167" i="57" s="1"/>
  <c r="A168" i="57" s="1"/>
  <c r="A169" i="57" s="1"/>
  <c r="A170" i="57" s="1"/>
  <c r="A171" i="57" s="1"/>
  <c r="A172" i="57" s="1"/>
  <c r="A173" i="57" s="1"/>
  <c r="A174" i="57" s="1"/>
  <c r="A175" i="57" s="1"/>
  <c r="A176" i="57" s="1"/>
  <c r="A177" i="57" s="1"/>
  <c r="A178" i="57" s="1"/>
  <c r="A179" i="57" s="1"/>
  <c r="A180" i="57" s="1"/>
  <c r="A181" i="57" s="1"/>
  <c r="A182" i="57" s="1"/>
  <c r="A183" i="57" s="1"/>
  <c r="A184" i="57" s="1"/>
  <c r="A185" i="57" s="1"/>
  <c r="A186" i="57" s="1"/>
  <c r="A187" i="57" s="1"/>
  <c r="A188" i="57" s="1"/>
  <c r="A189" i="57" s="1"/>
  <c r="A190" i="57" s="1"/>
  <c r="A191" i="57" s="1"/>
  <c r="A192" i="57" s="1"/>
  <c r="A193" i="57" s="1"/>
  <c r="A194" i="57" s="1"/>
  <c r="A195" i="57" s="1"/>
  <c r="A196" i="57" s="1"/>
  <c r="A197" i="57" s="1"/>
  <c r="A198" i="57" s="1"/>
  <c r="A199" i="57" s="1"/>
  <c r="A200" i="57" s="1"/>
  <c r="A201" i="57" s="1"/>
  <c r="A202" i="57" s="1"/>
  <c r="A203" i="57" s="1"/>
  <c r="A204" i="57" s="1"/>
  <c r="A205" i="57" s="1"/>
  <c r="A206" i="57" s="1"/>
  <c r="A207" i="57" s="1"/>
  <c r="A208" i="57" s="1"/>
  <c r="A209" i="57" s="1"/>
  <c r="A210" i="57" s="1"/>
  <c r="A211" i="57" s="1"/>
  <c r="A212" i="57" s="1"/>
  <c r="A213" i="57" s="1"/>
  <c r="A214" i="57" s="1"/>
  <c r="A215" i="57" s="1"/>
  <c r="A216" i="57" s="1"/>
  <c r="A217" i="57" s="1"/>
  <c r="A218" i="57" s="1"/>
  <c r="A219" i="57" s="1"/>
  <c r="A220" i="57" s="1"/>
  <c r="A221" i="57" s="1"/>
  <c r="A222" i="57" s="1"/>
  <c r="A223" i="57" s="1"/>
  <c r="A224" i="57" s="1"/>
  <c r="A225" i="57" s="1"/>
  <c r="A226" i="57" s="1"/>
  <c r="A227" i="57" s="1"/>
  <c r="A228" i="57" s="1"/>
  <c r="A229" i="57" s="1"/>
  <c r="A230" i="57" s="1"/>
  <c r="A231" i="57" s="1"/>
  <c r="A232" i="57" s="1"/>
  <c r="A233" i="57" s="1"/>
  <c r="A234" i="57" s="1"/>
  <c r="A235" i="57" s="1"/>
  <c r="A236" i="57" s="1"/>
  <c r="A237" i="57" s="1"/>
  <c r="A238" i="57" s="1"/>
  <c r="A239" i="57" s="1"/>
  <c r="A240" i="57" s="1"/>
  <c r="A241" i="57" s="1"/>
  <c r="A242" i="57" s="1"/>
  <c r="A243" i="57" s="1"/>
  <c r="A244" i="57" s="1"/>
  <c r="A245" i="57" s="1"/>
  <c r="A246" i="57" s="1"/>
  <c r="A247" i="57" s="1"/>
  <c r="A248" i="57" s="1"/>
  <c r="A249" i="57" s="1"/>
  <c r="A250" i="57" s="1"/>
  <c r="A251" i="57" s="1"/>
  <c r="A252" i="57" s="1"/>
  <c r="A253" i="57" s="1"/>
  <c r="A254" i="57" s="1"/>
  <c r="A255" i="57" s="1"/>
  <c r="A256" i="57" s="1"/>
  <c r="A257" i="57" s="1"/>
  <c r="A258" i="57" s="1"/>
  <c r="A259" i="57" s="1"/>
  <c r="A260" i="57" s="1"/>
  <c r="A261" i="57" s="1"/>
  <c r="A262" i="57" s="1"/>
  <c r="A263" i="57" s="1"/>
  <c r="A264" i="57" s="1"/>
  <c r="A265" i="57" s="1"/>
  <c r="A266" i="57" s="1"/>
  <c r="A267" i="57" s="1"/>
  <c r="A268" i="57" s="1"/>
  <c r="A269" i="57" s="1"/>
  <c r="A270" i="57" s="1"/>
  <c r="A271" i="57" s="1"/>
  <c r="A272" i="57" s="1"/>
  <c r="A273" i="57" s="1"/>
  <c r="A274" i="57" s="1"/>
  <c r="A275" i="57" s="1"/>
  <c r="A276" i="57" s="1"/>
  <c r="A277" i="57" s="1"/>
  <c r="A278" i="57" s="1"/>
  <c r="A279" i="57" s="1"/>
  <c r="A280" i="57" s="1"/>
  <c r="A281" i="57" s="1"/>
  <c r="A282" i="57" s="1"/>
  <c r="A283" i="57" s="1"/>
  <c r="A284" i="57" s="1"/>
  <c r="A285" i="57" s="1"/>
  <c r="A286" i="57" s="1"/>
  <c r="A287" i="57" s="1"/>
  <c r="A288" i="57" s="1"/>
  <c r="A289" i="57" s="1"/>
  <c r="A290" i="57" s="1"/>
  <c r="A291" i="57" s="1"/>
  <c r="A292" i="57" s="1"/>
  <c r="A293" i="57" s="1"/>
  <c r="A294" i="57" s="1"/>
  <c r="A295" i="57" s="1"/>
  <c r="A296" i="57" s="1"/>
  <c r="A297" i="57" s="1"/>
  <c r="A298" i="57" s="1"/>
  <c r="A299" i="57" s="1"/>
  <c r="A300" i="57" s="1"/>
  <c r="A301" i="57" s="1"/>
  <c r="A302" i="57" s="1"/>
  <c r="A303" i="57" s="1"/>
  <c r="A304" i="57" s="1"/>
  <c r="A305" i="57" s="1"/>
  <c r="A306" i="57" s="1"/>
  <c r="A307" i="57" s="1"/>
  <c r="A308" i="57" s="1"/>
  <c r="A309" i="57" s="1"/>
  <c r="A310" i="57" s="1"/>
  <c r="A311" i="57" s="1"/>
  <c r="A312" i="57" s="1"/>
  <c r="A313" i="57" s="1"/>
  <c r="A314" i="57" s="1"/>
  <c r="A315" i="57" s="1"/>
  <c r="A316" i="57" s="1"/>
  <c r="A317" i="57" s="1"/>
  <c r="A318" i="57" s="1"/>
  <c r="A319" i="57" s="1"/>
  <c r="A320" i="57" s="1"/>
  <c r="A321" i="57" s="1"/>
  <c r="A322" i="57" s="1"/>
  <c r="A323" i="57" s="1"/>
  <c r="A324" i="57" s="1"/>
  <c r="A325" i="57" s="1"/>
  <c r="A326" i="57" s="1"/>
  <c r="A327" i="57" s="1"/>
  <c r="A328" i="57" s="1"/>
  <c r="A329" i="57" s="1"/>
  <c r="A330" i="57" s="1"/>
  <c r="A331" i="57" s="1"/>
  <c r="A332" i="57" s="1"/>
  <c r="A333" i="57" s="1"/>
  <c r="A334" i="57" s="1"/>
  <c r="A335" i="57" s="1"/>
  <c r="A336" i="57" s="1"/>
  <c r="A337" i="57" s="1"/>
  <c r="A338" i="57" s="1"/>
  <c r="A339" i="57" s="1"/>
  <c r="A340" i="57" s="1"/>
  <c r="A341" i="57" s="1"/>
  <c r="A342" i="57" s="1"/>
  <c r="A343" i="57" s="1"/>
  <c r="A344" i="57" s="1"/>
  <c r="A345" i="57" s="1"/>
  <c r="A346" i="57" s="1"/>
  <c r="A347" i="57" s="1"/>
  <c r="A348" i="57" s="1"/>
  <c r="A349" i="57" s="1"/>
  <c r="A350" i="57" s="1"/>
  <c r="A351" i="57" s="1"/>
  <c r="A352" i="57" s="1"/>
  <c r="A353" i="57" s="1"/>
  <c r="A354" i="57" s="1"/>
  <c r="A355" i="57" s="1"/>
  <c r="A356" i="57" s="1"/>
  <c r="A357" i="57" s="1"/>
  <c r="A358" i="57" s="1"/>
  <c r="A359" i="57" s="1"/>
  <c r="A360" i="57" s="1"/>
  <c r="A361" i="57" s="1"/>
  <c r="A362" i="57" s="1"/>
  <c r="A363" i="57" s="1"/>
  <c r="A364" i="57" s="1"/>
  <c r="A365" i="57" s="1"/>
  <c r="A366" i="57" s="1"/>
  <c r="A367" i="57" s="1"/>
  <c r="A368" i="57" s="1"/>
  <c r="A369" i="57" s="1"/>
  <c r="A370" i="57" s="1"/>
  <c r="A371" i="57" s="1"/>
  <c r="A372" i="57" s="1"/>
  <c r="A373" i="57" s="1"/>
  <c r="A374" i="57" s="1"/>
  <c r="A375" i="57" s="1"/>
  <c r="A376" i="57" s="1"/>
  <c r="A377" i="57" s="1"/>
  <c r="A378" i="57" s="1"/>
  <c r="A379" i="57" s="1"/>
  <c r="A380" i="57" s="1"/>
  <c r="A381" i="57" s="1"/>
  <c r="A382" i="57" s="1"/>
  <c r="A383" i="57" s="1"/>
  <c r="A384" i="57" s="1"/>
  <c r="A385" i="57" s="1"/>
  <c r="A386" i="57" s="1"/>
  <c r="A387" i="57" s="1"/>
  <c r="A388" i="57" s="1"/>
  <c r="A389" i="57" s="1"/>
  <c r="A390" i="57" s="1"/>
  <c r="A391" i="57" s="1"/>
  <c r="A392" i="57" s="1"/>
  <c r="A393" i="57" s="1"/>
  <c r="A394" i="57" s="1"/>
  <c r="A395" i="57" s="1"/>
  <c r="A396" i="57" s="1"/>
  <c r="A397" i="57" s="1"/>
  <c r="A398" i="57" s="1"/>
  <c r="A399" i="57" s="1"/>
  <c r="A400" i="57" s="1"/>
  <c r="A401" i="57" s="1"/>
  <c r="A402" i="57" s="1"/>
  <c r="A403" i="57" s="1"/>
  <c r="A404" i="57" s="1"/>
  <c r="A405" i="57" s="1"/>
  <c r="A406" i="57" s="1"/>
  <c r="A407" i="57" s="1"/>
  <c r="A408" i="57" s="1"/>
  <c r="A409" i="57" s="1"/>
  <c r="A410" i="57" s="1"/>
  <c r="A411" i="57" s="1"/>
  <c r="A412" i="57" s="1"/>
  <c r="A413" i="57" s="1"/>
  <c r="A414" i="57" s="1"/>
  <c r="A415" i="57" s="1"/>
  <c r="A416" i="57" s="1"/>
  <c r="A417" i="57" s="1"/>
  <c r="A418" i="57" s="1"/>
  <c r="A419" i="57" s="1"/>
  <c r="A420" i="57" s="1"/>
  <c r="A421" i="57" s="1"/>
  <c r="A422" i="57" s="1"/>
  <c r="A423" i="57" s="1"/>
  <c r="A424" i="57" s="1"/>
  <c r="A425" i="57" s="1"/>
  <c r="A426" i="57" s="1"/>
  <c r="A427" i="57" s="1"/>
  <c r="A428" i="57" s="1"/>
  <c r="A429" i="57" s="1"/>
  <c r="A430" i="57" s="1"/>
  <c r="A431" i="57" s="1"/>
  <c r="A432" i="57" s="1"/>
  <c r="A433" i="57" s="1"/>
  <c r="A434" i="57" s="1"/>
  <c r="A435" i="57" s="1"/>
  <c r="A436" i="57" s="1"/>
  <c r="A437" i="57" s="1"/>
  <c r="A438" i="57" s="1"/>
  <c r="A439" i="57" s="1"/>
  <c r="A440" i="57" s="1"/>
  <c r="A441" i="57" s="1"/>
  <c r="A442" i="57" s="1"/>
  <c r="A443" i="57" s="1"/>
  <c r="A444" i="57" s="1"/>
  <c r="A445" i="57" s="1"/>
  <c r="A446" i="57" s="1"/>
  <c r="A447" i="57" s="1"/>
  <c r="A448" i="57" s="1"/>
  <c r="A449" i="57" s="1"/>
  <c r="A450" i="57" s="1"/>
  <c r="A451" i="57" s="1"/>
  <c r="A452" i="57" s="1"/>
  <c r="A453" i="57" s="1"/>
  <c r="A454" i="57" s="1"/>
  <c r="A455" i="57" s="1"/>
  <c r="A456" i="57" s="1"/>
  <c r="A457" i="57" s="1"/>
  <c r="A458" i="57" s="1"/>
  <c r="A459" i="57" s="1"/>
  <c r="A460" i="57" s="1"/>
  <c r="A461" i="57" s="1"/>
  <c r="A462" i="57" s="1"/>
  <c r="A463" i="57" s="1"/>
  <c r="A464" i="57" s="1"/>
  <c r="A465" i="57" s="1"/>
  <c r="A466" i="57" s="1"/>
  <c r="A467" i="57" s="1"/>
  <c r="A468" i="57" s="1"/>
  <c r="A469" i="57" s="1"/>
  <c r="A470" i="57" s="1"/>
  <c r="A471" i="57" s="1"/>
  <c r="A472" i="57" s="1"/>
  <c r="A473" i="57" s="1"/>
  <c r="A474" i="57" s="1"/>
  <c r="A475" i="57" s="1"/>
  <c r="A476" i="57" s="1"/>
  <c r="A477" i="57" s="1"/>
  <c r="A478" i="57" s="1"/>
  <c r="A479" i="57" s="1"/>
  <c r="A480" i="57" s="1"/>
  <c r="A481" i="57" s="1"/>
  <c r="A482" i="57" s="1"/>
  <c r="A483" i="57" s="1"/>
  <c r="A484" i="57" s="1"/>
  <c r="A485" i="57" s="1"/>
  <c r="A486" i="57" s="1"/>
  <c r="A487" i="57" s="1"/>
  <c r="A488" i="57" s="1"/>
  <c r="A489" i="57" s="1"/>
  <c r="A490" i="57" s="1"/>
  <c r="A491" i="57" s="1"/>
  <c r="A492" i="57" s="1"/>
  <c r="A493" i="57" s="1"/>
  <c r="A494" i="57" s="1"/>
  <c r="A495" i="57" s="1"/>
  <c r="A496" i="57" s="1"/>
  <c r="A497" i="57" s="1"/>
  <c r="A498" i="57" s="1"/>
  <c r="A499" i="57" s="1"/>
  <c r="A500" i="57" s="1"/>
  <c r="A501" i="57" s="1"/>
  <c r="A502" i="57" s="1"/>
  <c r="A503" i="57" s="1"/>
  <c r="A504" i="57" s="1"/>
  <c r="A505" i="57" s="1"/>
  <c r="A506" i="57" s="1"/>
  <c r="A507" i="57" s="1"/>
  <c r="A508" i="57" s="1"/>
  <c r="A509" i="57" s="1"/>
  <c r="A510" i="57" s="1"/>
  <c r="A511" i="57" s="1"/>
  <c r="A512" i="57" s="1"/>
  <c r="A513" i="57" s="1"/>
  <c r="A514" i="57" s="1"/>
  <c r="A515" i="57" s="1"/>
  <c r="A516" i="57" s="1"/>
  <c r="A517" i="57" s="1"/>
  <c r="A518" i="57" s="1"/>
  <c r="A519" i="57" s="1"/>
  <c r="A520" i="57" s="1"/>
  <c r="A521" i="57" s="1"/>
  <c r="A522" i="57" s="1"/>
  <c r="A523" i="57" s="1"/>
  <c r="A524" i="57" s="1"/>
  <c r="A525" i="57" s="1"/>
  <c r="A526" i="57" s="1"/>
  <c r="A527" i="57" s="1"/>
  <c r="A528" i="57" s="1"/>
  <c r="A529" i="57" s="1"/>
  <c r="A530" i="57" s="1"/>
  <c r="A531" i="57" s="1"/>
  <c r="A532" i="57" s="1"/>
  <c r="A533" i="57" s="1"/>
  <c r="A534" i="57" s="1"/>
  <c r="A535" i="57" s="1"/>
  <c r="A536" i="57" s="1"/>
  <c r="A537" i="57" s="1"/>
  <c r="A538" i="57" s="1"/>
  <c r="A539" i="57" s="1"/>
  <c r="A540" i="57" s="1"/>
  <c r="A541" i="57" s="1"/>
  <c r="A542" i="57" s="1"/>
  <c r="A543" i="57" s="1"/>
  <c r="A544" i="57" s="1"/>
  <c r="A545" i="57" s="1"/>
  <c r="A546" i="57" s="1"/>
  <c r="A547" i="57" s="1"/>
  <c r="A548" i="57" s="1"/>
  <c r="A549" i="57" s="1"/>
  <c r="A550" i="57" s="1"/>
  <c r="A551" i="57" s="1"/>
  <c r="A552" i="57" s="1"/>
  <c r="A553" i="57" s="1"/>
  <c r="A554" i="57" s="1"/>
  <c r="A555" i="57" s="1"/>
  <c r="A556" i="57" s="1"/>
  <c r="A557" i="57" s="1"/>
  <c r="A558" i="57" s="1"/>
  <c r="A559" i="57" s="1"/>
  <c r="A560" i="57" s="1"/>
  <c r="A561" i="57" s="1"/>
  <c r="A562" i="57" s="1"/>
  <c r="A563" i="57" s="1"/>
  <c r="A564" i="57" s="1"/>
  <c r="A565" i="57" s="1"/>
  <c r="A566" i="57" s="1"/>
  <c r="A567" i="57" s="1"/>
  <c r="A568" i="57" s="1"/>
  <c r="A569" i="57" s="1"/>
  <c r="A570" i="57" s="1"/>
  <c r="A571" i="57" s="1"/>
  <c r="A572" i="57" s="1"/>
  <c r="A573" i="57" s="1"/>
  <c r="A574" i="57" s="1"/>
  <c r="A575" i="57" s="1"/>
  <c r="A576" i="57" s="1"/>
  <c r="A577" i="57" s="1"/>
  <c r="A578" i="57" s="1"/>
  <c r="A579" i="57" s="1"/>
  <c r="A580" i="57" s="1"/>
  <c r="A581" i="57" s="1"/>
  <c r="A582" i="57" s="1"/>
  <c r="A583" i="57" s="1"/>
  <c r="A584" i="57" s="1"/>
  <c r="A585" i="57" s="1"/>
  <c r="A586" i="57" s="1"/>
  <c r="A587" i="57" s="1"/>
  <c r="A588" i="57" s="1"/>
  <c r="A589" i="57" s="1"/>
  <c r="A590" i="57" s="1"/>
  <c r="A591" i="57" s="1"/>
  <c r="A592" i="57" s="1"/>
  <c r="A593" i="57" s="1"/>
  <c r="A594" i="57" s="1"/>
  <c r="A595" i="57" s="1"/>
  <c r="A596" i="57" s="1"/>
  <c r="A597" i="57" s="1"/>
  <c r="A598" i="57" s="1"/>
  <c r="A599" i="57" s="1"/>
  <c r="A600" i="57" s="1"/>
  <c r="A601" i="57" s="1"/>
  <c r="A602" i="57" s="1"/>
  <c r="A603" i="57" s="1"/>
  <c r="A604" i="57" s="1"/>
  <c r="A605" i="57" s="1"/>
  <c r="A606" i="57" s="1"/>
  <c r="A607" i="57" s="1"/>
  <c r="A909" i="57" s="1"/>
  <c r="AJ8" i="20"/>
  <c r="BI51" i="57"/>
  <c r="AJ7" i="20" s="1"/>
  <c r="BH49" i="57"/>
  <c r="BG46" i="57" s="1"/>
  <c r="BG49" i="57"/>
  <c r="C24" i="57" s="1"/>
  <c r="BF49" i="57"/>
  <c r="BF37" i="57" s="1"/>
  <c r="BE49" i="57"/>
  <c r="C12" i="57" s="1"/>
  <c r="BD49" i="57"/>
  <c r="D33" i="57" s="1"/>
  <c r="BC49" i="57"/>
  <c r="C33" i="57" s="1"/>
  <c r="BB49" i="57"/>
  <c r="E21" i="57" s="1"/>
  <c r="AF179" i="20" s="1"/>
  <c r="BA49" i="57"/>
  <c r="C21" i="57" s="1"/>
  <c r="AD179" i="20" s="1"/>
  <c r="AZ49" i="57"/>
  <c r="AZ37" i="57" s="1"/>
  <c r="AY49" i="57"/>
  <c r="C28" i="57" s="1"/>
  <c r="AX49" i="57"/>
  <c r="D10" i="57" s="1"/>
  <c r="AW49" i="57"/>
  <c r="C10" i="57" s="1"/>
  <c r="AV49" i="57"/>
  <c r="AU46" i="57" s="1"/>
  <c r="AU49" i="57"/>
  <c r="C19" i="57" s="1"/>
  <c r="AT49" i="57"/>
  <c r="E13" i="57" s="1"/>
  <c r="AS49" i="57"/>
  <c r="C13" i="57" s="1"/>
  <c r="AR49" i="57"/>
  <c r="AQ46" i="57" s="1"/>
  <c r="AQ49" i="57"/>
  <c r="C15" i="57" s="1"/>
  <c r="AP49" i="57"/>
  <c r="AP37" i="57" s="1"/>
  <c r="AO49" i="57"/>
  <c r="C26" i="57" s="1"/>
  <c r="AN49" i="57"/>
  <c r="AM46" i="57" s="1"/>
  <c r="AM49" i="57"/>
  <c r="C20" i="57" s="1"/>
  <c r="AL49" i="57"/>
  <c r="E27" i="57" s="1"/>
  <c r="AK49" i="57"/>
  <c r="C27" i="57" s="1"/>
  <c r="AJ49" i="57"/>
  <c r="AJ37" i="57" s="1"/>
  <c r="AI49" i="57"/>
  <c r="C22" i="57" s="1"/>
  <c r="AD178" i="20" s="1"/>
  <c r="AH49" i="57"/>
  <c r="D23" i="57" s="1"/>
  <c r="AG49" i="57"/>
  <c r="C23" i="57" s="1"/>
  <c r="AF49" i="57"/>
  <c r="AE46" i="57" s="1"/>
  <c r="AE49" i="57"/>
  <c r="C14" i="57" s="1"/>
  <c r="AD180" i="20" s="1"/>
  <c r="AD49" i="57"/>
  <c r="AC49" i="57"/>
  <c r="C16" i="57" s="1"/>
  <c r="AB49" i="57"/>
  <c r="AA46" i="57" s="1"/>
  <c r="AA49" i="57"/>
  <c r="C29" i="57" s="1"/>
  <c r="Z49" i="57"/>
  <c r="E25" i="57" s="1"/>
  <c r="Y49" i="57"/>
  <c r="C25" i="57" s="1"/>
  <c r="X49" i="57"/>
  <c r="D31" i="57" s="1"/>
  <c r="W49" i="57"/>
  <c r="C31" i="57" s="1"/>
  <c r="V49" i="57"/>
  <c r="E7" i="57" s="1"/>
  <c r="U49" i="57"/>
  <c r="C7" i="57" s="1"/>
  <c r="T49" i="57"/>
  <c r="E17" i="57" s="1"/>
  <c r="S49" i="57"/>
  <c r="C17" i="57" s="1"/>
  <c r="R49" i="57"/>
  <c r="D5" i="57" s="1"/>
  <c r="AE163" i="20" s="1"/>
  <c r="Q49" i="57"/>
  <c r="C5" i="57" s="1"/>
  <c r="AD163" i="20" s="1"/>
  <c r="P49" i="57"/>
  <c r="O46" i="57" s="1"/>
  <c r="O49" i="57"/>
  <c r="C32" i="57" s="1"/>
  <c r="N49" i="57"/>
  <c r="N37" i="57" s="1"/>
  <c r="M49" i="57"/>
  <c r="C30" i="57" s="1"/>
  <c r="L49" i="57"/>
  <c r="K46" i="57" s="1"/>
  <c r="K49" i="57"/>
  <c r="C8" i="57" s="1"/>
  <c r="J49" i="57"/>
  <c r="J37" i="57" s="1"/>
  <c r="I49" i="57"/>
  <c r="C11" i="57" s="1"/>
  <c r="H49" i="57"/>
  <c r="D9" i="57" s="1"/>
  <c r="G49" i="57"/>
  <c r="C9" i="57" s="1"/>
  <c r="F49" i="57"/>
  <c r="E49" i="57"/>
  <c r="C18" i="57" s="1"/>
  <c r="D49" i="57"/>
  <c r="C46" i="57" s="1"/>
  <c r="C49" i="57"/>
  <c r="C6" i="57" s="1"/>
  <c r="A3" i="57"/>
  <c r="D293" i="20"/>
  <c r="E293" i="20"/>
  <c r="D294" i="20"/>
  <c r="E294" i="20"/>
  <c r="D295" i="20"/>
  <c r="E295" i="20"/>
  <c r="D296" i="20"/>
  <c r="E296" i="20"/>
  <c r="D297" i="20"/>
  <c r="E297" i="20"/>
  <c r="D298" i="20"/>
  <c r="E298" i="20"/>
  <c r="D299" i="20"/>
  <c r="E299" i="20"/>
  <c r="BZ82" i="40"/>
  <c r="BW82" i="40" s="1"/>
  <c r="D258" i="20"/>
  <c r="E258" i="20"/>
  <c r="F255" i="20"/>
  <c r="G255" i="20"/>
  <c r="H255" i="20"/>
  <c r="I255" i="20"/>
  <c r="E256" i="20"/>
  <c r="E257" i="20"/>
  <c r="D256" i="20"/>
  <c r="D257" i="20"/>
  <c r="D253" i="20"/>
  <c r="D167" i="20"/>
  <c r="E167" i="20"/>
  <c r="D288" i="20"/>
  <c r="E288" i="20"/>
  <c r="D289" i="20"/>
  <c r="E289" i="20"/>
  <c r="D290" i="20"/>
  <c r="E290" i="20"/>
  <c r="D291" i="20"/>
  <c r="E291" i="20"/>
  <c r="D292" i="20"/>
  <c r="E292" i="20"/>
  <c r="BW95" i="40"/>
  <c r="BW114" i="40"/>
  <c r="BW116" i="40"/>
  <c r="BW118" i="40"/>
  <c r="BW124" i="40"/>
  <c r="BW133" i="40"/>
  <c r="BW139" i="40"/>
  <c r="BW141" i="40"/>
  <c r="BW144" i="40"/>
  <c r="BW145" i="40"/>
  <c r="BW146" i="40"/>
  <c r="BW147" i="40"/>
  <c r="BW148" i="40"/>
  <c r="BW149" i="40"/>
  <c r="BW150" i="40"/>
  <c r="BW151" i="40"/>
  <c r="BW152" i="40"/>
  <c r="BW153" i="40"/>
  <c r="BW154" i="40"/>
  <c r="BW155" i="40"/>
  <c r="BW156" i="40"/>
  <c r="BW157" i="40"/>
  <c r="BW158" i="40"/>
  <c r="BW159" i="40"/>
  <c r="BW160" i="40"/>
  <c r="BW161" i="40"/>
  <c r="BW162" i="40"/>
  <c r="BW163" i="40"/>
  <c r="BW164" i="40"/>
  <c r="BW165" i="40"/>
  <c r="BW166" i="40"/>
  <c r="BW167" i="40"/>
  <c r="BW168" i="40"/>
  <c r="BW169" i="40"/>
  <c r="BW170" i="40"/>
  <c r="BW171" i="40"/>
  <c r="BW172" i="40"/>
  <c r="BW173" i="40"/>
  <c r="BW174" i="40"/>
  <c r="BW175" i="40"/>
  <c r="BW176" i="40"/>
  <c r="BW177" i="40"/>
  <c r="BW178" i="40"/>
  <c r="BW179" i="40"/>
  <c r="BW180" i="40"/>
  <c r="BW181" i="40"/>
  <c r="BW182" i="40"/>
  <c r="BW183" i="40"/>
  <c r="BW184" i="40"/>
  <c r="BW185" i="40"/>
  <c r="BW186" i="40"/>
  <c r="BW187" i="40"/>
  <c r="BW188" i="40"/>
  <c r="BW189" i="40"/>
  <c r="BW190" i="40"/>
  <c r="BW191" i="40"/>
  <c r="BW192" i="40"/>
  <c r="BW193" i="40"/>
  <c r="BW194" i="40"/>
  <c r="BW195" i="40"/>
  <c r="BW196" i="40"/>
  <c r="BW197" i="40"/>
  <c r="BW198" i="40"/>
  <c r="BW199" i="40"/>
  <c r="BW200" i="40"/>
  <c r="BW201" i="40"/>
  <c r="BW202" i="40"/>
  <c r="BW203" i="40"/>
  <c r="BW204" i="40"/>
  <c r="BW205" i="40"/>
  <c r="BW206" i="40"/>
  <c r="BW207" i="40"/>
  <c r="BW208" i="40"/>
  <c r="BW209" i="40"/>
  <c r="BW210" i="40"/>
  <c r="BW211" i="40"/>
  <c r="BW212" i="40"/>
  <c r="BW213" i="40"/>
  <c r="BW214" i="40"/>
  <c r="BW215" i="40"/>
  <c r="BW216" i="40"/>
  <c r="BW217" i="40"/>
  <c r="BW218" i="40"/>
  <c r="BW219" i="40"/>
  <c r="BW220" i="40"/>
  <c r="BW221" i="40"/>
  <c r="BW222" i="40"/>
  <c r="BW223" i="40"/>
  <c r="BW224" i="40"/>
  <c r="BW225" i="40"/>
  <c r="BW226" i="40"/>
  <c r="BW227" i="40"/>
  <c r="BW228" i="40"/>
  <c r="BW229" i="40"/>
  <c r="BW230" i="40"/>
  <c r="BW231" i="40"/>
  <c r="BW232" i="40"/>
  <c r="BW233" i="40"/>
  <c r="BW234" i="40"/>
  <c r="BW235" i="40"/>
  <c r="BW236" i="40"/>
  <c r="BW237" i="40"/>
  <c r="BW238" i="40"/>
  <c r="BW239" i="40"/>
  <c r="BW240" i="40"/>
  <c r="BW241" i="40"/>
  <c r="BW242" i="40"/>
  <c r="BW243" i="40"/>
  <c r="BW244" i="40"/>
  <c r="BW245" i="40"/>
  <c r="BW246" i="40"/>
  <c r="BW247" i="40"/>
  <c r="BW248" i="40"/>
  <c r="BW249" i="40"/>
  <c r="BW250" i="40"/>
  <c r="BW251" i="40"/>
  <c r="BW252" i="40"/>
  <c r="BW253" i="40"/>
  <c r="BW254" i="40"/>
  <c r="BW255" i="40"/>
  <c r="BW256" i="40"/>
  <c r="BW257" i="40"/>
  <c r="BW258" i="40"/>
  <c r="BW259" i="40"/>
  <c r="BW260" i="40"/>
  <c r="BW261" i="40"/>
  <c r="BW262" i="40"/>
  <c r="BW263" i="40"/>
  <c r="BW264" i="40"/>
  <c r="BW265" i="40"/>
  <c r="BW266" i="40"/>
  <c r="BW267" i="40"/>
  <c r="BW268" i="40"/>
  <c r="BW269" i="40"/>
  <c r="BW270" i="40"/>
  <c r="BW271" i="40"/>
  <c r="BW272" i="40"/>
  <c r="BW273" i="40"/>
  <c r="BW274" i="40"/>
  <c r="BW275" i="40"/>
  <c r="BW276" i="40"/>
  <c r="BW277" i="40"/>
  <c r="BW278" i="40"/>
  <c r="BW279" i="40"/>
  <c r="BW280" i="40"/>
  <c r="BW281" i="40"/>
  <c r="BW282" i="40"/>
  <c r="BW283" i="40"/>
  <c r="BW284" i="40"/>
  <c r="BW285" i="40"/>
  <c r="BW286" i="40"/>
  <c r="BW287" i="40"/>
  <c r="BW288" i="40"/>
  <c r="BW289" i="40"/>
  <c r="BW290" i="40"/>
  <c r="BW291" i="40"/>
  <c r="BW292" i="40"/>
  <c r="BW293" i="40"/>
  <c r="BW294" i="40"/>
  <c r="BW295" i="40"/>
  <c r="BW296" i="40"/>
  <c r="BW297" i="40"/>
  <c r="BW298" i="40"/>
  <c r="BW299" i="40"/>
  <c r="BW300" i="40"/>
  <c r="BW301" i="40"/>
  <c r="BW302" i="40"/>
  <c r="BW303" i="40"/>
  <c r="BW304" i="40"/>
  <c r="BW305" i="40"/>
  <c r="BW306" i="40"/>
  <c r="BW307" i="40"/>
  <c r="BW308" i="40"/>
  <c r="BW309" i="40"/>
  <c r="BW310" i="40"/>
  <c r="BW311" i="40"/>
  <c r="BW312" i="40"/>
  <c r="BW313" i="40"/>
  <c r="BW314" i="40"/>
  <c r="BW315" i="40"/>
  <c r="BW316" i="40"/>
  <c r="BW317" i="40"/>
  <c r="BW318" i="40"/>
  <c r="BW319" i="40"/>
  <c r="BW320" i="40"/>
  <c r="BW321" i="40"/>
  <c r="BW322" i="40"/>
  <c r="BW323" i="40"/>
  <c r="BW324" i="40"/>
  <c r="BW325" i="40"/>
  <c r="BW326" i="40"/>
  <c r="BW327" i="40"/>
  <c r="BW328" i="40"/>
  <c r="BW329" i="40"/>
  <c r="BW330" i="40"/>
  <c r="BW331" i="40"/>
  <c r="BW332" i="40"/>
  <c r="BW333" i="40"/>
  <c r="BW334" i="40"/>
  <c r="BW335" i="40"/>
  <c r="BW336" i="40"/>
  <c r="BW337" i="40"/>
  <c r="BW338" i="40"/>
  <c r="BW339" i="40"/>
  <c r="BW340" i="40"/>
  <c r="BW341" i="40"/>
  <c r="BW342" i="40"/>
  <c r="BW343" i="40"/>
  <c r="BW344" i="40"/>
  <c r="BW345" i="40"/>
  <c r="BW346" i="40"/>
  <c r="BW347" i="40"/>
  <c r="BW348" i="40"/>
  <c r="BW349" i="40"/>
  <c r="BW350" i="40"/>
  <c r="BW351" i="40"/>
  <c r="BW352" i="40"/>
  <c r="BW353" i="40"/>
  <c r="BW354" i="40"/>
  <c r="BW355" i="40"/>
  <c r="BW356" i="40"/>
  <c r="BW357" i="40"/>
  <c r="BW358" i="40"/>
  <c r="BW359" i="40"/>
  <c r="BW360" i="40"/>
  <c r="BW361" i="40"/>
  <c r="BW362" i="40"/>
  <c r="BW363" i="40"/>
  <c r="BW364" i="40"/>
  <c r="BW365" i="40"/>
  <c r="BW366" i="40"/>
  <c r="BW367" i="40"/>
  <c r="BW368" i="40"/>
  <c r="BW369" i="40"/>
  <c r="BW370" i="40"/>
  <c r="BW371" i="40"/>
  <c r="BW372" i="40"/>
  <c r="BW373" i="40"/>
  <c r="BW374" i="40"/>
  <c r="BW375" i="40"/>
  <c r="BW376" i="40"/>
  <c r="BW377" i="40"/>
  <c r="BW378" i="40"/>
  <c r="BW379" i="40"/>
  <c r="BW380" i="40"/>
  <c r="BW381" i="40"/>
  <c r="BW382" i="40"/>
  <c r="BW383" i="40"/>
  <c r="BW384" i="40"/>
  <c r="BW385" i="40"/>
  <c r="BW386" i="40"/>
  <c r="BW387" i="40"/>
  <c r="BW388" i="40"/>
  <c r="BW389" i="40"/>
  <c r="BW390" i="40"/>
  <c r="BW391" i="40"/>
  <c r="BW392" i="40"/>
  <c r="BW393" i="40"/>
  <c r="BW394" i="40"/>
  <c r="BW395" i="40"/>
  <c r="BW396" i="40"/>
  <c r="BW397" i="40"/>
  <c r="BW398" i="40"/>
  <c r="BW399" i="40"/>
  <c r="BW400" i="40"/>
  <c r="BW401" i="40"/>
  <c r="BW402" i="40"/>
  <c r="BW403" i="40"/>
  <c r="BW404" i="40"/>
  <c r="BW405" i="40"/>
  <c r="BW406" i="40"/>
  <c r="BW407" i="40"/>
  <c r="BW408" i="40"/>
  <c r="BW409" i="40"/>
  <c r="BW410" i="40"/>
  <c r="BW411" i="40"/>
  <c r="BW412" i="40"/>
  <c r="BW413" i="40"/>
  <c r="BW414" i="40"/>
  <c r="BW415" i="40"/>
  <c r="BW416" i="40"/>
  <c r="BW417" i="40"/>
  <c r="BW418" i="40"/>
  <c r="BW419" i="40"/>
  <c r="BW420" i="40"/>
  <c r="BW421" i="40"/>
  <c r="BW422" i="40"/>
  <c r="BW423" i="40"/>
  <c r="BW424" i="40"/>
  <c r="BW425" i="40"/>
  <c r="BW426" i="40"/>
  <c r="BW427" i="40"/>
  <c r="BW428" i="40"/>
  <c r="BW429" i="40"/>
  <c r="BW430" i="40"/>
  <c r="BW431" i="40"/>
  <c r="BW432" i="40"/>
  <c r="BW433" i="40"/>
  <c r="BW434" i="40"/>
  <c r="BW435" i="40"/>
  <c r="BW436" i="40"/>
  <c r="BW437" i="40"/>
  <c r="BW438" i="40"/>
  <c r="BW439" i="40"/>
  <c r="BW440" i="40"/>
  <c r="BW441" i="40"/>
  <c r="BW442" i="40"/>
  <c r="BW443" i="40"/>
  <c r="BW444" i="40"/>
  <c r="BW445" i="40"/>
  <c r="BW446" i="40"/>
  <c r="BW447" i="40"/>
  <c r="BW448" i="40"/>
  <c r="BW449" i="40"/>
  <c r="BW450" i="40"/>
  <c r="BW451" i="40"/>
  <c r="BW452" i="40"/>
  <c r="BW453" i="40"/>
  <c r="BW454" i="40"/>
  <c r="BW455" i="40"/>
  <c r="BW456" i="40"/>
  <c r="BW457" i="40"/>
  <c r="BW458" i="40"/>
  <c r="BW459" i="40"/>
  <c r="BW460" i="40"/>
  <c r="BW461" i="40"/>
  <c r="BW462" i="40"/>
  <c r="BW463" i="40"/>
  <c r="BW464" i="40"/>
  <c r="BW465" i="40"/>
  <c r="BW466" i="40"/>
  <c r="BW467" i="40"/>
  <c r="BW468" i="40"/>
  <c r="BW469" i="40"/>
  <c r="BW470" i="40"/>
  <c r="BW471" i="40"/>
  <c r="BW472" i="40"/>
  <c r="BW473" i="40"/>
  <c r="BW474" i="40"/>
  <c r="BW475" i="40"/>
  <c r="BW476" i="40"/>
  <c r="BW477" i="40"/>
  <c r="BW478" i="40"/>
  <c r="BW479" i="40"/>
  <c r="BW480" i="40"/>
  <c r="BW481" i="40"/>
  <c r="BW482" i="40"/>
  <c r="BW483" i="40"/>
  <c r="BW484" i="40"/>
  <c r="BW485" i="40"/>
  <c r="BW486" i="40"/>
  <c r="BW487" i="40"/>
  <c r="BW488" i="40"/>
  <c r="BW489" i="40"/>
  <c r="BW490" i="40"/>
  <c r="BW491" i="40"/>
  <c r="BW492" i="40"/>
  <c r="BW493" i="40"/>
  <c r="BW494" i="40"/>
  <c r="BW495" i="40"/>
  <c r="BW496" i="40"/>
  <c r="BW497" i="40"/>
  <c r="BW498" i="40"/>
  <c r="BW499" i="40"/>
  <c r="BW500" i="40"/>
  <c r="BW501" i="40"/>
  <c r="BW502" i="40"/>
  <c r="BW503" i="40"/>
  <c r="BW504" i="40"/>
  <c r="BW505" i="40"/>
  <c r="BW506" i="40"/>
  <c r="BW507" i="40"/>
  <c r="BW508" i="40"/>
  <c r="BW509" i="40"/>
  <c r="BW510" i="40"/>
  <c r="BW511" i="40"/>
  <c r="BW512" i="40"/>
  <c r="BW513" i="40"/>
  <c r="BW514" i="40"/>
  <c r="BW515" i="40"/>
  <c r="BW516" i="40"/>
  <c r="BW517" i="40"/>
  <c r="BW518" i="40"/>
  <c r="BW519" i="40"/>
  <c r="BW520" i="40"/>
  <c r="BW521" i="40"/>
  <c r="BW522" i="40"/>
  <c r="BW523" i="40"/>
  <c r="BW524" i="40"/>
  <c r="BW525" i="40"/>
  <c r="BW526" i="40"/>
  <c r="BW527" i="40"/>
  <c r="BW528" i="40"/>
  <c r="BW529" i="40"/>
  <c r="BW530" i="40"/>
  <c r="BW531" i="40"/>
  <c r="BW532" i="40"/>
  <c r="BW533" i="40"/>
  <c r="BW534" i="40"/>
  <c r="BW535" i="40"/>
  <c r="BW536" i="40"/>
  <c r="BW537" i="40"/>
  <c r="BW538" i="40"/>
  <c r="BW539" i="40"/>
  <c r="BW540" i="40"/>
  <c r="BW541" i="40"/>
  <c r="BW542" i="40"/>
  <c r="BW543" i="40"/>
  <c r="BW544" i="40"/>
  <c r="BW545" i="40"/>
  <c r="BW546" i="40"/>
  <c r="BW547" i="40"/>
  <c r="BW548" i="40"/>
  <c r="BW549" i="40"/>
  <c r="BW550" i="40"/>
  <c r="BW551" i="40"/>
  <c r="BW552" i="40"/>
  <c r="BW553" i="40"/>
  <c r="BW554" i="40"/>
  <c r="BW555" i="40"/>
  <c r="BW556" i="40"/>
  <c r="BW557" i="40"/>
  <c r="BW558" i="40"/>
  <c r="BW559" i="40"/>
  <c r="BW560" i="40"/>
  <c r="BW561" i="40"/>
  <c r="BW562" i="40"/>
  <c r="BW563" i="40"/>
  <c r="BW564" i="40"/>
  <c r="BW565" i="40"/>
  <c r="BW566" i="40"/>
  <c r="BW567" i="40"/>
  <c r="BW568" i="40"/>
  <c r="BW569" i="40"/>
  <c r="BW570" i="40"/>
  <c r="BW571" i="40"/>
  <c r="BW572" i="40"/>
  <c r="BW573" i="40"/>
  <c r="BW574" i="40"/>
  <c r="BW575" i="40"/>
  <c r="BW576" i="40"/>
  <c r="BW577" i="40"/>
  <c r="BW578" i="40"/>
  <c r="BW579" i="40"/>
  <c r="BW580" i="40"/>
  <c r="BW581" i="40"/>
  <c r="BW582" i="40"/>
  <c r="BW583" i="40"/>
  <c r="BW584" i="40"/>
  <c r="BW585" i="40"/>
  <c r="BW586" i="40"/>
  <c r="BW587" i="40"/>
  <c r="BW588" i="40"/>
  <c r="BW589" i="40"/>
  <c r="BW590" i="40"/>
  <c r="BW591" i="40"/>
  <c r="BW592" i="40"/>
  <c r="BW593" i="40"/>
  <c r="BW594" i="40"/>
  <c r="BW595" i="40"/>
  <c r="BW596" i="40"/>
  <c r="BW597" i="40"/>
  <c r="BW598" i="40"/>
  <c r="BW599" i="40"/>
  <c r="BW600" i="40"/>
  <c r="BW601" i="40"/>
  <c r="BW602" i="40"/>
  <c r="BW603" i="40"/>
  <c r="BW604" i="40"/>
  <c r="BW605" i="40"/>
  <c r="BW606" i="40"/>
  <c r="BW607" i="40"/>
  <c r="BW608" i="40"/>
  <c r="BW609" i="40"/>
  <c r="BW610" i="40"/>
  <c r="BW611" i="40"/>
  <c r="BW612" i="40"/>
  <c r="BW613" i="40"/>
  <c r="BW614" i="40"/>
  <c r="BW615" i="40"/>
  <c r="BW616" i="40"/>
  <c r="BW617" i="40"/>
  <c r="BW618" i="40"/>
  <c r="BW619" i="40"/>
  <c r="BW620" i="40"/>
  <c r="BW621" i="40"/>
  <c r="BW622" i="40"/>
  <c r="BW623" i="40"/>
  <c r="BW624" i="40"/>
  <c r="BW625" i="40"/>
  <c r="BW626" i="40"/>
  <c r="BW627" i="40"/>
  <c r="BW628" i="40"/>
  <c r="BW629" i="40"/>
  <c r="BW630" i="40"/>
  <c r="BW631" i="40"/>
  <c r="BW632" i="40"/>
  <c r="BW633" i="40"/>
  <c r="BW634" i="40"/>
  <c r="BW635" i="40"/>
  <c r="BW636" i="40"/>
  <c r="BW637" i="40"/>
  <c r="BW638" i="40"/>
  <c r="BW639" i="40"/>
  <c r="BW640" i="40"/>
  <c r="BW641" i="40"/>
  <c r="BW642" i="40"/>
  <c r="BW643" i="40"/>
  <c r="BW644" i="40"/>
  <c r="BW645" i="40"/>
  <c r="BW646" i="40"/>
  <c r="BW647" i="40"/>
  <c r="BW648" i="40"/>
  <c r="BW649" i="40"/>
  <c r="BW650" i="40"/>
  <c r="BW651" i="40"/>
  <c r="BW652" i="40"/>
  <c r="BW653" i="40"/>
  <c r="BW654" i="40"/>
  <c r="BW655" i="40"/>
  <c r="BW656" i="40"/>
  <c r="BW657" i="40"/>
  <c r="BW658" i="40"/>
  <c r="BW659" i="40"/>
  <c r="BW660" i="40"/>
  <c r="BW661" i="40"/>
  <c r="BW662" i="40"/>
  <c r="BW663" i="40"/>
  <c r="BW664" i="40"/>
  <c r="BW665" i="40"/>
  <c r="BW666" i="40"/>
  <c r="BW667" i="40"/>
  <c r="BW668" i="40"/>
  <c r="BW669" i="40"/>
  <c r="BW670" i="40"/>
  <c r="BW671" i="40"/>
  <c r="BW672" i="40"/>
  <c r="BW673" i="40"/>
  <c r="BW674" i="40"/>
  <c r="BW675" i="40"/>
  <c r="BW676" i="40"/>
  <c r="BW677" i="40"/>
  <c r="BW678" i="40"/>
  <c r="BW679" i="40"/>
  <c r="BW680" i="40"/>
  <c r="BW681" i="40"/>
  <c r="BW682" i="40"/>
  <c r="BW683" i="40"/>
  <c r="BW684" i="40"/>
  <c r="BW685" i="40"/>
  <c r="BW686" i="40"/>
  <c r="BW687" i="40"/>
  <c r="BW688" i="40"/>
  <c r="BW689" i="40"/>
  <c r="BW690" i="40"/>
  <c r="BW691" i="40"/>
  <c r="BW692" i="40"/>
  <c r="BW693" i="40"/>
  <c r="BW694" i="40"/>
  <c r="BW695" i="40"/>
  <c r="BW696" i="40"/>
  <c r="BW697" i="40"/>
  <c r="BW698" i="40"/>
  <c r="BW699" i="40"/>
  <c r="BW700" i="40"/>
  <c r="BW701" i="40"/>
  <c r="BW702" i="40"/>
  <c r="BW703" i="40"/>
  <c r="BW704" i="40"/>
  <c r="BW705" i="40"/>
  <c r="BW706" i="40"/>
  <c r="BW707" i="40"/>
  <c r="BW708" i="40"/>
  <c r="BW709" i="40"/>
  <c r="BW710" i="40"/>
  <c r="BW711" i="40"/>
  <c r="BW712" i="40"/>
  <c r="BW713" i="40"/>
  <c r="BW714" i="40"/>
  <c r="BW715" i="40"/>
  <c r="BW716" i="40"/>
  <c r="BW717" i="40"/>
  <c r="BW718" i="40"/>
  <c r="BW719" i="40"/>
  <c r="BW720" i="40"/>
  <c r="BW721" i="40"/>
  <c r="BW722" i="40"/>
  <c r="BW723" i="40"/>
  <c r="BW724" i="40"/>
  <c r="BW725" i="40"/>
  <c r="BW726" i="40"/>
  <c r="BW727" i="40"/>
  <c r="BW728" i="40"/>
  <c r="BW729" i="40"/>
  <c r="BW730" i="40"/>
  <c r="BW731" i="40"/>
  <c r="BW732" i="40"/>
  <c r="BW733" i="40"/>
  <c r="BW734" i="40"/>
  <c r="BW735" i="40"/>
  <c r="BW736" i="40"/>
  <c r="BW737" i="40"/>
  <c r="BW738" i="40"/>
  <c r="BW739" i="40"/>
  <c r="BW740" i="40"/>
  <c r="BW741" i="40"/>
  <c r="BW742" i="40"/>
  <c r="BW743" i="40"/>
  <c r="BW744" i="40"/>
  <c r="BW745" i="40"/>
  <c r="BW746" i="40"/>
  <c r="BW747" i="40"/>
  <c r="BW748" i="40"/>
  <c r="BW749" i="40"/>
  <c r="BW750" i="40"/>
  <c r="BW751" i="40"/>
  <c r="BW752" i="40"/>
  <c r="BW753" i="40"/>
  <c r="BW754" i="40"/>
  <c r="BW755" i="40"/>
  <c r="BW756" i="40"/>
  <c r="BW757" i="40"/>
  <c r="BW758" i="40"/>
  <c r="BW759" i="40"/>
  <c r="BW760" i="40"/>
  <c r="BW761" i="40"/>
  <c r="BW762" i="40"/>
  <c r="BW763" i="40"/>
  <c r="BW764" i="40"/>
  <c r="BW765" i="40"/>
  <c r="BW766" i="40"/>
  <c r="BW767" i="40"/>
  <c r="BW768" i="40"/>
  <c r="BW769" i="40"/>
  <c r="BW770" i="40"/>
  <c r="BW771" i="40"/>
  <c r="BW772" i="40"/>
  <c r="BW773" i="40"/>
  <c r="BW774" i="40"/>
  <c r="BW775" i="40"/>
  <c r="BW776" i="40"/>
  <c r="BW777" i="40"/>
  <c r="BW778" i="40"/>
  <c r="BW779" i="40"/>
  <c r="BW780" i="40"/>
  <c r="BW781" i="40"/>
  <c r="BW782" i="40"/>
  <c r="BW783" i="40"/>
  <c r="BW784" i="40"/>
  <c r="BW785" i="40"/>
  <c r="BW786" i="40"/>
  <c r="BW787" i="40"/>
  <c r="BW788" i="40"/>
  <c r="BW789" i="40"/>
  <c r="BW790" i="40"/>
  <c r="BW791" i="40"/>
  <c r="BW792" i="40"/>
  <c r="BW793" i="40"/>
  <c r="BW794" i="40"/>
  <c r="BW795" i="40"/>
  <c r="BW796" i="40"/>
  <c r="BW797" i="40"/>
  <c r="BW798" i="40"/>
  <c r="BW799" i="40"/>
  <c r="BW800" i="40"/>
  <c r="BW801" i="40"/>
  <c r="BW802" i="40"/>
  <c r="BW803" i="40"/>
  <c r="BW804" i="40"/>
  <c r="BW805" i="40"/>
  <c r="BW806" i="40"/>
  <c r="BW807" i="40"/>
  <c r="BW808" i="40"/>
  <c r="BW809" i="40"/>
  <c r="BW810" i="40"/>
  <c r="BW811" i="40"/>
  <c r="BW812" i="40"/>
  <c r="BW813" i="40"/>
  <c r="BW814" i="40"/>
  <c r="BW815" i="40"/>
  <c r="BW816" i="40"/>
  <c r="BW817" i="40"/>
  <c r="BW818" i="40"/>
  <c r="BW819" i="40"/>
  <c r="BW820" i="40"/>
  <c r="BW821" i="40"/>
  <c r="BW822" i="40"/>
  <c r="BW823" i="40"/>
  <c r="BW824" i="40"/>
  <c r="BW825" i="40"/>
  <c r="BW826" i="40"/>
  <c r="BW827" i="40"/>
  <c r="BW828" i="40"/>
  <c r="BW829" i="40"/>
  <c r="BW830" i="40"/>
  <c r="BW831" i="40"/>
  <c r="BW832" i="40"/>
  <c r="BW833" i="40"/>
  <c r="BW834" i="40"/>
  <c r="BW835" i="40"/>
  <c r="BW836" i="40"/>
  <c r="BW837" i="40"/>
  <c r="BW838" i="40"/>
  <c r="BW839" i="40"/>
  <c r="BW840" i="40"/>
  <c r="BW841" i="40"/>
  <c r="BW842" i="40"/>
  <c r="BW843" i="40"/>
  <c r="BW844" i="40"/>
  <c r="BW845" i="40"/>
  <c r="BW846" i="40"/>
  <c r="BW847" i="40"/>
  <c r="BW848" i="40"/>
  <c r="BW849" i="40"/>
  <c r="BW850" i="40"/>
  <c r="BW851" i="40"/>
  <c r="BW852" i="40"/>
  <c r="BW853" i="40"/>
  <c r="BW854" i="40"/>
  <c r="BW855" i="40"/>
  <c r="BW856" i="40"/>
  <c r="BW857" i="40"/>
  <c r="BW858" i="40"/>
  <c r="BW859" i="40"/>
  <c r="BW860" i="40"/>
  <c r="BW861" i="40"/>
  <c r="BW862" i="40"/>
  <c r="BW863" i="40"/>
  <c r="BW864" i="40"/>
  <c r="BW865" i="40"/>
  <c r="BZ76" i="40"/>
  <c r="BW76" i="40" s="1"/>
  <c r="BT55" i="40"/>
  <c r="BR55" i="40"/>
  <c r="BL55" i="40"/>
  <c r="BJ55" i="40"/>
  <c r="BB55" i="40"/>
  <c r="AZ55" i="40"/>
  <c r="AX55" i="40"/>
  <c r="AV55" i="40"/>
  <c r="AT55" i="40"/>
  <c r="AR55" i="40"/>
  <c r="AP55" i="40"/>
  <c r="AL55" i="40"/>
  <c r="AJ55" i="40"/>
  <c r="AH55" i="40"/>
  <c r="AF55" i="40"/>
  <c r="AD55" i="40"/>
  <c r="AB55" i="40"/>
  <c r="Z55" i="40"/>
  <c r="X55" i="40"/>
  <c r="V55" i="40"/>
  <c r="T55" i="40"/>
  <c r="R55" i="40"/>
  <c r="P55" i="40"/>
  <c r="N55" i="40"/>
  <c r="L55" i="40"/>
  <c r="F55" i="40"/>
  <c r="D55" i="40"/>
  <c r="E55" i="40"/>
  <c r="H55" i="40"/>
  <c r="AS200" i="45"/>
  <c r="AR200" i="45"/>
  <c r="AQ200" i="45"/>
  <c r="AS199" i="45"/>
  <c r="AR199" i="45"/>
  <c r="AQ199" i="45"/>
  <c r="AS198" i="45"/>
  <c r="AR198" i="45"/>
  <c r="AQ198" i="45"/>
  <c r="AS197" i="45"/>
  <c r="AR197" i="45"/>
  <c r="AQ197" i="45"/>
  <c r="AS196" i="45"/>
  <c r="AR196" i="45"/>
  <c r="AQ196" i="45"/>
  <c r="AS195" i="45"/>
  <c r="AR195" i="45"/>
  <c r="AQ195" i="45"/>
  <c r="AS194" i="45"/>
  <c r="AR194" i="45"/>
  <c r="AQ194" i="45"/>
  <c r="AS193" i="45"/>
  <c r="AR193" i="45"/>
  <c r="AQ193" i="45"/>
  <c r="AS192" i="45"/>
  <c r="AR192" i="45"/>
  <c r="AQ192" i="45"/>
  <c r="AS191" i="45"/>
  <c r="AR191" i="45"/>
  <c r="AQ191" i="45"/>
  <c r="AS190" i="45"/>
  <c r="AR190" i="45"/>
  <c r="AQ190" i="45"/>
  <c r="AS189" i="45"/>
  <c r="AR189" i="45"/>
  <c r="AQ189" i="45"/>
  <c r="AS188" i="45"/>
  <c r="AR188" i="45"/>
  <c r="AT188" i="45" s="1"/>
  <c r="AQ188" i="45"/>
  <c r="AS187" i="45"/>
  <c r="AR187" i="45"/>
  <c r="AQ187" i="45"/>
  <c r="AS186" i="45"/>
  <c r="AR186" i="45"/>
  <c r="AQ186" i="45"/>
  <c r="AS185" i="45"/>
  <c r="AR185" i="45"/>
  <c r="AQ185" i="45"/>
  <c r="AS184" i="45"/>
  <c r="AR184" i="45"/>
  <c r="AQ184" i="45"/>
  <c r="AS183" i="45"/>
  <c r="AR183" i="45"/>
  <c r="AQ183" i="45"/>
  <c r="AS182" i="45"/>
  <c r="AR182" i="45"/>
  <c r="AQ182" i="45"/>
  <c r="AS181" i="45"/>
  <c r="AR181" i="45"/>
  <c r="AQ181" i="45"/>
  <c r="AS180" i="45"/>
  <c r="AR180" i="45"/>
  <c r="AQ180" i="45"/>
  <c r="AS179" i="45"/>
  <c r="AR179" i="45"/>
  <c r="AQ179" i="45"/>
  <c r="AS178" i="45"/>
  <c r="AR178" i="45"/>
  <c r="AQ178" i="45"/>
  <c r="AS177" i="45"/>
  <c r="AR177" i="45"/>
  <c r="AQ177" i="45"/>
  <c r="AS176" i="45"/>
  <c r="AR176" i="45"/>
  <c r="AQ176" i="45"/>
  <c r="AS175" i="45"/>
  <c r="AR175" i="45"/>
  <c r="AQ175" i="45"/>
  <c r="AS174" i="45"/>
  <c r="AR174" i="45"/>
  <c r="AQ174" i="45"/>
  <c r="AS173" i="45"/>
  <c r="AR173" i="45"/>
  <c r="AQ173" i="45"/>
  <c r="AS172" i="45"/>
  <c r="AR172" i="45"/>
  <c r="AQ172" i="45"/>
  <c r="AS171" i="45"/>
  <c r="AR171" i="45"/>
  <c r="AQ171" i="45"/>
  <c r="AS170" i="45"/>
  <c r="AR170" i="45"/>
  <c r="AQ170" i="45"/>
  <c r="AS169" i="45"/>
  <c r="AR169" i="45"/>
  <c r="AQ169" i="45"/>
  <c r="AS168" i="45"/>
  <c r="AR168" i="45"/>
  <c r="AQ168" i="45"/>
  <c r="AS167" i="45"/>
  <c r="AR167" i="45"/>
  <c r="AQ167" i="45"/>
  <c r="AS166" i="45"/>
  <c r="AR166" i="45"/>
  <c r="AQ166" i="45"/>
  <c r="AS165" i="45"/>
  <c r="AR165" i="45"/>
  <c r="AQ165" i="45"/>
  <c r="AS164" i="45"/>
  <c r="AR164" i="45"/>
  <c r="AT164" i="45" s="1"/>
  <c r="AQ164" i="45"/>
  <c r="AS163" i="45"/>
  <c r="AR163" i="45"/>
  <c r="AQ163" i="45"/>
  <c r="AS162" i="45"/>
  <c r="AR162" i="45"/>
  <c r="AQ162" i="45"/>
  <c r="AS161" i="45"/>
  <c r="AR161" i="45"/>
  <c r="AQ161" i="45"/>
  <c r="AS160" i="45"/>
  <c r="AR160" i="45"/>
  <c r="AQ160" i="45"/>
  <c r="AS159" i="45"/>
  <c r="AR159" i="45"/>
  <c r="AQ159" i="45"/>
  <c r="AS158" i="45"/>
  <c r="AR158" i="45"/>
  <c r="AQ158" i="45"/>
  <c r="AS157" i="45"/>
  <c r="AR157" i="45"/>
  <c r="AQ157" i="45"/>
  <c r="AS156" i="45"/>
  <c r="AR156" i="45"/>
  <c r="AT156" i="45" s="1"/>
  <c r="AQ156" i="45"/>
  <c r="AS155" i="45"/>
  <c r="AR155" i="45"/>
  <c r="AQ155" i="45"/>
  <c r="AS154" i="45"/>
  <c r="AR154" i="45"/>
  <c r="AQ154" i="45"/>
  <c r="AS153" i="45"/>
  <c r="AR153" i="45"/>
  <c r="AQ153" i="45"/>
  <c r="AS152" i="45"/>
  <c r="AR152" i="45"/>
  <c r="AQ152" i="45"/>
  <c r="AS151" i="45"/>
  <c r="AR151" i="45"/>
  <c r="AQ151" i="45"/>
  <c r="AS150" i="45"/>
  <c r="AR150" i="45"/>
  <c r="AQ150" i="45"/>
  <c r="AS149" i="45"/>
  <c r="AR149" i="45"/>
  <c r="AQ149" i="45"/>
  <c r="AS148" i="45"/>
  <c r="AR148" i="45"/>
  <c r="AQ148" i="45"/>
  <c r="AS147" i="45"/>
  <c r="AR147" i="45"/>
  <c r="AQ147" i="45"/>
  <c r="AS146" i="45"/>
  <c r="AR146" i="45"/>
  <c r="AQ146" i="45"/>
  <c r="AS145" i="45"/>
  <c r="AR145" i="45"/>
  <c r="AQ145" i="45"/>
  <c r="AS144" i="45"/>
  <c r="AR144" i="45"/>
  <c r="AQ144" i="45"/>
  <c r="AS143" i="45"/>
  <c r="AR143" i="45"/>
  <c r="AQ143" i="45"/>
  <c r="AS142" i="45"/>
  <c r="AR142" i="45"/>
  <c r="AQ142" i="45"/>
  <c r="AS141" i="45"/>
  <c r="AR141" i="45"/>
  <c r="AQ141" i="45"/>
  <c r="AS140" i="45"/>
  <c r="AR140" i="45"/>
  <c r="AQ140" i="45"/>
  <c r="AS139" i="45"/>
  <c r="AR139" i="45"/>
  <c r="AQ139" i="45"/>
  <c r="AS138" i="45"/>
  <c r="AR138" i="45"/>
  <c r="AQ138" i="45"/>
  <c r="AS137" i="45"/>
  <c r="AR137" i="45"/>
  <c r="AQ137" i="45"/>
  <c r="AS136" i="45"/>
  <c r="AR136" i="45"/>
  <c r="AQ136" i="45"/>
  <c r="AS135" i="45"/>
  <c r="AR135" i="45"/>
  <c r="AQ135" i="45"/>
  <c r="AS134" i="45"/>
  <c r="AR134" i="45"/>
  <c r="AQ134" i="45"/>
  <c r="AS133" i="45"/>
  <c r="AR133" i="45"/>
  <c r="AQ133" i="45"/>
  <c r="AS132" i="45"/>
  <c r="AR132" i="45"/>
  <c r="AT132" i="45" s="1"/>
  <c r="AQ132" i="45"/>
  <c r="AS131" i="45"/>
  <c r="AR131" i="45"/>
  <c r="AQ131" i="45"/>
  <c r="AS130" i="45"/>
  <c r="AR130" i="45"/>
  <c r="AQ130" i="45"/>
  <c r="AS129" i="45"/>
  <c r="AR129" i="45"/>
  <c r="AQ129" i="45"/>
  <c r="AS128" i="45"/>
  <c r="AR128" i="45"/>
  <c r="AQ128" i="45"/>
  <c r="AS127" i="45"/>
  <c r="AR127" i="45"/>
  <c r="AQ127" i="45"/>
  <c r="AS126" i="45"/>
  <c r="AR126" i="45"/>
  <c r="AQ126" i="45"/>
  <c r="AS125" i="45"/>
  <c r="AR125" i="45"/>
  <c r="AQ125" i="45"/>
  <c r="AS124" i="45"/>
  <c r="AR124" i="45"/>
  <c r="AT124" i="45" s="1"/>
  <c r="AQ124" i="45"/>
  <c r="AS123" i="45"/>
  <c r="AR123" i="45"/>
  <c r="AQ123" i="45"/>
  <c r="AS122" i="45"/>
  <c r="AR122" i="45"/>
  <c r="AQ122" i="45"/>
  <c r="AS121" i="45"/>
  <c r="AR121" i="45"/>
  <c r="AQ121" i="45"/>
  <c r="AS120" i="45"/>
  <c r="AR120" i="45"/>
  <c r="AQ120" i="45"/>
  <c r="AS119" i="45"/>
  <c r="AR119" i="45"/>
  <c r="AQ119" i="45"/>
  <c r="AS118" i="45"/>
  <c r="AR118" i="45"/>
  <c r="AQ118" i="45"/>
  <c r="AS117" i="45"/>
  <c r="AR117" i="45"/>
  <c r="AQ117" i="45"/>
  <c r="AS116" i="45"/>
  <c r="AR116" i="45"/>
  <c r="AQ116" i="45"/>
  <c r="AS115" i="45"/>
  <c r="AR115" i="45"/>
  <c r="AQ115" i="45"/>
  <c r="AS114" i="45"/>
  <c r="AR114" i="45"/>
  <c r="AQ114" i="45"/>
  <c r="AS113" i="45"/>
  <c r="AR113" i="45"/>
  <c r="AQ113" i="45"/>
  <c r="AS112" i="45"/>
  <c r="AR112" i="45"/>
  <c r="AQ112" i="45"/>
  <c r="AS111" i="45"/>
  <c r="AR111" i="45"/>
  <c r="AQ111" i="45"/>
  <c r="AS110" i="45"/>
  <c r="AR110" i="45"/>
  <c r="AQ110" i="45"/>
  <c r="AS109" i="45"/>
  <c r="AR109" i="45"/>
  <c r="AQ109" i="45"/>
  <c r="AS108" i="45"/>
  <c r="AR108" i="45"/>
  <c r="AQ108" i="45"/>
  <c r="AS107" i="45"/>
  <c r="AR107" i="45"/>
  <c r="AQ107" i="45"/>
  <c r="AS106" i="45"/>
  <c r="AR106" i="45"/>
  <c r="AQ106" i="45"/>
  <c r="AS105" i="45"/>
  <c r="AR105" i="45"/>
  <c r="AQ105" i="45"/>
  <c r="AS104" i="45"/>
  <c r="AR104" i="45"/>
  <c r="AQ104" i="45"/>
  <c r="AS103" i="45"/>
  <c r="AR103" i="45"/>
  <c r="AQ103" i="45"/>
  <c r="AS102" i="45"/>
  <c r="AR102" i="45"/>
  <c r="AQ102" i="45"/>
  <c r="AS101" i="45"/>
  <c r="AR101" i="45"/>
  <c r="AQ101" i="45"/>
  <c r="AS100" i="45"/>
  <c r="AR100" i="45"/>
  <c r="AT100" i="45" s="1"/>
  <c r="AQ100" i="45"/>
  <c r="AS99" i="45"/>
  <c r="AR99" i="45"/>
  <c r="AQ99" i="45"/>
  <c r="AS98" i="45"/>
  <c r="AR98" i="45"/>
  <c r="AQ98" i="45"/>
  <c r="AS97" i="45"/>
  <c r="AR97" i="45"/>
  <c r="AQ97" i="45"/>
  <c r="AS96" i="45"/>
  <c r="AR96" i="45"/>
  <c r="AQ96" i="45"/>
  <c r="AS95" i="45"/>
  <c r="AR95" i="45"/>
  <c r="AQ95" i="45"/>
  <c r="AS94" i="45"/>
  <c r="AR94" i="45"/>
  <c r="AQ94" i="45"/>
  <c r="AS93" i="45"/>
  <c r="AR93" i="45"/>
  <c r="AQ93" i="45"/>
  <c r="AS92" i="45"/>
  <c r="AR92" i="45"/>
  <c r="AQ92" i="45"/>
  <c r="A92" i="45"/>
  <c r="A93" i="45" s="1"/>
  <c r="A94" i="45" s="1"/>
  <c r="A95" i="45" s="1"/>
  <c r="A96" i="45" s="1"/>
  <c r="A97" i="45" s="1"/>
  <c r="A98" i="45" s="1"/>
  <c r="A99" i="45" s="1"/>
  <c r="A100" i="45" s="1"/>
  <c r="A101" i="45" s="1"/>
  <c r="A102" i="45" s="1"/>
  <c r="A103" i="45" s="1"/>
  <c r="A104" i="45" s="1"/>
  <c r="A105" i="45" s="1"/>
  <c r="A106" i="45" s="1"/>
  <c r="A107" i="45" s="1"/>
  <c r="A108" i="45" s="1"/>
  <c r="A109" i="45" s="1"/>
  <c r="A110" i="45" s="1"/>
  <c r="A111" i="45" s="1"/>
  <c r="A112" i="45" s="1"/>
  <c r="A113" i="45" s="1"/>
  <c r="A114" i="45" s="1"/>
  <c r="A115" i="45" s="1"/>
  <c r="A116" i="45" s="1"/>
  <c r="A117" i="45" s="1"/>
  <c r="A118" i="45" s="1"/>
  <c r="A119" i="45" s="1"/>
  <c r="A120" i="45" s="1"/>
  <c r="A121" i="45" s="1"/>
  <c r="A122" i="45" s="1"/>
  <c r="A123" i="45" s="1"/>
  <c r="A124" i="45" s="1"/>
  <c r="A125" i="45" s="1"/>
  <c r="A126" i="45" s="1"/>
  <c r="A127" i="45" s="1"/>
  <c r="A128" i="45" s="1"/>
  <c r="A129" i="45" s="1"/>
  <c r="A130" i="45" s="1"/>
  <c r="A131" i="45" s="1"/>
  <c r="A132" i="45" s="1"/>
  <c r="A133" i="45" s="1"/>
  <c r="A134" i="45" s="1"/>
  <c r="A135" i="45" s="1"/>
  <c r="A136" i="45" s="1"/>
  <c r="A137" i="45" s="1"/>
  <c r="A138" i="45" s="1"/>
  <c r="A139" i="45" s="1"/>
  <c r="A140" i="45" s="1"/>
  <c r="A141" i="45" s="1"/>
  <c r="A142" i="45" s="1"/>
  <c r="A143" i="45" s="1"/>
  <c r="A144" i="45" s="1"/>
  <c r="A145" i="45" s="1"/>
  <c r="A146" i="45" s="1"/>
  <c r="A147" i="45" s="1"/>
  <c r="A148" i="45" s="1"/>
  <c r="A149" i="45" s="1"/>
  <c r="A150" i="45" s="1"/>
  <c r="A151" i="45" s="1"/>
  <c r="A152" i="45" s="1"/>
  <c r="A153" i="45" s="1"/>
  <c r="A154" i="45" s="1"/>
  <c r="A155" i="45" s="1"/>
  <c r="A156" i="45" s="1"/>
  <c r="A157" i="45" s="1"/>
  <c r="A158" i="45" s="1"/>
  <c r="A159" i="45" s="1"/>
  <c r="A160" i="45" s="1"/>
  <c r="A161" i="45" s="1"/>
  <c r="A162" i="45" s="1"/>
  <c r="A163" i="45" s="1"/>
  <c r="A164" i="45" s="1"/>
  <c r="A165" i="45" s="1"/>
  <c r="A166" i="45" s="1"/>
  <c r="A167" i="45" s="1"/>
  <c r="A168" i="45" s="1"/>
  <c r="A169" i="45" s="1"/>
  <c r="A170" i="45" s="1"/>
  <c r="A171" i="45" s="1"/>
  <c r="A172" i="45" s="1"/>
  <c r="A173" i="45" s="1"/>
  <c r="A174" i="45" s="1"/>
  <c r="A175" i="45" s="1"/>
  <c r="A176" i="45" s="1"/>
  <c r="A177" i="45" s="1"/>
  <c r="A178" i="45" s="1"/>
  <c r="A179" i="45" s="1"/>
  <c r="A180" i="45" s="1"/>
  <c r="A181" i="45" s="1"/>
  <c r="A182" i="45" s="1"/>
  <c r="A183" i="45" s="1"/>
  <c r="A184" i="45" s="1"/>
  <c r="A185" i="45" s="1"/>
  <c r="A186" i="45" s="1"/>
  <c r="A187" i="45" s="1"/>
  <c r="A188" i="45" s="1"/>
  <c r="A189" i="45" s="1"/>
  <c r="A190" i="45" s="1"/>
  <c r="A191" i="45" s="1"/>
  <c r="A192" i="45" s="1"/>
  <c r="A193" i="45" s="1"/>
  <c r="A194" i="45" s="1"/>
  <c r="A195" i="45" s="1"/>
  <c r="A196" i="45" s="1"/>
  <c r="A197" i="45" s="1"/>
  <c r="A198" i="45" s="1"/>
  <c r="A199" i="45" s="1"/>
  <c r="A200" i="45" s="1"/>
  <c r="AS91" i="45"/>
  <c r="AR91" i="45"/>
  <c r="AQ91" i="45"/>
  <c r="AS90" i="45"/>
  <c r="AR90" i="45"/>
  <c r="AQ90" i="45"/>
  <c r="AS89" i="45"/>
  <c r="AR89" i="45"/>
  <c r="AQ89" i="45"/>
  <c r="AS88" i="45"/>
  <c r="AR88" i="45"/>
  <c r="AQ88" i="45"/>
  <c r="AS87" i="45"/>
  <c r="AR87" i="45"/>
  <c r="AQ87" i="45"/>
  <c r="AS86" i="45"/>
  <c r="AR86" i="45"/>
  <c r="AQ86" i="45"/>
  <c r="AS85" i="45"/>
  <c r="AR85" i="45"/>
  <c r="AQ85" i="45"/>
  <c r="AS84" i="45"/>
  <c r="AR84" i="45"/>
  <c r="AQ84" i="45"/>
  <c r="AS83" i="45"/>
  <c r="AR83" i="45"/>
  <c r="AQ83" i="45"/>
  <c r="AS82" i="45"/>
  <c r="AR82" i="45"/>
  <c r="AQ82" i="45"/>
  <c r="AS81" i="45"/>
  <c r="AR81" i="45"/>
  <c r="AQ81" i="45"/>
  <c r="AR80" i="45"/>
  <c r="AS79" i="45"/>
  <c r="AR79" i="45"/>
  <c r="AQ79" i="45"/>
  <c r="AR78" i="45"/>
  <c r="AS77" i="45"/>
  <c r="AR77" i="45"/>
  <c r="AQ77" i="45"/>
  <c r="AR76" i="45"/>
  <c r="AS75" i="45"/>
  <c r="AR75" i="45"/>
  <c r="AQ75" i="45"/>
  <c r="AS74" i="45"/>
  <c r="AR74" i="45"/>
  <c r="AQ74" i="45"/>
  <c r="AS73" i="45"/>
  <c r="AR73" i="45"/>
  <c r="AQ73" i="45"/>
  <c r="AR72" i="45"/>
  <c r="AS71" i="45"/>
  <c r="AR71" i="45"/>
  <c r="AQ71" i="45"/>
  <c r="AS70" i="45"/>
  <c r="AR70" i="45"/>
  <c r="AQ70" i="45"/>
  <c r="AS69" i="45"/>
  <c r="AR69" i="45"/>
  <c r="AQ69" i="45"/>
  <c r="AR68" i="45"/>
  <c r="AS67" i="45"/>
  <c r="AR67" i="45"/>
  <c r="AQ67" i="45"/>
  <c r="AR66" i="45"/>
  <c r="AS65" i="45"/>
  <c r="AR65" i="45"/>
  <c r="AQ65" i="45"/>
  <c r="AR64" i="45"/>
  <c r="AS63" i="45"/>
  <c r="AR63" i="45"/>
  <c r="AQ63" i="45"/>
  <c r="AS62" i="45"/>
  <c r="AR62" i="45"/>
  <c r="AQ62" i="45"/>
  <c r="AS60" i="45"/>
  <c r="AR60" i="45"/>
  <c r="AQ60" i="45"/>
  <c r="AS59" i="45"/>
  <c r="AR59" i="45"/>
  <c r="AQ59" i="45"/>
  <c r="AS58" i="45"/>
  <c r="AR58" i="45"/>
  <c r="AQ58" i="45"/>
  <c r="AS57" i="45"/>
  <c r="AR57" i="45"/>
  <c r="AQ57" i="45"/>
  <c r="AS56" i="45"/>
  <c r="AR56" i="45"/>
  <c r="AQ56" i="45"/>
  <c r="AS55" i="45"/>
  <c r="AR55" i="45"/>
  <c r="AQ55" i="45"/>
  <c r="AS54" i="45"/>
  <c r="AR54" i="45"/>
  <c r="AQ54" i="45"/>
  <c r="AS53" i="45"/>
  <c r="AR53" i="45"/>
  <c r="AQ53" i="45"/>
  <c r="AS52" i="45"/>
  <c r="AR52" i="45"/>
  <c r="AQ52" i="45"/>
  <c r="AS51" i="45"/>
  <c r="AR51" i="45"/>
  <c r="AQ51" i="45"/>
  <c r="AR50" i="45"/>
  <c r="AS49" i="45"/>
  <c r="AR49" i="45"/>
  <c r="AQ49" i="45"/>
  <c r="AS48" i="45"/>
  <c r="AR48" i="45"/>
  <c r="AQ48" i="45"/>
  <c r="AS47" i="45"/>
  <c r="AR47" i="45"/>
  <c r="AQ47" i="45"/>
  <c r="AS46" i="45"/>
  <c r="AR46" i="45"/>
  <c r="AQ46" i="45"/>
  <c r="AO44" i="45"/>
  <c r="AO43" i="45"/>
  <c r="AN42" i="45"/>
  <c r="AM38" i="45" s="1"/>
  <c r="F13" i="45"/>
  <c r="AF42" i="45"/>
  <c r="AE38" i="45" s="1"/>
  <c r="AB42" i="45"/>
  <c r="D14" i="45" s="1"/>
  <c r="F6" i="45"/>
  <c r="T42" i="45"/>
  <c r="S38" i="45" s="1"/>
  <c r="T29" i="45"/>
  <c r="R42" i="45"/>
  <c r="Q38" i="45" s="1"/>
  <c r="P42" i="45"/>
  <c r="O38" i="45" s="1"/>
  <c r="P29" i="45"/>
  <c r="N42" i="45"/>
  <c r="D17" i="45" s="1"/>
  <c r="N29" i="45"/>
  <c r="L42" i="45"/>
  <c r="D22" i="45" s="1"/>
  <c r="F22" i="45"/>
  <c r="J42" i="45"/>
  <c r="F42" i="45"/>
  <c r="E38" i="45" s="1"/>
  <c r="F23" i="45"/>
  <c r="D42" i="45"/>
  <c r="C38" i="45" s="1"/>
  <c r="AN41" i="45"/>
  <c r="E13" i="45" s="1"/>
  <c r="AM41" i="45"/>
  <c r="C13" i="45" s="1"/>
  <c r="AL41" i="45"/>
  <c r="AK37" i="45" s="1"/>
  <c r="AJ41" i="45"/>
  <c r="AI37" i="45" s="1"/>
  <c r="AH41" i="45"/>
  <c r="AG37" i="45" s="1"/>
  <c r="AF41" i="45"/>
  <c r="E20" i="45" s="1"/>
  <c r="AE41" i="45"/>
  <c r="C20" i="45" s="1"/>
  <c r="AD41" i="45"/>
  <c r="E8" i="45" s="1"/>
  <c r="AB41" i="45"/>
  <c r="AA37" i="45" s="1"/>
  <c r="AA41" i="45"/>
  <c r="C14" i="45" s="1"/>
  <c r="Z41" i="45"/>
  <c r="Y37" i="45" s="1"/>
  <c r="X41" i="45"/>
  <c r="W37" i="45" s="1"/>
  <c r="V41" i="45"/>
  <c r="U37" i="45" s="1"/>
  <c r="T41" i="45"/>
  <c r="S37" i="45" s="1"/>
  <c r="S41" i="45"/>
  <c r="C18" i="45" s="1"/>
  <c r="R41" i="45"/>
  <c r="Q37" i="45" s="1"/>
  <c r="Q41" i="45"/>
  <c r="C21" i="45" s="1"/>
  <c r="P41" i="45"/>
  <c r="E19" i="45" s="1"/>
  <c r="O41" i="45"/>
  <c r="C19" i="45" s="1"/>
  <c r="N41" i="45"/>
  <c r="M37" i="45" s="1"/>
  <c r="M41" i="45"/>
  <c r="C17" i="45" s="1"/>
  <c r="L41" i="45"/>
  <c r="K37" i="45" s="1"/>
  <c r="K41" i="45"/>
  <c r="C22" i="45" s="1"/>
  <c r="J41" i="45"/>
  <c r="E16" i="45" s="1"/>
  <c r="I41" i="45"/>
  <c r="C16" i="45" s="1"/>
  <c r="H41" i="45"/>
  <c r="E5" i="45" s="1"/>
  <c r="F41" i="45"/>
  <c r="E23" i="45" s="1"/>
  <c r="E41" i="45"/>
  <c r="C23" i="45" s="1"/>
  <c r="D41" i="45"/>
  <c r="C37" i="45" s="1"/>
  <c r="C41" i="45"/>
  <c r="C15" i="45" s="1"/>
  <c r="I38" i="45"/>
  <c r="AN29" i="45"/>
  <c r="AJ29" i="45"/>
  <c r="AF29" i="45"/>
  <c r="X29" i="45"/>
  <c r="L29" i="45"/>
  <c r="D29" i="45"/>
  <c r="F21" i="45"/>
  <c r="F11" i="45"/>
  <c r="F16" i="45"/>
  <c r="D16" i="45"/>
  <c r="F15" i="45"/>
  <c r="D13" i="45"/>
  <c r="F12" i="45"/>
  <c r="F9" i="45"/>
  <c r="A3" i="45"/>
  <c r="Q40" i="45" s="1"/>
  <c r="A60" i="45" s="1"/>
  <c r="V181" i="20" l="1"/>
  <c r="C3" i="59"/>
  <c r="BK48" i="61"/>
  <c r="BI48" i="61"/>
  <c r="BK41" i="61"/>
  <c r="BJ41" i="61"/>
  <c r="BJ40" i="61" s="1"/>
  <c r="CA69" i="20" s="1"/>
  <c r="BI41" i="61"/>
  <c r="BE48" i="61"/>
  <c r="BG48" i="61"/>
  <c r="BF41" i="61"/>
  <c r="BF40" i="61" s="1"/>
  <c r="CA68" i="20" s="1"/>
  <c r="BH41" i="61"/>
  <c r="BH40" i="61" s="1"/>
  <c r="CA64" i="20" s="1"/>
  <c r="BG41" i="61"/>
  <c r="BE41" i="61"/>
  <c r="V180" i="20"/>
  <c r="AD177" i="20"/>
  <c r="AD305" i="20"/>
  <c r="V183" i="20"/>
  <c r="AD175" i="20"/>
  <c r="E23" i="57"/>
  <c r="G23" i="57" s="1"/>
  <c r="AD174" i="20"/>
  <c r="AD176" i="20"/>
  <c r="BM87" i="57"/>
  <c r="O290" i="20"/>
  <c r="BM118" i="57"/>
  <c r="BM129" i="57"/>
  <c r="V179" i="20"/>
  <c r="AD173" i="20"/>
  <c r="BM85" i="57"/>
  <c r="J37" i="58"/>
  <c r="BM84" i="58"/>
  <c r="BM106" i="58"/>
  <c r="BM92" i="57"/>
  <c r="AT196" i="45"/>
  <c r="AT200" i="45"/>
  <c r="BM76" i="58"/>
  <c r="BM77" i="58"/>
  <c r="BM122" i="58"/>
  <c r="G15" i="60"/>
  <c r="G211" i="20"/>
  <c r="BM89" i="57"/>
  <c r="BM135" i="57"/>
  <c r="BM133" i="58"/>
  <c r="BM95" i="57"/>
  <c r="V299" i="20"/>
  <c r="BM119" i="57"/>
  <c r="AT59" i="45"/>
  <c r="BM135" i="58"/>
  <c r="BM124" i="57"/>
  <c r="AD172" i="20"/>
  <c r="BM112" i="57"/>
  <c r="AT109" i="45"/>
  <c r="AT113" i="45"/>
  <c r="AT137" i="45"/>
  <c r="AT141" i="45"/>
  <c r="AT145" i="45"/>
  <c r="AT169" i="45"/>
  <c r="AT173" i="45"/>
  <c r="AT177" i="45"/>
  <c r="BM75" i="57"/>
  <c r="BM82" i="57"/>
  <c r="V178" i="20"/>
  <c r="O300" i="20"/>
  <c r="BM78" i="57"/>
  <c r="AT150" i="45"/>
  <c r="AT182" i="45"/>
  <c r="AT198" i="45"/>
  <c r="BM71" i="57"/>
  <c r="BM75" i="58"/>
  <c r="V297" i="20"/>
  <c r="G9" i="60"/>
  <c r="G213" i="20"/>
  <c r="G209" i="20"/>
  <c r="G205" i="20"/>
  <c r="G212" i="20"/>
  <c r="AD302" i="20"/>
  <c r="AT105" i="45"/>
  <c r="AT63" i="45"/>
  <c r="AT98" i="45"/>
  <c r="AT58" i="45"/>
  <c r="AQ76" i="59"/>
  <c r="O298" i="20"/>
  <c r="O301" i="20"/>
  <c r="O293" i="20"/>
  <c r="AW48" i="57"/>
  <c r="AW47" i="57" s="1"/>
  <c r="V298" i="20"/>
  <c r="BM89" i="58"/>
  <c r="BM92" i="58"/>
  <c r="BM95" i="58"/>
  <c r="BM102" i="58"/>
  <c r="BE35" i="60"/>
  <c r="BE33" i="60" s="1"/>
  <c r="BF28" i="60"/>
  <c r="BF27" i="60" s="1"/>
  <c r="CC50" i="20" s="1"/>
  <c r="BE28" i="60"/>
  <c r="O299" i="20"/>
  <c r="V300" i="20"/>
  <c r="AD301" i="20"/>
  <c r="O296" i="20"/>
  <c r="AT65" i="45"/>
  <c r="G208" i="20"/>
  <c r="G8" i="60"/>
  <c r="O297" i="20"/>
  <c r="O295" i="20"/>
  <c r="V168" i="20"/>
  <c r="O292" i="20"/>
  <c r="G17" i="60"/>
  <c r="O294" i="20"/>
  <c r="J40" i="59"/>
  <c r="D13" i="59" s="1"/>
  <c r="E13" i="59"/>
  <c r="AT84" i="45"/>
  <c r="E18" i="45"/>
  <c r="E37" i="45"/>
  <c r="BH37" i="57"/>
  <c r="BM131" i="57"/>
  <c r="BH37" i="58"/>
  <c r="BM82" i="58"/>
  <c r="BM103" i="58"/>
  <c r="BM119" i="58"/>
  <c r="I45" i="58"/>
  <c r="AT106" i="45"/>
  <c r="AT138" i="45"/>
  <c r="BM128" i="57"/>
  <c r="S45" i="58"/>
  <c r="AD304" i="20"/>
  <c r="BM87" i="58"/>
  <c r="BM100" i="58"/>
  <c r="BM120" i="58"/>
  <c r="BM131" i="58"/>
  <c r="AT170" i="45"/>
  <c r="AA38" i="45"/>
  <c r="AT88" i="45"/>
  <c r="BM91" i="57"/>
  <c r="BM102" i="57"/>
  <c r="BM105" i="57"/>
  <c r="BM133" i="57"/>
  <c r="AQ45" i="58"/>
  <c r="BM73" i="58"/>
  <c r="M38" i="45"/>
  <c r="E31" i="58"/>
  <c r="BE45" i="58"/>
  <c r="AT94" i="45"/>
  <c r="AT102" i="45"/>
  <c r="AT118" i="45"/>
  <c r="AT123" i="45"/>
  <c r="AT126" i="45"/>
  <c r="AT134" i="45"/>
  <c r="AT155" i="45"/>
  <c r="AT158" i="45"/>
  <c r="AT166" i="45"/>
  <c r="BG45" i="58"/>
  <c r="BM98" i="58"/>
  <c r="BM125" i="58"/>
  <c r="BM129" i="58"/>
  <c r="O291" i="20"/>
  <c r="E10" i="58"/>
  <c r="G10" i="58" s="1"/>
  <c r="E12" i="58"/>
  <c r="BM99" i="58"/>
  <c r="G17" i="59"/>
  <c r="G19" i="59"/>
  <c r="G18" i="59"/>
  <c r="AQ77" i="59"/>
  <c r="AQ93" i="59"/>
  <c r="AQ101" i="59"/>
  <c r="AQ51" i="59"/>
  <c r="AQ80" i="59"/>
  <c r="AQ55" i="59"/>
  <c r="AQ63" i="59"/>
  <c r="AQ71" i="59"/>
  <c r="AQ79" i="59"/>
  <c r="AG38" i="59"/>
  <c r="AG37" i="59" s="1"/>
  <c r="AG34" i="59" s="1"/>
  <c r="AI38" i="59"/>
  <c r="AI37" i="59" s="1"/>
  <c r="AI34" i="59" s="1"/>
  <c r="AE38" i="59"/>
  <c r="AE37" i="59" s="1"/>
  <c r="AE34" i="59" s="1"/>
  <c r="AQ78" i="59"/>
  <c r="AQ65" i="59"/>
  <c r="J27" i="59"/>
  <c r="AQ64" i="59"/>
  <c r="AQ72" i="59"/>
  <c r="AQ62" i="59"/>
  <c r="AQ86" i="59"/>
  <c r="AQ94" i="59"/>
  <c r="AQ102" i="59"/>
  <c r="AA28" i="62"/>
  <c r="AA26" i="62" s="1"/>
  <c r="R28" i="62"/>
  <c r="R26" i="62" s="1"/>
  <c r="AS28" i="62"/>
  <c r="AS26" i="62" s="1"/>
  <c r="AY28" i="62"/>
  <c r="AY26" i="62" s="1"/>
  <c r="L28" i="62"/>
  <c r="L26" i="62" s="1"/>
  <c r="AD28" i="62"/>
  <c r="AD26" i="62" s="1"/>
  <c r="AM28" i="62"/>
  <c r="AM26" i="62" s="1"/>
  <c r="BE28" i="62"/>
  <c r="BE26" i="62" s="1"/>
  <c r="BB28" i="62"/>
  <c r="BB26" i="62" s="1"/>
  <c r="X28" i="62"/>
  <c r="X26" i="62" s="1"/>
  <c r="AP28" i="62"/>
  <c r="AP26" i="62" s="1"/>
  <c r="C28" i="62"/>
  <c r="C26" i="62" s="1"/>
  <c r="I28" i="62"/>
  <c r="I26" i="62" s="1"/>
  <c r="O28" i="62"/>
  <c r="O26" i="62" s="1"/>
  <c r="AV28" i="62"/>
  <c r="AV26" i="62" s="1"/>
  <c r="U28" i="62"/>
  <c r="U26" i="62" s="1"/>
  <c r="F28" i="62"/>
  <c r="F26" i="62" s="1"/>
  <c r="AG28" i="62"/>
  <c r="AG26" i="62" s="1"/>
  <c r="AJ28" i="62"/>
  <c r="AJ26" i="62" s="1"/>
  <c r="AD169" i="20"/>
  <c r="AQ60" i="59"/>
  <c r="V295" i="20"/>
  <c r="BB37" i="58"/>
  <c r="BA45" i="58"/>
  <c r="V164" i="20"/>
  <c r="E21" i="59"/>
  <c r="K35" i="59"/>
  <c r="E14" i="59"/>
  <c r="AB27" i="59"/>
  <c r="AA35" i="59"/>
  <c r="AQ54" i="59"/>
  <c r="AD164" i="20"/>
  <c r="V163" i="20"/>
  <c r="V172" i="20"/>
  <c r="N27" i="59"/>
  <c r="D15" i="45"/>
  <c r="D18" i="45"/>
  <c r="AT55" i="45"/>
  <c r="AT60" i="45"/>
  <c r="AT108" i="45"/>
  <c r="AT116" i="45"/>
  <c r="AT121" i="45"/>
  <c r="AT129" i="45"/>
  <c r="AT139" i="45"/>
  <c r="AT142" i="45"/>
  <c r="AT147" i="45"/>
  <c r="AT168" i="45"/>
  <c r="AT186" i="45"/>
  <c r="AT194" i="45"/>
  <c r="BM80" i="57"/>
  <c r="BM97" i="57"/>
  <c r="BM110" i="57"/>
  <c r="E30" i="58"/>
  <c r="BM71" i="58"/>
  <c r="BM78" i="58"/>
  <c r="U38" i="59"/>
  <c r="U37" i="59" s="1"/>
  <c r="E22" i="59"/>
  <c r="R27" i="59"/>
  <c r="U35" i="59"/>
  <c r="AQ56" i="59"/>
  <c r="AQ69" i="59"/>
  <c r="AQ87" i="59"/>
  <c r="AQ95" i="59"/>
  <c r="E11" i="59"/>
  <c r="V27" i="59"/>
  <c r="AT53" i="45"/>
  <c r="AT114" i="45"/>
  <c r="AT140" i="45"/>
  <c r="AT148" i="45"/>
  <c r="AT153" i="45"/>
  <c r="AT161" i="45"/>
  <c r="AT171" i="45"/>
  <c r="AT174" i="45"/>
  <c r="AT179" i="45"/>
  <c r="BM101" i="57"/>
  <c r="BM123" i="57"/>
  <c r="BM94" i="58"/>
  <c r="BM97" i="58"/>
  <c r="E20" i="59"/>
  <c r="V293" i="20"/>
  <c r="V296" i="20"/>
  <c r="D21" i="45"/>
  <c r="AT187" i="45"/>
  <c r="AT190" i="45"/>
  <c r="BM94" i="57"/>
  <c r="BM120" i="57"/>
  <c r="BM127" i="57"/>
  <c r="V169" i="20"/>
  <c r="BM69" i="58"/>
  <c r="BM101" i="58"/>
  <c r="BM123" i="58"/>
  <c r="E16" i="59"/>
  <c r="E35" i="59"/>
  <c r="AQ70" i="59"/>
  <c r="AQ75" i="59"/>
  <c r="AQ88" i="59"/>
  <c r="AQ96" i="59"/>
  <c r="E12" i="45"/>
  <c r="AT56" i="45"/>
  <c r="AT67" i="45"/>
  <c r="AT73" i="45"/>
  <c r="AT104" i="45"/>
  <c r="AT122" i="45"/>
  <c r="AT130" i="45"/>
  <c r="AT146" i="45"/>
  <c r="AT172" i="45"/>
  <c r="AT180" i="45"/>
  <c r="AT185" i="45"/>
  <c r="AT193" i="45"/>
  <c r="BM70" i="58"/>
  <c r="BM105" i="58"/>
  <c r="BM113" i="58"/>
  <c r="F27" i="59"/>
  <c r="I35" i="59"/>
  <c r="AQ83" i="59"/>
  <c r="AQ91" i="59"/>
  <c r="D23" i="45"/>
  <c r="AT48" i="45"/>
  <c r="AT62" i="45"/>
  <c r="AT107" i="45"/>
  <c r="AT110" i="45"/>
  <c r="AT115" i="45"/>
  <c r="AT136" i="45"/>
  <c r="AT154" i="45"/>
  <c r="AT162" i="45"/>
  <c r="AT178" i="45"/>
  <c r="BM76" i="57"/>
  <c r="BM99" i="57"/>
  <c r="BM103" i="57"/>
  <c r="BM113" i="57"/>
  <c r="AL37" i="58"/>
  <c r="BM83" i="58"/>
  <c r="BM86" i="58"/>
  <c r="BM90" i="58"/>
  <c r="BM96" i="58"/>
  <c r="BM118" i="58"/>
  <c r="BM121" i="58"/>
  <c r="L27" i="59"/>
  <c r="M35" i="59"/>
  <c r="AQ73" i="59"/>
  <c r="AQ61" i="59"/>
  <c r="AQ81" i="59"/>
  <c r="AQ84" i="59"/>
  <c r="AQ100" i="59"/>
  <c r="AD168" i="20"/>
  <c r="V292" i="20"/>
  <c r="AD166" i="20"/>
  <c r="AD171" i="20"/>
  <c r="AD165" i="20"/>
  <c r="AD167" i="20"/>
  <c r="AD170" i="20"/>
  <c r="V294" i="20"/>
  <c r="V171" i="20"/>
  <c r="E7" i="58"/>
  <c r="AG45" i="58"/>
  <c r="V167" i="20"/>
  <c r="AD27" i="59"/>
  <c r="AC35" i="59"/>
  <c r="E15" i="59"/>
  <c r="AQ52" i="59"/>
  <c r="G12" i="60"/>
  <c r="G210" i="20"/>
  <c r="V175" i="20"/>
  <c r="V165" i="20"/>
  <c r="V166" i="20"/>
  <c r="AD299" i="20"/>
  <c r="AD300" i="20"/>
  <c r="AQ50" i="59"/>
  <c r="G204" i="20"/>
  <c r="V174" i="20"/>
  <c r="V173" i="20"/>
  <c r="AD303" i="20"/>
  <c r="AD298" i="20"/>
  <c r="V170" i="20"/>
  <c r="BO48" i="61"/>
  <c r="BO44" i="61" s="1"/>
  <c r="U48" i="61"/>
  <c r="U43" i="61" s="1"/>
  <c r="I48" i="61"/>
  <c r="I44" i="61" s="1"/>
  <c r="AW48" i="61"/>
  <c r="AW44" i="61" s="1"/>
  <c r="BC48" i="61"/>
  <c r="AS48" i="61"/>
  <c r="AQ48" i="61"/>
  <c r="O48" i="61"/>
  <c r="AI48" i="61"/>
  <c r="BM48" i="61"/>
  <c r="AU48" i="61"/>
  <c r="AY48" i="61"/>
  <c r="E48" i="61"/>
  <c r="Y48" i="61"/>
  <c r="AA48" i="61"/>
  <c r="AM48" i="61"/>
  <c r="BP41" i="61"/>
  <c r="BP40" i="61" s="1"/>
  <c r="CA67" i="20" s="1"/>
  <c r="AR67" i="20" s="1"/>
  <c r="AZ41" i="61"/>
  <c r="AZ40" i="61" s="1"/>
  <c r="CA27" i="20" s="1"/>
  <c r="AR41" i="61"/>
  <c r="AR40" i="61" s="1"/>
  <c r="CA14" i="20" s="1"/>
  <c r="AJ41" i="61"/>
  <c r="AJ40" i="61" s="1"/>
  <c r="CA24" i="20" s="1"/>
  <c r="AB41" i="61"/>
  <c r="AB40" i="61" s="1"/>
  <c r="CA43" i="20" s="1"/>
  <c r="T41" i="61"/>
  <c r="T40" i="61" s="1"/>
  <c r="CA18" i="20" s="1"/>
  <c r="L41" i="61"/>
  <c r="L40" i="61" s="1"/>
  <c r="CA31" i="20" s="1"/>
  <c r="D41" i="61"/>
  <c r="D40" i="61" s="1"/>
  <c r="CA19" i="20" s="1"/>
  <c r="BN41" i="61"/>
  <c r="BN40" i="61" s="1"/>
  <c r="CA66" i="20" s="1"/>
  <c r="AX41" i="61"/>
  <c r="AX40" i="61" s="1"/>
  <c r="CA39" i="20" s="1"/>
  <c r="AP41" i="61"/>
  <c r="AP40" i="61" s="1"/>
  <c r="CA15" i="20" s="1"/>
  <c r="AH41" i="61"/>
  <c r="AH40" i="61" s="1"/>
  <c r="CA41" i="20" s="1"/>
  <c r="Z41" i="61"/>
  <c r="Z40" i="61" s="1"/>
  <c r="CA35" i="20" s="1"/>
  <c r="R41" i="61"/>
  <c r="R40" i="61" s="1"/>
  <c r="CA13" i="20" s="1"/>
  <c r="J41" i="61"/>
  <c r="J40" i="61" s="1"/>
  <c r="CA44" i="20" s="1"/>
  <c r="BD41" i="61"/>
  <c r="BD40" i="61" s="1"/>
  <c r="CA23" i="20" s="1"/>
  <c r="AV41" i="61"/>
  <c r="AV40" i="61" s="1"/>
  <c r="AN41" i="61"/>
  <c r="AN40" i="61" s="1"/>
  <c r="AF41" i="61"/>
  <c r="AF40" i="61" s="1"/>
  <c r="CA38" i="20" s="1"/>
  <c r="X41" i="61"/>
  <c r="X40" i="61" s="1"/>
  <c r="CA42" i="20" s="1"/>
  <c r="P41" i="61"/>
  <c r="P40" i="61" s="1"/>
  <c r="H41" i="61"/>
  <c r="H40" i="61" s="1"/>
  <c r="CA11" i="20" s="1"/>
  <c r="BR41" i="61"/>
  <c r="BR40" i="61" s="1"/>
  <c r="CA55" i="20" s="1"/>
  <c r="AR55" i="20" s="1"/>
  <c r="BB41" i="61"/>
  <c r="BB40" i="61" s="1"/>
  <c r="CA17" i="20" s="1"/>
  <c r="AT41" i="61"/>
  <c r="AT40" i="61" s="1"/>
  <c r="CA20" i="20" s="1"/>
  <c r="AL41" i="61"/>
  <c r="AL40" i="61" s="1"/>
  <c r="CA12" i="20" s="1"/>
  <c r="AD41" i="61"/>
  <c r="AD40" i="61" s="1"/>
  <c r="V41" i="61"/>
  <c r="V40" i="61" s="1"/>
  <c r="CA16" i="20" s="1"/>
  <c r="N41" i="61"/>
  <c r="N40" i="61" s="1"/>
  <c r="CA22" i="20" s="1"/>
  <c r="F41" i="61"/>
  <c r="F40" i="61" s="1"/>
  <c r="CA36" i="20" s="1"/>
  <c r="BC41" i="61"/>
  <c r="AM41" i="61"/>
  <c r="W41" i="61"/>
  <c r="G41" i="61"/>
  <c r="AC41" i="61"/>
  <c r="AA41" i="61"/>
  <c r="BA41" i="61"/>
  <c r="AK41" i="61"/>
  <c r="U41" i="61"/>
  <c r="E41" i="61"/>
  <c r="AS41" i="61"/>
  <c r="M41" i="61"/>
  <c r="AY41" i="61"/>
  <c r="AI41" i="61"/>
  <c r="S41" i="61"/>
  <c r="C41" i="61"/>
  <c r="Y41" i="61"/>
  <c r="AW41" i="61"/>
  <c r="AG41" i="61"/>
  <c r="Q41" i="61"/>
  <c r="AE41" i="61"/>
  <c r="BQ41" i="61"/>
  <c r="BM41" i="61"/>
  <c r="AU41" i="61"/>
  <c r="O41" i="61"/>
  <c r="K41" i="61"/>
  <c r="I41" i="61"/>
  <c r="BO41" i="61"/>
  <c r="AQ41" i="61"/>
  <c r="AO41" i="61"/>
  <c r="BQ48" i="61"/>
  <c r="BA48" i="61"/>
  <c r="W48" i="61"/>
  <c r="C48" i="61"/>
  <c r="AG48" i="61"/>
  <c r="AE48" i="61"/>
  <c r="AC48" i="61"/>
  <c r="M48" i="61"/>
  <c r="AK48" i="61"/>
  <c r="K48" i="61"/>
  <c r="AO48" i="61"/>
  <c r="Q48" i="61"/>
  <c r="S48" i="61"/>
  <c r="G48" i="61"/>
  <c r="V176" i="20"/>
  <c r="V177" i="20"/>
  <c r="E25" i="58"/>
  <c r="X183" i="20" s="1"/>
  <c r="M45" i="58"/>
  <c r="E17" i="58"/>
  <c r="AD37" i="58"/>
  <c r="BM68" i="58"/>
  <c r="D19" i="45"/>
  <c r="S45" i="57"/>
  <c r="BM81" i="58"/>
  <c r="BM114" i="58"/>
  <c r="AQ58" i="59"/>
  <c r="AQ98" i="59"/>
  <c r="G10" i="60"/>
  <c r="G206" i="20"/>
  <c r="AT143" i="45"/>
  <c r="AT99" i="45"/>
  <c r="AT131" i="45"/>
  <c r="AT163" i="45"/>
  <c r="AT195" i="45"/>
  <c r="E28" i="57"/>
  <c r="AY45" i="57"/>
  <c r="BM100" i="57"/>
  <c r="BM106" i="57"/>
  <c r="BM121" i="57"/>
  <c r="AK48" i="58"/>
  <c r="AK47" i="58" s="1"/>
  <c r="D37" i="58"/>
  <c r="AC45" i="58"/>
  <c r="BM93" i="58"/>
  <c r="G6" i="60"/>
  <c r="G207" i="20"/>
  <c r="AT49" i="45"/>
  <c r="AT111" i="45"/>
  <c r="AT175" i="45"/>
  <c r="AE37" i="45"/>
  <c r="Q39" i="45"/>
  <c r="Q36" i="45" s="1"/>
  <c r="AT47" i="45"/>
  <c r="AT97" i="45"/>
  <c r="AT112" i="45"/>
  <c r="AT117" i="45"/>
  <c r="AT119" i="45"/>
  <c r="AT144" i="45"/>
  <c r="AT149" i="45"/>
  <c r="AT151" i="45"/>
  <c r="AT176" i="45"/>
  <c r="AT181" i="45"/>
  <c r="AT183" i="45"/>
  <c r="E24" i="57"/>
  <c r="BM81" i="57"/>
  <c r="BM84" i="57"/>
  <c r="BM130" i="57"/>
  <c r="BM136" i="57"/>
  <c r="E21" i="58"/>
  <c r="AQ49" i="59"/>
  <c r="AQ68" i="59"/>
  <c r="AQ82" i="59"/>
  <c r="AQ85" i="59"/>
  <c r="AQ89" i="59"/>
  <c r="AQ92" i="59"/>
  <c r="AQ99" i="59"/>
  <c r="E5" i="58"/>
  <c r="G5" i="58" s="1"/>
  <c r="BM79" i="58"/>
  <c r="BM85" i="58"/>
  <c r="BM91" i="58"/>
  <c r="BM108" i="58"/>
  <c r="BM112" i="58"/>
  <c r="BM127" i="58"/>
  <c r="BM130" i="58"/>
  <c r="AQ59" i="59"/>
  <c r="AQ66" i="59"/>
  <c r="K38" i="45"/>
  <c r="AT54" i="45"/>
  <c r="AT120" i="45"/>
  <c r="AT125" i="45"/>
  <c r="AT127" i="45"/>
  <c r="AT152" i="45"/>
  <c r="AT157" i="45"/>
  <c r="AT159" i="45"/>
  <c r="AT184" i="45"/>
  <c r="AT189" i="45"/>
  <c r="AT191" i="45"/>
  <c r="BM79" i="57"/>
  <c r="BM93" i="57"/>
  <c r="BM98" i="57"/>
  <c r="BM108" i="57"/>
  <c r="BM122" i="57"/>
  <c r="BM125" i="57"/>
  <c r="T37" i="58"/>
  <c r="AY45" i="58"/>
  <c r="BM74" i="58"/>
  <c r="BM136" i="58"/>
  <c r="AQ90" i="59"/>
  <c r="AQ97" i="59"/>
  <c r="E22" i="45"/>
  <c r="AT52" i="45"/>
  <c r="AT57" i="45"/>
  <c r="AT69" i="45"/>
  <c r="AT101" i="45"/>
  <c r="AT103" i="45"/>
  <c r="AT128" i="45"/>
  <c r="AT133" i="45"/>
  <c r="AT135" i="45"/>
  <c r="AT160" i="45"/>
  <c r="AT165" i="45"/>
  <c r="AT167" i="45"/>
  <c r="AT192" i="45"/>
  <c r="AT197" i="45"/>
  <c r="AT199" i="45"/>
  <c r="BM77" i="57"/>
  <c r="E11" i="58"/>
  <c r="AB37" i="58"/>
  <c r="AQ53" i="59"/>
  <c r="AQ57" i="59"/>
  <c r="AQ67" i="59"/>
  <c r="AQ74" i="59"/>
  <c r="L37" i="58"/>
  <c r="E9" i="58"/>
  <c r="AS45" i="58"/>
  <c r="E28" i="58"/>
  <c r="E16" i="58"/>
  <c r="AW45" i="58"/>
  <c r="AX37" i="58"/>
  <c r="E23" i="58"/>
  <c r="X181" i="20" s="1"/>
  <c r="AH37" i="58"/>
  <c r="AP37" i="58"/>
  <c r="AO45" i="58"/>
  <c r="AJ37" i="58"/>
  <c r="AI45" i="58"/>
  <c r="H37" i="58"/>
  <c r="E27" i="58"/>
  <c r="F37" i="58"/>
  <c r="E19" i="58"/>
  <c r="U45" i="58"/>
  <c r="Q45" i="58"/>
  <c r="R37" i="58"/>
  <c r="E6" i="58"/>
  <c r="Y45" i="58"/>
  <c r="Z37" i="58"/>
  <c r="BM67" i="58"/>
  <c r="D12" i="58"/>
  <c r="W168" i="20" s="1"/>
  <c r="D6" i="58"/>
  <c r="D11" i="58"/>
  <c r="K46" i="58"/>
  <c r="D31" i="58"/>
  <c r="D23" i="58"/>
  <c r="E10" i="57"/>
  <c r="G10" i="57" s="1"/>
  <c r="Z37" i="57"/>
  <c r="E26" i="57"/>
  <c r="AB37" i="57"/>
  <c r="AW45" i="57"/>
  <c r="AH37" i="57"/>
  <c r="AG46" i="57"/>
  <c r="E12" i="57"/>
  <c r="T37" i="57"/>
  <c r="E5" i="57"/>
  <c r="L37" i="57"/>
  <c r="K45" i="57"/>
  <c r="E11" i="57"/>
  <c r="D8" i="57"/>
  <c r="E8" i="57"/>
  <c r="AR37" i="57"/>
  <c r="D15" i="57"/>
  <c r="E15" i="57"/>
  <c r="AQ45" i="57"/>
  <c r="C45" i="57"/>
  <c r="AM45" i="57"/>
  <c r="Q45" i="57"/>
  <c r="E19" i="57"/>
  <c r="AP35" i="60"/>
  <c r="AP32" i="60" s="1"/>
  <c r="O35" i="60"/>
  <c r="O34" i="60" s="1"/>
  <c r="AW28" i="60"/>
  <c r="AW27" i="60" s="1"/>
  <c r="AK28" i="60"/>
  <c r="AK27" i="60" s="1"/>
  <c r="Y28" i="60"/>
  <c r="Y27" i="60" s="1"/>
  <c r="M28" i="60"/>
  <c r="M27" i="60" s="1"/>
  <c r="AV28" i="60"/>
  <c r="AJ28" i="60"/>
  <c r="X28" i="60"/>
  <c r="L28" i="60"/>
  <c r="BI28" i="60"/>
  <c r="BI27" i="60" s="1"/>
  <c r="AT28" i="60"/>
  <c r="AT27" i="60" s="1"/>
  <c r="AH28" i="60"/>
  <c r="AH27" i="60" s="1"/>
  <c r="V28" i="60"/>
  <c r="V27" i="60" s="1"/>
  <c r="J28" i="60"/>
  <c r="J27" i="60" s="1"/>
  <c r="BC28" i="60"/>
  <c r="BC27" i="60" s="1"/>
  <c r="AQ28" i="60"/>
  <c r="AQ27" i="60" s="1"/>
  <c r="AE28" i="60"/>
  <c r="AE27" i="60" s="1"/>
  <c r="S28" i="60"/>
  <c r="S27" i="60" s="1"/>
  <c r="G28" i="60"/>
  <c r="G27" i="60" s="1"/>
  <c r="BB28" i="60"/>
  <c r="AP28" i="60"/>
  <c r="AD28" i="60"/>
  <c r="R28" i="60"/>
  <c r="F28" i="60"/>
  <c r="AZ28" i="60"/>
  <c r="AZ27" i="60" s="1"/>
  <c r="AN28" i="60"/>
  <c r="AN27" i="60" s="1"/>
  <c r="AB28" i="60"/>
  <c r="AB27" i="60" s="1"/>
  <c r="P28" i="60"/>
  <c r="P27" i="60" s="1"/>
  <c r="D28" i="60"/>
  <c r="D27" i="60" s="1"/>
  <c r="I28" i="60"/>
  <c r="AY28" i="60"/>
  <c r="C28" i="60"/>
  <c r="AS28" i="60"/>
  <c r="AM28" i="60"/>
  <c r="AG28" i="60"/>
  <c r="AA28" i="60"/>
  <c r="BH28" i="60"/>
  <c r="U28" i="60"/>
  <c r="O28" i="60"/>
  <c r="U35" i="60"/>
  <c r="C35" i="60"/>
  <c r="AA35" i="60"/>
  <c r="I35" i="60"/>
  <c r="AD35" i="60"/>
  <c r="BB35" i="60"/>
  <c r="BH35" i="60"/>
  <c r="L35" i="60"/>
  <c r="AS35" i="60"/>
  <c r="AY35" i="60"/>
  <c r="AJ35" i="60"/>
  <c r="AG35" i="60"/>
  <c r="R35" i="60"/>
  <c r="X35" i="60"/>
  <c r="AM35" i="60"/>
  <c r="AV35" i="60"/>
  <c r="F35" i="60"/>
  <c r="E8" i="59"/>
  <c r="X119" i="20" s="1"/>
  <c r="K38" i="59"/>
  <c r="K37" i="59" s="1"/>
  <c r="AA38" i="59"/>
  <c r="AA37" i="59" s="1"/>
  <c r="D27" i="59"/>
  <c r="W35" i="59"/>
  <c r="Z27" i="59"/>
  <c r="AQ44" i="59"/>
  <c r="Y35" i="59"/>
  <c r="E9" i="59"/>
  <c r="S35" i="59"/>
  <c r="E6" i="59"/>
  <c r="X118" i="20" s="1"/>
  <c r="T27" i="59"/>
  <c r="C35" i="59"/>
  <c r="AQ47" i="59"/>
  <c r="AQ48" i="59"/>
  <c r="AQ46" i="59"/>
  <c r="G35" i="59"/>
  <c r="AO39" i="59"/>
  <c r="AQ45" i="59"/>
  <c r="C36" i="59"/>
  <c r="D8" i="59"/>
  <c r="W119" i="20" s="1"/>
  <c r="D20" i="59"/>
  <c r="K36" i="59"/>
  <c r="AA36" i="59"/>
  <c r="D14" i="59"/>
  <c r="S36" i="59"/>
  <c r="D6" i="59"/>
  <c r="W118" i="20" s="1"/>
  <c r="D11" i="59"/>
  <c r="E36" i="59"/>
  <c r="M36" i="59"/>
  <c r="D21" i="59"/>
  <c r="D22" i="59"/>
  <c r="U36" i="59"/>
  <c r="D15" i="59"/>
  <c r="AC36" i="59"/>
  <c r="D5" i="59"/>
  <c r="W120" i="20" s="1"/>
  <c r="G36" i="59"/>
  <c r="D10" i="59"/>
  <c r="W36" i="59"/>
  <c r="Q36" i="59"/>
  <c r="D16" i="59"/>
  <c r="D9" i="59"/>
  <c r="Y36" i="59"/>
  <c r="P40" i="59"/>
  <c r="E7" i="59"/>
  <c r="X121" i="20" s="1"/>
  <c r="G38" i="59"/>
  <c r="G37" i="59" s="1"/>
  <c r="W38" i="59"/>
  <c r="W37" i="59" s="1"/>
  <c r="I38" i="59"/>
  <c r="I37" i="59" s="1"/>
  <c r="Y38" i="59"/>
  <c r="Y37" i="59" s="1"/>
  <c r="M38" i="59"/>
  <c r="M37" i="59" s="1"/>
  <c r="AC38" i="59"/>
  <c r="AC37" i="59" s="1"/>
  <c r="E5" i="59"/>
  <c r="X120" i="20" s="1"/>
  <c r="O38" i="59"/>
  <c r="O37" i="59" s="1"/>
  <c r="AK38" i="59"/>
  <c r="AK37" i="59" s="1"/>
  <c r="AL40" i="59"/>
  <c r="E10" i="59"/>
  <c r="E12" i="59"/>
  <c r="Q38" i="59"/>
  <c r="Q37" i="59" s="1"/>
  <c r="H27" i="59"/>
  <c r="P27" i="59"/>
  <c r="X27" i="59"/>
  <c r="AL27" i="59"/>
  <c r="C38" i="59"/>
  <c r="S38" i="59"/>
  <c r="S37" i="59" s="1"/>
  <c r="E38" i="59"/>
  <c r="E37" i="59" s="1"/>
  <c r="Y48" i="58"/>
  <c r="Y47" i="58" s="1"/>
  <c r="S48" i="57"/>
  <c r="S47" i="57" s="1"/>
  <c r="W48" i="58"/>
  <c r="W47" i="58" s="1"/>
  <c r="BA48" i="58"/>
  <c r="BA47" i="58" s="1"/>
  <c r="AQ48" i="57"/>
  <c r="AQ47" i="57" s="1"/>
  <c r="AS48" i="58"/>
  <c r="AS47" i="58" s="1"/>
  <c r="C48" i="57"/>
  <c r="C47" i="57" s="1"/>
  <c r="AI48" i="57"/>
  <c r="AI47" i="57" s="1"/>
  <c r="G26" i="58"/>
  <c r="U48" i="58"/>
  <c r="U47" i="58" s="1"/>
  <c r="D24" i="58"/>
  <c r="AE302" i="20" s="1"/>
  <c r="O46" i="58"/>
  <c r="E46" i="58"/>
  <c r="D19" i="58"/>
  <c r="D25" i="58"/>
  <c r="AE305" i="20" s="1"/>
  <c r="M46" i="58"/>
  <c r="U46" i="58"/>
  <c r="D17" i="58"/>
  <c r="D18" i="58"/>
  <c r="AC46" i="58"/>
  <c r="AK46" i="58"/>
  <c r="D30" i="58"/>
  <c r="G30" i="58" s="1"/>
  <c r="AS46" i="58"/>
  <c r="D28" i="58"/>
  <c r="W169" i="20" s="1"/>
  <c r="BA46" i="58"/>
  <c r="D8" i="58"/>
  <c r="AW48" i="58"/>
  <c r="AW47" i="58" s="1"/>
  <c r="BD37" i="58"/>
  <c r="O48" i="58"/>
  <c r="O47" i="58" s="1"/>
  <c r="O45" i="58"/>
  <c r="AF37" i="58"/>
  <c r="AE48" i="58"/>
  <c r="AE47" i="58" s="1"/>
  <c r="AE45" i="58"/>
  <c r="D29" i="58"/>
  <c r="G29" i="58" s="1"/>
  <c r="D14" i="58"/>
  <c r="BC45" i="58"/>
  <c r="E48" i="58"/>
  <c r="E47" i="58" s="1"/>
  <c r="AC48" i="58"/>
  <c r="AC47" i="58" s="1"/>
  <c r="BC48" i="58"/>
  <c r="BC47" i="58" s="1"/>
  <c r="AV37" i="58"/>
  <c r="AU48" i="58"/>
  <c r="AU47" i="58" s="1"/>
  <c r="AU45" i="58"/>
  <c r="E24" i="58"/>
  <c r="X182" i="20" s="1"/>
  <c r="G48" i="58"/>
  <c r="G47" i="58" s="1"/>
  <c r="AG48" i="58"/>
  <c r="AG47" i="58" s="1"/>
  <c r="BE48" i="58"/>
  <c r="BE47" i="58" s="1"/>
  <c r="X37" i="58"/>
  <c r="AN37" i="58"/>
  <c r="G32" i="58"/>
  <c r="W45" i="58"/>
  <c r="I48" i="58"/>
  <c r="I47" i="58" s="1"/>
  <c r="C48" i="58"/>
  <c r="AY48" i="58"/>
  <c r="AY47" i="58" s="1"/>
  <c r="AI48" i="58"/>
  <c r="AI47" i="58" s="1"/>
  <c r="S48" i="58"/>
  <c r="S47" i="58" s="1"/>
  <c r="BG48" i="58"/>
  <c r="BG47" i="58" s="1"/>
  <c r="BG44" i="58" s="1"/>
  <c r="AQ48" i="58"/>
  <c r="AQ47" i="58" s="1"/>
  <c r="AQ44" i="58" s="1"/>
  <c r="AA48" i="58"/>
  <c r="AA47" i="58" s="1"/>
  <c r="AA44" i="58" s="1"/>
  <c r="K48" i="58"/>
  <c r="K47" i="58" s="1"/>
  <c r="E22" i="58"/>
  <c r="E13" i="58"/>
  <c r="E20" i="58"/>
  <c r="I26" i="58" s="1"/>
  <c r="G45" i="58"/>
  <c r="M48" i="58"/>
  <c r="M47" i="58" s="1"/>
  <c r="AM48" i="58"/>
  <c r="AM47" i="58" s="1"/>
  <c r="D27" i="58"/>
  <c r="W171" i="20" s="1"/>
  <c r="Q48" i="58"/>
  <c r="Q47" i="58" s="1"/>
  <c r="AO48" i="58"/>
  <c r="AO47" i="58" s="1"/>
  <c r="BM110" i="58"/>
  <c r="BN52" i="58"/>
  <c r="BM72" i="58"/>
  <c r="BM104" i="58"/>
  <c r="BM124" i="58"/>
  <c r="BM128" i="58"/>
  <c r="BG45" i="57"/>
  <c r="D24" i="57"/>
  <c r="AW46" i="57"/>
  <c r="AX37" i="57"/>
  <c r="E22" i="57"/>
  <c r="AF178" i="20" s="1"/>
  <c r="AI45" i="57"/>
  <c r="R37" i="57"/>
  <c r="Q48" i="57"/>
  <c r="Q47" i="57" s="1"/>
  <c r="E29" i="57"/>
  <c r="G46" i="57"/>
  <c r="AY46" i="57"/>
  <c r="D28" i="57"/>
  <c r="E32" i="57"/>
  <c r="D19" i="57"/>
  <c r="W48" i="57"/>
  <c r="W47" i="57" s="1"/>
  <c r="W46" i="57"/>
  <c r="AM48" i="57"/>
  <c r="AM47" i="57" s="1"/>
  <c r="D20" i="57"/>
  <c r="AE176" i="20" s="1"/>
  <c r="AV37" i="57"/>
  <c r="AU48" i="57"/>
  <c r="AU47" i="57" s="1"/>
  <c r="E20" i="57"/>
  <c r="D14" i="57"/>
  <c r="O45" i="57"/>
  <c r="AU45" i="57"/>
  <c r="BM73" i="57"/>
  <c r="E14" i="57"/>
  <c r="AF180" i="20" s="1"/>
  <c r="AF37" i="57"/>
  <c r="BD37" i="57"/>
  <c r="BC46" i="57"/>
  <c r="X37" i="57"/>
  <c r="E31" i="57"/>
  <c r="P37" i="57"/>
  <c r="W45" i="57"/>
  <c r="BC45" i="57"/>
  <c r="D32" i="57"/>
  <c r="E33" i="57"/>
  <c r="G33" i="57" s="1"/>
  <c r="AN37" i="57"/>
  <c r="AE45" i="57"/>
  <c r="S46" i="57"/>
  <c r="BM69" i="57"/>
  <c r="BM72" i="57"/>
  <c r="E9" i="57"/>
  <c r="H37" i="57"/>
  <c r="BM70" i="57"/>
  <c r="BM68" i="57"/>
  <c r="BM83" i="57"/>
  <c r="U48" i="57"/>
  <c r="U47" i="57" s="1"/>
  <c r="U45" i="57"/>
  <c r="AK48" i="57"/>
  <c r="AK47" i="57" s="1"/>
  <c r="AK45" i="57"/>
  <c r="D37" i="57"/>
  <c r="Q46" i="57"/>
  <c r="AA48" i="57"/>
  <c r="AA47" i="57" s="1"/>
  <c r="AY48" i="57"/>
  <c r="AY47" i="57" s="1"/>
  <c r="E48" i="57"/>
  <c r="E47" i="57" s="1"/>
  <c r="E45" i="57"/>
  <c r="BA48" i="57"/>
  <c r="BA47" i="57" s="1"/>
  <c r="BA45" i="57"/>
  <c r="BN52" i="57"/>
  <c r="D6" i="57"/>
  <c r="E6" i="57"/>
  <c r="AA45" i="57"/>
  <c r="AE48" i="57"/>
  <c r="AE47" i="57" s="1"/>
  <c r="BC48" i="57"/>
  <c r="BC47" i="57" s="1"/>
  <c r="BM74" i="57"/>
  <c r="AS48" i="57"/>
  <c r="AS47" i="57" s="1"/>
  <c r="AS45" i="57"/>
  <c r="E30" i="57"/>
  <c r="F37" i="57"/>
  <c r="V37" i="57"/>
  <c r="AL37" i="57"/>
  <c r="G48" i="57"/>
  <c r="G47" i="57" s="1"/>
  <c r="AG48" i="57"/>
  <c r="AG47" i="57" s="1"/>
  <c r="BG48" i="57"/>
  <c r="BG47" i="57" s="1"/>
  <c r="Y48" i="57"/>
  <c r="Y47" i="57" s="1"/>
  <c r="Y45" i="57"/>
  <c r="AO48" i="57"/>
  <c r="AO47" i="57" s="1"/>
  <c r="AO45" i="57"/>
  <c r="BE48" i="57"/>
  <c r="BE47" i="57" s="1"/>
  <c r="AC48" i="57"/>
  <c r="AC47" i="57" s="1"/>
  <c r="AC45" i="57"/>
  <c r="AD37" i="57"/>
  <c r="AT37" i="57"/>
  <c r="BB37" i="57"/>
  <c r="I48" i="57"/>
  <c r="I47" i="57" s="1"/>
  <c r="I45" i="57"/>
  <c r="D29" i="57"/>
  <c r="G45" i="57"/>
  <c r="AG45" i="57"/>
  <c r="K48" i="57"/>
  <c r="K47" i="57" s="1"/>
  <c r="BM90" i="57"/>
  <c r="BM114" i="57"/>
  <c r="M48" i="57"/>
  <c r="M47" i="57" s="1"/>
  <c r="M45" i="57"/>
  <c r="E18" i="57"/>
  <c r="E16" i="57"/>
  <c r="O48" i="57"/>
  <c r="O47" i="57" s="1"/>
  <c r="BE45" i="57"/>
  <c r="G40" i="45"/>
  <c r="A50" i="45" s="1"/>
  <c r="AC50" i="45" s="1"/>
  <c r="AA40" i="45"/>
  <c r="G37" i="45"/>
  <c r="E14" i="45"/>
  <c r="F18" i="45"/>
  <c r="E21" i="45"/>
  <c r="AM37" i="45"/>
  <c r="AT95" i="45"/>
  <c r="E17" i="45"/>
  <c r="F19" i="45"/>
  <c r="I37" i="45"/>
  <c r="AT96" i="45"/>
  <c r="D20" i="45"/>
  <c r="O37" i="45"/>
  <c r="AT74" i="45"/>
  <c r="AT79" i="45"/>
  <c r="AT81" i="45"/>
  <c r="AT89" i="45"/>
  <c r="M40" i="45"/>
  <c r="E9" i="45"/>
  <c r="AT87" i="45"/>
  <c r="F14" i="45"/>
  <c r="AB29" i="45"/>
  <c r="E7" i="45"/>
  <c r="E10" i="45"/>
  <c r="AC37" i="45"/>
  <c r="E11" i="45"/>
  <c r="AT51" i="45"/>
  <c r="E6" i="45"/>
  <c r="AT90" i="45"/>
  <c r="AT71" i="45"/>
  <c r="AT85" i="45"/>
  <c r="AT93" i="45"/>
  <c r="AT83" i="45"/>
  <c r="AT91" i="45"/>
  <c r="AT82" i="45"/>
  <c r="F5" i="45"/>
  <c r="AT86" i="45"/>
  <c r="AT77" i="45"/>
  <c r="AT70" i="45"/>
  <c r="AT75" i="45"/>
  <c r="AT92" i="45"/>
  <c r="S40" i="45"/>
  <c r="R29" i="45"/>
  <c r="Z29" i="45"/>
  <c r="J29" i="45"/>
  <c r="F17" i="45"/>
  <c r="H29" i="45"/>
  <c r="Y40" i="45"/>
  <c r="C40" i="45"/>
  <c r="A46" i="45" s="1"/>
  <c r="AC40" i="45"/>
  <c r="F8" i="45"/>
  <c r="Q123" i="20" s="1"/>
  <c r="AD29" i="45"/>
  <c r="AM40" i="45"/>
  <c r="AK40" i="45"/>
  <c r="AL29" i="45"/>
  <c r="E15" i="45"/>
  <c r="I40" i="45"/>
  <c r="AG40" i="45"/>
  <c r="A76" i="45" s="1"/>
  <c r="AI76" i="45" s="1"/>
  <c r="U40" i="45"/>
  <c r="V29" i="45"/>
  <c r="AE40" i="45"/>
  <c r="F20" i="45"/>
  <c r="F7" i="45"/>
  <c r="Q121" i="20" s="1"/>
  <c r="K40" i="45"/>
  <c r="AI40" i="45"/>
  <c r="A78" i="45" s="1"/>
  <c r="E40" i="45"/>
  <c r="A48" i="45" s="1"/>
  <c r="F29" i="45"/>
  <c r="O40" i="45"/>
  <c r="W40" i="45"/>
  <c r="AH29" i="45"/>
  <c r="F10" i="45"/>
  <c r="Q124" i="20" s="1"/>
  <c r="BI47" i="61" l="1"/>
  <c r="BI44" i="61"/>
  <c r="BI45" i="61"/>
  <c r="BI43" i="61"/>
  <c r="BI46" i="61"/>
  <c r="BK47" i="61"/>
  <c r="BK43" i="61"/>
  <c r="BK46" i="61"/>
  <c r="BK45" i="61"/>
  <c r="BK44" i="61"/>
  <c r="BG43" i="61"/>
  <c r="BG47" i="61"/>
  <c r="BG45" i="61"/>
  <c r="BG46" i="61"/>
  <c r="BG44" i="61"/>
  <c r="BE44" i="61"/>
  <c r="BE46" i="61"/>
  <c r="BE47" i="61"/>
  <c r="BE45" i="61"/>
  <c r="BE43" i="61"/>
  <c r="X180" i="20"/>
  <c r="I44" i="58"/>
  <c r="AF172" i="20"/>
  <c r="AF176" i="20"/>
  <c r="AF177" i="20"/>
  <c r="AF175" i="20"/>
  <c r="P123" i="20"/>
  <c r="I20" i="57"/>
  <c r="AF301" i="20"/>
  <c r="E3" i="58"/>
  <c r="E2" i="58" s="1"/>
  <c r="P124" i="20"/>
  <c r="G21" i="59"/>
  <c r="X179" i="20"/>
  <c r="AE164" i="20"/>
  <c r="AE174" i="20"/>
  <c r="AF174" i="20"/>
  <c r="E44" i="58"/>
  <c r="X178" i="20"/>
  <c r="X297" i="20"/>
  <c r="X293" i="20"/>
  <c r="AF173" i="20"/>
  <c r="E3" i="57"/>
  <c r="E2" i="57" s="1"/>
  <c r="I21" i="58"/>
  <c r="Q122" i="20"/>
  <c r="AF163" i="20"/>
  <c r="X299" i="20"/>
  <c r="P122" i="20"/>
  <c r="G16" i="59"/>
  <c r="I36" i="59"/>
  <c r="I34" i="59" s="1"/>
  <c r="AQ76" i="45"/>
  <c r="AS76" i="45"/>
  <c r="AT76" i="45" s="1"/>
  <c r="G78" i="45"/>
  <c r="AG78" i="45"/>
  <c r="U50" i="45"/>
  <c r="Y50" i="45"/>
  <c r="AI50" i="45"/>
  <c r="AJ42" i="45" s="1"/>
  <c r="AK50" i="45"/>
  <c r="W50" i="45"/>
  <c r="Q120" i="20"/>
  <c r="H21" i="45"/>
  <c r="G14" i="59"/>
  <c r="S44" i="58"/>
  <c r="AF304" i="20"/>
  <c r="AF305" i="20"/>
  <c r="BE44" i="58"/>
  <c r="G31" i="58"/>
  <c r="I23" i="58"/>
  <c r="X296" i="20"/>
  <c r="P120" i="20"/>
  <c r="P121" i="20"/>
  <c r="O39" i="45"/>
  <c r="O36" i="45" s="1"/>
  <c r="A58" i="45"/>
  <c r="AE39" i="45"/>
  <c r="AE36" i="45" s="1"/>
  <c r="A74" i="45"/>
  <c r="A68" i="45"/>
  <c r="W68" i="45" s="1"/>
  <c r="A80" i="45"/>
  <c r="AC80" i="45" s="1"/>
  <c r="A66" i="45"/>
  <c r="A64" i="45"/>
  <c r="W64" i="45" s="1"/>
  <c r="M39" i="45"/>
  <c r="M36" i="45" s="1"/>
  <c r="A56" i="45"/>
  <c r="AM39" i="45"/>
  <c r="AM36" i="45" s="1"/>
  <c r="A82" i="45"/>
  <c r="I39" i="45"/>
  <c r="I36" i="45" s="1"/>
  <c r="A52" i="45"/>
  <c r="A72" i="45"/>
  <c r="W72" i="45" s="1"/>
  <c r="S39" i="45"/>
  <c r="S36" i="45" s="1"/>
  <c r="A62" i="45"/>
  <c r="AA39" i="45"/>
  <c r="AA36" i="45" s="1"/>
  <c r="A70" i="45"/>
  <c r="K39" i="45"/>
  <c r="K36" i="45" s="1"/>
  <c r="A54" i="45"/>
  <c r="BE31" i="60"/>
  <c r="BE34" i="60"/>
  <c r="BE32" i="60"/>
  <c r="BE30" i="60"/>
  <c r="E22" i="61"/>
  <c r="CA45" i="20"/>
  <c r="AR45" i="20" s="1"/>
  <c r="CA32" i="20"/>
  <c r="CA40" i="20"/>
  <c r="AQ44" i="57"/>
  <c r="X300" i="20"/>
  <c r="I22" i="57"/>
  <c r="X294" i="20"/>
  <c r="X164" i="20"/>
  <c r="K44" i="57"/>
  <c r="I20" i="58"/>
  <c r="I25" i="57"/>
  <c r="X298" i="20"/>
  <c r="G24" i="57"/>
  <c r="I21" i="57"/>
  <c r="X172" i="20"/>
  <c r="G11" i="59"/>
  <c r="G22" i="59"/>
  <c r="G20" i="59"/>
  <c r="G13" i="59"/>
  <c r="F15" i="62"/>
  <c r="AO13" i="20"/>
  <c r="F22" i="62"/>
  <c r="AO62" i="20"/>
  <c r="F14" i="62"/>
  <c r="AO66" i="20"/>
  <c r="F20" i="62"/>
  <c r="AO46" i="20"/>
  <c r="F7" i="62"/>
  <c r="AO16" i="20"/>
  <c r="F5" i="62"/>
  <c r="AO11" i="20"/>
  <c r="F17" i="62"/>
  <c r="AO44" i="20"/>
  <c r="F16" i="62"/>
  <c r="AO19" i="20"/>
  <c r="F12" i="62"/>
  <c r="AO36" i="20"/>
  <c r="F13" i="62"/>
  <c r="AO54" i="20"/>
  <c r="F18" i="62"/>
  <c r="AO15" i="20"/>
  <c r="F9" i="62"/>
  <c r="AO21" i="20"/>
  <c r="F8" i="62"/>
  <c r="AO22" i="20"/>
  <c r="F11" i="62"/>
  <c r="Q210" i="20" s="1"/>
  <c r="AO29" i="20"/>
  <c r="F19" i="62"/>
  <c r="AO18" i="20"/>
  <c r="F21" i="62"/>
  <c r="AO58" i="20"/>
  <c r="F6" i="62"/>
  <c r="AO14" i="20"/>
  <c r="F23" i="62"/>
  <c r="AO43" i="20"/>
  <c r="F10" i="62"/>
  <c r="Q209" i="20" s="1"/>
  <c r="AO12" i="20"/>
  <c r="I13" i="58"/>
  <c r="X177" i="20"/>
  <c r="AF168" i="20"/>
  <c r="AG44" i="58"/>
  <c r="AF164" i="20"/>
  <c r="I17" i="58"/>
  <c r="AY44" i="58"/>
  <c r="I5" i="58"/>
  <c r="U34" i="59"/>
  <c r="AE168" i="20"/>
  <c r="I12" i="57"/>
  <c r="AF299" i="20"/>
  <c r="I18" i="58"/>
  <c r="AF170" i="20"/>
  <c r="X169" i="20"/>
  <c r="G28" i="57"/>
  <c r="I15" i="57"/>
  <c r="X176" i="20"/>
  <c r="I16" i="57"/>
  <c r="AF171" i="20"/>
  <c r="I16" i="58"/>
  <c r="AO44" i="58"/>
  <c r="AI44" i="58"/>
  <c r="X175" i="20"/>
  <c r="CC19" i="20"/>
  <c r="CC51" i="20"/>
  <c r="CC32" i="20"/>
  <c r="CC16" i="20"/>
  <c r="CC20" i="20"/>
  <c r="CC54" i="20"/>
  <c r="CC21" i="20"/>
  <c r="CC47" i="20"/>
  <c r="CC36" i="20"/>
  <c r="CC44" i="20"/>
  <c r="CC66" i="20"/>
  <c r="CC29" i="20"/>
  <c r="CC53" i="20"/>
  <c r="CC12" i="20"/>
  <c r="CC22" i="20"/>
  <c r="CC15" i="20"/>
  <c r="CC13" i="20"/>
  <c r="CC11" i="20"/>
  <c r="CC14" i="20"/>
  <c r="G15" i="59"/>
  <c r="AW44" i="58"/>
  <c r="W170" i="20"/>
  <c r="G21" i="58"/>
  <c r="X171" i="20"/>
  <c r="X173" i="20"/>
  <c r="AF303" i="20"/>
  <c r="X165" i="20"/>
  <c r="K44" i="58"/>
  <c r="G24" i="58"/>
  <c r="AF302" i="20"/>
  <c r="G18" i="58"/>
  <c r="W165" i="20"/>
  <c r="G11" i="58"/>
  <c r="X166" i="20"/>
  <c r="X174" i="20"/>
  <c r="G12" i="58"/>
  <c r="AE301" i="20"/>
  <c r="I12" i="58"/>
  <c r="W166" i="20"/>
  <c r="G9" i="58"/>
  <c r="X170" i="20"/>
  <c r="BO43" i="61"/>
  <c r="BO46" i="61"/>
  <c r="BO47" i="61"/>
  <c r="BO45" i="61"/>
  <c r="I47" i="61"/>
  <c r="I43" i="61"/>
  <c r="I46" i="61"/>
  <c r="I45" i="61"/>
  <c r="AW43" i="61"/>
  <c r="AW46" i="61"/>
  <c r="AW47" i="61"/>
  <c r="U47" i="61"/>
  <c r="U45" i="61"/>
  <c r="U46" i="61"/>
  <c r="U44" i="61"/>
  <c r="AW45" i="61"/>
  <c r="K47" i="61"/>
  <c r="K44" i="61"/>
  <c r="K43" i="61"/>
  <c r="K46" i="61"/>
  <c r="K45" i="61"/>
  <c r="Q46" i="61"/>
  <c r="Q47" i="61"/>
  <c r="Q43" i="61"/>
  <c r="Q44" i="61"/>
  <c r="Q45" i="61"/>
  <c r="AK47" i="61"/>
  <c r="AK43" i="61"/>
  <c r="AK44" i="61"/>
  <c r="AK45" i="61"/>
  <c r="AK46" i="61"/>
  <c r="BQ45" i="61"/>
  <c r="BQ46" i="61"/>
  <c r="BQ47" i="61"/>
  <c r="BQ43" i="61"/>
  <c r="BQ44" i="61"/>
  <c r="E47" i="61"/>
  <c r="E43" i="61"/>
  <c r="E44" i="61"/>
  <c r="E45" i="61"/>
  <c r="E46" i="61"/>
  <c r="BC43" i="61"/>
  <c r="BC47" i="61"/>
  <c r="BC44" i="61"/>
  <c r="BC45" i="61"/>
  <c r="BC46" i="61"/>
  <c r="AC45" i="61"/>
  <c r="AC46" i="61"/>
  <c r="AC47" i="61"/>
  <c r="AC43" i="61"/>
  <c r="AC44" i="61"/>
  <c r="AU45" i="61"/>
  <c r="AU43" i="61"/>
  <c r="AU44" i="61"/>
  <c r="AU46" i="61"/>
  <c r="AU47" i="61"/>
  <c r="M45" i="61"/>
  <c r="M46" i="61"/>
  <c r="M47" i="61"/>
  <c r="M43" i="61"/>
  <c r="M44" i="61"/>
  <c r="AE44" i="61"/>
  <c r="AE45" i="61"/>
  <c r="AE46" i="61"/>
  <c r="AE47" i="61"/>
  <c r="AE43" i="61"/>
  <c r="BM44" i="61"/>
  <c r="BM45" i="61"/>
  <c r="BM46" i="61"/>
  <c r="BM47" i="61"/>
  <c r="BM43" i="61"/>
  <c r="AO44" i="61"/>
  <c r="AO45" i="61"/>
  <c r="AO46" i="61"/>
  <c r="AO47" i="61"/>
  <c r="AO43" i="61"/>
  <c r="AG46" i="61"/>
  <c r="AG47" i="61"/>
  <c r="AG43" i="61"/>
  <c r="AG44" i="61"/>
  <c r="AG45" i="61"/>
  <c r="AI45" i="61"/>
  <c r="AI46" i="61"/>
  <c r="AI47" i="61"/>
  <c r="AI43" i="61"/>
  <c r="AI44" i="61"/>
  <c r="AY46" i="61"/>
  <c r="AY43" i="61"/>
  <c r="AY44" i="61"/>
  <c r="AY45" i="61"/>
  <c r="AY47" i="61"/>
  <c r="C45" i="61"/>
  <c r="C46" i="61"/>
  <c r="C47" i="61"/>
  <c r="C43" i="61"/>
  <c r="C44" i="61"/>
  <c r="AM46" i="61"/>
  <c r="AM44" i="61"/>
  <c r="AM47" i="61"/>
  <c r="AM43" i="61"/>
  <c r="AM45" i="61"/>
  <c r="O46" i="61"/>
  <c r="O45" i="61"/>
  <c r="O47" i="61"/>
  <c r="O43" i="61"/>
  <c r="O44" i="61"/>
  <c r="G46" i="61"/>
  <c r="G43" i="61"/>
  <c r="G47" i="61"/>
  <c r="G44" i="61"/>
  <c r="G45" i="61"/>
  <c r="W47" i="61"/>
  <c r="W43" i="61"/>
  <c r="W44" i="61"/>
  <c r="W45" i="61"/>
  <c r="W46" i="61"/>
  <c r="AA43" i="61"/>
  <c r="AA44" i="61"/>
  <c r="AA45" i="61"/>
  <c r="AA46" i="61"/>
  <c r="AA47" i="61"/>
  <c r="AQ47" i="61"/>
  <c r="AQ44" i="61"/>
  <c r="AQ45" i="61"/>
  <c r="AQ46" i="61"/>
  <c r="AQ43" i="61"/>
  <c r="S43" i="61"/>
  <c r="S47" i="61"/>
  <c r="S44" i="61"/>
  <c r="S46" i="61"/>
  <c r="S45" i="61"/>
  <c r="BA47" i="61"/>
  <c r="BA43" i="61"/>
  <c r="BA44" i="61"/>
  <c r="BA45" i="61"/>
  <c r="BA46" i="61"/>
  <c r="Y44" i="61"/>
  <c r="Y45" i="61"/>
  <c r="Y46" i="61"/>
  <c r="Y47" i="61"/>
  <c r="Y43" i="61"/>
  <c r="AS45" i="61"/>
  <c r="AS46" i="61"/>
  <c r="AS47" i="61"/>
  <c r="AS43" i="61"/>
  <c r="AS44" i="61"/>
  <c r="AK44" i="58"/>
  <c r="G25" i="58"/>
  <c r="Q44" i="58"/>
  <c r="I22" i="58"/>
  <c r="AF300" i="20"/>
  <c r="I15" i="58"/>
  <c r="G16" i="58"/>
  <c r="X168" i="20"/>
  <c r="G14" i="58"/>
  <c r="W172" i="20"/>
  <c r="G8" i="58"/>
  <c r="G17" i="58"/>
  <c r="W174" i="20"/>
  <c r="I14" i="58"/>
  <c r="X167" i="20"/>
  <c r="G23" i="58"/>
  <c r="AF298" i="20"/>
  <c r="I7" i="58"/>
  <c r="X163" i="20"/>
  <c r="I8" i="58"/>
  <c r="G19" i="58"/>
  <c r="AC34" i="59"/>
  <c r="I11" i="58"/>
  <c r="I5" i="57"/>
  <c r="I17" i="57"/>
  <c r="X295" i="20"/>
  <c r="I14" i="57"/>
  <c r="AF169" i="20"/>
  <c r="I23" i="57"/>
  <c r="X292" i="20"/>
  <c r="I19" i="57"/>
  <c r="AF166" i="20"/>
  <c r="G8" i="57"/>
  <c r="AF165" i="20"/>
  <c r="I6" i="57"/>
  <c r="AF167" i="20"/>
  <c r="G5" i="57"/>
  <c r="G28" i="58"/>
  <c r="G27" i="58"/>
  <c r="Y44" i="58"/>
  <c r="I10" i="58"/>
  <c r="I6" i="58"/>
  <c r="G6" i="58"/>
  <c r="I9" i="58"/>
  <c r="I25" i="58"/>
  <c r="M44" i="58"/>
  <c r="BA44" i="58"/>
  <c r="U44" i="58"/>
  <c r="AS44" i="58"/>
  <c r="I13" i="57"/>
  <c r="I10" i="57"/>
  <c r="I7" i="57"/>
  <c r="I8" i="57"/>
  <c r="I24" i="57"/>
  <c r="I9" i="57"/>
  <c r="G15" i="57"/>
  <c r="AM44" i="57"/>
  <c r="G14" i="57"/>
  <c r="I26" i="57"/>
  <c r="C44" i="57"/>
  <c r="G19" i="57"/>
  <c r="G9" i="57"/>
  <c r="AU44" i="57"/>
  <c r="K34" i="59"/>
  <c r="AP31" i="60"/>
  <c r="AP30" i="60"/>
  <c r="AP33" i="60"/>
  <c r="AP34" i="60"/>
  <c r="O33" i="60"/>
  <c r="O31" i="60"/>
  <c r="O32" i="60"/>
  <c r="O30" i="60"/>
  <c r="AY31" i="60"/>
  <c r="AY33" i="60"/>
  <c r="AY32" i="60"/>
  <c r="AY30" i="60"/>
  <c r="AY34" i="60"/>
  <c r="F33" i="60"/>
  <c r="F30" i="60"/>
  <c r="F32" i="60"/>
  <c r="F34" i="60"/>
  <c r="F31" i="60"/>
  <c r="AV34" i="60"/>
  <c r="AV31" i="60"/>
  <c r="AV30" i="60"/>
  <c r="AV32" i="60"/>
  <c r="AV33" i="60"/>
  <c r="L30" i="60"/>
  <c r="L32" i="60"/>
  <c r="L34" i="60"/>
  <c r="L31" i="60"/>
  <c r="L33" i="60"/>
  <c r="AM32" i="60"/>
  <c r="AM31" i="60"/>
  <c r="AM33" i="60"/>
  <c r="AM34" i="60"/>
  <c r="AM30" i="60"/>
  <c r="BH33" i="60"/>
  <c r="BH30" i="60"/>
  <c r="BH34" i="60"/>
  <c r="BH31" i="60"/>
  <c r="BH32" i="60"/>
  <c r="X34" i="60"/>
  <c r="X31" i="60"/>
  <c r="X30" i="60"/>
  <c r="X32" i="60"/>
  <c r="X33" i="60"/>
  <c r="BB33" i="60"/>
  <c r="BB30" i="60"/>
  <c r="BB32" i="60"/>
  <c r="BB34" i="60"/>
  <c r="BB31" i="60"/>
  <c r="R32" i="60"/>
  <c r="R34" i="60"/>
  <c r="R33" i="60"/>
  <c r="R30" i="60"/>
  <c r="R31" i="60"/>
  <c r="C31" i="60"/>
  <c r="C33" i="60"/>
  <c r="C32" i="60"/>
  <c r="C30" i="60"/>
  <c r="C34" i="60"/>
  <c r="AD33" i="60"/>
  <c r="AD30" i="60"/>
  <c r="AD32" i="60"/>
  <c r="AD34" i="60"/>
  <c r="AD31" i="60"/>
  <c r="AG33" i="60"/>
  <c r="AG30" i="60"/>
  <c r="AG34" i="60"/>
  <c r="AG31" i="60"/>
  <c r="AG32" i="60"/>
  <c r="I33" i="60"/>
  <c r="I30" i="60"/>
  <c r="I34" i="60"/>
  <c r="I31" i="60"/>
  <c r="I32" i="60"/>
  <c r="U34" i="60"/>
  <c r="U31" i="60"/>
  <c r="U33" i="60"/>
  <c r="U30" i="60"/>
  <c r="U32" i="60"/>
  <c r="AJ30" i="60"/>
  <c r="AJ32" i="60"/>
  <c r="AJ34" i="60"/>
  <c r="AJ31" i="60"/>
  <c r="AJ33" i="60"/>
  <c r="AA31" i="60"/>
  <c r="AA33" i="60"/>
  <c r="AA32" i="60"/>
  <c r="AA30" i="60"/>
  <c r="AA34" i="60"/>
  <c r="AS34" i="60"/>
  <c r="AS31" i="60"/>
  <c r="AS33" i="60"/>
  <c r="AS30" i="60"/>
  <c r="AS32" i="60"/>
  <c r="G6" i="59"/>
  <c r="G34" i="59"/>
  <c r="G6" i="57"/>
  <c r="G8" i="59"/>
  <c r="AA34" i="59"/>
  <c r="Q34" i="59"/>
  <c r="M34" i="59"/>
  <c r="Y34" i="59"/>
  <c r="G10" i="59"/>
  <c r="W34" i="59"/>
  <c r="G9" i="59"/>
  <c r="G5" i="59"/>
  <c r="D7" i="59"/>
  <c r="W121" i="20" s="1"/>
  <c r="AK36" i="59"/>
  <c r="AK34" i="59" s="1"/>
  <c r="E34" i="59"/>
  <c r="O36" i="59"/>
  <c r="O34" i="59" s="1"/>
  <c r="D12" i="59"/>
  <c r="G12" i="59" s="1"/>
  <c r="C37" i="59"/>
  <c r="C34" i="59" s="1"/>
  <c r="B38" i="59"/>
  <c r="S34" i="59"/>
  <c r="AE44" i="57"/>
  <c r="O44" i="58"/>
  <c r="G44" i="58"/>
  <c r="AC44" i="58"/>
  <c r="AG44" i="57"/>
  <c r="BG44" i="57"/>
  <c r="D22" i="58"/>
  <c r="AE299" i="20" s="1"/>
  <c r="AM46" i="58"/>
  <c r="AM44" i="58" s="1"/>
  <c r="I19" i="58"/>
  <c r="D20" i="58"/>
  <c r="AE303" i="20" s="1"/>
  <c r="AU46" i="58"/>
  <c r="AU44" i="58" s="1"/>
  <c r="C46" i="58"/>
  <c r="D7" i="58"/>
  <c r="B48" i="58"/>
  <c r="C47" i="58"/>
  <c r="D15" i="58"/>
  <c r="G15" i="58" s="1"/>
  <c r="W46" i="58"/>
  <c r="W44" i="58" s="1"/>
  <c r="BC46" i="58"/>
  <c r="BC44" i="58" s="1"/>
  <c r="D33" i="58"/>
  <c r="G33" i="58" s="1"/>
  <c r="I24" i="58"/>
  <c r="AE46" i="58"/>
  <c r="AE44" i="58" s="1"/>
  <c r="D13" i="58"/>
  <c r="Q44" i="57"/>
  <c r="AW44" i="57"/>
  <c r="AY44" i="57"/>
  <c r="G20" i="57"/>
  <c r="S44" i="57"/>
  <c r="O44" i="57"/>
  <c r="G32" i="57"/>
  <c r="G29" i="57"/>
  <c r="W44" i="57"/>
  <c r="G44" i="57"/>
  <c r="D17" i="57"/>
  <c r="G31" i="57"/>
  <c r="I18" i="57"/>
  <c r="BC44" i="57"/>
  <c r="D30" i="57"/>
  <c r="G30" i="57" s="1"/>
  <c r="M46" i="57"/>
  <c r="M44" i="57" s="1"/>
  <c r="AI46" i="57"/>
  <c r="AI44" i="57" s="1"/>
  <c r="D22" i="57"/>
  <c r="W297" i="20" s="1"/>
  <c r="E46" i="57"/>
  <c r="E44" i="57" s="1"/>
  <c r="D18" i="57"/>
  <c r="Y46" i="57"/>
  <c r="Y44" i="57" s="1"/>
  <c r="D25" i="57"/>
  <c r="G25" i="57" s="1"/>
  <c r="AC46" i="57"/>
  <c r="AC44" i="57" s="1"/>
  <c r="D16" i="57"/>
  <c r="AS46" i="57"/>
  <c r="AS44" i="57" s="1"/>
  <c r="D13" i="57"/>
  <c r="D12" i="57"/>
  <c r="G12" i="57" s="1"/>
  <c r="BE46" i="57"/>
  <c r="BE44" i="57" s="1"/>
  <c r="AA44" i="57"/>
  <c r="B48" i="57"/>
  <c r="I46" i="57"/>
  <c r="I44" i="57" s="1"/>
  <c r="D11" i="57"/>
  <c r="AK46" i="57"/>
  <c r="AK44" i="57" s="1"/>
  <c r="D27" i="57"/>
  <c r="BA46" i="57"/>
  <c r="BA44" i="57" s="1"/>
  <c r="D21" i="57"/>
  <c r="G21" i="57" s="1"/>
  <c r="U46" i="57"/>
  <c r="U44" i="57" s="1"/>
  <c r="D7" i="57"/>
  <c r="AE166" i="20" s="1"/>
  <c r="D26" i="57"/>
  <c r="AO46" i="57"/>
  <c r="AO44" i="57" s="1"/>
  <c r="I11" i="57"/>
  <c r="H14" i="45"/>
  <c r="H17" i="45"/>
  <c r="H13" i="45"/>
  <c r="H18" i="45"/>
  <c r="H22" i="45"/>
  <c r="E3" i="45"/>
  <c r="H20" i="45"/>
  <c r="H23" i="45"/>
  <c r="E39" i="45"/>
  <c r="E36" i="45" s="1"/>
  <c r="H19" i="45"/>
  <c r="C39" i="45"/>
  <c r="C36" i="45" s="1"/>
  <c r="H15" i="45"/>
  <c r="B40" i="45"/>
  <c r="H16" i="45"/>
  <c r="BK42" i="61" l="1"/>
  <c r="BK40" i="61" s="1"/>
  <c r="BI42" i="61"/>
  <c r="BI40" i="61" s="1"/>
  <c r="P190" i="20"/>
  <c r="P180" i="20"/>
  <c r="I22" i="61"/>
  <c r="E3" i="61"/>
  <c r="E2" i="61" s="1"/>
  <c r="H333" i="20"/>
  <c r="BE42" i="61"/>
  <c r="BE40" i="61" s="1"/>
  <c r="F33" i="61" s="1"/>
  <c r="BG42" i="61"/>
  <c r="BG40" i="61" s="1"/>
  <c r="F27" i="61" s="1"/>
  <c r="Q208" i="20"/>
  <c r="P188" i="20"/>
  <c r="P189" i="20"/>
  <c r="Y66" i="45"/>
  <c r="AC66" i="45"/>
  <c r="U66" i="45"/>
  <c r="Y64" i="45"/>
  <c r="AC64" i="45"/>
  <c r="G72" i="45"/>
  <c r="U72" i="45"/>
  <c r="Q207" i="20"/>
  <c r="W175" i="20"/>
  <c r="W292" i="20"/>
  <c r="AE172" i="20"/>
  <c r="G17" i="57"/>
  <c r="AE173" i="20"/>
  <c r="AE298" i="20"/>
  <c r="W179" i="20"/>
  <c r="AE165" i="20"/>
  <c r="AE171" i="20"/>
  <c r="AE175" i="20"/>
  <c r="AE304" i="20"/>
  <c r="W163" i="20"/>
  <c r="W178" i="20"/>
  <c r="AF352" i="20"/>
  <c r="H339" i="20"/>
  <c r="H340" i="20"/>
  <c r="AO74" i="20"/>
  <c r="AF353" i="20"/>
  <c r="AS78" i="45"/>
  <c r="AT78" i="45" s="1"/>
  <c r="AQ78" i="45"/>
  <c r="AG41" i="45"/>
  <c r="AH42" i="45"/>
  <c r="Q204" i="20"/>
  <c r="G68" i="45"/>
  <c r="U68" i="45"/>
  <c r="AK72" i="45"/>
  <c r="Y72" i="45"/>
  <c r="U80" i="45"/>
  <c r="Y80" i="45"/>
  <c r="AK68" i="45"/>
  <c r="AC68" i="45"/>
  <c r="G64" i="45"/>
  <c r="AK64" i="45"/>
  <c r="AI41" i="45"/>
  <c r="C11" i="45" s="1"/>
  <c r="G66" i="45"/>
  <c r="AK66" i="45"/>
  <c r="W80" i="45"/>
  <c r="X42" i="45" s="1"/>
  <c r="G80" i="45"/>
  <c r="AI38" i="45"/>
  <c r="D11" i="45"/>
  <c r="H338" i="20"/>
  <c r="AS50" i="45"/>
  <c r="AT50" i="45" s="1"/>
  <c r="AQ50" i="45"/>
  <c r="H337" i="20"/>
  <c r="BE29" i="60"/>
  <c r="BE27" i="60" s="1"/>
  <c r="G22" i="61"/>
  <c r="I26" i="61"/>
  <c r="Q205" i="20"/>
  <c r="AF350" i="20"/>
  <c r="AF349" i="20"/>
  <c r="AF348" i="20"/>
  <c r="Q206" i="20"/>
  <c r="AF351" i="20"/>
  <c r="G26" i="57"/>
  <c r="W298" i="20"/>
  <c r="W177" i="20"/>
  <c r="W296" i="20"/>
  <c r="W300" i="20"/>
  <c r="G16" i="57"/>
  <c r="W299" i="20"/>
  <c r="AG33" i="59"/>
  <c r="AG30" i="59" s="1"/>
  <c r="AI33" i="59"/>
  <c r="AE33" i="59"/>
  <c r="AJ26" i="59"/>
  <c r="AJ25" i="59" s="1"/>
  <c r="CB54" i="20" s="1"/>
  <c r="AF26" i="59"/>
  <c r="AF25" i="59" s="1"/>
  <c r="CB44" i="20" s="1"/>
  <c r="AI26" i="59"/>
  <c r="AH26" i="59"/>
  <c r="AH25" i="59" s="1"/>
  <c r="CB66" i="20" s="1"/>
  <c r="AE26" i="59"/>
  <c r="AG26" i="59"/>
  <c r="G22" i="57"/>
  <c r="AE167" i="20"/>
  <c r="W167" i="20"/>
  <c r="BO42" i="61"/>
  <c r="BO40" i="61" s="1"/>
  <c r="I42" i="61"/>
  <c r="I40" i="61" s="1"/>
  <c r="AW42" i="61"/>
  <c r="AW40" i="61" s="1"/>
  <c r="U42" i="61"/>
  <c r="U40" i="61" s="1"/>
  <c r="AL16" i="20" s="1"/>
  <c r="M42" i="61"/>
  <c r="M40" i="61" s="1"/>
  <c r="AL22" i="20" s="1"/>
  <c r="BA42" i="61"/>
  <c r="BA40" i="61" s="1"/>
  <c r="AA42" i="61"/>
  <c r="AA40" i="61" s="1"/>
  <c r="AL43" i="20" s="1"/>
  <c r="AI42" i="61"/>
  <c r="AI40" i="61" s="1"/>
  <c r="AL24" i="20" s="1"/>
  <c r="E42" i="61"/>
  <c r="E40" i="61" s="1"/>
  <c r="AL36" i="20" s="1"/>
  <c r="AC42" i="61"/>
  <c r="AC40" i="61" s="1"/>
  <c r="Q42" i="61"/>
  <c r="Q40" i="61" s="1"/>
  <c r="AS42" i="61"/>
  <c r="AS40" i="61" s="1"/>
  <c r="AG42" i="61"/>
  <c r="AG40" i="61" s="1"/>
  <c r="AL41" i="20" s="1"/>
  <c r="AU42" i="61"/>
  <c r="AU40" i="61" s="1"/>
  <c r="G42" i="61"/>
  <c r="G40" i="61" s="1"/>
  <c r="AM42" i="61"/>
  <c r="AM40" i="61" s="1"/>
  <c r="AL45" i="20" s="1"/>
  <c r="C45" i="20" s="1"/>
  <c r="AY42" i="61"/>
  <c r="AY40" i="61" s="1"/>
  <c r="BM42" i="61"/>
  <c r="BM40" i="61" s="1"/>
  <c r="BC42" i="61"/>
  <c r="BC40" i="61" s="1"/>
  <c r="C42" i="61"/>
  <c r="C40" i="61" s="1"/>
  <c r="AE42" i="61"/>
  <c r="AE40" i="61" s="1"/>
  <c r="AK42" i="61"/>
  <c r="AK40" i="61" s="1"/>
  <c r="Y42" i="61"/>
  <c r="Y40" i="61" s="1"/>
  <c r="AL35" i="20" s="1"/>
  <c r="S42" i="61"/>
  <c r="S40" i="61" s="1"/>
  <c r="AL18" i="20" s="1"/>
  <c r="AO42" i="61"/>
  <c r="AO40" i="61" s="1"/>
  <c r="BQ42" i="61"/>
  <c r="BQ40" i="61" s="1"/>
  <c r="AQ42" i="61"/>
  <c r="AQ40" i="61" s="1"/>
  <c r="W42" i="61"/>
  <c r="W40" i="61" s="1"/>
  <c r="O42" i="61"/>
  <c r="O40" i="61" s="1"/>
  <c r="F38" i="61" s="1"/>
  <c r="K42" i="61"/>
  <c r="K40" i="61" s="1"/>
  <c r="AL31" i="20" s="1"/>
  <c r="G7" i="58"/>
  <c r="W176" i="20"/>
  <c r="G20" i="58"/>
  <c r="W173" i="20"/>
  <c r="G22" i="58"/>
  <c r="AE300" i="20"/>
  <c r="G13" i="58"/>
  <c r="W164" i="20"/>
  <c r="G13" i="57"/>
  <c r="AE170" i="20"/>
  <c r="G11" i="57"/>
  <c r="W295" i="20"/>
  <c r="G27" i="57"/>
  <c r="W293" i="20"/>
  <c r="G7" i="57"/>
  <c r="W294" i="20"/>
  <c r="G18" i="57"/>
  <c r="AE169" i="20"/>
  <c r="AP29" i="60"/>
  <c r="AP27" i="60" s="1"/>
  <c r="O29" i="60"/>
  <c r="O27" i="60" s="1"/>
  <c r="R29" i="60"/>
  <c r="R27" i="60" s="1"/>
  <c r="AY29" i="60"/>
  <c r="AY27" i="60" s="1"/>
  <c r="I29" i="60"/>
  <c r="I27" i="60" s="1"/>
  <c r="U29" i="60"/>
  <c r="U27" i="60" s="1"/>
  <c r="X29" i="60"/>
  <c r="X27" i="60" s="1"/>
  <c r="BH29" i="60"/>
  <c r="BH27" i="60" s="1"/>
  <c r="AV29" i="60"/>
  <c r="AV27" i="60" s="1"/>
  <c r="AD29" i="60"/>
  <c r="AD27" i="60" s="1"/>
  <c r="AS29" i="60"/>
  <c r="AS27" i="60" s="1"/>
  <c r="AA29" i="60"/>
  <c r="AA27" i="60" s="1"/>
  <c r="AJ29" i="60"/>
  <c r="AJ27" i="60" s="1"/>
  <c r="AM29" i="60"/>
  <c r="AM27" i="60" s="1"/>
  <c r="AG29" i="60"/>
  <c r="AG27" i="60" s="1"/>
  <c r="BB29" i="60"/>
  <c r="BB27" i="60" s="1"/>
  <c r="L29" i="60"/>
  <c r="L27" i="60" s="1"/>
  <c r="C29" i="60"/>
  <c r="C27" i="60" s="1"/>
  <c r="F29" i="60"/>
  <c r="F27" i="60" s="1"/>
  <c r="G7" i="59"/>
  <c r="C33" i="59"/>
  <c r="C29" i="59" s="1"/>
  <c r="AK33" i="59"/>
  <c r="AA33" i="59"/>
  <c r="U33" i="59"/>
  <c r="O33" i="59"/>
  <c r="AC33" i="59"/>
  <c r="E33" i="59"/>
  <c r="S33" i="59"/>
  <c r="G33" i="59"/>
  <c r="Q33" i="59"/>
  <c r="I33" i="59"/>
  <c r="AK26" i="59"/>
  <c r="W26" i="59"/>
  <c r="O26" i="59"/>
  <c r="G26" i="59"/>
  <c r="AD26" i="59"/>
  <c r="AD25" i="59" s="1"/>
  <c r="CB62" i="20" s="1"/>
  <c r="V26" i="59"/>
  <c r="V25" i="59" s="1"/>
  <c r="CB19" i="20" s="1"/>
  <c r="N26" i="59"/>
  <c r="N25" i="59" s="1"/>
  <c r="CB58" i="20" s="1"/>
  <c r="F26" i="59"/>
  <c r="F25" i="59" s="1"/>
  <c r="CB16" i="20" s="1"/>
  <c r="AC26" i="59"/>
  <c r="U26" i="59"/>
  <c r="M26" i="59"/>
  <c r="E26" i="59"/>
  <c r="R26" i="59"/>
  <c r="R25" i="59" s="1"/>
  <c r="CB18" i="20" s="1"/>
  <c r="AB26" i="59"/>
  <c r="AB25" i="59" s="1"/>
  <c r="CB36" i="20" s="1"/>
  <c r="T26" i="59"/>
  <c r="T25" i="59" s="1"/>
  <c r="CB12" i="20" s="1"/>
  <c r="L26" i="59"/>
  <c r="L25" i="59" s="1"/>
  <c r="CB22" i="20" s="1"/>
  <c r="D26" i="59"/>
  <c r="D25" i="59" s="1"/>
  <c r="CB14" i="20" s="1"/>
  <c r="AA26" i="59"/>
  <c r="S26" i="59"/>
  <c r="K26" i="59"/>
  <c r="C26" i="59"/>
  <c r="Y26" i="59"/>
  <c r="Q26" i="59"/>
  <c r="I26" i="59"/>
  <c r="Z26" i="59"/>
  <c r="Z25" i="59" s="1"/>
  <c r="CB15" i="20" s="1"/>
  <c r="AL26" i="59"/>
  <c r="AL25" i="59" s="1"/>
  <c r="CB21" i="20" s="1"/>
  <c r="X26" i="59"/>
  <c r="X25" i="59" s="1"/>
  <c r="CB29" i="20" s="1"/>
  <c r="P26" i="59"/>
  <c r="P25" i="59" s="1"/>
  <c r="CB13" i="20" s="1"/>
  <c r="H26" i="59"/>
  <c r="H25" i="59" s="1"/>
  <c r="CB11" i="20" s="1"/>
  <c r="J26" i="59"/>
  <c r="J25" i="59" s="1"/>
  <c r="CB46" i="20" s="1"/>
  <c r="Y33" i="59"/>
  <c r="W33" i="59"/>
  <c r="K33" i="59"/>
  <c r="M33" i="59"/>
  <c r="C44" i="58"/>
  <c r="BC43" i="58" s="1"/>
  <c r="BE36" i="58"/>
  <c r="AW36" i="58"/>
  <c r="AO36" i="58"/>
  <c r="AG36" i="58"/>
  <c r="Y36" i="58"/>
  <c r="Q36" i="58"/>
  <c r="I36" i="58"/>
  <c r="BD36" i="58"/>
  <c r="BD35" i="58" s="1"/>
  <c r="AV36" i="58"/>
  <c r="AV35" i="58" s="1"/>
  <c r="AN36" i="58"/>
  <c r="AN35" i="58" s="1"/>
  <c r="AF36" i="58"/>
  <c r="AF35" i="58" s="1"/>
  <c r="X36" i="58"/>
  <c r="X35" i="58" s="1"/>
  <c r="P36" i="58"/>
  <c r="P35" i="58" s="1"/>
  <c r="H36" i="58"/>
  <c r="H35" i="58" s="1"/>
  <c r="BC36" i="58"/>
  <c r="AU36" i="58"/>
  <c r="AM36" i="58"/>
  <c r="AE36" i="58"/>
  <c r="W36" i="58"/>
  <c r="O36" i="58"/>
  <c r="G36" i="58"/>
  <c r="BB36" i="58"/>
  <c r="BB35" i="58" s="1"/>
  <c r="AT36" i="58"/>
  <c r="AT35" i="58" s="1"/>
  <c r="AL36" i="58"/>
  <c r="AL35" i="58" s="1"/>
  <c r="AD36" i="58"/>
  <c r="AD35" i="58" s="1"/>
  <c r="V36" i="58"/>
  <c r="V35" i="58" s="1"/>
  <c r="N36" i="58"/>
  <c r="N35" i="58" s="1"/>
  <c r="F36" i="58"/>
  <c r="F35" i="58" s="1"/>
  <c r="BA36" i="58"/>
  <c r="AS36" i="58"/>
  <c r="AK36" i="58"/>
  <c r="AC36" i="58"/>
  <c r="U36" i="58"/>
  <c r="M36" i="58"/>
  <c r="E36" i="58"/>
  <c r="BG36" i="58"/>
  <c r="AY36" i="58"/>
  <c r="AQ36" i="58"/>
  <c r="AI36" i="58"/>
  <c r="AA36" i="58"/>
  <c r="S36" i="58"/>
  <c r="K36" i="58"/>
  <c r="C36" i="58"/>
  <c r="BH36" i="58"/>
  <c r="BH35" i="58" s="1"/>
  <c r="AB36" i="58"/>
  <c r="AB35" i="58" s="1"/>
  <c r="BF36" i="58"/>
  <c r="BF35" i="58" s="1"/>
  <c r="Z36" i="58"/>
  <c r="Z35" i="58" s="1"/>
  <c r="AZ36" i="58"/>
  <c r="AZ35" i="58" s="1"/>
  <c r="T36" i="58"/>
  <c r="T35" i="58" s="1"/>
  <c r="D36" i="58"/>
  <c r="D35" i="58" s="1"/>
  <c r="AX36" i="58"/>
  <c r="AX35" i="58" s="1"/>
  <c r="R36" i="58"/>
  <c r="R35" i="58" s="1"/>
  <c r="AH36" i="58"/>
  <c r="AH35" i="58" s="1"/>
  <c r="AR36" i="58"/>
  <c r="AR35" i="58" s="1"/>
  <c r="L36" i="58"/>
  <c r="L35" i="58" s="1"/>
  <c r="AJ36" i="58"/>
  <c r="AJ35" i="58" s="1"/>
  <c r="AP36" i="58"/>
  <c r="AP35" i="58" s="1"/>
  <c r="J36" i="58"/>
  <c r="J35" i="58" s="1"/>
  <c r="AS43" i="57"/>
  <c r="AS39" i="57" s="1"/>
  <c r="I43" i="57"/>
  <c r="AE43" i="57"/>
  <c r="C43" i="57"/>
  <c r="AG43" i="57"/>
  <c r="K43" i="57"/>
  <c r="BG43" i="57"/>
  <c r="U43" i="57"/>
  <c r="BE43" i="57"/>
  <c r="AK43" i="57"/>
  <c r="M43" i="57"/>
  <c r="BA43" i="57"/>
  <c r="AI43" i="57"/>
  <c r="Y43" i="57"/>
  <c r="AA43" i="57"/>
  <c r="AC43" i="57"/>
  <c r="Q43" i="57"/>
  <c r="AO43" i="57"/>
  <c r="G43" i="57"/>
  <c r="BF36" i="57"/>
  <c r="BF35" i="57" s="1"/>
  <c r="BY39" i="20" s="1"/>
  <c r="AX36" i="57"/>
  <c r="AX35" i="57" s="1"/>
  <c r="BY27" i="20" s="1"/>
  <c r="AP36" i="57"/>
  <c r="AP35" i="57" s="1"/>
  <c r="BY14" i="20" s="1"/>
  <c r="AH36" i="57"/>
  <c r="AH35" i="57" s="1"/>
  <c r="BY53" i="20" s="1"/>
  <c r="Z36" i="57"/>
  <c r="Z35" i="57" s="1"/>
  <c r="BY35" i="20" s="1"/>
  <c r="R36" i="57"/>
  <c r="R35" i="57" s="1"/>
  <c r="BY13" i="20" s="1"/>
  <c r="J36" i="57"/>
  <c r="J35" i="57" s="1"/>
  <c r="BY52" i="20" s="1"/>
  <c r="AS36" i="57"/>
  <c r="M36" i="57"/>
  <c r="BE36" i="57"/>
  <c r="AW36" i="57"/>
  <c r="AO36" i="57"/>
  <c r="AG36" i="57"/>
  <c r="Y36" i="57"/>
  <c r="Q36" i="57"/>
  <c r="I36" i="57"/>
  <c r="BD36" i="57"/>
  <c r="BD35" i="57" s="1"/>
  <c r="BY29" i="20" s="1"/>
  <c r="AV36" i="57"/>
  <c r="AV35" i="57" s="1"/>
  <c r="BY51" i="20" s="1"/>
  <c r="AF36" i="57"/>
  <c r="AF35" i="57" s="1"/>
  <c r="BY38" i="20" s="1"/>
  <c r="P36" i="57"/>
  <c r="P35" i="57" s="1"/>
  <c r="BY58" i="20" s="1"/>
  <c r="U36" i="57"/>
  <c r="AN36" i="57"/>
  <c r="AN35" i="57" s="1"/>
  <c r="BY15" i="20" s="1"/>
  <c r="X36" i="57"/>
  <c r="X35" i="57" s="1"/>
  <c r="BY42" i="20" s="1"/>
  <c r="H36" i="57"/>
  <c r="H35" i="57" s="1"/>
  <c r="BY11" i="20" s="1"/>
  <c r="AC36" i="57"/>
  <c r="BC36" i="57"/>
  <c r="AU36" i="57"/>
  <c r="AM36" i="57"/>
  <c r="AE36" i="57"/>
  <c r="W36" i="57"/>
  <c r="O36" i="57"/>
  <c r="G36" i="57"/>
  <c r="N36" i="57"/>
  <c r="N35" i="57" s="1"/>
  <c r="BY22" i="20" s="1"/>
  <c r="BA36" i="57"/>
  <c r="AK36" i="57"/>
  <c r="BB36" i="57"/>
  <c r="BB35" i="57" s="1"/>
  <c r="BY23" i="20" s="1"/>
  <c r="AT36" i="57"/>
  <c r="AT35" i="57" s="1"/>
  <c r="BY32" i="20" s="1"/>
  <c r="AL36" i="57"/>
  <c r="AL35" i="57" s="1"/>
  <c r="BY12" i="20" s="1"/>
  <c r="AD36" i="57"/>
  <c r="AD35" i="57" s="1"/>
  <c r="BY46" i="20" s="1"/>
  <c r="V36" i="57"/>
  <c r="V35" i="57" s="1"/>
  <c r="BY16" i="20" s="1"/>
  <c r="F36" i="57"/>
  <c r="F35" i="57" s="1"/>
  <c r="BY36" i="20" s="1"/>
  <c r="E36" i="57"/>
  <c r="AR36" i="57"/>
  <c r="AR35" i="57" s="1"/>
  <c r="L36" i="57"/>
  <c r="L35" i="57" s="1"/>
  <c r="BY31" i="20" s="1"/>
  <c r="AQ36" i="57"/>
  <c r="K36" i="57"/>
  <c r="AJ36" i="57"/>
  <c r="AJ35" i="57" s="1"/>
  <c r="BY24" i="20" s="1"/>
  <c r="D36" i="57"/>
  <c r="D35" i="57" s="1"/>
  <c r="BY19" i="20" s="1"/>
  <c r="AI36" i="57"/>
  <c r="C36" i="57"/>
  <c r="BH36" i="57"/>
  <c r="BH35" i="57" s="1"/>
  <c r="BY21" i="20" s="1"/>
  <c r="AB36" i="57"/>
  <c r="AB35" i="57" s="1"/>
  <c r="BY43" i="20" s="1"/>
  <c r="BG36" i="57"/>
  <c r="AA36" i="57"/>
  <c r="AZ36" i="57"/>
  <c r="AZ35" i="57" s="1"/>
  <c r="BY17" i="20" s="1"/>
  <c r="T36" i="57"/>
  <c r="T35" i="57" s="1"/>
  <c r="BY20" i="20" s="1"/>
  <c r="AY36" i="57"/>
  <c r="S36" i="57"/>
  <c r="BC43" i="57"/>
  <c r="AU43" i="57"/>
  <c r="S43" i="57"/>
  <c r="AQ43" i="57"/>
  <c r="E43" i="57"/>
  <c r="AW43" i="57"/>
  <c r="AM43" i="57"/>
  <c r="AY43" i="57"/>
  <c r="W43" i="57"/>
  <c r="O43" i="57"/>
  <c r="AN28" i="45"/>
  <c r="AN27" i="45" s="1"/>
  <c r="BQ18" i="20" s="1"/>
  <c r="AF28" i="45"/>
  <c r="AF27" i="45" s="1"/>
  <c r="X28" i="45"/>
  <c r="X27" i="45" s="1"/>
  <c r="BQ29" i="20" s="1"/>
  <c r="P28" i="45"/>
  <c r="P27" i="45" s="1"/>
  <c r="H28" i="45"/>
  <c r="H27" i="45" s="1"/>
  <c r="BQ11" i="20" s="1"/>
  <c r="AM28" i="45"/>
  <c r="AE28" i="45"/>
  <c r="W28" i="45"/>
  <c r="O28" i="45"/>
  <c r="G28" i="45"/>
  <c r="AJ28" i="45"/>
  <c r="AJ27" i="45" s="1"/>
  <c r="BQ22" i="20" s="1"/>
  <c r="AB28" i="45"/>
  <c r="AB27" i="45" s="1"/>
  <c r="T28" i="45"/>
  <c r="T27" i="45" s="1"/>
  <c r="BQ36" i="20" s="1"/>
  <c r="L28" i="45"/>
  <c r="L27" i="45" s="1"/>
  <c r="BQ43" i="20" s="1"/>
  <c r="D28" i="45"/>
  <c r="D27" i="45" s="1"/>
  <c r="BQ13" i="20" s="1"/>
  <c r="AC28" i="45"/>
  <c r="Q28" i="45"/>
  <c r="C28" i="45"/>
  <c r="AI28" i="45"/>
  <c r="R28" i="45"/>
  <c r="R27" i="45" s="1"/>
  <c r="AA28" i="45"/>
  <c r="N28" i="45"/>
  <c r="N27" i="45" s="1"/>
  <c r="BQ58" i="20" s="1"/>
  <c r="V28" i="45"/>
  <c r="V27" i="45" s="1"/>
  <c r="BQ14" i="20" s="1"/>
  <c r="AD28" i="45"/>
  <c r="AD27" i="45" s="1"/>
  <c r="BQ15" i="20" s="1"/>
  <c r="E28" i="45"/>
  <c r="AL28" i="45"/>
  <c r="AL27" i="45" s="1"/>
  <c r="BQ12" i="20" s="1"/>
  <c r="Z28" i="45"/>
  <c r="Z27" i="45" s="1"/>
  <c r="BQ21" i="20" s="1"/>
  <c r="M28" i="45"/>
  <c r="J28" i="45"/>
  <c r="J27" i="45" s="1"/>
  <c r="AK28" i="45"/>
  <c r="Y28" i="45"/>
  <c r="K28" i="45"/>
  <c r="AH28" i="45"/>
  <c r="AH27" i="45" s="1"/>
  <c r="BQ16" i="20" s="1"/>
  <c r="U28" i="45"/>
  <c r="I28" i="45"/>
  <c r="S28" i="45"/>
  <c r="AG28" i="45"/>
  <c r="F28" i="45"/>
  <c r="F27" i="45" s="1"/>
  <c r="BQ44" i="20" s="1"/>
  <c r="D406" i="20"/>
  <c r="E406" i="20"/>
  <c r="BK52" i="40"/>
  <c r="BK55" i="40"/>
  <c r="C36" i="40" s="1"/>
  <c r="F192" i="20" s="1"/>
  <c r="BS20" i="20"/>
  <c r="S392" i="20"/>
  <c r="T392" i="20"/>
  <c r="D405" i="20"/>
  <c r="E405" i="20"/>
  <c r="T424" i="20"/>
  <c r="T425" i="20"/>
  <c r="D424" i="20"/>
  <c r="E424" i="20"/>
  <c r="D425" i="20"/>
  <c r="E425" i="20"/>
  <c r="D426" i="20"/>
  <c r="E426" i="20"/>
  <c r="D402" i="20"/>
  <c r="E402" i="20"/>
  <c r="D403" i="20"/>
  <c r="E403" i="20"/>
  <c r="D404" i="20"/>
  <c r="E404" i="20"/>
  <c r="K394" i="20"/>
  <c r="L394" i="20"/>
  <c r="AA395" i="20"/>
  <c r="AB395" i="20"/>
  <c r="AA396" i="20"/>
  <c r="AB396" i="20"/>
  <c r="AA393" i="20"/>
  <c r="AB393" i="20"/>
  <c r="AA394" i="20"/>
  <c r="AB394" i="20"/>
  <c r="AA391" i="20"/>
  <c r="AB391" i="20"/>
  <c r="AA392" i="20"/>
  <c r="AB392" i="20"/>
  <c r="AL41" i="42"/>
  <c r="AL42" i="42"/>
  <c r="AL43" i="42"/>
  <c r="AL44" i="42"/>
  <c r="AL45" i="42"/>
  <c r="AL46" i="42"/>
  <c r="AL47" i="42"/>
  <c r="AL48" i="42"/>
  <c r="AL49" i="42"/>
  <c r="AL50" i="42"/>
  <c r="AL51" i="42"/>
  <c r="AL52" i="42"/>
  <c r="AL53" i="42"/>
  <c r="AL54" i="42"/>
  <c r="AL55" i="42"/>
  <c r="AL56" i="42"/>
  <c r="AL57" i="42"/>
  <c r="AL58" i="42"/>
  <c r="AL59" i="42"/>
  <c r="AL60" i="42"/>
  <c r="AL61" i="42"/>
  <c r="AL62" i="42"/>
  <c r="AL63" i="42"/>
  <c r="AL64" i="42"/>
  <c r="AL65" i="42"/>
  <c r="AL66" i="42"/>
  <c r="AL67" i="42"/>
  <c r="AL68" i="42"/>
  <c r="AL69" i="42"/>
  <c r="AL70" i="42"/>
  <c r="AL71" i="42"/>
  <c r="AL72" i="42"/>
  <c r="AL73" i="42"/>
  <c r="AL74" i="42"/>
  <c r="AL75" i="42"/>
  <c r="AL76" i="42"/>
  <c r="AL77" i="42"/>
  <c r="AL78" i="42"/>
  <c r="AL79" i="42"/>
  <c r="AL80" i="42"/>
  <c r="AL81" i="42"/>
  <c r="AL82" i="42"/>
  <c r="AL83" i="42"/>
  <c r="AL84" i="42"/>
  <c r="AL85" i="42"/>
  <c r="AL86" i="42"/>
  <c r="AL87" i="42"/>
  <c r="AL88" i="42"/>
  <c r="AL89" i="42"/>
  <c r="AL90" i="42"/>
  <c r="AL91" i="42"/>
  <c r="AL92" i="42"/>
  <c r="AL93" i="42"/>
  <c r="AL94" i="42"/>
  <c r="AL95" i="42"/>
  <c r="AL96" i="42"/>
  <c r="AL98" i="42"/>
  <c r="AL99" i="42"/>
  <c r="AI69" i="42"/>
  <c r="AI70" i="42"/>
  <c r="AI71" i="42"/>
  <c r="AI72" i="42"/>
  <c r="AI73" i="42"/>
  <c r="AI74" i="42"/>
  <c r="AI75" i="42"/>
  <c r="AI76" i="42"/>
  <c r="AI77" i="42"/>
  <c r="AI78" i="42"/>
  <c r="AI79" i="42"/>
  <c r="AI80" i="42"/>
  <c r="AI81" i="42"/>
  <c r="AI82" i="42"/>
  <c r="AI83" i="42"/>
  <c r="AI84" i="42"/>
  <c r="AI85" i="42"/>
  <c r="AI86" i="42"/>
  <c r="AI87" i="42"/>
  <c r="AI88" i="42"/>
  <c r="AI89" i="42"/>
  <c r="AI90" i="42"/>
  <c r="AI91" i="42"/>
  <c r="AI92" i="42"/>
  <c r="AI93" i="42"/>
  <c r="AI94" i="42"/>
  <c r="AI95" i="42"/>
  <c r="AI96" i="42"/>
  <c r="AI98" i="42"/>
  <c r="AI99" i="42"/>
  <c r="AL97" i="42"/>
  <c r="AI97" i="42"/>
  <c r="AD36" i="42"/>
  <c r="AD37" i="42" s="1"/>
  <c r="AC33" i="42" s="1"/>
  <c r="AC36" i="42"/>
  <c r="C12" i="42" s="1"/>
  <c r="N230" i="20"/>
  <c r="O230" i="20"/>
  <c r="P230" i="20"/>
  <c r="Q230" i="20"/>
  <c r="R230" i="20"/>
  <c r="M231" i="20"/>
  <c r="M232" i="20"/>
  <c r="M233" i="20"/>
  <c r="M234" i="20"/>
  <c r="L443" i="20"/>
  <c r="L232" i="20"/>
  <c r="L233" i="20"/>
  <c r="L234" i="20"/>
  <c r="K443" i="20"/>
  <c r="L231" i="20"/>
  <c r="L228" i="20"/>
  <c r="AM61" i="56"/>
  <c r="AN45" i="56"/>
  <c r="AM45" i="56"/>
  <c r="AQ250" i="56"/>
  <c r="AN250" i="56"/>
  <c r="AM250" i="56"/>
  <c r="AQ249" i="56"/>
  <c r="AN249" i="56"/>
  <c r="AM249" i="56"/>
  <c r="AQ248" i="56"/>
  <c r="AN248" i="56"/>
  <c r="AM248" i="56"/>
  <c r="AQ247" i="56"/>
  <c r="AN247" i="56"/>
  <c r="AM247" i="56"/>
  <c r="AQ246" i="56"/>
  <c r="AN246" i="56"/>
  <c r="AM246" i="56"/>
  <c r="AQ245" i="56"/>
  <c r="AN245" i="56"/>
  <c r="AM245" i="56"/>
  <c r="AQ244" i="56"/>
  <c r="AN244" i="56"/>
  <c r="AM244" i="56"/>
  <c r="AQ243" i="56"/>
  <c r="AN243" i="56"/>
  <c r="AM243" i="56"/>
  <c r="AQ242" i="56"/>
  <c r="AN242" i="56"/>
  <c r="AM242" i="56"/>
  <c r="AQ241" i="56"/>
  <c r="AN241" i="56"/>
  <c r="AM241" i="56"/>
  <c r="AQ240" i="56"/>
  <c r="AN240" i="56"/>
  <c r="AM240" i="56"/>
  <c r="AQ239" i="56"/>
  <c r="AN239" i="56"/>
  <c r="AM239" i="56"/>
  <c r="AQ238" i="56"/>
  <c r="AN238" i="56"/>
  <c r="AM238" i="56"/>
  <c r="AQ237" i="56"/>
  <c r="AN237" i="56"/>
  <c r="AM237" i="56"/>
  <c r="AQ236" i="56"/>
  <c r="AN236" i="56"/>
  <c r="AM236" i="56"/>
  <c r="AQ235" i="56"/>
  <c r="AN235" i="56"/>
  <c r="AM235" i="56"/>
  <c r="AQ234" i="56"/>
  <c r="AN234" i="56"/>
  <c r="AM234" i="56"/>
  <c r="AQ233" i="56"/>
  <c r="AN233" i="56"/>
  <c r="AM233" i="56"/>
  <c r="AQ232" i="56"/>
  <c r="AN232" i="56"/>
  <c r="AM232" i="56"/>
  <c r="AO232" i="56" s="1"/>
  <c r="AQ231" i="56"/>
  <c r="AN231" i="56"/>
  <c r="AM231" i="56"/>
  <c r="AQ230" i="56"/>
  <c r="AN230" i="56"/>
  <c r="AM230" i="56"/>
  <c r="AQ229" i="56"/>
  <c r="AN229" i="56"/>
  <c r="AM229" i="56"/>
  <c r="AQ228" i="56"/>
  <c r="AN228" i="56"/>
  <c r="AM228" i="56"/>
  <c r="AQ227" i="56"/>
  <c r="AN227" i="56"/>
  <c r="AM227" i="56"/>
  <c r="AQ226" i="56"/>
  <c r="AN226" i="56"/>
  <c r="AM226" i="56"/>
  <c r="AQ225" i="56"/>
  <c r="AN225" i="56"/>
  <c r="AM225" i="56"/>
  <c r="AQ224" i="56"/>
  <c r="AN224" i="56"/>
  <c r="AM224" i="56"/>
  <c r="AO224" i="56" s="1"/>
  <c r="AQ223" i="56"/>
  <c r="AN223" i="56"/>
  <c r="AM223" i="56"/>
  <c r="AQ222" i="56"/>
  <c r="AN222" i="56"/>
  <c r="AM222" i="56"/>
  <c r="AQ221" i="56"/>
  <c r="AN221" i="56"/>
  <c r="AM221" i="56"/>
  <c r="AQ220" i="56"/>
  <c r="AN220" i="56"/>
  <c r="AM220" i="56"/>
  <c r="AQ219" i="56"/>
  <c r="AN219" i="56"/>
  <c r="AM219" i="56"/>
  <c r="AQ218" i="56"/>
  <c r="AN218" i="56"/>
  <c r="AM218" i="56"/>
  <c r="AQ217" i="56"/>
  <c r="AN217" i="56"/>
  <c r="AM217" i="56"/>
  <c r="AQ216" i="56"/>
  <c r="AN216" i="56"/>
  <c r="AM216" i="56"/>
  <c r="AO216" i="56" s="1"/>
  <c r="AQ215" i="56"/>
  <c r="AN215" i="56"/>
  <c r="AM215" i="56"/>
  <c r="AQ214" i="56"/>
  <c r="AN214" i="56"/>
  <c r="AM214" i="56"/>
  <c r="AQ213" i="56"/>
  <c r="AN213" i="56"/>
  <c r="AM213" i="56"/>
  <c r="AQ212" i="56"/>
  <c r="AN212" i="56"/>
  <c r="AM212" i="56"/>
  <c r="AQ211" i="56"/>
  <c r="AN211" i="56"/>
  <c r="AM211" i="56"/>
  <c r="AQ210" i="56"/>
  <c r="AN210" i="56"/>
  <c r="AM210" i="56"/>
  <c r="AO210" i="56" s="1"/>
  <c r="AQ209" i="56"/>
  <c r="AN209" i="56"/>
  <c r="AM209" i="56"/>
  <c r="AQ208" i="56"/>
  <c r="AN208" i="56"/>
  <c r="AM208" i="56"/>
  <c r="AQ207" i="56"/>
  <c r="AN207" i="56"/>
  <c r="AM207" i="56"/>
  <c r="AQ206" i="56"/>
  <c r="AN206" i="56"/>
  <c r="AM206" i="56"/>
  <c r="AQ205" i="56"/>
  <c r="AN205" i="56"/>
  <c r="AM205" i="56"/>
  <c r="AQ204" i="56"/>
  <c r="AN204" i="56"/>
  <c r="AM204" i="56"/>
  <c r="AQ203" i="56"/>
  <c r="AN203" i="56"/>
  <c r="AM203" i="56"/>
  <c r="AQ202" i="56"/>
  <c r="AN202" i="56"/>
  <c r="AM202" i="56"/>
  <c r="AO202" i="56" s="1"/>
  <c r="AQ201" i="56"/>
  <c r="AN201" i="56"/>
  <c r="AM201" i="56"/>
  <c r="AQ200" i="56"/>
  <c r="AN200" i="56"/>
  <c r="AM200" i="56"/>
  <c r="AQ199" i="56"/>
  <c r="AN199" i="56"/>
  <c r="AM199" i="56"/>
  <c r="AQ198" i="56"/>
  <c r="AN198" i="56"/>
  <c r="AM198" i="56"/>
  <c r="AQ197" i="56"/>
  <c r="AN197" i="56"/>
  <c r="AM197" i="56"/>
  <c r="AQ196" i="56"/>
  <c r="AN196" i="56"/>
  <c r="AM196" i="56"/>
  <c r="AQ195" i="56"/>
  <c r="AN195" i="56"/>
  <c r="AM195" i="56"/>
  <c r="AQ194" i="56"/>
  <c r="AN194" i="56"/>
  <c r="AM194" i="56"/>
  <c r="AO194" i="56" s="1"/>
  <c r="AQ193" i="56"/>
  <c r="AN193" i="56"/>
  <c r="AM193" i="56"/>
  <c r="AQ192" i="56"/>
  <c r="AN192" i="56"/>
  <c r="AM192" i="56"/>
  <c r="AQ191" i="56"/>
  <c r="AN191" i="56"/>
  <c r="AM191" i="56"/>
  <c r="AQ190" i="56"/>
  <c r="AN190" i="56"/>
  <c r="AM190" i="56"/>
  <c r="AQ189" i="56"/>
  <c r="AN189" i="56"/>
  <c r="AM189" i="56"/>
  <c r="AQ188" i="56"/>
  <c r="AN188" i="56"/>
  <c r="AM188" i="56"/>
  <c r="AQ187" i="56"/>
  <c r="AN187" i="56"/>
  <c r="AM187" i="56"/>
  <c r="AQ186" i="56"/>
  <c r="AN186" i="56"/>
  <c r="AM186" i="56"/>
  <c r="AO186" i="56" s="1"/>
  <c r="AQ185" i="56"/>
  <c r="AN185" i="56"/>
  <c r="AM185" i="56"/>
  <c r="AQ184" i="56"/>
  <c r="AN184" i="56"/>
  <c r="AM184" i="56"/>
  <c r="AQ183" i="56"/>
  <c r="AN183" i="56"/>
  <c r="AM183" i="56"/>
  <c r="AQ182" i="56"/>
  <c r="AN182" i="56"/>
  <c r="AM182" i="56"/>
  <c r="AQ181" i="56"/>
  <c r="AN181" i="56"/>
  <c r="AM181" i="56"/>
  <c r="AQ180" i="56"/>
  <c r="AN180" i="56"/>
  <c r="AM180" i="56"/>
  <c r="AQ179" i="56"/>
  <c r="AN179" i="56"/>
  <c r="AM179" i="56"/>
  <c r="AQ178" i="56"/>
  <c r="AN178" i="56"/>
  <c r="AM178" i="56"/>
  <c r="AO178" i="56" s="1"/>
  <c r="AQ177" i="56"/>
  <c r="AN177" i="56"/>
  <c r="AM177" i="56"/>
  <c r="AQ176" i="56"/>
  <c r="AN176" i="56"/>
  <c r="AM176" i="56"/>
  <c r="AQ175" i="56"/>
  <c r="AN175" i="56"/>
  <c r="AM175" i="56"/>
  <c r="AQ174" i="56"/>
  <c r="AN174" i="56"/>
  <c r="AM174" i="56"/>
  <c r="AQ173" i="56"/>
  <c r="AN173" i="56"/>
  <c r="AM173" i="56"/>
  <c r="AQ172" i="56"/>
  <c r="AN172" i="56"/>
  <c r="AM172" i="56"/>
  <c r="AQ171" i="56"/>
  <c r="AN171" i="56"/>
  <c r="AM171" i="56"/>
  <c r="AO171" i="56" s="1"/>
  <c r="AQ170" i="56"/>
  <c r="AN170" i="56"/>
  <c r="AM170" i="56"/>
  <c r="AQ169" i="56"/>
  <c r="AN169" i="56"/>
  <c r="AM169" i="56"/>
  <c r="AQ168" i="56"/>
  <c r="AN168" i="56"/>
  <c r="AM168" i="56"/>
  <c r="AQ167" i="56"/>
  <c r="AN167" i="56"/>
  <c r="AM167" i="56"/>
  <c r="AQ166" i="56"/>
  <c r="AN166" i="56"/>
  <c r="AM166" i="56"/>
  <c r="AQ165" i="56"/>
  <c r="AN165" i="56"/>
  <c r="AM165" i="56"/>
  <c r="AQ164" i="56"/>
  <c r="AN164" i="56"/>
  <c r="AM164" i="56"/>
  <c r="AO164" i="56" s="1"/>
  <c r="AQ163" i="56"/>
  <c r="AN163" i="56"/>
  <c r="AM163" i="56"/>
  <c r="AQ162" i="56"/>
  <c r="AN162" i="56"/>
  <c r="AM162" i="56"/>
  <c r="AQ161" i="56"/>
  <c r="AN161" i="56"/>
  <c r="AM161" i="56"/>
  <c r="AQ160" i="56"/>
  <c r="AN160" i="56"/>
  <c r="AM160" i="56"/>
  <c r="AQ159" i="56"/>
  <c r="AN159" i="56"/>
  <c r="AM159" i="56"/>
  <c r="AQ158" i="56"/>
  <c r="AN158" i="56"/>
  <c r="AM158" i="56"/>
  <c r="AO158" i="56" s="1"/>
  <c r="AQ157" i="56"/>
  <c r="AN157" i="56"/>
  <c r="AM157" i="56"/>
  <c r="AQ156" i="56"/>
  <c r="AN156" i="56"/>
  <c r="AM156" i="56"/>
  <c r="AO156" i="56" s="1"/>
  <c r="AQ155" i="56"/>
  <c r="AN155" i="56"/>
  <c r="AM155" i="56"/>
  <c r="AQ154" i="56"/>
  <c r="AN154" i="56"/>
  <c r="AM154" i="56"/>
  <c r="AQ153" i="56"/>
  <c r="AN153" i="56"/>
  <c r="AM153" i="56"/>
  <c r="AQ152" i="56"/>
  <c r="AN152" i="56"/>
  <c r="AM152" i="56"/>
  <c r="AQ151" i="56"/>
  <c r="AN151" i="56"/>
  <c r="AM151" i="56"/>
  <c r="AQ150" i="56"/>
  <c r="AN150" i="56"/>
  <c r="AM150" i="56"/>
  <c r="AO150" i="56" s="1"/>
  <c r="AQ149" i="56"/>
  <c r="AN149" i="56"/>
  <c r="AM149" i="56"/>
  <c r="AQ148" i="56"/>
  <c r="AN148" i="56"/>
  <c r="AM148" i="56"/>
  <c r="AO148" i="56" s="1"/>
  <c r="AQ147" i="56"/>
  <c r="AN147" i="56"/>
  <c r="AM147" i="56"/>
  <c r="AQ146" i="56"/>
  <c r="AN146" i="56"/>
  <c r="AM146" i="56"/>
  <c r="AQ145" i="56"/>
  <c r="AN145" i="56"/>
  <c r="AM145" i="56"/>
  <c r="AQ144" i="56"/>
  <c r="AN144" i="56"/>
  <c r="AM144" i="56"/>
  <c r="AO144" i="56" s="1"/>
  <c r="AQ143" i="56"/>
  <c r="AN143" i="56"/>
  <c r="AM143" i="56"/>
  <c r="AQ142" i="56"/>
  <c r="AN142" i="56"/>
  <c r="AM142" i="56"/>
  <c r="AQ141" i="56"/>
  <c r="AN141" i="56"/>
  <c r="AM141" i="56"/>
  <c r="AQ140" i="56"/>
  <c r="AN140" i="56"/>
  <c r="AM140" i="56"/>
  <c r="AQ139" i="56"/>
  <c r="AN139" i="56"/>
  <c r="AM139" i="56"/>
  <c r="AQ138" i="56"/>
  <c r="AN138" i="56"/>
  <c r="AM138" i="56"/>
  <c r="AQ137" i="56"/>
  <c r="AN137" i="56"/>
  <c r="AM137" i="56"/>
  <c r="AO137" i="56" s="1"/>
  <c r="AQ136" i="56"/>
  <c r="AN136" i="56"/>
  <c r="AM136" i="56"/>
  <c r="AO136" i="56" s="1"/>
  <c r="AQ135" i="56"/>
  <c r="AN135" i="56"/>
  <c r="AM135" i="56"/>
  <c r="AQ134" i="56"/>
  <c r="AN134" i="56"/>
  <c r="AM134" i="56"/>
  <c r="AQ133" i="56"/>
  <c r="AN133" i="56"/>
  <c r="AM133" i="56"/>
  <c r="AQ132" i="56"/>
  <c r="AN132" i="56"/>
  <c r="AM132" i="56"/>
  <c r="AQ131" i="56"/>
  <c r="AN131" i="56"/>
  <c r="AM131" i="56"/>
  <c r="AQ130" i="56"/>
  <c r="AN130" i="56"/>
  <c r="AM130" i="56"/>
  <c r="AQ129" i="56"/>
  <c r="AN129" i="56"/>
  <c r="AM129" i="56"/>
  <c r="AQ128" i="56"/>
  <c r="AN128" i="56"/>
  <c r="AM128" i="56"/>
  <c r="AO128" i="56" s="1"/>
  <c r="AQ127" i="56"/>
  <c r="AN127" i="56"/>
  <c r="AM127" i="56"/>
  <c r="AQ126" i="56"/>
  <c r="AN126" i="56"/>
  <c r="AM126" i="56"/>
  <c r="AQ125" i="56"/>
  <c r="AN125" i="56"/>
  <c r="AM125" i="56"/>
  <c r="AQ124" i="56"/>
  <c r="AN124" i="56"/>
  <c r="AM124" i="56"/>
  <c r="AQ123" i="56"/>
  <c r="AN123" i="56"/>
  <c r="AM123" i="56"/>
  <c r="AQ122" i="56"/>
  <c r="AN122" i="56"/>
  <c r="AM122" i="56"/>
  <c r="AO122" i="56" s="1"/>
  <c r="AQ121" i="56"/>
  <c r="AN121" i="56"/>
  <c r="AM121" i="56"/>
  <c r="AQ120" i="56"/>
  <c r="AN120" i="56"/>
  <c r="AM120" i="56"/>
  <c r="AO120" i="56" s="1"/>
  <c r="AQ119" i="56"/>
  <c r="AN119" i="56"/>
  <c r="AM119" i="56"/>
  <c r="AQ118" i="56"/>
  <c r="AN118" i="56"/>
  <c r="AM118" i="56"/>
  <c r="AQ117" i="56"/>
  <c r="AN117" i="56"/>
  <c r="AM117" i="56"/>
  <c r="AQ116" i="56"/>
  <c r="AN116" i="56"/>
  <c r="AM116" i="56"/>
  <c r="AO116" i="56" s="1"/>
  <c r="AQ115" i="56"/>
  <c r="AN115" i="56"/>
  <c r="AM115" i="56"/>
  <c r="AQ114" i="56"/>
  <c r="AN114" i="56"/>
  <c r="AM114" i="56"/>
  <c r="AQ113" i="56"/>
  <c r="AN113" i="56"/>
  <c r="AM113" i="56"/>
  <c r="AQ112" i="56"/>
  <c r="AN112" i="56"/>
  <c r="AM112" i="56"/>
  <c r="AO112" i="56" s="1"/>
  <c r="AQ111" i="56"/>
  <c r="AN111" i="56"/>
  <c r="AM111" i="56"/>
  <c r="AQ110" i="56"/>
  <c r="AN110" i="56"/>
  <c r="AM110" i="56"/>
  <c r="AQ109" i="56"/>
  <c r="AN109" i="56"/>
  <c r="AM109" i="56"/>
  <c r="AQ108" i="56"/>
  <c r="AN108" i="56"/>
  <c r="AM108" i="56"/>
  <c r="AO108" i="56" s="1"/>
  <c r="AQ107" i="56"/>
  <c r="AN107" i="56"/>
  <c r="AM107" i="56"/>
  <c r="AQ106" i="56"/>
  <c r="AN106" i="56"/>
  <c r="AM106" i="56"/>
  <c r="AQ105" i="56"/>
  <c r="AN105" i="56"/>
  <c r="AM105" i="56"/>
  <c r="AQ104" i="56"/>
  <c r="AN104" i="56"/>
  <c r="AM104" i="56"/>
  <c r="AQ103" i="56"/>
  <c r="AN103" i="56"/>
  <c r="AM103" i="56"/>
  <c r="AQ102" i="56"/>
  <c r="AN102" i="56"/>
  <c r="AM102" i="56"/>
  <c r="AQ101" i="56"/>
  <c r="AN101" i="56"/>
  <c r="AM101" i="56"/>
  <c r="AQ100" i="56"/>
  <c r="AN100" i="56"/>
  <c r="AM100" i="56"/>
  <c r="AQ99" i="56"/>
  <c r="AN99" i="56"/>
  <c r="AM99" i="56"/>
  <c r="AQ98" i="56"/>
  <c r="AN98" i="56"/>
  <c r="AM98" i="56"/>
  <c r="AQ97" i="56"/>
  <c r="AN97" i="56"/>
  <c r="AM97" i="56"/>
  <c r="AQ96" i="56"/>
  <c r="AN96" i="56"/>
  <c r="AM96" i="56"/>
  <c r="AQ95" i="56"/>
  <c r="AN95" i="56"/>
  <c r="AM95" i="56"/>
  <c r="AQ94" i="56"/>
  <c r="AN94" i="56"/>
  <c r="AM94" i="56"/>
  <c r="AQ93" i="56"/>
  <c r="AN93" i="56"/>
  <c r="AM93" i="56"/>
  <c r="AQ92" i="56"/>
  <c r="AN92" i="56"/>
  <c r="AM92" i="56"/>
  <c r="AQ91" i="56"/>
  <c r="AN91" i="56"/>
  <c r="AM91" i="56"/>
  <c r="AQ90" i="56"/>
  <c r="AN90" i="56"/>
  <c r="AM90" i="56"/>
  <c r="AQ89" i="56"/>
  <c r="AN89" i="56"/>
  <c r="AM89" i="56"/>
  <c r="A89" i="56"/>
  <c r="A90" i="56" s="1"/>
  <c r="A91" i="56" s="1"/>
  <c r="A92" i="56" s="1"/>
  <c r="A93" i="56" s="1"/>
  <c r="A94" i="56" s="1"/>
  <c r="A95" i="56" s="1"/>
  <c r="A96" i="56" s="1"/>
  <c r="A97" i="56" s="1"/>
  <c r="A98" i="56" s="1"/>
  <c r="A99" i="56" s="1"/>
  <c r="A100" i="56" s="1"/>
  <c r="A101" i="56" s="1"/>
  <c r="A102" i="56" s="1"/>
  <c r="A103" i="56" s="1"/>
  <c r="A104" i="56" s="1"/>
  <c r="A105" i="56" s="1"/>
  <c r="A106" i="56" s="1"/>
  <c r="A107" i="56" s="1"/>
  <c r="A108" i="56" s="1"/>
  <c r="A109" i="56" s="1"/>
  <c r="A110" i="56" s="1"/>
  <c r="A111" i="56" s="1"/>
  <c r="A112" i="56" s="1"/>
  <c r="A113" i="56" s="1"/>
  <c r="A114" i="56" s="1"/>
  <c r="A115" i="56" s="1"/>
  <c r="A116" i="56" s="1"/>
  <c r="A117" i="56" s="1"/>
  <c r="A118" i="56" s="1"/>
  <c r="A119" i="56" s="1"/>
  <c r="A120" i="56" s="1"/>
  <c r="A121" i="56" s="1"/>
  <c r="A122" i="56" s="1"/>
  <c r="A123" i="56" s="1"/>
  <c r="A124" i="56" s="1"/>
  <c r="A125" i="56" s="1"/>
  <c r="A126" i="56" s="1"/>
  <c r="A127" i="56" s="1"/>
  <c r="A128" i="56" s="1"/>
  <c r="A129" i="56" s="1"/>
  <c r="A130" i="56" s="1"/>
  <c r="A131" i="56" s="1"/>
  <c r="A132" i="56" s="1"/>
  <c r="A133" i="56" s="1"/>
  <c r="A134" i="56" s="1"/>
  <c r="A135" i="56" s="1"/>
  <c r="A136" i="56" s="1"/>
  <c r="A137" i="56" s="1"/>
  <c r="A138" i="56" s="1"/>
  <c r="A139" i="56" s="1"/>
  <c r="A140" i="56" s="1"/>
  <c r="A141" i="56" s="1"/>
  <c r="A142" i="56" s="1"/>
  <c r="A143" i="56" s="1"/>
  <c r="A144" i="56" s="1"/>
  <c r="A145" i="56" s="1"/>
  <c r="A146" i="56" s="1"/>
  <c r="A147" i="56" s="1"/>
  <c r="A148" i="56" s="1"/>
  <c r="A149" i="56" s="1"/>
  <c r="A150" i="56" s="1"/>
  <c r="A151" i="56" s="1"/>
  <c r="A152" i="56" s="1"/>
  <c r="A153" i="56" s="1"/>
  <c r="A154" i="56" s="1"/>
  <c r="A155" i="56" s="1"/>
  <c r="A156" i="56" s="1"/>
  <c r="A157" i="56" s="1"/>
  <c r="A158" i="56" s="1"/>
  <c r="A159" i="56" s="1"/>
  <c r="A160" i="56" s="1"/>
  <c r="A161" i="56" s="1"/>
  <c r="A162" i="56" s="1"/>
  <c r="A163" i="56" s="1"/>
  <c r="A164" i="56" s="1"/>
  <c r="A165" i="56" s="1"/>
  <c r="A166" i="56" s="1"/>
  <c r="A167" i="56" s="1"/>
  <c r="A168" i="56" s="1"/>
  <c r="A169" i="56" s="1"/>
  <c r="A170" i="56" s="1"/>
  <c r="A171" i="56" s="1"/>
  <c r="A172" i="56" s="1"/>
  <c r="A173" i="56" s="1"/>
  <c r="A174" i="56" s="1"/>
  <c r="A175" i="56" s="1"/>
  <c r="A176" i="56" s="1"/>
  <c r="A177" i="56" s="1"/>
  <c r="A178" i="56" s="1"/>
  <c r="A179" i="56" s="1"/>
  <c r="A180" i="56" s="1"/>
  <c r="A181" i="56" s="1"/>
  <c r="A182" i="56" s="1"/>
  <c r="A183" i="56" s="1"/>
  <c r="A184" i="56" s="1"/>
  <c r="A185" i="56" s="1"/>
  <c r="A186" i="56" s="1"/>
  <c r="A187" i="56" s="1"/>
  <c r="A188" i="56" s="1"/>
  <c r="A189" i="56" s="1"/>
  <c r="A190" i="56" s="1"/>
  <c r="A191" i="56" s="1"/>
  <c r="A192" i="56" s="1"/>
  <c r="A193" i="56" s="1"/>
  <c r="A194" i="56" s="1"/>
  <c r="A195" i="56" s="1"/>
  <c r="A196" i="56" s="1"/>
  <c r="A197" i="56" s="1"/>
  <c r="A198" i="56" s="1"/>
  <c r="A199" i="56" s="1"/>
  <c r="A200" i="56" s="1"/>
  <c r="A201" i="56" s="1"/>
  <c r="A202" i="56" s="1"/>
  <c r="A203" i="56" s="1"/>
  <c r="A204" i="56" s="1"/>
  <c r="A205" i="56" s="1"/>
  <c r="A206" i="56" s="1"/>
  <c r="A207" i="56" s="1"/>
  <c r="A208" i="56" s="1"/>
  <c r="A209" i="56" s="1"/>
  <c r="A210" i="56" s="1"/>
  <c r="A211" i="56" s="1"/>
  <c r="A212" i="56" s="1"/>
  <c r="A213" i="56" s="1"/>
  <c r="A214" i="56" s="1"/>
  <c r="A215" i="56" s="1"/>
  <c r="A216" i="56" s="1"/>
  <c r="A217" i="56" s="1"/>
  <c r="A218" i="56" s="1"/>
  <c r="A219" i="56" s="1"/>
  <c r="A220" i="56" s="1"/>
  <c r="A221" i="56" s="1"/>
  <c r="A222" i="56" s="1"/>
  <c r="A223" i="56" s="1"/>
  <c r="A224" i="56" s="1"/>
  <c r="A225" i="56" s="1"/>
  <c r="A226" i="56" s="1"/>
  <c r="A227" i="56" s="1"/>
  <c r="A228" i="56" s="1"/>
  <c r="A229" i="56" s="1"/>
  <c r="A230" i="56" s="1"/>
  <c r="A231" i="56" s="1"/>
  <c r="A232" i="56" s="1"/>
  <c r="A233" i="56" s="1"/>
  <c r="A234" i="56" s="1"/>
  <c r="A235" i="56" s="1"/>
  <c r="A236" i="56" s="1"/>
  <c r="A237" i="56" s="1"/>
  <c r="A238" i="56" s="1"/>
  <c r="A239" i="56" s="1"/>
  <c r="A240" i="56" s="1"/>
  <c r="A241" i="56" s="1"/>
  <c r="A242" i="56" s="1"/>
  <c r="A243" i="56" s="1"/>
  <c r="A244" i="56" s="1"/>
  <c r="A245" i="56" s="1"/>
  <c r="A246" i="56" s="1"/>
  <c r="A247" i="56" s="1"/>
  <c r="A248" i="56" s="1"/>
  <c r="A249" i="56" s="1"/>
  <c r="A250" i="56" s="1"/>
  <c r="AQ88" i="56"/>
  <c r="AN88" i="56"/>
  <c r="AM88" i="56"/>
  <c r="AQ87" i="56"/>
  <c r="AN87" i="56"/>
  <c r="AM87" i="56"/>
  <c r="AQ86" i="56"/>
  <c r="AN86" i="56"/>
  <c r="AM86" i="56"/>
  <c r="AQ85" i="56"/>
  <c r="AN85" i="56"/>
  <c r="AM85" i="56"/>
  <c r="AQ84" i="56"/>
  <c r="AN84" i="56"/>
  <c r="AM84" i="56"/>
  <c r="AQ83" i="56"/>
  <c r="AN83" i="56"/>
  <c r="AM83" i="56"/>
  <c r="AQ82" i="56"/>
  <c r="AN82" i="56"/>
  <c r="AM82" i="56"/>
  <c r="AQ81" i="56"/>
  <c r="AN81" i="56"/>
  <c r="AM81" i="56"/>
  <c r="AQ80" i="56"/>
  <c r="AN80" i="56"/>
  <c r="AM80" i="56"/>
  <c r="AQ79" i="56"/>
  <c r="AN79" i="56"/>
  <c r="AM79" i="56"/>
  <c r="AQ78" i="56"/>
  <c r="AN78" i="56"/>
  <c r="AM78" i="56"/>
  <c r="AQ77" i="56"/>
  <c r="AN77" i="56"/>
  <c r="AM77" i="56"/>
  <c r="AQ76" i="56"/>
  <c r="AN76" i="56"/>
  <c r="AM76" i="56"/>
  <c r="AQ75" i="56"/>
  <c r="AN75" i="56"/>
  <c r="AM75" i="56"/>
  <c r="AQ74" i="56"/>
  <c r="AN74" i="56"/>
  <c r="AM74" i="56"/>
  <c r="AQ73" i="56"/>
  <c r="AN73" i="56"/>
  <c r="AM73" i="56"/>
  <c r="AQ72" i="56"/>
  <c r="AN72" i="56"/>
  <c r="AM72" i="56"/>
  <c r="AQ71" i="56"/>
  <c r="AM71" i="56"/>
  <c r="AN71" i="56"/>
  <c r="AQ70" i="56"/>
  <c r="AN70" i="56"/>
  <c r="AM70" i="56"/>
  <c r="AQ69" i="56"/>
  <c r="H39" i="56"/>
  <c r="AQ68" i="56"/>
  <c r="AN68" i="56"/>
  <c r="AM68" i="56"/>
  <c r="AO68" i="56" s="1"/>
  <c r="AQ67" i="56"/>
  <c r="AN67" i="56"/>
  <c r="AM67" i="56"/>
  <c r="AQ66" i="56"/>
  <c r="AN66" i="56"/>
  <c r="AM66" i="56"/>
  <c r="AQ65" i="56"/>
  <c r="AM65" i="56"/>
  <c r="AQ64" i="56"/>
  <c r="AN64" i="56"/>
  <c r="AM64" i="56"/>
  <c r="AQ63" i="56"/>
  <c r="AM63" i="56"/>
  <c r="AN63" i="56"/>
  <c r="AQ62" i="56"/>
  <c r="AN62" i="56"/>
  <c r="AM62" i="56"/>
  <c r="AQ61" i="56"/>
  <c r="AQ60" i="56"/>
  <c r="AN60" i="56"/>
  <c r="AM60" i="56"/>
  <c r="AQ59" i="56"/>
  <c r="AN59" i="56"/>
  <c r="AQ58" i="56"/>
  <c r="AN58" i="56"/>
  <c r="AM58" i="56"/>
  <c r="AQ57" i="56"/>
  <c r="AN57" i="56"/>
  <c r="AM57" i="56"/>
  <c r="AQ56" i="56"/>
  <c r="AN56" i="56"/>
  <c r="AM56" i="56"/>
  <c r="AQ55" i="56"/>
  <c r="AQ54" i="56"/>
  <c r="AN54" i="56"/>
  <c r="AM54" i="56"/>
  <c r="AQ53" i="56"/>
  <c r="AN53" i="56"/>
  <c r="AM53" i="56"/>
  <c r="AQ52" i="56"/>
  <c r="AN52" i="56"/>
  <c r="AM52" i="56"/>
  <c r="AQ51" i="56"/>
  <c r="AQ50" i="56"/>
  <c r="AN50" i="56"/>
  <c r="AM50" i="56"/>
  <c r="AQ49" i="56"/>
  <c r="AM49" i="56"/>
  <c r="AQ48" i="56"/>
  <c r="AN48" i="56"/>
  <c r="AM48" i="56"/>
  <c r="AQ47" i="56"/>
  <c r="AE38" i="56"/>
  <c r="C8" i="56" s="1"/>
  <c r="AD39" i="56"/>
  <c r="AC35" i="56" s="1"/>
  <c r="AN47" i="56"/>
  <c r="AQ46" i="56"/>
  <c r="AN46" i="56"/>
  <c r="AM46" i="56"/>
  <c r="AQ45" i="56"/>
  <c r="AQ44" i="56"/>
  <c r="AN44" i="56"/>
  <c r="AM44" i="56"/>
  <c r="AQ43" i="56"/>
  <c r="AN43" i="56"/>
  <c r="AM43" i="56"/>
  <c r="AP41" i="56"/>
  <c r="AK41" i="56"/>
  <c r="I8" i="20" s="1"/>
  <c r="AJ39" i="56"/>
  <c r="AI35" i="56" s="1"/>
  <c r="AI39" i="56"/>
  <c r="F18" i="56" s="1"/>
  <c r="AH39" i="56"/>
  <c r="AG35" i="56" s="1"/>
  <c r="AG39" i="56"/>
  <c r="AE39" i="56"/>
  <c r="F8" i="56" s="1"/>
  <c r="AC39" i="56"/>
  <c r="F5" i="56" s="1"/>
  <c r="AB39" i="56"/>
  <c r="AA35" i="56" s="1"/>
  <c r="AA39" i="56"/>
  <c r="Y39" i="56"/>
  <c r="F10" i="56" s="1"/>
  <c r="Q231" i="20" s="1"/>
  <c r="X39" i="56"/>
  <c r="D7" i="56" s="1"/>
  <c r="W39" i="56"/>
  <c r="U39" i="56"/>
  <c r="F12" i="56" s="1"/>
  <c r="Q233" i="20" s="1"/>
  <c r="S39" i="56"/>
  <c r="F19" i="56" s="1"/>
  <c r="R39" i="56"/>
  <c r="Q35" i="56" s="1"/>
  <c r="Q39" i="56"/>
  <c r="F14" i="56" s="1"/>
  <c r="O39" i="56"/>
  <c r="N39" i="56"/>
  <c r="D21" i="56" s="1"/>
  <c r="M39" i="56"/>
  <c r="F21" i="56" s="1"/>
  <c r="L39" i="56"/>
  <c r="K35" i="56" s="1"/>
  <c r="K39" i="56"/>
  <c r="F9" i="56" s="1"/>
  <c r="Q234" i="20" s="1"/>
  <c r="I39" i="56"/>
  <c r="F17" i="56" s="1"/>
  <c r="G39" i="56"/>
  <c r="F6" i="56" s="1"/>
  <c r="E39" i="56"/>
  <c r="F13" i="56" s="1"/>
  <c r="P443" i="20" s="1"/>
  <c r="D39" i="56"/>
  <c r="C35" i="56" s="1"/>
  <c r="C39" i="56"/>
  <c r="AJ38" i="56"/>
  <c r="AI34" i="56" s="1"/>
  <c r="AI38" i="56"/>
  <c r="C18" i="56" s="1"/>
  <c r="AH38" i="56"/>
  <c r="AH26" i="56" s="1"/>
  <c r="AG38" i="56"/>
  <c r="C16" i="56" s="1"/>
  <c r="AF38" i="56"/>
  <c r="E8" i="56" s="1"/>
  <c r="AD38" i="56"/>
  <c r="AD26" i="56" s="1"/>
  <c r="AB38" i="56"/>
  <c r="AA34" i="56" s="1"/>
  <c r="AA38" i="56"/>
  <c r="C15" i="56" s="1"/>
  <c r="Z38" i="56"/>
  <c r="E10" i="56" s="1"/>
  <c r="X38" i="56"/>
  <c r="W34" i="56" s="1"/>
  <c r="V38" i="56"/>
  <c r="V26" i="56" s="1"/>
  <c r="T38" i="56"/>
  <c r="T26" i="56" s="1"/>
  <c r="R38" i="56"/>
  <c r="Q34" i="56" s="1"/>
  <c r="Q38" i="56"/>
  <c r="C14" i="56" s="1"/>
  <c r="P38" i="56"/>
  <c r="P26" i="56" s="1"/>
  <c r="N38" i="56"/>
  <c r="N26" i="56" s="1"/>
  <c r="M38" i="56"/>
  <c r="C21" i="56" s="1"/>
  <c r="L38" i="56"/>
  <c r="K34" i="56" s="1"/>
  <c r="J38" i="56"/>
  <c r="E17" i="56" s="1"/>
  <c r="H38" i="56"/>
  <c r="G34" i="56" s="1"/>
  <c r="F38" i="56"/>
  <c r="F26" i="56" s="1"/>
  <c r="E38" i="56"/>
  <c r="C13" i="56" s="1"/>
  <c r="M443" i="20" s="1"/>
  <c r="D38" i="56"/>
  <c r="C34" i="56" s="1"/>
  <c r="C38" i="56"/>
  <c r="C20" i="56" s="1"/>
  <c r="AK37" i="56"/>
  <c r="I7" i="20" s="1"/>
  <c r="AS36" i="56"/>
  <c r="AS35" i="56"/>
  <c r="AS34" i="56"/>
  <c r="AS33" i="56"/>
  <c r="AS32" i="56"/>
  <c r="AS31" i="56"/>
  <c r="AS30" i="56"/>
  <c r="AS29" i="56"/>
  <c r="AS28" i="56"/>
  <c r="AS27" i="56"/>
  <c r="AS26" i="56"/>
  <c r="AS25" i="56"/>
  <c r="AS24" i="56"/>
  <c r="AS23" i="56"/>
  <c r="AW17" i="56"/>
  <c r="BA17" i="56" s="1"/>
  <c r="AW16" i="56"/>
  <c r="BA16" i="56" s="1"/>
  <c r="AW15" i="56"/>
  <c r="BA15" i="56" s="1"/>
  <c r="F15" i="56"/>
  <c r="A3" i="56"/>
  <c r="F438" i="20"/>
  <c r="G438" i="20"/>
  <c r="H438" i="20"/>
  <c r="I438" i="20"/>
  <c r="E439" i="20"/>
  <c r="E440" i="20"/>
  <c r="E441" i="20"/>
  <c r="D439" i="20"/>
  <c r="D440" i="20"/>
  <c r="D441" i="20"/>
  <c r="D436" i="20"/>
  <c r="AI43" i="55"/>
  <c r="AH43" i="55"/>
  <c r="AG43" i="55"/>
  <c r="AI42" i="55"/>
  <c r="AH42" i="55"/>
  <c r="AG42" i="55"/>
  <c r="AJ42" i="55" s="1"/>
  <c r="A42" i="55"/>
  <c r="A43" i="55" s="1"/>
  <c r="A44" i="55" s="1"/>
  <c r="A45" i="55" s="1"/>
  <c r="A46" i="55" s="1"/>
  <c r="A47" i="55" s="1"/>
  <c r="A48" i="55" s="1"/>
  <c r="A49" i="55" s="1"/>
  <c r="A50" i="55" s="1"/>
  <c r="A51" i="55" s="1"/>
  <c r="A52" i="55" s="1"/>
  <c r="A53" i="55" s="1"/>
  <c r="A54" i="55" s="1"/>
  <c r="A55" i="55" s="1"/>
  <c r="A56" i="55" s="1"/>
  <c r="A57" i="55" s="1"/>
  <c r="A58" i="55" s="1"/>
  <c r="A59" i="55" s="1"/>
  <c r="A60" i="55" s="1"/>
  <c r="A61" i="55" s="1"/>
  <c r="AI41" i="55"/>
  <c r="AH41" i="55"/>
  <c r="AG41" i="55"/>
  <c r="AE39" i="55"/>
  <c r="AI8" i="20" s="1"/>
  <c r="AD37" i="55"/>
  <c r="AC33" i="55" s="1"/>
  <c r="AC37" i="55"/>
  <c r="AB37" i="55"/>
  <c r="AA33" i="55" s="1"/>
  <c r="AA37" i="55"/>
  <c r="Z37" i="55"/>
  <c r="Y37" i="55"/>
  <c r="X37" i="55"/>
  <c r="D14" i="55" s="1"/>
  <c r="W37" i="55"/>
  <c r="V37" i="55"/>
  <c r="D18" i="55" s="1"/>
  <c r="U37" i="55"/>
  <c r="T37" i="55"/>
  <c r="D16" i="55" s="1"/>
  <c r="S37" i="55"/>
  <c r="R37" i="55"/>
  <c r="D9" i="55" s="1"/>
  <c r="Q37" i="55"/>
  <c r="P37" i="55"/>
  <c r="O33" i="55" s="1"/>
  <c r="O37" i="55"/>
  <c r="N37" i="55"/>
  <c r="M33" i="55" s="1"/>
  <c r="M37" i="55"/>
  <c r="L37" i="55"/>
  <c r="K33" i="55" s="1"/>
  <c r="K37" i="55"/>
  <c r="J37" i="55"/>
  <c r="I37" i="55"/>
  <c r="H37" i="55"/>
  <c r="D8" i="55" s="1"/>
  <c r="G37" i="55"/>
  <c r="F37" i="55"/>
  <c r="E33" i="55" s="1"/>
  <c r="E37" i="55"/>
  <c r="D37" i="55"/>
  <c r="D17" i="55" s="1"/>
  <c r="C37" i="55"/>
  <c r="AD36" i="55"/>
  <c r="AC36" i="55"/>
  <c r="C11" i="55" s="1"/>
  <c r="AB36" i="55"/>
  <c r="AA32" i="55" s="1"/>
  <c r="AA36" i="55"/>
  <c r="C15" i="55" s="1"/>
  <c r="Z36" i="55"/>
  <c r="Z24" i="55" s="1"/>
  <c r="Y36" i="55"/>
  <c r="C7" i="55" s="1"/>
  <c r="F441" i="20" s="1"/>
  <c r="X36" i="55"/>
  <c r="W32" i="55" s="1"/>
  <c r="W36" i="55"/>
  <c r="C14" i="55" s="1"/>
  <c r="V36" i="55"/>
  <c r="U36" i="55"/>
  <c r="T36" i="55"/>
  <c r="T24" i="55" s="1"/>
  <c r="S36" i="55"/>
  <c r="C16" i="55" s="1"/>
  <c r="R36" i="55"/>
  <c r="E9" i="55" s="1"/>
  <c r="Q36" i="55"/>
  <c r="C9" i="55" s="1"/>
  <c r="P36" i="55"/>
  <c r="O32" i="55" s="1"/>
  <c r="O36" i="55"/>
  <c r="C5" i="55" s="1"/>
  <c r="F439" i="20" s="1"/>
  <c r="N36" i="55"/>
  <c r="M36" i="55"/>
  <c r="C10" i="55" s="1"/>
  <c r="L36" i="55"/>
  <c r="K32" i="55" s="1"/>
  <c r="K36" i="55"/>
  <c r="C13" i="55" s="1"/>
  <c r="J36" i="55"/>
  <c r="J24" i="55" s="1"/>
  <c r="I36" i="55"/>
  <c r="C12" i="55" s="1"/>
  <c r="H36" i="55"/>
  <c r="G32" i="55" s="1"/>
  <c r="G36" i="55"/>
  <c r="C8" i="55" s="1"/>
  <c r="F36" i="55"/>
  <c r="E36" i="55"/>
  <c r="C6" i="55" s="1"/>
  <c r="F440" i="20" s="1"/>
  <c r="D36" i="55"/>
  <c r="E17" i="55" s="1"/>
  <c r="C36" i="55"/>
  <c r="C17" i="55" s="1"/>
  <c r="AE35" i="55"/>
  <c r="AI7" i="20" s="1"/>
  <c r="S33" i="55"/>
  <c r="C33" i="55"/>
  <c r="C18" i="55"/>
  <c r="E7" i="55"/>
  <c r="H441" i="20" s="1"/>
  <c r="E8" i="55"/>
  <c r="A3" i="55"/>
  <c r="BQ52" i="40"/>
  <c r="BQ55" i="40"/>
  <c r="C17" i="40" s="1"/>
  <c r="BJ43" i="40"/>
  <c r="BI55" i="40"/>
  <c r="C8" i="40" s="1"/>
  <c r="BA51" i="40"/>
  <c r="C15" i="40"/>
  <c r="L320" i="20"/>
  <c r="M320" i="20"/>
  <c r="K416" i="20"/>
  <c r="L416" i="20"/>
  <c r="K417" i="20"/>
  <c r="L417" i="20"/>
  <c r="AJ82" i="42"/>
  <c r="AJ83" i="42"/>
  <c r="AJ84" i="42"/>
  <c r="AJ85" i="42"/>
  <c r="AJ86" i="42"/>
  <c r="AJ87" i="42"/>
  <c r="AJ88" i="42"/>
  <c r="AJ89" i="42"/>
  <c r="AJ90" i="42"/>
  <c r="AJ91" i="42"/>
  <c r="AJ92" i="42"/>
  <c r="AJ93" i="42"/>
  <c r="AJ94" i="42"/>
  <c r="AJ95" i="42"/>
  <c r="AJ96" i="42"/>
  <c r="AJ97" i="42"/>
  <c r="AJ98" i="42"/>
  <c r="AJ99" i="42"/>
  <c r="BZ82" i="19"/>
  <c r="BZ83" i="19"/>
  <c r="BZ84" i="19"/>
  <c r="BZ85" i="19"/>
  <c r="BZ86" i="19"/>
  <c r="BZ87" i="19"/>
  <c r="BZ88" i="19"/>
  <c r="BZ89" i="19"/>
  <c r="BZ90" i="19"/>
  <c r="BZ91" i="19"/>
  <c r="BZ92" i="19"/>
  <c r="BZ93" i="19"/>
  <c r="BZ94" i="19"/>
  <c r="BZ95" i="19"/>
  <c r="BZ96" i="19"/>
  <c r="T423" i="20"/>
  <c r="AA417" i="20"/>
  <c r="AB417" i="20"/>
  <c r="AA418" i="20"/>
  <c r="AB418" i="20"/>
  <c r="AA419" i="20"/>
  <c r="AB419" i="20"/>
  <c r="AL69" i="20" l="1"/>
  <c r="F29" i="61"/>
  <c r="AL70" i="20"/>
  <c r="F30" i="61"/>
  <c r="AL64" i="20"/>
  <c r="AL68" i="20"/>
  <c r="F35" i="61"/>
  <c r="Q191" i="20" s="1"/>
  <c r="AL67" i="20"/>
  <c r="C67" i="20" s="1"/>
  <c r="AO225" i="56"/>
  <c r="AO233" i="56"/>
  <c r="R24" i="55"/>
  <c r="AO223" i="56"/>
  <c r="AO247" i="56"/>
  <c r="Q32" i="55"/>
  <c r="Q35" i="55"/>
  <c r="Q34" i="55" s="1"/>
  <c r="I32" i="55"/>
  <c r="AO89" i="56"/>
  <c r="AO97" i="56"/>
  <c r="AO169" i="56"/>
  <c r="D11" i="55"/>
  <c r="U33" i="55"/>
  <c r="AO83" i="56"/>
  <c r="AI37" i="56"/>
  <c r="AI36" i="56" s="1"/>
  <c r="AI33" i="56" s="1"/>
  <c r="E12" i="55"/>
  <c r="AO91" i="56"/>
  <c r="AO99" i="56"/>
  <c r="AO107" i="56"/>
  <c r="AO123" i="56"/>
  <c r="AO131" i="56"/>
  <c r="AO143" i="56"/>
  <c r="D15" i="55"/>
  <c r="AG34" i="56"/>
  <c r="H24" i="55"/>
  <c r="AO196" i="56"/>
  <c r="AO208" i="56"/>
  <c r="F12" i="61"/>
  <c r="AL39" i="20"/>
  <c r="F21" i="61"/>
  <c r="AL46" i="20"/>
  <c r="AL40" i="20"/>
  <c r="AG38" i="45"/>
  <c r="D10" i="45"/>
  <c r="C10" i="45"/>
  <c r="AG39" i="45"/>
  <c r="F21" i="60"/>
  <c r="F8" i="60"/>
  <c r="AS72" i="45"/>
  <c r="AT72" i="45" s="1"/>
  <c r="AQ72" i="45"/>
  <c r="AC41" i="45"/>
  <c r="C8" i="45" s="1"/>
  <c r="H11" i="45"/>
  <c r="AI39" i="45"/>
  <c r="AI36" i="45" s="1"/>
  <c r="W41" i="45"/>
  <c r="C12" i="45" s="1"/>
  <c r="N125" i="20" s="1"/>
  <c r="F18" i="61"/>
  <c r="AL42" i="20"/>
  <c r="AD42" i="45"/>
  <c r="W38" i="45"/>
  <c r="D12" i="45"/>
  <c r="O125" i="20" s="1"/>
  <c r="AQ66" i="45"/>
  <c r="AS66" i="45"/>
  <c r="AT66" i="45" s="1"/>
  <c r="V42" i="45"/>
  <c r="U38" i="45" s="1"/>
  <c r="AK41" i="45"/>
  <c r="AK39" i="45" s="1"/>
  <c r="U41" i="45"/>
  <c r="U39" i="45" s="1"/>
  <c r="AL42" i="45"/>
  <c r="D7" i="45" s="1"/>
  <c r="Y41" i="45"/>
  <c r="Y39" i="45" s="1"/>
  <c r="AQ64" i="45"/>
  <c r="H42" i="45"/>
  <c r="AS64" i="45"/>
  <c r="AT64" i="45" s="1"/>
  <c r="G41" i="45"/>
  <c r="Z42" i="45"/>
  <c r="AS68" i="45"/>
  <c r="AT68" i="45" s="1"/>
  <c r="AQ68" i="45"/>
  <c r="AS80" i="45"/>
  <c r="AT80" i="45" s="1"/>
  <c r="AQ80" i="45"/>
  <c r="AN50" i="20"/>
  <c r="AO94" i="56"/>
  <c r="AO160" i="56"/>
  <c r="AO168" i="56"/>
  <c r="AO173" i="56"/>
  <c r="AO181" i="56"/>
  <c r="AO189" i="56"/>
  <c r="AO231" i="56"/>
  <c r="AJ43" i="55"/>
  <c r="AO147" i="56"/>
  <c r="AO176" i="56"/>
  <c r="AO184" i="56"/>
  <c r="AO192" i="56"/>
  <c r="AO229" i="56"/>
  <c r="D10" i="55"/>
  <c r="AO124" i="56"/>
  <c r="AO127" i="56"/>
  <c r="AO132" i="56"/>
  <c r="AO140" i="56"/>
  <c r="AO145" i="56"/>
  <c r="AO153" i="56"/>
  <c r="AO161" i="56"/>
  <c r="AO219" i="56"/>
  <c r="AO235" i="56"/>
  <c r="AO60" i="56"/>
  <c r="AO80" i="56"/>
  <c r="AO88" i="56"/>
  <c r="AO93" i="56"/>
  <c r="AO101" i="56"/>
  <c r="AO117" i="56"/>
  <c r="AO138" i="56"/>
  <c r="AO151" i="56"/>
  <c r="AO172" i="56"/>
  <c r="AO177" i="56"/>
  <c r="AO188" i="56"/>
  <c r="AO204" i="56"/>
  <c r="AO212" i="56"/>
  <c r="AO217" i="56"/>
  <c r="AO241" i="56"/>
  <c r="AO199" i="56"/>
  <c r="AO207" i="56"/>
  <c r="AO215" i="56"/>
  <c r="AO228" i="56"/>
  <c r="AO236" i="56"/>
  <c r="AO244" i="56"/>
  <c r="D13" i="55"/>
  <c r="X24" i="55"/>
  <c r="AG29" i="59"/>
  <c r="AG32" i="59"/>
  <c r="AG31" i="59"/>
  <c r="AG28" i="59"/>
  <c r="AE32" i="59"/>
  <c r="AE28" i="59"/>
  <c r="AE30" i="59"/>
  <c r="AE29" i="59"/>
  <c r="AE31" i="59"/>
  <c r="AI30" i="59"/>
  <c r="AI29" i="59"/>
  <c r="AI32" i="59"/>
  <c r="AI31" i="59"/>
  <c r="AI28" i="59"/>
  <c r="D18" i="56"/>
  <c r="AO64" i="56"/>
  <c r="AO78" i="56"/>
  <c r="AO86" i="56"/>
  <c r="D5" i="56"/>
  <c r="E18" i="56"/>
  <c r="AO190" i="56"/>
  <c r="AO195" i="56"/>
  <c r="AO200" i="56"/>
  <c r="AO205" i="56"/>
  <c r="AO213" i="56"/>
  <c r="AO220" i="56"/>
  <c r="AO230" i="56"/>
  <c r="AO237" i="56"/>
  <c r="AO242" i="56"/>
  <c r="G33" i="55"/>
  <c r="AK99" i="42"/>
  <c r="AK98" i="42"/>
  <c r="AK90" i="42"/>
  <c r="E13" i="55"/>
  <c r="G13" i="55" s="1"/>
  <c r="D15" i="56"/>
  <c r="AQ37" i="56"/>
  <c r="BB17" i="56" s="1"/>
  <c r="AO58" i="56"/>
  <c r="AO76" i="56"/>
  <c r="AO84" i="56"/>
  <c r="AO141" i="56"/>
  <c r="AO146" i="56"/>
  <c r="AO154" i="56"/>
  <c r="AO159" i="56"/>
  <c r="AO203" i="56"/>
  <c r="AO240" i="56"/>
  <c r="E21" i="56"/>
  <c r="H21" i="56" s="1"/>
  <c r="AO209" i="56"/>
  <c r="AB24" i="55"/>
  <c r="AO95" i="56"/>
  <c r="AO103" i="56"/>
  <c r="AO139" i="56"/>
  <c r="AO152" i="56"/>
  <c r="AO157" i="56"/>
  <c r="AO165" i="56"/>
  <c r="AO180" i="56"/>
  <c r="AO183" i="56"/>
  <c r="AO191" i="56"/>
  <c r="AO201" i="56"/>
  <c r="AO206" i="56"/>
  <c r="AO221" i="56"/>
  <c r="AO243" i="56"/>
  <c r="F11" i="61"/>
  <c r="F13" i="61"/>
  <c r="F15" i="61"/>
  <c r="F16" i="61"/>
  <c r="F10" i="61"/>
  <c r="AL17" i="20"/>
  <c r="F17" i="61"/>
  <c r="AL38" i="20"/>
  <c r="F25" i="61"/>
  <c r="F26" i="61"/>
  <c r="F9" i="61"/>
  <c r="AL19" i="20"/>
  <c r="F6" i="61"/>
  <c r="AL20" i="20"/>
  <c r="F20" i="61"/>
  <c r="F32" i="61"/>
  <c r="AL12" i="20"/>
  <c r="F7" i="61"/>
  <c r="AL23" i="20"/>
  <c r="F5" i="61"/>
  <c r="AL13" i="20"/>
  <c r="F37" i="61"/>
  <c r="Q195" i="20" s="1"/>
  <c r="AL55" i="20"/>
  <c r="C55" i="20" s="1"/>
  <c r="F31" i="61"/>
  <c r="AL66" i="20"/>
  <c r="F14" i="61"/>
  <c r="AL44" i="20"/>
  <c r="F19" i="61"/>
  <c r="F34" i="61"/>
  <c r="AL14" i="20"/>
  <c r="F24" i="61"/>
  <c r="AL15" i="20"/>
  <c r="F8" i="61"/>
  <c r="AL27" i="20"/>
  <c r="F23" i="61"/>
  <c r="F28" i="61"/>
  <c r="AL11" i="20"/>
  <c r="BZ43" i="20"/>
  <c r="BZ58" i="20"/>
  <c r="BZ13" i="20"/>
  <c r="BZ21" i="20"/>
  <c r="BZ36" i="20"/>
  <c r="BZ42" i="20"/>
  <c r="BZ41" i="20"/>
  <c r="BZ27" i="20"/>
  <c r="BZ22" i="20"/>
  <c r="BZ38" i="20"/>
  <c r="BZ52" i="20"/>
  <c r="BZ19" i="20"/>
  <c r="BZ16" i="20"/>
  <c r="BZ15" i="20"/>
  <c r="BZ14" i="20"/>
  <c r="BZ20" i="20"/>
  <c r="BZ46" i="20"/>
  <c r="BZ40" i="20"/>
  <c r="BZ24" i="20"/>
  <c r="BZ17" i="20"/>
  <c r="BZ12" i="20"/>
  <c r="BZ29" i="20"/>
  <c r="BZ31" i="20"/>
  <c r="BZ35" i="20"/>
  <c r="BZ32" i="20"/>
  <c r="BZ47" i="20"/>
  <c r="BZ39" i="20"/>
  <c r="BZ23" i="20"/>
  <c r="BZ11" i="20"/>
  <c r="F36" i="61"/>
  <c r="Q194" i="20" s="1"/>
  <c r="F22" i="61"/>
  <c r="AO129" i="56"/>
  <c r="AO187" i="56"/>
  <c r="AO211" i="56"/>
  <c r="AO227" i="56"/>
  <c r="D14" i="56"/>
  <c r="D24" i="55"/>
  <c r="AO71" i="56"/>
  <c r="AO74" i="56"/>
  <c r="AO105" i="56"/>
  <c r="AO115" i="56"/>
  <c r="AO163" i="56"/>
  <c r="AO170" i="56"/>
  <c r="AO175" i="56"/>
  <c r="AO197" i="56"/>
  <c r="AO218" i="56"/>
  <c r="AO234" i="56"/>
  <c r="AO239" i="56"/>
  <c r="AO249" i="56"/>
  <c r="C32" i="55"/>
  <c r="E15" i="55"/>
  <c r="AJ26" i="56"/>
  <c r="AO44" i="56"/>
  <c r="AO82" i="56"/>
  <c r="AO92" i="56"/>
  <c r="AO100" i="56"/>
  <c r="AO125" i="56"/>
  <c r="AO130" i="56"/>
  <c r="AO135" i="56"/>
  <c r="AO142" i="56"/>
  <c r="AO149" i="56"/>
  <c r="AO214" i="56"/>
  <c r="AO185" i="56"/>
  <c r="D5" i="55"/>
  <c r="G439" i="20" s="1"/>
  <c r="L24" i="55"/>
  <c r="W33" i="55"/>
  <c r="AO72" i="56"/>
  <c r="AO85" i="56"/>
  <c r="AO90" i="56"/>
  <c r="AO98" i="56"/>
  <c r="AO111" i="56"/>
  <c r="AO113" i="56"/>
  <c r="AO133" i="56"/>
  <c r="E16" i="55"/>
  <c r="G16" i="55" s="1"/>
  <c r="S32" i="55"/>
  <c r="AQ39" i="56"/>
  <c r="AO193" i="56"/>
  <c r="AO226" i="56"/>
  <c r="AO245" i="56"/>
  <c r="AO250" i="56"/>
  <c r="AO73" i="56"/>
  <c r="AO96" i="56"/>
  <c r="AO104" i="56"/>
  <c r="AO109" i="56"/>
  <c r="AO114" i="56"/>
  <c r="AO119" i="56"/>
  <c r="AO121" i="56"/>
  <c r="AO155" i="56"/>
  <c r="AO162" i="56"/>
  <c r="AO167" i="56"/>
  <c r="AO179" i="56"/>
  <c r="AO238" i="56"/>
  <c r="AO248" i="56"/>
  <c r="BY95" i="19"/>
  <c r="CA96" i="19"/>
  <c r="CA94" i="19"/>
  <c r="BY96" i="19"/>
  <c r="CA95" i="19"/>
  <c r="F15" i="60"/>
  <c r="AN53" i="20"/>
  <c r="F19" i="60"/>
  <c r="AN19" i="20"/>
  <c r="F12" i="60"/>
  <c r="AN15" i="20"/>
  <c r="F5" i="60"/>
  <c r="AN11" i="20"/>
  <c r="AN32" i="20"/>
  <c r="F17" i="60"/>
  <c r="AN29" i="20"/>
  <c r="F18" i="60"/>
  <c r="AN13" i="20"/>
  <c r="F6" i="60"/>
  <c r="AN12" i="20"/>
  <c r="F16" i="60"/>
  <c r="AN54" i="20"/>
  <c r="F10" i="60"/>
  <c r="AN14" i="20"/>
  <c r="F22" i="60"/>
  <c r="AN22" i="20"/>
  <c r="F13" i="60"/>
  <c r="AN51" i="20"/>
  <c r="F11" i="60"/>
  <c r="AN47" i="20"/>
  <c r="F20" i="60"/>
  <c r="AN36" i="20"/>
  <c r="F7" i="60"/>
  <c r="AN20" i="20"/>
  <c r="F23" i="60"/>
  <c r="AN66" i="20"/>
  <c r="F24" i="60"/>
  <c r="Q302" i="20" s="1"/>
  <c r="AN44" i="20"/>
  <c r="F9" i="60"/>
  <c r="AN16" i="20"/>
  <c r="F14" i="60"/>
  <c r="AN21" i="20"/>
  <c r="AC43" i="58"/>
  <c r="AC39" i="58" s="1"/>
  <c r="W43" i="58"/>
  <c r="W42" i="58" s="1"/>
  <c r="M43" i="58"/>
  <c r="M42" i="58" s="1"/>
  <c r="AA43" i="58"/>
  <c r="AA39" i="58" s="1"/>
  <c r="BG43" i="58"/>
  <c r="BG39" i="58" s="1"/>
  <c r="AI43" i="58"/>
  <c r="AI40" i="58" s="1"/>
  <c r="AK43" i="58"/>
  <c r="AK39" i="58" s="1"/>
  <c r="AY43" i="58"/>
  <c r="AY39" i="58" s="1"/>
  <c r="O43" i="58"/>
  <c r="O39" i="58" s="1"/>
  <c r="I43" i="58"/>
  <c r="I38" i="58" s="1"/>
  <c r="U43" i="58"/>
  <c r="U39" i="58" s="1"/>
  <c r="K43" i="58"/>
  <c r="K41" i="58" s="1"/>
  <c r="AS43" i="58"/>
  <c r="AS39" i="58" s="1"/>
  <c r="E43" i="58"/>
  <c r="E39" i="58" s="1"/>
  <c r="S43" i="58"/>
  <c r="S42" i="58" s="1"/>
  <c r="AO43" i="58"/>
  <c r="AO38" i="58" s="1"/>
  <c r="C43" i="58"/>
  <c r="C38" i="58" s="1"/>
  <c r="AU43" i="58"/>
  <c r="AU38" i="58" s="1"/>
  <c r="AM43" i="58"/>
  <c r="AM40" i="58" s="1"/>
  <c r="C32" i="59"/>
  <c r="C31" i="59"/>
  <c r="C28" i="59"/>
  <c r="C30" i="59"/>
  <c r="U29" i="59"/>
  <c r="U30" i="59"/>
  <c r="U31" i="59"/>
  <c r="U32" i="59"/>
  <c r="U28" i="59"/>
  <c r="K32" i="59"/>
  <c r="K28" i="59"/>
  <c r="K30" i="59"/>
  <c r="K29" i="59"/>
  <c r="K31" i="59"/>
  <c r="G30" i="59"/>
  <c r="G31" i="59"/>
  <c r="G32" i="59"/>
  <c r="G28" i="59"/>
  <c r="G29" i="59"/>
  <c r="W30" i="59"/>
  <c r="W31" i="59"/>
  <c r="W32" i="59"/>
  <c r="W28" i="59"/>
  <c r="W29" i="59"/>
  <c r="E29" i="59"/>
  <c r="E30" i="59"/>
  <c r="E31" i="59"/>
  <c r="E32" i="59"/>
  <c r="E28" i="59"/>
  <c r="AC30" i="59"/>
  <c r="AC28" i="59"/>
  <c r="AC29" i="59"/>
  <c r="AC31" i="59"/>
  <c r="AC32" i="59"/>
  <c r="S28" i="59"/>
  <c r="S29" i="59"/>
  <c r="S30" i="59"/>
  <c r="S31" i="59"/>
  <c r="S32" i="59"/>
  <c r="O28" i="59"/>
  <c r="O29" i="59"/>
  <c r="O30" i="59"/>
  <c r="O32" i="59"/>
  <c r="O31" i="59"/>
  <c r="I31" i="59"/>
  <c r="I32" i="59"/>
  <c r="I28" i="59"/>
  <c r="I29" i="59"/>
  <c r="I30" i="59"/>
  <c r="AA32" i="59"/>
  <c r="AA28" i="59"/>
  <c r="AA29" i="59"/>
  <c r="AA30" i="59"/>
  <c r="AA31" i="59"/>
  <c r="M28" i="59"/>
  <c r="M30" i="59"/>
  <c r="M29" i="59"/>
  <c r="M31" i="59"/>
  <c r="M32" i="59"/>
  <c r="Y31" i="59"/>
  <c r="Y28" i="59"/>
  <c r="Y32" i="59"/>
  <c r="Y29" i="59"/>
  <c r="Y30" i="59"/>
  <c r="Q28" i="59"/>
  <c r="Q29" i="59"/>
  <c r="Q30" i="59"/>
  <c r="Q31" i="59"/>
  <c r="Q32" i="59"/>
  <c r="AK28" i="59"/>
  <c r="AK29" i="59"/>
  <c r="AK30" i="59"/>
  <c r="AK31" i="59"/>
  <c r="AK32" i="59"/>
  <c r="BA43" i="58"/>
  <c r="BA38" i="58" s="1"/>
  <c r="AE43" i="58"/>
  <c r="AE42" i="58" s="1"/>
  <c r="BC41" i="58"/>
  <c r="BC39" i="58"/>
  <c r="BC40" i="58"/>
  <c r="BC38" i="58"/>
  <c r="BC42" i="58"/>
  <c r="AW43" i="58"/>
  <c r="AW41" i="58" s="1"/>
  <c r="AG43" i="58"/>
  <c r="AG42" i="58" s="1"/>
  <c r="G43" i="58"/>
  <c r="G41" i="58" s="1"/>
  <c r="BY47" i="20"/>
  <c r="Y43" i="58"/>
  <c r="Y39" i="58" s="1"/>
  <c r="Q43" i="58"/>
  <c r="Q42" i="58" s="1"/>
  <c r="AQ43" i="58"/>
  <c r="AQ41" i="58" s="1"/>
  <c r="BE43" i="58"/>
  <c r="BE39" i="58" s="1"/>
  <c r="AS38" i="57"/>
  <c r="AS42" i="57"/>
  <c r="AS41" i="57"/>
  <c r="AS40" i="57"/>
  <c r="AM42" i="57"/>
  <c r="AM41" i="57"/>
  <c r="AM38" i="57"/>
  <c r="AM39" i="57"/>
  <c r="AM40" i="57"/>
  <c r="BA41" i="57"/>
  <c r="BA40" i="57"/>
  <c r="BA42" i="57"/>
  <c r="BA38" i="57"/>
  <c r="BA39" i="57"/>
  <c r="BE42" i="57"/>
  <c r="BE38" i="57"/>
  <c r="BE41" i="57"/>
  <c r="BE39" i="57"/>
  <c r="BE40" i="57"/>
  <c r="AW41" i="57"/>
  <c r="AW42" i="57"/>
  <c r="AW40" i="57"/>
  <c r="AW38" i="57"/>
  <c r="AW39" i="57"/>
  <c r="U40" i="57"/>
  <c r="U39" i="57"/>
  <c r="U41" i="57"/>
  <c r="U38" i="57"/>
  <c r="U42" i="57"/>
  <c r="E42" i="57"/>
  <c r="E40" i="57"/>
  <c r="E38" i="57"/>
  <c r="E39" i="57"/>
  <c r="E41" i="57"/>
  <c r="AO38" i="57"/>
  <c r="AO40" i="57"/>
  <c r="AO39" i="57"/>
  <c r="AO42" i="57"/>
  <c r="AO41" i="57"/>
  <c r="AK41" i="57"/>
  <c r="AK40" i="57"/>
  <c r="AK42" i="57"/>
  <c r="AK38" i="57"/>
  <c r="AK39" i="57"/>
  <c r="BG42" i="57"/>
  <c r="BG41" i="57"/>
  <c r="BG39" i="57"/>
  <c r="BG40" i="57"/>
  <c r="BG38" i="57"/>
  <c r="M41" i="57"/>
  <c r="M39" i="57"/>
  <c r="M40" i="57"/>
  <c r="M42" i="57"/>
  <c r="M38" i="57"/>
  <c r="AQ42" i="57"/>
  <c r="AQ40" i="57"/>
  <c r="AQ41" i="57"/>
  <c r="AQ39" i="57"/>
  <c r="AQ38" i="57"/>
  <c r="Q41" i="57"/>
  <c r="Q40" i="57"/>
  <c r="Q42" i="57"/>
  <c r="Q38" i="57"/>
  <c r="Q39" i="57"/>
  <c r="K42" i="57"/>
  <c r="K41" i="57"/>
  <c r="K40" i="57"/>
  <c r="K39" i="57"/>
  <c r="K38" i="57"/>
  <c r="S42" i="57"/>
  <c r="S40" i="57"/>
  <c r="S38" i="57"/>
  <c r="S39" i="57"/>
  <c r="S41" i="57"/>
  <c r="AC41" i="57"/>
  <c r="AC42" i="57"/>
  <c r="AC39" i="57"/>
  <c r="AC40" i="57"/>
  <c r="AC38" i="57"/>
  <c r="AG41" i="57"/>
  <c r="AG40" i="57"/>
  <c r="AG38" i="57"/>
  <c r="AG42" i="57"/>
  <c r="AG39" i="57"/>
  <c r="O41" i="57"/>
  <c r="O39" i="57"/>
  <c r="O38" i="57"/>
  <c r="O42" i="57"/>
  <c r="O40" i="57"/>
  <c r="AU39" i="57"/>
  <c r="AU41" i="57"/>
  <c r="AU38" i="57"/>
  <c r="AU42" i="57"/>
  <c r="AU40" i="57"/>
  <c r="AA42" i="57"/>
  <c r="AA39" i="57"/>
  <c r="AA41" i="57"/>
  <c r="AA40" i="57"/>
  <c r="AA38" i="57"/>
  <c r="C42" i="57"/>
  <c r="C40" i="57"/>
  <c r="C41" i="57"/>
  <c r="C38" i="57"/>
  <c r="C39" i="57"/>
  <c r="G42" i="57"/>
  <c r="G38" i="57"/>
  <c r="G41" i="57"/>
  <c r="G39" i="57"/>
  <c r="G40" i="57"/>
  <c r="W42" i="57"/>
  <c r="W38" i="57"/>
  <c r="W39" i="57"/>
  <c r="W41" i="57"/>
  <c r="W40" i="57"/>
  <c r="BC42" i="57"/>
  <c r="BC40" i="57"/>
  <c r="BC38" i="57"/>
  <c r="BC41" i="57"/>
  <c r="BC39" i="57"/>
  <c r="Y38" i="57"/>
  <c r="Y42" i="57"/>
  <c r="Y39" i="57"/>
  <c r="Y41" i="57"/>
  <c r="Y40" i="57"/>
  <c r="AE42" i="57"/>
  <c r="AE39" i="57"/>
  <c r="AE38" i="57"/>
  <c r="AE41" i="57"/>
  <c r="AE40" i="57"/>
  <c r="AY42" i="57"/>
  <c r="AY40" i="57"/>
  <c r="AY38" i="57"/>
  <c r="AY41" i="57"/>
  <c r="AY39" i="57"/>
  <c r="AI42" i="57"/>
  <c r="AI41" i="57"/>
  <c r="AI40" i="57"/>
  <c r="AI38" i="57"/>
  <c r="AI39" i="57"/>
  <c r="I38" i="57"/>
  <c r="I41" i="57"/>
  <c r="I39" i="57"/>
  <c r="I40" i="57"/>
  <c r="I42" i="57"/>
  <c r="BQ46" i="20"/>
  <c r="BQ19" i="20"/>
  <c r="AK86" i="42"/>
  <c r="D6" i="55"/>
  <c r="G440" i="20" s="1"/>
  <c r="AO53" i="56"/>
  <c r="AO106" i="56"/>
  <c r="AO50" i="56"/>
  <c r="AO81" i="56"/>
  <c r="AO66" i="56"/>
  <c r="P231" i="20"/>
  <c r="AO48" i="56"/>
  <c r="AO70" i="56"/>
  <c r="AO75" i="56"/>
  <c r="AO87" i="56"/>
  <c r="BY94" i="19"/>
  <c r="BY90" i="19"/>
  <c r="AK85" i="42"/>
  <c r="E12" i="42"/>
  <c r="D36" i="40"/>
  <c r="G192" i="20" s="1"/>
  <c r="E36" i="40"/>
  <c r="H192" i="20" s="1"/>
  <c r="BL43" i="40"/>
  <c r="BK51" i="40"/>
  <c r="D17" i="40"/>
  <c r="E17" i="40"/>
  <c r="E8" i="40"/>
  <c r="BY92" i="19"/>
  <c r="BY93" i="19"/>
  <c r="CA93" i="19"/>
  <c r="CA92" i="19"/>
  <c r="E15" i="40"/>
  <c r="D12" i="42"/>
  <c r="BY89" i="19"/>
  <c r="CA89" i="19"/>
  <c r="CA90" i="19"/>
  <c r="AK87" i="42"/>
  <c r="AD24" i="42"/>
  <c r="AC32" i="42"/>
  <c r="AK89" i="42"/>
  <c r="AK94" i="42"/>
  <c r="AK91" i="42"/>
  <c r="AK97" i="42"/>
  <c r="BY91" i="19"/>
  <c r="CA91" i="19"/>
  <c r="AK96" i="42"/>
  <c r="AK95" i="42"/>
  <c r="AK92" i="42"/>
  <c r="AK93" i="42"/>
  <c r="BY88" i="19"/>
  <c r="CA88" i="19"/>
  <c r="U37" i="56"/>
  <c r="AG37" i="56"/>
  <c r="AG36" i="56" s="1"/>
  <c r="AG33" i="56" s="1"/>
  <c r="W37" i="56"/>
  <c r="C37" i="56"/>
  <c r="C36" i="56" s="1"/>
  <c r="C33" i="56" s="1"/>
  <c r="O37" i="56"/>
  <c r="AA37" i="56"/>
  <c r="AA36" i="56" s="1"/>
  <c r="AA33" i="56" s="1"/>
  <c r="F39" i="56"/>
  <c r="E35" i="56" s="1"/>
  <c r="AN61" i="56"/>
  <c r="AO61" i="56" s="1"/>
  <c r="E34" i="56"/>
  <c r="E13" i="56"/>
  <c r="O443" i="20" s="1"/>
  <c r="E37" i="56"/>
  <c r="E36" i="56" s="1"/>
  <c r="K38" i="56"/>
  <c r="C9" i="56" s="1"/>
  <c r="N234" i="20" s="1"/>
  <c r="O34" i="56"/>
  <c r="P39" i="56"/>
  <c r="O35" i="56" s="1"/>
  <c r="E11" i="56"/>
  <c r="P232" i="20" s="1"/>
  <c r="Y38" i="56"/>
  <c r="C10" i="56" s="1"/>
  <c r="AN51" i="56"/>
  <c r="Z39" i="56"/>
  <c r="D10" i="56" s="1"/>
  <c r="O231" i="20" s="1"/>
  <c r="Z26" i="56"/>
  <c r="Y34" i="56"/>
  <c r="AQ40" i="56"/>
  <c r="BB16" i="56" s="1"/>
  <c r="AO45" i="56"/>
  <c r="AM51" i="56"/>
  <c r="AO52" i="56"/>
  <c r="U38" i="56"/>
  <c r="C12" i="56" s="1"/>
  <c r="N233" i="20" s="1"/>
  <c r="AN65" i="56"/>
  <c r="AO65" i="56" s="1"/>
  <c r="V39" i="56"/>
  <c r="U35" i="56" s="1"/>
  <c r="AO56" i="56"/>
  <c r="U34" i="56"/>
  <c r="AO46" i="56"/>
  <c r="E12" i="56"/>
  <c r="P233" i="20" s="1"/>
  <c r="D9" i="56"/>
  <c r="O234" i="20" s="1"/>
  <c r="BC17" i="56"/>
  <c r="AO43" i="56"/>
  <c r="AO77" i="56"/>
  <c r="E5" i="56"/>
  <c r="E19" i="56"/>
  <c r="D16" i="56"/>
  <c r="J26" i="56"/>
  <c r="I34" i="56"/>
  <c r="E15" i="56"/>
  <c r="AO57" i="56"/>
  <c r="E16" i="56"/>
  <c r="R26" i="56"/>
  <c r="H26" i="56"/>
  <c r="S34" i="56"/>
  <c r="F7" i="56"/>
  <c r="D20" i="56"/>
  <c r="X26" i="56"/>
  <c r="M35" i="56"/>
  <c r="E6" i="56"/>
  <c r="E14" i="56"/>
  <c r="H14" i="56" s="1"/>
  <c r="F20" i="56"/>
  <c r="AO62" i="56"/>
  <c r="AB26" i="56"/>
  <c r="AO79" i="56"/>
  <c r="D6" i="56"/>
  <c r="G35" i="56"/>
  <c r="BC16" i="56"/>
  <c r="E20" i="56"/>
  <c r="D26" i="56"/>
  <c r="AF26" i="56"/>
  <c r="M34" i="56"/>
  <c r="AE34" i="56"/>
  <c r="S37" i="56"/>
  <c r="AF39" i="56"/>
  <c r="AO110" i="56"/>
  <c r="AO174" i="56"/>
  <c r="AO222" i="56"/>
  <c r="AO246" i="56"/>
  <c r="F11" i="56"/>
  <c r="Q232" i="20" s="1"/>
  <c r="Y37" i="56"/>
  <c r="AO54" i="56"/>
  <c r="AO67" i="56"/>
  <c r="AO126" i="56"/>
  <c r="Q37" i="56"/>
  <c r="Q36" i="56" s="1"/>
  <c r="Q33" i="56" s="1"/>
  <c r="T39" i="56"/>
  <c r="AN49" i="56"/>
  <c r="AO49" i="56" s="1"/>
  <c r="AO102" i="56"/>
  <c r="AO166" i="56"/>
  <c r="F16" i="56"/>
  <c r="W35" i="56"/>
  <c r="G37" i="56"/>
  <c r="AC37" i="56"/>
  <c r="I37" i="56"/>
  <c r="AO63" i="56"/>
  <c r="AM47" i="56"/>
  <c r="AO47" i="56" s="1"/>
  <c r="W38" i="56"/>
  <c r="C7" i="56" s="1"/>
  <c r="G38" i="56"/>
  <c r="C6" i="56" s="1"/>
  <c r="AN69" i="56"/>
  <c r="AM69" i="56"/>
  <c r="E9" i="56"/>
  <c r="P234" i="20" s="1"/>
  <c r="K37" i="56"/>
  <c r="AE37" i="56"/>
  <c r="AE36" i="56" s="1"/>
  <c r="AQ41" i="56"/>
  <c r="I38" i="56"/>
  <c r="C17" i="56" s="1"/>
  <c r="AM55" i="56"/>
  <c r="J39" i="56"/>
  <c r="AM59" i="56"/>
  <c r="AO59" i="56" s="1"/>
  <c r="O38" i="56"/>
  <c r="C11" i="56" s="1"/>
  <c r="N232" i="20" s="1"/>
  <c r="AO118" i="56"/>
  <c r="AO182" i="56"/>
  <c r="M37" i="56"/>
  <c r="M36" i="56" s="1"/>
  <c r="E7" i="56"/>
  <c r="L26" i="56"/>
  <c r="AC34" i="56"/>
  <c r="S38" i="56"/>
  <c r="C19" i="56" s="1"/>
  <c r="AN55" i="56"/>
  <c r="AO134" i="56"/>
  <c r="AO198" i="56"/>
  <c r="AC38" i="56"/>
  <c r="C5" i="56" s="1"/>
  <c r="Y32" i="55"/>
  <c r="AJ41" i="55"/>
  <c r="P24" i="55"/>
  <c r="C3" i="55"/>
  <c r="G12" i="55"/>
  <c r="Y35" i="55"/>
  <c r="Y34" i="55" s="1"/>
  <c r="G7" i="55"/>
  <c r="G17" i="55"/>
  <c r="G35" i="55"/>
  <c r="G34" i="55" s="1"/>
  <c r="I35" i="55"/>
  <c r="I34" i="55" s="1"/>
  <c r="K35" i="55"/>
  <c r="K34" i="55" s="1"/>
  <c r="K31" i="55" s="1"/>
  <c r="G8" i="55"/>
  <c r="G9" i="55"/>
  <c r="W35" i="55"/>
  <c r="W34" i="55" s="1"/>
  <c r="W31" i="55" s="1"/>
  <c r="O35" i="55"/>
  <c r="O34" i="55" s="1"/>
  <c r="O31" i="55" s="1"/>
  <c r="AA35" i="55"/>
  <c r="AA34" i="55" s="1"/>
  <c r="AA31" i="55" s="1"/>
  <c r="AC35" i="55"/>
  <c r="AC34" i="55" s="1"/>
  <c r="E11" i="55"/>
  <c r="G11" i="55" s="1"/>
  <c r="AC32" i="55"/>
  <c r="E10" i="55"/>
  <c r="G10" i="55" s="1"/>
  <c r="M35" i="55"/>
  <c r="M34" i="55" s="1"/>
  <c r="E6" i="55"/>
  <c r="E32" i="55"/>
  <c r="E35" i="55"/>
  <c r="E34" i="55" s="1"/>
  <c r="Y33" i="55"/>
  <c r="D7" i="55"/>
  <c r="G441" i="20" s="1"/>
  <c r="N24" i="55"/>
  <c r="AD24" i="55"/>
  <c r="M32" i="55"/>
  <c r="G15" i="55"/>
  <c r="I33" i="55"/>
  <c r="D12" i="55"/>
  <c r="U32" i="55"/>
  <c r="U35" i="55"/>
  <c r="U34" i="55" s="1"/>
  <c r="E18" i="55"/>
  <c r="G18" i="55" s="1"/>
  <c r="F24" i="55"/>
  <c r="V24" i="55"/>
  <c r="Q33" i="55"/>
  <c r="E5" i="55"/>
  <c r="E14" i="55"/>
  <c r="G14" i="55" s="1"/>
  <c r="C35" i="55"/>
  <c r="S35" i="55"/>
  <c r="S34" i="55" s="1"/>
  <c r="S31" i="55" s="1"/>
  <c r="BQ51" i="40"/>
  <c r="BR43" i="40"/>
  <c r="BI51" i="40"/>
  <c r="BB43" i="40"/>
  <c r="CA86" i="19"/>
  <c r="BY87" i="19"/>
  <c r="CA87" i="19"/>
  <c r="BY86" i="19"/>
  <c r="AK88" i="42"/>
  <c r="BY84" i="19"/>
  <c r="BY85" i="19"/>
  <c r="CA85" i="19"/>
  <c r="CA84" i="19"/>
  <c r="AK84" i="42"/>
  <c r="AK83" i="42"/>
  <c r="AK82" i="42"/>
  <c r="BY83" i="19"/>
  <c r="CA83" i="19"/>
  <c r="BY82" i="19"/>
  <c r="CA82" i="19"/>
  <c r="BZ81" i="19"/>
  <c r="T422" i="20"/>
  <c r="AG50" i="37"/>
  <c r="AH50" i="37"/>
  <c r="AG51" i="37"/>
  <c r="AH51" i="37"/>
  <c r="AG52" i="37"/>
  <c r="AH52" i="37"/>
  <c r="AG53" i="37"/>
  <c r="AH53" i="37"/>
  <c r="AG54" i="37"/>
  <c r="AH54" i="37"/>
  <c r="AG55" i="37"/>
  <c r="AH55" i="37"/>
  <c r="AG56" i="37"/>
  <c r="AH56" i="37"/>
  <c r="AG57" i="37"/>
  <c r="AH57" i="37"/>
  <c r="AG58" i="37"/>
  <c r="AH58" i="37"/>
  <c r="AG59" i="37"/>
  <c r="AH59" i="37"/>
  <c r="AG60" i="37"/>
  <c r="AH60" i="37"/>
  <c r="AG61" i="37"/>
  <c r="AH61" i="37"/>
  <c r="AG62" i="37"/>
  <c r="AH62" i="37"/>
  <c r="AG63" i="37"/>
  <c r="AH63" i="37"/>
  <c r="AG64" i="37"/>
  <c r="AH64" i="37"/>
  <c r="AG65" i="37"/>
  <c r="AH65" i="37"/>
  <c r="AG66" i="37"/>
  <c r="AH66" i="37"/>
  <c r="AG67" i="37"/>
  <c r="AH67" i="37"/>
  <c r="AG68" i="37"/>
  <c r="AH68" i="37"/>
  <c r="AA416" i="20"/>
  <c r="AB416" i="20"/>
  <c r="AH49" i="37"/>
  <c r="AG49" i="37"/>
  <c r="AH48" i="37"/>
  <c r="AG48" i="37"/>
  <c r="K392" i="20"/>
  <c r="L392" i="20"/>
  <c r="K393" i="20"/>
  <c r="L393" i="20"/>
  <c r="T419" i="20"/>
  <c r="T420" i="20"/>
  <c r="T421" i="20"/>
  <c r="AJ66" i="42"/>
  <c r="AJ67" i="42"/>
  <c r="AJ68" i="42"/>
  <c r="AK68" i="42" s="1"/>
  <c r="AJ69" i="42"/>
  <c r="AJ70" i="42"/>
  <c r="AJ71" i="42"/>
  <c r="AJ72" i="42"/>
  <c r="AJ73" i="42"/>
  <c r="AJ74" i="42"/>
  <c r="AJ75" i="42"/>
  <c r="AJ76" i="42"/>
  <c r="AK76" i="42" s="1"/>
  <c r="AJ77" i="42"/>
  <c r="AK77" i="42" s="1"/>
  <c r="AJ78" i="42"/>
  <c r="AJ79" i="42"/>
  <c r="AJ80" i="42"/>
  <c r="AJ81" i="42"/>
  <c r="T417" i="20"/>
  <c r="T418" i="20"/>
  <c r="AA390" i="20"/>
  <c r="AB390" i="20"/>
  <c r="S389" i="20"/>
  <c r="T389" i="20"/>
  <c r="S390" i="20"/>
  <c r="T390" i="20"/>
  <c r="S391" i="20"/>
  <c r="T391" i="20"/>
  <c r="Q193" i="20" l="1"/>
  <c r="Q192" i="20"/>
  <c r="Q185" i="20"/>
  <c r="Q186" i="20"/>
  <c r="Q188" i="20"/>
  <c r="Q187" i="20"/>
  <c r="Q189" i="20"/>
  <c r="Q190" i="20"/>
  <c r="Q184" i="20"/>
  <c r="I214" i="20"/>
  <c r="Q182" i="20"/>
  <c r="G31" i="55"/>
  <c r="I211" i="20"/>
  <c r="Q183" i="20"/>
  <c r="Q181" i="20"/>
  <c r="Q180" i="20"/>
  <c r="AI54" i="37"/>
  <c r="H18" i="56"/>
  <c r="I213" i="20"/>
  <c r="I212" i="20"/>
  <c r="I340" i="20"/>
  <c r="Q178" i="20"/>
  <c r="Q179" i="20"/>
  <c r="H10" i="45"/>
  <c r="AN74" i="20"/>
  <c r="AL74" i="20"/>
  <c r="AG36" i="45"/>
  <c r="I335" i="20"/>
  <c r="I204" i="20"/>
  <c r="Q301" i="20"/>
  <c r="AC39" i="45"/>
  <c r="I336" i="20"/>
  <c r="W39" i="45"/>
  <c r="W36" i="45" s="1"/>
  <c r="I337" i="20"/>
  <c r="I338" i="20"/>
  <c r="I339" i="20"/>
  <c r="D6" i="45"/>
  <c r="C7" i="45"/>
  <c r="AK38" i="45"/>
  <c r="AK36" i="45" s="1"/>
  <c r="H12" i="45"/>
  <c r="D8" i="45"/>
  <c r="AC38" i="45"/>
  <c r="C9" i="45"/>
  <c r="AQ43" i="45"/>
  <c r="C6" i="45"/>
  <c r="N124" i="20" s="1"/>
  <c r="Y38" i="45"/>
  <c r="Y36" i="45" s="1"/>
  <c r="D9" i="45"/>
  <c r="I334" i="20"/>
  <c r="C5" i="45"/>
  <c r="G39" i="45"/>
  <c r="D5" i="45"/>
  <c r="G38" i="45"/>
  <c r="U36" i="45"/>
  <c r="Q296" i="20"/>
  <c r="Q292" i="20"/>
  <c r="Q297" i="20"/>
  <c r="Q295" i="20"/>
  <c r="Q299" i="20"/>
  <c r="Q300" i="20"/>
  <c r="Q298" i="20"/>
  <c r="Q31" i="55"/>
  <c r="I332" i="20"/>
  <c r="AI60" i="37"/>
  <c r="AI63" i="37"/>
  <c r="AG27" i="59"/>
  <c r="AG25" i="59" s="1"/>
  <c r="F18" i="59" s="1"/>
  <c r="AI27" i="59"/>
  <c r="AI25" i="59" s="1"/>
  <c r="AE27" i="59"/>
  <c r="AE25" i="59" s="1"/>
  <c r="Q291" i="20"/>
  <c r="Q294" i="20"/>
  <c r="Q290" i="20"/>
  <c r="Q293" i="20"/>
  <c r="I333" i="20"/>
  <c r="Q174" i="20"/>
  <c r="I331" i="20"/>
  <c r="Q164" i="20"/>
  <c r="Q176" i="20"/>
  <c r="I206" i="20"/>
  <c r="Q166" i="20"/>
  <c r="Q163" i="20"/>
  <c r="AI61" i="37"/>
  <c r="AI64" i="37"/>
  <c r="AI65" i="37"/>
  <c r="AI56" i="37"/>
  <c r="H15" i="56"/>
  <c r="AI57" i="37"/>
  <c r="AR37" i="56"/>
  <c r="AS37" i="56" s="1"/>
  <c r="Q171" i="20"/>
  <c r="Q169" i="20"/>
  <c r="Q177" i="20"/>
  <c r="Q170" i="20"/>
  <c r="Q175" i="20"/>
  <c r="Q172" i="20"/>
  <c r="Q173" i="20"/>
  <c r="Q167" i="20"/>
  <c r="Q165" i="20"/>
  <c r="Q168" i="20"/>
  <c r="I207" i="20"/>
  <c r="I205" i="20"/>
  <c r="I209" i="20"/>
  <c r="I208" i="20"/>
  <c r="I210" i="20"/>
  <c r="H6" i="56"/>
  <c r="AI59" i="37"/>
  <c r="AI48" i="37"/>
  <c r="AI55" i="37"/>
  <c r="AI62" i="37"/>
  <c r="AI58" i="37"/>
  <c r="AI67" i="37"/>
  <c r="AI51" i="37"/>
  <c r="H16" i="56"/>
  <c r="AI68" i="37"/>
  <c r="M39" i="58"/>
  <c r="M38" i="58"/>
  <c r="BG42" i="58"/>
  <c r="AM39" i="58"/>
  <c r="AS40" i="58"/>
  <c r="BG41" i="58"/>
  <c r="U42" i="58"/>
  <c r="AC38" i="58"/>
  <c r="AC42" i="58"/>
  <c r="AA40" i="58"/>
  <c r="AI41" i="58"/>
  <c r="AS38" i="58"/>
  <c r="AS42" i="58"/>
  <c r="AI38" i="58"/>
  <c r="BA42" i="58"/>
  <c r="BA40" i="58"/>
  <c r="AI39" i="58"/>
  <c r="BG38" i="58"/>
  <c r="AI42" i="58"/>
  <c r="BA41" i="58"/>
  <c r="E42" i="58"/>
  <c r="O41" i="58"/>
  <c r="E38" i="58"/>
  <c r="AS41" i="58"/>
  <c r="E40" i="58"/>
  <c r="M41" i="58"/>
  <c r="M40" i="58"/>
  <c r="K38" i="58"/>
  <c r="K40" i="58"/>
  <c r="K39" i="58"/>
  <c r="C41" i="58"/>
  <c r="C40" i="58"/>
  <c r="W38" i="58"/>
  <c r="AO40" i="58"/>
  <c r="W40" i="58"/>
  <c r="AA42" i="58"/>
  <c r="W39" i="58"/>
  <c r="W41" i="58"/>
  <c r="O42" i="58"/>
  <c r="AA41" i="58"/>
  <c r="AU41" i="58"/>
  <c r="BA39" i="58"/>
  <c r="AO39" i="58"/>
  <c r="AK42" i="58"/>
  <c r="AO42" i="58"/>
  <c r="AK41" i="58"/>
  <c r="AO41" i="58"/>
  <c r="AY42" i="58"/>
  <c r="C42" i="58"/>
  <c r="AC41" i="58"/>
  <c r="S39" i="58"/>
  <c r="AK40" i="58"/>
  <c r="AY38" i="58"/>
  <c r="E41" i="58"/>
  <c r="AC40" i="58"/>
  <c r="O40" i="58"/>
  <c r="S38" i="58"/>
  <c r="AY41" i="58"/>
  <c r="S41" i="58"/>
  <c r="AY40" i="58"/>
  <c r="BG40" i="58"/>
  <c r="AK38" i="58"/>
  <c r="K42" i="58"/>
  <c r="C39" i="58"/>
  <c r="I39" i="58"/>
  <c r="AU40" i="58"/>
  <c r="O38" i="58"/>
  <c r="S40" i="58"/>
  <c r="I42" i="58"/>
  <c r="AA38" i="58"/>
  <c r="AU42" i="58"/>
  <c r="AU39" i="58"/>
  <c r="I41" i="58"/>
  <c r="I40" i="58"/>
  <c r="AM42" i="58"/>
  <c r="U38" i="58"/>
  <c r="AM38" i="58"/>
  <c r="U40" i="58"/>
  <c r="AM41" i="58"/>
  <c r="U41" i="58"/>
  <c r="C27" i="59"/>
  <c r="C25" i="59" s="1"/>
  <c r="U27" i="59"/>
  <c r="U25" i="59" s="1"/>
  <c r="Y27" i="59"/>
  <c r="Y25" i="59" s="1"/>
  <c r="I27" i="59"/>
  <c r="I25" i="59" s="1"/>
  <c r="F13" i="59" s="1"/>
  <c r="Y126" i="20" s="1"/>
  <c r="O27" i="59"/>
  <c r="O25" i="59" s="1"/>
  <c r="AC27" i="59"/>
  <c r="AC25" i="59" s="1"/>
  <c r="G27" i="59"/>
  <c r="G25" i="59" s="1"/>
  <c r="K27" i="59"/>
  <c r="K25" i="59" s="1"/>
  <c r="Q27" i="59"/>
  <c r="Q25" i="59" s="1"/>
  <c r="S27" i="59"/>
  <c r="S25" i="59" s="1"/>
  <c r="W27" i="59"/>
  <c r="W25" i="59" s="1"/>
  <c r="AA27" i="59"/>
  <c r="AA25" i="59" s="1"/>
  <c r="E27" i="59"/>
  <c r="E25" i="59" s="1"/>
  <c r="AK27" i="59"/>
  <c r="AK25" i="59" s="1"/>
  <c r="M27" i="59"/>
  <c r="M25" i="59" s="1"/>
  <c r="AM58" i="20" s="1"/>
  <c r="AE41" i="58"/>
  <c r="AE38" i="58"/>
  <c r="AE40" i="58"/>
  <c r="AE39" i="58"/>
  <c r="AW42" i="58"/>
  <c r="AW38" i="58"/>
  <c r="AW39" i="58"/>
  <c r="AW40" i="58"/>
  <c r="Y41" i="58"/>
  <c r="Y38" i="58"/>
  <c r="BE40" i="58"/>
  <c r="BE38" i="58"/>
  <c r="AQ40" i="58"/>
  <c r="BC37" i="58"/>
  <c r="BC35" i="58" s="1"/>
  <c r="Y42" i="58"/>
  <c r="AG39" i="58"/>
  <c r="AG38" i="58"/>
  <c r="Q41" i="58"/>
  <c r="Q39" i="58"/>
  <c r="Q38" i="58"/>
  <c r="Q40" i="58"/>
  <c r="BE41" i="58"/>
  <c r="AG41" i="58"/>
  <c r="G42" i="58"/>
  <c r="AG40" i="58"/>
  <c r="G38" i="58"/>
  <c r="AQ38" i="58"/>
  <c r="G40" i="58"/>
  <c r="AQ42" i="58"/>
  <c r="G39" i="58"/>
  <c r="BE42" i="58"/>
  <c r="AQ39" i="58"/>
  <c r="Y40" i="58"/>
  <c r="AS37" i="57"/>
  <c r="AS35" i="57" s="1"/>
  <c r="G37" i="57"/>
  <c r="G35" i="57" s="1"/>
  <c r="S37" i="57"/>
  <c r="S35" i="57" s="1"/>
  <c r="BE37" i="57"/>
  <c r="BE35" i="57" s="1"/>
  <c r="AQ37" i="57"/>
  <c r="AQ35" i="57" s="1"/>
  <c r="W37" i="57"/>
  <c r="W35" i="57" s="1"/>
  <c r="AW37" i="57"/>
  <c r="AW35" i="57" s="1"/>
  <c r="AG37" i="57"/>
  <c r="AG35" i="57" s="1"/>
  <c r="AO37" i="57"/>
  <c r="AO35" i="57" s="1"/>
  <c r="U37" i="57"/>
  <c r="U35" i="57" s="1"/>
  <c r="I37" i="57"/>
  <c r="I35" i="57" s="1"/>
  <c r="BC37" i="57"/>
  <c r="BC35" i="57" s="1"/>
  <c r="O37" i="57"/>
  <c r="O35" i="57" s="1"/>
  <c r="K37" i="57"/>
  <c r="K35" i="57" s="1"/>
  <c r="BG37" i="57"/>
  <c r="BG35" i="57" s="1"/>
  <c r="AM37" i="57"/>
  <c r="AM35" i="57" s="1"/>
  <c r="AY37" i="57"/>
  <c r="AY35" i="57" s="1"/>
  <c r="AC37" i="57"/>
  <c r="AC35" i="57" s="1"/>
  <c r="C37" i="57"/>
  <c r="C35" i="57" s="1"/>
  <c r="AK37" i="57"/>
  <c r="AK35" i="57" s="1"/>
  <c r="AI37" i="57"/>
  <c r="AI35" i="57" s="1"/>
  <c r="Y37" i="57"/>
  <c r="Y35" i="57" s="1"/>
  <c r="AA37" i="57"/>
  <c r="AA35" i="57" s="1"/>
  <c r="Q37" i="57"/>
  <c r="Q35" i="57" s="1"/>
  <c r="BA37" i="57"/>
  <c r="BA35" i="57" s="1"/>
  <c r="AE37" i="57"/>
  <c r="AE35" i="57" s="1"/>
  <c r="AU37" i="57"/>
  <c r="AU35" i="57" s="1"/>
  <c r="M37" i="57"/>
  <c r="M35" i="57" s="1"/>
  <c r="E37" i="57"/>
  <c r="E35" i="57" s="1"/>
  <c r="G5" i="55"/>
  <c r="H439" i="20"/>
  <c r="G6" i="55"/>
  <c r="H440" i="20"/>
  <c r="Y35" i="56"/>
  <c r="H10" i="56"/>
  <c r="C3" i="56"/>
  <c r="N231" i="20"/>
  <c r="E3" i="56"/>
  <c r="AI50" i="37"/>
  <c r="AI49" i="37"/>
  <c r="AI66" i="37"/>
  <c r="AK74" i="42"/>
  <c r="AK71" i="42"/>
  <c r="AK73" i="42"/>
  <c r="AK81" i="42"/>
  <c r="AK70" i="42"/>
  <c r="AK67" i="42"/>
  <c r="AK78" i="42"/>
  <c r="AK80" i="42"/>
  <c r="E33" i="56"/>
  <c r="D13" i="56"/>
  <c r="K36" i="56"/>
  <c r="K33" i="56" s="1"/>
  <c r="H9" i="56"/>
  <c r="D11" i="56"/>
  <c r="AO51" i="56"/>
  <c r="Y36" i="56"/>
  <c r="D12" i="56"/>
  <c r="U36" i="56"/>
  <c r="U33" i="56" s="1"/>
  <c r="AO55" i="56"/>
  <c r="AO69" i="56"/>
  <c r="H20" i="56"/>
  <c r="I35" i="56"/>
  <c r="D17" i="56"/>
  <c r="H17" i="56" s="1"/>
  <c r="G36" i="56"/>
  <c r="G33" i="56" s="1"/>
  <c r="O36" i="56"/>
  <c r="O33" i="56" s="1"/>
  <c r="S35" i="56"/>
  <c r="D19" i="56"/>
  <c r="H19" i="56" s="1"/>
  <c r="W36" i="56"/>
  <c r="W33" i="56" s="1"/>
  <c r="H7" i="56"/>
  <c r="D8" i="56"/>
  <c r="H8" i="56" s="1"/>
  <c r="AE35" i="56"/>
  <c r="AE33" i="56" s="1"/>
  <c r="AC36" i="56"/>
  <c r="AC33" i="56" s="1"/>
  <c r="AQ38" i="56"/>
  <c r="BB15" i="56"/>
  <c r="S36" i="56"/>
  <c r="H5" i="56"/>
  <c r="AR40" i="56"/>
  <c r="M33" i="56"/>
  <c r="I36" i="56"/>
  <c r="B37" i="56"/>
  <c r="Y31" i="55"/>
  <c r="I31" i="55"/>
  <c r="M31" i="55"/>
  <c r="E31" i="55"/>
  <c r="U31" i="55"/>
  <c r="AC31" i="55"/>
  <c r="B35" i="55"/>
  <c r="C34" i="55"/>
  <c r="C31" i="55" s="1"/>
  <c r="BI52" i="40"/>
  <c r="D8" i="40"/>
  <c r="BA52" i="40"/>
  <c r="D15" i="40"/>
  <c r="AI53" i="37"/>
  <c r="AK79" i="42"/>
  <c r="AI52" i="37"/>
  <c r="BY81" i="19"/>
  <c r="CA81" i="19"/>
  <c r="AK75" i="42"/>
  <c r="AK72" i="42"/>
  <c r="AK69" i="42"/>
  <c r="AK66" i="42"/>
  <c r="T416" i="20"/>
  <c r="D401" i="20"/>
  <c r="E401" i="20"/>
  <c r="S386" i="20"/>
  <c r="T386" i="20"/>
  <c r="S387" i="20"/>
  <c r="T387" i="20"/>
  <c r="S388" i="20"/>
  <c r="T388" i="20"/>
  <c r="D34" i="40"/>
  <c r="G191" i="20" s="1"/>
  <c r="AW55" i="40"/>
  <c r="C34" i="40" s="1"/>
  <c r="F191" i="20" s="1"/>
  <c r="S385" i="20"/>
  <c r="T385" i="20"/>
  <c r="BS51" i="20"/>
  <c r="BS32" i="20"/>
  <c r="BS18" i="20"/>
  <c r="BS50" i="20"/>
  <c r="BS54" i="20"/>
  <c r="BS22" i="20"/>
  <c r="BS43" i="20"/>
  <c r="BS19" i="20"/>
  <c r="BS58" i="20"/>
  <c r="BS36" i="20"/>
  <c r="BS29" i="20"/>
  <c r="BS21" i="20"/>
  <c r="BS16" i="20"/>
  <c r="BS47" i="20"/>
  <c r="BS13" i="20"/>
  <c r="BS14" i="20"/>
  <c r="BS11" i="20"/>
  <c r="BS12" i="20"/>
  <c r="N123" i="20" l="1"/>
  <c r="N122" i="20"/>
  <c r="H8" i="45"/>
  <c r="O123" i="20"/>
  <c r="O120" i="20"/>
  <c r="O124" i="20"/>
  <c r="C3" i="45"/>
  <c r="N120" i="20"/>
  <c r="AC36" i="45"/>
  <c r="F11" i="57"/>
  <c r="AJ52" i="20"/>
  <c r="F7" i="59"/>
  <c r="Y121" i="20" s="1"/>
  <c r="AM21" i="20"/>
  <c r="AM14" i="20"/>
  <c r="F8" i="59"/>
  <c r="O122" i="20"/>
  <c r="N121" i="20"/>
  <c r="H7" i="45"/>
  <c r="H6" i="45"/>
  <c r="O121" i="20"/>
  <c r="H9" i="45"/>
  <c r="G36" i="45"/>
  <c r="H5" i="45"/>
  <c r="AM66" i="20"/>
  <c r="F17" i="59"/>
  <c r="AM44" i="20"/>
  <c r="F19" i="59"/>
  <c r="AM54" i="20"/>
  <c r="AM62" i="20"/>
  <c r="F15" i="59"/>
  <c r="Y128" i="20" s="1"/>
  <c r="AS37" i="58"/>
  <c r="AS35" i="58" s="1"/>
  <c r="F28" i="58" s="1"/>
  <c r="K37" i="58"/>
  <c r="K35" i="58" s="1"/>
  <c r="F9" i="58" s="1"/>
  <c r="BA37" i="58"/>
  <c r="BA35" i="58" s="1"/>
  <c r="F8" i="58" s="1"/>
  <c r="BG37" i="58"/>
  <c r="BG35" i="58" s="1"/>
  <c r="F29" i="58" s="1"/>
  <c r="AK37" i="58"/>
  <c r="AK35" i="58" s="1"/>
  <c r="F30" i="58" s="1"/>
  <c r="M37" i="58"/>
  <c r="M35" i="58" s="1"/>
  <c r="AK22" i="20" s="1"/>
  <c r="AI37" i="58"/>
  <c r="AI35" i="58" s="1"/>
  <c r="AK24" i="20" s="1"/>
  <c r="W37" i="58"/>
  <c r="W35" i="58" s="1"/>
  <c r="F15" i="58" s="1"/>
  <c r="E37" i="58"/>
  <c r="E35" i="58" s="1"/>
  <c r="F19" i="58" s="1"/>
  <c r="U37" i="58"/>
  <c r="U35" i="58" s="1"/>
  <c r="F17" i="58" s="1"/>
  <c r="AA37" i="58"/>
  <c r="AA35" i="58" s="1"/>
  <c r="AK43" i="20" s="1"/>
  <c r="AO37" i="58"/>
  <c r="AO35" i="58" s="1"/>
  <c r="F26" i="58" s="1"/>
  <c r="S37" i="58"/>
  <c r="S35" i="58" s="1"/>
  <c r="F12" i="58" s="1"/>
  <c r="I37" i="58"/>
  <c r="I35" i="58" s="1"/>
  <c r="AK52" i="20" s="1"/>
  <c r="C37" i="58"/>
  <c r="C35" i="58" s="1"/>
  <c r="F7" i="58" s="1"/>
  <c r="F9" i="59"/>
  <c r="Y122" i="20" s="1"/>
  <c r="AM15" i="20"/>
  <c r="AU37" i="58"/>
  <c r="AU35" i="58" s="1"/>
  <c r="AK40" i="20" s="1"/>
  <c r="AY37" i="58"/>
  <c r="AY35" i="58" s="1"/>
  <c r="AK17" i="20" s="1"/>
  <c r="AC37" i="58"/>
  <c r="AC35" i="58" s="1"/>
  <c r="AK46" i="20" s="1"/>
  <c r="AM37" i="58"/>
  <c r="AM35" i="58" s="1"/>
  <c r="AK15" i="20" s="1"/>
  <c r="O37" i="58"/>
  <c r="O35" i="58" s="1"/>
  <c r="F24" i="58" s="1"/>
  <c r="F10" i="59"/>
  <c r="Y123" i="20" s="1"/>
  <c r="AM29" i="20"/>
  <c r="F5" i="59"/>
  <c r="AM11" i="20"/>
  <c r="F20" i="59"/>
  <c r="AM22" i="20"/>
  <c r="F12" i="59"/>
  <c r="Y125" i="20" s="1"/>
  <c r="AM13" i="20"/>
  <c r="F11" i="59"/>
  <c r="Y124" i="20" s="1"/>
  <c r="AM16" i="20"/>
  <c r="F14" i="59"/>
  <c r="Y127" i="20" s="1"/>
  <c r="AM36" i="20"/>
  <c r="F6" i="59"/>
  <c r="AM12" i="20"/>
  <c r="F22" i="59"/>
  <c r="AM19" i="20"/>
  <c r="AM46" i="20"/>
  <c r="F16" i="59"/>
  <c r="Y129" i="20" s="1"/>
  <c r="AM18" i="20"/>
  <c r="F21" i="59"/>
  <c r="AW37" i="58"/>
  <c r="AW35" i="58" s="1"/>
  <c r="AK27" i="20" s="1"/>
  <c r="AE37" i="58"/>
  <c r="AE35" i="58" s="1"/>
  <c r="AK38" i="20" s="1"/>
  <c r="AG37" i="58"/>
  <c r="AG35" i="58" s="1"/>
  <c r="AK41" i="20" s="1"/>
  <c r="Y37" i="58"/>
  <c r="Y35" i="58" s="1"/>
  <c r="F14" i="58" s="1"/>
  <c r="BE37" i="58"/>
  <c r="BE35" i="58" s="1"/>
  <c r="AK39" i="20" s="1"/>
  <c r="F33" i="58"/>
  <c r="AK29" i="20"/>
  <c r="Q37" i="58"/>
  <c r="Q35" i="58" s="1"/>
  <c r="AQ37" i="58"/>
  <c r="AQ35" i="58" s="1"/>
  <c r="F9" i="57"/>
  <c r="AJ11" i="20"/>
  <c r="F21" i="57"/>
  <c r="AJ23" i="20"/>
  <c r="F28" i="57"/>
  <c r="AJ17" i="20"/>
  <c r="F26" i="57"/>
  <c r="AJ14" i="20"/>
  <c r="F13" i="57"/>
  <c r="AJ32" i="20"/>
  <c r="F14" i="57"/>
  <c r="AJ38" i="20"/>
  <c r="F5" i="57"/>
  <c r="AJ13" i="20"/>
  <c r="F20" i="57"/>
  <c r="AJ15" i="20"/>
  <c r="F23" i="57"/>
  <c r="AJ53" i="20"/>
  <c r="F7" i="57"/>
  <c r="AJ16" i="20"/>
  <c r="F29" i="57"/>
  <c r="AJ43" i="20"/>
  <c r="F24" i="57"/>
  <c r="AJ21" i="20"/>
  <c r="F10" i="57"/>
  <c r="AJ27" i="20"/>
  <c r="G37" i="58"/>
  <c r="G35" i="58" s="1"/>
  <c r="F25" i="57"/>
  <c r="AJ35" i="20"/>
  <c r="F8" i="57"/>
  <c r="AJ31" i="20"/>
  <c r="F31" i="57"/>
  <c r="AJ42" i="20"/>
  <c r="F18" i="57"/>
  <c r="AJ36" i="20"/>
  <c r="F22" i="57"/>
  <c r="AJ24" i="20"/>
  <c r="F32" i="57"/>
  <c r="AJ58" i="20"/>
  <c r="F15" i="57"/>
  <c r="AJ47" i="20"/>
  <c r="F16" i="57"/>
  <c r="AJ46" i="20"/>
  <c r="F30" i="57"/>
  <c r="AJ22" i="20"/>
  <c r="F27" i="57"/>
  <c r="AJ12" i="20"/>
  <c r="F33" i="57"/>
  <c r="AJ29" i="20"/>
  <c r="F12" i="57"/>
  <c r="AJ39" i="20"/>
  <c r="F19" i="57"/>
  <c r="AJ51" i="20"/>
  <c r="F6" i="57"/>
  <c r="AJ19" i="20"/>
  <c r="F17" i="57"/>
  <c r="AJ20" i="20"/>
  <c r="Y33" i="56"/>
  <c r="H12" i="56"/>
  <c r="O233" i="20"/>
  <c r="H11" i="56"/>
  <c r="O232" i="20"/>
  <c r="H13" i="56"/>
  <c r="N443" i="20"/>
  <c r="S33" i="56"/>
  <c r="AG25" i="56"/>
  <c r="Y25" i="56"/>
  <c r="Q25" i="56"/>
  <c r="I25" i="56"/>
  <c r="AC25" i="56"/>
  <c r="T25" i="56"/>
  <c r="T24" i="56" s="1"/>
  <c r="AX35" i="20" s="1"/>
  <c r="K25" i="56"/>
  <c r="AI25" i="56"/>
  <c r="G25" i="56"/>
  <c r="V25" i="56"/>
  <c r="V24" i="56" s="1"/>
  <c r="AX46" i="20" s="1"/>
  <c r="AB25" i="56"/>
  <c r="AB24" i="56" s="1"/>
  <c r="AX15" i="20" s="1"/>
  <c r="S25" i="56"/>
  <c r="J25" i="56"/>
  <c r="J24" i="56" s="1"/>
  <c r="AX24" i="20" s="1"/>
  <c r="P25" i="56"/>
  <c r="P24" i="56" s="1"/>
  <c r="AX13" i="20" s="1"/>
  <c r="AJ25" i="56"/>
  <c r="AJ24" i="56" s="1"/>
  <c r="AX18" i="20" s="1"/>
  <c r="AA25" i="56"/>
  <c r="R25" i="56"/>
  <c r="R24" i="56" s="1"/>
  <c r="AX36" i="20" s="1"/>
  <c r="H25" i="56"/>
  <c r="H24" i="56" s="1"/>
  <c r="AX11" i="20" s="1"/>
  <c r="D25" i="56"/>
  <c r="D24" i="56" s="1"/>
  <c r="AX44" i="20" s="1"/>
  <c r="Z25" i="56"/>
  <c r="Z24" i="56" s="1"/>
  <c r="AX19" i="20" s="1"/>
  <c r="M25" i="56"/>
  <c r="X25" i="56"/>
  <c r="X24" i="56" s="1"/>
  <c r="AX12" i="20" s="1"/>
  <c r="O25" i="56"/>
  <c r="F25" i="56"/>
  <c r="F24" i="56" s="1"/>
  <c r="AX31" i="20" s="1"/>
  <c r="AF25" i="56"/>
  <c r="AF24" i="56" s="1"/>
  <c r="AX21" i="20" s="1"/>
  <c r="W25" i="56"/>
  <c r="N25" i="56"/>
  <c r="N24" i="56" s="1"/>
  <c r="AX58" i="20" s="1"/>
  <c r="E25" i="56"/>
  <c r="AD25" i="56"/>
  <c r="AD24" i="56" s="1"/>
  <c r="AX14" i="20" s="1"/>
  <c r="U25" i="56"/>
  <c r="L25" i="56"/>
  <c r="L24" i="56" s="1"/>
  <c r="AX43" i="20" s="1"/>
  <c r="C25" i="56"/>
  <c r="AH25" i="56"/>
  <c r="AH24" i="56" s="1"/>
  <c r="AX16" i="20" s="1"/>
  <c r="AE25" i="56"/>
  <c r="I33" i="56"/>
  <c r="O30" i="55"/>
  <c r="O28" i="55" s="1"/>
  <c r="AC30" i="55"/>
  <c r="AC27" i="55" s="1"/>
  <c r="S30" i="55"/>
  <c r="S25" i="55" s="1"/>
  <c r="C30" i="55"/>
  <c r="G30" i="55"/>
  <c r="AA30" i="55"/>
  <c r="E30" i="55"/>
  <c r="W23" i="55"/>
  <c r="O23" i="55"/>
  <c r="G23" i="55"/>
  <c r="AC23" i="55"/>
  <c r="U23" i="55"/>
  <c r="M23" i="55"/>
  <c r="AB23" i="55"/>
  <c r="AB22" i="55" s="1"/>
  <c r="BX14" i="20" s="1"/>
  <c r="D23" i="55"/>
  <c r="D22" i="55" s="1"/>
  <c r="BX36" i="20" s="1"/>
  <c r="S23" i="55"/>
  <c r="AD23" i="55"/>
  <c r="AD22" i="55" s="1"/>
  <c r="BX51" i="20" s="1"/>
  <c r="V23" i="55"/>
  <c r="V22" i="55" s="1"/>
  <c r="BX52" i="20" s="1"/>
  <c r="N23" i="55"/>
  <c r="N22" i="55" s="1"/>
  <c r="BX58" i="20" s="1"/>
  <c r="F23" i="55"/>
  <c r="F22" i="55" s="1"/>
  <c r="BX19" i="20" s="1"/>
  <c r="E23" i="55"/>
  <c r="L23" i="55"/>
  <c r="L22" i="55" s="1"/>
  <c r="BX22" i="20" s="1"/>
  <c r="AA23" i="55"/>
  <c r="Y23" i="55"/>
  <c r="Q23" i="55"/>
  <c r="I23" i="55"/>
  <c r="K23" i="55"/>
  <c r="X23" i="55"/>
  <c r="X22" i="55" s="1"/>
  <c r="BX29" i="20" s="1"/>
  <c r="P23" i="55"/>
  <c r="P22" i="55" s="1"/>
  <c r="BX13" i="20" s="1"/>
  <c r="H23" i="55"/>
  <c r="H22" i="55" s="1"/>
  <c r="BX11" i="20" s="1"/>
  <c r="T23" i="55"/>
  <c r="T22" i="55" s="1"/>
  <c r="BX12" i="20" s="1"/>
  <c r="C23" i="55"/>
  <c r="Z23" i="55"/>
  <c r="Z22" i="55" s="1"/>
  <c r="BX46" i="20" s="1"/>
  <c r="R23" i="55"/>
  <c r="R22" i="55" s="1"/>
  <c r="BX18" i="20" s="1"/>
  <c r="J23" i="55"/>
  <c r="J22" i="55" s="1"/>
  <c r="BX47" i="20" s="1"/>
  <c r="W30" i="55"/>
  <c r="Y30" i="55"/>
  <c r="I30" i="55"/>
  <c r="K30" i="55"/>
  <c r="U30" i="55"/>
  <c r="M30" i="55"/>
  <c r="Q30" i="55"/>
  <c r="AX43" i="40"/>
  <c r="AW51" i="40"/>
  <c r="E34" i="40"/>
  <c r="H191" i="20" s="1"/>
  <c r="AW52" i="40"/>
  <c r="AA389" i="20"/>
  <c r="AB389" i="20"/>
  <c r="R315" i="20"/>
  <c r="Q321" i="20"/>
  <c r="D397" i="20"/>
  <c r="E397" i="20"/>
  <c r="D398" i="20"/>
  <c r="E398" i="20"/>
  <c r="D399" i="20"/>
  <c r="E399" i="20"/>
  <c r="D400" i="20"/>
  <c r="E400" i="20"/>
  <c r="AU52" i="40"/>
  <c r="AU55" i="40"/>
  <c r="C37" i="40" s="1"/>
  <c r="E28" i="40"/>
  <c r="AS55" i="40"/>
  <c r="C28" i="40" s="1"/>
  <c r="BS52" i="40"/>
  <c r="AY52" i="40"/>
  <c r="AQ52" i="40"/>
  <c r="AO52" i="40"/>
  <c r="AK52" i="40"/>
  <c r="AI52" i="40"/>
  <c r="AG52" i="40"/>
  <c r="AE52" i="40"/>
  <c r="AC52" i="40"/>
  <c r="AA52" i="40"/>
  <c r="Y52" i="40"/>
  <c r="W52" i="40"/>
  <c r="U52" i="40"/>
  <c r="S52" i="40"/>
  <c r="Q52" i="40"/>
  <c r="O52" i="40"/>
  <c r="M52" i="40"/>
  <c r="G52" i="40"/>
  <c r="E52" i="40"/>
  <c r="C52" i="40"/>
  <c r="I52" i="40"/>
  <c r="I117" i="20"/>
  <c r="J117" i="20"/>
  <c r="A3" i="48"/>
  <c r="F17" i="48"/>
  <c r="F24" i="48"/>
  <c r="F8" i="48"/>
  <c r="F15" i="48"/>
  <c r="F18" i="48"/>
  <c r="F12" i="48"/>
  <c r="F23" i="48"/>
  <c r="F22" i="48"/>
  <c r="F16" i="48"/>
  <c r="F21" i="48"/>
  <c r="F11" i="48"/>
  <c r="F7" i="48"/>
  <c r="F19" i="48"/>
  <c r="X392" i="20" s="1"/>
  <c r="F20" i="48"/>
  <c r="F9" i="48"/>
  <c r="F13" i="48"/>
  <c r="F14" i="48"/>
  <c r="F10" i="48"/>
  <c r="F5" i="48"/>
  <c r="F6" i="48"/>
  <c r="S384" i="20"/>
  <c r="T384" i="20"/>
  <c r="D421" i="20"/>
  <c r="E421" i="20"/>
  <c r="D422" i="20"/>
  <c r="E422" i="20"/>
  <c r="D423" i="20"/>
  <c r="E423" i="20"/>
  <c r="D121" i="20"/>
  <c r="E121" i="20"/>
  <c r="AA387" i="20"/>
  <c r="AB387" i="20"/>
  <c r="AA388" i="20"/>
  <c r="AB388" i="20"/>
  <c r="BX75" i="40"/>
  <c r="BZ75" i="40"/>
  <c r="BW75" i="40" s="1"/>
  <c r="BX76" i="40"/>
  <c r="BY76" i="40" s="1"/>
  <c r="BX78" i="40"/>
  <c r="BZ78" i="40"/>
  <c r="BW78" i="40" s="1"/>
  <c r="BX79" i="40"/>
  <c r="BZ79" i="40"/>
  <c r="BW79" i="40" s="1"/>
  <c r="BX80" i="40"/>
  <c r="BZ80" i="40"/>
  <c r="BW80" i="40" s="1"/>
  <c r="BX81" i="40"/>
  <c r="BZ81" i="40"/>
  <c r="BW81" i="40" s="1"/>
  <c r="BX82" i="40"/>
  <c r="BY82" i="40" s="1"/>
  <c r="BX83" i="40"/>
  <c r="BZ83" i="40"/>
  <c r="BW83" i="40" s="1"/>
  <c r="BX84" i="40"/>
  <c r="BZ84" i="40"/>
  <c r="BW84" i="40" s="1"/>
  <c r="BX86" i="40"/>
  <c r="BZ86" i="40"/>
  <c r="BW86" i="40" s="1"/>
  <c r="BX87" i="40"/>
  <c r="BZ88" i="40"/>
  <c r="BW88" i="40" s="1"/>
  <c r="BX89" i="40"/>
  <c r="BZ89" i="40"/>
  <c r="BW89" i="40" s="1"/>
  <c r="BZ90" i="40"/>
  <c r="BW90" i="40" s="1"/>
  <c r="BX90" i="40"/>
  <c r="BX91" i="40"/>
  <c r="BZ91" i="40"/>
  <c r="BW91" i="40" s="1"/>
  <c r="BX92" i="40"/>
  <c r="BZ92" i="40"/>
  <c r="BW92" i="40" s="1"/>
  <c r="BX93" i="40"/>
  <c r="BZ93" i="40"/>
  <c r="BW93" i="40" s="1"/>
  <c r="BX94" i="40"/>
  <c r="BX95" i="40"/>
  <c r="BX96" i="40"/>
  <c r="BZ96" i="40"/>
  <c r="BW96" i="40" s="1"/>
  <c r="BX97" i="40"/>
  <c r="BZ97" i="40"/>
  <c r="BW97" i="40" s="1"/>
  <c r="BX98" i="40"/>
  <c r="BZ98" i="40"/>
  <c r="BW98" i="40" s="1"/>
  <c r="BZ99" i="40"/>
  <c r="BW99" i="40" s="1"/>
  <c r="BX100" i="40"/>
  <c r="BZ100" i="40"/>
  <c r="BW100" i="40" s="1"/>
  <c r="BX101" i="40"/>
  <c r="BZ101" i="40"/>
  <c r="BW101" i="40" s="1"/>
  <c r="BZ103" i="40"/>
  <c r="BW103" i="40" s="1"/>
  <c r="BX104" i="40"/>
  <c r="BZ104" i="40"/>
  <c r="BW104" i="40" s="1"/>
  <c r="BX105" i="40"/>
  <c r="BZ105" i="40"/>
  <c r="BW105" i="40" s="1"/>
  <c r="BX107" i="40"/>
  <c r="BZ107" i="40"/>
  <c r="BW107" i="40" s="1"/>
  <c r="BZ108" i="40"/>
  <c r="BW108" i="40" s="1"/>
  <c r="BZ109" i="40"/>
  <c r="BW109" i="40" s="1"/>
  <c r="BX110" i="40"/>
  <c r="BX112" i="40"/>
  <c r="BZ112" i="40"/>
  <c r="BW112" i="40" s="1"/>
  <c r="BZ113" i="40"/>
  <c r="BW113" i="40" s="1"/>
  <c r="BX114" i="40"/>
  <c r="BX116" i="40"/>
  <c r="BX117" i="40"/>
  <c r="BZ117" i="40"/>
  <c r="BW117" i="40" s="1"/>
  <c r="BX118" i="40"/>
  <c r="BZ119" i="40"/>
  <c r="BW119" i="40" s="1"/>
  <c r="BZ121" i="40"/>
  <c r="BW121" i="40" s="1"/>
  <c r="BZ122" i="40"/>
  <c r="BW122" i="40" s="1"/>
  <c r="BZ123" i="40"/>
  <c r="BW123" i="40" s="1"/>
  <c r="BX124" i="40"/>
  <c r="BZ125" i="40"/>
  <c r="BW125" i="40" s="1"/>
  <c r="BZ126" i="40"/>
  <c r="BW126" i="40" s="1"/>
  <c r="BZ127" i="40"/>
  <c r="BW127" i="40" s="1"/>
  <c r="BZ128" i="40"/>
  <c r="BW128" i="40" s="1"/>
  <c r="BZ130" i="40"/>
  <c r="BW130" i="40" s="1"/>
  <c r="BZ131" i="40"/>
  <c r="BW131" i="40" s="1"/>
  <c r="BZ132" i="40"/>
  <c r="BW132" i="40" s="1"/>
  <c r="BX133" i="40"/>
  <c r="BZ135" i="40"/>
  <c r="BW135" i="40" s="1"/>
  <c r="BZ137" i="40"/>
  <c r="BW137" i="40" s="1"/>
  <c r="BZ138" i="40"/>
  <c r="BW138" i="40" s="1"/>
  <c r="BX139" i="40"/>
  <c r="BX141" i="40"/>
  <c r="BZ142" i="40"/>
  <c r="BW142" i="40" s="1"/>
  <c r="Y119" i="20" l="1"/>
  <c r="Y118" i="20"/>
  <c r="Y120" i="20"/>
  <c r="AG178" i="20"/>
  <c r="AG180" i="20"/>
  <c r="AG177" i="20"/>
  <c r="AG179" i="20"/>
  <c r="AG175" i="20"/>
  <c r="I126" i="20"/>
  <c r="AG172" i="20"/>
  <c r="AG173" i="20"/>
  <c r="AG176" i="20"/>
  <c r="AG174" i="20"/>
  <c r="AY42" i="48"/>
  <c r="A96" i="48" s="1"/>
  <c r="AA42" i="48"/>
  <c r="A72" i="48" s="1"/>
  <c r="C42" i="48"/>
  <c r="A48" i="48" s="1"/>
  <c r="AJ42" i="48"/>
  <c r="A81" i="48" s="1"/>
  <c r="BE42" i="48"/>
  <c r="A102" i="48" s="1"/>
  <c r="BB42" i="48"/>
  <c r="A99" i="48" s="1"/>
  <c r="AV42" i="48"/>
  <c r="A93" i="48" s="1"/>
  <c r="AY93" i="48" s="1"/>
  <c r="X42" i="48"/>
  <c r="A69" i="48" s="1"/>
  <c r="O42" i="48"/>
  <c r="A60" i="48" s="1"/>
  <c r="AP60" i="48" s="1"/>
  <c r="I42" i="48"/>
  <c r="AS42" i="48"/>
  <c r="A90" i="48" s="1"/>
  <c r="AY90" i="48" s="1"/>
  <c r="U42" i="48"/>
  <c r="A66" i="48" s="1"/>
  <c r="AM42" i="48"/>
  <c r="A84" i="48" s="1"/>
  <c r="BH42" i="48"/>
  <c r="A105" i="48" s="1"/>
  <c r="AG42" i="48"/>
  <c r="A78" i="48" s="1"/>
  <c r="F42" i="48"/>
  <c r="A51" i="48" s="1"/>
  <c r="AP42" i="48"/>
  <c r="A87" i="48" s="1"/>
  <c r="O87" i="48" s="1"/>
  <c r="R42" i="48"/>
  <c r="A63" i="48" s="1"/>
  <c r="L42" i="48"/>
  <c r="A57" i="48" s="1"/>
  <c r="C57" i="48" s="1"/>
  <c r="AD42" i="48"/>
  <c r="A75" i="48" s="1"/>
  <c r="AM74" i="20"/>
  <c r="AJ74" i="20"/>
  <c r="I124" i="20"/>
  <c r="I125" i="20"/>
  <c r="I122" i="20"/>
  <c r="I123" i="20"/>
  <c r="U35" i="45"/>
  <c r="U31" i="45" s="1"/>
  <c r="X390" i="20"/>
  <c r="AG163" i="20"/>
  <c r="Y35" i="45"/>
  <c r="Y31" i="45" s="1"/>
  <c r="AK35" i="45"/>
  <c r="AK31" i="45" s="1"/>
  <c r="S35" i="45"/>
  <c r="S30" i="45" s="1"/>
  <c r="W35" i="45"/>
  <c r="W32" i="45" s="1"/>
  <c r="O35" i="45"/>
  <c r="O34" i="45" s="1"/>
  <c r="G35" i="45"/>
  <c r="G32" i="45" s="1"/>
  <c r="Q35" i="45"/>
  <c r="Q33" i="45" s="1"/>
  <c r="I35" i="45"/>
  <c r="I32" i="45" s="1"/>
  <c r="AM35" i="45"/>
  <c r="AM34" i="45" s="1"/>
  <c r="M35" i="45"/>
  <c r="M31" i="45" s="1"/>
  <c r="AA35" i="45"/>
  <c r="AA34" i="45" s="1"/>
  <c r="E35" i="45"/>
  <c r="E31" i="45" s="1"/>
  <c r="C35" i="45"/>
  <c r="C31" i="45" s="1"/>
  <c r="AC35" i="45"/>
  <c r="AC31" i="45" s="1"/>
  <c r="K35" i="45"/>
  <c r="K30" i="45" s="1"/>
  <c r="AE35" i="45"/>
  <c r="AE31" i="45" s="1"/>
  <c r="AG35" i="45"/>
  <c r="AG33" i="45" s="1"/>
  <c r="AI35" i="45"/>
  <c r="AI30" i="45" s="1"/>
  <c r="Y298" i="20"/>
  <c r="Y300" i="20"/>
  <c r="Y297" i="20"/>
  <c r="Y299" i="20"/>
  <c r="P417" i="20"/>
  <c r="AG164" i="20"/>
  <c r="I121" i="20"/>
  <c r="X386" i="20"/>
  <c r="Y293" i="20"/>
  <c r="Y296" i="20"/>
  <c r="AG171" i="20"/>
  <c r="AG168" i="20"/>
  <c r="AG165" i="20"/>
  <c r="Y294" i="20"/>
  <c r="Y292" i="20"/>
  <c r="AG169" i="20"/>
  <c r="AG170" i="20"/>
  <c r="AG167" i="20"/>
  <c r="AG166" i="20"/>
  <c r="Y295" i="20"/>
  <c r="P416" i="20"/>
  <c r="Q320" i="20"/>
  <c r="AK31" i="20"/>
  <c r="AK23" i="20"/>
  <c r="AK12" i="20"/>
  <c r="F25" i="58"/>
  <c r="Y183" i="20" s="1"/>
  <c r="AK42" i="20"/>
  <c r="AK32" i="20"/>
  <c r="F11" i="58"/>
  <c r="F32" i="58"/>
  <c r="AK21" i="20"/>
  <c r="F21" i="58"/>
  <c r="AK14" i="20"/>
  <c r="AK16" i="20"/>
  <c r="AK36" i="20"/>
  <c r="F10" i="58"/>
  <c r="F18" i="58"/>
  <c r="F5" i="58"/>
  <c r="AK20" i="20"/>
  <c r="F22" i="58"/>
  <c r="F13" i="58"/>
  <c r="AK58" i="20"/>
  <c r="F20" i="58"/>
  <c r="AK19" i="20"/>
  <c r="F23" i="58"/>
  <c r="Y181" i="20" s="1"/>
  <c r="F16" i="58"/>
  <c r="AK35" i="20"/>
  <c r="F27" i="58"/>
  <c r="AK11" i="20"/>
  <c r="F31" i="58"/>
  <c r="AK47" i="20"/>
  <c r="F6" i="58"/>
  <c r="AK13" i="20"/>
  <c r="I120" i="20"/>
  <c r="X385" i="20"/>
  <c r="X388" i="20"/>
  <c r="X389" i="20"/>
  <c r="X387" i="20"/>
  <c r="X391" i="20"/>
  <c r="X384" i="20"/>
  <c r="I119" i="20"/>
  <c r="Q32" i="56"/>
  <c r="Q27" i="56" s="1"/>
  <c r="Y32" i="56"/>
  <c r="Y29" i="56" s="1"/>
  <c r="I32" i="56"/>
  <c r="K32" i="56"/>
  <c r="AA32" i="56"/>
  <c r="AG32" i="56"/>
  <c r="C32" i="56"/>
  <c r="G32" i="56"/>
  <c r="E32" i="56"/>
  <c r="AE32" i="56"/>
  <c r="AC32" i="56"/>
  <c r="M32" i="56"/>
  <c r="S32" i="56"/>
  <c r="AI32" i="56"/>
  <c r="O32" i="56"/>
  <c r="W32" i="56"/>
  <c r="U32" i="56"/>
  <c r="O27" i="55"/>
  <c r="O26" i="55"/>
  <c r="O25" i="55"/>
  <c r="S26" i="55"/>
  <c r="O29" i="55"/>
  <c r="AC25" i="55"/>
  <c r="AC29" i="55"/>
  <c r="AC26" i="55"/>
  <c r="AC28" i="55"/>
  <c r="S29" i="55"/>
  <c r="S28" i="55"/>
  <c r="S27" i="55"/>
  <c r="Q27" i="55"/>
  <c r="Q26" i="55"/>
  <c r="Q28" i="55"/>
  <c r="Q25" i="55"/>
  <c r="Q29" i="55"/>
  <c r="E28" i="55"/>
  <c r="E29" i="55"/>
  <c r="E27" i="55"/>
  <c r="E25" i="55"/>
  <c r="E26" i="55"/>
  <c r="M26" i="55"/>
  <c r="M27" i="55"/>
  <c r="M29" i="55"/>
  <c r="M25" i="55"/>
  <c r="M28" i="55"/>
  <c r="I26" i="55"/>
  <c r="I29" i="55"/>
  <c r="I25" i="55"/>
  <c r="I28" i="55"/>
  <c r="I27" i="55"/>
  <c r="AA29" i="55"/>
  <c r="AA25" i="55"/>
  <c r="AA26" i="55"/>
  <c r="AA28" i="55"/>
  <c r="AA27" i="55"/>
  <c r="U29" i="55"/>
  <c r="U28" i="55"/>
  <c r="U25" i="55"/>
  <c r="U27" i="55"/>
  <c r="U26" i="55"/>
  <c r="Y29" i="55"/>
  <c r="Y25" i="55"/>
  <c r="Y28" i="55"/>
  <c r="Y26" i="55"/>
  <c r="Y27" i="55"/>
  <c r="G28" i="55"/>
  <c r="G29" i="55"/>
  <c r="G25" i="55"/>
  <c r="G27" i="55"/>
  <c r="G26" i="55"/>
  <c r="K29" i="55"/>
  <c r="K25" i="55"/>
  <c r="K27" i="55"/>
  <c r="K26" i="55"/>
  <c r="K28" i="55"/>
  <c r="W28" i="55"/>
  <c r="W25" i="55"/>
  <c r="W29" i="55"/>
  <c r="W26" i="55"/>
  <c r="W27" i="55"/>
  <c r="C27" i="55"/>
  <c r="C29" i="55"/>
  <c r="C25" i="55"/>
  <c r="C28" i="55"/>
  <c r="C26" i="55"/>
  <c r="BX109" i="40"/>
  <c r="BY109" i="40" s="1"/>
  <c r="BZ110" i="40"/>
  <c r="BW110" i="40" s="1"/>
  <c r="BX137" i="40"/>
  <c r="BY137" i="40" s="1"/>
  <c r="BX143" i="40"/>
  <c r="BX77" i="40"/>
  <c r="K52" i="40"/>
  <c r="BX125" i="40"/>
  <c r="BY125" i="40" s="1"/>
  <c r="BZ143" i="40"/>
  <c r="BW143" i="40" s="1"/>
  <c r="BX134" i="40"/>
  <c r="BX115" i="40"/>
  <c r="BX127" i="40"/>
  <c r="BX119" i="40"/>
  <c r="BY119" i="40" s="1"/>
  <c r="I118" i="20"/>
  <c r="BX102" i="40"/>
  <c r="BX106" i="40"/>
  <c r="BX138" i="40"/>
  <c r="BX129" i="40"/>
  <c r="E37" i="40"/>
  <c r="D37" i="40"/>
  <c r="X41" i="48"/>
  <c r="H25" i="48"/>
  <c r="F41" i="48"/>
  <c r="BB41" i="48"/>
  <c r="U41" i="48"/>
  <c r="H26" i="48"/>
  <c r="AM41" i="48"/>
  <c r="BX132" i="40"/>
  <c r="BZ129" i="40"/>
  <c r="BW129" i="40" s="1"/>
  <c r="BX99" i="40"/>
  <c r="BY99" i="40" s="1"/>
  <c r="BZ134" i="40"/>
  <c r="BW134" i="40" s="1"/>
  <c r="BY98" i="40"/>
  <c r="BX131" i="40"/>
  <c r="BY131" i="40" s="1"/>
  <c r="BX108" i="40"/>
  <c r="BY108" i="40" s="1"/>
  <c r="BY97" i="40"/>
  <c r="BY90" i="40"/>
  <c r="BX140" i="40"/>
  <c r="BX142" i="40"/>
  <c r="BZ77" i="40"/>
  <c r="BW77" i="40" s="1"/>
  <c r="AT43" i="40"/>
  <c r="AU51" i="40"/>
  <c r="AV43" i="40"/>
  <c r="AS51" i="40"/>
  <c r="BY112" i="40"/>
  <c r="BY83" i="40"/>
  <c r="BY84" i="40"/>
  <c r="BX135" i="40"/>
  <c r="BY135" i="40" s="1"/>
  <c r="BZ106" i="40"/>
  <c r="BW106" i="40" s="1"/>
  <c r="BY89" i="40"/>
  <c r="BY100" i="40"/>
  <c r="BZ115" i="40"/>
  <c r="BW115" i="40" s="1"/>
  <c r="BX103" i="40"/>
  <c r="BY103" i="40" s="1"/>
  <c r="BY96" i="40"/>
  <c r="BX121" i="40"/>
  <c r="BZ87" i="40"/>
  <c r="BW87" i="40" s="1"/>
  <c r="BY101" i="40"/>
  <c r="BX113" i="40"/>
  <c r="BY113" i="40" s="1"/>
  <c r="BY92" i="40"/>
  <c r="BZ140" i="40"/>
  <c r="BW140" i="40" s="1"/>
  <c r="BX128" i="40"/>
  <c r="BZ94" i="40"/>
  <c r="BW94" i="40" s="1"/>
  <c r="BY80" i="40"/>
  <c r="BY79" i="40"/>
  <c r="BY91" i="40"/>
  <c r="BY107" i="40"/>
  <c r="BY105" i="40"/>
  <c r="BY93" i="40"/>
  <c r="BY75" i="40"/>
  <c r="BY78" i="40"/>
  <c r="BY86" i="40"/>
  <c r="BY117" i="40"/>
  <c r="BY104" i="40"/>
  <c r="BY81" i="40"/>
  <c r="BZ136" i="40"/>
  <c r="BW136" i="40" s="1"/>
  <c r="BZ120" i="40"/>
  <c r="BW120" i="40" s="1"/>
  <c r="BZ111" i="40"/>
  <c r="BW111" i="40" s="1"/>
  <c r="BX126" i="40"/>
  <c r="BX120" i="40"/>
  <c r="BX111" i="40"/>
  <c r="BX88" i="40"/>
  <c r="BX136" i="40"/>
  <c r="BX130" i="40"/>
  <c r="BZ102" i="40"/>
  <c r="BW102" i="40" s="1"/>
  <c r="BH44" i="48"/>
  <c r="BH40" i="48" s="1"/>
  <c r="BB44" i="48"/>
  <c r="BB40" i="48" s="1"/>
  <c r="AM44" i="48"/>
  <c r="AM40" i="48" s="1"/>
  <c r="AJ44" i="48"/>
  <c r="AJ40" i="48" s="1"/>
  <c r="AG44" i="48"/>
  <c r="AG40" i="48" s="1"/>
  <c r="AA44" i="48"/>
  <c r="AA40" i="48" s="1"/>
  <c r="X44" i="48"/>
  <c r="X40" i="48" s="1"/>
  <c r="U44" i="48"/>
  <c r="U40" i="48" s="1"/>
  <c r="F44" i="48"/>
  <c r="F40" i="48" s="1"/>
  <c r="BI44" i="48"/>
  <c r="BJ43" i="48"/>
  <c r="BI43" i="48"/>
  <c r="BH43" i="48"/>
  <c r="BF44" i="48"/>
  <c r="BG43" i="48"/>
  <c r="BF43" i="48"/>
  <c r="BC44" i="48"/>
  <c r="BD43" i="48"/>
  <c r="BC43" i="48"/>
  <c r="BB43" i="48"/>
  <c r="AZ44" i="48"/>
  <c r="BA43" i="48"/>
  <c r="AZ43" i="48"/>
  <c r="AW44" i="48"/>
  <c r="AX43" i="48"/>
  <c r="AW43" i="48"/>
  <c r="AT44" i="48"/>
  <c r="AU43" i="48"/>
  <c r="AT43" i="48"/>
  <c r="AQ44" i="48"/>
  <c r="AR43" i="48"/>
  <c r="AQ43" i="48"/>
  <c r="AN44" i="48"/>
  <c r="AO43" i="48"/>
  <c r="AN43" i="48"/>
  <c r="AM43" i="48"/>
  <c r="AK44" i="48"/>
  <c r="AL43" i="48"/>
  <c r="AK43" i="48"/>
  <c r="AJ43" i="48"/>
  <c r="AH44" i="48"/>
  <c r="AI43" i="48"/>
  <c r="AH43" i="48"/>
  <c r="AG43" i="48"/>
  <c r="AG41" i="48" s="1"/>
  <c r="AE44" i="48"/>
  <c r="AF43" i="48"/>
  <c r="AE43" i="48"/>
  <c r="AB44" i="48"/>
  <c r="AC43" i="48"/>
  <c r="AB43" i="48"/>
  <c r="AA43" i="48"/>
  <c r="Y44" i="48"/>
  <c r="Z43" i="48"/>
  <c r="Y43" i="48"/>
  <c r="X43" i="48"/>
  <c r="V44" i="48"/>
  <c r="W43" i="48"/>
  <c r="V43" i="48"/>
  <c r="U43" i="48"/>
  <c r="S44" i="48"/>
  <c r="T43" i="48"/>
  <c r="S43" i="48"/>
  <c r="P44" i="48"/>
  <c r="Q43" i="48"/>
  <c r="P43" i="48"/>
  <c r="M44" i="48"/>
  <c r="N43" i="48"/>
  <c r="M43" i="48"/>
  <c r="J44" i="48"/>
  <c r="K43" i="48"/>
  <c r="J43" i="48"/>
  <c r="G44" i="48"/>
  <c r="H43" i="48"/>
  <c r="G43" i="48"/>
  <c r="F43" i="48"/>
  <c r="D43" i="48"/>
  <c r="E43" i="48"/>
  <c r="L75" i="54"/>
  <c r="K75" i="54"/>
  <c r="AZ75" i="54" s="1"/>
  <c r="L74" i="54"/>
  <c r="K74" i="54"/>
  <c r="AX73" i="54"/>
  <c r="AW73" i="54"/>
  <c r="L72" i="54"/>
  <c r="K72" i="54"/>
  <c r="AX71" i="54"/>
  <c r="AW71" i="54"/>
  <c r="L70" i="54"/>
  <c r="K70" i="54"/>
  <c r="AZ69" i="54"/>
  <c r="AW69" i="54" s="1"/>
  <c r="L69" i="54"/>
  <c r="AX69" i="54" s="1"/>
  <c r="K69" i="54"/>
  <c r="L68" i="54"/>
  <c r="K68" i="54"/>
  <c r="AZ68" i="54" s="1"/>
  <c r="AW68" i="54" s="1"/>
  <c r="L67" i="54"/>
  <c r="K67" i="54"/>
  <c r="AZ67" i="54" s="1"/>
  <c r="L66" i="54"/>
  <c r="K66" i="54"/>
  <c r="AX65" i="54"/>
  <c r="AW65" i="54"/>
  <c r="L64" i="54"/>
  <c r="K64" i="54"/>
  <c r="L63" i="54"/>
  <c r="K63" i="54"/>
  <c r="AZ63" i="54" s="1"/>
  <c r="AW63" i="54" s="1"/>
  <c r="L62" i="54"/>
  <c r="K62" i="54"/>
  <c r="L61" i="54"/>
  <c r="K61" i="54"/>
  <c r="AZ61" i="54" s="1"/>
  <c r="AW61" i="54" s="1"/>
  <c r="L60" i="54"/>
  <c r="K60" i="54"/>
  <c r="L59" i="54"/>
  <c r="K59" i="54"/>
  <c r="AZ59" i="54" s="1"/>
  <c r="AW59" i="54" s="1"/>
  <c r="L58" i="54"/>
  <c r="K58" i="54"/>
  <c r="L57" i="54"/>
  <c r="K57" i="54"/>
  <c r="AZ57" i="54" s="1"/>
  <c r="AX56" i="54"/>
  <c r="AW56" i="54"/>
  <c r="L53" i="54"/>
  <c r="K53" i="54"/>
  <c r="AZ53" i="54" s="1"/>
  <c r="L52" i="54"/>
  <c r="K52" i="54"/>
  <c r="L51" i="54"/>
  <c r="K51" i="54"/>
  <c r="AZ51" i="54" s="1"/>
  <c r="AW51" i="54" s="1"/>
  <c r="AX50" i="54"/>
  <c r="AW50" i="54"/>
  <c r="L49" i="54"/>
  <c r="K49" i="54"/>
  <c r="AZ49" i="54" s="1"/>
  <c r="AW49" i="54" s="1"/>
  <c r="AX48" i="54"/>
  <c r="AW48" i="54"/>
  <c r="L47" i="54"/>
  <c r="K47" i="54"/>
  <c r="AZ47" i="54" s="1"/>
  <c r="AW47" i="54" s="1"/>
  <c r="AX46" i="54"/>
  <c r="AW46" i="54"/>
  <c r="L45" i="54"/>
  <c r="K45" i="54"/>
  <c r="AZ45" i="54" s="1"/>
  <c r="AW45" i="54" s="1"/>
  <c r="L44" i="54"/>
  <c r="K44" i="54"/>
  <c r="AZ44" i="54" s="1"/>
  <c r="AW44" i="54" s="1"/>
  <c r="L43" i="54"/>
  <c r="K43" i="54"/>
  <c r="AZ43" i="54" s="1"/>
  <c r="AW43" i="54" s="1"/>
  <c r="L42" i="54"/>
  <c r="K42" i="54"/>
  <c r="L41" i="54"/>
  <c r="K41" i="54"/>
  <c r="AZ41" i="54" s="1"/>
  <c r="AW41" i="54" s="1"/>
  <c r="L40" i="54"/>
  <c r="K40" i="54"/>
  <c r="AZ40" i="54" s="1"/>
  <c r="AW40" i="54" s="1"/>
  <c r="L39" i="54"/>
  <c r="K39" i="54"/>
  <c r="L38" i="54"/>
  <c r="K38" i="54"/>
  <c r="L37" i="54"/>
  <c r="K37" i="54"/>
  <c r="AZ37" i="54" s="1"/>
  <c r="AW37" i="54" s="1"/>
  <c r="L36" i="54"/>
  <c r="K36" i="54"/>
  <c r="AZ36" i="54" s="1"/>
  <c r="AW36" i="54" s="1"/>
  <c r="L35" i="54"/>
  <c r="K35" i="54"/>
  <c r="L34" i="54"/>
  <c r="K34" i="54"/>
  <c r="AZ33" i="54"/>
  <c r="AW33" i="54" s="1"/>
  <c r="L33" i="54"/>
  <c r="K33" i="54"/>
  <c r="L32" i="54"/>
  <c r="K32" i="54"/>
  <c r="AZ32" i="54" s="1"/>
  <c r="AW32" i="54" s="1"/>
  <c r="AZ31" i="54"/>
  <c r="AW31" i="54" s="1"/>
  <c r="AX31" i="54"/>
  <c r="AZ30" i="54"/>
  <c r="AW30" i="54" s="1"/>
  <c r="AX30" i="54"/>
  <c r="AZ29" i="54"/>
  <c r="AW29" i="54" s="1"/>
  <c r="AX29" i="54"/>
  <c r="AZ28" i="54"/>
  <c r="AW28" i="54" s="1"/>
  <c r="AX28" i="54"/>
  <c r="AX27" i="54"/>
  <c r="AW27" i="54"/>
  <c r="AZ26" i="54"/>
  <c r="AW26" i="54" s="1"/>
  <c r="AX26" i="54"/>
  <c r="AZ25" i="54"/>
  <c r="AW25" i="54" s="1"/>
  <c r="AX25" i="54"/>
  <c r="AZ24" i="54"/>
  <c r="AW24" i="54" s="1"/>
  <c r="AX24" i="54"/>
  <c r="AZ23" i="54"/>
  <c r="AW23" i="54" s="1"/>
  <c r="AX23" i="54"/>
  <c r="AZ22" i="54"/>
  <c r="AW22" i="54" s="1"/>
  <c r="AX22" i="54"/>
  <c r="AZ21" i="54"/>
  <c r="AW21" i="54" s="1"/>
  <c r="AX21" i="54"/>
  <c r="AZ20" i="54"/>
  <c r="AW20" i="54" s="1"/>
  <c r="AX20" i="54"/>
  <c r="AZ19" i="54"/>
  <c r="AW19" i="54" s="1"/>
  <c r="AX19" i="54"/>
  <c r="AZ18" i="54"/>
  <c r="AW18" i="54" s="1"/>
  <c r="AX18" i="54"/>
  <c r="AZ17" i="54"/>
  <c r="AW17" i="54" s="1"/>
  <c r="AX17" i="54"/>
  <c r="AZ16" i="54"/>
  <c r="AW16" i="54" s="1"/>
  <c r="AX16" i="54"/>
  <c r="AZ15" i="54"/>
  <c r="AW15" i="54" s="1"/>
  <c r="AX15" i="54"/>
  <c r="AX14" i="54"/>
  <c r="AW14" i="54"/>
  <c r="AZ13" i="54"/>
  <c r="AW13" i="54" s="1"/>
  <c r="AX13" i="54"/>
  <c r="AZ12" i="54"/>
  <c r="AW12" i="54" s="1"/>
  <c r="AX12" i="54"/>
  <c r="AZ11" i="54"/>
  <c r="AW11" i="54" s="1"/>
  <c r="AX11" i="54"/>
  <c r="AZ10" i="54"/>
  <c r="AW10" i="54" s="1"/>
  <c r="AX10" i="54"/>
  <c r="AZ9" i="54"/>
  <c r="AW9" i="54" s="1"/>
  <c r="AX9" i="54"/>
  <c r="AX8" i="54"/>
  <c r="AW8" i="54"/>
  <c r="AZ7" i="54"/>
  <c r="AW7" i="54" s="1"/>
  <c r="AX7" i="54"/>
  <c r="AZ6" i="54"/>
  <c r="AW6" i="54" s="1"/>
  <c r="AX6" i="54"/>
  <c r="AZ5" i="54"/>
  <c r="AX5" i="54"/>
  <c r="AX4" i="54"/>
  <c r="AW4" i="54"/>
  <c r="AU2" i="54"/>
  <c r="Y180" i="20" l="1"/>
  <c r="AV96" i="48"/>
  <c r="AS96" i="48"/>
  <c r="L90" i="48"/>
  <c r="BE90" i="48"/>
  <c r="AS93" i="48"/>
  <c r="C93" i="48"/>
  <c r="BE93" i="48"/>
  <c r="C102" i="48"/>
  <c r="AS102" i="48"/>
  <c r="AV102" i="48"/>
  <c r="AV48" i="48"/>
  <c r="BE48" i="48"/>
  <c r="AG305" i="20"/>
  <c r="Y182" i="20"/>
  <c r="AG301" i="20"/>
  <c r="AX40" i="54"/>
  <c r="AX60" i="54"/>
  <c r="AX42" i="54"/>
  <c r="Y179" i="20"/>
  <c r="AY19" i="54"/>
  <c r="AY31" i="54"/>
  <c r="AY15" i="54"/>
  <c r="AX33" i="54"/>
  <c r="AY10" i="54"/>
  <c r="AY22" i="54"/>
  <c r="AX64" i="54"/>
  <c r="AY69" i="54"/>
  <c r="AY11" i="54"/>
  <c r="AY29" i="54"/>
  <c r="AG302" i="20"/>
  <c r="Y178" i="20"/>
  <c r="AD48" i="48"/>
  <c r="L48" i="48"/>
  <c r="I87" i="48"/>
  <c r="L87" i="48"/>
  <c r="AS57" i="48"/>
  <c r="AP57" i="48"/>
  <c r="AK74" i="20"/>
  <c r="AS75" i="48"/>
  <c r="C75" i="48"/>
  <c r="U33" i="45"/>
  <c r="U30" i="45"/>
  <c r="U32" i="45"/>
  <c r="U34" i="45"/>
  <c r="AV90" i="48"/>
  <c r="AD90" i="48"/>
  <c r="Y168" i="20"/>
  <c r="L63" i="48"/>
  <c r="I63" i="48"/>
  <c r="I57" i="48"/>
  <c r="R57" i="48"/>
  <c r="AP48" i="48"/>
  <c r="R48" i="48"/>
  <c r="AP63" i="48"/>
  <c r="C63" i="48"/>
  <c r="C87" i="48"/>
  <c r="R87" i="48"/>
  <c r="C60" i="48"/>
  <c r="I60" i="48"/>
  <c r="I48" i="48"/>
  <c r="O48" i="48"/>
  <c r="Y30" i="45"/>
  <c r="W31" i="45"/>
  <c r="O31" i="45"/>
  <c r="O33" i="45"/>
  <c r="O32" i="45"/>
  <c r="S34" i="45"/>
  <c r="S33" i="45"/>
  <c r="S31" i="45"/>
  <c r="Y33" i="45"/>
  <c r="S32" i="45"/>
  <c r="G34" i="45"/>
  <c r="G30" i="45"/>
  <c r="C34" i="45"/>
  <c r="C32" i="45"/>
  <c r="W30" i="45"/>
  <c r="E32" i="45"/>
  <c r="W33" i="45"/>
  <c r="E33" i="45"/>
  <c r="E30" i="45"/>
  <c r="W34" i="45"/>
  <c r="E34" i="45"/>
  <c r="AK32" i="45"/>
  <c r="Y34" i="45"/>
  <c r="AK30" i="45"/>
  <c r="AA32" i="45"/>
  <c r="G33" i="45"/>
  <c r="C30" i="45"/>
  <c r="G31" i="45"/>
  <c r="O30" i="45"/>
  <c r="Y32" i="45"/>
  <c r="AK33" i="45"/>
  <c r="AK34" i="45"/>
  <c r="AE34" i="45"/>
  <c r="AC30" i="45"/>
  <c r="AE33" i="45"/>
  <c r="I33" i="45"/>
  <c r="I30" i="45"/>
  <c r="C33" i="45"/>
  <c r="AE32" i="45"/>
  <c r="I31" i="45"/>
  <c r="K33" i="45"/>
  <c r="Q32" i="45"/>
  <c r="M30" i="45"/>
  <c r="AG31" i="45"/>
  <c r="AI34" i="45"/>
  <c r="AM33" i="45"/>
  <c r="AG34" i="45"/>
  <c r="AM30" i="45"/>
  <c r="AG30" i="45"/>
  <c r="AI33" i="45"/>
  <c r="AC33" i="45"/>
  <c r="AM32" i="45"/>
  <c r="AG32" i="45"/>
  <c r="AC32" i="45"/>
  <c r="M32" i="45"/>
  <c r="Q30" i="45"/>
  <c r="K32" i="45"/>
  <c r="AA30" i="45"/>
  <c r="Q31" i="45"/>
  <c r="K34" i="45"/>
  <c r="K31" i="45"/>
  <c r="M33" i="45"/>
  <c r="AM31" i="45"/>
  <c r="Q34" i="45"/>
  <c r="AA31" i="45"/>
  <c r="AI31" i="45"/>
  <c r="AE30" i="45"/>
  <c r="AC34" i="45"/>
  <c r="AA33" i="45"/>
  <c r="M34" i="45"/>
  <c r="I34" i="45"/>
  <c r="AI32" i="45"/>
  <c r="C90" i="48"/>
  <c r="AS48" i="48"/>
  <c r="AY26" i="54"/>
  <c r="AY7" i="54"/>
  <c r="AY30" i="54"/>
  <c r="AX52" i="54"/>
  <c r="AX58" i="54"/>
  <c r="AY18" i="54"/>
  <c r="AY23" i="54"/>
  <c r="AY12" i="54"/>
  <c r="AX53" i="54"/>
  <c r="AG299" i="20"/>
  <c r="AW67" i="54"/>
  <c r="AX43" i="54"/>
  <c r="AY43" i="54" s="1"/>
  <c r="AY40" i="54"/>
  <c r="Y169" i="20"/>
  <c r="Y171" i="20"/>
  <c r="AG304" i="20"/>
  <c r="Y177" i="20"/>
  <c r="AZ58" i="54"/>
  <c r="AW58" i="54" s="1"/>
  <c r="AY58" i="54" s="1"/>
  <c r="AX62" i="54"/>
  <c r="AX72" i="54"/>
  <c r="AZ35" i="54"/>
  <c r="AW35" i="54" s="1"/>
  <c r="AX45" i="54"/>
  <c r="AY45" i="54" s="1"/>
  <c r="AX66" i="54"/>
  <c r="Y176" i="20"/>
  <c r="AX67" i="54"/>
  <c r="AX70" i="54"/>
  <c r="AX74" i="54"/>
  <c r="Y164" i="20"/>
  <c r="Y172" i="20"/>
  <c r="Y163" i="20"/>
  <c r="Y165" i="20"/>
  <c r="Y173" i="20"/>
  <c r="AG303" i="20"/>
  <c r="Y166" i="20"/>
  <c r="AG298" i="20"/>
  <c r="Y175" i="20"/>
  <c r="Y167" i="20"/>
  <c r="Y174" i="20"/>
  <c r="AG300" i="20"/>
  <c r="Y170" i="20"/>
  <c r="AY6" i="54"/>
  <c r="AY9" i="54"/>
  <c r="AY16" i="54"/>
  <c r="AY20" i="54"/>
  <c r="AY24" i="54"/>
  <c r="AY28" i="54"/>
  <c r="AX34" i="54"/>
  <c r="AX36" i="54"/>
  <c r="AY36" i="54" s="1"/>
  <c r="AX39" i="54"/>
  <c r="AX41" i="54"/>
  <c r="AW57" i="54"/>
  <c r="AX57" i="54"/>
  <c r="AY17" i="54"/>
  <c r="AY25" i="54"/>
  <c r="AZ39" i="54"/>
  <c r="AW39" i="54" s="1"/>
  <c r="AX44" i="54"/>
  <c r="AY44" i="54" s="1"/>
  <c r="AX47" i="54"/>
  <c r="AY47" i="54" s="1"/>
  <c r="AW53" i="54"/>
  <c r="AY53" i="54" s="1"/>
  <c r="AZ62" i="54"/>
  <c r="AW62" i="54" s="1"/>
  <c r="AX68" i="54"/>
  <c r="AY68" i="54" s="1"/>
  <c r="P383" i="20"/>
  <c r="AY13" i="54"/>
  <c r="AY21" i="54"/>
  <c r="AX32" i="54"/>
  <c r="AY32" i="54" s="1"/>
  <c r="AX35" i="54"/>
  <c r="AX37" i="54"/>
  <c r="AW75" i="54"/>
  <c r="AX51" i="54"/>
  <c r="AY51" i="54" s="1"/>
  <c r="AX61" i="54"/>
  <c r="AY61" i="54" s="1"/>
  <c r="AX63" i="54"/>
  <c r="AY63" i="54" s="1"/>
  <c r="AX75" i="54"/>
  <c r="AX49" i="54"/>
  <c r="AY49" i="54" s="1"/>
  <c r="AX59" i="54"/>
  <c r="AY59" i="54" s="1"/>
  <c r="AX38" i="54"/>
  <c r="P393" i="20"/>
  <c r="P388" i="20"/>
  <c r="P390" i="20"/>
  <c r="P386" i="20"/>
  <c r="AA41" i="48"/>
  <c r="BY110" i="40"/>
  <c r="BY87" i="40"/>
  <c r="BY94" i="40"/>
  <c r="P392" i="20"/>
  <c r="P394" i="20"/>
  <c r="P389" i="20"/>
  <c r="P391" i="20"/>
  <c r="P385" i="20"/>
  <c r="Q29" i="56"/>
  <c r="Q30" i="56"/>
  <c r="Q28" i="56"/>
  <c r="Q31" i="56"/>
  <c r="Y31" i="56"/>
  <c r="Y27" i="56"/>
  <c r="Y28" i="56"/>
  <c r="Y30" i="56"/>
  <c r="AA29" i="56"/>
  <c r="AA31" i="56"/>
  <c r="AA30" i="56"/>
  <c r="AA28" i="56"/>
  <c r="AA27" i="56"/>
  <c r="AI31" i="56"/>
  <c r="AI27" i="56"/>
  <c r="AI30" i="56"/>
  <c r="AI29" i="56"/>
  <c r="AI28" i="56"/>
  <c r="AC27" i="56"/>
  <c r="AC28" i="56"/>
  <c r="AC31" i="56"/>
  <c r="AC30" i="56"/>
  <c r="AC29" i="56"/>
  <c r="K29" i="56"/>
  <c r="K28" i="56"/>
  <c r="K27" i="56"/>
  <c r="K31" i="56"/>
  <c r="K30" i="56"/>
  <c r="I31" i="56"/>
  <c r="I30" i="56"/>
  <c r="I29" i="56"/>
  <c r="I28" i="56"/>
  <c r="I27" i="56"/>
  <c r="G30" i="56"/>
  <c r="G29" i="56"/>
  <c r="G28" i="56"/>
  <c r="G27" i="56"/>
  <c r="G31" i="56"/>
  <c r="S31" i="56"/>
  <c r="S27" i="56"/>
  <c r="S29" i="56"/>
  <c r="S30" i="56"/>
  <c r="S28" i="56"/>
  <c r="W30" i="56"/>
  <c r="W29" i="56"/>
  <c r="W28" i="56"/>
  <c r="W27" i="56"/>
  <c r="W31" i="56"/>
  <c r="AE28" i="56"/>
  <c r="AE29" i="56"/>
  <c r="AE30" i="56"/>
  <c r="AE27" i="56"/>
  <c r="AE31" i="56"/>
  <c r="U30" i="56"/>
  <c r="U29" i="56"/>
  <c r="U28" i="56"/>
  <c r="U27" i="56"/>
  <c r="U31" i="56"/>
  <c r="O28" i="56"/>
  <c r="O27" i="56"/>
  <c r="O31" i="56"/>
  <c r="O30" i="56"/>
  <c r="O29" i="56"/>
  <c r="M31" i="56"/>
  <c r="M30" i="56"/>
  <c r="M28" i="56"/>
  <c r="M27" i="56"/>
  <c r="M29" i="56"/>
  <c r="C31" i="56"/>
  <c r="C27" i="56"/>
  <c r="C30" i="56"/>
  <c r="C29" i="56"/>
  <c r="C28" i="56"/>
  <c r="E30" i="56"/>
  <c r="E29" i="56"/>
  <c r="E28" i="56"/>
  <c r="E27" i="56"/>
  <c r="E31" i="56"/>
  <c r="AG27" i="56"/>
  <c r="AG31" i="56"/>
  <c r="AG30" i="56"/>
  <c r="AG29" i="56"/>
  <c r="AG28" i="56"/>
  <c r="AC24" i="55"/>
  <c r="AC22" i="55" s="1"/>
  <c r="F11" i="55" s="1"/>
  <c r="O24" i="55"/>
  <c r="O22" i="55" s="1"/>
  <c r="AI13" i="20" s="1"/>
  <c r="S24" i="55"/>
  <c r="S22" i="55" s="1"/>
  <c r="F16" i="55" s="1"/>
  <c r="E24" i="55"/>
  <c r="E22" i="55" s="1"/>
  <c r="I24" i="55"/>
  <c r="I22" i="55" s="1"/>
  <c r="Q24" i="55"/>
  <c r="Q22" i="55" s="1"/>
  <c r="W24" i="55"/>
  <c r="W22" i="55" s="1"/>
  <c r="C24" i="55"/>
  <c r="C22" i="55" s="1"/>
  <c r="G24" i="55"/>
  <c r="G22" i="55" s="1"/>
  <c r="Y24" i="55"/>
  <c r="Y22" i="55" s="1"/>
  <c r="AA24" i="55"/>
  <c r="AA22" i="55" s="1"/>
  <c r="M24" i="55"/>
  <c r="M22" i="55" s="1"/>
  <c r="K24" i="55"/>
  <c r="K22" i="55" s="1"/>
  <c r="U24" i="55"/>
  <c r="U22" i="55" s="1"/>
  <c r="BY140" i="40"/>
  <c r="BY143" i="40"/>
  <c r="BY106" i="40"/>
  <c r="BY129" i="40"/>
  <c r="BY102" i="40"/>
  <c r="BY77" i="40"/>
  <c r="BY134" i="40"/>
  <c r="BY138" i="40"/>
  <c r="BY127" i="40"/>
  <c r="BY115" i="40"/>
  <c r="BY132" i="40"/>
  <c r="AJ41" i="48"/>
  <c r="BH41" i="48"/>
  <c r="BY142" i="40"/>
  <c r="BY128" i="40"/>
  <c r="BY121" i="40"/>
  <c r="AS52" i="40"/>
  <c r="D28" i="40"/>
  <c r="BY88" i="40"/>
  <c r="BY120" i="40"/>
  <c r="BY130" i="40"/>
  <c r="BY136" i="40"/>
  <c r="A54" i="48"/>
  <c r="AP54" i="48" s="1"/>
  <c r="BY111" i="40"/>
  <c r="BY126" i="40"/>
  <c r="AY33" i="54"/>
  <c r="AY41" i="54"/>
  <c r="AY37" i="54"/>
  <c r="AZ34" i="54"/>
  <c r="AW34" i="54" s="1"/>
  <c r="AZ38" i="54"/>
  <c r="AW38" i="54" s="1"/>
  <c r="AY38" i="54" s="1"/>
  <c r="AZ42" i="54"/>
  <c r="AW42" i="54" s="1"/>
  <c r="AY42" i="54" s="1"/>
  <c r="AZ52" i="54"/>
  <c r="AW52" i="54" s="1"/>
  <c r="AY52" i="54" s="1"/>
  <c r="AZ60" i="54"/>
  <c r="AW60" i="54" s="1"/>
  <c r="AY60" i="54" s="1"/>
  <c r="AZ64" i="54"/>
  <c r="AW64" i="54" s="1"/>
  <c r="AZ66" i="54"/>
  <c r="AW66" i="54" s="1"/>
  <c r="AZ70" i="54"/>
  <c r="AW70" i="54" s="1"/>
  <c r="AZ72" i="54"/>
  <c r="AW72" i="54" s="1"/>
  <c r="AY72" i="54" s="1"/>
  <c r="AZ74" i="54"/>
  <c r="AW74" i="54" s="1"/>
  <c r="AW5" i="54"/>
  <c r="AY5" i="54" s="1"/>
  <c r="BM96" i="48" l="1"/>
  <c r="BQ96" i="48"/>
  <c r="BM93" i="48"/>
  <c r="BQ93" i="48"/>
  <c r="BE43" i="48"/>
  <c r="BE41" i="48" s="1"/>
  <c r="BE44" i="48"/>
  <c r="BE40" i="48" s="1"/>
  <c r="BM102" i="48"/>
  <c r="BQ102" i="48"/>
  <c r="BM60" i="48"/>
  <c r="BM90" i="48"/>
  <c r="BQ57" i="48"/>
  <c r="BQ60" i="48"/>
  <c r="BQ75" i="48"/>
  <c r="BM75" i="48"/>
  <c r="BM57" i="48"/>
  <c r="BQ90" i="48"/>
  <c r="BM87" i="48"/>
  <c r="BM63" i="48"/>
  <c r="BQ63" i="48"/>
  <c r="BQ87" i="48"/>
  <c r="BQ48" i="48"/>
  <c r="BM48" i="48"/>
  <c r="AY66" i="54"/>
  <c r="AY34" i="54"/>
  <c r="AY64" i="54"/>
  <c r="AY57" i="54"/>
  <c r="AY67" i="54"/>
  <c r="AY62" i="54"/>
  <c r="AY39" i="54"/>
  <c r="U29" i="45"/>
  <c r="U27" i="45" s="1"/>
  <c r="G6" i="45" s="1"/>
  <c r="AD44" i="48"/>
  <c r="AD40" i="48" s="1"/>
  <c r="AD43" i="48"/>
  <c r="AD41" i="48" s="1"/>
  <c r="R54" i="48"/>
  <c r="L54" i="48"/>
  <c r="L43" i="48" s="1"/>
  <c r="L41" i="48" s="1"/>
  <c r="O54" i="48"/>
  <c r="O44" i="48" s="1"/>
  <c r="BS15" i="20" s="1"/>
  <c r="C54" i="48"/>
  <c r="O29" i="45"/>
  <c r="O27" i="45" s="1"/>
  <c r="G19" i="45" s="1"/>
  <c r="I19" i="45" s="1"/>
  <c r="S29" i="45"/>
  <c r="S27" i="45" s="1"/>
  <c r="AB36" i="20" s="1"/>
  <c r="W29" i="45"/>
  <c r="W27" i="45" s="1"/>
  <c r="G12" i="45" s="1"/>
  <c r="R125" i="20" s="1"/>
  <c r="Y29" i="45"/>
  <c r="Y27" i="45" s="1"/>
  <c r="G9" i="45" s="1"/>
  <c r="G29" i="45"/>
  <c r="G27" i="45" s="1"/>
  <c r="G5" i="45" s="1"/>
  <c r="I5" i="45" s="1"/>
  <c r="E29" i="45"/>
  <c r="E27" i="45" s="1"/>
  <c r="G23" i="45" s="1"/>
  <c r="I23" i="45" s="1"/>
  <c r="C29" i="45"/>
  <c r="C27" i="45" s="1"/>
  <c r="G15" i="45" s="1"/>
  <c r="AK29" i="45"/>
  <c r="AK27" i="45" s="1"/>
  <c r="G7" i="45" s="1"/>
  <c r="I29" i="45"/>
  <c r="I27" i="45" s="1"/>
  <c r="G16" i="45" s="1"/>
  <c r="AE29" i="45"/>
  <c r="AE27" i="45" s="1"/>
  <c r="G20" i="45" s="1"/>
  <c r="I20" i="45" s="1"/>
  <c r="AA29" i="45"/>
  <c r="AA27" i="45" s="1"/>
  <c r="G14" i="45" s="1"/>
  <c r="AG29" i="45"/>
  <c r="AG27" i="45" s="1"/>
  <c r="AB16" i="20" s="1"/>
  <c r="AM29" i="45"/>
  <c r="AM27" i="45" s="1"/>
  <c r="AB18" i="20" s="1"/>
  <c r="AI29" i="45"/>
  <c r="AI27" i="45" s="1"/>
  <c r="AB22" i="20" s="1"/>
  <c r="Q29" i="45"/>
  <c r="Q27" i="45" s="1"/>
  <c r="G21" i="45" s="1"/>
  <c r="I21" i="45" s="1"/>
  <c r="M29" i="45"/>
  <c r="M27" i="45" s="1"/>
  <c r="AB58" i="20" s="1"/>
  <c r="AC29" i="45"/>
  <c r="AC27" i="45" s="1"/>
  <c r="G8" i="45" s="1"/>
  <c r="K29" i="45"/>
  <c r="K27" i="45" s="1"/>
  <c r="AB43" i="20" s="1"/>
  <c r="AP43" i="48"/>
  <c r="AP41" i="48" s="1"/>
  <c r="AV44" i="48"/>
  <c r="AV40" i="48" s="1"/>
  <c r="AV43" i="48"/>
  <c r="AV41" i="48" s="1"/>
  <c r="I44" i="48"/>
  <c r="I40" i="48" s="1"/>
  <c r="I43" i="48"/>
  <c r="I41" i="48" s="1"/>
  <c r="AS43" i="48"/>
  <c r="AS41" i="48" s="1"/>
  <c r="AS44" i="48"/>
  <c r="AS40" i="48" s="1"/>
  <c r="AY43" i="48"/>
  <c r="AY41" i="48" s="1"/>
  <c r="AY44" i="48"/>
  <c r="AY40" i="48" s="1"/>
  <c r="AY35" i="54"/>
  <c r="AY74" i="54"/>
  <c r="AY75" i="54"/>
  <c r="AY70" i="54"/>
  <c r="P384" i="20"/>
  <c r="P387" i="20"/>
  <c r="Q26" i="56"/>
  <c r="Q24" i="56" s="1"/>
  <c r="I36" i="20" s="1"/>
  <c r="Y26" i="56"/>
  <c r="Y24" i="56" s="1"/>
  <c r="I19" i="20" s="1"/>
  <c r="AG26" i="56"/>
  <c r="AG24" i="56" s="1"/>
  <c r="W26" i="56"/>
  <c r="W24" i="56" s="1"/>
  <c r="AI26" i="56"/>
  <c r="AI24" i="56" s="1"/>
  <c r="I18" i="20" s="1"/>
  <c r="AE26" i="56"/>
  <c r="AE24" i="56" s="1"/>
  <c r="AA26" i="56"/>
  <c r="AA24" i="56" s="1"/>
  <c r="E26" i="56"/>
  <c r="E24" i="56" s="1"/>
  <c r="G26" i="56"/>
  <c r="G24" i="56" s="1"/>
  <c r="C26" i="56"/>
  <c r="C24" i="56" s="1"/>
  <c r="M26" i="56"/>
  <c r="M24" i="56" s="1"/>
  <c r="AC26" i="56"/>
  <c r="AC24" i="56" s="1"/>
  <c r="O26" i="56"/>
  <c r="O24" i="56" s="1"/>
  <c r="K26" i="56"/>
  <c r="K24" i="56" s="1"/>
  <c r="I43" i="20" s="1"/>
  <c r="U26" i="56"/>
  <c r="U24" i="56" s="1"/>
  <c r="I46" i="20" s="1"/>
  <c r="I26" i="56"/>
  <c r="I24" i="56" s="1"/>
  <c r="S26" i="56"/>
  <c r="S24" i="56" s="1"/>
  <c r="F5" i="55"/>
  <c r="I439" i="20" s="1"/>
  <c r="AI51" i="20"/>
  <c r="AI12" i="20"/>
  <c r="F12" i="55"/>
  <c r="AI47" i="20"/>
  <c r="F6" i="55"/>
  <c r="I440" i="20" s="1"/>
  <c r="AI19" i="20"/>
  <c r="F10" i="55"/>
  <c r="AI58" i="20"/>
  <c r="F8" i="55"/>
  <c r="AI11" i="20"/>
  <c r="F13" i="55"/>
  <c r="AI22" i="20"/>
  <c r="F15" i="55"/>
  <c r="AI14" i="20"/>
  <c r="F7" i="55"/>
  <c r="I441" i="20" s="1"/>
  <c r="AI46" i="20"/>
  <c r="F17" i="55"/>
  <c r="AI36" i="20"/>
  <c r="F14" i="55"/>
  <c r="AI29" i="20"/>
  <c r="F18" i="55"/>
  <c r="AI52" i="20"/>
  <c r="F9" i="55"/>
  <c r="AI18" i="20"/>
  <c r="AZ2" i="54"/>
  <c r="BR93" i="48" l="1"/>
  <c r="BR96" i="48"/>
  <c r="BR102" i="48"/>
  <c r="BR60" i="48"/>
  <c r="BR90" i="48"/>
  <c r="BR75" i="48"/>
  <c r="BR87" i="48"/>
  <c r="BR63" i="48"/>
  <c r="BR57" i="48"/>
  <c r="BR48" i="48"/>
  <c r="C44" i="48"/>
  <c r="C40" i="48" s="1"/>
  <c r="BQ54" i="48"/>
  <c r="R43" i="48"/>
  <c r="R41" i="48" s="1"/>
  <c r="BM54" i="48"/>
  <c r="AI74" i="20"/>
  <c r="I14" i="45"/>
  <c r="R118" i="20"/>
  <c r="AB21" i="20"/>
  <c r="L44" i="48"/>
  <c r="L40" i="48" s="1"/>
  <c r="G18" i="45"/>
  <c r="I18" i="45" s="1"/>
  <c r="AB29" i="20"/>
  <c r="AB12" i="20"/>
  <c r="AB13" i="20"/>
  <c r="AB19" i="20"/>
  <c r="AB46" i="20"/>
  <c r="G10" i="45"/>
  <c r="R122" i="20" s="1"/>
  <c r="G11" i="45"/>
  <c r="G13" i="45"/>
  <c r="G22" i="45"/>
  <c r="I22" i="45" s="1"/>
  <c r="G17" i="45"/>
  <c r="I15" i="45" s="1"/>
  <c r="AB15" i="20"/>
  <c r="R44" i="48"/>
  <c r="R40" i="48" s="1"/>
  <c r="O43" i="48"/>
  <c r="O41" i="48" s="1"/>
  <c r="AP44" i="48"/>
  <c r="AP40" i="48" s="1"/>
  <c r="O40" i="48"/>
  <c r="G14" i="56"/>
  <c r="G15" i="56"/>
  <c r="I15" i="20"/>
  <c r="G8" i="56"/>
  <c r="I21" i="20"/>
  <c r="G11" i="56"/>
  <c r="I13" i="20"/>
  <c r="G5" i="56"/>
  <c r="I14" i="20"/>
  <c r="G7" i="56"/>
  <c r="I12" i="20"/>
  <c r="G18" i="56"/>
  <c r="G21" i="56"/>
  <c r="I58" i="20"/>
  <c r="G16" i="56"/>
  <c r="I16" i="20"/>
  <c r="G20" i="56"/>
  <c r="I44" i="20"/>
  <c r="G19" i="56"/>
  <c r="I35" i="20"/>
  <c r="G6" i="56"/>
  <c r="I11" i="20"/>
  <c r="G17" i="56"/>
  <c r="I24" i="20"/>
  <c r="G13" i="56"/>
  <c r="I31" i="20"/>
  <c r="G10" i="56"/>
  <c r="G9" i="56"/>
  <c r="G12" i="56"/>
  <c r="AA384" i="20"/>
  <c r="AB384" i="20"/>
  <c r="AA385" i="20"/>
  <c r="AB385" i="20"/>
  <c r="AA386" i="20"/>
  <c r="AB386" i="20"/>
  <c r="K391" i="20"/>
  <c r="L391" i="20"/>
  <c r="R231" i="20" l="1"/>
  <c r="R233" i="20"/>
  <c r="R234" i="20"/>
  <c r="Q443" i="20"/>
  <c r="R232" i="20"/>
  <c r="BR54" i="48"/>
  <c r="I11" i="45"/>
  <c r="I74" i="20"/>
  <c r="R124" i="20"/>
  <c r="I9" i="45"/>
  <c r="I13" i="45"/>
  <c r="R120" i="20"/>
  <c r="R123" i="20"/>
  <c r="I10" i="45"/>
  <c r="I8" i="45"/>
  <c r="R121" i="20"/>
  <c r="I7" i="45"/>
  <c r="I16" i="45"/>
  <c r="I17" i="45"/>
  <c r="R119" i="20"/>
  <c r="I12" i="45"/>
  <c r="I6" i="45"/>
  <c r="D395" i="20"/>
  <c r="E395" i="20"/>
  <c r="D396" i="20"/>
  <c r="E396" i="20"/>
  <c r="D420" i="20"/>
  <c r="E420" i="20"/>
  <c r="K388" i="20"/>
  <c r="L388" i="20"/>
  <c r="K389" i="20"/>
  <c r="L389" i="20"/>
  <c r="K390" i="20"/>
  <c r="L390" i="20"/>
  <c r="K383" i="20"/>
  <c r="L383" i="20"/>
  <c r="K384" i="20"/>
  <c r="L384" i="20"/>
  <c r="K385" i="20"/>
  <c r="L385" i="20"/>
  <c r="K386" i="20"/>
  <c r="L386" i="20"/>
  <c r="K387" i="20"/>
  <c r="L387" i="20"/>
  <c r="D394" i="20"/>
  <c r="E394" i="20"/>
  <c r="AA383" i="20" l="1"/>
  <c r="AB383" i="20"/>
  <c r="AP46" i="19"/>
  <c r="D392" i="20"/>
  <c r="E392" i="20"/>
  <c r="D393" i="20"/>
  <c r="E393" i="20"/>
  <c r="D391" i="20"/>
  <c r="E391" i="20"/>
  <c r="AS45" i="48" l="1"/>
  <c r="AP45" i="48"/>
  <c r="AG45" i="48"/>
  <c r="O45" i="48"/>
  <c r="L45" i="48"/>
  <c r="C45" i="48"/>
  <c r="F45" i="48"/>
  <c r="AJ42" i="51"/>
  <c r="AG42" i="51"/>
  <c r="AD42" i="51"/>
  <c r="AA42" i="51"/>
  <c r="F42" i="51"/>
  <c r="C42" i="51"/>
  <c r="D419" i="20" l="1"/>
  <c r="E419" i="20"/>
  <c r="L261" i="20"/>
  <c r="M261" i="20"/>
  <c r="D417" i="20"/>
  <c r="E417" i="20"/>
  <c r="D418" i="20"/>
  <c r="E418" i="20"/>
  <c r="BX761" i="40" l="1"/>
  <c r="BX762" i="40"/>
  <c r="BX763" i="40" l="1"/>
  <c r="BX748" i="40"/>
  <c r="BX749" i="40"/>
  <c r="BX750" i="40"/>
  <c r="BX753" i="40"/>
  <c r="BX754" i="40"/>
  <c r="BX756" i="40"/>
  <c r="BX757" i="40"/>
  <c r="BX759" i="40"/>
  <c r="BX760" i="40"/>
  <c r="BX765" i="40"/>
  <c r="BX766" i="40"/>
  <c r="BX767" i="40"/>
  <c r="BX768" i="40"/>
  <c r="BX769" i="40"/>
  <c r="BX770" i="40"/>
  <c r="BX771" i="40"/>
  <c r="BX772" i="40"/>
  <c r="BX773" i="40"/>
  <c r="BX774" i="40"/>
  <c r="BX775" i="40"/>
  <c r="BX776" i="40"/>
  <c r="BX777" i="40"/>
  <c r="BX778" i="40"/>
  <c r="BX779" i="40"/>
  <c r="BX780" i="40"/>
  <c r="BX781" i="40"/>
  <c r="BX782" i="40"/>
  <c r="BX783" i="40"/>
  <c r="BX784" i="40"/>
  <c r="BX785" i="40"/>
  <c r="BX786" i="40"/>
  <c r="BX787" i="40"/>
  <c r="BX788" i="40"/>
  <c r="BX789" i="40"/>
  <c r="BX790" i="40"/>
  <c r="BX791" i="40"/>
  <c r="BX792" i="40"/>
  <c r="BX793" i="40"/>
  <c r="BX794" i="40"/>
  <c r="BX795" i="40"/>
  <c r="BX796" i="40"/>
  <c r="BX797" i="40"/>
  <c r="BX798" i="40"/>
  <c r="BX799" i="40"/>
  <c r="BX800" i="40"/>
  <c r="BX801" i="40"/>
  <c r="BX802" i="40"/>
  <c r="BX803" i="40"/>
  <c r="BX804" i="40"/>
  <c r="BX805" i="40"/>
  <c r="BX806" i="40"/>
  <c r="BX807" i="40"/>
  <c r="BX808" i="40"/>
  <c r="BX809" i="40"/>
  <c r="BX810" i="40"/>
  <c r="BX811" i="40"/>
  <c r="BX812" i="40"/>
  <c r="BX813" i="40"/>
  <c r="BX814" i="40"/>
  <c r="BX815" i="40"/>
  <c r="BX816" i="40"/>
  <c r="BX817" i="40"/>
  <c r="BX818" i="40"/>
  <c r="BX819" i="40"/>
  <c r="BX820" i="40"/>
  <c r="BX821" i="40"/>
  <c r="BX822" i="40"/>
  <c r="BX823" i="40"/>
  <c r="BX824" i="40"/>
  <c r="BX825" i="40"/>
  <c r="BX826" i="40"/>
  <c r="BX827" i="40"/>
  <c r="BX828" i="40"/>
  <c r="BX829" i="40"/>
  <c r="BX830" i="40"/>
  <c r="BX831" i="40"/>
  <c r="BX832" i="40"/>
  <c r="BX833" i="40"/>
  <c r="BX834" i="40"/>
  <c r="BX835" i="40"/>
  <c r="BX836" i="40"/>
  <c r="BX837" i="40"/>
  <c r="BX838" i="40"/>
  <c r="BX839" i="40"/>
  <c r="BX840" i="40"/>
  <c r="BX841" i="40"/>
  <c r="BX842" i="40"/>
  <c r="BX843" i="40"/>
  <c r="BX844" i="40"/>
  <c r="BX845" i="40"/>
  <c r="BX846" i="40"/>
  <c r="BX847" i="40"/>
  <c r="BX848" i="40"/>
  <c r="BX849" i="40"/>
  <c r="BX850" i="40"/>
  <c r="BX851" i="40"/>
  <c r="BX852" i="40"/>
  <c r="BX853" i="40"/>
  <c r="BX854" i="40"/>
  <c r="BX855" i="40"/>
  <c r="BX856" i="40"/>
  <c r="BX857" i="40"/>
  <c r="BX858" i="40"/>
  <c r="BX859" i="40"/>
  <c r="BX860" i="40"/>
  <c r="BX861" i="40"/>
  <c r="BX862" i="40"/>
  <c r="BX863" i="40"/>
  <c r="BX864" i="40"/>
  <c r="BX865" i="40"/>
  <c r="BX728" i="40"/>
  <c r="BX731" i="40"/>
  <c r="BX732" i="40"/>
  <c r="BX734" i="40"/>
  <c r="BX735" i="40"/>
  <c r="BX738" i="40"/>
  <c r="BX739" i="40"/>
  <c r="BX740" i="40"/>
  <c r="BX741" i="40"/>
  <c r="BX742" i="40"/>
  <c r="BX743" i="40"/>
  <c r="BX744" i="40"/>
  <c r="BX745" i="40"/>
  <c r="BX746" i="40"/>
  <c r="BX747" i="40"/>
  <c r="BX720" i="40"/>
  <c r="BX708" i="40"/>
  <c r="BX709" i="40"/>
  <c r="BX710" i="40"/>
  <c r="BX712" i="40"/>
  <c r="BX714" i="40"/>
  <c r="BX715" i="40"/>
  <c r="BX716" i="40"/>
  <c r="BX718" i="40"/>
  <c r="BX721" i="40"/>
  <c r="BX722" i="40"/>
  <c r="BX724" i="40"/>
  <c r="BX725" i="40"/>
  <c r="BX726" i="40"/>
  <c r="BX727" i="40"/>
  <c r="BX729" i="40"/>
  <c r="BX730" i="40"/>
  <c r="BX706" i="40"/>
  <c r="BX696" i="40"/>
  <c r="BX687" i="40"/>
  <c r="AY55" i="40"/>
  <c r="C7" i="40" s="1"/>
  <c r="BX660" i="40"/>
  <c r="BX618" i="40"/>
  <c r="BX620" i="40"/>
  <c r="BX621" i="40"/>
  <c r="BX622" i="40"/>
  <c r="BX623" i="40"/>
  <c r="BX624" i="40"/>
  <c r="BX625" i="40"/>
  <c r="BX627" i="40"/>
  <c r="BX628" i="40"/>
  <c r="BX629" i="40"/>
  <c r="BX630" i="40"/>
  <c r="BX632" i="40"/>
  <c r="BX633" i="40"/>
  <c r="BX635" i="40"/>
  <c r="BX636" i="40"/>
  <c r="BX641" i="40"/>
  <c r="BX643" i="40"/>
  <c r="BX644" i="40"/>
  <c r="BX647" i="40"/>
  <c r="BX648" i="40"/>
  <c r="BX651" i="40"/>
  <c r="BX654" i="40"/>
  <c r="BX655" i="40"/>
  <c r="BX656" i="40"/>
  <c r="BX657" i="40"/>
  <c r="BX665" i="40"/>
  <c r="BX666" i="40"/>
  <c r="BX667" i="40"/>
  <c r="BX668" i="40"/>
  <c r="BX670" i="40"/>
  <c r="BX673" i="40"/>
  <c r="BX675" i="40"/>
  <c r="BX676" i="40"/>
  <c r="BX678" i="40"/>
  <c r="BX679" i="40"/>
  <c r="BX680" i="40"/>
  <c r="BX684" i="40"/>
  <c r="BX688" i="40"/>
  <c r="BX690" i="40"/>
  <c r="BX691" i="40"/>
  <c r="BX692" i="40"/>
  <c r="BX697" i="40"/>
  <c r="BX698" i="40"/>
  <c r="BX699" i="40"/>
  <c r="BX700" i="40"/>
  <c r="BX702" i="40"/>
  <c r="BX703" i="40"/>
  <c r="BX704" i="40"/>
  <c r="BX575" i="40"/>
  <c r="BX576" i="40"/>
  <c r="BX577" i="40"/>
  <c r="BX578" i="40"/>
  <c r="BX581" i="40"/>
  <c r="BX582" i="40"/>
  <c r="BX590" i="40"/>
  <c r="BX707" i="40" l="1"/>
  <c r="BX736" i="40"/>
  <c r="BX626" i="40"/>
  <c r="BX681" i="40"/>
  <c r="BX589" i="40"/>
  <c r="BX639" i="40"/>
  <c r="BX764" i="40"/>
  <c r="BX751" i="40"/>
  <c r="BX755" i="40"/>
  <c r="BX758" i="40"/>
  <c r="BX752" i="40"/>
  <c r="BX737" i="40"/>
  <c r="BX733" i="40"/>
  <c r="BX723" i="40"/>
  <c r="BX717" i="40"/>
  <c r="BX719" i="40"/>
  <c r="BX713" i="40"/>
  <c r="BX711" i="40"/>
  <c r="BX663" i="40"/>
  <c r="BX693" i="40"/>
  <c r="BX662" i="40"/>
  <c r="BX677" i="40"/>
  <c r="BX701" i="40"/>
  <c r="BX674" i="40"/>
  <c r="BX617" i="40"/>
  <c r="BX653" i="40"/>
  <c r="BX683" i="40"/>
  <c r="BX659" i="40"/>
  <c r="BX705" i="40"/>
  <c r="BX682" i="40"/>
  <c r="BX637" i="40"/>
  <c r="BX631" i="40"/>
  <c r="BX686" i="40"/>
  <c r="BX649" i="40"/>
  <c r="BX671" i="40"/>
  <c r="BX695" i="40"/>
  <c r="BX694" i="40"/>
  <c r="BX689" i="40"/>
  <c r="BX685" i="40"/>
  <c r="E7" i="40"/>
  <c r="D7" i="40"/>
  <c r="AY51" i="40"/>
  <c r="AZ43" i="40"/>
  <c r="BX650" i="40"/>
  <c r="BX634" i="40"/>
  <c r="BX658" i="40"/>
  <c r="BX588" i="40"/>
  <c r="BX640" i="40"/>
  <c r="BX652" i="40"/>
  <c r="BX616" i="40"/>
  <c r="BX646" i="40"/>
  <c r="BX672" i="40"/>
  <c r="BX586" i="40"/>
  <c r="BX642" i="40"/>
  <c r="BX669" i="40"/>
  <c r="BX664" i="40"/>
  <c r="BX661" i="40"/>
  <c r="BX645" i="40"/>
  <c r="BX638" i="40"/>
  <c r="BX619" i="40"/>
  <c r="BX615" i="40"/>
  <c r="BX585" i="40"/>
  <c r="BX584" i="40"/>
  <c r="BX580" i="40"/>
  <c r="BX587" i="40"/>
  <c r="BX583" i="40"/>
  <c r="BX579" i="40"/>
  <c r="BX538" i="40" l="1"/>
  <c r="BX516" i="40"/>
  <c r="BX517" i="40"/>
  <c r="BX518" i="40"/>
  <c r="BX519" i="40"/>
  <c r="BX520" i="40"/>
  <c r="BX521" i="40"/>
  <c r="BX522" i="40"/>
  <c r="BX523" i="40"/>
  <c r="BX524" i="40"/>
  <c r="BX525" i="40"/>
  <c r="BX526" i="40"/>
  <c r="BX527" i="40"/>
  <c r="BX528" i="40"/>
  <c r="BX529" i="40"/>
  <c r="BX530" i="40"/>
  <c r="BX531" i="40"/>
  <c r="BX533" i="40"/>
  <c r="BX535" i="40"/>
  <c r="BX536" i="40"/>
  <c r="BX541" i="40"/>
  <c r="BX542" i="40"/>
  <c r="BX543" i="40"/>
  <c r="BX544" i="40"/>
  <c r="BX545" i="40"/>
  <c r="BX546" i="40"/>
  <c r="BX547" i="40"/>
  <c r="BX548" i="40"/>
  <c r="BX549" i="40"/>
  <c r="BX550" i="40"/>
  <c r="BX551" i="40"/>
  <c r="BX552" i="40"/>
  <c r="BX553" i="40"/>
  <c r="BX554" i="40"/>
  <c r="BX555" i="40"/>
  <c r="BX556" i="40"/>
  <c r="BX557" i="40"/>
  <c r="BX558" i="40"/>
  <c r="BX559" i="40"/>
  <c r="BX560" i="40"/>
  <c r="BX561" i="40"/>
  <c r="BX562" i="40"/>
  <c r="BX563" i="40"/>
  <c r="BX564" i="40"/>
  <c r="BX565" i="40"/>
  <c r="BX566" i="40"/>
  <c r="BX567" i="40"/>
  <c r="BX568" i="40"/>
  <c r="BX569" i="40"/>
  <c r="BX570" i="40"/>
  <c r="BX571" i="40"/>
  <c r="BX572" i="40"/>
  <c r="BX573" i="40"/>
  <c r="BX574" i="40"/>
  <c r="BX591" i="40"/>
  <c r="BX592" i="40"/>
  <c r="BX593" i="40"/>
  <c r="BX594" i="40"/>
  <c r="BX595" i="40"/>
  <c r="BX596" i="40"/>
  <c r="BX597" i="40"/>
  <c r="BX598" i="40"/>
  <c r="BX599" i="40"/>
  <c r="BX600" i="40"/>
  <c r="BX601" i="40"/>
  <c r="BX602" i="40"/>
  <c r="BX603" i="40"/>
  <c r="BX604" i="40"/>
  <c r="BX605" i="40"/>
  <c r="BX606" i="40"/>
  <c r="BX607" i="40"/>
  <c r="BX608" i="40"/>
  <c r="BX609" i="40"/>
  <c r="BX610" i="40"/>
  <c r="BX611" i="40"/>
  <c r="BX612" i="40"/>
  <c r="BX613" i="40"/>
  <c r="BX614" i="40"/>
  <c r="BW916" i="40"/>
  <c r="BX916" i="40"/>
  <c r="BX494" i="40"/>
  <c r="BX495" i="40"/>
  <c r="BX496" i="40"/>
  <c r="BX497" i="40"/>
  <c r="BX498" i="40"/>
  <c r="BX499" i="40"/>
  <c r="BX500" i="40"/>
  <c r="BX501" i="40"/>
  <c r="BX502" i="40"/>
  <c r="BX503" i="40"/>
  <c r="BX504" i="40"/>
  <c r="BX505" i="40"/>
  <c r="BX507" i="40"/>
  <c r="BX508" i="40"/>
  <c r="BX509" i="40"/>
  <c r="BX510" i="40"/>
  <c r="BX511" i="40"/>
  <c r="BX512" i="40"/>
  <c r="BX513" i="40"/>
  <c r="BX514" i="40"/>
  <c r="BX515" i="40"/>
  <c r="BX483" i="40"/>
  <c r="BX484" i="40"/>
  <c r="BX485" i="40"/>
  <c r="BX486" i="40"/>
  <c r="BX487" i="40"/>
  <c r="BX488" i="40"/>
  <c r="BX489" i="40"/>
  <c r="BX490" i="40"/>
  <c r="BX491" i="40"/>
  <c r="BX492" i="40"/>
  <c r="BX493" i="40"/>
  <c r="BX451" i="40"/>
  <c r="BX452" i="40"/>
  <c r="BX453" i="40"/>
  <c r="BX456" i="40"/>
  <c r="BX457" i="40"/>
  <c r="BX458" i="40"/>
  <c r="BX459" i="40"/>
  <c r="BX460" i="40"/>
  <c r="BX461" i="40"/>
  <c r="BX462" i="40"/>
  <c r="BX463" i="40"/>
  <c r="BX464" i="40"/>
  <c r="BX465" i="40"/>
  <c r="BX466" i="40"/>
  <c r="BX467" i="40"/>
  <c r="BX468" i="40"/>
  <c r="BX470" i="40"/>
  <c r="BX471" i="40"/>
  <c r="BX472" i="40"/>
  <c r="BX473" i="40"/>
  <c r="BX474" i="40"/>
  <c r="BX475" i="40"/>
  <c r="BX476" i="40"/>
  <c r="BX477" i="40"/>
  <c r="BX478" i="40"/>
  <c r="BX479" i="40"/>
  <c r="BX480" i="40"/>
  <c r="BX482" i="40"/>
  <c r="BX450" i="40"/>
  <c r="BX537" i="40" l="1"/>
  <c r="BX469" i="40"/>
  <c r="BX506" i="40"/>
  <c r="BX540" i="40"/>
  <c r="BX539" i="40"/>
  <c r="BX534" i="40"/>
  <c r="BX532" i="40"/>
  <c r="BX481" i="40"/>
  <c r="BX454" i="40"/>
  <c r="BX455" i="40"/>
  <c r="BX441" i="40"/>
  <c r="BX442" i="40"/>
  <c r="BX443" i="40"/>
  <c r="BX444" i="40"/>
  <c r="BX445" i="40"/>
  <c r="BX446" i="40"/>
  <c r="BX447" i="40"/>
  <c r="BX448" i="40"/>
  <c r="BX449" i="40"/>
  <c r="BX438" i="40"/>
  <c r="BX437" i="40"/>
  <c r="BX439" i="40" l="1"/>
  <c r="BX440" i="40"/>
  <c r="A3" i="43" l="1"/>
  <c r="C36" i="43"/>
  <c r="C13" i="43" s="1"/>
  <c r="D36" i="43"/>
  <c r="C32" i="43" s="1"/>
  <c r="E36" i="43"/>
  <c r="C16" i="43" s="1"/>
  <c r="F36" i="43"/>
  <c r="G36" i="43"/>
  <c r="C7" i="43" s="1"/>
  <c r="H36" i="43"/>
  <c r="G32" i="43" s="1"/>
  <c r="I36" i="43"/>
  <c r="C14" i="43" s="1"/>
  <c r="J36" i="43"/>
  <c r="K36" i="43"/>
  <c r="C12" i="43" s="1"/>
  <c r="L36" i="43"/>
  <c r="M36" i="43"/>
  <c r="C10" i="43" s="1"/>
  <c r="N36" i="43"/>
  <c r="O36" i="43"/>
  <c r="C6" i="43" s="1"/>
  <c r="P36" i="43"/>
  <c r="O32" i="43" s="1"/>
  <c r="Q36" i="43"/>
  <c r="C9" i="43" s="1"/>
  <c r="R36" i="43"/>
  <c r="Q32" i="43" s="1"/>
  <c r="S36" i="43"/>
  <c r="C8" i="43" s="1"/>
  <c r="T36" i="43"/>
  <c r="S32" i="43" s="1"/>
  <c r="U36" i="43"/>
  <c r="C17" i="43" s="1"/>
  <c r="V36" i="43"/>
  <c r="W36" i="43"/>
  <c r="C11" i="43" s="1"/>
  <c r="X36" i="43"/>
  <c r="E11" i="43" s="1"/>
  <c r="Y36" i="43"/>
  <c r="C5" i="43" s="1"/>
  <c r="Z36" i="43"/>
  <c r="Z37" i="43" s="1"/>
  <c r="AA36" i="43"/>
  <c r="C18" i="43" s="1"/>
  <c r="AB36" i="43"/>
  <c r="AB37" i="43" s="1"/>
  <c r="AC36" i="43"/>
  <c r="C15" i="43" s="1"/>
  <c r="AD36" i="43"/>
  <c r="AE38" i="43"/>
  <c r="AE39" i="43"/>
  <c r="AG41" i="43"/>
  <c r="AH41" i="43"/>
  <c r="A42" i="43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108" i="43" s="1"/>
  <c r="A109" i="43" s="1"/>
  <c r="A110" i="43" s="1"/>
  <c r="A111" i="43" s="1"/>
  <c r="A112" i="43" s="1"/>
  <c r="A113" i="43" s="1"/>
  <c r="A114" i="43" s="1"/>
  <c r="A115" i="43" s="1"/>
  <c r="A116" i="43" s="1"/>
  <c r="A117" i="43" s="1"/>
  <c r="A118" i="43" s="1"/>
  <c r="A119" i="43" s="1"/>
  <c r="A120" i="43" s="1"/>
  <c r="A121" i="43" s="1"/>
  <c r="A122" i="43" s="1"/>
  <c r="A123" i="43" s="1"/>
  <c r="A124" i="43" s="1"/>
  <c r="A125" i="43" s="1"/>
  <c r="A126" i="43" s="1"/>
  <c r="A127" i="43" s="1"/>
  <c r="A128" i="43" s="1"/>
  <c r="AG42" i="43"/>
  <c r="AH42" i="43"/>
  <c r="AG43" i="43"/>
  <c r="AH43" i="43"/>
  <c r="AG44" i="43"/>
  <c r="AH44" i="43"/>
  <c r="AG45" i="43"/>
  <c r="AH45" i="43"/>
  <c r="AG46" i="43"/>
  <c r="AH46" i="43"/>
  <c r="AG47" i="43"/>
  <c r="AH47" i="43"/>
  <c r="A3" i="38"/>
  <c r="C40" i="38"/>
  <c r="C21" i="38" s="1"/>
  <c r="D40" i="38"/>
  <c r="E21" i="38" s="1"/>
  <c r="F40" i="38"/>
  <c r="C22" i="38" s="1"/>
  <c r="G40" i="38"/>
  <c r="G28" i="38" s="1"/>
  <c r="I40" i="38"/>
  <c r="C8" i="38" s="1"/>
  <c r="J40" i="38"/>
  <c r="J28" i="38" s="1"/>
  <c r="L40" i="38"/>
  <c r="C12" i="38" s="1"/>
  <c r="M40" i="38"/>
  <c r="M28" i="38" s="1"/>
  <c r="O40" i="38"/>
  <c r="C16" i="38" s="1"/>
  <c r="P40" i="38"/>
  <c r="E16" i="38" s="1"/>
  <c r="R40" i="38"/>
  <c r="C10" i="38" s="1"/>
  <c r="S40" i="38"/>
  <c r="U40" i="38"/>
  <c r="C9" i="38" s="1"/>
  <c r="V40" i="38"/>
  <c r="X40" i="38"/>
  <c r="C11" i="38" s="1"/>
  <c r="Y40" i="38"/>
  <c r="Y28" i="38" s="1"/>
  <c r="AA40" i="38"/>
  <c r="C6" i="38" s="1"/>
  <c r="AB40" i="38"/>
  <c r="AB28" i="38" s="1"/>
  <c r="AD40" i="38"/>
  <c r="C14" i="38" s="1"/>
  <c r="AE40" i="38"/>
  <c r="AG40" i="38"/>
  <c r="C7" i="38" s="1"/>
  <c r="AH40" i="38"/>
  <c r="AJ40" i="38"/>
  <c r="C23" i="38" s="1"/>
  <c r="AK40" i="38"/>
  <c r="AK28" i="38" s="1"/>
  <c r="AM40" i="38"/>
  <c r="C20" i="38" s="1"/>
  <c r="AN40" i="38"/>
  <c r="AP40" i="38"/>
  <c r="C18" i="38" s="1"/>
  <c r="AQ40" i="38"/>
  <c r="AP36" i="38" s="1"/>
  <c r="AS40" i="38"/>
  <c r="C17" i="38" s="1"/>
  <c r="AT40" i="38"/>
  <c r="E17" i="38" s="1"/>
  <c r="L1093" i="20" s="1"/>
  <c r="AV40" i="38"/>
  <c r="C13" i="38" s="1"/>
  <c r="AW40" i="38"/>
  <c r="AV36" i="38" s="1"/>
  <c r="AY40" i="38"/>
  <c r="C5" i="38" s="1"/>
  <c r="AZ40" i="38"/>
  <c r="AY36" i="38" s="1"/>
  <c r="BB40" i="38"/>
  <c r="C19" i="38" s="1"/>
  <c r="BC40" i="38"/>
  <c r="BC28" i="38" s="1"/>
  <c r="BE40" i="38"/>
  <c r="C15" i="38" s="1"/>
  <c r="BF40" i="38"/>
  <c r="BF28" i="38" s="1"/>
  <c r="D41" i="38"/>
  <c r="E41" i="38"/>
  <c r="G41" i="38"/>
  <c r="H41" i="38"/>
  <c r="J41" i="38"/>
  <c r="K41" i="38"/>
  <c r="M41" i="38"/>
  <c r="N41" i="38"/>
  <c r="P41" i="38"/>
  <c r="Q41" i="38"/>
  <c r="S41" i="38"/>
  <c r="T41" i="38"/>
  <c r="V41" i="38"/>
  <c r="W41" i="38"/>
  <c r="Y41" i="38"/>
  <c r="Z41" i="38"/>
  <c r="AB41" i="38"/>
  <c r="AC41" i="38"/>
  <c r="AE41" i="38"/>
  <c r="AF41" i="38"/>
  <c r="AH41" i="38"/>
  <c r="AI41" i="38"/>
  <c r="AK41" i="38"/>
  <c r="AL41" i="38"/>
  <c r="AN41" i="38"/>
  <c r="AO41" i="38"/>
  <c r="AQ41" i="38"/>
  <c r="AR41" i="38"/>
  <c r="AT41" i="38"/>
  <c r="AU41" i="38"/>
  <c r="AW41" i="38"/>
  <c r="AX41" i="38"/>
  <c r="AZ41" i="38"/>
  <c r="BA41" i="38"/>
  <c r="BC41" i="38"/>
  <c r="BD41" i="38"/>
  <c r="BF41" i="38"/>
  <c r="BG41" i="38"/>
  <c r="BH42" i="38"/>
  <c r="BH43" i="38"/>
  <c r="T8" i="20" s="1"/>
  <c r="BJ45" i="38"/>
  <c r="BK45" i="38"/>
  <c r="BL45" i="38"/>
  <c r="BN45" i="38"/>
  <c r="A46" i="38"/>
  <c r="A47" i="38" s="1"/>
  <c r="A48" i="38" s="1"/>
  <c r="A49" i="38" s="1"/>
  <c r="A50" i="38" s="1"/>
  <c r="A51" i="38" s="1"/>
  <c r="A52" i="38" s="1"/>
  <c r="A53" i="38" s="1"/>
  <c r="A54" i="38" s="1"/>
  <c r="A55" i="38" s="1"/>
  <c r="A56" i="38" s="1"/>
  <c r="A57" i="38" s="1"/>
  <c r="A58" i="38" s="1"/>
  <c r="A59" i="38" s="1"/>
  <c r="A60" i="38" s="1"/>
  <c r="A61" i="38" s="1"/>
  <c r="A62" i="38" s="1"/>
  <c r="A63" i="38" s="1"/>
  <c r="A64" i="38" s="1"/>
  <c r="A65" i="38" s="1"/>
  <c r="A66" i="38" s="1"/>
  <c r="A67" i="38" s="1"/>
  <c r="A68" i="38" s="1"/>
  <c r="A69" i="38" s="1"/>
  <c r="A70" i="38" s="1"/>
  <c r="A71" i="38" s="1"/>
  <c r="A72" i="38" s="1"/>
  <c r="A73" i="38" s="1"/>
  <c r="A74" i="38" s="1"/>
  <c r="A75" i="38" s="1"/>
  <c r="A76" i="38" s="1"/>
  <c r="A77" i="38" s="1"/>
  <c r="A78" i="38" s="1"/>
  <c r="A79" i="38" s="1"/>
  <c r="A80" i="38" s="1"/>
  <c r="A81" i="38" s="1"/>
  <c r="A82" i="38" s="1"/>
  <c r="A83" i="38" s="1"/>
  <c r="A84" i="38" s="1"/>
  <c r="A85" i="38" s="1"/>
  <c r="A86" i="38" s="1"/>
  <c r="A87" i="38" s="1"/>
  <c r="A88" i="38" s="1"/>
  <c r="A89" i="38" s="1"/>
  <c r="A90" i="38" s="1"/>
  <c r="A91" i="38" s="1"/>
  <c r="A92" i="38" s="1"/>
  <c r="A93" i="38" s="1"/>
  <c r="A94" i="38" s="1"/>
  <c r="A95" i="38" s="1"/>
  <c r="A96" i="38" s="1"/>
  <c r="A97" i="38" s="1"/>
  <c r="A98" i="38" s="1"/>
  <c r="A99" i="38" s="1"/>
  <c r="A100" i="38" s="1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3" i="38" s="1"/>
  <c r="A114" i="38" s="1"/>
  <c r="A115" i="38" s="1"/>
  <c r="A116" i="38" s="1"/>
  <c r="A117" i="38" s="1"/>
  <c r="A118" i="38" s="1"/>
  <c r="A119" i="38" s="1"/>
  <c r="A120" i="38" s="1"/>
  <c r="A121" i="38" s="1"/>
  <c r="A122" i="38" s="1"/>
  <c r="A123" i="38" s="1"/>
  <c r="A124" i="38" s="1"/>
  <c r="A125" i="38" s="1"/>
  <c r="A126" i="38" s="1"/>
  <c r="A127" i="38" s="1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140" i="38" s="1"/>
  <c r="A141" i="38" s="1"/>
  <c r="A142" i="38" s="1"/>
  <c r="A143" i="38" s="1"/>
  <c r="A144" i="38" s="1"/>
  <c r="A145" i="38" s="1"/>
  <c r="A146" i="38" s="1"/>
  <c r="A147" i="38" s="1"/>
  <c r="A148" i="38" s="1"/>
  <c r="A149" i="38" s="1"/>
  <c r="A150" i="38" s="1"/>
  <c r="A151" i="38" s="1"/>
  <c r="A152" i="38" s="1"/>
  <c r="A153" i="38" s="1"/>
  <c r="A154" i="38" s="1"/>
  <c r="A155" i="38" s="1"/>
  <c r="A156" i="38" s="1"/>
  <c r="A157" i="38" s="1"/>
  <c r="A158" i="38" s="1"/>
  <c r="A159" i="38" s="1"/>
  <c r="A160" i="38" s="1"/>
  <c r="A161" i="38" s="1"/>
  <c r="A162" i="38" s="1"/>
  <c r="A163" i="38" s="1"/>
  <c r="A164" i="38" s="1"/>
  <c r="A165" i="38" s="1"/>
  <c r="A166" i="38" s="1"/>
  <c r="A167" i="38" s="1"/>
  <c r="A168" i="38" s="1"/>
  <c r="A169" i="38" s="1"/>
  <c r="A170" i="38" s="1"/>
  <c r="A171" i="38" s="1"/>
  <c r="A172" i="38" s="1"/>
  <c r="A173" i="38" s="1"/>
  <c r="A174" i="38" s="1"/>
  <c r="A175" i="38" s="1"/>
  <c r="A176" i="38" s="1"/>
  <c r="A177" i="38" s="1"/>
  <c r="A178" i="38" s="1"/>
  <c r="A179" i="38" s="1"/>
  <c r="A180" i="38" s="1"/>
  <c r="A181" i="38" s="1"/>
  <c r="A182" i="38" s="1"/>
  <c r="A183" i="38" s="1"/>
  <c r="A184" i="38" s="1"/>
  <c r="A185" i="38" s="1"/>
  <c r="A186" i="38" s="1"/>
  <c r="A187" i="38" s="1"/>
  <c r="A188" i="38" s="1"/>
  <c r="A189" i="38" s="1"/>
  <c r="A190" i="38" s="1"/>
  <c r="A191" i="38" s="1"/>
  <c r="A192" i="38" s="1"/>
  <c r="A193" i="38" s="1"/>
  <c r="A194" i="38" s="1"/>
  <c r="A195" i="38" s="1"/>
  <c r="A196" i="38" s="1"/>
  <c r="A197" i="38" s="1"/>
  <c r="A198" i="38" s="1"/>
  <c r="A199" i="38" s="1"/>
  <c r="A200" i="38" s="1"/>
  <c r="A201" i="38" s="1"/>
  <c r="A202" i="38" s="1"/>
  <c r="A203" i="38" s="1"/>
  <c r="A204" i="38" s="1"/>
  <c r="A205" i="38" s="1"/>
  <c r="A206" i="38" s="1"/>
  <c r="A207" i="38" s="1"/>
  <c r="A208" i="38" s="1"/>
  <c r="A209" i="38" s="1"/>
  <c r="A210" i="38" s="1"/>
  <c r="A211" i="38" s="1"/>
  <c r="A212" i="38" s="1"/>
  <c r="A213" i="38" s="1"/>
  <c r="A214" i="38" s="1"/>
  <c r="A215" i="38" s="1"/>
  <c r="A216" i="38" s="1"/>
  <c r="A217" i="38" s="1"/>
  <c r="A218" i="38" s="1"/>
  <c r="A219" i="38" s="1"/>
  <c r="A220" i="38" s="1"/>
  <c r="A221" i="38" s="1"/>
  <c r="A222" i="38" s="1"/>
  <c r="A223" i="38" s="1"/>
  <c r="A224" i="38" s="1"/>
  <c r="A225" i="38" s="1"/>
  <c r="A226" i="38" s="1"/>
  <c r="A227" i="38" s="1"/>
  <c r="A228" i="38" s="1"/>
  <c r="A229" i="38" s="1"/>
  <c r="A230" i="38" s="1"/>
  <c r="A231" i="38" s="1"/>
  <c r="A232" i="38" s="1"/>
  <c r="A233" i="38" s="1"/>
  <c r="A234" i="38" s="1"/>
  <c r="A235" i="38" s="1"/>
  <c r="A236" i="38" s="1"/>
  <c r="A237" i="38" s="1"/>
  <c r="A238" i="38" s="1"/>
  <c r="A239" i="38" s="1"/>
  <c r="A240" i="38" s="1"/>
  <c r="BJ46" i="38"/>
  <c r="BK46" i="38"/>
  <c r="BL46" i="38"/>
  <c r="BN46" i="38"/>
  <c r="BJ47" i="38"/>
  <c r="BK47" i="38"/>
  <c r="BL47" i="38"/>
  <c r="BN47" i="38"/>
  <c r="BJ48" i="38"/>
  <c r="BK48" i="38"/>
  <c r="BL48" i="38"/>
  <c r="BN48" i="38"/>
  <c r="A3" i="39"/>
  <c r="C40" i="39"/>
  <c r="C19" i="39" s="1"/>
  <c r="D40" i="39"/>
  <c r="E19" i="39" s="1"/>
  <c r="F40" i="39"/>
  <c r="C10" i="39" s="1"/>
  <c r="F261" i="20" s="1"/>
  <c r="G40" i="39"/>
  <c r="I40" i="39"/>
  <c r="C5" i="39" s="1"/>
  <c r="J40" i="39"/>
  <c r="E5" i="39" s="1"/>
  <c r="L40" i="39"/>
  <c r="C18" i="39" s="1"/>
  <c r="M40" i="39"/>
  <c r="M28" i="39" s="1"/>
  <c r="O40" i="39"/>
  <c r="C9" i="39" s="1"/>
  <c r="F260" i="20" s="1"/>
  <c r="P40" i="39"/>
  <c r="R40" i="39"/>
  <c r="C12" i="39" s="1"/>
  <c r="S40" i="39"/>
  <c r="R36" i="39" s="1"/>
  <c r="U40" i="39"/>
  <c r="C15" i="39" s="1"/>
  <c r="V40" i="39"/>
  <c r="X40" i="39"/>
  <c r="C16" i="39" s="1"/>
  <c r="Y40" i="39"/>
  <c r="AA40" i="39"/>
  <c r="C11" i="39" s="1"/>
  <c r="AB40" i="39"/>
  <c r="E11" i="39" s="1"/>
  <c r="AD40" i="39"/>
  <c r="C7" i="39" s="1"/>
  <c r="F258" i="20" s="1"/>
  <c r="AE40" i="39"/>
  <c r="AG40" i="39"/>
  <c r="C13" i="39" s="1"/>
  <c r="AH40" i="39"/>
  <c r="AH28" i="39" s="1"/>
  <c r="AJ40" i="39"/>
  <c r="C20" i="39" s="1"/>
  <c r="AK40" i="39"/>
  <c r="AM40" i="39"/>
  <c r="C17" i="39" s="1"/>
  <c r="AN40" i="39"/>
  <c r="AM36" i="39" s="1"/>
  <c r="AP40" i="39"/>
  <c r="C8" i="39" s="1"/>
  <c r="F259" i="20" s="1"/>
  <c r="AQ40" i="39"/>
  <c r="AP36" i="39" s="1"/>
  <c r="AS40" i="39"/>
  <c r="C21" i="39" s="1"/>
  <c r="AT40" i="39"/>
  <c r="AV40" i="39"/>
  <c r="C14" i="39" s="1"/>
  <c r="AW40" i="39"/>
  <c r="AV36" i="39" s="1"/>
  <c r="AY40" i="39"/>
  <c r="C6" i="39" s="1"/>
  <c r="C1103" i="20" s="1"/>
  <c r="AZ40" i="39"/>
  <c r="AY36" i="39" s="1"/>
  <c r="BB40" i="39"/>
  <c r="BC40" i="39"/>
  <c r="BE40" i="39"/>
  <c r="C22" i="39" s="1"/>
  <c r="BF40" i="39"/>
  <c r="BF28" i="39" s="1"/>
  <c r="D41" i="39"/>
  <c r="E41" i="39"/>
  <c r="G41" i="39"/>
  <c r="H41" i="39"/>
  <c r="J41" i="39"/>
  <c r="K41" i="39"/>
  <c r="M41" i="39"/>
  <c r="N41" i="39"/>
  <c r="P41" i="39"/>
  <c r="Q41" i="39"/>
  <c r="S41" i="39"/>
  <c r="T41" i="39"/>
  <c r="V41" i="39"/>
  <c r="W41" i="39"/>
  <c r="Y41" i="39"/>
  <c r="Z41" i="39"/>
  <c r="AB41" i="39"/>
  <c r="AC41" i="39"/>
  <c r="AE41" i="39"/>
  <c r="AF41" i="39"/>
  <c r="AH41" i="39"/>
  <c r="AI41" i="39"/>
  <c r="AK41" i="39"/>
  <c r="AL41" i="39"/>
  <c r="AN41" i="39"/>
  <c r="AO41" i="39"/>
  <c r="AQ41" i="39"/>
  <c r="AR41" i="39"/>
  <c r="AT41" i="39"/>
  <c r="AU41" i="39"/>
  <c r="AW41" i="39"/>
  <c r="AX41" i="39"/>
  <c r="AZ41" i="39"/>
  <c r="BA41" i="39"/>
  <c r="BC41" i="39"/>
  <c r="BD41" i="39"/>
  <c r="BF41" i="39"/>
  <c r="BG41" i="39"/>
  <c r="BH42" i="39"/>
  <c r="X7" i="20" s="1"/>
  <c r="BH43" i="39"/>
  <c r="X8" i="20" s="1"/>
  <c r="BJ45" i="39"/>
  <c r="BK45" i="39"/>
  <c r="BL45" i="39"/>
  <c r="BN45" i="39"/>
  <c r="A46" i="39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BJ46" i="39"/>
  <c r="BK46" i="39"/>
  <c r="BL46" i="39"/>
  <c r="BN46" i="39"/>
  <c r="BJ47" i="39"/>
  <c r="BK47" i="39"/>
  <c r="BL47" i="39"/>
  <c r="BN47" i="39"/>
  <c r="BJ48" i="39"/>
  <c r="BK48" i="39"/>
  <c r="BL48" i="39"/>
  <c r="BN48" i="39"/>
  <c r="BJ49" i="39"/>
  <c r="BK49" i="39"/>
  <c r="BL49" i="39"/>
  <c r="BN49" i="39"/>
  <c r="BJ50" i="39"/>
  <c r="BK50" i="39"/>
  <c r="BL50" i="39"/>
  <c r="BN50" i="39"/>
  <c r="BJ51" i="39"/>
  <c r="BK51" i="39"/>
  <c r="BL51" i="39"/>
  <c r="BN51" i="39"/>
  <c r="BJ52" i="39"/>
  <c r="BK52" i="39"/>
  <c r="BL52" i="39"/>
  <c r="BN52" i="39"/>
  <c r="BJ53" i="39"/>
  <c r="BK53" i="39"/>
  <c r="BL53" i="39"/>
  <c r="BN53" i="39"/>
  <c r="BJ54" i="39"/>
  <c r="BK54" i="39"/>
  <c r="BL54" i="39"/>
  <c r="BN54" i="39"/>
  <c r="BJ55" i="39"/>
  <c r="BK55" i="39"/>
  <c r="BL55" i="39"/>
  <c r="BN55" i="39"/>
  <c r="BJ56" i="39"/>
  <c r="BK56" i="39"/>
  <c r="BL56" i="39"/>
  <c r="BN56" i="39"/>
  <c r="BJ57" i="39"/>
  <c r="BK57" i="39"/>
  <c r="BL57" i="39"/>
  <c r="BN57" i="39"/>
  <c r="BJ58" i="39"/>
  <c r="BK58" i="39"/>
  <c r="BL58" i="39"/>
  <c r="BN58" i="39"/>
  <c r="BJ59" i="39"/>
  <c r="BK59" i="39"/>
  <c r="BL59" i="39"/>
  <c r="BN59" i="39"/>
  <c r="BJ60" i="39"/>
  <c r="BK60" i="39"/>
  <c r="BL60" i="39"/>
  <c r="BN60" i="39"/>
  <c r="BJ61" i="39"/>
  <c r="BK61" i="39"/>
  <c r="BM61" i="39" s="1"/>
  <c r="BL61" i="39"/>
  <c r="BN61" i="39"/>
  <c r="A3" i="25"/>
  <c r="C38" i="25"/>
  <c r="C13" i="25" s="1"/>
  <c r="V322" i="20" s="1"/>
  <c r="D38" i="25"/>
  <c r="D26" i="25" s="1"/>
  <c r="F38" i="25"/>
  <c r="C10" i="25" s="1"/>
  <c r="F232" i="20" s="1"/>
  <c r="G38" i="25"/>
  <c r="E10" i="25" s="1"/>
  <c r="H232" i="20" s="1"/>
  <c r="I38" i="25"/>
  <c r="C5" i="25" s="1"/>
  <c r="F233" i="20" s="1"/>
  <c r="J38" i="25"/>
  <c r="L38" i="25"/>
  <c r="C11" i="25" s="1"/>
  <c r="V320" i="20" s="1"/>
  <c r="M38" i="25"/>
  <c r="O38" i="25"/>
  <c r="C9" i="25" s="1"/>
  <c r="P38" i="25"/>
  <c r="P26" i="25" s="1"/>
  <c r="R38" i="25"/>
  <c r="C12" i="25" s="1"/>
  <c r="V321" i="20" s="1"/>
  <c r="S38" i="25"/>
  <c r="E12" i="25" s="1"/>
  <c r="X321" i="20" s="1"/>
  <c r="U38" i="25"/>
  <c r="C15" i="25" s="1"/>
  <c r="V324" i="20" s="1"/>
  <c r="V38" i="25"/>
  <c r="X38" i="25"/>
  <c r="C14" i="25" s="1"/>
  <c r="V323" i="20" s="1"/>
  <c r="Y38" i="25"/>
  <c r="AA38" i="25"/>
  <c r="C8" i="25" s="1"/>
  <c r="F234" i="20" s="1"/>
  <c r="AB38" i="25"/>
  <c r="AA34" i="25" s="1"/>
  <c r="AD38" i="25"/>
  <c r="C16" i="25" s="1"/>
  <c r="V325" i="20" s="1"/>
  <c r="AE38" i="25"/>
  <c r="E16" i="25" s="1"/>
  <c r="X325" i="20" s="1"/>
  <c r="AG38" i="25"/>
  <c r="C18" i="25" s="1"/>
  <c r="AH38" i="25"/>
  <c r="AJ38" i="25"/>
  <c r="C7" i="25" s="1"/>
  <c r="AK38" i="25"/>
  <c r="AM38" i="25"/>
  <c r="C19" i="25" s="1"/>
  <c r="AN38" i="25"/>
  <c r="AM34" i="25" s="1"/>
  <c r="AP38" i="25"/>
  <c r="C17" i="25" s="1"/>
  <c r="AQ38" i="25"/>
  <c r="AQ26" i="25" s="1"/>
  <c r="AS38" i="25"/>
  <c r="C6" i="25" s="1"/>
  <c r="V326" i="20" s="1"/>
  <c r="AT38" i="25"/>
  <c r="AS34" i="25" s="1"/>
  <c r="AV38" i="25"/>
  <c r="C20" i="25" s="1"/>
  <c r="AW38" i="25"/>
  <c r="D39" i="25"/>
  <c r="E39" i="25"/>
  <c r="G39" i="25"/>
  <c r="H39" i="25"/>
  <c r="J39" i="25"/>
  <c r="K39" i="25"/>
  <c r="M39" i="25"/>
  <c r="N39" i="25"/>
  <c r="P39" i="25"/>
  <c r="Q39" i="25"/>
  <c r="S39" i="25"/>
  <c r="T39" i="25"/>
  <c r="V39" i="25"/>
  <c r="W39" i="25"/>
  <c r="Y39" i="25"/>
  <c r="Z39" i="25"/>
  <c r="AB39" i="25"/>
  <c r="AC39" i="25"/>
  <c r="AE39" i="25"/>
  <c r="AF39" i="25"/>
  <c r="AH39" i="25"/>
  <c r="AI39" i="25"/>
  <c r="AK39" i="25"/>
  <c r="AL39" i="25"/>
  <c r="AN39" i="25"/>
  <c r="AO39" i="25"/>
  <c r="AQ39" i="25"/>
  <c r="AR39" i="25"/>
  <c r="AT39" i="25"/>
  <c r="AU39" i="25"/>
  <c r="AW39" i="25"/>
  <c r="AX39" i="25"/>
  <c r="AY40" i="25"/>
  <c r="L7" i="20" s="1"/>
  <c r="AY41" i="25"/>
  <c r="L8" i="20" s="1"/>
  <c r="BA43" i="25"/>
  <c r="BB43" i="25"/>
  <c r="A44" i="25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BA44" i="25"/>
  <c r="BB44" i="25"/>
  <c r="BA45" i="25"/>
  <c r="BB45" i="25"/>
  <c r="BA46" i="25"/>
  <c r="BB46" i="25"/>
  <c r="BA47" i="25"/>
  <c r="BB47" i="25"/>
  <c r="BA48" i="25"/>
  <c r="BB48" i="25"/>
  <c r="BA49" i="25"/>
  <c r="BB49" i="25"/>
  <c r="A3" i="46"/>
  <c r="C39" i="46"/>
  <c r="C16" i="46" s="1"/>
  <c r="D39" i="46"/>
  <c r="C35" i="46" s="1"/>
  <c r="E39" i="46"/>
  <c r="C21" i="46" s="1"/>
  <c r="F39" i="46"/>
  <c r="E21" i="46" s="1"/>
  <c r="G39" i="46"/>
  <c r="C7" i="46" s="1"/>
  <c r="H39" i="46"/>
  <c r="G35" i="46" s="1"/>
  <c r="I39" i="46"/>
  <c r="C20" i="46" s="1"/>
  <c r="J39" i="46"/>
  <c r="I35" i="46" s="1"/>
  <c r="K39" i="46"/>
  <c r="L39" i="46"/>
  <c r="M39" i="46"/>
  <c r="C13" i="46" s="1"/>
  <c r="N39" i="46"/>
  <c r="O39" i="46"/>
  <c r="C15" i="46" s="1"/>
  <c r="P39" i="46"/>
  <c r="O35" i="46" s="1"/>
  <c r="Q39" i="46"/>
  <c r="C6" i="46" s="1"/>
  <c r="R39" i="46"/>
  <c r="S39" i="46"/>
  <c r="C18" i="46" s="1"/>
  <c r="T39" i="46"/>
  <c r="S35" i="46" s="1"/>
  <c r="U39" i="46"/>
  <c r="C11" i="46" s="1"/>
  <c r="V39" i="46"/>
  <c r="E11" i="46" s="1"/>
  <c r="W39" i="46"/>
  <c r="C8" i="46" s="1"/>
  <c r="X39" i="46"/>
  <c r="W35" i="46" s="1"/>
  <c r="Y39" i="46"/>
  <c r="C5" i="46" s="1"/>
  <c r="Z39" i="46"/>
  <c r="Z27" i="46" s="1"/>
  <c r="AA39" i="46"/>
  <c r="AB39" i="46"/>
  <c r="AB27" i="46" s="1"/>
  <c r="AC39" i="46"/>
  <c r="C12" i="46" s="1"/>
  <c r="AD39" i="46"/>
  <c r="AE39" i="46"/>
  <c r="C17" i="46" s="1"/>
  <c r="AF39" i="46"/>
  <c r="AE35" i="46" s="1"/>
  <c r="AG39" i="46"/>
  <c r="C14" i="46" s="1"/>
  <c r="AH39" i="46"/>
  <c r="AG35" i="46" s="1"/>
  <c r="AI39" i="46"/>
  <c r="C19" i="46" s="1"/>
  <c r="AJ39" i="46"/>
  <c r="AI35" i="46" s="1"/>
  <c r="AK39" i="46"/>
  <c r="C10" i="46" s="1"/>
  <c r="AL39" i="46"/>
  <c r="C40" i="46"/>
  <c r="D40" i="46"/>
  <c r="D16" i="46" s="1"/>
  <c r="E40" i="46"/>
  <c r="F40" i="46"/>
  <c r="D21" i="46" s="1"/>
  <c r="G40" i="46"/>
  <c r="H40" i="46"/>
  <c r="G36" i="46" s="1"/>
  <c r="I40" i="46"/>
  <c r="J40" i="46"/>
  <c r="K40" i="46"/>
  <c r="L40" i="46"/>
  <c r="D9" i="46" s="1"/>
  <c r="M40" i="46"/>
  <c r="N40" i="46"/>
  <c r="D13" i="46" s="1"/>
  <c r="O40" i="46"/>
  <c r="P40" i="46"/>
  <c r="Q40" i="46"/>
  <c r="R40" i="46"/>
  <c r="S40" i="46"/>
  <c r="T40" i="46"/>
  <c r="D18" i="46" s="1"/>
  <c r="U40" i="46"/>
  <c r="V40" i="46"/>
  <c r="D11" i="46" s="1"/>
  <c r="W40" i="46"/>
  <c r="X40" i="46"/>
  <c r="W36" i="46" s="1"/>
  <c r="Y40" i="46"/>
  <c r="Z40" i="46"/>
  <c r="AA40" i="46"/>
  <c r="AB40" i="46"/>
  <c r="D22" i="46" s="1"/>
  <c r="AC40" i="46"/>
  <c r="AD40" i="46"/>
  <c r="D12" i="46" s="1"/>
  <c r="AE40" i="46"/>
  <c r="AF40" i="46"/>
  <c r="AG40" i="46"/>
  <c r="AH40" i="46"/>
  <c r="AI40" i="46"/>
  <c r="AJ40" i="46"/>
  <c r="D19" i="46" s="1"/>
  <c r="AK40" i="46"/>
  <c r="AL40" i="46"/>
  <c r="D10" i="46" s="1"/>
  <c r="AM41" i="46"/>
  <c r="AM42" i="46"/>
  <c r="AO44" i="46"/>
  <c r="AP44" i="46"/>
  <c r="AQ44" i="46"/>
  <c r="A45" i="46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A66" i="46" s="1"/>
  <c r="A67" i="46" s="1"/>
  <c r="A68" i="46" s="1"/>
  <c r="A69" i="46" s="1"/>
  <c r="A70" i="46" s="1"/>
  <c r="A71" i="46" s="1"/>
  <c r="A72" i="46" s="1"/>
  <c r="A73" i="46" s="1"/>
  <c r="A74" i="46" s="1"/>
  <c r="A75" i="46" s="1"/>
  <c r="A76" i="46" s="1"/>
  <c r="A77" i="46" s="1"/>
  <c r="A78" i="46" s="1"/>
  <c r="A79" i="46" s="1"/>
  <c r="A80" i="46" s="1"/>
  <c r="A81" i="46" s="1"/>
  <c r="A82" i="46" s="1"/>
  <c r="A83" i="46" s="1"/>
  <c r="A84" i="46" s="1"/>
  <c r="A85" i="46" s="1"/>
  <c r="A86" i="46" s="1"/>
  <c r="A87" i="46" s="1"/>
  <c r="A88" i="46" s="1"/>
  <c r="A89" i="46" s="1"/>
  <c r="A90" i="46" s="1"/>
  <c r="A91" i="46" s="1"/>
  <c r="A92" i="46" s="1"/>
  <c r="A93" i="46" s="1"/>
  <c r="A94" i="46" s="1"/>
  <c r="A95" i="46" s="1"/>
  <c r="A96" i="46" s="1"/>
  <c r="A97" i="46" s="1"/>
  <c r="A98" i="46" s="1"/>
  <c r="A99" i="46" s="1"/>
  <c r="A100" i="46" s="1"/>
  <c r="A101" i="46" s="1"/>
  <c r="A102" i="46" s="1"/>
  <c r="A103" i="46" s="1"/>
  <c r="AO45" i="46"/>
  <c r="AP45" i="46"/>
  <c r="AQ45" i="46"/>
  <c r="AO46" i="46"/>
  <c r="AP46" i="46"/>
  <c r="AQ46" i="46"/>
  <c r="AO47" i="46"/>
  <c r="AP47" i="46"/>
  <c r="AQ47" i="46"/>
  <c r="AO48" i="46"/>
  <c r="AP48" i="46"/>
  <c r="AQ48" i="46"/>
  <c r="AO49" i="46"/>
  <c r="AP49" i="46"/>
  <c r="AQ49" i="46"/>
  <c r="AO50" i="46"/>
  <c r="AP50" i="46"/>
  <c r="AQ50" i="46"/>
  <c r="A3" i="32"/>
  <c r="C36" i="32"/>
  <c r="C8" i="32" s="1"/>
  <c r="D36" i="32"/>
  <c r="F36" i="32"/>
  <c r="C16" i="32" s="1"/>
  <c r="G36" i="32"/>
  <c r="E16" i="32" s="1"/>
  <c r="I36" i="32"/>
  <c r="C7" i="32" s="1"/>
  <c r="J36" i="32"/>
  <c r="J24" i="32" s="1"/>
  <c r="L36" i="32"/>
  <c r="C13" i="32" s="1"/>
  <c r="J1037" i="20" s="1"/>
  <c r="M36" i="32"/>
  <c r="O36" i="32"/>
  <c r="C15" i="32" s="1"/>
  <c r="P36" i="32"/>
  <c r="R36" i="32"/>
  <c r="C10" i="32" s="1"/>
  <c r="S36" i="32"/>
  <c r="E10" i="32" s="1"/>
  <c r="U36" i="32"/>
  <c r="C6" i="32" s="1"/>
  <c r="V36" i="32"/>
  <c r="X36" i="32"/>
  <c r="C9" i="32" s="1"/>
  <c r="Y36" i="32"/>
  <c r="X32" i="32" s="1"/>
  <c r="AA36" i="32"/>
  <c r="C11" i="32" s="1"/>
  <c r="AB36" i="32"/>
  <c r="AD36" i="32"/>
  <c r="C17" i="32" s="1"/>
  <c r="AE36" i="32"/>
  <c r="AD32" i="32" s="1"/>
  <c r="AG36" i="32"/>
  <c r="C12" i="32" s="1"/>
  <c r="AH36" i="32"/>
  <c r="AH24" i="32" s="1"/>
  <c r="AJ36" i="32"/>
  <c r="C5" i="32" s="1"/>
  <c r="AK36" i="32"/>
  <c r="AM36" i="32"/>
  <c r="C14" i="32" s="1"/>
  <c r="AN36" i="32"/>
  <c r="D37" i="32"/>
  <c r="E37" i="32"/>
  <c r="G37" i="32"/>
  <c r="H37" i="32"/>
  <c r="J37" i="32"/>
  <c r="K37" i="32"/>
  <c r="M37" i="32"/>
  <c r="N37" i="32"/>
  <c r="P37" i="32"/>
  <c r="Q37" i="32"/>
  <c r="S37" i="32"/>
  <c r="T37" i="32"/>
  <c r="V37" i="32"/>
  <c r="W37" i="32"/>
  <c r="Y37" i="32"/>
  <c r="Z37" i="32"/>
  <c r="AB37" i="32"/>
  <c r="AC37" i="32"/>
  <c r="AE37" i="32"/>
  <c r="AF37" i="32"/>
  <c r="AH37" i="32"/>
  <c r="AI37" i="32"/>
  <c r="AK37" i="32"/>
  <c r="AL37" i="32"/>
  <c r="AN37" i="32"/>
  <c r="AO37" i="32"/>
  <c r="AP38" i="32"/>
  <c r="Q7" i="20" s="1"/>
  <c r="AP39" i="32"/>
  <c r="AR41" i="32"/>
  <c r="AS41" i="32"/>
  <c r="A42" i="32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53" i="32" s="1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R42" i="32"/>
  <c r="AS42" i="32"/>
  <c r="AR43" i="32"/>
  <c r="AS43" i="32"/>
  <c r="AR44" i="32"/>
  <c r="AT44" i="32" s="1"/>
  <c r="AS44" i="32"/>
  <c r="AR45" i="32"/>
  <c r="AS45" i="32"/>
  <c r="AR46" i="32"/>
  <c r="AS46" i="32"/>
  <c r="AR47" i="32"/>
  <c r="AS47" i="32"/>
  <c r="AR48" i="32"/>
  <c r="AS48" i="32"/>
  <c r="AR49" i="32"/>
  <c r="AS49" i="32"/>
  <c r="AR50" i="32"/>
  <c r="AS50" i="32"/>
  <c r="AR51" i="32"/>
  <c r="AS51" i="32"/>
  <c r="AR52" i="32"/>
  <c r="AS52" i="32"/>
  <c r="A3" i="44"/>
  <c r="C36" i="44"/>
  <c r="C14" i="44" s="1"/>
  <c r="D36" i="44"/>
  <c r="C32" i="44" s="1"/>
  <c r="E36" i="44"/>
  <c r="C5" i="44" s="1"/>
  <c r="F36" i="44"/>
  <c r="F37" i="44" s="1"/>
  <c r="G36" i="44"/>
  <c r="C11" i="44" s="1"/>
  <c r="H36" i="44"/>
  <c r="I36" i="44"/>
  <c r="C15" i="44" s="1"/>
  <c r="J36" i="44"/>
  <c r="J37" i="44" s="1"/>
  <c r="K36" i="44"/>
  <c r="C6" i="44" s="1"/>
  <c r="L36" i="44"/>
  <c r="K32" i="44" s="1"/>
  <c r="M36" i="44"/>
  <c r="C7" i="44" s="1"/>
  <c r="J801" i="20" s="1"/>
  <c r="N36" i="44"/>
  <c r="O36" i="44"/>
  <c r="C8" i="44" s="1"/>
  <c r="P36" i="44"/>
  <c r="Q36" i="44"/>
  <c r="C9" i="44" s="1"/>
  <c r="R36" i="44"/>
  <c r="S36" i="44"/>
  <c r="C12" i="44" s="1"/>
  <c r="T36" i="44"/>
  <c r="S32" i="44" s="1"/>
  <c r="U36" i="44"/>
  <c r="C17" i="44" s="1"/>
  <c r="V36" i="44"/>
  <c r="V37" i="44" s="1"/>
  <c r="D17" i="44" s="1"/>
  <c r="W36" i="44"/>
  <c r="C13" i="44" s="1"/>
  <c r="X36" i="44"/>
  <c r="Y36" i="44"/>
  <c r="C10" i="44" s="1"/>
  <c r="J804" i="20" s="1"/>
  <c r="Z36" i="44"/>
  <c r="AA36" i="44"/>
  <c r="C18" i="44" s="1"/>
  <c r="AB36" i="44"/>
  <c r="AB24" i="44" s="1"/>
  <c r="AC36" i="44"/>
  <c r="C16" i="44" s="1"/>
  <c r="AD36" i="44"/>
  <c r="AE38" i="44"/>
  <c r="AE39" i="44"/>
  <c r="AG41" i="44"/>
  <c r="AH41" i="44"/>
  <c r="A42" i="44"/>
  <c r="A43" i="44" s="1"/>
  <c r="A44" i="44" s="1"/>
  <c r="A45" i="44" s="1"/>
  <c r="A46" i="44" s="1"/>
  <c r="A47" i="44" s="1"/>
  <c r="AG42" i="44"/>
  <c r="AH42" i="44"/>
  <c r="AG43" i="44"/>
  <c r="AH43" i="44"/>
  <c r="AG44" i="44"/>
  <c r="AH44" i="44"/>
  <c r="AG45" i="44"/>
  <c r="AH45" i="44"/>
  <c r="AG46" i="44"/>
  <c r="AH46" i="44"/>
  <c r="AG47" i="44"/>
  <c r="AH47" i="44"/>
  <c r="A3" i="37"/>
  <c r="C36" i="37"/>
  <c r="C17" i="37" s="1"/>
  <c r="D36" i="37"/>
  <c r="D24" i="37" s="1"/>
  <c r="E36" i="37"/>
  <c r="C13" i="37" s="1"/>
  <c r="F36" i="37"/>
  <c r="E13" i="37" s="1"/>
  <c r="G36" i="37"/>
  <c r="C15" i="37" s="1"/>
  <c r="H36" i="37"/>
  <c r="I36" i="37"/>
  <c r="C6" i="37" s="1"/>
  <c r="J36" i="37"/>
  <c r="K36" i="37"/>
  <c r="C8" i="37" s="1"/>
  <c r="V361" i="20" s="1"/>
  <c r="L36" i="37"/>
  <c r="L24" i="37" s="1"/>
  <c r="M36" i="37"/>
  <c r="C12" i="37" s="1"/>
  <c r="N36" i="37"/>
  <c r="E12" i="37" s="1"/>
  <c r="O36" i="37"/>
  <c r="C9" i="37" s="1"/>
  <c r="V362" i="20" s="1"/>
  <c r="P36" i="37"/>
  <c r="O32" i="37" s="1"/>
  <c r="Q36" i="37"/>
  <c r="C16" i="37" s="1"/>
  <c r="R36" i="37"/>
  <c r="S36" i="37"/>
  <c r="C7" i="37" s="1"/>
  <c r="T36" i="37"/>
  <c r="T24" i="37" s="1"/>
  <c r="U36" i="37"/>
  <c r="C14" i="37" s="1"/>
  <c r="V36" i="37"/>
  <c r="V24" i="37" s="1"/>
  <c r="W36" i="37"/>
  <c r="C18" i="37" s="1"/>
  <c r="C1094" i="20" s="1"/>
  <c r="X36" i="37"/>
  <c r="Y36" i="37"/>
  <c r="C11" i="37" s="1"/>
  <c r="V364" i="20" s="1"/>
  <c r="Z36" i="37"/>
  <c r="Z24" i="37" s="1"/>
  <c r="AA36" i="37"/>
  <c r="C10" i="37" s="1"/>
  <c r="C1086" i="20" s="1"/>
  <c r="AB36" i="37"/>
  <c r="AB24" i="37" s="1"/>
  <c r="AC36" i="37"/>
  <c r="C5" i="37" s="1"/>
  <c r="AD36" i="37"/>
  <c r="E5" i="37" s="1"/>
  <c r="AE38" i="37"/>
  <c r="AE39" i="37"/>
  <c r="W8" i="20" s="1"/>
  <c r="AG41" i="37"/>
  <c r="AH41" i="37"/>
  <c r="A42" i="37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A100" i="37" s="1"/>
  <c r="A101" i="37" s="1"/>
  <c r="A102" i="37" s="1"/>
  <c r="A103" i="37" s="1"/>
  <c r="A104" i="37" s="1"/>
  <c r="A105" i="37" s="1"/>
  <c r="A106" i="37" s="1"/>
  <c r="A107" i="37" s="1"/>
  <c r="A108" i="37" s="1"/>
  <c r="A109" i="37" s="1"/>
  <c r="A110" i="37" s="1"/>
  <c r="A111" i="37" s="1"/>
  <c r="A112" i="37" s="1"/>
  <c r="A113" i="37" s="1"/>
  <c r="A114" i="37" s="1"/>
  <c r="A115" i="37" s="1"/>
  <c r="A116" i="37" s="1"/>
  <c r="A117" i="37" s="1"/>
  <c r="A118" i="37" s="1"/>
  <c r="A119" i="37" s="1"/>
  <c r="A120" i="37" s="1"/>
  <c r="A121" i="37" s="1"/>
  <c r="A122" i="37" s="1"/>
  <c r="A123" i="37" s="1"/>
  <c r="A124" i="37" s="1"/>
  <c r="A125" i="37" s="1"/>
  <c r="A126" i="37" s="1"/>
  <c r="A127" i="37" s="1"/>
  <c r="A128" i="37" s="1"/>
  <c r="AG42" i="37"/>
  <c r="AH42" i="37"/>
  <c r="AG43" i="37"/>
  <c r="AH43" i="37"/>
  <c r="AG44" i="37"/>
  <c r="AH44" i="37"/>
  <c r="AG45" i="37"/>
  <c r="AH45" i="37"/>
  <c r="AG46" i="37"/>
  <c r="AH46" i="37"/>
  <c r="AG47" i="37"/>
  <c r="AH47" i="37"/>
  <c r="A3" i="50"/>
  <c r="C41" i="50"/>
  <c r="C12" i="50" s="1"/>
  <c r="D41" i="50"/>
  <c r="E41" i="50"/>
  <c r="C5" i="50" s="1"/>
  <c r="F41" i="50"/>
  <c r="F29" i="50" s="1"/>
  <c r="G41" i="50"/>
  <c r="C9" i="50" s="1"/>
  <c r="H41" i="50"/>
  <c r="I41" i="50"/>
  <c r="C16" i="50" s="1"/>
  <c r="J41" i="50"/>
  <c r="J29" i="50" s="1"/>
  <c r="K41" i="50"/>
  <c r="C10" i="50" s="1"/>
  <c r="L41" i="50"/>
  <c r="M41" i="50"/>
  <c r="C13" i="50" s="1"/>
  <c r="N41" i="50"/>
  <c r="N42" i="50" s="1"/>
  <c r="O41" i="50"/>
  <c r="C15" i="50" s="1"/>
  <c r="P41" i="50"/>
  <c r="Q41" i="50"/>
  <c r="C23" i="50" s="1"/>
  <c r="R41" i="50"/>
  <c r="Q37" i="50" s="1"/>
  <c r="S41" i="50"/>
  <c r="C22" i="50" s="1"/>
  <c r="T41" i="50"/>
  <c r="U41" i="50"/>
  <c r="C18" i="50" s="1"/>
  <c r="V41" i="50"/>
  <c r="V29" i="50" s="1"/>
  <c r="W41" i="50"/>
  <c r="C17" i="50" s="1"/>
  <c r="X41" i="50"/>
  <c r="E17" i="50" s="1"/>
  <c r="Y41" i="50"/>
  <c r="C8" i="50" s="1"/>
  <c r="Z41" i="50"/>
  <c r="Z29" i="50" s="1"/>
  <c r="AA41" i="50"/>
  <c r="C20" i="50" s="1"/>
  <c r="AB41" i="50"/>
  <c r="AC41" i="50"/>
  <c r="C19" i="50" s="1"/>
  <c r="AD41" i="50"/>
  <c r="AD42" i="50" s="1"/>
  <c r="AC38" i="50" s="1"/>
  <c r="AE41" i="50"/>
  <c r="C14" i="50" s="1"/>
  <c r="AF41" i="50"/>
  <c r="AE37" i="50" s="1"/>
  <c r="AG41" i="50"/>
  <c r="C7" i="50" s="1"/>
  <c r="AH41" i="50"/>
  <c r="AG37" i="50" s="1"/>
  <c r="AI41" i="50"/>
  <c r="C6" i="50" s="1"/>
  <c r="AJ41" i="50"/>
  <c r="AJ29" i="50" s="1"/>
  <c r="AK41" i="50"/>
  <c r="C21" i="50" s="1"/>
  <c r="AL41" i="50"/>
  <c r="AL29" i="50" s="1"/>
  <c r="AM41" i="50"/>
  <c r="C11" i="50" s="1"/>
  <c r="AN41" i="50"/>
  <c r="J42" i="50"/>
  <c r="D16" i="50" s="1"/>
  <c r="AO43" i="50"/>
  <c r="AO44" i="50"/>
  <c r="AQ46" i="50"/>
  <c r="AR46" i="50"/>
  <c r="AS46" i="50"/>
  <c r="A47" i="50"/>
  <c r="A48" i="50" s="1"/>
  <c r="A49" i="50" s="1"/>
  <c r="A50" i="50" s="1"/>
  <c r="A51" i="50" s="1"/>
  <c r="A52" i="50" s="1"/>
  <c r="A53" i="50" s="1"/>
  <c r="A54" i="50" s="1"/>
  <c r="A55" i="50" s="1"/>
  <c r="A56" i="50" s="1"/>
  <c r="A57" i="50" s="1"/>
  <c r="A58" i="50" s="1"/>
  <c r="A59" i="50" s="1"/>
  <c r="A60" i="50" s="1"/>
  <c r="A61" i="50" s="1"/>
  <c r="A62" i="50" s="1"/>
  <c r="A63" i="50" s="1"/>
  <c r="A64" i="50" s="1"/>
  <c r="A65" i="50" s="1"/>
  <c r="A66" i="50" s="1"/>
  <c r="A67" i="50" s="1"/>
  <c r="A68" i="50" s="1"/>
  <c r="A69" i="50" s="1"/>
  <c r="A70" i="50" s="1"/>
  <c r="A71" i="50" s="1"/>
  <c r="A72" i="50" s="1"/>
  <c r="A73" i="50" s="1"/>
  <c r="A74" i="50" s="1"/>
  <c r="A75" i="50" s="1"/>
  <c r="A76" i="50" s="1"/>
  <c r="A77" i="50" s="1"/>
  <c r="A78" i="50" s="1"/>
  <c r="A79" i="50" s="1"/>
  <c r="A80" i="50" s="1"/>
  <c r="A81" i="50" s="1"/>
  <c r="A82" i="50" s="1"/>
  <c r="A83" i="50" s="1"/>
  <c r="A84" i="50" s="1"/>
  <c r="A85" i="50" s="1"/>
  <c r="A86" i="50" s="1"/>
  <c r="A87" i="50" s="1"/>
  <c r="A88" i="50" s="1"/>
  <c r="A89" i="50" s="1"/>
  <c r="A90" i="50" s="1"/>
  <c r="A91" i="50" s="1"/>
  <c r="A92" i="50" s="1"/>
  <c r="A93" i="50" s="1"/>
  <c r="A94" i="50" s="1"/>
  <c r="A95" i="50" s="1"/>
  <c r="A96" i="50" s="1"/>
  <c r="A97" i="50" s="1"/>
  <c r="A98" i="50" s="1"/>
  <c r="A99" i="50" s="1"/>
  <c r="A100" i="50" s="1"/>
  <c r="A101" i="50" s="1"/>
  <c r="A102" i="50" s="1"/>
  <c r="A103" i="50" s="1"/>
  <c r="A104" i="50" s="1"/>
  <c r="A105" i="50" s="1"/>
  <c r="AQ47" i="50"/>
  <c r="AR47" i="50"/>
  <c r="AS47" i="50"/>
  <c r="AQ48" i="50"/>
  <c r="AR48" i="50"/>
  <c r="AS48" i="50"/>
  <c r="AQ49" i="50"/>
  <c r="AR49" i="50"/>
  <c r="AS49" i="50"/>
  <c r="AQ50" i="50"/>
  <c r="AR50" i="50"/>
  <c r="AS50" i="50"/>
  <c r="AQ51" i="50"/>
  <c r="AR51" i="50"/>
  <c r="AS51" i="50"/>
  <c r="AQ52" i="50"/>
  <c r="AR52" i="50"/>
  <c r="AS52" i="50"/>
  <c r="AQ53" i="50"/>
  <c r="AR53" i="50"/>
  <c r="AS53" i="50"/>
  <c r="AQ54" i="50"/>
  <c r="AR54" i="50"/>
  <c r="AS54" i="50"/>
  <c r="AQ55" i="50"/>
  <c r="AR55" i="50"/>
  <c r="AS55" i="50"/>
  <c r="AQ56" i="50"/>
  <c r="AR56" i="50"/>
  <c r="AS56" i="50"/>
  <c r="AQ57" i="50"/>
  <c r="AR57" i="50"/>
  <c r="AS57" i="50"/>
  <c r="AQ58" i="50"/>
  <c r="AR58" i="50"/>
  <c r="AS58" i="50"/>
  <c r="AQ59" i="50"/>
  <c r="AR59" i="50"/>
  <c r="AS59" i="50"/>
  <c r="AQ60" i="50"/>
  <c r="AR60" i="50"/>
  <c r="AS60" i="50"/>
  <c r="AQ61" i="50"/>
  <c r="AR61" i="50"/>
  <c r="AS61" i="50"/>
  <c r="AQ62" i="50"/>
  <c r="AR62" i="50"/>
  <c r="AS62" i="50"/>
  <c r="A3" i="47"/>
  <c r="F17" i="47"/>
  <c r="C38" i="47"/>
  <c r="C6" i="47" s="1"/>
  <c r="D38" i="47"/>
  <c r="F38" i="47"/>
  <c r="C12" i="47" s="1"/>
  <c r="G38" i="47"/>
  <c r="G26" i="47" s="1"/>
  <c r="I38" i="47"/>
  <c r="C5" i="47" s="1"/>
  <c r="V237" i="20" s="1"/>
  <c r="J38" i="47"/>
  <c r="I34" i="47" s="1"/>
  <c r="L38" i="47"/>
  <c r="C8" i="47" s="1"/>
  <c r="V235" i="20" s="1"/>
  <c r="M38" i="47"/>
  <c r="O38" i="47"/>
  <c r="C15" i="47" s="1"/>
  <c r="P38" i="47"/>
  <c r="R38" i="47"/>
  <c r="C13" i="47" s="1"/>
  <c r="V232" i="20" s="1"/>
  <c r="S38" i="47"/>
  <c r="S26" i="47" s="1"/>
  <c r="U38" i="47"/>
  <c r="C7" i="47" s="1"/>
  <c r="V234" i="20" s="1"/>
  <c r="V38" i="47"/>
  <c r="X38" i="47"/>
  <c r="C10" i="47" s="1"/>
  <c r="V233" i="20" s="1"/>
  <c r="Y38" i="47"/>
  <c r="X34" i="47" s="1"/>
  <c r="AA38" i="47"/>
  <c r="C20" i="47" s="1"/>
  <c r="AB38" i="47"/>
  <c r="AA34" i="47" s="1"/>
  <c r="AD38" i="47"/>
  <c r="C19" i="47" s="1"/>
  <c r="AE38" i="47"/>
  <c r="AE26" i="47" s="1"/>
  <c r="AG38" i="47"/>
  <c r="C18" i="47" s="1"/>
  <c r="AH38" i="47"/>
  <c r="AG34" i="47" s="1"/>
  <c r="AJ38" i="47"/>
  <c r="C21" i="47" s="1"/>
  <c r="AK38" i="47"/>
  <c r="E21" i="47" s="1"/>
  <c r="AM38" i="47"/>
  <c r="C16" i="47" s="1"/>
  <c r="AN38" i="47"/>
  <c r="AN26" i="47" s="1"/>
  <c r="AP38" i="47"/>
  <c r="C9" i="47" s="1"/>
  <c r="V231" i="20" s="1"/>
  <c r="AQ38" i="47"/>
  <c r="AP34" i="47" s="1"/>
  <c r="AS38" i="47"/>
  <c r="C14" i="47" s="1"/>
  <c r="V238" i="20" s="1"/>
  <c r="AT38" i="47"/>
  <c r="AV38" i="47"/>
  <c r="C17" i="47" s="1"/>
  <c r="AW38" i="47"/>
  <c r="AV34" i="47" s="1"/>
  <c r="AY38" i="47"/>
  <c r="C11" i="47" s="1"/>
  <c r="AZ38" i="47"/>
  <c r="AZ26" i="47" s="1"/>
  <c r="D39" i="47"/>
  <c r="E39" i="47"/>
  <c r="G39" i="47"/>
  <c r="H39" i="47"/>
  <c r="J39" i="47"/>
  <c r="K39" i="47"/>
  <c r="M39" i="47"/>
  <c r="N39" i="47"/>
  <c r="P39" i="47"/>
  <c r="Q39" i="47"/>
  <c r="S39" i="47"/>
  <c r="T39" i="47"/>
  <c r="V39" i="47"/>
  <c r="W39" i="47"/>
  <c r="Y39" i="47"/>
  <c r="Z39" i="47"/>
  <c r="AB39" i="47"/>
  <c r="AC39" i="47"/>
  <c r="AE39" i="47"/>
  <c r="AF39" i="47"/>
  <c r="AH39" i="47"/>
  <c r="AI39" i="47"/>
  <c r="AK39" i="47"/>
  <c r="AL39" i="47"/>
  <c r="AN39" i="47"/>
  <c r="AM39" i="47" s="1"/>
  <c r="AO39" i="47"/>
  <c r="AQ39" i="47"/>
  <c r="AR39" i="47"/>
  <c r="AT39" i="47"/>
  <c r="AU39" i="47"/>
  <c r="AW39" i="47"/>
  <c r="AX39" i="47"/>
  <c r="AZ39" i="47"/>
  <c r="BA39" i="47"/>
  <c r="BB40" i="47"/>
  <c r="BB41" i="47"/>
  <c r="AC8" i="20" s="1"/>
  <c r="BD43" i="47"/>
  <c r="BE43" i="47"/>
  <c r="A44" i="47"/>
  <c r="A45" i="47" s="1"/>
  <c r="A46" i="47" s="1"/>
  <c r="A47" i="47" s="1"/>
  <c r="A48" i="47" s="1"/>
  <c r="A49" i="47" s="1"/>
  <c r="A50" i="47" s="1"/>
  <c r="A51" i="47" s="1"/>
  <c r="A52" i="47" s="1"/>
  <c r="A53" i="47" s="1"/>
  <c r="A54" i="47" s="1"/>
  <c r="A55" i="47" s="1"/>
  <c r="A56" i="47" s="1"/>
  <c r="A57" i="47" s="1"/>
  <c r="A58" i="47" s="1"/>
  <c r="A59" i="47" s="1"/>
  <c r="A60" i="47" s="1"/>
  <c r="A61" i="47" s="1"/>
  <c r="A62" i="47" s="1"/>
  <c r="A63" i="47" s="1"/>
  <c r="A64" i="47" s="1"/>
  <c r="A65" i="47" s="1"/>
  <c r="A66" i="47" s="1"/>
  <c r="A67" i="47" s="1"/>
  <c r="A68" i="47" s="1"/>
  <c r="A69" i="47" s="1"/>
  <c r="A70" i="47" s="1"/>
  <c r="A71" i="47" s="1"/>
  <c r="A72" i="47" s="1"/>
  <c r="A73" i="47" s="1"/>
  <c r="A74" i="47" s="1"/>
  <c r="A75" i="47" s="1"/>
  <c r="A76" i="47" s="1"/>
  <c r="A77" i="47" s="1"/>
  <c r="A78" i="47" s="1"/>
  <c r="A79" i="47" s="1"/>
  <c r="A80" i="47" s="1"/>
  <c r="A81" i="47" s="1"/>
  <c r="A82" i="47" s="1"/>
  <c r="A83" i="47" s="1"/>
  <c r="A84" i="47" s="1"/>
  <c r="A85" i="47" s="1"/>
  <c r="A86" i="47" s="1"/>
  <c r="A87" i="47" s="1"/>
  <c r="A88" i="47" s="1"/>
  <c r="A89" i="47" s="1"/>
  <c r="A90" i="47" s="1"/>
  <c r="A91" i="47" s="1"/>
  <c r="A92" i="47" s="1"/>
  <c r="A93" i="47" s="1"/>
  <c r="A94" i="47" s="1"/>
  <c r="A95" i="47" s="1"/>
  <c r="A96" i="47" s="1"/>
  <c r="A97" i="47" s="1"/>
  <c r="A98" i="47" s="1"/>
  <c r="A99" i="47" s="1"/>
  <c r="A100" i="47" s="1"/>
  <c r="A101" i="47" s="1"/>
  <c r="A102" i="47" s="1"/>
  <c r="A103" i="47" s="1"/>
  <c r="A104" i="47" s="1"/>
  <c r="A105" i="47" s="1"/>
  <c r="A106" i="47" s="1"/>
  <c r="A107" i="47" s="1"/>
  <c r="A108" i="47" s="1"/>
  <c r="A109" i="47" s="1"/>
  <c r="A110" i="47" s="1"/>
  <c r="A111" i="47" s="1"/>
  <c r="A112" i="47" s="1"/>
  <c r="A113" i="47" s="1"/>
  <c r="A114" i="47" s="1"/>
  <c r="A115" i="47" s="1"/>
  <c r="A116" i="47" s="1"/>
  <c r="A117" i="47" s="1"/>
  <c r="A118" i="47" s="1"/>
  <c r="A119" i="47" s="1"/>
  <c r="A120" i="47" s="1"/>
  <c r="A121" i="47" s="1"/>
  <c r="A122" i="47" s="1"/>
  <c r="A123" i="47" s="1"/>
  <c r="A124" i="47" s="1"/>
  <c r="A125" i="47" s="1"/>
  <c r="A126" i="47" s="1"/>
  <c r="A127" i="47" s="1"/>
  <c r="A128" i="47" s="1"/>
  <c r="A129" i="47" s="1"/>
  <c r="A130" i="47" s="1"/>
  <c r="A131" i="47" s="1"/>
  <c r="A132" i="47" s="1"/>
  <c r="A133" i="47" s="1"/>
  <c r="A134" i="47" s="1"/>
  <c r="A135" i="47" s="1"/>
  <c r="A136" i="47" s="1"/>
  <c r="A137" i="47" s="1"/>
  <c r="A138" i="47" s="1"/>
  <c r="A139" i="47" s="1"/>
  <c r="A140" i="47" s="1"/>
  <c r="A141" i="47" s="1"/>
  <c r="A142" i="47" s="1"/>
  <c r="A143" i="47" s="1"/>
  <c r="A144" i="47" s="1"/>
  <c r="A145" i="47" s="1"/>
  <c r="A146" i="47" s="1"/>
  <c r="A147" i="47" s="1"/>
  <c r="A148" i="47" s="1"/>
  <c r="A149" i="47" s="1"/>
  <c r="A150" i="47" s="1"/>
  <c r="A151" i="47" s="1"/>
  <c r="A152" i="47" s="1"/>
  <c r="A153" i="47" s="1"/>
  <c r="A154" i="47" s="1"/>
  <c r="A155" i="47" s="1"/>
  <c r="A156" i="47" s="1"/>
  <c r="BD44" i="47"/>
  <c r="BE44" i="47"/>
  <c r="BD45" i="47"/>
  <c r="BE45" i="47"/>
  <c r="BD46" i="47"/>
  <c r="BE46" i="47"/>
  <c r="BD47" i="47"/>
  <c r="BE47" i="47"/>
  <c r="BD48" i="47"/>
  <c r="BE48" i="47"/>
  <c r="BD49" i="47"/>
  <c r="BE49" i="47"/>
  <c r="BD50" i="47"/>
  <c r="BE50" i="47"/>
  <c r="BD51" i="47"/>
  <c r="BE51" i="47"/>
  <c r="BD52" i="47"/>
  <c r="BE52" i="47"/>
  <c r="BD53" i="47"/>
  <c r="BE53" i="47"/>
  <c r="BD54" i="47"/>
  <c r="BE54" i="47"/>
  <c r="BD55" i="47"/>
  <c r="BE55" i="47"/>
  <c r="BD56" i="47"/>
  <c r="BE56" i="47"/>
  <c r="BD57" i="47"/>
  <c r="BE57" i="47"/>
  <c r="BD58" i="47"/>
  <c r="BE58" i="47"/>
  <c r="BD59" i="47"/>
  <c r="BE59" i="47"/>
  <c r="BD60" i="47"/>
  <c r="BE60" i="47"/>
  <c r="BD61" i="47"/>
  <c r="BE61" i="47"/>
  <c r="BD62" i="47"/>
  <c r="BE62" i="47"/>
  <c r="BD63" i="47"/>
  <c r="BE63" i="47"/>
  <c r="BD64" i="47"/>
  <c r="BE64" i="47"/>
  <c r="BD65" i="47"/>
  <c r="BE65" i="47"/>
  <c r="BD66" i="47"/>
  <c r="BE66" i="47"/>
  <c r="BD67" i="47"/>
  <c r="BE67" i="47"/>
  <c r="BD68" i="47"/>
  <c r="BE68" i="47"/>
  <c r="BD69" i="47"/>
  <c r="BE69" i="47"/>
  <c r="C38" i="49"/>
  <c r="C7" i="49" s="1"/>
  <c r="D26" i="49"/>
  <c r="F38" i="49"/>
  <c r="C6" i="49" s="1"/>
  <c r="G38" i="49"/>
  <c r="I38" i="49"/>
  <c r="C13" i="49" s="1"/>
  <c r="J38" i="49"/>
  <c r="I39" i="49" s="1"/>
  <c r="L38" i="49"/>
  <c r="C9" i="49" s="1"/>
  <c r="M38" i="49"/>
  <c r="L39" i="49" s="1"/>
  <c r="O38" i="49"/>
  <c r="C21" i="49" s="1"/>
  <c r="P38" i="49"/>
  <c r="O34" i="49" s="1"/>
  <c r="R38" i="49"/>
  <c r="C8" i="49" s="1"/>
  <c r="S38" i="49"/>
  <c r="U38" i="49"/>
  <c r="C14" i="49" s="1"/>
  <c r="V38" i="49"/>
  <c r="X38" i="49"/>
  <c r="C5" i="49" s="1"/>
  <c r="Y38" i="49"/>
  <c r="X39" i="49" s="1"/>
  <c r="AA38" i="49"/>
  <c r="C11" i="49" s="1"/>
  <c r="AB38" i="49"/>
  <c r="AD38" i="49"/>
  <c r="C12" i="49" s="1"/>
  <c r="AE38" i="49"/>
  <c r="AD39" i="49" s="1"/>
  <c r="AG38" i="49"/>
  <c r="C10" i="49" s="1"/>
  <c r="AH38" i="49"/>
  <c r="AG39" i="49" s="1"/>
  <c r="AJ38" i="49"/>
  <c r="C18" i="49" s="1"/>
  <c r="AK38" i="49"/>
  <c r="AJ39" i="49" s="1"/>
  <c r="AM38" i="49"/>
  <c r="C19" i="49" s="1"/>
  <c r="AN38" i="49"/>
  <c r="AM39" i="49" s="1"/>
  <c r="AP38" i="49"/>
  <c r="C16" i="49" s="1"/>
  <c r="AQ38" i="49"/>
  <c r="AP39" i="49" s="1"/>
  <c r="AS38" i="49"/>
  <c r="C17" i="49" s="1"/>
  <c r="AT38" i="49"/>
  <c r="AS39" i="49" s="1"/>
  <c r="AV38" i="49"/>
  <c r="C20" i="49" s="1"/>
  <c r="AW38" i="49"/>
  <c r="AY38" i="49"/>
  <c r="C15" i="49" s="1"/>
  <c r="AZ38" i="49"/>
  <c r="D39" i="49"/>
  <c r="E39" i="49"/>
  <c r="P39" i="49"/>
  <c r="Q39" i="49"/>
  <c r="BB40" i="49"/>
  <c r="AE7" i="20" s="1"/>
  <c r="BB41" i="49"/>
  <c r="AE8" i="20" s="1"/>
  <c r="BD43" i="49"/>
  <c r="BE43" i="49"/>
  <c r="A44" i="49"/>
  <c r="A45" i="49" s="1"/>
  <c r="A46" i="49" s="1"/>
  <c r="A47" i="49" s="1"/>
  <c r="A48" i="49" s="1"/>
  <c r="A49" i="49" s="1"/>
  <c r="A50" i="49" s="1"/>
  <c r="A51" i="49" s="1"/>
  <c r="A52" i="49" s="1"/>
  <c r="A53" i="49" s="1"/>
  <c r="BD44" i="49"/>
  <c r="BE44" i="49"/>
  <c r="BD45" i="49"/>
  <c r="BE45" i="49"/>
  <c r="BD46" i="49"/>
  <c r="BE46" i="49"/>
  <c r="BD47" i="49"/>
  <c r="BE47" i="49"/>
  <c r="BD48" i="49"/>
  <c r="BE48" i="49"/>
  <c r="BD49" i="49"/>
  <c r="BE49" i="49"/>
  <c r="BD50" i="49"/>
  <c r="BE50" i="49"/>
  <c r="BD51" i="49"/>
  <c r="BE51" i="49"/>
  <c r="BD52" i="49"/>
  <c r="BE52" i="49"/>
  <c r="BD53" i="49"/>
  <c r="BE53" i="49"/>
  <c r="BD54" i="49"/>
  <c r="BE54" i="49"/>
  <c r="BD55" i="49"/>
  <c r="BE55" i="49"/>
  <c r="BD56" i="49"/>
  <c r="BE56" i="49"/>
  <c r="BD57" i="49"/>
  <c r="BE57" i="49"/>
  <c r="BD58" i="49"/>
  <c r="BE58" i="49"/>
  <c r="BD59" i="49"/>
  <c r="BE59" i="49"/>
  <c r="BD60" i="49"/>
  <c r="BE60" i="49"/>
  <c r="BD61" i="49"/>
  <c r="BE61" i="49"/>
  <c r="BD62" i="49"/>
  <c r="BE62" i="49"/>
  <c r="BD63" i="49"/>
  <c r="BE63" i="49"/>
  <c r="BD64" i="49"/>
  <c r="BE64" i="49"/>
  <c r="BD65" i="49"/>
  <c r="BE65" i="49"/>
  <c r="BD66" i="49"/>
  <c r="BE66" i="49"/>
  <c r="BD67" i="49"/>
  <c r="BE67" i="49"/>
  <c r="BD68" i="49"/>
  <c r="BE68" i="49"/>
  <c r="BD69" i="49"/>
  <c r="BE69" i="49"/>
  <c r="A3" i="42"/>
  <c r="C36" i="42"/>
  <c r="C8" i="42" s="1"/>
  <c r="D36" i="42"/>
  <c r="D24" i="42" s="1"/>
  <c r="E36" i="42"/>
  <c r="C6" i="42" s="1"/>
  <c r="F36" i="42"/>
  <c r="E32" i="42" s="1"/>
  <c r="G36" i="42"/>
  <c r="C5" i="42" s="1"/>
  <c r="H36" i="42"/>
  <c r="I36" i="42"/>
  <c r="C18" i="42" s="1"/>
  <c r="J36" i="42"/>
  <c r="J24" i="42" s="1"/>
  <c r="K36" i="42"/>
  <c r="C10" i="42" s="1"/>
  <c r="L36" i="42"/>
  <c r="L24" i="42" s="1"/>
  <c r="M36" i="42"/>
  <c r="C16" i="42" s="1"/>
  <c r="N36" i="42"/>
  <c r="E16" i="42" s="1"/>
  <c r="O36" i="42"/>
  <c r="C19" i="42" s="1"/>
  <c r="P36" i="42"/>
  <c r="Q36" i="42"/>
  <c r="C17" i="42" s="1"/>
  <c r="R36" i="42"/>
  <c r="R37" i="42" s="1"/>
  <c r="S36" i="42"/>
  <c r="C7" i="42" s="1"/>
  <c r="T36" i="42"/>
  <c r="T24" i="42" s="1"/>
  <c r="U36" i="42"/>
  <c r="C13" i="42" s="1"/>
  <c r="V36" i="42"/>
  <c r="E13" i="42" s="1"/>
  <c r="W36" i="42"/>
  <c r="C14" i="42" s="1"/>
  <c r="N150" i="20" s="1"/>
  <c r="X36" i="42"/>
  <c r="Y36" i="42"/>
  <c r="C15" i="42" s="1"/>
  <c r="Z36" i="42"/>
  <c r="AA36" i="42"/>
  <c r="C9" i="42" s="1"/>
  <c r="AB36" i="42"/>
  <c r="E9" i="42" s="1"/>
  <c r="AE36" i="42"/>
  <c r="AF36" i="42"/>
  <c r="E11" i="42" s="1"/>
  <c r="P151" i="20" s="1"/>
  <c r="AG38" i="42"/>
  <c r="Z7" i="20" s="1"/>
  <c r="AG39" i="42"/>
  <c r="Z8" i="20" s="1"/>
  <c r="AJ41" i="42"/>
  <c r="A42" i="42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68" i="42" s="1"/>
  <c r="A69" i="42" s="1"/>
  <c r="A70" i="42" s="1"/>
  <c r="A71" i="42" s="1"/>
  <c r="A72" i="42" s="1"/>
  <c r="A73" i="42" s="1"/>
  <c r="A74" i="42" s="1"/>
  <c r="A75" i="42" s="1"/>
  <c r="A76" i="42" s="1"/>
  <c r="A77" i="42" s="1"/>
  <c r="A78" i="42" s="1"/>
  <c r="A79" i="42" s="1"/>
  <c r="A80" i="42" s="1"/>
  <c r="A81" i="42" s="1"/>
  <c r="A82" i="42" s="1"/>
  <c r="A83" i="42" s="1"/>
  <c r="A84" i="42" s="1"/>
  <c r="A85" i="42" s="1"/>
  <c r="A86" i="42" s="1"/>
  <c r="A87" i="42" s="1"/>
  <c r="A88" i="42" s="1"/>
  <c r="A89" i="42" s="1"/>
  <c r="A90" i="42" s="1"/>
  <c r="A91" i="42" s="1"/>
  <c r="A92" i="42" s="1"/>
  <c r="A93" i="42" s="1"/>
  <c r="A94" i="42" s="1"/>
  <c r="A95" i="42" s="1"/>
  <c r="A96" i="42" s="1"/>
  <c r="A97" i="42" s="1"/>
  <c r="A98" i="42" s="1"/>
  <c r="A99" i="42" s="1"/>
  <c r="A100" i="42" s="1"/>
  <c r="A101" i="42" s="1"/>
  <c r="A102" i="42" s="1"/>
  <c r="A103" i="42" s="1"/>
  <c r="A104" i="42" s="1"/>
  <c r="A105" i="42" s="1"/>
  <c r="A106" i="42" s="1"/>
  <c r="A107" i="42" s="1"/>
  <c r="A108" i="42" s="1"/>
  <c r="A109" i="42" s="1"/>
  <c r="A110" i="42" s="1"/>
  <c r="A111" i="42" s="1"/>
  <c r="A112" i="42" s="1"/>
  <c r="A113" i="42" s="1"/>
  <c r="A114" i="42" s="1"/>
  <c r="A115" i="42" s="1"/>
  <c r="A116" i="42" s="1"/>
  <c r="A117" i="42" s="1"/>
  <c r="A118" i="42" s="1"/>
  <c r="A119" i="42" s="1"/>
  <c r="A120" i="42" s="1"/>
  <c r="A121" i="42" s="1"/>
  <c r="A122" i="42" s="1"/>
  <c r="A123" i="42" s="1"/>
  <c r="A124" i="42" s="1"/>
  <c r="A125" i="42" s="1"/>
  <c r="A126" i="42" s="1"/>
  <c r="A127" i="42" s="1"/>
  <c r="A128" i="42" s="1"/>
  <c r="AJ42" i="42"/>
  <c r="AJ43" i="42"/>
  <c r="AJ44" i="42"/>
  <c r="AJ45" i="42"/>
  <c r="AJ46" i="42"/>
  <c r="AJ47" i="42"/>
  <c r="AJ48" i="42"/>
  <c r="AJ49" i="42"/>
  <c r="AJ50" i="42"/>
  <c r="AJ51" i="42"/>
  <c r="AJ52" i="42"/>
  <c r="AJ53" i="42"/>
  <c r="AJ54" i="42"/>
  <c r="AJ55" i="42"/>
  <c r="AJ56" i="42"/>
  <c r="AJ57" i="42"/>
  <c r="AJ58" i="42"/>
  <c r="AJ59" i="42"/>
  <c r="AJ60" i="42"/>
  <c r="AJ61" i="42"/>
  <c r="AJ62" i="42"/>
  <c r="AJ63" i="42"/>
  <c r="AJ64" i="42"/>
  <c r="AJ65" i="42"/>
  <c r="K733" i="20"/>
  <c r="J824" i="20"/>
  <c r="N119" i="20"/>
  <c r="AB7" i="20"/>
  <c r="A3" i="28"/>
  <c r="C37" i="28"/>
  <c r="C9" i="28" s="1"/>
  <c r="D37" i="28"/>
  <c r="E9" i="28" s="1"/>
  <c r="L908" i="20" s="1"/>
  <c r="F37" i="28"/>
  <c r="C7" i="28" s="1"/>
  <c r="G37" i="28"/>
  <c r="F33" i="28" s="1"/>
  <c r="I37" i="28"/>
  <c r="C8" i="28" s="1"/>
  <c r="J907" i="20" s="1"/>
  <c r="J37" i="28"/>
  <c r="J25" i="28" s="1"/>
  <c r="L37" i="28"/>
  <c r="C15" i="28" s="1"/>
  <c r="M37" i="28"/>
  <c r="O37" i="28"/>
  <c r="C17" i="28" s="1"/>
  <c r="J995" i="20" s="1"/>
  <c r="P37" i="28"/>
  <c r="E17" i="28" s="1"/>
  <c r="L995" i="20" s="1"/>
  <c r="R37" i="28"/>
  <c r="C10" i="28" s="1"/>
  <c r="S37" i="28"/>
  <c r="S25" i="28" s="1"/>
  <c r="U37" i="28"/>
  <c r="C5" i="28" s="1"/>
  <c r="V37" i="28"/>
  <c r="U33" i="28" s="1"/>
  <c r="X37" i="28"/>
  <c r="C6" i="28" s="1"/>
  <c r="Y37" i="28"/>
  <c r="AA37" i="28"/>
  <c r="C12" i="28" s="1"/>
  <c r="AB37" i="28"/>
  <c r="E12" i="28" s="1"/>
  <c r="L911" i="20" s="1"/>
  <c r="AD37" i="28"/>
  <c r="C13" i="28" s="1"/>
  <c r="AE37" i="28"/>
  <c r="E13" i="28" s="1"/>
  <c r="AG37" i="28"/>
  <c r="C14" i="28" s="1"/>
  <c r="J913" i="20" s="1"/>
  <c r="AH37" i="28"/>
  <c r="AH25" i="28" s="1"/>
  <c r="AJ37" i="28"/>
  <c r="C20" i="28" s="1"/>
  <c r="AK37" i="28"/>
  <c r="AJ33" i="28" s="1"/>
  <c r="AM37" i="28"/>
  <c r="C19" i="28" s="1"/>
  <c r="AN37" i="28"/>
  <c r="E19" i="28" s="1"/>
  <c r="L997" i="20" s="1"/>
  <c r="AP37" i="28"/>
  <c r="C16" i="28" s="1"/>
  <c r="AQ37" i="28"/>
  <c r="E16" i="28" s="1"/>
  <c r="AS37" i="28"/>
  <c r="C18" i="28" s="1"/>
  <c r="AT37" i="28"/>
  <c r="AV37" i="28"/>
  <c r="C11" i="28" s="1"/>
  <c r="AW37" i="28"/>
  <c r="AW25" i="28" s="1"/>
  <c r="D38" i="28"/>
  <c r="E38" i="28"/>
  <c r="G38" i="28"/>
  <c r="H38" i="28"/>
  <c r="J38" i="28"/>
  <c r="K38" i="28"/>
  <c r="M38" i="28"/>
  <c r="N38" i="28"/>
  <c r="P38" i="28"/>
  <c r="Q38" i="28"/>
  <c r="S38" i="28"/>
  <c r="T38" i="28"/>
  <c r="V38" i="28"/>
  <c r="W38" i="28"/>
  <c r="Y38" i="28"/>
  <c r="Z38" i="28"/>
  <c r="AB38" i="28"/>
  <c r="AC38" i="28"/>
  <c r="AE38" i="28"/>
  <c r="AF38" i="28"/>
  <c r="AH38" i="28"/>
  <c r="AI38" i="28"/>
  <c r="AK38" i="28"/>
  <c r="AL38" i="28"/>
  <c r="AN38" i="28"/>
  <c r="AO38" i="28"/>
  <c r="AQ38" i="28"/>
  <c r="AR38" i="28"/>
  <c r="AT38" i="28"/>
  <c r="AU38" i="28"/>
  <c r="AW38" i="28"/>
  <c r="AX38" i="28"/>
  <c r="AY39" i="28"/>
  <c r="M7" i="20" s="1"/>
  <c r="AY40" i="28"/>
  <c r="M8" i="20" s="1"/>
  <c r="BA42" i="28"/>
  <c r="BB42" i="28"/>
  <c r="A43" i="28"/>
  <c r="A44" i="28" s="1"/>
  <c r="A45" i="28" s="1"/>
  <c r="A46" i="28" s="1"/>
  <c r="A47" i="28" s="1"/>
  <c r="A48" i="28" s="1"/>
  <c r="A49" i="28" s="1"/>
  <c r="A50" i="28" s="1"/>
  <c r="A51" i="28" s="1"/>
  <c r="A52" i="28" s="1"/>
  <c r="A53" i="28" s="1"/>
  <c r="A54" i="28" s="1"/>
  <c r="A55" i="28" s="1"/>
  <c r="A56" i="28" s="1"/>
  <c r="A57" i="28" s="1"/>
  <c r="A58" i="28" s="1"/>
  <c r="A59" i="28" s="1"/>
  <c r="A60" i="28" s="1"/>
  <c r="A61" i="28" s="1"/>
  <c r="A62" i="28" s="1"/>
  <c r="A63" i="28" s="1"/>
  <c r="A64" i="28" s="1"/>
  <c r="A65" i="28" s="1"/>
  <c r="A66" i="28" s="1"/>
  <c r="A67" i="28" s="1"/>
  <c r="A68" i="28" s="1"/>
  <c r="BA43" i="28"/>
  <c r="BB43" i="28"/>
  <c r="BA44" i="28"/>
  <c r="BB44" i="28"/>
  <c r="BA45" i="28"/>
  <c r="BC45" i="28" s="1"/>
  <c r="BB45" i="28"/>
  <c r="BA46" i="28"/>
  <c r="BB46" i="28"/>
  <c r="BA47" i="28"/>
  <c r="BB47" i="28"/>
  <c r="BA48" i="28"/>
  <c r="BB48" i="28"/>
  <c r="BA49" i="28"/>
  <c r="BB49" i="28"/>
  <c r="BA50" i="28"/>
  <c r="BC50" i="28" s="1"/>
  <c r="BB50" i="28"/>
  <c r="BA51" i="28"/>
  <c r="BC51" i="28" s="1"/>
  <c r="BB51" i="28"/>
  <c r="BA52" i="28"/>
  <c r="BB52" i="28"/>
  <c r="BA53" i="28"/>
  <c r="BB53" i="28"/>
  <c r="BA54" i="28"/>
  <c r="BB54" i="28"/>
  <c r="BA55" i="28"/>
  <c r="BB55" i="28"/>
  <c r="BA56" i="28"/>
  <c r="BB56" i="28"/>
  <c r="BA57" i="28"/>
  <c r="BB57" i="28"/>
  <c r="BA58" i="28"/>
  <c r="BB58" i="28"/>
  <c r="BA59" i="28"/>
  <c r="BB59" i="28"/>
  <c r="BA60" i="28"/>
  <c r="BB60" i="28"/>
  <c r="A3" i="27"/>
  <c r="C36" i="27"/>
  <c r="C7" i="27" s="1"/>
  <c r="D36" i="27"/>
  <c r="F36" i="27"/>
  <c r="C6" i="27" s="1"/>
  <c r="G36" i="27"/>
  <c r="E6" i="27" s="1"/>
  <c r="I36" i="27"/>
  <c r="C5" i="27" s="1"/>
  <c r="Z740" i="20" s="1"/>
  <c r="J36" i="27"/>
  <c r="L36" i="27"/>
  <c r="C8" i="27" s="1"/>
  <c r="M36" i="27"/>
  <c r="L32" i="27" s="1"/>
  <c r="O36" i="27"/>
  <c r="C17" i="27" s="1"/>
  <c r="P36" i="27"/>
  <c r="R36" i="27"/>
  <c r="C13" i="27" s="1"/>
  <c r="S36" i="27"/>
  <c r="E13" i="27" s="1"/>
  <c r="U36" i="27"/>
  <c r="C15" i="27" s="1"/>
  <c r="V36" i="27"/>
  <c r="X36" i="27"/>
  <c r="C11" i="27" s="1"/>
  <c r="Y36" i="27"/>
  <c r="E11" i="27" s="1"/>
  <c r="AA36" i="27"/>
  <c r="C9" i="27" s="1"/>
  <c r="AB36" i="27"/>
  <c r="AD36" i="27"/>
  <c r="C10" i="27" s="1"/>
  <c r="F220" i="20" s="1"/>
  <c r="AE36" i="27"/>
  <c r="AG36" i="27"/>
  <c r="C16" i="27" s="1"/>
  <c r="AH36" i="27"/>
  <c r="E16" i="27" s="1"/>
  <c r="AJ36" i="27"/>
  <c r="C14" i="27" s="1"/>
  <c r="AK36" i="27"/>
  <c r="AJ32" i="27" s="1"/>
  <c r="AM36" i="27"/>
  <c r="C12" i="27" s="1"/>
  <c r="AN36" i="27"/>
  <c r="AP36" i="27"/>
  <c r="C18" i="27" s="1"/>
  <c r="AQ36" i="27"/>
  <c r="D37" i="27"/>
  <c r="E37" i="27"/>
  <c r="G37" i="27"/>
  <c r="H37" i="27"/>
  <c r="J37" i="27"/>
  <c r="K37" i="27"/>
  <c r="M37" i="27"/>
  <c r="N37" i="27"/>
  <c r="P37" i="27"/>
  <c r="Q37" i="27"/>
  <c r="S37" i="27"/>
  <c r="T37" i="27"/>
  <c r="V37" i="27"/>
  <c r="W37" i="27"/>
  <c r="Y37" i="27"/>
  <c r="Z37" i="27"/>
  <c r="AB37" i="27"/>
  <c r="AC37" i="27"/>
  <c r="AE37" i="27"/>
  <c r="AF37" i="27"/>
  <c r="AH37" i="27"/>
  <c r="AI37" i="27"/>
  <c r="AK37" i="27"/>
  <c r="AL37" i="27"/>
  <c r="AN37" i="27"/>
  <c r="AO37" i="27"/>
  <c r="AQ37" i="27"/>
  <c r="AR37" i="27"/>
  <c r="AS38" i="27"/>
  <c r="AS39" i="27"/>
  <c r="K8" i="20" s="1"/>
  <c r="AU41" i="27"/>
  <c r="AV41" i="27"/>
  <c r="AW41" i="27"/>
  <c r="A42" i="27"/>
  <c r="A43" i="27" s="1"/>
  <c r="A44" i="27" s="1"/>
  <c r="A45" i="27" s="1"/>
  <c r="A46" i="27" s="1"/>
  <c r="A47" i="27" s="1"/>
  <c r="A48" i="27" s="1"/>
  <c r="A49" i="27" s="1"/>
  <c r="A50" i="27" s="1"/>
  <c r="A51" i="27" s="1"/>
  <c r="A52" i="27" s="1"/>
  <c r="A53" i="27" s="1"/>
  <c r="A54" i="27" s="1"/>
  <c r="A55" i="27" s="1"/>
  <c r="A56" i="27" s="1"/>
  <c r="A57" i="27" s="1"/>
  <c r="A58" i="27" s="1"/>
  <c r="A59" i="27" s="1"/>
  <c r="A60" i="27" s="1"/>
  <c r="A61" i="27" s="1"/>
  <c r="A62" i="27" s="1"/>
  <c r="A63" i="27" s="1"/>
  <c r="A64" i="27" s="1"/>
  <c r="A65" i="27" s="1"/>
  <c r="A66" i="27" s="1"/>
  <c r="A67" i="27" s="1"/>
  <c r="A68" i="27" s="1"/>
  <c r="A69" i="27" s="1"/>
  <c r="A70" i="27" s="1"/>
  <c r="A71" i="27" s="1"/>
  <c r="A72" i="27" s="1"/>
  <c r="A73" i="27" s="1"/>
  <c r="A74" i="27" s="1"/>
  <c r="A75" i="27" s="1"/>
  <c r="A76" i="27" s="1"/>
  <c r="A77" i="27" s="1"/>
  <c r="A78" i="27" s="1"/>
  <c r="A79" i="27" s="1"/>
  <c r="A80" i="27" s="1"/>
  <c r="A81" i="27" s="1"/>
  <c r="A82" i="27" s="1"/>
  <c r="A83" i="27" s="1"/>
  <c r="A84" i="27" s="1"/>
  <c r="A85" i="27" s="1"/>
  <c r="A86" i="27" s="1"/>
  <c r="A87" i="27" s="1"/>
  <c r="A88" i="27" s="1"/>
  <c r="A89" i="27" s="1"/>
  <c r="A90" i="27" s="1"/>
  <c r="A91" i="27" s="1"/>
  <c r="A92" i="27" s="1"/>
  <c r="A93" i="27" s="1"/>
  <c r="A94" i="27" s="1"/>
  <c r="A95" i="27" s="1"/>
  <c r="A96" i="27" s="1"/>
  <c r="A97" i="27" s="1"/>
  <c r="A98" i="27" s="1"/>
  <c r="A99" i="27" s="1"/>
  <c r="A100" i="27" s="1"/>
  <c r="A101" i="27" s="1"/>
  <c r="A102" i="27" s="1"/>
  <c r="A103" i="27" s="1"/>
  <c r="A104" i="27" s="1"/>
  <c r="A105" i="27" s="1"/>
  <c r="A106" i="27" s="1"/>
  <c r="A107" i="27" s="1"/>
  <c r="A108" i="27" s="1"/>
  <c r="A109" i="27" s="1"/>
  <c r="A110" i="27" s="1"/>
  <c r="A111" i="27" s="1"/>
  <c r="A112" i="27" s="1"/>
  <c r="A113" i="27" s="1"/>
  <c r="A114" i="27" s="1"/>
  <c r="A115" i="27" s="1"/>
  <c r="A116" i="27" s="1"/>
  <c r="A117" i="27" s="1"/>
  <c r="A118" i="27" s="1"/>
  <c r="A119" i="27" s="1"/>
  <c r="A120" i="27" s="1"/>
  <c r="A121" i="27" s="1"/>
  <c r="A122" i="27" s="1"/>
  <c r="AU42" i="27"/>
  <c r="AV42" i="27"/>
  <c r="AW42" i="27"/>
  <c r="AU43" i="27"/>
  <c r="AV43" i="27"/>
  <c r="AW43" i="27"/>
  <c r="AU44" i="27"/>
  <c r="AV44" i="27"/>
  <c r="AW44" i="27"/>
  <c r="AU45" i="27"/>
  <c r="AV45" i="27"/>
  <c r="AW45" i="27"/>
  <c r="AU46" i="27"/>
  <c r="AV46" i="27"/>
  <c r="AW46" i="27"/>
  <c r="A3" i="21"/>
  <c r="C38" i="21"/>
  <c r="C8" i="21" s="1"/>
  <c r="D38" i="21"/>
  <c r="D26" i="21" s="1"/>
  <c r="E38" i="21"/>
  <c r="C21" i="21" s="1"/>
  <c r="F38" i="21"/>
  <c r="E34" i="21" s="1"/>
  <c r="G38" i="21"/>
  <c r="C6" i="21" s="1"/>
  <c r="E719" i="20" s="1"/>
  <c r="H38" i="21"/>
  <c r="I38" i="21"/>
  <c r="C19" i="21" s="1"/>
  <c r="J38" i="21"/>
  <c r="K38" i="21"/>
  <c r="C13" i="21" s="1"/>
  <c r="L38" i="21"/>
  <c r="E13" i="21" s="1"/>
  <c r="M38" i="21"/>
  <c r="C12" i="21" s="1"/>
  <c r="N38" i="21"/>
  <c r="N39" i="21" s="1"/>
  <c r="O38" i="21"/>
  <c r="C5" i="21" s="1"/>
  <c r="P38" i="21"/>
  <c r="P39" i="21" s="1"/>
  <c r="Q38" i="21"/>
  <c r="C9" i="21" s="1"/>
  <c r="R38" i="21"/>
  <c r="S38" i="21"/>
  <c r="C18" i="21" s="1"/>
  <c r="T38" i="21"/>
  <c r="E18" i="21" s="1"/>
  <c r="U38" i="21"/>
  <c r="C16" i="21" s="1"/>
  <c r="V38" i="21"/>
  <c r="V39" i="21" s="1"/>
  <c r="W38" i="21"/>
  <c r="C15" i="21" s="1"/>
  <c r="X38" i="21"/>
  <c r="E15" i="21" s="1"/>
  <c r="Y38" i="21"/>
  <c r="C10" i="21" s="1"/>
  <c r="Z38" i="21"/>
  <c r="E10" i="21" s="1"/>
  <c r="AA38" i="21"/>
  <c r="C14" i="21" s="1"/>
  <c r="AB38" i="21"/>
  <c r="E14" i="21" s="1"/>
  <c r="AC38" i="21"/>
  <c r="C7" i="21" s="1"/>
  <c r="AD38" i="21"/>
  <c r="E7" i="21" s="1"/>
  <c r="AB706" i="20" s="1"/>
  <c r="AE38" i="21"/>
  <c r="C11" i="21" s="1"/>
  <c r="AF38" i="21"/>
  <c r="AG38" i="21"/>
  <c r="C20" i="21" s="1"/>
  <c r="AH38" i="21"/>
  <c r="E20" i="21" s="1"/>
  <c r="AI38" i="21"/>
  <c r="C17" i="21" s="1"/>
  <c r="AJ38" i="21"/>
  <c r="E17" i="21" s="1"/>
  <c r="AK40" i="21"/>
  <c r="F7" i="20" s="1"/>
  <c r="AK41" i="21"/>
  <c r="AM43" i="21"/>
  <c r="AN43" i="21"/>
  <c r="A44" i="2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56" i="21" s="1"/>
  <c r="A157" i="21" s="1"/>
  <c r="A158" i="21" s="1"/>
  <c r="A159" i="21" s="1"/>
  <c r="A160" i="21" s="1"/>
  <c r="A161" i="21" s="1"/>
  <c r="A162" i="21" s="1"/>
  <c r="A163" i="21" s="1"/>
  <c r="A164" i="21" s="1"/>
  <c r="A165" i="21" s="1"/>
  <c r="A166" i="21" s="1"/>
  <c r="A167" i="21" s="1"/>
  <c r="A168" i="21" s="1"/>
  <c r="A169" i="21" s="1"/>
  <c r="A170" i="21" s="1"/>
  <c r="A171" i="21" s="1"/>
  <c r="A172" i="21" s="1"/>
  <c r="A173" i="21" s="1"/>
  <c r="AM44" i="21"/>
  <c r="AN44" i="21"/>
  <c r="AM45" i="21"/>
  <c r="AN45" i="21"/>
  <c r="AM46" i="21"/>
  <c r="AO46" i="21" s="1"/>
  <c r="AN46" i="21"/>
  <c r="AM47" i="21"/>
  <c r="AN47" i="21"/>
  <c r="A3" i="30"/>
  <c r="C36" i="30"/>
  <c r="C15" i="30" s="1"/>
  <c r="D36" i="30"/>
  <c r="E15" i="30" s="1"/>
  <c r="E36" i="30"/>
  <c r="C12" i="30" s="1"/>
  <c r="F36" i="30"/>
  <c r="E32" i="30" s="1"/>
  <c r="G36" i="30"/>
  <c r="C6" i="30" s="1"/>
  <c r="V205" i="20" s="1"/>
  <c r="H36" i="30"/>
  <c r="G32" i="30" s="1"/>
  <c r="I36" i="30"/>
  <c r="C18" i="30" s="1"/>
  <c r="J36" i="30"/>
  <c r="K36" i="30"/>
  <c r="C19" i="30" s="1"/>
  <c r="L36" i="30"/>
  <c r="M36" i="30"/>
  <c r="C11" i="30" s="1"/>
  <c r="Z568" i="20" s="1"/>
  <c r="N36" i="30"/>
  <c r="E11" i="30" s="1"/>
  <c r="O36" i="30"/>
  <c r="C8" i="30" s="1"/>
  <c r="P36" i="30"/>
  <c r="E8" i="30" s="1"/>
  <c r="Q36" i="30"/>
  <c r="C5" i="30" s="1"/>
  <c r="Z569" i="20" s="1"/>
  <c r="R36" i="30"/>
  <c r="E5" i="30" s="1"/>
  <c r="S36" i="30"/>
  <c r="C10" i="30" s="1"/>
  <c r="Z567" i="20" s="1"/>
  <c r="T36" i="30"/>
  <c r="E10" i="30" s="1"/>
  <c r="U36" i="30"/>
  <c r="C14" i="30" s="1"/>
  <c r="V36" i="30"/>
  <c r="W36" i="30"/>
  <c r="C17" i="30" s="1"/>
  <c r="X36" i="30"/>
  <c r="W32" i="30" s="1"/>
  <c r="Y36" i="30"/>
  <c r="C7" i="30" s="1"/>
  <c r="V206" i="20" s="1"/>
  <c r="Z36" i="30"/>
  <c r="E7" i="30" s="1"/>
  <c r="AA36" i="30"/>
  <c r="C13" i="30" s="1"/>
  <c r="AB36" i="30"/>
  <c r="AC36" i="30"/>
  <c r="C9" i="30" s="1"/>
  <c r="Z566" i="20" s="1"/>
  <c r="AD36" i="30"/>
  <c r="E9" i="30" s="1"/>
  <c r="AE36" i="30"/>
  <c r="C16" i="30" s="1"/>
  <c r="AF36" i="30"/>
  <c r="E16" i="30" s="1"/>
  <c r="C37" i="30"/>
  <c r="D37" i="30"/>
  <c r="E37" i="30"/>
  <c r="F37" i="30"/>
  <c r="E33" i="30" s="1"/>
  <c r="G37" i="30"/>
  <c r="H37" i="30"/>
  <c r="I37" i="30"/>
  <c r="J37" i="30"/>
  <c r="I33" i="30" s="1"/>
  <c r="K37" i="30"/>
  <c r="L37" i="30"/>
  <c r="M37" i="30"/>
  <c r="N37" i="30"/>
  <c r="O37" i="30"/>
  <c r="P37" i="30"/>
  <c r="Q37" i="30"/>
  <c r="R37" i="30"/>
  <c r="D5" i="30" s="1"/>
  <c r="S37" i="30"/>
  <c r="T37" i="30"/>
  <c r="U37" i="30"/>
  <c r="V37" i="30"/>
  <c r="W37" i="30"/>
  <c r="X37" i="30"/>
  <c r="Y37" i="30"/>
  <c r="Z37" i="30"/>
  <c r="D7" i="30" s="1"/>
  <c r="AA37" i="30"/>
  <c r="AB37" i="30"/>
  <c r="D13" i="30" s="1"/>
  <c r="AC37" i="30"/>
  <c r="AD37" i="30"/>
  <c r="AE37" i="30"/>
  <c r="AF37" i="30"/>
  <c r="AG38" i="30"/>
  <c r="O7" i="20" s="1"/>
  <c r="AG39" i="30"/>
  <c r="O8" i="20" s="1"/>
  <c r="AI41" i="30"/>
  <c r="AJ41" i="30"/>
  <c r="AK41" i="30"/>
  <c r="A42" i="30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I42" i="30"/>
  <c r="AJ42" i="30"/>
  <c r="AK42" i="30"/>
  <c r="AI43" i="30"/>
  <c r="AJ43" i="30"/>
  <c r="AK43" i="30"/>
  <c r="AI44" i="30"/>
  <c r="AJ44" i="30"/>
  <c r="AK44" i="30"/>
  <c r="AI45" i="30"/>
  <c r="AJ45" i="30"/>
  <c r="AK45" i="30"/>
  <c r="AI46" i="30"/>
  <c r="AJ46" i="30"/>
  <c r="AK46" i="30"/>
  <c r="AI47" i="30"/>
  <c r="AJ47" i="30"/>
  <c r="AK47" i="30"/>
  <c r="AI48" i="30"/>
  <c r="AJ48" i="30"/>
  <c r="AK48" i="30"/>
  <c r="AI49" i="30"/>
  <c r="AJ49" i="30"/>
  <c r="AK49" i="30"/>
  <c r="AI50" i="30"/>
  <c r="AJ50" i="30"/>
  <c r="AK50" i="30"/>
  <c r="AI51" i="30"/>
  <c r="AJ51" i="30"/>
  <c r="AK51" i="30"/>
  <c r="AI52" i="30"/>
  <c r="AJ52" i="30"/>
  <c r="AK52" i="30"/>
  <c r="AI53" i="30"/>
  <c r="AJ53" i="30"/>
  <c r="AK53" i="30"/>
  <c r="AE35" i="31"/>
  <c r="P7" i="20" s="1"/>
  <c r="C36" i="31"/>
  <c r="C11" i="31" s="1"/>
  <c r="N351" i="20" s="1"/>
  <c r="D36" i="31"/>
  <c r="E36" i="31"/>
  <c r="C9" i="31" s="1"/>
  <c r="N349" i="20" s="1"/>
  <c r="F36" i="31"/>
  <c r="G36" i="31"/>
  <c r="C7" i="31" s="1"/>
  <c r="N347" i="20" s="1"/>
  <c r="H36" i="31"/>
  <c r="G32" i="31" s="1"/>
  <c r="I36" i="31"/>
  <c r="C5" i="31" s="1"/>
  <c r="J36" i="31"/>
  <c r="E5" i="31" s="1"/>
  <c r="P345" i="20" s="1"/>
  <c r="K36" i="31"/>
  <c r="C16" i="31" s="1"/>
  <c r="L36" i="31"/>
  <c r="M36" i="31"/>
  <c r="C13" i="31" s="1"/>
  <c r="N36" i="31"/>
  <c r="N24" i="31" s="1"/>
  <c r="O36" i="31"/>
  <c r="C10" i="31" s="1"/>
  <c r="N350" i="20" s="1"/>
  <c r="P36" i="31"/>
  <c r="Q36" i="31"/>
  <c r="C6" i="31" s="1"/>
  <c r="N346" i="20" s="1"/>
  <c r="R36" i="31"/>
  <c r="E6" i="31" s="1"/>
  <c r="P346" i="20" s="1"/>
  <c r="S36" i="31"/>
  <c r="C8" i="31" s="1"/>
  <c r="N348" i="20" s="1"/>
  <c r="T36" i="31"/>
  <c r="U36" i="31"/>
  <c r="C12" i="31" s="1"/>
  <c r="V36" i="31"/>
  <c r="V24" i="31" s="1"/>
  <c r="W36" i="31"/>
  <c r="C17" i="31" s="1"/>
  <c r="X36" i="31"/>
  <c r="E17" i="31" s="1"/>
  <c r="Y36" i="31"/>
  <c r="C14" i="31" s="1"/>
  <c r="Z36" i="31"/>
  <c r="Z24" i="31" s="1"/>
  <c r="AA36" i="31"/>
  <c r="C18" i="31" s="1"/>
  <c r="AB36" i="31"/>
  <c r="E18" i="31" s="1"/>
  <c r="AC36" i="31"/>
  <c r="C15" i="31" s="1"/>
  <c r="AD36" i="31"/>
  <c r="E15" i="31" s="1"/>
  <c r="C37" i="31"/>
  <c r="D37" i="31"/>
  <c r="D11" i="31" s="1"/>
  <c r="O351" i="20" s="1"/>
  <c r="E37" i="31"/>
  <c r="F37" i="31"/>
  <c r="D9" i="31" s="1"/>
  <c r="O349" i="20" s="1"/>
  <c r="G37" i="31"/>
  <c r="H37" i="31"/>
  <c r="D7" i="31" s="1"/>
  <c r="O347" i="20" s="1"/>
  <c r="I37" i="31"/>
  <c r="J37" i="31"/>
  <c r="K37" i="31"/>
  <c r="L37" i="31"/>
  <c r="K33" i="31" s="1"/>
  <c r="M37" i="31"/>
  <c r="N37" i="31"/>
  <c r="M33" i="31" s="1"/>
  <c r="O37" i="31"/>
  <c r="P37" i="31"/>
  <c r="Q37" i="31"/>
  <c r="R37" i="31"/>
  <c r="D6" i="31" s="1"/>
  <c r="O346" i="20" s="1"/>
  <c r="S37" i="31"/>
  <c r="T37" i="31"/>
  <c r="D8" i="31" s="1"/>
  <c r="O348" i="20" s="1"/>
  <c r="U37" i="31"/>
  <c r="V37" i="31"/>
  <c r="D12" i="31" s="1"/>
  <c r="W37" i="31"/>
  <c r="X37" i="31"/>
  <c r="Y37" i="31"/>
  <c r="Z37" i="31"/>
  <c r="Y33" i="31" s="1"/>
  <c r="AA37" i="31"/>
  <c r="AB37" i="31"/>
  <c r="AA33" i="31" s="1"/>
  <c r="AC37" i="31"/>
  <c r="AD37" i="31"/>
  <c r="AC33" i="31" s="1"/>
  <c r="AE39" i="31"/>
  <c r="AG41" i="31"/>
  <c r="AH41" i="31"/>
  <c r="AI41" i="31"/>
  <c r="A42" i="3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53" i="31" s="1"/>
  <c r="A54" i="31" s="1"/>
  <c r="A55" i="31" s="1"/>
  <c r="A56" i="31" s="1"/>
  <c r="A57" i="31" s="1"/>
  <c r="A58" i="31" s="1"/>
  <c r="A59" i="31" s="1"/>
  <c r="A60" i="31" s="1"/>
  <c r="A61" i="31" s="1"/>
  <c r="AG42" i="31"/>
  <c r="AH42" i="31"/>
  <c r="AI42" i="31"/>
  <c r="AG43" i="31"/>
  <c r="AH43" i="31"/>
  <c r="AI43" i="31"/>
  <c r="A3" i="22"/>
  <c r="C37" i="22"/>
  <c r="C9" i="22" s="1"/>
  <c r="D37" i="22"/>
  <c r="E37" i="22"/>
  <c r="C6" i="22" s="1"/>
  <c r="V346" i="20" s="1"/>
  <c r="F37" i="22"/>
  <c r="G37" i="22"/>
  <c r="C5" i="22" s="1"/>
  <c r="H37" i="22"/>
  <c r="G33" i="22" s="1"/>
  <c r="I37" i="22"/>
  <c r="C21" i="22" s="1"/>
  <c r="J37" i="22"/>
  <c r="K37" i="22"/>
  <c r="C17" i="22" s="1"/>
  <c r="L37" i="22"/>
  <c r="L25" i="22" s="1"/>
  <c r="M37" i="22"/>
  <c r="C11" i="22" s="1"/>
  <c r="N37" i="22"/>
  <c r="O37" i="22"/>
  <c r="C7" i="22" s="1"/>
  <c r="P37" i="22"/>
  <c r="O33" i="22" s="1"/>
  <c r="Q37" i="22"/>
  <c r="C10" i="22" s="1"/>
  <c r="V350" i="20" s="1"/>
  <c r="R37" i="22"/>
  <c r="R25" i="22" s="1"/>
  <c r="S37" i="22"/>
  <c r="C14" i="22" s="1"/>
  <c r="T37" i="22"/>
  <c r="T25" i="22" s="1"/>
  <c r="U37" i="22"/>
  <c r="C18" i="22" s="1"/>
  <c r="V37" i="22"/>
  <c r="U33" i="22" s="1"/>
  <c r="W37" i="22"/>
  <c r="C13" i="22" s="1"/>
  <c r="X37" i="22"/>
  <c r="W33" i="22" s="1"/>
  <c r="Y37" i="22"/>
  <c r="C12" i="22" s="1"/>
  <c r="Z37" i="22"/>
  <c r="AA37" i="22"/>
  <c r="C16" i="22" s="1"/>
  <c r="AB37" i="22"/>
  <c r="AB25" i="22" s="1"/>
  <c r="AC37" i="22"/>
  <c r="C15" i="22" s="1"/>
  <c r="AD37" i="22"/>
  <c r="AE37" i="22"/>
  <c r="C20" i="22" s="1"/>
  <c r="AF37" i="22"/>
  <c r="AE33" i="22" s="1"/>
  <c r="AG37" i="22"/>
  <c r="C19" i="22" s="1"/>
  <c r="AH37" i="22"/>
  <c r="AI37" i="22"/>
  <c r="C8" i="22" s="1"/>
  <c r="V348" i="20" s="1"/>
  <c r="AJ37" i="22"/>
  <c r="C38" i="22"/>
  <c r="D38" i="22"/>
  <c r="D9" i="22" s="1"/>
  <c r="W349" i="20" s="1"/>
  <c r="E38" i="22"/>
  <c r="F38" i="22"/>
  <c r="E34" i="22" s="1"/>
  <c r="G38" i="22"/>
  <c r="H38" i="22"/>
  <c r="G34" i="22" s="1"/>
  <c r="I38" i="22"/>
  <c r="J38" i="22"/>
  <c r="K38" i="22"/>
  <c r="L38" i="22"/>
  <c r="M38" i="22"/>
  <c r="N38" i="22"/>
  <c r="D11" i="22" s="1"/>
  <c r="O38" i="22"/>
  <c r="P38" i="22"/>
  <c r="D7" i="22" s="1"/>
  <c r="W347" i="20" s="1"/>
  <c r="Q38" i="22"/>
  <c r="R38" i="22"/>
  <c r="S38" i="22"/>
  <c r="T38" i="22"/>
  <c r="U38" i="22"/>
  <c r="V38" i="22"/>
  <c r="U34" i="22" s="1"/>
  <c r="W38" i="22"/>
  <c r="X38" i="22"/>
  <c r="W34" i="22" s="1"/>
  <c r="Y38" i="22"/>
  <c r="Z38" i="22"/>
  <c r="AA38" i="22"/>
  <c r="AB38" i="22"/>
  <c r="AC38" i="22"/>
  <c r="AD38" i="22"/>
  <c r="AC34" i="22" s="1"/>
  <c r="AE38" i="22"/>
  <c r="AF38" i="22"/>
  <c r="D20" i="22" s="1"/>
  <c r="AG38" i="22"/>
  <c r="AH38" i="22"/>
  <c r="D19" i="22" s="1"/>
  <c r="AI38" i="22"/>
  <c r="AJ38" i="22"/>
  <c r="D8" i="22" s="1"/>
  <c r="W348" i="20" s="1"/>
  <c r="AK39" i="22"/>
  <c r="AK40" i="22"/>
  <c r="G8" i="20" s="1"/>
  <c r="AM42" i="22"/>
  <c r="AN42" i="22"/>
  <c r="AO42" i="22"/>
  <c r="A43" i="22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M43" i="22"/>
  <c r="AN43" i="22"/>
  <c r="AO43" i="22"/>
  <c r="AM44" i="22"/>
  <c r="AN44" i="22"/>
  <c r="AO44" i="22"/>
  <c r="AM45" i="22"/>
  <c r="AN45" i="22"/>
  <c r="AO45" i="22"/>
  <c r="AM46" i="22"/>
  <c r="AN46" i="22"/>
  <c r="AO46" i="22"/>
  <c r="AM47" i="22"/>
  <c r="AN47" i="22"/>
  <c r="AO47" i="22"/>
  <c r="AM48" i="22"/>
  <c r="AN48" i="22"/>
  <c r="AO48" i="22"/>
  <c r="AM49" i="22"/>
  <c r="AN49" i="22"/>
  <c r="AO49" i="22"/>
  <c r="AM50" i="22"/>
  <c r="AN50" i="22"/>
  <c r="AO50" i="22"/>
  <c r="AM51" i="22"/>
  <c r="AN51" i="22"/>
  <c r="AO51" i="22"/>
  <c r="AM52" i="22"/>
  <c r="AN52" i="22"/>
  <c r="AO52" i="22"/>
  <c r="AM53" i="22"/>
  <c r="AN53" i="22"/>
  <c r="AO53" i="22"/>
  <c r="AM54" i="22"/>
  <c r="AN54" i="22"/>
  <c r="AO54" i="22"/>
  <c r="AM55" i="22"/>
  <c r="AN55" i="22"/>
  <c r="AO55" i="22"/>
  <c r="AM56" i="22"/>
  <c r="AN56" i="22"/>
  <c r="AO56" i="22"/>
  <c r="AM57" i="22"/>
  <c r="AN57" i="22"/>
  <c r="AO57" i="22"/>
  <c r="AM58" i="22"/>
  <c r="AN58" i="22"/>
  <c r="AO58" i="22"/>
  <c r="A3" i="34"/>
  <c r="C40" i="34"/>
  <c r="C9" i="34" s="1"/>
  <c r="D40" i="34"/>
  <c r="E9" i="34" s="1"/>
  <c r="F40" i="34"/>
  <c r="C6" i="34" s="1"/>
  <c r="G40" i="34"/>
  <c r="E6" i="34" s="1"/>
  <c r="I40" i="34"/>
  <c r="C8" i="34" s="1"/>
  <c r="J40" i="34"/>
  <c r="E8" i="34" s="1"/>
  <c r="L1046" i="20" s="1"/>
  <c r="L40" i="34"/>
  <c r="C18" i="34" s="1"/>
  <c r="M40" i="34"/>
  <c r="O40" i="34"/>
  <c r="C5" i="34" s="1"/>
  <c r="P40" i="34"/>
  <c r="E5" i="34" s="1"/>
  <c r="R40" i="34"/>
  <c r="C14" i="34" s="1"/>
  <c r="S40" i="34"/>
  <c r="E14" i="34" s="1"/>
  <c r="U40" i="34"/>
  <c r="C12" i="34" s="1"/>
  <c r="V40" i="34"/>
  <c r="X40" i="34"/>
  <c r="C13" i="34" s="1"/>
  <c r="Y40" i="34"/>
  <c r="AA40" i="34"/>
  <c r="C16" i="34" s="1"/>
  <c r="AB40" i="34"/>
  <c r="AB28" i="34" s="1"/>
  <c r="AD40" i="34"/>
  <c r="C17" i="34" s="1"/>
  <c r="AE40" i="34"/>
  <c r="AD36" i="34" s="1"/>
  <c r="AG40" i="34"/>
  <c r="C15" i="34" s="1"/>
  <c r="AH40" i="34"/>
  <c r="E15" i="34" s="1"/>
  <c r="AJ40" i="34"/>
  <c r="C20" i="34" s="1"/>
  <c r="AK40" i="34"/>
  <c r="E20" i="34" s="1"/>
  <c r="AM40" i="34"/>
  <c r="C11" i="34" s="1"/>
  <c r="S723" i="20" s="1"/>
  <c r="AN40" i="34"/>
  <c r="E11" i="34" s="1"/>
  <c r="AP40" i="34"/>
  <c r="C19" i="34" s="1"/>
  <c r="AQ40" i="34"/>
  <c r="AP36" i="34" s="1"/>
  <c r="AS40" i="34"/>
  <c r="C21" i="34" s="1"/>
  <c r="AT40" i="34"/>
  <c r="E21" i="34" s="1"/>
  <c r="AV40" i="34"/>
  <c r="C7" i="34" s="1"/>
  <c r="AW40" i="34"/>
  <c r="E7" i="34" s="1"/>
  <c r="AY40" i="34"/>
  <c r="C10" i="34" s="1"/>
  <c r="AD319" i="20" s="1"/>
  <c r="AZ40" i="34"/>
  <c r="E10" i="34" s="1"/>
  <c r="BB40" i="34"/>
  <c r="BC40" i="34"/>
  <c r="BB36" i="34" s="1"/>
  <c r="BE40" i="34"/>
  <c r="C22" i="34" s="1"/>
  <c r="BF40" i="34"/>
  <c r="E22" i="34" s="1"/>
  <c r="D41" i="34"/>
  <c r="E41" i="34"/>
  <c r="G41" i="34"/>
  <c r="H41" i="34"/>
  <c r="J41" i="34"/>
  <c r="K41" i="34"/>
  <c r="M41" i="34"/>
  <c r="N41" i="34"/>
  <c r="P41" i="34"/>
  <c r="Q41" i="34"/>
  <c r="S41" i="34"/>
  <c r="T41" i="34"/>
  <c r="V41" i="34"/>
  <c r="W41" i="34"/>
  <c r="Y41" i="34"/>
  <c r="Z41" i="34"/>
  <c r="AB41" i="34"/>
  <c r="AC41" i="34"/>
  <c r="AE41" i="34"/>
  <c r="AF41" i="34"/>
  <c r="AH41" i="34"/>
  <c r="AI41" i="34"/>
  <c r="AK41" i="34"/>
  <c r="AL41" i="34"/>
  <c r="AN41" i="34"/>
  <c r="AO41" i="34"/>
  <c r="AQ41" i="34"/>
  <c r="AR41" i="34"/>
  <c r="AT41" i="34"/>
  <c r="AU41" i="34"/>
  <c r="AW41" i="34"/>
  <c r="AX41" i="34"/>
  <c r="AZ41" i="34"/>
  <c r="BA41" i="34"/>
  <c r="BC41" i="34"/>
  <c r="BD41" i="34"/>
  <c r="BF41" i="34"/>
  <c r="BE41" i="34" s="1"/>
  <c r="D22" i="34" s="1"/>
  <c r="BG41" i="34"/>
  <c r="BH42" i="34"/>
  <c r="BH43" i="34"/>
  <c r="BJ45" i="34"/>
  <c r="BK45" i="34"/>
  <c r="BL45" i="34"/>
  <c r="BN45" i="34"/>
  <c r="A46" i="34"/>
  <c r="A47" i="34" s="1"/>
  <c r="A48" i="34" s="1"/>
  <c r="A49" i="34" s="1"/>
  <c r="A50" i="34" s="1"/>
  <c r="A51" i="34" s="1"/>
  <c r="A52" i="34" s="1"/>
  <c r="A53" i="34" s="1"/>
  <c r="A54" i="34" s="1"/>
  <c r="A55" i="34" s="1"/>
  <c r="A56" i="34" s="1"/>
  <c r="A57" i="34" s="1"/>
  <c r="A58" i="34" s="1"/>
  <c r="A59" i="34" s="1"/>
  <c r="A60" i="34" s="1"/>
  <c r="A61" i="34" s="1"/>
  <c r="A62" i="34" s="1"/>
  <c r="A63" i="34" s="1"/>
  <c r="A64" i="34" s="1"/>
  <c r="A65" i="34" s="1"/>
  <c r="A66" i="34" s="1"/>
  <c r="A67" i="34" s="1"/>
  <c r="A68" i="34" s="1"/>
  <c r="BJ46" i="34"/>
  <c r="BK46" i="34"/>
  <c r="BL46" i="34"/>
  <c r="BN46" i="34"/>
  <c r="BJ47" i="34"/>
  <c r="BK47" i="34"/>
  <c r="BL47" i="34"/>
  <c r="BN47" i="34"/>
  <c r="BJ48" i="34"/>
  <c r="BK48" i="34"/>
  <c r="BL48" i="34"/>
  <c r="BN48" i="34"/>
  <c r="BJ49" i="34"/>
  <c r="BK49" i="34"/>
  <c r="BL49" i="34"/>
  <c r="BN49" i="34"/>
  <c r="BJ50" i="34"/>
  <c r="BK50" i="34"/>
  <c r="BL50" i="34"/>
  <c r="BN50" i="34"/>
  <c r="BJ51" i="34"/>
  <c r="BK51" i="34"/>
  <c r="BL51" i="34"/>
  <c r="BN51" i="34"/>
  <c r="BJ52" i="34"/>
  <c r="BK52" i="34"/>
  <c r="BL52" i="34"/>
  <c r="BN52" i="34"/>
  <c r="A3" i="51"/>
  <c r="C40" i="51"/>
  <c r="C19" i="51" s="1"/>
  <c r="D40" i="51"/>
  <c r="C36" i="51" s="1"/>
  <c r="F40" i="51"/>
  <c r="C20" i="51" s="1"/>
  <c r="G40" i="51"/>
  <c r="E20" i="51" s="1"/>
  <c r="I40" i="51"/>
  <c r="C6" i="51" s="1"/>
  <c r="T471" i="20" s="1"/>
  <c r="J40" i="51"/>
  <c r="L40" i="51"/>
  <c r="C16" i="51" s="1"/>
  <c r="M40" i="51"/>
  <c r="M28" i="51" s="1"/>
  <c r="O40" i="51"/>
  <c r="C13" i="51" s="1"/>
  <c r="P40" i="51"/>
  <c r="R40" i="51"/>
  <c r="C7" i="51" s="1"/>
  <c r="S40" i="51"/>
  <c r="U40" i="51"/>
  <c r="C8" i="51" s="1"/>
  <c r="T473" i="20" s="1"/>
  <c r="V40" i="51"/>
  <c r="X40" i="51"/>
  <c r="C9" i="51" s="1"/>
  <c r="Y40" i="51"/>
  <c r="X36" i="51" s="1"/>
  <c r="AA40" i="51"/>
  <c r="C21" i="51" s="1"/>
  <c r="AB40" i="51"/>
  <c r="AA36" i="51" s="1"/>
  <c r="AD40" i="51"/>
  <c r="C18" i="51" s="1"/>
  <c r="AE40" i="51"/>
  <c r="AG40" i="51"/>
  <c r="C15" i="51" s="1"/>
  <c r="AH40" i="51"/>
  <c r="AJ40" i="51"/>
  <c r="C22" i="51" s="1"/>
  <c r="AK40" i="51"/>
  <c r="AK28" i="51" s="1"/>
  <c r="AM40" i="51"/>
  <c r="C11" i="51" s="1"/>
  <c r="AN40" i="51"/>
  <c r="E11" i="51" s="1"/>
  <c r="AP40" i="51"/>
  <c r="C17" i="51" s="1"/>
  <c r="AQ40" i="51"/>
  <c r="AS40" i="51"/>
  <c r="C12" i="51" s="1"/>
  <c r="AT40" i="51"/>
  <c r="E12" i="51" s="1"/>
  <c r="AV40" i="51"/>
  <c r="C10" i="51" s="1"/>
  <c r="M521" i="20" s="1"/>
  <c r="AW40" i="51"/>
  <c r="AW28" i="51" s="1"/>
  <c r="AY40" i="51"/>
  <c r="C5" i="51" s="1"/>
  <c r="AZ40" i="51"/>
  <c r="AY36" i="51" s="1"/>
  <c r="BB40" i="51"/>
  <c r="C23" i="51" s="1"/>
  <c r="BC40" i="51"/>
  <c r="BC28" i="51" s="1"/>
  <c r="BE40" i="51"/>
  <c r="C14" i="51" s="1"/>
  <c r="BF40" i="51"/>
  <c r="D41" i="51"/>
  <c r="E41" i="51"/>
  <c r="G41" i="51"/>
  <c r="H41" i="51"/>
  <c r="J41" i="51"/>
  <c r="K41" i="51"/>
  <c r="M41" i="51"/>
  <c r="N41" i="51"/>
  <c r="P41" i="51"/>
  <c r="Q41" i="51"/>
  <c r="S41" i="51"/>
  <c r="T41" i="51"/>
  <c r="V41" i="51"/>
  <c r="W41" i="51"/>
  <c r="Y41" i="51"/>
  <c r="Z41" i="51"/>
  <c r="AB41" i="51"/>
  <c r="AC41" i="51"/>
  <c r="AE41" i="51"/>
  <c r="AF41" i="51"/>
  <c r="AH41" i="51"/>
  <c r="AI41" i="51"/>
  <c r="AK41" i="51"/>
  <c r="AL41" i="51"/>
  <c r="AN41" i="51"/>
  <c r="AO41" i="51"/>
  <c r="AQ41" i="51"/>
  <c r="AR41" i="51"/>
  <c r="AT41" i="51"/>
  <c r="AU41" i="51"/>
  <c r="AW41" i="51"/>
  <c r="AX41" i="51"/>
  <c r="AZ41" i="51"/>
  <c r="BA41" i="51"/>
  <c r="BC41" i="51"/>
  <c r="BD41" i="51"/>
  <c r="BF41" i="51"/>
  <c r="BG41" i="51"/>
  <c r="I42" i="51"/>
  <c r="R42" i="51"/>
  <c r="U42" i="51"/>
  <c r="X42" i="51"/>
  <c r="AM42" i="51"/>
  <c r="AS42" i="51"/>
  <c r="AV42" i="51"/>
  <c r="AY42" i="51"/>
  <c r="BH42" i="51"/>
  <c r="AG7" i="20" s="1"/>
  <c r="BH43" i="51"/>
  <c r="AG8" i="20" s="1"/>
  <c r="BJ45" i="51"/>
  <c r="BK45" i="51"/>
  <c r="BL45" i="51"/>
  <c r="BN45" i="51"/>
  <c r="A46" i="51"/>
  <c r="A47" i="51" s="1"/>
  <c r="A48" i="51" s="1"/>
  <c r="A49" i="51" s="1"/>
  <c r="A50" i="51" s="1"/>
  <c r="A51" i="51" s="1"/>
  <c r="A52" i="51" s="1"/>
  <c r="A53" i="51" s="1"/>
  <c r="A54" i="51" s="1"/>
  <c r="A55" i="51" s="1"/>
  <c r="A56" i="51" s="1"/>
  <c r="A57" i="51" s="1"/>
  <c r="A58" i="51" s="1"/>
  <c r="A59" i="51" s="1"/>
  <c r="A60" i="51" s="1"/>
  <c r="A61" i="51" s="1"/>
  <c r="A62" i="51" s="1"/>
  <c r="A63" i="51" s="1"/>
  <c r="A64" i="51" s="1"/>
  <c r="A65" i="51" s="1"/>
  <c r="A66" i="51" s="1"/>
  <c r="A67" i="51" s="1"/>
  <c r="A68" i="51" s="1"/>
  <c r="A69" i="51" s="1"/>
  <c r="A70" i="51" s="1"/>
  <c r="A71" i="51" s="1"/>
  <c r="A72" i="51" s="1"/>
  <c r="A73" i="51" s="1"/>
  <c r="A74" i="51" s="1"/>
  <c r="A75" i="51" s="1"/>
  <c r="A76" i="51" s="1"/>
  <c r="A77" i="51" s="1"/>
  <c r="A78" i="51" s="1"/>
  <c r="A79" i="51" s="1"/>
  <c r="A80" i="51" s="1"/>
  <c r="A81" i="51" s="1"/>
  <c r="A82" i="51" s="1"/>
  <c r="A83" i="51" s="1"/>
  <c r="A84" i="51" s="1"/>
  <c r="A85" i="51" s="1"/>
  <c r="A86" i="51" s="1"/>
  <c r="A87" i="51" s="1"/>
  <c r="A88" i="51" s="1"/>
  <c r="A89" i="51" s="1"/>
  <c r="A90" i="51" s="1"/>
  <c r="A91" i="51" s="1"/>
  <c r="A92" i="51" s="1"/>
  <c r="A93" i="51" s="1"/>
  <c r="A94" i="51" s="1"/>
  <c r="A95" i="51" s="1"/>
  <c r="A96" i="51" s="1"/>
  <c r="A97" i="51" s="1"/>
  <c r="A98" i="51" s="1"/>
  <c r="A99" i="51" s="1"/>
  <c r="A100" i="51" s="1"/>
  <c r="A101" i="51" s="1"/>
  <c r="A102" i="51" s="1"/>
  <c r="A103" i="51" s="1"/>
  <c r="A104" i="51" s="1"/>
  <c r="A105" i="51" s="1"/>
  <c r="A106" i="51" s="1"/>
  <c r="A107" i="51" s="1"/>
  <c r="A108" i="51" s="1"/>
  <c r="A109" i="51" s="1"/>
  <c r="A110" i="51" s="1"/>
  <c r="A111" i="51" s="1"/>
  <c r="A112" i="51" s="1"/>
  <c r="A113" i="51" s="1"/>
  <c r="A114" i="51" s="1"/>
  <c r="A115" i="51" s="1"/>
  <c r="A116" i="51" s="1"/>
  <c r="A117" i="51" s="1"/>
  <c r="A118" i="51" s="1"/>
  <c r="A119" i="51" s="1"/>
  <c r="A120" i="51" s="1"/>
  <c r="A121" i="51" s="1"/>
  <c r="A122" i="51" s="1"/>
  <c r="A123" i="51" s="1"/>
  <c r="A124" i="51" s="1"/>
  <c r="A125" i="51" s="1"/>
  <c r="A126" i="51" s="1"/>
  <c r="A127" i="51" s="1"/>
  <c r="A128" i="51" s="1"/>
  <c r="A129" i="51" s="1"/>
  <c r="A130" i="51" s="1"/>
  <c r="A131" i="51" s="1"/>
  <c r="A132" i="51" s="1"/>
  <c r="A133" i="51" s="1"/>
  <c r="A134" i="51" s="1"/>
  <c r="A135" i="51" s="1"/>
  <c r="A136" i="51" s="1"/>
  <c r="A137" i="51" s="1"/>
  <c r="A138" i="51" s="1"/>
  <c r="A139" i="51" s="1"/>
  <c r="A140" i="51" s="1"/>
  <c r="A141" i="51" s="1"/>
  <c r="A142" i="51" s="1"/>
  <c r="A143" i="51" s="1"/>
  <c r="A144" i="51" s="1"/>
  <c r="A145" i="51" s="1"/>
  <c r="A146" i="51" s="1"/>
  <c r="A147" i="51" s="1"/>
  <c r="A148" i="51" s="1"/>
  <c r="A149" i="51" s="1"/>
  <c r="A150" i="51" s="1"/>
  <c r="A151" i="51" s="1"/>
  <c r="A152" i="51" s="1"/>
  <c r="A153" i="51" s="1"/>
  <c r="A154" i="51" s="1"/>
  <c r="A155" i="51" s="1"/>
  <c r="A156" i="51" s="1"/>
  <c r="A157" i="51" s="1"/>
  <c r="A158" i="51" s="1"/>
  <c r="A159" i="51" s="1"/>
  <c r="A160" i="51" s="1"/>
  <c r="A161" i="51" s="1"/>
  <c r="A162" i="51" s="1"/>
  <c r="A163" i="51" s="1"/>
  <c r="A164" i="51" s="1"/>
  <c r="A165" i="51" s="1"/>
  <c r="A166" i="51" s="1"/>
  <c r="A167" i="51" s="1"/>
  <c r="A168" i="51" s="1"/>
  <c r="A169" i="51" s="1"/>
  <c r="A170" i="51" s="1"/>
  <c r="A171" i="51" s="1"/>
  <c r="A172" i="51" s="1"/>
  <c r="A173" i="51" s="1"/>
  <c r="A174" i="51" s="1"/>
  <c r="A175" i="51" s="1"/>
  <c r="A176" i="51" s="1"/>
  <c r="A177" i="51" s="1"/>
  <c r="A178" i="51" s="1"/>
  <c r="A179" i="51" s="1"/>
  <c r="A180" i="51" s="1"/>
  <c r="A181" i="51" s="1"/>
  <c r="A182" i="51" s="1"/>
  <c r="A183" i="51" s="1"/>
  <c r="A184" i="51" s="1"/>
  <c r="A185" i="51" s="1"/>
  <c r="A186" i="51" s="1"/>
  <c r="A187" i="51" s="1"/>
  <c r="A188" i="51" s="1"/>
  <c r="A189" i="51" s="1"/>
  <c r="A190" i="51" s="1"/>
  <c r="A191" i="51" s="1"/>
  <c r="A192" i="51" s="1"/>
  <c r="A193" i="51" s="1"/>
  <c r="A194" i="51" s="1"/>
  <c r="A195" i="51" s="1"/>
  <c r="A196" i="51" s="1"/>
  <c r="A197" i="51" s="1"/>
  <c r="A198" i="51" s="1"/>
  <c r="A199" i="51" s="1"/>
  <c r="A200" i="51" s="1"/>
  <c r="A201" i="51" s="1"/>
  <c r="A202" i="51" s="1"/>
  <c r="A203" i="51" s="1"/>
  <c r="A204" i="51" s="1"/>
  <c r="A205" i="51" s="1"/>
  <c r="A206" i="51" s="1"/>
  <c r="A207" i="51" s="1"/>
  <c r="A208" i="51" s="1"/>
  <c r="A209" i="51" s="1"/>
  <c r="A210" i="51" s="1"/>
  <c r="A211" i="51" s="1"/>
  <c r="A212" i="51" s="1"/>
  <c r="A213" i="51" s="1"/>
  <c r="A214" i="51" s="1"/>
  <c r="A215" i="51" s="1"/>
  <c r="A216" i="51" s="1"/>
  <c r="A217" i="51" s="1"/>
  <c r="A218" i="51" s="1"/>
  <c r="A219" i="51" s="1"/>
  <c r="A220" i="51" s="1"/>
  <c r="A221" i="51" s="1"/>
  <c r="A222" i="51" s="1"/>
  <c r="A223" i="51" s="1"/>
  <c r="A224" i="51" s="1"/>
  <c r="A225" i="51" s="1"/>
  <c r="A226" i="51" s="1"/>
  <c r="A227" i="51" s="1"/>
  <c r="A228" i="51" s="1"/>
  <c r="A229" i="51" s="1"/>
  <c r="A230" i="51" s="1"/>
  <c r="A231" i="51" s="1"/>
  <c r="A232" i="51" s="1"/>
  <c r="A233" i="51" s="1"/>
  <c r="A234" i="51" s="1"/>
  <c r="A235" i="51" s="1"/>
  <c r="A236" i="51" s="1"/>
  <c r="A237" i="51" s="1"/>
  <c r="A238" i="51" s="1"/>
  <c r="A239" i="51" s="1"/>
  <c r="A240" i="51" s="1"/>
  <c r="BJ46" i="51"/>
  <c r="BK46" i="51"/>
  <c r="BL46" i="51"/>
  <c r="BN46" i="51"/>
  <c r="BJ47" i="51"/>
  <c r="BK47" i="51"/>
  <c r="BL47" i="51"/>
  <c r="BN47" i="51"/>
  <c r="BJ48" i="51"/>
  <c r="BK48" i="51"/>
  <c r="BL48" i="51"/>
  <c r="BN48" i="51"/>
  <c r="BJ49" i="51"/>
  <c r="BK49" i="51"/>
  <c r="BL49" i="51"/>
  <c r="BN49" i="51"/>
  <c r="BJ50" i="51"/>
  <c r="BK50" i="51"/>
  <c r="BL50" i="51"/>
  <c r="BN50" i="51"/>
  <c r="BJ51" i="51"/>
  <c r="BK51" i="51"/>
  <c r="BL51" i="51"/>
  <c r="BN51" i="51"/>
  <c r="BJ52" i="51"/>
  <c r="BK52" i="51"/>
  <c r="BL52" i="51"/>
  <c r="BN52" i="51"/>
  <c r="BJ53" i="51"/>
  <c r="BK53" i="51"/>
  <c r="BL53" i="51"/>
  <c r="BN53" i="51"/>
  <c r="BJ54" i="51"/>
  <c r="BK54" i="51"/>
  <c r="BL54" i="51"/>
  <c r="BN54" i="51"/>
  <c r="BJ55" i="51"/>
  <c r="BK55" i="51"/>
  <c r="BL55" i="51"/>
  <c r="BN55" i="51"/>
  <c r="BJ56" i="51"/>
  <c r="BK56" i="51"/>
  <c r="BL56" i="51"/>
  <c r="BN56" i="51"/>
  <c r="BJ57" i="51"/>
  <c r="BK57" i="51"/>
  <c r="BL57" i="51"/>
  <c r="BN57" i="51"/>
  <c r="BJ58" i="51"/>
  <c r="BK58" i="51"/>
  <c r="BL58" i="51"/>
  <c r="BN58" i="51"/>
  <c r="BJ59" i="51"/>
  <c r="BK59" i="51"/>
  <c r="BL59" i="51"/>
  <c r="BN59" i="51"/>
  <c r="BJ60" i="51"/>
  <c r="BK60" i="51"/>
  <c r="BL60" i="51"/>
  <c r="BN60" i="51"/>
  <c r="BJ61" i="51"/>
  <c r="BK61" i="51"/>
  <c r="BL61" i="51"/>
  <c r="BN61" i="51"/>
  <c r="BJ62" i="51"/>
  <c r="BK62" i="51"/>
  <c r="BL62" i="51"/>
  <c r="BN62" i="51"/>
  <c r="BJ63" i="51"/>
  <c r="BK63" i="51"/>
  <c r="BL63" i="51"/>
  <c r="BN63" i="51"/>
  <c r="BJ64" i="51"/>
  <c r="BK64" i="51"/>
  <c r="BL64" i="51"/>
  <c r="BN64" i="51"/>
  <c r="BJ65" i="51"/>
  <c r="BK65" i="51"/>
  <c r="BL65" i="51"/>
  <c r="BN65" i="51"/>
  <c r="BJ66" i="51"/>
  <c r="BK66" i="51"/>
  <c r="BL66" i="51"/>
  <c r="BN66" i="51"/>
  <c r="BJ67" i="51"/>
  <c r="BK67" i="51"/>
  <c r="BL67" i="51"/>
  <c r="BN67" i="51"/>
  <c r="BJ68" i="51"/>
  <c r="BK68" i="51"/>
  <c r="BL68" i="51"/>
  <c r="BN68" i="51"/>
  <c r="BJ69" i="51"/>
  <c r="BK69" i="51"/>
  <c r="BL69" i="51"/>
  <c r="BN69" i="51"/>
  <c r="BJ70" i="51"/>
  <c r="BK70" i="51"/>
  <c r="BL70" i="51"/>
  <c r="BN70" i="51"/>
  <c r="BJ71" i="51"/>
  <c r="BK71" i="51"/>
  <c r="BL71" i="51"/>
  <c r="BN71" i="51"/>
  <c r="BJ72" i="51"/>
  <c r="BK72" i="51"/>
  <c r="BL72" i="51"/>
  <c r="BN72" i="51"/>
  <c r="BJ73" i="51"/>
  <c r="BK73" i="51"/>
  <c r="BL73" i="51"/>
  <c r="BN73" i="51"/>
  <c r="BJ74" i="51"/>
  <c r="BK74" i="51"/>
  <c r="BL74" i="51"/>
  <c r="BN74" i="51"/>
  <c r="BJ75" i="51"/>
  <c r="BK75" i="51"/>
  <c r="BL75" i="51"/>
  <c r="BN75" i="51"/>
  <c r="BJ76" i="51"/>
  <c r="BK76" i="51"/>
  <c r="BL76" i="51"/>
  <c r="BN76" i="51"/>
  <c r="A3" i="33"/>
  <c r="C36" i="33"/>
  <c r="C12" i="33" s="1"/>
  <c r="D36" i="33"/>
  <c r="E12" i="33" s="1"/>
  <c r="E36" i="33"/>
  <c r="C8" i="33" s="1"/>
  <c r="U434" i="20" s="1"/>
  <c r="F36" i="33"/>
  <c r="E8" i="33" s="1"/>
  <c r="G36" i="33"/>
  <c r="C11" i="33" s="1"/>
  <c r="L551" i="20" s="1"/>
  <c r="H36" i="33"/>
  <c r="I36" i="33"/>
  <c r="C17" i="33" s="1"/>
  <c r="J36" i="33"/>
  <c r="I32" i="33" s="1"/>
  <c r="K36" i="33"/>
  <c r="C13" i="33" s="1"/>
  <c r="L36" i="33"/>
  <c r="K32" i="33" s="1"/>
  <c r="M36" i="33"/>
  <c r="C6" i="33" s="1"/>
  <c r="U432" i="20" s="1"/>
  <c r="N36" i="33"/>
  <c r="M32" i="33" s="1"/>
  <c r="O36" i="33"/>
  <c r="C5" i="33" s="1"/>
  <c r="U431" i="20" s="1"/>
  <c r="P36" i="33"/>
  <c r="Q36" i="33"/>
  <c r="C9" i="33" s="1"/>
  <c r="R36" i="33"/>
  <c r="S36" i="33"/>
  <c r="C16" i="33" s="1"/>
  <c r="T36" i="33"/>
  <c r="E16" i="33" s="1"/>
  <c r="U36" i="33"/>
  <c r="C14" i="33" s="1"/>
  <c r="V36" i="33"/>
  <c r="V24" i="33" s="1"/>
  <c r="W36" i="33"/>
  <c r="C15" i="33" s="1"/>
  <c r="X36" i="33"/>
  <c r="E15" i="33" s="1"/>
  <c r="Y36" i="33"/>
  <c r="C7" i="33" s="1"/>
  <c r="Z36" i="33"/>
  <c r="AA36" i="33"/>
  <c r="C18" i="33" s="1"/>
  <c r="AB36" i="33"/>
  <c r="AA32" i="33" s="1"/>
  <c r="AC36" i="33"/>
  <c r="C10" i="33" s="1"/>
  <c r="T521" i="20" s="1"/>
  <c r="AD36" i="33"/>
  <c r="E10" i="33" s="1"/>
  <c r="C37" i="33"/>
  <c r="D37" i="33"/>
  <c r="E37" i="33"/>
  <c r="F37" i="33"/>
  <c r="G37" i="33"/>
  <c r="H37" i="33"/>
  <c r="D11" i="33" s="1"/>
  <c r="I37" i="33"/>
  <c r="J37" i="33"/>
  <c r="D17" i="33" s="1"/>
  <c r="K37" i="33"/>
  <c r="L37" i="33"/>
  <c r="M37" i="33"/>
  <c r="N37" i="33"/>
  <c r="O37" i="33"/>
  <c r="P37" i="33"/>
  <c r="O33" i="33" s="1"/>
  <c r="Q37" i="33"/>
  <c r="R37" i="33"/>
  <c r="D9" i="33" s="1"/>
  <c r="S37" i="33"/>
  <c r="T37" i="33"/>
  <c r="D16" i="33" s="1"/>
  <c r="U37" i="33"/>
  <c r="V37" i="33"/>
  <c r="W37" i="33"/>
  <c r="X37" i="33"/>
  <c r="D15" i="33" s="1"/>
  <c r="Y37" i="33"/>
  <c r="Z37" i="33"/>
  <c r="Y33" i="33" s="1"/>
  <c r="AA37" i="33"/>
  <c r="AB37" i="33"/>
  <c r="AC37" i="33"/>
  <c r="AD37" i="33"/>
  <c r="D10" i="33" s="1"/>
  <c r="AE38" i="33"/>
  <c r="R7" i="20" s="1"/>
  <c r="AE39" i="33"/>
  <c r="AG41" i="33"/>
  <c r="AH41" i="33"/>
  <c r="AI41" i="33"/>
  <c r="A42" i="33"/>
  <c r="A43" i="33" s="1"/>
  <c r="A44" i="33" s="1"/>
  <c r="A45" i="33" s="1"/>
  <c r="A46" i="33" s="1"/>
  <c r="A47" i="33" s="1"/>
  <c r="A48" i="33" s="1"/>
  <c r="A49" i="33" s="1"/>
  <c r="A50" i="33" s="1"/>
  <c r="A51" i="33" s="1"/>
  <c r="A52" i="33" s="1"/>
  <c r="A53" i="33" s="1"/>
  <c r="A54" i="33" s="1"/>
  <c r="A55" i="33" s="1"/>
  <c r="A56" i="33" s="1"/>
  <c r="A57" i="33" s="1"/>
  <c r="A58" i="33" s="1"/>
  <c r="A59" i="33" s="1"/>
  <c r="A60" i="33" s="1"/>
  <c r="A61" i="33" s="1"/>
  <c r="A62" i="33" s="1"/>
  <c r="A63" i="33" s="1"/>
  <c r="A64" i="33" s="1"/>
  <c r="A65" i="33" s="1"/>
  <c r="A66" i="33" s="1"/>
  <c r="A67" i="33" s="1"/>
  <c r="A68" i="33" s="1"/>
  <c r="A69" i="33" s="1"/>
  <c r="A70" i="33" s="1"/>
  <c r="A71" i="33" s="1"/>
  <c r="A72" i="33" s="1"/>
  <c r="A73" i="33" s="1"/>
  <c r="A74" i="33" s="1"/>
  <c r="A75" i="33" s="1"/>
  <c r="AG42" i="33"/>
  <c r="AH42" i="33"/>
  <c r="AI42" i="33"/>
  <c r="AG43" i="33"/>
  <c r="AH43" i="33"/>
  <c r="AI43" i="33"/>
  <c r="AG44" i="33"/>
  <c r="AH44" i="33"/>
  <c r="AI44" i="33"/>
  <c r="AG45" i="33"/>
  <c r="AH45" i="33"/>
  <c r="AI45" i="33"/>
  <c r="AG46" i="33"/>
  <c r="AH46" i="33"/>
  <c r="AI46" i="33"/>
  <c r="AG47" i="33"/>
  <c r="AH47" i="33"/>
  <c r="AI47" i="33"/>
  <c r="AG48" i="33"/>
  <c r="AH48" i="33"/>
  <c r="AI48" i="33"/>
  <c r="A3" i="52"/>
  <c r="F21" i="52"/>
  <c r="C38" i="52"/>
  <c r="C20" i="52" s="1"/>
  <c r="D38" i="52"/>
  <c r="E20" i="52" s="1"/>
  <c r="F38" i="52"/>
  <c r="C11" i="52" s="1"/>
  <c r="G38" i="52"/>
  <c r="G26" i="52" s="1"/>
  <c r="I38" i="52"/>
  <c r="C9" i="52" s="1"/>
  <c r="F496" i="20" s="1"/>
  <c r="J38" i="52"/>
  <c r="J26" i="52" s="1"/>
  <c r="L38" i="52"/>
  <c r="C15" i="52" s="1"/>
  <c r="M38" i="52"/>
  <c r="O38" i="52"/>
  <c r="C8" i="52" s="1"/>
  <c r="P38" i="52"/>
  <c r="R38" i="52"/>
  <c r="C7" i="52" s="1"/>
  <c r="S38" i="52"/>
  <c r="U38" i="52"/>
  <c r="C5" i="52" s="1"/>
  <c r="F492" i="20" s="1"/>
  <c r="V38" i="52"/>
  <c r="V26" i="52" s="1"/>
  <c r="X38" i="52"/>
  <c r="C6" i="52" s="1"/>
  <c r="Y38" i="52"/>
  <c r="AA38" i="52"/>
  <c r="C19" i="52" s="1"/>
  <c r="AB38" i="52"/>
  <c r="E19" i="52" s="1"/>
  <c r="AD38" i="52"/>
  <c r="C18" i="52" s="1"/>
  <c r="AE38" i="52"/>
  <c r="AE26" i="52" s="1"/>
  <c r="AG38" i="52"/>
  <c r="C17" i="52" s="1"/>
  <c r="AH38" i="52"/>
  <c r="AJ38" i="52"/>
  <c r="C13" i="52" s="1"/>
  <c r="AK38" i="52"/>
  <c r="AM38" i="52"/>
  <c r="C16" i="52" s="1"/>
  <c r="AN38" i="52"/>
  <c r="AM34" i="52" s="1"/>
  <c r="AP38" i="52"/>
  <c r="C12" i="52" s="1"/>
  <c r="AQ38" i="52"/>
  <c r="E12" i="52" s="1"/>
  <c r="AS38" i="52"/>
  <c r="C14" i="52" s="1"/>
  <c r="AT38" i="52"/>
  <c r="AT26" i="52" s="1"/>
  <c r="AV38" i="52"/>
  <c r="C21" i="52" s="1"/>
  <c r="AW38" i="52"/>
  <c r="AY38" i="52"/>
  <c r="C10" i="52" s="1"/>
  <c r="AZ38" i="52"/>
  <c r="AZ26" i="52" s="1"/>
  <c r="D39" i="52"/>
  <c r="E39" i="52"/>
  <c r="G39" i="52"/>
  <c r="H39" i="52"/>
  <c r="J39" i="52"/>
  <c r="K39" i="52"/>
  <c r="M39" i="52"/>
  <c r="N39" i="52"/>
  <c r="P39" i="52"/>
  <c r="Q39" i="52"/>
  <c r="S39" i="52"/>
  <c r="T39" i="52"/>
  <c r="V39" i="52"/>
  <c r="W39" i="52"/>
  <c r="Y39" i="52"/>
  <c r="Z39" i="52"/>
  <c r="AB39" i="52"/>
  <c r="AC39" i="52"/>
  <c r="AE39" i="52"/>
  <c r="AF39" i="52"/>
  <c r="AH39" i="52"/>
  <c r="AI39" i="52"/>
  <c r="AK39" i="52"/>
  <c r="AL39" i="52"/>
  <c r="AN39" i="52"/>
  <c r="AO39" i="52"/>
  <c r="AQ39" i="52"/>
  <c r="AR39" i="52"/>
  <c r="AT39" i="52"/>
  <c r="AU39" i="52"/>
  <c r="AW39" i="52"/>
  <c r="AX39" i="52"/>
  <c r="AZ39" i="52"/>
  <c r="BA39" i="52"/>
  <c r="I40" i="52"/>
  <c r="R40" i="52"/>
  <c r="U40" i="52"/>
  <c r="X40" i="52"/>
  <c r="AP40" i="52"/>
  <c r="AS40" i="52"/>
  <c r="AY40" i="52"/>
  <c r="BB40" i="52"/>
  <c r="AH7" i="20" s="1"/>
  <c r="BB41" i="52"/>
  <c r="BD43" i="52"/>
  <c r="BE43" i="52"/>
  <c r="A44" i="52"/>
  <c r="A45" i="52" s="1"/>
  <c r="A46" i="52" s="1"/>
  <c r="A47" i="52" s="1"/>
  <c r="A48" i="52" s="1"/>
  <c r="A49" i="52" s="1"/>
  <c r="A50" i="52" s="1"/>
  <c r="A51" i="52" s="1"/>
  <c r="A52" i="52" s="1"/>
  <c r="A53" i="52" s="1"/>
  <c r="A54" i="52" s="1"/>
  <c r="A55" i="52" s="1"/>
  <c r="A56" i="52" s="1"/>
  <c r="A57" i="52" s="1"/>
  <c r="A58" i="52" s="1"/>
  <c r="A59" i="52" s="1"/>
  <c r="A60" i="52" s="1"/>
  <c r="A61" i="52" s="1"/>
  <c r="A62" i="52" s="1"/>
  <c r="A63" i="52" s="1"/>
  <c r="A64" i="52" s="1"/>
  <c r="A65" i="52" s="1"/>
  <c r="A66" i="52" s="1"/>
  <c r="A67" i="52" s="1"/>
  <c r="A68" i="52" s="1"/>
  <c r="A69" i="52" s="1"/>
  <c r="A70" i="52" s="1"/>
  <c r="A71" i="52" s="1"/>
  <c r="A72" i="52" s="1"/>
  <c r="A73" i="52" s="1"/>
  <c r="A74" i="52" s="1"/>
  <c r="A75" i="52" s="1"/>
  <c r="A76" i="52" s="1"/>
  <c r="A77" i="52" s="1"/>
  <c r="A78" i="52" s="1"/>
  <c r="A79" i="52" s="1"/>
  <c r="A80" i="52" s="1"/>
  <c r="A81" i="52" s="1"/>
  <c r="A82" i="52" s="1"/>
  <c r="A83" i="52" s="1"/>
  <c r="A84" i="52" s="1"/>
  <c r="A85" i="52" s="1"/>
  <c r="A86" i="52" s="1"/>
  <c r="A87" i="52" s="1"/>
  <c r="A88" i="52" s="1"/>
  <c r="A89" i="52" s="1"/>
  <c r="A90" i="52" s="1"/>
  <c r="A91" i="52" s="1"/>
  <c r="A92" i="52" s="1"/>
  <c r="A93" i="52" s="1"/>
  <c r="A94" i="52" s="1"/>
  <c r="A95" i="52" s="1"/>
  <c r="A96" i="52" s="1"/>
  <c r="A97" i="52" s="1"/>
  <c r="A98" i="52" s="1"/>
  <c r="A99" i="52" s="1"/>
  <c r="A100" i="52" s="1"/>
  <c r="A101" i="52" s="1"/>
  <c r="A102" i="52" s="1"/>
  <c r="A103" i="52" s="1"/>
  <c r="A104" i="52" s="1"/>
  <c r="A105" i="52" s="1"/>
  <c r="A106" i="52" s="1"/>
  <c r="A107" i="52" s="1"/>
  <c r="A108" i="52" s="1"/>
  <c r="A109" i="52" s="1"/>
  <c r="A110" i="52" s="1"/>
  <c r="A111" i="52" s="1"/>
  <c r="A112" i="52" s="1"/>
  <c r="A113" i="52" s="1"/>
  <c r="A114" i="52" s="1"/>
  <c r="A115" i="52" s="1"/>
  <c r="A116" i="52" s="1"/>
  <c r="A117" i="52" s="1"/>
  <c r="A118" i="52" s="1"/>
  <c r="A119" i="52" s="1"/>
  <c r="A120" i="52" s="1"/>
  <c r="A121" i="52" s="1"/>
  <c r="A122" i="52" s="1"/>
  <c r="A123" i="52" s="1"/>
  <c r="A124" i="52" s="1"/>
  <c r="A125" i="52" s="1"/>
  <c r="A126" i="52" s="1"/>
  <c r="A127" i="52" s="1"/>
  <c r="A128" i="52" s="1"/>
  <c r="A129" i="52" s="1"/>
  <c r="A130" i="52" s="1"/>
  <c r="A131" i="52" s="1"/>
  <c r="A132" i="52" s="1"/>
  <c r="A133" i="52" s="1"/>
  <c r="A134" i="52" s="1"/>
  <c r="A135" i="52" s="1"/>
  <c r="A136" i="52" s="1"/>
  <c r="A137" i="52" s="1"/>
  <c r="A138" i="52" s="1"/>
  <c r="A139" i="52" s="1"/>
  <c r="A140" i="52" s="1"/>
  <c r="A141" i="52" s="1"/>
  <c r="A142" i="52" s="1"/>
  <c r="A143" i="52" s="1"/>
  <c r="A144" i="52" s="1"/>
  <c r="A145" i="52" s="1"/>
  <c r="A146" i="52" s="1"/>
  <c r="A147" i="52" s="1"/>
  <c r="A148" i="52" s="1"/>
  <c r="A149" i="52" s="1"/>
  <c r="A150" i="52" s="1"/>
  <c r="A151" i="52" s="1"/>
  <c r="A152" i="52" s="1"/>
  <c r="A153" i="52" s="1"/>
  <c r="A154" i="52" s="1"/>
  <c r="A155" i="52" s="1"/>
  <c r="A156" i="52" s="1"/>
  <c r="BD44" i="52"/>
  <c r="BE44" i="52"/>
  <c r="BD45" i="52"/>
  <c r="BE45" i="52"/>
  <c r="BD46" i="52"/>
  <c r="BE46" i="52"/>
  <c r="BD47" i="52"/>
  <c r="BE47" i="52"/>
  <c r="BD48" i="52"/>
  <c r="BE48" i="52"/>
  <c r="BD49" i="52"/>
  <c r="BE49" i="52"/>
  <c r="BD50" i="52"/>
  <c r="BE50" i="52"/>
  <c r="BD51" i="52"/>
  <c r="BE51" i="52"/>
  <c r="BD52" i="52"/>
  <c r="BE52" i="52"/>
  <c r="BD53" i="52"/>
  <c r="BE53" i="52"/>
  <c r="BD54" i="52"/>
  <c r="BE54" i="52"/>
  <c r="BD55" i="52"/>
  <c r="BE55" i="52"/>
  <c r="BD56" i="52"/>
  <c r="BE56" i="52"/>
  <c r="BD57" i="52"/>
  <c r="BE57" i="52"/>
  <c r="BD58" i="52"/>
  <c r="BE58" i="52"/>
  <c r="BD59" i="52"/>
  <c r="BE59" i="52"/>
  <c r="BD60" i="52"/>
  <c r="BE60" i="52"/>
  <c r="BD61" i="52"/>
  <c r="BE61" i="52"/>
  <c r="BD62" i="52"/>
  <c r="BE62" i="52"/>
  <c r="BD63" i="52"/>
  <c r="BE63" i="52"/>
  <c r="BD64" i="52"/>
  <c r="BE64" i="52"/>
  <c r="BD65" i="52"/>
  <c r="BE65" i="52"/>
  <c r="BD66" i="52"/>
  <c r="BE66" i="52"/>
  <c r="BD67" i="52"/>
  <c r="BE67" i="52"/>
  <c r="BD68" i="52"/>
  <c r="BE68" i="52"/>
  <c r="BD69" i="52"/>
  <c r="BE69" i="52"/>
  <c r="A3" i="29"/>
  <c r="C39" i="29"/>
  <c r="C14" i="29" s="1"/>
  <c r="D39" i="29"/>
  <c r="E39" i="29"/>
  <c r="C9" i="29" s="1"/>
  <c r="L566" i="20" s="1"/>
  <c r="F39" i="29"/>
  <c r="G39" i="29"/>
  <c r="C15" i="29" s="1"/>
  <c r="H39" i="29"/>
  <c r="H27" i="29" s="1"/>
  <c r="I39" i="29"/>
  <c r="C10" i="29" s="1"/>
  <c r="J39" i="29"/>
  <c r="K39" i="29"/>
  <c r="C12" i="29" s="1"/>
  <c r="L39" i="29"/>
  <c r="K35" i="29" s="1"/>
  <c r="M39" i="29"/>
  <c r="C8" i="29" s="1"/>
  <c r="M434" i="20" s="1"/>
  <c r="N39" i="29"/>
  <c r="E8" i="29" s="1"/>
  <c r="O39" i="29"/>
  <c r="C5" i="29" s="1"/>
  <c r="P39" i="29"/>
  <c r="E5" i="29" s="1"/>
  <c r="O431" i="20" s="1"/>
  <c r="Q39" i="29"/>
  <c r="C17" i="29" s="1"/>
  <c r="R39" i="29"/>
  <c r="S39" i="29"/>
  <c r="C13" i="29" s="1"/>
  <c r="S654" i="20" s="1"/>
  <c r="T39" i="29"/>
  <c r="U39" i="29"/>
  <c r="C7" i="29" s="1"/>
  <c r="M433" i="20" s="1"/>
  <c r="V39" i="29"/>
  <c r="E7" i="29" s="1"/>
  <c r="W39" i="29"/>
  <c r="C22" i="29" s="1"/>
  <c r="X39" i="29"/>
  <c r="E22" i="29" s="1"/>
  <c r="Y39" i="29"/>
  <c r="C16" i="29" s="1"/>
  <c r="Z39" i="29"/>
  <c r="Y35" i="29" s="1"/>
  <c r="AA39" i="29"/>
  <c r="C19" i="29" s="1"/>
  <c r="AB39" i="29"/>
  <c r="AA35" i="29" s="1"/>
  <c r="AC39" i="29"/>
  <c r="C21" i="29" s="1"/>
  <c r="AD39" i="29"/>
  <c r="AE39" i="29"/>
  <c r="C6" i="29" s="1"/>
  <c r="M432" i="20" s="1"/>
  <c r="AF39" i="29"/>
  <c r="AF27" i="29" s="1"/>
  <c r="AG39" i="29"/>
  <c r="C11" i="29" s="1"/>
  <c r="AH39" i="29"/>
  <c r="AI39" i="29"/>
  <c r="C20" i="29" s="1"/>
  <c r="AJ39" i="29"/>
  <c r="AK39" i="29"/>
  <c r="C18" i="29" s="1"/>
  <c r="AL39" i="29"/>
  <c r="AL27" i="29" s="1"/>
  <c r="C40" i="29"/>
  <c r="D40" i="29"/>
  <c r="D14" i="29" s="1"/>
  <c r="E40" i="29"/>
  <c r="F40" i="29"/>
  <c r="D9" i="29" s="1"/>
  <c r="G40" i="29"/>
  <c r="H40" i="29"/>
  <c r="G36" i="29" s="1"/>
  <c r="I40" i="29"/>
  <c r="J40" i="29"/>
  <c r="D10" i="29" s="1"/>
  <c r="K40" i="29"/>
  <c r="L40" i="29"/>
  <c r="D12" i="29" s="1"/>
  <c r="T653" i="20" s="1"/>
  <c r="M40" i="29"/>
  <c r="N40" i="29"/>
  <c r="O40" i="29"/>
  <c r="P40" i="29"/>
  <c r="D5" i="29" s="1"/>
  <c r="Q40" i="29"/>
  <c r="R40" i="29"/>
  <c r="D17" i="29" s="1"/>
  <c r="S40" i="29"/>
  <c r="T40" i="29"/>
  <c r="D13" i="29" s="1"/>
  <c r="T654" i="20" s="1"/>
  <c r="U40" i="29"/>
  <c r="V40" i="29"/>
  <c r="D7" i="29" s="1"/>
  <c r="W40" i="29"/>
  <c r="X40" i="29"/>
  <c r="W36" i="29" s="1"/>
  <c r="Y40" i="29"/>
  <c r="Z40" i="29"/>
  <c r="AA40" i="29"/>
  <c r="AB40" i="29"/>
  <c r="D19" i="29" s="1"/>
  <c r="AC40" i="29"/>
  <c r="AD40" i="29"/>
  <c r="AE40" i="29"/>
  <c r="AF40" i="29"/>
  <c r="AG40" i="29"/>
  <c r="AH40" i="29"/>
  <c r="AI40" i="29"/>
  <c r="AJ40" i="29"/>
  <c r="D20" i="29" s="1"/>
  <c r="AK40" i="29"/>
  <c r="AL40" i="29"/>
  <c r="D18" i="29" s="1"/>
  <c r="AM41" i="29"/>
  <c r="N7" i="20" s="1"/>
  <c r="AM42" i="29"/>
  <c r="AO44" i="29"/>
  <c r="AP44" i="29"/>
  <c r="AQ44" i="29"/>
  <c r="A45" i="29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99" i="29" s="1"/>
  <c r="A100" i="29" s="1"/>
  <c r="A101" i="29" s="1"/>
  <c r="A102" i="29" s="1"/>
  <c r="A103" i="29" s="1"/>
  <c r="AO45" i="29"/>
  <c r="AP45" i="29"/>
  <c r="AQ45" i="29"/>
  <c r="AO46" i="29"/>
  <c r="AP46" i="29"/>
  <c r="AQ46" i="29"/>
  <c r="AO47" i="29"/>
  <c r="AP47" i="29"/>
  <c r="AQ47" i="29"/>
  <c r="AO48" i="29"/>
  <c r="AP48" i="29"/>
  <c r="AQ48" i="29"/>
  <c r="AO49" i="29"/>
  <c r="AP49" i="29"/>
  <c r="AQ49" i="29"/>
  <c r="AO50" i="29"/>
  <c r="AP50" i="29"/>
  <c r="AQ50" i="29"/>
  <c r="AO51" i="29"/>
  <c r="AP51" i="29"/>
  <c r="AQ51" i="29"/>
  <c r="AO52" i="29"/>
  <c r="AP52" i="29"/>
  <c r="AQ52" i="29"/>
  <c r="AO53" i="29"/>
  <c r="AP53" i="29"/>
  <c r="AQ53" i="29"/>
  <c r="AO54" i="29"/>
  <c r="AP54" i="29"/>
  <c r="AQ54" i="29"/>
  <c r="AO55" i="29"/>
  <c r="AP55" i="29"/>
  <c r="AQ55" i="29"/>
  <c r="AO56" i="29"/>
  <c r="AP56" i="29"/>
  <c r="AQ56" i="29"/>
  <c r="AO57" i="29"/>
  <c r="AP57" i="29"/>
  <c r="AQ57" i="29"/>
  <c r="AO58" i="29"/>
  <c r="AP58" i="29"/>
  <c r="AQ58" i="29"/>
  <c r="AO59" i="29"/>
  <c r="AP59" i="29"/>
  <c r="AQ59" i="29"/>
  <c r="AO60" i="29"/>
  <c r="AP60" i="29"/>
  <c r="AQ60" i="29"/>
  <c r="AO61" i="29"/>
  <c r="AP61" i="29"/>
  <c r="AQ61" i="29"/>
  <c r="A3" i="36"/>
  <c r="C39" i="36"/>
  <c r="C18" i="36" s="1"/>
  <c r="D39" i="36"/>
  <c r="E39" i="36"/>
  <c r="C14" i="36" s="1"/>
  <c r="F39" i="36"/>
  <c r="G39" i="36"/>
  <c r="C7" i="36" s="1"/>
  <c r="H39" i="36"/>
  <c r="E7" i="36" s="1"/>
  <c r="I39" i="36"/>
  <c r="C13" i="36" s="1"/>
  <c r="J39" i="36"/>
  <c r="I35" i="36" s="1"/>
  <c r="K39" i="36"/>
  <c r="C10" i="36" s="1"/>
  <c r="L39" i="36"/>
  <c r="M39" i="36"/>
  <c r="C20" i="36" s="1"/>
  <c r="N39" i="36"/>
  <c r="O39" i="36"/>
  <c r="C16" i="36" s="1"/>
  <c r="P39" i="36"/>
  <c r="P27" i="36" s="1"/>
  <c r="Q39" i="36"/>
  <c r="C19" i="36" s="1"/>
  <c r="R39" i="36"/>
  <c r="E19" i="36" s="1"/>
  <c r="S39" i="36"/>
  <c r="C9" i="36" s="1"/>
  <c r="Z721" i="20" s="1"/>
  <c r="T39" i="36"/>
  <c r="T27" i="36" s="1"/>
  <c r="U39" i="36"/>
  <c r="C6" i="36" s="1"/>
  <c r="V39" i="36"/>
  <c r="W39" i="36"/>
  <c r="C12" i="36" s="1"/>
  <c r="V225" i="20" s="1"/>
  <c r="X39" i="36"/>
  <c r="Y39" i="36"/>
  <c r="C11" i="36" s="1"/>
  <c r="Z723" i="20" s="1"/>
  <c r="Z39" i="36"/>
  <c r="E11" i="36" s="1"/>
  <c r="AA39" i="36"/>
  <c r="C5" i="36" s="1"/>
  <c r="AB39" i="36"/>
  <c r="AA35" i="36" s="1"/>
  <c r="AC39" i="36"/>
  <c r="C8" i="36" s="1"/>
  <c r="AD39" i="36"/>
  <c r="AE39" i="36"/>
  <c r="C15" i="36" s="1"/>
  <c r="AF39" i="36"/>
  <c r="E15" i="36" s="1"/>
  <c r="AG39" i="36"/>
  <c r="C17" i="36" s="1"/>
  <c r="AH39" i="36"/>
  <c r="AH27" i="36" s="1"/>
  <c r="AI39" i="36"/>
  <c r="C22" i="36" s="1"/>
  <c r="AJ39" i="36"/>
  <c r="AK39" i="36"/>
  <c r="C21" i="36" s="1"/>
  <c r="AL39" i="36"/>
  <c r="C40" i="36"/>
  <c r="D40" i="36"/>
  <c r="D18" i="36" s="1"/>
  <c r="E40" i="36"/>
  <c r="F40" i="36"/>
  <c r="D14" i="36" s="1"/>
  <c r="G40" i="36"/>
  <c r="H40" i="36"/>
  <c r="D7" i="36" s="1"/>
  <c r="I40" i="36"/>
  <c r="J40" i="36"/>
  <c r="K40" i="36"/>
  <c r="L40" i="36"/>
  <c r="M40" i="36"/>
  <c r="N40" i="36"/>
  <c r="D20" i="36" s="1"/>
  <c r="O40" i="36"/>
  <c r="P40" i="36"/>
  <c r="O36" i="36" s="1"/>
  <c r="Q40" i="36"/>
  <c r="R40" i="36"/>
  <c r="S40" i="36"/>
  <c r="T40" i="36"/>
  <c r="S36" i="36" s="1"/>
  <c r="U40" i="36"/>
  <c r="V40" i="36"/>
  <c r="D6" i="36" s="1"/>
  <c r="W40" i="36"/>
  <c r="X40" i="36"/>
  <c r="Y40" i="36"/>
  <c r="Z40" i="36"/>
  <c r="AA40" i="36"/>
  <c r="AB40" i="36"/>
  <c r="D5" i="36" s="1"/>
  <c r="AC40" i="36"/>
  <c r="AD40" i="36"/>
  <c r="D8" i="36" s="1"/>
  <c r="AE40" i="36"/>
  <c r="AF40" i="36"/>
  <c r="AE36" i="36" s="1"/>
  <c r="AG40" i="36"/>
  <c r="AH40" i="36"/>
  <c r="AI40" i="36"/>
  <c r="AJ40" i="36"/>
  <c r="D22" i="36" s="1"/>
  <c r="AK40" i="36"/>
  <c r="AL40" i="36"/>
  <c r="D21" i="36" s="1"/>
  <c r="AM41" i="36"/>
  <c r="V7" i="20" s="1"/>
  <c r="AM42" i="36"/>
  <c r="V8" i="20" s="1"/>
  <c r="AO44" i="36"/>
  <c r="AP44" i="36"/>
  <c r="AQ44" i="36"/>
  <c r="A45" i="36"/>
  <c r="A46" i="36" s="1"/>
  <c r="A47" i="36" s="1"/>
  <c r="A48" i="36" s="1"/>
  <c r="A49" i="36" s="1"/>
  <c r="A50" i="36" s="1"/>
  <c r="A51" i="36" s="1"/>
  <c r="A52" i="36" s="1"/>
  <c r="A53" i="36" s="1"/>
  <c r="A54" i="36" s="1"/>
  <c r="A55" i="36" s="1"/>
  <c r="A56" i="36" s="1"/>
  <c r="A57" i="36" s="1"/>
  <c r="A58" i="36" s="1"/>
  <c r="A59" i="36" s="1"/>
  <c r="A60" i="36" s="1"/>
  <c r="A61" i="36" s="1"/>
  <c r="A62" i="36" s="1"/>
  <c r="A63" i="36" s="1"/>
  <c r="A64" i="36" s="1"/>
  <c r="A65" i="36" s="1"/>
  <c r="A66" i="36" s="1"/>
  <c r="A67" i="36" s="1"/>
  <c r="A68" i="36" s="1"/>
  <c r="A69" i="36" s="1"/>
  <c r="A70" i="36" s="1"/>
  <c r="A71" i="36" s="1"/>
  <c r="A72" i="36" s="1"/>
  <c r="A73" i="36" s="1"/>
  <c r="A74" i="36" s="1"/>
  <c r="A75" i="36" s="1"/>
  <c r="A76" i="36" s="1"/>
  <c r="A77" i="36" s="1"/>
  <c r="A78" i="36" s="1"/>
  <c r="A79" i="36" s="1"/>
  <c r="A80" i="36" s="1"/>
  <c r="A81" i="36" s="1"/>
  <c r="A82" i="36" s="1"/>
  <c r="A83" i="36" s="1"/>
  <c r="A84" i="36" s="1"/>
  <c r="A85" i="36" s="1"/>
  <c r="A86" i="36" s="1"/>
  <c r="A87" i="36" s="1"/>
  <c r="A88" i="36" s="1"/>
  <c r="A89" i="36" s="1"/>
  <c r="A90" i="36" s="1"/>
  <c r="A91" i="36" s="1"/>
  <c r="A92" i="36" s="1"/>
  <c r="A93" i="36" s="1"/>
  <c r="A94" i="36" s="1"/>
  <c r="A95" i="36" s="1"/>
  <c r="A96" i="36" s="1"/>
  <c r="A97" i="36" s="1"/>
  <c r="A98" i="36" s="1"/>
  <c r="A99" i="36" s="1"/>
  <c r="A100" i="36" s="1"/>
  <c r="A101" i="36" s="1"/>
  <c r="A102" i="36" s="1"/>
  <c r="A103" i="36" s="1"/>
  <c r="AO45" i="36"/>
  <c r="AP45" i="36"/>
  <c r="AQ45" i="36"/>
  <c r="AO46" i="36"/>
  <c r="AP46" i="36"/>
  <c r="AQ46" i="36"/>
  <c r="A3" i="23"/>
  <c r="C38" i="23"/>
  <c r="C9" i="23" s="1"/>
  <c r="AD224" i="20" s="1"/>
  <c r="D38" i="23"/>
  <c r="F38" i="23"/>
  <c r="C20" i="23" s="1"/>
  <c r="G38" i="23"/>
  <c r="E20" i="23" s="1"/>
  <c r="I38" i="23"/>
  <c r="C5" i="23" s="1"/>
  <c r="M469" i="20" s="1"/>
  <c r="J38" i="23"/>
  <c r="I34" i="23" s="1"/>
  <c r="L38" i="23"/>
  <c r="C15" i="23" s="1"/>
  <c r="M38" i="23"/>
  <c r="L34" i="23" s="1"/>
  <c r="O38" i="23"/>
  <c r="C12" i="23" s="1"/>
  <c r="P38" i="23"/>
  <c r="R38" i="23"/>
  <c r="C14" i="23" s="1"/>
  <c r="S38" i="23"/>
  <c r="S26" i="23" s="1"/>
  <c r="U38" i="23"/>
  <c r="C11" i="23" s="1"/>
  <c r="V38" i="23"/>
  <c r="U34" i="23" s="1"/>
  <c r="X38" i="23"/>
  <c r="C13" i="23" s="1"/>
  <c r="Y38" i="23"/>
  <c r="Y26" i="23" s="1"/>
  <c r="AA38" i="23"/>
  <c r="C6" i="23" s="1"/>
  <c r="AB38" i="23"/>
  <c r="AD38" i="23"/>
  <c r="C21" i="23" s="1"/>
  <c r="AE38" i="23"/>
  <c r="AG38" i="23"/>
  <c r="C10" i="23" s="1"/>
  <c r="J974" i="20" s="1"/>
  <c r="AH38" i="23"/>
  <c r="AG34" i="23" s="1"/>
  <c r="AJ38" i="23"/>
  <c r="C8" i="23" s="1"/>
  <c r="AK38" i="23"/>
  <c r="AJ34" i="23" s="1"/>
  <c r="AM38" i="23"/>
  <c r="C7" i="23" s="1"/>
  <c r="AN38" i="23"/>
  <c r="AP38" i="23"/>
  <c r="C18" i="23" s="1"/>
  <c r="AQ38" i="23"/>
  <c r="AQ26" i="23" s="1"/>
  <c r="AS38" i="23"/>
  <c r="C17" i="23" s="1"/>
  <c r="AT38" i="23"/>
  <c r="AS34" i="23" s="1"/>
  <c r="AV38" i="23"/>
  <c r="C16" i="23" s="1"/>
  <c r="AW38" i="23"/>
  <c r="AW26" i="23" s="1"/>
  <c r="AY38" i="23"/>
  <c r="C19" i="23" s="1"/>
  <c r="AZ38" i="23"/>
  <c r="D39" i="23"/>
  <c r="E39" i="23"/>
  <c r="G39" i="23"/>
  <c r="H39" i="23"/>
  <c r="J39" i="23"/>
  <c r="K39" i="23"/>
  <c r="M39" i="23"/>
  <c r="N39" i="23"/>
  <c r="P39" i="23"/>
  <c r="Q39" i="23"/>
  <c r="S39" i="23"/>
  <c r="T39" i="23"/>
  <c r="V39" i="23"/>
  <c r="W39" i="23"/>
  <c r="Y39" i="23"/>
  <c r="Z39" i="23"/>
  <c r="AB39" i="23"/>
  <c r="AC39" i="23"/>
  <c r="AE39" i="23"/>
  <c r="AF39" i="23"/>
  <c r="AH39" i="23"/>
  <c r="AI39" i="23"/>
  <c r="AK39" i="23"/>
  <c r="AL39" i="23"/>
  <c r="AN39" i="23"/>
  <c r="AO39" i="23"/>
  <c r="AQ39" i="23"/>
  <c r="AR39" i="23"/>
  <c r="AT39" i="23"/>
  <c r="AU39" i="23"/>
  <c r="AW39" i="23"/>
  <c r="AX39" i="23"/>
  <c r="AZ39" i="23"/>
  <c r="BA39" i="23"/>
  <c r="I40" i="23"/>
  <c r="R40" i="23"/>
  <c r="U40" i="23"/>
  <c r="X40" i="23"/>
  <c r="AP40" i="23"/>
  <c r="AS40" i="23"/>
  <c r="AV40" i="23"/>
  <c r="AY40" i="23"/>
  <c r="BB40" i="23"/>
  <c r="H7" i="20" s="1"/>
  <c r="BB41" i="23"/>
  <c r="H8" i="20" s="1"/>
  <c r="BD43" i="23"/>
  <c r="BE43" i="23"/>
  <c r="A44" i="23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BD44" i="23"/>
  <c r="BE44" i="23"/>
  <c r="BD45" i="23"/>
  <c r="BE45" i="23"/>
  <c r="BD46" i="23"/>
  <c r="BE46" i="23"/>
  <c r="BD47" i="23"/>
  <c r="BE47" i="23"/>
  <c r="BD48" i="23"/>
  <c r="BE48" i="23"/>
  <c r="BD49" i="23"/>
  <c r="BE49" i="23"/>
  <c r="BD50" i="23"/>
  <c r="BE50" i="23"/>
  <c r="BD51" i="23"/>
  <c r="BE51" i="23"/>
  <c r="BD52" i="23"/>
  <c r="BE52" i="23"/>
  <c r="BD53" i="23"/>
  <c r="BE53" i="23"/>
  <c r="BD54" i="23"/>
  <c r="BE54" i="23"/>
  <c r="BD55" i="23"/>
  <c r="BE55" i="23"/>
  <c r="BD56" i="23"/>
  <c r="BE56" i="23"/>
  <c r="BD57" i="23"/>
  <c r="BE57" i="23"/>
  <c r="BD58" i="23"/>
  <c r="BE58" i="23"/>
  <c r="BD59" i="23"/>
  <c r="BE59" i="23"/>
  <c r="BD60" i="23"/>
  <c r="BE60" i="23"/>
  <c r="BD61" i="23"/>
  <c r="BE61" i="23"/>
  <c r="BD62" i="23"/>
  <c r="BE62" i="23"/>
  <c r="BD63" i="23"/>
  <c r="BE63" i="23"/>
  <c r="BD64" i="23"/>
  <c r="BE64" i="23"/>
  <c r="BD65" i="23"/>
  <c r="BE65" i="23"/>
  <c r="BD66" i="23"/>
  <c r="BE66" i="23"/>
  <c r="BD67" i="23"/>
  <c r="BE67" i="23"/>
  <c r="BD68" i="23"/>
  <c r="BE68" i="23"/>
  <c r="BD69" i="23"/>
  <c r="BE69" i="23"/>
  <c r="A3" i="19"/>
  <c r="C44" i="19"/>
  <c r="C21" i="19" s="1"/>
  <c r="V154" i="20" s="1"/>
  <c r="D44" i="19"/>
  <c r="F44" i="19"/>
  <c r="C8" i="19" s="1"/>
  <c r="G44" i="19"/>
  <c r="G32" i="19" s="1"/>
  <c r="I44" i="19"/>
  <c r="C5" i="19" s="1"/>
  <c r="J44" i="19"/>
  <c r="E5" i="19" s="1"/>
  <c r="L44" i="19"/>
  <c r="C20" i="19" s="1"/>
  <c r="M44" i="19"/>
  <c r="O44" i="19"/>
  <c r="C24" i="19" s="1"/>
  <c r="P44" i="19"/>
  <c r="O40" i="19" s="1"/>
  <c r="R44" i="19"/>
  <c r="C25" i="19" s="1"/>
  <c r="S44" i="19"/>
  <c r="R40" i="19" s="1"/>
  <c r="U44" i="19"/>
  <c r="C26" i="19" s="1"/>
  <c r="V44" i="19"/>
  <c r="X44" i="19"/>
  <c r="C23" i="19" s="1"/>
  <c r="Y44" i="19"/>
  <c r="Y32" i="19" s="1"/>
  <c r="AA44" i="19"/>
  <c r="C12" i="19" s="1"/>
  <c r="AB44" i="19"/>
  <c r="AD44" i="19"/>
  <c r="C27" i="19" s="1"/>
  <c r="AD278" i="20" s="1"/>
  <c r="AE44" i="19"/>
  <c r="AE32" i="19" s="1"/>
  <c r="AG44" i="19"/>
  <c r="C18" i="19" s="1"/>
  <c r="V153" i="20" s="1"/>
  <c r="AH44" i="19"/>
  <c r="AJ44" i="19"/>
  <c r="C14" i="19" s="1"/>
  <c r="AK44" i="19"/>
  <c r="AM44" i="19"/>
  <c r="C22" i="19" s="1"/>
  <c r="AN44" i="19"/>
  <c r="AM40" i="19" s="1"/>
  <c r="AP44" i="19"/>
  <c r="C13" i="19" s="1"/>
  <c r="C3" i="19" s="1"/>
  <c r="AQ44" i="19"/>
  <c r="AS44" i="19"/>
  <c r="C9" i="19" s="1"/>
  <c r="AT44" i="19"/>
  <c r="AV44" i="19"/>
  <c r="C11" i="19" s="1"/>
  <c r="AW44" i="19"/>
  <c r="E11" i="19" s="1"/>
  <c r="AY44" i="19"/>
  <c r="AZ44" i="19"/>
  <c r="BB44" i="19"/>
  <c r="C6" i="19" s="1"/>
  <c r="BC44" i="19"/>
  <c r="BQ44" i="19"/>
  <c r="C15" i="19" s="1"/>
  <c r="V152" i="20" s="1"/>
  <c r="BR44" i="19"/>
  <c r="D45" i="19"/>
  <c r="E45" i="19"/>
  <c r="G45" i="19"/>
  <c r="H45" i="19"/>
  <c r="J45" i="19"/>
  <c r="K45" i="19"/>
  <c r="M45" i="19"/>
  <c r="N45" i="19"/>
  <c r="P45" i="19"/>
  <c r="Q45" i="19"/>
  <c r="S45" i="19"/>
  <c r="T45" i="19"/>
  <c r="V45" i="19"/>
  <c r="W45" i="19"/>
  <c r="Y45" i="19"/>
  <c r="Z45" i="19"/>
  <c r="AB45" i="19"/>
  <c r="AC45" i="19"/>
  <c r="AE45" i="19"/>
  <c r="AF45" i="19"/>
  <c r="AH45" i="19"/>
  <c r="AI45" i="19"/>
  <c r="AK45" i="19"/>
  <c r="AL45" i="19"/>
  <c r="AN45" i="19"/>
  <c r="AO45" i="19"/>
  <c r="AQ45" i="19"/>
  <c r="AR45" i="19"/>
  <c r="AT45" i="19"/>
  <c r="AU45" i="19"/>
  <c r="AW45" i="19"/>
  <c r="AX45" i="19"/>
  <c r="AZ45" i="19"/>
  <c r="BA45" i="19"/>
  <c r="BC45" i="19"/>
  <c r="BD45" i="19"/>
  <c r="BR45" i="19"/>
  <c r="BS45" i="19"/>
  <c r="I46" i="19"/>
  <c r="R46" i="19"/>
  <c r="U46" i="19"/>
  <c r="X46" i="19"/>
  <c r="AM46" i="19"/>
  <c r="AS46" i="19"/>
  <c r="AV46" i="19"/>
  <c r="AY46" i="19"/>
  <c r="E7" i="20"/>
  <c r="E8" i="20"/>
  <c r="BZ49" i="19"/>
  <c r="A50" i="19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196" i="19" s="1"/>
  <c r="A197" i="19" s="1"/>
  <c r="A198" i="19" s="1"/>
  <c r="A199" i="19" s="1"/>
  <c r="A200" i="19" s="1"/>
  <c r="A201" i="19" s="1"/>
  <c r="A202" i="19" s="1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230" i="19" s="1"/>
  <c r="A231" i="19" s="1"/>
  <c r="A232" i="19" s="1"/>
  <c r="A233" i="19" s="1"/>
  <c r="A234" i="19" s="1"/>
  <c r="A235" i="19" s="1"/>
  <c r="A236" i="19" s="1"/>
  <c r="A237" i="19" s="1"/>
  <c r="A238" i="19" s="1"/>
  <c r="A239" i="19" s="1"/>
  <c r="A240" i="19" s="1"/>
  <c r="A241" i="19" s="1"/>
  <c r="A242" i="19" s="1"/>
  <c r="A243" i="19" s="1"/>
  <c r="A244" i="19" s="1"/>
  <c r="BZ50" i="19"/>
  <c r="BZ51" i="19"/>
  <c r="BZ52" i="19"/>
  <c r="BZ53" i="19"/>
  <c r="BZ54" i="19"/>
  <c r="BZ55" i="19"/>
  <c r="BZ56" i="19"/>
  <c r="BZ57" i="19"/>
  <c r="BZ58" i="19"/>
  <c r="BZ59" i="19"/>
  <c r="BZ60" i="19"/>
  <c r="BZ61" i="19"/>
  <c r="BZ62" i="19"/>
  <c r="BZ63" i="19"/>
  <c r="BZ64" i="19"/>
  <c r="BZ65" i="19"/>
  <c r="BZ66" i="19"/>
  <c r="BZ67" i="19"/>
  <c r="BZ68" i="19"/>
  <c r="BZ69" i="19"/>
  <c r="BZ70" i="19"/>
  <c r="BZ71" i="19"/>
  <c r="BZ72" i="19"/>
  <c r="BZ73" i="19"/>
  <c r="BZ74" i="19"/>
  <c r="BZ75" i="19"/>
  <c r="BZ76" i="19"/>
  <c r="BZ77" i="19"/>
  <c r="BZ78" i="19"/>
  <c r="BZ79" i="19"/>
  <c r="BZ80" i="19"/>
  <c r="A3" i="35"/>
  <c r="C40" i="35"/>
  <c r="C22" i="35" s="1"/>
  <c r="D40" i="35"/>
  <c r="E40" i="35"/>
  <c r="C5" i="35" s="1"/>
  <c r="F40" i="35"/>
  <c r="G40" i="35"/>
  <c r="C6" i="35" s="1"/>
  <c r="H40" i="35"/>
  <c r="H28" i="35" s="1"/>
  <c r="I40" i="35"/>
  <c r="C11" i="35" s="1"/>
  <c r="J40" i="35"/>
  <c r="E11" i="35" s="1"/>
  <c r="K40" i="35"/>
  <c r="C14" i="35" s="1"/>
  <c r="L40" i="35"/>
  <c r="M40" i="35"/>
  <c r="C23" i="35" s="1"/>
  <c r="N40" i="35"/>
  <c r="M36" i="35" s="1"/>
  <c r="O40" i="35"/>
  <c r="P40" i="35"/>
  <c r="Q40" i="35"/>
  <c r="C18" i="35" s="1"/>
  <c r="R40" i="35"/>
  <c r="R28" i="35" s="1"/>
  <c r="S40" i="35"/>
  <c r="C20" i="35" s="1"/>
  <c r="T40" i="35"/>
  <c r="U40" i="35"/>
  <c r="C19" i="35" s="1"/>
  <c r="V40" i="35"/>
  <c r="W40" i="35"/>
  <c r="C16" i="35" s="1"/>
  <c r="X40" i="35"/>
  <c r="X28" i="35" s="1"/>
  <c r="Y40" i="35"/>
  <c r="C8" i="35" s="1"/>
  <c r="Z40" i="35"/>
  <c r="Z28" i="35" s="1"/>
  <c r="AA40" i="35"/>
  <c r="C15" i="35" s="1"/>
  <c r="AB40" i="35"/>
  <c r="AC40" i="35"/>
  <c r="C9" i="35" s="1"/>
  <c r="AD40" i="35"/>
  <c r="AD28" i="35" s="1"/>
  <c r="AE40" i="35"/>
  <c r="C10" i="35" s="1"/>
  <c r="AF40" i="35"/>
  <c r="AF28" i="35" s="1"/>
  <c r="AM40" i="35"/>
  <c r="C7" i="35" s="1"/>
  <c r="AN40" i="35"/>
  <c r="E7" i="35" s="1"/>
  <c r="C41" i="35"/>
  <c r="D41" i="35"/>
  <c r="C37" i="35" s="1"/>
  <c r="E41" i="35"/>
  <c r="F41" i="35"/>
  <c r="D5" i="35" s="1"/>
  <c r="G41" i="35"/>
  <c r="H41" i="35"/>
  <c r="D6" i="35" s="1"/>
  <c r="I41" i="35"/>
  <c r="J41" i="35"/>
  <c r="D11" i="35" s="1"/>
  <c r="K41" i="35"/>
  <c r="L41" i="35"/>
  <c r="M41" i="35"/>
  <c r="N41" i="35"/>
  <c r="O41" i="35"/>
  <c r="P41" i="35"/>
  <c r="Q41" i="35"/>
  <c r="R41" i="35"/>
  <c r="Q37" i="35" s="1"/>
  <c r="S41" i="35"/>
  <c r="T41" i="35"/>
  <c r="U41" i="35"/>
  <c r="V41" i="35"/>
  <c r="U37" i="35" s="1"/>
  <c r="W41" i="35"/>
  <c r="X41" i="35"/>
  <c r="W37" i="35" s="1"/>
  <c r="Y41" i="35"/>
  <c r="Z41" i="35"/>
  <c r="D8" i="35" s="1"/>
  <c r="AA41" i="35"/>
  <c r="AB41" i="35"/>
  <c r="AC41" i="35"/>
  <c r="AD41" i="35"/>
  <c r="AE41" i="35"/>
  <c r="AF41" i="35"/>
  <c r="D10" i="35" s="1"/>
  <c r="AM41" i="35"/>
  <c r="AN41" i="35"/>
  <c r="D7" i="35" s="1"/>
  <c r="AO42" i="35"/>
  <c r="S7" i="20" s="1"/>
  <c r="AO43" i="35"/>
  <c r="S8" i="20" s="1"/>
  <c r="AS45" i="35"/>
  <c r="A46" i="35"/>
  <c r="A47" i="35" s="1"/>
  <c r="A48" i="35" s="1"/>
  <c r="A49" i="35" s="1"/>
  <c r="A50" i="35" s="1"/>
  <c r="A51" i="35" s="1"/>
  <c r="A52" i="35" s="1"/>
  <c r="A53" i="35" s="1"/>
  <c r="A54" i="35" s="1"/>
  <c r="A55" i="35" s="1"/>
  <c r="A56" i="35" s="1"/>
  <c r="A57" i="35" s="1"/>
  <c r="A58" i="35" s="1"/>
  <c r="A59" i="35" s="1"/>
  <c r="A60" i="35" s="1"/>
  <c r="A61" i="35" s="1"/>
  <c r="AS46" i="35"/>
  <c r="AS47" i="35"/>
  <c r="AS48" i="35"/>
  <c r="AS49" i="35"/>
  <c r="AS50" i="35"/>
  <c r="AS51" i="35"/>
  <c r="AS52" i="35"/>
  <c r="AS53" i="35"/>
  <c r="AS54" i="35"/>
  <c r="AS55" i="35"/>
  <c r="AS56" i="35"/>
  <c r="AS57" i="35"/>
  <c r="AS58" i="35"/>
  <c r="AS59" i="35"/>
  <c r="AS60" i="35"/>
  <c r="AS61" i="35"/>
  <c r="AS62" i="35"/>
  <c r="AS63" i="35"/>
  <c r="AS64" i="35"/>
  <c r="AS65" i="35"/>
  <c r="AS66" i="35"/>
  <c r="E679" i="20"/>
  <c r="AA521" i="20"/>
  <c r="AA524" i="20"/>
  <c r="N321" i="20"/>
  <c r="BK42" i="48"/>
  <c r="C43" i="48"/>
  <c r="E6" i="48"/>
  <c r="C21" i="48"/>
  <c r="C5" i="48"/>
  <c r="C9" i="48"/>
  <c r="E9" i="48"/>
  <c r="C14" i="48"/>
  <c r="F127" i="20" s="1"/>
  <c r="E14" i="48"/>
  <c r="H127" i="20" s="1"/>
  <c r="C13" i="48"/>
  <c r="C20" i="48"/>
  <c r="E20" i="48"/>
  <c r="C23" i="48"/>
  <c r="X39" i="48"/>
  <c r="C18" i="48"/>
  <c r="AA39" i="48"/>
  <c r="C12" i="48"/>
  <c r="C19" i="48"/>
  <c r="U392" i="20" s="1"/>
  <c r="E19" i="48"/>
  <c r="C17" i="48"/>
  <c r="E17" i="48"/>
  <c r="C22" i="48"/>
  <c r="AN31" i="48"/>
  <c r="C10" i="48"/>
  <c r="C11" i="48"/>
  <c r="AS39" i="48"/>
  <c r="C7" i="48"/>
  <c r="AV39" i="48"/>
  <c r="C15" i="48"/>
  <c r="F128" i="20" s="1"/>
  <c r="E15" i="48"/>
  <c r="H128" i="20" s="1"/>
  <c r="C24" i="48"/>
  <c r="C8" i="48"/>
  <c r="E8" i="48"/>
  <c r="C16" i="48"/>
  <c r="D44" i="48"/>
  <c r="I45" i="48"/>
  <c r="R45" i="48"/>
  <c r="U45" i="48"/>
  <c r="X45" i="48"/>
  <c r="AM45" i="48"/>
  <c r="AV45" i="48"/>
  <c r="AY45" i="48"/>
  <c r="BK45" i="48"/>
  <c r="AD7" i="20" s="1"/>
  <c r="BK46" i="48"/>
  <c r="AD8" i="20" s="1"/>
  <c r="A3" i="40"/>
  <c r="G35" i="40" s="1"/>
  <c r="C55" i="40"/>
  <c r="C10" i="40" s="1"/>
  <c r="C21" i="40"/>
  <c r="E51" i="40"/>
  <c r="G55" i="40"/>
  <c r="C14" i="40" s="1"/>
  <c r="E14" i="40"/>
  <c r="I55" i="40"/>
  <c r="C25" i="40" s="1"/>
  <c r="E25" i="40"/>
  <c r="M55" i="40"/>
  <c r="C24" i="40" s="1"/>
  <c r="O55" i="40"/>
  <c r="C39" i="40" s="1"/>
  <c r="E39" i="40"/>
  <c r="Q55" i="40"/>
  <c r="C5" i="40" s="1"/>
  <c r="E5" i="40"/>
  <c r="S55" i="40"/>
  <c r="C38" i="40" s="1"/>
  <c r="F189" i="20" s="1"/>
  <c r="T43" i="40"/>
  <c r="U55" i="40"/>
  <c r="C13" i="40" s="1"/>
  <c r="E13" i="40"/>
  <c r="W55" i="40"/>
  <c r="C19" i="40" s="1"/>
  <c r="X43" i="40"/>
  <c r="Y55" i="40"/>
  <c r="C9" i="40" s="1"/>
  <c r="Z43" i="40"/>
  <c r="AA55" i="40"/>
  <c r="C20" i="40" s="1"/>
  <c r="E20" i="40"/>
  <c r="AC55" i="40"/>
  <c r="C23" i="40" s="1"/>
  <c r="E23" i="40"/>
  <c r="AE55" i="40"/>
  <c r="C16" i="40" s="1"/>
  <c r="E16" i="40"/>
  <c r="AG55" i="40"/>
  <c r="C22" i="40" s="1"/>
  <c r="AG51" i="40"/>
  <c r="AI55" i="40"/>
  <c r="C6" i="40" s="1"/>
  <c r="AI51" i="40"/>
  <c r="AK55" i="40"/>
  <c r="C11" i="40" s="1"/>
  <c r="E11" i="40"/>
  <c r="AO55" i="40"/>
  <c r="C12" i="40" s="1"/>
  <c r="AO51" i="40"/>
  <c r="AQ55" i="40"/>
  <c r="C31" i="40" s="1"/>
  <c r="E31" i="40"/>
  <c r="BS55" i="40"/>
  <c r="C18" i="40" s="1"/>
  <c r="F188" i="20" s="1"/>
  <c r="D18" i="40"/>
  <c r="BU57" i="40"/>
  <c r="Y7" i="20" s="1"/>
  <c r="Y8" i="20"/>
  <c r="BX144" i="40"/>
  <c r="BX145" i="40"/>
  <c r="BX146" i="40"/>
  <c r="BX147" i="40"/>
  <c r="BX149" i="40"/>
  <c r="BX150" i="40"/>
  <c r="BX151" i="40"/>
  <c r="BX152" i="40"/>
  <c r="BX153" i="40"/>
  <c r="BX154" i="40"/>
  <c r="BX155" i="40"/>
  <c r="BX156" i="40"/>
  <c r="BX158" i="40"/>
  <c r="BX159" i="40"/>
  <c r="BX160" i="40"/>
  <c r="BX161" i="40"/>
  <c r="BX162" i="40"/>
  <c r="BX163" i="40"/>
  <c r="BX164" i="40"/>
  <c r="BX165" i="40"/>
  <c r="BX166" i="40"/>
  <c r="BX170" i="40"/>
  <c r="BX171" i="40"/>
  <c r="BX172" i="40"/>
  <c r="BX173" i="40"/>
  <c r="BX174" i="40"/>
  <c r="BX175" i="40"/>
  <c r="BX176" i="40"/>
  <c r="BX177" i="40"/>
  <c r="BX179" i="40"/>
  <c r="BX180" i="40"/>
  <c r="BX181" i="40"/>
  <c r="BX183" i="40"/>
  <c r="BX184" i="40"/>
  <c r="BX185" i="40"/>
  <c r="BX186" i="40"/>
  <c r="BX187" i="40"/>
  <c r="BX188" i="40"/>
  <c r="BX189" i="40"/>
  <c r="BX190" i="40"/>
  <c r="BX191" i="40"/>
  <c r="BX192" i="40"/>
  <c r="BX193" i="40"/>
  <c r="BX194" i="40"/>
  <c r="BX195" i="40"/>
  <c r="BX196" i="40"/>
  <c r="BX198" i="40"/>
  <c r="BX200" i="40"/>
  <c r="BX203" i="40"/>
  <c r="BX204" i="40"/>
  <c r="BX205" i="40"/>
  <c r="BX206" i="40"/>
  <c r="BX207" i="40"/>
  <c r="BX208" i="40"/>
  <c r="BX209" i="40"/>
  <c r="BX210" i="40"/>
  <c r="BX212" i="40"/>
  <c r="BX213" i="40"/>
  <c r="BX214" i="40"/>
  <c r="BX215" i="40"/>
  <c r="BX216" i="40"/>
  <c r="BX218" i="40"/>
  <c r="BX219" i="40"/>
  <c r="BX220" i="40"/>
  <c r="BX221" i="40"/>
  <c r="BX222" i="40"/>
  <c r="BX223" i="40"/>
  <c r="BX224" i="40"/>
  <c r="BX225" i="40"/>
  <c r="BX226" i="40"/>
  <c r="BX230" i="40"/>
  <c r="BX231" i="40"/>
  <c r="BX232" i="40"/>
  <c r="BX233" i="40"/>
  <c r="BX234" i="40"/>
  <c r="BX236" i="40"/>
  <c r="BX237" i="40"/>
  <c r="BX238" i="40"/>
  <c r="BX239" i="40"/>
  <c r="BX240" i="40"/>
  <c r="BX241" i="40"/>
  <c r="BX243" i="40"/>
  <c r="BX245" i="40"/>
  <c r="BX246" i="40"/>
  <c r="BX247" i="40"/>
  <c r="BX248" i="40"/>
  <c r="BX249" i="40"/>
  <c r="BX250" i="40"/>
  <c r="BX257" i="40"/>
  <c r="BX260" i="40"/>
  <c r="BX261" i="40"/>
  <c r="BX263" i="40"/>
  <c r="BX264" i="40"/>
  <c r="BX266" i="40"/>
  <c r="BX267" i="40"/>
  <c r="BX268" i="40"/>
  <c r="BX269" i="40"/>
  <c r="BX271" i="40"/>
  <c r="BX273" i="40"/>
  <c r="BX274" i="40"/>
  <c r="BX275" i="40"/>
  <c r="BX276" i="40"/>
  <c r="BX278" i="40"/>
  <c r="BX280" i="40"/>
  <c r="BX281" i="40"/>
  <c r="BX282" i="40"/>
  <c r="BX283" i="40"/>
  <c r="BX284" i="40"/>
  <c r="BX287" i="40"/>
  <c r="BX288" i="40"/>
  <c r="BX289" i="40"/>
  <c r="BX290" i="40"/>
  <c r="BX294" i="40"/>
  <c r="BX295" i="40"/>
  <c r="BX298" i="40"/>
  <c r="BX300" i="40"/>
  <c r="BX304" i="40"/>
  <c r="BX305" i="40"/>
  <c r="BX306" i="40"/>
  <c r="BX308" i="40"/>
  <c r="BX309" i="40"/>
  <c r="BX310" i="40"/>
  <c r="BX311" i="40"/>
  <c r="BX312" i="40"/>
  <c r="BX313" i="40"/>
  <c r="BX314" i="40"/>
  <c r="BX315" i="40"/>
  <c r="BX316" i="40"/>
  <c r="BX322" i="40"/>
  <c r="BX323" i="40"/>
  <c r="BX324" i="40"/>
  <c r="BX325" i="40"/>
  <c r="BX326" i="40"/>
  <c r="BX327" i="40"/>
  <c r="BX329" i="40"/>
  <c r="BX330" i="40"/>
  <c r="BX331" i="40"/>
  <c r="BX333" i="40"/>
  <c r="BX334" i="40"/>
  <c r="BX335" i="40"/>
  <c r="BX336" i="40"/>
  <c r="BX337" i="40"/>
  <c r="BX338" i="40"/>
  <c r="BX339" i="40"/>
  <c r="BX340" i="40"/>
  <c r="BX341" i="40"/>
  <c r="BX342" i="40"/>
  <c r="BX343" i="40"/>
  <c r="BX344" i="40"/>
  <c r="BX346" i="40"/>
  <c r="BX347" i="40"/>
  <c r="BX348" i="40"/>
  <c r="BX349" i="40"/>
  <c r="BX350" i="40"/>
  <c r="BX351" i="40"/>
  <c r="BX352" i="40"/>
  <c r="BX353" i="40"/>
  <c r="BX354" i="40"/>
  <c r="BX355" i="40"/>
  <c r="BX356" i="40"/>
  <c r="BX357" i="40"/>
  <c r="BX358" i="40"/>
  <c r="BX359" i="40"/>
  <c r="BX360" i="40"/>
  <c r="BX361" i="40"/>
  <c r="BX362" i="40"/>
  <c r="BX363" i="40"/>
  <c r="BX365" i="40"/>
  <c r="BX366" i="40"/>
  <c r="BX367" i="40"/>
  <c r="BX368" i="40"/>
  <c r="BX369" i="40"/>
  <c r="BX370" i="40"/>
  <c r="BX371" i="40"/>
  <c r="BX374" i="40"/>
  <c r="BX375" i="40"/>
  <c r="BX376" i="40"/>
  <c r="BX377" i="40"/>
  <c r="BX378" i="40"/>
  <c r="BX380" i="40"/>
  <c r="BX381" i="40"/>
  <c r="BX382" i="40"/>
  <c r="BX383" i="40"/>
  <c r="BX384" i="40"/>
  <c r="BX385" i="40"/>
  <c r="BX386" i="40"/>
  <c r="BX387" i="40"/>
  <c r="BX388" i="40"/>
  <c r="BX389" i="40"/>
  <c r="BX390" i="40"/>
  <c r="BX391" i="40"/>
  <c r="BX392" i="40"/>
  <c r="BX393" i="40"/>
  <c r="BX394" i="40"/>
  <c r="BX395" i="40"/>
  <c r="BX396" i="40"/>
  <c r="BX397" i="40"/>
  <c r="BX398" i="40"/>
  <c r="BX400" i="40"/>
  <c r="BX401" i="40"/>
  <c r="BX402" i="40"/>
  <c r="BX403" i="40"/>
  <c r="BX404" i="40"/>
  <c r="BX405" i="40"/>
  <c r="BX406" i="40"/>
  <c r="BX407" i="40"/>
  <c r="BX408" i="40"/>
  <c r="BX409" i="40"/>
  <c r="BX410" i="40"/>
  <c r="BX411" i="40"/>
  <c r="BX412" i="40"/>
  <c r="BX413" i="40"/>
  <c r="BX414" i="40"/>
  <c r="BX415" i="40"/>
  <c r="BX416" i="40"/>
  <c r="BX417" i="40"/>
  <c r="BX418" i="40"/>
  <c r="BX419" i="40"/>
  <c r="BX420" i="40"/>
  <c r="BX421" i="40"/>
  <c r="BX422" i="40"/>
  <c r="BX423" i="40"/>
  <c r="BX424" i="40"/>
  <c r="BX425" i="40"/>
  <c r="BX426" i="40"/>
  <c r="BX427" i="40"/>
  <c r="BX428" i="40"/>
  <c r="BX429" i="40"/>
  <c r="BX430" i="40"/>
  <c r="BX431" i="40"/>
  <c r="BX432" i="40"/>
  <c r="BX433" i="40"/>
  <c r="BX434" i="40"/>
  <c r="BX435" i="40"/>
  <c r="BX436" i="40"/>
  <c r="G7" i="20"/>
  <c r="K7" i="20"/>
  <c r="T7" i="20"/>
  <c r="U7" i="20"/>
  <c r="W7" i="20"/>
  <c r="AA7" i="20"/>
  <c r="AC7" i="20"/>
  <c r="AF7" i="20"/>
  <c r="F8" i="20"/>
  <c r="N8" i="20"/>
  <c r="P8" i="20"/>
  <c r="Q8" i="20"/>
  <c r="R8" i="20"/>
  <c r="U8" i="20"/>
  <c r="AA8" i="20"/>
  <c r="AB8" i="20"/>
  <c r="AF8" i="20"/>
  <c r="AH8" i="20"/>
  <c r="BV22" i="20"/>
  <c r="C93" i="20"/>
  <c r="D93" i="20"/>
  <c r="E93" i="20"/>
  <c r="F93" i="20"/>
  <c r="G93" i="20"/>
  <c r="H93" i="20"/>
  <c r="I93" i="20"/>
  <c r="J93" i="20"/>
  <c r="K93" i="20"/>
  <c r="L93" i="20"/>
  <c r="M93" i="20"/>
  <c r="N93" i="20"/>
  <c r="O93" i="20"/>
  <c r="P93" i="20"/>
  <c r="Q93" i="20"/>
  <c r="R93" i="20"/>
  <c r="S93" i="20"/>
  <c r="T93" i="20"/>
  <c r="U93" i="20"/>
  <c r="V93" i="20"/>
  <c r="W93" i="20"/>
  <c r="X93" i="20"/>
  <c r="Y93" i="20"/>
  <c r="Z93" i="20"/>
  <c r="AA93" i="20"/>
  <c r="AB93" i="20"/>
  <c r="AC93" i="20"/>
  <c r="AD93" i="20"/>
  <c r="AE93" i="20"/>
  <c r="AQ93" i="20"/>
  <c r="AQ9" i="20" s="1"/>
  <c r="C94" i="20"/>
  <c r="C95" i="20"/>
  <c r="C96" i="20"/>
  <c r="C97" i="20"/>
  <c r="C98" i="20"/>
  <c r="C99" i="20"/>
  <c r="C100" i="20"/>
  <c r="C101" i="20"/>
  <c r="C102" i="20"/>
  <c r="C103" i="20"/>
  <c r="C104" i="20"/>
  <c r="C105" i="20"/>
  <c r="C106" i="20"/>
  <c r="C107" i="20"/>
  <c r="C108" i="20"/>
  <c r="C109" i="20"/>
  <c r="C110" i="20"/>
  <c r="C111" i="20"/>
  <c r="C113" i="20"/>
  <c r="D115" i="20"/>
  <c r="D160" i="20"/>
  <c r="F117" i="20"/>
  <c r="G117" i="20"/>
  <c r="H117" i="20"/>
  <c r="F162" i="20"/>
  <c r="G162" i="20"/>
  <c r="H162" i="20"/>
  <c r="I162" i="20"/>
  <c r="D118" i="20"/>
  <c r="E118" i="20"/>
  <c r="D163" i="20"/>
  <c r="E163" i="20"/>
  <c r="D119" i="20"/>
  <c r="E119" i="20"/>
  <c r="D164" i="20"/>
  <c r="E164" i="20"/>
  <c r="D120" i="20"/>
  <c r="E120" i="20"/>
  <c r="D165" i="20"/>
  <c r="E165" i="20"/>
  <c r="D166" i="20"/>
  <c r="E166" i="20"/>
  <c r="D383" i="20"/>
  <c r="E383" i="20"/>
  <c r="D384" i="20"/>
  <c r="E384" i="20"/>
  <c r="D385" i="20"/>
  <c r="E385" i="20"/>
  <c r="D386" i="20"/>
  <c r="E386" i="20"/>
  <c r="D387" i="20"/>
  <c r="E387" i="20"/>
  <c r="D388" i="20"/>
  <c r="E388" i="20"/>
  <c r="D389" i="20"/>
  <c r="E389" i="20"/>
  <c r="D390" i="20"/>
  <c r="E390" i="20"/>
  <c r="D138" i="20"/>
  <c r="T138" i="20"/>
  <c r="AB216" i="20"/>
  <c r="F140" i="20"/>
  <c r="G140" i="20"/>
  <c r="H140" i="20"/>
  <c r="I140" i="20"/>
  <c r="V140" i="20"/>
  <c r="W140" i="20"/>
  <c r="X140" i="20"/>
  <c r="Y140" i="20"/>
  <c r="AD218" i="20"/>
  <c r="AE218" i="20"/>
  <c r="AF218" i="20"/>
  <c r="AG218" i="20"/>
  <c r="D141" i="20"/>
  <c r="E141" i="20"/>
  <c r="T141" i="20"/>
  <c r="U141" i="20"/>
  <c r="AB219" i="20"/>
  <c r="AC219" i="20"/>
  <c r="D142" i="20"/>
  <c r="E142" i="20"/>
  <c r="T142" i="20"/>
  <c r="U142" i="20"/>
  <c r="AB220" i="20"/>
  <c r="AC220" i="20"/>
  <c r="D143" i="20"/>
  <c r="E143" i="20"/>
  <c r="T143" i="20"/>
  <c r="U143" i="20"/>
  <c r="AB221" i="20"/>
  <c r="AC221" i="20"/>
  <c r="D144" i="20"/>
  <c r="E144" i="20"/>
  <c r="AB222" i="20"/>
  <c r="AC222" i="20"/>
  <c r="D145" i="20"/>
  <c r="E145" i="20"/>
  <c r="R480" i="20"/>
  <c r="S480" i="20"/>
  <c r="K467" i="20"/>
  <c r="L467" i="20"/>
  <c r="K473" i="20"/>
  <c r="L473" i="20"/>
  <c r="R481" i="20"/>
  <c r="S481" i="20"/>
  <c r="K468" i="20"/>
  <c r="L468" i="20"/>
  <c r="K474" i="20"/>
  <c r="L474" i="20"/>
  <c r="R482" i="20"/>
  <c r="S482" i="20"/>
  <c r="K469" i="20"/>
  <c r="L469" i="20"/>
  <c r="K475" i="20"/>
  <c r="L475" i="20"/>
  <c r="R483" i="20"/>
  <c r="S483" i="20"/>
  <c r="K470" i="20"/>
  <c r="L470" i="20"/>
  <c r="K476" i="20"/>
  <c r="L476" i="20"/>
  <c r="R484" i="20"/>
  <c r="S484" i="20"/>
  <c r="Y484" i="20"/>
  <c r="Z484" i="20"/>
  <c r="K477" i="20"/>
  <c r="L477" i="20"/>
  <c r="R485" i="20"/>
  <c r="S485" i="20"/>
  <c r="Y485" i="20"/>
  <c r="Z485" i="20"/>
  <c r="K478" i="20"/>
  <c r="L478" i="20"/>
  <c r="R486" i="20"/>
  <c r="S486" i="20"/>
  <c r="K479" i="20"/>
  <c r="L479" i="20"/>
  <c r="K480" i="20"/>
  <c r="L480" i="20"/>
  <c r="K481" i="20"/>
  <c r="L481" i="20"/>
  <c r="K482" i="20"/>
  <c r="L482" i="20"/>
  <c r="K483" i="20"/>
  <c r="L483" i="20"/>
  <c r="K484" i="20"/>
  <c r="L484" i="20"/>
  <c r="K485" i="20"/>
  <c r="L485" i="20"/>
  <c r="K486" i="20"/>
  <c r="L486" i="20"/>
  <c r="D489" i="20"/>
  <c r="F491" i="20"/>
  <c r="G491" i="20"/>
  <c r="H491" i="20"/>
  <c r="I491" i="20"/>
  <c r="D492" i="20"/>
  <c r="E492" i="20"/>
  <c r="D493" i="20"/>
  <c r="E493" i="20"/>
  <c r="F493" i="20"/>
  <c r="D494" i="20"/>
  <c r="E494" i="20"/>
  <c r="F494" i="20"/>
  <c r="D495" i="20"/>
  <c r="E495" i="20"/>
  <c r="F495" i="20"/>
  <c r="D496" i="20"/>
  <c r="E496" i="20"/>
  <c r="K497" i="20"/>
  <c r="L497" i="20"/>
  <c r="Y497" i="20"/>
  <c r="Z497" i="20"/>
  <c r="K498" i="20"/>
  <c r="L498" i="20"/>
  <c r="R498" i="20"/>
  <c r="S498" i="20"/>
  <c r="Y498" i="20"/>
  <c r="Z498" i="20"/>
  <c r="K499" i="20"/>
  <c r="L499" i="20"/>
  <c r="R499" i="20"/>
  <c r="S499" i="20"/>
  <c r="Y499" i="20"/>
  <c r="Z499" i="20"/>
  <c r="K500" i="20"/>
  <c r="L500" i="20"/>
  <c r="R500" i="20"/>
  <c r="S500" i="20"/>
  <c r="Y500" i="20"/>
  <c r="Z500" i="20"/>
  <c r="K501" i="20"/>
  <c r="L501" i="20"/>
  <c r="R501" i="20"/>
  <c r="S501" i="20"/>
  <c r="Y501" i="20"/>
  <c r="Z501" i="20"/>
  <c r="K502" i="20"/>
  <c r="L502" i="20"/>
  <c r="R502" i="20"/>
  <c r="S502" i="20"/>
  <c r="Y502" i="20"/>
  <c r="Z502" i="20"/>
  <c r="K503" i="20"/>
  <c r="L503" i="20"/>
  <c r="R503" i="20"/>
  <c r="S503" i="20"/>
  <c r="Y503" i="20"/>
  <c r="Z503" i="20"/>
  <c r="K504" i="20"/>
  <c r="L504" i="20"/>
  <c r="R504" i="20"/>
  <c r="S504" i="20"/>
  <c r="Y504" i="20"/>
  <c r="Z504" i="20"/>
  <c r="K505" i="20"/>
  <c r="L505" i="20"/>
  <c r="R505" i="20"/>
  <c r="S505" i="20"/>
  <c r="Y505" i="20"/>
  <c r="Z505" i="20"/>
  <c r="K506" i="20"/>
  <c r="L506" i="20"/>
  <c r="Y506" i="20"/>
  <c r="Z506" i="20"/>
  <c r="K507" i="20"/>
  <c r="L507" i="20"/>
  <c r="Y507" i="20"/>
  <c r="Z507" i="20"/>
  <c r="K508" i="20"/>
  <c r="L508" i="20"/>
  <c r="Y508" i="20"/>
  <c r="Z508" i="20"/>
  <c r="K509" i="20"/>
  <c r="L509" i="20"/>
  <c r="K510" i="20"/>
  <c r="L510" i="20"/>
  <c r="K511" i="20"/>
  <c r="L511" i="20"/>
  <c r="K428" i="20"/>
  <c r="R467" i="20"/>
  <c r="S428" i="20"/>
  <c r="M430" i="20"/>
  <c r="N430" i="20"/>
  <c r="O430" i="20"/>
  <c r="P430" i="20"/>
  <c r="T469" i="20"/>
  <c r="U469" i="20"/>
  <c r="V469" i="20"/>
  <c r="W469" i="20"/>
  <c r="U430" i="20"/>
  <c r="V430" i="20"/>
  <c r="W430" i="20"/>
  <c r="X430" i="20"/>
  <c r="K431" i="20"/>
  <c r="L431" i="20"/>
  <c r="M431" i="20"/>
  <c r="N431" i="20"/>
  <c r="R470" i="20"/>
  <c r="S470" i="20"/>
  <c r="S431" i="20"/>
  <c r="T431" i="20"/>
  <c r="K432" i="20"/>
  <c r="L432" i="20"/>
  <c r="R471" i="20"/>
  <c r="S471" i="20"/>
  <c r="S432" i="20"/>
  <c r="T432" i="20"/>
  <c r="K433" i="20"/>
  <c r="L433" i="20"/>
  <c r="R472" i="20"/>
  <c r="S472" i="20"/>
  <c r="S433" i="20"/>
  <c r="T433" i="20"/>
  <c r="U433" i="20"/>
  <c r="K434" i="20"/>
  <c r="L434" i="20"/>
  <c r="R473" i="20"/>
  <c r="S473" i="20"/>
  <c r="S434" i="20"/>
  <c r="T434" i="20"/>
  <c r="R474" i="20"/>
  <c r="S474" i="20"/>
  <c r="T474" i="20"/>
  <c r="R520" i="20"/>
  <c r="S520" i="20"/>
  <c r="T520" i="20"/>
  <c r="U520" i="20"/>
  <c r="K521" i="20"/>
  <c r="L521" i="20"/>
  <c r="R521" i="20"/>
  <c r="S521" i="20"/>
  <c r="U521" i="20"/>
  <c r="Y521" i="20"/>
  <c r="Z521" i="20"/>
  <c r="Y522" i="20"/>
  <c r="Z522" i="20"/>
  <c r="Y523" i="20"/>
  <c r="Z523" i="20"/>
  <c r="AA523" i="20"/>
  <c r="Y524" i="20"/>
  <c r="Z524" i="20"/>
  <c r="Y525" i="20"/>
  <c r="Z525" i="20"/>
  <c r="T216" i="20"/>
  <c r="L342" i="20"/>
  <c r="V218" i="20"/>
  <c r="W218" i="20"/>
  <c r="X218" i="20"/>
  <c r="Y218" i="20"/>
  <c r="N344" i="20"/>
  <c r="O344" i="20"/>
  <c r="P344" i="20"/>
  <c r="Q344" i="20"/>
  <c r="T219" i="20"/>
  <c r="U219" i="20"/>
  <c r="T220" i="20"/>
  <c r="U220" i="20"/>
  <c r="T221" i="20"/>
  <c r="U221" i="20"/>
  <c r="T222" i="20"/>
  <c r="U222" i="20"/>
  <c r="V222" i="20"/>
  <c r="T223" i="20"/>
  <c r="U223" i="20"/>
  <c r="T224" i="20"/>
  <c r="U224" i="20"/>
  <c r="Q549" i="20"/>
  <c r="R549" i="20"/>
  <c r="X549" i="20"/>
  <c r="Y549" i="20"/>
  <c r="Q550" i="20"/>
  <c r="R550" i="20"/>
  <c r="X550" i="20"/>
  <c r="Y550" i="20"/>
  <c r="J551" i="20"/>
  <c r="K551" i="20"/>
  <c r="Q551" i="20"/>
  <c r="R551" i="20"/>
  <c r="X551" i="20"/>
  <c r="Y551" i="20"/>
  <c r="Q552" i="20"/>
  <c r="R552" i="20"/>
  <c r="X552" i="20"/>
  <c r="Y552" i="20"/>
  <c r="C553" i="20"/>
  <c r="D553" i="20"/>
  <c r="Q553" i="20"/>
  <c r="R553" i="20"/>
  <c r="X553" i="20"/>
  <c r="Y553" i="20"/>
  <c r="C554" i="20"/>
  <c r="D554" i="20"/>
  <c r="Q554" i="20"/>
  <c r="R554" i="20"/>
  <c r="X554" i="20"/>
  <c r="Y554" i="20"/>
  <c r="C555" i="20"/>
  <c r="D555" i="20"/>
  <c r="Q555" i="20"/>
  <c r="R555" i="20"/>
  <c r="X555" i="20"/>
  <c r="Y555" i="20"/>
  <c r="T201" i="20"/>
  <c r="V203" i="20"/>
  <c r="W203" i="20"/>
  <c r="X203" i="20"/>
  <c r="Y203" i="20"/>
  <c r="T204" i="20"/>
  <c r="U204" i="20"/>
  <c r="T205" i="20"/>
  <c r="U205" i="20"/>
  <c r="T206" i="20"/>
  <c r="U206" i="20"/>
  <c r="T207" i="20"/>
  <c r="U207" i="20"/>
  <c r="V207" i="20"/>
  <c r="X207" i="20"/>
  <c r="C566" i="20"/>
  <c r="D566" i="20"/>
  <c r="J566" i="20"/>
  <c r="K566" i="20"/>
  <c r="M566" i="20"/>
  <c r="Q566" i="20"/>
  <c r="R566" i="20"/>
  <c r="X566" i="20"/>
  <c r="Y566" i="20"/>
  <c r="AB566" i="20"/>
  <c r="C567" i="20"/>
  <c r="D567" i="20"/>
  <c r="J567" i="20"/>
  <c r="K567" i="20"/>
  <c r="L567" i="20"/>
  <c r="M567" i="20"/>
  <c r="Q567" i="20"/>
  <c r="R567" i="20"/>
  <c r="X567" i="20"/>
  <c r="Y567" i="20"/>
  <c r="C568" i="20"/>
  <c r="D568" i="20"/>
  <c r="Q568" i="20"/>
  <c r="R568" i="20"/>
  <c r="S568" i="20"/>
  <c r="X568" i="20"/>
  <c r="Y568" i="20"/>
  <c r="Q569" i="20"/>
  <c r="R569" i="20"/>
  <c r="X569" i="20"/>
  <c r="Y569" i="20"/>
  <c r="Q570" i="20"/>
  <c r="R570" i="20"/>
  <c r="X570" i="20"/>
  <c r="Y570" i="20"/>
  <c r="Z570" i="20"/>
  <c r="AA570" i="20"/>
  <c r="Q571" i="20"/>
  <c r="R571" i="20"/>
  <c r="Q572" i="20"/>
  <c r="R572" i="20"/>
  <c r="Q574" i="20"/>
  <c r="T342" i="20"/>
  <c r="S576" i="20"/>
  <c r="T576" i="20"/>
  <c r="U576" i="20"/>
  <c r="V576" i="20"/>
  <c r="V344" i="20"/>
  <c r="W344" i="20"/>
  <c r="X344" i="20"/>
  <c r="Y344" i="20"/>
  <c r="Q577" i="20"/>
  <c r="R577" i="20"/>
  <c r="S577" i="20"/>
  <c r="Q578" i="20"/>
  <c r="R578" i="20"/>
  <c r="Q579" i="20"/>
  <c r="R579" i="20"/>
  <c r="S579" i="20"/>
  <c r="Q580" i="20"/>
  <c r="R580" i="20"/>
  <c r="S580" i="20"/>
  <c r="C581" i="20"/>
  <c r="D581" i="20"/>
  <c r="J581" i="20"/>
  <c r="K581" i="20"/>
  <c r="Q581" i="20"/>
  <c r="R581" i="20"/>
  <c r="S581" i="20"/>
  <c r="C599" i="20"/>
  <c r="D599" i="20"/>
  <c r="C600" i="20"/>
  <c r="D600" i="20"/>
  <c r="C601" i="20"/>
  <c r="D601" i="20"/>
  <c r="Q604" i="20"/>
  <c r="S606" i="20"/>
  <c r="T606" i="20"/>
  <c r="U606" i="20"/>
  <c r="V606" i="20"/>
  <c r="M141" i="20"/>
  <c r="Q607" i="20"/>
  <c r="R607" i="20"/>
  <c r="M142" i="20"/>
  <c r="Q608" i="20"/>
  <c r="R608" i="20"/>
  <c r="M143" i="20"/>
  <c r="Q609" i="20"/>
  <c r="R609" i="20"/>
  <c r="Q610" i="20"/>
  <c r="R610" i="20"/>
  <c r="Q611" i="20"/>
  <c r="R611" i="20"/>
  <c r="Q612" i="20"/>
  <c r="R612" i="20"/>
  <c r="L115" i="20"/>
  <c r="N117" i="20"/>
  <c r="O117" i="20"/>
  <c r="P117" i="20"/>
  <c r="Q117" i="20"/>
  <c r="L118" i="20"/>
  <c r="M118" i="20"/>
  <c r="N118" i="20"/>
  <c r="L119" i="20"/>
  <c r="M119" i="20"/>
  <c r="J620" i="20"/>
  <c r="K620" i="20"/>
  <c r="J621" i="20"/>
  <c r="K621" i="20"/>
  <c r="L621" i="20"/>
  <c r="C630" i="20"/>
  <c r="X630" i="20"/>
  <c r="E632" i="20"/>
  <c r="F632" i="20"/>
  <c r="G632" i="20"/>
  <c r="H632" i="20"/>
  <c r="Z632" i="20"/>
  <c r="AA632" i="20"/>
  <c r="AB632" i="20"/>
  <c r="AC632" i="20"/>
  <c r="C633" i="20"/>
  <c r="D633" i="20"/>
  <c r="E633" i="20"/>
  <c r="X633" i="20"/>
  <c r="Y633" i="20"/>
  <c r="Z633" i="20"/>
  <c r="AB633" i="20"/>
  <c r="C634" i="20"/>
  <c r="D634" i="20"/>
  <c r="E634" i="20"/>
  <c r="X634" i="20"/>
  <c r="Y634" i="20"/>
  <c r="AB634" i="20"/>
  <c r="C635" i="20"/>
  <c r="D635" i="20"/>
  <c r="E635" i="20"/>
  <c r="X635" i="20"/>
  <c r="Y635" i="20"/>
  <c r="C636" i="20"/>
  <c r="D636" i="20"/>
  <c r="E636" i="20"/>
  <c r="C637" i="20"/>
  <c r="D637" i="20"/>
  <c r="E637" i="20"/>
  <c r="C638" i="20"/>
  <c r="D638" i="20"/>
  <c r="E638" i="20"/>
  <c r="C639" i="20"/>
  <c r="D639" i="20"/>
  <c r="E639" i="20"/>
  <c r="Q653" i="20"/>
  <c r="R653" i="20"/>
  <c r="S653" i="20"/>
  <c r="Q654" i="20"/>
  <c r="R654" i="20"/>
  <c r="C678" i="20"/>
  <c r="D678" i="20"/>
  <c r="E678" i="20"/>
  <c r="C679" i="20"/>
  <c r="D679" i="20"/>
  <c r="Q682" i="20"/>
  <c r="S684" i="20"/>
  <c r="T684" i="20"/>
  <c r="U684" i="20"/>
  <c r="V684" i="20"/>
  <c r="Q685" i="20"/>
  <c r="R685" i="20"/>
  <c r="Q686" i="20"/>
  <c r="R686" i="20"/>
  <c r="Q687" i="20"/>
  <c r="R687" i="20"/>
  <c r="Q688" i="20"/>
  <c r="R688" i="20"/>
  <c r="C693" i="20"/>
  <c r="D693" i="20"/>
  <c r="E693" i="20"/>
  <c r="T228" i="20"/>
  <c r="AA408" i="20"/>
  <c r="V230" i="20"/>
  <c r="W230" i="20"/>
  <c r="X230" i="20"/>
  <c r="Y230" i="20"/>
  <c r="AC410" i="20"/>
  <c r="AD410" i="20"/>
  <c r="AE410" i="20"/>
  <c r="AF410" i="20"/>
  <c r="X703" i="20"/>
  <c r="Y703" i="20"/>
  <c r="Z703" i="20"/>
  <c r="AA703" i="20"/>
  <c r="AB703" i="20"/>
  <c r="AC703" i="20"/>
  <c r="T231" i="20"/>
  <c r="U231" i="20"/>
  <c r="AA411" i="20"/>
  <c r="AB411" i="20"/>
  <c r="X704" i="20"/>
  <c r="Y704" i="20"/>
  <c r="Z704" i="20"/>
  <c r="T232" i="20"/>
  <c r="U232" i="20"/>
  <c r="AA412" i="20"/>
  <c r="AB412" i="20"/>
  <c r="X705" i="20"/>
  <c r="Y705" i="20"/>
  <c r="T233" i="20"/>
  <c r="U233" i="20"/>
  <c r="AA413" i="20"/>
  <c r="AB413" i="20"/>
  <c r="X706" i="20"/>
  <c r="Y706" i="20"/>
  <c r="Z706" i="20"/>
  <c r="T234" i="20"/>
  <c r="U234" i="20"/>
  <c r="AA414" i="20"/>
  <c r="AB414" i="20"/>
  <c r="X707" i="20"/>
  <c r="Y707" i="20"/>
  <c r="Z707" i="20"/>
  <c r="T235" i="20"/>
  <c r="U235" i="20"/>
  <c r="AA415" i="20"/>
  <c r="AB415" i="20"/>
  <c r="T236" i="20"/>
  <c r="U236" i="20"/>
  <c r="V236" i="20"/>
  <c r="T237" i="20"/>
  <c r="U237" i="20"/>
  <c r="K710" i="20"/>
  <c r="T238" i="20"/>
  <c r="U238" i="20"/>
  <c r="C714" i="20"/>
  <c r="J714" i="20"/>
  <c r="E717" i="20"/>
  <c r="F717" i="20"/>
  <c r="G717" i="20"/>
  <c r="H717" i="20"/>
  <c r="L717" i="20"/>
  <c r="M717" i="20"/>
  <c r="N717" i="20"/>
  <c r="O717" i="20"/>
  <c r="C718" i="20"/>
  <c r="D718" i="20"/>
  <c r="E718" i="20"/>
  <c r="J718" i="20"/>
  <c r="K718" i="20"/>
  <c r="C719" i="20"/>
  <c r="D719" i="20"/>
  <c r="J719" i="20"/>
  <c r="K719" i="20"/>
  <c r="C720" i="20"/>
  <c r="D720" i="20"/>
  <c r="E720" i="20"/>
  <c r="J720" i="20"/>
  <c r="K720" i="20"/>
  <c r="C721" i="20"/>
  <c r="D721" i="20"/>
  <c r="E721" i="20"/>
  <c r="J721" i="20"/>
  <c r="K721" i="20"/>
  <c r="Q721" i="20"/>
  <c r="R721" i="20"/>
  <c r="X721" i="20"/>
  <c r="Y721" i="20"/>
  <c r="J722" i="20"/>
  <c r="K722" i="20"/>
  <c r="Q722" i="20"/>
  <c r="R722" i="20"/>
  <c r="X722" i="20"/>
  <c r="Y722" i="20"/>
  <c r="Q723" i="20"/>
  <c r="R723" i="20"/>
  <c r="X723" i="20"/>
  <c r="Y723" i="20"/>
  <c r="Q724" i="20"/>
  <c r="R724" i="20"/>
  <c r="X724" i="20"/>
  <c r="Y724" i="20"/>
  <c r="A727" i="20"/>
  <c r="I727" i="20"/>
  <c r="C730" i="20"/>
  <c r="D730" i="20"/>
  <c r="E730" i="20"/>
  <c r="F730" i="20"/>
  <c r="K730" i="20"/>
  <c r="L730" i="20"/>
  <c r="M730" i="20"/>
  <c r="N730" i="20"/>
  <c r="A731" i="20"/>
  <c r="B731" i="20"/>
  <c r="C731" i="20"/>
  <c r="I731" i="20"/>
  <c r="J731" i="20"/>
  <c r="K731" i="20"/>
  <c r="A732" i="20"/>
  <c r="B732" i="20"/>
  <c r="C732" i="20"/>
  <c r="I732" i="20"/>
  <c r="J732" i="20"/>
  <c r="A733" i="20"/>
  <c r="B733" i="20"/>
  <c r="C733" i="20"/>
  <c r="I733" i="20"/>
  <c r="J733" i="20"/>
  <c r="Q736" i="20"/>
  <c r="X736" i="20"/>
  <c r="S739" i="20"/>
  <c r="T739" i="20"/>
  <c r="U739" i="20"/>
  <c r="V739" i="20"/>
  <c r="Z739" i="20"/>
  <c r="AA739" i="20"/>
  <c r="AB739" i="20"/>
  <c r="AC739" i="20"/>
  <c r="Q740" i="20"/>
  <c r="R740" i="20"/>
  <c r="X740" i="20"/>
  <c r="Y740" i="20"/>
  <c r="Q741" i="20"/>
  <c r="R741" i="20"/>
  <c r="X741" i="20"/>
  <c r="Y741" i="20"/>
  <c r="Z741" i="20"/>
  <c r="Q742" i="20"/>
  <c r="R742" i="20"/>
  <c r="X742" i="20"/>
  <c r="Y742" i="20"/>
  <c r="Z742" i="20"/>
  <c r="Q743" i="20"/>
  <c r="R743" i="20"/>
  <c r="X743" i="20"/>
  <c r="Y743" i="20"/>
  <c r="J744" i="20"/>
  <c r="K744" i="20"/>
  <c r="Q744" i="20"/>
  <c r="R744" i="20"/>
  <c r="J745" i="20"/>
  <c r="K745" i="20"/>
  <c r="Q745" i="20"/>
  <c r="R745" i="20"/>
  <c r="J746" i="20"/>
  <c r="K746" i="20"/>
  <c r="Q746" i="20"/>
  <c r="R746" i="20"/>
  <c r="J747" i="20"/>
  <c r="K747" i="20"/>
  <c r="C759" i="20"/>
  <c r="D759" i="20"/>
  <c r="E759" i="20"/>
  <c r="F759" i="20"/>
  <c r="C760" i="20"/>
  <c r="D760" i="20"/>
  <c r="E760" i="20"/>
  <c r="A779" i="20"/>
  <c r="A783" i="20"/>
  <c r="B783" i="20"/>
  <c r="C783" i="20"/>
  <c r="A784" i="20"/>
  <c r="B784" i="20"/>
  <c r="C784" i="20"/>
  <c r="A785" i="20"/>
  <c r="B785" i="20"/>
  <c r="C785" i="20"/>
  <c r="H795" i="20"/>
  <c r="J798" i="20"/>
  <c r="K798" i="20"/>
  <c r="L798" i="20"/>
  <c r="M798" i="20"/>
  <c r="H799" i="20"/>
  <c r="I799" i="20"/>
  <c r="J799" i="20"/>
  <c r="H800" i="20"/>
  <c r="I800" i="20"/>
  <c r="J800" i="20"/>
  <c r="H801" i="20"/>
  <c r="I801" i="20"/>
  <c r="H802" i="20"/>
  <c r="I802" i="20"/>
  <c r="J802" i="20"/>
  <c r="H803" i="20"/>
  <c r="I803" i="20"/>
  <c r="J803" i="20"/>
  <c r="H804" i="20"/>
  <c r="I804" i="20"/>
  <c r="H805" i="20"/>
  <c r="I805" i="20"/>
  <c r="J805" i="20"/>
  <c r="A816" i="20"/>
  <c r="O816" i="20"/>
  <c r="C819" i="20"/>
  <c r="D819" i="20"/>
  <c r="E819" i="20"/>
  <c r="F819" i="20"/>
  <c r="Q819" i="20"/>
  <c r="R819" i="20"/>
  <c r="S819" i="20"/>
  <c r="T819" i="20"/>
  <c r="A820" i="20"/>
  <c r="B820" i="20"/>
  <c r="O820" i="20"/>
  <c r="P820" i="20"/>
  <c r="Q820" i="20"/>
  <c r="A821" i="20"/>
  <c r="B821" i="20"/>
  <c r="O821" i="20"/>
  <c r="P821" i="20"/>
  <c r="Q821" i="20"/>
  <c r="A822" i="20"/>
  <c r="B822" i="20"/>
  <c r="O822" i="20"/>
  <c r="P822" i="20"/>
  <c r="A823" i="20"/>
  <c r="B823" i="20"/>
  <c r="H824" i="20"/>
  <c r="I824" i="20"/>
  <c r="H825" i="20"/>
  <c r="I825" i="20"/>
  <c r="J825" i="20"/>
  <c r="L825" i="20"/>
  <c r="H843" i="20"/>
  <c r="H844" i="20"/>
  <c r="H845" i="20"/>
  <c r="H846" i="20"/>
  <c r="H847" i="20"/>
  <c r="H848" i="20"/>
  <c r="H849" i="20"/>
  <c r="E854" i="20"/>
  <c r="N854" i="20"/>
  <c r="Q854" i="20"/>
  <c r="T854" i="20"/>
  <c r="AZ854" i="20"/>
  <c r="BC854" i="20"/>
  <c r="BF854" i="20"/>
  <c r="E875" i="20"/>
  <c r="E876" i="20"/>
  <c r="E877" i="20"/>
  <c r="E878" i="20"/>
  <c r="E879" i="20"/>
  <c r="E880" i="20"/>
  <c r="E881" i="20"/>
  <c r="E882" i="20"/>
  <c r="A900" i="20"/>
  <c r="H900" i="20"/>
  <c r="E903" i="20"/>
  <c r="F903" i="20"/>
  <c r="J903" i="20"/>
  <c r="K903" i="20"/>
  <c r="L903" i="20"/>
  <c r="M903" i="20"/>
  <c r="A904" i="20"/>
  <c r="B904" i="20"/>
  <c r="H904" i="20"/>
  <c r="I904" i="20"/>
  <c r="J904" i="20"/>
  <c r="A905" i="20"/>
  <c r="B905" i="20"/>
  <c r="H905" i="20"/>
  <c r="I905" i="20"/>
  <c r="J905" i="20"/>
  <c r="A906" i="20"/>
  <c r="B906" i="20"/>
  <c r="H906" i="20"/>
  <c r="I906" i="20"/>
  <c r="J906" i="20"/>
  <c r="A907" i="20"/>
  <c r="B907" i="20"/>
  <c r="H907" i="20"/>
  <c r="I907" i="20"/>
  <c r="A908" i="20"/>
  <c r="B908" i="20"/>
  <c r="H908" i="20"/>
  <c r="I908" i="20"/>
  <c r="J908" i="20"/>
  <c r="A909" i="20"/>
  <c r="B909" i="20"/>
  <c r="H909" i="20"/>
  <c r="I909" i="20"/>
  <c r="J909" i="20"/>
  <c r="A910" i="20"/>
  <c r="B910" i="20"/>
  <c r="H911" i="20"/>
  <c r="I911" i="20"/>
  <c r="J911" i="20"/>
  <c r="H912" i="20"/>
  <c r="I912" i="20"/>
  <c r="J912" i="20"/>
  <c r="L912" i="20"/>
  <c r="H913" i="20"/>
  <c r="I913" i="20"/>
  <c r="A927" i="20"/>
  <c r="B927" i="20"/>
  <c r="A928" i="20"/>
  <c r="B928" i="20"/>
  <c r="C928" i="20"/>
  <c r="D928" i="20"/>
  <c r="A929" i="20"/>
  <c r="B929" i="20"/>
  <c r="C929" i="20"/>
  <c r="A930" i="20"/>
  <c r="B930" i="20"/>
  <c r="C930" i="20"/>
  <c r="E930" i="20"/>
  <c r="H933" i="20"/>
  <c r="J936" i="20"/>
  <c r="K936" i="20"/>
  <c r="L936" i="20"/>
  <c r="M936" i="20"/>
  <c r="A973" i="20"/>
  <c r="B973" i="20"/>
  <c r="H973" i="20"/>
  <c r="I973" i="20"/>
  <c r="J973" i="20"/>
  <c r="A974" i="20"/>
  <c r="B974" i="20"/>
  <c r="H974" i="20"/>
  <c r="I974" i="20"/>
  <c r="A975" i="20"/>
  <c r="B975" i="20"/>
  <c r="H975" i="20"/>
  <c r="I975" i="20"/>
  <c r="H976" i="20"/>
  <c r="I976" i="20"/>
  <c r="AQ979" i="20"/>
  <c r="A993" i="20"/>
  <c r="B993" i="20"/>
  <c r="H993" i="20"/>
  <c r="I993" i="20"/>
  <c r="J993" i="20"/>
  <c r="H994" i="20"/>
  <c r="I994" i="20"/>
  <c r="J994" i="20"/>
  <c r="L994" i="20"/>
  <c r="H995" i="20"/>
  <c r="I995" i="20"/>
  <c r="H996" i="20"/>
  <c r="I996" i="20"/>
  <c r="J996" i="20"/>
  <c r="H997" i="20"/>
  <c r="I997" i="20"/>
  <c r="J997" i="20"/>
  <c r="H998" i="20"/>
  <c r="I998" i="20"/>
  <c r="J998" i="20"/>
  <c r="A1025" i="20"/>
  <c r="H1025" i="20"/>
  <c r="C1028" i="20"/>
  <c r="D1028" i="20"/>
  <c r="E1028" i="20"/>
  <c r="F1028" i="20"/>
  <c r="J1028" i="20"/>
  <c r="K1028" i="20"/>
  <c r="L1028" i="20"/>
  <c r="M1028" i="20"/>
  <c r="A1029" i="20"/>
  <c r="B1029" i="20"/>
  <c r="C1029" i="20"/>
  <c r="H1029" i="20"/>
  <c r="I1029" i="20"/>
  <c r="A1030" i="20"/>
  <c r="B1030" i="20"/>
  <c r="C1030" i="20"/>
  <c r="H1030" i="20"/>
  <c r="I1030" i="20"/>
  <c r="J1030" i="20"/>
  <c r="A1031" i="20"/>
  <c r="B1031" i="20"/>
  <c r="H1031" i="20"/>
  <c r="I1031" i="20"/>
  <c r="A1032" i="20"/>
  <c r="B1032" i="20"/>
  <c r="C1032" i="20"/>
  <c r="H1032" i="20"/>
  <c r="I1032" i="20"/>
  <c r="J1032" i="20"/>
  <c r="A1033" i="20"/>
  <c r="B1033" i="20"/>
  <c r="C1033" i="20"/>
  <c r="D1033" i="20"/>
  <c r="H1035" i="20"/>
  <c r="I1035" i="20"/>
  <c r="J1035" i="20"/>
  <c r="H1036" i="20"/>
  <c r="I1036" i="20"/>
  <c r="J1036" i="20"/>
  <c r="H1037" i="20"/>
  <c r="I1037" i="20"/>
  <c r="H1038" i="20"/>
  <c r="I1038" i="20"/>
  <c r="J1038" i="20"/>
  <c r="H1042" i="20"/>
  <c r="J1045" i="20"/>
  <c r="K1045" i="20"/>
  <c r="L1045" i="20"/>
  <c r="M1045" i="20"/>
  <c r="H1046" i="20"/>
  <c r="I1046" i="20"/>
  <c r="J1046" i="20"/>
  <c r="H1047" i="20"/>
  <c r="I1047" i="20"/>
  <c r="L1047" i="20"/>
  <c r="H1048" i="20"/>
  <c r="I1048" i="20"/>
  <c r="H1049" i="20"/>
  <c r="I1049" i="20"/>
  <c r="A1077" i="20"/>
  <c r="H1077" i="20"/>
  <c r="C1080" i="20"/>
  <c r="D1080" i="20"/>
  <c r="E1080" i="20"/>
  <c r="F1080" i="20"/>
  <c r="J1080" i="20"/>
  <c r="K1080" i="20"/>
  <c r="L1080" i="20"/>
  <c r="M1080" i="20"/>
  <c r="A1081" i="20"/>
  <c r="B1081" i="20"/>
  <c r="H1081" i="20"/>
  <c r="I1081" i="20"/>
  <c r="J1081" i="20"/>
  <c r="A1082" i="20"/>
  <c r="B1082" i="20"/>
  <c r="H1082" i="20"/>
  <c r="I1082" i="20"/>
  <c r="J1082" i="20"/>
  <c r="A1083" i="20"/>
  <c r="B1083" i="20"/>
  <c r="H1083" i="20"/>
  <c r="I1083" i="20"/>
  <c r="J1083" i="20"/>
  <c r="A1084" i="20"/>
  <c r="B1084" i="20"/>
  <c r="H1084" i="20"/>
  <c r="I1084" i="20"/>
  <c r="J1084" i="20"/>
  <c r="A1085" i="20"/>
  <c r="B1085" i="20"/>
  <c r="H1085" i="20"/>
  <c r="I1085" i="20"/>
  <c r="J1085" i="20"/>
  <c r="A1086" i="20"/>
  <c r="B1086" i="20"/>
  <c r="H1086" i="20"/>
  <c r="I1086" i="20"/>
  <c r="J1086" i="20"/>
  <c r="A1087" i="20"/>
  <c r="B1087" i="20"/>
  <c r="C1087" i="20"/>
  <c r="A1088" i="20"/>
  <c r="B1088" i="20"/>
  <c r="H1088" i="20"/>
  <c r="I1088" i="20"/>
  <c r="J1088" i="20"/>
  <c r="A1089" i="20"/>
  <c r="B1089" i="20"/>
  <c r="H1089" i="20"/>
  <c r="I1089" i="20"/>
  <c r="J1089" i="20"/>
  <c r="A1090" i="20"/>
  <c r="B1090" i="20"/>
  <c r="C1090" i="20"/>
  <c r="H1090" i="20"/>
  <c r="I1090" i="20"/>
  <c r="J1090" i="20"/>
  <c r="A1091" i="20"/>
  <c r="B1091" i="20"/>
  <c r="H1091" i="20"/>
  <c r="I1091" i="20"/>
  <c r="J1091" i="20"/>
  <c r="A1092" i="20"/>
  <c r="B1092" i="20"/>
  <c r="H1092" i="20"/>
  <c r="I1092" i="20"/>
  <c r="J1092" i="20"/>
  <c r="L1092" i="20"/>
  <c r="A1093" i="20"/>
  <c r="B1093" i="20"/>
  <c r="H1093" i="20"/>
  <c r="I1093" i="20"/>
  <c r="J1093" i="20"/>
  <c r="A1094" i="20"/>
  <c r="B1094" i="20"/>
  <c r="H1094" i="20"/>
  <c r="I1094" i="20"/>
  <c r="J1094" i="20"/>
  <c r="A1095" i="20"/>
  <c r="B1095" i="20"/>
  <c r="C1095" i="20"/>
  <c r="D1095" i="20"/>
  <c r="E1095" i="20"/>
  <c r="F1095" i="20"/>
  <c r="H1095" i="20"/>
  <c r="I1095" i="20"/>
  <c r="J1095" i="20"/>
  <c r="A1098" i="20"/>
  <c r="H1098" i="20"/>
  <c r="C1101" i="20"/>
  <c r="D1101" i="20"/>
  <c r="E1101" i="20"/>
  <c r="F1101" i="20"/>
  <c r="J1101" i="20"/>
  <c r="K1101" i="20"/>
  <c r="L1101" i="20"/>
  <c r="M1101" i="20"/>
  <c r="A1102" i="20"/>
  <c r="B1102" i="20"/>
  <c r="C1102" i="20"/>
  <c r="E1102" i="20"/>
  <c r="H1102" i="20"/>
  <c r="I1102" i="20"/>
  <c r="A1103" i="20"/>
  <c r="B1103" i="20"/>
  <c r="H1103" i="20"/>
  <c r="I1103" i="20"/>
  <c r="A1104" i="20"/>
  <c r="B1104" i="20"/>
  <c r="C1104" i="20"/>
  <c r="H1104" i="20"/>
  <c r="I1104" i="20"/>
  <c r="A1105" i="20"/>
  <c r="B1105" i="20"/>
  <c r="C1105" i="20"/>
  <c r="H1105" i="20"/>
  <c r="I1105" i="20"/>
  <c r="A1106" i="20"/>
  <c r="B1106" i="20"/>
  <c r="H1106" i="20"/>
  <c r="I1106" i="20"/>
  <c r="A1107" i="20"/>
  <c r="B1107" i="20"/>
  <c r="C1107" i="20"/>
  <c r="H1107" i="20"/>
  <c r="I1107" i="20"/>
  <c r="A1108" i="20"/>
  <c r="B1108" i="20"/>
  <c r="C1108" i="20"/>
  <c r="H1108" i="20"/>
  <c r="I1108" i="20"/>
  <c r="A1109" i="20"/>
  <c r="B1109" i="20"/>
  <c r="C1109" i="20"/>
  <c r="G32" i="40" l="1"/>
  <c r="BO54" i="40"/>
  <c r="BO53" i="40" s="1"/>
  <c r="BO50" i="40" s="1"/>
  <c r="BM54" i="40"/>
  <c r="BM53" i="40" s="1"/>
  <c r="BM50" i="40" s="1"/>
  <c r="V220" i="20"/>
  <c r="G30" i="40"/>
  <c r="G26" i="40"/>
  <c r="G27" i="40"/>
  <c r="AM54" i="40"/>
  <c r="AM53" i="40" s="1"/>
  <c r="AM50" i="40" s="1"/>
  <c r="BG54" i="40"/>
  <c r="BG53" i="40" s="1"/>
  <c r="BG50" i="40" s="1"/>
  <c r="BE54" i="40"/>
  <c r="BE53" i="40" s="1"/>
  <c r="BE50" i="40" s="1"/>
  <c r="BC54" i="40"/>
  <c r="BC53" i="40" s="1"/>
  <c r="BC50" i="40" s="1"/>
  <c r="BF43" i="47"/>
  <c r="C3" i="35"/>
  <c r="V147" i="20"/>
  <c r="N224" i="20"/>
  <c r="F150" i="20"/>
  <c r="F154" i="20"/>
  <c r="F223" i="20"/>
  <c r="Z724" i="20"/>
  <c r="V219" i="20"/>
  <c r="Z722" i="20"/>
  <c r="V224" i="20"/>
  <c r="V151" i="20"/>
  <c r="F311" i="20"/>
  <c r="Q822" i="20"/>
  <c r="S567" i="20"/>
  <c r="AD223" i="20"/>
  <c r="C3" i="23"/>
  <c r="N223" i="20"/>
  <c r="AM39" i="23"/>
  <c r="D7" i="23" s="1"/>
  <c r="AE223" i="20" s="1"/>
  <c r="AA484" i="20"/>
  <c r="J975" i="20"/>
  <c r="S572" i="20"/>
  <c r="J976" i="20"/>
  <c r="S570" i="20"/>
  <c r="F221" i="20"/>
  <c r="W221" i="20"/>
  <c r="V221" i="20"/>
  <c r="C3" i="49"/>
  <c r="AD276" i="20"/>
  <c r="F151" i="20"/>
  <c r="S578" i="20"/>
  <c r="F153" i="20"/>
  <c r="F155" i="20"/>
  <c r="BC48" i="28"/>
  <c r="G153" i="20"/>
  <c r="AC37" i="50"/>
  <c r="X204" i="20"/>
  <c r="F173" i="20"/>
  <c r="L38" i="28"/>
  <c r="D15" i="28" s="1"/>
  <c r="K993" i="20" s="1"/>
  <c r="Z705" i="20"/>
  <c r="AI43" i="43"/>
  <c r="V150" i="20"/>
  <c r="V149" i="20"/>
  <c r="V204" i="20"/>
  <c r="V223" i="20"/>
  <c r="AF319" i="20"/>
  <c r="AL42" i="50"/>
  <c r="AK38" i="50" s="1"/>
  <c r="F42" i="50"/>
  <c r="AG41" i="39"/>
  <c r="O41" i="38"/>
  <c r="O37" i="38" s="1"/>
  <c r="AR55" i="29"/>
  <c r="AR47" i="29"/>
  <c r="J1048" i="20"/>
  <c r="AT41" i="32"/>
  <c r="I37" i="32"/>
  <c r="AI47" i="43"/>
  <c r="G188" i="20"/>
  <c r="G308" i="20"/>
  <c r="O38" i="28"/>
  <c r="AI42" i="44"/>
  <c r="AT46" i="32"/>
  <c r="BM54" i="39"/>
  <c r="D39" i="21"/>
  <c r="D8" i="21" s="1"/>
  <c r="R39" i="47"/>
  <c r="K1031" i="20"/>
  <c r="F307" i="20"/>
  <c r="F187" i="20"/>
  <c r="AJ44" i="33"/>
  <c r="BO46" i="34"/>
  <c r="BF47" i="47"/>
  <c r="U37" i="32"/>
  <c r="N266" i="20"/>
  <c r="BF61" i="23"/>
  <c r="BM55" i="51"/>
  <c r="F182" i="20"/>
  <c r="AO45" i="21"/>
  <c r="BE41" i="39"/>
  <c r="D22" i="39" s="1"/>
  <c r="U41" i="39"/>
  <c r="AM41" i="38"/>
  <c r="AV39" i="52"/>
  <c r="AV35" i="52" s="1"/>
  <c r="BF63" i="47"/>
  <c r="AT53" i="50"/>
  <c r="AG37" i="32"/>
  <c r="F183" i="20"/>
  <c r="P148" i="20"/>
  <c r="P149" i="20"/>
  <c r="V148" i="20"/>
  <c r="F148" i="20"/>
  <c r="C3" i="30"/>
  <c r="X206" i="20"/>
  <c r="C927" i="20"/>
  <c r="F126" i="20"/>
  <c r="N268" i="20"/>
  <c r="F152" i="20"/>
  <c r="F149" i="20"/>
  <c r="V146" i="20"/>
  <c r="F185" i="20"/>
  <c r="F175" i="20"/>
  <c r="F170" i="20"/>
  <c r="F169" i="20"/>
  <c r="F172" i="20"/>
  <c r="F124" i="20"/>
  <c r="F125" i="20"/>
  <c r="F178" i="20"/>
  <c r="F180" i="20"/>
  <c r="F179" i="20"/>
  <c r="F184" i="20"/>
  <c r="F168" i="20"/>
  <c r="F177" i="20"/>
  <c r="F181" i="20"/>
  <c r="U424" i="20"/>
  <c r="F123" i="20"/>
  <c r="F122" i="20"/>
  <c r="N144" i="20"/>
  <c r="N146" i="20"/>
  <c r="AV39" i="49"/>
  <c r="D20" i="49" s="1"/>
  <c r="AV37" i="49"/>
  <c r="C1031" i="20"/>
  <c r="C993" i="20"/>
  <c r="AA37" i="27"/>
  <c r="AA33" i="27" s="1"/>
  <c r="Z743" i="20"/>
  <c r="F219" i="20"/>
  <c r="AE419" i="20"/>
  <c r="X358" i="20"/>
  <c r="C1089" i="20"/>
  <c r="V358" i="20"/>
  <c r="AC411" i="20"/>
  <c r="AC418" i="20"/>
  <c r="V363" i="20"/>
  <c r="AC417" i="20"/>
  <c r="C1091" i="20"/>
  <c r="V360" i="20"/>
  <c r="C3" i="37"/>
  <c r="V359" i="20"/>
  <c r="C1106" i="20"/>
  <c r="AD320" i="20"/>
  <c r="AF320" i="20"/>
  <c r="F351" i="20"/>
  <c r="D12" i="35"/>
  <c r="G146" i="20" s="1"/>
  <c r="G13" i="35"/>
  <c r="P28" i="35"/>
  <c r="C12" i="35"/>
  <c r="F425" i="20" s="1"/>
  <c r="F308" i="20"/>
  <c r="AG39" i="35"/>
  <c r="AG38" i="35" s="1"/>
  <c r="AG35" i="35" s="1"/>
  <c r="F422" i="20"/>
  <c r="AK39" i="35"/>
  <c r="AK38" i="35" s="1"/>
  <c r="AK35" i="35" s="1"/>
  <c r="AI39" i="35"/>
  <c r="AI38" i="35" s="1"/>
  <c r="AI35" i="35" s="1"/>
  <c r="AT59" i="35"/>
  <c r="N263" i="20"/>
  <c r="N267" i="20"/>
  <c r="F426" i="20"/>
  <c r="N265" i="20"/>
  <c r="F424" i="20"/>
  <c r="F304" i="20"/>
  <c r="F305" i="20"/>
  <c r="A54" i="49"/>
  <c r="A55" i="49" s="1"/>
  <c r="A56" i="49" s="1"/>
  <c r="A57" i="49" s="1"/>
  <c r="A58" i="49" s="1"/>
  <c r="A59" i="49" s="1"/>
  <c r="A60" i="49" s="1"/>
  <c r="A61" i="49" s="1"/>
  <c r="A62" i="49" s="1"/>
  <c r="A63" i="49" s="1"/>
  <c r="A64" i="49" s="1"/>
  <c r="A65" i="49" s="1"/>
  <c r="A66" i="49" s="1"/>
  <c r="A67" i="49" s="1"/>
  <c r="A68" i="49" s="1"/>
  <c r="A69" i="49" s="1"/>
  <c r="A70" i="49" s="1"/>
  <c r="A71" i="49" s="1"/>
  <c r="A72" i="49" s="1"/>
  <c r="A73" i="49" s="1"/>
  <c r="A74" i="49" s="1"/>
  <c r="A75" i="49" s="1"/>
  <c r="A76" i="49" s="1"/>
  <c r="A77" i="49" s="1"/>
  <c r="A78" i="49" s="1"/>
  <c r="A79" i="49" s="1"/>
  <c r="A80" i="49" s="1"/>
  <c r="A81" i="49" s="1"/>
  <c r="A82" i="49" s="1"/>
  <c r="A83" i="49" s="1"/>
  <c r="A84" i="49" s="1"/>
  <c r="A85" i="49" s="1"/>
  <c r="A86" i="49" s="1"/>
  <c r="A87" i="49" s="1"/>
  <c r="A88" i="49" s="1"/>
  <c r="A89" i="49" s="1"/>
  <c r="A90" i="49" s="1"/>
  <c r="A91" i="49" s="1"/>
  <c r="A92" i="49" s="1"/>
  <c r="A93" i="49" s="1"/>
  <c r="A94" i="49" s="1"/>
  <c r="A95" i="49" s="1"/>
  <c r="A96" i="49" s="1"/>
  <c r="A97" i="49" s="1"/>
  <c r="A98" i="49" s="1"/>
  <c r="A99" i="49" s="1"/>
  <c r="A100" i="49" s="1"/>
  <c r="A101" i="49" s="1"/>
  <c r="A102" i="49" s="1"/>
  <c r="A103" i="49" s="1"/>
  <c r="A104" i="49" s="1"/>
  <c r="A105" i="49" s="1"/>
  <c r="A106" i="49" s="1"/>
  <c r="A107" i="49" s="1"/>
  <c r="A108" i="49" s="1"/>
  <c r="A109" i="49" s="1"/>
  <c r="A110" i="49" s="1"/>
  <c r="A111" i="49" s="1"/>
  <c r="A112" i="49" s="1"/>
  <c r="A113" i="49" s="1"/>
  <c r="A114" i="49" s="1"/>
  <c r="A115" i="49" s="1"/>
  <c r="A116" i="49" s="1"/>
  <c r="A117" i="49" s="1"/>
  <c r="A118" i="49" s="1"/>
  <c r="A119" i="49" s="1"/>
  <c r="A120" i="49" s="1"/>
  <c r="A121" i="49" s="1"/>
  <c r="A122" i="49" s="1"/>
  <c r="A123" i="49" s="1"/>
  <c r="A124" i="49" s="1"/>
  <c r="A125" i="49" s="1"/>
  <c r="A126" i="49" s="1"/>
  <c r="A127" i="49" s="1"/>
  <c r="A128" i="49" s="1"/>
  <c r="A129" i="49" s="1"/>
  <c r="A130" i="49" s="1"/>
  <c r="A131" i="49" s="1"/>
  <c r="A132" i="49" s="1"/>
  <c r="A133" i="49" s="1"/>
  <c r="A134" i="49" s="1"/>
  <c r="A135" i="49" s="1"/>
  <c r="A136" i="49" s="1"/>
  <c r="A137" i="49" s="1"/>
  <c r="A138" i="49" s="1"/>
  <c r="A139" i="49" s="1"/>
  <c r="A140" i="49" s="1"/>
  <c r="A141" i="49" s="1"/>
  <c r="A142" i="49" s="1"/>
  <c r="A143" i="49" s="1"/>
  <c r="A144" i="49" s="1"/>
  <c r="A145" i="49" s="1"/>
  <c r="A146" i="49" s="1"/>
  <c r="A147" i="49" s="1"/>
  <c r="A148" i="49" s="1"/>
  <c r="A149" i="49" s="1"/>
  <c r="A150" i="49" s="1"/>
  <c r="A151" i="49" s="1"/>
  <c r="A152" i="49" s="1"/>
  <c r="A153" i="49" s="1"/>
  <c r="A154" i="49" s="1"/>
  <c r="A155" i="49" s="1"/>
  <c r="A156" i="49" s="1"/>
  <c r="N264" i="20"/>
  <c r="AD275" i="20"/>
  <c r="AD277" i="20"/>
  <c r="G10" i="19"/>
  <c r="G7" i="19"/>
  <c r="BE43" i="19"/>
  <c r="BE42" i="19" s="1"/>
  <c r="BE39" i="19" s="1"/>
  <c r="C41" i="48"/>
  <c r="AF142" i="20"/>
  <c r="BO47" i="34"/>
  <c r="AD141" i="20"/>
  <c r="G19" i="19"/>
  <c r="BH43" i="19"/>
  <c r="BH42" i="19" s="1"/>
  <c r="BH39" i="19" s="1"/>
  <c r="AD272" i="20"/>
  <c r="AD271" i="20"/>
  <c r="F302" i="20"/>
  <c r="AD269" i="20"/>
  <c r="AR45" i="29"/>
  <c r="BC47" i="25"/>
  <c r="BO57" i="39"/>
  <c r="BO51" i="39"/>
  <c r="J1029" i="20"/>
  <c r="V347" i="20"/>
  <c r="V345" i="20"/>
  <c r="C3" i="22"/>
  <c r="BO48" i="39"/>
  <c r="AD273" i="20"/>
  <c r="AD270" i="20"/>
  <c r="AD268" i="20"/>
  <c r="J1049" i="20"/>
  <c r="AD142" i="20"/>
  <c r="X37" i="43"/>
  <c r="D11" i="43" s="1"/>
  <c r="G11" i="43" s="1"/>
  <c r="AT65" i="35"/>
  <c r="AT57" i="35"/>
  <c r="AJ45" i="33"/>
  <c r="N345" i="20"/>
  <c r="C3" i="31"/>
  <c r="AJ41" i="39"/>
  <c r="AJ37" i="39" s="1"/>
  <c r="X41" i="39"/>
  <c r="L41" i="39"/>
  <c r="D18" i="39" s="1"/>
  <c r="AT51" i="32"/>
  <c r="BC45" i="25"/>
  <c r="AP39" i="23"/>
  <c r="D18" i="23" s="1"/>
  <c r="AJ39" i="52"/>
  <c r="AJ35" i="52" s="1"/>
  <c r="X39" i="52"/>
  <c r="J1031" i="20"/>
  <c r="V349" i="20"/>
  <c r="AL48" i="30"/>
  <c r="BF53" i="23"/>
  <c r="AJ41" i="34"/>
  <c r="D20" i="34" s="1"/>
  <c r="X41" i="34"/>
  <c r="L41" i="34"/>
  <c r="D18" i="34" s="1"/>
  <c r="Z635" i="20"/>
  <c r="S724" i="20"/>
  <c r="O37" i="27"/>
  <c r="D17" i="27" s="1"/>
  <c r="C37" i="27"/>
  <c r="D7" i="27" s="1"/>
  <c r="BC44" i="28"/>
  <c r="S610" i="20"/>
  <c r="AT62" i="50"/>
  <c r="L37" i="37"/>
  <c r="K33" i="37" s="1"/>
  <c r="AT61" i="35"/>
  <c r="BO70" i="51"/>
  <c r="BO68" i="51"/>
  <c r="BO66" i="51"/>
  <c r="BO64" i="51"/>
  <c r="AP57" i="22"/>
  <c r="AR49" i="46"/>
  <c r="BF68" i="49"/>
  <c r="S611" i="20"/>
  <c r="BF59" i="49"/>
  <c r="F303" i="20"/>
  <c r="F350" i="20"/>
  <c r="N221" i="20"/>
  <c r="G18" i="31"/>
  <c r="G15" i="31"/>
  <c r="G17" i="31"/>
  <c r="F421" i="20"/>
  <c r="BM46" i="34"/>
  <c r="Z634" i="20"/>
  <c r="S721" i="20"/>
  <c r="J1047" i="20"/>
  <c r="AJ41" i="51"/>
  <c r="D22" i="51" s="1"/>
  <c r="D12" i="30"/>
  <c r="AA569" i="20" s="1"/>
  <c r="BC56" i="28"/>
  <c r="BF66" i="49"/>
  <c r="BF62" i="49"/>
  <c r="BF58" i="49"/>
  <c r="BF54" i="49"/>
  <c r="BF50" i="49"/>
  <c r="AS39" i="47"/>
  <c r="D14" i="47" s="1"/>
  <c r="W238" i="20" s="1"/>
  <c r="AG39" i="47"/>
  <c r="D18" i="47" s="1"/>
  <c r="U39" i="47"/>
  <c r="U35" i="47" s="1"/>
  <c r="F231" i="20"/>
  <c r="F39" i="21"/>
  <c r="U579" i="20"/>
  <c r="M417" i="20"/>
  <c r="AY39" i="52"/>
  <c r="AJ43" i="33"/>
  <c r="U721" i="20"/>
  <c r="AF141" i="20"/>
  <c r="BC59" i="28"/>
  <c r="M37" i="50"/>
  <c r="L37" i="32"/>
  <c r="AV41" i="38"/>
  <c r="AV37" i="38" s="1"/>
  <c r="AJ41" i="38"/>
  <c r="X41" i="38"/>
  <c r="P37" i="43"/>
  <c r="D6" i="43" s="1"/>
  <c r="D784" i="20" s="1"/>
  <c r="E12" i="32"/>
  <c r="L1036" i="20" s="1"/>
  <c r="G720" i="20"/>
  <c r="F693" i="20"/>
  <c r="S571" i="20"/>
  <c r="Q33" i="33"/>
  <c r="AL44" i="30"/>
  <c r="BF51" i="23"/>
  <c r="E17" i="23"/>
  <c r="L24" i="33"/>
  <c r="AL47" i="30"/>
  <c r="AO43" i="21"/>
  <c r="BC47" i="28"/>
  <c r="BC46" i="25"/>
  <c r="BM51" i="39"/>
  <c r="BM49" i="39"/>
  <c r="AD41" i="38"/>
  <c r="R41" i="38"/>
  <c r="D10" i="38" s="1"/>
  <c r="K1086" i="20" s="1"/>
  <c r="AF143" i="20"/>
  <c r="AC37" i="21"/>
  <c r="AC36" i="21" s="1"/>
  <c r="Y24" i="27"/>
  <c r="AZ26" i="49"/>
  <c r="AY39" i="49"/>
  <c r="AT56" i="50"/>
  <c r="AT48" i="50"/>
  <c r="AR45" i="46"/>
  <c r="L36" i="39"/>
  <c r="E16" i="52"/>
  <c r="S722" i="20"/>
  <c r="AD143" i="20"/>
  <c r="AP45" i="22"/>
  <c r="X24" i="30"/>
  <c r="BC49" i="28"/>
  <c r="F349" i="20"/>
  <c r="N222" i="20"/>
  <c r="BF46" i="49"/>
  <c r="E14" i="49"/>
  <c r="U39" i="49"/>
  <c r="D14" i="49" s="1"/>
  <c r="R34" i="49"/>
  <c r="R39" i="49"/>
  <c r="D8" i="49" s="1"/>
  <c r="F34" i="49"/>
  <c r="F39" i="49"/>
  <c r="D6" i="49" s="1"/>
  <c r="AB26" i="49"/>
  <c r="AA39" i="49"/>
  <c r="D11" i="49" s="1"/>
  <c r="S607" i="20"/>
  <c r="N219" i="20"/>
  <c r="N220" i="20"/>
  <c r="C39" i="49"/>
  <c r="C35" i="49" s="1"/>
  <c r="S609" i="20"/>
  <c r="F300" i="20"/>
  <c r="AC35" i="42"/>
  <c r="AC34" i="42" s="1"/>
  <c r="AC31" i="42" s="1"/>
  <c r="G12" i="42"/>
  <c r="L1049" i="20"/>
  <c r="G28" i="34"/>
  <c r="AV41" i="34"/>
  <c r="D7" i="34" s="1"/>
  <c r="AE320" i="20" s="1"/>
  <c r="AD274" i="20"/>
  <c r="S612" i="20"/>
  <c r="X35" i="49"/>
  <c r="S608" i="20"/>
  <c r="BF43" i="49"/>
  <c r="F293" i="20"/>
  <c r="F167" i="20"/>
  <c r="AS39" i="25"/>
  <c r="D6" i="25" s="1"/>
  <c r="W326" i="20" s="1"/>
  <c r="G16" i="19"/>
  <c r="BN43" i="19"/>
  <c r="BN42" i="19" s="1"/>
  <c r="BN39" i="19" s="1"/>
  <c r="AD262" i="20"/>
  <c r="AD264" i="20"/>
  <c r="AD267" i="20"/>
  <c r="AC394" i="20"/>
  <c r="AD266" i="20"/>
  <c r="AG35" i="36"/>
  <c r="AR50" i="29"/>
  <c r="U390" i="20"/>
  <c r="M416" i="20"/>
  <c r="S555" i="20"/>
  <c r="AC396" i="20"/>
  <c r="Z27" i="36"/>
  <c r="BF65" i="52"/>
  <c r="BF61" i="52"/>
  <c r="BF57" i="52"/>
  <c r="F24" i="33"/>
  <c r="BM71" i="51"/>
  <c r="BM63" i="51"/>
  <c r="U41" i="34"/>
  <c r="AJ39" i="21"/>
  <c r="D17" i="21" s="1"/>
  <c r="AK24" i="27"/>
  <c r="BC55" i="28"/>
  <c r="AM38" i="28"/>
  <c r="AM34" i="28" s="1"/>
  <c r="BF44" i="49"/>
  <c r="BF58" i="47"/>
  <c r="AI47" i="44"/>
  <c r="AI43" i="44"/>
  <c r="AT48" i="32"/>
  <c r="Y24" i="32"/>
  <c r="BC49" i="25"/>
  <c r="AR60" i="29"/>
  <c r="C35" i="33"/>
  <c r="C34" i="33" s="1"/>
  <c r="D15" i="22"/>
  <c r="AL41" i="30"/>
  <c r="AG37" i="47"/>
  <c r="AT50" i="50"/>
  <c r="AA32" i="44"/>
  <c r="R34" i="25"/>
  <c r="AI46" i="43"/>
  <c r="AI42" i="43"/>
  <c r="H37" i="43"/>
  <c r="E553" i="20"/>
  <c r="AC395" i="20"/>
  <c r="BF69" i="23"/>
  <c r="M468" i="20"/>
  <c r="BF68" i="52"/>
  <c r="BF64" i="52"/>
  <c r="BF60" i="52"/>
  <c r="BF56" i="52"/>
  <c r="BF52" i="52"/>
  <c r="BF48" i="52"/>
  <c r="BO46" i="51"/>
  <c r="AM41" i="51"/>
  <c r="D11" i="51" s="1"/>
  <c r="G11" i="51" s="1"/>
  <c r="C41" i="51"/>
  <c r="BM49" i="34"/>
  <c r="AP42" i="22"/>
  <c r="Q33" i="31"/>
  <c r="AL51" i="30"/>
  <c r="AL49" i="30"/>
  <c r="Q33" i="30"/>
  <c r="AO44" i="21"/>
  <c r="BC43" i="28"/>
  <c r="X38" i="28"/>
  <c r="BF57" i="47"/>
  <c r="BF53" i="47"/>
  <c r="BF49" i="47"/>
  <c r="AY39" i="47"/>
  <c r="AY35" i="47" s="1"/>
  <c r="F39" i="47"/>
  <c r="D12" i="47" s="1"/>
  <c r="AI46" i="44"/>
  <c r="T37" i="44"/>
  <c r="D12" i="44" s="1"/>
  <c r="T24" i="44"/>
  <c r="AT47" i="32"/>
  <c r="BC48" i="25"/>
  <c r="AV39" i="25"/>
  <c r="AJ39" i="25"/>
  <c r="D7" i="25" s="1"/>
  <c r="G26" i="25"/>
  <c r="BO47" i="39"/>
  <c r="AT64" i="35"/>
  <c r="AR54" i="29"/>
  <c r="AR48" i="29"/>
  <c r="AP52" i="22"/>
  <c r="AP50" i="22"/>
  <c r="D6" i="22"/>
  <c r="G35" i="31"/>
  <c r="G34" i="31" s="1"/>
  <c r="AP33" i="28"/>
  <c r="C39" i="47"/>
  <c r="Z42" i="50"/>
  <c r="L37" i="44"/>
  <c r="D6" i="44" s="1"/>
  <c r="K800" i="20" s="1"/>
  <c r="D24" i="44"/>
  <c r="K36" i="46"/>
  <c r="BF49" i="23"/>
  <c r="AD39" i="23"/>
  <c r="AD35" i="23" s="1"/>
  <c r="F39" i="23"/>
  <c r="F35" i="23" s="1"/>
  <c r="BM76" i="51"/>
  <c r="BM74" i="51"/>
  <c r="BM72" i="51"/>
  <c r="BM68" i="51"/>
  <c r="BM66" i="51"/>
  <c r="BM64" i="51"/>
  <c r="BM60" i="51"/>
  <c r="BM45" i="34"/>
  <c r="E7" i="22"/>
  <c r="E17" i="30"/>
  <c r="G17" i="30" s="1"/>
  <c r="AJ37" i="27"/>
  <c r="D14" i="27" s="1"/>
  <c r="X37" i="27"/>
  <c r="BC53" i="28"/>
  <c r="X39" i="47"/>
  <c r="D10" i="47" s="1"/>
  <c r="W233" i="20" s="1"/>
  <c r="BO60" i="39"/>
  <c r="BM50" i="39"/>
  <c r="BM48" i="39"/>
  <c r="H256" i="20"/>
  <c r="AI41" i="43"/>
  <c r="R33" i="28"/>
  <c r="C3" i="39"/>
  <c r="F256" i="20"/>
  <c r="AC393" i="20"/>
  <c r="AD263" i="20"/>
  <c r="AD265" i="20"/>
  <c r="BF67" i="23"/>
  <c r="BF63" i="23"/>
  <c r="BF55" i="23"/>
  <c r="AV39" i="23"/>
  <c r="D16" i="23" s="1"/>
  <c r="AD24" i="33"/>
  <c r="BO51" i="51"/>
  <c r="BE41" i="51"/>
  <c r="C41" i="34"/>
  <c r="D9" i="34" s="1"/>
  <c r="E6" i="30"/>
  <c r="AB567" i="20" s="1"/>
  <c r="AA34" i="21"/>
  <c r="BC60" i="28"/>
  <c r="BF60" i="49"/>
  <c r="BF48" i="49"/>
  <c r="D12" i="49"/>
  <c r="BF55" i="47"/>
  <c r="BF51" i="47"/>
  <c r="L39" i="47"/>
  <c r="AT46" i="50"/>
  <c r="E23" i="50"/>
  <c r="AI41" i="44"/>
  <c r="R39" i="25"/>
  <c r="D12" i="25" s="1"/>
  <c r="T485" i="20"/>
  <c r="V144" i="20"/>
  <c r="AD261" i="20"/>
  <c r="F143" i="20"/>
  <c r="N320" i="20"/>
  <c r="BM46" i="39"/>
  <c r="F257" i="20"/>
  <c r="S554" i="20"/>
  <c r="BK43" i="19"/>
  <c r="BK42" i="19" s="1"/>
  <c r="BK39" i="19" s="1"/>
  <c r="BY72" i="19"/>
  <c r="BY70" i="19"/>
  <c r="AC392" i="20"/>
  <c r="V145" i="20"/>
  <c r="AC391" i="20"/>
  <c r="CA53" i="19"/>
  <c r="F295" i="20"/>
  <c r="F301" i="20"/>
  <c r="F298" i="20"/>
  <c r="F292" i="20"/>
  <c r="F288" i="20"/>
  <c r="A7" i="20"/>
  <c r="F297" i="20"/>
  <c r="F289" i="20"/>
  <c r="F299" i="20"/>
  <c r="T486" i="20"/>
  <c r="V142" i="20"/>
  <c r="K732" i="20"/>
  <c r="L620" i="20"/>
  <c r="BO45" i="39"/>
  <c r="AD219" i="20"/>
  <c r="U35" i="29"/>
  <c r="F141" i="20"/>
  <c r="E555" i="20"/>
  <c r="C1092" i="20"/>
  <c r="AC419" i="20"/>
  <c r="M510" i="20"/>
  <c r="M509" i="20"/>
  <c r="U391" i="20"/>
  <c r="U389" i="20"/>
  <c r="U388" i="20"/>
  <c r="U386" i="20"/>
  <c r="U387" i="20"/>
  <c r="BY69" i="19"/>
  <c r="C11" i="42"/>
  <c r="N145" i="20" s="1"/>
  <c r="AI36" i="42"/>
  <c r="U385" i="20"/>
  <c r="G17" i="40"/>
  <c r="G36" i="40"/>
  <c r="BK54" i="40"/>
  <c r="BK53" i="40" s="1"/>
  <c r="BK50" i="40" s="1"/>
  <c r="S553" i="20"/>
  <c r="F404" i="20"/>
  <c r="U420" i="20"/>
  <c r="U422" i="20"/>
  <c r="U425" i="20"/>
  <c r="BQ45" i="19"/>
  <c r="BQ41" i="19" s="1"/>
  <c r="O45" i="19"/>
  <c r="D24" i="19" s="1"/>
  <c r="AK61" i="42"/>
  <c r="F144" i="20"/>
  <c r="F419" i="20"/>
  <c r="F420" i="20"/>
  <c r="N261" i="20"/>
  <c r="AT56" i="35"/>
  <c r="AC390" i="20"/>
  <c r="R45" i="19"/>
  <c r="D25" i="19" s="1"/>
  <c r="AC388" i="20"/>
  <c r="AC389" i="20"/>
  <c r="U416" i="20"/>
  <c r="S741" i="20"/>
  <c r="U423" i="20"/>
  <c r="V27" i="29"/>
  <c r="O36" i="29"/>
  <c r="N24" i="33"/>
  <c r="E6" i="33"/>
  <c r="AA525" i="20"/>
  <c r="AA522" i="20"/>
  <c r="L581" i="20"/>
  <c r="E33" i="31"/>
  <c r="BQ54" i="40"/>
  <c r="BQ53" i="40" s="1"/>
  <c r="BQ50" i="40" s="1"/>
  <c r="G8" i="40"/>
  <c r="G15" i="40"/>
  <c r="G34" i="40"/>
  <c r="BI54" i="40"/>
  <c r="BI53" i="40" s="1"/>
  <c r="BI50" i="40" s="1"/>
  <c r="BA54" i="40"/>
  <c r="BA53" i="40" s="1"/>
  <c r="BA50" i="40" s="1"/>
  <c r="F400" i="20"/>
  <c r="T484" i="20"/>
  <c r="N142" i="20"/>
  <c r="C1088" i="20"/>
  <c r="AC416" i="20"/>
  <c r="E554" i="20"/>
  <c r="F423" i="20"/>
  <c r="AT53" i="35"/>
  <c r="AC32" i="37"/>
  <c r="CA80" i="19"/>
  <c r="U417" i="20"/>
  <c r="L37" i="42"/>
  <c r="D10" i="42" s="1"/>
  <c r="K32" i="42"/>
  <c r="AD220" i="20"/>
  <c r="C1093" i="20"/>
  <c r="AM45" i="19"/>
  <c r="AM41" i="19" s="1"/>
  <c r="L45" i="19"/>
  <c r="D20" i="19" s="1"/>
  <c r="BY77" i="19"/>
  <c r="CA77" i="19"/>
  <c r="CA79" i="19"/>
  <c r="AC384" i="20"/>
  <c r="F397" i="20"/>
  <c r="C973" i="20"/>
  <c r="T504" i="20"/>
  <c r="T503" i="20"/>
  <c r="T500" i="20"/>
  <c r="C974" i="20"/>
  <c r="C975" i="20"/>
  <c r="AC412" i="20"/>
  <c r="C1081" i="20"/>
  <c r="C1083" i="20"/>
  <c r="C1084" i="20"/>
  <c r="AC414" i="20"/>
  <c r="C1085" i="20"/>
  <c r="AC415" i="20"/>
  <c r="AI46" i="37"/>
  <c r="AD222" i="20"/>
  <c r="AD221" i="20"/>
  <c r="V37" i="37"/>
  <c r="U33" i="37" s="1"/>
  <c r="AC413" i="20"/>
  <c r="AI42" i="37"/>
  <c r="AI44" i="37"/>
  <c r="N37" i="37"/>
  <c r="D12" i="37" s="1"/>
  <c r="G12" i="37" s="1"/>
  <c r="C1082" i="20"/>
  <c r="F37" i="37"/>
  <c r="E33" i="37" s="1"/>
  <c r="U32" i="37"/>
  <c r="E14" i="37"/>
  <c r="M32" i="37"/>
  <c r="AI41" i="37"/>
  <c r="M35" i="37"/>
  <c r="M34" i="37" s="1"/>
  <c r="AA485" i="20"/>
  <c r="V143" i="20"/>
  <c r="BY75" i="19"/>
  <c r="CA75" i="19"/>
  <c r="AK65" i="42"/>
  <c r="AA32" i="42"/>
  <c r="S742" i="20"/>
  <c r="AK63" i="42"/>
  <c r="AK59" i="42"/>
  <c r="AK60" i="42"/>
  <c r="AK57" i="42"/>
  <c r="AC386" i="20"/>
  <c r="CA74" i="19"/>
  <c r="AK55" i="42"/>
  <c r="AK53" i="42"/>
  <c r="M505" i="20"/>
  <c r="AK52" i="42"/>
  <c r="AK50" i="42"/>
  <c r="C32" i="42"/>
  <c r="BY73" i="19"/>
  <c r="V141" i="20"/>
  <c r="CA72" i="19"/>
  <c r="S550" i="20"/>
  <c r="T480" i="20"/>
  <c r="AC387" i="20"/>
  <c r="CA70" i="19"/>
  <c r="CA71" i="19"/>
  <c r="CA69" i="19"/>
  <c r="AC385" i="20"/>
  <c r="S551" i="20"/>
  <c r="T482" i="20"/>
  <c r="AK47" i="42"/>
  <c r="AK46" i="42"/>
  <c r="F142" i="20"/>
  <c r="N141" i="20"/>
  <c r="S740" i="20"/>
  <c r="AK42" i="42"/>
  <c r="T37" i="42"/>
  <c r="M506" i="20"/>
  <c r="M507" i="20"/>
  <c r="M511" i="20"/>
  <c r="M504" i="20"/>
  <c r="AW54" i="40"/>
  <c r="AW53" i="40" s="1"/>
  <c r="AW50" i="40" s="1"/>
  <c r="F399" i="20"/>
  <c r="M508" i="20"/>
  <c r="CA68" i="19"/>
  <c r="CA66" i="19"/>
  <c r="T505" i="20"/>
  <c r="C821" i="20"/>
  <c r="S552" i="20"/>
  <c r="T483" i="20"/>
  <c r="CA64" i="19"/>
  <c r="U384" i="20"/>
  <c r="G37" i="40"/>
  <c r="G28" i="40"/>
  <c r="G7" i="40"/>
  <c r="AU54" i="40"/>
  <c r="AU53" i="40" s="1"/>
  <c r="AU50" i="40" s="1"/>
  <c r="AS54" i="40"/>
  <c r="AS53" i="40" s="1"/>
  <c r="AS50" i="40" s="1"/>
  <c r="F418" i="20"/>
  <c r="T481" i="20"/>
  <c r="S549" i="20"/>
  <c r="BY62" i="19"/>
  <c r="CA62" i="19"/>
  <c r="BY61" i="19"/>
  <c r="BY60" i="19"/>
  <c r="BY56" i="19"/>
  <c r="CA58" i="19"/>
  <c r="CA59" i="19"/>
  <c r="CA55" i="19"/>
  <c r="F396" i="20"/>
  <c r="F393" i="20"/>
  <c r="AG45" i="19"/>
  <c r="AG41" i="19" s="1"/>
  <c r="BY53" i="19"/>
  <c r="BY52" i="19"/>
  <c r="AC383" i="20"/>
  <c r="CA51" i="19"/>
  <c r="BY51" i="19"/>
  <c r="AE24" i="27"/>
  <c r="AD32" i="27"/>
  <c r="K36" i="36"/>
  <c r="D10" i="36"/>
  <c r="BF65" i="23"/>
  <c r="D11" i="29"/>
  <c r="F760" i="20" s="1"/>
  <c r="AG36" i="29"/>
  <c r="D16" i="29"/>
  <c r="Y36" i="29"/>
  <c r="E21" i="29"/>
  <c r="AD27" i="29"/>
  <c r="AC35" i="29"/>
  <c r="E35" i="29"/>
  <c r="F27" i="29"/>
  <c r="E9" i="29"/>
  <c r="N566" i="20" s="1"/>
  <c r="AA34" i="22"/>
  <c r="D16" i="22"/>
  <c r="D14" i="22"/>
  <c r="S34" i="22"/>
  <c r="E6" i="22"/>
  <c r="X346" i="20" s="1"/>
  <c r="E33" i="22"/>
  <c r="E14" i="30"/>
  <c r="E929" i="20" s="1"/>
  <c r="U32" i="30"/>
  <c r="AC523" i="20"/>
  <c r="AP45" i="19"/>
  <c r="BO73" i="51"/>
  <c r="E11" i="21"/>
  <c r="AF39" i="21"/>
  <c r="D11" i="21" s="1"/>
  <c r="AF26" i="21"/>
  <c r="O35" i="21"/>
  <c r="D5" i="21"/>
  <c r="C37" i="32"/>
  <c r="AK32" i="19"/>
  <c r="AJ40" i="19"/>
  <c r="M32" i="19"/>
  <c r="L40" i="19"/>
  <c r="AE26" i="23"/>
  <c r="E21" i="23"/>
  <c r="G21" i="23" s="1"/>
  <c r="AD34" i="23"/>
  <c r="D18" i="33"/>
  <c r="AA33" i="33"/>
  <c r="D15" i="48"/>
  <c r="G128" i="20" s="1"/>
  <c r="D18" i="48"/>
  <c r="M38" i="50"/>
  <c r="D13" i="50"/>
  <c r="I36" i="29"/>
  <c r="AT58" i="35"/>
  <c r="BY68" i="19"/>
  <c r="BY64" i="19"/>
  <c r="BY57" i="19"/>
  <c r="AJ45" i="19"/>
  <c r="AJ41" i="19" s="1"/>
  <c r="X45" i="19"/>
  <c r="X41" i="19" s="1"/>
  <c r="C45" i="19"/>
  <c r="D21" i="19" s="1"/>
  <c r="O39" i="23"/>
  <c r="D12" i="23" s="1"/>
  <c r="AR61" i="29"/>
  <c r="AR44" i="29"/>
  <c r="C3" i="29"/>
  <c r="AA39" i="52"/>
  <c r="D19" i="52" s="1"/>
  <c r="O39" i="52"/>
  <c r="O35" i="52" s="1"/>
  <c r="C39" i="52"/>
  <c r="T24" i="33"/>
  <c r="BO67" i="51"/>
  <c r="BM58" i="51"/>
  <c r="L41" i="51"/>
  <c r="L37" i="51" s="1"/>
  <c r="AG41" i="34"/>
  <c r="D15" i="34" s="1"/>
  <c r="G15" i="34" s="1"/>
  <c r="AP54" i="22"/>
  <c r="AP43" i="22"/>
  <c r="AL42" i="30"/>
  <c r="L39" i="21"/>
  <c r="K35" i="21" s="1"/>
  <c r="C34" i="21"/>
  <c r="E8" i="21"/>
  <c r="G8" i="21" s="1"/>
  <c r="L37" i="27"/>
  <c r="M24" i="27"/>
  <c r="C38" i="28"/>
  <c r="D9" i="28" s="1"/>
  <c r="K908" i="20" s="1"/>
  <c r="AK51" i="42"/>
  <c r="AK43" i="42"/>
  <c r="AK41" i="42"/>
  <c r="J37" i="42"/>
  <c r="I33" i="42" s="1"/>
  <c r="M32" i="42"/>
  <c r="D17" i="49"/>
  <c r="BF59" i="47"/>
  <c r="AQ26" i="47"/>
  <c r="AT55" i="50"/>
  <c r="AT49" i="50"/>
  <c r="T37" i="37"/>
  <c r="D7" i="37" s="1"/>
  <c r="W360" i="20" s="1"/>
  <c r="AT49" i="32"/>
  <c r="AT42" i="32"/>
  <c r="AM37" i="32"/>
  <c r="AM33" i="32" s="1"/>
  <c r="AA37" i="32"/>
  <c r="AA33" i="32" s="1"/>
  <c r="S24" i="32"/>
  <c r="C36" i="46"/>
  <c r="AT55" i="35"/>
  <c r="CA57" i="19"/>
  <c r="X39" i="23"/>
  <c r="D13" i="23" s="1"/>
  <c r="J27" i="36"/>
  <c r="AJ42" i="33"/>
  <c r="W33" i="33"/>
  <c r="D7" i="33"/>
  <c r="BO54" i="51"/>
  <c r="BO52" i="51"/>
  <c r="BO50" i="51"/>
  <c r="AP41" i="34"/>
  <c r="AP37" i="34" s="1"/>
  <c r="R41" i="34"/>
  <c r="R37" i="34" s="1"/>
  <c r="E16" i="34"/>
  <c r="AP49" i="22"/>
  <c r="D5" i="22"/>
  <c r="AJ26" i="21"/>
  <c r="I37" i="27"/>
  <c r="D5" i="27" s="1"/>
  <c r="E8" i="27"/>
  <c r="AG38" i="28"/>
  <c r="D14" i="28" s="1"/>
  <c r="K913" i="20" s="1"/>
  <c r="F37" i="42"/>
  <c r="E33" i="42" s="1"/>
  <c r="AT57" i="50"/>
  <c r="AT52" i="50"/>
  <c r="D21" i="50"/>
  <c r="AT52" i="32"/>
  <c r="AT45" i="32"/>
  <c r="AA39" i="25"/>
  <c r="D8" i="25" s="1"/>
  <c r="G234" i="20" s="1"/>
  <c r="O39" i="25"/>
  <c r="D9" i="25" s="1"/>
  <c r="G231" i="20" s="1"/>
  <c r="C39" i="25"/>
  <c r="D13" i="25" s="1"/>
  <c r="BM59" i="39"/>
  <c r="BE41" i="38"/>
  <c r="D15" i="38" s="1"/>
  <c r="K1091" i="20" s="1"/>
  <c r="AG41" i="38"/>
  <c r="D7" i="38" s="1"/>
  <c r="K1083" i="20" s="1"/>
  <c r="U41" i="38"/>
  <c r="CA63" i="19"/>
  <c r="BB45" i="19"/>
  <c r="D6" i="19" s="1"/>
  <c r="BF57" i="23"/>
  <c r="AS39" i="23"/>
  <c r="D17" i="23" s="1"/>
  <c r="G33" i="33"/>
  <c r="BO71" i="51"/>
  <c r="AA32" i="31"/>
  <c r="AB26" i="21"/>
  <c r="BC58" i="28"/>
  <c r="BC42" i="28"/>
  <c r="F24" i="42"/>
  <c r="BF64" i="49"/>
  <c r="BF56" i="49"/>
  <c r="BF52" i="49"/>
  <c r="BF69" i="47"/>
  <c r="AT59" i="50"/>
  <c r="V42" i="50"/>
  <c r="D18" i="50" s="1"/>
  <c r="E32" i="37"/>
  <c r="AI44" i="44"/>
  <c r="L24" i="44"/>
  <c r="AR46" i="46"/>
  <c r="AR44" i="46"/>
  <c r="BC44" i="25"/>
  <c r="X39" i="25"/>
  <c r="D14" i="25" s="1"/>
  <c r="W323" i="20" s="1"/>
  <c r="L39" i="25"/>
  <c r="L35" i="25" s="1"/>
  <c r="F34" i="25"/>
  <c r="BM57" i="39"/>
  <c r="BO49" i="39"/>
  <c r="AS41" i="39"/>
  <c r="E22" i="39"/>
  <c r="BB41" i="38"/>
  <c r="BB37" i="38" s="1"/>
  <c r="AP41" i="38"/>
  <c r="D18" i="38" s="1"/>
  <c r="K1094" i="20" s="1"/>
  <c r="F41" i="38"/>
  <c r="F37" i="38" s="1"/>
  <c r="CA76" i="19"/>
  <c r="BY67" i="19"/>
  <c r="BY49" i="19"/>
  <c r="AD45" i="19"/>
  <c r="AD41" i="19" s="1"/>
  <c r="I45" i="19"/>
  <c r="I41" i="19" s="1"/>
  <c r="AG39" i="23"/>
  <c r="AG35" i="23" s="1"/>
  <c r="U39" i="23"/>
  <c r="D11" i="23" s="1"/>
  <c r="AR59" i="29"/>
  <c r="AR57" i="29"/>
  <c r="AS39" i="52"/>
  <c r="AS35" i="52" s="1"/>
  <c r="AC32" i="33"/>
  <c r="BO62" i="51"/>
  <c r="BM57" i="51"/>
  <c r="BM49" i="51"/>
  <c r="BM47" i="51"/>
  <c r="BO52" i="34"/>
  <c r="BO50" i="34"/>
  <c r="AP51" i="22"/>
  <c r="AP44" i="22"/>
  <c r="D18" i="22"/>
  <c r="M32" i="31"/>
  <c r="AE32" i="30"/>
  <c r="AB39" i="21"/>
  <c r="D14" i="21" s="1"/>
  <c r="G14" i="21" s="1"/>
  <c r="T26" i="21"/>
  <c r="AG32" i="27"/>
  <c r="V37" i="42"/>
  <c r="D13" i="42" s="1"/>
  <c r="G13" i="42" s="1"/>
  <c r="AD24" i="37"/>
  <c r="C34" i="25"/>
  <c r="BO47" i="38"/>
  <c r="BY80" i="19"/>
  <c r="CA67" i="19"/>
  <c r="CA50" i="19"/>
  <c r="CA49" i="19"/>
  <c r="AY45" i="19"/>
  <c r="D17" i="19" s="1"/>
  <c r="BF60" i="23"/>
  <c r="BF45" i="23"/>
  <c r="M36" i="36"/>
  <c r="AG38" i="36"/>
  <c r="AG37" i="36" s="1"/>
  <c r="AR56" i="29"/>
  <c r="AR46" i="29"/>
  <c r="U36" i="29"/>
  <c r="AD39" i="52"/>
  <c r="F39" i="52"/>
  <c r="D11" i="52" s="1"/>
  <c r="AJ41" i="33"/>
  <c r="S32" i="33"/>
  <c r="BO57" i="51"/>
  <c r="E21" i="51"/>
  <c r="AY36" i="34"/>
  <c r="AP53" i="22"/>
  <c r="M34" i="22"/>
  <c r="AL52" i="30"/>
  <c r="T39" i="21"/>
  <c r="D18" i="21" s="1"/>
  <c r="G18" i="21" s="1"/>
  <c r="AI35" i="21"/>
  <c r="BC57" i="28"/>
  <c r="AA38" i="28"/>
  <c r="AA34" i="28" s="1"/>
  <c r="C3" i="44"/>
  <c r="R32" i="32"/>
  <c r="BO56" i="39"/>
  <c r="BO53" i="39"/>
  <c r="BO48" i="38"/>
  <c r="BO45" i="38"/>
  <c r="BY59" i="19"/>
  <c r="BF59" i="23"/>
  <c r="AM36" i="34"/>
  <c r="E7" i="31"/>
  <c r="G7" i="31" s="1"/>
  <c r="C35" i="21"/>
  <c r="I35" i="42"/>
  <c r="I34" i="42" s="1"/>
  <c r="E15" i="49"/>
  <c r="BF67" i="47"/>
  <c r="E9" i="47"/>
  <c r="F24" i="37"/>
  <c r="AT50" i="32"/>
  <c r="AT43" i="32"/>
  <c r="R37" i="32"/>
  <c r="D10" i="32" s="1"/>
  <c r="AE24" i="32"/>
  <c r="M36" i="46"/>
  <c r="BC43" i="25"/>
  <c r="AP39" i="25"/>
  <c r="BM58" i="39"/>
  <c r="BM56" i="39"/>
  <c r="BB41" i="39"/>
  <c r="BB37" i="39" s="1"/>
  <c r="AP41" i="39"/>
  <c r="D8" i="39" s="1"/>
  <c r="G259" i="20" s="1"/>
  <c r="I41" i="39"/>
  <c r="D5" i="39" s="1"/>
  <c r="G256" i="20" s="1"/>
  <c r="BM48" i="38"/>
  <c r="E11" i="38"/>
  <c r="T472" i="20"/>
  <c r="T470" i="20"/>
  <c r="I41" i="51"/>
  <c r="AT51" i="35"/>
  <c r="W36" i="35"/>
  <c r="D16" i="35"/>
  <c r="AT48" i="35"/>
  <c r="AT49" i="35"/>
  <c r="M499" i="20"/>
  <c r="D24" i="48"/>
  <c r="D21" i="48"/>
  <c r="AY41" i="51"/>
  <c r="AY37" i="51" s="1"/>
  <c r="X41" i="51"/>
  <c r="X37" i="51" s="1"/>
  <c r="E9" i="51"/>
  <c r="BM45" i="51"/>
  <c r="U41" i="51"/>
  <c r="D8" i="51" s="1"/>
  <c r="U473" i="20" s="1"/>
  <c r="AT47" i="35"/>
  <c r="AT46" i="35"/>
  <c r="S566" i="20"/>
  <c r="M467" i="20"/>
  <c r="M26" i="23"/>
  <c r="R39" i="23"/>
  <c r="D14" i="23" s="1"/>
  <c r="S569" i="20"/>
  <c r="M470" i="20"/>
  <c r="C39" i="23"/>
  <c r="D9" i="23" s="1"/>
  <c r="AE224" i="20" s="1"/>
  <c r="BF43" i="23"/>
  <c r="AC36" i="35"/>
  <c r="E10" i="35"/>
  <c r="G37" i="35"/>
  <c r="M51" i="40"/>
  <c r="E24" i="40"/>
  <c r="H304" i="20" s="1"/>
  <c r="AY54" i="40"/>
  <c r="AY53" i="40" s="1"/>
  <c r="AY50" i="40" s="1"/>
  <c r="BX258" i="40"/>
  <c r="BX182" i="40"/>
  <c r="BX292" i="40"/>
  <c r="BX168" i="40"/>
  <c r="BX148" i="40"/>
  <c r="BX379" i="40"/>
  <c r="M38" i="29"/>
  <c r="M37" i="29" s="1"/>
  <c r="BX272" i="40"/>
  <c r="BX228" i="40"/>
  <c r="BX286" i="40"/>
  <c r="BX345" i="40"/>
  <c r="BX202" i="40"/>
  <c r="BX178" i="40"/>
  <c r="C822" i="20"/>
  <c r="T502" i="20"/>
  <c r="T498" i="20"/>
  <c r="T499" i="20"/>
  <c r="M483" i="20"/>
  <c r="M486" i="20"/>
  <c r="A110" i="20"/>
  <c r="BX302" i="40"/>
  <c r="BX256" i="40"/>
  <c r="BX252" i="40"/>
  <c r="BX244" i="40"/>
  <c r="BX262" i="40"/>
  <c r="A102" i="20"/>
  <c r="BX296" i="40"/>
  <c r="BX235" i="40"/>
  <c r="A98" i="20"/>
  <c r="BX307" i="40"/>
  <c r="BX303" i="40"/>
  <c r="BX242" i="40"/>
  <c r="A105" i="20"/>
  <c r="E17" i="19"/>
  <c r="AY40" i="19"/>
  <c r="AB32" i="19"/>
  <c r="E12" i="19"/>
  <c r="E21" i="19"/>
  <c r="X154" i="20" s="1"/>
  <c r="D32" i="19"/>
  <c r="C40" i="19"/>
  <c r="Y36" i="36"/>
  <c r="D11" i="36"/>
  <c r="G11" i="36" s="1"/>
  <c r="D14" i="52"/>
  <c r="BF47" i="23"/>
  <c r="W36" i="36"/>
  <c r="D12" i="36"/>
  <c r="W225" i="20" s="1"/>
  <c r="AI35" i="36"/>
  <c r="AJ27" i="36"/>
  <c r="S35" i="36"/>
  <c r="S38" i="36"/>
  <c r="S37" i="36" s="1"/>
  <c r="K35" i="36"/>
  <c r="L27" i="36"/>
  <c r="C35" i="36"/>
  <c r="D27" i="36"/>
  <c r="X37" i="38"/>
  <c r="D11" i="38"/>
  <c r="AZ31" i="48"/>
  <c r="L39" i="23"/>
  <c r="L35" i="23" s="1"/>
  <c r="AA40" i="19"/>
  <c r="E9" i="36"/>
  <c r="D6" i="29"/>
  <c r="N432" i="20" s="1"/>
  <c r="AE36" i="29"/>
  <c r="E20" i="29"/>
  <c r="G20" i="29" s="1"/>
  <c r="AI35" i="29"/>
  <c r="E13" i="29"/>
  <c r="G13" i="29" s="1"/>
  <c r="S35" i="29"/>
  <c r="D27" i="29"/>
  <c r="C35" i="29"/>
  <c r="D22" i="29"/>
  <c r="D6" i="33"/>
  <c r="M33" i="33"/>
  <c r="M503" i="20"/>
  <c r="M502" i="20"/>
  <c r="AB31" i="48"/>
  <c r="BY78" i="19"/>
  <c r="BY65" i="19"/>
  <c r="G36" i="36"/>
  <c r="P31" i="48"/>
  <c r="E6" i="19"/>
  <c r="BC32" i="19"/>
  <c r="AP40" i="19"/>
  <c r="AQ32" i="19"/>
  <c r="S32" i="19"/>
  <c r="AY39" i="23"/>
  <c r="E17" i="51"/>
  <c r="AP36" i="51"/>
  <c r="AE28" i="51"/>
  <c r="E18" i="51"/>
  <c r="S28" i="51"/>
  <c r="R36" i="51"/>
  <c r="G28" i="51"/>
  <c r="BF67" i="49"/>
  <c r="D9" i="35"/>
  <c r="AC37" i="35"/>
  <c r="D23" i="35"/>
  <c r="M37" i="35"/>
  <c r="P32" i="19"/>
  <c r="AK26" i="23"/>
  <c r="AB27" i="36"/>
  <c r="AR52" i="29"/>
  <c r="E13" i="51"/>
  <c r="O36" i="51"/>
  <c r="BB41" i="34"/>
  <c r="BB37" i="34" s="1"/>
  <c r="I41" i="34"/>
  <c r="D8" i="34" s="1"/>
  <c r="G8" i="34" s="1"/>
  <c r="D17" i="31"/>
  <c r="W33" i="31"/>
  <c r="D10" i="31"/>
  <c r="O350" i="20" s="1"/>
  <c r="O33" i="31"/>
  <c r="E8" i="31"/>
  <c r="S32" i="31"/>
  <c r="L24" i="31"/>
  <c r="K32" i="31"/>
  <c r="E16" i="31"/>
  <c r="G16" i="31" s="1"/>
  <c r="D24" i="31"/>
  <c r="C32" i="31"/>
  <c r="S33" i="30"/>
  <c r="D10" i="30"/>
  <c r="K33" i="30"/>
  <c r="D19" i="30"/>
  <c r="C33" i="30"/>
  <c r="D15" i="30"/>
  <c r="D930" i="20" s="1"/>
  <c r="I32" i="30"/>
  <c r="E18" i="30"/>
  <c r="J24" i="30"/>
  <c r="AO47" i="21"/>
  <c r="I32" i="37"/>
  <c r="J24" i="37"/>
  <c r="AT54" i="35"/>
  <c r="CA78" i="19"/>
  <c r="CA73" i="19"/>
  <c r="BY63" i="19"/>
  <c r="BY58" i="19"/>
  <c r="AA45" i="19"/>
  <c r="D12" i="19" s="1"/>
  <c r="F45" i="19"/>
  <c r="F41" i="19" s="1"/>
  <c r="BF62" i="23"/>
  <c r="BF46" i="23"/>
  <c r="AA39" i="23"/>
  <c r="D6" i="23" s="1"/>
  <c r="I39" i="23"/>
  <c r="I35" i="23" s="1"/>
  <c r="E5" i="23"/>
  <c r="G5" i="23" s="1"/>
  <c r="AR45" i="36"/>
  <c r="R27" i="36"/>
  <c r="AR51" i="29"/>
  <c r="AR49" i="29"/>
  <c r="AQ26" i="52"/>
  <c r="K33" i="33"/>
  <c r="D13" i="33"/>
  <c r="C33" i="33"/>
  <c r="D12" i="33"/>
  <c r="M551" i="20" s="1"/>
  <c r="X24" i="33"/>
  <c r="W32" i="33"/>
  <c r="O32" i="33"/>
  <c r="E5" i="33"/>
  <c r="G5" i="33" s="1"/>
  <c r="E11" i="33"/>
  <c r="G11" i="33" s="1"/>
  <c r="G32" i="33"/>
  <c r="BM75" i="51"/>
  <c r="BM73" i="51"/>
  <c r="AD41" i="51"/>
  <c r="BM50" i="34"/>
  <c r="BM48" i="34"/>
  <c r="D10" i="22"/>
  <c r="W350" i="20" s="1"/>
  <c r="Q34" i="22"/>
  <c r="AI33" i="22"/>
  <c r="E8" i="22"/>
  <c r="X348" i="20" s="1"/>
  <c r="C33" i="22"/>
  <c r="D25" i="22"/>
  <c r="AJ43" i="31"/>
  <c r="AL43" i="30"/>
  <c r="AV38" i="28"/>
  <c r="AV34" i="28" s="1"/>
  <c r="AJ38" i="28"/>
  <c r="AJ34" i="28" s="1"/>
  <c r="AT66" i="35"/>
  <c r="G36" i="35"/>
  <c r="E12" i="35"/>
  <c r="AS45" i="19"/>
  <c r="AS41" i="19" s="1"/>
  <c r="Q35" i="36"/>
  <c r="X27" i="29"/>
  <c r="E5" i="51"/>
  <c r="BO48" i="34"/>
  <c r="E11" i="31"/>
  <c r="J37" i="37"/>
  <c r="I33" i="37" s="1"/>
  <c r="AP37" i="38"/>
  <c r="J28" i="35"/>
  <c r="E18" i="35"/>
  <c r="CA61" i="19"/>
  <c r="CA56" i="19"/>
  <c r="AD43" i="19"/>
  <c r="Q38" i="36"/>
  <c r="Q37" i="36" s="1"/>
  <c r="R34" i="52"/>
  <c r="E7" i="52"/>
  <c r="H494" i="20" s="1"/>
  <c r="S26" i="52"/>
  <c r="BM52" i="51"/>
  <c r="BM50" i="51"/>
  <c r="BM48" i="51"/>
  <c r="O41" i="51"/>
  <c r="D13" i="51" s="1"/>
  <c r="AM36" i="51"/>
  <c r="E19" i="22"/>
  <c r="G19" i="22" s="1"/>
  <c r="AH25" i="22"/>
  <c r="E12" i="22"/>
  <c r="G12" i="22" s="1"/>
  <c r="Z25" i="22"/>
  <c r="I33" i="22"/>
  <c r="E21" i="22"/>
  <c r="G21" i="22" s="1"/>
  <c r="Z24" i="30"/>
  <c r="E38" i="50"/>
  <c r="D5" i="50"/>
  <c r="F633" i="20" s="1"/>
  <c r="F37" i="32"/>
  <c r="V24" i="32"/>
  <c r="U32" i="32"/>
  <c r="AT60" i="35"/>
  <c r="E8" i="35"/>
  <c r="BY79" i="19"/>
  <c r="CA60" i="19"/>
  <c r="BY54" i="19"/>
  <c r="CA52" i="19"/>
  <c r="U45" i="19"/>
  <c r="D26" i="19" s="1"/>
  <c r="BF64" i="23"/>
  <c r="BF48" i="23"/>
  <c r="AJ39" i="23"/>
  <c r="D8" i="23" s="1"/>
  <c r="F34" i="23"/>
  <c r="E10" i="23"/>
  <c r="G10" i="23" s="1"/>
  <c r="W38" i="36"/>
  <c r="W37" i="36" s="1"/>
  <c r="AC36" i="36"/>
  <c r="E17" i="36"/>
  <c r="AB724" i="20" s="1"/>
  <c r="AR58" i="29"/>
  <c r="P27" i="29"/>
  <c r="E15" i="29"/>
  <c r="O433" i="20" s="1"/>
  <c r="J25" i="22"/>
  <c r="G33" i="31"/>
  <c r="BF45" i="47"/>
  <c r="AP39" i="47"/>
  <c r="D9" i="47" s="1"/>
  <c r="AS36" i="38"/>
  <c r="D5" i="43"/>
  <c r="D783" i="20" s="1"/>
  <c r="Y33" i="43"/>
  <c r="AT63" i="35"/>
  <c r="AT52" i="35"/>
  <c r="AT50" i="35"/>
  <c r="CA54" i="19"/>
  <c r="E20" i="19"/>
  <c r="AR44" i="36"/>
  <c r="E16" i="36"/>
  <c r="AR53" i="29"/>
  <c r="E18" i="29"/>
  <c r="G18" i="29" s="1"/>
  <c r="AK35" i="29"/>
  <c r="AK38" i="29"/>
  <c r="AK37" i="29" s="1"/>
  <c r="Q36" i="29"/>
  <c r="M35" i="29"/>
  <c r="N27" i="29"/>
  <c r="K38" i="29"/>
  <c r="K37" i="29" s="1"/>
  <c r="BF66" i="52"/>
  <c r="BF62" i="52"/>
  <c r="BF58" i="52"/>
  <c r="BF54" i="52"/>
  <c r="BF50" i="52"/>
  <c r="BF46" i="52"/>
  <c r="L39" i="52"/>
  <c r="D15" i="52" s="1"/>
  <c r="O34" i="52"/>
  <c r="E8" i="52"/>
  <c r="H495" i="20" s="1"/>
  <c r="D13" i="52"/>
  <c r="E12" i="34"/>
  <c r="AP48" i="22"/>
  <c r="R24" i="30"/>
  <c r="U37" i="39"/>
  <c r="D15" i="39"/>
  <c r="AG36" i="38"/>
  <c r="AH28" i="38"/>
  <c r="U36" i="38"/>
  <c r="E9" i="38"/>
  <c r="L1085" i="20" s="1"/>
  <c r="V28" i="38"/>
  <c r="BF49" i="52"/>
  <c r="BF45" i="52"/>
  <c r="BM69" i="51"/>
  <c r="BM46" i="51"/>
  <c r="AV41" i="51"/>
  <c r="D10" i="51" s="1"/>
  <c r="AA41" i="51"/>
  <c r="AA37" i="51" s="1"/>
  <c r="F41" i="51"/>
  <c r="P24" i="30"/>
  <c r="E5" i="21"/>
  <c r="G5" i="21" s="1"/>
  <c r="P26" i="21"/>
  <c r="G34" i="21"/>
  <c r="E6" i="21"/>
  <c r="U32" i="27"/>
  <c r="E15" i="27"/>
  <c r="E5" i="27"/>
  <c r="I35" i="27"/>
  <c r="I34" i="27" s="1"/>
  <c r="I32" i="27"/>
  <c r="BC46" i="28"/>
  <c r="AK45" i="42"/>
  <c r="E11" i="50"/>
  <c r="AN42" i="50"/>
  <c r="AE40" i="50"/>
  <c r="AE39" i="50" s="1"/>
  <c r="AF42" i="50"/>
  <c r="D14" i="50" s="1"/>
  <c r="E15" i="50"/>
  <c r="G15" i="50" s="1"/>
  <c r="O37" i="50"/>
  <c r="P42" i="50"/>
  <c r="E9" i="50"/>
  <c r="G637" i="20" s="1"/>
  <c r="H42" i="50"/>
  <c r="D9" i="50" s="1"/>
  <c r="F637" i="20" s="1"/>
  <c r="O37" i="32"/>
  <c r="D15" i="32" s="1"/>
  <c r="D17" i="46"/>
  <c r="AE36" i="46"/>
  <c r="O36" i="46"/>
  <c r="D15" i="46"/>
  <c r="AJ27" i="46"/>
  <c r="E19" i="46"/>
  <c r="G19" i="46" s="1"/>
  <c r="E22" i="46"/>
  <c r="AA35" i="46"/>
  <c r="E9" i="46"/>
  <c r="K35" i="46"/>
  <c r="E16" i="46"/>
  <c r="G16" i="46" s="1"/>
  <c r="D27" i="46"/>
  <c r="T27" i="46"/>
  <c r="AP39" i="52"/>
  <c r="AP35" i="52" s="1"/>
  <c r="U39" i="52"/>
  <c r="U35" i="52" s="1"/>
  <c r="I39" i="52"/>
  <c r="D9" i="52" s="1"/>
  <c r="G496" i="20" s="1"/>
  <c r="AJ47" i="33"/>
  <c r="C32" i="33"/>
  <c r="D24" i="33"/>
  <c r="BM67" i="51"/>
  <c r="BM65" i="51"/>
  <c r="BO55" i="51"/>
  <c r="BM53" i="51"/>
  <c r="AS41" i="51"/>
  <c r="AS37" i="51" s="1"/>
  <c r="Y28" i="51"/>
  <c r="BM51" i="34"/>
  <c r="AY41" i="34"/>
  <c r="D10" i="34" s="1"/>
  <c r="AM41" i="34"/>
  <c r="AM37" i="34" s="1"/>
  <c r="AD41" i="34"/>
  <c r="D17" i="34" s="1"/>
  <c r="AA36" i="34"/>
  <c r="E13" i="22"/>
  <c r="G13" i="22" s="1"/>
  <c r="G36" i="22"/>
  <c r="G35" i="22" s="1"/>
  <c r="G32" i="22" s="1"/>
  <c r="Q32" i="31"/>
  <c r="O32" i="30"/>
  <c r="AD39" i="21"/>
  <c r="AC35" i="21" s="1"/>
  <c r="H39" i="21"/>
  <c r="D6" i="21" s="1"/>
  <c r="AI34" i="21"/>
  <c r="X26" i="21"/>
  <c r="AG37" i="27"/>
  <c r="D16" i="27" s="1"/>
  <c r="G16" i="27" s="1"/>
  <c r="R32" i="27"/>
  <c r="BC52" i="28"/>
  <c r="AK25" i="28"/>
  <c r="E20" i="28"/>
  <c r="L998" i="20" s="1"/>
  <c r="Y25" i="28"/>
  <c r="E6" i="28"/>
  <c r="L905" i="20" s="1"/>
  <c r="M25" i="28"/>
  <c r="L33" i="28"/>
  <c r="BF51" i="49"/>
  <c r="AI45" i="44"/>
  <c r="Z24" i="44"/>
  <c r="Z37" i="44"/>
  <c r="Y32" i="44"/>
  <c r="R24" i="44"/>
  <c r="R37" i="44"/>
  <c r="Q32" i="44"/>
  <c r="E15" i="44"/>
  <c r="I32" i="44"/>
  <c r="E10" i="44"/>
  <c r="L804" i="20" s="1"/>
  <c r="AV41" i="39"/>
  <c r="AV37" i="39" s="1"/>
  <c r="U37" i="38"/>
  <c r="D9" i="38"/>
  <c r="K1085" i="20" s="1"/>
  <c r="I41" i="38"/>
  <c r="D8" i="38" s="1"/>
  <c r="K1084" i="20" s="1"/>
  <c r="BO65" i="51"/>
  <c r="BO60" i="51"/>
  <c r="C3" i="51"/>
  <c r="BO51" i="34"/>
  <c r="O36" i="34"/>
  <c r="AJ42" i="31"/>
  <c r="U33" i="31"/>
  <c r="AL46" i="30"/>
  <c r="M32" i="30"/>
  <c r="H24" i="30"/>
  <c r="D13" i="21"/>
  <c r="G13" i="21" s="1"/>
  <c r="E18" i="27"/>
  <c r="AP32" i="27"/>
  <c r="AQ24" i="27"/>
  <c r="F32" i="27"/>
  <c r="G24" i="27"/>
  <c r="E16" i="49"/>
  <c r="AP34" i="49"/>
  <c r="AQ26" i="49"/>
  <c r="E12" i="49"/>
  <c r="AD34" i="49"/>
  <c r="AE26" i="49"/>
  <c r="E8" i="49"/>
  <c r="S26" i="49"/>
  <c r="G26" i="49"/>
  <c r="E6" i="49"/>
  <c r="Y35" i="37"/>
  <c r="Y34" i="37" s="1"/>
  <c r="BF44" i="52"/>
  <c r="AM39" i="52"/>
  <c r="D16" i="52" s="1"/>
  <c r="R39" i="52"/>
  <c r="R35" i="52" s="1"/>
  <c r="AB24" i="33"/>
  <c r="BO76" i="51"/>
  <c r="BO74" i="51"/>
  <c r="BO59" i="51"/>
  <c r="BO58" i="51"/>
  <c r="BM56" i="51"/>
  <c r="BO49" i="51"/>
  <c r="BO49" i="34"/>
  <c r="AA41" i="34"/>
  <c r="D16" i="34" s="1"/>
  <c r="O41" i="34"/>
  <c r="D5" i="34" s="1"/>
  <c r="G5" i="34" s="1"/>
  <c r="F41" i="34"/>
  <c r="D6" i="34" s="1"/>
  <c r="F36" i="34"/>
  <c r="AP46" i="22"/>
  <c r="C34" i="22"/>
  <c r="O35" i="30"/>
  <c r="O34" i="30" s="1"/>
  <c r="X39" i="21"/>
  <c r="U34" i="21"/>
  <c r="H26" i="21"/>
  <c r="AK54" i="42"/>
  <c r="BF54" i="47"/>
  <c r="AT54" i="50"/>
  <c r="X42" i="50"/>
  <c r="AI43" i="37"/>
  <c r="I33" i="44"/>
  <c r="D15" i="44"/>
  <c r="AI45" i="43"/>
  <c r="R37" i="43"/>
  <c r="BF63" i="52"/>
  <c r="BF59" i="52"/>
  <c r="BF47" i="52"/>
  <c r="AJ48" i="33"/>
  <c r="AJ46" i="33"/>
  <c r="BO75" i="51"/>
  <c r="BO63" i="51"/>
  <c r="BM61" i="51"/>
  <c r="BO56" i="51"/>
  <c r="BO47" i="51"/>
  <c r="BB41" i="51"/>
  <c r="D23" i="51" s="1"/>
  <c r="AG41" i="51"/>
  <c r="AG37" i="51" s="1"/>
  <c r="AV36" i="51"/>
  <c r="BM52" i="34"/>
  <c r="BM47" i="34"/>
  <c r="BO45" i="34"/>
  <c r="AS41" i="34"/>
  <c r="D21" i="34" s="1"/>
  <c r="G21" i="34" s="1"/>
  <c r="C36" i="34"/>
  <c r="AP58" i="22"/>
  <c r="AP56" i="22"/>
  <c r="D14" i="31"/>
  <c r="AL50" i="30"/>
  <c r="AF24" i="30"/>
  <c r="L26" i="21"/>
  <c r="K34" i="21"/>
  <c r="S34" i="21"/>
  <c r="AP37" i="27"/>
  <c r="AP33" i="27" s="1"/>
  <c r="S24" i="27"/>
  <c r="BC54" i="28"/>
  <c r="R38" i="28"/>
  <c r="D10" i="28" s="1"/>
  <c r="K909" i="20" s="1"/>
  <c r="I38" i="28"/>
  <c r="I34" i="28" s="1"/>
  <c r="AK64" i="42"/>
  <c r="D17" i="42"/>
  <c r="Q33" i="42"/>
  <c r="E15" i="42"/>
  <c r="Z37" i="42"/>
  <c r="Z24" i="42"/>
  <c r="Q32" i="42"/>
  <c r="R24" i="42"/>
  <c r="AM34" i="49"/>
  <c r="E19" i="49"/>
  <c r="BF61" i="47"/>
  <c r="E5" i="32"/>
  <c r="E731" i="20" s="1"/>
  <c r="AK24" i="32"/>
  <c r="AJ32" i="32"/>
  <c r="E13" i="32"/>
  <c r="L1037" i="20" s="1"/>
  <c r="L32" i="32"/>
  <c r="M24" i="32"/>
  <c r="AG39" i="25"/>
  <c r="D18" i="25" s="1"/>
  <c r="AY41" i="38"/>
  <c r="R37" i="38"/>
  <c r="E10" i="28"/>
  <c r="L909" i="20" s="1"/>
  <c r="AB24" i="42"/>
  <c r="E8" i="42"/>
  <c r="AD39" i="47"/>
  <c r="I39" i="47"/>
  <c r="I35" i="47" s="1"/>
  <c r="X35" i="47"/>
  <c r="AT58" i="50"/>
  <c r="AT47" i="50"/>
  <c r="R42" i="50"/>
  <c r="Y37" i="50"/>
  <c r="E18" i="50"/>
  <c r="G18" i="50" s="1"/>
  <c r="E8" i="50"/>
  <c r="G636" i="20" s="1"/>
  <c r="AD37" i="37"/>
  <c r="D5" i="37" s="1"/>
  <c r="D37" i="37"/>
  <c r="D17" i="37" s="1"/>
  <c r="S32" i="37"/>
  <c r="N24" i="37"/>
  <c r="AB37" i="44"/>
  <c r="D37" i="44"/>
  <c r="E18" i="44"/>
  <c r="AJ37" i="32"/>
  <c r="AR50" i="46"/>
  <c r="U39" i="25"/>
  <c r="BO61" i="39"/>
  <c r="AM41" i="39"/>
  <c r="AA41" i="39"/>
  <c r="D11" i="39" s="1"/>
  <c r="R41" i="39"/>
  <c r="D12" i="39" s="1"/>
  <c r="F41" i="39"/>
  <c r="F37" i="39" s="1"/>
  <c r="D20" i="39"/>
  <c r="AA36" i="38"/>
  <c r="AI44" i="43"/>
  <c r="W32" i="43"/>
  <c r="AM37" i="27"/>
  <c r="D12" i="27" s="1"/>
  <c r="R37" i="27"/>
  <c r="R33" i="27" s="1"/>
  <c r="AG35" i="27"/>
  <c r="AG34" i="27" s="1"/>
  <c r="AK56" i="42"/>
  <c r="AK49" i="42"/>
  <c r="AK44" i="42"/>
  <c r="AB37" i="42"/>
  <c r="D37" i="42"/>
  <c r="D8" i="42" s="1"/>
  <c r="AV39" i="47"/>
  <c r="AV35" i="47" s="1"/>
  <c r="AA39" i="47"/>
  <c r="AT60" i="50"/>
  <c r="E7" i="50"/>
  <c r="G635" i="20" s="1"/>
  <c r="AB37" i="37"/>
  <c r="AA33" i="37" s="1"/>
  <c r="E6" i="44"/>
  <c r="L800" i="20" s="1"/>
  <c r="G24" i="32"/>
  <c r="AR47" i="46"/>
  <c r="AE38" i="46"/>
  <c r="AE37" i="46" s="1"/>
  <c r="AM39" i="25"/>
  <c r="AP34" i="25"/>
  <c r="BO59" i="39"/>
  <c r="BM52" i="39"/>
  <c r="BO50" i="39"/>
  <c r="BO46" i="39"/>
  <c r="BE37" i="39"/>
  <c r="X36" i="38"/>
  <c r="L35" i="28"/>
  <c r="AK58" i="42"/>
  <c r="AE32" i="42"/>
  <c r="E10" i="42"/>
  <c r="P147" i="20" s="1"/>
  <c r="BF66" i="47"/>
  <c r="AH42" i="50"/>
  <c r="AJ35" i="32"/>
  <c r="AJ34" i="32" s="1"/>
  <c r="U36" i="46"/>
  <c r="AD34" i="25"/>
  <c r="BO58" i="39"/>
  <c r="BO54" i="39"/>
  <c r="BO52" i="39"/>
  <c r="O41" i="39"/>
  <c r="D9" i="39" s="1"/>
  <c r="G260" i="20" s="1"/>
  <c r="BO46" i="38"/>
  <c r="C3" i="38"/>
  <c r="AD37" i="47"/>
  <c r="AD36" i="47" s="1"/>
  <c r="F37" i="47"/>
  <c r="I37" i="50"/>
  <c r="E16" i="50"/>
  <c r="G16" i="50" s="1"/>
  <c r="E14" i="44"/>
  <c r="I35" i="44"/>
  <c r="I34" i="44" s="1"/>
  <c r="I31" i="44" s="1"/>
  <c r="S36" i="46"/>
  <c r="F39" i="25"/>
  <c r="O37" i="25"/>
  <c r="O36" i="25" s="1"/>
  <c r="BM60" i="39"/>
  <c r="BM47" i="39"/>
  <c r="BE37" i="38"/>
  <c r="C36" i="38"/>
  <c r="L39" i="38"/>
  <c r="E6" i="43"/>
  <c r="E784" i="20" s="1"/>
  <c r="AP38" i="28"/>
  <c r="D16" i="28" s="1"/>
  <c r="K994" i="20" s="1"/>
  <c r="AK48" i="42"/>
  <c r="S32" i="42"/>
  <c r="BF65" i="47"/>
  <c r="BF52" i="47"/>
  <c r="AJ39" i="47"/>
  <c r="AJ35" i="47" s="1"/>
  <c r="O39" i="47"/>
  <c r="O35" i="47" s="1"/>
  <c r="AT61" i="50"/>
  <c r="Y40" i="50"/>
  <c r="Y39" i="50" s="1"/>
  <c r="C32" i="37"/>
  <c r="E10" i="37"/>
  <c r="E7" i="37"/>
  <c r="AD37" i="32"/>
  <c r="AD33" i="32" s="1"/>
  <c r="AR48" i="46"/>
  <c r="BM55" i="39"/>
  <c r="BM47" i="38"/>
  <c r="AS41" i="38"/>
  <c r="D17" i="38" s="1"/>
  <c r="K1093" i="20" s="1"/>
  <c r="C41" i="38"/>
  <c r="Q35" i="43"/>
  <c r="Q34" i="43" s="1"/>
  <c r="BX255" i="40"/>
  <c r="BX279" i="40"/>
  <c r="BX227" i="40"/>
  <c r="BX211" i="40"/>
  <c r="BX167" i="40"/>
  <c r="BX319" i="40"/>
  <c r="BX254" i="40"/>
  <c r="BX251" i="40"/>
  <c r="BX201" i="40"/>
  <c r="BX373" i="40"/>
  <c r="BX318" i="40"/>
  <c r="BX299" i="40"/>
  <c r="BX399" i="40"/>
  <c r="BX321" i="40"/>
  <c r="BX291" i="40"/>
  <c r="BX270" i="40"/>
  <c r="BX259" i="40"/>
  <c r="BE39" i="51"/>
  <c r="Y38" i="36"/>
  <c r="Y37" i="36" s="1"/>
  <c r="O35" i="43"/>
  <c r="O34" i="43" s="1"/>
  <c r="AS39" i="38"/>
  <c r="E38" i="29"/>
  <c r="E37" i="29" s="1"/>
  <c r="AJ39" i="38"/>
  <c r="AE38" i="29"/>
  <c r="AE37" i="29" s="1"/>
  <c r="G22" i="29"/>
  <c r="G21" i="29"/>
  <c r="M38" i="36"/>
  <c r="M37" i="36" s="1"/>
  <c r="AP39" i="51"/>
  <c r="AA38" i="36"/>
  <c r="AA37" i="36" s="1"/>
  <c r="K38" i="36"/>
  <c r="K37" i="36" s="1"/>
  <c r="I38" i="36"/>
  <c r="I37" i="36" s="1"/>
  <c r="BE38" i="51"/>
  <c r="AS39" i="51"/>
  <c r="AS38" i="51" s="1"/>
  <c r="U39" i="51"/>
  <c r="U38" i="51" s="1"/>
  <c r="AG39" i="51"/>
  <c r="AG38" i="51" s="1"/>
  <c r="C38" i="36"/>
  <c r="C37" i="36" s="1"/>
  <c r="R39" i="51"/>
  <c r="R38" i="51" s="1"/>
  <c r="G17" i="50"/>
  <c r="O40" i="50"/>
  <c r="O39" i="50" s="1"/>
  <c r="AI38" i="36"/>
  <c r="AI37" i="36" s="1"/>
  <c r="F39" i="51"/>
  <c r="F38" i="51" s="1"/>
  <c r="S37" i="21"/>
  <c r="S36" i="21" s="1"/>
  <c r="AA38" i="29"/>
  <c r="AA37" i="29" s="1"/>
  <c r="G38" i="29"/>
  <c r="G37" i="29" s="1"/>
  <c r="U38" i="29"/>
  <c r="U37" i="29" s="1"/>
  <c r="C54" i="40"/>
  <c r="Q35" i="30"/>
  <c r="Q34" i="30" s="1"/>
  <c r="A104" i="20"/>
  <c r="AD39" i="51"/>
  <c r="AD38" i="51" s="1"/>
  <c r="AJ36" i="28"/>
  <c r="A97" i="20"/>
  <c r="AV37" i="23"/>
  <c r="AV36" i="23" s="1"/>
  <c r="X37" i="23"/>
  <c r="X36" i="23" s="1"/>
  <c r="AP37" i="23"/>
  <c r="L36" i="28"/>
  <c r="A109" i="20"/>
  <c r="A99" i="20"/>
  <c r="AG37" i="23"/>
  <c r="AG36" i="23" s="1"/>
  <c r="I39" i="51"/>
  <c r="I38" i="51" s="1"/>
  <c r="S35" i="44"/>
  <c r="S34" i="44" s="1"/>
  <c r="A108" i="20"/>
  <c r="AS37" i="23"/>
  <c r="U37" i="23"/>
  <c r="U36" i="23" s="1"/>
  <c r="R37" i="23"/>
  <c r="R36" i="23" s="1"/>
  <c r="A101" i="20"/>
  <c r="A95" i="20"/>
  <c r="L37" i="23"/>
  <c r="C37" i="52"/>
  <c r="C36" i="52" s="1"/>
  <c r="AG39" i="34"/>
  <c r="A100" i="20"/>
  <c r="A94" i="20"/>
  <c r="G20" i="23"/>
  <c r="I37" i="23"/>
  <c r="I36" i="23" s="1"/>
  <c r="AA39" i="34"/>
  <c r="A106" i="20"/>
  <c r="AS37" i="52"/>
  <c r="C39" i="34"/>
  <c r="C38" i="34" s="1"/>
  <c r="G35" i="30"/>
  <c r="G34" i="30" s="1"/>
  <c r="W35" i="31"/>
  <c r="W34" i="31" s="1"/>
  <c r="G35" i="43"/>
  <c r="G34" i="43" s="1"/>
  <c r="O35" i="31"/>
  <c r="O34" i="31" s="1"/>
  <c r="G11" i="30"/>
  <c r="E35" i="30"/>
  <c r="E34" i="30" s="1"/>
  <c r="E31" i="30" s="1"/>
  <c r="AY39" i="39"/>
  <c r="I5" i="40"/>
  <c r="C820" i="20"/>
  <c r="AA35" i="31"/>
  <c r="AA34" i="31" s="1"/>
  <c r="K35" i="31"/>
  <c r="K34" i="31" s="1"/>
  <c r="K31" i="31" s="1"/>
  <c r="AA36" i="28"/>
  <c r="AY37" i="52"/>
  <c r="W35" i="33"/>
  <c r="W34" i="33" s="1"/>
  <c r="AA37" i="52"/>
  <c r="U35" i="27"/>
  <c r="U34" i="27" s="1"/>
  <c r="I37" i="49"/>
  <c r="I36" i="49" s="1"/>
  <c r="AC35" i="33"/>
  <c r="AC34" i="33" s="1"/>
  <c r="X35" i="27"/>
  <c r="X34" i="27" s="1"/>
  <c r="U35" i="44"/>
  <c r="U34" i="44" s="1"/>
  <c r="G21" i="46"/>
  <c r="C37" i="25"/>
  <c r="C36" i="25" s="1"/>
  <c r="AC38" i="46"/>
  <c r="AC37" i="46" s="1"/>
  <c r="S35" i="33"/>
  <c r="S34" i="33" s="1"/>
  <c r="C35" i="44"/>
  <c r="C34" i="44" s="1"/>
  <c r="AA38" i="46"/>
  <c r="AA37" i="46" s="1"/>
  <c r="M35" i="33"/>
  <c r="M34" i="33" s="1"/>
  <c r="C35" i="42"/>
  <c r="C34" i="42" s="1"/>
  <c r="AP37" i="47"/>
  <c r="U35" i="32"/>
  <c r="U34" i="32" s="1"/>
  <c r="W38" i="46"/>
  <c r="W37" i="46" s="1"/>
  <c r="W34" i="46" s="1"/>
  <c r="AS39" i="39"/>
  <c r="U35" i="33"/>
  <c r="U34" i="33" s="1"/>
  <c r="E35" i="33"/>
  <c r="E34" i="33" s="1"/>
  <c r="G35" i="33"/>
  <c r="G34" i="33" s="1"/>
  <c r="G31" i="33" s="1"/>
  <c r="AJ37" i="47"/>
  <c r="R35" i="32"/>
  <c r="R34" i="32" s="1"/>
  <c r="O38" i="46"/>
  <c r="O37" i="46" s="1"/>
  <c r="AG39" i="39"/>
  <c r="AG38" i="38"/>
  <c r="G16" i="33"/>
  <c r="AA35" i="42"/>
  <c r="AA34" i="42" s="1"/>
  <c r="L37" i="47"/>
  <c r="AC35" i="37"/>
  <c r="AC34" i="37" s="1"/>
  <c r="M38" i="46"/>
  <c r="M37" i="46" s="1"/>
  <c r="AS38" i="39"/>
  <c r="AI37" i="21"/>
  <c r="AI36" i="21" s="1"/>
  <c r="AI33" i="21" s="1"/>
  <c r="Y35" i="42"/>
  <c r="Y34" i="42" s="1"/>
  <c r="F36" i="47"/>
  <c r="G9" i="47"/>
  <c r="AA35" i="44"/>
  <c r="AA34" i="44" s="1"/>
  <c r="K38" i="46"/>
  <c r="K37" i="46" s="1"/>
  <c r="K35" i="42"/>
  <c r="K34" i="42" s="1"/>
  <c r="Y35" i="44"/>
  <c r="Y34" i="44" s="1"/>
  <c r="G10" i="32"/>
  <c r="G16" i="32"/>
  <c r="G38" i="46"/>
  <c r="G37" i="46" s="1"/>
  <c r="G34" i="46" s="1"/>
  <c r="AA37" i="25"/>
  <c r="AA36" i="25" s="1"/>
  <c r="D12" i="48"/>
  <c r="M498" i="20"/>
  <c r="M497" i="20"/>
  <c r="M501" i="20"/>
  <c r="AY36" i="52"/>
  <c r="I39" i="34"/>
  <c r="I38" i="34" s="1"/>
  <c r="AI36" i="22"/>
  <c r="AI35" i="22" s="1"/>
  <c r="K36" i="22"/>
  <c r="K35" i="22" s="1"/>
  <c r="AE37" i="21"/>
  <c r="AE36" i="21" s="1"/>
  <c r="O37" i="21"/>
  <c r="O36" i="21" s="1"/>
  <c r="AA37" i="21"/>
  <c r="AA36" i="21" s="1"/>
  <c r="AD35" i="27"/>
  <c r="AD34" i="27" s="1"/>
  <c r="F35" i="27"/>
  <c r="F34" i="27" s="1"/>
  <c r="O36" i="28"/>
  <c r="R37" i="47"/>
  <c r="R36" i="47" s="1"/>
  <c r="G21" i="47"/>
  <c r="K35" i="43"/>
  <c r="K34" i="43" s="1"/>
  <c r="G11" i="35"/>
  <c r="U39" i="35"/>
  <c r="U38" i="35" s="1"/>
  <c r="AA36" i="52"/>
  <c r="L39" i="34"/>
  <c r="L38" i="34" s="1"/>
  <c r="BE39" i="34"/>
  <c r="AG36" i="22"/>
  <c r="AG35" i="22" s="1"/>
  <c r="Q36" i="22"/>
  <c r="Q35" i="22" s="1"/>
  <c r="AC36" i="22"/>
  <c r="AC35" i="22" s="1"/>
  <c r="K37" i="21"/>
  <c r="K36" i="21" s="1"/>
  <c r="C36" i="28"/>
  <c r="I37" i="47"/>
  <c r="E39" i="35"/>
  <c r="E38" i="35" s="1"/>
  <c r="G19" i="52"/>
  <c r="AY39" i="34"/>
  <c r="AA36" i="22"/>
  <c r="AA35" i="22" s="1"/>
  <c r="C37" i="21"/>
  <c r="C36" i="21" s="1"/>
  <c r="AP36" i="28"/>
  <c r="AP35" i="28"/>
  <c r="AY37" i="49"/>
  <c r="AY36" i="49" s="1"/>
  <c r="AP36" i="47"/>
  <c r="AK40" i="50"/>
  <c r="AK39" i="50" s="1"/>
  <c r="R37" i="25"/>
  <c r="R36" i="25" s="1"/>
  <c r="AG38" i="39"/>
  <c r="BB43" i="19"/>
  <c r="BB42" i="19" s="1"/>
  <c r="G22" i="34"/>
  <c r="AV39" i="34"/>
  <c r="AJ38" i="34"/>
  <c r="AE36" i="22"/>
  <c r="AE35" i="22" s="1"/>
  <c r="O36" i="22"/>
  <c r="O35" i="22" s="1"/>
  <c r="W36" i="22"/>
  <c r="W35" i="22" s="1"/>
  <c r="W32" i="22" s="1"/>
  <c r="G6" i="22"/>
  <c r="AM36" i="28"/>
  <c r="AJ35" i="28"/>
  <c r="AD37" i="49"/>
  <c r="U40" i="50"/>
  <c r="U39" i="50" s="1"/>
  <c r="F37" i="25"/>
  <c r="F36" i="25" s="1"/>
  <c r="M36" i="22"/>
  <c r="M35" i="22" s="1"/>
  <c r="X39" i="34"/>
  <c r="X38" i="34" s="1"/>
  <c r="G17" i="21"/>
  <c r="R36" i="28"/>
  <c r="R35" i="28" s="1"/>
  <c r="L35" i="32"/>
  <c r="L34" i="32" s="1"/>
  <c r="M500" i="20"/>
  <c r="D19" i="48"/>
  <c r="AG39" i="48"/>
  <c r="F165" i="20"/>
  <c r="AI54" i="40"/>
  <c r="AI53" i="40" s="1"/>
  <c r="I51" i="40"/>
  <c r="Y54" i="40"/>
  <c r="Y53" i="40" s="1"/>
  <c r="N43" i="40"/>
  <c r="S54" i="40"/>
  <c r="S53" i="40" s="1"/>
  <c r="J43" i="40"/>
  <c r="D16" i="40"/>
  <c r="I54" i="40"/>
  <c r="I53" i="40" s="1"/>
  <c r="D9" i="40"/>
  <c r="Y51" i="40"/>
  <c r="S51" i="40"/>
  <c r="E38" i="40"/>
  <c r="D6" i="48"/>
  <c r="D31" i="48"/>
  <c r="C39" i="48"/>
  <c r="E22" i="40"/>
  <c r="AH43" i="40"/>
  <c r="D20" i="40"/>
  <c r="M482" i="20"/>
  <c r="C51" i="40"/>
  <c r="T501" i="20"/>
  <c r="C823" i="20"/>
  <c r="D9" i="48"/>
  <c r="J1104" i="20"/>
  <c r="J1102" i="20"/>
  <c r="F163" i="20"/>
  <c r="Q54" i="40"/>
  <c r="Q53" i="40" s="1"/>
  <c r="Q51" i="40"/>
  <c r="D5" i="40"/>
  <c r="D21" i="40"/>
  <c r="F43" i="40"/>
  <c r="AK54" i="40"/>
  <c r="AK53" i="40" s="1"/>
  <c r="AK51" i="40"/>
  <c r="AL43" i="40"/>
  <c r="D14" i="40"/>
  <c r="G172" i="20" s="1"/>
  <c r="D31" i="40"/>
  <c r="D13" i="40"/>
  <c r="U54" i="40"/>
  <c r="U53" i="40" s="1"/>
  <c r="U51" i="40"/>
  <c r="V43" i="40"/>
  <c r="D13" i="48"/>
  <c r="E5" i="48"/>
  <c r="I39" i="48"/>
  <c r="D10" i="48"/>
  <c r="U43" i="19"/>
  <c r="U42" i="19" s="1"/>
  <c r="U39" i="39"/>
  <c r="U38" i="39" s="1"/>
  <c r="AD42" i="19"/>
  <c r="F43" i="19"/>
  <c r="F42" i="19" s="1"/>
  <c r="AA37" i="49"/>
  <c r="AA36" i="49" s="1"/>
  <c r="K40" i="50"/>
  <c r="K39" i="50" s="1"/>
  <c r="G35" i="37"/>
  <c r="G34" i="37" s="1"/>
  <c r="K35" i="44"/>
  <c r="K34" i="44" s="1"/>
  <c r="G11" i="46"/>
  <c r="AP37" i="25"/>
  <c r="AP36" i="25" s="1"/>
  <c r="L39" i="39"/>
  <c r="G7" i="30"/>
  <c r="G5" i="30"/>
  <c r="Y35" i="30"/>
  <c r="Y34" i="30" s="1"/>
  <c r="F37" i="49"/>
  <c r="F36" i="49" s="1"/>
  <c r="AC40" i="50"/>
  <c r="AC39" i="50" s="1"/>
  <c r="AC36" i="50" s="1"/>
  <c r="M40" i="50"/>
  <c r="M39" i="50" s="1"/>
  <c r="I40" i="50"/>
  <c r="I39" i="50" s="1"/>
  <c r="G7" i="50"/>
  <c r="U35" i="37"/>
  <c r="U34" i="37" s="1"/>
  <c r="AM37" i="25"/>
  <c r="AM36" i="25" s="1"/>
  <c r="I39" i="39"/>
  <c r="I38" i="39" s="1"/>
  <c r="W35" i="30"/>
  <c r="W34" i="30" s="1"/>
  <c r="G9" i="30"/>
  <c r="C37" i="49"/>
  <c r="E40" i="50"/>
  <c r="E39" i="50" s="1"/>
  <c r="AD37" i="25"/>
  <c r="AD36" i="25" s="1"/>
  <c r="BE38" i="39"/>
  <c r="U39" i="38"/>
  <c r="U38" i="38" s="1"/>
  <c r="I35" i="30"/>
  <c r="I34" i="30" s="1"/>
  <c r="I31" i="30" s="1"/>
  <c r="G18" i="30"/>
  <c r="AJ39" i="39"/>
  <c r="G16" i="30"/>
  <c r="AS37" i="49"/>
  <c r="AS36" i="49" s="1"/>
  <c r="F164" i="20"/>
  <c r="J1103" i="20"/>
  <c r="H163" i="20"/>
  <c r="BX199" i="40"/>
  <c r="BX364" i="40"/>
  <c r="BX332" i="40"/>
  <c r="BX328" i="40"/>
  <c r="BX297" i="40"/>
  <c r="C112" i="20"/>
  <c r="A96" i="20"/>
  <c r="A8" i="20"/>
  <c r="BX372" i="40"/>
  <c r="BX229" i="40"/>
  <c r="A111" i="20"/>
  <c r="A107" i="20"/>
  <c r="A103" i="20"/>
  <c r="BX317" i="40"/>
  <c r="BX301" i="40"/>
  <c r="BX293" i="40"/>
  <c r="BX285" i="40"/>
  <c r="BX277" i="40"/>
  <c r="BX265" i="40"/>
  <c r="BX253" i="40"/>
  <c r="BX217" i="40"/>
  <c r="BX197" i="40"/>
  <c r="BX169" i="40"/>
  <c r="BX157" i="40"/>
  <c r="AG54" i="40"/>
  <c r="AG53" i="40" s="1"/>
  <c r="O54" i="40"/>
  <c r="O53" i="40" s="1"/>
  <c r="O51" i="40"/>
  <c r="AR43" i="40"/>
  <c r="AF43" i="40"/>
  <c r="E21" i="40"/>
  <c r="AE54" i="40"/>
  <c r="AE53" i="40" s="1"/>
  <c r="M54" i="40"/>
  <c r="M53" i="40" s="1"/>
  <c r="AE51" i="40"/>
  <c r="AD43" i="40"/>
  <c r="E9" i="40"/>
  <c r="E12" i="40"/>
  <c r="E18" i="40"/>
  <c r="BT43" i="40"/>
  <c r="BS51" i="40"/>
  <c r="BS54" i="40"/>
  <c r="BS53" i="40" s="1"/>
  <c r="E6" i="40"/>
  <c r="AJ43" i="40"/>
  <c r="AB43" i="40"/>
  <c r="AA51" i="40"/>
  <c r="AA54" i="40"/>
  <c r="AA53" i="40" s="1"/>
  <c r="E10" i="40"/>
  <c r="D43" i="40"/>
  <c r="AC54" i="40"/>
  <c r="AC53" i="40" s="1"/>
  <c r="AC51" i="40"/>
  <c r="AP43" i="40"/>
  <c r="R43" i="40"/>
  <c r="H43" i="40"/>
  <c r="K55" i="40"/>
  <c r="C33" i="40" s="1"/>
  <c r="G54" i="40"/>
  <c r="G53" i="40" s="1"/>
  <c r="G51" i="40"/>
  <c r="E19" i="40"/>
  <c r="BX320" i="40"/>
  <c r="AQ54" i="40"/>
  <c r="AQ53" i="40" s="1"/>
  <c r="W54" i="40"/>
  <c r="W53" i="40" s="1"/>
  <c r="E54" i="40"/>
  <c r="AQ51" i="40"/>
  <c r="W51" i="40"/>
  <c r="P43" i="40"/>
  <c r="AO54" i="40"/>
  <c r="AO53" i="40" s="1"/>
  <c r="D16" i="48"/>
  <c r="BC31" i="48"/>
  <c r="BB39" i="48"/>
  <c r="E24" i="48"/>
  <c r="O511" i="20" s="1"/>
  <c r="AQ31" i="48"/>
  <c r="E12" i="48"/>
  <c r="AE31" i="48"/>
  <c r="AD39" i="48"/>
  <c r="E13" i="48"/>
  <c r="S31" i="48"/>
  <c r="G31" i="48"/>
  <c r="F39" i="48"/>
  <c r="E21" i="48"/>
  <c r="AP39" i="48"/>
  <c r="R39" i="48"/>
  <c r="E10" i="48"/>
  <c r="D15" i="35"/>
  <c r="AA37" i="35"/>
  <c r="S37" i="35"/>
  <c r="D20" i="35"/>
  <c r="G155" i="20" s="1"/>
  <c r="D14" i="35"/>
  <c r="K37" i="35"/>
  <c r="E15" i="35"/>
  <c r="AB28" i="35"/>
  <c r="AA36" i="35"/>
  <c r="T28" i="35"/>
  <c r="E20" i="35"/>
  <c r="S36" i="35"/>
  <c r="S39" i="35"/>
  <c r="S38" i="35" s="1"/>
  <c r="E14" i="35"/>
  <c r="L28" i="35"/>
  <c r="K36" i="35"/>
  <c r="E22" i="35"/>
  <c r="D28" i="35"/>
  <c r="C36" i="35"/>
  <c r="C39" i="35"/>
  <c r="C3" i="33"/>
  <c r="D13" i="34"/>
  <c r="X37" i="34"/>
  <c r="AM39" i="48"/>
  <c r="O39" i="48"/>
  <c r="E22" i="48"/>
  <c r="G8" i="29"/>
  <c r="BH39" i="48"/>
  <c r="AJ39" i="48"/>
  <c r="L39" i="48"/>
  <c r="BI31" i="48"/>
  <c r="AW31" i="48"/>
  <c r="AK31" i="48"/>
  <c r="Y31" i="48"/>
  <c r="M31" i="48"/>
  <c r="E18" i="48"/>
  <c r="W392" i="20" s="1"/>
  <c r="AT62" i="35"/>
  <c r="AA39" i="35"/>
  <c r="AA38" i="35" s="1"/>
  <c r="BE39" i="48"/>
  <c r="E16" i="48"/>
  <c r="C6" i="48"/>
  <c r="C3" i="48" s="1"/>
  <c r="E11" i="48"/>
  <c r="D22" i="35"/>
  <c r="BF31" i="48"/>
  <c r="AT31" i="48"/>
  <c r="AH31" i="48"/>
  <c r="V31" i="48"/>
  <c r="J31" i="48"/>
  <c r="E23" i="48"/>
  <c r="E974" i="20"/>
  <c r="K39" i="35"/>
  <c r="K38" i="35" s="1"/>
  <c r="G9" i="29"/>
  <c r="AY39" i="48"/>
  <c r="E7" i="48"/>
  <c r="AV37" i="52"/>
  <c r="AV36" i="52" s="1"/>
  <c r="AW26" i="52"/>
  <c r="E21" i="52"/>
  <c r="G21" i="52" s="1"/>
  <c r="AV34" i="52"/>
  <c r="AJ34" i="52"/>
  <c r="AK26" i="52"/>
  <c r="E13" i="52"/>
  <c r="G13" i="52" s="1"/>
  <c r="AJ37" i="52"/>
  <c r="AJ36" i="52" s="1"/>
  <c r="X37" i="52"/>
  <c r="E6" i="52"/>
  <c r="Y26" i="52"/>
  <c r="X36" i="52"/>
  <c r="X34" i="52"/>
  <c r="L34" i="52"/>
  <c r="L36" i="52"/>
  <c r="M26" i="52"/>
  <c r="E15" i="52"/>
  <c r="G15" i="52" s="1"/>
  <c r="L37" i="52"/>
  <c r="U39" i="48"/>
  <c r="AT45" i="35"/>
  <c r="O39" i="35"/>
  <c r="O38" i="35" s="1"/>
  <c r="AE39" i="35"/>
  <c r="AE38" i="35" s="1"/>
  <c r="G39" i="35"/>
  <c r="G38" i="35" s="1"/>
  <c r="W39" i="35"/>
  <c r="W38" i="35" s="1"/>
  <c r="AB523" i="20"/>
  <c r="E19" i="35"/>
  <c r="V28" i="35"/>
  <c r="N28" i="35"/>
  <c r="E23" i="35"/>
  <c r="E5" i="35"/>
  <c r="F28" i="35"/>
  <c r="Y39" i="35"/>
  <c r="Y38" i="35" s="1"/>
  <c r="I39" i="35"/>
  <c r="I38" i="35" s="1"/>
  <c r="BY50" i="19"/>
  <c r="AV45" i="19"/>
  <c r="BF68" i="23"/>
  <c r="BF52" i="23"/>
  <c r="AG36" i="36"/>
  <c r="D17" i="36"/>
  <c r="AA724" i="20" s="1"/>
  <c r="Q36" i="36"/>
  <c r="D19" i="36"/>
  <c r="G19" i="36" s="1"/>
  <c r="D13" i="36"/>
  <c r="I36" i="36"/>
  <c r="AK38" i="36"/>
  <c r="AK37" i="36" s="1"/>
  <c r="AL27" i="36"/>
  <c r="AK35" i="36"/>
  <c r="E21" i="36"/>
  <c r="G21" i="36" s="1"/>
  <c r="AD27" i="36"/>
  <c r="E8" i="36"/>
  <c r="AC35" i="36"/>
  <c r="U38" i="36"/>
  <c r="U37" i="36" s="1"/>
  <c r="V27" i="36"/>
  <c r="U35" i="36"/>
  <c r="N27" i="36"/>
  <c r="E20" i="36"/>
  <c r="G20" i="36" s="1"/>
  <c r="M35" i="36"/>
  <c r="E38" i="36"/>
  <c r="E37" i="36" s="1"/>
  <c r="F27" i="36"/>
  <c r="E35" i="36"/>
  <c r="E14" i="36"/>
  <c r="Y37" i="35"/>
  <c r="I37" i="35"/>
  <c r="Y36" i="35"/>
  <c r="I36" i="35"/>
  <c r="E9" i="35"/>
  <c r="D19" i="35"/>
  <c r="G151" i="20" s="1"/>
  <c r="BY76" i="19"/>
  <c r="BF58" i="23"/>
  <c r="AR46" i="36"/>
  <c r="D21" i="29"/>
  <c r="AC36" i="29"/>
  <c r="M36" i="29"/>
  <c r="D8" i="29"/>
  <c r="E11" i="29"/>
  <c r="G11" i="29" s="1"/>
  <c r="AH27" i="29"/>
  <c r="AG38" i="29"/>
  <c r="AG37" i="29" s="1"/>
  <c r="AG35" i="29"/>
  <c r="Z27" i="29"/>
  <c r="E16" i="29"/>
  <c r="Y38" i="29"/>
  <c r="Y37" i="29" s="1"/>
  <c r="Y34" i="29" s="1"/>
  <c r="E17" i="29"/>
  <c r="R27" i="29"/>
  <c r="Q38" i="29"/>
  <c r="Q37" i="29" s="1"/>
  <c r="Q35" i="29"/>
  <c r="E10" i="29"/>
  <c r="J27" i="29"/>
  <c r="I38" i="29"/>
  <c r="I37" i="29" s="1"/>
  <c r="E37" i="35"/>
  <c r="U36" i="35"/>
  <c r="E36" i="35"/>
  <c r="D18" i="35"/>
  <c r="G150" i="20" s="1"/>
  <c r="BY71" i="19"/>
  <c r="CA65" i="19"/>
  <c r="BQ43" i="19"/>
  <c r="BQ42" i="19" s="1"/>
  <c r="E15" i="19"/>
  <c r="BR32" i="19"/>
  <c r="BQ40" i="19"/>
  <c r="E9" i="19"/>
  <c r="AS40" i="19"/>
  <c r="AT32" i="19"/>
  <c r="E18" i="19"/>
  <c r="AG43" i="19"/>
  <c r="AG42" i="19" s="1"/>
  <c r="AH32" i="19"/>
  <c r="AG40" i="19"/>
  <c r="E26" i="19"/>
  <c r="U40" i="19"/>
  <c r="V32" i="19"/>
  <c r="I43" i="19"/>
  <c r="I42" i="19" s="1"/>
  <c r="J32" i="19"/>
  <c r="I40" i="19"/>
  <c r="AS43" i="19"/>
  <c r="AS42" i="19" s="1"/>
  <c r="BF54" i="23"/>
  <c r="AP35" i="23"/>
  <c r="AK36" i="29"/>
  <c r="E36" i="29"/>
  <c r="I35" i="29"/>
  <c r="G7" i="35"/>
  <c r="AM39" i="35"/>
  <c r="AM38" i="35" s="1"/>
  <c r="Q39" i="35"/>
  <c r="Q38" i="35" s="1"/>
  <c r="AN28" i="35"/>
  <c r="D10" i="23"/>
  <c r="AY36" i="23"/>
  <c r="AY37" i="23"/>
  <c r="E19" i="23"/>
  <c r="AZ26" i="23"/>
  <c r="AY34" i="23"/>
  <c r="E7" i="23"/>
  <c r="AM34" i="23"/>
  <c r="AN26" i="23"/>
  <c r="AM37" i="23"/>
  <c r="AM36" i="23" s="1"/>
  <c r="E6" i="23"/>
  <c r="AA37" i="23"/>
  <c r="AA36" i="23" s="1"/>
  <c r="AB26" i="23"/>
  <c r="AA34" i="23"/>
  <c r="E12" i="23"/>
  <c r="O34" i="23"/>
  <c r="P26" i="23"/>
  <c r="O37" i="23"/>
  <c r="O36" i="23" s="1"/>
  <c r="C37" i="23"/>
  <c r="C36" i="23" s="1"/>
  <c r="E9" i="23"/>
  <c r="AF224" i="20" s="1"/>
  <c r="D26" i="23"/>
  <c r="C34" i="23"/>
  <c r="G5" i="29"/>
  <c r="C35" i="52"/>
  <c r="D20" i="52"/>
  <c r="BO69" i="51"/>
  <c r="AM37" i="35"/>
  <c r="AM36" i="35"/>
  <c r="Q36" i="35"/>
  <c r="E6" i="35"/>
  <c r="BY74" i="19"/>
  <c r="BY55" i="19"/>
  <c r="BF66" i="23"/>
  <c r="BF50" i="23"/>
  <c r="BF44" i="23"/>
  <c r="E6" i="36"/>
  <c r="D6" i="52"/>
  <c r="G493" i="20" s="1"/>
  <c r="X35" i="52"/>
  <c r="AC39" i="35"/>
  <c r="AC38" i="35" s="1"/>
  <c r="M39" i="35"/>
  <c r="M38" i="35" s="1"/>
  <c r="AE37" i="35"/>
  <c r="O37" i="35"/>
  <c r="AE36" i="35"/>
  <c r="O36" i="35"/>
  <c r="E16" i="35"/>
  <c r="BY66" i="19"/>
  <c r="O43" i="19"/>
  <c r="O42" i="19" s="1"/>
  <c r="AM43" i="19"/>
  <c r="AM42" i="19" s="1"/>
  <c r="C43" i="19"/>
  <c r="C42" i="19" s="1"/>
  <c r="AA43" i="19"/>
  <c r="AA42" i="19" s="1"/>
  <c r="AY43" i="19"/>
  <c r="AY42" i="19" s="1"/>
  <c r="BF56" i="23"/>
  <c r="D21" i="23"/>
  <c r="G7" i="36"/>
  <c r="AC38" i="36"/>
  <c r="AC37" i="36" s="1"/>
  <c r="G7" i="29"/>
  <c r="E8" i="19"/>
  <c r="E25" i="19"/>
  <c r="AS36" i="23"/>
  <c r="E18" i="23"/>
  <c r="E11" i="23"/>
  <c r="AA36" i="36"/>
  <c r="AE35" i="36"/>
  <c r="O35" i="36"/>
  <c r="E5" i="36"/>
  <c r="G5" i="36" s="1"/>
  <c r="D9" i="36"/>
  <c r="W220" i="20" s="1"/>
  <c r="D16" i="36"/>
  <c r="E13" i="36"/>
  <c r="AI36" i="29"/>
  <c r="S36" i="29"/>
  <c r="C36" i="29"/>
  <c r="W35" i="29"/>
  <c r="G35" i="29"/>
  <c r="E14" i="29"/>
  <c r="G14" i="29" s="1"/>
  <c r="D15" i="29"/>
  <c r="N433" i="20" s="1"/>
  <c r="BF67" i="52"/>
  <c r="BF51" i="52"/>
  <c r="G20" i="52"/>
  <c r="AG34" i="52"/>
  <c r="D12" i="52"/>
  <c r="BO61" i="51"/>
  <c r="BM59" i="51"/>
  <c r="AV43" i="19"/>
  <c r="AV42" i="19" s="1"/>
  <c r="X43" i="19"/>
  <c r="BB40" i="19"/>
  <c r="AD40" i="19"/>
  <c r="F40" i="19"/>
  <c r="E27" i="19"/>
  <c r="AF278" i="20" s="1"/>
  <c r="E13" i="19"/>
  <c r="E22" i="19"/>
  <c r="AJ37" i="23"/>
  <c r="AJ36" i="23" s="1"/>
  <c r="AP36" i="23"/>
  <c r="AV34" i="23"/>
  <c r="X34" i="23"/>
  <c r="E8" i="23"/>
  <c r="G8" i="23" s="1"/>
  <c r="E15" i="23"/>
  <c r="AE38" i="36"/>
  <c r="AE37" i="36" s="1"/>
  <c r="O38" i="36"/>
  <c r="O37" i="36" s="1"/>
  <c r="E12" i="36"/>
  <c r="X225" i="20" s="1"/>
  <c r="E10" i="36"/>
  <c r="W38" i="29"/>
  <c r="W37" i="29" s="1"/>
  <c r="D10" i="52"/>
  <c r="AY35" i="52"/>
  <c r="G10" i="33"/>
  <c r="BM54" i="51"/>
  <c r="D14" i="51"/>
  <c r="BE37" i="51"/>
  <c r="D19" i="51"/>
  <c r="C37" i="51"/>
  <c r="AP43" i="19"/>
  <c r="AP42" i="19" s="1"/>
  <c r="R43" i="19"/>
  <c r="R42" i="19" s="1"/>
  <c r="AV40" i="19"/>
  <c r="X40" i="19"/>
  <c r="AD37" i="23"/>
  <c r="AD36" i="23" s="1"/>
  <c r="F37" i="23"/>
  <c r="L36" i="23"/>
  <c r="AM35" i="23"/>
  <c r="AP34" i="23"/>
  <c r="R34" i="23"/>
  <c r="E16" i="23"/>
  <c r="AK36" i="36"/>
  <c r="U36" i="36"/>
  <c r="E36" i="36"/>
  <c r="Y35" i="36"/>
  <c r="AF27" i="36"/>
  <c r="X27" i="36"/>
  <c r="H27" i="36"/>
  <c r="AI38" i="29"/>
  <c r="AI37" i="29" s="1"/>
  <c r="S38" i="29"/>
  <c r="S37" i="29" s="1"/>
  <c r="C38" i="29"/>
  <c r="AJ27" i="29"/>
  <c r="AB27" i="29"/>
  <c r="T27" i="29"/>
  <c r="L27" i="29"/>
  <c r="E19" i="29"/>
  <c r="G19" i="29" s="1"/>
  <c r="BF69" i="52"/>
  <c r="BF53" i="52"/>
  <c r="I34" i="52"/>
  <c r="G16" i="52"/>
  <c r="G12" i="33"/>
  <c r="BO72" i="51"/>
  <c r="BM62" i="51"/>
  <c r="AZ32" i="19"/>
  <c r="AN32" i="19"/>
  <c r="E14" i="19"/>
  <c r="AT26" i="23"/>
  <c r="AH26" i="23"/>
  <c r="V26" i="23"/>
  <c r="J26" i="23"/>
  <c r="E13" i="23"/>
  <c r="AI36" i="36"/>
  <c r="C36" i="36"/>
  <c r="W35" i="36"/>
  <c r="G35" i="36"/>
  <c r="AA36" i="29"/>
  <c r="K36" i="29"/>
  <c r="AE35" i="29"/>
  <c r="O35" i="29"/>
  <c r="E6" i="29"/>
  <c r="G6" i="29" s="1"/>
  <c r="E12" i="29"/>
  <c r="E14" i="52"/>
  <c r="G14" i="52" s="1"/>
  <c r="AS34" i="52"/>
  <c r="AS36" i="52"/>
  <c r="E17" i="52"/>
  <c r="G17" i="52" s="1"/>
  <c r="AG37" i="52"/>
  <c r="AG36" i="52" s="1"/>
  <c r="U34" i="52"/>
  <c r="E5" i="52"/>
  <c r="E9" i="52"/>
  <c r="I37" i="52"/>
  <c r="D21" i="52"/>
  <c r="G6" i="33"/>
  <c r="AJ43" i="19"/>
  <c r="AJ42" i="19" s="1"/>
  <c r="L43" i="19"/>
  <c r="L42" i="19" s="1"/>
  <c r="X42" i="19"/>
  <c r="E24" i="19"/>
  <c r="E23" i="19"/>
  <c r="F36" i="23"/>
  <c r="E14" i="23"/>
  <c r="G38" i="36"/>
  <c r="G37" i="36" s="1"/>
  <c r="E22" i="36"/>
  <c r="G22" i="36" s="1"/>
  <c r="E18" i="36"/>
  <c r="G18" i="36" s="1"/>
  <c r="D15" i="36"/>
  <c r="O38" i="29"/>
  <c r="O37" i="29" s="1"/>
  <c r="BF43" i="52"/>
  <c r="D8" i="52"/>
  <c r="G495" i="20" s="1"/>
  <c r="C3" i="52"/>
  <c r="AH26" i="52"/>
  <c r="D14" i="33"/>
  <c r="U33" i="33"/>
  <c r="D8" i="33"/>
  <c r="E33" i="33"/>
  <c r="E7" i="33"/>
  <c r="E906" i="20" s="1"/>
  <c r="Y35" i="33"/>
  <c r="Y34" i="33" s="1"/>
  <c r="Z24" i="33"/>
  <c r="E9" i="33"/>
  <c r="Q32" i="33"/>
  <c r="R24" i="33"/>
  <c r="Q35" i="33"/>
  <c r="Q34" i="33" s="1"/>
  <c r="I35" i="33"/>
  <c r="I34" i="33" s="1"/>
  <c r="J24" i="33"/>
  <c r="E17" i="33"/>
  <c r="G17" i="33" s="1"/>
  <c r="G15" i="33"/>
  <c r="BM70" i="51"/>
  <c r="BO48" i="51"/>
  <c r="BO45" i="51"/>
  <c r="AW32" i="19"/>
  <c r="G26" i="23"/>
  <c r="AC38" i="29"/>
  <c r="AC37" i="29" s="1"/>
  <c r="BF55" i="52"/>
  <c r="AG39" i="52"/>
  <c r="G12" i="52"/>
  <c r="U37" i="52"/>
  <c r="U36" i="52" s="1"/>
  <c r="I36" i="52"/>
  <c r="AC33" i="33"/>
  <c r="Y32" i="33"/>
  <c r="G8" i="33"/>
  <c r="BO53" i="51"/>
  <c r="BM51" i="51"/>
  <c r="AP37" i="52"/>
  <c r="AP36" i="52" s="1"/>
  <c r="R37" i="52"/>
  <c r="R36" i="52" s="1"/>
  <c r="AD34" i="52"/>
  <c r="F34" i="52"/>
  <c r="E18" i="52"/>
  <c r="G18" i="52" s="1"/>
  <c r="E10" i="52"/>
  <c r="G10" i="52" s="1"/>
  <c r="D5" i="33"/>
  <c r="V432" i="20" s="1"/>
  <c r="U37" i="51"/>
  <c r="U37" i="34"/>
  <c r="D12" i="34"/>
  <c r="G12" i="34" s="1"/>
  <c r="AM37" i="52"/>
  <c r="AM36" i="52" s="1"/>
  <c r="O37" i="52"/>
  <c r="O36" i="52" s="1"/>
  <c r="AY34" i="52"/>
  <c r="AA34" i="52"/>
  <c r="C34" i="52"/>
  <c r="AN26" i="52"/>
  <c r="AB26" i="52"/>
  <c r="P26" i="52"/>
  <c r="D26" i="52"/>
  <c r="O35" i="33"/>
  <c r="O34" i="33" s="1"/>
  <c r="I33" i="33"/>
  <c r="U32" i="33"/>
  <c r="E32" i="33"/>
  <c r="E13" i="33"/>
  <c r="G13" i="33" s="1"/>
  <c r="AP41" i="51"/>
  <c r="D15" i="51"/>
  <c r="D16" i="51"/>
  <c r="E11" i="52"/>
  <c r="G11" i="52" s="1"/>
  <c r="AA35" i="33"/>
  <c r="AA34" i="33" s="1"/>
  <c r="K35" i="33"/>
  <c r="K34" i="33" s="1"/>
  <c r="P24" i="33"/>
  <c r="H24" i="33"/>
  <c r="E18" i="33"/>
  <c r="G18" i="33" s="1"/>
  <c r="R41" i="51"/>
  <c r="D6" i="51"/>
  <c r="I37" i="51"/>
  <c r="AD37" i="34"/>
  <c r="AD37" i="52"/>
  <c r="AD36" i="52" s="1"/>
  <c r="F37" i="52"/>
  <c r="F36" i="52" s="1"/>
  <c r="AP34" i="52"/>
  <c r="S33" i="33"/>
  <c r="E14" i="33"/>
  <c r="G14" i="33" s="1"/>
  <c r="AM37" i="51"/>
  <c r="E10" i="51"/>
  <c r="AV39" i="51"/>
  <c r="AV38" i="51" s="1"/>
  <c r="E22" i="51"/>
  <c r="AJ38" i="51"/>
  <c r="AJ36" i="51"/>
  <c r="AJ39" i="51"/>
  <c r="X39" i="51"/>
  <c r="X38" i="51" s="1"/>
  <c r="E16" i="51"/>
  <c r="L36" i="51"/>
  <c r="L39" i="51"/>
  <c r="L38" i="51" s="1"/>
  <c r="O37" i="51"/>
  <c r="G20" i="34"/>
  <c r="AW28" i="34"/>
  <c r="AK28" i="34"/>
  <c r="Y28" i="34"/>
  <c r="M28" i="34"/>
  <c r="E13" i="34"/>
  <c r="AM39" i="51"/>
  <c r="AM38" i="51" s="1"/>
  <c r="O39" i="51"/>
  <c r="O38" i="51" s="1"/>
  <c r="C38" i="51"/>
  <c r="AS36" i="51"/>
  <c r="U36" i="51"/>
  <c r="AZ28" i="51"/>
  <c r="AN28" i="51"/>
  <c r="AB28" i="51"/>
  <c r="P28" i="51"/>
  <c r="D28" i="51"/>
  <c r="E23" i="51"/>
  <c r="E15" i="51"/>
  <c r="E6" i="51"/>
  <c r="BB39" i="34"/>
  <c r="BB38" i="34" s="1"/>
  <c r="BB35" i="34" s="1"/>
  <c r="AD39" i="34"/>
  <c r="AD38" i="34" s="1"/>
  <c r="F39" i="34"/>
  <c r="F38" i="34" s="1"/>
  <c r="AJ36" i="34"/>
  <c r="L36" i="34"/>
  <c r="E17" i="34"/>
  <c r="G8" i="22"/>
  <c r="E13" i="31"/>
  <c r="G13" i="31" s="1"/>
  <c r="M35" i="21"/>
  <c r="D12" i="21"/>
  <c r="BE36" i="34"/>
  <c r="AG36" i="34"/>
  <c r="I36" i="34"/>
  <c r="BF28" i="34"/>
  <c r="AT28" i="34"/>
  <c r="AH28" i="34"/>
  <c r="V28" i="34"/>
  <c r="J28" i="34"/>
  <c r="E19" i="34"/>
  <c r="D5" i="31"/>
  <c r="I33" i="31"/>
  <c r="U32" i="31"/>
  <c r="E12" i="31"/>
  <c r="G12" i="31" s="1"/>
  <c r="U35" i="31"/>
  <c r="U34" i="31" s="1"/>
  <c r="E9" i="31"/>
  <c r="P349" i="20" s="1"/>
  <c r="E32" i="31"/>
  <c r="E35" i="31"/>
  <c r="E34" i="31" s="1"/>
  <c r="M35" i="31"/>
  <c r="M34" i="31" s="1"/>
  <c r="M31" i="31" s="1"/>
  <c r="BB39" i="51"/>
  <c r="BB38" i="51" s="1"/>
  <c r="AP38" i="51"/>
  <c r="E8" i="51"/>
  <c r="AS39" i="34"/>
  <c r="AS38" i="34" s="1"/>
  <c r="U39" i="34"/>
  <c r="U38" i="34" s="1"/>
  <c r="BE38" i="34"/>
  <c r="AG38" i="34"/>
  <c r="BC28" i="34"/>
  <c r="AQ28" i="34"/>
  <c r="AE28" i="34"/>
  <c r="S28" i="34"/>
  <c r="E18" i="34"/>
  <c r="G18" i="34" s="1"/>
  <c r="AP47" i="22"/>
  <c r="AJ41" i="31"/>
  <c r="F24" i="31"/>
  <c r="D11" i="27"/>
  <c r="X33" i="27"/>
  <c r="D17" i="28"/>
  <c r="K995" i="20" s="1"/>
  <c r="O34" i="28"/>
  <c r="AY39" i="51"/>
  <c r="AY38" i="51" s="1"/>
  <c r="AY35" i="51" s="1"/>
  <c r="AA39" i="51"/>
  <c r="AA38" i="51" s="1"/>
  <c r="C39" i="51"/>
  <c r="BE36" i="51"/>
  <c r="AG36" i="51"/>
  <c r="I36" i="51"/>
  <c r="BF28" i="51"/>
  <c r="AT28" i="51"/>
  <c r="AH28" i="51"/>
  <c r="V28" i="51"/>
  <c r="J28" i="51"/>
  <c r="E19" i="51"/>
  <c r="E7" i="51"/>
  <c r="AP39" i="34"/>
  <c r="AP38" i="34" s="1"/>
  <c r="R39" i="34"/>
  <c r="R38" i="34" s="1"/>
  <c r="AV36" i="34"/>
  <c r="X36" i="34"/>
  <c r="D28" i="34"/>
  <c r="AP55" i="22"/>
  <c r="D17" i="22"/>
  <c r="K34" i="22"/>
  <c r="E15" i="22"/>
  <c r="G15" i="22" s="1"/>
  <c r="AD25" i="22"/>
  <c r="AC33" i="22"/>
  <c r="V25" i="22"/>
  <c r="U36" i="22"/>
  <c r="U35" i="22" s="1"/>
  <c r="U32" i="22" s="1"/>
  <c r="N25" i="22"/>
  <c r="E11" i="22"/>
  <c r="M33" i="22"/>
  <c r="F25" i="22"/>
  <c r="E36" i="22"/>
  <c r="E35" i="22" s="1"/>
  <c r="AI34" i="22"/>
  <c r="E18" i="22"/>
  <c r="G18" i="22" s="1"/>
  <c r="BB36" i="51"/>
  <c r="AD36" i="51"/>
  <c r="F36" i="51"/>
  <c r="E14" i="51"/>
  <c r="AM39" i="34"/>
  <c r="AM38" i="34" s="1"/>
  <c r="O39" i="34"/>
  <c r="O38" i="34" s="1"/>
  <c r="AY38" i="34"/>
  <c r="AA38" i="34"/>
  <c r="AJ37" i="34"/>
  <c r="L37" i="34"/>
  <c r="AS36" i="34"/>
  <c r="U36" i="34"/>
  <c r="AZ28" i="34"/>
  <c r="AN28" i="34"/>
  <c r="P28" i="34"/>
  <c r="AG34" i="22"/>
  <c r="G6" i="31"/>
  <c r="G5" i="31"/>
  <c r="AD24" i="31"/>
  <c r="D16" i="30"/>
  <c r="AE33" i="30"/>
  <c r="D17" i="30"/>
  <c r="W33" i="30"/>
  <c r="D8" i="30"/>
  <c r="W204" i="20" s="1"/>
  <c r="O33" i="30"/>
  <c r="D6" i="30"/>
  <c r="AA567" i="20" s="1"/>
  <c r="G33" i="30"/>
  <c r="AC35" i="30"/>
  <c r="AC34" i="30" s="1"/>
  <c r="AD24" i="30"/>
  <c r="AC32" i="30"/>
  <c r="U35" i="30"/>
  <c r="U34" i="30" s="1"/>
  <c r="V24" i="30"/>
  <c r="U35" i="21"/>
  <c r="D16" i="21"/>
  <c r="AQ28" i="51"/>
  <c r="AJ39" i="34"/>
  <c r="AV38" i="34"/>
  <c r="BE37" i="34"/>
  <c r="R36" i="34"/>
  <c r="D12" i="22"/>
  <c r="Y34" i="22"/>
  <c r="I34" i="22"/>
  <c r="D21" i="22"/>
  <c r="AA33" i="22"/>
  <c r="E16" i="22"/>
  <c r="G16" i="22" s="1"/>
  <c r="S36" i="22"/>
  <c r="S35" i="22" s="1"/>
  <c r="E14" i="22"/>
  <c r="G14" i="22" s="1"/>
  <c r="E17" i="22"/>
  <c r="G17" i="22" s="1"/>
  <c r="K33" i="22"/>
  <c r="E9" i="22"/>
  <c r="X349" i="20" s="1"/>
  <c r="C36" i="22"/>
  <c r="S33" i="22"/>
  <c r="AJ25" i="22"/>
  <c r="AC35" i="31"/>
  <c r="AC34" i="31" s="1"/>
  <c r="AC32" i="31"/>
  <c r="X24" i="31"/>
  <c r="P24" i="31"/>
  <c r="H24" i="31"/>
  <c r="E10" i="31"/>
  <c r="P350" i="20" s="1"/>
  <c r="G15" i="30"/>
  <c r="G10" i="30"/>
  <c r="Y36" i="22"/>
  <c r="Y35" i="22" s="1"/>
  <c r="I36" i="22"/>
  <c r="I35" i="22" s="1"/>
  <c r="AE34" i="22"/>
  <c r="O34" i="22"/>
  <c r="AG33" i="22"/>
  <c r="Q33" i="22"/>
  <c r="D13" i="22"/>
  <c r="E5" i="22"/>
  <c r="X345" i="20" s="1"/>
  <c r="Y35" i="31"/>
  <c r="Y34" i="31" s="1"/>
  <c r="I35" i="31"/>
  <c r="I34" i="31" s="1"/>
  <c r="S33" i="31"/>
  <c r="C33" i="31"/>
  <c r="O32" i="31"/>
  <c r="D18" i="31"/>
  <c r="D16" i="31"/>
  <c r="D15" i="31"/>
  <c r="E14" i="31"/>
  <c r="G14" i="31" s="1"/>
  <c r="AL53" i="30"/>
  <c r="AL45" i="30"/>
  <c r="D9" i="30"/>
  <c r="AC33" i="30"/>
  <c r="D14" i="30"/>
  <c r="D929" i="20" s="1"/>
  <c r="U33" i="30"/>
  <c r="D11" i="30"/>
  <c r="AA566" i="20" s="1"/>
  <c r="M33" i="30"/>
  <c r="AB24" i="30"/>
  <c r="AA35" i="30"/>
  <c r="AA34" i="30" s="1"/>
  <c r="E13" i="30"/>
  <c r="AA32" i="30"/>
  <c r="S32" i="30"/>
  <c r="T24" i="30"/>
  <c r="E19" i="30"/>
  <c r="G19" i="30" s="1"/>
  <c r="L24" i="30"/>
  <c r="K35" i="30"/>
  <c r="K34" i="30" s="1"/>
  <c r="K32" i="30"/>
  <c r="C32" i="30"/>
  <c r="D24" i="30"/>
  <c r="C35" i="30"/>
  <c r="AG37" i="21"/>
  <c r="AG36" i="21" s="1"/>
  <c r="AH26" i="21"/>
  <c r="AH39" i="21"/>
  <c r="AG34" i="21"/>
  <c r="Z39" i="21"/>
  <c r="Y34" i="21"/>
  <c r="Z26" i="21"/>
  <c r="Y37" i="21"/>
  <c r="Y36" i="21" s="1"/>
  <c r="E9" i="21"/>
  <c r="Q37" i="21"/>
  <c r="Q36" i="21" s="1"/>
  <c r="R26" i="21"/>
  <c r="R39" i="21"/>
  <c r="Q34" i="21"/>
  <c r="J39" i="21"/>
  <c r="E19" i="21"/>
  <c r="I34" i="21"/>
  <c r="J26" i="21"/>
  <c r="I37" i="21"/>
  <c r="I36" i="21" s="1"/>
  <c r="AN24" i="27"/>
  <c r="AM32" i="27"/>
  <c r="AM35" i="27"/>
  <c r="AM34" i="27" s="1"/>
  <c r="E12" i="27"/>
  <c r="E9" i="27"/>
  <c r="H223" i="20" s="1"/>
  <c r="AB24" i="27"/>
  <c r="AA35" i="27"/>
  <c r="AA34" i="27" s="1"/>
  <c r="AA32" i="27"/>
  <c r="P24" i="27"/>
  <c r="O32" i="27"/>
  <c r="E17" i="27"/>
  <c r="O35" i="27"/>
  <c r="O34" i="27" s="1"/>
  <c r="E7" i="27"/>
  <c r="D24" i="27"/>
  <c r="C35" i="27"/>
  <c r="C32" i="27"/>
  <c r="D13" i="31"/>
  <c r="G6" i="30"/>
  <c r="G8" i="30"/>
  <c r="D6" i="28"/>
  <c r="K905" i="20" s="1"/>
  <c r="X34" i="28"/>
  <c r="AF25" i="22"/>
  <c r="X25" i="22"/>
  <c r="P25" i="22"/>
  <c r="H25" i="22"/>
  <c r="E10" i="22"/>
  <c r="X350" i="20" s="1"/>
  <c r="S35" i="31"/>
  <c r="S34" i="31" s="1"/>
  <c r="C35" i="31"/>
  <c r="Y32" i="31"/>
  <c r="I32" i="31"/>
  <c r="AB24" i="31"/>
  <c r="T24" i="31"/>
  <c r="C3" i="21"/>
  <c r="Y33" i="22"/>
  <c r="E20" i="22"/>
  <c r="G20" i="22" s="1"/>
  <c r="Q35" i="31"/>
  <c r="Q34" i="31" s="1"/>
  <c r="W32" i="31"/>
  <c r="S35" i="30"/>
  <c r="S34" i="30" s="1"/>
  <c r="E35" i="21"/>
  <c r="D21" i="21"/>
  <c r="AD26" i="21"/>
  <c r="AC34" i="21"/>
  <c r="V26" i="21"/>
  <c r="U37" i="21"/>
  <c r="U36" i="21" s="1"/>
  <c r="E16" i="21"/>
  <c r="N26" i="21"/>
  <c r="E12" i="21"/>
  <c r="M34" i="21"/>
  <c r="F26" i="21"/>
  <c r="E37" i="21"/>
  <c r="E36" i="21" s="1"/>
  <c r="M37" i="21"/>
  <c r="M36" i="21" s="1"/>
  <c r="E21" i="21"/>
  <c r="R24" i="31"/>
  <c r="J24" i="31"/>
  <c r="C33" i="27"/>
  <c r="D19" i="28"/>
  <c r="K997" i="20" s="1"/>
  <c r="AE35" i="30"/>
  <c r="AE34" i="30" s="1"/>
  <c r="N24" i="30"/>
  <c r="F24" i="30"/>
  <c r="D18" i="30"/>
  <c r="AE35" i="21"/>
  <c r="F37" i="27"/>
  <c r="AT25" i="28"/>
  <c r="M35" i="30"/>
  <c r="M34" i="30" s="1"/>
  <c r="AA33" i="30"/>
  <c r="Y32" i="30"/>
  <c r="W37" i="21"/>
  <c r="W36" i="21" s="1"/>
  <c r="G37" i="21"/>
  <c r="G36" i="21" s="1"/>
  <c r="AE34" i="21"/>
  <c r="O34" i="21"/>
  <c r="AD38" i="28"/>
  <c r="U38" i="28"/>
  <c r="Y33" i="30"/>
  <c r="E12" i="30"/>
  <c r="R35" i="27"/>
  <c r="R34" i="27" s="1"/>
  <c r="AP35" i="27"/>
  <c r="AP34" i="27" s="1"/>
  <c r="AS36" i="28"/>
  <c r="AS35" i="28" s="1"/>
  <c r="E18" i="28"/>
  <c r="AG33" i="28"/>
  <c r="E14" i="28"/>
  <c r="AG36" i="28"/>
  <c r="AG35" i="28" s="1"/>
  <c r="U36" i="28"/>
  <c r="U35" i="28" s="1"/>
  <c r="E5" i="28"/>
  <c r="I33" i="28"/>
  <c r="I36" i="28"/>
  <c r="I35" i="28" s="1"/>
  <c r="C3" i="28"/>
  <c r="V25" i="28"/>
  <c r="I35" i="49"/>
  <c r="D13" i="49"/>
  <c r="Q32" i="30"/>
  <c r="W34" i="21"/>
  <c r="AD37" i="27"/>
  <c r="U37" i="27"/>
  <c r="AS38" i="28"/>
  <c r="F38" i="28"/>
  <c r="AS33" i="28"/>
  <c r="E8" i="28"/>
  <c r="AW26" i="49"/>
  <c r="AV36" i="49"/>
  <c r="E20" i="49"/>
  <c r="AV34" i="49"/>
  <c r="AK26" i="49"/>
  <c r="AJ34" i="49"/>
  <c r="E18" i="49"/>
  <c r="AJ37" i="49"/>
  <c r="AJ36" i="49" s="1"/>
  <c r="Y26" i="49"/>
  <c r="E5" i="49"/>
  <c r="X37" i="49"/>
  <c r="X36" i="49" s="1"/>
  <c r="X34" i="49"/>
  <c r="E9" i="49"/>
  <c r="M26" i="49"/>
  <c r="L34" i="49"/>
  <c r="L37" i="49"/>
  <c r="L36" i="49" s="1"/>
  <c r="E10" i="27"/>
  <c r="AM35" i="28"/>
  <c r="O35" i="28"/>
  <c r="AM33" i="28"/>
  <c r="O33" i="28"/>
  <c r="D12" i="28"/>
  <c r="K911" i="20" s="1"/>
  <c r="AK62" i="42"/>
  <c r="D7" i="47"/>
  <c r="W234" i="20" s="1"/>
  <c r="X32" i="27"/>
  <c r="AH24" i="27"/>
  <c r="V24" i="27"/>
  <c r="J24" i="27"/>
  <c r="L34" i="28"/>
  <c r="AQ25" i="28"/>
  <c r="AE25" i="28"/>
  <c r="G25" i="28"/>
  <c r="X24" i="42"/>
  <c r="X37" i="42"/>
  <c r="E14" i="42"/>
  <c r="P150" i="20" s="1"/>
  <c r="W32" i="42"/>
  <c r="P24" i="42"/>
  <c r="O35" i="42"/>
  <c r="O34" i="42" s="1"/>
  <c r="E19" i="42"/>
  <c r="W424" i="20" s="1"/>
  <c r="P37" i="42"/>
  <c r="H24" i="42"/>
  <c r="H37" i="42"/>
  <c r="G32" i="42"/>
  <c r="E5" i="42"/>
  <c r="W35" i="42"/>
  <c r="W34" i="42" s="1"/>
  <c r="O32" i="42"/>
  <c r="BF44" i="47"/>
  <c r="D19" i="47"/>
  <c r="AD35" i="47"/>
  <c r="AJ35" i="27"/>
  <c r="AJ34" i="27" s="1"/>
  <c r="L35" i="27"/>
  <c r="L34" i="27" s="1"/>
  <c r="AD36" i="28"/>
  <c r="AD35" i="28" s="1"/>
  <c r="F36" i="28"/>
  <c r="F35" i="28" s="1"/>
  <c r="E7" i="28"/>
  <c r="L824" i="20"/>
  <c r="AD33" i="28"/>
  <c r="AN25" i="28"/>
  <c r="AB25" i="28"/>
  <c r="P25" i="28"/>
  <c r="D25" i="28"/>
  <c r="D18" i="49"/>
  <c r="AJ35" i="49"/>
  <c r="BF62" i="47"/>
  <c r="E14" i="27"/>
  <c r="AV36" i="28"/>
  <c r="X36" i="28"/>
  <c r="AA35" i="28"/>
  <c r="C35" i="28"/>
  <c r="C34" i="28"/>
  <c r="AA33" i="28"/>
  <c r="C33" i="28"/>
  <c r="E15" i="28"/>
  <c r="E11" i="28"/>
  <c r="G35" i="42"/>
  <c r="G34" i="42" s="1"/>
  <c r="AG35" i="49"/>
  <c r="D10" i="49"/>
  <c r="AV35" i="28"/>
  <c r="X35" i="28"/>
  <c r="AV33" i="28"/>
  <c r="X33" i="28"/>
  <c r="U35" i="42"/>
  <c r="U34" i="42" s="1"/>
  <c r="E35" i="42"/>
  <c r="E34" i="42" s="1"/>
  <c r="BF69" i="49"/>
  <c r="BF61" i="49"/>
  <c r="BF53" i="49"/>
  <c r="BF45" i="49"/>
  <c r="O39" i="49"/>
  <c r="AS34" i="49"/>
  <c r="E17" i="49"/>
  <c r="AG37" i="49"/>
  <c r="AG36" i="49" s="1"/>
  <c r="E10" i="49"/>
  <c r="U34" i="49"/>
  <c r="AS35" i="49"/>
  <c r="I34" i="49"/>
  <c r="AT26" i="49"/>
  <c r="V26" i="49"/>
  <c r="E13" i="49"/>
  <c r="BF50" i="47"/>
  <c r="D20" i="47"/>
  <c r="AA35" i="47"/>
  <c r="S35" i="42"/>
  <c r="S34" i="42" s="1"/>
  <c r="Y32" i="42"/>
  <c r="I32" i="42"/>
  <c r="N24" i="42"/>
  <c r="E7" i="42"/>
  <c r="P145" i="20" s="1"/>
  <c r="E18" i="42"/>
  <c r="BF64" i="47"/>
  <c r="BF56" i="47"/>
  <c r="AM35" i="47"/>
  <c r="D16" i="47"/>
  <c r="D13" i="47"/>
  <c r="W232" i="20" s="1"/>
  <c r="R35" i="47"/>
  <c r="D8" i="50"/>
  <c r="F636" i="20" s="1"/>
  <c r="Y38" i="50"/>
  <c r="AF37" i="42"/>
  <c r="N37" i="42"/>
  <c r="Q35" i="42"/>
  <c r="Q34" i="42" s="1"/>
  <c r="E6" i="42"/>
  <c r="BF63" i="49"/>
  <c r="BF55" i="49"/>
  <c r="BF47" i="49"/>
  <c r="AP35" i="49"/>
  <c r="D16" i="49"/>
  <c r="BF46" i="47"/>
  <c r="D6" i="47"/>
  <c r="C35" i="47"/>
  <c r="U32" i="42"/>
  <c r="V24" i="42"/>
  <c r="D15" i="49"/>
  <c r="AY35" i="49"/>
  <c r="U37" i="49"/>
  <c r="U36" i="49" s="1"/>
  <c r="AG34" i="49"/>
  <c r="D21" i="47"/>
  <c r="G38" i="50"/>
  <c r="AE35" i="42"/>
  <c r="AE34" i="42" s="1"/>
  <c r="M35" i="42"/>
  <c r="M34" i="42" s="1"/>
  <c r="E17" i="42"/>
  <c r="BF65" i="49"/>
  <c r="BF57" i="49"/>
  <c r="BF49" i="49"/>
  <c r="AH26" i="49"/>
  <c r="J26" i="49"/>
  <c r="E11" i="47"/>
  <c r="AY34" i="47"/>
  <c r="AY36" i="47"/>
  <c r="AY37" i="47"/>
  <c r="AM34" i="47"/>
  <c r="AM37" i="47"/>
  <c r="AM36" i="47" s="1"/>
  <c r="E16" i="47"/>
  <c r="G16" i="47" s="1"/>
  <c r="E20" i="47"/>
  <c r="G20" i="47" s="1"/>
  <c r="AB26" i="47"/>
  <c r="AA37" i="47"/>
  <c r="AA36" i="47" s="1"/>
  <c r="O34" i="47"/>
  <c r="P26" i="47"/>
  <c r="O37" i="47"/>
  <c r="O36" i="47" s="1"/>
  <c r="E15" i="47"/>
  <c r="G15" i="47" s="1"/>
  <c r="C37" i="47"/>
  <c r="C36" i="47" s="1"/>
  <c r="E6" i="47"/>
  <c r="G6" i="47" s="1"/>
  <c r="C34" i="47"/>
  <c r="D26" i="47"/>
  <c r="AF24" i="42"/>
  <c r="R37" i="49"/>
  <c r="R36" i="49" s="1"/>
  <c r="AP37" i="49"/>
  <c r="AP36" i="49" s="1"/>
  <c r="AD36" i="49"/>
  <c r="BF68" i="47"/>
  <c r="BF60" i="47"/>
  <c r="BF48" i="47"/>
  <c r="AG35" i="47"/>
  <c r="L35" i="47"/>
  <c r="D8" i="47"/>
  <c r="W235" i="20" s="1"/>
  <c r="D5" i="44"/>
  <c r="K799" i="20" s="1"/>
  <c r="E33" i="44"/>
  <c r="W32" i="44"/>
  <c r="W35" i="44"/>
  <c r="W34" i="44" s="1"/>
  <c r="E13" i="44"/>
  <c r="X24" i="44"/>
  <c r="X37" i="44"/>
  <c r="O35" i="44"/>
  <c r="O34" i="44" s="1"/>
  <c r="E8" i="44"/>
  <c r="O32" i="44"/>
  <c r="P37" i="44"/>
  <c r="P24" i="44"/>
  <c r="G32" i="44"/>
  <c r="G35" i="44"/>
  <c r="G34" i="44" s="1"/>
  <c r="E11" i="44"/>
  <c r="H24" i="44"/>
  <c r="H37" i="44"/>
  <c r="C3" i="47"/>
  <c r="AI37" i="50"/>
  <c r="E6" i="50"/>
  <c r="AI40" i="50"/>
  <c r="AI39" i="50" s="1"/>
  <c r="E20" i="50"/>
  <c r="G20" i="50" s="1"/>
  <c r="AB42" i="50"/>
  <c r="AA37" i="50"/>
  <c r="S37" i="50"/>
  <c r="E22" i="50"/>
  <c r="G22" i="50" s="1"/>
  <c r="S40" i="50"/>
  <c r="S39" i="50" s="1"/>
  <c r="L42" i="50"/>
  <c r="K37" i="50"/>
  <c r="E12" i="50"/>
  <c r="G12" i="50" s="1"/>
  <c r="C37" i="50"/>
  <c r="C40" i="50"/>
  <c r="D5" i="32"/>
  <c r="D731" i="20" s="1"/>
  <c r="AJ33" i="32"/>
  <c r="D17" i="25"/>
  <c r="AP35" i="25"/>
  <c r="E7" i="49"/>
  <c r="L29" i="50"/>
  <c r="AW26" i="47"/>
  <c r="E17" i="47"/>
  <c r="G17" i="47" s="1"/>
  <c r="AJ36" i="47"/>
  <c r="AK26" i="47"/>
  <c r="Y26" i="47"/>
  <c r="X36" i="47"/>
  <c r="E8" i="47"/>
  <c r="L36" i="47"/>
  <c r="M26" i="47"/>
  <c r="L34" i="47"/>
  <c r="AT51" i="50"/>
  <c r="D42" i="50"/>
  <c r="AA40" i="50"/>
  <c r="AA39" i="50" s="1"/>
  <c r="G23" i="50"/>
  <c r="D6" i="32"/>
  <c r="D732" i="20" s="1"/>
  <c r="U33" i="32"/>
  <c r="D13" i="32"/>
  <c r="K1037" i="20" s="1"/>
  <c r="L33" i="32"/>
  <c r="AN24" i="32"/>
  <c r="AM32" i="32"/>
  <c r="AM35" i="32"/>
  <c r="AM34" i="32" s="1"/>
  <c r="E14" i="32"/>
  <c r="AA32" i="32"/>
  <c r="AA35" i="32"/>
  <c r="AA34" i="32" s="1"/>
  <c r="AB24" i="32"/>
  <c r="E11" i="32"/>
  <c r="E15" i="32"/>
  <c r="G15" i="32" s="1"/>
  <c r="P24" i="32"/>
  <c r="O32" i="32"/>
  <c r="O35" i="32"/>
  <c r="O34" i="32" s="1"/>
  <c r="E8" i="32"/>
  <c r="G8" i="32" s="1"/>
  <c r="C32" i="32"/>
  <c r="C35" i="32"/>
  <c r="D24" i="32"/>
  <c r="E11" i="49"/>
  <c r="AV37" i="47"/>
  <c r="AV36" i="47" s="1"/>
  <c r="X37" i="47"/>
  <c r="T42" i="50"/>
  <c r="G9" i="50"/>
  <c r="AB29" i="50"/>
  <c r="E10" i="50"/>
  <c r="AM37" i="49"/>
  <c r="AM36" i="49" s="1"/>
  <c r="O37" i="49"/>
  <c r="O36" i="49" s="1"/>
  <c r="AY34" i="49"/>
  <c r="AA34" i="49"/>
  <c r="C34" i="49"/>
  <c r="AN26" i="49"/>
  <c r="P26" i="49"/>
  <c r="E21" i="49"/>
  <c r="AT26" i="47"/>
  <c r="AS34" i="47"/>
  <c r="E18" i="47"/>
  <c r="G18" i="47" s="1"/>
  <c r="AH26" i="47"/>
  <c r="AG36" i="47"/>
  <c r="V26" i="47"/>
  <c r="U34" i="47"/>
  <c r="E7" i="47"/>
  <c r="J26" i="47"/>
  <c r="I36" i="47"/>
  <c r="E5" i="47"/>
  <c r="AS37" i="47"/>
  <c r="AS36" i="47" s="1"/>
  <c r="U37" i="47"/>
  <c r="U36" i="47" s="1"/>
  <c r="E14" i="47"/>
  <c r="AJ42" i="50"/>
  <c r="I38" i="50"/>
  <c r="D29" i="50"/>
  <c r="C3" i="32"/>
  <c r="C22" i="46"/>
  <c r="C9" i="46"/>
  <c r="C3" i="46" s="1"/>
  <c r="E19" i="47"/>
  <c r="G19" i="47" s="1"/>
  <c r="AD34" i="47"/>
  <c r="E13" i="47"/>
  <c r="R34" i="47"/>
  <c r="E12" i="47"/>
  <c r="G12" i="47" s="1"/>
  <c r="F34" i="47"/>
  <c r="AJ34" i="47"/>
  <c r="E10" i="47"/>
  <c r="C3" i="50"/>
  <c r="T29" i="50"/>
  <c r="X37" i="32"/>
  <c r="AM40" i="50"/>
  <c r="AM39" i="50" s="1"/>
  <c r="W40" i="50"/>
  <c r="W39" i="50" s="1"/>
  <c r="G40" i="50"/>
  <c r="G39" i="50" s="1"/>
  <c r="U38" i="50"/>
  <c r="AH29" i="50"/>
  <c r="R29" i="50"/>
  <c r="E21" i="50"/>
  <c r="G21" i="50" s="1"/>
  <c r="E13" i="50"/>
  <c r="G13" i="50" s="1"/>
  <c r="E5" i="50"/>
  <c r="E11" i="37"/>
  <c r="X364" i="20" s="1"/>
  <c r="Y32" i="37"/>
  <c r="Q35" i="37"/>
  <c r="Q34" i="37" s="1"/>
  <c r="R37" i="37"/>
  <c r="Q32" i="37"/>
  <c r="E16" i="37"/>
  <c r="AG33" i="32"/>
  <c r="D12" i="32"/>
  <c r="K1036" i="20" s="1"/>
  <c r="D19" i="25"/>
  <c r="AM35" i="25"/>
  <c r="AM37" i="50"/>
  <c r="W37" i="50"/>
  <c r="G37" i="50"/>
  <c r="AN29" i="50"/>
  <c r="AF29" i="50"/>
  <c r="X29" i="50"/>
  <c r="P29" i="50"/>
  <c r="H29" i="50"/>
  <c r="E19" i="50"/>
  <c r="G19" i="50" s="1"/>
  <c r="W32" i="37"/>
  <c r="E18" i="37"/>
  <c r="X24" i="37"/>
  <c r="X37" i="37"/>
  <c r="P37" i="37"/>
  <c r="P24" i="37"/>
  <c r="G32" i="37"/>
  <c r="H24" i="37"/>
  <c r="H37" i="37"/>
  <c r="W35" i="37"/>
  <c r="W34" i="37" s="1"/>
  <c r="E15" i="37"/>
  <c r="AE417" i="20" s="1"/>
  <c r="D17" i="32"/>
  <c r="G12" i="32"/>
  <c r="AG40" i="50"/>
  <c r="AG39" i="50" s="1"/>
  <c r="Q40" i="50"/>
  <c r="Q39" i="50" s="1"/>
  <c r="AE38" i="50"/>
  <c r="AK37" i="50"/>
  <c r="U37" i="50"/>
  <c r="E37" i="50"/>
  <c r="D19" i="50"/>
  <c r="E14" i="50"/>
  <c r="G14" i="50" s="1"/>
  <c r="AI45" i="37"/>
  <c r="O35" i="37"/>
  <c r="O34" i="37" s="1"/>
  <c r="R24" i="37"/>
  <c r="AC35" i="44"/>
  <c r="AC34" i="44" s="1"/>
  <c r="AD37" i="44"/>
  <c r="E16" i="44"/>
  <c r="AD24" i="44"/>
  <c r="AC32" i="44"/>
  <c r="U32" i="44"/>
  <c r="E17" i="44"/>
  <c r="G17" i="44" s="1"/>
  <c r="V24" i="44"/>
  <c r="E7" i="44"/>
  <c r="M35" i="44"/>
  <c r="M34" i="44" s="1"/>
  <c r="N37" i="44"/>
  <c r="N24" i="44"/>
  <c r="M32" i="44"/>
  <c r="E32" i="44"/>
  <c r="F24" i="44"/>
  <c r="E5" i="44"/>
  <c r="I33" i="32"/>
  <c r="D7" i="32"/>
  <c r="D733" i="20" s="1"/>
  <c r="AG36" i="46"/>
  <c r="D14" i="46"/>
  <c r="D5" i="46"/>
  <c r="Y36" i="46"/>
  <c r="Q36" i="46"/>
  <c r="D6" i="46"/>
  <c r="D20" i="46"/>
  <c r="I36" i="46"/>
  <c r="AL27" i="46"/>
  <c r="AK35" i="46"/>
  <c r="E10" i="46"/>
  <c r="G10" i="46" s="1"/>
  <c r="AK38" i="46"/>
  <c r="AK37" i="46" s="1"/>
  <c r="E12" i="46"/>
  <c r="G12" i="46" s="1"/>
  <c r="AD27" i="46"/>
  <c r="AC35" i="46"/>
  <c r="V27" i="46"/>
  <c r="U35" i="46"/>
  <c r="U38" i="46"/>
  <c r="U37" i="46" s="1"/>
  <c r="N27" i="46"/>
  <c r="M35" i="46"/>
  <c r="E13" i="46"/>
  <c r="G13" i="46" s="1"/>
  <c r="F27" i="46"/>
  <c r="E35" i="46"/>
  <c r="E38" i="46"/>
  <c r="E37" i="46" s="1"/>
  <c r="AD29" i="50"/>
  <c r="N29" i="50"/>
  <c r="Z37" i="37"/>
  <c r="E9" i="37"/>
  <c r="X362" i="20" s="1"/>
  <c r="D9" i="44"/>
  <c r="K803" i="20" s="1"/>
  <c r="Q33" i="44"/>
  <c r="AI47" i="37"/>
  <c r="I35" i="37"/>
  <c r="I34" i="37" s="1"/>
  <c r="E6" i="37"/>
  <c r="X359" i="20" s="1"/>
  <c r="D8" i="37"/>
  <c r="W361" i="20" s="1"/>
  <c r="E35" i="44"/>
  <c r="E34" i="44" s="1"/>
  <c r="U33" i="44"/>
  <c r="E6" i="32"/>
  <c r="AK36" i="46"/>
  <c r="D8" i="46"/>
  <c r="C35" i="25"/>
  <c r="D14" i="39"/>
  <c r="AA35" i="37"/>
  <c r="AA34" i="37" s="1"/>
  <c r="K35" i="37"/>
  <c r="K34" i="37" s="1"/>
  <c r="E8" i="37"/>
  <c r="X361" i="20" s="1"/>
  <c r="E17" i="32"/>
  <c r="G17" i="32" s="1"/>
  <c r="E9" i="32"/>
  <c r="G9" i="32" s="1"/>
  <c r="Y38" i="46"/>
  <c r="Y37" i="46" s="1"/>
  <c r="I38" i="46"/>
  <c r="I37" i="46" s="1"/>
  <c r="AI36" i="46"/>
  <c r="D7" i="46"/>
  <c r="AD39" i="25"/>
  <c r="AW26" i="25"/>
  <c r="E20" i="25"/>
  <c r="AV34" i="25"/>
  <c r="AV37" i="25"/>
  <c r="AV36" i="25" s="1"/>
  <c r="E7" i="25"/>
  <c r="AK26" i="25"/>
  <c r="AJ34" i="25"/>
  <c r="AJ37" i="25"/>
  <c r="AJ36" i="25" s="1"/>
  <c r="Y26" i="25"/>
  <c r="E14" i="25"/>
  <c r="X323" i="20" s="1"/>
  <c r="X34" i="25"/>
  <c r="X37" i="25"/>
  <c r="X36" i="25" s="1"/>
  <c r="AG35" i="32"/>
  <c r="AG34" i="32" s="1"/>
  <c r="I35" i="32"/>
  <c r="I34" i="32" s="1"/>
  <c r="AG32" i="32"/>
  <c r="I32" i="32"/>
  <c r="E7" i="32"/>
  <c r="E14" i="46"/>
  <c r="G14" i="46" s="1"/>
  <c r="AH27" i="46"/>
  <c r="E6" i="46"/>
  <c r="G6" i="46" s="1"/>
  <c r="R27" i="46"/>
  <c r="E20" i="46"/>
  <c r="G20" i="46" s="1"/>
  <c r="J27" i="46"/>
  <c r="AC36" i="46"/>
  <c r="Y35" i="46"/>
  <c r="D20" i="25"/>
  <c r="AV35" i="25"/>
  <c r="I39" i="25"/>
  <c r="E6" i="25"/>
  <c r="AT26" i="25"/>
  <c r="AS37" i="25"/>
  <c r="AS36" i="25" s="1"/>
  <c r="AH26" i="25"/>
  <c r="AG34" i="25"/>
  <c r="AG37" i="25"/>
  <c r="AG36" i="25" s="1"/>
  <c r="E15" i="25"/>
  <c r="X324" i="20" s="1"/>
  <c r="V26" i="25"/>
  <c r="U37" i="25"/>
  <c r="U36" i="25" s="1"/>
  <c r="E5" i="25"/>
  <c r="H233" i="20" s="1"/>
  <c r="J26" i="25"/>
  <c r="I34" i="25"/>
  <c r="I37" i="25"/>
  <c r="I36" i="25" s="1"/>
  <c r="D21" i="39"/>
  <c r="AS37" i="39"/>
  <c r="D13" i="39"/>
  <c r="AG37" i="39"/>
  <c r="E35" i="37"/>
  <c r="E34" i="37" s="1"/>
  <c r="AA32" i="37"/>
  <c r="K32" i="37"/>
  <c r="E17" i="37"/>
  <c r="Q35" i="44"/>
  <c r="Q34" i="44" s="1"/>
  <c r="K33" i="44"/>
  <c r="E9" i="44"/>
  <c r="AD35" i="32"/>
  <c r="AD34" i="32" s="1"/>
  <c r="F35" i="32"/>
  <c r="F34" i="32" s="1"/>
  <c r="F32" i="32"/>
  <c r="AI38" i="46"/>
  <c r="AI37" i="46" s="1"/>
  <c r="S38" i="46"/>
  <c r="S37" i="46" s="1"/>
  <c r="C38" i="46"/>
  <c r="AA36" i="46"/>
  <c r="E18" i="46"/>
  <c r="G18" i="46" s="1"/>
  <c r="E18" i="25"/>
  <c r="S35" i="37"/>
  <c r="S34" i="37" s="1"/>
  <c r="C35" i="37"/>
  <c r="J24" i="44"/>
  <c r="E12" i="44"/>
  <c r="G12" i="44" s="1"/>
  <c r="E17" i="46"/>
  <c r="G17" i="46" s="1"/>
  <c r="AF27" i="46"/>
  <c r="X27" i="46"/>
  <c r="E8" i="46"/>
  <c r="G8" i="46" s="1"/>
  <c r="E15" i="46"/>
  <c r="G15" i="46" s="1"/>
  <c r="P27" i="46"/>
  <c r="E7" i="46"/>
  <c r="G7" i="46" s="1"/>
  <c r="H27" i="46"/>
  <c r="AG38" i="46"/>
  <c r="AG37" i="46" s="1"/>
  <c r="Q38" i="46"/>
  <c r="Q37" i="46" s="1"/>
  <c r="E36" i="46"/>
  <c r="L27" i="46"/>
  <c r="E5" i="46"/>
  <c r="G5" i="46" s="1"/>
  <c r="U34" i="25"/>
  <c r="X35" i="32"/>
  <c r="X34" i="32" s="1"/>
  <c r="Q35" i="46"/>
  <c r="O35" i="25"/>
  <c r="M26" i="25"/>
  <c r="E11" i="25"/>
  <c r="X320" i="20" s="1"/>
  <c r="C41" i="39"/>
  <c r="AY37" i="38"/>
  <c r="D5" i="38"/>
  <c r="K1081" i="20" s="1"/>
  <c r="AE26" i="25"/>
  <c r="BO55" i="39"/>
  <c r="BM53" i="39"/>
  <c r="D16" i="39"/>
  <c r="X37" i="39"/>
  <c r="E17" i="25"/>
  <c r="BM45" i="39"/>
  <c r="BC28" i="39"/>
  <c r="BB36" i="39"/>
  <c r="BB39" i="39"/>
  <c r="BB38" i="39" s="1"/>
  <c r="AQ28" i="39"/>
  <c r="E8" i="39"/>
  <c r="AP39" i="39"/>
  <c r="AP38" i="39" s="1"/>
  <c r="AE28" i="39"/>
  <c r="AD36" i="39"/>
  <c r="AD39" i="39"/>
  <c r="E7" i="39"/>
  <c r="AD38" i="39"/>
  <c r="E12" i="39"/>
  <c r="S28" i="39"/>
  <c r="R39" i="39"/>
  <c r="R38" i="39" s="1"/>
  <c r="G28" i="39"/>
  <c r="E10" i="39"/>
  <c r="H261" i="20" s="1"/>
  <c r="F36" i="39"/>
  <c r="F39" i="39"/>
  <c r="F38" i="39" s="1"/>
  <c r="L37" i="25"/>
  <c r="L36" i="25" s="1"/>
  <c r="O34" i="25"/>
  <c r="S26" i="25"/>
  <c r="E9" i="25"/>
  <c r="H231" i="20" s="1"/>
  <c r="AY41" i="39"/>
  <c r="AD41" i="39"/>
  <c r="L34" i="25"/>
  <c r="R37" i="39"/>
  <c r="Q33" i="43"/>
  <c r="D9" i="43"/>
  <c r="E19" i="25"/>
  <c r="AN26" i="25"/>
  <c r="E8" i="25"/>
  <c r="H234" i="20" s="1"/>
  <c r="AB26" i="25"/>
  <c r="E13" i="25"/>
  <c r="X322" i="20" s="1"/>
  <c r="G22" i="39"/>
  <c r="AZ28" i="39"/>
  <c r="E6" i="39"/>
  <c r="H257" i="20" s="1"/>
  <c r="E9" i="39"/>
  <c r="H260" i="20" s="1"/>
  <c r="O36" i="39"/>
  <c r="AM39" i="39"/>
  <c r="O39" i="39"/>
  <c r="AY38" i="39"/>
  <c r="AA38" i="39"/>
  <c r="AS36" i="39"/>
  <c r="C36" i="39"/>
  <c r="P28" i="39"/>
  <c r="E17" i="39"/>
  <c r="BM46" i="38"/>
  <c r="E5" i="38"/>
  <c r="AY39" i="38"/>
  <c r="AY38" i="38" s="1"/>
  <c r="AZ28" i="38"/>
  <c r="AM38" i="38"/>
  <c r="AM36" i="38"/>
  <c r="AM39" i="38"/>
  <c r="E20" i="38"/>
  <c r="AN28" i="38"/>
  <c r="E14" i="39"/>
  <c r="AW28" i="39"/>
  <c r="E20" i="39"/>
  <c r="G20" i="39" s="1"/>
  <c r="AK28" i="39"/>
  <c r="X36" i="39"/>
  <c r="E16" i="39"/>
  <c r="Y28" i="39"/>
  <c r="BE39" i="39"/>
  <c r="AJ36" i="39"/>
  <c r="AN28" i="39"/>
  <c r="E13" i="39"/>
  <c r="D23" i="38"/>
  <c r="AJ37" i="38"/>
  <c r="AG36" i="39"/>
  <c r="D28" i="39"/>
  <c r="E18" i="39"/>
  <c r="D21" i="38"/>
  <c r="G21" i="38" s="1"/>
  <c r="C37" i="38"/>
  <c r="E21" i="39"/>
  <c r="AT28" i="39"/>
  <c r="E15" i="39"/>
  <c r="V28" i="39"/>
  <c r="J28" i="39"/>
  <c r="I36" i="39"/>
  <c r="AA39" i="39"/>
  <c r="C39" i="39"/>
  <c r="C38" i="39" s="1"/>
  <c r="AM38" i="39"/>
  <c r="O38" i="39"/>
  <c r="BE36" i="39"/>
  <c r="AA36" i="39"/>
  <c r="D19" i="38"/>
  <c r="K1095" i="20" s="1"/>
  <c r="AV39" i="39"/>
  <c r="AV38" i="39" s="1"/>
  <c r="X39" i="39"/>
  <c r="X38" i="39" s="1"/>
  <c r="AJ38" i="39"/>
  <c r="L38" i="39"/>
  <c r="U36" i="39"/>
  <c r="AB28" i="39"/>
  <c r="AD37" i="38"/>
  <c r="D14" i="38"/>
  <c r="K1090" i="20" s="1"/>
  <c r="G9" i="38"/>
  <c r="BM45" i="38"/>
  <c r="D22" i="38"/>
  <c r="D16" i="38"/>
  <c r="K1092" i="20" s="1"/>
  <c r="D7" i="43"/>
  <c r="D785" i="20" s="1"/>
  <c r="G33" i="43"/>
  <c r="L41" i="38"/>
  <c r="AG37" i="38"/>
  <c r="D13" i="38"/>
  <c r="K1089" i="20" s="1"/>
  <c r="D18" i="43"/>
  <c r="AA33" i="43"/>
  <c r="AB24" i="43"/>
  <c r="E18" i="43"/>
  <c r="AA35" i="43"/>
  <c r="AA34" i="43" s="1"/>
  <c r="T24" i="43"/>
  <c r="S35" i="43"/>
  <c r="S34" i="43" s="1"/>
  <c r="E8" i="43"/>
  <c r="T37" i="43"/>
  <c r="L24" i="43"/>
  <c r="E12" i="43"/>
  <c r="L37" i="43"/>
  <c r="K32" i="43"/>
  <c r="D24" i="43"/>
  <c r="C35" i="43"/>
  <c r="D37" i="43"/>
  <c r="E13" i="43"/>
  <c r="D20" i="38"/>
  <c r="AM37" i="38"/>
  <c r="BB36" i="38"/>
  <c r="BB39" i="38"/>
  <c r="BB38" i="38" s="1"/>
  <c r="E19" i="38"/>
  <c r="E18" i="38"/>
  <c r="AQ28" i="38"/>
  <c r="AP38" i="38"/>
  <c r="AP39" i="38"/>
  <c r="E14" i="38"/>
  <c r="AD36" i="38"/>
  <c r="AD39" i="38"/>
  <c r="AE28" i="38"/>
  <c r="AD38" i="38"/>
  <c r="E10" i="38"/>
  <c r="S28" i="38"/>
  <c r="R39" i="38"/>
  <c r="R38" i="38" s="1"/>
  <c r="F36" i="38"/>
  <c r="F39" i="38"/>
  <c r="E22" i="38"/>
  <c r="F38" i="38"/>
  <c r="R36" i="38"/>
  <c r="AA32" i="43"/>
  <c r="AA41" i="38"/>
  <c r="I37" i="38"/>
  <c r="AD24" i="43"/>
  <c r="AC32" i="43"/>
  <c r="E15" i="43"/>
  <c r="E17" i="43"/>
  <c r="V24" i="43"/>
  <c r="V37" i="43"/>
  <c r="N24" i="43"/>
  <c r="M32" i="43"/>
  <c r="E10" i="43"/>
  <c r="E16" i="43"/>
  <c r="F24" i="43"/>
  <c r="F37" i="43"/>
  <c r="O39" i="38"/>
  <c r="C38" i="38"/>
  <c r="D28" i="38"/>
  <c r="G11" i="38"/>
  <c r="E7" i="38"/>
  <c r="M35" i="43"/>
  <c r="M34" i="43" s="1"/>
  <c r="U32" i="43"/>
  <c r="E13" i="38"/>
  <c r="AW28" i="38"/>
  <c r="BE39" i="38"/>
  <c r="BE38" i="38" s="1"/>
  <c r="AG39" i="38"/>
  <c r="I39" i="38"/>
  <c r="I38" i="38" s="1"/>
  <c r="AS38" i="38"/>
  <c r="O36" i="38"/>
  <c r="AT28" i="38"/>
  <c r="P28" i="38"/>
  <c r="E15" i="38"/>
  <c r="E35" i="43"/>
  <c r="E34" i="43" s="1"/>
  <c r="AJ36" i="38"/>
  <c r="L36" i="38"/>
  <c r="E8" i="38"/>
  <c r="E6" i="38"/>
  <c r="N37" i="43"/>
  <c r="Y32" i="43"/>
  <c r="E5" i="43"/>
  <c r="Y35" i="43"/>
  <c r="Y34" i="43" s="1"/>
  <c r="Z24" i="43"/>
  <c r="E9" i="43"/>
  <c r="R24" i="43"/>
  <c r="E14" i="43"/>
  <c r="I32" i="43"/>
  <c r="I35" i="43"/>
  <c r="I34" i="43" s="1"/>
  <c r="J24" i="43"/>
  <c r="AC35" i="43"/>
  <c r="AC34" i="43" s="1"/>
  <c r="AA39" i="38"/>
  <c r="AA38" i="38" s="1"/>
  <c r="C39" i="38"/>
  <c r="O38" i="38"/>
  <c r="BE36" i="38"/>
  <c r="I36" i="38"/>
  <c r="E23" i="38"/>
  <c r="C3" i="43"/>
  <c r="AV39" i="38"/>
  <c r="AV38" i="38" s="1"/>
  <c r="AV35" i="38" s="1"/>
  <c r="X39" i="38"/>
  <c r="X38" i="38" s="1"/>
  <c r="AJ38" i="38"/>
  <c r="L38" i="38"/>
  <c r="E12" i="38"/>
  <c r="AD37" i="43"/>
  <c r="J37" i="43"/>
  <c r="U35" i="43"/>
  <c r="U34" i="43" s="1"/>
  <c r="E32" i="43"/>
  <c r="E7" i="43"/>
  <c r="X24" i="43"/>
  <c r="P24" i="43"/>
  <c r="H24" i="43"/>
  <c r="W35" i="43"/>
  <c r="W34" i="43" s="1"/>
  <c r="F171" i="20" l="1"/>
  <c r="F190" i="20"/>
  <c r="G171" i="20"/>
  <c r="O508" i="20"/>
  <c r="X153" i="20"/>
  <c r="G173" i="20"/>
  <c r="H311" i="20"/>
  <c r="H189" i="20"/>
  <c r="G176" i="20"/>
  <c r="S746" i="20"/>
  <c r="C3" i="42"/>
  <c r="N147" i="20"/>
  <c r="X231" i="20"/>
  <c r="D11" i="47"/>
  <c r="W236" i="20" s="1"/>
  <c r="H168" i="20"/>
  <c r="F306" i="20"/>
  <c r="F186" i="20"/>
  <c r="S745" i="20"/>
  <c r="X151" i="20"/>
  <c r="AV37" i="34"/>
  <c r="H181" i="20"/>
  <c r="U419" i="20"/>
  <c r="N151" i="20"/>
  <c r="U421" i="20"/>
  <c r="H126" i="20"/>
  <c r="O224" i="20"/>
  <c r="P224" i="20"/>
  <c r="F147" i="20"/>
  <c r="N262" i="20"/>
  <c r="F417" i="20"/>
  <c r="H152" i="20"/>
  <c r="H155" i="20"/>
  <c r="H151" i="20"/>
  <c r="G8" i="36"/>
  <c r="AB722" i="20"/>
  <c r="X223" i="20"/>
  <c r="H122" i="20"/>
  <c r="AS35" i="25"/>
  <c r="AF276" i="20"/>
  <c r="X152" i="20"/>
  <c r="G7" i="23"/>
  <c r="AF223" i="20"/>
  <c r="W219" i="20"/>
  <c r="P223" i="20"/>
  <c r="U572" i="20"/>
  <c r="AV35" i="23"/>
  <c r="C35" i="23"/>
  <c r="C33" i="23" s="1"/>
  <c r="G17" i="23"/>
  <c r="D9" i="27"/>
  <c r="G6" i="36"/>
  <c r="X221" i="20"/>
  <c r="H149" i="20"/>
  <c r="C36" i="49"/>
  <c r="C33" i="49" s="1"/>
  <c r="B37" i="49"/>
  <c r="AB25" i="49" s="1"/>
  <c r="AB24" i="49" s="1"/>
  <c r="BT63" i="20" s="1"/>
  <c r="AV35" i="49"/>
  <c r="G9" i="36"/>
  <c r="G148" i="20"/>
  <c r="D5" i="47"/>
  <c r="W237" i="20" s="1"/>
  <c r="D7" i="52"/>
  <c r="G494" i="20" s="1"/>
  <c r="AA31" i="31"/>
  <c r="H220" i="20"/>
  <c r="AS37" i="34"/>
  <c r="AA37" i="34"/>
  <c r="G22" i="46"/>
  <c r="X148" i="20"/>
  <c r="AM35" i="52"/>
  <c r="F35" i="52"/>
  <c r="U33" i="21"/>
  <c r="AP35" i="47"/>
  <c r="AP33" i="47" s="1"/>
  <c r="D11" i="28"/>
  <c r="D19" i="34"/>
  <c r="H221" i="20"/>
  <c r="S33" i="44"/>
  <c r="D10" i="39"/>
  <c r="G261" i="20" s="1"/>
  <c r="AP35" i="38"/>
  <c r="G6" i="43"/>
  <c r="AD31" i="32"/>
  <c r="R34" i="28"/>
  <c r="R32" i="28" s="1"/>
  <c r="X35" i="23"/>
  <c r="G152" i="20"/>
  <c r="AS35" i="23"/>
  <c r="AS33" i="23" s="1"/>
  <c r="H154" i="20"/>
  <c r="X150" i="20"/>
  <c r="X149" i="20"/>
  <c r="X147" i="20"/>
  <c r="W205" i="20"/>
  <c r="W421" i="20"/>
  <c r="AA568" i="20"/>
  <c r="G187" i="20"/>
  <c r="G307" i="20"/>
  <c r="O266" i="20"/>
  <c r="G14" i="40"/>
  <c r="F294" i="20"/>
  <c r="F146" i="20"/>
  <c r="O267" i="20"/>
  <c r="G154" i="20"/>
  <c r="P266" i="20"/>
  <c r="E927" i="20"/>
  <c r="AB569" i="20"/>
  <c r="X205" i="20"/>
  <c r="G11" i="21"/>
  <c r="D927" i="20"/>
  <c r="W207" i="20"/>
  <c r="G16" i="40"/>
  <c r="D5" i="23"/>
  <c r="T568" i="20" s="1"/>
  <c r="H147" i="20"/>
  <c r="F721" i="20"/>
  <c r="AA707" i="20"/>
  <c r="T580" i="20"/>
  <c r="F174" i="20"/>
  <c r="N148" i="20"/>
  <c r="N149" i="20"/>
  <c r="H146" i="20"/>
  <c r="H148" i="20"/>
  <c r="W206" i="20"/>
  <c r="G8" i="35"/>
  <c r="H150" i="20"/>
  <c r="G10" i="35"/>
  <c r="H153" i="20"/>
  <c r="O265" i="20"/>
  <c r="G149" i="20"/>
  <c r="P144" i="20"/>
  <c r="P146" i="20"/>
  <c r="H175" i="20"/>
  <c r="H170" i="20"/>
  <c r="H184" i="20"/>
  <c r="F291" i="20"/>
  <c r="X146" i="20"/>
  <c r="P267" i="20"/>
  <c r="F145" i="20"/>
  <c r="G141" i="20"/>
  <c r="G147" i="20"/>
  <c r="H124" i="20"/>
  <c r="H125" i="20"/>
  <c r="H123" i="20"/>
  <c r="H178" i="20"/>
  <c r="F310" i="20"/>
  <c r="F176" i="20"/>
  <c r="F296" i="20"/>
  <c r="G21" i="35"/>
  <c r="G425" i="20"/>
  <c r="H177" i="20"/>
  <c r="F406" i="20"/>
  <c r="E975" i="20"/>
  <c r="P321" i="20"/>
  <c r="G17" i="35"/>
  <c r="Q31" i="31"/>
  <c r="AB743" i="20"/>
  <c r="H219" i="20"/>
  <c r="AB740" i="20"/>
  <c r="W358" i="20"/>
  <c r="AE418" i="20"/>
  <c r="X363" i="20"/>
  <c r="S33" i="37"/>
  <c r="S31" i="37" s="1"/>
  <c r="G7" i="37"/>
  <c r="X360" i="20"/>
  <c r="E1082" i="20"/>
  <c r="G10" i="34"/>
  <c r="AE319" i="20"/>
  <c r="U35" i="49"/>
  <c r="U33" i="49" s="1"/>
  <c r="W420" i="20"/>
  <c r="F394" i="20"/>
  <c r="F309" i="20"/>
  <c r="F405" i="20"/>
  <c r="AC33" i="37"/>
  <c r="AC31" i="37" s="1"/>
  <c r="G10" i="42"/>
  <c r="O262" i="20"/>
  <c r="M35" i="35"/>
  <c r="H425" i="20"/>
  <c r="P262" i="20"/>
  <c r="P264" i="20"/>
  <c r="P268" i="20"/>
  <c r="O264" i="20"/>
  <c r="O268" i="20"/>
  <c r="H426" i="20"/>
  <c r="P265" i="20"/>
  <c r="H424" i="20"/>
  <c r="G424" i="20"/>
  <c r="G426" i="20"/>
  <c r="G17" i="42"/>
  <c r="F290" i="20"/>
  <c r="F403" i="20"/>
  <c r="AF275" i="20"/>
  <c r="AF277" i="20"/>
  <c r="AF269" i="20"/>
  <c r="I37" i="34"/>
  <c r="AF268" i="20"/>
  <c r="D23" i="19"/>
  <c r="AE271" i="20" s="1"/>
  <c r="E3" i="48"/>
  <c r="AF271" i="20"/>
  <c r="F402" i="20"/>
  <c r="H295" i="20"/>
  <c r="W386" i="20"/>
  <c r="X33" i="47"/>
  <c r="O345" i="20"/>
  <c r="D1029" i="20"/>
  <c r="AV37" i="51"/>
  <c r="I35" i="52"/>
  <c r="AF274" i="20"/>
  <c r="E1033" i="20"/>
  <c r="P347" i="20"/>
  <c r="C33" i="37"/>
  <c r="AA31" i="33"/>
  <c r="W345" i="20"/>
  <c r="K1029" i="20"/>
  <c r="O33" i="32"/>
  <c r="R35" i="25"/>
  <c r="O33" i="27"/>
  <c r="AJ32" i="28"/>
  <c r="G15" i="44"/>
  <c r="H351" i="20"/>
  <c r="W33" i="43"/>
  <c r="W31" i="43" s="1"/>
  <c r="AG35" i="25"/>
  <c r="I33" i="27"/>
  <c r="D12" i="51"/>
  <c r="G12" i="51" s="1"/>
  <c r="S31" i="44"/>
  <c r="AP37" i="39"/>
  <c r="D20" i="23"/>
  <c r="K973" i="20" s="1"/>
  <c r="G11" i="31"/>
  <c r="P351" i="20"/>
  <c r="AF273" i="20"/>
  <c r="AF270" i="20"/>
  <c r="H422" i="20"/>
  <c r="P263" i="20"/>
  <c r="G8" i="31"/>
  <c r="P348" i="20"/>
  <c r="AP35" i="39"/>
  <c r="R33" i="32"/>
  <c r="AE31" i="30"/>
  <c r="AE34" i="46"/>
  <c r="T724" i="20"/>
  <c r="O35" i="23"/>
  <c r="O33" i="23" s="1"/>
  <c r="W346" i="20"/>
  <c r="K1030" i="20"/>
  <c r="AF272" i="20"/>
  <c r="AE269" i="20"/>
  <c r="L37" i="39"/>
  <c r="L35" i="39" s="1"/>
  <c r="D15" i="47"/>
  <c r="AG33" i="47"/>
  <c r="W419" i="20"/>
  <c r="G423" i="20"/>
  <c r="O263" i="20"/>
  <c r="U722" i="20"/>
  <c r="U724" i="20"/>
  <c r="G7" i="22"/>
  <c r="X347" i="20"/>
  <c r="R35" i="49"/>
  <c r="R33" i="49" s="1"/>
  <c r="G351" i="20"/>
  <c r="H350" i="20"/>
  <c r="AA35" i="49"/>
  <c r="AA33" i="49" s="1"/>
  <c r="S743" i="20"/>
  <c r="L710" i="20"/>
  <c r="E32" i="22"/>
  <c r="O37" i="34"/>
  <c r="O35" i="34" s="1"/>
  <c r="R820" i="20"/>
  <c r="W322" i="20"/>
  <c r="S34" i="46"/>
  <c r="D11" i="32"/>
  <c r="K1035" i="20" s="1"/>
  <c r="F35" i="47"/>
  <c r="F33" i="47" s="1"/>
  <c r="K31" i="33"/>
  <c r="AA35" i="52"/>
  <c r="D14" i="32"/>
  <c r="K1038" i="20" s="1"/>
  <c r="D18" i="27"/>
  <c r="G18" i="27" s="1"/>
  <c r="G6" i="25"/>
  <c r="X326" i="20"/>
  <c r="E993" i="20"/>
  <c r="AM33" i="27"/>
  <c r="G7" i="52"/>
  <c r="K34" i="46"/>
  <c r="O37" i="39"/>
  <c r="D14" i="34"/>
  <c r="G14" i="34" s="1"/>
  <c r="G14" i="30"/>
  <c r="AS37" i="38"/>
  <c r="AA37" i="39"/>
  <c r="G13" i="32"/>
  <c r="H349" i="20"/>
  <c r="P222" i="20"/>
  <c r="G35" i="21"/>
  <c r="AG34" i="28"/>
  <c r="AG37" i="34"/>
  <c r="AG35" i="34" s="1"/>
  <c r="T722" i="20"/>
  <c r="AE143" i="20"/>
  <c r="D9" i="51"/>
  <c r="U474" i="20" s="1"/>
  <c r="L35" i="52"/>
  <c r="L33" i="52" s="1"/>
  <c r="AA35" i="23"/>
  <c r="AA33" i="23" s="1"/>
  <c r="W389" i="20"/>
  <c r="C33" i="21"/>
  <c r="U34" i="29"/>
  <c r="K34" i="36"/>
  <c r="G6" i="34"/>
  <c r="AE141" i="20"/>
  <c r="AS35" i="47"/>
  <c r="AS33" i="47" s="1"/>
  <c r="D7" i="49"/>
  <c r="D11" i="34"/>
  <c r="G11" i="34" s="1"/>
  <c r="G8" i="39"/>
  <c r="H259" i="20"/>
  <c r="AA35" i="21"/>
  <c r="BB37" i="51"/>
  <c r="W387" i="20"/>
  <c r="G6" i="44"/>
  <c r="G5" i="32"/>
  <c r="G14" i="27"/>
  <c r="D20" i="28"/>
  <c r="K998" i="20" s="1"/>
  <c r="G10" i="28"/>
  <c r="G8" i="52"/>
  <c r="AJ35" i="23"/>
  <c r="AJ33" i="23" s="1"/>
  <c r="W31" i="33"/>
  <c r="AJ33" i="27"/>
  <c r="AJ31" i="27" s="1"/>
  <c r="F401" i="20"/>
  <c r="G9" i="34"/>
  <c r="AE142" i="20"/>
  <c r="G12" i="25"/>
  <c r="W321" i="20"/>
  <c r="G8" i="42"/>
  <c r="G16" i="34"/>
  <c r="G12" i="36"/>
  <c r="G9" i="28"/>
  <c r="G15" i="29"/>
  <c r="D11" i="25"/>
  <c r="W320" i="20" s="1"/>
  <c r="X35" i="25"/>
  <c r="X33" i="25" s="1"/>
  <c r="D13" i="27"/>
  <c r="G13" i="27" s="1"/>
  <c r="O31" i="33"/>
  <c r="AJ37" i="51"/>
  <c r="O416" i="20"/>
  <c r="H301" i="20"/>
  <c r="O417" i="20"/>
  <c r="X35" i="38"/>
  <c r="AJ35" i="25"/>
  <c r="D7" i="21"/>
  <c r="G23" i="51"/>
  <c r="D5" i="51"/>
  <c r="G5" i="51" s="1"/>
  <c r="M36" i="50"/>
  <c r="D1105" i="20"/>
  <c r="O33" i="43"/>
  <c r="O31" i="43" s="1"/>
  <c r="C31" i="33"/>
  <c r="P220" i="20"/>
  <c r="P219" i="20"/>
  <c r="G6" i="49"/>
  <c r="G350" i="20"/>
  <c r="P221" i="20"/>
  <c r="U609" i="20"/>
  <c r="U607" i="20"/>
  <c r="F37" i="34"/>
  <c r="F35" i="34" s="1"/>
  <c r="C37" i="34"/>
  <c r="C35" i="34" s="1"/>
  <c r="AF266" i="20"/>
  <c r="U610" i="20"/>
  <c r="T612" i="20"/>
  <c r="U611" i="20"/>
  <c r="F35" i="49"/>
  <c r="F33" i="49" s="1"/>
  <c r="G12" i="49"/>
  <c r="D5" i="49"/>
  <c r="H288" i="20"/>
  <c r="M485" i="20"/>
  <c r="F398" i="20"/>
  <c r="AA35" i="25"/>
  <c r="AA33" i="25" s="1"/>
  <c r="AS33" i="25"/>
  <c r="G31" i="31"/>
  <c r="O41" i="19"/>
  <c r="O39" i="19" s="1"/>
  <c r="G6" i="19"/>
  <c r="D15" i="19"/>
  <c r="W152" i="20" s="1"/>
  <c r="AF262" i="20"/>
  <c r="AF264" i="20"/>
  <c r="AF267" i="20"/>
  <c r="AE394" i="20"/>
  <c r="G18" i="25"/>
  <c r="D17" i="47"/>
  <c r="D21" i="51"/>
  <c r="G21" i="51" s="1"/>
  <c r="S35" i="21"/>
  <c r="S33" i="21" s="1"/>
  <c r="AD35" i="49"/>
  <c r="AD33" i="49" s="1"/>
  <c r="D5" i="52"/>
  <c r="G492" i="20" s="1"/>
  <c r="U35" i="38"/>
  <c r="G421" i="20"/>
  <c r="P320" i="20"/>
  <c r="G8" i="49"/>
  <c r="G19" i="51"/>
  <c r="V520" i="20"/>
  <c r="E908" i="20"/>
  <c r="L1029" i="20"/>
  <c r="AF263" i="20"/>
  <c r="AF265" i="20"/>
  <c r="AY35" i="38"/>
  <c r="D1109" i="20"/>
  <c r="D1107" i="20"/>
  <c r="AG33" i="27"/>
  <c r="G11" i="27"/>
  <c r="H421" i="20"/>
  <c r="O393" i="20"/>
  <c r="D1108" i="20"/>
  <c r="S34" i="36"/>
  <c r="M31" i="33"/>
  <c r="N551" i="20"/>
  <c r="E910" i="20"/>
  <c r="G13" i="51"/>
  <c r="D8" i="28"/>
  <c r="K907" i="20" s="1"/>
  <c r="H258" i="20"/>
  <c r="E1104" i="20"/>
  <c r="AV33" i="47"/>
  <c r="AP34" i="28"/>
  <c r="AP32" i="28" s="1"/>
  <c r="O503" i="20"/>
  <c r="H21" i="48"/>
  <c r="F121" i="20"/>
  <c r="W390" i="20"/>
  <c r="AD394" i="20"/>
  <c r="X144" i="20"/>
  <c r="AF261" i="20"/>
  <c r="AE393" i="20"/>
  <c r="P261" i="20"/>
  <c r="AE395" i="20"/>
  <c r="AE396" i="20"/>
  <c r="G20" i="19"/>
  <c r="AE392" i="20"/>
  <c r="X145" i="20"/>
  <c r="H167" i="20"/>
  <c r="H298" i="20"/>
  <c r="S744" i="20"/>
  <c r="H297" i="20"/>
  <c r="G5" i="40"/>
  <c r="C53" i="40"/>
  <c r="C50" i="40" s="1"/>
  <c r="G31" i="40"/>
  <c r="G293" i="20"/>
  <c r="L41" i="19"/>
  <c r="L39" i="19" s="1"/>
  <c r="AE391" i="20"/>
  <c r="BB41" i="19"/>
  <c r="BB39" i="19" s="1"/>
  <c r="D22" i="19"/>
  <c r="AE272" i="20" s="1"/>
  <c r="D14" i="19"/>
  <c r="D18" i="19"/>
  <c r="W154" i="20" s="1"/>
  <c r="G5" i="39"/>
  <c r="I37" i="39"/>
  <c r="I35" i="39" s="1"/>
  <c r="P119" i="20"/>
  <c r="M732" i="20"/>
  <c r="N143" i="20"/>
  <c r="W416" i="20"/>
  <c r="U33" i="42"/>
  <c r="U31" i="42" s="1"/>
  <c r="U418" i="20"/>
  <c r="W433" i="20"/>
  <c r="V433" i="20"/>
  <c r="V434" i="20"/>
  <c r="V431" i="20"/>
  <c r="D15" i="23"/>
  <c r="AE222" i="20" s="1"/>
  <c r="AE221" i="20"/>
  <c r="D1032" i="20"/>
  <c r="D1031" i="20"/>
  <c r="H24" i="48"/>
  <c r="H19" i="48"/>
  <c r="V392" i="20"/>
  <c r="R41" i="19"/>
  <c r="R39" i="19" s="1"/>
  <c r="O509" i="20"/>
  <c r="W391" i="20"/>
  <c r="H18" i="48"/>
  <c r="W384" i="20"/>
  <c r="H397" i="20"/>
  <c r="D6" i="42"/>
  <c r="G6" i="42" s="1"/>
  <c r="W422" i="20"/>
  <c r="W425" i="20"/>
  <c r="O392" i="20"/>
  <c r="O394" i="20"/>
  <c r="U41" i="19"/>
  <c r="U39" i="19" s="1"/>
  <c r="W423" i="20"/>
  <c r="D18" i="42"/>
  <c r="G422" i="20"/>
  <c r="H420" i="20"/>
  <c r="H419" i="20"/>
  <c r="G420" i="20"/>
  <c r="G417" i="20"/>
  <c r="H417" i="20"/>
  <c r="W35" i="35"/>
  <c r="AE390" i="20"/>
  <c r="D27" i="19"/>
  <c r="AE388" i="20"/>
  <c r="AE389" i="20"/>
  <c r="N434" i="20"/>
  <c r="AC524" i="20"/>
  <c r="N581" i="20"/>
  <c r="D8" i="19"/>
  <c r="AE384" i="20"/>
  <c r="E1090" i="20"/>
  <c r="AE416" i="20"/>
  <c r="H423" i="20"/>
  <c r="K33" i="42"/>
  <c r="K31" i="42" s="1"/>
  <c r="Q31" i="42"/>
  <c r="W417" i="20"/>
  <c r="U746" i="20"/>
  <c r="E31" i="37"/>
  <c r="AE386" i="20"/>
  <c r="AM39" i="19"/>
  <c r="G18" i="40"/>
  <c r="E1092" i="20"/>
  <c r="E1093" i="20"/>
  <c r="M33" i="37"/>
  <c r="M31" i="37" s="1"/>
  <c r="D6" i="37"/>
  <c r="W359" i="20" s="1"/>
  <c r="E1088" i="20"/>
  <c r="D10" i="37"/>
  <c r="AE412" i="20"/>
  <c r="D14" i="37"/>
  <c r="U31" i="37"/>
  <c r="R35" i="23"/>
  <c r="R33" i="23" s="1"/>
  <c r="D13" i="37"/>
  <c r="AD419" i="20" s="1"/>
  <c r="U35" i="23"/>
  <c r="U33" i="23" s="1"/>
  <c r="U745" i="20"/>
  <c r="W418" i="20"/>
  <c r="D9" i="19"/>
  <c r="O388" i="20"/>
  <c r="H145" i="20"/>
  <c r="U744" i="20"/>
  <c r="C33" i="42"/>
  <c r="C31" i="42" s="1"/>
  <c r="W385" i="20"/>
  <c r="X141" i="20"/>
  <c r="AE387" i="20"/>
  <c r="AE385" i="20"/>
  <c r="O261" i="20"/>
  <c r="G143" i="20"/>
  <c r="U743" i="20"/>
  <c r="N710" i="20"/>
  <c r="D7" i="42"/>
  <c r="S33" i="42"/>
  <c r="S31" i="42" s="1"/>
  <c r="W388" i="20"/>
  <c r="H12" i="48"/>
  <c r="H16" i="48"/>
  <c r="H10" i="48"/>
  <c r="H15" i="48"/>
  <c r="AJ39" i="19"/>
  <c r="G17" i="19"/>
  <c r="AY41" i="19"/>
  <c r="AY39" i="19" s="1"/>
  <c r="G13" i="40"/>
  <c r="G20" i="40"/>
  <c r="H13" i="48"/>
  <c r="H9" i="48"/>
  <c r="H6" i="48"/>
  <c r="N718" i="20"/>
  <c r="H121" i="20"/>
  <c r="H418" i="20"/>
  <c r="G418" i="20"/>
  <c r="H143" i="20"/>
  <c r="U549" i="20"/>
  <c r="O497" i="20"/>
  <c r="F118" i="20"/>
  <c r="G21" i="40"/>
  <c r="L1103" i="20"/>
  <c r="G9" i="40"/>
  <c r="M484" i="20"/>
  <c r="L1102" i="20"/>
  <c r="O387" i="20"/>
  <c r="L718" i="20"/>
  <c r="O384" i="20"/>
  <c r="O383" i="20"/>
  <c r="O390" i="20"/>
  <c r="O389" i="20"/>
  <c r="O386" i="20"/>
  <c r="O391" i="20"/>
  <c r="D23" i="48"/>
  <c r="H23" i="48" s="1"/>
  <c r="D22" i="48"/>
  <c r="D11" i="48"/>
  <c r="D14" i="48"/>
  <c r="G127" i="20" s="1"/>
  <c r="BB38" i="48"/>
  <c r="D8" i="48"/>
  <c r="H8" i="48" s="1"/>
  <c r="G21" i="19"/>
  <c r="C41" i="19"/>
  <c r="C39" i="19" s="1"/>
  <c r="I7" i="40"/>
  <c r="L1104" i="20"/>
  <c r="H165" i="20"/>
  <c r="O385" i="20"/>
  <c r="I6" i="40"/>
  <c r="H164" i="20"/>
  <c r="F395" i="20"/>
  <c r="H393" i="20"/>
  <c r="AE32" i="22"/>
  <c r="F392" i="20"/>
  <c r="D5" i="19"/>
  <c r="AA41" i="19"/>
  <c r="AA39" i="19" s="1"/>
  <c r="AE383" i="20"/>
  <c r="V480" i="20"/>
  <c r="M480" i="20"/>
  <c r="F391" i="20"/>
  <c r="M481" i="20"/>
  <c r="M479" i="20"/>
  <c r="F390" i="20"/>
  <c r="G12" i="19"/>
  <c r="G14" i="49"/>
  <c r="O34" i="46"/>
  <c r="AC31" i="33"/>
  <c r="D8" i="27"/>
  <c r="L33" i="27"/>
  <c r="L31" i="27" s="1"/>
  <c r="U653" i="20"/>
  <c r="G693" i="20"/>
  <c r="G17" i="28"/>
  <c r="G17" i="27"/>
  <c r="AY37" i="34"/>
  <c r="AY35" i="34" s="1"/>
  <c r="K975" i="20"/>
  <c r="G5" i="37"/>
  <c r="Q31" i="43"/>
  <c r="AB707" i="20"/>
  <c r="U580" i="20"/>
  <c r="G721" i="20"/>
  <c r="AP41" i="19"/>
  <c r="AP39" i="19" s="1"/>
  <c r="D13" i="19"/>
  <c r="G8" i="25"/>
  <c r="AE220" i="20"/>
  <c r="T570" i="20"/>
  <c r="AB484" i="20"/>
  <c r="G19" i="25"/>
  <c r="G9" i="25"/>
  <c r="G17" i="25"/>
  <c r="AP31" i="27"/>
  <c r="G12" i="21"/>
  <c r="I32" i="22"/>
  <c r="F33" i="23"/>
  <c r="G8" i="50"/>
  <c r="V504" i="20"/>
  <c r="E1029" i="20"/>
  <c r="D18" i="52"/>
  <c r="AD35" i="52"/>
  <c r="AD33" i="52" s="1"/>
  <c r="AD411" i="20"/>
  <c r="D1081" i="20"/>
  <c r="D8" i="32"/>
  <c r="C33" i="32"/>
  <c r="G9" i="39"/>
  <c r="G17" i="34"/>
  <c r="C35" i="51"/>
  <c r="Y36" i="50"/>
  <c r="L973" i="20"/>
  <c r="L974" i="20"/>
  <c r="K1032" i="20"/>
  <c r="AA704" i="20"/>
  <c r="T577" i="20"/>
  <c r="F718" i="20"/>
  <c r="W222" i="20"/>
  <c r="AA721" i="20"/>
  <c r="O432" i="20"/>
  <c r="AP33" i="25"/>
  <c r="D20" i="48"/>
  <c r="H20" i="48" s="1"/>
  <c r="G10" i="49"/>
  <c r="AC33" i="21"/>
  <c r="K976" i="20"/>
  <c r="T572" i="20"/>
  <c r="M733" i="20"/>
  <c r="N620" i="20"/>
  <c r="J1108" i="20"/>
  <c r="O469" i="20"/>
  <c r="U568" i="20"/>
  <c r="O521" i="20"/>
  <c r="N521" i="20"/>
  <c r="G16" i="51"/>
  <c r="U471" i="20"/>
  <c r="V470" i="20"/>
  <c r="V474" i="20"/>
  <c r="AC35" i="35"/>
  <c r="F555" i="20"/>
  <c r="G145" i="20"/>
  <c r="G142" i="20"/>
  <c r="G419" i="20"/>
  <c r="G144" i="20"/>
  <c r="F554" i="20"/>
  <c r="H142" i="20"/>
  <c r="AC502" i="20"/>
  <c r="AC504" i="20"/>
  <c r="AC500" i="20"/>
  <c r="G601" i="20"/>
  <c r="O498" i="20"/>
  <c r="G18" i="35"/>
  <c r="G35" i="35"/>
  <c r="L33" i="23"/>
  <c r="N470" i="20"/>
  <c r="T569" i="20"/>
  <c r="AG35" i="51"/>
  <c r="G31" i="30"/>
  <c r="AC501" i="20"/>
  <c r="AC505" i="20"/>
  <c r="AI32" i="22"/>
  <c r="AC32" i="22"/>
  <c r="AE36" i="50"/>
  <c r="U35" i="35"/>
  <c r="I35" i="38"/>
  <c r="U35" i="39"/>
  <c r="K34" i="29"/>
  <c r="G555" i="20"/>
  <c r="W34" i="36"/>
  <c r="I31" i="42"/>
  <c r="AY33" i="49"/>
  <c r="AA34" i="29"/>
  <c r="L31" i="32"/>
  <c r="E36" i="50"/>
  <c r="AC497" i="20"/>
  <c r="N745" i="20"/>
  <c r="G567" i="20"/>
  <c r="AJ31" i="32"/>
  <c r="AE34" i="29"/>
  <c r="AG33" i="23"/>
  <c r="Q34" i="36"/>
  <c r="BE35" i="38"/>
  <c r="U685" i="20"/>
  <c r="AJ35" i="34"/>
  <c r="M478" i="20"/>
  <c r="Z555" i="20"/>
  <c r="F389" i="20"/>
  <c r="O35" i="51"/>
  <c r="BE35" i="39"/>
  <c r="I33" i="23"/>
  <c r="M50" i="40"/>
  <c r="D24" i="40"/>
  <c r="G182" i="20" s="1"/>
  <c r="AI50" i="40"/>
  <c r="X35" i="34"/>
  <c r="F387" i="20"/>
  <c r="M476" i="20"/>
  <c r="Z553" i="20"/>
  <c r="M477" i="20"/>
  <c r="E35" i="35"/>
  <c r="O33" i="21"/>
  <c r="F388" i="20"/>
  <c r="Z554" i="20"/>
  <c r="F386" i="20"/>
  <c r="Z552" i="20"/>
  <c r="M475" i="20"/>
  <c r="Q32" i="22"/>
  <c r="AA32" i="22"/>
  <c r="U35" i="51"/>
  <c r="AI34" i="36"/>
  <c r="L32" i="28"/>
  <c r="M32" i="22"/>
  <c r="M473" i="20"/>
  <c r="Z550" i="20"/>
  <c r="J1107" i="20"/>
  <c r="F384" i="20"/>
  <c r="Z551" i="20"/>
  <c r="F385" i="20"/>
  <c r="M474" i="20"/>
  <c r="O32" i="22"/>
  <c r="K32" i="22"/>
  <c r="X33" i="23"/>
  <c r="G16" i="49"/>
  <c r="U31" i="32"/>
  <c r="S31" i="33"/>
  <c r="AM37" i="39"/>
  <c r="AM35" i="39" s="1"/>
  <c r="D17" i="39"/>
  <c r="G17" i="39" s="1"/>
  <c r="Q38" i="50"/>
  <c r="Q36" i="50" s="1"/>
  <c r="D23" i="50"/>
  <c r="D15" i="42"/>
  <c r="Y33" i="42"/>
  <c r="Y31" i="42" s="1"/>
  <c r="D11" i="50"/>
  <c r="F639" i="20" s="1"/>
  <c r="AM38" i="50"/>
  <c r="D20" i="51"/>
  <c r="G20" i="51" s="1"/>
  <c r="F37" i="51"/>
  <c r="F35" i="51" s="1"/>
  <c r="E909" i="20"/>
  <c r="V521" i="20"/>
  <c r="E821" i="20"/>
  <c r="U33" i="47"/>
  <c r="S31" i="31"/>
  <c r="G19" i="28"/>
  <c r="AK34" i="29"/>
  <c r="K33" i="21"/>
  <c r="D17" i="50"/>
  <c r="W38" i="50"/>
  <c r="W36" i="50" s="1"/>
  <c r="W35" i="21"/>
  <c r="W33" i="21" s="1"/>
  <c r="D15" i="21"/>
  <c r="G15" i="21" s="1"/>
  <c r="G11" i="50"/>
  <c r="G639" i="20"/>
  <c r="G12" i="35"/>
  <c r="E905" i="20"/>
  <c r="W432" i="20"/>
  <c r="D19" i="23"/>
  <c r="AY35" i="23"/>
  <c r="AY33" i="23" s="1"/>
  <c r="W31" i="30"/>
  <c r="D10" i="25"/>
  <c r="R821" i="20" s="1"/>
  <c r="F35" i="25"/>
  <c r="F33" i="25" s="1"/>
  <c r="D15" i="25"/>
  <c r="U35" i="25"/>
  <c r="U33" i="25" s="1"/>
  <c r="U687" i="20"/>
  <c r="AA34" i="46"/>
  <c r="U35" i="34"/>
  <c r="AV35" i="39"/>
  <c r="C33" i="25"/>
  <c r="O38" i="50"/>
  <c r="O36" i="50" s="1"/>
  <c r="D15" i="50"/>
  <c r="G719" i="20"/>
  <c r="U578" i="20"/>
  <c r="AB705" i="20"/>
  <c r="D16" i="32"/>
  <c r="F33" i="32"/>
  <c r="F31" i="32" s="1"/>
  <c r="V486" i="20"/>
  <c r="U555" i="20"/>
  <c r="G20" i="38"/>
  <c r="G14" i="51"/>
  <c r="AP35" i="34"/>
  <c r="R33" i="25"/>
  <c r="AG38" i="50"/>
  <c r="AG36" i="50" s="1"/>
  <c r="D7" i="50"/>
  <c r="F635" i="20" s="1"/>
  <c r="Y33" i="44"/>
  <c r="Y31" i="44" s="1"/>
  <c r="D10" i="44"/>
  <c r="L1048" i="20"/>
  <c r="AB635" i="20"/>
  <c r="D18" i="51"/>
  <c r="G18" i="51" s="1"/>
  <c r="AD37" i="51"/>
  <c r="AD35" i="51" s="1"/>
  <c r="G9" i="43"/>
  <c r="AG35" i="39"/>
  <c r="R31" i="27"/>
  <c r="G9" i="51"/>
  <c r="F33" i="52"/>
  <c r="AG34" i="36"/>
  <c r="F553" i="20"/>
  <c r="AM33" i="25"/>
  <c r="AE411" i="20"/>
  <c r="E1081" i="20"/>
  <c r="D14" i="44"/>
  <c r="G14" i="44" s="1"/>
  <c r="C33" i="44"/>
  <c r="C31" i="44" s="1"/>
  <c r="U577" i="20"/>
  <c r="G718" i="20"/>
  <c r="AB704" i="20"/>
  <c r="U567" i="20"/>
  <c r="O468" i="20"/>
  <c r="D1030" i="20"/>
  <c r="U552" i="20"/>
  <c r="V483" i="20"/>
  <c r="G6" i="28"/>
  <c r="BB35" i="51"/>
  <c r="O33" i="52"/>
  <c r="AA33" i="42"/>
  <c r="AA31" i="42" s="1"/>
  <c r="D9" i="42"/>
  <c r="O145" i="20" s="1"/>
  <c r="AA33" i="44"/>
  <c r="AA31" i="44" s="1"/>
  <c r="D18" i="44"/>
  <c r="G18" i="44" s="1"/>
  <c r="X224" i="20"/>
  <c r="AB723" i="20"/>
  <c r="G679" i="20"/>
  <c r="AC522" i="20"/>
  <c r="F120" i="20"/>
  <c r="L720" i="20"/>
  <c r="D6" i="40"/>
  <c r="G167" i="20" s="1"/>
  <c r="S50" i="40"/>
  <c r="AS35" i="51"/>
  <c r="AP33" i="52"/>
  <c r="Q31" i="30"/>
  <c r="C34" i="36"/>
  <c r="I34" i="36"/>
  <c r="AK36" i="50"/>
  <c r="AP33" i="23"/>
  <c r="M34" i="36"/>
  <c r="X31" i="27"/>
  <c r="R31" i="32"/>
  <c r="G34" i="29"/>
  <c r="I33" i="49"/>
  <c r="AD35" i="34"/>
  <c r="AG35" i="38"/>
  <c r="R33" i="52"/>
  <c r="W31" i="31"/>
  <c r="AA34" i="36"/>
  <c r="AS35" i="39"/>
  <c r="G31" i="43"/>
  <c r="Q34" i="46"/>
  <c r="AP33" i="49"/>
  <c r="G33" i="21"/>
  <c r="AC31" i="30"/>
  <c r="U31" i="30"/>
  <c r="BQ39" i="19"/>
  <c r="AG33" i="25"/>
  <c r="O31" i="31"/>
  <c r="AA32" i="28"/>
  <c r="E34" i="36"/>
  <c r="V502" i="20"/>
  <c r="I19" i="40"/>
  <c r="AA33" i="21"/>
  <c r="F39" i="19"/>
  <c r="M34" i="46"/>
  <c r="AG34" i="29"/>
  <c r="O35" i="39"/>
  <c r="AG31" i="32"/>
  <c r="AG32" i="22"/>
  <c r="AM35" i="34"/>
  <c r="AY33" i="52"/>
  <c r="AM35" i="35"/>
  <c r="AY33" i="47"/>
  <c r="U36" i="50"/>
  <c r="Q31" i="44"/>
  <c r="I34" i="46"/>
  <c r="AG33" i="49"/>
  <c r="I31" i="31"/>
  <c r="E34" i="29"/>
  <c r="I39" i="19"/>
  <c r="D19" i="40"/>
  <c r="G175" i="20" s="1"/>
  <c r="AY38" i="48"/>
  <c r="H118" i="20"/>
  <c r="X38" i="48"/>
  <c r="AG38" i="48"/>
  <c r="F119" i="20"/>
  <c r="L719" i="20"/>
  <c r="AG31" i="27"/>
  <c r="I31" i="33"/>
  <c r="AD39" i="19"/>
  <c r="Q34" i="29"/>
  <c r="AM33" i="52"/>
  <c r="AI34" i="46"/>
  <c r="C33" i="47"/>
  <c r="X35" i="51"/>
  <c r="S35" i="35"/>
  <c r="AJ35" i="39"/>
  <c r="B36" i="28"/>
  <c r="AM24" i="28" s="1"/>
  <c r="AV33" i="49"/>
  <c r="AA31" i="27"/>
  <c r="O31" i="30"/>
  <c r="AV35" i="34"/>
  <c r="AG39" i="19"/>
  <c r="AV33" i="52"/>
  <c r="Y34" i="36"/>
  <c r="Y50" i="40"/>
  <c r="AE50" i="40"/>
  <c r="J1106" i="20"/>
  <c r="N722" i="20"/>
  <c r="G581" i="20"/>
  <c r="C38" i="48"/>
  <c r="AP38" i="48"/>
  <c r="I38" i="48"/>
  <c r="D7" i="48"/>
  <c r="AA50" i="40"/>
  <c r="L721" i="20"/>
  <c r="I50" i="40"/>
  <c r="D25" i="40"/>
  <c r="G25" i="40" s="1"/>
  <c r="O482" i="20"/>
  <c r="AG50" i="40"/>
  <c r="D22" i="40"/>
  <c r="E822" i="20"/>
  <c r="V500" i="20"/>
  <c r="F383" i="20"/>
  <c r="Z549" i="20"/>
  <c r="D23" i="40"/>
  <c r="G179" i="20" s="1"/>
  <c r="AC50" i="40"/>
  <c r="D10" i="40"/>
  <c r="V499" i="20"/>
  <c r="L38" i="48"/>
  <c r="AV38" i="48"/>
  <c r="R38" i="48"/>
  <c r="D5" i="48"/>
  <c r="H5" i="48" s="1"/>
  <c r="D12" i="40"/>
  <c r="D11" i="40"/>
  <c r="Q50" i="40"/>
  <c r="W50" i="40"/>
  <c r="AK50" i="40"/>
  <c r="G50" i="40"/>
  <c r="AO50" i="40"/>
  <c r="AQ50" i="40"/>
  <c r="D39" i="40"/>
  <c r="U50" i="40"/>
  <c r="O501" i="20"/>
  <c r="O35" i="38"/>
  <c r="AA31" i="43"/>
  <c r="U34" i="46"/>
  <c r="AG34" i="46"/>
  <c r="E31" i="44"/>
  <c r="O38" i="48"/>
  <c r="AA35" i="35"/>
  <c r="AJ35" i="38"/>
  <c r="K31" i="44"/>
  <c r="I31" i="37"/>
  <c r="U31" i="31"/>
  <c r="W34" i="29"/>
  <c r="AC34" i="29"/>
  <c r="U34" i="36"/>
  <c r="AA38" i="48"/>
  <c r="I31" i="27"/>
  <c r="E33" i="21"/>
  <c r="AA35" i="51"/>
  <c r="AM35" i="51"/>
  <c r="B39" i="38"/>
  <c r="AJ27" i="38" s="1"/>
  <c r="I36" i="50"/>
  <c r="I33" i="47"/>
  <c r="S34" i="29"/>
  <c r="AD33" i="23"/>
  <c r="AS35" i="38"/>
  <c r="AS33" i="52"/>
  <c r="B39" i="39"/>
  <c r="AY27" i="39" s="1"/>
  <c r="C35" i="38"/>
  <c r="K31" i="37"/>
  <c r="AA33" i="47"/>
  <c r="AS33" i="49"/>
  <c r="I33" i="52"/>
  <c r="AI34" i="29"/>
  <c r="R35" i="39"/>
  <c r="B37" i="52"/>
  <c r="AV25" i="52" s="1"/>
  <c r="I35" i="35"/>
  <c r="AA31" i="37"/>
  <c r="AM32" i="28"/>
  <c r="R35" i="34"/>
  <c r="AA35" i="34"/>
  <c r="BE38" i="48"/>
  <c r="AS38" i="48"/>
  <c r="O50" i="40"/>
  <c r="D15" i="37"/>
  <c r="G33" i="37"/>
  <c r="G31" i="37" s="1"/>
  <c r="G10" i="50"/>
  <c r="G638" i="20"/>
  <c r="G6" i="50"/>
  <c r="G634" i="20"/>
  <c r="U581" i="20"/>
  <c r="G6" i="35"/>
  <c r="H141" i="20"/>
  <c r="F38" i="48"/>
  <c r="G22" i="38"/>
  <c r="D13" i="43"/>
  <c r="C33" i="43"/>
  <c r="G13" i="39"/>
  <c r="E1106" i="20"/>
  <c r="G13" i="25"/>
  <c r="S820" i="20"/>
  <c r="L33" i="25"/>
  <c r="AV33" i="25"/>
  <c r="G6" i="32"/>
  <c r="E732" i="20"/>
  <c r="AK34" i="46"/>
  <c r="G5" i="44"/>
  <c r="L799" i="20"/>
  <c r="AM36" i="50"/>
  <c r="AE415" i="20"/>
  <c r="E1085" i="20"/>
  <c r="X33" i="32"/>
  <c r="X31" i="32" s="1"/>
  <c r="D9" i="32"/>
  <c r="AJ33" i="47"/>
  <c r="G11" i="49"/>
  <c r="O31" i="32"/>
  <c r="G15" i="49"/>
  <c r="D19" i="42"/>
  <c r="O33" i="42"/>
  <c r="O31" i="42" s="1"/>
  <c r="E31" i="42"/>
  <c r="G20" i="49"/>
  <c r="Y31" i="31"/>
  <c r="G7" i="27"/>
  <c r="AB741" i="20"/>
  <c r="B35" i="30"/>
  <c r="C34" i="30"/>
  <c r="C31" i="30" s="1"/>
  <c r="S31" i="30"/>
  <c r="B37" i="21"/>
  <c r="L35" i="34"/>
  <c r="G15" i="51"/>
  <c r="E31" i="33"/>
  <c r="C33" i="52"/>
  <c r="G7" i="33"/>
  <c r="E904" i="20"/>
  <c r="W431" i="20"/>
  <c r="G14" i="23"/>
  <c r="O470" i="20"/>
  <c r="U569" i="20"/>
  <c r="G5" i="52"/>
  <c r="H492" i="20"/>
  <c r="G25" i="19"/>
  <c r="U551" i="20"/>
  <c r="V482" i="20"/>
  <c r="Q35" i="35"/>
  <c r="I34" i="29"/>
  <c r="V484" i="20"/>
  <c r="U553" i="20"/>
  <c r="G14" i="36"/>
  <c r="X220" i="20"/>
  <c r="AC503" i="20"/>
  <c r="V503" i="20"/>
  <c r="G6" i="52"/>
  <c r="H493" i="20"/>
  <c r="O505" i="20"/>
  <c r="U686" i="20"/>
  <c r="AM38" i="48"/>
  <c r="G14" i="35"/>
  <c r="H144" i="20"/>
  <c r="B42" i="48"/>
  <c r="L801" i="20"/>
  <c r="G10" i="47"/>
  <c r="X233" i="20"/>
  <c r="G14" i="32"/>
  <c r="L1038" i="20"/>
  <c r="G16" i="29"/>
  <c r="G760" i="20"/>
  <c r="G19" i="38"/>
  <c r="L1095" i="20"/>
  <c r="C34" i="43"/>
  <c r="B35" i="43"/>
  <c r="AM35" i="38"/>
  <c r="G14" i="25"/>
  <c r="G20" i="25"/>
  <c r="B37" i="25"/>
  <c r="G5" i="50"/>
  <c r="G633" i="20"/>
  <c r="AM31" i="32"/>
  <c r="C38" i="50"/>
  <c r="D12" i="50"/>
  <c r="D8" i="44"/>
  <c r="K802" i="20" s="1"/>
  <c r="O33" i="44"/>
  <c r="O31" i="44" s="1"/>
  <c r="B37" i="47"/>
  <c r="K825" i="20"/>
  <c r="M621" i="20"/>
  <c r="L906" i="20"/>
  <c r="D7" i="28"/>
  <c r="K906" i="20" s="1"/>
  <c r="F34" i="28"/>
  <c r="F32" i="28" s="1"/>
  <c r="G14" i="28"/>
  <c r="L913" i="20"/>
  <c r="D6" i="27"/>
  <c r="G6" i="27" s="1"/>
  <c r="F33" i="27"/>
  <c r="F31" i="27" s="1"/>
  <c r="B35" i="31"/>
  <c r="C34" i="31"/>
  <c r="C31" i="31" s="1"/>
  <c r="G12" i="27"/>
  <c r="AB742" i="20"/>
  <c r="AA31" i="30"/>
  <c r="AC31" i="31"/>
  <c r="G8" i="51"/>
  <c r="V473" i="20"/>
  <c r="I35" i="34"/>
  <c r="G7" i="34"/>
  <c r="G10" i="51"/>
  <c r="V471" i="20"/>
  <c r="K1049" i="20"/>
  <c r="T721" i="20"/>
  <c r="R37" i="51"/>
  <c r="R35" i="51" s="1"/>
  <c r="D7" i="51"/>
  <c r="G7" i="51" s="1"/>
  <c r="U31" i="33"/>
  <c r="AA33" i="52"/>
  <c r="U33" i="52"/>
  <c r="G12" i="29"/>
  <c r="O434" i="20"/>
  <c r="G12" i="23"/>
  <c r="AF221" i="20"/>
  <c r="AM33" i="23"/>
  <c r="G10" i="29"/>
  <c r="U654" i="20"/>
  <c r="G9" i="35"/>
  <c r="G553" i="20"/>
  <c r="AC506" i="20"/>
  <c r="O500" i="20"/>
  <c r="O506" i="20"/>
  <c r="E33" i="40"/>
  <c r="H190" i="20" s="1"/>
  <c r="L43" i="40"/>
  <c r="K51" i="40"/>
  <c r="K54" i="40"/>
  <c r="K53" i="40" s="1"/>
  <c r="G19" i="35"/>
  <c r="G14" i="39"/>
  <c r="E1107" i="20"/>
  <c r="U31" i="44"/>
  <c r="G11" i="47"/>
  <c r="X236" i="20"/>
  <c r="G13" i="49"/>
  <c r="U608" i="20"/>
  <c r="N621" i="20"/>
  <c r="D18" i="28"/>
  <c r="K996" i="20" s="1"/>
  <c r="AS34" i="28"/>
  <c r="AS32" i="28" s="1"/>
  <c r="M33" i="21"/>
  <c r="AA705" i="20"/>
  <c r="T578" i="20"/>
  <c r="F719" i="20"/>
  <c r="D19" i="21"/>
  <c r="G19" i="21" s="1"/>
  <c r="I35" i="21"/>
  <c r="I33" i="21" s="1"/>
  <c r="G13" i="30"/>
  <c r="AB570" i="20"/>
  <c r="E928" i="20"/>
  <c r="I35" i="51"/>
  <c r="K1047" i="20"/>
  <c r="AA634" i="20"/>
  <c r="AA635" i="20"/>
  <c r="K1048" i="20"/>
  <c r="X142" i="20"/>
  <c r="O34" i="36"/>
  <c r="G16" i="35"/>
  <c r="G554" i="20"/>
  <c r="N747" i="20"/>
  <c r="AC499" i="20"/>
  <c r="G600" i="20"/>
  <c r="AC34" i="36"/>
  <c r="V505" i="20"/>
  <c r="E973" i="20"/>
  <c r="AA633" i="20"/>
  <c r="K1046" i="20"/>
  <c r="C38" i="35"/>
  <c r="C35" i="35" s="1"/>
  <c r="B39" i="35"/>
  <c r="AC525" i="20"/>
  <c r="K1102" i="20"/>
  <c r="G163" i="20"/>
  <c r="G17" i="37"/>
  <c r="E1087" i="20"/>
  <c r="D11" i="42"/>
  <c r="O151" i="20" s="1"/>
  <c r="AE33" i="42"/>
  <c r="AE31" i="42" s="1"/>
  <c r="G6" i="51"/>
  <c r="V472" i="20"/>
  <c r="G5" i="43"/>
  <c r="E783" i="20"/>
  <c r="G12" i="39"/>
  <c r="E1105" i="20"/>
  <c r="AC33" i="43"/>
  <c r="AC31" i="43" s="1"/>
  <c r="D15" i="43"/>
  <c r="G15" i="43" s="1"/>
  <c r="G23" i="38"/>
  <c r="Y31" i="43"/>
  <c r="G13" i="38"/>
  <c r="L1089" i="20"/>
  <c r="D17" i="43"/>
  <c r="G17" i="43" s="1"/>
  <c r="U33" i="43"/>
  <c r="G14" i="38"/>
  <c r="L1090" i="20"/>
  <c r="BB35" i="38"/>
  <c r="AA35" i="39"/>
  <c r="G18" i="39"/>
  <c r="AY37" i="39"/>
  <c r="AY35" i="39" s="1"/>
  <c r="D6" i="39"/>
  <c r="D1103" i="20" s="1"/>
  <c r="I31" i="32"/>
  <c r="D16" i="25"/>
  <c r="W325" i="20" s="1"/>
  <c r="AD35" i="25"/>
  <c r="AD33" i="25" s="1"/>
  <c r="G8" i="37"/>
  <c r="E1086" i="20"/>
  <c r="AE413" i="20"/>
  <c r="E1083" i="20"/>
  <c r="E34" i="46"/>
  <c r="AC34" i="46"/>
  <c r="O33" i="37"/>
  <c r="O31" i="37" s="1"/>
  <c r="D9" i="37"/>
  <c r="G5" i="47"/>
  <c r="X237" i="20"/>
  <c r="G11" i="32"/>
  <c r="L1035" i="20"/>
  <c r="L33" i="47"/>
  <c r="B40" i="50"/>
  <c r="C39" i="50"/>
  <c r="G33" i="44"/>
  <c r="G31" i="44" s="1"/>
  <c r="D11" i="44"/>
  <c r="K805" i="20" s="1"/>
  <c r="L802" i="20"/>
  <c r="P142" i="20"/>
  <c r="U741" i="20"/>
  <c r="P143" i="20"/>
  <c r="U742" i="20"/>
  <c r="G17" i="49"/>
  <c r="U612" i="20"/>
  <c r="O32" i="28"/>
  <c r="AG32" i="28"/>
  <c r="AE33" i="21"/>
  <c r="Y32" i="22"/>
  <c r="G10" i="22"/>
  <c r="O31" i="27"/>
  <c r="AM31" i="27"/>
  <c r="D10" i="21"/>
  <c r="G10" i="21" s="1"/>
  <c r="Y35" i="21"/>
  <c r="Y33" i="21" s="1"/>
  <c r="K31" i="30"/>
  <c r="G11" i="22"/>
  <c r="L1030" i="20"/>
  <c r="E31" i="31"/>
  <c r="G19" i="34"/>
  <c r="BE35" i="34"/>
  <c r="G13" i="34"/>
  <c r="U723" i="20"/>
  <c r="D17" i="52"/>
  <c r="AG35" i="52"/>
  <c r="AG33" i="52" s="1"/>
  <c r="V481" i="20"/>
  <c r="U550" i="20"/>
  <c r="O34" i="29"/>
  <c r="G13" i="23"/>
  <c r="U566" i="20"/>
  <c r="O467" i="20"/>
  <c r="G15" i="23"/>
  <c r="AF222" i="20"/>
  <c r="U554" i="20"/>
  <c r="V485" i="20"/>
  <c r="AE34" i="36"/>
  <c r="O35" i="35"/>
  <c r="G9" i="23"/>
  <c r="L976" i="20"/>
  <c r="Y35" i="35"/>
  <c r="G678" i="20"/>
  <c r="AC521" i="20"/>
  <c r="G5" i="35"/>
  <c r="U38" i="48"/>
  <c r="G20" i="35"/>
  <c r="D17" i="48"/>
  <c r="H17" i="48" s="1"/>
  <c r="AJ38" i="48"/>
  <c r="F166" i="20"/>
  <c r="J1105" i="20"/>
  <c r="BZ58" i="40"/>
  <c r="D8" i="43"/>
  <c r="G8" i="43" s="1"/>
  <c r="S33" i="43"/>
  <c r="S31" i="43" s="1"/>
  <c r="I35" i="25"/>
  <c r="I33" i="25" s="1"/>
  <c r="D5" i="25"/>
  <c r="D13" i="28"/>
  <c r="AD34" i="28"/>
  <c r="AD32" i="28" s="1"/>
  <c r="G34" i="36"/>
  <c r="G10" i="36"/>
  <c r="X222" i="20"/>
  <c r="AB721" i="20"/>
  <c r="AA723" i="20"/>
  <c r="W224" i="20"/>
  <c r="G15" i="35"/>
  <c r="L1088" i="20"/>
  <c r="M33" i="43"/>
  <c r="M31" i="43" s="1"/>
  <c r="D10" i="43"/>
  <c r="G10" i="43" s="1"/>
  <c r="U31" i="43"/>
  <c r="D6" i="38"/>
  <c r="K1082" i="20" s="1"/>
  <c r="AA37" i="38"/>
  <c r="AA35" i="38" s="1"/>
  <c r="D12" i="43"/>
  <c r="G12" i="43" s="1"/>
  <c r="K33" i="43"/>
  <c r="K31" i="43" s="1"/>
  <c r="G18" i="43"/>
  <c r="G15" i="39"/>
  <c r="E1108" i="20"/>
  <c r="F35" i="39"/>
  <c r="C37" i="39"/>
  <c r="C35" i="39" s="1"/>
  <c r="D19" i="39"/>
  <c r="G19" i="39" s="1"/>
  <c r="B35" i="37"/>
  <c r="C34" i="37"/>
  <c r="C31" i="37" s="1"/>
  <c r="G9" i="44"/>
  <c r="L803" i="20"/>
  <c r="AJ33" i="25"/>
  <c r="G6" i="37"/>
  <c r="E1089" i="20"/>
  <c r="E1084" i="20"/>
  <c r="AE414" i="20"/>
  <c r="W33" i="37"/>
  <c r="W31" i="37" s="1"/>
  <c r="D18" i="37"/>
  <c r="D1094" i="20" s="1"/>
  <c r="R33" i="47"/>
  <c r="D22" i="50"/>
  <c r="S38" i="50"/>
  <c r="S36" i="50" s="1"/>
  <c r="B35" i="32"/>
  <c r="C34" i="32"/>
  <c r="C31" i="32" s="1"/>
  <c r="AA38" i="50"/>
  <c r="AA36" i="50" s="1"/>
  <c r="D20" i="50"/>
  <c r="G11" i="28"/>
  <c r="U740" i="20"/>
  <c r="P141" i="20"/>
  <c r="G18" i="49"/>
  <c r="G8" i="28"/>
  <c r="L907" i="20"/>
  <c r="G18" i="28"/>
  <c r="L996" i="20"/>
  <c r="G12" i="30"/>
  <c r="AB568" i="20"/>
  <c r="AA706" i="20"/>
  <c r="T579" i="20"/>
  <c r="F720" i="20"/>
  <c r="G16" i="28"/>
  <c r="D9" i="21"/>
  <c r="T581" i="20" s="1"/>
  <c r="Q35" i="21"/>
  <c r="Q33" i="21" s="1"/>
  <c r="G10" i="31"/>
  <c r="E1030" i="20"/>
  <c r="S32" i="22"/>
  <c r="AS35" i="34"/>
  <c r="BE35" i="51"/>
  <c r="G9" i="31"/>
  <c r="E1031" i="20"/>
  <c r="B39" i="34"/>
  <c r="AJ35" i="51"/>
  <c r="AV35" i="51"/>
  <c r="Q31" i="33"/>
  <c r="W223" i="20"/>
  <c r="AA722" i="20"/>
  <c r="G24" i="19"/>
  <c r="C37" i="29"/>
  <c r="C34" i="29" s="1"/>
  <c r="B38" i="29"/>
  <c r="AE35" i="35"/>
  <c r="B38" i="36"/>
  <c r="B37" i="23"/>
  <c r="G16" i="36"/>
  <c r="G23" i="35"/>
  <c r="AC508" i="20"/>
  <c r="G15" i="36"/>
  <c r="F679" i="20"/>
  <c r="AB522" i="20"/>
  <c r="H120" i="20"/>
  <c r="N720" i="20"/>
  <c r="O507" i="20"/>
  <c r="BH38" i="48"/>
  <c r="E820" i="20"/>
  <c r="N721" i="20"/>
  <c r="O510" i="20"/>
  <c r="E53" i="40"/>
  <c r="G18" i="38"/>
  <c r="L1094" i="20"/>
  <c r="G11" i="39"/>
  <c r="D1102" i="20"/>
  <c r="G14" i="47"/>
  <c r="X238" i="20"/>
  <c r="D19" i="49"/>
  <c r="G19" i="49" s="1"/>
  <c r="AM35" i="49"/>
  <c r="AM33" i="49" s="1"/>
  <c r="E823" i="20"/>
  <c r="D14" i="43"/>
  <c r="G14" i="43" s="1"/>
  <c r="I33" i="43"/>
  <c r="I31" i="43" s="1"/>
  <c r="AD35" i="38"/>
  <c r="G7" i="32"/>
  <c r="E733" i="20"/>
  <c r="D16" i="43"/>
  <c r="G16" i="43" s="1"/>
  <c r="E33" i="43"/>
  <c r="E31" i="43" s="1"/>
  <c r="G17" i="38"/>
  <c r="G16" i="39"/>
  <c r="E1109" i="20"/>
  <c r="E1103" i="20"/>
  <c r="G10" i="39"/>
  <c r="S822" i="20"/>
  <c r="M33" i="44"/>
  <c r="M31" i="44" s="1"/>
  <c r="D7" i="44"/>
  <c r="K801" i="20" s="1"/>
  <c r="D16" i="37"/>
  <c r="D1091" i="20" s="1"/>
  <c r="Q33" i="37"/>
  <c r="Q31" i="37" s="1"/>
  <c r="G13" i="47"/>
  <c r="X232" i="20"/>
  <c r="L805" i="20"/>
  <c r="W33" i="44"/>
  <c r="W31" i="44" s="1"/>
  <c r="D13" i="44"/>
  <c r="G13" i="44" s="1"/>
  <c r="D9" i="49"/>
  <c r="L35" i="49"/>
  <c r="L33" i="49" s="1"/>
  <c r="B35" i="42"/>
  <c r="X32" i="28"/>
  <c r="G15" i="28"/>
  <c r="L993" i="20"/>
  <c r="P118" i="20"/>
  <c r="M731" i="20"/>
  <c r="X33" i="49"/>
  <c r="AJ33" i="49"/>
  <c r="U33" i="27"/>
  <c r="U31" i="27" s="1"/>
  <c r="D15" i="27"/>
  <c r="G15" i="27" s="1"/>
  <c r="I32" i="28"/>
  <c r="G6" i="21"/>
  <c r="G21" i="21"/>
  <c r="G16" i="21"/>
  <c r="G12" i="28"/>
  <c r="D20" i="21"/>
  <c r="G20" i="21" s="1"/>
  <c r="AG35" i="21"/>
  <c r="AG33" i="21" s="1"/>
  <c r="M31" i="30"/>
  <c r="E1032" i="20"/>
  <c r="C35" i="22"/>
  <c r="C32" i="22" s="1"/>
  <c r="B36" i="22"/>
  <c r="Y31" i="33"/>
  <c r="G9" i="33"/>
  <c r="W434" i="20"/>
  <c r="E907" i="20"/>
  <c r="G11" i="23"/>
  <c r="AF219" i="20"/>
  <c r="B43" i="19"/>
  <c r="G6" i="23"/>
  <c r="L975" i="20"/>
  <c r="G19" i="23"/>
  <c r="AC485" i="20"/>
  <c r="U571" i="20"/>
  <c r="G566" i="20"/>
  <c r="N744" i="20"/>
  <c r="G17" i="29"/>
  <c r="N567" i="20"/>
  <c r="G759" i="20"/>
  <c r="X33" i="52"/>
  <c r="T567" i="20"/>
  <c r="N468" i="20"/>
  <c r="V501" i="20"/>
  <c r="L722" i="20"/>
  <c r="E581" i="20"/>
  <c r="V498" i="20"/>
  <c r="G22" i="35"/>
  <c r="N719" i="20"/>
  <c r="H119" i="20"/>
  <c r="O499" i="20"/>
  <c r="G13" i="43"/>
  <c r="K38" i="50"/>
  <c r="K36" i="50" s="1"/>
  <c r="D10" i="50"/>
  <c r="F638" i="20" s="1"/>
  <c r="G26" i="19"/>
  <c r="X143" i="20"/>
  <c r="AB525" i="20"/>
  <c r="G15" i="38"/>
  <c r="L1091" i="20"/>
  <c r="F35" i="38"/>
  <c r="D7" i="39"/>
  <c r="D1104" i="20" s="1"/>
  <c r="AD37" i="39"/>
  <c r="AD35" i="39" s="1"/>
  <c r="Y34" i="46"/>
  <c r="E1091" i="20"/>
  <c r="L1082" i="20"/>
  <c r="G16" i="38"/>
  <c r="G7" i="43"/>
  <c r="E785" i="20"/>
  <c r="G8" i="38"/>
  <c r="L1084" i="20"/>
  <c r="G7" i="38"/>
  <c r="L1083" i="20"/>
  <c r="R35" i="38"/>
  <c r="G10" i="38"/>
  <c r="L1086" i="20"/>
  <c r="L37" i="38"/>
  <c r="L35" i="38" s="1"/>
  <c r="D12" i="38"/>
  <c r="K1088" i="20" s="1"/>
  <c r="G21" i="39"/>
  <c r="X35" i="39"/>
  <c r="G5" i="38"/>
  <c r="L1081" i="20"/>
  <c r="O33" i="25"/>
  <c r="BB35" i="39"/>
  <c r="B38" i="46"/>
  <c r="C37" i="46"/>
  <c r="C34" i="46" s="1"/>
  <c r="G7" i="25"/>
  <c r="S821" i="20"/>
  <c r="G9" i="46"/>
  <c r="D11" i="37"/>
  <c r="W364" i="20" s="1"/>
  <c r="Y33" i="37"/>
  <c r="Y31" i="37" s="1"/>
  <c r="AC33" i="44"/>
  <c r="AC31" i="44" s="1"/>
  <c r="D16" i="44"/>
  <c r="G16" i="44" s="1"/>
  <c r="E1094" i="20"/>
  <c r="G36" i="50"/>
  <c r="AD33" i="47"/>
  <c r="D6" i="50"/>
  <c r="F634" i="20" s="1"/>
  <c r="AI38" i="50"/>
  <c r="AI36" i="50" s="1"/>
  <c r="G7" i="47"/>
  <c r="X234" i="20"/>
  <c r="AA31" i="32"/>
  <c r="G8" i="47"/>
  <c r="X235" i="20"/>
  <c r="B35" i="44"/>
  <c r="O33" i="47"/>
  <c r="AM33" i="47"/>
  <c r="D16" i="42"/>
  <c r="M33" i="42"/>
  <c r="M31" i="42" s="1"/>
  <c r="O35" i="49"/>
  <c r="O33" i="49" s="1"/>
  <c r="D21" i="49"/>
  <c r="G21" i="49" s="1"/>
  <c r="AV32" i="28"/>
  <c r="C32" i="28"/>
  <c r="D5" i="42"/>
  <c r="G5" i="42" s="1"/>
  <c r="G33" i="42"/>
  <c r="G31" i="42" s="1"/>
  <c r="D14" i="42"/>
  <c r="W33" i="42"/>
  <c r="W31" i="42" s="1"/>
  <c r="D10" i="27"/>
  <c r="AA743" i="20" s="1"/>
  <c r="AD33" i="27"/>
  <c r="AD31" i="27" s="1"/>
  <c r="L904" i="20"/>
  <c r="G5" i="27"/>
  <c r="D5" i="28"/>
  <c r="K904" i="20" s="1"/>
  <c r="U34" i="28"/>
  <c r="U32" i="28" s="1"/>
  <c r="Y31" i="30"/>
  <c r="C34" i="27"/>
  <c r="C31" i="27" s="1"/>
  <c r="B35" i="27"/>
  <c r="G5" i="22"/>
  <c r="L1032" i="20"/>
  <c r="G9" i="22"/>
  <c r="L1031" i="20"/>
  <c r="B39" i="51"/>
  <c r="G7" i="21"/>
  <c r="L35" i="51"/>
  <c r="G22" i="51"/>
  <c r="AP37" i="51"/>
  <c r="AP35" i="51" s="1"/>
  <c r="D17" i="51"/>
  <c r="G17" i="51" s="1"/>
  <c r="G9" i="52"/>
  <c r="H496" i="20"/>
  <c r="G16" i="23"/>
  <c r="AF220" i="20"/>
  <c r="X39" i="19"/>
  <c r="AV33" i="23"/>
  <c r="G13" i="36"/>
  <c r="X219" i="20"/>
  <c r="G18" i="23"/>
  <c r="U570" i="20"/>
  <c r="AC484" i="20"/>
  <c r="AS39" i="19"/>
  <c r="M34" i="29"/>
  <c r="G599" i="20"/>
  <c r="AC498" i="20"/>
  <c r="G568" i="20"/>
  <c r="N746" i="20"/>
  <c r="G17" i="36"/>
  <c r="AK34" i="36"/>
  <c r="AV41" i="19"/>
  <c r="AV39" i="19" s="1"/>
  <c r="D11" i="19"/>
  <c r="AJ33" i="52"/>
  <c r="AC507" i="20"/>
  <c r="U688" i="20"/>
  <c r="O502" i="20"/>
  <c r="O504" i="20"/>
  <c r="B35" i="33"/>
  <c r="K35" i="35"/>
  <c r="AD38" i="48"/>
  <c r="BS50" i="40"/>
  <c r="G311" i="20" l="1"/>
  <c r="G39" i="40"/>
  <c r="G169" i="20"/>
  <c r="G183" i="20"/>
  <c r="G170" i="20"/>
  <c r="V391" i="20"/>
  <c r="N507" i="20"/>
  <c r="AE277" i="20"/>
  <c r="AE278" i="20"/>
  <c r="G189" i="20"/>
  <c r="G309" i="20"/>
  <c r="G164" i="20"/>
  <c r="K1103" i="20"/>
  <c r="G178" i="20"/>
  <c r="O147" i="20"/>
  <c r="W231" i="20"/>
  <c r="W147" i="20"/>
  <c r="O146" i="20"/>
  <c r="G123" i="20"/>
  <c r="G120" i="20"/>
  <c r="W149" i="20"/>
  <c r="G18" i="19"/>
  <c r="W153" i="20"/>
  <c r="G9" i="27"/>
  <c r="G223" i="20"/>
  <c r="W151" i="20"/>
  <c r="AE219" i="20"/>
  <c r="G125" i="20"/>
  <c r="O223" i="20"/>
  <c r="W148" i="20"/>
  <c r="K974" i="20"/>
  <c r="N469" i="20"/>
  <c r="G349" i="20"/>
  <c r="AA740" i="20"/>
  <c r="U470" i="20"/>
  <c r="G219" i="20"/>
  <c r="N467" i="20"/>
  <c r="T566" i="20"/>
  <c r="V424" i="20"/>
  <c r="W150" i="20"/>
  <c r="H291" i="20"/>
  <c r="H174" i="20"/>
  <c r="G10" i="40"/>
  <c r="G168" i="20"/>
  <c r="G23" i="40"/>
  <c r="G184" i="20"/>
  <c r="G304" i="20"/>
  <c r="H294" i="20"/>
  <c r="N503" i="20"/>
  <c r="G295" i="20"/>
  <c r="G185" i="20"/>
  <c r="G305" i="20"/>
  <c r="G302" i="20"/>
  <c r="G177" i="20"/>
  <c r="V390" i="20"/>
  <c r="G14" i="42"/>
  <c r="O150" i="20"/>
  <c r="G181" i="20"/>
  <c r="G22" i="40"/>
  <c r="G180" i="20"/>
  <c r="O148" i="20"/>
  <c r="O149" i="20"/>
  <c r="G126" i="20"/>
  <c r="H296" i="20"/>
  <c r="H171" i="20"/>
  <c r="W146" i="20"/>
  <c r="G124" i="20"/>
  <c r="H310" i="20"/>
  <c r="H176" i="20"/>
  <c r="M720" i="20"/>
  <c r="H406" i="20"/>
  <c r="H14" i="48"/>
  <c r="G122" i="20"/>
  <c r="AE265" i="20"/>
  <c r="G9" i="42"/>
  <c r="O144" i="20"/>
  <c r="O321" i="20"/>
  <c r="G8" i="27"/>
  <c r="G221" i="20"/>
  <c r="AA742" i="20"/>
  <c r="G10" i="27"/>
  <c r="G220" i="20"/>
  <c r="AA741" i="20"/>
  <c r="AD418" i="20"/>
  <c r="W363" i="20"/>
  <c r="G9" i="37"/>
  <c r="W362" i="20"/>
  <c r="V425" i="20"/>
  <c r="G16" i="42"/>
  <c r="I8" i="40"/>
  <c r="H309" i="20"/>
  <c r="H405" i="20"/>
  <c r="AG34" i="35"/>
  <c r="AH27" i="35"/>
  <c r="AH26" i="35" s="1"/>
  <c r="BH43" i="20" s="1"/>
  <c r="AG27" i="35"/>
  <c r="AI34" i="35"/>
  <c r="AI33" i="35" s="1"/>
  <c r="AI27" i="35"/>
  <c r="AJ27" i="35"/>
  <c r="AJ26" i="35" s="1"/>
  <c r="BH46" i="20" s="1"/>
  <c r="AK34" i="35"/>
  <c r="AK33" i="35" s="1"/>
  <c r="AK27" i="35"/>
  <c r="AL27" i="35"/>
  <c r="AL26" i="35" s="1"/>
  <c r="BH19" i="20" s="1"/>
  <c r="H290" i="20"/>
  <c r="G15" i="19"/>
  <c r="AE276" i="20"/>
  <c r="BE38" i="19"/>
  <c r="BE36" i="19" s="1"/>
  <c r="BF31" i="19"/>
  <c r="BF30" i="19" s="1"/>
  <c r="AT30" i="20" s="1"/>
  <c r="BE31" i="19"/>
  <c r="G23" i="19"/>
  <c r="AE268" i="20"/>
  <c r="BH38" i="19"/>
  <c r="BH33" i="19" s="1"/>
  <c r="AE274" i="20"/>
  <c r="BH31" i="19"/>
  <c r="BI31" i="19"/>
  <c r="BI30" i="19" s="1"/>
  <c r="AT50" i="20" s="1"/>
  <c r="W144" i="20"/>
  <c r="M722" i="20"/>
  <c r="F581" i="20"/>
  <c r="H7" i="48"/>
  <c r="T723" i="20"/>
  <c r="G15" i="42"/>
  <c r="AD396" i="20"/>
  <c r="AE270" i="20"/>
  <c r="V421" i="20"/>
  <c r="AD393" i="20"/>
  <c r="M721" i="20"/>
  <c r="G121" i="20"/>
  <c r="AE262" i="20"/>
  <c r="T611" i="20"/>
  <c r="O221" i="20"/>
  <c r="T610" i="20"/>
  <c r="O222" i="20"/>
  <c r="G7" i="49"/>
  <c r="G301" i="20"/>
  <c r="G303" i="20"/>
  <c r="G11" i="25"/>
  <c r="G20" i="28"/>
  <c r="V384" i="20"/>
  <c r="R822" i="20"/>
  <c r="G233" i="20"/>
  <c r="G15" i="25"/>
  <c r="W324" i="20"/>
  <c r="T609" i="20"/>
  <c r="G11" i="44"/>
  <c r="G10" i="25"/>
  <c r="G232" i="20"/>
  <c r="G18" i="42"/>
  <c r="G19" i="42"/>
  <c r="G11" i="42"/>
  <c r="G7" i="42"/>
  <c r="AD395" i="20"/>
  <c r="AE275" i="20"/>
  <c r="G22" i="19"/>
  <c r="AE273" i="20"/>
  <c r="G9" i="49"/>
  <c r="O219" i="20"/>
  <c r="G5" i="49"/>
  <c r="O220" i="20"/>
  <c r="T608" i="20"/>
  <c r="AE266" i="20"/>
  <c r="T607" i="20"/>
  <c r="G288" i="20"/>
  <c r="G292" i="20"/>
  <c r="AE263" i="20"/>
  <c r="BN38" i="19"/>
  <c r="BO31" i="19"/>
  <c r="BO30" i="19" s="1"/>
  <c r="AT34" i="20" s="1"/>
  <c r="BN31" i="19"/>
  <c r="AE264" i="20"/>
  <c r="AE267" i="20"/>
  <c r="AD389" i="20"/>
  <c r="G5" i="25"/>
  <c r="G257" i="20"/>
  <c r="N416" i="20"/>
  <c r="T555" i="20"/>
  <c r="V386" i="20"/>
  <c r="G7" i="39"/>
  <c r="G258" i="20"/>
  <c r="U486" i="20"/>
  <c r="AE261" i="20"/>
  <c r="V389" i="20"/>
  <c r="AD388" i="20"/>
  <c r="G6" i="39"/>
  <c r="D1106" i="20"/>
  <c r="BK38" i="19"/>
  <c r="BK35" i="19" s="1"/>
  <c r="BL31" i="19"/>
  <c r="BL30" i="19" s="1"/>
  <c r="AT71" i="20" s="1"/>
  <c r="AR71" i="20" s="1"/>
  <c r="BK31" i="19"/>
  <c r="AD392" i="20"/>
  <c r="W145" i="20"/>
  <c r="T552" i="20"/>
  <c r="W143" i="20"/>
  <c r="G299" i="20"/>
  <c r="G300" i="20"/>
  <c r="G296" i="20"/>
  <c r="G298" i="20"/>
  <c r="G24" i="40"/>
  <c r="O484" i="20"/>
  <c r="B54" i="40"/>
  <c r="G290" i="20"/>
  <c r="G297" i="20"/>
  <c r="G14" i="19"/>
  <c r="U483" i="20"/>
  <c r="G6" i="40"/>
  <c r="G291" i="20"/>
  <c r="G11" i="40"/>
  <c r="G289" i="20"/>
  <c r="K824" i="20"/>
  <c r="G15" i="37"/>
  <c r="AD417" i="20"/>
  <c r="D1090" i="20"/>
  <c r="N506" i="20"/>
  <c r="N504" i="20"/>
  <c r="H22" i="48"/>
  <c r="N508" i="20"/>
  <c r="N510" i="20"/>
  <c r="V388" i="20"/>
  <c r="G27" i="19"/>
  <c r="AD391" i="20"/>
  <c r="AD386" i="20"/>
  <c r="V417" i="20"/>
  <c r="G405" i="20"/>
  <c r="V385" i="20"/>
  <c r="N498" i="20"/>
  <c r="G8" i="19"/>
  <c r="T553" i="20"/>
  <c r="G19" i="40"/>
  <c r="G403" i="20"/>
  <c r="G404" i="20"/>
  <c r="V419" i="20"/>
  <c r="V422" i="20"/>
  <c r="O143" i="20"/>
  <c r="G399" i="20"/>
  <c r="AD390" i="20"/>
  <c r="AC30" i="42"/>
  <c r="AD23" i="42"/>
  <c r="AD22" i="42" s="1"/>
  <c r="BO43" i="20" s="1"/>
  <c r="AC23" i="42"/>
  <c r="V418" i="20"/>
  <c r="V423" i="20"/>
  <c r="AB524" i="20"/>
  <c r="V416" i="20"/>
  <c r="O320" i="20"/>
  <c r="N417" i="20"/>
  <c r="T551" i="20"/>
  <c r="D1088" i="20"/>
  <c r="D1089" i="20"/>
  <c r="AD416" i="20"/>
  <c r="D1086" i="20"/>
  <c r="U482" i="20"/>
  <c r="AD385" i="20"/>
  <c r="V420" i="20"/>
  <c r="H11" i="48"/>
  <c r="V387" i="20"/>
  <c r="G14" i="37"/>
  <c r="G397" i="20"/>
  <c r="G9" i="19"/>
  <c r="D974" i="20"/>
  <c r="G18" i="37"/>
  <c r="D1092" i="20"/>
  <c r="G10" i="37"/>
  <c r="D1087" i="20"/>
  <c r="D1082" i="20"/>
  <c r="AD412" i="20"/>
  <c r="D1093" i="20"/>
  <c r="G13" i="37"/>
  <c r="D823" i="20"/>
  <c r="N505" i="20"/>
  <c r="T744" i="20"/>
  <c r="T743" i="20"/>
  <c r="T742" i="20"/>
  <c r="U484" i="20"/>
  <c r="G13" i="19"/>
  <c r="AD387" i="20"/>
  <c r="T741" i="20"/>
  <c r="O142" i="20"/>
  <c r="M710" i="20"/>
  <c r="G38" i="40"/>
  <c r="G400" i="20"/>
  <c r="U481" i="20"/>
  <c r="G12" i="40"/>
  <c r="G5" i="19"/>
  <c r="AD384" i="20"/>
  <c r="T549" i="20"/>
  <c r="U480" i="20"/>
  <c r="AD383" i="20"/>
  <c r="N509" i="20"/>
  <c r="I23" i="40"/>
  <c r="G119" i="20"/>
  <c r="M719" i="20"/>
  <c r="M718" i="20"/>
  <c r="G118" i="20"/>
  <c r="T550" i="20"/>
  <c r="H394" i="20"/>
  <c r="I20" i="40"/>
  <c r="G396" i="20"/>
  <c r="I17" i="40"/>
  <c r="G393" i="20"/>
  <c r="I18" i="40"/>
  <c r="H391" i="20"/>
  <c r="O480" i="20"/>
  <c r="O481" i="20"/>
  <c r="H392" i="20"/>
  <c r="W142" i="20"/>
  <c r="I16" i="40"/>
  <c r="O479" i="20"/>
  <c r="H390" i="20"/>
  <c r="U485" i="20"/>
  <c r="T554" i="20"/>
  <c r="C36" i="50"/>
  <c r="K35" i="50" s="1"/>
  <c r="K30" i="50" s="1"/>
  <c r="N497" i="20"/>
  <c r="U472" i="20"/>
  <c r="N499" i="20"/>
  <c r="N485" i="20"/>
  <c r="P25" i="49"/>
  <c r="P24" i="49" s="1"/>
  <c r="I9" i="40"/>
  <c r="N483" i="20"/>
  <c r="I13" i="40"/>
  <c r="H387" i="20"/>
  <c r="AB553" i="20"/>
  <c r="O476" i="20"/>
  <c r="I12" i="40"/>
  <c r="H386" i="20"/>
  <c r="O475" i="20"/>
  <c r="AB552" i="20"/>
  <c r="D821" i="20"/>
  <c r="Y27" i="39"/>
  <c r="Y26" i="39" s="1"/>
  <c r="BM18" i="20" s="1"/>
  <c r="H384" i="20"/>
  <c r="I10" i="40"/>
  <c r="AB550" i="20"/>
  <c r="O473" i="20"/>
  <c r="L1107" i="20"/>
  <c r="G16" i="37"/>
  <c r="T745" i="20"/>
  <c r="G8" i="44"/>
  <c r="AB521" i="20"/>
  <c r="F678" i="20"/>
  <c r="K804" i="20"/>
  <c r="G10" i="44"/>
  <c r="M620" i="20"/>
  <c r="L733" i="20"/>
  <c r="U503" i="20"/>
  <c r="AB485" i="20"/>
  <c r="T571" i="20"/>
  <c r="G5" i="28"/>
  <c r="G9" i="21"/>
  <c r="G6" i="38"/>
  <c r="U500" i="20"/>
  <c r="F27" i="39"/>
  <c r="Y25" i="49"/>
  <c r="Y24" i="49" s="1"/>
  <c r="BT18" i="20" s="1"/>
  <c r="V25" i="49"/>
  <c r="V24" i="49" s="1"/>
  <c r="BT13" i="20" s="1"/>
  <c r="AN25" i="49"/>
  <c r="AN24" i="49" s="1"/>
  <c r="X27" i="38"/>
  <c r="AA27" i="39"/>
  <c r="AK27" i="39"/>
  <c r="AK26" i="39" s="1"/>
  <c r="BM15" i="20" s="1"/>
  <c r="O25" i="49"/>
  <c r="O31" i="22"/>
  <c r="O26" i="22" s="1"/>
  <c r="AS27" i="39"/>
  <c r="M25" i="49"/>
  <c r="M24" i="49" s="1"/>
  <c r="BT37" i="20" s="1"/>
  <c r="AT27" i="39"/>
  <c r="AT26" i="39" s="1"/>
  <c r="G27" i="39"/>
  <c r="G26" i="39" s="1"/>
  <c r="BM14" i="20" s="1"/>
  <c r="AQ27" i="38"/>
  <c r="AQ26" i="38" s="1"/>
  <c r="BI21" i="20" s="1"/>
  <c r="R27" i="39"/>
  <c r="U27" i="39"/>
  <c r="AB27" i="39"/>
  <c r="AB26" i="39" s="1"/>
  <c r="BM12" i="20" s="1"/>
  <c r="AN24" i="28"/>
  <c r="AN23" i="28" s="1"/>
  <c r="BB43" i="20" s="1"/>
  <c r="BC27" i="39"/>
  <c r="BC26" i="39" s="1"/>
  <c r="G25" i="49"/>
  <c r="G24" i="49" s="1"/>
  <c r="BT25" i="20" s="1"/>
  <c r="X34" i="34"/>
  <c r="X29" i="34" s="1"/>
  <c r="BE27" i="39"/>
  <c r="AM27" i="39"/>
  <c r="J25" i="49"/>
  <c r="J24" i="49" s="1"/>
  <c r="BT11" i="20" s="1"/>
  <c r="L25" i="49"/>
  <c r="F25" i="49"/>
  <c r="AG25" i="49"/>
  <c r="AQ27" i="39"/>
  <c r="AQ26" i="39" s="1"/>
  <c r="BM21" i="20" s="1"/>
  <c r="AA25" i="49"/>
  <c r="I25" i="49"/>
  <c r="AB27" i="38"/>
  <c r="AB26" i="38" s="1"/>
  <c r="BI12" i="20" s="1"/>
  <c r="AT27" i="38"/>
  <c r="AT26" i="38" s="1"/>
  <c r="BI22" i="20" s="1"/>
  <c r="C25" i="49"/>
  <c r="AP25" i="49"/>
  <c r="AV25" i="49"/>
  <c r="AQ25" i="49"/>
  <c r="AQ24" i="49" s="1"/>
  <c r="BT24" i="20" s="1"/>
  <c r="D25" i="49"/>
  <c r="D24" i="49" s="1"/>
  <c r="BT28" i="20" s="1"/>
  <c r="Y27" i="38"/>
  <c r="Y26" i="38" s="1"/>
  <c r="BI18" i="20" s="1"/>
  <c r="AH27" i="38"/>
  <c r="AH26" i="38" s="1"/>
  <c r="BI29" i="20" s="1"/>
  <c r="AY25" i="49"/>
  <c r="R25" i="49"/>
  <c r="AJ25" i="49"/>
  <c r="AE25" i="49"/>
  <c r="AE24" i="49" s="1"/>
  <c r="BT53" i="20" s="1"/>
  <c r="AT25" i="52"/>
  <c r="AT24" i="52" s="1"/>
  <c r="BW22" i="20" s="1"/>
  <c r="Y30" i="33"/>
  <c r="Y28" i="33" s="1"/>
  <c r="AM27" i="38"/>
  <c r="AD25" i="49"/>
  <c r="AM25" i="49"/>
  <c r="X25" i="49"/>
  <c r="S25" i="49"/>
  <c r="S24" i="49" s="1"/>
  <c r="AW25" i="52"/>
  <c r="AW24" i="52" s="1"/>
  <c r="U27" i="38"/>
  <c r="S25" i="52"/>
  <c r="S24" i="52" s="1"/>
  <c r="BW47" i="20" s="1"/>
  <c r="AA27" i="38"/>
  <c r="S27" i="38"/>
  <c r="S26" i="38" s="1"/>
  <c r="BI58" i="20" s="1"/>
  <c r="AW25" i="49"/>
  <c r="AW24" i="49" s="1"/>
  <c r="BT43" i="20" s="1"/>
  <c r="AK25" i="49"/>
  <c r="AK24" i="49" s="1"/>
  <c r="AS25" i="49"/>
  <c r="AZ25" i="49"/>
  <c r="AZ24" i="49" s="1"/>
  <c r="BT16" i="20" s="1"/>
  <c r="AM25" i="52"/>
  <c r="P27" i="38"/>
  <c r="P26" i="38" s="1"/>
  <c r="BI66" i="20" s="1"/>
  <c r="AG27" i="38"/>
  <c r="AS27" i="38"/>
  <c r="R27" i="38"/>
  <c r="AT25" i="49"/>
  <c r="AT24" i="49" s="1"/>
  <c r="BT22" i="20" s="1"/>
  <c r="AH25" i="49"/>
  <c r="AH24" i="49" s="1"/>
  <c r="U25" i="49"/>
  <c r="AV27" i="39"/>
  <c r="X27" i="39"/>
  <c r="AE27" i="39"/>
  <c r="AE26" i="39" s="1"/>
  <c r="BM44" i="20" s="1"/>
  <c r="AZ27" i="39"/>
  <c r="AZ26" i="39" s="1"/>
  <c r="BM54" i="20" s="1"/>
  <c r="O27" i="39"/>
  <c r="J24" i="28"/>
  <c r="J23" i="28" s="1"/>
  <c r="BB11" i="20" s="1"/>
  <c r="AB24" i="28"/>
  <c r="AB23" i="28" s="1"/>
  <c r="BB12" i="20" s="1"/>
  <c r="M27" i="39"/>
  <c r="M26" i="39" s="1"/>
  <c r="BM47" i="20" s="1"/>
  <c r="BF27" i="39"/>
  <c r="BF26" i="39" s="1"/>
  <c r="S27" i="39"/>
  <c r="S26" i="39" s="1"/>
  <c r="BM58" i="20" s="1"/>
  <c r="AN27" i="39"/>
  <c r="AN26" i="39" s="1"/>
  <c r="BM19" i="20" s="1"/>
  <c r="C27" i="39"/>
  <c r="AH24" i="28"/>
  <c r="AH23" i="28" s="1"/>
  <c r="BB29" i="20" s="1"/>
  <c r="AA24" i="28"/>
  <c r="X24" i="28"/>
  <c r="AW24" i="28"/>
  <c r="AW23" i="28" s="1"/>
  <c r="BB16" i="20" s="1"/>
  <c r="L27" i="39"/>
  <c r="AH27" i="39"/>
  <c r="AH26" i="39" s="1"/>
  <c r="BM29" i="20" s="1"/>
  <c r="BB27" i="39"/>
  <c r="P27" i="39"/>
  <c r="P26" i="39" s="1"/>
  <c r="BM66" i="20" s="1"/>
  <c r="AG24" i="28"/>
  <c r="AK24" i="28"/>
  <c r="AK23" i="28" s="1"/>
  <c r="BB36" i="20" s="1"/>
  <c r="AW27" i="39"/>
  <c r="AW26" i="39" s="1"/>
  <c r="BM22" i="20" s="1"/>
  <c r="AJ27" i="39"/>
  <c r="V27" i="39"/>
  <c r="V26" i="39" s="1"/>
  <c r="BM13" i="20" s="1"/>
  <c r="AP27" i="39"/>
  <c r="D27" i="39"/>
  <c r="D26" i="39" s="1"/>
  <c r="BM36" i="20" s="1"/>
  <c r="AQ24" i="28"/>
  <c r="AQ23" i="28" s="1"/>
  <c r="BB22" i="20" s="1"/>
  <c r="M33" i="36"/>
  <c r="M29" i="36" s="1"/>
  <c r="I27" i="39"/>
  <c r="AG27" i="39"/>
  <c r="J27" i="39"/>
  <c r="J26" i="39" s="1"/>
  <c r="BM11" i="20" s="1"/>
  <c r="AD27" i="39"/>
  <c r="AE24" i="28"/>
  <c r="AE23" i="28" s="1"/>
  <c r="BB52" i="20" s="1"/>
  <c r="AD24" i="28"/>
  <c r="U504" i="20"/>
  <c r="C30" i="32"/>
  <c r="C27" i="32" s="1"/>
  <c r="AP34" i="51"/>
  <c r="AP29" i="51" s="1"/>
  <c r="AE27" i="38"/>
  <c r="AE26" i="38" s="1"/>
  <c r="BI52" i="20" s="1"/>
  <c r="AD27" i="38"/>
  <c r="G27" i="38"/>
  <c r="G26" i="38" s="1"/>
  <c r="BI44" i="20" s="1"/>
  <c r="D27" i="38"/>
  <c r="D26" i="38" s="1"/>
  <c r="BI36" i="20" s="1"/>
  <c r="L27" i="38"/>
  <c r="AP25" i="52"/>
  <c r="R25" i="52"/>
  <c r="G25" i="52"/>
  <c r="G24" i="52" s="1"/>
  <c r="BW19" i="20" s="1"/>
  <c r="AA25" i="52"/>
  <c r="AT24" i="28"/>
  <c r="AT23" i="28" s="1"/>
  <c r="BB51" i="20" s="1"/>
  <c r="U24" i="28"/>
  <c r="R24" i="28"/>
  <c r="O24" i="28"/>
  <c r="W33" i="36"/>
  <c r="W28" i="36" s="1"/>
  <c r="I27" i="38"/>
  <c r="O27" i="38"/>
  <c r="BB27" i="38"/>
  <c r="AY27" i="38"/>
  <c r="BF27" i="38"/>
  <c r="BF26" i="38" s="1"/>
  <c r="BI27" i="20" s="1"/>
  <c r="J25" i="52"/>
  <c r="J24" i="52" s="1"/>
  <c r="BW16" i="20" s="1"/>
  <c r="AS25" i="52"/>
  <c r="AZ25" i="52"/>
  <c r="AZ24" i="52" s="1"/>
  <c r="BW51" i="20" s="1"/>
  <c r="O25" i="52"/>
  <c r="AJ24" i="28"/>
  <c r="I24" i="28"/>
  <c r="F24" i="28"/>
  <c r="C24" i="28"/>
  <c r="AP31" i="28"/>
  <c r="AP26" i="28" s="1"/>
  <c r="C33" i="29"/>
  <c r="C29" i="29" s="1"/>
  <c r="AK25" i="52"/>
  <c r="AK24" i="52" s="1"/>
  <c r="BW58" i="20" s="1"/>
  <c r="AG25" i="52"/>
  <c r="AN25" i="52"/>
  <c r="AN24" i="52" s="1"/>
  <c r="C25" i="52"/>
  <c r="F25" i="52"/>
  <c r="U25" i="52"/>
  <c r="AB25" i="52"/>
  <c r="AB24" i="52" s="1"/>
  <c r="AJ25" i="52"/>
  <c r="I30" i="31"/>
  <c r="I25" i="31" s="1"/>
  <c r="BE27" i="38"/>
  <c r="M27" i="38"/>
  <c r="M26" i="38" s="1"/>
  <c r="BI47" i="20" s="1"/>
  <c r="F27" i="38"/>
  <c r="C27" i="38"/>
  <c r="V27" i="38"/>
  <c r="V26" i="38" s="1"/>
  <c r="BI13" i="20" s="1"/>
  <c r="AD25" i="52"/>
  <c r="I25" i="52"/>
  <c r="P25" i="52"/>
  <c r="P24" i="52" s="1"/>
  <c r="BW18" i="20" s="1"/>
  <c r="X25" i="52"/>
  <c r="V24" i="28"/>
  <c r="V23" i="28" s="1"/>
  <c r="BB13" i="20" s="1"/>
  <c r="S24" i="28"/>
  <c r="S23" i="28" s="1"/>
  <c r="BB58" i="20" s="1"/>
  <c r="P24" i="28"/>
  <c r="P23" i="28" s="1"/>
  <c r="BB27" i="20" s="1"/>
  <c r="Y24" i="28"/>
  <c r="Y23" i="28" s="1"/>
  <c r="BB18" i="20" s="1"/>
  <c r="K33" i="46"/>
  <c r="K31" i="46" s="1"/>
  <c r="C30" i="33"/>
  <c r="C26" i="33" s="1"/>
  <c r="AS34" i="34"/>
  <c r="AS33" i="34" s="1"/>
  <c r="AW27" i="38"/>
  <c r="AW26" i="38" s="1"/>
  <c r="BI16" i="20" s="1"/>
  <c r="BC27" i="38"/>
  <c r="BC26" i="38" s="1"/>
  <c r="BI43" i="20" s="1"/>
  <c r="AZ27" i="38"/>
  <c r="AZ26" i="38" s="1"/>
  <c r="BI24" i="20" s="1"/>
  <c r="AV27" i="38"/>
  <c r="J27" i="38"/>
  <c r="J26" i="38" s="1"/>
  <c r="BI11" i="20" s="1"/>
  <c r="AH25" i="52"/>
  <c r="AH24" i="52" s="1"/>
  <c r="Y25" i="52"/>
  <c r="Y24" i="52" s="1"/>
  <c r="BW13" i="20" s="1"/>
  <c r="AQ25" i="52"/>
  <c r="AQ24" i="52" s="1"/>
  <c r="D25" i="52"/>
  <c r="D24" i="52" s="1"/>
  <c r="L25" i="52"/>
  <c r="L24" i="28"/>
  <c r="G24" i="28"/>
  <c r="G23" i="28" s="1"/>
  <c r="BB19" i="20" s="1"/>
  <c r="D24" i="28"/>
  <c r="D23" i="28" s="1"/>
  <c r="BB24" i="20" s="1"/>
  <c r="M24" i="28"/>
  <c r="M23" i="28" s="1"/>
  <c r="BB47" i="20" s="1"/>
  <c r="AM34" i="35"/>
  <c r="AM29" i="35" s="1"/>
  <c r="AP27" i="38"/>
  <c r="AN27" i="38"/>
  <c r="AN26" i="38" s="1"/>
  <c r="BI19" i="20" s="1"/>
  <c r="AK27" i="38"/>
  <c r="AK26" i="38" s="1"/>
  <c r="BI15" i="20" s="1"/>
  <c r="M25" i="52"/>
  <c r="M24" i="52" s="1"/>
  <c r="BW35" i="20" s="1"/>
  <c r="V25" i="52"/>
  <c r="V24" i="52" s="1"/>
  <c r="BW11" i="20" s="1"/>
  <c r="AE25" i="52"/>
  <c r="AE24" i="52" s="1"/>
  <c r="AY25" i="52"/>
  <c r="AV24" i="28"/>
  <c r="AS24" i="28"/>
  <c r="AP24" i="28"/>
  <c r="N502" i="20"/>
  <c r="N501" i="20"/>
  <c r="N500" i="20"/>
  <c r="N486" i="20"/>
  <c r="U499" i="20"/>
  <c r="AB549" i="20"/>
  <c r="H383" i="20"/>
  <c r="L1106" i="20"/>
  <c r="N482" i="20"/>
  <c r="G165" i="20"/>
  <c r="K1104" i="20"/>
  <c r="E50" i="40"/>
  <c r="BM49" i="40" s="1"/>
  <c r="O30" i="30"/>
  <c r="O27" i="30" s="1"/>
  <c r="U30" i="30"/>
  <c r="U25" i="30" s="1"/>
  <c r="AA34" i="35"/>
  <c r="AA33" i="35" s="1"/>
  <c r="AJ34" i="34"/>
  <c r="AJ29" i="34" s="1"/>
  <c r="AM34" i="51"/>
  <c r="AM33" i="51" s="1"/>
  <c r="S33" i="36"/>
  <c r="S31" i="36" s="1"/>
  <c r="K34" i="35"/>
  <c r="K29" i="35" s="1"/>
  <c r="AK33" i="36"/>
  <c r="AK30" i="36" s="1"/>
  <c r="Y30" i="30"/>
  <c r="Y26" i="30" s="1"/>
  <c r="E30" i="31"/>
  <c r="E27" i="31" s="1"/>
  <c r="O32" i="23"/>
  <c r="O27" i="23" s="1"/>
  <c r="W30" i="33"/>
  <c r="W27" i="33" s="1"/>
  <c r="G34" i="35"/>
  <c r="G29" i="35" s="1"/>
  <c r="U31" i="28"/>
  <c r="U26" i="28" s="1"/>
  <c r="AM37" i="48"/>
  <c r="AM34" i="48" s="1"/>
  <c r="AY34" i="34"/>
  <c r="AY33" i="34" s="1"/>
  <c r="K31" i="22"/>
  <c r="K30" i="22" s="1"/>
  <c r="AV32" i="23"/>
  <c r="AV30" i="23" s="1"/>
  <c r="BB34" i="34"/>
  <c r="BB30" i="34" s="1"/>
  <c r="Y30" i="37"/>
  <c r="Y27" i="37" s="1"/>
  <c r="AE30" i="30"/>
  <c r="AE28" i="30" s="1"/>
  <c r="F34" i="34"/>
  <c r="F32" i="34" s="1"/>
  <c r="AA31" i="22"/>
  <c r="AA26" i="22" s="1"/>
  <c r="R32" i="47"/>
  <c r="R31" i="47" s="1"/>
  <c r="I33" i="46"/>
  <c r="I30" i="46" s="1"/>
  <c r="AG32" i="21"/>
  <c r="AG27" i="21" s="1"/>
  <c r="W30" i="44"/>
  <c r="W28" i="44" s="1"/>
  <c r="AA32" i="47"/>
  <c r="AA30" i="47" s="1"/>
  <c r="Y33" i="46"/>
  <c r="Y30" i="46" s="1"/>
  <c r="G30" i="33"/>
  <c r="G27" i="33" s="1"/>
  <c r="AG34" i="51"/>
  <c r="AG31" i="51" s="1"/>
  <c r="AV37" i="48"/>
  <c r="AV35" i="48" s="1"/>
  <c r="AA33" i="36"/>
  <c r="AA31" i="36" s="1"/>
  <c r="M30" i="44"/>
  <c r="W30" i="37"/>
  <c r="I32" i="21"/>
  <c r="AA32" i="21"/>
  <c r="C32" i="21"/>
  <c r="U32" i="21"/>
  <c r="AI32" i="21"/>
  <c r="S32" i="21"/>
  <c r="AC32" i="21"/>
  <c r="W32" i="21"/>
  <c r="O32" i="21"/>
  <c r="E32" i="21"/>
  <c r="G32" i="21"/>
  <c r="K32" i="21"/>
  <c r="C30" i="37"/>
  <c r="U30" i="37"/>
  <c r="E30" i="37"/>
  <c r="M30" i="37"/>
  <c r="S30" i="37"/>
  <c r="K30" i="37"/>
  <c r="I30" i="37"/>
  <c r="AA30" i="37"/>
  <c r="AC30" i="37"/>
  <c r="I32" i="25"/>
  <c r="U32" i="25"/>
  <c r="R32" i="25"/>
  <c r="AS32" i="25"/>
  <c r="C32" i="25"/>
  <c r="AG32" i="25"/>
  <c r="F32" i="25"/>
  <c r="AA32" i="25"/>
  <c r="AM32" i="25"/>
  <c r="AP32" i="25"/>
  <c r="Y32" i="21"/>
  <c r="AV38" i="19"/>
  <c r="L38" i="19"/>
  <c r="AA38" i="19"/>
  <c r="AJ38" i="19"/>
  <c r="AG38" i="19"/>
  <c r="C30" i="27"/>
  <c r="AJ30" i="27"/>
  <c r="R30" i="27"/>
  <c r="AA30" i="27"/>
  <c r="L30" i="27"/>
  <c r="AG30" i="27"/>
  <c r="I30" i="27"/>
  <c r="AP30" i="27"/>
  <c r="X30" i="27"/>
  <c r="Q32" i="21"/>
  <c r="W30" i="42"/>
  <c r="L32" i="49"/>
  <c r="AV32" i="49"/>
  <c r="C32" i="49"/>
  <c r="AD32" i="49"/>
  <c r="AG32" i="49"/>
  <c r="AY32" i="49"/>
  <c r="AA32" i="49"/>
  <c r="AS32" i="49"/>
  <c r="F32" i="49"/>
  <c r="I32" i="49"/>
  <c r="AP32" i="49"/>
  <c r="R32" i="49"/>
  <c r="C34" i="39"/>
  <c r="L34" i="39"/>
  <c r="BE34" i="39"/>
  <c r="AJ34" i="39"/>
  <c r="R34" i="39"/>
  <c r="AG34" i="39"/>
  <c r="AM34" i="39"/>
  <c r="AV34" i="39"/>
  <c r="AP34" i="39"/>
  <c r="AS34" i="39"/>
  <c r="O34" i="39"/>
  <c r="U34" i="39"/>
  <c r="I34" i="39"/>
  <c r="O30" i="44"/>
  <c r="AC30" i="44"/>
  <c r="L34" i="38"/>
  <c r="BE34" i="38"/>
  <c r="C34" i="38"/>
  <c r="O34" i="38"/>
  <c r="AJ34" i="38"/>
  <c r="Q30" i="37"/>
  <c r="G30" i="42"/>
  <c r="I30" i="42"/>
  <c r="Q30" i="42"/>
  <c r="Y30" i="42"/>
  <c r="AG32" i="52"/>
  <c r="F32" i="52"/>
  <c r="AD32" i="52"/>
  <c r="AJ34" i="51"/>
  <c r="AE32" i="21"/>
  <c r="G30" i="44"/>
  <c r="AA30" i="44"/>
  <c r="M581" i="20"/>
  <c r="E23" i="31"/>
  <c r="M23" i="31"/>
  <c r="F23" i="31"/>
  <c r="F22" i="31" s="1"/>
  <c r="BE19" i="20" s="1"/>
  <c r="C23" i="31"/>
  <c r="N23" i="31"/>
  <c r="N22" i="31" s="1"/>
  <c r="BE58" i="20" s="1"/>
  <c r="V23" i="31"/>
  <c r="V22" i="31" s="1"/>
  <c r="BE46" i="20" s="1"/>
  <c r="AD23" i="31"/>
  <c r="AD22" i="31" s="1"/>
  <c r="BE51" i="20" s="1"/>
  <c r="D23" i="31"/>
  <c r="D22" i="31" s="1"/>
  <c r="BE36" i="20" s="1"/>
  <c r="O23" i="31"/>
  <c r="W23" i="31"/>
  <c r="G23" i="31"/>
  <c r="P23" i="31"/>
  <c r="P22" i="31" s="1"/>
  <c r="BE13" i="20" s="1"/>
  <c r="X23" i="31"/>
  <c r="X22" i="31" s="1"/>
  <c r="BE29" i="20" s="1"/>
  <c r="H23" i="31"/>
  <c r="H22" i="31" s="1"/>
  <c r="BE11" i="20" s="1"/>
  <c r="Q23" i="31"/>
  <c r="Y23" i="31"/>
  <c r="J23" i="31"/>
  <c r="J22" i="31" s="1"/>
  <c r="BE16" i="20" s="1"/>
  <c r="S23" i="31"/>
  <c r="AA23" i="31"/>
  <c r="K23" i="31"/>
  <c r="T23" i="31"/>
  <c r="T22" i="31" s="1"/>
  <c r="BE62" i="20" s="1"/>
  <c r="AB23" i="31"/>
  <c r="AB22" i="31" s="1"/>
  <c r="BE14" i="20" s="1"/>
  <c r="U23" i="31"/>
  <c r="Z23" i="31"/>
  <c r="Z22" i="31" s="1"/>
  <c r="BE24" i="20" s="1"/>
  <c r="AC23" i="31"/>
  <c r="I23" i="31"/>
  <c r="L23" i="31"/>
  <c r="L22" i="31" s="1"/>
  <c r="BE22" i="20" s="1"/>
  <c r="R23" i="31"/>
  <c r="R22" i="31" s="1"/>
  <c r="BE18" i="20" s="1"/>
  <c r="C31" i="28"/>
  <c r="AJ31" i="28"/>
  <c r="X34" i="39"/>
  <c r="M33" i="29"/>
  <c r="AD37" i="48"/>
  <c r="U38" i="19"/>
  <c r="AD38" i="19"/>
  <c r="AD34" i="51"/>
  <c r="AD30" i="27"/>
  <c r="O32" i="49"/>
  <c r="AD32" i="47"/>
  <c r="AD415" i="20"/>
  <c r="D1085" i="20"/>
  <c r="O32" i="25"/>
  <c r="F34" i="38"/>
  <c r="U34" i="51"/>
  <c r="M30" i="33"/>
  <c r="F34" i="51"/>
  <c r="I31" i="28"/>
  <c r="Q33" i="46"/>
  <c r="AV34" i="38"/>
  <c r="L32" i="52"/>
  <c r="E26" i="29"/>
  <c r="M26" i="29"/>
  <c r="U26" i="29"/>
  <c r="AC26" i="29"/>
  <c r="AK26" i="29"/>
  <c r="F26" i="29"/>
  <c r="F25" i="29" s="1"/>
  <c r="BC44" i="20" s="1"/>
  <c r="N26" i="29"/>
  <c r="N25" i="29" s="1"/>
  <c r="BC58" i="20" s="1"/>
  <c r="V26" i="29"/>
  <c r="V25" i="29" s="1"/>
  <c r="BC19" i="20" s="1"/>
  <c r="AD26" i="29"/>
  <c r="AD25" i="29" s="1"/>
  <c r="BC21" i="20" s="1"/>
  <c r="AL26" i="29"/>
  <c r="AL25" i="29" s="1"/>
  <c r="BC54" i="20" s="1"/>
  <c r="G26" i="29"/>
  <c r="O26" i="29"/>
  <c r="W26" i="29"/>
  <c r="AE26" i="29"/>
  <c r="H26" i="29"/>
  <c r="H25" i="29" s="1"/>
  <c r="BC11" i="20" s="1"/>
  <c r="P26" i="29"/>
  <c r="P25" i="29" s="1"/>
  <c r="BC13" i="20" s="1"/>
  <c r="X26" i="29"/>
  <c r="X25" i="29" s="1"/>
  <c r="BC29" i="20" s="1"/>
  <c r="AF26" i="29"/>
  <c r="AF25" i="29" s="1"/>
  <c r="BC46" i="20" s="1"/>
  <c r="J26" i="29"/>
  <c r="J25" i="29" s="1"/>
  <c r="BC47" i="20" s="1"/>
  <c r="R26" i="29"/>
  <c r="R25" i="29" s="1"/>
  <c r="BC18" i="20" s="1"/>
  <c r="Z26" i="29"/>
  <c r="Z25" i="29" s="1"/>
  <c r="BC24" i="20" s="1"/>
  <c r="AH26" i="29"/>
  <c r="AH25" i="29" s="1"/>
  <c r="BC22" i="20" s="1"/>
  <c r="C26" i="29"/>
  <c r="K26" i="29"/>
  <c r="S26" i="29"/>
  <c r="AA26" i="29"/>
  <c r="AI26" i="29"/>
  <c r="Y26" i="29"/>
  <c r="AB26" i="29"/>
  <c r="AB25" i="29" s="1"/>
  <c r="BC15" i="20" s="1"/>
  <c r="AG26" i="29"/>
  <c r="D26" i="29"/>
  <c r="D25" i="29" s="1"/>
  <c r="BC66" i="20" s="1"/>
  <c r="AJ26" i="29"/>
  <c r="AJ25" i="29" s="1"/>
  <c r="BC43" i="20" s="1"/>
  <c r="I26" i="29"/>
  <c r="L26" i="29"/>
  <c r="L25" i="29" s="1"/>
  <c r="BC16" i="20" s="1"/>
  <c r="Q26" i="29"/>
  <c r="T26" i="29"/>
  <c r="T25" i="29" s="1"/>
  <c r="BC12" i="20" s="1"/>
  <c r="AV34" i="51"/>
  <c r="E30" i="30"/>
  <c r="AS32" i="47"/>
  <c r="U33" i="36"/>
  <c r="K30" i="30"/>
  <c r="Y31" i="22"/>
  <c r="C30" i="42"/>
  <c r="AA30" i="42"/>
  <c r="C28" i="50"/>
  <c r="K28" i="50"/>
  <c r="S28" i="50"/>
  <c r="AA28" i="50"/>
  <c r="AI28" i="50"/>
  <c r="D28" i="50"/>
  <c r="D27" i="50" s="1"/>
  <c r="BU11" i="20" s="1"/>
  <c r="L28" i="50"/>
  <c r="L27" i="50" s="1"/>
  <c r="BU22" i="20" s="1"/>
  <c r="T28" i="50"/>
  <c r="T27" i="50" s="1"/>
  <c r="AB28" i="50"/>
  <c r="AB27" i="50" s="1"/>
  <c r="AJ28" i="50"/>
  <c r="AJ27" i="50" s="1"/>
  <c r="BU51" i="20" s="1"/>
  <c r="E28" i="50"/>
  <c r="M28" i="50"/>
  <c r="U28" i="50"/>
  <c r="AC28" i="50"/>
  <c r="AK28" i="50"/>
  <c r="F28" i="50"/>
  <c r="F27" i="50" s="1"/>
  <c r="BU19" i="20" s="1"/>
  <c r="N28" i="50"/>
  <c r="N27" i="50" s="1"/>
  <c r="BU58" i="20" s="1"/>
  <c r="V28" i="50"/>
  <c r="V27" i="50" s="1"/>
  <c r="AD28" i="50"/>
  <c r="AD27" i="50" s="1"/>
  <c r="AL28" i="50"/>
  <c r="AL27" i="50" s="1"/>
  <c r="H28" i="50"/>
  <c r="H27" i="50" s="1"/>
  <c r="BU16" i="20" s="1"/>
  <c r="P28" i="50"/>
  <c r="P27" i="50" s="1"/>
  <c r="X28" i="50"/>
  <c r="X27" i="50" s="1"/>
  <c r="AF28" i="50"/>
  <c r="AF27" i="50" s="1"/>
  <c r="AN28" i="50"/>
  <c r="AN27" i="50" s="1"/>
  <c r="BU13" i="20" s="1"/>
  <c r="Q28" i="50"/>
  <c r="AM28" i="50"/>
  <c r="W28" i="50"/>
  <c r="Y28" i="50"/>
  <c r="G28" i="50"/>
  <c r="Z28" i="50"/>
  <c r="Z27" i="50" s="1"/>
  <c r="BU47" i="20" s="1"/>
  <c r="I28" i="50"/>
  <c r="AE28" i="50"/>
  <c r="O28" i="50"/>
  <c r="AH28" i="50"/>
  <c r="AH27" i="50" s="1"/>
  <c r="BU18" i="20" s="1"/>
  <c r="J28" i="50"/>
  <c r="J27" i="50" s="1"/>
  <c r="R28" i="50"/>
  <c r="R27" i="50" s="1"/>
  <c r="AG28" i="50"/>
  <c r="AD413" i="20"/>
  <c r="D1083" i="20"/>
  <c r="I38" i="19"/>
  <c r="R38" i="19"/>
  <c r="BQ38" i="19"/>
  <c r="U30" i="33"/>
  <c r="AG31" i="22"/>
  <c r="I25" i="25"/>
  <c r="U25" i="25"/>
  <c r="AG25" i="25"/>
  <c r="AS25" i="25"/>
  <c r="J25" i="25"/>
  <c r="J24" i="25" s="1"/>
  <c r="AZ11" i="20" s="1"/>
  <c r="V25" i="25"/>
  <c r="V24" i="25" s="1"/>
  <c r="AZ13" i="20" s="1"/>
  <c r="AH25" i="25"/>
  <c r="AH24" i="25" s="1"/>
  <c r="AZ29" i="20" s="1"/>
  <c r="AT25" i="25"/>
  <c r="AT24" i="25" s="1"/>
  <c r="AZ73" i="20" s="1"/>
  <c r="L25" i="25"/>
  <c r="X25" i="25"/>
  <c r="AJ25" i="25"/>
  <c r="AV25" i="25"/>
  <c r="M25" i="25"/>
  <c r="M24" i="25" s="1"/>
  <c r="AZ44" i="20" s="1"/>
  <c r="Y25" i="25"/>
  <c r="Y24" i="25" s="1"/>
  <c r="AZ36" i="20" s="1"/>
  <c r="AK25" i="25"/>
  <c r="AK24" i="25" s="1"/>
  <c r="AW25" i="25"/>
  <c r="AW24" i="25" s="1"/>
  <c r="AZ54" i="20" s="1"/>
  <c r="D25" i="25"/>
  <c r="D24" i="25" s="1"/>
  <c r="AZ18" i="20" s="1"/>
  <c r="P25" i="25"/>
  <c r="P24" i="25" s="1"/>
  <c r="AZ22" i="20" s="1"/>
  <c r="AB25" i="25"/>
  <c r="AB24" i="25" s="1"/>
  <c r="AZ12" i="20" s="1"/>
  <c r="AN25" i="25"/>
  <c r="AN24" i="25" s="1"/>
  <c r="AZ15" i="20" s="1"/>
  <c r="AD25" i="25"/>
  <c r="C25" i="25"/>
  <c r="AE25" i="25"/>
  <c r="AE24" i="25" s="1"/>
  <c r="AZ52" i="20" s="1"/>
  <c r="F25" i="25"/>
  <c r="AM25" i="25"/>
  <c r="G25" i="25"/>
  <c r="G24" i="25" s="1"/>
  <c r="AZ51" i="20" s="1"/>
  <c r="AP25" i="25"/>
  <c r="R25" i="25"/>
  <c r="S25" i="25"/>
  <c r="S24" i="25" s="1"/>
  <c r="AZ58" i="20" s="1"/>
  <c r="O25" i="25"/>
  <c r="AA25" i="25"/>
  <c r="AQ25" i="25"/>
  <c r="AQ24" i="25" s="1"/>
  <c r="AZ21" i="20" s="1"/>
  <c r="AM34" i="38"/>
  <c r="AP32" i="23"/>
  <c r="K30" i="31"/>
  <c r="U32" i="49"/>
  <c r="X30" i="32"/>
  <c r="D1084" i="20"/>
  <c r="AD414" i="20"/>
  <c r="I30" i="33"/>
  <c r="AD32" i="23"/>
  <c r="X32" i="47"/>
  <c r="R30" i="32"/>
  <c r="C34" i="51"/>
  <c r="AY34" i="39"/>
  <c r="H25" i="21"/>
  <c r="H24" i="21" s="1"/>
  <c r="AU11" i="20" s="1"/>
  <c r="P25" i="21"/>
  <c r="P24" i="21" s="1"/>
  <c r="AU13" i="20" s="1"/>
  <c r="X25" i="21"/>
  <c r="X24" i="21" s="1"/>
  <c r="AU29" i="20" s="1"/>
  <c r="AF25" i="21"/>
  <c r="AF24" i="21" s="1"/>
  <c r="AU24" i="20" s="1"/>
  <c r="I25" i="21"/>
  <c r="Q25" i="21"/>
  <c r="Y25" i="21"/>
  <c r="AG25" i="21"/>
  <c r="C25" i="21"/>
  <c r="K25" i="21"/>
  <c r="S25" i="21"/>
  <c r="AA25" i="21"/>
  <c r="AI25" i="21"/>
  <c r="D25" i="21"/>
  <c r="D24" i="21" s="1"/>
  <c r="AU19" i="20" s="1"/>
  <c r="L25" i="21"/>
  <c r="L24" i="21" s="1"/>
  <c r="AU22" i="20" s="1"/>
  <c r="T25" i="21"/>
  <c r="T24" i="21" s="1"/>
  <c r="AU12" i="20" s="1"/>
  <c r="AB25" i="21"/>
  <c r="AB24" i="21" s="1"/>
  <c r="AU66" i="20" s="1"/>
  <c r="AJ25" i="21"/>
  <c r="AJ24" i="21" s="1"/>
  <c r="AU54" i="20" s="1"/>
  <c r="E25" i="21"/>
  <c r="M25" i="21"/>
  <c r="U25" i="21"/>
  <c r="AC25" i="21"/>
  <c r="J25" i="21"/>
  <c r="J24" i="21" s="1"/>
  <c r="AU47" i="20" s="1"/>
  <c r="AE25" i="21"/>
  <c r="N25" i="21"/>
  <c r="N24" i="21" s="1"/>
  <c r="AU58" i="20" s="1"/>
  <c r="AH25" i="21"/>
  <c r="AH24" i="21" s="1"/>
  <c r="AU15" i="20" s="1"/>
  <c r="O25" i="21"/>
  <c r="R25" i="21"/>
  <c r="R24" i="21" s="1"/>
  <c r="AU18" i="20" s="1"/>
  <c r="W25" i="21"/>
  <c r="F25" i="21"/>
  <c r="F24" i="21" s="1"/>
  <c r="AU44" i="20" s="1"/>
  <c r="Z25" i="21"/>
  <c r="Z24" i="21" s="1"/>
  <c r="AU27" i="20" s="1"/>
  <c r="G25" i="21"/>
  <c r="V25" i="21"/>
  <c r="V24" i="21" s="1"/>
  <c r="AU52" i="20" s="1"/>
  <c r="AD25" i="21"/>
  <c r="AD24" i="21" s="1"/>
  <c r="AU16" i="20" s="1"/>
  <c r="U33" i="29"/>
  <c r="AJ32" i="52"/>
  <c r="X38" i="19"/>
  <c r="AD31" i="28"/>
  <c r="M30" i="42"/>
  <c r="AA30" i="32"/>
  <c r="R34" i="38"/>
  <c r="S30" i="44"/>
  <c r="AA31" i="28"/>
  <c r="X32" i="52"/>
  <c r="AS32" i="52"/>
  <c r="C31" i="22"/>
  <c r="W31" i="22"/>
  <c r="U30" i="27"/>
  <c r="AM32" i="49"/>
  <c r="AP37" i="48"/>
  <c r="BH37" i="48"/>
  <c r="U498" i="20"/>
  <c r="R32" i="52"/>
  <c r="J27" i="34"/>
  <c r="J26" i="34" s="1"/>
  <c r="BJ11" i="20" s="1"/>
  <c r="V27" i="34"/>
  <c r="V26" i="34" s="1"/>
  <c r="BJ13" i="20" s="1"/>
  <c r="L27" i="34"/>
  <c r="X27" i="34"/>
  <c r="AJ27" i="34"/>
  <c r="AV27" i="34"/>
  <c r="M27" i="34"/>
  <c r="M26" i="34" s="1"/>
  <c r="BJ47" i="20" s="1"/>
  <c r="Y27" i="34"/>
  <c r="Y26" i="34" s="1"/>
  <c r="BJ18" i="20" s="1"/>
  <c r="F27" i="34"/>
  <c r="R27" i="34"/>
  <c r="AD27" i="34"/>
  <c r="AP27" i="34"/>
  <c r="BB27" i="34"/>
  <c r="U27" i="34"/>
  <c r="AN27" i="34"/>
  <c r="AN26" i="34" s="1"/>
  <c r="BJ19" i="20" s="1"/>
  <c r="BE27" i="34"/>
  <c r="C27" i="34"/>
  <c r="AA27" i="34"/>
  <c r="AQ27" i="34"/>
  <c r="AQ26" i="34" s="1"/>
  <c r="BJ21" i="20" s="1"/>
  <c r="BF27" i="34"/>
  <c r="BF26" i="34" s="1"/>
  <c r="D27" i="34"/>
  <c r="D26" i="34" s="1"/>
  <c r="BJ16" i="20" s="1"/>
  <c r="AB27" i="34"/>
  <c r="AB26" i="34" s="1"/>
  <c r="BJ12" i="20" s="1"/>
  <c r="AS27" i="34"/>
  <c r="G27" i="34"/>
  <c r="G26" i="34" s="1"/>
  <c r="BJ43" i="20" s="1"/>
  <c r="AE27" i="34"/>
  <c r="AE26" i="34" s="1"/>
  <c r="BJ52" i="20" s="1"/>
  <c r="AT27" i="34"/>
  <c r="AT26" i="34" s="1"/>
  <c r="I27" i="34"/>
  <c r="AG27" i="34"/>
  <c r="AW27" i="34"/>
  <c r="AW26" i="34" s="1"/>
  <c r="BJ22" i="20" s="1"/>
  <c r="O27" i="34"/>
  <c r="AH27" i="34"/>
  <c r="AH26" i="34" s="1"/>
  <c r="BJ29" i="20" s="1"/>
  <c r="AY27" i="34"/>
  <c r="P27" i="34"/>
  <c r="P26" i="34" s="1"/>
  <c r="BJ66" i="20" s="1"/>
  <c r="AK27" i="34"/>
  <c r="AK26" i="34" s="1"/>
  <c r="BJ15" i="20" s="1"/>
  <c r="AZ27" i="34"/>
  <c r="AZ26" i="34" s="1"/>
  <c r="BJ36" i="20" s="1"/>
  <c r="S27" i="34"/>
  <c r="S26" i="34" s="1"/>
  <c r="BJ58" i="20" s="1"/>
  <c r="AM27" i="34"/>
  <c r="BC27" i="34"/>
  <c r="BC26" i="34" s="1"/>
  <c r="S31" i="22"/>
  <c r="AJ32" i="25"/>
  <c r="I34" i="38"/>
  <c r="C34" i="35"/>
  <c r="AG31" i="28"/>
  <c r="L30" i="32"/>
  <c r="G33" i="46"/>
  <c r="AC34" i="35"/>
  <c r="AV34" i="34"/>
  <c r="L37" i="48"/>
  <c r="U501" i="20"/>
  <c r="AP32" i="52"/>
  <c r="C30" i="30"/>
  <c r="O30" i="42"/>
  <c r="AG32" i="23"/>
  <c r="C38" i="19"/>
  <c r="R34" i="51"/>
  <c r="I34" i="34"/>
  <c r="AA30" i="30"/>
  <c r="G30" i="37"/>
  <c r="U34" i="38"/>
  <c r="I33" i="29"/>
  <c r="C32" i="52"/>
  <c r="Q31" i="22"/>
  <c r="Y30" i="31"/>
  <c r="U30" i="42"/>
  <c r="AM32" i="52"/>
  <c r="I31" i="22"/>
  <c r="S33" i="29"/>
  <c r="AI33" i="36"/>
  <c r="AM38" i="19"/>
  <c r="S30" i="42"/>
  <c r="Q30" i="31"/>
  <c r="Q30" i="44"/>
  <c r="F32" i="23"/>
  <c r="I32" i="23"/>
  <c r="AV32" i="47"/>
  <c r="AS31" i="28"/>
  <c r="R37" i="48"/>
  <c r="AE33" i="29"/>
  <c r="AG30" i="32"/>
  <c r="F34" i="39"/>
  <c r="AG37" i="48"/>
  <c r="N511" i="20"/>
  <c r="O31" i="28"/>
  <c r="E30" i="44"/>
  <c r="O37" i="48"/>
  <c r="Y30" i="44"/>
  <c r="AC33" i="36"/>
  <c r="Y33" i="36"/>
  <c r="O34" i="34"/>
  <c r="E33" i="36"/>
  <c r="AM32" i="23"/>
  <c r="G33" i="29"/>
  <c r="AM34" i="34"/>
  <c r="F30" i="27"/>
  <c r="G23" i="43"/>
  <c r="O23" i="43"/>
  <c r="W23" i="43"/>
  <c r="H23" i="43"/>
  <c r="H22" i="43" s="1"/>
  <c r="P23" i="43"/>
  <c r="P22" i="43" s="1"/>
  <c r="X23" i="43"/>
  <c r="X22" i="43" s="1"/>
  <c r="I23" i="43"/>
  <c r="Q23" i="43"/>
  <c r="Y23" i="43"/>
  <c r="J23" i="43"/>
  <c r="J22" i="43" s="1"/>
  <c r="R23" i="43"/>
  <c r="R22" i="43" s="1"/>
  <c r="Z23" i="43"/>
  <c r="Z22" i="43" s="1"/>
  <c r="C23" i="43"/>
  <c r="K23" i="43"/>
  <c r="S23" i="43"/>
  <c r="AA23" i="43"/>
  <c r="D23" i="43"/>
  <c r="D22" i="43" s="1"/>
  <c r="L23" i="43"/>
  <c r="L22" i="43" s="1"/>
  <c r="T23" i="43"/>
  <c r="T22" i="43" s="1"/>
  <c r="AB23" i="43"/>
  <c r="AB22" i="43" s="1"/>
  <c r="E23" i="43"/>
  <c r="M23" i="43"/>
  <c r="U23" i="43"/>
  <c r="AC23" i="43"/>
  <c r="F23" i="43"/>
  <c r="F22" i="43" s="1"/>
  <c r="N23" i="43"/>
  <c r="N22" i="43" s="1"/>
  <c r="V23" i="43"/>
  <c r="V22" i="43" s="1"/>
  <c r="AD23" i="43"/>
  <c r="AD22" i="43" s="1"/>
  <c r="E30" i="33"/>
  <c r="S30" i="30"/>
  <c r="W30" i="31"/>
  <c r="E30" i="42"/>
  <c r="O30" i="32"/>
  <c r="G11" i="37"/>
  <c r="AV32" i="25"/>
  <c r="W34" i="35"/>
  <c r="M30" i="31"/>
  <c r="AA34" i="34"/>
  <c r="AD34" i="34"/>
  <c r="AA33" i="29"/>
  <c r="I37" i="48"/>
  <c r="AS34" i="38"/>
  <c r="S30" i="31"/>
  <c r="H24" i="22"/>
  <c r="H23" i="22" s="1"/>
  <c r="AV11" i="20" s="1"/>
  <c r="P24" i="22"/>
  <c r="P23" i="22" s="1"/>
  <c r="AV13" i="20" s="1"/>
  <c r="X24" i="22"/>
  <c r="X23" i="22" s="1"/>
  <c r="AV29" i="20" s="1"/>
  <c r="AF24" i="22"/>
  <c r="AF23" i="22" s="1"/>
  <c r="AV54" i="20" s="1"/>
  <c r="I24" i="22"/>
  <c r="Q24" i="22"/>
  <c r="Y24" i="22"/>
  <c r="AG24" i="22"/>
  <c r="J24" i="22"/>
  <c r="J23" i="22" s="1"/>
  <c r="AV47" i="20" s="1"/>
  <c r="R24" i="22"/>
  <c r="R23" i="22" s="1"/>
  <c r="AV18" i="20" s="1"/>
  <c r="Z24" i="22"/>
  <c r="Z23" i="22" s="1"/>
  <c r="AV24" i="20" s="1"/>
  <c r="AH24" i="22"/>
  <c r="AH23" i="22" s="1"/>
  <c r="AV43" i="20" s="1"/>
  <c r="C24" i="22"/>
  <c r="K24" i="22"/>
  <c r="S24" i="22"/>
  <c r="AA24" i="22"/>
  <c r="AI24" i="22"/>
  <c r="E24" i="22"/>
  <c r="M24" i="22"/>
  <c r="U24" i="22"/>
  <c r="AC24" i="22"/>
  <c r="F24" i="22"/>
  <c r="F23" i="22" s="1"/>
  <c r="AV62" i="20" s="1"/>
  <c r="D24" i="22"/>
  <c r="D23" i="22" s="1"/>
  <c r="AV19" i="20" s="1"/>
  <c r="AB24" i="22"/>
  <c r="AB23" i="22" s="1"/>
  <c r="AV27" i="20" s="1"/>
  <c r="G24" i="22"/>
  <c r="AD24" i="22"/>
  <c r="AD23" i="22" s="1"/>
  <c r="AV22" i="20" s="1"/>
  <c r="L24" i="22"/>
  <c r="L23" i="22" s="1"/>
  <c r="AV41" i="20" s="1"/>
  <c r="AE24" i="22"/>
  <c r="N24" i="22"/>
  <c r="N23" i="22" s="1"/>
  <c r="AV58" i="20" s="1"/>
  <c r="AJ24" i="22"/>
  <c r="AJ23" i="22" s="1"/>
  <c r="AV16" i="20" s="1"/>
  <c r="O24" i="22"/>
  <c r="T24" i="22"/>
  <c r="T23" i="22" s="1"/>
  <c r="AV12" i="20" s="1"/>
  <c r="V24" i="22"/>
  <c r="V23" i="22" s="1"/>
  <c r="AV52" i="20" s="1"/>
  <c r="W24" i="22"/>
  <c r="K912" i="20"/>
  <c r="G13" i="28"/>
  <c r="L32" i="47"/>
  <c r="W141" i="20"/>
  <c r="G11" i="19"/>
  <c r="L34" i="51"/>
  <c r="AM32" i="47"/>
  <c r="C33" i="46"/>
  <c r="W33" i="46"/>
  <c r="K33" i="36"/>
  <c r="AJ32" i="49"/>
  <c r="U30" i="32"/>
  <c r="AY34" i="51"/>
  <c r="AA34" i="38"/>
  <c r="G12" i="38"/>
  <c r="C37" i="48"/>
  <c r="C32" i="47"/>
  <c r="AP38" i="19"/>
  <c r="AM30" i="27"/>
  <c r="AD32" i="25"/>
  <c r="AA34" i="39"/>
  <c r="Q33" i="36"/>
  <c r="S34" i="35"/>
  <c r="U502" i="20"/>
  <c r="I34" i="35"/>
  <c r="I32" i="52"/>
  <c r="AG34" i="34"/>
  <c r="L31" i="28"/>
  <c r="O32" i="52"/>
  <c r="AG33" i="29"/>
  <c r="U33" i="46"/>
  <c r="F30" i="32"/>
  <c r="AG33" i="36"/>
  <c r="Q34" i="35"/>
  <c r="AA30" i="31"/>
  <c r="X32" i="25"/>
  <c r="S30" i="33"/>
  <c r="AI33" i="29"/>
  <c r="I33" i="36"/>
  <c r="U31" i="22"/>
  <c r="AI33" i="46"/>
  <c r="AA30" i="33"/>
  <c r="AG33" i="46"/>
  <c r="AY32" i="23"/>
  <c r="L1105" i="20"/>
  <c r="H166" i="20"/>
  <c r="T740" i="20"/>
  <c r="O141" i="20"/>
  <c r="O32" i="47"/>
  <c r="I26" i="46"/>
  <c r="Q26" i="46"/>
  <c r="Y26" i="46"/>
  <c r="AG26" i="46"/>
  <c r="J26" i="46"/>
  <c r="J25" i="46" s="1"/>
  <c r="R26" i="46"/>
  <c r="R25" i="46" s="1"/>
  <c r="Z26" i="46"/>
  <c r="Z25" i="46" s="1"/>
  <c r="AH26" i="46"/>
  <c r="AH25" i="46" s="1"/>
  <c r="C26" i="46"/>
  <c r="K26" i="46"/>
  <c r="S26" i="46"/>
  <c r="AA26" i="46"/>
  <c r="AI26" i="46"/>
  <c r="D26" i="46"/>
  <c r="D25" i="46" s="1"/>
  <c r="L26" i="46"/>
  <c r="L25" i="46" s="1"/>
  <c r="T26" i="46"/>
  <c r="T25" i="46" s="1"/>
  <c r="AB26" i="46"/>
  <c r="AB25" i="46" s="1"/>
  <c r="AJ26" i="46"/>
  <c r="AJ25" i="46" s="1"/>
  <c r="F26" i="46"/>
  <c r="F25" i="46" s="1"/>
  <c r="N26" i="46"/>
  <c r="N25" i="46" s="1"/>
  <c r="V26" i="46"/>
  <c r="V25" i="46" s="1"/>
  <c r="AD26" i="46"/>
  <c r="AD25" i="46" s="1"/>
  <c r="AL26" i="46"/>
  <c r="AL25" i="46" s="1"/>
  <c r="E26" i="46"/>
  <c r="X26" i="46"/>
  <c r="X25" i="46" s="1"/>
  <c r="G26" i="46"/>
  <c r="AC26" i="46"/>
  <c r="H26" i="46"/>
  <c r="H25" i="46" s="1"/>
  <c r="AE26" i="46"/>
  <c r="M26" i="46"/>
  <c r="AF26" i="46"/>
  <c r="AF25" i="46" s="1"/>
  <c r="P26" i="46"/>
  <c r="P25" i="46" s="1"/>
  <c r="U26" i="46"/>
  <c r="O26" i="46"/>
  <c r="W26" i="46"/>
  <c r="AK26" i="46"/>
  <c r="M30" i="30"/>
  <c r="X32" i="49"/>
  <c r="O33" i="46"/>
  <c r="AC30" i="30"/>
  <c r="J25" i="23"/>
  <c r="J24" i="23" s="1"/>
  <c r="AW11" i="20" s="1"/>
  <c r="V25" i="23"/>
  <c r="V24" i="23" s="1"/>
  <c r="AW13" i="20" s="1"/>
  <c r="AH25" i="23"/>
  <c r="AH24" i="23" s="1"/>
  <c r="AW29" i="20" s="1"/>
  <c r="AT25" i="23"/>
  <c r="AT24" i="23" s="1"/>
  <c r="AW22" i="20" s="1"/>
  <c r="L25" i="23"/>
  <c r="X25" i="23"/>
  <c r="AJ25" i="23"/>
  <c r="AV25" i="23"/>
  <c r="M25" i="23"/>
  <c r="M24" i="23" s="1"/>
  <c r="AW46" i="20" s="1"/>
  <c r="Y25" i="23"/>
  <c r="Y24" i="23" s="1"/>
  <c r="AW18" i="20" s="1"/>
  <c r="AK25" i="23"/>
  <c r="AK24" i="23" s="1"/>
  <c r="AW14" i="20" s="1"/>
  <c r="AW25" i="23"/>
  <c r="AW24" i="23" s="1"/>
  <c r="AW43" i="20" s="1"/>
  <c r="C25" i="23"/>
  <c r="O25" i="23"/>
  <c r="AA25" i="23"/>
  <c r="AM25" i="23"/>
  <c r="AY25" i="23"/>
  <c r="F25" i="23"/>
  <c r="R25" i="23"/>
  <c r="AD25" i="23"/>
  <c r="AP25" i="23"/>
  <c r="G25" i="23"/>
  <c r="G24" i="23" s="1"/>
  <c r="AW36" i="20" s="1"/>
  <c r="S25" i="23"/>
  <c r="S24" i="23" s="1"/>
  <c r="AW58" i="20" s="1"/>
  <c r="AE25" i="23"/>
  <c r="AE24" i="23" s="1"/>
  <c r="AW52" i="20" s="1"/>
  <c r="AQ25" i="23"/>
  <c r="AQ24" i="23" s="1"/>
  <c r="AW24" i="20" s="1"/>
  <c r="U25" i="23"/>
  <c r="AB25" i="23"/>
  <c r="AB24" i="23" s="1"/>
  <c r="AW12" i="20" s="1"/>
  <c r="AG25" i="23"/>
  <c r="AN25" i="23"/>
  <c r="AN24" i="23" s="1"/>
  <c r="AW21" i="20" s="1"/>
  <c r="D25" i="23"/>
  <c r="D24" i="23" s="1"/>
  <c r="AW15" i="20" s="1"/>
  <c r="AZ25" i="23"/>
  <c r="AZ24" i="23" s="1"/>
  <c r="AW16" i="20" s="1"/>
  <c r="I25" i="23"/>
  <c r="AS25" i="23"/>
  <c r="P25" i="23"/>
  <c r="P24" i="23" s="1"/>
  <c r="AW19" i="20" s="1"/>
  <c r="L23" i="32"/>
  <c r="X23" i="32"/>
  <c r="AJ23" i="32"/>
  <c r="M23" i="32"/>
  <c r="M22" i="32" s="1"/>
  <c r="BF47" i="20" s="1"/>
  <c r="Y23" i="32"/>
  <c r="Y22" i="32" s="1"/>
  <c r="BF22" i="20" s="1"/>
  <c r="AK23" i="32"/>
  <c r="AK22" i="32" s="1"/>
  <c r="BF24" i="20" s="1"/>
  <c r="C23" i="32"/>
  <c r="O23" i="32"/>
  <c r="AA23" i="32"/>
  <c r="AM23" i="32"/>
  <c r="D23" i="32"/>
  <c r="D22" i="32" s="1"/>
  <c r="BF18" i="20" s="1"/>
  <c r="P23" i="32"/>
  <c r="P22" i="32" s="1"/>
  <c r="BF15" i="20" s="1"/>
  <c r="AB23" i="32"/>
  <c r="AB22" i="32" s="1"/>
  <c r="BF12" i="20" s="1"/>
  <c r="AN23" i="32"/>
  <c r="AN22" i="32" s="1"/>
  <c r="BF51" i="20" s="1"/>
  <c r="G23" i="32"/>
  <c r="G22" i="32" s="1"/>
  <c r="BF21" i="20" s="1"/>
  <c r="S23" i="32"/>
  <c r="S22" i="32" s="1"/>
  <c r="BF58" i="20" s="1"/>
  <c r="AE23" i="32"/>
  <c r="AE22" i="32" s="1"/>
  <c r="BF52" i="20" s="1"/>
  <c r="I23" i="32"/>
  <c r="U23" i="32"/>
  <c r="AG23" i="32"/>
  <c r="AH23" i="32"/>
  <c r="AH22" i="32" s="1"/>
  <c r="BF29" i="20" s="1"/>
  <c r="F23" i="32"/>
  <c r="R23" i="32"/>
  <c r="V23" i="32"/>
  <c r="V22" i="32" s="1"/>
  <c r="BF13" i="20" s="1"/>
  <c r="AD23" i="32"/>
  <c r="J23" i="32"/>
  <c r="J22" i="32" s="1"/>
  <c r="BF11" i="20" s="1"/>
  <c r="U32" i="47"/>
  <c r="AJ37" i="48"/>
  <c r="Y34" i="35"/>
  <c r="O34" i="35"/>
  <c r="O30" i="27"/>
  <c r="AC33" i="46"/>
  <c r="D993" i="20"/>
  <c r="G16" i="25"/>
  <c r="X34" i="38"/>
  <c r="AC33" i="29"/>
  <c r="C27" i="35"/>
  <c r="K27" i="35"/>
  <c r="S27" i="35"/>
  <c r="AA27" i="35"/>
  <c r="D27" i="35"/>
  <c r="D26" i="35" s="1"/>
  <c r="BH36" i="20" s="1"/>
  <c r="L27" i="35"/>
  <c r="L26" i="35" s="1"/>
  <c r="BH16" i="20" s="1"/>
  <c r="T27" i="35"/>
  <c r="T26" i="35" s="1"/>
  <c r="BH62" i="20" s="1"/>
  <c r="AB27" i="35"/>
  <c r="AB26" i="35" s="1"/>
  <c r="BH30" i="20" s="1"/>
  <c r="F27" i="35"/>
  <c r="F26" i="35" s="1"/>
  <c r="BH12" i="20" s="1"/>
  <c r="N27" i="35"/>
  <c r="N26" i="35" s="1"/>
  <c r="BH66" i="20" s="1"/>
  <c r="V27" i="35"/>
  <c r="V26" i="35" s="1"/>
  <c r="BH22" i="20" s="1"/>
  <c r="AD27" i="35"/>
  <c r="AD26" i="35" s="1"/>
  <c r="BH14" i="20" s="1"/>
  <c r="H27" i="35"/>
  <c r="H26" i="35" s="1"/>
  <c r="BH11" i="20" s="1"/>
  <c r="P27" i="35"/>
  <c r="P26" i="35" s="1"/>
  <c r="BH13" i="20" s="1"/>
  <c r="X27" i="35"/>
  <c r="X26" i="35" s="1"/>
  <c r="BH50" i="20" s="1"/>
  <c r="AF27" i="35"/>
  <c r="AF26" i="35" s="1"/>
  <c r="BH21" i="20" s="1"/>
  <c r="R27" i="35"/>
  <c r="R26" i="35" s="1"/>
  <c r="BH18" i="20" s="1"/>
  <c r="AN27" i="35"/>
  <c r="AN26" i="35" s="1"/>
  <c r="BH29" i="20" s="1"/>
  <c r="E27" i="35"/>
  <c r="U27" i="35"/>
  <c r="G27" i="35"/>
  <c r="W27" i="35"/>
  <c r="I27" i="35"/>
  <c r="Y27" i="35"/>
  <c r="M27" i="35"/>
  <c r="AC27" i="35"/>
  <c r="O27" i="35"/>
  <c r="AE27" i="35"/>
  <c r="J27" i="35"/>
  <c r="J26" i="35" s="1"/>
  <c r="BH61" i="20" s="1"/>
  <c r="Q27" i="35"/>
  <c r="Z27" i="35"/>
  <c r="Z26" i="35" s="1"/>
  <c r="BH15" i="20" s="1"/>
  <c r="AM27" i="35"/>
  <c r="AY37" i="48"/>
  <c r="Q33" i="29"/>
  <c r="AA32" i="23"/>
  <c r="I34" i="51"/>
  <c r="F32" i="47"/>
  <c r="U30" i="31"/>
  <c r="K50" i="40"/>
  <c r="D33" i="40"/>
  <c r="G190" i="20" s="1"/>
  <c r="G7" i="28"/>
  <c r="AM30" i="32"/>
  <c r="AE33" i="46"/>
  <c r="BB34" i="51"/>
  <c r="G7" i="44"/>
  <c r="AS34" i="51"/>
  <c r="G23" i="30"/>
  <c r="O23" i="30"/>
  <c r="W23" i="30"/>
  <c r="AE23" i="30"/>
  <c r="H23" i="30"/>
  <c r="H22" i="30" s="1"/>
  <c r="BD11" i="20" s="1"/>
  <c r="P23" i="30"/>
  <c r="P22" i="30" s="1"/>
  <c r="BD13" i="20" s="1"/>
  <c r="X23" i="30"/>
  <c r="X22" i="30" s="1"/>
  <c r="BD29" i="20" s="1"/>
  <c r="AF23" i="30"/>
  <c r="AF22" i="30" s="1"/>
  <c r="BD14" i="20" s="1"/>
  <c r="J23" i="30"/>
  <c r="J22" i="30" s="1"/>
  <c r="BD47" i="20" s="1"/>
  <c r="R23" i="30"/>
  <c r="R22" i="30" s="1"/>
  <c r="BD18" i="20" s="1"/>
  <c r="Z23" i="30"/>
  <c r="Z22" i="30" s="1"/>
  <c r="BD46" i="20" s="1"/>
  <c r="C23" i="30"/>
  <c r="K23" i="30"/>
  <c r="S23" i="30"/>
  <c r="AA23" i="30"/>
  <c r="D23" i="30"/>
  <c r="D22" i="30" s="1"/>
  <c r="BD43" i="20" s="1"/>
  <c r="L23" i="30"/>
  <c r="L22" i="30" s="1"/>
  <c r="BD21" i="20" s="1"/>
  <c r="T23" i="30"/>
  <c r="T22" i="30" s="1"/>
  <c r="BD16" i="20" s="1"/>
  <c r="AB23" i="30"/>
  <c r="AB22" i="30" s="1"/>
  <c r="BD19" i="20" s="1"/>
  <c r="Q23" i="30"/>
  <c r="U23" i="30"/>
  <c r="V23" i="30"/>
  <c r="V22" i="30" s="1"/>
  <c r="BD66" i="20" s="1"/>
  <c r="E23" i="30"/>
  <c r="Y23" i="30"/>
  <c r="I23" i="30"/>
  <c r="AD23" i="30"/>
  <c r="AD22" i="30" s="1"/>
  <c r="BD22" i="20" s="1"/>
  <c r="M23" i="30"/>
  <c r="F23" i="30"/>
  <c r="F22" i="30" s="1"/>
  <c r="BD35" i="20" s="1"/>
  <c r="N23" i="30"/>
  <c r="N22" i="30" s="1"/>
  <c r="BD58" i="20" s="1"/>
  <c r="AC23" i="30"/>
  <c r="R31" i="28"/>
  <c r="AP32" i="47"/>
  <c r="C31" i="43"/>
  <c r="M30" i="43" s="1"/>
  <c r="F37" i="48"/>
  <c r="R32" i="23"/>
  <c r="L32" i="23"/>
  <c r="K30" i="42"/>
  <c r="AA34" i="51"/>
  <c r="AJ32" i="23"/>
  <c r="X37" i="48"/>
  <c r="AJ30" i="32"/>
  <c r="AY38" i="19"/>
  <c r="O118" i="20"/>
  <c r="L731" i="20"/>
  <c r="AD34" i="38"/>
  <c r="O30" i="37"/>
  <c r="M32" i="21"/>
  <c r="D822" i="20"/>
  <c r="O30" i="31"/>
  <c r="T746" i="20"/>
  <c r="BB37" i="48"/>
  <c r="D27" i="51"/>
  <c r="D26" i="51" s="1"/>
  <c r="P27" i="51"/>
  <c r="P26" i="51" s="1"/>
  <c r="AB27" i="51"/>
  <c r="AB26" i="51" s="1"/>
  <c r="AN27" i="51"/>
  <c r="AN26" i="51" s="1"/>
  <c r="BV19" i="20" s="1"/>
  <c r="AZ27" i="51"/>
  <c r="AZ26" i="51" s="1"/>
  <c r="BV47" i="20" s="1"/>
  <c r="F27" i="51"/>
  <c r="R27" i="51"/>
  <c r="AD27" i="51"/>
  <c r="AP27" i="51"/>
  <c r="BB27" i="51"/>
  <c r="G27" i="51"/>
  <c r="G26" i="51" s="1"/>
  <c r="S27" i="51"/>
  <c r="S26" i="51" s="1"/>
  <c r="BV58" i="20" s="1"/>
  <c r="AE27" i="51"/>
  <c r="AE26" i="51" s="1"/>
  <c r="AQ27" i="51"/>
  <c r="AQ26" i="51" s="1"/>
  <c r="BC27" i="51"/>
  <c r="BC26" i="51" s="1"/>
  <c r="I27" i="51"/>
  <c r="U27" i="51"/>
  <c r="AG27" i="51"/>
  <c r="AS27" i="51"/>
  <c r="BE27" i="51"/>
  <c r="L27" i="51"/>
  <c r="X27" i="51"/>
  <c r="AJ27" i="51"/>
  <c r="AV27" i="51"/>
  <c r="M27" i="51"/>
  <c r="M26" i="51" s="1"/>
  <c r="Y27" i="51"/>
  <c r="Y26" i="51" s="1"/>
  <c r="BV13" i="20" s="1"/>
  <c r="AK27" i="51"/>
  <c r="AK26" i="51" s="1"/>
  <c r="AW27" i="51"/>
  <c r="AW26" i="51" s="1"/>
  <c r="BV18" i="20" s="1"/>
  <c r="C27" i="51"/>
  <c r="O27" i="51"/>
  <c r="AA27" i="51"/>
  <c r="V27" i="51"/>
  <c r="V26" i="51" s="1"/>
  <c r="BV11" i="20" s="1"/>
  <c r="AH27" i="51"/>
  <c r="AH26" i="51" s="1"/>
  <c r="AM27" i="51"/>
  <c r="AT27" i="51"/>
  <c r="AT26" i="51" s="1"/>
  <c r="BV51" i="20" s="1"/>
  <c r="BF27" i="51"/>
  <c r="BF26" i="51" s="1"/>
  <c r="J27" i="51"/>
  <c r="J26" i="51" s="1"/>
  <c r="BV16" i="20" s="1"/>
  <c r="AY27" i="51"/>
  <c r="AV31" i="28"/>
  <c r="M33" i="46"/>
  <c r="BB34" i="39"/>
  <c r="F38" i="19"/>
  <c r="AC30" i="33"/>
  <c r="X31" i="28"/>
  <c r="BE37" i="48"/>
  <c r="W30" i="30"/>
  <c r="I26" i="36"/>
  <c r="Q26" i="36"/>
  <c r="Y26" i="36"/>
  <c r="AG26" i="36"/>
  <c r="J26" i="36"/>
  <c r="J25" i="36" s="1"/>
  <c r="BK47" i="20" s="1"/>
  <c r="R26" i="36"/>
  <c r="R25" i="36" s="1"/>
  <c r="BK18" i="20" s="1"/>
  <c r="Z26" i="36"/>
  <c r="Z25" i="36" s="1"/>
  <c r="BK60" i="20" s="1"/>
  <c r="AH26" i="36"/>
  <c r="AH25" i="36" s="1"/>
  <c r="BK22" i="20" s="1"/>
  <c r="C26" i="36"/>
  <c r="K26" i="36"/>
  <c r="S26" i="36"/>
  <c r="AA26" i="36"/>
  <c r="AI26" i="36"/>
  <c r="D26" i="36"/>
  <c r="D25" i="36" s="1"/>
  <c r="BK16" i="20" s="1"/>
  <c r="L26" i="36"/>
  <c r="L25" i="36" s="1"/>
  <c r="BK61" i="20" s="1"/>
  <c r="T26" i="36"/>
  <c r="T25" i="36" s="1"/>
  <c r="BK12" i="20" s="1"/>
  <c r="AB26" i="36"/>
  <c r="AB25" i="36" s="1"/>
  <c r="BK15" i="20" s="1"/>
  <c r="AJ26" i="36"/>
  <c r="AJ25" i="36" s="1"/>
  <c r="BK66" i="20" s="1"/>
  <c r="F26" i="36"/>
  <c r="F25" i="36" s="1"/>
  <c r="BK51" i="20" s="1"/>
  <c r="N26" i="36"/>
  <c r="N25" i="36" s="1"/>
  <c r="BK58" i="20" s="1"/>
  <c r="V26" i="36"/>
  <c r="V25" i="36" s="1"/>
  <c r="AD26" i="36"/>
  <c r="AD25" i="36" s="1"/>
  <c r="BK21" i="20" s="1"/>
  <c r="AL26" i="36"/>
  <c r="AL25" i="36" s="1"/>
  <c r="BK35" i="20" s="1"/>
  <c r="G26" i="36"/>
  <c r="O26" i="36"/>
  <c r="W26" i="36"/>
  <c r="AE26" i="36"/>
  <c r="H26" i="36"/>
  <c r="H25" i="36" s="1"/>
  <c r="BK11" i="20" s="1"/>
  <c r="M26" i="36"/>
  <c r="P26" i="36"/>
  <c r="P25" i="36" s="1"/>
  <c r="BK13" i="20" s="1"/>
  <c r="U26" i="36"/>
  <c r="X26" i="36"/>
  <c r="X25" i="36" s="1"/>
  <c r="BK29" i="20" s="1"/>
  <c r="AC26" i="36"/>
  <c r="AF26" i="36"/>
  <c r="AF25" i="36" s="1"/>
  <c r="BK19" i="20" s="1"/>
  <c r="E26" i="36"/>
  <c r="AK26" i="36"/>
  <c r="BE34" i="51"/>
  <c r="AM31" i="28"/>
  <c r="I30" i="44"/>
  <c r="D975" i="20"/>
  <c r="U505" i="20"/>
  <c r="D973" i="20"/>
  <c r="AE33" i="36"/>
  <c r="E33" i="46"/>
  <c r="I30" i="32"/>
  <c r="BB38" i="19"/>
  <c r="O33" i="36"/>
  <c r="M31" i="22"/>
  <c r="U30" i="44"/>
  <c r="C32" i="23"/>
  <c r="U32" i="52"/>
  <c r="R34" i="34"/>
  <c r="I30" i="30"/>
  <c r="AY32" i="47"/>
  <c r="AA33" i="46"/>
  <c r="AP34" i="38"/>
  <c r="S33" i="46"/>
  <c r="F30" i="48"/>
  <c r="R30" i="48"/>
  <c r="AD30" i="48"/>
  <c r="AP30" i="48"/>
  <c r="BB30" i="48"/>
  <c r="G30" i="48"/>
  <c r="G29" i="48" s="1"/>
  <c r="S30" i="48"/>
  <c r="S29" i="48" s="1"/>
  <c r="AE30" i="48"/>
  <c r="AE29" i="48" s="1"/>
  <c r="AQ30" i="48"/>
  <c r="AQ29" i="48" s="1"/>
  <c r="BC30" i="48"/>
  <c r="BC29" i="48" s="1"/>
  <c r="I30" i="48"/>
  <c r="U30" i="48"/>
  <c r="AG30" i="48"/>
  <c r="AS30" i="48"/>
  <c r="BE30" i="48"/>
  <c r="J30" i="48"/>
  <c r="J29" i="48" s="1"/>
  <c r="V30" i="48"/>
  <c r="V29" i="48" s="1"/>
  <c r="AH30" i="48"/>
  <c r="AH29" i="48" s="1"/>
  <c r="AT30" i="48"/>
  <c r="AT29" i="48" s="1"/>
  <c r="BF30" i="48"/>
  <c r="BF29" i="48" s="1"/>
  <c r="L30" i="48"/>
  <c r="X30" i="48"/>
  <c r="AJ30" i="48"/>
  <c r="AV30" i="48"/>
  <c r="BH30" i="48"/>
  <c r="M30" i="48"/>
  <c r="M29" i="48" s="1"/>
  <c r="Y30" i="48"/>
  <c r="Y29" i="48" s="1"/>
  <c r="AK30" i="48"/>
  <c r="AK29" i="48" s="1"/>
  <c r="AW30" i="48"/>
  <c r="AW29" i="48" s="1"/>
  <c r="BI30" i="48"/>
  <c r="BI29" i="48" s="1"/>
  <c r="C30" i="48"/>
  <c r="O30" i="48"/>
  <c r="AA30" i="48"/>
  <c r="AM30" i="48"/>
  <c r="AY30" i="48"/>
  <c r="AB30" i="48"/>
  <c r="AB29" i="48" s="1"/>
  <c r="AN30" i="48"/>
  <c r="AN29" i="48" s="1"/>
  <c r="AZ30" i="48"/>
  <c r="AZ29" i="48" s="1"/>
  <c r="D30" i="48"/>
  <c r="D29" i="48" s="1"/>
  <c r="P30" i="48"/>
  <c r="P29" i="48" s="1"/>
  <c r="Q30" i="30"/>
  <c r="AJ32" i="47"/>
  <c r="E31" i="22"/>
  <c r="M34" i="35"/>
  <c r="AE31" i="22"/>
  <c r="AG34" i="38"/>
  <c r="AY34" i="38"/>
  <c r="C34" i="34"/>
  <c r="K30" i="44"/>
  <c r="AS37" i="48"/>
  <c r="K33" i="29"/>
  <c r="E33" i="29"/>
  <c r="AS32" i="23"/>
  <c r="O30" i="33"/>
  <c r="U32" i="23"/>
  <c r="C30" i="31"/>
  <c r="G30" i="31"/>
  <c r="J31" i="19"/>
  <c r="J30" i="19" s="1"/>
  <c r="AT11" i="20" s="1"/>
  <c r="V31" i="19"/>
  <c r="V30" i="19" s="1"/>
  <c r="AT13" i="20" s="1"/>
  <c r="AH31" i="19"/>
  <c r="AH30" i="19" s="1"/>
  <c r="AT29" i="20" s="1"/>
  <c r="AT31" i="19"/>
  <c r="AT30" i="19" s="1"/>
  <c r="AT22" i="20" s="1"/>
  <c r="BR31" i="19"/>
  <c r="BR30" i="19" s="1"/>
  <c r="AT49" i="20" s="1"/>
  <c r="L31" i="19"/>
  <c r="X31" i="19"/>
  <c r="AJ31" i="19"/>
  <c r="AV31" i="19"/>
  <c r="M31" i="19"/>
  <c r="M30" i="19" s="1"/>
  <c r="AT72" i="20" s="1"/>
  <c r="AR72" i="20" s="1"/>
  <c r="Y31" i="19"/>
  <c r="Y30" i="19" s="1"/>
  <c r="AT18" i="20" s="1"/>
  <c r="AK31" i="19"/>
  <c r="AK30" i="19" s="1"/>
  <c r="AT15" i="20" s="1"/>
  <c r="AW31" i="19"/>
  <c r="AW30" i="19" s="1"/>
  <c r="AT16" i="20" s="1"/>
  <c r="C31" i="19"/>
  <c r="O31" i="19"/>
  <c r="AA31" i="19"/>
  <c r="AM31" i="19"/>
  <c r="AY31" i="19"/>
  <c r="F31" i="19"/>
  <c r="R31" i="19"/>
  <c r="AD31" i="19"/>
  <c r="AP31" i="19"/>
  <c r="BB31" i="19"/>
  <c r="G31" i="19"/>
  <c r="G30" i="19" s="1"/>
  <c r="AT14" i="20" s="1"/>
  <c r="S31" i="19"/>
  <c r="S30" i="19" s="1"/>
  <c r="AT58" i="20" s="1"/>
  <c r="AE31" i="19"/>
  <c r="AE30" i="19" s="1"/>
  <c r="AT46" i="20" s="1"/>
  <c r="AQ31" i="19"/>
  <c r="AQ30" i="19" s="1"/>
  <c r="AT21" i="20" s="1"/>
  <c r="BC31" i="19"/>
  <c r="BC30" i="19" s="1"/>
  <c r="AT26" i="20" s="1"/>
  <c r="AN31" i="19"/>
  <c r="AN30" i="19" s="1"/>
  <c r="AT19" i="20" s="1"/>
  <c r="AS31" i="19"/>
  <c r="D31" i="19"/>
  <c r="D30" i="19" s="1"/>
  <c r="AT36" i="20" s="1"/>
  <c r="AZ31" i="19"/>
  <c r="AZ30" i="19" s="1"/>
  <c r="AT63" i="20" s="1"/>
  <c r="AR63" i="20" s="1"/>
  <c r="I31" i="19"/>
  <c r="BQ31" i="19"/>
  <c r="U31" i="19"/>
  <c r="AB31" i="19"/>
  <c r="AB30" i="19" s="1"/>
  <c r="AT12" i="20" s="1"/>
  <c r="P31" i="19"/>
  <c r="P30" i="19" s="1"/>
  <c r="AT66" i="20" s="1"/>
  <c r="AG31" i="19"/>
  <c r="I23" i="33"/>
  <c r="Q23" i="33"/>
  <c r="Y23" i="33"/>
  <c r="J23" i="33"/>
  <c r="J22" i="33" s="1"/>
  <c r="BG47" i="20" s="1"/>
  <c r="R23" i="33"/>
  <c r="R22" i="33" s="1"/>
  <c r="BG18" i="20" s="1"/>
  <c r="Z23" i="33"/>
  <c r="Z22" i="33" s="1"/>
  <c r="BG46" i="20" s="1"/>
  <c r="C23" i="33"/>
  <c r="K23" i="33"/>
  <c r="S23" i="33"/>
  <c r="AA23" i="33"/>
  <c r="D23" i="33"/>
  <c r="D22" i="33" s="1"/>
  <c r="BG22" i="20" s="1"/>
  <c r="L23" i="33"/>
  <c r="L22" i="33" s="1"/>
  <c r="BG66" i="20" s="1"/>
  <c r="T23" i="33"/>
  <c r="T22" i="33" s="1"/>
  <c r="BG12" i="20" s="1"/>
  <c r="AB23" i="33"/>
  <c r="AB22" i="33" s="1"/>
  <c r="BG15" i="20" s="1"/>
  <c r="F23" i="33"/>
  <c r="F22" i="33" s="1"/>
  <c r="BG19" i="20" s="1"/>
  <c r="N23" i="33"/>
  <c r="N22" i="33" s="1"/>
  <c r="BG58" i="20" s="1"/>
  <c r="V23" i="33"/>
  <c r="V22" i="33" s="1"/>
  <c r="BG21" i="20" s="1"/>
  <c r="AD23" i="33"/>
  <c r="AD22" i="33" s="1"/>
  <c r="BG16" i="20" s="1"/>
  <c r="G23" i="33"/>
  <c r="O23" i="33"/>
  <c r="W23" i="33"/>
  <c r="E23" i="33"/>
  <c r="H23" i="33"/>
  <c r="H22" i="33" s="1"/>
  <c r="BG11" i="20" s="1"/>
  <c r="M23" i="33"/>
  <c r="P23" i="33"/>
  <c r="P22" i="33" s="1"/>
  <c r="BG13" i="20" s="1"/>
  <c r="X23" i="33"/>
  <c r="X22" i="33" s="1"/>
  <c r="BG29" i="20" s="1"/>
  <c r="AC23" i="33"/>
  <c r="U23" i="33"/>
  <c r="AS38" i="19"/>
  <c r="J23" i="27"/>
  <c r="J22" i="27" s="1"/>
  <c r="BA11" i="20" s="1"/>
  <c r="V23" i="27"/>
  <c r="V22" i="27" s="1"/>
  <c r="BA13" i="20" s="1"/>
  <c r="AH23" i="27"/>
  <c r="AH22" i="27" s="1"/>
  <c r="BA29" i="20" s="1"/>
  <c r="L23" i="27"/>
  <c r="X23" i="27"/>
  <c r="AJ23" i="27"/>
  <c r="M23" i="27"/>
  <c r="M22" i="27" s="1"/>
  <c r="BA14" i="20" s="1"/>
  <c r="Y23" i="27"/>
  <c r="Y22" i="27" s="1"/>
  <c r="BA18" i="20" s="1"/>
  <c r="AK23" i="27"/>
  <c r="AK22" i="27" s="1"/>
  <c r="BA24" i="20" s="1"/>
  <c r="C23" i="27"/>
  <c r="O23" i="27"/>
  <c r="AA23" i="27"/>
  <c r="AM23" i="27"/>
  <c r="D23" i="27"/>
  <c r="D22" i="27" s="1"/>
  <c r="BA22" i="20" s="1"/>
  <c r="P23" i="27"/>
  <c r="P22" i="27" s="1"/>
  <c r="BA66" i="20" s="1"/>
  <c r="AB23" i="27"/>
  <c r="AB22" i="27" s="1"/>
  <c r="BA12" i="20" s="1"/>
  <c r="AN23" i="27"/>
  <c r="AN22" i="27" s="1"/>
  <c r="BA16" i="20" s="1"/>
  <c r="F23" i="27"/>
  <c r="R23" i="27"/>
  <c r="AD23" i="27"/>
  <c r="AP23" i="27"/>
  <c r="I23" i="27"/>
  <c r="S23" i="27"/>
  <c r="S22" i="27" s="1"/>
  <c r="BA58" i="20" s="1"/>
  <c r="AE23" i="27"/>
  <c r="AE22" i="27" s="1"/>
  <c r="BA21" i="20" s="1"/>
  <c r="AG23" i="27"/>
  <c r="AQ23" i="27"/>
  <c r="AQ22" i="27" s="1"/>
  <c r="BA15" i="20" s="1"/>
  <c r="U23" i="27"/>
  <c r="G23" i="27"/>
  <c r="G22" i="27" s="1"/>
  <c r="BA36" i="20" s="1"/>
  <c r="E23" i="44"/>
  <c r="M23" i="44"/>
  <c r="U23" i="44"/>
  <c r="AC23" i="44"/>
  <c r="F23" i="44"/>
  <c r="F22" i="44" s="1"/>
  <c r="BP43" i="20" s="1"/>
  <c r="N23" i="44"/>
  <c r="N22" i="44" s="1"/>
  <c r="BP58" i="20" s="1"/>
  <c r="V23" i="44"/>
  <c r="V22" i="44" s="1"/>
  <c r="BP52" i="20" s="1"/>
  <c r="AD23" i="44"/>
  <c r="AD22" i="44" s="1"/>
  <c r="BP51" i="20" s="1"/>
  <c r="G23" i="44"/>
  <c r="O23" i="44"/>
  <c r="W23" i="44"/>
  <c r="H23" i="44"/>
  <c r="H22" i="44" s="1"/>
  <c r="BP11" i="20" s="1"/>
  <c r="P23" i="44"/>
  <c r="P22" i="44" s="1"/>
  <c r="BP13" i="20" s="1"/>
  <c r="X23" i="44"/>
  <c r="X22" i="44" s="1"/>
  <c r="BP29" i="20" s="1"/>
  <c r="J23" i="44"/>
  <c r="J22" i="44" s="1"/>
  <c r="R23" i="44"/>
  <c r="R22" i="44" s="1"/>
  <c r="BP18" i="20" s="1"/>
  <c r="Z23" i="44"/>
  <c r="Z22" i="44" s="1"/>
  <c r="BP24" i="20" s="1"/>
  <c r="D23" i="44"/>
  <c r="D22" i="44" s="1"/>
  <c r="BP22" i="20" s="1"/>
  <c r="AA23" i="44"/>
  <c r="I23" i="44"/>
  <c r="AB23" i="44"/>
  <c r="AB22" i="44" s="1"/>
  <c r="K23" i="44"/>
  <c r="L23" i="44"/>
  <c r="L22" i="44" s="1"/>
  <c r="BP35" i="20" s="1"/>
  <c r="S23" i="44"/>
  <c r="T23" i="44"/>
  <c r="T22" i="44" s="1"/>
  <c r="BP12" i="20" s="1"/>
  <c r="Y23" i="44"/>
  <c r="Q23" i="44"/>
  <c r="C23" i="44"/>
  <c r="AD34" i="39"/>
  <c r="X32" i="23"/>
  <c r="I23" i="42"/>
  <c r="Q23" i="42"/>
  <c r="Y23" i="42"/>
  <c r="D23" i="42"/>
  <c r="D22" i="42" s="1"/>
  <c r="BO14" i="20" s="1"/>
  <c r="L23" i="42"/>
  <c r="L22" i="42" s="1"/>
  <c r="BO22" i="20" s="1"/>
  <c r="T23" i="42"/>
  <c r="T22" i="42" s="1"/>
  <c r="BO12" i="20" s="1"/>
  <c r="AB23" i="42"/>
  <c r="AB22" i="42" s="1"/>
  <c r="BO36" i="20" s="1"/>
  <c r="E23" i="42"/>
  <c r="O23" i="42"/>
  <c r="Z23" i="42"/>
  <c r="Z22" i="42" s="1"/>
  <c r="BO15" i="20" s="1"/>
  <c r="F23" i="42"/>
  <c r="F22" i="42" s="1"/>
  <c r="BO16" i="20" s="1"/>
  <c r="P23" i="42"/>
  <c r="P22" i="42" s="1"/>
  <c r="BO13" i="20" s="1"/>
  <c r="AA23" i="42"/>
  <c r="G23" i="42"/>
  <c r="R23" i="42"/>
  <c r="R22" i="42" s="1"/>
  <c r="BO18" i="20" s="1"/>
  <c r="AE23" i="42"/>
  <c r="H23" i="42"/>
  <c r="H22" i="42" s="1"/>
  <c r="BO11" i="20" s="1"/>
  <c r="S23" i="42"/>
  <c r="AF23" i="42"/>
  <c r="AF22" i="42" s="1"/>
  <c r="BO21" i="20" s="1"/>
  <c r="J23" i="42"/>
  <c r="J22" i="42" s="1"/>
  <c r="BO46" i="20" s="1"/>
  <c r="U23" i="42"/>
  <c r="K23" i="42"/>
  <c r="V23" i="42"/>
  <c r="V22" i="42" s="1"/>
  <c r="BO19" i="20" s="1"/>
  <c r="C23" i="42"/>
  <c r="M23" i="42"/>
  <c r="N23" i="42"/>
  <c r="N22" i="42" s="1"/>
  <c r="BO64" i="20" s="1"/>
  <c r="W23" i="42"/>
  <c r="X23" i="42"/>
  <c r="X22" i="42" s="1"/>
  <c r="BO29" i="20" s="1"/>
  <c r="AD30" i="32"/>
  <c r="AE34" i="35"/>
  <c r="Q30" i="33"/>
  <c r="G23" i="37"/>
  <c r="O23" i="37"/>
  <c r="W23" i="37"/>
  <c r="H23" i="37"/>
  <c r="H22" i="37" s="1"/>
  <c r="BL11" i="20" s="1"/>
  <c r="P23" i="37"/>
  <c r="P22" i="37" s="1"/>
  <c r="BL13" i="20" s="1"/>
  <c r="X23" i="37"/>
  <c r="X22" i="37" s="1"/>
  <c r="BL29" i="20" s="1"/>
  <c r="I23" i="37"/>
  <c r="Q23" i="37"/>
  <c r="Y23" i="37"/>
  <c r="D23" i="37"/>
  <c r="D22" i="37" s="1"/>
  <c r="BL22" i="20" s="1"/>
  <c r="L23" i="37"/>
  <c r="L22" i="37" s="1"/>
  <c r="BL27" i="20" s="1"/>
  <c r="T23" i="37"/>
  <c r="T22" i="37" s="1"/>
  <c r="BL16" i="20" s="1"/>
  <c r="AB23" i="37"/>
  <c r="AB22" i="37" s="1"/>
  <c r="BL35" i="20" s="1"/>
  <c r="K23" i="37"/>
  <c r="AA23" i="37"/>
  <c r="M23" i="37"/>
  <c r="AC23" i="37"/>
  <c r="N23" i="37"/>
  <c r="N22" i="37" s="1"/>
  <c r="BL58" i="20" s="1"/>
  <c r="AD23" i="37"/>
  <c r="AD22" i="37" s="1"/>
  <c r="BL36" i="20" s="1"/>
  <c r="R23" i="37"/>
  <c r="R22" i="37" s="1"/>
  <c r="BL18" i="20" s="1"/>
  <c r="E23" i="37"/>
  <c r="U23" i="37"/>
  <c r="F23" i="37"/>
  <c r="F22" i="37" s="1"/>
  <c r="BL19" i="20" s="1"/>
  <c r="V23" i="37"/>
  <c r="V22" i="37" s="1"/>
  <c r="BL43" i="20" s="1"/>
  <c r="J23" i="37"/>
  <c r="J22" i="37" s="1"/>
  <c r="BL24" i="20" s="1"/>
  <c r="Z23" i="37"/>
  <c r="Z22" i="37" s="1"/>
  <c r="BL46" i="20" s="1"/>
  <c r="C23" i="37"/>
  <c r="S23" i="37"/>
  <c r="AV32" i="52"/>
  <c r="G33" i="36"/>
  <c r="U37" i="48"/>
  <c r="U34" i="35"/>
  <c r="O33" i="29"/>
  <c r="BE34" i="34"/>
  <c r="U34" i="34"/>
  <c r="L732" i="20"/>
  <c r="O119" i="20"/>
  <c r="BB34" i="38"/>
  <c r="K30" i="33"/>
  <c r="AE30" i="42"/>
  <c r="E34" i="35"/>
  <c r="W33" i="29"/>
  <c r="AY32" i="52"/>
  <c r="D820" i="20"/>
  <c r="Y33" i="29"/>
  <c r="AK33" i="29"/>
  <c r="AA32" i="52"/>
  <c r="AC30" i="31"/>
  <c r="F31" i="28"/>
  <c r="M25" i="47"/>
  <c r="M24" i="47" s="1"/>
  <c r="BR68" i="20" s="1"/>
  <c r="AR68" i="20" s="1"/>
  <c r="Y25" i="47"/>
  <c r="Y24" i="47" s="1"/>
  <c r="BR13" i="20" s="1"/>
  <c r="AK25" i="47"/>
  <c r="AK24" i="47" s="1"/>
  <c r="AW25" i="47"/>
  <c r="AW24" i="47" s="1"/>
  <c r="BR46" i="20" s="1"/>
  <c r="C25" i="47"/>
  <c r="O25" i="47"/>
  <c r="AA25" i="47"/>
  <c r="AM25" i="47"/>
  <c r="AY25" i="47"/>
  <c r="D25" i="47"/>
  <c r="D24" i="47" s="1"/>
  <c r="BR36" i="20" s="1"/>
  <c r="P25" i="47"/>
  <c r="P24" i="47" s="1"/>
  <c r="AB25" i="47"/>
  <c r="AB24" i="47" s="1"/>
  <c r="BR12" i="20" s="1"/>
  <c r="AN25" i="47"/>
  <c r="AN24" i="47" s="1"/>
  <c r="BR66" i="20" s="1"/>
  <c r="AZ25" i="47"/>
  <c r="AZ24" i="47" s="1"/>
  <c r="BR51" i="20" s="1"/>
  <c r="F25" i="47"/>
  <c r="R25" i="47"/>
  <c r="AD25" i="47"/>
  <c r="AP25" i="47"/>
  <c r="I25" i="47"/>
  <c r="U25" i="47"/>
  <c r="AG25" i="47"/>
  <c r="AS25" i="47"/>
  <c r="AH25" i="47"/>
  <c r="AH24" i="47" s="1"/>
  <c r="BR52" i="20" s="1"/>
  <c r="J25" i="47"/>
  <c r="J24" i="47" s="1"/>
  <c r="BR16" i="20" s="1"/>
  <c r="AQ25" i="47"/>
  <c r="AQ24" i="47" s="1"/>
  <c r="BR54" i="20" s="1"/>
  <c r="L25" i="47"/>
  <c r="AT25" i="47"/>
  <c r="AT24" i="47" s="1"/>
  <c r="BR22" i="20" s="1"/>
  <c r="S25" i="47"/>
  <c r="S24" i="47" s="1"/>
  <c r="BR47" i="20" s="1"/>
  <c r="AV25" i="47"/>
  <c r="V25" i="47"/>
  <c r="V24" i="47" s="1"/>
  <c r="BR11" i="20" s="1"/>
  <c r="AE25" i="47"/>
  <c r="AE24" i="47" s="1"/>
  <c r="BR21" i="20" s="1"/>
  <c r="G25" i="47"/>
  <c r="G24" i="47" s="1"/>
  <c r="BR64" i="20" s="1"/>
  <c r="X25" i="47"/>
  <c r="AJ25" i="47"/>
  <c r="C30" i="44"/>
  <c r="L34" i="34"/>
  <c r="AK33" i="46"/>
  <c r="L32" i="25"/>
  <c r="AC31" i="22"/>
  <c r="C33" i="36"/>
  <c r="O38" i="19"/>
  <c r="I32" i="47"/>
  <c r="G31" i="22"/>
  <c r="X34" i="51"/>
  <c r="AA37" i="48"/>
  <c r="AP34" i="34"/>
  <c r="AI31" i="22"/>
  <c r="AG32" i="47"/>
  <c r="O34" i="51"/>
  <c r="G30" i="30"/>
  <c r="G310" i="20" l="1"/>
  <c r="BO49" i="40"/>
  <c r="BO48" i="40" s="1"/>
  <c r="BM48" i="40"/>
  <c r="BM46" i="40"/>
  <c r="BM45" i="40"/>
  <c r="BM47" i="40"/>
  <c r="BM44" i="40"/>
  <c r="BH42" i="40"/>
  <c r="BH41" i="40" s="1"/>
  <c r="BN61" i="20" s="1"/>
  <c r="AR61" i="20" s="1"/>
  <c r="BP42" i="40"/>
  <c r="BP41" i="40" s="1"/>
  <c r="BN57" i="20" s="1"/>
  <c r="AR57" i="20" s="1"/>
  <c r="BO42" i="40"/>
  <c r="BM42" i="40"/>
  <c r="BN42" i="40"/>
  <c r="BN41" i="40" s="1"/>
  <c r="BN56" i="20" s="1"/>
  <c r="AR56" i="20" s="1"/>
  <c r="G406" i="20"/>
  <c r="BC49" i="40"/>
  <c r="BC48" i="40" s="1"/>
  <c r="BE49" i="40"/>
  <c r="BE46" i="40" s="1"/>
  <c r="BG49" i="40"/>
  <c r="BG45" i="40" s="1"/>
  <c r="BG42" i="40"/>
  <c r="BF42" i="40"/>
  <c r="BF41" i="40" s="1"/>
  <c r="BN70" i="20" s="1"/>
  <c r="AR70" i="20" s="1"/>
  <c r="BE42" i="40"/>
  <c r="BD42" i="40"/>
  <c r="BD41" i="40" s="1"/>
  <c r="BN69" i="20" s="1"/>
  <c r="AR69" i="20" s="1"/>
  <c r="BC42" i="40"/>
  <c r="G186" i="20"/>
  <c r="G306" i="20"/>
  <c r="G402" i="20"/>
  <c r="AR64" i="20"/>
  <c r="BT33" i="20"/>
  <c r="AR33" i="20" s="1"/>
  <c r="AR25" i="20"/>
  <c r="BT48" i="20"/>
  <c r="AR48" i="20" s="1"/>
  <c r="AR73" i="20"/>
  <c r="AZ16" i="20"/>
  <c r="AZ14" i="20"/>
  <c r="AR34" i="20"/>
  <c r="G33" i="40"/>
  <c r="G174" i="20"/>
  <c r="G294" i="20"/>
  <c r="AG33" i="35"/>
  <c r="AG32" i="35"/>
  <c r="AG31" i="35"/>
  <c r="AG30" i="35"/>
  <c r="AG29" i="35"/>
  <c r="AI32" i="35"/>
  <c r="AI30" i="35"/>
  <c r="AI31" i="35"/>
  <c r="AI29" i="35"/>
  <c r="AK32" i="35"/>
  <c r="AK30" i="35"/>
  <c r="AK29" i="35"/>
  <c r="AK31" i="35"/>
  <c r="BE35" i="19"/>
  <c r="BE34" i="19"/>
  <c r="BE37" i="19"/>
  <c r="BE33" i="19"/>
  <c r="BH35" i="19"/>
  <c r="BH34" i="19"/>
  <c r="BH36" i="19"/>
  <c r="BH37" i="19"/>
  <c r="G401" i="20"/>
  <c r="AR65" i="20"/>
  <c r="G398" i="20"/>
  <c r="AR40" i="20"/>
  <c r="BN33" i="19"/>
  <c r="BN37" i="19"/>
  <c r="BN35" i="19"/>
  <c r="BN36" i="19"/>
  <c r="BN34" i="19"/>
  <c r="BK36" i="19"/>
  <c r="BK33" i="19"/>
  <c r="BK34" i="19"/>
  <c r="BK37" i="19"/>
  <c r="AR44" i="20"/>
  <c r="AR54" i="20"/>
  <c r="AR66" i="20"/>
  <c r="AM49" i="40"/>
  <c r="AM46" i="40" s="1"/>
  <c r="AN42" i="40"/>
  <c r="AN41" i="40" s="1"/>
  <c r="AM42" i="40"/>
  <c r="BK49" i="40"/>
  <c r="BK46" i="40" s="1"/>
  <c r="BK42" i="40"/>
  <c r="BL42" i="40"/>
  <c r="BL41" i="40" s="1"/>
  <c r="BN29" i="20" s="1"/>
  <c r="AR29" i="20" s="1"/>
  <c r="AC28" i="42"/>
  <c r="AC27" i="42"/>
  <c r="AC26" i="42"/>
  <c r="AC29" i="42"/>
  <c r="AC25" i="42"/>
  <c r="BR42" i="40"/>
  <c r="BR41" i="40" s="1"/>
  <c r="BN39" i="20" s="1"/>
  <c r="BQ42" i="40"/>
  <c r="BQ49" i="40"/>
  <c r="BQ46" i="40" s="1"/>
  <c r="BA49" i="40"/>
  <c r="BA45" i="40" s="1"/>
  <c r="BI49" i="40"/>
  <c r="BI42" i="40"/>
  <c r="BA42" i="40"/>
  <c r="BB42" i="40"/>
  <c r="BB41" i="40" s="1"/>
  <c r="BN17" i="20" s="1"/>
  <c r="AR17" i="20" s="1"/>
  <c r="BJ42" i="40"/>
  <c r="BJ41" i="40" s="1"/>
  <c r="BN23" i="20" s="1"/>
  <c r="AR23" i="20" s="1"/>
  <c r="O35" i="50"/>
  <c r="O34" i="50" s="1"/>
  <c r="AE35" i="50"/>
  <c r="AE32" i="50" s="1"/>
  <c r="AW49" i="40"/>
  <c r="AW46" i="40" s="1"/>
  <c r="AX42" i="40"/>
  <c r="AX41" i="40" s="1"/>
  <c r="BN51" i="20" s="1"/>
  <c r="AW42" i="40"/>
  <c r="C35" i="50"/>
  <c r="C34" i="50" s="1"/>
  <c r="AM35" i="50"/>
  <c r="AM34" i="50" s="1"/>
  <c r="AU49" i="40"/>
  <c r="AU45" i="40" s="1"/>
  <c r="AV42" i="40"/>
  <c r="AV41" i="40" s="1"/>
  <c r="BN59" i="20" s="1"/>
  <c r="AU42" i="40"/>
  <c r="AT42" i="40"/>
  <c r="AT41" i="40" s="1"/>
  <c r="BN47" i="20" s="1"/>
  <c r="AS42" i="40"/>
  <c r="C49" i="40"/>
  <c r="AS49" i="40"/>
  <c r="AI35" i="50"/>
  <c r="AI31" i="50" s="1"/>
  <c r="G35" i="50"/>
  <c r="G31" i="50" s="1"/>
  <c r="Q35" i="50"/>
  <c r="Q30" i="50" s="1"/>
  <c r="E35" i="50"/>
  <c r="E31" i="50" s="1"/>
  <c r="U35" i="50"/>
  <c r="U32" i="50" s="1"/>
  <c r="AC35" i="50"/>
  <c r="AC32" i="50" s="1"/>
  <c r="N484" i="20"/>
  <c r="G394" i="20"/>
  <c r="N481" i="20"/>
  <c r="G395" i="20"/>
  <c r="Y35" i="50"/>
  <c r="Y31" i="50" s="1"/>
  <c r="M35" i="50"/>
  <c r="M33" i="50" s="1"/>
  <c r="S35" i="50"/>
  <c r="S34" i="50" s="1"/>
  <c r="W35" i="50"/>
  <c r="W30" i="50" s="1"/>
  <c r="AK35" i="50"/>
  <c r="AK32" i="50" s="1"/>
  <c r="AG35" i="50"/>
  <c r="AG33" i="50" s="1"/>
  <c r="I35" i="50"/>
  <c r="I33" i="50" s="1"/>
  <c r="AA35" i="50"/>
  <c r="AA34" i="50" s="1"/>
  <c r="G391" i="20"/>
  <c r="N480" i="20"/>
  <c r="N478" i="20"/>
  <c r="G392" i="20"/>
  <c r="N479" i="20"/>
  <c r="G390" i="20"/>
  <c r="AK29" i="36"/>
  <c r="AP33" i="51"/>
  <c r="AM32" i="35"/>
  <c r="AV31" i="23"/>
  <c r="AV29" i="23"/>
  <c r="I29" i="46"/>
  <c r="Y27" i="30"/>
  <c r="Y25" i="30"/>
  <c r="I32" i="46"/>
  <c r="Y28" i="30"/>
  <c r="I28" i="46"/>
  <c r="K27" i="22"/>
  <c r="I31" i="46"/>
  <c r="K28" i="22"/>
  <c r="K26" i="22"/>
  <c r="Y29" i="30"/>
  <c r="G388" i="20"/>
  <c r="AA555" i="20"/>
  <c r="G389" i="20"/>
  <c r="K29" i="22"/>
  <c r="C32" i="29"/>
  <c r="G32" i="35"/>
  <c r="X31" i="34"/>
  <c r="Y28" i="46"/>
  <c r="Y31" i="46"/>
  <c r="K31" i="35"/>
  <c r="K30" i="35"/>
  <c r="AA30" i="22"/>
  <c r="AA27" i="22"/>
  <c r="C31" i="29"/>
  <c r="C28" i="29"/>
  <c r="G30" i="35"/>
  <c r="C30" i="29"/>
  <c r="G33" i="35"/>
  <c r="G31" i="35"/>
  <c r="AY49" i="40"/>
  <c r="AY48" i="40" s="1"/>
  <c r="Y42" i="40"/>
  <c r="AZ42" i="40"/>
  <c r="AZ41" i="40" s="1"/>
  <c r="BN27" i="20" s="1"/>
  <c r="AR27" i="20" s="1"/>
  <c r="AY42" i="40"/>
  <c r="AE27" i="30"/>
  <c r="AY30" i="34"/>
  <c r="AE25" i="30"/>
  <c r="AK28" i="36"/>
  <c r="AP29" i="28"/>
  <c r="AK31" i="36"/>
  <c r="AP27" i="28"/>
  <c r="AP30" i="28"/>
  <c r="AP28" i="28"/>
  <c r="M32" i="36"/>
  <c r="G387" i="20"/>
  <c r="N476" i="20"/>
  <c r="AA553" i="20"/>
  <c r="AY29" i="34"/>
  <c r="N477" i="20"/>
  <c r="K1108" i="20"/>
  <c r="AA554" i="20"/>
  <c r="G386" i="20"/>
  <c r="N475" i="20"/>
  <c r="AA552" i="20"/>
  <c r="E28" i="31"/>
  <c r="O26" i="30"/>
  <c r="AA28" i="36"/>
  <c r="K1107" i="20"/>
  <c r="G384" i="20"/>
  <c r="N473" i="20"/>
  <c r="AA550" i="20"/>
  <c r="N474" i="20"/>
  <c r="AA551" i="20"/>
  <c r="G385" i="20"/>
  <c r="AM31" i="51"/>
  <c r="R29" i="47"/>
  <c r="AS29" i="34"/>
  <c r="Y25" i="33"/>
  <c r="R27" i="47"/>
  <c r="O27" i="22"/>
  <c r="O30" i="22"/>
  <c r="O29" i="22"/>
  <c r="AM33" i="35"/>
  <c r="Y30" i="43"/>
  <c r="Y25" i="43" s="1"/>
  <c r="U27" i="30"/>
  <c r="U28" i="30"/>
  <c r="C27" i="33"/>
  <c r="W32" i="36"/>
  <c r="AM31" i="35"/>
  <c r="U29" i="30"/>
  <c r="C25" i="33"/>
  <c r="W31" i="36"/>
  <c r="AM30" i="35"/>
  <c r="E26" i="31"/>
  <c r="U26" i="30"/>
  <c r="AV28" i="23"/>
  <c r="AV27" i="23"/>
  <c r="E29" i="31"/>
  <c r="AG30" i="21"/>
  <c r="E25" i="31"/>
  <c r="C28" i="33"/>
  <c r="K28" i="46"/>
  <c r="F30" i="34"/>
  <c r="K30" i="46"/>
  <c r="C29" i="33"/>
  <c r="K29" i="46"/>
  <c r="W29" i="36"/>
  <c r="W30" i="36"/>
  <c r="X33" i="34"/>
  <c r="Y29" i="46"/>
  <c r="K33" i="35"/>
  <c r="O28" i="22"/>
  <c r="X30" i="34"/>
  <c r="Y32" i="46"/>
  <c r="K32" i="35"/>
  <c r="AA31" i="35"/>
  <c r="AA29" i="22"/>
  <c r="X32" i="34"/>
  <c r="AA28" i="22"/>
  <c r="S30" i="43"/>
  <c r="S25" i="43" s="1"/>
  <c r="M28" i="36"/>
  <c r="F33" i="34"/>
  <c r="O29" i="30"/>
  <c r="M31" i="36"/>
  <c r="O28" i="30"/>
  <c r="U29" i="28"/>
  <c r="M30" i="36"/>
  <c r="I29" i="31"/>
  <c r="U27" i="28"/>
  <c r="U30" i="28"/>
  <c r="U28" i="28"/>
  <c r="F29" i="34"/>
  <c r="S28" i="36"/>
  <c r="O25" i="30"/>
  <c r="K32" i="46"/>
  <c r="AG29" i="51"/>
  <c r="W25" i="33"/>
  <c r="K31" i="50"/>
  <c r="AA32" i="36"/>
  <c r="Y28" i="37"/>
  <c r="AA30" i="36"/>
  <c r="AP31" i="51"/>
  <c r="W29" i="33"/>
  <c r="W26" i="44"/>
  <c r="AA29" i="36"/>
  <c r="AJ31" i="34"/>
  <c r="AP30" i="51"/>
  <c r="W26" i="33"/>
  <c r="W29" i="44"/>
  <c r="AJ33" i="34"/>
  <c r="AP32" i="51"/>
  <c r="W25" i="44"/>
  <c r="AJ30" i="34"/>
  <c r="Y25" i="37"/>
  <c r="AJ32" i="34"/>
  <c r="Y29" i="37"/>
  <c r="AG30" i="51"/>
  <c r="Y26" i="37"/>
  <c r="AA28" i="47"/>
  <c r="Y29" i="33"/>
  <c r="AA32" i="35"/>
  <c r="F31" i="34"/>
  <c r="Y26" i="33"/>
  <c r="AA30" i="35"/>
  <c r="AS30" i="34"/>
  <c r="Y27" i="33"/>
  <c r="AA29" i="35"/>
  <c r="C25" i="32"/>
  <c r="AE29" i="30"/>
  <c r="AM30" i="51"/>
  <c r="AS32" i="34"/>
  <c r="C28" i="32"/>
  <c r="AE26" i="30"/>
  <c r="AM32" i="51"/>
  <c r="I28" i="31"/>
  <c r="C26" i="32"/>
  <c r="BB29" i="34"/>
  <c r="AS31" i="34"/>
  <c r="C29" i="32"/>
  <c r="BB31" i="34"/>
  <c r="O31" i="23"/>
  <c r="BB32" i="34"/>
  <c r="K33" i="50"/>
  <c r="BB33" i="34"/>
  <c r="AG31" i="21"/>
  <c r="S29" i="36"/>
  <c r="I27" i="31"/>
  <c r="K32" i="50"/>
  <c r="O28" i="23"/>
  <c r="AG28" i="21"/>
  <c r="S30" i="36"/>
  <c r="I26" i="31"/>
  <c r="K34" i="50"/>
  <c r="O30" i="23"/>
  <c r="AG29" i="21"/>
  <c r="O29" i="23"/>
  <c r="AG33" i="51"/>
  <c r="W28" i="33"/>
  <c r="AM29" i="51"/>
  <c r="S32" i="36"/>
  <c r="W27" i="44"/>
  <c r="AG32" i="51"/>
  <c r="AA31" i="47"/>
  <c r="U30" i="43"/>
  <c r="U27" i="43" s="1"/>
  <c r="AA29" i="47"/>
  <c r="AA27" i="47"/>
  <c r="K1106" i="20"/>
  <c r="AA549" i="20"/>
  <c r="G383" i="20"/>
  <c r="E42" i="40"/>
  <c r="AP42" i="40"/>
  <c r="AP41" i="40" s="1"/>
  <c r="BN15" i="20" s="1"/>
  <c r="AR15" i="20" s="1"/>
  <c r="AA42" i="40"/>
  <c r="Z42" i="40"/>
  <c r="Z41" i="40" s="1"/>
  <c r="BN35" i="20" s="1"/>
  <c r="AR35" i="20" s="1"/>
  <c r="C42" i="40"/>
  <c r="AL42" i="40"/>
  <c r="AL41" i="40" s="1"/>
  <c r="BN12" i="20" s="1"/>
  <c r="AR12" i="20" s="1"/>
  <c r="AE42" i="40"/>
  <c r="AD42" i="40"/>
  <c r="AD41" i="40" s="1"/>
  <c r="BN46" i="20" s="1"/>
  <c r="AR46" i="20" s="1"/>
  <c r="AC42" i="40"/>
  <c r="T42" i="40"/>
  <c r="T41" i="40" s="1"/>
  <c r="BN60" i="20" s="1"/>
  <c r="AR18" i="20" s="1"/>
  <c r="P42" i="40"/>
  <c r="P41" i="40" s="1"/>
  <c r="BN53" i="20" s="1"/>
  <c r="AR53" i="20" s="1"/>
  <c r="AH42" i="40"/>
  <c r="AH41" i="40" s="1"/>
  <c r="BN41" i="20" s="1"/>
  <c r="AR41" i="20" s="1"/>
  <c r="U42" i="40"/>
  <c r="S42" i="40"/>
  <c r="O42" i="40"/>
  <c r="V42" i="40"/>
  <c r="V41" i="40" s="1"/>
  <c r="BN16" i="20" s="1"/>
  <c r="K42" i="40"/>
  <c r="H42" i="40"/>
  <c r="H41" i="40" s="1"/>
  <c r="BN11" i="20" s="1"/>
  <c r="AR11" i="20" s="1"/>
  <c r="AI42" i="40"/>
  <c r="AQ42" i="40"/>
  <c r="AF42" i="40"/>
  <c r="AF41" i="40" s="1"/>
  <c r="BN38" i="20" s="1"/>
  <c r="AR38" i="20" s="1"/>
  <c r="AB42" i="40"/>
  <c r="AB41" i="40" s="1"/>
  <c r="BN43" i="20" s="1"/>
  <c r="AR43" i="20" s="1"/>
  <c r="X42" i="40"/>
  <c r="X41" i="40" s="1"/>
  <c r="BN20" i="20" s="1"/>
  <c r="AR20" i="20" s="1"/>
  <c r="Q42" i="40"/>
  <c r="BS42" i="40"/>
  <c r="AK42" i="40"/>
  <c r="M42" i="40"/>
  <c r="I42" i="40"/>
  <c r="N42" i="40"/>
  <c r="N41" i="40" s="1"/>
  <c r="BN22" i="20" s="1"/>
  <c r="AR42" i="40"/>
  <c r="AR41" i="40" s="1"/>
  <c r="BN14" i="20" s="1"/>
  <c r="AO42" i="40"/>
  <c r="AJ42" i="40"/>
  <c r="AJ41" i="40" s="1"/>
  <c r="BN24" i="20" s="1"/>
  <c r="AR24" i="20" s="1"/>
  <c r="BT42" i="40"/>
  <c r="BT41" i="40" s="1"/>
  <c r="BN21" i="20" s="1"/>
  <c r="AR21" i="20" s="1"/>
  <c r="F42" i="40"/>
  <c r="F41" i="40" s="1"/>
  <c r="BN36" i="20" s="1"/>
  <c r="AR36" i="20" s="1"/>
  <c r="AG42" i="40"/>
  <c r="R42" i="40"/>
  <c r="R41" i="40" s="1"/>
  <c r="BN13" i="20" s="1"/>
  <c r="AR13" i="20" s="1"/>
  <c r="W42" i="40"/>
  <c r="J42" i="40"/>
  <c r="J41" i="40" s="1"/>
  <c r="BN42" i="20" s="1"/>
  <c r="G42" i="40"/>
  <c r="D42" i="40"/>
  <c r="D41" i="40" s="1"/>
  <c r="BN19" i="20" s="1"/>
  <c r="AR19" i="20" s="1"/>
  <c r="L42" i="40"/>
  <c r="L41" i="40" s="1"/>
  <c r="AM32" i="48"/>
  <c r="AM35" i="48"/>
  <c r="AM33" i="48"/>
  <c r="AM36" i="48"/>
  <c r="AV34" i="48"/>
  <c r="AV32" i="48"/>
  <c r="AV33" i="48"/>
  <c r="AK32" i="36"/>
  <c r="R30" i="47"/>
  <c r="R28" i="47"/>
  <c r="G25" i="33"/>
  <c r="G29" i="33"/>
  <c r="AY32" i="34"/>
  <c r="G28" i="33"/>
  <c r="AV36" i="48"/>
  <c r="K30" i="43"/>
  <c r="K27" i="43" s="1"/>
  <c r="G26" i="33"/>
  <c r="AY31" i="34"/>
  <c r="M25" i="43"/>
  <c r="M29" i="43"/>
  <c r="M28" i="43"/>
  <c r="M27" i="43"/>
  <c r="M26" i="43"/>
  <c r="K49" i="40"/>
  <c r="I49" i="40"/>
  <c r="AC49" i="40"/>
  <c r="BS49" i="40"/>
  <c r="AO49" i="40"/>
  <c r="G49" i="40"/>
  <c r="M49" i="40"/>
  <c r="Y49" i="40"/>
  <c r="AG49" i="40"/>
  <c r="AI49" i="40"/>
  <c r="AK49" i="40"/>
  <c r="U49" i="40"/>
  <c r="AA49" i="40"/>
  <c r="E49" i="40"/>
  <c r="S49" i="40"/>
  <c r="AQ49" i="40"/>
  <c r="AE49" i="40"/>
  <c r="W49" i="40"/>
  <c r="Q49" i="40"/>
  <c r="O49" i="40"/>
  <c r="M29" i="35"/>
  <c r="M31" i="35"/>
  <c r="M33" i="35"/>
  <c r="M30" i="35"/>
  <c r="M32" i="35"/>
  <c r="AD33" i="19"/>
  <c r="AD36" i="19"/>
  <c r="AD34" i="19"/>
  <c r="AD35" i="19"/>
  <c r="AD37" i="19"/>
  <c r="BB29" i="38"/>
  <c r="BB31" i="38"/>
  <c r="BB30" i="38"/>
  <c r="BB32" i="38"/>
  <c r="BB33" i="38"/>
  <c r="G30" i="36"/>
  <c r="G31" i="36"/>
  <c r="G29" i="36"/>
  <c r="G28" i="36"/>
  <c r="G32" i="36"/>
  <c r="X29" i="23"/>
  <c r="X30" i="23"/>
  <c r="X31" i="23"/>
  <c r="X27" i="23"/>
  <c r="X28" i="23"/>
  <c r="Q29" i="30"/>
  <c r="Q28" i="30"/>
  <c r="Q27" i="30"/>
  <c r="Q25" i="30"/>
  <c r="Q26" i="30"/>
  <c r="AY30" i="47"/>
  <c r="AY31" i="47"/>
  <c r="AY27" i="47"/>
  <c r="AY29" i="47"/>
  <c r="AY28" i="47"/>
  <c r="M30" i="22"/>
  <c r="M27" i="22"/>
  <c r="M26" i="22"/>
  <c r="M29" i="22"/>
  <c r="M28" i="22"/>
  <c r="AE28" i="36"/>
  <c r="AE32" i="36"/>
  <c r="AE29" i="36"/>
  <c r="AE31" i="36"/>
  <c r="AE30" i="36"/>
  <c r="BE32" i="48"/>
  <c r="BE34" i="48"/>
  <c r="BE36" i="48"/>
  <c r="BE33" i="48"/>
  <c r="BE35" i="48"/>
  <c r="AJ28" i="32"/>
  <c r="AJ25" i="32"/>
  <c r="AJ27" i="32"/>
  <c r="AJ29" i="32"/>
  <c r="AJ26" i="32"/>
  <c r="AA31" i="51"/>
  <c r="AA29" i="51"/>
  <c r="AA30" i="51"/>
  <c r="AA32" i="51"/>
  <c r="AA33" i="51"/>
  <c r="U28" i="31"/>
  <c r="U27" i="31"/>
  <c r="U25" i="31"/>
  <c r="U29" i="31"/>
  <c r="U26" i="31"/>
  <c r="X30" i="38"/>
  <c r="X32" i="38"/>
  <c r="X31" i="38"/>
  <c r="X33" i="38"/>
  <c r="X29" i="38"/>
  <c r="AC29" i="30"/>
  <c r="AC27" i="30"/>
  <c r="AC26" i="30"/>
  <c r="AC25" i="30"/>
  <c r="AC28" i="30"/>
  <c r="F27" i="32"/>
  <c r="F29" i="32"/>
  <c r="F28" i="32"/>
  <c r="F25" i="32"/>
  <c r="F26" i="32"/>
  <c r="AG29" i="34"/>
  <c r="AG32" i="34"/>
  <c r="AG30" i="34"/>
  <c r="AG33" i="34"/>
  <c r="AG31" i="34"/>
  <c r="AD27" i="25"/>
  <c r="AD28" i="25"/>
  <c r="AD29" i="25"/>
  <c r="AD30" i="25"/>
  <c r="AD31" i="25"/>
  <c r="W30" i="46"/>
  <c r="W31" i="46"/>
  <c r="W32" i="46"/>
  <c r="W29" i="46"/>
  <c r="W28" i="46"/>
  <c r="E25" i="42"/>
  <c r="E29" i="42"/>
  <c r="E28" i="42"/>
  <c r="E26" i="42"/>
  <c r="E27" i="42"/>
  <c r="E31" i="36"/>
  <c r="E28" i="36"/>
  <c r="E32" i="36"/>
  <c r="E29" i="36"/>
  <c r="E30" i="36"/>
  <c r="S26" i="42"/>
  <c r="S27" i="42"/>
  <c r="S29" i="42"/>
  <c r="S25" i="42"/>
  <c r="S28" i="42"/>
  <c r="G28" i="37"/>
  <c r="G27" i="37"/>
  <c r="G26" i="37"/>
  <c r="G25" i="37"/>
  <c r="G29" i="37"/>
  <c r="AP27" i="52"/>
  <c r="AP29" i="52"/>
  <c r="AP30" i="52"/>
  <c r="AP28" i="52"/>
  <c r="AP31" i="52"/>
  <c r="AG26" i="28"/>
  <c r="AG27" i="28"/>
  <c r="AG28" i="28"/>
  <c r="AG29" i="28"/>
  <c r="AG30" i="28"/>
  <c r="I29" i="38"/>
  <c r="I31" i="38"/>
  <c r="I33" i="38"/>
  <c r="I30" i="38"/>
  <c r="I32" i="38"/>
  <c r="AS31" i="52"/>
  <c r="AS28" i="52"/>
  <c r="AS29" i="52"/>
  <c r="AS27" i="52"/>
  <c r="AS30" i="52"/>
  <c r="R26" i="32"/>
  <c r="R28" i="32"/>
  <c r="R25" i="32"/>
  <c r="R27" i="32"/>
  <c r="R29" i="32"/>
  <c r="K25" i="31"/>
  <c r="K29" i="31"/>
  <c r="K28" i="31"/>
  <c r="K27" i="31"/>
  <c r="K26" i="31"/>
  <c r="AV30" i="38"/>
  <c r="AV31" i="38"/>
  <c r="AV32" i="38"/>
  <c r="AV29" i="38"/>
  <c r="AV33" i="38"/>
  <c r="O27" i="25"/>
  <c r="O28" i="25"/>
  <c r="O29" i="25"/>
  <c r="O30" i="25"/>
  <c r="O31" i="25"/>
  <c r="U34" i="19"/>
  <c r="U37" i="19"/>
  <c r="U35" i="19"/>
  <c r="U33" i="19"/>
  <c r="U36" i="19"/>
  <c r="AJ30" i="51"/>
  <c r="AJ33" i="51"/>
  <c r="AJ29" i="51"/>
  <c r="AJ32" i="51"/>
  <c r="AJ31" i="51"/>
  <c r="AM29" i="39"/>
  <c r="AM30" i="39"/>
  <c r="AM31" i="39"/>
  <c r="AM32" i="39"/>
  <c r="AM33" i="39"/>
  <c r="AP27" i="49"/>
  <c r="AP29" i="49"/>
  <c r="AP30" i="49"/>
  <c r="AP31" i="49"/>
  <c r="AP28" i="49"/>
  <c r="C27" i="49"/>
  <c r="C29" i="49"/>
  <c r="C28" i="49"/>
  <c r="C30" i="49"/>
  <c r="C31" i="49"/>
  <c r="X26" i="27"/>
  <c r="X25" i="27"/>
  <c r="X28" i="27"/>
  <c r="X27" i="27"/>
  <c r="X29" i="27"/>
  <c r="C26" i="27"/>
  <c r="C25" i="27"/>
  <c r="C29" i="27"/>
  <c r="C28" i="27"/>
  <c r="C27" i="27"/>
  <c r="E30" i="43"/>
  <c r="F27" i="25"/>
  <c r="F28" i="25"/>
  <c r="F29" i="25"/>
  <c r="F30" i="25"/>
  <c r="F31" i="25"/>
  <c r="AC25" i="37"/>
  <c r="AC29" i="37"/>
  <c r="AC27" i="37"/>
  <c r="AC28" i="37"/>
  <c r="AC26" i="37"/>
  <c r="C27" i="37"/>
  <c r="C26" i="37"/>
  <c r="C25" i="37"/>
  <c r="C28" i="37"/>
  <c r="C29" i="37"/>
  <c r="W27" i="21"/>
  <c r="W29" i="21"/>
  <c r="W30" i="21"/>
  <c r="W31" i="21"/>
  <c r="W28" i="21"/>
  <c r="W28" i="37"/>
  <c r="W27" i="37"/>
  <c r="W29" i="37"/>
  <c r="W25" i="37"/>
  <c r="W26" i="37"/>
  <c r="X31" i="51"/>
  <c r="X29" i="51"/>
  <c r="X32" i="51"/>
  <c r="X30" i="51"/>
  <c r="X33" i="51"/>
  <c r="AK29" i="29"/>
  <c r="AK30" i="29"/>
  <c r="AK31" i="29"/>
  <c r="AK32" i="29"/>
  <c r="AK28" i="29"/>
  <c r="AG28" i="36"/>
  <c r="AG32" i="36"/>
  <c r="AG29" i="36"/>
  <c r="AG30" i="36"/>
  <c r="AG31" i="36"/>
  <c r="AG25" i="32"/>
  <c r="AG27" i="32"/>
  <c r="AG26" i="32"/>
  <c r="AG29" i="32"/>
  <c r="AG28" i="32"/>
  <c r="AM27" i="52"/>
  <c r="AM28" i="52"/>
  <c r="AM30" i="52"/>
  <c r="AM31" i="52"/>
  <c r="AM29" i="52"/>
  <c r="C25" i="30"/>
  <c r="C29" i="30"/>
  <c r="C28" i="30"/>
  <c r="C26" i="30"/>
  <c r="C27" i="30"/>
  <c r="C27" i="22"/>
  <c r="C28" i="22"/>
  <c r="C29" i="22"/>
  <c r="C30" i="22"/>
  <c r="C26" i="22"/>
  <c r="AD31" i="49"/>
  <c r="AD28" i="49"/>
  <c r="AD27" i="49"/>
  <c r="AD29" i="49"/>
  <c r="AD30" i="49"/>
  <c r="O30" i="21"/>
  <c r="O31" i="21"/>
  <c r="O27" i="21"/>
  <c r="O29" i="21"/>
  <c r="O28" i="21"/>
  <c r="G26" i="22"/>
  <c r="G27" i="22"/>
  <c r="G28" i="22"/>
  <c r="G30" i="22"/>
  <c r="G29" i="22"/>
  <c r="Y28" i="29"/>
  <c r="Y32" i="29"/>
  <c r="Y29" i="29"/>
  <c r="Y30" i="29"/>
  <c r="Y31" i="29"/>
  <c r="AV30" i="52"/>
  <c r="AV27" i="52"/>
  <c r="AV28" i="52"/>
  <c r="AV29" i="52"/>
  <c r="AV31" i="52"/>
  <c r="I28" i="30"/>
  <c r="I27" i="30"/>
  <c r="I25" i="30"/>
  <c r="I26" i="30"/>
  <c r="I29" i="30"/>
  <c r="O28" i="36"/>
  <c r="O32" i="36"/>
  <c r="O29" i="36"/>
  <c r="O31" i="36"/>
  <c r="O30" i="36"/>
  <c r="AM26" i="28"/>
  <c r="AM27" i="28"/>
  <c r="AM28" i="28"/>
  <c r="AM29" i="28"/>
  <c r="AM30" i="28"/>
  <c r="X26" i="28"/>
  <c r="X27" i="28"/>
  <c r="X28" i="28"/>
  <c r="X29" i="28"/>
  <c r="X30" i="28"/>
  <c r="K29" i="42"/>
  <c r="K27" i="42"/>
  <c r="K25" i="42"/>
  <c r="K28" i="42"/>
  <c r="K26" i="42"/>
  <c r="F29" i="47"/>
  <c r="F30" i="47"/>
  <c r="F31" i="47"/>
  <c r="F27" i="47"/>
  <c r="F28" i="47"/>
  <c r="AJ32" i="48"/>
  <c r="AJ34" i="48"/>
  <c r="AJ36" i="48"/>
  <c r="AJ33" i="48"/>
  <c r="AJ35" i="48"/>
  <c r="O28" i="46"/>
  <c r="O32" i="46"/>
  <c r="O29" i="46"/>
  <c r="O31" i="46"/>
  <c r="O30" i="46"/>
  <c r="AY28" i="23"/>
  <c r="AY29" i="23"/>
  <c r="AY30" i="23"/>
  <c r="AY31" i="23"/>
  <c r="AY27" i="23"/>
  <c r="AG28" i="46"/>
  <c r="AG32" i="46"/>
  <c r="AG29" i="46"/>
  <c r="AG30" i="46"/>
  <c r="AG31" i="46"/>
  <c r="S26" i="33"/>
  <c r="S25" i="33"/>
  <c r="S29" i="33"/>
  <c r="S27" i="33"/>
  <c r="S28" i="33"/>
  <c r="U31" i="46"/>
  <c r="U28" i="46"/>
  <c r="U29" i="46"/>
  <c r="U32" i="46"/>
  <c r="U30" i="46"/>
  <c r="I27" i="52"/>
  <c r="I29" i="52"/>
  <c r="I30" i="52"/>
  <c r="I31" i="52"/>
  <c r="I28" i="52"/>
  <c r="AM28" i="27"/>
  <c r="AM27" i="27"/>
  <c r="AM26" i="27"/>
  <c r="AM25" i="27"/>
  <c r="AM29" i="27"/>
  <c r="C31" i="46"/>
  <c r="C28" i="46"/>
  <c r="C32" i="46"/>
  <c r="C30" i="46"/>
  <c r="C29" i="46"/>
  <c r="W28" i="31"/>
  <c r="W27" i="31"/>
  <c r="W26" i="31"/>
  <c r="W29" i="31"/>
  <c r="W25" i="31"/>
  <c r="O31" i="34"/>
  <c r="O29" i="34"/>
  <c r="O32" i="34"/>
  <c r="O30" i="34"/>
  <c r="O33" i="34"/>
  <c r="O26" i="28"/>
  <c r="O27" i="28"/>
  <c r="O28" i="28"/>
  <c r="O29" i="28"/>
  <c r="O30" i="28"/>
  <c r="AA29" i="30"/>
  <c r="AA28" i="30"/>
  <c r="AA26" i="30"/>
  <c r="AA25" i="30"/>
  <c r="AA27" i="30"/>
  <c r="C30" i="35"/>
  <c r="C31" i="35"/>
  <c r="C32" i="35"/>
  <c r="C33" i="35"/>
  <c r="C29" i="35"/>
  <c r="AJ30" i="25"/>
  <c r="AJ29" i="25"/>
  <c r="AJ27" i="25"/>
  <c r="AJ28" i="25"/>
  <c r="AJ31" i="25"/>
  <c r="R27" i="52"/>
  <c r="R29" i="52"/>
  <c r="R30" i="52"/>
  <c r="R31" i="52"/>
  <c r="R28" i="52"/>
  <c r="X30" i="52"/>
  <c r="X27" i="52"/>
  <c r="X28" i="52"/>
  <c r="X31" i="52"/>
  <c r="X29" i="52"/>
  <c r="I27" i="33"/>
  <c r="I26" i="33"/>
  <c r="I25" i="33"/>
  <c r="I29" i="33"/>
  <c r="I28" i="33"/>
  <c r="AP31" i="23"/>
  <c r="AP28" i="23"/>
  <c r="AP29" i="23"/>
  <c r="AP27" i="23"/>
  <c r="AP30" i="23"/>
  <c r="AG28" i="22"/>
  <c r="AG29" i="22"/>
  <c r="AG30" i="22"/>
  <c r="AG27" i="22"/>
  <c r="AG26" i="22"/>
  <c r="AA25" i="42"/>
  <c r="AA28" i="42"/>
  <c r="AA26" i="42"/>
  <c r="AA29" i="42"/>
  <c r="AA27" i="42"/>
  <c r="E26" i="30"/>
  <c r="E25" i="30"/>
  <c r="E29" i="30"/>
  <c r="E27" i="30"/>
  <c r="E28" i="30"/>
  <c r="Q28" i="46"/>
  <c r="Q32" i="46"/>
  <c r="Q29" i="46"/>
  <c r="Q30" i="46"/>
  <c r="Q31" i="46"/>
  <c r="AC30" i="43"/>
  <c r="Q26" i="37"/>
  <c r="Q28" i="37"/>
  <c r="Q27" i="37"/>
  <c r="Q25" i="37"/>
  <c r="Q29" i="37"/>
  <c r="AG30" i="39"/>
  <c r="AG33" i="39"/>
  <c r="AG31" i="39"/>
  <c r="AG29" i="39"/>
  <c r="AG32" i="39"/>
  <c r="I30" i="49"/>
  <c r="I27" i="49"/>
  <c r="I28" i="49"/>
  <c r="I29" i="49"/>
  <c r="I31" i="49"/>
  <c r="AV27" i="49"/>
  <c r="AV28" i="49"/>
  <c r="AV30" i="49"/>
  <c r="AV29" i="49"/>
  <c r="AV31" i="49"/>
  <c r="AP25" i="27"/>
  <c r="AP29" i="27"/>
  <c r="AP27" i="27"/>
  <c r="AP28" i="27"/>
  <c r="AP26" i="27"/>
  <c r="AG33" i="19"/>
  <c r="AG36" i="19"/>
  <c r="AG37" i="19"/>
  <c r="AG34" i="19"/>
  <c r="AG35" i="19"/>
  <c r="AG29" i="25"/>
  <c r="AG28" i="25"/>
  <c r="AG27" i="25"/>
  <c r="AG31" i="25"/>
  <c r="AG30" i="25"/>
  <c r="AA25" i="37"/>
  <c r="AA29" i="37"/>
  <c r="AA28" i="37"/>
  <c r="AA26" i="37"/>
  <c r="AA27" i="37"/>
  <c r="AC31" i="21"/>
  <c r="AC27" i="21"/>
  <c r="AC28" i="21"/>
  <c r="AC29" i="21"/>
  <c r="AC30" i="21"/>
  <c r="K28" i="33"/>
  <c r="K27" i="33"/>
  <c r="K25" i="33"/>
  <c r="K29" i="33"/>
  <c r="K26" i="33"/>
  <c r="AJ27" i="47"/>
  <c r="AJ28" i="47"/>
  <c r="AJ29" i="47"/>
  <c r="AJ30" i="47"/>
  <c r="AJ31" i="47"/>
  <c r="U28" i="44"/>
  <c r="U27" i="44"/>
  <c r="U26" i="44"/>
  <c r="U29" i="44"/>
  <c r="U25" i="44"/>
  <c r="R27" i="28"/>
  <c r="R29" i="28"/>
  <c r="R26" i="28"/>
  <c r="R28" i="28"/>
  <c r="R30" i="28"/>
  <c r="AI31" i="46"/>
  <c r="AI28" i="46"/>
  <c r="AI32" i="46"/>
  <c r="AI30" i="46"/>
  <c r="AI29" i="46"/>
  <c r="U28" i="49"/>
  <c r="U29" i="49"/>
  <c r="U31" i="49"/>
  <c r="U27" i="49"/>
  <c r="U30" i="49"/>
  <c r="I33" i="19"/>
  <c r="I36" i="19"/>
  <c r="I37" i="19"/>
  <c r="I35" i="19"/>
  <c r="I34" i="19"/>
  <c r="F29" i="38"/>
  <c r="F32" i="38"/>
  <c r="F30" i="38"/>
  <c r="F31" i="38"/>
  <c r="F33" i="38"/>
  <c r="I28" i="21"/>
  <c r="I29" i="21"/>
  <c r="I30" i="21"/>
  <c r="I27" i="21"/>
  <c r="I31" i="21"/>
  <c r="AI27" i="22"/>
  <c r="AI28" i="22"/>
  <c r="AI29" i="22"/>
  <c r="AI30" i="22"/>
  <c r="AI26" i="22"/>
  <c r="AP31" i="34"/>
  <c r="AP29" i="34"/>
  <c r="AP32" i="34"/>
  <c r="AP30" i="34"/>
  <c r="AP33" i="34"/>
  <c r="C28" i="44"/>
  <c r="C27" i="44"/>
  <c r="C25" i="44"/>
  <c r="C26" i="44"/>
  <c r="C29" i="44"/>
  <c r="O32" i="51"/>
  <c r="O30" i="51"/>
  <c r="O33" i="51"/>
  <c r="O31" i="51"/>
  <c r="O29" i="51"/>
  <c r="I28" i="47"/>
  <c r="I29" i="47"/>
  <c r="I30" i="47"/>
  <c r="I31" i="47"/>
  <c r="I27" i="47"/>
  <c r="L28" i="25"/>
  <c r="L27" i="25"/>
  <c r="L31" i="25"/>
  <c r="L30" i="25"/>
  <c r="L29" i="25"/>
  <c r="AS34" i="19"/>
  <c r="AS37" i="19"/>
  <c r="AS35" i="19"/>
  <c r="AS33" i="19"/>
  <c r="AS36" i="19"/>
  <c r="K26" i="44"/>
  <c r="K25" i="44"/>
  <c r="K29" i="44"/>
  <c r="K28" i="44"/>
  <c r="K27" i="44"/>
  <c r="R31" i="34"/>
  <c r="R29" i="34"/>
  <c r="R32" i="34"/>
  <c r="R30" i="34"/>
  <c r="R33" i="34"/>
  <c r="BE30" i="51"/>
  <c r="BE33" i="51"/>
  <c r="BE31" i="51"/>
  <c r="BE29" i="51"/>
  <c r="BE32" i="51"/>
  <c r="AC28" i="33"/>
  <c r="AC27" i="33"/>
  <c r="AC26" i="33"/>
  <c r="AC29" i="33"/>
  <c r="AC25" i="33"/>
  <c r="BB33" i="51"/>
  <c r="BB31" i="51"/>
  <c r="BB32" i="51"/>
  <c r="BB30" i="51"/>
  <c r="BB29" i="51"/>
  <c r="U27" i="47"/>
  <c r="U29" i="47"/>
  <c r="U28" i="47"/>
  <c r="U30" i="47"/>
  <c r="U31" i="47"/>
  <c r="O27" i="47"/>
  <c r="O28" i="47"/>
  <c r="O29" i="47"/>
  <c r="O31" i="47"/>
  <c r="O30" i="47"/>
  <c r="U26" i="22"/>
  <c r="U27" i="22"/>
  <c r="U28" i="22"/>
  <c r="U29" i="22"/>
  <c r="U30" i="22"/>
  <c r="X27" i="25"/>
  <c r="X28" i="25"/>
  <c r="X29" i="25"/>
  <c r="X30" i="25"/>
  <c r="X31" i="25"/>
  <c r="AG30" i="29"/>
  <c r="AG31" i="29"/>
  <c r="AG28" i="29"/>
  <c r="AG32" i="29"/>
  <c r="AG29" i="29"/>
  <c r="I29" i="35"/>
  <c r="I30" i="35"/>
  <c r="I31" i="35"/>
  <c r="I32" i="35"/>
  <c r="I33" i="35"/>
  <c r="AP37" i="19"/>
  <c r="AP35" i="19"/>
  <c r="AP36" i="19"/>
  <c r="AP34" i="19"/>
  <c r="AP33" i="19"/>
  <c r="AY31" i="51"/>
  <c r="AY29" i="51"/>
  <c r="AY30" i="51"/>
  <c r="AY32" i="51"/>
  <c r="AY33" i="51"/>
  <c r="AM27" i="47"/>
  <c r="AM28" i="47"/>
  <c r="AM29" i="47"/>
  <c r="AM31" i="47"/>
  <c r="AM30" i="47"/>
  <c r="S27" i="31"/>
  <c r="S26" i="31"/>
  <c r="S25" i="31"/>
  <c r="S29" i="31"/>
  <c r="S28" i="31"/>
  <c r="S25" i="30"/>
  <c r="S29" i="30"/>
  <c r="S28" i="30"/>
  <c r="S27" i="30"/>
  <c r="S26" i="30"/>
  <c r="Y30" i="36"/>
  <c r="Y31" i="36"/>
  <c r="Y28" i="36"/>
  <c r="Y32" i="36"/>
  <c r="Y29" i="36"/>
  <c r="AS26" i="28"/>
  <c r="AS28" i="28"/>
  <c r="AS30" i="28"/>
  <c r="AS27" i="28"/>
  <c r="AS29" i="28"/>
  <c r="AM35" i="19"/>
  <c r="AM33" i="19"/>
  <c r="AM34" i="19"/>
  <c r="AM36" i="19"/>
  <c r="AM37" i="19"/>
  <c r="U25" i="42"/>
  <c r="U29" i="42"/>
  <c r="U28" i="42"/>
  <c r="U26" i="42"/>
  <c r="U27" i="42"/>
  <c r="I29" i="34"/>
  <c r="I32" i="34"/>
  <c r="I30" i="34"/>
  <c r="I33" i="34"/>
  <c r="I31" i="34"/>
  <c r="S27" i="22"/>
  <c r="S28" i="22"/>
  <c r="S29" i="22"/>
  <c r="S30" i="22"/>
  <c r="S26" i="22"/>
  <c r="AA26" i="28"/>
  <c r="AA27" i="28"/>
  <c r="AA28" i="28"/>
  <c r="AA29" i="28"/>
  <c r="AA30" i="28"/>
  <c r="X34" i="19"/>
  <c r="X37" i="19"/>
  <c r="X33" i="19"/>
  <c r="X36" i="19"/>
  <c r="X35" i="19"/>
  <c r="U26" i="33"/>
  <c r="U25" i="33"/>
  <c r="U29" i="33"/>
  <c r="U28" i="33"/>
  <c r="U27" i="33"/>
  <c r="C26" i="42"/>
  <c r="C28" i="42"/>
  <c r="C25" i="42"/>
  <c r="C29" i="42"/>
  <c r="C27" i="42"/>
  <c r="AV31" i="51"/>
  <c r="AV29" i="51"/>
  <c r="AV32" i="51"/>
  <c r="AV30" i="51"/>
  <c r="AV33" i="51"/>
  <c r="I26" i="28"/>
  <c r="I27" i="28"/>
  <c r="I28" i="28"/>
  <c r="I29" i="28"/>
  <c r="I30" i="28"/>
  <c r="AD33" i="48"/>
  <c r="AD35" i="48"/>
  <c r="AD32" i="48"/>
  <c r="AD36" i="48"/>
  <c r="AD34" i="48"/>
  <c r="AD28" i="52"/>
  <c r="AD30" i="52"/>
  <c r="AD31" i="52"/>
  <c r="AD27" i="52"/>
  <c r="AD29" i="52"/>
  <c r="Y26" i="42"/>
  <c r="Y25" i="42"/>
  <c r="Y28" i="42"/>
  <c r="Y29" i="42"/>
  <c r="Y27" i="42"/>
  <c r="AJ31" i="38"/>
  <c r="AJ30" i="38"/>
  <c r="AJ29" i="38"/>
  <c r="AJ33" i="38"/>
  <c r="AJ32" i="38"/>
  <c r="I30" i="39"/>
  <c r="I33" i="39"/>
  <c r="I29" i="39"/>
  <c r="I32" i="39"/>
  <c r="I31" i="39"/>
  <c r="R29" i="39"/>
  <c r="R32" i="39"/>
  <c r="R33" i="39"/>
  <c r="R30" i="39"/>
  <c r="R31" i="39"/>
  <c r="F31" i="49"/>
  <c r="F28" i="49"/>
  <c r="F27" i="49"/>
  <c r="F29" i="49"/>
  <c r="F30" i="49"/>
  <c r="L29" i="49"/>
  <c r="L31" i="49"/>
  <c r="L27" i="49"/>
  <c r="L28" i="49"/>
  <c r="L30" i="49"/>
  <c r="I27" i="27"/>
  <c r="I26" i="27"/>
  <c r="I25" i="27"/>
  <c r="I29" i="27"/>
  <c r="I28" i="27"/>
  <c r="AJ35" i="19"/>
  <c r="AJ33" i="19"/>
  <c r="AJ36" i="19"/>
  <c r="AJ34" i="19"/>
  <c r="AJ37" i="19"/>
  <c r="C27" i="25"/>
  <c r="C31" i="25"/>
  <c r="C30" i="25"/>
  <c r="C29" i="25"/>
  <c r="C28" i="25"/>
  <c r="I28" i="37"/>
  <c r="I26" i="37"/>
  <c r="I25" i="37"/>
  <c r="I29" i="37"/>
  <c r="I27" i="37"/>
  <c r="S28" i="21"/>
  <c r="S29" i="21"/>
  <c r="S31" i="21"/>
  <c r="S27" i="21"/>
  <c r="S30" i="21"/>
  <c r="M26" i="44"/>
  <c r="M25" i="44"/>
  <c r="M29" i="44"/>
  <c r="M28" i="44"/>
  <c r="M27" i="44"/>
  <c r="AY36" i="19"/>
  <c r="AY34" i="19"/>
  <c r="AY37" i="19"/>
  <c r="AY35" i="19"/>
  <c r="AY33" i="19"/>
  <c r="Y29" i="35"/>
  <c r="Y30" i="35"/>
  <c r="Y31" i="35"/>
  <c r="Y32" i="35"/>
  <c r="Y33" i="35"/>
  <c r="E28" i="44"/>
  <c r="E27" i="44"/>
  <c r="E26" i="44"/>
  <c r="E25" i="44"/>
  <c r="E29" i="44"/>
  <c r="AS27" i="47"/>
  <c r="AS29" i="47"/>
  <c r="AS30" i="47"/>
  <c r="AS28" i="47"/>
  <c r="AS31" i="47"/>
  <c r="L28" i="52"/>
  <c r="L29" i="52"/>
  <c r="L31" i="52"/>
  <c r="L30" i="52"/>
  <c r="L27" i="52"/>
  <c r="AV29" i="39"/>
  <c r="AV33" i="39"/>
  <c r="AV31" i="39"/>
  <c r="AV32" i="39"/>
  <c r="AV30" i="39"/>
  <c r="G27" i="30"/>
  <c r="G26" i="30"/>
  <c r="G29" i="30"/>
  <c r="G25" i="30"/>
  <c r="G28" i="30"/>
  <c r="AC30" i="22"/>
  <c r="AC27" i="22"/>
  <c r="AC29" i="22"/>
  <c r="AC28" i="22"/>
  <c r="AC26" i="22"/>
  <c r="AG28" i="47"/>
  <c r="AG29" i="47"/>
  <c r="AG30" i="47"/>
  <c r="AG31" i="47"/>
  <c r="AG27" i="47"/>
  <c r="AA33" i="48"/>
  <c r="AA35" i="48"/>
  <c r="AA32" i="48"/>
  <c r="AA34" i="48"/>
  <c r="AA36" i="48"/>
  <c r="O35" i="19"/>
  <c r="O33" i="19"/>
  <c r="O34" i="19"/>
  <c r="O36" i="19"/>
  <c r="O37" i="19"/>
  <c r="AK31" i="46"/>
  <c r="AK28" i="46"/>
  <c r="AK29" i="46"/>
  <c r="AK32" i="46"/>
  <c r="AK30" i="46"/>
  <c r="E30" i="35"/>
  <c r="E31" i="35"/>
  <c r="E32" i="35"/>
  <c r="E33" i="35"/>
  <c r="E29" i="35"/>
  <c r="U33" i="34"/>
  <c r="U31" i="34"/>
  <c r="U29" i="34"/>
  <c r="U32" i="34"/>
  <c r="U30" i="34"/>
  <c r="C30" i="34"/>
  <c r="C33" i="34"/>
  <c r="C31" i="34"/>
  <c r="C29" i="34"/>
  <c r="C32" i="34"/>
  <c r="U31" i="52"/>
  <c r="U28" i="52"/>
  <c r="U29" i="52"/>
  <c r="U27" i="52"/>
  <c r="U30" i="52"/>
  <c r="BB33" i="19"/>
  <c r="BB36" i="19"/>
  <c r="BB34" i="19"/>
  <c r="BB35" i="19"/>
  <c r="BB37" i="19"/>
  <c r="F33" i="19"/>
  <c r="F36" i="19"/>
  <c r="F34" i="19"/>
  <c r="F35" i="19"/>
  <c r="F37" i="19"/>
  <c r="M31" i="21"/>
  <c r="M27" i="21"/>
  <c r="M28" i="21"/>
  <c r="M29" i="21"/>
  <c r="M30" i="21"/>
  <c r="AD29" i="38"/>
  <c r="AD31" i="38"/>
  <c r="AD30" i="38"/>
  <c r="AD32" i="38"/>
  <c r="AD33" i="38"/>
  <c r="R31" i="23"/>
  <c r="R28" i="23"/>
  <c r="R29" i="23"/>
  <c r="R30" i="23"/>
  <c r="R27" i="23"/>
  <c r="AE28" i="46"/>
  <c r="AE32" i="46"/>
  <c r="AE29" i="46"/>
  <c r="AE30" i="46"/>
  <c r="AE31" i="46"/>
  <c r="I30" i="51"/>
  <c r="I33" i="51"/>
  <c r="I31" i="51"/>
  <c r="I29" i="51"/>
  <c r="I32" i="51"/>
  <c r="AC29" i="46"/>
  <c r="AC30" i="46"/>
  <c r="AC31" i="46"/>
  <c r="AC28" i="46"/>
  <c r="AC32" i="46"/>
  <c r="X27" i="49"/>
  <c r="X28" i="49"/>
  <c r="X30" i="49"/>
  <c r="X29" i="49"/>
  <c r="X31" i="49"/>
  <c r="I30" i="36"/>
  <c r="I31" i="36"/>
  <c r="I28" i="36"/>
  <c r="I32" i="36"/>
  <c r="I29" i="36"/>
  <c r="C30" i="47"/>
  <c r="C31" i="47"/>
  <c r="C27" i="47"/>
  <c r="C28" i="47"/>
  <c r="C29" i="47"/>
  <c r="L30" i="51"/>
  <c r="L33" i="51"/>
  <c r="L29" i="51"/>
  <c r="L31" i="51"/>
  <c r="L32" i="51"/>
  <c r="AS30" i="38"/>
  <c r="AS31" i="38"/>
  <c r="AS32" i="38"/>
  <c r="AS29" i="38"/>
  <c r="AS33" i="38"/>
  <c r="AD32" i="34"/>
  <c r="AD30" i="34"/>
  <c r="AD33" i="34"/>
  <c r="AD31" i="34"/>
  <c r="AD29" i="34"/>
  <c r="E26" i="33"/>
  <c r="E25" i="33"/>
  <c r="E29" i="33"/>
  <c r="E28" i="33"/>
  <c r="E27" i="33"/>
  <c r="AC29" i="36"/>
  <c r="AC30" i="36"/>
  <c r="AC31" i="36"/>
  <c r="AC28" i="36"/>
  <c r="AC32" i="36"/>
  <c r="AE30" i="29"/>
  <c r="AE31" i="29"/>
  <c r="AE29" i="29"/>
  <c r="AE28" i="29"/>
  <c r="AE32" i="29"/>
  <c r="AV31" i="47"/>
  <c r="AV28" i="47"/>
  <c r="AV30" i="47"/>
  <c r="AV29" i="47"/>
  <c r="AV27" i="47"/>
  <c r="AI31" i="36"/>
  <c r="AI28" i="36"/>
  <c r="AI32" i="36"/>
  <c r="AI30" i="36"/>
  <c r="AI29" i="36"/>
  <c r="Y25" i="31"/>
  <c r="Y29" i="31"/>
  <c r="Y28" i="31"/>
  <c r="Y26" i="31"/>
  <c r="Y27" i="31"/>
  <c r="R29" i="51"/>
  <c r="R32" i="51"/>
  <c r="R30" i="51"/>
  <c r="R31" i="51"/>
  <c r="R33" i="51"/>
  <c r="L32" i="48"/>
  <c r="L34" i="48"/>
  <c r="L36" i="48"/>
  <c r="L33" i="48"/>
  <c r="L35" i="48"/>
  <c r="S28" i="44"/>
  <c r="S27" i="44"/>
  <c r="S26" i="44"/>
  <c r="S29" i="44"/>
  <c r="S25" i="44"/>
  <c r="AJ28" i="52"/>
  <c r="AJ29" i="52"/>
  <c r="AJ31" i="52"/>
  <c r="AJ27" i="52"/>
  <c r="AJ30" i="52"/>
  <c r="Y26" i="22"/>
  <c r="Y27" i="22"/>
  <c r="Y29" i="22"/>
  <c r="Y28" i="22"/>
  <c r="Y30" i="22"/>
  <c r="F33" i="51"/>
  <c r="F31" i="51"/>
  <c r="F32" i="51"/>
  <c r="F29" i="51"/>
  <c r="F30" i="51"/>
  <c r="AD29" i="47"/>
  <c r="AD30" i="47"/>
  <c r="AD31" i="47"/>
  <c r="AD28" i="47"/>
  <c r="AD27" i="47"/>
  <c r="M31" i="29"/>
  <c r="M28" i="29"/>
  <c r="M32" i="29"/>
  <c r="M29" i="29"/>
  <c r="M30" i="29"/>
  <c r="F28" i="52"/>
  <c r="F30" i="52"/>
  <c r="F31" i="52"/>
  <c r="F29" i="52"/>
  <c r="F27" i="52"/>
  <c r="Q28" i="42"/>
  <c r="Q26" i="42"/>
  <c r="Q27" i="42"/>
  <c r="Q29" i="42"/>
  <c r="Q25" i="42"/>
  <c r="O31" i="38"/>
  <c r="O33" i="38"/>
  <c r="O30" i="38"/>
  <c r="O29" i="38"/>
  <c r="O32" i="38"/>
  <c r="U31" i="39"/>
  <c r="U29" i="39"/>
  <c r="U32" i="39"/>
  <c r="U30" i="39"/>
  <c r="U33" i="39"/>
  <c r="AJ32" i="39"/>
  <c r="AJ30" i="39"/>
  <c r="AJ33" i="39"/>
  <c r="AJ31" i="39"/>
  <c r="AJ29" i="39"/>
  <c r="AS28" i="49"/>
  <c r="AS29" i="49"/>
  <c r="AS31" i="49"/>
  <c r="AS30" i="49"/>
  <c r="AS27" i="49"/>
  <c r="W27" i="42"/>
  <c r="W25" i="42"/>
  <c r="W28" i="42"/>
  <c r="W26" i="42"/>
  <c r="W29" i="42"/>
  <c r="AG27" i="27"/>
  <c r="AG26" i="27"/>
  <c r="AG25" i="27"/>
  <c r="AG29" i="27"/>
  <c r="AG28" i="27"/>
  <c r="AA36" i="19"/>
  <c r="AA34" i="19"/>
  <c r="AA37" i="19"/>
  <c r="AA35" i="19"/>
  <c r="AA33" i="19"/>
  <c r="AS27" i="25"/>
  <c r="AS28" i="25"/>
  <c r="AS29" i="25"/>
  <c r="AS30" i="25"/>
  <c r="AS31" i="25"/>
  <c r="K25" i="37"/>
  <c r="K29" i="37"/>
  <c r="K28" i="37"/>
  <c r="K27" i="37"/>
  <c r="K26" i="37"/>
  <c r="AI28" i="21"/>
  <c r="AI29" i="21"/>
  <c r="AI31" i="21"/>
  <c r="AI30" i="21"/>
  <c r="AI27" i="21"/>
  <c r="W27" i="30"/>
  <c r="W26" i="30"/>
  <c r="W25" i="30"/>
  <c r="W28" i="30"/>
  <c r="W29" i="30"/>
  <c r="O26" i="31"/>
  <c r="O25" i="31"/>
  <c r="O29" i="31"/>
  <c r="O28" i="31"/>
  <c r="O27" i="31"/>
  <c r="AA33" i="39"/>
  <c r="AA31" i="39"/>
  <c r="AA32" i="39"/>
  <c r="AA29" i="39"/>
  <c r="AA30" i="39"/>
  <c r="U30" i="38"/>
  <c r="U32" i="38"/>
  <c r="U31" i="38"/>
  <c r="U29" i="38"/>
  <c r="U33" i="38"/>
  <c r="U29" i="29"/>
  <c r="U30" i="29"/>
  <c r="U31" i="29"/>
  <c r="U28" i="29"/>
  <c r="U32" i="29"/>
  <c r="U27" i="37"/>
  <c r="U25" i="37"/>
  <c r="U29" i="37"/>
  <c r="U28" i="37"/>
  <c r="U26" i="37"/>
  <c r="L29" i="34"/>
  <c r="L32" i="34"/>
  <c r="L30" i="34"/>
  <c r="L33" i="34"/>
  <c r="L31" i="34"/>
  <c r="F26" i="28"/>
  <c r="F27" i="28"/>
  <c r="F28" i="28"/>
  <c r="F29" i="28"/>
  <c r="F30" i="28"/>
  <c r="BE29" i="34"/>
  <c r="BE32" i="34"/>
  <c r="BE30" i="34"/>
  <c r="BE33" i="34"/>
  <c r="BE31" i="34"/>
  <c r="Q25" i="33"/>
  <c r="Q29" i="33"/>
  <c r="Q28" i="33"/>
  <c r="Q27" i="33"/>
  <c r="Q26" i="33"/>
  <c r="AD30" i="39"/>
  <c r="AD31" i="39"/>
  <c r="AD29" i="39"/>
  <c r="AD32" i="39"/>
  <c r="AD33" i="39"/>
  <c r="G28" i="31"/>
  <c r="G27" i="31"/>
  <c r="G26" i="31"/>
  <c r="G29" i="31"/>
  <c r="G25" i="31"/>
  <c r="U30" i="23"/>
  <c r="U31" i="23"/>
  <c r="U27" i="23"/>
  <c r="U28" i="23"/>
  <c r="U29" i="23"/>
  <c r="E29" i="29"/>
  <c r="E30" i="29"/>
  <c r="E31" i="29"/>
  <c r="E28" i="29"/>
  <c r="E32" i="29"/>
  <c r="AY31" i="38"/>
  <c r="AY30" i="38"/>
  <c r="AY32" i="38"/>
  <c r="AY29" i="38"/>
  <c r="AY33" i="38"/>
  <c r="S31" i="46"/>
  <c r="S28" i="46"/>
  <c r="S32" i="46"/>
  <c r="S30" i="46"/>
  <c r="S29" i="46"/>
  <c r="C28" i="23"/>
  <c r="C29" i="23"/>
  <c r="C30" i="23"/>
  <c r="C31" i="23"/>
  <c r="C27" i="23"/>
  <c r="BB33" i="48"/>
  <c r="BB35" i="48"/>
  <c r="BB32" i="48"/>
  <c r="BB36" i="48"/>
  <c r="BB34" i="48"/>
  <c r="X33" i="48"/>
  <c r="X35" i="48"/>
  <c r="X32" i="48"/>
  <c r="X34" i="48"/>
  <c r="X36" i="48"/>
  <c r="F33" i="48"/>
  <c r="F35" i="48"/>
  <c r="F32" i="48"/>
  <c r="F36" i="48"/>
  <c r="F34" i="48"/>
  <c r="AM28" i="32"/>
  <c r="AM25" i="32"/>
  <c r="AM29" i="32"/>
  <c r="AM26" i="32"/>
  <c r="AM27" i="32"/>
  <c r="AA28" i="23"/>
  <c r="AA29" i="23"/>
  <c r="AA30" i="23"/>
  <c r="AA31" i="23"/>
  <c r="AA27" i="23"/>
  <c r="M29" i="30"/>
  <c r="M27" i="30"/>
  <c r="M26" i="30"/>
  <c r="M25" i="30"/>
  <c r="M28" i="30"/>
  <c r="AA25" i="31"/>
  <c r="AA29" i="31"/>
  <c r="AA28" i="31"/>
  <c r="AA27" i="31"/>
  <c r="AA26" i="31"/>
  <c r="C33" i="48"/>
  <c r="C35" i="48"/>
  <c r="C32" i="48"/>
  <c r="C34" i="48"/>
  <c r="C36" i="48"/>
  <c r="U29" i="32"/>
  <c r="U26" i="32"/>
  <c r="U28" i="32"/>
  <c r="U27" i="32"/>
  <c r="U25" i="32"/>
  <c r="AA30" i="34"/>
  <c r="AA33" i="34"/>
  <c r="AA31" i="34"/>
  <c r="AA29" i="34"/>
  <c r="AA32" i="34"/>
  <c r="F27" i="27"/>
  <c r="F26" i="27"/>
  <c r="F25" i="27"/>
  <c r="F29" i="27"/>
  <c r="F28" i="27"/>
  <c r="R32" i="48"/>
  <c r="R34" i="48"/>
  <c r="R36" i="48"/>
  <c r="R35" i="48"/>
  <c r="R33" i="48"/>
  <c r="I27" i="23"/>
  <c r="I28" i="23"/>
  <c r="I29" i="23"/>
  <c r="I31" i="23"/>
  <c r="I30" i="23"/>
  <c r="F27" i="23"/>
  <c r="F28" i="23"/>
  <c r="F29" i="23"/>
  <c r="F30" i="23"/>
  <c r="F31" i="23"/>
  <c r="S29" i="29"/>
  <c r="S30" i="29"/>
  <c r="S28" i="29"/>
  <c r="S32" i="29"/>
  <c r="S31" i="29"/>
  <c r="Q28" i="22"/>
  <c r="Q29" i="22"/>
  <c r="Q30" i="22"/>
  <c r="Q27" i="22"/>
  <c r="Q26" i="22"/>
  <c r="C36" i="19"/>
  <c r="C34" i="19"/>
  <c r="C37" i="19"/>
  <c r="C35" i="19"/>
  <c r="C33" i="19"/>
  <c r="AV30" i="34"/>
  <c r="AV33" i="34"/>
  <c r="AV31" i="34"/>
  <c r="AV29" i="34"/>
  <c r="AV32" i="34"/>
  <c r="BH32" i="48"/>
  <c r="BH34" i="48"/>
  <c r="BH36" i="48"/>
  <c r="BH33" i="48"/>
  <c r="BH35" i="48"/>
  <c r="R32" i="38"/>
  <c r="R31" i="38"/>
  <c r="R33" i="38"/>
  <c r="R29" i="38"/>
  <c r="R30" i="38"/>
  <c r="AY33" i="39"/>
  <c r="AY31" i="39"/>
  <c r="AY32" i="39"/>
  <c r="AY29" i="39"/>
  <c r="AY30" i="39"/>
  <c r="X31" i="47"/>
  <c r="X28" i="47"/>
  <c r="X30" i="47"/>
  <c r="X27" i="47"/>
  <c r="X29" i="47"/>
  <c r="BQ33" i="19"/>
  <c r="BQ36" i="19"/>
  <c r="BQ37" i="19"/>
  <c r="BQ34" i="19"/>
  <c r="BQ35" i="19"/>
  <c r="K29" i="30"/>
  <c r="K28" i="30"/>
  <c r="K26" i="30"/>
  <c r="K25" i="30"/>
  <c r="K27" i="30"/>
  <c r="M28" i="33"/>
  <c r="M27" i="33"/>
  <c r="M26" i="33"/>
  <c r="M29" i="33"/>
  <c r="M25" i="33"/>
  <c r="O28" i="49"/>
  <c r="O30" i="49"/>
  <c r="O31" i="49"/>
  <c r="O27" i="49"/>
  <c r="O29" i="49"/>
  <c r="X29" i="39"/>
  <c r="X30" i="39"/>
  <c r="X31" i="39"/>
  <c r="X32" i="39"/>
  <c r="X33" i="39"/>
  <c r="AA26" i="44"/>
  <c r="AA25" i="44"/>
  <c r="AA29" i="44"/>
  <c r="AA27" i="44"/>
  <c r="AA28" i="44"/>
  <c r="AG27" i="52"/>
  <c r="AG29" i="52"/>
  <c r="AG30" i="52"/>
  <c r="AG28" i="52"/>
  <c r="AG31" i="52"/>
  <c r="I26" i="42"/>
  <c r="I27" i="42"/>
  <c r="I25" i="42"/>
  <c r="I28" i="42"/>
  <c r="I29" i="42"/>
  <c r="C32" i="38"/>
  <c r="C29" i="38"/>
  <c r="C31" i="38"/>
  <c r="C33" i="38"/>
  <c r="C30" i="38"/>
  <c r="O27" i="44"/>
  <c r="O26" i="44"/>
  <c r="O25" i="44"/>
  <c r="O28" i="44"/>
  <c r="O29" i="44"/>
  <c r="O29" i="39"/>
  <c r="O30" i="39"/>
  <c r="O32" i="39"/>
  <c r="O33" i="39"/>
  <c r="O31" i="39"/>
  <c r="BE30" i="39"/>
  <c r="BE33" i="39"/>
  <c r="BE32" i="39"/>
  <c r="BE29" i="39"/>
  <c r="BE31" i="39"/>
  <c r="AA27" i="49"/>
  <c r="AA29" i="49"/>
  <c r="AA28" i="49"/>
  <c r="AA30" i="49"/>
  <c r="AA31" i="49"/>
  <c r="L28" i="27"/>
  <c r="L27" i="27"/>
  <c r="L26" i="27"/>
  <c r="L25" i="27"/>
  <c r="L29" i="27"/>
  <c r="L35" i="19"/>
  <c r="L33" i="19"/>
  <c r="L36" i="19"/>
  <c r="L34" i="19"/>
  <c r="L37" i="19"/>
  <c r="Y28" i="21"/>
  <c r="Y29" i="21"/>
  <c r="Y30" i="21"/>
  <c r="Y27" i="21"/>
  <c r="Y31" i="21"/>
  <c r="R27" i="25"/>
  <c r="R28" i="25"/>
  <c r="R29" i="25"/>
  <c r="R30" i="25"/>
  <c r="R31" i="25"/>
  <c r="S27" i="37"/>
  <c r="S26" i="37"/>
  <c r="S29" i="37"/>
  <c r="S28" i="37"/>
  <c r="S25" i="37"/>
  <c r="K27" i="21"/>
  <c r="K28" i="21"/>
  <c r="K29" i="21"/>
  <c r="K31" i="21"/>
  <c r="K30" i="21"/>
  <c r="U27" i="21"/>
  <c r="U28" i="21"/>
  <c r="U30" i="21"/>
  <c r="U31" i="21"/>
  <c r="U29" i="21"/>
  <c r="C31" i="36"/>
  <c r="C28" i="36"/>
  <c r="C32" i="36"/>
  <c r="C30" i="36"/>
  <c r="C29" i="36"/>
  <c r="U33" i="48"/>
  <c r="U35" i="48"/>
  <c r="U32" i="48"/>
  <c r="U34" i="48"/>
  <c r="U36" i="48"/>
  <c r="I25" i="44"/>
  <c r="I29" i="44"/>
  <c r="I28" i="44"/>
  <c r="I27" i="44"/>
  <c r="I26" i="44"/>
  <c r="AC31" i="29"/>
  <c r="AC28" i="29"/>
  <c r="AC32" i="29"/>
  <c r="AC29" i="29"/>
  <c r="AC30" i="29"/>
  <c r="L26" i="28"/>
  <c r="L27" i="28"/>
  <c r="L28" i="28"/>
  <c r="L29" i="28"/>
  <c r="L30" i="28"/>
  <c r="O28" i="32"/>
  <c r="O25" i="32"/>
  <c r="O29" i="32"/>
  <c r="O27" i="32"/>
  <c r="O26" i="32"/>
  <c r="AM27" i="23"/>
  <c r="AM29" i="23"/>
  <c r="AM30" i="23"/>
  <c r="AM31" i="23"/>
  <c r="AM28" i="23"/>
  <c r="L28" i="32"/>
  <c r="L25" i="32"/>
  <c r="L27" i="32"/>
  <c r="L29" i="32"/>
  <c r="L26" i="32"/>
  <c r="AD26" i="28"/>
  <c r="AD27" i="28"/>
  <c r="AD28" i="28"/>
  <c r="AD29" i="28"/>
  <c r="AD30" i="28"/>
  <c r="AM31" i="38"/>
  <c r="AM30" i="38"/>
  <c r="AM29" i="38"/>
  <c r="AM33" i="38"/>
  <c r="AM32" i="38"/>
  <c r="R27" i="49"/>
  <c r="R29" i="49"/>
  <c r="R30" i="49"/>
  <c r="R28" i="49"/>
  <c r="R31" i="49"/>
  <c r="AJ28" i="27"/>
  <c r="AJ26" i="27"/>
  <c r="AJ25" i="27"/>
  <c r="AJ27" i="27"/>
  <c r="AJ29" i="27"/>
  <c r="AA29" i="25"/>
  <c r="AA28" i="25"/>
  <c r="AA31" i="25"/>
  <c r="AA30" i="25"/>
  <c r="AA27" i="25"/>
  <c r="AC26" i="31"/>
  <c r="AC25" i="31"/>
  <c r="AC29" i="31"/>
  <c r="AC27" i="31"/>
  <c r="AC28" i="31"/>
  <c r="AY29" i="52"/>
  <c r="AY31" i="52"/>
  <c r="AY27" i="52"/>
  <c r="AY28" i="52"/>
  <c r="AY30" i="52"/>
  <c r="O30" i="29"/>
  <c r="O31" i="29"/>
  <c r="O29" i="29"/>
  <c r="O28" i="29"/>
  <c r="O32" i="29"/>
  <c r="AE29" i="35"/>
  <c r="AE30" i="35"/>
  <c r="AE31" i="35"/>
  <c r="AE32" i="35"/>
  <c r="AE33" i="35"/>
  <c r="C27" i="31"/>
  <c r="C26" i="31"/>
  <c r="C25" i="31"/>
  <c r="C29" i="31"/>
  <c r="C28" i="31"/>
  <c r="K31" i="29"/>
  <c r="K28" i="29"/>
  <c r="K32" i="29"/>
  <c r="K30" i="29"/>
  <c r="K29" i="29"/>
  <c r="AG29" i="38"/>
  <c r="AG33" i="38"/>
  <c r="AG32" i="38"/>
  <c r="AG31" i="38"/>
  <c r="AG30" i="38"/>
  <c r="AP32" i="38"/>
  <c r="AP30" i="38"/>
  <c r="AP29" i="38"/>
  <c r="AP33" i="38"/>
  <c r="AP31" i="38"/>
  <c r="I25" i="32"/>
  <c r="I27" i="32"/>
  <c r="I26" i="32"/>
  <c r="I29" i="32"/>
  <c r="I28" i="32"/>
  <c r="BB30" i="39"/>
  <c r="BB31" i="39"/>
  <c r="BB29" i="39"/>
  <c r="BB33" i="39"/>
  <c r="BB32" i="39"/>
  <c r="O26" i="37"/>
  <c r="O25" i="37"/>
  <c r="O29" i="37"/>
  <c r="O28" i="37"/>
  <c r="O27" i="37"/>
  <c r="AJ27" i="23"/>
  <c r="AJ28" i="23"/>
  <c r="AJ30" i="23"/>
  <c r="AJ31" i="23"/>
  <c r="AJ29" i="23"/>
  <c r="C30" i="43"/>
  <c r="Q30" i="43"/>
  <c r="O30" i="43"/>
  <c r="G30" i="43"/>
  <c r="AA30" i="43"/>
  <c r="W30" i="43"/>
  <c r="Q30" i="29"/>
  <c r="Q31" i="29"/>
  <c r="Q28" i="29"/>
  <c r="Q32" i="29"/>
  <c r="Q29" i="29"/>
  <c r="O28" i="27"/>
  <c r="O27" i="27"/>
  <c r="O26" i="27"/>
  <c r="O29" i="27"/>
  <c r="O25" i="27"/>
  <c r="Q29" i="35"/>
  <c r="Q30" i="35"/>
  <c r="Q31" i="35"/>
  <c r="Q32" i="35"/>
  <c r="Q33" i="35"/>
  <c r="S29" i="35"/>
  <c r="S30" i="35"/>
  <c r="S31" i="35"/>
  <c r="S32" i="35"/>
  <c r="S33" i="35"/>
  <c r="AJ29" i="49"/>
  <c r="AJ31" i="49"/>
  <c r="AJ27" i="49"/>
  <c r="AJ30" i="49"/>
  <c r="AJ28" i="49"/>
  <c r="I32" i="48"/>
  <c r="I34" i="48"/>
  <c r="I36" i="48"/>
  <c r="I33" i="48"/>
  <c r="I35" i="48"/>
  <c r="M26" i="31"/>
  <c r="M25" i="31"/>
  <c r="M29" i="31"/>
  <c r="M27" i="31"/>
  <c r="M28" i="31"/>
  <c r="AV27" i="25"/>
  <c r="AV28" i="25"/>
  <c r="AV29" i="25"/>
  <c r="AV30" i="25"/>
  <c r="AV31" i="25"/>
  <c r="AM31" i="34"/>
  <c r="AM29" i="34"/>
  <c r="AM32" i="34"/>
  <c r="AM30" i="34"/>
  <c r="AM33" i="34"/>
  <c r="Y25" i="44"/>
  <c r="Y29" i="44"/>
  <c r="Y28" i="44"/>
  <c r="Y27" i="44"/>
  <c r="Y26" i="44"/>
  <c r="AG32" i="48"/>
  <c r="AG34" i="48"/>
  <c r="AG36" i="48"/>
  <c r="AG33" i="48"/>
  <c r="AG35" i="48"/>
  <c r="Q27" i="44"/>
  <c r="Q26" i="44"/>
  <c r="Q25" i="44"/>
  <c r="Q29" i="44"/>
  <c r="Q28" i="44"/>
  <c r="C29" i="52"/>
  <c r="C31" i="52"/>
  <c r="C27" i="52"/>
  <c r="C30" i="52"/>
  <c r="C28" i="52"/>
  <c r="AG27" i="23"/>
  <c r="AG28" i="23"/>
  <c r="AG29" i="23"/>
  <c r="AG31" i="23"/>
  <c r="AG30" i="23"/>
  <c r="AC30" i="35"/>
  <c r="AC32" i="35"/>
  <c r="AC29" i="35"/>
  <c r="AC31" i="35"/>
  <c r="AC33" i="35"/>
  <c r="AP32" i="48"/>
  <c r="AP34" i="48"/>
  <c r="AP36" i="48"/>
  <c r="AP35" i="48"/>
  <c r="AP33" i="48"/>
  <c r="U25" i="27"/>
  <c r="U29" i="27"/>
  <c r="U28" i="27"/>
  <c r="U27" i="27"/>
  <c r="U26" i="27"/>
  <c r="AA27" i="32"/>
  <c r="AA29" i="32"/>
  <c r="AA26" i="32"/>
  <c r="AA28" i="32"/>
  <c r="AA25" i="32"/>
  <c r="I30" i="43"/>
  <c r="AD27" i="23"/>
  <c r="AD28" i="23"/>
  <c r="AD29" i="23"/>
  <c r="AD30" i="23"/>
  <c r="AD31" i="23"/>
  <c r="F19" i="29"/>
  <c r="AD27" i="27"/>
  <c r="AD26" i="27"/>
  <c r="AD25" i="27"/>
  <c r="AD29" i="27"/>
  <c r="AD28" i="27"/>
  <c r="AJ26" i="28"/>
  <c r="AJ27" i="28"/>
  <c r="AJ28" i="28"/>
  <c r="AJ29" i="28"/>
  <c r="AJ30" i="28"/>
  <c r="G25" i="44"/>
  <c r="G29" i="44"/>
  <c r="G28" i="44"/>
  <c r="G27" i="44"/>
  <c r="G26" i="44"/>
  <c r="G27" i="42"/>
  <c r="G25" i="42"/>
  <c r="G28" i="42"/>
  <c r="G26" i="42"/>
  <c r="G29" i="42"/>
  <c r="BE29" i="38"/>
  <c r="BE33" i="38"/>
  <c r="BE30" i="38"/>
  <c r="BE32" i="38"/>
  <c r="BE31" i="38"/>
  <c r="AS31" i="39"/>
  <c r="AS29" i="39"/>
  <c r="AS32" i="39"/>
  <c r="AS30" i="39"/>
  <c r="AS33" i="39"/>
  <c r="L32" i="39"/>
  <c r="L30" i="39"/>
  <c r="L33" i="39"/>
  <c r="L31" i="39"/>
  <c r="L29" i="39"/>
  <c r="AY27" i="49"/>
  <c r="AY29" i="49"/>
  <c r="AY28" i="49"/>
  <c r="AY30" i="49"/>
  <c r="AY31" i="49"/>
  <c r="Q29" i="21"/>
  <c r="Q30" i="21"/>
  <c r="Q28" i="21"/>
  <c r="Q27" i="21"/>
  <c r="Q31" i="21"/>
  <c r="AA26" i="27"/>
  <c r="AA25" i="27"/>
  <c r="AA29" i="27"/>
  <c r="AA28" i="27"/>
  <c r="AA27" i="27"/>
  <c r="AV34" i="19"/>
  <c r="AV37" i="19"/>
  <c r="AV33" i="19"/>
  <c r="AV36" i="19"/>
  <c r="AV35" i="19"/>
  <c r="AP27" i="25"/>
  <c r="AP28" i="25"/>
  <c r="AP29" i="25"/>
  <c r="AP30" i="25"/>
  <c r="AP31" i="25"/>
  <c r="U27" i="25"/>
  <c r="U28" i="25"/>
  <c r="U29" i="25"/>
  <c r="U30" i="25"/>
  <c r="U31" i="25"/>
  <c r="M25" i="37"/>
  <c r="M29" i="37"/>
  <c r="M27" i="37"/>
  <c r="M26" i="37"/>
  <c r="M28" i="37"/>
  <c r="G27" i="21"/>
  <c r="G29" i="21"/>
  <c r="G30" i="21"/>
  <c r="G31" i="21"/>
  <c r="G28" i="21"/>
  <c r="C28" i="21"/>
  <c r="C29" i="21"/>
  <c r="C31" i="21"/>
  <c r="C30" i="21"/>
  <c r="C27" i="21"/>
  <c r="AS30" i="23"/>
  <c r="AS31" i="23"/>
  <c r="AS27" i="23"/>
  <c r="AS28" i="23"/>
  <c r="AS29" i="23"/>
  <c r="AV26" i="28"/>
  <c r="AV27" i="28"/>
  <c r="AV28" i="28"/>
  <c r="AV29" i="28"/>
  <c r="AV30" i="28"/>
  <c r="AC26" i="44"/>
  <c r="AC25" i="44"/>
  <c r="AC29" i="44"/>
  <c r="AC28" i="44"/>
  <c r="AC27" i="44"/>
  <c r="AA29" i="52"/>
  <c r="AA31" i="52"/>
  <c r="AA27" i="52"/>
  <c r="AA28" i="52"/>
  <c r="AA30" i="52"/>
  <c r="W28" i="29"/>
  <c r="W32" i="29"/>
  <c r="W29" i="29"/>
  <c r="W31" i="29"/>
  <c r="W30" i="29"/>
  <c r="AE27" i="42"/>
  <c r="AE29" i="42"/>
  <c r="AE25" i="42"/>
  <c r="AE28" i="42"/>
  <c r="AE26" i="42"/>
  <c r="U29" i="35"/>
  <c r="U30" i="35"/>
  <c r="U31" i="35"/>
  <c r="U32" i="35"/>
  <c r="U33" i="35"/>
  <c r="AD27" i="32"/>
  <c r="AD29" i="32"/>
  <c r="AD28" i="32"/>
  <c r="AD26" i="32"/>
  <c r="AD25" i="32"/>
  <c r="O25" i="33"/>
  <c r="O29" i="33"/>
  <c r="O28" i="33"/>
  <c r="O26" i="33"/>
  <c r="O27" i="33"/>
  <c r="AS33" i="48"/>
  <c r="AS35" i="48"/>
  <c r="AS32" i="48"/>
  <c r="AS34" i="48"/>
  <c r="AS36" i="48"/>
  <c r="AE29" i="22"/>
  <c r="AE30" i="22"/>
  <c r="AE26" i="22"/>
  <c r="AE28" i="22"/>
  <c r="AE27" i="22"/>
  <c r="E26" i="22"/>
  <c r="E27" i="22"/>
  <c r="E28" i="22"/>
  <c r="E29" i="22"/>
  <c r="E30" i="22"/>
  <c r="AA29" i="46"/>
  <c r="F22" i="46" s="1"/>
  <c r="AA30" i="46"/>
  <c r="AA31" i="46"/>
  <c r="AA28" i="46"/>
  <c r="AA32" i="46"/>
  <c r="E31" i="46"/>
  <c r="E28" i="46"/>
  <c r="E29" i="46"/>
  <c r="E30" i="46"/>
  <c r="E32" i="46"/>
  <c r="M29" i="46"/>
  <c r="M30" i="46"/>
  <c r="M31" i="46"/>
  <c r="M32" i="46"/>
  <c r="M28" i="46"/>
  <c r="L27" i="23"/>
  <c r="L28" i="23"/>
  <c r="L30" i="23"/>
  <c r="L31" i="23"/>
  <c r="L29" i="23"/>
  <c r="AP27" i="47"/>
  <c r="AP28" i="47"/>
  <c r="AP30" i="47"/>
  <c r="AP31" i="47"/>
  <c r="AP29" i="47"/>
  <c r="AS29" i="51"/>
  <c r="AS32" i="51"/>
  <c r="AS33" i="51"/>
  <c r="AS31" i="51"/>
  <c r="AS30" i="51"/>
  <c r="G166" i="20"/>
  <c r="K1105" i="20"/>
  <c r="AY33" i="48"/>
  <c r="AY35" i="48"/>
  <c r="AY32" i="48"/>
  <c r="AY34" i="48"/>
  <c r="AY36" i="48"/>
  <c r="O29" i="35"/>
  <c r="O30" i="35"/>
  <c r="O31" i="35"/>
  <c r="O32" i="35"/>
  <c r="O33" i="35"/>
  <c r="AA28" i="33"/>
  <c r="AA27" i="33"/>
  <c r="AA25" i="33"/>
  <c r="AA29" i="33"/>
  <c r="AA26" i="33"/>
  <c r="AI29" i="29"/>
  <c r="AI30" i="29"/>
  <c r="AI28" i="29"/>
  <c r="AI32" i="29"/>
  <c r="AI31" i="29"/>
  <c r="O27" i="52"/>
  <c r="O28" i="52"/>
  <c r="O30" i="52"/>
  <c r="O31" i="52"/>
  <c r="O29" i="52"/>
  <c r="Q28" i="36"/>
  <c r="Q32" i="36"/>
  <c r="Q29" i="36"/>
  <c r="Q30" i="36"/>
  <c r="Q31" i="36"/>
  <c r="AA29" i="38"/>
  <c r="AA32" i="38"/>
  <c r="AA30" i="38"/>
  <c r="AA33" i="38"/>
  <c r="AA31" i="38"/>
  <c r="K29" i="36"/>
  <c r="K30" i="36"/>
  <c r="K28" i="36"/>
  <c r="K32" i="36"/>
  <c r="K31" i="36"/>
  <c r="L27" i="47"/>
  <c r="L28" i="47"/>
  <c r="L29" i="47"/>
  <c r="L30" i="47"/>
  <c r="L31" i="47"/>
  <c r="AA31" i="29"/>
  <c r="AA28" i="29"/>
  <c r="AA32" i="29"/>
  <c r="AA30" i="29"/>
  <c r="AA29" i="29"/>
  <c r="W30" i="35"/>
  <c r="W32" i="35"/>
  <c r="W29" i="35"/>
  <c r="W31" i="35"/>
  <c r="W33" i="35"/>
  <c r="G28" i="29"/>
  <c r="G32" i="29"/>
  <c r="G29" i="29"/>
  <c r="G31" i="29"/>
  <c r="G30" i="29"/>
  <c r="O32" i="48"/>
  <c r="O34" i="48"/>
  <c r="O36" i="48"/>
  <c r="O33" i="48"/>
  <c r="O35" i="48"/>
  <c r="F30" i="39"/>
  <c r="F31" i="39"/>
  <c r="F29" i="39"/>
  <c r="F33" i="39"/>
  <c r="F32" i="39"/>
  <c r="Q27" i="31"/>
  <c r="Q26" i="31"/>
  <c r="Q28" i="31"/>
  <c r="Q29" i="31"/>
  <c r="Q25" i="31"/>
  <c r="I26" i="22"/>
  <c r="I27" i="22"/>
  <c r="I29" i="22"/>
  <c r="I30" i="22"/>
  <c r="I28" i="22"/>
  <c r="I28" i="29"/>
  <c r="I32" i="29"/>
  <c r="I29" i="29"/>
  <c r="I30" i="29"/>
  <c r="I31" i="29"/>
  <c r="O25" i="42"/>
  <c r="O26" i="42"/>
  <c r="O27" i="42"/>
  <c r="O29" i="42"/>
  <c r="O28" i="42"/>
  <c r="G30" i="46"/>
  <c r="G31" i="46"/>
  <c r="G29" i="46"/>
  <c r="G28" i="46"/>
  <c r="G32" i="46"/>
  <c r="AM28" i="49"/>
  <c r="AM30" i="49"/>
  <c r="AM31" i="49"/>
  <c r="AM29" i="49"/>
  <c r="AM27" i="49"/>
  <c r="W26" i="22"/>
  <c r="W27" i="22"/>
  <c r="W28" i="22"/>
  <c r="W30" i="22"/>
  <c r="W29" i="22"/>
  <c r="M27" i="42"/>
  <c r="M29" i="42"/>
  <c r="M25" i="42"/>
  <c r="M28" i="42"/>
  <c r="M26" i="42"/>
  <c r="C31" i="51"/>
  <c r="C29" i="51"/>
  <c r="C30" i="51"/>
  <c r="C33" i="51"/>
  <c r="C32" i="51"/>
  <c r="X29" i="32"/>
  <c r="X26" i="32"/>
  <c r="X25" i="32"/>
  <c r="X27" i="32"/>
  <c r="X28" i="32"/>
  <c r="R37" i="19"/>
  <c r="R35" i="19"/>
  <c r="R36" i="19"/>
  <c r="R33" i="19"/>
  <c r="R34" i="19"/>
  <c r="U31" i="36"/>
  <c r="U28" i="36"/>
  <c r="U32" i="36"/>
  <c r="U29" i="36"/>
  <c r="U30" i="36"/>
  <c r="U29" i="51"/>
  <c r="U32" i="51"/>
  <c r="U33" i="51"/>
  <c r="U31" i="51"/>
  <c r="U30" i="51"/>
  <c r="AD33" i="51"/>
  <c r="AD31" i="51"/>
  <c r="AD32" i="51"/>
  <c r="AD29" i="51"/>
  <c r="AD30" i="51"/>
  <c r="C26" i="28"/>
  <c r="C27" i="28"/>
  <c r="C28" i="28"/>
  <c r="C29" i="28"/>
  <c r="C30" i="28"/>
  <c r="AE30" i="21"/>
  <c r="AE31" i="21"/>
  <c r="AE27" i="21"/>
  <c r="AE29" i="21"/>
  <c r="AE28" i="21"/>
  <c r="L31" i="38"/>
  <c r="L33" i="38"/>
  <c r="L30" i="38"/>
  <c r="L29" i="38"/>
  <c r="L32" i="38"/>
  <c r="AP29" i="39"/>
  <c r="AP32" i="39"/>
  <c r="AP33" i="39"/>
  <c r="AP30" i="39"/>
  <c r="AP31" i="39"/>
  <c r="C33" i="39"/>
  <c r="C31" i="39"/>
  <c r="C32" i="39"/>
  <c r="C29" i="39"/>
  <c r="C30" i="39"/>
  <c r="AG30" i="49"/>
  <c r="AG27" i="49"/>
  <c r="AG28" i="49"/>
  <c r="AG29" i="49"/>
  <c r="AG31" i="49"/>
  <c r="R25" i="27"/>
  <c r="R29" i="27"/>
  <c r="R27" i="27"/>
  <c r="R26" i="27"/>
  <c r="R28" i="27"/>
  <c r="AM27" i="25"/>
  <c r="AM28" i="25"/>
  <c r="AM29" i="25"/>
  <c r="AM30" i="25"/>
  <c r="AM31" i="25"/>
  <c r="I28" i="25"/>
  <c r="I27" i="25"/>
  <c r="I31" i="25"/>
  <c r="I29" i="25"/>
  <c r="I30" i="25"/>
  <c r="E27" i="37"/>
  <c r="E25" i="37"/>
  <c r="E29" i="37"/>
  <c r="E28" i="37"/>
  <c r="E26" i="37"/>
  <c r="E27" i="21"/>
  <c r="E28" i="21"/>
  <c r="E30" i="21"/>
  <c r="E31" i="21"/>
  <c r="E29" i="21"/>
  <c r="AA27" i="21"/>
  <c r="AA28" i="21"/>
  <c r="AA29" i="21"/>
  <c r="AA31" i="21"/>
  <c r="AA30" i="21"/>
  <c r="BO45" i="40" l="1"/>
  <c r="BO44" i="40"/>
  <c r="BO47" i="40"/>
  <c r="BO46" i="40"/>
  <c r="BM43" i="40"/>
  <c r="BM41" i="40" s="1"/>
  <c r="BC46" i="40"/>
  <c r="BC45" i="40"/>
  <c r="BC47" i="40"/>
  <c r="BG48" i="40"/>
  <c r="BC44" i="40"/>
  <c r="BG46" i="40"/>
  <c r="BG47" i="40"/>
  <c r="BG44" i="40"/>
  <c r="BE48" i="40"/>
  <c r="BE47" i="40"/>
  <c r="BE44" i="40"/>
  <c r="BE45" i="40"/>
  <c r="AR16" i="20"/>
  <c r="AR60" i="20"/>
  <c r="AR14" i="20"/>
  <c r="AR62" i="20"/>
  <c r="AR39" i="20"/>
  <c r="E29" i="40"/>
  <c r="H404" i="20" s="1"/>
  <c r="BN30" i="20"/>
  <c r="AR30" i="20" s="1"/>
  <c r="AR51" i="20"/>
  <c r="AR26" i="20"/>
  <c r="AR32" i="20"/>
  <c r="AR59" i="20"/>
  <c r="AR58" i="20"/>
  <c r="AR37" i="20"/>
  <c r="AR52" i="20"/>
  <c r="AR42" i="20"/>
  <c r="AG28" i="35"/>
  <c r="AG26" i="35" s="1"/>
  <c r="F17" i="35" s="1"/>
  <c r="AI28" i="35"/>
  <c r="AI26" i="35" s="1"/>
  <c r="AK28" i="35"/>
  <c r="AK26" i="35" s="1"/>
  <c r="BE32" i="19"/>
  <c r="BE30" i="19" s="1"/>
  <c r="AA501" i="20"/>
  <c r="M388" i="20"/>
  <c r="S686" i="20"/>
  <c r="M390" i="20"/>
  <c r="AA503" i="20"/>
  <c r="AB497" i="20"/>
  <c r="N384" i="20"/>
  <c r="F567" i="20"/>
  <c r="M745" i="20"/>
  <c r="N390" i="20"/>
  <c r="AB503" i="20"/>
  <c r="M391" i="20"/>
  <c r="AB504" i="20"/>
  <c r="AB508" i="20"/>
  <c r="E567" i="20"/>
  <c r="AA497" i="20"/>
  <c r="M384" i="20"/>
  <c r="L745" i="20"/>
  <c r="AA508" i="20"/>
  <c r="M394" i="20"/>
  <c r="AA507" i="20"/>
  <c r="M393" i="20"/>
  <c r="AA506" i="20"/>
  <c r="M746" i="20"/>
  <c r="F568" i="20"/>
  <c r="F599" i="20"/>
  <c r="N385" i="20"/>
  <c r="AB498" i="20"/>
  <c r="M387" i="20"/>
  <c r="E601" i="20"/>
  <c r="AA500" i="20"/>
  <c r="E568" i="20"/>
  <c r="M385" i="20"/>
  <c r="AA498" i="20"/>
  <c r="L746" i="20"/>
  <c r="E599" i="20"/>
  <c r="T687" i="20"/>
  <c r="AA502" i="20"/>
  <c r="M389" i="20"/>
  <c r="S687" i="20"/>
  <c r="AB501" i="20"/>
  <c r="N388" i="20"/>
  <c r="S685" i="20"/>
  <c r="M386" i="20"/>
  <c r="L747" i="20"/>
  <c r="AA499" i="20"/>
  <c r="E600" i="20"/>
  <c r="BH32" i="19"/>
  <c r="BH30" i="19" s="1"/>
  <c r="AR47" i="20"/>
  <c r="AR49" i="20"/>
  <c r="AR22" i="20"/>
  <c r="H400" i="20"/>
  <c r="I26" i="40"/>
  <c r="BN32" i="19"/>
  <c r="BN30" i="19" s="1"/>
  <c r="BK32" i="19"/>
  <c r="BK30" i="19" s="1"/>
  <c r="I30" i="50"/>
  <c r="AM45" i="40"/>
  <c r="AM44" i="40"/>
  <c r="AM47" i="40"/>
  <c r="AM48" i="40"/>
  <c r="O30" i="50"/>
  <c r="BK47" i="40"/>
  <c r="BK48" i="40"/>
  <c r="BK45" i="40"/>
  <c r="BK44" i="40"/>
  <c r="BN50" i="20"/>
  <c r="AR50" i="20" s="1"/>
  <c r="AE34" i="50"/>
  <c r="AI30" i="50"/>
  <c r="AE31" i="50"/>
  <c r="AI33" i="50"/>
  <c r="AE33" i="50"/>
  <c r="AI32" i="50"/>
  <c r="AE30" i="50"/>
  <c r="AI34" i="50"/>
  <c r="O31" i="50"/>
  <c r="O33" i="50"/>
  <c r="AC24" i="42"/>
  <c r="AC22" i="42" s="1"/>
  <c r="G33" i="50"/>
  <c r="BQ45" i="40"/>
  <c r="BQ48" i="40"/>
  <c r="BQ44" i="40"/>
  <c r="BQ47" i="40"/>
  <c r="BA47" i="40"/>
  <c r="BA48" i="40"/>
  <c r="BA44" i="40"/>
  <c r="BA46" i="40"/>
  <c r="BI45" i="40"/>
  <c r="BI46" i="40"/>
  <c r="BI44" i="40"/>
  <c r="BI47" i="40"/>
  <c r="BI48" i="40"/>
  <c r="O32" i="50"/>
  <c r="AM30" i="50"/>
  <c r="C33" i="50"/>
  <c r="AC31" i="50"/>
  <c r="AC34" i="50"/>
  <c r="AM33" i="50"/>
  <c r="AC33" i="50"/>
  <c r="AM32" i="50"/>
  <c r="AC30" i="50"/>
  <c r="AM31" i="50"/>
  <c r="S31" i="50"/>
  <c r="C31" i="50"/>
  <c r="C30" i="50"/>
  <c r="C32" i="50"/>
  <c r="AU47" i="40"/>
  <c r="W33" i="50"/>
  <c r="W34" i="50"/>
  <c r="W31" i="50"/>
  <c r="AW45" i="40"/>
  <c r="AW44" i="40"/>
  <c r="AW47" i="40"/>
  <c r="AW48" i="40"/>
  <c r="G32" i="50"/>
  <c r="G30" i="50"/>
  <c r="G34" i="50"/>
  <c r="AU44" i="40"/>
  <c r="AU46" i="40"/>
  <c r="AU48" i="40"/>
  <c r="Q34" i="50"/>
  <c r="AA33" i="50"/>
  <c r="E33" i="50"/>
  <c r="AA30" i="50"/>
  <c r="AA31" i="50"/>
  <c r="Q32" i="50"/>
  <c r="E32" i="50"/>
  <c r="E30" i="50"/>
  <c r="E34" i="50"/>
  <c r="Q31" i="50"/>
  <c r="AA32" i="50"/>
  <c r="Q33" i="50"/>
  <c r="U34" i="50"/>
  <c r="U31" i="50"/>
  <c r="U33" i="50"/>
  <c r="U30" i="50"/>
  <c r="AS45" i="40"/>
  <c r="AS47" i="40"/>
  <c r="AS44" i="40"/>
  <c r="AS48" i="40"/>
  <c r="AS46" i="40"/>
  <c r="W32" i="50"/>
  <c r="AK30" i="50"/>
  <c r="AK31" i="50"/>
  <c r="S30" i="50"/>
  <c r="S33" i="50"/>
  <c r="S32" i="50"/>
  <c r="AG30" i="50"/>
  <c r="AK34" i="50"/>
  <c r="AK33" i="50"/>
  <c r="AG32" i="50"/>
  <c r="AG34" i="50"/>
  <c r="Y33" i="50"/>
  <c r="Y30" i="50"/>
  <c r="Y32" i="50"/>
  <c r="Y34" i="50"/>
  <c r="M30" i="50"/>
  <c r="M32" i="50"/>
  <c r="M31" i="50"/>
  <c r="M34" i="50"/>
  <c r="I32" i="50"/>
  <c r="I34" i="50"/>
  <c r="I31" i="50"/>
  <c r="AG31" i="50"/>
  <c r="Y24" i="30"/>
  <c r="Y22" i="30" s="1"/>
  <c r="F7" i="30" s="1"/>
  <c r="I27" i="46"/>
  <c r="I25" i="46" s="1"/>
  <c r="F20" i="46" s="1"/>
  <c r="K25" i="22"/>
  <c r="K23" i="22" s="1"/>
  <c r="F17" i="22" s="1"/>
  <c r="C27" i="29"/>
  <c r="C25" i="29" s="1"/>
  <c r="F14" i="29" s="1"/>
  <c r="Y26" i="43"/>
  <c r="Y28" i="43"/>
  <c r="G28" i="35"/>
  <c r="G26" i="35" s="1"/>
  <c r="F6" i="35" s="1"/>
  <c r="AP25" i="28"/>
  <c r="AP23" i="28" s="1"/>
  <c r="F16" i="28" s="1"/>
  <c r="M994" i="20" s="1"/>
  <c r="AY44" i="40"/>
  <c r="AY45" i="40"/>
  <c r="AY46" i="40"/>
  <c r="AY47" i="40"/>
  <c r="AK27" i="36"/>
  <c r="AK25" i="36" s="1"/>
  <c r="F21" i="36" s="1"/>
  <c r="Y27" i="43"/>
  <c r="Y29" i="43"/>
  <c r="M27" i="36"/>
  <c r="M25" i="36" s="1"/>
  <c r="F20" i="36" s="1"/>
  <c r="K27" i="46"/>
  <c r="K25" i="46" s="1"/>
  <c r="F9" i="46" s="1"/>
  <c r="AV26" i="23"/>
  <c r="AV24" i="23" s="1"/>
  <c r="F16" i="23" s="1"/>
  <c r="AM28" i="35"/>
  <c r="AM26" i="35" s="1"/>
  <c r="F7" i="35" s="1"/>
  <c r="Y24" i="33"/>
  <c r="Y22" i="33" s="1"/>
  <c r="R46" i="20" s="1"/>
  <c r="O25" i="22"/>
  <c r="O23" i="22" s="1"/>
  <c r="G13" i="20" s="1"/>
  <c r="S27" i="43"/>
  <c r="S28" i="43"/>
  <c r="E24" i="31"/>
  <c r="E22" i="31" s="1"/>
  <c r="F9" i="31" s="1"/>
  <c r="Q349" i="20" s="1"/>
  <c r="U24" i="30"/>
  <c r="U22" i="30" s="1"/>
  <c r="F14" i="30" s="1"/>
  <c r="F929" i="20" s="1"/>
  <c r="S26" i="43"/>
  <c r="AY28" i="34"/>
  <c r="AY26" i="34" s="1"/>
  <c r="F10" i="34" s="1"/>
  <c r="AP28" i="51"/>
  <c r="AP26" i="51" s="1"/>
  <c r="F17" i="51" s="1"/>
  <c r="S29" i="43"/>
  <c r="W27" i="36"/>
  <c r="W25" i="36" s="1"/>
  <c r="V29" i="20" s="1"/>
  <c r="AA25" i="22"/>
  <c r="AA23" i="22" s="1"/>
  <c r="F16" i="22" s="1"/>
  <c r="K28" i="35"/>
  <c r="K26" i="35" s="1"/>
  <c r="F14" i="35" s="1"/>
  <c r="C24" i="33"/>
  <c r="C22" i="33" s="1"/>
  <c r="F12" i="33" s="1"/>
  <c r="O24" i="30"/>
  <c r="O22" i="30" s="1"/>
  <c r="O13" i="20" s="1"/>
  <c r="X28" i="34"/>
  <c r="X26" i="34" s="1"/>
  <c r="F13" i="34" s="1"/>
  <c r="Y27" i="46"/>
  <c r="Y25" i="46" s="1"/>
  <c r="F5" i="46" s="1"/>
  <c r="K28" i="43"/>
  <c r="K29" i="50"/>
  <c r="K27" i="50" s="1"/>
  <c r="F10" i="50" s="1"/>
  <c r="H638" i="20" s="1"/>
  <c r="AS28" i="34"/>
  <c r="AS26" i="34" s="1"/>
  <c r="F21" i="34" s="1"/>
  <c r="U25" i="28"/>
  <c r="U23" i="28" s="1"/>
  <c r="M13" i="20" s="1"/>
  <c r="S27" i="36"/>
  <c r="S25" i="36" s="1"/>
  <c r="F9" i="36" s="1"/>
  <c r="K26" i="43"/>
  <c r="C24" i="32"/>
  <c r="C22" i="32" s="1"/>
  <c r="F8" i="32" s="1"/>
  <c r="AA28" i="35"/>
  <c r="AA26" i="35" s="1"/>
  <c r="F15" i="35" s="1"/>
  <c r="W24" i="44"/>
  <c r="W22" i="44" s="1"/>
  <c r="AA29" i="20" s="1"/>
  <c r="I24" i="31"/>
  <c r="I22" i="31" s="1"/>
  <c r="F5" i="31" s="1"/>
  <c r="Q345" i="20" s="1"/>
  <c r="AG26" i="21"/>
  <c r="AG24" i="21" s="1"/>
  <c r="F20" i="21" s="1"/>
  <c r="BB28" i="34"/>
  <c r="BB26" i="34" s="1"/>
  <c r="F28" i="34"/>
  <c r="F26" i="34" s="1"/>
  <c r="F6" i="34" s="1"/>
  <c r="AA27" i="36"/>
  <c r="AA25" i="36" s="1"/>
  <c r="R26" i="47"/>
  <c r="R24" i="47" s="1"/>
  <c r="AC58" i="20" s="1"/>
  <c r="K25" i="43"/>
  <c r="K29" i="43"/>
  <c r="Y24" i="37"/>
  <c r="Y22" i="37" s="1"/>
  <c r="F11" i="37" s="1"/>
  <c r="Y364" i="20" s="1"/>
  <c r="AJ28" i="34"/>
  <c r="AJ26" i="34" s="1"/>
  <c r="F20" i="34" s="1"/>
  <c r="AM28" i="51"/>
  <c r="AM26" i="51" s="1"/>
  <c r="AG19" i="20" s="1"/>
  <c r="W24" i="33"/>
  <c r="W22" i="33" s="1"/>
  <c r="F15" i="33" s="1"/>
  <c r="AE24" i="30"/>
  <c r="AE22" i="30" s="1"/>
  <c r="O14" i="20" s="1"/>
  <c r="AM28" i="38"/>
  <c r="AM26" i="38" s="1"/>
  <c r="F20" i="38" s="1"/>
  <c r="AG28" i="51"/>
  <c r="AG26" i="51" s="1"/>
  <c r="F15" i="51" s="1"/>
  <c r="O26" i="23"/>
  <c r="O24" i="23" s="1"/>
  <c r="H19" i="20" s="1"/>
  <c r="U28" i="43"/>
  <c r="AD24" i="27"/>
  <c r="AD22" i="27" s="1"/>
  <c r="F10" i="27" s="1"/>
  <c r="AA26" i="47"/>
  <c r="AA24" i="47" s="1"/>
  <c r="F20" i="47" s="1"/>
  <c r="I32" i="19"/>
  <c r="I30" i="19" s="1"/>
  <c r="U29" i="43"/>
  <c r="AK27" i="46"/>
  <c r="AK25" i="46" s="1"/>
  <c r="F10" i="46" s="1"/>
  <c r="U25" i="43"/>
  <c r="U26" i="43"/>
  <c r="AA27" i="29"/>
  <c r="AA25" i="29" s="1"/>
  <c r="N15" i="20" s="1"/>
  <c r="AG26" i="23"/>
  <c r="AG24" i="23" s="1"/>
  <c r="F10" i="23" s="1"/>
  <c r="X26" i="49"/>
  <c r="X24" i="49" s="1"/>
  <c r="F5" i="49" s="1"/>
  <c r="I24" i="27"/>
  <c r="I22" i="27" s="1"/>
  <c r="F5" i="27" s="1"/>
  <c r="Y24" i="42"/>
  <c r="Y22" i="42" s="1"/>
  <c r="F15" i="42" s="1"/>
  <c r="R26" i="52"/>
  <c r="R24" i="52" s="1"/>
  <c r="F7" i="52" s="1"/>
  <c r="I494" i="20" s="1"/>
  <c r="C28" i="39"/>
  <c r="C26" i="39" s="1"/>
  <c r="F19" i="39" s="1"/>
  <c r="L26" i="23"/>
  <c r="L24" i="23" s="1"/>
  <c r="F15" i="23" s="1"/>
  <c r="O26" i="52"/>
  <c r="O24" i="52" s="1"/>
  <c r="AH19" i="20" s="1"/>
  <c r="AA24" i="33"/>
  <c r="AA22" i="33" s="1"/>
  <c r="F18" i="33" s="1"/>
  <c r="AJ25" i="28"/>
  <c r="AJ23" i="28" s="1"/>
  <c r="M36" i="20" s="1"/>
  <c r="C28" i="38"/>
  <c r="C26" i="38" s="1"/>
  <c r="F21" i="38" s="1"/>
  <c r="AA24" i="44"/>
  <c r="AA22" i="44" s="1"/>
  <c r="F18" i="44" s="1"/>
  <c r="L26" i="25"/>
  <c r="L24" i="25" s="1"/>
  <c r="F11" i="25" s="1"/>
  <c r="E24" i="30"/>
  <c r="E22" i="30" s="1"/>
  <c r="F12" i="30" s="1"/>
  <c r="AJ26" i="25"/>
  <c r="AJ24" i="25" s="1"/>
  <c r="F7" i="25" s="1"/>
  <c r="E24" i="37"/>
  <c r="E22" i="37" s="1"/>
  <c r="F13" i="37" s="1"/>
  <c r="AG26" i="49"/>
  <c r="AG24" i="49" s="1"/>
  <c r="U26" i="47"/>
  <c r="U24" i="47" s="1"/>
  <c r="F7" i="47" s="1"/>
  <c r="C24" i="27"/>
  <c r="C22" i="27" s="1"/>
  <c r="F7" i="27" s="1"/>
  <c r="AC24" i="31"/>
  <c r="AC22" i="31" s="1"/>
  <c r="P51" i="20" s="1"/>
  <c r="I28" i="39"/>
  <c r="I26" i="39" s="1"/>
  <c r="F5" i="39" s="1"/>
  <c r="C24" i="31"/>
  <c r="C22" i="31" s="1"/>
  <c r="F11" i="31" s="1"/>
  <c r="Q351" i="20" s="1"/>
  <c r="O32" i="19"/>
  <c r="O30" i="19" s="1"/>
  <c r="E66" i="20" s="1"/>
  <c r="U24" i="42"/>
  <c r="U22" i="42" s="1"/>
  <c r="AM26" i="47"/>
  <c r="AM24" i="47" s="1"/>
  <c r="AM31" i="48"/>
  <c r="AM29" i="48" s="1"/>
  <c r="G22" i="48" s="1"/>
  <c r="AV31" i="48"/>
  <c r="AV29" i="48" s="1"/>
  <c r="AD16" i="20" s="1"/>
  <c r="R31" i="48"/>
  <c r="R29" i="48" s="1"/>
  <c r="G13" i="48" s="1"/>
  <c r="O31" i="48"/>
  <c r="O29" i="48" s="1"/>
  <c r="G14" i="48" s="1"/>
  <c r="J127" i="20" s="1"/>
  <c r="E25" i="22"/>
  <c r="E23" i="22" s="1"/>
  <c r="F6" i="22" s="1"/>
  <c r="Y346" i="20" s="1"/>
  <c r="AS31" i="48"/>
  <c r="AS29" i="48" s="1"/>
  <c r="G11" i="48" s="1"/>
  <c r="AE24" i="42"/>
  <c r="AE22" i="42" s="1"/>
  <c r="F11" i="42" s="1"/>
  <c r="AC27" i="29"/>
  <c r="AC25" i="29" s="1"/>
  <c r="F21" i="29" s="1"/>
  <c r="Q24" i="42"/>
  <c r="Q22" i="42" s="1"/>
  <c r="Z18" i="20" s="1"/>
  <c r="K24" i="31"/>
  <c r="K22" i="31" s="1"/>
  <c r="P22" i="20" s="1"/>
  <c r="C31" i="48"/>
  <c r="C29" i="48" s="1"/>
  <c r="G6" i="48" s="1"/>
  <c r="U26" i="23"/>
  <c r="U24" i="23" s="1"/>
  <c r="H13" i="20" s="1"/>
  <c r="U26" i="52"/>
  <c r="U24" i="52" s="1"/>
  <c r="F5" i="52" s="1"/>
  <c r="I492" i="20" s="1"/>
  <c r="C24" i="44"/>
  <c r="C22" i="44" s="1"/>
  <c r="F14" i="44" s="1"/>
  <c r="AI25" i="22"/>
  <c r="AI23" i="22" s="1"/>
  <c r="F8" i="22" s="1"/>
  <c r="Y348" i="20" s="1"/>
  <c r="AG27" i="36"/>
  <c r="AG25" i="36" s="1"/>
  <c r="F17" i="36" s="1"/>
  <c r="E27" i="36"/>
  <c r="E25" i="36" s="1"/>
  <c r="F14" i="36" s="1"/>
  <c r="G27" i="46"/>
  <c r="G25" i="46" s="1"/>
  <c r="F7" i="46" s="1"/>
  <c r="AE25" i="22"/>
  <c r="AE23" i="22" s="1"/>
  <c r="G54" i="20" s="1"/>
  <c r="U24" i="32"/>
  <c r="U22" i="32" s="1"/>
  <c r="F6" i="32" s="1"/>
  <c r="F732" i="20" s="1"/>
  <c r="Y24" i="31"/>
  <c r="Y22" i="31" s="1"/>
  <c r="F14" i="31" s="1"/>
  <c r="C24" i="30"/>
  <c r="C22" i="30" s="1"/>
  <c r="F15" i="30" s="1"/>
  <c r="F930" i="20" s="1"/>
  <c r="R24" i="32"/>
  <c r="R22" i="32" s="1"/>
  <c r="Q58" i="20" s="1"/>
  <c r="C28" i="51"/>
  <c r="C26" i="51" s="1"/>
  <c r="F19" i="51" s="1"/>
  <c r="AI27" i="29"/>
  <c r="AI25" i="29" s="1"/>
  <c r="N43" i="20" s="1"/>
  <c r="AP26" i="47"/>
  <c r="AP24" i="47" s="1"/>
  <c r="F9" i="47" s="1"/>
  <c r="K27" i="29"/>
  <c r="K25" i="29" s="1"/>
  <c r="F12" i="29" s="1"/>
  <c r="L24" i="32"/>
  <c r="L22" i="32" s="1"/>
  <c r="F13" i="32" s="1"/>
  <c r="M1037" i="20" s="1"/>
  <c r="AA26" i="49"/>
  <c r="AA24" i="49" s="1"/>
  <c r="O26" i="47"/>
  <c r="O24" i="47" s="1"/>
  <c r="F15" i="47" s="1"/>
  <c r="G24" i="33"/>
  <c r="G22" i="33" s="1"/>
  <c r="F11" i="33" s="1"/>
  <c r="E27" i="46"/>
  <c r="E25" i="46" s="1"/>
  <c r="F21" i="46" s="1"/>
  <c r="U28" i="35"/>
  <c r="U26" i="35" s="1"/>
  <c r="S22" i="20" s="1"/>
  <c r="Q24" i="33"/>
  <c r="Q22" i="33" s="1"/>
  <c r="R18" i="20" s="1"/>
  <c r="M27" i="29"/>
  <c r="M25" i="29" s="1"/>
  <c r="F8" i="29" s="1"/>
  <c r="Y25" i="22"/>
  <c r="Y23" i="22" s="1"/>
  <c r="G24" i="20" s="1"/>
  <c r="AV28" i="51"/>
  <c r="AV26" i="51" s="1"/>
  <c r="F10" i="51" s="1"/>
  <c r="O28" i="34"/>
  <c r="O26" i="34" s="1"/>
  <c r="U14" i="20" s="1"/>
  <c r="BB28" i="39"/>
  <c r="BB26" i="39" s="1"/>
  <c r="AJ24" i="27"/>
  <c r="AJ22" i="27" s="1"/>
  <c r="O24" i="32"/>
  <c r="O22" i="32" s="1"/>
  <c r="F15" i="32" s="1"/>
  <c r="AV26" i="47"/>
  <c r="AV24" i="47" s="1"/>
  <c r="AC43" i="20" s="1"/>
  <c r="W27" i="29"/>
  <c r="W25" i="29" s="1"/>
  <c r="N29" i="20" s="1"/>
  <c r="Y26" i="21"/>
  <c r="Y24" i="21" s="1"/>
  <c r="F27" i="20" s="1"/>
  <c r="O26" i="49"/>
  <c r="O24" i="49" s="1"/>
  <c r="F21" i="49" s="1"/>
  <c r="Q25" i="22"/>
  <c r="Q23" i="22" s="1"/>
  <c r="F10" i="22" s="1"/>
  <c r="Y350" i="20" s="1"/>
  <c r="C28" i="34"/>
  <c r="C26" i="34" s="1"/>
  <c r="F9" i="34" s="1"/>
  <c r="AG145" i="20" s="1"/>
  <c r="S24" i="31"/>
  <c r="S22" i="31" s="1"/>
  <c r="AP32" i="19"/>
  <c r="AP30" i="19" s="1"/>
  <c r="U25" i="22"/>
  <c r="U23" i="22" s="1"/>
  <c r="G52" i="20" s="1"/>
  <c r="Q24" i="37"/>
  <c r="Q22" i="37" s="1"/>
  <c r="W18" i="20" s="1"/>
  <c r="W24" i="31"/>
  <c r="W22" i="31" s="1"/>
  <c r="P29" i="20" s="1"/>
  <c r="U32" i="19"/>
  <c r="U30" i="19" s="1"/>
  <c r="F26" i="19" s="1"/>
  <c r="O26" i="25"/>
  <c r="O24" i="25" s="1"/>
  <c r="F9" i="25" s="1"/>
  <c r="C25" i="43"/>
  <c r="C29" i="43"/>
  <c r="C28" i="43"/>
  <c r="C26" i="43"/>
  <c r="C27" i="43"/>
  <c r="S24" i="37"/>
  <c r="S22" i="37" s="1"/>
  <c r="U28" i="38"/>
  <c r="U26" i="38" s="1"/>
  <c r="AA32" i="19"/>
  <c r="AA30" i="19" s="1"/>
  <c r="F26" i="52"/>
  <c r="F24" i="52" s="1"/>
  <c r="F28" i="51"/>
  <c r="F26" i="51" s="1"/>
  <c r="F20" i="51" s="1"/>
  <c r="AG28" i="39"/>
  <c r="AG26" i="39" s="1"/>
  <c r="AG25" i="22"/>
  <c r="AG23" i="22" s="1"/>
  <c r="AQ48" i="40"/>
  <c r="AQ47" i="40"/>
  <c r="AQ44" i="40"/>
  <c r="AQ45" i="40"/>
  <c r="AQ46" i="40"/>
  <c r="K46" i="40"/>
  <c r="K47" i="40"/>
  <c r="K44" i="40"/>
  <c r="K48" i="40"/>
  <c r="K45" i="40"/>
  <c r="I25" i="22"/>
  <c r="I23" i="22" s="1"/>
  <c r="F28" i="39"/>
  <c r="F26" i="39" s="1"/>
  <c r="L26" i="47"/>
  <c r="L24" i="47" s="1"/>
  <c r="G24" i="44"/>
  <c r="G22" i="44" s="1"/>
  <c r="I28" i="43"/>
  <c r="I27" i="43"/>
  <c r="I26" i="43"/>
  <c r="I25" i="43"/>
  <c r="I29" i="43"/>
  <c r="AA24" i="32"/>
  <c r="AA22" i="32" s="1"/>
  <c r="AC28" i="35"/>
  <c r="AC26" i="35" s="1"/>
  <c r="Y24" i="44"/>
  <c r="Y22" i="44" s="1"/>
  <c r="M24" i="31"/>
  <c r="M22" i="31" s="1"/>
  <c r="O24" i="37"/>
  <c r="O22" i="37" s="1"/>
  <c r="AE28" i="35"/>
  <c r="AE26" i="35" s="1"/>
  <c r="AA26" i="25"/>
  <c r="AA24" i="25" s="1"/>
  <c r="R26" i="25"/>
  <c r="R24" i="25" s="1"/>
  <c r="X28" i="39"/>
  <c r="X26" i="39" s="1"/>
  <c r="K24" i="30"/>
  <c r="K22" i="30" s="1"/>
  <c r="X26" i="47"/>
  <c r="X24" i="47" s="1"/>
  <c r="R28" i="38"/>
  <c r="R26" i="38" s="1"/>
  <c r="C32" i="19"/>
  <c r="C30" i="19" s="1"/>
  <c r="F26" i="23"/>
  <c r="F24" i="23" s="1"/>
  <c r="F25" i="28"/>
  <c r="F23" i="28" s="1"/>
  <c r="L28" i="34"/>
  <c r="L26" i="34" s="1"/>
  <c r="O24" i="31"/>
  <c r="O22" i="31" s="1"/>
  <c r="L31" i="48"/>
  <c r="L29" i="48" s="1"/>
  <c r="AE27" i="29"/>
  <c r="AE25" i="29" s="1"/>
  <c r="F32" i="19"/>
  <c r="F30" i="19" s="1"/>
  <c r="BB32" i="19"/>
  <c r="BB30" i="19" s="1"/>
  <c r="M24" i="44"/>
  <c r="M22" i="44" s="1"/>
  <c r="L26" i="49"/>
  <c r="L24" i="49" s="1"/>
  <c r="K24" i="44"/>
  <c r="K22" i="44" s="1"/>
  <c r="AP28" i="34"/>
  <c r="AP26" i="34" s="1"/>
  <c r="I26" i="21"/>
  <c r="I24" i="21" s="1"/>
  <c r="R25" i="28"/>
  <c r="R23" i="28" s="1"/>
  <c r="AV26" i="49"/>
  <c r="AV24" i="49" s="1"/>
  <c r="I24" i="30"/>
  <c r="I22" i="30" s="1"/>
  <c r="AV26" i="52"/>
  <c r="AV24" i="52" s="1"/>
  <c r="Y27" i="29"/>
  <c r="Y25" i="29" s="1"/>
  <c r="AC24" i="37"/>
  <c r="AC22" i="37" s="1"/>
  <c r="AP26" i="49"/>
  <c r="AP24" i="49" s="1"/>
  <c r="AD32" i="19"/>
  <c r="AD30" i="19" s="1"/>
  <c r="S47" i="40"/>
  <c r="S48" i="40"/>
  <c r="S45" i="40"/>
  <c r="S46" i="40"/>
  <c r="S44" i="40"/>
  <c r="M46" i="40"/>
  <c r="M47" i="40"/>
  <c r="M44" i="40"/>
  <c r="M48" i="40"/>
  <c r="M45" i="40"/>
  <c r="AY28" i="38"/>
  <c r="AY26" i="38" s="1"/>
  <c r="W27" i="46"/>
  <c r="W25" i="46" s="1"/>
  <c r="F8" i="46" s="1"/>
  <c r="Y48" i="40"/>
  <c r="Y47" i="40"/>
  <c r="Y44" i="40"/>
  <c r="Y45" i="40"/>
  <c r="Y46" i="40"/>
  <c r="L28" i="38"/>
  <c r="L26" i="38" s="1"/>
  <c r="AE26" i="21"/>
  <c r="AE24" i="21" s="1"/>
  <c r="R32" i="19"/>
  <c r="R30" i="19" s="1"/>
  <c r="X24" i="32"/>
  <c r="X22" i="32" s="1"/>
  <c r="Q24" i="31"/>
  <c r="Q22" i="31" s="1"/>
  <c r="W28" i="35"/>
  <c r="W26" i="35" s="1"/>
  <c r="M27" i="46"/>
  <c r="M25" i="46" s="1"/>
  <c r="F13" i="46" s="1"/>
  <c r="M24" i="37"/>
  <c r="M22" i="37" s="1"/>
  <c r="AA24" i="27"/>
  <c r="AA22" i="27" s="1"/>
  <c r="BE28" i="38"/>
  <c r="BE26" i="38" s="1"/>
  <c r="U24" i="27"/>
  <c r="U22" i="27" s="1"/>
  <c r="I24" i="32"/>
  <c r="I22" i="32" s="1"/>
  <c r="AY26" i="52"/>
  <c r="AY24" i="52" s="1"/>
  <c r="L25" i="28"/>
  <c r="L23" i="28" s="1"/>
  <c r="U26" i="21"/>
  <c r="U24" i="21" s="1"/>
  <c r="L24" i="27"/>
  <c r="L22" i="27" s="1"/>
  <c r="BE28" i="39"/>
  <c r="BE26" i="39" s="1"/>
  <c r="F22" i="39" s="1"/>
  <c r="O28" i="39"/>
  <c r="O26" i="39" s="1"/>
  <c r="S27" i="29"/>
  <c r="S25" i="29" s="1"/>
  <c r="M24" i="30"/>
  <c r="M22" i="30" s="1"/>
  <c r="AA26" i="23"/>
  <c r="AA24" i="23" s="1"/>
  <c r="AM24" i="32"/>
  <c r="AM22" i="32" s="1"/>
  <c r="C26" i="23"/>
  <c r="C24" i="23" s="1"/>
  <c r="S27" i="46"/>
  <c r="S25" i="46" s="1"/>
  <c r="F18" i="46" s="1"/>
  <c r="BE28" i="34"/>
  <c r="BE26" i="34" s="1"/>
  <c r="F22" i="34" s="1"/>
  <c r="U27" i="29"/>
  <c r="U25" i="29" s="1"/>
  <c r="AS26" i="25"/>
  <c r="AS24" i="25" s="1"/>
  <c r="AD26" i="47"/>
  <c r="AD24" i="47" s="1"/>
  <c r="S24" i="44"/>
  <c r="S22" i="44" s="1"/>
  <c r="AC27" i="46"/>
  <c r="AC25" i="46" s="1"/>
  <c r="F12" i="46" s="1"/>
  <c r="I28" i="51"/>
  <c r="I26" i="51" s="1"/>
  <c r="AE27" i="46"/>
  <c r="AE25" i="46" s="1"/>
  <c r="F17" i="46" s="1"/>
  <c r="M26" i="21"/>
  <c r="M24" i="21" s="1"/>
  <c r="G24" i="30"/>
  <c r="G22" i="30" s="1"/>
  <c r="AV28" i="39"/>
  <c r="AV26" i="39" s="1"/>
  <c r="X32" i="19"/>
  <c r="X30" i="19" s="1"/>
  <c r="AA25" i="28"/>
  <c r="AA23" i="28" s="1"/>
  <c r="R28" i="34"/>
  <c r="R26" i="34" s="1"/>
  <c r="I26" i="47"/>
  <c r="I24" i="47" s="1"/>
  <c r="F28" i="38"/>
  <c r="F26" i="38" s="1"/>
  <c r="U26" i="49"/>
  <c r="U24" i="49" s="1"/>
  <c r="AA24" i="37"/>
  <c r="AA22" i="37" s="1"/>
  <c r="Q27" i="46"/>
  <c r="Q25" i="46" s="1"/>
  <c r="F6" i="46" s="1"/>
  <c r="AA24" i="30"/>
  <c r="AA22" i="30" s="1"/>
  <c r="U27" i="46"/>
  <c r="U25" i="46" s="1"/>
  <c r="F11" i="46" s="1"/>
  <c r="O27" i="46"/>
  <c r="O25" i="46" s="1"/>
  <c r="F15" i="46" s="1"/>
  <c r="AJ31" i="48"/>
  <c r="AJ29" i="48" s="1"/>
  <c r="AG24" i="32"/>
  <c r="AG22" i="32" s="1"/>
  <c r="C24" i="37"/>
  <c r="C22" i="37" s="1"/>
  <c r="AP26" i="52"/>
  <c r="AP24" i="52" s="1"/>
  <c r="F12" i="52" s="1"/>
  <c r="AG28" i="34"/>
  <c r="AG26" i="34" s="1"/>
  <c r="AC24" i="30"/>
  <c r="AC22" i="30" s="1"/>
  <c r="AJ24" i="32"/>
  <c r="AJ22" i="32" s="1"/>
  <c r="M25" i="22"/>
  <c r="M23" i="22" s="1"/>
  <c r="E47" i="40"/>
  <c r="E44" i="40"/>
  <c r="E48" i="40"/>
  <c r="E45" i="40"/>
  <c r="E46" i="40"/>
  <c r="G45" i="40"/>
  <c r="G47" i="40"/>
  <c r="G44" i="40"/>
  <c r="G48" i="40"/>
  <c r="G46" i="40"/>
  <c r="W26" i="43"/>
  <c r="W27" i="43"/>
  <c r="W29" i="43"/>
  <c r="W25" i="43"/>
  <c r="W28" i="43"/>
  <c r="AY31" i="48"/>
  <c r="AY29" i="48" s="1"/>
  <c r="C26" i="21"/>
  <c r="C24" i="21" s="1"/>
  <c r="AV32" i="19"/>
  <c r="AV30" i="19" s="1"/>
  <c r="Q24" i="44"/>
  <c r="Q22" i="44" s="1"/>
  <c r="Q28" i="35"/>
  <c r="Q26" i="35" s="1"/>
  <c r="AA27" i="43"/>
  <c r="AA26" i="43"/>
  <c r="AA29" i="43"/>
  <c r="AA25" i="43"/>
  <c r="AA28" i="43"/>
  <c r="O27" i="29"/>
  <c r="O25" i="29" s="1"/>
  <c r="AD25" i="28"/>
  <c r="AD23" i="28" s="1"/>
  <c r="C27" i="36"/>
  <c r="C25" i="36" s="1"/>
  <c r="BQ32" i="19"/>
  <c r="BQ30" i="19" s="1"/>
  <c r="X31" i="48"/>
  <c r="X29" i="48" s="1"/>
  <c r="AD28" i="39"/>
  <c r="AD26" i="39" s="1"/>
  <c r="AJ28" i="39"/>
  <c r="AJ26" i="39" s="1"/>
  <c r="U28" i="39"/>
  <c r="U26" i="39" s="1"/>
  <c r="AI27" i="36"/>
  <c r="AI25" i="36" s="1"/>
  <c r="I27" i="36"/>
  <c r="I25" i="36" s="1"/>
  <c r="U28" i="34"/>
  <c r="U26" i="34" s="1"/>
  <c r="AA31" i="48"/>
  <c r="AA29" i="48" s="1"/>
  <c r="AC25" i="22"/>
  <c r="AC23" i="22" s="1"/>
  <c r="L26" i="52"/>
  <c r="L24" i="52" s="1"/>
  <c r="Y28" i="35"/>
  <c r="Y26" i="35" s="1"/>
  <c r="S26" i="21"/>
  <c r="S24" i="21" s="1"/>
  <c r="S25" i="22"/>
  <c r="S23" i="22" s="1"/>
  <c r="AM32" i="19"/>
  <c r="AM30" i="19" s="1"/>
  <c r="Y27" i="36"/>
  <c r="Y25" i="36" s="1"/>
  <c r="I28" i="35"/>
  <c r="I26" i="35" s="1"/>
  <c r="O28" i="51"/>
  <c r="O26" i="51" s="1"/>
  <c r="F13" i="51" s="1"/>
  <c r="AI27" i="46"/>
  <c r="AI25" i="46" s="1"/>
  <c r="F19" i="46" s="1"/>
  <c r="K24" i="33"/>
  <c r="K22" i="33" s="1"/>
  <c r="AP24" i="27"/>
  <c r="AP22" i="27" s="1"/>
  <c r="AC25" i="43"/>
  <c r="AC29" i="43"/>
  <c r="AC28" i="43"/>
  <c r="AC27" i="43"/>
  <c r="AC26" i="43"/>
  <c r="C28" i="35"/>
  <c r="C26" i="35" s="1"/>
  <c r="O25" i="28"/>
  <c r="O23" i="28" s="1"/>
  <c r="AM25" i="28"/>
  <c r="AM23" i="28" s="1"/>
  <c r="G25" i="22"/>
  <c r="G23" i="22" s="1"/>
  <c r="AD26" i="49"/>
  <c r="AD24" i="49" s="1"/>
  <c r="AK27" i="29"/>
  <c r="AK25" i="29" s="1"/>
  <c r="X28" i="51"/>
  <c r="X26" i="51" s="1"/>
  <c r="E27" i="43"/>
  <c r="E26" i="43"/>
  <c r="E25" i="43"/>
  <c r="E29" i="43"/>
  <c r="E28" i="43"/>
  <c r="C26" i="49"/>
  <c r="C24" i="49" s="1"/>
  <c r="AJ28" i="51"/>
  <c r="AJ26" i="51" s="1"/>
  <c r="F22" i="51" s="1"/>
  <c r="AS26" i="52"/>
  <c r="AS24" i="52" s="1"/>
  <c r="G24" i="37"/>
  <c r="G22" i="37" s="1"/>
  <c r="F24" i="32"/>
  <c r="F22" i="32" s="1"/>
  <c r="BE31" i="48"/>
  <c r="BE29" i="48" s="1"/>
  <c r="O45" i="40"/>
  <c r="O46" i="40"/>
  <c r="O47" i="40"/>
  <c r="O44" i="40"/>
  <c r="O48" i="40"/>
  <c r="U44" i="40"/>
  <c r="U48" i="40"/>
  <c r="U45" i="40"/>
  <c r="U46" i="40"/>
  <c r="U47" i="40"/>
  <c r="C47" i="40"/>
  <c r="C44" i="40"/>
  <c r="C48" i="40"/>
  <c r="C45" i="40"/>
  <c r="C46" i="40"/>
  <c r="AM26" i="25"/>
  <c r="AM24" i="25" s="1"/>
  <c r="AO45" i="40"/>
  <c r="AO44" i="40"/>
  <c r="AO48" i="40"/>
  <c r="AO46" i="40"/>
  <c r="AO47" i="40"/>
  <c r="E26" i="21"/>
  <c r="E24" i="21" s="1"/>
  <c r="U27" i="36"/>
  <c r="U25" i="36" s="1"/>
  <c r="I27" i="29"/>
  <c r="I25" i="29" s="1"/>
  <c r="K27" i="36"/>
  <c r="K25" i="36" s="1"/>
  <c r="AD24" i="32"/>
  <c r="AD22" i="32" s="1"/>
  <c r="AP26" i="25"/>
  <c r="AP24" i="25" s="1"/>
  <c r="AG31" i="48"/>
  <c r="AG29" i="48" s="1"/>
  <c r="I26" i="25"/>
  <c r="I24" i="25" s="1"/>
  <c r="AD28" i="51"/>
  <c r="AD26" i="51" s="1"/>
  <c r="F18" i="51" s="1"/>
  <c r="U28" i="51"/>
  <c r="U26" i="51" s="1"/>
  <c r="G27" i="29"/>
  <c r="G25" i="29" s="1"/>
  <c r="AS28" i="51"/>
  <c r="AS26" i="51" s="1"/>
  <c r="G26" i="21"/>
  <c r="G24" i="21" s="1"/>
  <c r="AM28" i="34"/>
  <c r="AM26" i="34" s="1"/>
  <c r="AV26" i="25"/>
  <c r="AV24" i="25" s="1"/>
  <c r="O24" i="27"/>
  <c r="O22" i="27" s="1"/>
  <c r="G26" i="43"/>
  <c r="G25" i="43"/>
  <c r="G28" i="43"/>
  <c r="G27" i="43"/>
  <c r="G29" i="43"/>
  <c r="AJ26" i="23"/>
  <c r="AJ24" i="23" s="1"/>
  <c r="AP28" i="38"/>
  <c r="AP26" i="38" s="1"/>
  <c r="U31" i="48"/>
  <c r="U29" i="48" s="1"/>
  <c r="O24" i="44"/>
  <c r="O22" i="44" s="1"/>
  <c r="AV28" i="34"/>
  <c r="AV26" i="34" s="1"/>
  <c r="AA28" i="34"/>
  <c r="AA26" i="34" s="1"/>
  <c r="E27" i="29"/>
  <c r="E25" i="29" s="1"/>
  <c r="U24" i="37"/>
  <c r="U22" i="37" s="1"/>
  <c r="W24" i="30"/>
  <c r="W22" i="30" s="1"/>
  <c r="K24" i="37"/>
  <c r="K22" i="37" s="1"/>
  <c r="W24" i="42"/>
  <c r="W22" i="42" s="1"/>
  <c r="E24" i="33"/>
  <c r="E22" i="33" s="1"/>
  <c r="AS28" i="38"/>
  <c r="AS26" i="38" s="1"/>
  <c r="L28" i="51"/>
  <c r="L26" i="51" s="1"/>
  <c r="F16" i="51" s="1"/>
  <c r="C26" i="47"/>
  <c r="C24" i="47" s="1"/>
  <c r="R26" i="23"/>
  <c r="R24" i="23" s="1"/>
  <c r="AS26" i="47"/>
  <c r="AS24" i="47" s="1"/>
  <c r="E24" i="44"/>
  <c r="E22" i="44" s="1"/>
  <c r="R28" i="39"/>
  <c r="R26" i="39" s="1"/>
  <c r="AJ28" i="38"/>
  <c r="AJ26" i="38" s="1"/>
  <c r="I25" i="28"/>
  <c r="I23" i="28" s="1"/>
  <c r="S24" i="30"/>
  <c r="S22" i="30" s="1"/>
  <c r="AG26" i="25"/>
  <c r="AG24" i="25" s="1"/>
  <c r="I26" i="49"/>
  <c r="I24" i="49" s="1"/>
  <c r="I24" i="33"/>
  <c r="I22" i="33" s="1"/>
  <c r="X26" i="52"/>
  <c r="X24" i="52" s="1"/>
  <c r="AG27" i="46"/>
  <c r="AG25" i="46" s="1"/>
  <c r="F14" i="46" s="1"/>
  <c r="AM26" i="52"/>
  <c r="AM24" i="52" s="1"/>
  <c r="F16" i="52" s="1"/>
  <c r="X24" i="27"/>
  <c r="X22" i="27" s="1"/>
  <c r="AV28" i="38"/>
  <c r="AV26" i="38" s="1"/>
  <c r="AG25" i="28"/>
  <c r="AG23" i="28" s="1"/>
  <c r="AD26" i="25"/>
  <c r="AD24" i="25" s="1"/>
  <c r="X28" i="38"/>
  <c r="X26" i="38" s="1"/>
  <c r="U24" i="31"/>
  <c r="U22" i="31" s="1"/>
  <c r="AA28" i="51"/>
  <c r="AA26" i="51" s="1"/>
  <c r="F21" i="51" s="1"/>
  <c r="Q24" i="30"/>
  <c r="Q22" i="30" s="1"/>
  <c r="Q44" i="40"/>
  <c r="Q48" i="40"/>
  <c r="Q45" i="40"/>
  <c r="Q46" i="40"/>
  <c r="Q47" i="40"/>
  <c r="AK48" i="40"/>
  <c r="AK45" i="40"/>
  <c r="AK46" i="40"/>
  <c r="AK47" i="40"/>
  <c r="AK44" i="40"/>
  <c r="BS47" i="40"/>
  <c r="BS44" i="40"/>
  <c r="BS48" i="40"/>
  <c r="BS45" i="40"/>
  <c r="BS46" i="40"/>
  <c r="M24" i="43"/>
  <c r="M22" i="43" s="1"/>
  <c r="F10" i="43" s="1"/>
  <c r="O24" i="42"/>
  <c r="O22" i="42" s="1"/>
  <c r="AA46" i="40"/>
  <c r="AA47" i="40"/>
  <c r="AA44" i="40"/>
  <c r="AA48" i="40"/>
  <c r="AA45" i="40"/>
  <c r="AC24" i="44"/>
  <c r="AC22" i="44" s="1"/>
  <c r="AY26" i="49"/>
  <c r="AY24" i="49" s="1"/>
  <c r="O28" i="43"/>
  <c r="O26" i="43"/>
  <c r="O29" i="43"/>
  <c r="O27" i="43"/>
  <c r="O25" i="43"/>
  <c r="AY28" i="39"/>
  <c r="AY26" i="39" s="1"/>
  <c r="BH31" i="48"/>
  <c r="BH29" i="48" s="1"/>
  <c r="I26" i="23"/>
  <c r="I24" i="23" s="1"/>
  <c r="F24" i="27"/>
  <c r="F22" i="27" s="1"/>
  <c r="BB31" i="48"/>
  <c r="BB29" i="48" s="1"/>
  <c r="G24" i="31"/>
  <c r="G22" i="31" s="1"/>
  <c r="AJ26" i="52"/>
  <c r="AJ24" i="52" s="1"/>
  <c r="R28" i="51"/>
  <c r="R26" i="51" s="1"/>
  <c r="AC27" i="36"/>
  <c r="AC25" i="36" s="1"/>
  <c r="AD28" i="38"/>
  <c r="AD26" i="38" s="1"/>
  <c r="AY32" i="19"/>
  <c r="AY30" i="19" s="1"/>
  <c r="E63" i="20" s="1"/>
  <c r="C26" i="25"/>
  <c r="C24" i="25" s="1"/>
  <c r="F26" i="49"/>
  <c r="F24" i="49" s="1"/>
  <c r="AD26" i="52"/>
  <c r="AD24" i="52" s="1"/>
  <c r="F18" i="52" s="1"/>
  <c r="AD31" i="48"/>
  <c r="AD29" i="48" s="1"/>
  <c r="AD20" i="20" s="1"/>
  <c r="U24" i="33"/>
  <c r="U22" i="33" s="1"/>
  <c r="I28" i="34"/>
  <c r="I26" i="34" s="1"/>
  <c r="X26" i="25"/>
  <c r="X24" i="25" s="1"/>
  <c r="AC24" i="33"/>
  <c r="AC22" i="33" s="1"/>
  <c r="BE28" i="51"/>
  <c r="BE26" i="51" s="1"/>
  <c r="F14" i="51" s="1"/>
  <c r="AS32" i="19"/>
  <c r="AS30" i="19" s="1"/>
  <c r="U24" i="44"/>
  <c r="U22" i="44" s="1"/>
  <c r="AA24" i="42"/>
  <c r="AA22" i="42" s="1"/>
  <c r="AM24" i="27"/>
  <c r="AM22" i="27" s="1"/>
  <c r="I26" i="52"/>
  <c r="I24" i="52" s="1"/>
  <c r="AY26" i="23"/>
  <c r="AY24" i="23" s="1"/>
  <c r="F26" i="47"/>
  <c r="F24" i="47" s="1"/>
  <c r="K24" i="42"/>
  <c r="K22" i="42" s="1"/>
  <c r="O27" i="36"/>
  <c r="O25" i="36" s="1"/>
  <c r="F26" i="25"/>
  <c r="F24" i="25" s="1"/>
  <c r="AM28" i="39"/>
  <c r="AM26" i="39" s="1"/>
  <c r="I28" i="38"/>
  <c r="I26" i="38" s="1"/>
  <c r="S24" i="42"/>
  <c r="S22" i="42" s="1"/>
  <c r="X26" i="23"/>
  <c r="X24" i="23" s="1"/>
  <c r="M28" i="35"/>
  <c r="M26" i="35" s="1"/>
  <c r="W45" i="40"/>
  <c r="W47" i="40"/>
  <c r="W44" i="40"/>
  <c r="W48" i="40"/>
  <c r="W46" i="40"/>
  <c r="AI47" i="40"/>
  <c r="AI48" i="40"/>
  <c r="AI45" i="40"/>
  <c r="AI46" i="40"/>
  <c r="AI44" i="40"/>
  <c r="AC46" i="40"/>
  <c r="AC47" i="40"/>
  <c r="AC44" i="40"/>
  <c r="AC48" i="40"/>
  <c r="AC45" i="40"/>
  <c r="AP28" i="39"/>
  <c r="AP26" i="39" s="1"/>
  <c r="C25" i="28"/>
  <c r="C23" i="28" s="1"/>
  <c r="Q27" i="36"/>
  <c r="Q25" i="36" s="1"/>
  <c r="W25" i="22"/>
  <c r="W23" i="22" s="1"/>
  <c r="AA28" i="38"/>
  <c r="AA26" i="38" s="1"/>
  <c r="AA27" i="46"/>
  <c r="AA25" i="46" s="1"/>
  <c r="AA26" i="52"/>
  <c r="AA24" i="52" s="1"/>
  <c r="F19" i="52" s="1"/>
  <c r="Q26" i="21"/>
  <c r="Q24" i="21" s="1"/>
  <c r="G24" i="42"/>
  <c r="G22" i="42" s="1"/>
  <c r="AJ26" i="49"/>
  <c r="AJ24" i="49" s="1"/>
  <c r="F18" i="49" s="1"/>
  <c r="Q27" i="29"/>
  <c r="Q25" i="29" s="1"/>
  <c r="AA26" i="21"/>
  <c r="AA24" i="21" s="1"/>
  <c r="R24" i="27"/>
  <c r="R22" i="27" s="1"/>
  <c r="M24" i="42"/>
  <c r="M22" i="42" s="1"/>
  <c r="AM26" i="49"/>
  <c r="AM24" i="49" s="1"/>
  <c r="F19" i="49" s="1"/>
  <c r="O28" i="35"/>
  <c r="O26" i="35" s="1"/>
  <c r="O24" i="33"/>
  <c r="O22" i="33" s="1"/>
  <c r="AV25" i="28"/>
  <c r="AV23" i="28" s="1"/>
  <c r="AS26" i="23"/>
  <c r="AS24" i="23" s="1"/>
  <c r="U26" i="25"/>
  <c r="U24" i="25" s="1"/>
  <c r="L28" i="39"/>
  <c r="L26" i="39" s="1"/>
  <c r="AS28" i="39"/>
  <c r="AS26" i="39" s="1"/>
  <c r="F21" i="39" s="1"/>
  <c r="AD26" i="23"/>
  <c r="AD24" i="23" s="1"/>
  <c r="AP31" i="48"/>
  <c r="AP29" i="48" s="1"/>
  <c r="C26" i="52"/>
  <c r="C24" i="52" s="1"/>
  <c r="F20" i="52" s="1"/>
  <c r="I31" i="48"/>
  <c r="I29" i="48" s="1"/>
  <c r="S28" i="35"/>
  <c r="S26" i="35" s="1"/>
  <c r="Q26" i="43"/>
  <c r="Q25" i="43"/>
  <c r="Q29" i="43"/>
  <c r="Q28" i="43"/>
  <c r="Q27" i="43"/>
  <c r="AG28" i="38"/>
  <c r="AG26" i="38" s="1"/>
  <c r="R26" i="49"/>
  <c r="R24" i="49" s="1"/>
  <c r="AM26" i="23"/>
  <c r="AM24" i="23" s="1"/>
  <c r="I24" i="44"/>
  <c r="I22" i="44" s="1"/>
  <c r="F15" i="44" s="1"/>
  <c r="K26" i="21"/>
  <c r="K24" i="21" s="1"/>
  <c r="L32" i="19"/>
  <c r="L30" i="19" s="1"/>
  <c r="I24" i="42"/>
  <c r="I22" i="42" s="1"/>
  <c r="AG26" i="52"/>
  <c r="AG24" i="52" s="1"/>
  <c r="F17" i="52" s="1"/>
  <c r="M24" i="33"/>
  <c r="M22" i="33" s="1"/>
  <c r="AA24" i="31"/>
  <c r="AA22" i="31" s="1"/>
  <c r="F31" i="48"/>
  <c r="F29" i="48" s="1"/>
  <c r="AA28" i="39"/>
  <c r="AA26" i="39" s="1"/>
  <c r="AI26" i="21"/>
  <c r="AI24" i="21" s="1"/>
  <c r="AG24" i="27"/>
  <c r="AG22" i="27" s="1"/>
  <c r="AS26" i="49"/>
  <c r="AS24" i="49" s="1"/>
  <c r="O28" i="38"/>
  <c r="O26" i="38" s="1"/>
  <c r="AD28" i="34"/>
  <c r="AD26" i="34" s="1"/>
  <c r="E28" i="35"/>
  <c r="E26" i="35" s="1"/>
  <c r="AG26" i="47"/>
  <c r="AG24" i="47" s="1"/>
  <c r="I24" i="37"/>
  <c r="I22" i="37" s="1"/>
  <c r="AJ32" i="19"/>
  <c r="AJ30" i="19" s="1"/>
  <c r="C24" i="42"/>
  <c r="C22" i="42" s="1"/>
  <c r="AS25" i="28"/>
  <c r="AS23" i="28" s="1"/>
  <c r="AY28" i="51"/>
  <c r="AY26" i="51" s="1"/>
  <c r="AG27" i="29"/>
  <c r="AG25" i="29" s="1"/>
  <c r="BB28" i="51"/>
  <c r="BB26" i="51" s="1"/>
  <c r="F23" i="51" s="1"/>
  <c r="AJ26" i="47"/>
  <c r="AJ24" i="47" s="1"/>
  <c r="F21" i="47" s="1"/>
  <c r="AC26" i="21"/>
  <c r="AC24" i="21" s="1"/>
  <c r="AG32" i="19"/>
  <c r="AG30" i="19" s="1"/>
  <c r="AP26" i="23"/>
  <c r="AP24" i="23" s="1"/>
  <c r="C27" i="46"/>
  <c r="C25" i="46" s="1"/>
  <c r="F16" i="46" s="1"/>
  <c r="S24" i="33"/>
  <c r="S22" i="33" s="1"/>
  <c r="X25" i="28"/>
  <c r="X23" i="28" s="1"/>
  <c r="O26" i="21"/>
  <c r="O24" i="21" s="1"/>
  <c r="C25" i="22"/>
  <c r="C23" i="22" s="1"/>
  <c r="W24" i="37"/>
  <c r="W22" i="37" s="1"/>
  <c r="W26" i="21"/>
  <c r="W24" i="21" s="1"/>
  <c r="E24" i="42"/>
  <c r="E22" i="42" s="1"/>
  <c r="AE27" i="36"/>
  <c r="AE25" i="36" s="1"/>
  <c r="AY26" i="47"/>
  <c r="AY24" i="47" s="1"/>
  <c r="G27" i="36"/>
  <c r="G25" i="36" s="1"/>
  <c r="BB28" i="38"/>
  <c r="BB26" i="38" s="1"/>
  <c r="AE46" i="40"/>
  <c r="AE47" i="40"/>
  <c r="AE44" i="40"/>
  <c r="AE48" i="40"/>
  <c r="AE45" i="40"/>
  <c r="AG44" i="40"/>
  <c r="AG45" i="40"/>
  <c r="AG46" i="40"/>
  <c r="AG47" i="40"/>
  <c r="AG48" i="40"/>
  <c r="I48" i="40"/>
  <c r="I46" i="40"/>
  <c r="I47" i="40"/>
  <c r="I44" i="40"/>
  <c r="I45" i="40"/>
  <c r="BO43" i="40" l="1"/>
  <c r="BO41" i="40" s="1"/>
  <c r="F32" i="40" s="1"/>
  <c r="H401" i="20"/>
  <c r="H308" i="20"/>
  <c r="H188" i="20"/>
  <c r="F35" i="40"/>
  <c r="Y56" i="20"/>
  <c r="C56" i="20" s="1"/>
  <c r="BC43" i="40"/>
  <c r="BC41" i="40" s="1"/>
  <c r="F30" i="40" s="1"/>
  <c r="BG43" i="40"/>
  <c r="BG41" i="40" s="1"/>
  <c r="BE43" i="40"/>
  <c r="BE41" i="40" s="1"/>
  <c r="F16" i="47"/>
  <c r="AC66" i="20"/>
  <c r="Q151" i="20"/>
  <c r="V15" i="20"/>
  <c r="F5" i="36"/>
  <c r="Y320" i="20"/>
  <c r="H403" i="20"/>
  <c r="H185" i="20"/>
  <c r="H305" i="20"/>
  <c r="H402" i="20"/>
  <c r="H187" i="20"/>
  <c r="H307" i="20"/>
  <c r="F14" i="27"/>
  <c r="K24" i="20"/>
  <c r="H186" i="20"/>
  <c r="H306" i="20"/>
  <c r="O486" i="20"/>
  <c r="H399" i="20"/>
  <c r="I25" i="40"/>
  <c r="H183" i="20"/>
  <c r="H303" i="20"/>
  <c r="Z19" i="20"/>
  <c r="F13" i="42"/>
  <c r="Z43" i="20"/>
  <c r="F12" i="42"/>
  <c r="F13" i="35"/>
  <c r="S19" i="20"/>
  <c r="S13" i="20"/>
  <c r="F12" i="35"/>
  <c r="H172" i="20"/>
  <c r="H292" i="20"/>
  <c r="AB554" i="20"/>
  <c r="O477" i="20"/>
  <c r="H388" i="20"/>
  <c r="I14" i="40"/>
  <c r="E3" i="40"/>
  <c r="E2" i="40" s="1"/>
  <c r="H173" i="20"/>
  <c r="H293" i="20"/>
  <c r="I15" i="40"/>
  <c r="H389" i="20"/>
  <c r="AB555" i="20"/>
  <c r="O478" i="20"/>
  <c r="H299" i="20"/>
  <c r="H179" i="20"/>
  <c r="I21" i="40"/>
  <c r="H395" i="20"/>
  <c r="H182" i="20"/>
  <c r="H302" i="20"/>
  <c r="I24" i="40"/>
  <c r="H398" i="20"/>
  <c r="O485" i="20"/>
  <c r="G29" i="40"/>
  <c r="H180" i="20"/>
  <c r="H300" i="20"/>
  <c r="O483" i="20"/>
  <c r="I22" i="40"/>
  <c r="H396" i="20"/>
  <c r="H169" i="20"/>
  <c r="H289" i="20"/>
  <c r="AB551" i="20"/>
  <c r="L1108" i="20"/>
  <c r="H385" i="20"/>
  <c r="O474" i="20"/>
  <c r="I11" i="40"/>
  <c r="F10" i="19"/>
  <c r="E50" i="20"/>
  <c r="F7" i="19"/>
  <c r="E30" i="20"/>
  <c r="E16" i="20"/>
  <c r="F11" i="19"/>
  <c r="F9" i="19"/>
  <c r="E22" i="20"/>
  <c r="AE43" i="20"/>
  <c r="F20" i="49"/>
  <c r="AR31" i="20"/>
  <c r="C31" i="20" s="1"/>
  <c r="AR28" i="20"/>
  <c r="S43" i="20"/>
  <c r="S46" i="20"/>
  <c r="F21" i="35"/>
  <c r="I157" i="20" s="1"/>
  <c r="T686" i="20"/>
  <c r="L744" i="20"/>
  <c r="N389" i="20"/>
  <c r="AB502" i="20"/>
  <c r="T688" i="20"/>
  <c r="E566" i="20"/>
  <c r="M383" i="20"/>
  <c r="AB506" i="20"/>
  <c r="N393" i="20"/>
  <c r="AA504" i="20"/>
  <c r="N391" i="20"/>
  <c r="T685" i="20"/>
  <c r="N392" i="20"/>
  <c r="AB505" i="20"/>
  <c r="S688" i="20"/>
  <c r="AB507" i="20"/>
  <c r="N394" i="20"/>
  <c r="M392" i="20"/>
  <c r="AA505" i="20"/>
  <c r="M744" i="20"/>
  <c r="F566" i="20"/>
  <c r="N383" i="20"/>
  <c r="AB500" i="20"/>
  <c r="N387" i="20"/>
  <c r="F601" i="20"/>
  <c r="N386" i="20"/>
  <c r="F600" i="20"/>
  <c r="AB499" i="20"/>
  <c r="M747" i="20"/>
  <c r="F16" i="19"/>
  <c r="F10" i="49"/>
  <c r="AE48" i="20"/>
  <c r="F11" i="49"/>
  <c r="AE63" i="20"/>
  <c r="C63" i="20" s="1"/>
  <c r="F12" i="49"/>
  <c r="AE53" i="20"/>
  <c r="F9" i="49"/>
  <c r="AE37" i="20"/>
  <c r="C65" i="20" s="1"/>
  <c r="E34" i="20"/>
  <c r="F19" i="19"/>
  <c r="E71" i="20"/>
  <c r="C71" i="20" s="1"/>
  <c r="E11" i="20"/>
  <c r="F5" i="19"/>
  <c r="E21" i="20"/>
  <c r="F13" i="19"/>
  <c r="E15" i="20"/>
  <c r="F14" i="19"/>
  <c r="E14" i="20"/>
  <c r="F8" i="19"/>
  <c r="AM43" i="40"/>
  <c r="AM41" i="40" s="1"/>
  <c r="Y30" i="20" s="1"/>
  <c r="F15" i="19"/>
  <c r="E49" i="20"/>
  <c r="S12" i="20"/>
  <c r="F5" i="35"/>
  <c r="S21" i="20"/>
  <c r="F10" i="35"/>
  <c r="BK43" i="40"/>
  <c r="BK41" i="40" s="1"/>
  <c r="F36" i="40" s="1"/>
  <c r="AE29" i="50"/>
  <c r="AE27" i="50" s="1"/>
  <c r="F14" i="50" s="1"/>
  <c r="AI29" i="50"/>
  <c r="AI27" i="50" s="1"/>
  <c r="AF22" i="20" s="1"/>
  <c r="O29" i="50"/>
  <c r="O27" i="50" s="1"/>
  <c r="F15" i="50" s="1"/>
  <c r="F8" i="31"/>
  <c r="Q348" i="20" s="1"/>
  <c r="P62" i="20"/>
  <c r="BQ43" i="40"/>
  <c r="BQ41" i="40" s="1"/>
  <c r="BA43" i="40"/>
  <c r="BA41" i="40" s="1"/>
  <c r="BI43" i="40"/>
  <c r="BI41" i="40" s="1"/>
  <c r="AM29" i="50"/>
  <c r="AM27" i="50" s="1"/>
  <c r="F11" i="50" s="1"/>
  <c r="H639" i="20" s="1"/>
  <c r="AC29" i="50"/>
  <c r="AC27" i="50" s="1"/>
  <c r="F19" i="50" s="1"/>
  <c r="C29" i="50"/>
  <c r="C27" i="50" s="1"/>
  <c r="F12" i="50" s="1"/>
  <c r="W29" i="50"/>
  <c r="W27" i="50" s="1"/>
  <c r="F17" i="50" s="1"/>
  <c r="G29" i="50"/>
  <c r="G27" i="50" s="1"/>
  <c r="F9" i="50" s="1"/>
  <c r="H637" i="20" s="1"/>
  <c r="AW43" i="40"/>
  <c r="AW41" i="40" s="1"/>
  <c r="Y51" i="20" s="1"/>
  <c r="AA29" i="50"/>
  <c r="AA27" i="50" s="1"/>
  <c r="F20" i="50" s="1"/>
  <c r="E29" i="50"/>
  <c r="E27" i="50" s="1"/>
  <c r="AF19" i="20" s="1"/>
  <c r="AU43" i="40"/>
  <c r="AU41" i="40" s="1"/>
  <c r="Y59" i="20" s="1"/>
  <c r="C59" i="20" s="1"/>
  <c r="U29" i="50"/>
  <c r="U27" i="50" s="1"/>
  <c r="F18" i="50" s="1"/>
  <c r="Q29" i="50"/>
  <c r="Q27" i="50" s="1"/>
  <c r="F23" i="50" s="1"/>
  <c r="AG29" i="50"/>
  <c r="AG27" i="50" s="1"/>
  <c r="F7" i="50" s="1"/>
  <c r="H635" i="20" s="1"/>
  <c r="AS43" i="40"/>
  <c r="AS41" i="40" s="1"/>
  <c r="S29" i="50"/>
  <c r="S27" i="50" s="1"/>
  <c r="F22" i="50" s="1"/>
  <c r="AK29" i="50"/>
  <c r="AK27" i="50" s="1"/>
  <c r="F21" i="50" s="1"/>
  <c r="AD525" i="20"/>
  <c r="AD524" i="20"/>
  <c r="Y29" i="50"/>
  <c r="Y27" i="50" s="1"/>
  <c r="F8" i="50" s="1"/>
  <c r="H636" i="20" s="1"/>
  <c r="I29" i="50"/>
  <c r="I27" i="50" s="1"/>
  <c r="F16" i="50" s="1"/>
  <c r="M29" i="50"/>
  <c r="M27" i="50" s="1"/>
  <c r="AF58" i="20" s="1"/>
  <c r="F7" i="33"/>
  <c r="AD523" i="20"/>
  <c r="E12" i="20"/>
  <c r="F12" i="19"/>
  <c r="M22" i="20"/>
  <c r="O24" i="20"/>
  <c r="V35" i="20"/>
  <c r="F7" i="22"/>
  <c r="Y347" i="20" s="1"/>
  <c r="S11" i="20"/>
  <c r="G41" i="20"/>
  <c r="F12" i="36"/>
  <c r="F20" i="28"/>
  <c r="M998" i="20" s="1"/>
  <c r="N66" i="20"/>
  <c r="F16" i="30"/>
  <c r="F5" i="28"/>
  <c r="M904" i="20" s="1"/>
  <c r="W19" i="20"/>
  <c r="G27" i="20"/>
  <c r="O66" i="20"/>
  <c r="V12" i="20"/>
  <c r="F13" i="44"/>
  <c r="F8" i="30"/>
  <c r="AB14" i="20"/>
  <c r="V58" i="20"/>
  <c r="P36" i="20"/>
  <c r="AB11" i="20"/>
  <c r="Y24" i="43"/>
  <c r="Y22" i="43" s="1"/>
  <c r="F5" i="43" s="1"/>
  <c r="F783" i="20" s="1"/>
  <c r="R22" i="20"/>
  <c r="AE18" i="20"/>
  <c r="S29" i="20"/>
  <c r="R29" i="20"/>
  <c r="R15" i="20"/>
  <c r="F16" i="31"/>
  <c r="P24" i="20"/>
  <c r="AY43" i="40"/>
  <c r="AY41" i="40" s="1"/>
  <c r="F17" i="31"/>
  <c r="P19" i="20"/>
  <c r="U18" i="20"/>
  <c r="S24" i="43"/>
  <c r="S22" i="43" s="1"/>
  <c r="F8" i="43" s="1"/>
  <c r="AH58" i="20"/>
  <c r="F13" i="47"/>
  <c r="F15" i="20"/>
  <c r="H43" i="20"/>
  <c r="S16" i="20"/>
  <c r="U36" i="20"/>
  <c r="F17" i="42"/>
  <c r="W46" i="20"/>
  <c r="K22" i="20"/>
  <c r="X36" i="20"/>
  <c r="Z15" i="20"/>
  <c r="AF66" i="20"/>
  <c r="S30" i="20"/>
  <c r="F22" i="29"/>
  <c r="K24" i="43"/>
  <c r="K22" i="43" s="1"/>
  <c r="F12" i="43" s="1"/>
  <c r="Q18" i="20"/>
  <c r="F11" i="23"/>
  <c r="AC64" i="20"/>
  <c r="T36" i="20"/>
  <c r="T19" i="20"/>
  <c r="AC41" i="20"/>
  <c r="P16" i="20"/>
  <c r="N58" i="20"/>
  <c r="K21" i="20"/>
  <c r="F12" i="23"/>
  <c r="U43" i="20"/>
  <c r="U15" i="20"/>
  <c r="AG16" i="20"/>
  <c r="F20" i="22"/>
  <c r="F19" i="35"/>
  <c r="F10" i="32"/>
  <c r="G62" i="20"/>
  <c r="H29" i="20"/>
  <c r="F11" i="51"/>
  <c r="F18" i="22"/>
  <c r="O43" i="20"/>
  <c r="Z21" i="20"/>
  <c r="F8" i="52"/>
  <c r="I495" i="20" s="1"/>
  <c r="Q15" i="20"/>
  <c r="AC12" i="20"/>
  <c r="P12" i="20"/>
  <c r="L14" i="20"/>
  <c r="U16" i="20"/>
  <c r="F5" i="34"/>
  <c r="F20" i="29"/>
  <c r="AC13" i="20"/>
  <c r="K11" i="20"/>
  <c r="AA22" i="20"/>
  <c r="F12" i="22"/>
  <c r="U24" i="43"/>
  <c r="U22" i="43" s="1"/>
  <c r="F17" i="43" s="1"/>
  <c r="F10" i="21"/>
  <c r="F15" i="31"/>
  <c r="O35" i="20"/>
  <c r="N16" i="20"/>
  <c r="V22" i="20"/>
  <c r="Q47" i="20"/>
  <c r="F24" i="19"/>
  <c r="R11" i="20"/>
  <c r="F9" i="33"/>
  <c r="L22" i="20"/>
  <c r="E13" i="20"/>
  <c r="L16" i="20"/>
  <c r="AH13" i="20"/>
  <c r="X11" i="20"/>
  <c r="Q13" i="20"/>
  <c r="G16" i="20"/>
  <c r="H46" i="20"/>
  <c r="N21" i="20"/>
  <c r="F16" i="37"/>
  <c r="E24" i="43"/>
  <c r="E22" i="43" s="1"/>
  <c r="F16" i="43" s="1"/>
  <c r="G7" i="48"/>
  <c r="AD11" i="20"/>
  <c r="AD19" i="20"/>
  <c r="AD22" i="20"/>
  <c r="AD21" i="20"/>
  <c r="O24" i="43"/>
  <c r="O22" i="43" s="1"/>
  <c r="F6" i="43" s="1"/>
  <c r="F784" i="20" s="1"/>
  <c r="M43" i="40"/>
  <c r="M41" i="40" s="1"/>
  <c r="F24" i="40" s="1"/>
  <c r="G24" i="43"/>
  <c r="G22" i="43" s="1"/>
  <c r="F7" i="43" s="1"/>
  <c r="F785" i="20" s="1"/>
  <c r="V51" i="20"/>
  <c r="AD29" i="20"/>
  <c r="G18" i="20"/>
  <c r="AI43" i="40"/>
  <c r="AI41" i="40" s="1"/>
  <c r="I24" i="43"/>
  <c r="I22" i="43" s="1"/>
  <c r="F14" i="43" s="1"/>
  <c r="F18" i="31"/>
  <c r="P14" i="20"/>
  <c r="F19" i="36"/>
  <c r="V18" i="20"/>
  <c r="F6" i="49"/>
  <c r="AE25" i="20"/>
  <c r="C25" i="20" s="1"/>
  <c r="F21" i="21"/>
  <c r="F44" i="20"/>
  <c r="F22" i="19"/>
  <c r="E19" i="20"/>
  <c r="F7" i="39"/>
  <c r="X44" i="20"/>
  <c r="G15" i="48"/>
  <c r="J128" i="20" s="1"/>
  <c r="AD50" i="20"/>
  <c r="F10" i="52"/>
  <c r="AH16" i="20"/>
  <c r="F9" i="32"/>
  <c r="Q22" i="20"/>
  <c r="F19" i="34"/>
  <c r="U21" i="20"/>
  <c r="F9" i="37"/>
  <c r="Y362" i="20" s="1"/>
  <c r="W13" i="20"/>
  <c r="F9" i="35"/>
  <c r="S14" i="20"/>
  <c r="F11" i="44"/>
  <c r="M805" i="20" s="1"/>
  <c r="AA11" i="20"/>
  <c r="F19" i="38"/>
  <c r="M1095" i="20" s="1"/>
  <c r="T43" i="20"/>
  <c r="F9" i="22"/>
  <c r="Y349" i="20" s="1"/>
  <c r="G19" i="20"/>
  <c r="F7" i="21"/>
  <c r="F16" i="20"/>
  <c r="F16" i="27"/>
  <c r="K29" i="20"/>
  <c r="F6" i="33"/>
  <c r="R58" i="20"/>
  <c r="F8" i="49"/>
  <c r="AE33" i="20"/>
  <c r="C33" i="20" s="1"/>
  <c r="G5" i="48"/>
  <c r="AD12" i="20"/>
  <c r="F11" i="28"/>
  <c r="M16" i="20"/>
  <c r="F14" i="21"/>
  <c r="F66" i="20"/>
  <c r="F9" i="28"/>
  <c r="M908" i="20" s="1"/>
  <c r="M24" i="20"/>
  <c r="F8" i="38"/>
  <c r="M1084" i="20" s="1"/>
  <c r="T11" i="20"/>
  <c r="F12" i="47"/>
  <c r="AC46" i="20"/>
  <c r="F10" i="33"/>
  <c r="F909" i="20" s="1"/>
  <c r="R16" i="20"/>
  <c r="F13" i="25"/>
  <c r="L18" i="20"/>
  <c r="F7" i="31"/>
  <c r="Q347" i="20" s="1"/>
  <c r="P11" i="20"/>
  <c r="G16" i="48"/>
  <c r="AD47" i="20"/>
  <c r="F15" i="49"/>
  <c r="AE16" i="20"/>
  <c r="AK43" i="40"/>
  <c r="AK41" i="40" s="1"/>
  <c r="F14" i="28"/>
  <c r="M913" i="20" s="1"/>
  <c r="M29" i="20"/>
  <c r="F6" i="52"/>
  <c r="I493" i="20" s="1"/>
  <c r="AH18" i="20"/>
  <c r="F8" i="28"/>
  <c r="M907" i="20" s="1"/>
  <c r="M11" i="20"/>
  <c r="F17" i="30"/>
  <c r="O29" i="20"/>
  <c r="F18" i="38"/>
  <c r="M1094" i="20" s="1"/>
  <c r="T21" i="20"/>
  <c r="F15" i="29"/>
  <c r="N11" i="20"/>
  <c r="F17" i="25"/>
  <c r="L21" i="20"/>
  <c r="F5" i="22"/>
  <c r="Y345" i="20" s="1"/>
  <c r="G11" i="20"/>
  <c r="F14" i="22"/>
  <c r="G12" i="20"/>
  <c r="G23" i="48"/>
  <c r="AD18" i="20"/>
  <c r="G43" i="40"/>
  <c r="G41" i="40" s="1"/>
  <c r="F11" i="22"/>
  <c r="G58" i="20"/>
  <c r="F17" i="37"/>
  <c r="W22" i="20"/>
  <c r="F14" i="34"/>
  <c r="U58" i="20"/>
  <c r="F9" i="23"/>
  <c r="AG224" i="20" s="1"/>
  <c r="H15" i="20"/>
  <c r="F9" i="39"/>
  <c r="I260" i="20" s="1"/>
  <c r="X66" i="20"/>
  <c r="F7" i="32"/>
  <c r="F733" i="20" s="1"/>
  <c r="Q11" i="20"/>
  <c r="F9" i="27"/>
  <c r="I223" i="20" s="1"/>
  <c r="K12" i="20"/>
  <c r="F25" i="19"/>
  <c r="E58" i="20"/>
  <c r="F16" i="29"/>
  <c r="M46" i="20"/>
  <c r="F6" i="44"/>
  <c r="M800" i="20" s="1"/>
  <c r="AA35" i="20"/>
  <c r="G9" i="48"/>
  <c r="AD15" i="20"/>
  <c r="F10" i="38"/>
  <c r="M1086" i="20" s="1"/>
  <c r="T58" i="20"/>
  <c r="F11" i="32"/>
  <c r="M1035" i="20" s="1"/>
  <c r="Q12" i="20"/>
  <c r="F18" i="37"/>
  <c r="F1094" i="20" s="1"/>
  <c r="W29" i="20"/>
  <c r="F17" i="23"/>
  <c r="H22" i="20"/>
  <c r="F10" i="42"/>
  <c r="Z22" i="20"/>
  <c r="G19" i="48"/>
  <c r="AD36" i="20"/>
  <c r="F7" i="49"/>
  <c r="AE28" i="20"/>
  <c r="F12" i="34"/>
  <c r="U13" i="20"/>
  <c r="F6" i="51"/>
  <c r="AG11" i="20"/>
  <c r="F15" i="38"/>
  <c r="M1091" i="20" s="1"/>
  <c r="T27" i="20"/>
  <c r="F5" i="37"/>
  <c r="W36" i="20"/>
  <c r="I43" i="40"/>
  <c r="I41" i="40" s="1"/>
  <c r="AG43" i="40"/>
  <c r="AG41" i="40" s="1"/>
  <c r="F7" i="36"/>
  <c r="V11" i="20"/>
  <c r="F5" i="21"/>
  <c r="F13" i="20"/>
  <c r="F6" i="37"/>
  <c r="Y359" i="20" s="1"/>
  <c r="W24" i="20"/>
  <c r="F17" i="21"/>
  <c r="F54" i="20"/>
  <c r="F7" i="38"/>
  <c r="M1083" i="20" s="1"/>
  <c r="T29" i="20"/>
  <c r="F5" i="33"/>
  <c r="R13" i="20"/>
  <c r="F17" i="29"/>
  <c r="N18" i="20"/>
  <c r="F8" i="39"/>
  <c r="X21" i="20"/>
  <c r="F23" i="35"/>
  <c r="S66" i="20"/>
  <c r="F19" i="23"/>
  <c r="H16" i="20"/>
  <c r="F14" i="25"/>
  <c r="L36" i="20"/>
  <c r="F17" i="19"/>
  <c r="F6" i="39"/>
  <c r="F1103" i="20" s="1"/>
  <c r="X54" i="20"/>
  <c r="F16" i="44"/>
  <c r="AA51" i="20"/>
  <c r="F19" i="42"/>
  <c r="Z13" i="20"/>
  <c r="Q43" i="40"/>
  <c r="Q41" i="40" s="1"/>
  <c r="F13" i="38"/>
  <c r="M1089" i="20" s="1"/>
  <c r="T16" i="20"/>
  <c r="F17" i="33"/>
  <c r="R47" i="20"/>
  <c r="F23" i="38"/>
  <c r="T15" i="20"/>
  <c r="F6" i="47"/>
  <c r="AC36" i="20"/>
  <c r="F14" i="37"/>
  <c r="W43" i="20"/>
  <c r="F17" i="27"/>
  <c r="K66" i="20"/>
  <c r="U43" i="40"/>
  <c r="U41" i="40" s="1"/>
  <c r="G8" i="48"/>
  <c r="AD54" i="20"/>
  <c r="F19" i="28"/>
  <c r="M997" i="20" s="1"/>
  <c r="M43" i="20"/>
  <c r="AC24" i="43"/>
  <c r="AC22" i="43" s="1"/>
  <c r="F15" i="43" s="1"/>
  <c r="F18" i="21"/>
  <c r="F12" i="20"/>
  <c r="F5" i="32"/>
  <c r="F731" i="20" s="1"/>
  <c r="Q24" i="20"/>
  <c r="F12" i="32"/>
  <c r="M1036" i="20" s="1"/>
  <c r="Q29" i="20"/>
  <c r="F10" i="37"/>
  <c r="W35" i="20"/>
  <c r="F12" i="28"/>
  <c r="M911" i="20" s="1"/>
  <c r="M12" i="20"/>
  <c r="F12" i="44"/>
  <c r="AA12" i="20"/>
  <c r="F12" i="37"/>
  <c r="W58" i="20"/>
  <c r="F11" i="21"/>
  <c r="F24" i="20"/>
  <c r="F10" i="31"/>
  <c r="Q350" i="20" s="1"/>
  <c r="P13" i="20"/>
  <c r="F10" i="47"/>
  <c r="AC18" i="20"/>
  <c r="K43" i="40"/>
  <c r="K41" i="40" s="1"/>
  <c r="F11" i="52"/>
  <c r="AH36" i="20"/>
  <c r="F17" i="49"/>
  <c r="AE22" i="20"/>
  <c r="F5" i="23"/>
  <c r="H11" i="20"/>
  <c r="F16" i="25"/>
  <c r="L52" i="20"/>
  <c r="F8" i="37"/>
  <c r="Y361" i="20" s="1"/>
  <c r="W27" i="20"/>
  <c r="F19" i="25"/>
  <c r="L15" i="20"/>
  <c r="G10" i="48"/>
  <c r="AD14" i="20"/>
  <c r="F12" i="39"/>
  <c r="X58" i="20"/>
  <c r="F17" i="28"/>
  <c r="M995" i="20" s="1"/>
  <c r="M27" i="20"/>
  <c r="F18" i="36"/>
  <c r="V16" i="20"/>
  <c r="F14" i="49"/>
  <c r="AE13" i="20"/>
  <c r="F19" i="30"/>
  <c r="O21" i="20"/>
  <c r="F15" i="36"/>
  <c r="V27" i="20"/>
  <c r="F21" i="23"/>
  <c r="H52" i="20"/>
  <c r="F5" i="42"/>
  <c r="Z11" i="20"/>
  <c r="F13" i="22"/>
  <c r="G29" i="20"/>
  <c r="F17" i="39"/>
  <c r="X19" i="20"/>
  <c r="F12" i="27"/>
  <c r="K16" i="20"/>
  <c r="F8" i="34"/>
  <c r="U11" i="20"/>
  <c r="F8" i="36"/>
  <c r="V21" i="20"/>
  <c r="G24" i="48"/>
  <c r="AD43" i="20"/>
  <c r="F5" i="30"/>
  <c r="O18" i="20"/>
  <c r="F13" i="49"/>
  <c r="AE11" i="20"/>
  <c r="F17" i="38"/>
  <c r="M1093" i="20" s="1"/>
  <c r="T22" i="20"/>
  <c r="F16" i="34"/>
  <c r="U12" i="20"/>
  <c r="F8" i="23"/>
  <c r="H14" i="20"/>
  <c r="F11" i="34"/>
  <c r="U19" i="20"/>
  <c r="F8" i="51"/>
  <c r="W473" i="20" s="1"/>
  <c r="AG13" i="20"/>
  <c r="F10" i="36"/>
  <c r="V61" i="20"/>
  <c r="AO43" i="40"/>
  <c r="AO41" i="40" s="1"/>
  <c r="C43" i="40"/>
  <c r="C41" i="40" s="1"/>
  <c r="O43" i="40"/>
  <c r="O41" i="40" s="1"/>
  <c r="F13" i="28"/>
  <c r="M912" i="20" s="1"/>
  <c r="M52" i="20"/>
  <c r="F9" i="44"/>
  <c r="M803" i="20" s="1"/>
  <c r="AA18" i="20"/>
  <c r="F9" i="30"/>
  <c r="O22" i="20"/>
  <c r="F22" i="38"/>
  <c r="T44" i="20"/>
  <c r="F14" i="39"/>
  <c r="X22" i="20"/>
  <c r="F6" i="25"/>
  <c r="L73" i="20"/>
  <c r="C73" i="20" s="1"/>
  <c r="F14" i="32"/>
  <c r="M1038" i="20" s="1"/>
  <c r="Q51" i="20"/>
  <c r="F16" i="21"/>
  <c r="F52" i="20"/>
  <c r="F5" i="38"/>
  <c r="M1081" i="20" s="1"/>
  <c r="T24" i="20"/>
  <c r="F7" i="44"/>
  <c r="M801" i="20" s="1"/>
  <c r="AA58" i="20"/>
  <c r="F18" i="34"/>
  <c r="U47" i="20"/>
  <c r="F16" i="39"/>
  <c r="X18" i="20"/>
  <c r="F8" i="47"/>
  <c r="Y235" i="20" s="1"/>
  <c r="AC68" i="20"/>
  <c r="C68" i="20" s="1"/>
  <c r="F9" i="38"/>
  <c r="M1085" i="20" s="1"/>
  <c r="T13" i="20"/>
  <c r="F8" i="42"/>
  <c r="Z14" i="20"/>
  <c r="F13" i="27"/>
  <c r="K58" i="20"/>
  <c r="F14" i="23"/>
  <c r="H58" i="20"/>
  <c r="F11" i="47"/>
  <c r="AC16" i="20"/>
  <c r="F11" i="39"/>
  <c r="X12" i="20"/>
  <c r="F6" i="38"/>
  <c r="M1082" i="20" s="1"/>
  <c r="T12" i="20"/>
  <c r="F17" i="32"/>
  <c r="Q52" i="20"/>
  <c r="F18" i="27"/>
  <c r="K15" i="20"/>
  <c r="F13" i="36"/>
  <c r="V47" i="20"/>
  <c r="F23" i="19"/>
  <c r="E18" i="20"/>
  <c r="F18" i="30"/>
  <c r="O47" i="20"/>
  <c r="O551" i="20"/>
  <c r="F910" i="20"/>
  <c r="F11" i="29"/>
  <c r="N22" i="20"/>
  <c r="AE43" i="40"/>
  <c r="AE41" i="40" s="1"/>
  <c r="F6" i="42"/>
  <c r="Z16" i="20"/>
  <c r="F16" i="33"/>
  <c r="R12" i="20"/>
  <c r="F5" i="51"/>
  <c r="P521" i="20" s="1"/>
  <c r="AG46" i="20"/>
  <c r="F17" i="34"/>
  <c r="U52" i="20"/>
  <c r="F20" i="19"/>
  <c r="E72" i="20"/>
  <c r="C72" i="20" s="1"/>
  <c r="F9" i="21"/>
  <c r="V581" i="20" s="1"/>
  <c r="F18" i="20"/>
  <c r="AC43" i="40"/>
  <c r="AC41" i="40" s="1"/>
  <c r="F13" i="23"/>
  <c r="H18" i="20"/>
  <c r="F10" i="25"/>
  <c r="L51" i="20"/>
  <c r="F9" i="42"/>
  <c r="Z36" i="20"/>
  <c r="F14" i="33"/>
  <c r="R21" i="20"/>
  <c r="F7" i="51"/>
  <c r="AG58" i="20"/>
  <c r="F18" i="25"/>
  <c r="L29" i="20"/>
  <c r="F8" i="33"/>
  <c r="R19" i="20"/>
  <c r="F7" i="34"/>
  <c r="AG320" i="20" s="1"/>
  <c r="U22" i="20"/>
  <c r="F10" i="29"/>
  <c r="N47" i="20"/>
  <c r="F15" i="37"/>
  <c r="W11" i="20"/>
  <c r="F22" i="35"/>
  <c r="I158" i="20" s="1"/>
  <c r="S36" i="20"/>
  <c r="F13" i="33"/>
  <c r="R66" i="20"/>
  <c r="F11" i="35"/>
  <c r="S61" i="20"/>
  <c r="F15" i="52"/>
  <c r="AH66" i="20"/>
  <c r="F22" i="36"/>
  <c r="V43" i="20"/>
  <c r="F5" i="29"/>
  <c r="N13" i="20"/>
  <c r="F15" i="34"/>
  <c r="U29" i="20"/>
  <c r="F6" i="30"/>
  <c r="O11" i="20"/>
  <c r="F6" i="23"/>
  <c r="H12" i="20"/>
  <c r="F15" i="28"/>
  <c r="M993" i="20" s="1"/>
  <c r="M47" i="20"/>
  <c r="F15" i="27"/>
  <c r="K13" i="20"/>
  <c r="F6" i="19"/>
  <c r="E26" i="20"/>
  <c r="F7" i="28"/>
  <c r="M906" i="20" s="1"/>
  <c r="M19" i="20"/>
  <c r="F12" i="25"/>
  <c r="L58" i="20"/>
  <c r="F13" i="31"/>
  <c r="P58" i="20"/>
  <c r="F10" i="39"/>
  <c r="I261" i="20" s="1"/>
  <c r="X14" i="20"/>
  <c r="F18" i="19"/>
  <c r="Y153" i="20" s="1"/>
  <c r="E29" i="20"/>
  <c r="F7" i="23"/>
  <c r="H21" i="20"/>
  <c r="F7" i="42"/>
  <c r="Z12" i="20"/>
  <c r="F18" i="42"/>
  <c r="Z46" i="20"/>
  <c r="F9" i="52"/>
  <c r="I496" i="20" s="1"/>
  <c r="AH11" i="20"/>
  <c r="F11" i="27"/>
  <c r="K18" i="20"/>
  <c r="F9" i="29"/>
  <c r="N44" i="20"/>
  <c r="F8" i="35"/>
  <c r="S15" i="20"/>
  <c r="F18" i="35"/>
  <c r="S18" i="20"/>
  <c r="G17" i="48"/>
  <c r="AD32" i="20"/>
  <c r="C32" i="20" s="1"/>
  <c r="F19" i="47"/>
  <c r="AC52" i="20"/>
  <c r="F12" i="38"/>
  <c r="M1088" i="20" s="1"/>
  <c r="T47" i="20"/>
  <c r="F27" i="19"/>
  <c r="E46" i="20"/>
  <c r="F6" i="28"/>
  <c r="M905" i="20" s="1"/>
  <c r="M18" i="20"/>
  <c r="F18" i="28"/>
  <c r="M996" i="20" s="1"/>
  <c r="M51" i="20"/>
  <c r="F13" i="21"/>
  <c r="F22" i="20"/>
  <c r="Q24" i="43"/>
  <c r="Q22" i="43" s="1"/>
  <c r="F9" i="43" s="1"/>
  <c r="F18" i="39"/>
  <c r="X47" i="20"/>
  <c r="F16" i="42"/>
  <c r="Z64" i="20"/>
  <c r="F17" i="44"/>
  <c r="AA52" i="20"/>
  <c r="G12" i="48"/>
  <c r="J124" i="20" s="1"/>
  <c r="F13" i="52"/>
  <c r="AH35" i="20"/>
  <c r="F12" i="31"/>
  <c r="P46" i="20"/>
  <c r="F5" i="44"/>
  <c r="M799" i="20" s="1"/>
  <c r="AA43" i="20"/>
  <c r="F8" i="44"/>
  <c r="M802" i="20" s="1"/>
  <c r="AA13" i="20"/>
  <c r="F6" i="21"/>
  <c r="F11" i="20"/>
  <c r="F6" i="36"/>
  <c r="Y220" i="20" s="1"/>
  <c r="V14" i="20"/>
  <c r="F14" i="52"/>
  <c r="AH22" i="20"/>
  <c r="F9" i="51"/>
  <c r="AG18" i="20"/>
  <c r="F15" i="22"/>
  <c r="G22" i="20"/>
  <c r="F15" i="39"/>
  <c r="X13" i="20"/>
  <c r="F5" i="47"/>
  <c r="AC11" i="20"/>
  <c r="F12" i="21"/>
  <c r="F58" i="20"/>
  <c r="F7" i="29"/>
  <c r="N19" i="20"/>
  <c r="F11" i="30"/>
  <c r="O58" i="20"/>
  <c r="F16" i="35"/>
  <c r="S50" i="20"/>
  <c r="Y43" i="40"/>
  <c r="Y41" i="40" s="1"/>
  <c r="S43" i="40"/>
  <c r="S41" i="40" s="1"/>
  <c r="F29" i="40" s="1"/>
  <c r="F16" i="49"/>
  <c r="AE24" i="20"/>
  <c r="F10" i="28"/>
  <c r="M909" i="20" s="1"/>
  <c r="M58" i="20"/>
  <c r="F20" i="23"/>
  <c r="H36" i="20"/>
  <c r="F8" i="25"/>
  <c r="I234" i="20" s="1"/>
  <c r="L12" i="20"/>
  <c r="F10" i="44"/>
  <c r="M804" i="20" s="1"/>
  <c r="AA24" i="20"/>
  <c r="F21" i="22"/>
  <c r="G47" i="20"/>
  <c r="F19" i="22"/>
  <c r="G43" i="20"/>
  <c r="F7" i="37"/>
  <c r="Y360" i="20" s="1"/>
  <c r="W16" i="20"/>
  <c r="F20" i="35"/>
  <c r="S62" i="20"/>
  <c r="F12" i="51"/>
  <c r="AG22" i="20"/>
  <c r="F18" i="47"/>
  <c r="AC29" i="20"/>
  <c r="F14" i="38"/>
  <c r="M1090" i="20" s="1"/>
  <c r="T52" i="20"/>
  <c r="F20" i="25"/>
  <c r="L54" i="20"/>
  <c r="F16" i="32"/>
  <c r="Q21" i="20"/>
  <c r="F8" i="27"/>
  <c r="K14" i="20"/>
  <c r="F15" i="21"/>
  <c r="F29" i="20"/>
  <c r="F18" i="23"/>
  <c r="H24" i="20"/>
  <c r="F16" i="38"/>
  <c r="M1092" i="20" s="1"/>
  <c r="T66" i="20"/>
  <c r="G21" i="48"/>
  <c r="AD58" i="20"/>
  <c r="F15" i="25"/>
  <c r="L13" i="20"/>
  <c r="W43" i="40"/>
  <c r="W41" i="40" s="1"/>
  <c r="F16" i="36"/>
  <c r="V13" i="20"/>
  <c r="F6" i="27"/>
  <c r="I219" i="20" s="1"/>
  <c r="K36" i="20"/>
  <c r="AA43" i="40"/>
  <c r="AA41" i="40" s="1"/>
  <c r="BS43" i="40"/>
  <c r="BS41" i="40" s="1"/>
  <c r="F11" i="38"/>
  <c r="T18" i="20"/>
  <c r="F10" i="30"/>
  <c r="O16" i="20"/>
  <c r="F14" i="47"/>
  <c r="AC22" i="20"/>
  <c r="F14" i="42"/>
  <c r="Z29" i="20"/>
  <c r="G20" i="48"/>
  <c r="AD13" i="20"/>
  <c r="F5" i="25"/>
  <c r="I231" i="20" s="1"/>
  <c r="L11" i="20"/>
  <c r="F18" i="29"/>
  <c r="N54" i="20"/>
  <c r="F11" i="36"/>
  <c r="V60" i="20"/>
  <c r="G18" i="48"/>
  <c r="AD51" i="20"/>
  <c r="F20" i="39"/>
  <c r="X15" i="20"/>
  <c r="AA24" i="43"/>
  <c r="AA22" i="43" s="1"/>
  <c r="F18" i="43" s="1"/>
  <c r="F8" i="21"/>
  <c r="F19" i="20"/>
  <c r="W24" i="43"/>
  <c r="W22" i="43" s="1"/>
  <c r="F11" i="43" s="1"/>
  <c r="E43" i="40"/>
  <c r="E41" i="40" s="1"/>
  <c r="F13" i="30"/>
  <c r="O19" i="20"/>
  <c r="F13" i="29"/>
  <c r="N12" i="20"/>
  <c r="F6" i="31"/>
  <c r="Q346" i="20" s="1"/>
  <c r="P18" i="20"/>
  <c r="F19" i="21"/>
  <c r="F47" i="20"/>
  <c r="F6" i="29"/>
  <c r="N46" i="20"/>
  <c r="F21" i="19"/>
  <c r="E36" i="20"/>
  <c r="AQ43" i="40"/>
  <c r="AQ41" i="40" s="1"/>
  <c r="F13" i="39"/>
  <c r="X29" i="20"/>
  <c r="C24" i="43"/>
  <c r="C22" i="43" s="1"/>
  <c r="F13" i="43" s="1"/>
  <c r="Y57" i="20" l="1"/>
  <c r="C57" i="20" s="1"/>
  <c r="Y225" i="20"/>
  <c r="Y226" i="20"/>
  <c r="Y69" i="20"/>
  <c r="C69" i="20" s="1"/>
  <c r="Y61" i="20"/>
  <c r="C61" i="20" s="1"/>
  <c r="F27" i="40"/>
  <c r="F26" i="40"/>
  <c r="Y70" i="20"/>
  <c r="C70" i="20" s="1"/>
  <c r="Y155" i="20"/>
  <c r="AG278" i="20"/>
  <c r="Y236" i="20"/>
  <c r="Y234" i="20"/>
  <c r="Y238" i="20"/>
  <c r="Y237" i="20"/>
  <c r="Y233" i="20"/>
  <c r="Y232" i="20"/>
  <c r="Y231" i="20"/>
  <c r="C64" i="20"/>
  <c r="AC633" i="20"/>
  <c r="AG144" i="20"/>
  <c r="Y154" i="20"/>
  <c r="AG223" i="20"/>
  <c r="I232" i="20"/>
  <c r="I156" i="20"/>
  <c r="Q224" i="20"/>
  <c r="Y151" i="20"/>
  <c r="Q223" i="20"/>
  <c r="J122" i="20"/>
  <c r="Y324" i="20"/>
  <c r="Y326" i="20"/>
  <c r="Y323" i="20"/>
  <c r="Y321" i="20"/>
  <c r="AC724" i="20"/>
  <c r="J126" i="20"/>
  <c r="AG276" i="20"/>
  <c r="Y152" i="20"/>
  <c r="Y219" i="20"/>
  <c r="J123" i="20"/>
  <c r="I221" i="20"/>
  <c r="I222" i="20"/>
  <c r="I220" i="20"/>
  <c r="AC741" i="20"/>
  <c r="M974" i="20"/>
  <c r="Y221" i="20"/>
  <c r="Q219" i="20"/>
  <c r="C26" i="20"/>
  <c r="C48" i="20"/>
  <c r="I153" i="20"/>
  <c r="AC740" i="20"/>
  <c r="I155" i="20"/>
  <c r="Y150" i="20"/>
  <c r="C34" i="20"/>
  <c r="Y207" i="20"/>
  <c r="Y204" i="20"/>
  <c r="Y205" i="20"/>
  <c r="AC566" i="20"/>
  <c r="Y206" i="20"/>
  <c r="AC567" i="20"/>
  <c r="AC568" i="20"/>
  <c r="I151" i="20"/>
  <c r="I148" i="20"/>
  <c r="I149" i="20"/>
  <c r="AE74" i="20"/>
  <c r="P74" i="20"/>
  <c r="AC74" i="20"/>
  <c r="S74" i="20"/>
  <c r="Q74" i="20"/>
  <c r="R74" i="20"/>
  <c r="G74" i="20"/>
  <c r="G9" i="20" s="1"/>
  <c r="AD74" i="20"/>
  <c r="X74" i="20"/>
  <c r="Q267" i="20"/>
  <c r="U74" i="20"/>
  <c r="Z74" i="20"/>
  <c r="H74" i="20"/>
  <c r="M74" i="20"/>
  <c r="K74" i="20"/>
  <c r="T74" i="20"/>
  <c r="F74" i="20"/>
  <c r="AH74" i="20"/>
  <c r="O74" i="20"/>
  <c r="W74" i="20"/>
  <c r="V74" i="20"/>
  <c r="AG74" i="20"/>
  <c r="AA74" i="20"/>
  <c r="L74" i="20"/>
  <c r="N74" i="20"/>
  <c r="E74" i="20"/>
  <c r="E9" i="20" s="1"/>
  <c r="I152" i="20"/>
  <c r="I154" i="20"/>
  <c r="Y148" i="20"/>
  <c r="J125" i="20"/>
  <c r="Y149" i="20"/>
  <c r="Y147" i="20"/>
  <c r="Q265" i="20"/>
  <c r="I147" i="20"/>
  <c r="I150" i="20"/>
  <c r="I146" i="20"/>
  <c r="Q149" i="20"/>
  <c r="Q150" i="20"/>
  <c r="M1049" i="20"/>
  <c r="Q145" i="20"/>
  <c r="Q147" i="20"/>
  <c r="AG319" i="20"/>
  <c r="Q146" i="20"/>
  <c r="Q148" i="20"/>
  <c r="Y146" i="20"/>
  <c r="Q144" i="20"/>
  <c r="Q268" i="20"/>
  <c r="Q266" i="20"/>
  <c r="AF418" i="20"/>
  <c r="Y363" i="20"/>
  <c r="F1085" i="20"/>
  <c r="AF419" i="20"/>
  <c r="Y358" i="20"/>
  <c r="C52" i="20"/>
  <c r="C51" i="20"/>
  <c r="X425" i="20"/>
  <c r="I424" i="20"/>
  <c r="AG275" i="20"/>
  <c r="AG277" i="20"/>
  <c r="M1046" i="20"/>
  <c r="AG141" i="20"/>
  <c r="I425" i="20"/>
  <c r="I426" i="20"/>
  <c r="AC742" i="20"/>
  <c r="AC743" i="20"/>
  <c r="AG272" i="20"/>
  <c r="I351" i="20"/>
  <c r="Q263" i="20"/>
  <c r="Q264" i="20"/>
  <c r="Q221" i="20"/>
  <c r="I350" i="20"/>
  <c r="AG271" i="20"/>
  <c r="AG273" i="20"/>
  <c r="AG268" i="20"/>
  <c r="AG270" i="20"/>
  <c r="AG274" i="20"/>
  <c r="V724" i="20"/>
  <c r="AG142" i="20"/>
  <c r="V723" i="20"/>
  <c r="I256" i="20"/>
  <c r="I259" i="20"/>
  <c r="Q222" i="20"/>
  <c r="I349" i="20"/>
  <c r="V608" i="20"/>
  <c r="V721" i="20"/>
  <c r="AG266" i="20"/>
  <c r="Q220" i="20"/>
  <c r="V722" i="20"/>
  <c r="AG143" i="20"/>
  <c r="V609" i="20"/>
  <c r="F6" i="50"/>
  <c r="H634" i="20" s="1"/>
  <c r="V611" i="20"/>
  <c r="V607" i="20"/>
  <c r="V610" i="20"/>
  <c r="V612" i="20"/>
  <c r="T820" i="20"/>
  <c r="Y322" i="20"/>
  <c r="T822" i="20"/>
  <c r="I233" i="20"/>
  <c r="F993" i="20"/>
  <c r="Y325" i="20"/>
  <c r="T821" i="20"/>
  <c r="AF394" i="20"/>
  <c r="AG269" i="20"/>
  <c r="J119" i="20"/>
  <c r="Q262" i="20"/>
  <c r="AG267" i="20"/>
  <c r="AG264" i="20"/>
  <c r="AG262" i="20"/>
  <c r="AG263" i="20"/>
  <c r="AG265" i="20"/>
  <c r="R316" i="20"/>
  <c r="Q417" i="20"/>
  <c r="R320" i="20"/>
  <c r="AF391" i="20"/>
  <c r="AF396" i="20"/>
  <c r="I257" i="20"/>
  <c r="AF393" i="20"/>
  <c r="Y144" i="20"/>
  <c r="AG261" i="20"/>
  <c r="AF395" i="20"/>
  <c r="Y145" i="20"/>
  <c r="F1106" i="20"/>
  <c r="AF392" i="20"/>
  <c r="F1104" i="20"/>
  <c r="I258" i="20"/>
  <c r="F1107" i="20"/>
  <c r="F1109" i="20"/>
  <c r="F1102" i="20"/>
  <c r="F1108" i="20"/>
  <c r="F1105" i="20"/>
  <c r="O621" i="20"/>
  <c r="Y29" i="20"/>
  <c r="Y390" i="20"/>
  <c r="Y23" i="20"/>
  <c r="C23" i="20" s="1"/>
  <c r="F8" i="40"/>
  <c r="Y17" i="20"/>
  <c r="C17" i="20" s="1"/>
  <c r="F15" i="40"/>
  <c r="Y391" i="20"/>
  <c r="Y392" i="20"/>
  <c r="Y389" i="20"/>
  <c r="F17" i="40"/>
  <c r="Y39" i="20"/>
  <c r="W521" i="20"/>
  <c r="X423" i="20"/>
  <c r="X424" i="20"/>
  <c r="I422" i="20"/>
  <c r="F1032" i="20"/>
  <c r="P432" i="20"/>
  <c r="V654" i="20"/>
  <c r="P433" i="20"/>
  <c r="X434" i="20"/>
  <c r="F904" i="20"/>
  <c r="F1033" i="20"/>
  <c r="F1031" i="20"/>
  <c r="R318" i="20"/>
  <c r="R317" i="20"/>
  <c r="R319" i="20"/>
  <c r="AF416" i="20"/>
  <c r="AF417" i="20"/>
  <c r="AG222" i="20"/>
  <c r="AF390" i="20"/>
  <c r="X420" i="20"/>
  <c r="X421" i="20"/>
  <c r="X422" i="20"/>
  <c r="AF18" i="20"/>
  <c r="AF415" i="20"/>
  <c r="AF13" i="20"/>
  <c r="X418" i="20"/>
  <c r="X419" i="20"/>
  <c r="F1092" i="20"/>
  <c r="F1087" i="20"/>
  <c r="F1088" i="20"/>
  <c r="F1086" i="20"/>
  <c r="F1089" i="20"/>
  <c r="F1090" i="20"/>
  <c r="F1091" i="20"/>
  <c r="F1093" i="20"/>
  <c r="X417" i="20"/>
  <c r="V745" i="20"/>
  <c r="AG220" i="20"/>
  <c r="X416" i="20"/>
  <c r="J121" i="20"/>
  <c r="V746" i="20"/>
  <c r="J120" i="20"/>
  <c r="F34" i="40"/>
  <c r="V741" i="20"/>
  <c r="O710" i="20"/>
  <c r="V744" i="20"/>
  <c r="V743" i="20"/>
  <c r="P505" i="20"/>
  <c r="Y388" i="20"/>
  <c r="AF11" i="20"/>
  <c r="P510" i="20"/>
  <c r="P504" i="20"/>
  <c r="F5" i="50"/>
  <c r="H633" i="20" s="1"/>
  <c r="Y385" i="20"/>
  <c r="Y387" i="20"/>
  <c r="P511" i="20"/>
  <c r="Y386" i="20"/>
  <c r="P509" i="20"/>
  <c r="P506" i="20"/>
  <c r="P508" i="20"/>
  <c r="P507" i="20"/>
  <c r="AF387" i="20"/>
  <c r="AF389" i="20"/>
  <c r="AF388" i="20"/>
  <c r="Y384" i="20"/>
  <c r="I423" i="20"/>
  <c r="AF16" i="20"/>
  <c r="F37" i="40"/>
  <c r="I195" i="20" s="1"/>
  <c r="J118" i="20"/>
  <c r="W502" i="20"/>
  <c r="W501" i="20"/>
  <c r="F975" i="20"/>
  <c r="F28" i="40"/>
  <c r="Y47" i="20"/>
  <c r="C49" i="20" s="1"/>
  <c r="F13" i="50"/>
  <c r="O581" i="20"/>
  <c r="I417" i="20"/>
  <c r="I421" i="20"/>
  <c r="I141" i="20"/>
  <c r="AF24" i="20"/>
  <c r="AF386" i="20"/>
  <c r="AF385" i="20"/>
  <c r="X431" i="20"/>
  <c r="AF384" i="20"/>
  <c r="I418" i="20"/>
  <c r="I419" i="20"/>
  <c r="I420" i="20"/>
  <c r="Y143" i="20"/>
  <c r="AF383" i="20"/>
  <c r="W485" i="20"/>
  <c r="Y142" i="20"/>
  <c r="Y141" i="20"/>
  <c r="V549" i="20"/>
  <c r="V554" i="20"/>
  <c r="W480" i="20"/>
  <c r="W470" i="20"/>
  <c r="W472" i="20"/>
  <c r="I144" i="20"/>
  <c r="Q261" i="20"/>
  <c r="W474" i="20"/>
  <c r="W471" i="20"/>
  <c r="M975" i="20"/>
  <c r="V572" i="20"/>
  <c r="AG221" i="20"/>
  <c r="M973" i="20"/>
  <c r="M976" i="20"/>
  <c r="AG219" i="20"/>
  <c r="F974" i="20"/>
  <c r="M1029" i="20"/>
  <c r="Q119" i="20"/>
  <c r="I143" i="20"/>
  <c r="I142" i="20"/>
  <c r="I145" i="20"/>
  <c r="AB44" i="20"/>
  <c r="AB74" i="20" s="1"/>
  <c r="M824" i="20"/>
  <c r="H760" i="20"/>
  <c r="Y24" i="20"/>
  <c r="F7" i="40"/>
  <c r="Y27" i="20"/>
  <c r="C27" i="20" s="1"/>
  <c r="P431" i="20"/>
  <c r="Q142" i="20"/>
  <c r="P434" i="20"/>
  <c r="O566" i="20"/>
  <c r="F907" i="20"/>
  <c r="P497" i="20"/>
  <c r="O720" i="20"/>
  <c r="O721" i="20"/>
  <c r="P502" i="20"/>
  <c r="P503" i="20"/>
  <c r="H581" i="20"/>
  <c r="O722" i="20"/>
  <c r="W498" i="20"/>
  <c r="P500" i="20"/>
  <c r="Y22" i="20"/>
  <c r="F6" i="40"/>
  <c r="F19" i="40"/>
  <c r="Y20" i="20"/>
  <c r="C20" i="20" s="1"/>
  <c r="F905" i="20"/>
  <c r="X432" i="20"/>
  <c r="Y36" i="20"/>
  <c r="F21" i="40"/>
  <c r="P498" i="20"/>
  <c r="AC723" i="20"/>
  <c r="Y224" i="20"/>
  <c r="W483" i="20"/>
  <c r="V552" i="20"/>
  <c r="F1084" i="20"/>
  <c r="AF414" i="20"/>
  <c r="X433" i="20"/>
  <c r="F906" i="20"/>
  <c r="W481" i="20"/>
  <c r="V550" i="20"/>
  <c r="F33" i="40"/>
  <c r="Y50" i="20"/>
  <c r="C28" i="20" s="1"/>
  <c r="M1032" i="20"/>
  <c r="H718" i="20"/>
  <c r="V577" i="20"/>
  <c r="AC704" i="20"/>
  <c r="M1030" i="20"/>
  <c r="F1029" i="20"/>
  <c r="F20" i="40"/>
  <c r="Y43" i="20"/>
  <c r="H678" i="20"/>
  <c r="AD521" i="20"/>
  <c r="F823" i="20"/>
  <c r="W505" i="20"/>
  <c r="F973" i="20"/>
  <c r="AF412" i="20"/>
  <c r="F1082" i="20"/>
  <c r="F14" i="40"/>
  <c r="Y11" i="20"/>
  <c r="P501" i="20"/>
  <c r="F39" i="40"/>
  <c r="I197" i="20" s="1"/>
  <c r="Y53" i="20"/>
  <c r="C37" i="20" s="1"/>
  <c r="M1047" i="20"/>
  <c r="AC634" i="20"/>
  <c r="Y223" i="20"/>
  <c r="AC722" i="20"/>
  <c r="W482" i="20"/>
  <c r="V551" i="20"/>
  <c r="Y12" i="20"/>
  <c r="F11" i="40"/>
  <c r="H720" i="20"/>
  <c r="AC706" i="20"/>
  <c r="V579" i="20"/>
  <c r="F1083" i="20"/>
  <c r="AF413" i="20"/>
  <c r="V571" i="20"/>
  <c r="AD485" i="20"/>
  <c r="H553" i="20"/>
  <c r="P470" i="20"/>
  <c r="V569" i="20"/>
  <c r="F10" i="40"/>
  <c r="Y19" i="20"/>
  <c r="F22" i="40"/>
  <c r="Y41" i="20"/>
  <c r="C41" i="20" s="1"/>
  <c r="Y21" i="20"/>
  <c r="F18" i="40"/>
  <c r="F821" i="20"/>
  <c r="V568" i="20"/>
  <c r="P469" i="20"/>
  <c r="H554" i="20"/>
  <c r="Y14" i="20"/>
  <c r="F31" i="40"/>
  <c r="AC570" i="20"/>
  <c r="F928" i="20"/>
  <c r="V570" i="20"/>
  <c r="AD484" i="20"/>
  <c r="F1081" i="20"/>
  <c r="AF411" i="20"/>
  <c r="V578" i="20"/>
  <c r="AC705" i="20"/>
  <c r="H719" i="20"/>
  <c r="Q143" i="20"/>
  <c r="V742" i="20"/>
  <c r="Y15" i="20"/>
  <c r="F12" i="40"/>
  <c r="AC569" i="20"/>
  <c r="F927" i="20"/>
  <c r="Q141" i="20"/>
  <c r="V740" i="20"/>
  <c r="Y13" i="20"/>
  <c r="F5" i="40"/>
  <c r="W486" i="20"/>
  <c r="V555" i="20"/>
  <c r="F25" i="40"/>
  <c r="Y42" i="20"/>
  <c r="C42" i="20" s="1"/>
  <c r="O718" i="20"/>
  <c r="F908" i="20"/>
  <c r="W520" i="20"/>
  <c r="M1031" i="20"/>
  <c r="F820" i="20"/>
  <c r="F9" i="40"/>
  <c r="Y35" i="20"/>
  <c r="W484" i="20"/>
  <c r="V553" i="20"/>
  <c r="F38" i="40"/>
  <c r="I196" i="20" s="1"/>
  <c r="Y60" i="20"/>
  <c r="C60" i="20" s="1"/>
  <c r="V653" i="20"/>
  <c r="H693" i="20"/>
  <c r="V566" i="20"/>
  <c r="P467" i="20"/>
  <c r="F16" i="40"/>
  <c r="Y38" i="20"/>
  <c r="C38" i="20" s="1"/>
  <c r="F1030" i="20"/>
  <c r="Y16" i="20"/>
  <c r="F13" i="40"/>
  <c r="V580" i="20"/>
  <c r="H721" i="20"/>
  <c r="AC707" i="20"/>
  <c r="H555" i="20"/>
  <c r="P499" i="20"/>
  <c r="F822" i="20"/>
  <c r="F23" i="40"/>
  <c r="Y46" i="20"/>
  <c r="Y222" i="20"/>
  <c r="AC721" i="20"/>
  <c r="O719" i="20"/>
  <c r="V567" i="20"/>
  <c r="P468" i="20"/>
  <c r="H759" i="20"/>
  <c r="O567" i="20"/>
  <c r="M1048" i="20"/>
  <c r="AC635" i="20"/>
  <c r="I190" i="20" l="1"/>
  <c r="I193" i="20"/>
  <c r="I194" i="20"/>
  <c r="I191" i="20"/>
  <c r="I192" i="20"/>
  <c r="I189" i="20"/>
  <c r="I188" i="20"/>
  <c r="I186" i="20"/>
  <c r="I187" i="20"/>
  <c r="C39" i="20"/>
  <c r="I169" i="20"/>
  <c r="J74" i="20"/>
  <c r="AF74" i="20"/>
  <c r="I180" i="20"/>
  <c r="Y74" i="20"/>
  <c r="I184" i="20"/>
  <c r="I185" i="20"/>
  <c r="I178" i="20"/>
  <c r="I170" i="20"/>
  <c r="I172" i="20"/>
  <c r="I171" i="20"/>
  <c r="I168" i="20"/>
  <c r="I175" i="20"/>
  <c r="I173" i="20"/>
  <c r="I177" i="20"/>
  <c r="I181" i="20"/>
  <c r="I183" i="20"/>
  <c r="I174" i="20"/>
  <c r="I179" i="20"/>
  <c r="I182" i="20"/>
  <c r="I176" i="20"/>
  <c r="I308" i="20"/>
  <c r="I310" i="20"/>
  <c r="I309" i="20"/>
  <c r="C47" i="20"/>
  <c r="C53" i="20"/>
  <c r="C24" i="20"/>
  <c r="C35" i="20"/>
  <c r="I307" i="20"/>
  <c r="I311" i="20"/>
  <c r="I306" i="20"/>
  <c r="I305" i="20"/>
  <c r="I304" i="20"/>
  <c r="Q416" i="20"/>
  <c r="R321" i="20"/>
  <c r="I302" i="20"/>
  <c r="I303" i="20"/>
  <c r="I301" i="20"/>
  <c r="W503" i="20"/>
  <c r="W504" i="20"/>
  <c r="I294" i="20"/>
  <c r="I299" i="20"/>
  <c r="I300" i="20"/>
  <c r="I298" i="20"/>
  <c r="I406" i="20"/>
  <c r="I293" i="20"/>
  <c r="I167" i="20"/>
  <c r="I297" i="20"/>
  <c r="I296" i="20"/>
  <c r="I291" i="20"/>
  <c r="I295" i="20"/>
  <c r="I288" i="20"/>
  <c r="I403" i="20"/>
  <c r="I292" i="20"/>
  <c r="I289" i="20"/>
  <c r="I402" i="20"/>
  <c r="I290" i="20"/>
  <c r="N732" i="20"/>
  <c r="Q118" i="20"/>
  <c r="M825" i="20"/>
  <c r="O620" i="20"/>
  <c r="I404" i="20"/>
  <c r="I405" i="20"/>
  <c r="H679" i="20"/>
  <c r="I399" i="20"/>
  <c r="I400" i="20"/>
  <c r="I401" i="20"/>
  <c r="I397" i="20"/>
  <c r="I398" i="20"/>
  <c r="W500" i="20"/>
  <c r="AD522" i="20"/>
  <c r="W499" i="20"/>
  <c r="I395" i="20"/>
  <c r="I396" i="20"/>
  <c r="I394" i="20"/>
  <c r="I393" i="20"/>
  <c r="I392" i="20"/>
  <c r="I391" i="20"/>
  <c r="N733" i="20"/>
  <c r="N731" i="20"/>
  <c r="P486" i="20"/>
  <c r="P483" i="20"/>
  <c r="P485" i="20"/>
  <c r="P484" i="20"/>
  <c r="F9" i="20"/>
  <c r="P478" i="20"/>
  <c r="AC555" i="20"/>
  <c r="I389" i="20"/>
  <c r="AC549" i="20"/>
  <c r="I383" i="20"/>
  <c r="M1106" i="20"/>
  <c r="P482" i="20"/>
  <c r="I390" i="20"/>
  <c r="P479" i="20"/>
  <c r="M1107" i="20"/>
  <c r="I384" i="20"/>
  <c r="P473" i="20"/>
  <c r="AC550" i="20"/>
  <c r="P476" i="20"/>
  <c r="I387" i="20"/>
  <c r="AC553" i="20"/>
  <c r="AC551" i="20"/>
  <c r="P474" i="20"/>
  <c r="I385" i="20"/>
  <c r="M1108" i="20"/>
  <c r="P475" i="20"/>
  <c r="AC552" i="20"/>
  <c r="I386" i="20"/>
  <c r="P480" i="20"/>
  <c r="M1102" i="20"/>
  <c r="I163" i="20"/>
  <c r="I165" i="20"/>
  <c r="M1104" i="20"/>
  <c r="M1103" i="20"/>
  <c r="I164" i="20"/>
  <c r="P481" i="20"/>
  <c r="M1105" i="20"/>
  <c r="I166" i="20"/>
  <c r="AC554" i="20"/>
  <c r="I388" i="20"/>
  <c r="P477" i="20"/>
  <c r="C36" i="20" l="1"/>
  <c r="C43" i="20"/>
  <c r="C13" i="20"/>
  <c r="C22" i="20"/>
  <c r="C66" i="20"/>
  <c r="C54" i="20"/>
  <c r="C58" i="20"/>
  <c r="C30" i="20"/>
  <c r="L9" i="20"/>
  <c r="I9" i="20"/>
  <c r="C15" i="20" l="1"/>
  <c r="AD506" i="20"/>
  <c r="C16" i="20"/>
  <c r="C50" i="20"/>
  <c r="C29" i="20"/>
  <c r="C44" i="20"/>
  <c r="C62" i="20"/>
  <c r="C11" i="20"/>
  <c r="Q389" i="20"/>
  <c r="C14" i="20"/>
  <c r="C19" i="20"/>
  <c r="C21" i="20"/>
  <c r="Q392" i="20"/>
  <c r="Q383" i="20"/>
  <c r="C12" i="20"/>
  <c r="H566" i="20"/>
  <c r="C40" i="20"/>
  <c r="O744" i="20"/>
  <c r="C46" i="20"/>
  <c r="Q390" i="20"/>
  <c r="AD503" i="20"/>
  <c r="C18" i="20"/>
  <c r="Q388" i="20"/>
  <c r="AD501" i="20"/>
  <c r="V688" i="20"/>
  <c r="V687" i="20"/>
  <c r="H599" i="20"/>
  <c r="O746" i="20"/>
  <c r="AD498" i="20"/>
  <c r="Q385" i="20"/>
  <c r="H568" i="20"/>
  <c r="H600" i="20"/>
  <c r="O747" i="20"/>
  <c r="Q386" i="20"/>
  <c r="AD499" i="20"/>
  <c r="AD508" i="20"/>
  <c r="V685" i="20"/>
  <c r="H567" i="20"/>
  <c r="AD497" i="20"/>
  <c r="O745" i="20"/>
  <c r="Q384" i="20"/>
  <c r="V686" i="20"/>
  <c r="H601" i="20"/>
  <c r="Q387" i="20"/>
  <c r="AD500" i="20"/>
  <c r="L41" i="60"/>
  <c r="C24" i="60" s="1"/>
  <c r="N302" i="20" s="1"/>
  <c r="BQ48" i="60"/>
  <c r="BR48" i="60" s="1"/>
  <c r="A70" i="20" l="1"/>
  <c r="A71" i="20"/>
  <c r="A67" i="20"/>
  <c r="A66" i="20"/>
  <c r="A68" i="20"/>
  <c r="A69" i="20"/>
  <c r="A72" i="20"/>
  <c r="A65" i="20"/>
  <c r="A64" i="20"/>
  <c r="A61" i="20"/>
  <c r="A62" i="20"/>
  <c r="A63" i="20"/>
  <c r="N299" i="20"/>
  <c r="N300" i="20"/>
  <c r="Q393" i="20"/>
  <c r="AD502" i="20"/>
  <c r="Q391" i="20"/>
  <c r="AD504" i="20"/>
  <c r="Q394" i="20"/>
  <c r="AD507" i="20"/>
  <c r="AD505" i="20"/>
  <c r="D9" i="20"/>
  <c r="H9" i="20"/>
  <c r="G24" i="60"/>
  <c r="A31" i="20" l="1"/>
  <c r="A51" i="20"/>
  <c r="A44" i="20"/>
  <c r="A17" i="20"/>
  <c r="A32" i="20"/>
  <c r="A33" i="20"/>
  <c r="A36" i="20"/>
  <c r="A25" i="20"/>
  <c r="A48" i="20"/>
  <c r="A34" i="20"/>
  <c r="A40" i="20"/>
  <c r="A49" i="20"/>
  <c r="A38" i="20"/>
  <c r="A53" i="20"/>
  <c r="A37" i="20"/>
  <c r="A24" i="20"/>
  <c r="A52" i="20"/>
  <c r="A15" i="20"/>
  <c r="A12" i="20"/>
  <c r="A22" i="20"/>
  <c r="A20" i="20"/>
  <c r="A21" i="20"/>
  <c r="A41" i="20"/>
  <c r="A18" i="20"/>
  <c r="A14" i="20"/>
  <c r="A27" i="20"/>
  <c r="A47" i="20"/>
  <c r="A11" i="20"/>
  <c r="A19" i="20"/>
  <c r="A13" i="20"/>
  <c r="A30" i="20"/>
  <c r="A29" i="20"/>
  <c r="A35" i="20"/>
  <c r="A39" i="20"/>
  <c r="A50" i="20"/>
  <c r="A42" i="20"/>
  <c r="A16" i="20"/>
  <c r="A26" i="20"/>
  <c r="A73" i="20"/>
  <c r="A54" i="20"/>
  <c r="A43" i="20"/>
  <c r="A28" i="20"/>
  <c r="A23" i="20"/>
  <c r="A46" i="20"/>
  <c r="A45" i="20"/>
  <c r="A55" i="20"/>
  <c r="A56" i="20"/>
  <c r="A57" i="20"/>
  <c r="A60" i="20"/>
  <c r="A58" i="20"/>
  <c r="A59" i="20"/>
</calcChain>
</file>

<file path=xl/sharedStrings.xml><?xml version="1.0" encoding="utf-8"?>
<sst xmlns="http://schemas.openxmlformats.org/spreadsheetml/2006/main" count="4255" uniqueCount="267">
  <si>
    <t xml:space="preserve">Nº partida </t>
  </si>
  <si>
    <t>Jordi</t>
  </si>
  <si>
    <t>Punts</t>
  </si>
  <si>
    <t>Premi</t>
  </si>
  <si>
    <t>Xavi</t>
  </si>
  <si>
    <t>Sylvain</t>
  </si>
  <si>
    <t>Sergi</t>
  </si>
  <si>
    <t>A</t>
  </si>
  <si>
    <t>B</t>
  </si>
  <si>
    <t>Carles</t>
  </si>
  <si>
    <t>Mes</t>
  </si>
  <si>
    <t>KING</t>
  </si>
  <si>
    <t>General</t>
  </si>
  <si>
    <t>Classificats</t>
  </si>
  <si>
    <t>BOTIFARRA</t>
  </si>
  <si>
    <t>Pepe</t>
  </si>
  <si>
    <t>Timbes</t>
  </si>
  <si>
    <t>Joc 8</t>
  </si>
  <si>
    <t>GENERAL</t>
  </si>
  <si>
    <t>CLUB CONSERVADOR DE CARTES I JOCS</t>
  </si>
  <si>
    <t>Classificació general</t>
  </si>
  <si>
    <t>POCHA</t>
  </si>
  <si>
    <t>Data</t>
  </si>
  <si>
    <t>Timba</t>
  </si>
  <si>
    <t>5 copes</t>
  </si>
  <si>
    <t>Pablo</t>
  </si>
  <si>
    <t>Iglesias</t>
  </si>
  <si>
    <t>Eli</t>
  </si>
  <si>
    <t>MªJosé</t>
  </si>
  <si>
    <t>Diferencia</t>
  </si>
  <si>
    <t>JULEPE</t>
  </si>
  <si>
    <t>PARTIDES</t>
  </si>
  <si>
    <t>PUMBA</t>
  </si>
  <si>
    <t>CORS</t>
  </si>
  <si>
    <t>Premio</t>
  </si>
  <si>
    <t>Mercè</t>
  </si>
  <si>
    <t>REMIGIO</t>
  </si>
  <si>
    <t>PODRIDA</t>
  </si>
  <si>
    <t>BUTI3</t>
  </si>
  <si>
    <t>TRUC</t>
  </si>
  <si>
    <t>BUTI 3</t>
  </si>
  <si>
    <t>David</t>
  </si>
  <si>
    <t>Partides</t>
  </si>
  <si>
    <t>Mariajo</t>
  </si>
  <si>
    <t>Mercé</t>
  </si>
  <si>
    <t>Rafa</t>
  </si>
  <si>
    <t>Montse</t>
  </si>
  <si>
    <t>C</t>
  </si>
  <si>
    <t>POKER TEXAS</t>
  </si>
  <si>
    <t>TEXAS</t>
  </si>
  <si>
    <t>POKER OMAHA</t>
  </si>
  <si>
    <t>OMAHA</t>
  </si>
  <si>
    <t>Isabel</t>
  </si>
  <si>
    <t>BLACK JACK</t>
  </si>
  <si>
    <t>Caty</t>
  </si>
  <si>
    <t>Knobel</t>
  </si>
  <si>
    <t>Marga</t>
  </si>
  <si>
    <t>CHINCHÓN</t>
  </si>
  <si>
    <t>Taberner</t>
  </si>
  <si>
    <t>Alfonso</t>
  </si>
  <si>
    <t>Agata</t>
  </si>
  <si>
    <t>Ester</t>
  </si>
  <si>
    <t>Goretti</t>
  </si>
  <si>
    <t>Jorge</t>
  </si>
  <si>
    <t>Pol</t>
  </si>
  <si>
    <t>Jimmy</t>
  </si>
  <si>
    <t>KUL</t>
  </si>
  <si>
    <t>MUS</t>
  </si>
  <si>
    <t>Comentaris</t>
  </si>
  <si>
    <t xml:space="preserve"> </t>
  </si>
  <si>
    <t>Geli</t>
  </si>
  <si>
    <t>Montiel</t>
  </si>
  <si>
    <t>Allan</t>
  </si>
  <si>
    <t>Salvadó</t>
  </si>
  <si>
    <t>MANILLA</t>
  </si>
  <si>
    <t>WHIST</t>
  </si>
  <si>
    <t>Anna</t>
  </si>
  <si>
    <t>Martin</t>
  </si>
  <si>
    <t>Martín</t>
  </si>
  <si>
    <t>Marc</t>
  </si>
  <si>
    <t>TUTE CABRÒ</t>
  </si>
  <si>
    <t>Alicia</t>
  </si>
  <si>
    <t>Alícia</t>
  </si>
  <si>
    <t>4 DUROS</t>
  </si>
  <si>
    <t>Serra</t>
  </si>
  <si>
    <t>WIZARD</t>
  </si>
  <si>
    <t>POKER D</t>
  </si>
  <si>
    <t>Aurora</t>
  </si>
  <si>
    <t>COPO</t>
  </si>
  <si>
    <t>Tina</t>
  </si>
  <si>
    <t>Otins</t>
  </si>
  <si>
    <t>Rubén</t>
  </si>
  <si>
    <t>ESCOMBRA</t>
  </si>
  <si>
    <t>Joan Carles</t>
  </si>
  <si>
    <t>Grau</t>
  </si>
  <si>
    <t>Quico</t>
  </si>
  <si>
    <t>Ana</t>
  </si>
  <si>
    <t>Coralie</t>
  </si>
  <si>
    <t>9 19 29</t>
  </si>
  <si>
    <t>Josep Mª</t>
  </si>
  <si>
    <t>1000km</t>
  </si>
  <si>
    <t>1000 Km</t>
  </si>
  <si>
    <t>Trivi</t>
  </si>
  <si>
    <t>Gerard</t>
  </si>
  <si>
    <t>CRIBBAGE</t>
  </si>
  <si>
    <t>Buti</t>
  </si>
  <si>
    <t>Pumba</t>
  </si>
  <si>
    <t>Texs</t>
  </si>
  <si>
    <t>Omaha</t>
  </si>
  <si>
    <t>Kul</t>
  </si>
  <si>
    <t>Tute</t>
  </si>
  <si>
    <t>Wizard</t>
  </si>
  <si>
    <t>Tute cabró</t>
  </si>
  <si>
    <t>Escombra</t>
  </si>
  <si>
    <t>Classificació per "mosques"</t>
  </si>
  <si>
    <t>Anomalies</t>
  </si>
  <si>
    <t>Total</t>
  </si>
  <si>
    <t>CANASTA</t>
  </si>
  <si>
    <t>PORTUGUÉS</t>
  </si>
  <si>
    <t>PORTUGUÈS</t>
  </si>
  <si>
    <t>Manolo</t>
  </si>
  <si>
    <t>Marina</t>
  </si>
  <si>
    <t>Lluisa</t>
  </si>
  <si>
    <t>Manel</t>
  </si>
  <si>
    <t>Katy</t>
  </si>
  <si>
    <t>Pot de 1 fitxa</t>
  </si>
  <si>
    <t>TAROT</t>
  </si>
  <si>
    <t>Angie</t>
  </si>
  <si>
    <t>Palafox</t>
  </si>
  <si>
    <t>alaf</t>
  </si>
  <si>
    <t>GUINYOT</t>
  </si>
  <si>
    <t>Núria</t>
  </si>
  <si>
    <t>Nogué</t>
  </si>
  <si>
    <t>Mesos</t>
  </si>
  <si>
    <t>Rosa</t>
  </si>
  <si>
    <t>Joan</t>
  </si>
  <si>
    <t>Pol C.</t>
  </si>
  <si>
    <t>Rosa M</t>
  </si>
  <si>
    <t>Rosa M.</t>
  </si>
  <si>
    <t>Lucía</t>
  </si>
  <si>
    <t>Anna P.</t>
  </si>
  <si>
    <t>Celes</t>
  </si>
  <si>
    <t>Òscar</t>
  </si>
  <si>
    <t>Sebas</t>
  </si>
  <si>
    <t>Gemma</t>
  </si>
  <si>
    <t>Cyber X</t>
  </si>
  <si>
    <t>cyberX2</t>
  </si>
  <si>
    <t>Tito</t>
  </si>
  <si>
    <t>Excés cyber</t>
  </si>
  <si>
    <t>Càlcul punts segons partida a 4 jugadors</t>
  </si>
  <si>
    <t>13*4</t>
  </si>
  <si>
    <t>1-13/13-1/13x4</t>
  </si>
  <si>
    <t>Máx.</t>
  </si>
  <si>
    <t>Mitj.</t>
  </si>
  <si>
    <t>Factor</t>
  </si>
  <si>
    <t>Nin</t>
  </si>
  <si>
    <t>CUL</t>
  </si>
  <si>
    <t>Mitjana punts del moment</t>
  </si>
  <si>
    <t>Ana B</t>
  </si>
  <si>
    <t>Ana B.</t>
  </si>
  <si>
    <t>Nancy</t>
  </si>
  <si>
    <t>Lleixà</t>
  </si>
  <si>
    <t>Tim</t>
  </si>
  <si>
    <t>Alfred</t>
  </si>
  <si>
    <t>Jeff</t>
  </si>
  <si>
    <t>Valor deduit</t>
  </si>
  <si>
    <t>Criteri cyber fa 2, associo al anterior=195; Anna per mitjana; Nancy interpolant Ana i Cy i Cata interpolant els seu -2 i el -8</t>
  </si>
  <si>
    <t>Carme</t>
  </si>
  <si>
    <t>G</t>
  </si>
  <si>
    <t>E</t>
  </si>
  <si>
    <t>P</t>
  </si>
  <si>
    <t>Reptes</t>
  </si>
  <si>
    <t>Xavier</t>
  </si>
  <si>
    <t>Lluïsa</t>
  </si>
  <si>
    <t>Eito</t>
  </si>
  <si>
    <t>SKULL KING</t>
  </si>
  <si>
    <t>7 i mig</t>
  </si>
  <si>
    <t>Mario</t>
  </si>
  <si>
    <t>Debi</t>
  </si>
  <si>
    <t>Niin</t>
  </si>
  <si>
    <t>úria</t>
  </si>
  <si>
    <t>Christophe</t>
  </si>
  <si>
    <t>CAMELOT</t>
  </si>
  <si>
    <t>Camelot</t>
  </si>
  <si>
    <t>Magic</t>
  </si>
  <si>
    <t>5 Cogombres</t>
  </si>
  <si>
    <t>5 COGOMBRES</t>
  </si>
  <si>
    <t>CLASSIC</t>
  </si>
  <si>
    <t>GERMAN</t>
  </si>
  <si>
    <t>Euchre</t>
  </si>
  <si>
    <t>EUCHRE</t>
  </si>
  <si>
    <t>Ken</t>
  </si>
  <si>
    <t>Sagalés</t>
  </si>
  <si>
    <t>MAGIC</t>
  </si>
  <si>
    <t>WIZARD CLASSIC</t>
  </si>
  <si>
    <t>Wizard Classic</t>
  </si>
  <si>
    <t>Tere</t>
  </si>
  <si>
    <t>7 I MIG</t>
  </si>
  <si>
    <t>SUBHASTAT</t>
  </si>
  <si>
    <t>Canastón</t>
  </si>
  <si>
    <t>Carmen</t>
  </si>
  <si>
    <t>Marta</t>
  </si>
  <si>
    <t>EUCHRE SUBHASTAT</t>
  </si>
  <si>
    <t>Euchre Subhastat</t>
  </si>
  <si>
    <t>Anna P</t>
  </si>
  <si>
    <t xml:space="preserve">Rosa M </t>
  </si>
  <si>
    <t>nº</t>
  </si>
  <si>
    <t>Cyber</t>
  </si>
  <si>
    <t>Anaïs</t>
  </si>
  <si>
    <t>JASS</t>
  </si>
  <si>
    <t>Carol</t>
  </si>
  <si>
    <t>Ningú ha jugat</t>
  </si>
  <si>
    <t>Oscar</t>
  </si>
  <si>
    <t>zw</t>
  </si>
  <si>
    <t>Jim</t>
  </si>
  <si>
    <t>Temporada 2023-24</t>
  </si>
  <si>
    <t>,</t>
  </si>
  <si>
    <t>Ioanna</t>
  </si>
  <si>
    <t>Heidi</t>
  </si>
  <si>
    <t>Marko</t>
  </si>
  <si>
    <t>Ferrer</t>
  </si>
  <si>
    <t>PlayOK</t>
  </si>
  <si>
    <t>Skunk</t>
  </si>
  <si>
    <t>xxx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</si>
  <si>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</si>
  <si>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Carol B.</t>
  </si>
  <si>
    <t>Renuncis</t>
  </si>
  <si>
    <t>Observacions</t>
  </si>
  <si>
    <t>Jose Ramón</t>
  </si>
  <si>
    <t>José Ramón</t>
  </si>
  <si>
    <t>Rosa V.</t>
  </si>
  <si>
    <t>Mayte</t>
  </si>
  <si>
    <t>Juani</t>
  </si>
  <si>
    <t>Emilia</t>
  </si>
  <si>
    <t>Óscar</t>
  </si>
  <si>
    <t>Beli</t>
  </si>
  <si>
    <t>Arrodonit</t>
  </si>
  <si>
    <t>Mari</t>
  </si>
  <si>
    <t>Balcells</t>
  </si>
  <si>
    <t>Àngel</t>
  </si>
  <si>
    <t>Renunci</t>
  </si>
  <si>
    <t>Ren. Emília</t>
  </si>
  <si>
    <t>Mark</t>
  </si>
  <si>
    <t>Annaïs</t>
  </si>
  <si>
    <t xml:space="preserve">Resultats </t>
  </si>
  <si>
    <t xml:space="preserve">comunicats </t>
  </si>
  <si>
    <t>amb</t>
  </si>
  <si>
    <t>retard</t>
  </si>
  <si>
    <t>Karl</t>
  </si>
  <si>
    <t>Doug</t>
  </si>
  <si>
    <t>Jennifer</t>
  </si>
  <si>
    <t>Paul K</t>
  </si>
  <si>
    <t>Mike</t>
  </si>
  <si>
    <t>France</t>
  </si>
  <si>
    <t>4 mans</t>
  </si>
  <si>
    <t>SETEMBRE</t>
  </si>
  <si>
    <t>Núria V</t>
  </si>
  <si>
    <t xml:space="preserve">Ana </t>
  </si>
  <si>
    <t>Amanda</t>
  </si>
  <si>
    <t>Neus</t>
  </si>
  <si>
    <t>Carlos F</t>
  </si>
  <si>
    <t>Becca</t>
  </si>
  <si>
    <t>Tony</t>
  </si>
  <si>
    <t>Bibi</t>
  </si>
  <si>
    <t>Deanna</t>
  </si>
  <si>
    <t>Shauna</t>
  </si>
  <si>
    <t>XXX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</si>
</sst>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_-* #,##0\ _P_t_s_-;\-* #,##0\ _P_t_s_-;_-* &quot;-&quot;\ _P_t_s_-;_-@_-"/>
    <numFmt numFmtId="165" formatCode="0.0"/>
    <numFmt numFmtId="166" formatCode="_-* #,##0.0_-;\-* #,##0.0_-;_-* &quot;-&quot;??_-;_-@_-"/>
    <numFmt numFmtId="167" formatCode="_-* #,##0_-;\-* #,##0_-;_-* &quot;-&quot;??_-;_-@_-"/>
    <numFmt numFmtId="168" formatCode="#,##0.00\ &quot;€&quot;"/>
  </numFmts>
  <fonts count="19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Verdana"/>
      <family val="2"/>
    </font>
    <font>
      <sz val="10"/>
      <color indexed="63"/>
      <name val="Times New Roman"/>
      <family val="1"/>
    </font>
    <font>
      <u/>
      <sz val="10"/>
      <name val="Verdana"/>
      <family val="2"/>
    </font>
    <font>
      <b/>
      <sz val="8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7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b/>
      <i/>
      <sz val="10"/>
      <name val="Arial"/>
      <family val="2"/>
    </font>
    <font>
      <sz val="10"/>
      <color rgb="FFFF0000"/>
      <name val="Arial"/>
      <family val="2"/>
    </font>
    <font>
      <sz val="10"/>
      <color theme="6" tint="0.59999389629810485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CA70BF"/>
        <bgColor indexed="64"/>
      </patternFill>
    </fill>
    <fill>
      <patternFill patternType="solid">
        <fgColor theme="3" tint="0.39997558519241921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58">
    <xf numFmtId="0" fontId="0" fillId="0" borderId="0" xfId="0"/>
    <xf numFmtId="0" fontId="0" fillId="0" borderId="1" xfId="0" applyBorder="1"/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2" fillId="0" borderId="0" xfId="0" applyFont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1" fontId="0" fillId="0" borderId="12" xfId="0" applyNumberFormat="1" applyBorder="1"/>
    <xf numFmtId="1" fontId="0" fillId="0" borderId="10" xfId="0" applyNumberFormat="1" applyBorder="1"/>
    <xf numFmtId="0" fontId="0" fillId="0" borderId="0" xfId="0" applyAlignment="1">
      <alignment horizontal="center"/>
    </xf>
    <xf numFmtId="0" fontId="0" fillId="0" borderId="13" xfId="0" applyBorder="1"/>
    <xf numFmtId="0" fontId="0" fillId="0" borderId="14" xfId="0" applyBorder="1"/>
    <xf numFmtId="0" fontId="0" fillId="0" borderId="16" xfId="0" applyBorder="1"/>
    <xf numFmtId="0" fontId="0" fillId="0" borderId="17" xfId="0" applyBorder="1" applyAlignment="1">
      <alignment horizontal="right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15" fontId="0" fillId="0" borderId="0" xfId="0" applyNumberFormat="1"/>
    <xf numFmtId="15" fontId="0" fillId="2" borderId="0" xfId="0" applyNumberFormat="1" applyFill="1"/>
    <xf numFmtId="15" fontId="0" fillId="3" borderId="0" xfId="0" applyNumberFormat="1" applyFill="1"/>
    <xf numFmtId="15" fontId="0" fillId="0" borderId="0" xfId="0" applyNumberFormat="1" applyAlignment="1">
      <alignment horizontal="right"/>
    </xf>
    <xf numFmtId="15" fontId="3" fillId="0" borderId="0" xfId="0" applyNumberFormat="1" applyFont="1"/>
    <xf numFmtId="14" fontId="0" fillId="0" borderId="0" xfId="0" applyNumberFormat="1"/>
    <xf numFmtId="0" fontId="0" fillId="0" borderId="0" xfId="0" applyAlignment="1">
      <alignment horizontal="right"/>
    </xf>
    <xf numFmtId="0" fontId="0" fillId="0" borderId="1" xfId="0" applyBorder="1" applyAlignment="1">
      <alignment horizontal="center"/>
    </xf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165" fontId="0" fillId="0" borderId="0" xfId="0" applyNumberFormat="1"/>
    <xf numFmtId="0" fontId="0" fillId="0" borderId="27" xfId="0" applyBorder="1"/>
    <xf numFmtId="1" fontId="0" fillId="0" borderId="0" xfId="0" applyNumberFormat="1"/>
    <xf numFmtId="0" fontId="0" fillId="0" borderId="28" xfId="0" applyBorder="1"/>
    <xf numFmtId="164" fontId="2" fillId="0" borderId="0" xfId="3" applyFont="1" applyBorder="1" applyAlignment="1">
      <alignment horizontal="center"/>
    </xf>
    <xf numFmtId="165" fontId="0" fillId="4" borderId="13" xfId="0" applyNumberFormat="1" applyFill="1" applyBorder="1" applyAlignment="1">
      <alignment horizontal="right"/>
    </xf>
    <xf numFmtId="0" fontId="0" fillId="5" borderId="13" xfId="0" applyFill="1" applyBorder="1" applyAlignment="1">
      <alignment horizontal="right"/>
    </xf>
    <xf numFmtId="0" fontId="0" fillId="5" borderId="13" xfId="0" applyFill="1" applyBorder="1"/>
    <xf numFmtId="1" fontId="0" fillId="4" borderId="13" xfId="0" applyNumberFormat="1" applyFill="1" applyBorder="1" applyAlignment="1">
      <alignment horizontal="right"/>
    </xf>
    <xf numFmtId="1" fontId="0" fillId="6" borderId="13" xfId="0" applyNumberFormat="1" applyFill="1" applyBorder="1" applyAlignment="1">
      <alignment horizontal="right"/>
    </xf>
    <xf numFmtId="165" fontId="0" fillId="6" borderId="13" xfId="0" applyNumberFormat="1" applyFill="1" applyBorder="1" applyAlignment="1">
      <alignment horizontal="right"/>
    </xf>
    <xf numFmtId="165" fontId="0" fillId="6" borderId="13" xfId="0" applyNumberFormat="1" applyFill="1" applyBorder="1"/>
    <xf numFmtId="0" fontId="0" fillId="7" borderId="9" xfId="0" applyFill="1" applyBorder="1"/>
    <xf numFmtId="0" fontId="0" fillId="0" borderId="0" xfId="0" applyAlignment="1">
      <alignment horizontal="left"/>
    </xf>
    <xf numFmtId="1" fontId="0" fillId="0" borderId="5" xfId="0" applyNumberFormat="1" applyBorder="1"/>
    <xf numFmtId="1" fontId="0" fillId="0" borderId="9" xfId="0" applyNumberFormat="1" applyBorder="1"/>
    <xf numFmtId="1" fontId="0" fillId="0" borderId="10" xfId="2" applyNumberFormat="1" applyFont="1" applyFill="1" applyBorder="1"/>
    <xf numFmtId="1" fontId="0" fillId="0" borderId="11" xfId="0" applyNumberFormat="1" applyBorder="1"/>
    <xf numFmtId="1" fontId="0" fillId="0" borderId="12" xfId="2" applyNumberFormat="1" applyFont="1" applyFill="1" applyBorder="1"/>
    <xf numFmtId="1" fontId="0" fillId="0" borderId="29" xfId="0" applyNumberFormat="1" applyBorder="1"/>
    <xf numFmtId="1" fontId="0" fillId="6" borderId="13" xfId="0" applyNumberFormat="1" applyFill="1" applyBorder="1"/>
    <xf numFmtId="0" fontId="0" fillId="5" borderId="17" xfId="0" applyFill="1" applyBorder="1" applyAlignment="1">
      <alignment horizontal="center"/>
    </xf>
    <xf numFmtId="14" fontId="0" fillId="0" borderId="0" xfId="0" applyNumberFormat="1" applyAlignment="1">
      <alignment horizontal="fill"/>
    </xf>
    <xf numFmtId="9" fontId="0" fillId="0" borderId="0" xfId="4" applyFont="1"/>
    <xf numFmtId="0" fontId="2" fillId="0" borderId="30" xfId="0" applyFont="1" applyBorder="1"/>
    <xf numFmtId="41" fontId="3" fillId="0" borderId="0" xfId="0" applyNumberFormat="1" applyFont="1"/>
    <xf numFmtId="0" fontId="3" fillId="0" borderId="0" xfId="0" applyFont="1"/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1" fontId="0" fillId="0" borderId="0" xfId="0" applyNumberFormat="1" applyAlignment="1">
      <alignment horizontal="right"/>
    </xf>
    <xf numFmtId="2" fontId="0" fillId="0" borderId="0" xfId="0" applyNumberFormat="1" applyAlignment="1">
      <alignment horizontal="center"/>
    </xf>
    <xf numFmtId="2" fontId="0" fillId="0" borderId="0" xfId="0" applyNumberFormat="1"/>
    <xf numFmtId="165" fontId="0" fillId="0" borderId="0" xfId="0" applyNumberFormat="1" applyAlignment="1">
      <alignment horizontal="center"/>
    </xf>
    <xf numFmtId="164" fontId="2" fillId="0" borderId="0" xfId="3" applyFont="1" applyFill="1" applyBorder="1" applyAlignment="1">
      <alignment horizontal="center"/>
    </xf>
    <xf numFmtId="165" fontId="0" fillId="0" borderId="0" xfId="0" applyNumberFormat="1" applyAlignment="1">
      <alignment horizontal="right"/>
    </xf>
    <xf numFmtId="0" fontId="2" fillId="0" borderId="0" xfId="0" applyFont="1" applyAlignment="1">
      <alignment horizontal="center"/>
    </xf>
    <xf numFmtId="1" fontId="3" fillId="0" borderId="0" xfId="0" applyNumberFormat="1" applyFont="1"/>
    <xf numFmtId="0" fontId="0" fillId="0" borderId="31" xfId="0" applyBorder="1"/>
    <xf numFmtId="0" fontId="0" fillId="7" borderId="32" xfId="0" applyFill="1" applyBorder="1"/>
    <xf numFmtId="0" fontId="0" fillId="7" borderId="33" xfId="0" applyFill="1" applyBorder="1"/>
    <xf numFmtId="0" fontId="0" fillId="8" borderId="0" xfId="0" applyFill="1"/>
    <xf numFmtId="0" fontId="2" fillId="0" borderId="25" xfId="0" applyFont="1" applyBorder="1"/>
    <xf numFmtId="0" fontId="2" fillId="0" borderId="31" xfId="0" applyFont="1" applyBorder="1"/>
    <xf numFmtId="0" fontId="2" fillId="0" borderId="26" xfId="0" applyFont="1" applyBorder="1"/>
    <xf numFmtId="0" fontId="0" fillId="0" borderId="34" xfId="0" applyBorder="1" applyAlignment="1">
      <alignment horizontal="center"/>
    </xf>
    <xf numFmtId="15" fontId="0" fillId="3" borderId="0" xfId="0" applyNumberFormat="1" applyFill="1" applyAlignment="1">
      <alignment horizontal="center"/>
    </xf>
    <xf numFmtId="15" fontId="0" fillId="2" borderId="0" xfId="0" applyNumberFormat="1" applyFill="1" applyAlignment="1">
      <alignment horizontal="center"/>
    </xf>
    <xf numFmtId="15" fontId="0" fillId="4" borderId="0" xfId="0" applyNumberFormat="1" applyFill="1" applyAlignment="1">
      <alignment horizontal="center"/>
    </xf>
    <xf numFmtId="0" fontId="0" fillId="0" borderId="25" xfId="0" applyBorder="1" applyAlignment="1">
      <alignment horizontal="center"/>
    </xf>
    <xf numFmtId="1" fontId="0" fillId="4" borderId="13" xfId="0" applyNumberFormat="1" applyFill="1" applyBorder="1" applyAlignment="1">
      <alignment horizontal="center"/>
    </xf>
    <xf numFmtId="1" fontId="0" fillId="6" borderId="13" xfId="0" applyNumberFormat="1" applyFill="1" applyBorder="1" applyAlignment="1">
      <alignment horizontal="center"/>
    </xf>
    <xf numFmtId="1" fontId="0" fillId="5" borderId="13" xfId="0" applyNumberFormat="1" applyFill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33" xfId="0" applyBorder="1"/>
    <xf numFmtId="165" fontId="0" fillId="0" borderId="9" xfId="0" applyNumberFormat="1" applyBorder="1"/>
    <xf numFmtId="0" fontId="0" fillId="0" borderId="16" xfId="0" applyBorder="1" applyAlignment="1">
      <alignment horizontal="left"/>
    </xf>
    <xf numFmtId="0" fontId="0" fillId="5" borderId="13" xfId="0" applyFill="1" applyBorder="1" applyAlignment="1">
      <alignment horizontal="center"/>
    </xf>
    <xf numFmtId="0" fontId="0" fillId="0" borderId="35" xfId="0" applyBorder="1"/>
    <xf numFmtId="1" fontId="0" fillId="0" borderId="36" xfId="0" applyNumberFormat="1" applyBorder="1"/>
    <xf numFmtId="1" fontId="0" fillId="0" borderId="37" xfId="0" applyNumberFormat="1" applyBorder="1"/>
    <xf numFmtId="165" fontId="0" fillId="6" borderId="13" xfId="0" applyNumberFormat="1" applyFill="1" applyBorder="1" applyAlignment="1">
      <alignment horizontal="center"/>
    </xf>
    <xf numFmtId="0" fontId="6" fillId="0" borderId="0" xfId="0" applyFont="1"/>
    <xf numFmtId="1" fontId="2" fillId="0" borderId="0" xfId="0" applyNumberFormat="1" applyFont="1" applyAlignment="1">
      <alignment horizontal="center"/>
    </xf>
    <xf numFmtId="1" fontId="0" fillId="4" borderId="38" xfId="0" applyNumberFormat="1" applyFill="1" applyBorder="1" applyAlignment="1">
      <alignment horizontal="center"/>
    </xf>
    <xf numFmtId="9" fontId="0" fillId="0" borderId="0" xfId="4" applyFont="1" applyAlignment="1">
      <alignment horizontal="left" indent="1"/>
    </xf>
    <xf numFmtId="165" fontId="0" fillId="0" borderId="10" xfId="0" applyNumberFormat="1" applyBorder="1"/>
    <xf numFmtId="0" fontId="0" fillId="6" borderId="0" xfId="0" applyFill="1"/>
    <xf numFmtId="1" fontId="0" fillId="4" borderId="17" xfId="0" applyNumberFormat="1" applyFill="1" applyBorder="1" applyAlignment="1">
      <alignment horizontal="center"/>
    </xf>
    <xf numFmtId="1" fontId="0" fillId="6" borderId="17" xfId="0" applyNumberFormat="1" applyFill="1" applyBorder="1" applyAlignment="1">
      <alignment horizontal="center"/>
    </xf>
    <xf numFmtId="0" fontId="0" fillId="0" borderId="39" xfId="0" applyBorder="1"/>
    <xf numFmtId="0" fontId="2" fillId="0" borderId="38" xfId="0" applyFont="1" applyBorder="1"/>
    <xf numFmtId="165" fontId="0" fillId="4" borderId="13" xfId="0" applyNumberFormat="1" applyFill="1" applyBorder="1" applyAlignment="1">
      <alignment horizontal="center"/>
    </xf>
    <xf numFmtId="165" fontId="0" fillId="0" borderId="20" xfId="0" applyNumberFormat="1" applyBorder="1"/>
    <xf numFmtId="0" fontId="0" fillId="0" borderId="32" xfId="0" applyBorder="1"/>
    <xf numFmtId="1" fontId="0" fillId="0" borderId="14" xfId="0" applyNumberFormat="1" applyBorder="1"/>
    <xf numFmtId="0" fontId="0" fillId="0" borderId="40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165" fontId="0" fillId="4" borderId="43" xfId="0" applyNumberFormat="1" applyFill="1" applyBorder="1" applyAlignment="1">
      <alignment horizontal="center"/>
    </xf>
    <xf numFmtId="165" fontId="0" fillId="6" borderId="43" xfId="0" applyNumberFormat="1" applyFill="1" applyBorder="1" applyAlignment="1">
      <alignment horizontal="center"/>
    </xf>
    <xf numFmtId="1" fontId="0" fillId="5" borderId="43" xfId="0" applyNumberFormat="1" applyFill="1" applyBorder="1" applyAlignment="1">
      <alignment horizontal="center"/>
    </xf>
    <xf numFmtId="0" fontId="0" fillId="0" borderId="44" xfId="0" applyBorder="1"/>
    <xf numFmtId="1" fontId="0" fillId="6" borderId="43" xfId="0" applyNumberFormat="1" applyFill="1" applyBorder="1" applyAlignment="1">
      <alignment horizontal="center"/>
    </xf>
    <xf numFmtId="0" fontId="0" fillId="0" borderId="2" xfId="0" applyBorder="1"/>
    <xf numFmtId="0" fontId="0" fillId="0" borderId="45" xfId="0" applyBorder="1"/>
    <xf numFmtId="0" fontId="0" fillId="0" borderId="46" xfId="0" applyBorder="1"/>
    <xf numFmtId="0" fontId="7" fillId="0" borderId="0" xfId="0" applyFont="1"/>
    <xf numFmtId="0" fontId="8" fillId="0" borderId="0" xfId="0" applyFont="1"/>
    <xf numFmtId="16" fontId="0" fillId="0" borderId="0" xfId="0" applyNumberFormat="1"/>
    <xf numFmtId="165" fontId="0" fillId="0" borderId="11" xfId="0" applyNumberFormat="1" applyBorder="1"/>
    <xf numFmtId="0" fontId="0" fillId="7" borderId="11" xfId="0" applyFill="1" applyBorder="1"/>
    <xf numFmtId="1" fontId="0" fillId="4" borderId="43" xfId="0" applyNumberFormat="1" applyFill="1" applyBorder="1" applyAlignment="1">
      <alignment horizontal="center"/>
    </xf>
    <xf numFmtId="0" fontId="0" fillId="9" borderId="0" xfId="0" applyFill="1" applyAlignment="1">
      <alignment horizontal="center"/>
    </xf>
    <xf numFmtId="165" fontId="0" fillId="4" borderId="17" xfId="0" applyNumberFormat="1" applyFill="1" applyBorder="1" applyAlignment="1">
      <alignment horizontal="center"/>
    </xf>
    <xf numFmtId="165" fontId="0" fillId="6" borderId="17" xfId="0" applyNumberFormat="1" applyFill="1" applyBorder="1" applyAlignment="1">
      <alignment horizontal="center"/>
    </xf>
    <xf numFmtId="1" fontId="0" fillId="5" borderId="17" xfId="0" applyNumberFormat="1" applyFill="1" applyBorder="1" applyAlignment="1">
      <alignment horizontal="center"/>
    </xf>
    <xf numFmtId="0" fontId="0" fillId="0" borderId="14" xfId="0" applyBorder="1" applyAlignment="1">
      <alignment horizontal="right"/>
    </xf>
    <xf numFmtId="0" fontId="4" fillId="0" borderId="38" xfId="0" applyFont="1" applyBorder="1" applyAlignment="1">
      <alignment horizontal="center" vertical="center" textRotation="90"/>
    </xf>
    <xf numFmtId="0" fontId="9" fillId="0" borderId="38" xfId="0" applyFont="1" applyBorder="1" applyAlignment="1">
      <alignment horizontal="center" vertical="center" textRotation="90"/>
    </xf>
    <xf numFmtId="0" fontId="4" fillId="5" borderId="47" xfId="0" applyFont="1" applyFill="1" applyBorder="1" applyAlignment="1">
      <alignment horizontal="center" vertical="center" textRotation="90"/>
    </xf>
    <xf numFmtId="0" fontId="4" fillId="5" borderId="17" xfId="0" applyFont="1" applyFill="1" applyBorder="1" applyAlignment="1">
      <alignment horizontal="center" vertical="center" textRotation="90"/>
    </xf>
    <xf numFmtId="0" fontId="4" fillId="5" borderId="48" xfId="0" applyFont="1" applyFill="1" applyBorder="1" applyAlignment="1">
      <alignment horizontal="center" vertical="center" textRotation="90"/>
    </xf>
    <xf numFmtId="0" fontId="4" fillId="0" borderId="0" xfId="0" applyFont="1" applyAlignment="1">
      <alignment horizontal="center" vertical="center" textRotation="90"/>
    </xf>
    <xf numFmtId="0" fontId="4" fillId="5" borderId="18" xfId="0" applyFont="1" applyFill="1" applyBorder="1" applyAlignment="1">
      <alignment horizontal="center" vertical="center" textRotation="90"/>
    </xf>
    <xf numFmtId="0" fontId="4" fillId="5" borderId="16" xfId="0" applyFont="1" applyFill="1" applyBorder="1" applyAlignment="1">
      <alignment horizontal="center" vertical="center" textRotation="90"/>
    </xf>
    <xf numFmtId="0" fontId="9" fillId="5" borderId="38" xfId="0" applyFont="1" applyFill="1" applyBorder="1" applyAlignment="1">
      <alignment horizontal="center" vertical="center" textRotation="90"/>
    </xf>
    <xf numFmtId="0" fontId="0" fillId="0" borderId="15" xfId="0" applyBorder="1" applyAlignment="1">
      <alignment horizontal="center"/>
    </xf>
    <xf numFmtId="0" fontId="0" fillId="0" borderId="13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7" borderId="32" xfId="0" applyFill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7" borderId="33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0" xfId="0" applyBorder="1" applyAlignment="1">
      <alignment horizontal="center"/>
    </xf>
    <xf numFmtId="1" fontId="3" fillId="0" borderId="0" xfId="0" applyNumberFormat="1" applyFont="1" applyAlignment="1">
      <alignment horizontal="center"/>
    </xf>
    <xf numFmtId="0" fontId="3" fillId="0" borderId="19" xfId="0" applyFont="1" applyBorder="1"/>
    <xf numFmtId="0" fontId="3" fillId="0" borderId="5" xfId="0" applyFont="1" applyBorder="1"/>
    <xf numFmtId="0" fontId="0" fillId="0" borderId="41" xfId="0" applyBorder="1"/>
    <xf numFmtId="1" fontId="0" fillId="6" borderId="0" xfId="0" applyNumberFormat="1" applyFill="1" applyAlignment="1">
      <alignment horizontal="center"/>
    </xf>
    <xf numFmtId="165" fontId="0" fillId="0" borderId="20" xfId="0" applyNumberFormat="1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49" xfId="0" applyBorder="1"/>
    <xf numFmtId="0" fontId="0" fillId="10" borderId="9" xfId="0" applyFill="1" applyBorder="1"/>
    <xf numFmtId="0" fontId="4" fillId="5" borderId="50" xfId="0" applyFont="1" applyFill="1" applyBorder="1" applyAlignment="1">
      <alignment horizontal="center" vertical="center" textRotation="90"/>
    </xf>
    <xf numFmtId="0" fontId="4" fillId="5" borderId="41" xfId="0" applyFont="1" applyFill="1" applyBorder="1" applyAlignment="1">
      <alignment horizontal="center" vertical="center" textRotation="90"/>
    </xf>
    <xf numFmtId="0" fontId="4" fillId="5" borderId="51" xfId="0" applyFont="1" applyFill="1" applyBorder="1" applyAlignment="1">
      <alignment horizontal="center" vertical="center" textRotation="90"/>
    </xf>
    <xf numFmtId="0" fontId="2" fillId="0" borderId="34" xfId="0" applyFont="1" applyBorder="1"/>
    <xf numFmtId="0" fontId="9" fillId="5" borderId="34" xfId="0" applyFont="1" applyFill="1" applyBorder="1" applyAlignment="1">
      <alignment horizontal="center" vertical="center" textRotation="90"/>
    </xf>
    <xf numFmtId="0" fontId="2" fillId="0" borderId="38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0" fillId="0" borderId="47" xfId="0" applyBorder="1" applyAlignment="1">
      <alignment horizontal="center"/>
    </xf>
    <xf numFmtId="15" fontId="0" fillId="11" borderId="0" xfId="0" applyNumberFormat="1" applyFill="1" applyAlignment="1">
      <alignment horizontal="center"/>
    </xf>
    <xf numFmtId="15" fontId="0" fillId="12" borderId="0" xfId="0" applyNumberFormat="1" applyFill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0" xfId="0" applyFont="1" applyBorder="1"/>
    <xf numFmtId="15" fontId="0" fillId="13" borderId="0" xfId="0" applyNumberFormat="1" applyFill="1" applyAlignment="1">
      <alignment horizontal="center"/>
    </xf>
    <xf numFmtId="15" fontId="3" fillId="13" borderId="0" xfId="0" applyNumberFormat="1" applyFont="1" applyFill="1" applyAlignment="1">
      <alignment horizontal="center"/>
    </xf>
    <xf numFmtId="1" fontId="11" fillId="0" borderId="10" xfId="2" applyNumberFormat="1" applyFont="1" applyFill="1" applyBorder="1"/>
    <xf numFmtId="1" fontId="11" fillId="0" borderId="12" xfId="2" applyNumberFormat="1" applyFont="1" applyFill="1" applyBorder="1"/>
    <xf numFmtId="0" fontId="0" fillId="0" borderId="14" xfId="0" applyBorder="1" applyAlignment="1">
      <alignment horizontal="center"/>
    </xf>
    <xf numFmtId="0" fontId="0" fillId="0" borderId="31" xfId="0" applyBorder="1" applyAlignment="1">
      <alignment horizontal="center"/>
    </xf>
    <xf numFmtId="0" fontId="12" fillId="5" borderId="48" xfId="0" applyFont="1" applyFill="1" applyBorder="1" applyAlignment="1">
      <alignment horizontal="center" vertical="center" textRotation="90"/>
    </xf>
    <xf numFmtId="0" fontId="3" fillId="0" borderId="52" xfId="0" applyFont="1" applyBorder="1" applyAlignment="1">
      <alignment horizontal="center"/>
    </xf>
    <xf numFmtId="0" fontId="0" fillId="0" borderId="48" xfId="0" applyBorder="1"/>
    <xf numFmtId="0" fontId="3" fillId="0" borderId="0" xfId="0" applyFont="1" applyAlignment="1">
      <alignment horizontal="left"/>
    </xf>
    <xf numFmtId="0" fontId="0" fillId="7" borderId="12" xfId="0" applyFill="1" applyBorder="1"/>
    <xf numFmtId="165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165" fontId="0" fillId="0" borderId="13" xfId="0" applyNumberFormat="1" applyBorder="1" applyAlignment="1">
      <alignment horizontal="center"/>
    </xf>
    <xf numFmtId="0" fontId="0" fillId="7" borderId="0" xfId="0" applyFill="1"/>
    <xf numFmtId="165" fontId="0" fillId="0" borderId="17" xfId="0" applyNumberFormat="1" applyBorder="1" applyAlignment="1">
      <alignment horizontal="center"/>
    </xf>
    <xf numFmtId="166" fontId="2" fillId="0" borderId="38" xfId="2" applyNumberFormat="1" applyFont="1" applyFill="1" applyBorder="1" applyAlignment="1">
      <alignment horizontal="center"/>
    </xf>
    <xf numFmtId="165" fontId="0" fillId="14" borderId="14" xfId="0" applyNumberFormat="1" applyFill="1" applyBorder="1"/>
    <xf numFmtId="0" fontId="15" fillId="0" borderId="0" xfId="0" applyFont="1"/>
    <xf numFmtId="168" fontId="0" fillId="0" borderId="0" xfId="0" applyNumberFormat="1"/>
    <xf numFmtId="0" fontId="2" fillId="0" borderId="0" xfId="0" applyFont="1" applyAlignment="1">
      <alignment horizontal="left"/>
    </xf>
    <xf numFmtId="167" fontId="2" fillId="0" borderId="38" xfId="2" applyNumberFormat="1" applyFont="1" applyBorder="1" applyAlignment="1">
      <alignment horizontal="center" vertical="center"/>
    </xf>
    <xf numFmtId="0" fontId="0" fillId="15" borderId="15" xfId="0" applyFill="1" applyBorder="1" applyAlignment="1">
      <alignment horizontal="center"/>
    </xf>
    <xf numFmtId="0" fontId="0" fillId="15" borderId="14" xfId="0" applyFill="1" applyBorder="1"/>
    <xf numFmtId="165" fontId="0" fillId="0" borderId="17" xfId="0" applyNumberFormat="1" applyBorder="1"/>
    <xf numFmtId="1" fontId="0" fillId="0" borderId="17" xfId="0" applyNumberFormat="1" applyBorder="1" applyAlignment="1">
      <alignment horizontal="center"/>
    </xf>
    <xf numFmtId="0" fontId="0" fillId="0" borderId="27" xfId="0" applyBorder="1" applyAlignment="1">
      <alignment horizontal="right"/>
    </xf>
    <xf numFmtId="0" fontId="15" fillId="0" borderId="0" xfId="0" quotePrefix="1" applyFont="1"/>
    <xf numFmtId="15" fontId="0" fillId="16" borderId="0" xfId="0" applyNumberFormat="1" applyFill="1" applyAlignment="1">
      <alignment horizontal="center"/>
    </xf>
    <xf numFmtId="0" fontId="0" fillId="0" borderId="0" xfId="0" applyAlignment="1">
      <alignment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15" fontId="0" fillId="0" borderId="0" xfId="0" applyNumberFormat="1" applyAlignment="1">
      <alignment vertical="center"/>
    </xf>
    <xf numFmtId="1" fontId="0" fillId="0" borderId="0" xfId="0" applyNumberFormat="1" applyAlignment="1">
      <alignment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0" fontId="0" fillId="17" borderId="19" xfId="0" applyFill="1" applyBorder="1"/>
    <xf numFmtId="0" fontId="4" fillId="0" borderId="0" xfId="0" applyFont="1"/>
    <xf numFmtId="0" fontId="3" fillId="0" borderId="20" xfId="0" applyFont="1" applyBorder="1"/>
    <xf numFmtId="16" fontId="3" fillId="0" borderId="20" xfId="0" applyNumberFormat="1" applyFont="1" applyBorder="1"/>
    <xf numFmtId="9" fontId="0" fillId="0" borderId="20" xfId="0" applyNumberFormat="1" applyBorder="1"/>
    <xf numFmtId="2" fontId="0" fillId="0" borderId="20" xfId="0" applyNumberFormat="1" applyBorder="1"/>
    <xf numFmtId="1" fontId="0" fillId="7" borderId="9" xfId="0" applyNumberFormat="1" applyFill="1" applyBorder="1"/>
    <xf numFmtId="1" fontId="0" fillId="0" borderId="9" xfId="0" applyNumberFormat="1" applyBorder="1" applyAlignment="1">
      <alignment vertical="center"/>
    </xf>
    <xf numFmtId="0" fontId="14" fillId="0" borderId="5" xfId="0" applyFont="1" applyBorder="1" applyAlignment="1">
      <alignment vertical="center" wrapText="1"/>
    </xf>
    <xf numFmtId="0" fontId="0" fillId="0" borderId="3" xfId="0" applyBorder="1" applyAlignment="1">
      <alignment horizontal="center"/>
    </xf>
    <xf numFmtId="0" fontId="2" fillId="0" borderId="0" xfId="0" applyFont="1" applyAlignment="1">
      <alignment vertical="center"/>
    </xf>
    <xf numFmtId="0" fontId="3" fillId="0" borderId="27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right"/>
    </xf>
    <xf numFmtId="1" fontId="13" fillId="0" borderId="10" xfId="2" applyNumberFormat="1" applyFont="1" applyFill="1" applyBorder="1"/>
    <xf numFmtId="1" fontId="15" fillId="0" borderId="0" xfId="0" applyNumberFormat="1" applyFont="1"/>
    <xf numFmtId="165" fontId="0" fillId="0" borderId="6" xfId="0" applyNumberFormat="1" applyBorder="1"/>
    <xf numFmtId="2" fontId="0" fillId="0" borderId="9" xfId="0" applyNumberFormat="1" applyBorder="1"/>
    <xf numFmtId="0" fontId="3" fillId="18" borderId="5" xfId="0" applyFont="1" applyFill="1" applyBorder="1"/>
    <xf numFmtId="0" fontId="16" fillId="0" borderId="0" xfId="0" applyFont="1"/>
    <xf numFmtId="0" fontId="1" fillId="0" borderId="0" xfId="0" applyFont="1"/>
    <xf numFmtId="0" fontId="1" fillId="0" borderId="19" xfId="0" applyFont="1" applyBorder="1"/>
    <xf numFmtId="0" fontId="1" fillId="0" borderId="9" xfId="0" applyFont="1" applyBorder="1"/>
    <xf numFmtId="0" fontId="0" fillId="15" borderId="9" xfId="0" applyFill="1" applyBorder="1"/>
    <xf numFmtId="0" fontId="0" fillId="0" borderId="52" xfId="0" applyBorder="1"/>
    <xf numFmtId="0" fontId="0" fillId="0" borderId="53" xfId="0" applyBorder="1"/>
    <xf numFmtId="0" fontId="0" fillId="0" borderId="54" xfId="0" applyBorder="1"/>
    <xf numFmtId="0" fontId="0" fillId="0" borderId="56" xfId="0" applyBorder="1"/>
    <xf numFmtId="0" fontId="0" fillId="0" borderId="57" xfId="0" applyBorder="1"/>
    <xf numFmtId="0" fontId="0" fillId="0" borderId="58" xfId="0" applyBorder="1"/>
    <xf numFmtId="0" fontId="0" fillId="0" borderId="59" xfId="0" applyBorder="1"/>
    <xf numFmtId="0" fontId="0" fillId="0" borderId="60" xfId="0" applyBorder="1"/>
    <xf numFmtId="0" fontId="1" fillId="0" borderId="6" xfId="0" applyFont="1" applyBorder="1"/>
    <xf numFmtId="0" fontId="1" fillId="0" borderId="20" xfId="0" applyFont="1" applyBorder="1"/>
    <xf numFmtId="0" fontId="0" fillId="0" borderId="55" xfId="0" applyBorder="1"/>
    <xf numFmtId="0" fontId="16" fillId="0" borderId="5" xfId="0" applyFont="1" applyBorder="1"/>
    <xf numFmtId="0" fontId="0" fillId="19" borderId="9" xfId="0" applyFill="1" applyBorder="1"/>
    <xf numFmtId="0" fontId="0" fillId="19" borderId="20" xfId="0" applyFill="1" applyBorder="1"/>
    <xf numFmtId="0" fontId="0" fillId="14" borderId="9" xfId="0" applyFill="1" applyBorder="1"/>
    <xf numFmtId="0" fontId="0" fillId="14" borderId="20" xfId="0" applyFill="1" applyBorder="1"/>
    <xf numFmtId="0" fontId="17" fillId="0" borderId="5" xfId="0" applyFont="1" applyBorder="1"/>
    <xf numFmtId="0" fontId="17" fillId="0" borderId="20" xfId="0" applyFont="1" applyBorder="1"/>
    <xf numFmtId="0" fontId="17" fillId="14" borderId="20" xfId="0" applyFont="1" applyFill="1" applyBorder="1"/>
    <xf numFmtId="0" fontId="0" fillId="15" borderId="32" xfId="0" applyFill="1" applyBorder="1"/>
    <xf numFmtId="0" fontId="0" fillId="15" borderId="23" xfId="0" applyFill="1" applyBorder="1"/>
    <xf numFmtId="0" fontId="0" fillId="15" borderId="33" xfId="0" applyFill="1" applyBorder="1"/>
    <xf numFmtId="0" fontId="1" fillId="14" borderId="20" xfId="0" applyFont="1" applyFill="1" applyBorder="1"/>
    <xf numFmtId="0" fontId="1" fillId="14" borderId="0" xfId="0" applyFont="1" applyFill="1"/>
    <xf numFmtId="11" fontId="0" fillId="0" borderId="0" xfId="0" applyNumberFormat="1"/>
    <xf numFmtId="0" fontId="0" fillId="11" borderId="9" xfId="0" applyFill="1" applyBorder="1"/>
    <xf numFmtId="0" fontId="0" fillId="11" borderId="20" xfId="0" applyFill="1" applyBorder="1"/>
    <xf numFmtId="0" fontId="0" fillId="13" borderId="9" xfId="0" applyFill="1" applyBorder="1"/>
    <xf numFmtId="0" fontId="0" fillId="13" borderId="20" xfId="0" applyFill="1" applyBorder="1"/>
    <xf numFmtId="0" fontId="0" fillId="0" borderId="5" xfId="0" applyBorder="1" applyAlignment="1">
      <alignment vertical="center"/>
    </xf>
    <xf numFmtId="0" fontId="0" fillId="0" borderId="43" xfId="0" applyBorder="1"/>
    <xf numFmtId="0" fontId="1" fillId="0" borderId="17" xfId="0" applyFont="1" applyBorder="1"/>
    <xf numFmtId="0" fontId="0" fillId="0" borderId="38" xfId="0" applyBorder="1" applyAlignment="1">
      <alignment horizontal="center"/>
    </xf>
    <xf numFmtId="165" fontId="0" fillId="0" borderId="33" xfId="0" applyNumberFormat="1" applyBorder="1"/>
    <xf numFmtId="165" fontId="0" fillId="0" borderId="14" xfId="0" applyNumberFormat="1" applyBorder="1"/>
    <xf numFmtId="165" fontId="1" fillId="0" borderId="14" xfId="0" applyNumberFormat="1" applyFont="1" applyBorder="1"/>
    <xf numFmtId="15" fontId="0" fillId="0" borderId="0" xfId="0" applyNumberFormat="1" applyAlignment="1">
      <alignment horizontal="center"/>
    </xf>
    <xf numFmtId="165" fontId="0" fillId="0" borderId="25" xfId="0" applyNumberFormat="1" applyBorder="1" applyAlignment="1">
      <alignment horizontal="center"/>
    </xf>
    <xf numFmtId="1" fontId="0" fillId="0" borderId="34" xfId="0" applyNumberFormat="1" applyBorder="1" applyAlignment="1">
      <alignment horizontal="center"/>
    </xf>
    <xf numFmtId="165" fontId="0" fillId="15" borderId="32" xfId="0" applyNumberFormat="1" applyFill="1" applyBorder="1"/>
    <xf numFmtId="0" fontId="1" fillId="0" borderId="0" xfId="0" applyFont="1" applyAlignment="1">
      <alignment horizontal="right"/>
    </xf>
    <xf numFmtId="17" fontId="1" fillId="0" borderId="5" xfId="0" applyNumberFormat="1" applyFont="1" applyBorder="1" applyAlignment="1">
      <alignment horizontal="right"/>
    </xf>
    <xf numFmtId="17" fontId="0" fillId="0" borderId="5" xfId="0" applyNumberFormat="1" applyBorder="1" applyAlignment="1">
      <alignment horizontal="right"/>
    </xf>
    <xf numFmtId="1" fontId="18" fillId="6" borderId="13" xfId="0" applyNumberFormat="1" applyFont="1" applyFill="1" applyBorder="1" applyAlignment="1">
      <alignment horizontal="right"/>
    </xf>
    <xf numFmtId="1" fontId="18" fillId="6" borderId="13" xfId="0" applyNumberFormat="1" applyFont="1" applyFill="1" applyBorder="1" applyAlignment="1">
      <alignment horizontal="center"/>
    </xf>
    <xf numFmtId="1" fontId="0" fillId="6" borderId="38" xfId="0" applyNumberFormat="1" applyFill="1" applyBorder="1" applyAlignment="1">
      <alignment horizontal="center"/>
    </xf>
    <xf numFmtId="165" fontId="0" fillId="7" borderId="32" xfId="0" applyNumberFormat="1" applyFill="1" applyBorder="1"/>
    <xf numFmtId="165" fontId="0" fillId="15" borderId="33" xfId="0" applyNumberFormat="1" applyFill="1" applyBorder="1"/>
    <xf numFmtId="165" fontId="0" fillId="0" borderId="32" xfId="0" applyNumberFormat="1" applyBorder="1"/>
    <xf numFmtId="165" fontId="0" fillId="0" borderId="39" xfId="0" applyNumberFormat="1" applyBorder="1"/>
    <xf numFmtId="165" fontId="0" fillId="0" borderId="44" xfId="0" applyNumberFormat="1" applyBorder="1"/>
    <xf numFmtId="165" fontId="0" fillId="0" borderId="19" xfId="0" applyNumberFormat="1" applyBorder="1"/>
    <xf numFmtId="1" fontId="0" fillId="20" borderId="13" xfId="0" applyNumberFormat="1" applyFill="1" applyBorder="1" applyAlignment="1">
      <alignment horizontal="center"/>
    </xf>
    <xf numFmtId="0" fontId="0" fillId="15" borderId="14" xfId="0" applyFill="1" applyBorder="1" applyAlignment="1">
      <alignment horizontal="center"/>
    </xf>
    <xf numFmtId="0" fontId="0" fillId="13" borderId="2" xfId="0" applyFill="1" applyBorder="1" applyAlignment="1">
      <alignment horizontal="center"/>
    </xf>
    <xf numFmtId="165" fontId="0" fillId="5" borderId="13" xfId="0" applyNumberFormat="1" applyFill="1" applyBorder="1" applyAlignment="1">
      <alignment horizontal="center"/>
    </xf>
    <xf numFmtId="1" fontId="0" fillId="13" borderId="13" xfId="0" applyNumberFormat="1" applyFill="1" applyBorder="1" applyAlignment="1">
      <alignment horizontal="center"/>
    </xf>
    <xf numFmtId="0" fontId="15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" fontId="0" fillId="0" borderId="20" xfId="0" applyNumberFormat="1" applyBorder="1"/>
    <xf numFmtId="1" fontId="0" fillId="0" borderId="33" xfId="0" applyNumberFormat="1" applyBorder="1"/>
    <xf numFmtId="1" fontId="3" fillId="0" borderId="14" xfId="0" applyNumberFormat="1" applyFont="1" applyBorder="1"/>
    <xf numFmtId="1" fontId="3" fillId="0" borderId="33" xfId="0" applyNumberFormat="1" applyFont="1" applyBorder="1"/>
    <xf numFmtId="1" fontId="0" fillId="0" borderId="32" xfId="0" applyNumberFormat="1" applyBorder="1"/>
    <xf numFmtId="1" fontId="0" fillId="0" borderId="0" xfId="2" applyNumberFormat="1" applyFont="1" applyFill="1" applyBorder="1"/>
    <xf numFmtId="165" fontId="0" fillId="0" borderId="2" xfId="0" applyNumberFormat="1" applyBorder="1" applyAlignment="1">
      <alignment horizontal="center"/>
    </xf>
    <xf numFmtId="1" fontId="1" fillId="0" borderId="0" xfId="0" applyNumberFormat="1" applyFont="1"/>
    <xf numFmtId="0" fontId="0" fillId="0" borderId="61" xfId="0" applyBorder="1"/>
    <xf numFmtId="12" fontId="2" fillId="0" borderId="0" xfId="0" applyNumberFormat="1" applyFont="1"/>
    <xf numFmtId="0" fontId="0" fillId="0" borderId="62" xfId="0" applyBorder="1"/>
    <xf numFmtId="0" fontId="0" fillId="0" borderId="63" xfId="0" applyBorder="1"/>
    <xf numFmtId="0" fontId="0" fillId="0" borderId="15" xfId="0" applyBorder="1"/>
    <xf numFmtId="1" fontId="1" fillId="0" borderId="9" xfId="0" applyNumberFormat="1" applyFont="1" applyBorder="1"/>
    <xf numFmtId="0" fontId="1" fillId="0" borderId="52" xfId="0" applyFont="1" applyBorder="1"/>
    <xf numFmtId="0" fontId="1" fillId="0" borderId="56" xfId="0" applyFont="1" applyBorder="1"/>
    <xf numFmtId="0" fontId="1" fillId="0" borderId="10" xfId="0" applyFont="1" applyBorder="1"/>
    <xf numFmtId="0" fontId="1" fillId="7" borderId="9" xfId="0" applyFont="1" applyFill="1" applyBorder="1"/>
    <xf numFmtId="16" fontId="0" fillId="0" borderId="9" xfId="0" applyNumberFormat="1" applyBorder="1"/>
    <xf numFmtId="1" fontId="0" fillId="21" borderId="25" xfId="0" applyNumberFormat="1" applyFill="1" applyBorder="1" applyAlignment="1">
      <alignment horizontal="center"/>
    </xf>
    <xf numFmtId="0" fontId="4" fillId="15" borderId="13" xfId="0" applyFont="1" applyFill="1" applyBorder="1" applyAlignment="1">
      <alignment horizontal="center" vertical="center" textRotation="90"/>
    </xf>
    <xf numFmtId="17" fontId="1" fillId="0" borderId="5" xfId="0" applyNumberFormat="1" applyFont="1" applyBorder="1" applyAlignment="1">
      <alignment horizontal="left"/>
    </xf>
    <xf numFmtId="0" fontId="0" fillId="0" borderId="8" xfId="0" applyBorder="1" applyAlignment="1">
      <alignment horizontal="center"/>
    </xf>
    <xf numFmtId="0" fontId="0" fillId="15" borderId="8" xfId="0" applyFill="1" applyBorder="1" applyAlignment="1">
      <alignment horizontal="center"/>
    </xf>
    <xf numFmtId="12" fontId="4" fillId="5" borderId="48" xfId="0" applyNumberFormat="1" applyFont="1" applyFill="1" applyBorder="1" applyAlignment="1">
      <alignment horizontal="center" vertical="center" textRotation="90"/>
    </xf>
    <xf numFmtId="1" fontId="4" fillId="0" borderId="0" xfId="0" applyNumberFormat="1" applyFont="1"/>
    <xf numFmtId="0" fontId="1" fillId="0" borderId="5" xfId="0" applyFont="1" applyBorder="1" applyAlignment="1">
      <alignment horizontal="center"/>
    </xf>
    <xf numFmtId="1" fontId="3" fillId="0" borderId="0" xfId="0" applyNumberFormat="1" applyFont="1" applyAlignment="1">
      <alignment horizontal="right"/>
    </xf>
    <xf numFmtId="0" fontId="4" fillId="5" borderId="18" xfId="0" applyFont="1" applyFill="1" applyBorder="1" applyAlignment="1">
      <alignment horizontal="center" vertical="center" textRotation="90" wrapText="1"/>
    </xf>
    <xf numFmtId="0" fontId="1" fillId="0" borderId="34" xfId="0" applyFont="1" applyBorder="1" applyAlignment="1">
      <alignment horizontal="center"/>
    </xf>
    <xf numFmtId="0" fontId="1" fillId="0" borderId="25" xfId="0" applyFont="1" applyBorder="1"/>
    <xf numFmtId="0" fontId="1" fillId="0" borderId="3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6" xfId="0" applyFont="1" applyBorder="1" applyAlignment="1">
      <alignment horizontal="center"/>
    </xf>
    <xf numFmtId="1" fontId="0" fillId="0" borderId="20" xfId="0" applyNumberFormat="1" applyBorder="1" applyAlignment="1">
      <alignment horizontal="center"/>
    </xf>
    <xf numFmtId="0" fontId="1" fillId="0" borderId="6" xfId="0" applyFont="1" applyBorder="1" applyAlignment="1">
      <alignment horizontal="center"/>
    </xf>
    <xf numFmtId="1" fontId="0" fillId="11" borderId="0" xfId="0" applyNumberFormat="1" applyFill="1"/>
    <xf numFmtId="0" fontId="0" fillId="11" borderId="0" xfId="0" applyFill="1"/>
    <xf numFmtId="15" fontId="1" fillId="0" borderId="0" xfId="0" applyNumberFormat="1" applyFont="1"/>
    <xf numFmtId="0" fontId="0" fillId="14" borderId="0" xfId="0" applyFill="1"/>
    <xf numFmtId="0" fontId="0" fillId="10" borderId="0" xfId="0" applyFill="1"/>
    <xf numFmtId="1" fontId="1" fillId="0" borderId="10" xfId="0" applyNumberFormat="1" applyFont="1" applyBorder="1"/>
    <xf numFmtId="0" fontId="0" fillId="7" borderId="10" xfId="0" applyFill="1" applyBorder="1"/>
    <xf numFmtId="0" fontId="1" fillId="0" borderId="28" xfId="0" applyFont="1" applyBorder="1"/>
    <xf numFmtId="1" fontId="0" fillId="15" borderId="10" xfId="0" applyNumberFormat="1" applyFill="1" applyBorder="1"/>
    <xf numFmtId="14" fontId="0" fillId="0" borderId="0" xfId="0" applyNumberFormat="1" applyAlignment="1">
      <alignment vertical="center"/>
    </xf>
    <xf numFmtId="1" fontId="0" fillId="0" borderId="10" xfId="0" applyNumberFormat="1" applyBorder="1" applyAlignment="1">
      <alignment vertical="center"/>
    </xf>
    <xf numFmtId="0" fontId="1" fillId="0" borderId="5" xfId="0" applyFont="1" applyBorder="1"/>
    <xf numFmtId="1" fontId="0" fillId="20" borderId="17" xfId="0" applyNumberFormat="1" applyFill="1" applyBorder="1" applyAlignment="1">
      <alignment horizontal="center"/>
    </xf>
    <xf numFmtId="0" fontId="0" fillId="11" borderId="52" xfId="0" applyFill="1" applyBorder="1"/>
    <xf numFmtId="0" fontId="0" fillId="11" borderId="62" xfId="0" applyFill="1" applyBorder="1"/>
    <xf numFmtId="1" fontId="0" fillId="11" borderId="9" xfId="0" applyNumberFormat="1" applyFill="1" applyBorder="1"/>
    <xf numFmtId="1" fontId="0" fillId="11" borderId="10" xfId="0" applyNumberFormat="1" applyFill="1" applyBorder="1"/>
    <xf numFmtId="1" fontId="0" fillId="17" borderId="0" xfId="0" applyNumberFormat="1" applyFill="1"/>
    <xf numFmtId="0" fontId="1" fillId="10" borderId="0" xfId="0" applyFont="1" applyFill="1" applyAlignment="1">
      <alignment horizontal="center"/>
    </xf>
    <xf numFmtId="0" fontId="0" fillId="10" borderId="20" xfId="0" applyFill="1" applyBorder="1" applyAlignment="1">
      <alignment horizontal="center"/>
    </xf>
    <xf numFmtId="0" fontId="0" fillId="13" borderId="52" xfId="0" applyFill="1" applyBorder="1"/>
    <xf numFmtId="1" fontId="0" fillId="13" borderId="9" xfId="0" applyNumberFormat="1" applyFill="1" applyBorder="1"/>
    <xf numFmtId="1" fontId="0" fillId="13" borderId="10" xfId="0" applyNumberFormat="1" applyFill="1" applyBorder="1"/>
    <xf numFmtId="15" fontId="0" fillId="17" borderId="0" xfId="0" applyNumberFormat="1" applyFill="1"/>
    <xf numFmtId="15" fontId="3" fillId="17" borderId="0" xfId="0" applyNumberFormat="1" applyFont="1" applyFill="1"/>
    <xf numFmtId="15" fontId="0" fillId="17" borderId="0" xfId="0" applyNumberFormat="1" applyFill="1" applyAlignment="1">
      <alignment vertical="center"/>
    </xf>
    <xf numFmtId="1" fontId="0" fillId="17" borderId="0" xfId="0" applyNumberFormat="1" applyFill="1" applyAlignment="1">
      <alignment vertical="center"/>
    </xf>
    <xf numFmtId="1" fontId="3" fillId="17" borderId="0" xfId="0" applyNumberFormat="1" applyFont="1" applyFill="1" applyAlignment="1">
      <alignment horizontal="right"/>
    </xf>
    <xf numFmtId="16" fontId="1" fillId="0" borderId="20" xfId="0" applyNumberFormat="1" applyFont="1" applyBorder="1"/>
    <xf numFmtId="0" fontId="1" fillId="0" borderId="27" xfId="0" applyFont="1" applyBorder="1" applyAlignment="1">
      <alignment horizontal="right"/>
    </xf>
    <xf numFmtId="0" fontId="4" fillId="0" borderId="27" xfId="0" applyFont="1" applyBorder="1" applyAlignment="1">
      <alignment horizontal="right"/>
    </xf>
    <xf numFmtId="0" fontId="1" fillId="0" borderId="27" xfId="0" applyFont="1" applyBorder="1" applyAlignment="1">
      <alignment horizontal="center" vertical="center" wrapText="1"/>
    </xf>
    <xf numFmtId="0" fontId="1" fillId="17" borderId="19" xfId="0" applyFont="1" applyFill="1" applyBorder="1"/>
    <xf numFmtId="1" fontId="0" fillId="0" borderId="14" xfId="0" applyNumberFormat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5" xfId="0" applyBorder="1" applyAlignment="1">
      <alignment horizontal="center" vertical="center"/>
    </xf>
    <xf numFmtId="1" fontId="1" fillId="22" borderId="5" xfId="0" applyNumberFormat="1" applyFont="1" applyFill="1" applyBorder="1" applyAlignment="1">
      <alignment horizontal="center"/>
    </xf>
    <xf numFmtId="1" fontId="0" fillId="22" borderId="9" xfId="0" applyNumberFormat="1" applyFill="1" applyBorder="1"/>
    <xf numFmtId="0" fontId="1" fillId="14" borderId="5" xfId="0" applyFont="1" applyFill="1" applyBorder="1" applyAlignment="1">
      <alignment horizontal="center"/>
    </xf>
    <xf numFmtId="0" fontId="0" fillId="14" borderId="24" xfId="0" applyFill="1" applyBorder="1" applyAlignment="1">
      <alignment horizontal="center"/>
    </xf>
    <xf numFmtId="165" fontId="0" fillId="0" borderId="13" xfId="0" applyNumberFormat="1" applyBorder="1"/>
    <xf numFmtId="0" fontId="5" fillId="0" borderId="0" xfId="1" applyFill="1" applyAlignment="1" applyProtection="1">
      <alignment horizontal="center"/>
    </xf>
    <xf numFmtId="0" fontId="0" fillId="0" borderId="48" xfId="0" applyBorder="1" applyAlignment="1">
      <alignment horizontal="center"/>
    </xf>
    <xf numFmtId="0" fontId="1" fillId="23" borderId="5" xfId="0" applyFont="1" applyFill="1" applyBorder="1" applyAlignment="1">
      <alignment horizontal="center"/>
    </xf>
    <xf numFmtId="0" fontId="0" fillId="23" borderId="10" xfId="0" applyFill="1" applyBorder="1"/>
    <xf numFmtId="165" fontId="0" fillId="0" borderId="43" xfId="0" applyNumberFormat="1" applyBorder="1"/>
    <xf numFmtId="165" fontId="0" fillId="0" borderId="23" xfId="0" applyNumberFormat="1" applyBorder="1"/>
    <xf numFmtId="0" fontId="1" fillId="0" borderId="59" xfId="0" applyFont="1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52" xfId="0" applyBorder="1" applyAlignment="1">
      <alignment horizontal="center" vertical="center"/>
    </xf>
    <xf numFmtId="0" fontId="0" fillId="10" borderId="52" xfId="0" applyFill="1" applyBorder="1" applyAlignment="1">
      <alignment horizontal="center"/>
    </xf>
    <xf numFmtId="0" fontId="1" fillId="0" borderId="20" xfId="0" applyFont="1" applyBorder="1" applyAlignment="1">
      <alignment horizontal="center"/>
    </xf>
    <xf numFmtId="1" fontId="0" fillId="22" borderId="0" xfId="0" applyNumberFormat="1" applyFill="1"/>
    <xf numFmtId="0" fontId="1" fillId="22" borderId="0" xfId="0" applyFont="1" applyFill="1" applyAlignment="1">
      <alignment horizontal="center"/>
    </xf>
    <xf numFmtId="0" fontId="0" fillId="22" borderId="0" xfId="0" applyFill="1" applyAlignment="1">
      <alignment horizontal="center"/>
    </xf>
    <xf numFmtId="165" fontId="0" fillId="0" borderId="10" xfId="2" applyNumberFormat="1" applyFont="1" applyFill="1" applyBorder="1"/>
    <xf numFmtId="0" fontId="0" fillId="19" borderId="13" xfId="0" applyFill="1" applyBorder="1" applyAlignment="1">
      <alignment horizontal="center"/>
    </xf>
    <xf numFmtId="0" fontId="0" fillId="13" borderId="32" xfId="0" applyFill="1" applyBorder="1" applyAlignment="1">
      <alignment horizontal="center"/>
    </xf>
    <xf numFmtId="0" fontId="0" fillId="13" borderId="23" xfId="0" applyFill="1" applyBorder="1" applyAlignment="1">
      <alignment horizontal="center"/>
    </xf>
    <xf numFmtId="0" fontId="0" fillId="13" borderId="33" xfId="0" applyFill="1" applyBorder="1" applyAlignment="1">
      <alignment horizontal="center"/>
    </xf>
    <xf numFmtId="0" fontId="0" fillId="11" borderId="32" xfId="0" applyFill="1" applyBorder="1" applyAlignment="1">
      <alignment horizontal="center"/>
    </xf>
    <xf numFmtId="0" fontId="0" fillId="11" borderId="23" xfId="0" applyFill="1" applyBorder="1" applyAlignment="1">
      <alignment horizontal="center"/>
    </xf>
    <xf numFmtId="0" fontId="0" fillId="11" borderId="33" xfId="0" applyFill="1" applyBorder="1" applyAlignment="1">
      <alignment horizontal="center"/>
    </xf>
    <xf numFmtId="1" fontId="1" fillId="11" borderId="10" xfId="0" applyNumberFormat="1" applyFont="1" applyFill="1" applyBorder="1"/>
    <xf numFmtId="0" fontId="0" fillId="13" borderId="10" xfId="0" applyFill="1" applyBorder="1"/>
    <xf numFmtId="1" fontId="1" fillId="13" borderId="10" xfId="0" applyNumberFormat="1" applyFont="1" applyFill="1" applyBorder="1"/>
    <xf numFmtId="0" fontId="1" fillId="11" borderId="20" xfId="0" applyFont="1" applyFill="1" applyBorder="1"/>
    <xf numFmtId="1" fontId="0" fillId="0" borderId="35" xfId="0" applyNumberForma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0" fontId="0" fillId="0" borderId="25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left"/>
    </xf>
    <xf numFmtId="0" fontId="1" fillId="14" borderId="25" xfId="0" applyFont="1" applyFill="1" applyBorder="1" applyAlignment="1">
      <alignment horizontal="center"/>
    </xf>
    <xf numFmtId="0" fontId="0" fillId="14" borderId="26" xfId="0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0" fillId="0" borderId="45" xfId="0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0" fillId="0" borderId="3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14" borderId="31" xfId="0" applyFill="1" applyBorder="1" applyAlignment="1">
      <alignment horizontal="center"/>
    </xf>
    <xf numFmtId="0" fontId="1" fillId="19" borderId="2" xfId="0" applyFont="1" applyFill="1" applyBorder="1" applyAlignment="1">
      <alignment horizontal="center"/>
    </xf>
    <xf numFmtId="0" fontId="0" fillId="19" borderId="45" xfId="0" applyFill="1" applyBorder="1" applyAlignment="1">
      <alignment horizontal="center"/>
    </xf>
    <xf numFmtId="0" fontId="1" fillId="19" borderId="25" xfId="0" applyFont="1" applyFill="1" applyBorder="1" applyAlignment="1">
      <alignment horizontal="center"/>
    </xf>
    <xf numFmtId="0" fontId="0" fillId="19" borderId="26" xfId="0" applyFill="1" applyBorder="1" applyAlignment="1">
      <alignment horizontal="center"/>
    </xf>
    <xf numFmtId="0" fontId="0" fillId="19" borderId="25" xfId="0" applyFill="1" applyBorder="1" applyAlignment="1">
      <alignment horizontal="center"/>
    </xf>
    <xf numFmtId="0" fontId="1" fillId="13" borderId="2" xfId="0" applyFont="1" applyFill="1" applyBorder="1" applyAlignment="1">
      <alignment horizontal="center"/>
    </xf>
    <xf numFmtId="0" fontId="0" fillId="13" borderId="45" xfId="0" applyFill="1" applyBorder="1" applyAlignment="1">
      <alignment horizontal="center"/>
    </xf>
    <xf numFmtId="0" fontId="1" fillId="13" borderId="25" xfId="0" applyFont="1" applyFill="1" applyBorder="1" applyAlignment="1">
      <alignment horizontal="center"/>
    </xf>
    <xf numFmtId="0" fontId="0" fillId="13" borderId="26" xfId="0" applyFill="1" applyBorder="1" applyAlignment="1">
      <alignment horizontal="center"/>
    </xf>
    <xf numFmtId="0" fontId="0" fillId="13" borderId="2" xfId="0" applyFill="1" applyBorder="1" applyAlignment="1">
      <alignment horizontal="center"/>
    </xf>
    <xf numFmtId="0" fontId="0" fillId="13" borderId="31" xfId="0" applyFill="1" applyBorder="1" applyAlignment="1">
      <alignment horizontal="center"/>
    </xf>
    <xf numFmtId="0" fontId="1" fillId="17" borderId="0" xfId="0" applyFont="1" applyFill="1" applyAlignment="1">
      <alignment horizontal="center"/>
    </xf>
    <xf numFmtId="0" fontId="0" fillId="17" borderId="0" xfId="0" applyFill="1" applyAlignment="1">
      <alignment horizontal="center"/>
    </xf>
    <xf numFmtId="0" fontId="0" fillId="0" borderId="25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/>
    </xf>
    <xf numFmtId="0" fontId="0" fillId="0" borderId="38" xfId="0" applyBorder="1" applyAlignment="1">
      <alignment horizontal="center"/>
    </xf>
    <xf numFmtId="0" fontId="3" fillId="0" borderId="34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0" fillId="17" borderId="34" xfId="0" applyFill="1" applyBorder="1" applyAlignment="1">
      <alignment horizontal="center" vertical="center"/>
    </xf>
    <xf numFmtId="0" fontId="0" fillId="17" borderId="2" xfId="0" applyFill="1" applyBorder="1" applyAlignment="1">
      <alignment horizontal="center"/>
    </xf>
    <xf numFmtId="0" fontId="0" fillId="17" borderId="45" xfId="0" applyFill="1" applyBorder="1" applyAlignment="1">
      <alignment horizontal="center"/>
    </xf>
    <xf numFmtId="0" fontId="1" fillId="0" borderId="26" xfId="0" applyFont="1" applyBorder="1" applyAlignment="1">
      <alignment horizontal="center"/>
    </xf>
    <xf numFmtId="0" fontId="1" fillId="17" borderId="2" xfId="0" applyFont="1" applyFill="1" applyBorder="1" applyAlignment="1">
      <alignment horizontal="center"/>
    </xf>
    <xf numFmtId="0" fontId="0" fillId="17" borderId="25" xfId="0" applyFill="1" applyBorder="1" applyAlignment="1">
      <alignment horizontal="center"/>
    </xf>
    <xf numFmtId="0" fontId="0" fillId="17" borderId="26" xfId="0" applyFill="1" applyBorder="1" applyAlignment="1">
      <alignment horizontal="center"/>
    </xf>
    <xf numFmtId="0" fontId="1" fillId="15" borderId="9" xfId="0" applyFont="1" applyFill="1" applyBorder="1"/>
    <xf numFmtId="0" fontId="0" fillId="0" borderId="0" xfId="0" applyBorder="1" applyAlignment="1">
      <alignment horizontal="center"/>
    </xf>
  </cellXfs>
  <cellStyles count="5">
    <cellStyle name="Hipervínculo" xfId="1" builtinId="8"/>
    <cellStyle name="Millares" xfId="2" builtinId="3"/>
    <cellStyle name="Millares [0]_Buti" xfId="3" xr:uid="{00000000-0005-0000-0000-000002000000}"/>
    <cellStyle name="Normal" xfId="0" builtinId="0"/>
    <cellStyle name="Porcentaje" xfId="4" builtinId="5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66FF99"/>
      <color rgb="FF99CCFF"/>
      <color rgb="FFCA70B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microsoft.com/office/2017/10/relationships/person" Target="persons/person6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microsoft.com/office/2017/10/relationships/person" Target="persons/person15.xml"/><Relationship Id="rId84" Type="http://schemas.microsoft.com/office/2017/10/relationships/person" Target="persons/person34.xml"/><Relationship Id="rId138" Type="http://schemas.microsoft.com/office/2017/10/relationships/person" Target="persons/person85.xml"/><Relationship Id="rId159" Type="http://schemas.microsoft.com/office/2017/10/relationships/person" Target="persons/person104.xml"/><Relationship Id="rId170" Type="http://schemas.microsoft.com/office/2017/10/relationships/person" Target="persons/person120.xml"/><Relationship Id="rId191" Type="http://schemas.microsoft.com/office/2017/10/relationships/person" Target="persons/person141.xml"/><Relationship Id="rId205" Type="http://schemas.microsoft.com/office/2017/10/relationships/person" Target="persons/person155.xml"/><Relationship Id="rId107" Type="http://schemas.microsoft.com/office/2017/10/relationships/person" Target="persons/person5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microsoft.com/office/2017/10/relationships/person" Target="persons/person5.xml"/><Relationship Id="rId74" Type="http://schemas.microsoft.com/office/2017/10/relationships/person" Target="persons/person25.xml"/><Relationship Id="rId128" Type="http://schemas.microsoft.com/office/2017/10/relationships/person" Target="persons/person75.xml"/><Relationship Id="rId149" Type="http://schemas.microsoft.com/office/2017/10/relationships/person" Target="persons/person96.xml"/><Relationship Id="rId5" Type="http://schemas.openxmlformats.org/officeDocument/2006/relationships/worksheet" Target="worksheets/sheet5.xml"/><Relationship Id="rId160" Type="http://schemas.microsoft.com/office/2017/10/relationships/person" Target="persons/person115.xml"/><Relationship Id="rId95" Type="http://schemas.microsoft.com/office/2017/10/relationships/person" Target="persons/person45.xml"/><Relationship Id="rId181" Type="http://schemas.microsoft.com/office/2017/10/relationships/person" Target="persons/person13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118" Type="http://schemas.microsoft.com/office/2017/10/relationships/person" Target="persons/person119.xml"/><Relationship Id="rId139" Type="http://schemas.microsoft.com/office/2017/10/relationships/person" Target="persons/person93.xml"/><Relationship Id="rId64" Type="http://schemas.microsoft.com/office/2017/10/relationships/person" Target="persons/person20.xml"/><Relationship Id="rId150" Type="http://schemas.microsoft.com/office/2017/10/relationships/person" Target="persons/person103.xml"/><Relationship Id="rId85" Type="http://schemas.microsoft.com/office/2017/10/relationships/person" Target="persons/person39.xml"/><Relationship Id="rId171" Type="http://schemas.microsoft.com/office/2017/10/relationships/person" Target="persons/person121.xml"/><Relationship Id="rId192" Type="http://schemas.microsoft.com/office/2017/10/relationships/person" Target="persons/person142.xml"/><Relationship Id="rId206" Type="http://schemas.microsoft.com/office/2017/10/relationships/person" Target="persons/person15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29" Type="http://schemas.microsoft.com/office/2017/10/relationships/person" Target="persons/person82.xml"/><Relationship Id="rId108" Type="http://schemas.microsoft.com/office/2017/10/relationships/person" Target="persons/person60.xml"/><Relationship Id="rId161" Type="http://schemas.microsoft.com/office/2017/10/relationships/person" Target="persons/person109.xml"/><Relationship Id="rId140" Type="http://schemas.microsoft.com/office/2017/10/relationships/person" Target="persons/person92.xml"/><Relationship Id="rId96" Type="http://schemas.microsoft.com/office/2017/10/relationships/person" Target="persons/person48.xml"/><Relationship Id="rId75" Type="http://schemas.microsoft.com/office/2017/10/relationships/person" Target="persons/person27.xml"/><Relationship Id="rId54" Type="http://schemas.microsoft.com/office/2017/10/relationships/person" Target="persons/person7.xml"/><Relationship Id="rId182" Type="http://schemas.microsoft.com/office/2017/10/relationships/person" Target="persons/person13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microsoft.com/office/2017/10/relationships/person" Target="persons/person72.xml"/><Relationship Id="rId44" Type="http://schemas.openxmlformats.org/officeDocument/2006/relationships/theme" Target="theme/theme1.xml"/><Relationship Id="rId151" Type="http://schemas.microsoft.com/office/2017/10/relationships/person" Target="persons/person102.xml"/><Relationship Id="rId130" Type="http://schemas.microsoft.com/office/2017/10/relationships/person" Target="persons/person81.xml"/><Relationship Id="rId86" Type="http://schemas.microsoft.com/office/2017/10/relationships/person" Target="persons/person0.xml"/><Relationship Id="rId65" Type="http://schemas.microsoft.com/office/2017/10/relationships/person" Target="persons/person16.xml"/><Relationship Id="rId172" Type="http://schemas.microsoft.com/office/2017/10/relationships/person" Target="persons/person122.xml"/><Relationship Id="rId193" Type="http://schemas.microsoft.com/office/2017/10/relationships/person" Target="persons/person143.xml"/><Relationship Id="rId207" Type="http://schemas.microsoft.com/office/2017/10/relationships/person" Target="persons/person157.xml"/><Relationship Id="rId13" Type="http://schemas.openxmlformats.org/officeDocument/2006/relationships/worksheet" Target="worksheets/sheet13.xml"/><Relationship Id="rId109" Type="http://schemas.microsoft.com/office/2017/10/relationships/person" Target="persons/person59.xml"/><Relationship Id="rId34" Type="http://schemas.openxmlformats.org/officeDocument/2006/relationships/worksheet" Target="worksheets/sheet34.xml"/><Relationship Id="rId141" Type="http://schemas.microsoft.com/office/2017/10/relationships/person" Target="persons/person89.xml"/><Relationship Id="rId120" Type="http://schemas.microsoft.com/office/2017/10/relationships/person" Target="persons/person69.xml"/><Relationship Id="rId55" Type="http://schemas.microsoft.com/office/2017/10/relationships/person" Target="persons/person8.xml"/><Relationship Id="rId76" Type="http://schemas.microsoft.com/office/2017/10/relationships/person" Target="persons/person26.xml"/><Relationship Id="rId97" Type="http://schemas.microsoft.com/office/2017/10/relationships/person" Target="persons/person47.xml"/><Relationship Id="rId7" Type="http://schemas.openxmlformats.org/officeDocument/2006/relationships/worksheet" Target="worksheets/sheet7.xml"/><Relationship Id="rId162" Type="http://schemas.microsoft.com/office/2017/10/relationships/person" Target="persons/person112.xml"/><Relationship Id="rId183" Type="http://schemas.microsoft.com/office/2017/10/relationships/person" Target="persons/person133.xml"/><Relationship Id="rId24" Type="http://schemas.openxmlformats.org/officeDocument/2006/relationships/worksheet" Target="worksheets/sheet24.xml"/><Relationship Id="rId45" Type="http://schemas.openxmlformats.org/officeDocument/2006/relationships/styles" Target="styles.xml"/><Relationship Id="rId131" Type="http://schemas.microsoft.com/office/2017/10/relationships/person" Target="persons/person79.xml"/><Relationship Id="rId66" Type="http://schemas.microsoft.com/office/2017/10/relationships/person" Target="persons/person17.xml"/><Relationship Id="rId87" Type="http://schemas.microsoft.com/office/2017/10/relationships/person" Target="persons/person38.xml"/><Relationship Id="rId110" Type="http://schemas.microsoft.com/office/2017/10/relationships/person" Target="persons/person1.xml"/><Relationship Id="rId152" Type="http://schemas.microsoft.com/office/2017/10/relationships/person" Target="persons/person100.xml"/><Relationship Id="rId173" Type="http://schemas.microsoft.com/office/2017/10/relationships/person" Target="persons/person123.xml"/><Relationship Id="rId194" Type="http://schemas.microsoft.com/office/2017/10/relationships/person" Target="persons/person144.xml"/><Relationship Id="rId208" Type="http://schemas.microsoft.com/office/2017/10/relationships/person" Target="persons/person158.xml"/><Relationship Id="rId61" Type="http://schemas.microsoft.com/office/2017/10/relationships/person" Target="persons/person12.xml"/><Relationship Id="rId82" Type="http://schemas.microsoft.com/office/2017/10/relationships/person" Target="persons/person33.xml"/><Relationship Id="rId199" Type="http://schemas.microsoft.com/office/2017/10/relationships/person" Target="persons/person146.xml"/><Relationship Id="rId203" Type="http://schemas.microsoft.com/office/2017/10/relationships/person" Target="persons/person15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168" Type="http://schemas.microsoft.com/office/2017/10/relationships/person" Target="persons/person116.xml"/><Relationship Id="rId147" Type="http://schemas.microsoft.com/office/2017/10/relationships/person" Target="persons/person95.xml"/><Relationship Id="rId77" Type="http://schemas.microsoft.com/office/2017/10/relationships/person" Target="persons/person36.xml"/><Relationship Id="rId56" Type="http://schemas.microsoft.com/office/2017/10/relationships/person" Target="persons/person14.xml"/><Relationship Id="rId100" Type="http://schemas.microsoft.com/office/2017/10/relationships/person" Target="persons/person50.xml"/><Relationship Id="rId105" Type="http://schemas.microsoft.com/office/2017/10/relationships/person" Target="persons/person54.xml"/><Relationship Id="rId126" Type="http://schemas.microsoft.com/office/2017/10/relationships/person" Target="persons/person73.xml"/><Relationship Id="rId8" Type="http://schemas.openxmlformats.org/officeDocument/2006/relationships/worksheet" Target="worksheets/sheet8.xml"/><Relationship Id="rId163" Type="http://schemas.microsoft.com/office/2017/10/relationships/person" Target="persons/person110.xml"/><Relationship Id="rId72" Type="http://schemas.microsoft.com/office/2017/10/relationships/person" Target="persons/person28.xml"/><Relationship Id="rId51" Type="http://schemas.microsoft.com/office/2017/10/relationships/person" Target="persons/person6.xml"/><Relationship Id="rId93" Type="http://schemas.microsoft.com/office/2017/10/relationships/person" Target="persons/person44.xml"/><Relationship Id="rId98" Type="http://schemas.microsoft.com/office/2017/10/relationships/person" Target="persons/person49.xml"/><Relationship Id="rId121" Type="http://schemas.microsoft.com/office/2017/10/relationships/person" Target="persons/person68.xml"/><Relationship Id="rId142" Type="http://schemas.microsoft.com/office/2017/10/relationships/person" Target="persons/person88.xml"/><Relationship Id="rId184" Type="http://schemas.microsoft.com/office/2017/10/relationships/person" Target="persons/person134.xml"/><Relationship Id="rId189" Type="http://schemas.microsoft.com/office/2017/10/relationships/person" Target="persons/person139.xml"/><Relationship Id="rId3" Type="http://schemas.openxmlformats.org/officeDocument/2006/relationships/worksheet" Target="worksheets/sheet3.xml"/><Relationship Id="rId214" Type="http://schemas.microsoft.com/office/2017/10/relationships/person" Target="persons/person161.xml"/><Relationship Id="rId25" Type="http://schemas.openxmlformats.org/officeDocument/2006/relationships/worksheet" Target="worksheets/sheet25.xml"/><Relationship Id="rId46" Type="http://schemas.openxmlformats.org/officeDocument/2006/relationships/sharedStrings" Target="sharedStrings.xml"/><Relationship Id="rId158" Type="http://schemas.microsoft.com/office/2017/10/relationships/person" Target="persons/person105.xml"/><Relationship Id="rId67" Type="http://schemas.microsoft.com/office/2017/10/relationships/person" Target="persons/person19.xml"/><Relationship Id="rId116" Type="http://schemas.microsoft.com/office/2017/10/relationships/person" Target="persons/person65.xml"/><Relationship Id="rId137" Type="http://schemas.microsoft.com/office/2017/10/relationships/person" Target="persons/person8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88" Type="http://schemas.microsoft.com/office/2017/10/relationships/person" Target="persons/person40.xml"/><Relationship Id="rId83" Type="http://schemas.microsoft.com/office/2017/10/relationships/person" Target="persons/person35.xml"/><Relationship Id="rId62" Type="http://schemas.microsoft.com/office/2017/10/relationships/person" Target="persons/person11.xml"/><Relationship Id="rId111" Type="http://schemas.microsoft.com/office/2017/10/relationships/person" Target="persons/person3.xml"/><Relationship Id="rId132" Type="http://schemas.microsoft.com/office/2017/10/relationships/person" Target="persons/person78.xml"/><Relationship Id="rId153" Type="http://schemas.microsoft.com/office/2017/10/relationships/person" Target="persons/person99.xml"/><Relationship Id="rId174" Type="http://schemas.microsoft.com/office/2017/10/relationships/person" Target="persons/person124.xml"/><Relationship Id="rId179" Type="http://schemas.microsoft.com/office/2017/10/relationships/person" Target="persons/person129.xml"/><Relationship Id="rId195" Type="http://schemas.microsoft.com/office/2017/10/relationships/person" Target="persons/person145.xml"/><Relationship Id="rId209" Type="http://schemas.microsoft.com/office/2017/10/relationships/person" Target="persons/person159.xml"/><Relationship Id="rId190" Type="http://schemas.microsoft.com/office/2017/10/relationships/person" Target="persons/person140.xml"/><Relationship Id="rId204" Type="http://schemas.microsoft.com/office/2017/10/relationships/person" Target="persons/person15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127" Type="http://schemas.microsoft.com/office/2017/10/relationships/person" Target="persons/person76.xml"/><Relationship Id="rId106" Type="http://schemas.microsoft.com/office/2017/10/relationships/person" Target="persons/person58.xml"/><Relationship Id="rId57" Type="http://schemas.microsoft.com/office/2017/10/relationships/person" Target="persons/person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143" Type="http://schemas.microsoft.com/office/2017/10/relationships/person" Target="persons/person91.xml"/><Relationship Id="rId122" Type="http://schemas.microsoft.com/office/2017/10/relationships/person" Target="persons/person71.xml"/><Relationship Id="rId101" Type="http://schemas.microsoft.com/office/2017/10/relationships/person" Target="persons/person53.xml"/><Relationship Id="rId99" Type="http://schemas.microsoft.com/office/2017/10/relationships/person" Target="persons/person51.xml"/><Relationship Id="rId94" Type="http://schemas.microsoft.com/office/2017/10/relationships/person" Target="persons/person46.xml"/><Relationship Id="rId52" Type="http://schemas.microsoft.com/office/2017/10/relationships/person" Target="persons/person4.xml"/><Relationship Id="rId73" Type="http://schemas.microsoft.com/office/2017/10/relationships/person" Target="persons/person24.xml"/><Relationship Id="rId78" Type="http://schemas.microsoft.com/office/2017/10/relationships/person" Target="persons/person29.xml"/><Relationship Id="rId148" Type="http://schemas.microsoft.com/office/2017/10/relationships/person" Target="persons/person94.xml"/><Relationship Id="rId164" Type="http://schemas.microsoft.com/office/2017/10/relationships/person" Target="persons/person114.xml"/><Relationship Id="rId169" Type="http://schemas.microsoft.com/office/2017/10/relationships/person" Target="persons/person113.xml"/><Relationship Id="rId185" Type="http://schemas.microsoft.com/office/2017/10/relationships/person" Target="persons/person13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microsoft.com/office/2017/10/relationships/person" Target="persons/person130.xml"/><Relationship Id="rId210" Type="http://schemas.microsoft.com/office/2017/10/relationships/person" Target="persons/person160.xml"/><Relationship Id="rId26" Type="http://schemas.openxmlformats.org/officeDocument/2006/relationships/worksheet" Target="worksheets/sheet26.xml"/><Relationship Id="rId47" Type="http://schemas.openxmlformats.org/officeDocument/2006/relationships/calcChain" Target="calcChain.xml"/><Relationship Id="rId175" Type="http://schemas.microsoft.com/office/2017/10/relationships/person" Target="persons/person127.xml"/><Relationship Id="rId68" Type="http://schemas.microsoft.com/office/2017/10/relationships/person" Target="persons/person18.xml"/><Relationship Id="rId89" Type="http://schemas.microsoft.com/office/2017/10/relationships/person" Target="persons/person37.xml"/><Relationship Id="rId112" Type="http://schemas.microsoft.com/office/2017/10/relationships/person" Target="persons/person61.xml"/><Relationship Id="rId133" Type="http://schemas.microsoft.com/office/2017/10/relationships/person" Target="persons/person80.xml"/><Relationship Id="rId154" Type="http://schemas.microsoft.com/office/2017/10/relationships/person" Target="persons/person101.xml"/><Relationship Id="rId200" Type="http://schemas.microsoft.com/office/2017/10/relationships/person" Target="persons/person153.xml"/><Relationship Id="rId196" Type="http://schemas.microsoft.com/office/2017/10/relationships/person" Target="persons/person149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microsoft.com/office/2017/10/relationships/person" Target="persons/person9.xml"/><Relationship Id="rId79" Type="http://schemas.microsoft.com/office/2017/10/relationships/person" Target="persons/person30.xml"/><Relationship Id="rId102" Type="http://schemas.microsoft.com/office/2017/10/relationships/person" Target="persons/person52.xml"/><Relationship Id="rId123" Type="http://schemas.microsoft.com/office/2017/10/relationships/person" Target="persons/person70.xml"/><Relationship Id="rId144" Type="http://schemas.microsoft.com/office/2017/10/relationships/person" Target="persons/person90.xml"/><Relationship Id="rId186" Type="http://schemas.microsoft.com/office/2017/10/relationships/person" Target="persons/person138.xml"/><Relationship Id="rId90" Type="http://schemas.microsoft.com/office/2017/10/relationships/person" Target="persons/person41.xml"/><Relationship Id="rId165" Type="http://schemas.microsoft.com/office/2017/10/relationships/person" Target="persons/person111.xml"/><Relationship Id="rId211" Type="http://schemas.microsoft.com/office/2017/10/relationships/person" Target="persons/person.xml"/><Relationship Id="rId27" Type="http://schemas.openxmlformats.org/officeDocument/2006/relationships/worksheet" Target="worksheets/sheet27.xml"/><Relationship Id="rId134" Type="http://schemas.microsoft.com/office/2017/10/relationships/person" Target="persons/person87.xml"/><Relationship Id="rId69" Type="http://schemas.microsoft.com/office/2017/10/relationships/person" Target="persons/person23.xml"/><Relationship Id="rId113" Type="http://schemas.microsoft.com/office/2017/10/relationships/person" Target="persons/person62.xml"/><Relationship Id="rId197" Type="http://schemas.microsoft.com/office/2017/10/relationships/person" Target="persons/person148.xml"/><Relationship Id="rId176" Type="http://schemas.microsoft.com/office/2017/10/relationships/person" Target="persons/person126.xml"/><Relationship Id="rId155" Type="http://schemas.microsoft.com/office/2017/10/relationships/person" Target="persons/person108.xml"/><Relationship Id="rId80" Type="http://schemas.microsoft.com/office/2017/10/relationships/person" Target="persons/person32.xml"/><Relationship Id="rId201" Type="http://schemas.microsoft.com/office/2017/10/relationships/person" Target="persons/person15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124" Type="http://schemas.microsoft.com/office/2017/10/relationships/person" Target="persons/person77.xml"/><Relationship Id="rId103" Type="http://schemas.microsoft.com/office/2017/10/relationships/person" Target="persons/person56.xml"/><Relationship Id="rId59" Type="http://schemas.microsoft.com/office/2017/10/relationships/person" Target="persons/person10.xml"/><Relationship Id="rId187" Type="http://schemas.microsoft.com/office/2017/10/relationships/person" Target="persons/person137.xml"/><Relationship Id="rId166" Type="http://schemas.microsoft.com/office/2017/10/relationships/person" Target="persons/person118.xml"/><Relationship Id="rId145" Type="http://schemas.microsoft.com/office/2017/10/relationships/person" Target="persons/person98.xml"/><Relationship Id="rId91" Type="http://schemas.microsoft.com/office/2017/10/relationships/person" Target="persons/person43.xml"/><Relationship Id="rId70" Type="http://schemas.microsoft.com/office/2017/10/relationships/person" Target="persons/person22.xml"/><Relationship Id="rId1" Type="http://schemas.openxmlformats.org/officeDocument/2006/relationships/worksheet" Target="worksheets/sheet1.xml"/><Relationship Id="rId212" Type="http://schemas.microsoft.com/office/2017/10/relationships/person" Target="persons/person163.xml"/><Relationship Id="rId28" Type="http://schemas.openxmlformats.org/officeDocument/2006/relationships/worksheet" Target="worksheets/sheet28.xml"/><Relationship Id="rId114" Type="http://schemas.microsoft.com/office/2017/10/relationships/person" Target="persons/person63.xml"/><Relationship Id="rId198" Type="http://schemas.microsoft.com/office/2017/10/relationships/person" Target="persons/person147.xml"/><Relationship Id="rId156" Type="http://schemas.microsoft.com/office/2017/10/relationships/person" Target="persons/person107.xml"/><Relationship Id="rId135" Type="http://schemas.microsoft.com/office/2017/10/relationships/person" Target="persons/person86.xml"/><Relationship Id="rId60" Type="http://schemas.microsoft.com/office/2017/10/relationships/person" Target="persons/person13.xml"/><Relationship Id="rId81" Type="http://schemas.microsoft.com/office/2017/10/relationships/person" Target="persons/person31.xml"/><Relationship Id="rId177" Type="http://schemas.microsoft.com/office/2017/10/relationships/person" Target="persons/person125.xml"/><Relationship Id="rId202" Type="http://schemas.microsoft.com/office/2017/10/relationships/person" Target="persons/person151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67" Type="http://schemas.microsoft.com/office/2017/10/relationships/person" Target="persons/person117.xml"/><Relationship Id="rId146" Type="http://schemas.microsoft.com/office/2017/10/relationships/person" Target="persons/person97.xml"/><Relationship Id="rId125" Type="http://schemas.microsoft.com/office/2017/10/relationships/person" Target="persons/person74.xml"/><Relationship Id="rId50" Type="http://schemas.microsoft.com/office/2017/10/relationships/person" Target="persons/person67.xml"/><Relationship Id="rId104" Type="http://schemas.microsoft.com/office/2017/10/relationships/person" Target="persons/person55.xml"/><Relationship Id="rId188" Type="http://schemas.microsoft.com/office/2017/10/relationships/person" Target="persons/person136.xml"/><Relationship Id="rId213" Type="http://schemas.microsoft.com/office/2017/10/relationships/person" Target="persons/person162.xml"/><Relationship Id="rId71" Type="http://schemas.microsoft.com/office/2017/10/relationships/person" Target="persons/person21.xml"/><Relationship Id="rId92" Type="http://schemas.microsoft.com/office/2017/10/relationships/person" Target="persons/person4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57" Type="http://schemas.microsoft.com/office/2017/10/relationships/person" Target="persons/person106.xml"/><Relationship Id="rId136" Type="http://schemas.microsoft.com/office/2017/10/relationships/person" Target="persons/person84.xml"/><Relationship Id="rId115" Type="http://schemas.microsoft.com/office/2017/10/relationships/person" Target="persons/person64.xml"/><Relationship Id="rId178" Type="http://schemas.microsoft.com/office/2017/10/relationships/person" Target="persons/person128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10.xml><?xml version="1.0" encoding="utf-8"?>
<personList xmlns="http://schemas.microsoft.com/office/spreadsheetml/2018/threadedcomments" xmlns:x="http://schemas.openxmlformats.org/spreadsheetml/2006/main"/>
</file>

<file path=xl/persons/person100.xml><?xml version="1.0" encoding="utf-8"?>
<personList xmlns="http://schemas.microsoft.com/office/spreadsheetml/2018/threadedcomments" xmlns:x="http://schemas.openxmlformats.org/spreadsheetml/2006/main"/>
</file>

<file path=xl/persons/person101.xml><?xml version="1.0" encoding="utf-8"?>
<personList xmlns="http://schemas.microsoft.com/office/spreadsheetml/2018/threadedcomments" xmlns:x="http://schemas.openxmlformats.org/spreadsheetml/2006/main"/>
</file>

<file path=xl/persons/person102.xml><?xml version="1.0" encoding="utf-8"?>
<personList xmlns="http://schemas.microsoft.com/office/spreadsheetml/2018/threadedcomments" xmlns:x="http://schemas.openxmlformats.org/spreadsheetml/2006/main"/>
</file>

<file path=xl/persons/person103.xml><?xml version="1.0" encoding="utf-8"?>
<personList xmlns="http://schemas.microsoft.com/office/spreadsheetml/2018/threadedcomments" xmlns:x="http://schemas.openxmlformats.org/spreadsheetml/2006/main"/>
</file>

<file path=xl/persons/person104.xml><?xml version="1.0" encoding="utf-8"?>
<personList xmlns="http://schemas.microsoft.com/office/spreadsheetml/2018/threadedcomments" xmlns:x="http://schemas.openxmlformats.org/spreadsheetml/2006/main"/>
</file>

<file path=xl/persons/person105.xml><?xml version="1.0" encoding="utf-8"?>
<personList xmlns="http://schemas.microsoft.com/office/spreadsheetml/2018/threadedcomments" xmlns:x="http://schemas.openxmlformats.org/spreadsheetml/2006/main"/>
</file>

<file path=xl/persons/person106.xml><?xml version="1.0" encoding="utf-8"?>
<personList xmlns="http://schemas.microsoft.com/office/spreadsheetml/2018/threadedcomments" xmlns:x="http://schemas.openxmlformats.org/spreadsheetml/2006/main"/>
</file>

<file path=xl/persons/person107.xml><?xml version="1.0" encoding="utf-8"?>
<personList xmlns="http://schemas.microsoft.com/office/spreadsheetml/2018/threadedcomments" xmlns:x="http://schemas.openxmlformats.org/spreadsheetml/2006/main"/>
</file>

<file path=xl/persons/person108.xml><?xml version="1.0" encoding="utf-8"?>
<personList xmlns="http://schemas.microsoft.com/office/spreadsheetml/2018/threadedcomments" xmlns:x="http://schemas.openxmlformats.org/spreadsheetml/2006/main"/>
</file>

<file path=xl/persons/person109.xml><?xml version="1.0" encoding="utf-8"?>
<personList xmlns="http://schemas.microsoft.com/office/spreadsheetml/2018/threadedcomments" xmlns:x="http://schemas.openxmlformats.org/spreadsheetml/2006/main"/>
</file>

<file path=xl/persons/person11.xml><?xml version="1.0" encoding="utf-8"?>
<personList xmlns="http://schemas.microsoft.com/office/spreadsheetml/2018/threadedcomments" xmlns:x="http://schemas.openxmlformats.org/spreadsheetml/2006/main"/>
</file>

<file path=xl/persons/person110.xml><?xml version="1.0" encoding="utf-8"?>
<personList xmlns="http://schemas.microsoft.com/office/spreadsheetml/2018/threadedcomments" xmlns:x="http://schemas.openxmlformats.org/spreadsheetml/2006/main"/>
</file>

<file path=xl/persons/person111.xml><?xml version="1.0" encoding="utf-8"?>
<personList xmlns="http://schemas.microsoft.com/office/spreadsheetml/2018/threadedcomments" xmlns:x="http://schemas.openxmlformats.org/spreadsheetml/2006/main"/>
</file>

<file path=xl/persons/person112.xml><?xml version="1.0" encoding="utf-8"?>
<personList xmlns="http://schemas.microsoft.com/office/spreadsheetml/2018/threadedcomments" xmlns:x="http://schemas.openxmlformats.org/spreadsheetml/2006/main"/>
</file>

<file path=xl/persons/person113.xml><?xml version="1.0" encoding="utf-8"?>
<personList xmlns="http://schemas.microsoft.com/office/spreadsheetml/2018/threadedcomments" xmlns:x="http://schemas.openxmlformats.org/spreadsheetml/2006/main"/>
</file>

<file path=xl/persons/person114.xml><?xml version="1.0" encoding="utf-8"?>
<personList xmlns="http://schemas.microsoft.com/office/spreadsheetml/2018/threadedcomments" xmlns:x="http://schemas.openxmlformats.org/spreadsheetml/2006/main"/>
</file>

<file path=xl/persons/person115.xml><?xml version="1.0" encoding="utf-8"?>
<personList xmlns="http://schemas.microsoft.com/office/spreadsheetml/2018/threadedcomments" xmlns:x="http://schemas.openxmlformats.org/spreadsheetml/2006/main"/>
</file>

<file path=xl/persons/person116.xml><?xml version="1.0" encoding="utf-8"?>
<personList xmlns="http://schemas.microsoft.com/office/spreadsheetml/2018/threadedcomments" xmlns:x="http://schemas.openxmlformats.org/spreadsheetml/2006/main"/>
</file>

<file path=xl/persons/person117.xml><?xml version="1.0" encoding="utf-8"?>
<personList xmlns="http://schemas.microsoft.com/office/spreadsheetml/2018/threadedcomments" xmlns:x="http://schemas.openxmlformats.org/spreadsheetml/2006/main"/>
</file>

<file path=xl/persons/person118.xml><?xml version="1.0" encoding="utf-8"?>
<personList xmlns="http://schemas.microsoft.com/office/spreadsheetml/2018/threadedcomments" xmlns:x="http://schemas.openxmlformats.org/spreadsheetml/2006/main"/>
</file>

<file path=xl/persons/person119.xml><?xml version="1.0" encoding="utf-8"?>
<personList xmlns="http://schemas.microsoft.com/office/spreadsheetml/2018/threadedcomments" xmlns:x="http://schemas.openxmlformats.org/spreadsheetml/2006/main"/>
</file>

<file path=xl/persons/person12.xml><?xml version="1.0" encoding="utf-8"?>
<personList xmlns="http://schemas.microsoft.com/office/spreadsheetml/2018/threadedcomments" xmlns:x="http://schemas.openxmlformats.org/spreadsheetml/2006/main"/>
</file>

<file path=xl/persons/person120.xml><?xml version="1.0" encoding="utf-8"?>
<personList xmlns="http://schemas.microsoft.com/office/spreadsheetml/2018/threadedcomments" xmlns:x="http://schemas.openxmlformats.org/spreadsheetml/2006/main"/>
</file>

<file path=xl/persons/person121.xml><?xml version="1.0" encoding="utf-8"?>
<personList xmlns="http://schemas.microsoft.com/office/spreadsheetml/2018/threadedcomments" xmlns:x="http://schemas.openxmlformats.org/spreadsheetml/2006/main"/>
</file>

<file path=xl/persons/person122.xml><?xml version="1.0" encoding="utf-8"?>
<personList xmlns="http://schemas.microsoft.com/office/spreadsheetml/2018/threadedcomments" xmlns:x="http://schemas.openxmlformats.org/spreadsheetml/2006/main"/>
</file>

<file path=xl/persons/person123.xml><?xml version="1.0" encoding="utf-8"?>
<personList xmlns="http://schemas.microsoft.com/office/spreadsheetml/2018/threadedcomments" xmlns:x="http://schemas.openxmlformats.org/spreadsheetml/2006/main"/>
</file>

<file path=xl/persons/person124.xml><?xml version="1.0" encoding="utf-8"?>
<personList xmlns="http://schemas.microsoft.com/office/spreadsheetml/2018/threadedcomments" xmlns:x="http://schemas.openxmlformats.org/spreadsheetml/2006/main"/>
</file>

<file path=xl/persons/person125.xml><?xml version="1.0" encoding="utf-8"?>
<personList xmlns="http://schemas.microsoft.com/office/spreadsheetml/2018/threadedcomments" xmlns:x="http://schemas.openxmlformats.org/spreadsheetml/2006/main"/>
</file>

<file path=xl/persons/person126.xml><?xml version="1.0" encoding="utf-8"?>
<personList xmlns="http://schemas.microsoft.com/office/spreadsheetml/2018/threadedcomments" xmlns:x="http://schemas.openxmlformats.org/spreadsheetml/2006/main"/>
</file>

<file path=xl/persons/person127.xml><?xml version="1.0" encoding="utf-8"?>
<personList xmlns="http://schemas.microsoft.com/office/spreadsheetml/2018/threadedcomments" xmlns:x="http://schemas.openxmlformats.org/spreadsheetml/2006/main"/>
</file>

<file path=xl/persons/person128.xml><?xml version="1.0" encoding="utf-8"?>
<personList xmlns="http://schemas.microsoft.com/office/spreadsheetml/2018/threadedcomments" xmlns:x="http://schemas.openxmlformats.org/spreadsheetml/2006/main"/>
</file>

<file path=xl/persons/person129.xml><?xml version="1.0" encoding="utf-8"?>
<personList xmlns="http://schemas.microsoft.com/office/spreadsheetml/2018/threadedcomments" xmlns:x="http://schemas.openxmlformats.org/spreadsheetml/2006/main"/>
</file>

<file path=xl/persons/person13.xml><?xml version="1.0" encoding="utf-8"?>
<personList xmlns="http://schemas.microsoft.com/office/spreadsheetml/2018/threadedcomments" xmlns:x="http://schemas.openxmlformats.org/spreadsheetml/2006/main"/>
</file>

<file path=xl/persons/person130.xml><?xml version="1.0" encoding="utf-8"?>
<personList xmlns="http://schemas.microsoft.com/office/spreadsheetml/2018/threadedcomments" xmlns:x="http://schemas.openxmlformats.org/spreadsheetml/2006/main"/>
</file>

<file path=xl/persons/person131.xml><?xml version="1.0" encoding="utf-8"?>
<personList xmlns="http://schemas.microsoft.com/office/spreadsheetml/2018/threadedcomments" xmlns:x="http://schemas.openxmlformats.org/spreadsheetml/2006/main"/>
</file>

<file path=xl/persons/person132.xml><?xml version="1.0" encoding="utf-8"?>
<personList xmlns="http://schemas.microsoft.com/office/spreadsheetml/2018/threadedcomments" xmlns:x="http://schemas.openxmlformats.org/spreadsheetml/2006/main"/>
</file>

<file path=xl/persons/person133.xml><?xml version="1.0" encoding="utf-8"?>
<personList xmlns="http://schemas.microsoft.com/office/spreadsheetml/2018/threadedcomments" xmlns:x="http://schemas.openxmlformats.org/spreadsheetml/2006/main"/>
</file>

<file path=xl/persons/person134.xml><?xml version="1.0" encoding="utf-8"?>
<personList xmlns="http://schemas.microsoft.com/office/spreadsheetml/2018/threadedcomments" xmlns:x="http://schemas.openxmlformats.org/spreadsheetml/2006/main"/>
</file>

<file path=xl/persons/person135.xml><?xml version="1.0" encoding="utf-8"?>
<personList xmlns="http://schemas.microsoft.com/office/spreadsheetml/2018/threadedcomments" xmlns:x="http://schemas.openxmlformats.org/spreadsheetml/2006/main"/>
</file>

<file path=xl/persons/person136.xml><?xml version="1.0" encoding="utf-8"?>
<personList xmlns="http://schemas.microsoft.com/office/spreadsheetml/2018/threadedcomments" xmlns:x="http://schemas.openxmlformats.org/spreadsheetml/2006/main"/>
</file>

<file path=xl/persons/person137.xml><?xml version="1.0" encoding="utf-8"?>
<personList xmlns="http://schemas.microsoft.com/office/spreadsheetml/2018/threadedcomments" xmlns:x="http://schemas.openxmlformats.org/spreadsheetml/2006/main"/>
</file>

<file path=xl/persons/person138.xml><?xml version="1.0" encoding="utf-8"?>
<personList xmlns="http://schemas.microsoft.com/office/spreadsheetml/2018/threadedcomments" xmlns:x="http://schemas.openxmlformats.org/spreadsheetml/2006/main"/>
</file>

<file path=xl/persons/person139.xml><?xml version="1.0" encoding="utf-8"?>
<personList xmlns="http://schemas.microsoft.com/office/spreadsheetml/2018/threadedcomments" xmlns:x="http://schemas.openxmlformats.org/spreadsheetml/2006/main"/>
</file>

<file path=xl/persons/person14.xml><?xml version="1.0" encoding="utf-8"?>
<personList xmlns="http://schemas.microsoft.com/office/spreadsheetml/2018/threadedcomments" xmlns:x="http://schemas.openxmlformats.org/spreadsheetml/2006/main"/>
</file>

<file path=xl/persons/person140.xml><?xml version="1.0" encoding="utf-8"?>
<personList xmlns="http://schemas.microsoft.com/office/spreadsheetml/2018/threadedcomments" xmlns:x="http://schemas.openxmlformats.org/spreadsheetml/2006/main"/>
</file>

<file path=xl/persons/person141.xml><?xml version="1.0" encoding="utf-8"?>
<personList xmlns="http://schemas.microsoft.com/office/spreadsheetml/2018/threadedcomments" xmlns:x="http://schemas.openxmlformats.org/spreadsheetml/2006/main"/>
</file>

<file path=xl/persons/person142.xml><?xml version="1.0" encoding="utf-8"?>
<personList xmlns="http://schemas.microsoft.com/office/spreadsheetml/2018/threadedcomments" xmlns:x="http://schemas.openxmlformats.org/spreadsheetml/2006/main"/>
</file>

<file path=xl/persons/person143.xml><?xml version="1.0" encoding="utf-8"?>
<personList xmlns="http://schemas.microsoft.com/office/spreadsheetml/2018/threadedcomments" xmlns:x="http://schemas.openxmlformats.org/spreadsheetml/2006/main"/>
</file>

<file path=xl/persons/person144.xml><?xml version="1.0" encoding="utf-8"?>
<personList xmlns="http://schemas.microsoft.com/office/spreadsheetml/2018/threadedcomments" xmlns:x="http://schemas.openxmlformats.org/spreadsheetml/2006/main"/>
</file>

<file path=xl/persons/person145.xml><?xml version="1.0" encoding="utf-8"?>
<personList xmlns="http://schemas.microsoft.com/office/spreadsheetml/2018/threadedcomments" xmlns:x="http://schemas.openxmlformats.org/spreadsheetml/2006/main"/>
</file>

<file path=xl/persons/person146.xml><?xml version="1.0" encoding="utf-8"?>
<personList xmlns="http://schemas.microsoft.com/office/spreadsheetml/2018/threadedcomments" xmlns:x="http://schemas.openxmlformats.org/spreadsheetml/2006/main"/>
</file>

<file path=xl/persons/person147.xml><?xml version="1.0" encoding="utf-8"?>
<personList xmlns="http://schemas.microsoft.com/office/spreadsheetml/2018/threadedcomments" xmlns:x="http://schemas.openxmlformats.org/spreadsheetml/2006/main"/>
</file>

<file path=xl/persons/person148.xml><?xml version="1.0" encoding="utf-8"?>
<personList xmlns="http://schemas.microsoft.com/office/spreadsheetml/2018/threadedcomments" xmlns:x="http://schemas.openxmlformats.org/spreadsheetml/2006/main"/>
</file>

<file path=xl/persons/person149.xml><?xml version="1.0" encoding="utf-8"?>
<personList xmlns="http://schemas.microsoft.com/office/spreadsheetml/2018/threadedcomments" xmlns:x="http://schemas.openxmlformats.org/spreadsheetml/2006/main"/>
</file>

<file path=xl/persons/person15.xml><?xml version="1.0" encoding="utf-8"?>
<personList xmlns="http://schemas.microsoft.com/office/spreadsheetml/2018/threadedcomments" xmlns:x="http://schemas.openxmlformats.org/spreadsheetml/2006/main"/>
</file>

<file path=xl/persons/person150.xml><?xml version="1.0" encoding="utf-8"?>
<personList xmlns="http://schemas.microsoft.com/office/spreadsheetml/2018/threadedcomments" xmlns:x="http://schemas.openxmlformats.org/spreadsheetml/2006/main"/>
</file>

<file path=xl/persons/person151.xml><?xml version="1.0" encoding="utf-8"?>
<personList xmlns="http://schemas.microsoft.com/office/spreadsheetml/2018/threadedcomments" xmlns:x="http://schemas.openxmlformats.org/spreadsheetml/2006/main"/>
</file>

<file path=xl/persons/person152.xml><?xml version="1.0" encoding="utf-8"?>
<personList xmlns="http://schemas.microsoft.com/office/spreadsheetml/2018/threadedcomments" xmlns:x="http://schemas.openxmlformats.org/spreadsheetml/2006/main"/>
</file>

<file path=xl/persons/person153.xml><?xml version="1.0" encoding="utf-8"?>
<personList xmlns="http://schemas.microsoft.com/office/spreadsheetml/2018/threadedcomments" xmlns:x="http://schemas.openxmlformats.org/spreadsheetml/2006/main"/>
</file>

<file path=xl/persons/person154.xml><?xml version="1.0" encoding="utf-8"?>
<personList xmlns="http://schemas.microsoft.com/office/spreadsheetml/2018/threadedcomments" xmlns:x="http://schemas.openxmlformats.org/spreadsheetml/2006/main"/>
</file>

<file path=xl/persons/person155.xml><?xml version="1.0" encoding="utf-8"?>
<personList xmlns="http://schemas.microsoft.com/office/spreadsheetml/2018/threadedcomments" xmlns:x="http://schemas.openxmlformats.org/spreadsheetml/2006/main"/>
</file>

<file path=xl/persons/person156.xml><?xml version="1.0" encoding="utf-8"?>
<personList xmlns="http://schemas.microsoft.com/office/spreadsheetml/2018/threadedcomments" xmlns:x="http://schemas.openxmlformats.org/spreadsheetml/2006/main"/>
</file>

<file path=xl/persons/person157.xml><?xml version="1.0" encoding="utf-8"?>
<personList xmlns="http://schemas.microsoft.com/office/spreadsheetml/2018/threadedcomments" xmlns:x="http://schemas.openxmlformats.org/spreadsheetml/2006/main"/>
</file>

<file path=xl/persons/person158.xml><?xml version="1.0" encoding="utf-8"?>
<personList xmlns="http://schemas.microsoft.com/office/spreadsheetml/2018/threadedcomments" xmlns:x="http://schemas.openxmlformats.org/spreadsheetml/2006/main"/>
</file>

<file path=xl/persons/person159.xml><?xml version="1.0" encoding="utf-8"?>
<personList xmlns="http://schemas.microsoft.com/office/spreadsheetml/2018/threadedcomments" xmlns:x="http://schemas.openxmlformats.org/spreadsheetml/2006/main"/>
</file>

<file path=xl/persons/person16.xml><?xml version="1.0" encoding="utf-8"?>
<personList xmlns="http://schemas.microsoft.com/office/spreadsheetml/2018/threadedcomments" xmlns:x="http://schemas.openxmlformats.org/spreadsheetml/2006/main"/>
</file>

<file path=xl/persons/person160.xml><?xml version="1.0" encoding="utf-8"?>
<personList xmlns="http://schemas.microsoft.com/office/spreadsheetml/2018/threadedcomments" xmlns:x="http://schemas.openxmlformats.org/spreadsheetml/2006/main"/>
</file>

<file path=xl/persons/person161.xml><?xml version="1.0" encoding="utf-8"?>
<personList xmlns="http://schemas.microsoft.com/office/spreadsheetml/2018/threadedcomments" xmlns:x="http://schemas.openxmlformats.org/spreadsheetml/2006/main"/>
</file>

<file path=xl/persons/person162.xml><?xml version="1.0" encoding="utf-8"?>
<personList xmlns="http://schemas.microsoft.com/office/spreadsheetml/2018/threadedcomments" xmlns:x="http://schemas.openxmlformats.org/spreadsheetml/2006/main"/>
</file>

<file path=xl/persons/person163.xml><?xml version="1.0" encoding="utf-8"?>
<personList xmlns="http://schemas.microsoft.com/office/spreadsheetml/2018/threadedcomments" xmlns:x="http://schemas.openxmlformats.org/spreadsheetml/2006/main"/>
</file>

<file path=xl/persons/person17.xml><?xml version="1.0" encoding="utf-8"?>
<personList xmlns="http://schemas.microsoft.com/office/spreadsheetml/2018/threadedcomments" xmlns:x="http://schemas.openxmlformats.org/spreadsheetml/2006/main"/>
</file>

<file path=xl/persons/person18.xml><?xml version="1.0" encoding="utf-8"?>
<personList xmlns="http://schemas.microsoft.com/office/spreadsheetml/2018/threadedcomments" xmlns:x="http://schemas.openxmlformats.org/spreadsheetml/2006/main"/>
</file>

<file path=xl/persons/person19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persons/person20.xml><?xml version="1.0" encoding="utf-8"?>
<personList xmlns="http://schemas.microsoft.com/office/spreadsheetml/2018/threadedcomments" xmlns:x="http://schemas.openxmlformats.org/spreadsheetml/2006/main"/>
</file>

<file path=xl/persons/person21.xml><?xml version="1.0" encoding="utf-8"?>
<personList xmlns="http://schemas.microsoft.com/office/spreadsheetml/2018/threadedcomments" xmlns:x="http://schemas.openxmlformats.org/spreadsheetml/2006/main"/>
</file>

<file path=xl/persons/person22.xml><?xml version="1.0" encoding="utf-8"?>
<personList xmlns="http://schemas.microsoft.com/office/spreadsheetml/2018/threadedcomments" xmlns:x="http://schemas.openxmlformats.org/spreadsheetml/2006/main"/>
</file>

<file path=xl/persons/person23.xml><?xml version="1.0" encoding="utf-8"?>
<personList xmlns="http://schemas.microsoft.com/office/spreadsheetml/2018/threadedcomments" xmlns:x="http://schemas.openxmlformats.org/spreadsheetml/2006/main"/>
</file>

<file path=xl/persons/person24.xml><?xml version="1.0" encoding="utf-8"?>
<personList xmlns="http://schemas.microsoft.com/office/spreadsheetml/2018/threadedcomments" xmlns:x="http://schemas.openxmlformats.org/spreadsheetml/2006/main"/>
</file>

<file path=xl/persons/person25.xml><?xml version="1.0" encoding="utf-8"?>
<personList xmlns="http://schemas.microsoft.com/office/spreadsheetml/2018/threadedcomments" xmlns:x="http://schemas.openxmlformats.org/spreadsheetml/2006/main"/>
</file>

<file path=xl/persons/person26.xml><?xml version="1.0" encoding="utf-8"?>
<personList xmlns="http://schemas.microsoft.com/office/spreadsheetml/2018/threadedcomments" xmlns:x="http://schemas.openxmlformats.org/spreadsheetml/2006/main"/>
</file>

<file path=xl/persons/person27.xml><?xml version="1.0" encoding="utf-8"?>
<personList xmlns="http://schemas.microsoft.com/office/spreadsheetml/2018/threadedcomments" xmlns:x="http://schemas.openxmlformats.org/spreadsheetml/2006/main"/>
</file>

<file path=xl/persons/person28.xml><?xml version="1.0" encoding="utf-8"?>
<personList xmlns="http://schemas.microsoft.com/office/spreadsheetml/2018/threadedcomments" xmlns:x="http://schemas.openxmlformats.org/spreadsheetml/2006/main"/>
</file>

<file path=xl/persons/person29.xml><?xml version="1.0" encoding="utf-8"?>
<personList xmlns="http://schemas.microsoft.com/office/spreadsheetml/2018/threadedcomments" xmlns:x="http://schemas.openxmlformats.org/spreadsheetml/2006/main"/>
</file>

<file path=xl/persons/person3.xml><?xml version="1.0" encoding="utf-8"?>
<personList xmlns="http://schemas.microsoft.com/office/spreadsheetml/2018/threadedcomments" xmlns:x="http://schemas.openxmlformats.org/spreadsheetml/2006/main"/>
</file>

<file path=xl/persons/person30.xml><?xml version="1.0" encoding="utf-8"?>
<personList xmlns="http://schemas.microsoft.com/office/spreadsheetml/2018/threadedcomments" xmlns:x="http://schemas.openxmlformats.org/spreadsheetml/2006/main"/>
</file>

<file path=xl/persons/person31.xml><?xml version="1.0" encoding="utf-8"?>
<personList xmlns="http://schemas.microsoft.com/office/spreadsheetml/2018/threadedcomments" xmlns:x="http://schemas.openxmlformats.org/spreadsheetml/2006/main"/>
</file>

<file path=xl/persons/person32.xml><?xml version="1.0" encoding="utf-8"?>
<personList xmlns="http://schemas.microsoft.com/office/spreadsheetml/2018/threadedcomments" xmlns:x="http://schemas.openxmlformats.org/spreadsheetml/2006/main"/>
</file>

<file path=xl/persons/person33.xml><?xml version="1.0" encoding="utf-8"?>
<personList xmlns="http://schemas.microsoft.com/office/spreadsheetml/2018/threadedcomments" xmlns:x="http://schemas.openxmlformats.org/spreadsheetml/2006/main"/>
</file>

<file path=xl/persons/person34.xml><?xml version="1.0" encoding="utf-8"?>
<personList xmlns="http://schemas.microsoft.com/office/spreadsheetml/2018/threadedcomments" xmlns:x="http://schemas.openxmlformats.org/spreadsheetml/2006/main"/>
</file>

<file path=xl/persons/person35.xml><?xml version="1.0" encoding="utf-8"?>
<personList xmlns="http://schemas.microsoft.com/office/spreadsheetml/2018/threadedcomments" xmlns:x="http://schemas.openxmlformats.org/spreadsheetml/2006/main"/>
</file>

<file path=xl/persons/person36.xml><?xml version="1.0" encoding="utf-8"?>
<personList xmlns="http://schemas.microsoft.com/office/spreadsheetml/2018/threadedcomments" xmlns:x="http://schemas.openxmlformats.org/spreadsheetml/2006/main"/>
</file>

<file path=xl/persons/person37.xml><?xml version="1.0" encoding="utf-8"?>
<personList xmlns="http://schemas.microsoft.com/office/spreadsheetml/2018/threadedcomments" xmlns:x="http://schemas.openxmlformats.org/spreadsheetml/2006/main"/>
</file>

<file path=xl/persons/person38.xml><?xml version="1.0" encoding="utf-8"?>
<personList xmlns="http://schemas.microsoft.com/office/spreadsheetml/2018/threadedcomments" xmlns:x="http://schemas.openxmlformats.org/spreadsheetml/2006/main"/>
</file>

<file path=xl/persons/person39.xml><?xml version="1.0" encoding="utf-8"?>
<personList xmlns="http://schemas.microsoft.com/office/spreadsheetml/2018/threadedcomments" xmlns:x="http://schemas.openxmlformats.org/spreadsheetml/2006/main"/>
</file>

<file path=xl/persons/person4.xml><?xml version="1.0" encoding="utf-8"?>
<personList xmlns="http://schemas.microsoft.com/office/spreadsheetml/2018/threadedcomments" xmlns:x="http://schemas.openxmlformats.org/spreadsheetml/2006/main"/>
</file>

<file path=xl/persons/person40.xml><?xml version="1.0" encoding="utf-8"?>
<personList xmlns="http://schemas.microsoft.com/office/spreadsheetml/2018/threadedcomments" xmlns:x="http://schemas.openxmlformats.org/spreadsheetml/2006/main"/>
</file>

<file path=xl/persons/person41.xml><?xml version="1.0" encoding="utf-8"?>
<personList xmlns="http://schemas.microsoft.com/office/spreadsheetml/2018/threadedcomments" xmlns:x="http://schemas.openxmlformats.org/spreadsheetml/2006/main"/>
</file>

<file path=xl/persons/person42.xml><?xml version="1.0" encoding="utf-8"?>
<personList xmlns="http://schemas.microsoft.com/office/spreadsheetml/2018/threadedcomments" xmlns:x="http://schemas.openxmlformats.org/spreadsheetml/2006/main"/>
</file>

<file path=xl/persons/person43.xml><?xml version="1.0" encoding="utf-8"?>
<personList xmlns="http://schemas.microsoft.com/office/spreadsheetml/2018/threadedcomments" xmlns:x="http://schemas.openxmlformats.org/spreadsheetml/2006/main"/>
</file>

<file path=xl/persons/person44.xml><?xml version="1.0" encoding="utf-8"?>
<personList xmlns="http://schemas.microsoft.com/office/spreadsheetml/2018/threadedcomments" xmlns:x="http://schemas.openxmlformats.org/spreadsheetml/2006/main"/>
</file>

<file path=xl/persons/person45.xml><?xml version="1.0" encoding="utf-8"?>
<personList xmlns="http://schemas.microsoft.com/office/spreadsheetml/2018/threadedcomments" xmlns:x="http://schemas.openxmlformats.org/spreadsheetml/2006/main"/>
</file>

<file path=xl/persons/person46.xml><?xml version="1.0" encoding="utf-8"?>
<personList xmlns="http://schemas.microsoft.com/office/spreadsheetml/2018/threadedcomments" xmlns:x="http://schemas.openxmlformats.org/spreadsheetml/2006/main"/>
</file>

<file path=xl/persons/person47.xml><?xml version="1.0" encoding="utf-8"?>
<personList xmlns="http://schemas.microsoft.com/office/spreadsheetml/2018/threadedcomments" xmlns:x="http://schemas.openxmlformats.org/spreadsheetml/2006/main"/>
</file>

<file path=xl/persons/person48.xml><?xml version="1.0" encoding="utf-8"?>
<personList xmlns="http://schemas.microsoft.com/office/spreadsheetml/2018/threadedcomments" xmlns:x="http://schemas.openxmlformats.org/spreadsheetml/2006/main"/>
</file>

<file path=xl/persons/person49.xml><?xml version="1.0" encoding="utf-8"?>
<personList xmlns="http://schemas.microsoft.com/office/spreadsheetml/2018/threadedcomments" xmlns:x="http://schemas.openxmlformats.org/spreadsheetml/2006/main"/>
</file>

<file path=xl/persons/person5.xml><?xml version="1.0" encoding="utf-8"?>
<personList xmlns="http://schemas.microsoft.com/office/spreadsheetml/2018/threadedcomments" xmlns:x="http://schemas.openxmlformats.org/spreadsheetml/2006/main"/>
</file>

<file path=xl/persons/person50.xml><?xml version="1.0" encoding="utf-8"?>
<personList xmlns="http://schemas.microsoft.com/office/spreadsheetml/2018/threadedcomments" xmlns:x="http://schemas.openxmlformats.org/spreadsheetml/2006/main"/>
</file>

<file path=xl/persons/person51.xml><?xml version="1.0" encoding="utf-8"?>
<personList xmlns="http://schemas.microsoft.com/office/spreadsheetml/2018/threadedcomments" xmlns:x="http://schemas.openxmlformats.org/spreadsheetml/2006/main"/>
</file>

<file path=xl/persons/person52.xml><?xml version="1.0" encoding="utf-8"?>
<personList xmlns="http://schemas.microsoft.com/office/spreadsheetml/2018/threadedcomments" xmlns:x="http://schemas.openxmlformats.org/spreadsheetml/2006/main"/>
</file>

<file path=xl/persons/person53.xml><?xml version="1.0" encoding="utf-8"?>
<personList xmlns="http://schemas.microsoft.com/office/spreadsheetml/2018/threadedcomments" xmlns:x="http://schemas.openxmlformats.org/spreadsheetml/2006/main"/>
</file>

<file path=xl/persons/person54.xml><?xml version="1.0" encoding="utf-8"?>
<personList xmlns="http://schemas.microsoft.com/office/spreadsheetml/2018/threadedcomments" xmlns:x="http://schemas.openxmlformats.org/spreadsheetml/2006/main"/>
</file>

<file path=xl/persons/person55.xml><?xml version="1.0" encoding="utf-8"?>
<personList xmlns="http://schemas.microsoft.com/office/spreadsheetml/2018/threadedcomments" xmlns:x="http://schemas.openxmlformats.org/spreadsheetml/2006/main"/>
</file>

<file path=xl/persons/person56.xml><?xml version="1.0" encoding="utf-8"?>
<personList xmlns="http://schemas.microsoft.com/office/spreadsheetml/2018/threadedcomments" xmlns:x="http://schemas.openxmlformats.org/spreadsheetml/2006/main"/>
</file>

<file path=xl/persons/person57.xml><?xml version="1.0" encoding="utf-8"?>
<personList xmlns="http://schemas.microsoft.com/office/spreadsheetml/2018/threadedcomments" xmlns:x="http://schemas.openxmlformats.org/spreadsheetml/2006/main"/>
</file>

<file path=xl/persons/person58.xml><?xml version="1.0" encoding="utf-8"?>
<personList xmlns="http://schemas.microsoft.com/office/spreadsheetml/2018/threadedcomments" xmlns:x="http://schemas.openxmlformats.org/spreadsheetml/2006/main"/>
</file>

<file path=xl/persons/person59.xml><?xml version="1.0" encoding="utf-8"?>
<personList xmlns="http://schemas.microsoft.com/office/spreadsheetml/2018/threadedcomments" xmlns:x="http://schemas.openxmlformats.org/spreadsheetml/2006/main"/>
</file>

<file path=xl/persons/person6.xml><?xml version="1.0" encoding="utf-8"?>
<personList xmlns="http://schemas.microsoft.com/office/spreadsheetml/2018/threadedcomments" xmlns:x="http://schemas.openxmlformats.org/spreadsheetml/2006/main"/>
</file>

<file path=xl/persons/person60.xml><?xml version="1.0" encoding="utf-8"?>
<personList xmlns="http://schemas.microsoft.com/office/spreadsheetml/2018/threadedcomments" xmlns:x="http://schemas.openxmlformats.org/spreadsheetml/2006/main"/>
</file>

<file path=xl/persons/person61.xml><?xml version="1.0" encoding="utf-8"?>
<personList xmlns="http://schemas.microsoft.com/office/spreadsheetml/2018/threadedcomments" xmlns:x="http://schemas.openxmlformats.org/spreadsheetml/2006/main"/>
</file>

<file path=xl/persons/person62.xml><?xml version="1.0" encoding="utf-8"?>
<personList xmlns="http://schemas.microsoft.com/office/spreadsheetml/2018/threadedcomments" xmlns:x="http://schemas.openxmlformats.org/spreadsheetml/2006/main"/>
</file>

<file path=xl/persons/person63.xml><?xml version="1.0" encoding="utf-8"?>
<personList xmlns="http://schemas.microsoft.com/office/spreadsheetml/2018/threadedcomments" xmlns:x="http://schemas.openxmlformats.org/spreadsheetml/2006/main"/>
</file>

<file path=xl/persons/person64.xml><?xml version="1.0" encoding="utf-8"?>
<personList xmlns="http://schemas.microsoft.com/office/spreadsheetml/2018/threadedcomments" xmlns:x="http://schemas.openxmlformats.org/spreadsheetml/2006/main"/>
</file>

<file path=xl/persons/person65.xml><?xml version="1.0" encoding="utf-8"?>
<personList xmlns="http://schemas.microsoft.com/office/spreadsheetml/2018/threadedcomments" xmlns:x="http://schemas.openxmlformats.org/spreadsheetml/2006/main"/>
</file>

<file path=xl/persons/person66.xml><?xml version="1.0" encoding="utf-8"?>
<personList xmlns="http://schemas.microsoft.com/office/spreadsheetml/2018/threadedcomments" xmlns:x="http://schemas.openxmlformats.org/spreadsheetml/2006/main"/>
</file>

<file path=xl/persons/person67.xml><?xml version="1.0" encoding="utf-8"?>
<personList xmlns="http://schemas.microsoft.com/office/spreadsheetml/2018/threadedcomments" xmlns:x="http://schemas.openxmlformats.org/spreadsheetml/2006/main"/>
</file>

<file path=xl/persons/person68.xml><?xml version="1.0" encoding="utf-8"?>
<personList xmlns="http://schemas.microsoft.com/office/spreadsheetml/2018/threadedcomments" xmlns:x="http://schemas.openxmlformats.org/spreadsheetml/2006/main"/>
</file>

<file path=xl/persons/person69.xml><?xml version="1.0" encoding="utf-8"?>
<personList xmlns="http://schemas.microsoft.com/office/spreadsheetml/2018/threadedcomments" xmlns:x="http://schemas.openxmlformats.org/spreadsheetml/2006/main"/>
</file>

<file path=xl/persons/person7.xml><?xml version="1.0" encoding="utf-8"?>
<personList xmlns="http://schemas.microsoft.com/office/spreadsheetml/2018/threadedcomments" xmlns:x="http://schemas.openxmlformats.org/spreadsheetml/2006/main"/>
</file>

<file path=xl/persons/person70.xml><?xml version="1.0" encoding="utf-8"?>
<personList xmlns="http://schemas.microsoft.com/office/spreadsheetml/2018/threadedcomments" xmlns:x="http://schemas.openxmlformats.org/spreadsheetml/2006/main"/>
</file>

<file path=xl/persons/person71.xml><?xml version="1.0" encoding="utf-8"?>
<personList xmlns="http://schemas.microsoft.com/office/spreadsheetml/2018/threadedcomments" xmlns:x="http://schemas.openxmlformats.org/spreadsheetml/2006/main"/>
</file>

<file path=xl/persons/person72.xml><?xml version="1.0" encoding="utf-8"?>
<personList xmlns="http://schemas.microsoft.com/office/spreadsheetml/2018/threadedcomments" xmlns:x="http://schemas.openxmlformats.org/spreadsheetml/2006/main"/>
</file>

<file path=xl/persons/person73.xml><?xml version="1.0" encoding="utf-8"?>
<personList xmlns="http://schemas.microsoft.com/office/spreadsheetml/2018/threadedcomments" xmlns:x="http://schemas.openxmlformats.org/spreadsheetml/2006/main"/>
</file>

<file path=xl/persons/person74.xml><?xml version="1.0" encoding="utf-8"?>
<personList xmlns="http://schemas.microsoft.com/office/spreadsheetml/2018/threadedcomments" xmlns:x="http://schemas.openxmlformats.org/spreadsheetml/2006/main"/>
</file>

<file path=xl/persons/person75.xml><?xml version="1.0" encoding="utf-8"?>
<personList xmlns="http://schemas.microsoft.com/office/spreadsheetml/2018/threadedcomments" xmlns:x="http://schemas.openxmlformats.org/spreadsheetml/2006/main"/>
</file>

<file path=xl/persons/person76.xml><?xml version="1.0" encoding="utf-8"?>
<personList xmlns="http://schemas.microsoft.com/office/spreadsheetml/2018/threadedcomments" xmlns:x="http://schemas.openxmlformats.org/spreadsheetml/2006/main"/>
</file>

<file path=xl/persons/person77.xml><?xml version="1.0" encoding="utf-8"?>
<personList xmlns="http://schemas.microsoft.com/office/spreadsheetml/2018/threadedcomments" xmlns:x="http://schemas.openxmlformats.org/spreadsheetml/2006/main"/>
</file>

<file path=xl/persons/person78.xml><?xml version="1.0" encoding="utf-8"?>
<personList xmlns="http://schemas.microsoft.com/office/spreadsheetml/2018/threadedcomments" xmlns:x="http://schemas.openxmlformats.org/spreadsheetml/2006/main"/>
</file>

<file path=xl/persons/person79.xml><?xml version="1.0" encoding="utf-8"?>
<personList xmlns="http://schemas.microsoft.com/office/spreadsheetml/2018/threadedcomments" xmlns:x="http://schemas.openxmlformats.org/spreadsheetml/2006/main"/>
</file>

<file path=xl/persons/person8.xml><?xml version="1.0" encoding="utf-8"?>
<personList xmlns="http://schemas.microsoft.com/office/spreadsheetml/2018/threadedcomments" xmlns:x="http://schemas.openxmlformats.org/spreadsheetml/2006/main"/>
</file>

<file path=xl/persons/person80.xml><?xml version="1.0" encoding="utf-8"?>
<personList xmlns="http://schemas.microsoft.com/office/spreadsheetml/2018/threadedcomments" xmlns:x="http://schemas.openxmlformats.org/spreadsheetml/2006/main"/>
</file>

<file path=xl/persons/person81.xml><?xml version="1.0" encoding="utf-8"?>
<personList xmlns="http://schemas.microsoft.com/office/spreadsheetml/2018/threadedcomments" xmlns:x="http://schemas.openxmlformats.org/spreadsheetml/2006/main"/>
</file>

<file path=xl/persons/person82.xml><?xml version="1.0" encoding="utf-8"?>
<personList xmlns="http://schemas.microsoft.com/office/spreadsheetml/2018/threadedcomments" xmlns:x="http://schemas.openxmlformats.org/spreadsheetml/2006/main"/>
</file>

<file path=xl/persons/person83.xml><?xml version="1.0" encoding="utf-8"?>
<personList xmlns="http://schemas.microsoft.com/office/spreadsheetml/2018/threadedcomments" xmlns:x="http://schemas.openxmlformats.org/spreadsheetml/2006/main"/>
</file>

<file path=xl/persons/person84.xml><?xml version="1.0" encoding="utf-8"?>
<personList xmlns="http://schemas.microsoft.com/office/spreadsheetml/2018/threadedcomments" xmlns:x="http://schemas.openxmlformats.org/spreadsheetml/2006/main"/>
</file>

<file path=xl/persons/person85.xml><?xml version="1.0" encoding="utf-8"?>
<personList xmlns="http://schemas.microsoft.com/office/spreadsheetml/2018/threadedcomments" xmlns:x="http://schemas.openxmlformats.org/spreadsheetml/2006/main"/>
</file>

<file path=xl/persons/person86.xml><?xml version="1.0" encoding="utf-8"?>
<personList xmlns="http://schemas.microsoft.com/office/spreadsheetml/2018/threadedcomments" xmlns:x="http://schemas.openxmlformats.org/spreadsheetml/2006/main"/>
</file>

<file path=xl/persons/person87.xml><?xml version="1.0" encoding="utf-8"?>
<personList xmlns="http://schemas.microsoft.com/office/spreadsheetml/2018/threadedcomments" xmlns:x="http://schemas.openxmlformats.org/spreadsheetml/2006/main"/>
</file>

<file path=xl/persons/person88.xml><?xml version="1.0" encoding="utf-8"?>
<personList xmlns="http://schemas.microsoft.com/office/spreadsheetml/2018/threadedcomments" xmlns:x="http://schemas.openxmlformats.org/spreadsheetml/2006/main"/>
</file>

<file path=xl/persons/person89.xml><?xml version="1.0" encoding="utf-8"?>
<personList xmlns="http://schemas.microsoft.com/office/spreadsheetml/2018/threadedcomments" xmlns:x="http://schemas.openxmlformats.org/spreadsheetml/2006/main"/>
</file>

<file path=xl/persons/person9.xml><?xml version="1.0" encoding="utf-8"?>
<personList xmlns="http://schemas.microsoft.com/office/spreadsheetml/2018/threadedcomments" xmlns:x="http://schemas.openxmlformats.org/spreadsheetml/2006/main"/>
</file>

<file path=xl/persons/person90.xml><?xml version="1.0" encoding="utf-8"?>
<personList xmlns="http://schemas.microsoft.com/office/spreadsheetml/2018/threadedcomments" xmlns:x="http://schemas.openxmlformats.org/spreadsheetml/2006/main"/>
</file>

<file path=xl/persons/person91.xml><?xml version="1.0" encoding="utf-8"?>
<personList xmlns="http://schemas.microsoft.com/office/spreadsheetml/2018/threadedcomments" xmlns:x="http://schemas.openxmlformats.org/spreadsheetml/2006/main"/>
</file>

<file path=xl/persons/person92.xml><?xml version="1.0" encoding="utf-8"?>
<personList xmlns="http://schemas.microsoft.com/office/spreadsheetml/2018/threadedcomments" xmlns:x="http://schemas.openxmlformats.org/spreadsheetml/2006/main"/>
</file>

<file path=xl/persons/person93.xml><?xml version="1.0" encoding="utf-8"?>
<personList xmlns="http://schemas.microsoft.com/office/spreadsheetml/2018/threadedcomments" xmlns:x="http://schemas.openxmlformats.org/spreadsheetml/2006/main"/>
</file>

<file path=xl/persons/person94.xml><?xml version="1.0" encoding="utf-8"?>
<personList xmlns="http://schemas.microsoft.com/office/spreadsheetml/2018/threadedcomments" xmlns:x="http://schemas.openxmlformats.org/spreadsheetml/2006/main"/>
</file>

<file path=xl/persons/person95.xml><?xml version="1.0" encoding="utf-8"?>
<personList xmlns="http://schemas.microsoft.com/office/spreadsheetml/2018/threadedcomments" xmlns:x="http://schemas.openxmlformats.org/spreadsheetml/2006/main"/>
</file>

<file path=xl/persons/person96.xml><?xml version="1.0" encoding="utf-8"?>
<personList xmlns="http://schemas.microsoft.com/office/spreadsheetml/2018/threadedcomments" xmlns:x="http://schemas.openxmlformats.org/spreadsheetml/2006/main"/>
</file>

<file path=xl/persons/person97.xml><?xml version="1.0" encoding="utf-8"?>
<personList xmlns="http://schemas.microsoft.com/office/spreadsheetml/2018/threadedcomments" xmlns:x="http://schemas.openxmlformats.org/spreadsheetml/2006/main"/>
</file>

<file path=xl/persons/person98.xml><?xml version="1.0" encoding="utf-8"?>
<personList xmlns="http://schemas.microsoft.com/office/spreadsheetml/2018/threadedcomments" xmlns:x="http://schemas.openxmlformats.org/spreadsheetml/2006/main"/>
</file>

<file path=xl/persons/person99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CD1109"/>
  <sheetViews>
    <sheetView tabSelected="1" zoomScale="80" zoomScaleNormal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G3" sqref="G3"/>
    </sheetView>
  </sheetViews>
  <sheetFormatPr baseColWidth="10" defaultColWidth="11.5703125" defaultRowHeight="12.75"/>
  <cols>
    <col min="1" max="1" width="5.42578125" customWidth="1"/>
    <col min="2" max="2" width="14" style="5" customWidth="1"/>
    <col min="3" max="3" width="8.140625" customWidth="1"/>
    <col min="4" max="34" width="7.5703125" customWidth="1"/>
    <col min="35" max="41" width="6.7109375" customWidth="1"/>
    <col min="42" max="43" width="6.7109375" hidden="1" customWidth="1"/>
    <col min="44" max="44" width="6.7109375" style="16" customWidth="1"/>
    <col min="45" max="82" width="5.28515625" style="16" customWidth="1"/>
  </cols>
  <sheetData>
    <row r="1" spans="1:82" s="5" customFormat="1" ht="24.75" customHeight="1">
      <c r="A1" s="415" t="s">
        <v>19</v>
      </c>
      <c r="B1" s="415"/>
      <c r="C1" s="415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</row>
    <row r="2" spans="1:82" s="5" customFormat="1">
      <c r="B2" s="75" t="s">
        <v>215</v>
      </c>
      <c r="H2" s="231"/>
      <c r="I2" s="231"/>
      <c r="J2" s="231"/>
      <c r="K2"/>
      <c r="L2"/>
      <c r="M2"/>
      <c r="N2"/>
      <c r="O2"/>
      <c r="P2"/>
      <c r="Q2"/>
      <c r="R2"/>
      <c r="S2"/>
      <c r="T2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</row>
    <row r="3" spans="1:82" s="5" customFormat="1">
      <c r="H3" s="231"/>
      <c r="I3" s="231"/>
      <c r="J3" s="231"/>
      <c r="K3"/>
      <c r="L3"/>
      <c r="M3"/>
      <c r="N3"/>
      <c r="O3"/>
      <c r="P3"/>
      <c r="Q3"/>
      <c r="R3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</row>
    <row r="4" spans="1:82" s="5" customFormat="1">
      <c r="B4" s="75" t="s">
        <v>20</v>
      </c>
      <c r="H4" s="231"/>
      <c r="I4" s="231"/>
      <c r="J4" s="231"/>
      <c r="K4"/>
      <c r="L4"/>
      <c r="M4"/>
      <c r="N4"/>
      <c r="O4"/>
      <c r="P4"/>
      <c r="Q4"/>
      <c r="R4"/>
      <c r="AR4" s="75"/>
      <c r="AS4" s="75"/>
      <c r="AT4" s="381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  <c r="BF4" s="75"/>
      <c r="BG4" s="75"/>
      <c r="BH4" s="75"/>
      <c r="BI4" s="75"/>
      <c r="BJ4" s="75"/>
      <c r="BK4" s="75"/>
      <c r="BL4" s="75"/>
      <c r="BM4" s="75"/>
      <c r="BN4" s="75"/>
      <c r="BO4" s="75"/>
      <c r="BP4" s="75"/>
      <c r="BQ4" s="75"/>
      <c r="BR4" s="75"/>
      <c r="BS4" s="75"/>
      <c r="BT4" s="75"/>
      <c r="BU4" s="75"/>
      <c r="BV4" s="75"/>
      <c r="BW4" s="75"/>
      <c r="BX4" s="75"/>
      <c r="BY4" s="75"/>
      <c r="BZ4" s="75"/>
      <c r="CA4" s="75"/>
      <c r="CB4" s="75"/>
      <c r="CC4" s="75"/>
      <c r="CD4" s="75"/>
    </row>
    <row r="5" spans="1:82" s="5" customFormat="1">
      <c r="B5" s="180" t="s">
        <v>255</v>
      </c>
      <c r="H5" s="231"/>
      <c r="I5" s="231"/>
      <c r="J5" s="231"/>
      <c r="K5"/>
      <c r="L5"/>
      <c r="M5"/>
      <c r="N5"/>
      <c r="O5"/>
      <c r="P5"/>
      <c r="Q5"/>
      <c r="R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</row>
    <row r="6" spans="1:82" s="5" customFormat="1">
      <c r="B6" s="180">
        <v>12</v>
      </c>
      <c r="C6" s="181" t="s">
        <v>133</v>
      </c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</row>
    <row r="7" spans="1:82" s="5" customFormat="1">
      <c r="A7" s="161">
        <f>MAX(D7:AQ7)</f>
        <v>184</v>
      </c>
      <c r="B7" s="191" t="s">
        <v>16</v>
      </c>
      <c r="D7" s="161">
        <f>+King!AO43</f>
        <v>176</v>
      </c>
      <c r="E7" s="161">
        <f>+Buti!BT43</f>
        <v>182</v>
      </c>
      <c r="F7" s="161">
        <f>+Pocha!AK40</f>
        <v>0</v>
      </c>
      <c r="G7" s="161">
        <f>+Julepe!AK39</f>
        <v>0</v>
      </c>
      <c r="H7" s="161">
        <f>+Pumba!BB40</f>
        <v>181</v>
      </c>
      <c r="I7" s="161">
        <f>+Cors!AK37</f>
        <v>141</v>
      </c>
      <c r="J7" s="161">
        <f>+Podrida!AK37</f>
        <v>174</v>
      </c>
      <c r="K7" s="161">
        <f>+Buti3!AS38</f>
        <v>125</v>
      </c>
      <c r="L7" s="161">
        <f>+Remigio!AY40</f>
        <v>116</v>
      </c>
      <c r="M7" s="161">
        <f>+Truc!AY39</f>
        <v>0</v>
      </c>
      <c r="N7" s="161">
        <f>+Texas!AM41</f>
        <v>0</v>
      </c>
      <c r="O7" s="161">
        <f>+Omaha!AG38</f>
        <v>40</v>
      </c>
      <c r="P7" s="161">
        <f>+'Black Jack'!AE35</f>
        <v>0</v>
      </c>
      <c r="Q7" s="161">
        <f>+Chinchón!AP38</f>
        <v>0</v>
      </c>
      <c r="R7" s="161">
        <f>+Mus!AE38</f>
        <v>0</v>
      </c>
      <c r="S7" s="161">
        <f>+Kul!AO42</f>
        <v>179</v>
      </c>
      <c r="T7" s="161">
        <f>+Manilla!BH42</f>
        <v>0</v>
      </c>
      <c r="U7" s="161">
        <f>+Tute!BH42</f>
        <v>161</v>
      </c>
      <c r="V7" s="161">
        <f>+'4 Duros'!AM41</f>
        <v>181</v>
      </c>
      <c r="W7" s="161">
        <f>+'Skull King'!AE38</f>
        <v>0</v>
      </c>
      <c r="X7" s="161">
        <f>+Whist!BH42</f>
        <v>0</v>
      </c>
      <c r="Y7" s="161">
        <f>+Wizard!BU57</f>
        <v>184</v>
      </c>
      <c r="Z7" s="161">
        <f>+'Tute cabrò'!AG38</f>
        <v>181</v>
      </c>
      <c r="AA7" s="161">
        <f>+Copo!AE38</f>
        <v>0</v>
      </c>
      <c r="AB7" s="161">
        <f>+Escombra!AO43</f>
        <v>180</v>
      </c>
      <c r="AC7" s="161">
        <f>+'1000km'!BB40</f>
        <v>174</v>
      </c>
      <c r="AD7" s="161">
        <f>+Cribbage!BK45</f>
        <v>170</v>
      </c>
      <c r="AE7" s="161">
        <f>+Canasta!BB40</f>
        <v>149</v>
      </c>
      <c r="AF7" s="161">
        <f>+Portugués!AO43</f>
        <v>0</v>
      </c>
      <c r="AG7" s="161">
        <f>+Tarot!BH42</f>
        <v>0</v>
      </c>
      <c r="AH7" s="161">
        <f>+Guinyot!BB40</f>
        <v>0</v>
      </c>
      <c r="AI7" s="161">
        <f>+'7 i mig'!AE35</f>
        <v>0</v>
      </c>
      <c r="AJ7" s="161">
        <f>+Camelot!BI51</f>
        <v>0</v>
      </c>
      <c r="AK7" s="161">
        <f>+Magic!BI51</f>
        <v>0</v>
      </c>
      <c r="AL7" s="161">
        <f>+'Wizard Classic'!BS56</f>
        <v>178</v>
      </c>
      <c r="AM7" s="161">
        <f>+'5 Cogombres'!AM41</f>
        <v>182</v>
      </c>
      <c r="AN7" s="161">
        <f>+Euchre!BK43</f>
        <v>182</v>
      </c>
      <c r="AO7" s="161">
        <f>+'Euchre Sub.'!BH42</f>
        <v>161</v>
      </c>
      <c r="AP7" s="161"/>
      <c r="AS7" s="75"/>
      <c r="AT7" s="75"/>
      <c r="AU7" s="75"/>
      <c r="AV7" s="75"/>
      <c r="AW7" s="75"/>
      <c r="AX7" s="75"/>
      <c r="AY7" s="16"/>
      <c r="AZ7" s="16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</row>
    <row r="8" spans="1:82" s="75" customFormat="1" ht="13.5" thickBot="1">
      <c r="A8" s="161">
        <f>SUM(D8:AQ8)</f>
        <v>2515.166666666667</v>
      </c>
      <c r="B8" s="191" t="s">
        <v>42</v>
      </c>
      <c r="D8" s="161">
        <f>+King!AO44</f>
        <v>35</v>
      </c>
      <c r="E8" s="161">
        <f>+Buti!BT47</f>
        <v>90</v>
      </c>
      <c r="F8" s="161">
        <f>+Pocha!AK41</f>
        <v>0</v>
      </c>
      <c r="G8" s="161">
        <f>+Julepe!AK40</f>
        <v>0</v>
      </c>
      <c r="H8" s="161">
        <f>+Pumba!BB41</f>
        <v>21</v>
      </c>
      <c r="I8" s="161">
        <f>+Cors!AK41</f>
        <v>1</v>
      </c>
      <c r="J8" s="161">
        <f>+Podrida!AK41</f>
        <v>5</v>
      </c>
      <c r="K8" s="161">
        <f>+Buti3!AS39</f>
        <v>5</v>
      </c>
      <c r="L8" s="161">
        <f>+Remigio!AY41</f>
        <v>1</v>
      </c>
      <c r="M8" s="161">
        <f>+Truc!AY40</f>
        <v>0</v>
      </c>
      <c r="N8" s="161">
        <f>+Texas!AM42</f>
        <v>0</v>
      </c>
      <c r="O8" s="161">
        <f>+Omaha!AG39</f>
        <v>1</v>
      </c>
      <c r="P8" s="161">
        <f>+'Black Jack'!AE39</f>
        <v>0</v>
      </c>
      <c r="Q8" s="161">
        <f>+Chinchón!AP39</f>
        <v>0</v>
      </c>
      <c r="R8" s="161">
        <f>+Mus!AE39</f>
        <v>0</v>
      </c>
      <c r="S8" s="161">
        <f>+Kul!AO43</f>
        <v>34</v>
      </c>
      <c r="T8" s="161">
        <f>+Manilla!BH43</f>
        <v>0</v>
      </c>
      <c r="U8" s="161">
        <f>+Tute!BH43</f>
        <v>3</v>
      </c>
      <c r="V8" s="161">
        <f>+'4 Duros'!AM42</f>
        <v>10</v>
      </c>
      <c r="W8" s="161">
        <f>+'Skull King'!AE39</f>
        <v>0</v>
      </c>
      <c r="X8" s="161">
        <f>+Whist!BH43</f>
        <v>0</v>
      </c>
      <c r="Y8" s="161">
        <f>+Wizard!BU58</f>
        <v>157.16666666666669</v>
      </c>
      <c r="Z8" s="161">
        <f>+'Tute cabrò'!AG39</f>
        <v>34</v>
      </c>
      <c r="AA8" s="161">
        <f>+Copo!AE39</f>
        <v>0</v>
      </c>
      <c r="AB8" s="161">
        <f>+Escombra!AO44</f>
        <v>62</v>
      </c>
      <c r="AC8" s="161">
        <f>+'1000km'!BB41</f>
        <v>1</v>
      </c>
      <c r="AD8" s="161">
        <f>+Cribbage!BK46</f>
        <v>99</v>
      </c>
      <c r="AE8" s="161">
        <f>+Canasta!BB41</f>
        <v>61</v>
      </c>
      <c r="AF8" s="161">
        <f>+Portugués!AO44</f>
        <v>0</v>
      </c>
      <c r="AG8" s="161">
        <f>+Tarot!BH43</f>
        <v>0</v>
      </c>
      <c r="AH8" s="161">
        <f>+Guinyot!BB41</f>
        <v>0</v>
      </c>
      <c r="AI8" s="161">
        <f>+'7 i mig'!AE39</f>
        <v>0</v>
      </c>
      <c r="AJ8" s="161">
        <f>+Camelot!BI52</f>
        <v>85.833333333333343</v>
      </c>
      <c r="AK8" s="161">
        <f>+Magic!BI52</f>
        <v>750.33333333333326</v>
      </c>
      <c r="AL8" s="161">
        <f>+'Wizard Classic'!BS57</f>
        <v>1004.8333333333333</v>
      </c>
      <c r="AM8" s="161">
        <f>+'5 Cogombres'!AM42</f>
        <v>12</v>
      </c>
      <c r="AN8" s="161">
        <f>+Euchre!BK44</f>
        <v>37</v>
      </c>
      <c r="AO8" s="161">
        <f>+'Euchre Sub.'!BH43</f>
        <v>5</v>
      </c>
      <c r="AP8" s="161"/>
      <c r="BH8" s="102"/>
      <c r="BJ8" s="102"/>
      <c r="BK8" s="102"/>
      <c r="BL8" s="102"/>
    </row>
    <row r="9" spans="1:82" ht="13.5" hidden="1" thickBot="1">
      <c r="D9" t="e">
        <f>IF(SUM(D11:D881)&gt;0,1,0)</f>
        <v>#REF!</v>
      </c>
      <c r="E9" t="e">
        <f>IF(SUM(E11:E881)&gt;0,1,0)</f>
        <v>#REF!</v>
      </c>
      <c r="F9" t="e">
        <f>IF(SUM(F11:F881)&gt;0,1,0)</f>
        <v>#REF!</v>
      </c>
      <c r="G9" t="e">
        <f>IF(SUM(G11:G891)&gt;0,1,0)</f>
        <v>#REF!</v>
      </c>
      <c r="H9" t="e">
        <f>IF(SUM(H11:H699)&gt;0,1,0)</f>
        <v>#REF!</v>
      </c>
      <c r="I9">
        <f>IF(SUM(I11:I701)&gt;0,1,0)</f>
        <v>1</v>
      </c>
      <c r="L9" t="e">
        <f>IF(SUM(O11:O777)&gt;0,1,0)</f>
        <v>#REF!</v>
      </c>
      <c r="AQ9">
        <f>IF(SUM(AQ11:AQ789)&gt;0,1,0)</f>
        <v>0</v>
      </c>
    </row>
    <row r="10" spans="1:82" s="142" customFormat="1" ht="63.75" customHeight="1" thickBot="1">
      <c r="A10" s="137"/>
      <c r="B10" s="138"/>
      <c r="C10" s="145" t="s">
        <v>18</v>
      </c>
      <c r="D10" s="139" t="s">
        <v>11</v>
      </c>
      <c r="E10" s="140" t="s">
        <v>14</v>
      </c>
      <c r="F10" s="140" t="s">
        <v>21</v>
      </c>
      <c r="G10" s="140" t="s">
        <v>30</v>
      </c>
      <c r="H10" s="140" t="s">
        <v>32</v>
      </c>
      <c r="I10" s="140" t="s">
        <v>33</v>
      </c>
      <c r="J10" s="140" t="s">
        <v>37</v>
      </c>
      <c r="K10" s="140" t="s">
        <v>40</v>
      </c>
      <c r="L10" s="140" t="s">
        <v>36</v>
      </c>
      <c r="M10" s="140" t="s">
        <v>39</v>
      </c>
      <c r="N10" s="140" t="s">
        <v>49</v>
      </c>
      <c r="O10" s="140" t="s">
        <v>51</v>
      </c>
      <c r="P10" s="140" t="s">
        <v>53</v>
      </c>
      <c r="Q10" s="140" t="s">
        <v>57</v>
      </c>
      <c r="R10" s="141" t="s">
        <v>67</v>
      </c>
      <c r="S10" s="141" t="s">
        <v>156</v>
      </c>
      <c r="T10" s="141" t="s">
        <v>74</v>
      </c>
      <c r="U10" s="141" t="s">
        <v>198</v>
      </c>
      <c r="V10" s="141" t="s">
        <v>83</v>
      </c>
      <c r="W10" s="141" t="s">
        <v>175</v>
      </c>
      <c r="X10" s="141" t="s">
        <v>75</v>
      </c>
      <c r="Y10" s="141" t="s">
        <v>85</v>
      </c>
      <c r="Z10" s="141" t="s">
        <v>80</v>
      </c>
      <c r="AA10" s="141" t="s">
        <v>88</v>
      </c>
      <c r="AB10" s="141" t="s">
        <v>92</v>
      </c>
      <c r="AC10" s="141" t="s">
        <v>101</v>
      </c>
      <c r="AD10" s="141" t="s">
        <v>104</v>
      </c>
      <c r="AE10" s="141" t="s">
        <v>117</v>
      </c>
      <c r="AF10" s="141" t="s">
        <v>119</v>
      </c>
      <c r="AG10" s="141" t="s">
        <v>126</v>
      </c>
      <c r="AH10" s="141" t="s">
        <v>130</v>
      </c>
      <c r="AI10" s="141" t="s">
        <v>197</v>
      </c>
      <c r="AJ10" s="141" t="s">
        <v>182</v>
      </c>
      <c r="AK10" s="141" t="s">
        <v>193</v>
      </c>
      <c r="AL10" s="141" t="s">
        <v>194</v>
      </c>
      <c r="AM10" s="141" t="s">
        <v>186</v>
      </c>
      <c r="AN10" s="141" t="s">
        <v>190</v>
      </c>
      <c r="AO10" s="331" t="s">
        <v>202</v>
      </c>
      <c r="AP10" s="331"/>
      <c r="AQ10" s="143" t="s">
        <v>17</v>
      </c>
      <c r="AR10" s="145" t="s">
        <v>31</v>
      </c>
      <c r="AS10" s="144" t="s">
        <v>11</v>
      </c>
      <c r="AT10" s="140" t="s">
        <v>14</v>
      </c>
      <c r="AU10" s="140" t="s">
        <v>21</v>
      </c>
      <c r="AV10" s="140" t="s">
        <v>30</v>
      </c>
      <c r="AW10" s="140" t="s">
        <v>32</v>
      </c>
      <c r="AX10" s="140" t="s">
        <v>33</v>
      </c>
      <c r="AY10" s="140" t="s">
        <v>37</v>
      </c>
      <c r="AZ10" s="140" t="s">
        <v>36</v>
      </c>
      <c r="BA10" s="140" t="s">
        <v>40</v>
      </c>
      <c r="BB10" s="140" t="s">
        <v>39</v>
      </c>
      <c r="BC10" s="140" t="s">
        <v>49</v>
      </c>
      <c r="BD10" s="140" t="s">
        <v>51</v>
      </c>
      <c r="BE10" s="140" t="s">
        <v>53</v>
      </c>
      <c r="BF10" s="140" t="s">
        <v>57</v>
      </c>
      <c r="BG10" s="141" t="s">
        <v>67</v>
      </c>
      <c r="BH10" s="141" t="s">
        <v>156</v>
      </c>
      <c r="BI10" s="141" t="s">
        <v>74</v>
      </c>
      <c r="BJ10" s="141" t="s">
        <v>198</v>
      </c>
      <c r="BK10" s="141" t="s">
        <v>83</v>
      </c>
      <c r="BL10" s="141" t="s">
        <v>175</v>
      </c>
      <c r="BM10" s="141" t="s">
        <v>75</v>
      </c>
      <c r="BN10" s="141" t="s">
        <v>85</v>
      </c>
      <c r="BO10" s="141" t="s">
        <v>80</v>
      </c>
      <c r="BP10" s="141" t="s">
        <v>88</v>
      </c>
      <c r="BQ10" s="141" t="s">
        <v>92</v>
      </c>
      <c r="BR10" s="141" t="s">
        <v>101</v>
      </c>
      <c r="BS10" s="141" t="s">
        <v>104</v>
      </c>
      <c r="BT10" s="141" t="s">
        <v>117</v>
      </c>
      <c r="BU10" s="188" t="s">
        <v>119</v>
      </c>
      <c r="BV10" s="141" t="s">
        <v>126</v>
      </c>
      <c r="BW10" s="141" t="s">
        <v>130</v>
      </c>
      <c r="BX10" s="327" t="s">
        <v>176</v>
      </c>
      <c r="BY10" s="141" t="s">
        <v>183</v>
      </c>
      <c r="BZ10" s="141" t="s">
        <v>184</v>
      </c>
      <c r="CA10" s="188" t="s">
        <v>195</v>
      </c>
      <c r="CB10" s="141" t="s">
        <v>185</v>
      </c>
      <c r="CC10" s="141" t="s">
        <v>189</v>
      </c>
      <c r="CD10" s="141" t="s">
        <v>203</v>
      </c>
    </row>
    <row r="11" spans="1:82" ht="12.75" customHeight="1" thickBot="1">
      <c r="A11" s="175">
        <f t="shared" ref="A11:A42" si="0">RANK(C11,C$11:C$73)</f>
        <v>1</v>
      </c>
      <c r="B11" s="63" t="s">
        <v>1</v>
      </c>
      <c r="C11" s="103">
        <f>SUM(D11:AQ11)+AR11/10000</f>
        <v>665.03489999999999</v>
      </c>
      <c r="D11" s="146">
        <f>+King!G27</f>
        <v>80</v>
      </c>
      <c r="E11" s="147">
        <f>+Buti!I30</f>
        <v>80</v>
      </c>
      <c r="F11" s="147">
        <f>+Pocha!G24</f>
        <v>0</v>
      </c>
      <c r="G11" s="147">
        <f>+Julepe!G23</f>
        <v>0</v>
      </c>
      <c r="H11" s="147">
        <f>+Pumba!I24</f>
        <v>80</v>
      </c>
      <c r="I11" s="147">
        <f>+Cors!G24</f>
        <v>0</v>
      </c>
      <c r="J11" s="147">
        <f>+Podrida!G24</f>
        <v>0</v>
      </c>
      <c r="K11" s="147">
        <f>+Buti3!I22</f>
        <v>0</v>
      </c>
      <c r="L11" s="147">
        <f>+Remigio!I24</f>
        <v>0</v>
      </c>
      <c r="M11" s="148">
        <f>+Truc!I23</f>
        <v>0</v>
      </c>
      <c r="N11" s="147">
        <f>+Texas!G25</f>
        <v>0</v>
      </c>
      <c r="O11" s="147">
        <f>+Omaha!G22</f>
        <v>0</v>
      </c>
      <c r="P11" s="147">
        <f>+'Black Jack'!G22</f>
        <v>0</v>
      </c>
      <c r="Q11" s="147">
        <f>+Chinchón!I22</f>
        <v>0</v>
      </c>
      <c r="R11" s="147">
        <f>+Mus!G22</f>
        <v>0</v>
      </c>
      <c r="S11" s="147">
        <f>+Kul!G26</f>
        <v>40</v>
      </c>
      <c r="T11" s="147">
        <f>+Manilla!I26</f>
        <v>0</v>
      </c>
      <c r="U11" s="147">
        <f>+Tute!I26</f>
        <v>0</v>
      </c>
      <c r="V11" s="147">
        <f>+'4 Duros'!G25</f>
        <v>20</v>
      </c>
      <c r="W11" s="147">
        <f>+'Skull King'!G22</f>
        <v>0</v>
      </c>
      <c r="X11" s="147">
        <f>+Whist!I26</f>
        <v>0</v>
      </c>
      <c r="Y11" s="148">
        <f>+Wizard!G41</f>
        <v>0</v>
      </c>
      <c r="Z11" s="147">
        <f>+'Tute cabrò'!G22</f>
        <v>80</v>
      </c>
      <c r="AA11" s="147">
        <f>+Copo!G22</f>
        <v>0</v>
      </c>
      <c r="AB11" s="147">
        <f>+Escombra!G27</f>
        <v>80</v>
      </c>
      <c r="AC11" s="147">
        <f>+'1000km'!I24</f>
        <v>0</v>
      </c>
      <c r="AD11" s="147">
        <f>+Cribbage!C29</f>
        <v>40</v>
      </c>
      <c r="AE11" s="147">
        <f>+Canasta!I24</f>
        <v>0</v>
      </c>
      <c r="AF11" s="147">
        <f>+Portugués!G27</f>
        <v>0</v>
      </c>
      <c r="AG11" s="147">
        <f>+Tarot!I26</f>
        <v>0</v>
      </c>
      <c r="AH11" s="147">
        <f>+Guinyot!I24</f>
        <v>0</v>
      </c>
      <c r="AI11" s="147">
        <f>+'7 i mig'!G22</f>
        <v>0</v>
      </c>
      <c r="AJ11" s="147">
        <f>+Camelot!G35</f>
        <v>5</v>
      </c>
      <c r="AK11" s="147">
        <f>+Magic!G35</f>
        <v>0</v>
      </c>
      <c r="AL11" s="147">
        <f>+'Wizard Classic'!G40</f>
        <v>0</v>
      </c>
      <c r="AM11" s="147">
        <f>+'5 Cogombres'!G25</f>
        <v>80</v>
      </c>
      <c r="AN11" s="147">
        <f>+Euchre!I27</f>
        <v>80</v>
      </c>
      <c r="AO11" s="147">
        <f>+'Euchre Sub.'!I26</f>
        <v>0</v>
      </c>
      <c r="AQ11" s="147"/>
      <c r="AR11" s="289">
        <f>SUM(AS11:CC11)</f>
        <v>349</v>
      </c>
      <c r="AS11" s="146">
        <f>+King!H27</f>
        <v>26</v>
      </c>
      <c r="AT11" s="147">
        <f>+Buti!J30</f>
        <v>63</v>
      </c>
      <c r="AU11" s="147">
        <f>+Pocha!H24</f>
        <v>0</v>
      </c>
      <c r="AV11" s="147">
        <f>+Julepe!H23</f>
        <v>0</v>
      </c>
      <c r="AW11" s="147">
        <f>+Pumba!J24</f>
        <v>21</v>
      </c>
      <c r="AX11" s="147">
        <f>+Cors!H24</f>
        <v>0</v>
      </c>
      <c r="AY11" s="147">
        <f>+Podrida!H24</f>
        <v>0</v>
      </c>
      <c r="AZ11" s="147">
        <f>+Remigio!J24</f>
        <v>0</v>
      </c>
      <c r="BA11" s="147">
        <f>+Buti3!J22</f>
        <v>0</v>
      </c>
      <c r="BB11" s="147">
        <f>+Truc!J23</f>
        <v>0</v>
      </c>
      <c r="BC11" s="147">
        <f>+Texas!H25</f>
        <v>0</v>
      </c>
      <c r="BD11" s="147">
        <f>+Omaha!H22</f>
        <v>0</v>
      </c>
      <c r="BE11" s="147">
        <f>+'Black Jack'!H22</f>
        <v>0</v>
      </c>
      <c r="BF11" s="147">
        <f>+Chinchón!J22</f>
        <v>0</v>
      </c>
      <c r="BG11" s="147">
        <f>+Mus!H22</f>
        <v>0</v>
      </c>
      <c r="BH11" s="147">
        <f>+Kul!H26</f>
        <v>33</v>
      </c>
      <c r="BI11" s="147">
        <f>+Manilla!J26</f>
        <v>0</v>
      </c>
      <c r="BJ11" s="147">
        <f>+Tute!J26</f>
        <v>0</v>
      </c>
      <c r="BK11" s="147">
        <f>+'4 Duros'!H25</f>
        <v>10</v>
      </c>
      <c r="BL11" s="147">
        <f>+'Skull King'!H22</f>
        <v>0</v>
      </c>
      <c r="BM11" s="147">
        <f>+Whist!J26</f>
        <v>0</v>
      </c>
      <c r="BN11" s="147">
        <f>+Wizard!H41</f>
        <v>10</v>
      </c>
      <c r="BO11" s="147">
        <f>+'Tute cabrò'!H22</f>
        <v>22</v>
      </c>
      <c r="BP11" s="147">
        <f>+Copo!H22</f>
        <v>0</v>
      </c>
      <c r="BQ11" s="147">
        <f>+Escombra!H27</f>
        <v>40</v>
      </c>
      <c r="BR11" s="147">
        <f>+'1000km'!V24</f>
        <v>0</v>
      </c>
      <c r="BS11" s="147">
        <f>+Cribbage!E44</f>
        <v>57</v>
      </c>
      <c r="BT11" s="396">
        <f>+Canasta!J24-1</f>
        <v>0</v>
      </c>
      <c r="BU11" s="147">
        <f>+Portugués!D27</f>
        <v>0</v>
      </c>
      <c r="BV11" s="147">
        <f>+Tarot!V26</f>
        <v>0</v>
      </c>
      <c r="BW11" s="147">
        <f>+Guinyot!V24</f>
        <v>0</v>
      </c>
      <c r="BX11" s="147">
        <f>+'7 i mig'!H22</f>
        <v>0</v>
      </c>
      <c r="BY11" s="147">
        <f>+Camelot!H35</f>
        <v>16</v>
      </c>
      <c r="BZ11" s="147">
        <f>+Magic!H35</f>
        <v>0</v>
      </c>
      <c r="CA11" s="147">
        <f>+'Wizard Classic'!H40</f>
        <v>3</v>
      </c>
      <c r="CB11" s="147">
        <f>+'5 Cogombres'!H25</f>
        <v>11</v>
      </c>
      <c r="CC11" s="147">
        <f>+Euchre!J27</f>
        <v>37</v>
      </c>
      <c r="CD11" s="147">
        <f>+'Euchre Sub.'!J26</f>
        <v>0</v>
      </c>
    </row>
    <row r="12" spans="1:82" ht="13.5" thickBot="1">
      <c r="A12" s="175">
        <f t="shared" si="0"/>
        <v>2</v>
      </c>
      <c r="B12" s="63" t="s">
        <v>131</v>
      </c>
      <c r="C12" s="103">
        <f>SUM(D12:AQ12)+AR12/10000</f>
        <v>345.0215</v>
      </c>
      <c r="D12" s="146">
        <f>+King!AK27</f>
        <v>20</v>
      </c>
      <c r="E12" s="147">
        <f>+Buti!AA30</f>
        <v>0</v>
      </c>
      <c r="F12" s="147">
        <f>+Pocha!S24</f>
        <v>0</v>
      </c>
      <c r="G12" s="147">
        <f>+Julepe!S23</f>
        <v>0</v>
      </c>
      <c r="H12" s="147">
        <f>+Pumba!AA24</f>
        <v>40</v>
      </c>
      <c r="I12" s="147">
        <f>+Cors!W24</f>
        <v>0</v>
      </c>
      <c r="J12" s="147">
        <f>+Podrida!U24</f>
        <v>0</v>
      </c>
      <c r="K12" s="147">
        <f>+Buti3!AA22</f>
        <v>0</v>
      </c>
      <c r="L12" s="147">
        <f>+Remigio!AA24</f>
        <v>0</v>
      </c>
      <c r="M12" s="148">
        <f>+Truc!AA23</f>
        <v>0</v>
      </c>
      <c r="N12" s="147">
        <f>+Texas!S25</f>
        <v>0</v>
      </c>
      <c r="O12" s="147"/>
      <c r="P12" s="147">
        <f>+'Black Jack'!S22</f>
        <v>0</v>
      </c>
      <c r="Q12" s="147">
        <f>+Chinchón!AA22</f>
        <v>0</v>
      </c>
      <c r="R12" s="147">
        <f>+Mus!S22</f>
        <v>0</v>
      </c>
      <c r="S12" s="147">
        <f>+Kul!E26</f>
        <v>80</v>
      </c>
      <c r="T12" s="147">
        <f>+Manilla!AA26</f>
        <v>0</v>
      </c>
      <c r="U12" s="147">
        <f>+Tute!AA26</f>
        <v>0</v>
      </c>
      <c r="V12" s="147">
        <f>+'4 Duros'!S25</f>
        <v>5</v>
      </c>
      <c r="W12" s="147"/>
      <c r="X12" s="147">
        <f>+Whist!AA26</f>
        <v>0</v>
      </c>
      <c r="Y12" s="147">
        <f>+Wizard!AK41</f>
        <v>0</v>
      </c>
      <c r="Z12" s="147">
        <f>+'Tute cabrò'!S22</f>
        <v>20</v>
      </c>
      <c r="AA12" s="147">
        <f>+Copo!S22</f>
        <v>0</v>
      </c>
      <c r="AB12" s="147">
        <f>+Escombra!AK27</f>
        <v>20</v>
      </c>
      <c r="AC12" s="147">
        <f>+'1000km'!AA24</f>
        <v>0</v>
      </c>
      <c r="AD12" s="147">
        <f>+Cribbage!I29</f>
        <v>80</v>
      </c>
      <c r="AE12" s="147"/>
      <c r="AF12" s="147"/>
      <c r="AG12" s="147"/>
      <c r="AH12" s="147"/>
      <c r="AI12" s="147">
        <f>+'7 i mig'!S22</f>
        <v>0</v>
      </c>
      <c r="AJ12" s="147">
        <f>+Camelot!AK35</f>
        <v>0</v>
      </c>
      <c r="AK12" s="147">
        <f>+Magic!AK35</f>
        <v>0</v>
      </c>
      <c r="AL12" s="147">
        <f>+'Wizard Classic'!AK40</f>
        <v>0</v>
      </c>
      <c r="AM12" s="147">
        <f>+'5 Cogombres'!S25</f>
        <v>40</v>
      </c>
      <c r="AN12" s="147">
        <f>+Euchre!AA27</f>
        <v>40</v>
      </c>
      <c r="AO12" s="147">
        <f>+'Euchre Sub.'!AA26</f>
        <v>0</v>
      </c>
      <c r="AQ12" s="147"/>
      <c r="AR12" s="289">
        <f>SUM(AS12:CC12)</f>
        <v>215</v>
      </c>
      <c r="AS12" s="146">
        <f>+King!AL27</f>
        <v>19</v>
      </c>
      <c r="AT12" s="147">
        <f>+Buti!AB30</f>
        <v>50</v>
      </c>
      <c r="AU12" s="147">
        <f>+Pocha!T24</f>
        <v>0</v>
      </c>
      <c r="AV12" s="147">
        <f>+Julepe!T23</f>
        <v>0</v>
      </c>
      <c r="AW12" s="147">
        <f>+Pumba!AB24</f>
        <v>20</v>
      </c>
      <c r="AX12" s="147">
        <f>+Cors!X24</f>
        <v>0</v>
      </c>
      <c r="AY12" s="147">
        <f>+Podrida!V24</f>
        <v>0</v>
      </c>
      <c r="AZ12" s="147">
        <f>+Remigio!AB24</f>
        <v>0</v>
      </c>
      <c r="BA12" s="147">
        <f>+Buti3!AB22</f>
        <v>0</v>
      </c>
      <c r="BB12" s="147">
        <f>+Truc!AB23</f>
        <v>0</v>
      </c>
      <c r="BC12" s="147">
        <f>+Texas!T25</f>
        <v>0</v>
      </c>
      <c r="BD12" s="147"/>
      <c r="BE12" s="147"/>
      <c r="BF12" s="147">
        <f>+Chinchón!AB22</f>
        <v>0</v>
      </c>
      <c r="BG12" s="147">
        <f>+Mus!T22</f>
        <v>0</v>
      </c>
      <c r="BH12" s="149">
        <f>+Kul!F26</f>
        <v>29</v>
      </c>
      <c r="BI12" s="147">
        <f>+Manilla!AB26</f>
        <v>0</v>
      </c>
      <c r="BJ12" s="147">
        <f>+Tute!AB26</f>
        <v>0</v>
      </c>
      <c r="BK12" s="147">
        <f>+'4 Duros'!T25</f>
        <v>10</v>
      </c>
      <c r="BL12" s="147"/>
      <c r="BM12" s="147">
        <f>+Whist!AB26</f>
        <v>0</v>
      </c>
      <c r="BN12" s="147">
        <f>+Wizard!AL41</f>
        <v>6</v>
      </c>
      <c r="BO12" s="147">
        <f>+'Tute cabrò'!T22</f>
        <v>12</v>
      </c>
      <c r="BP12" s="147">
        <f>+Copo!T22</f>
        <v>0</v>
      </c>
      <c r="BQ12" s="147">
        <f>+Escombra!AL27</f>
        <v>31</v>
      </c>
      <c r="BR12" s="147">
        <f>+'1000km'!AB24</f>
        <v>0</v>
      </c>
      <c r="BS12" s="147">
        <f>+Cribbage!K44</f>
        <v>19</v>
      </c>
      <c r="BT12" s="147"/>
      <c r="BU12" s="147"/>
      <c r="BV12" s="147"/>
      <c r="BW12" s="147"/>
      <c r="BX12" s="147">
        <f>+'7 i mig'!T22</f>
        <v>0</v>
      </c>
      <c r="BY12" s="147">
        <f>+Camelot!AL35</f>
        <v>0</v>
      </c>
      <c r="BZ12" s="147">
        <f>+Magic!AL35</f>
        <v>0</v>
      </c>
      <c r="CA12" s="147">
        <f>+'Wizard Classic'!AL40</f>
        <v>1</v>
      </c>
      <c r="CB12" s="147">
        <f>+'5 Cogombres'!T25</f>
        <v>11</v>
      </c>
      <c r="CC12" s="147">
        <f>+Euchre!AB27</f>
        <v>7</v>
      </c>
      <c r="CD12" s="147">
        <f>+'Euchre Sub.'!AB26</f>
        <v>0</v>
      </c>
    </row>
    <row r="13" spans="1:82" ht="13.5" thickBot="1">
      <c r="A13" s="175">
        <f t="shared" si="0"/>
        <v>3</v>
      </c>
      <c r="B13" s="63" t="s">
        <v>9</v>
      </c>
      <c r="C13" s="103">
        <f>SUM(D13:AQ13)+AR13/10000</f>
        <v>280.05939999999998</v>
      </c>
      <c r="D13" s="204">
        <f>+King!C27</f>
        <v>0</v>
      </c>
      <c r="E13" s="147">
        <f>+Buti!U30</f>
        <v>0</v>
      </c>
      <c r="F13" s="147">
        <f>+Pocha!O24</f>
        <v>0</v>
      </c>
      <c r="G13" s="147">
        <f>+Julepe!O23</f>
        <v>0</v>
      </c>
      <c r="H13" s="147">
        <f>+Pumba!U24</f>
        <v>0</v>
      </c>
      <c r="I13" s="147">
        <f>+Cors!O24</f>
        <v>0</v>
      </c>
      <c r="J13" s="147">
        <f>+Podrida!O24</f>
        <v>0</v>
      </c>
      <c r="K13" s="147">
        <f>+Buti3!U22</f>
        <v>0</v>
      </c>
      <c r="L13" s="147">
        <f>+Remigio!U24</f>
        <v>0</v>
      </c>
      <c r="M13" s="148">
        <f>+Truc!U23</f>
        <v>0</v>
      </c>
      <c r="N13" s="147">
        <f>+Texas!O25</f>
        <v>0</v>
      </c>
      <c r="O13" s="147">
        <f>+Omaha!O22</f>
        <v>0</v>
      </c>
      <c r="P13" s="147">
        <f>+'Black Jack'!O22</f>
        <v>0</v>
      </c>
      <c r="Q13" s="147">
        <f>+Chinchón!U22</f>
        <v>0</v>
      </c>
      <c r="R13" s="147">
        <f>+Mus!O22</f>
        <v>0</v>
      </c>
      <c r="S13" s="147">
        <f>+Kul!O26</f>
        <v>0</v>
      </c>
      <c r="T13" s="147">
        <f>+Manilla!U26</f>
        <v>0</v>
      </c>
      <c r="U13" s="147">
        <f>+Tute!U26</f>
        <v>0</v>
      </c>
      <c r="V13" s="147">
        <f>+'4 Duros'!O25</f>
        <v>0</v>
      </c>
      <c r="W13" s="147">
        <f>+'Skull King'!O22</f>
        <v>0</v>
      </c>
      <c r="X13" s="147">
        <f>+Whist!U26</f>
        <v>0</v>
      </c>
      <c r="Y13" s="149">
        <f>+Wizard!Q41</f>
        <v>80</v>
      </c>
      <c r="Z13" s="147">
        <f>+'Tute cabrò'!O22</f>
        <v>0</v>
      </c>
      <c r="AA13" s="147">
        <f>+Copo!O22</f>
        <v>0</v>
      </c>
      <c r="AB13" s="147">
        <f>+Escombra!C27</f>
        <v>0</v>
      </c>
      <c r="AC13" s="147">
        <f>+'1000km'!U24</f>
        <v>0</v>
      </c>
      <c r="AD13" s="147">
        <f>+Cribbage!U29</f>
        <v>0</v>
      </c>
      <c r="AE13" s="147">
        <f>+Canasta!U24</f>
        <v>0</v>
      </c>
      <c r="AF13" s="147">
        <f>+Portugués!C27</f>
        <v>0</v>
      </c>
      <c r="AG13" s="147">
        <f>+Tarot!U26</f>
        <v>0</v>
      </c>
      <c r="AH13" s="147">
        <f>+Guinyot!U24</f>
        <v>0</v>
      </c>
      <c r="AI13" s="147">
        <f>+'7 i mig'!O22</f>
        <v>0</v>
      </c>
      <c r="AJ13" s="147">
        <f>+Camelot!Q35</f>
        <v>80</v>
      </c>
      <c r="AK13" s="147">
        <f>+Magic!Q35</f>
        <v>40</v>
      </c>
      <c r="AL13" s="147">
        <f>+'Wizard Classic'!Q40</f>
        <v>80</v>
      </c>
      <c r="AM13" s="147">
        <f>+'5 Cogombres'!O25</f>
        <v>0</v>
      </c>
      <c r="AN13" s="147">
        <f>+Euchre!U27</f>
        <v>0</v>
      </c>
      <c r="AO13" s="147">
        <f>+'Euchre Sub.'!U26</f>
        <v>0</v>
      </c>
      <c r="AQ13" s="147"/>
      <c r="AR13" s="289">
        <f>SUM(AS13:CC13)</f>
        <v>594</v>
      </c>
      <c r="AS13" s="204">
        <f>+King!D27</f>
        <v>1</v>
      </c>
      <c r="AT13" s="147">
        <f>+Buti!V30</f>
        <v>0</v>
      </c>
      <c r="AU13" s="147">
        <f>+Pocha!P24</f>
        <v>0</v>
      </c>
      <c r="AV13" s="147">
        <f>+Julepe!P23</f>
        <v>0</v>
      </c>
      <c r="AW13" s="147">
        <f>+Pumba!V24</f>
        <v>0</v>
      </c>
      <c r="AX13" s="147">
        <f>+Cors!P24</f>
        <v>0</v>
      </c>
      <c r="AY13" s="147">
        <f>+Podrida!P24</f>
        <v>0</v>
      </c>
      <c r="AZ13" s="147">
        <f>+Remigio!V24</f>
        <v>0</v>
      </c>
      <c r="BA13" s="147">
        <f>+Buti3!V22</f>
        <v>0</v>
      </c>
      <c r="BB13" s="147">
        <f>+Truc!V23</f>
        <v>0</v>
      </c>
      <c r="BC13" s="147">
        <f>+Texas!P25</f>
        <v>0</v>
      </c>
      <c r="BD13" s="147">
        <f>+Omaha!P22</f>
        <v>0</v>
      </c>
      <c r="BE13" s="147">
        <f>+'Black Jack'!P22</f>
        <v>0</v>
      </c>
      <c r="BF13" s="147">
        <f>+Chinchón!V22</f>
        <v>0</v>
      </c>
      <c r="BG13" s="147">
        <f>+Mus!P22</f>
        <v>0</v>
      </c>
      <c r="BH13" s="147">
        <f>+Kul!P26</f>
        <v>2</v>
      </c>
      <c r="BI13" s="147">
        <f>+Manilla!V26</f>
        <v>0</v>
      </c>
      <c r="BJ13" s="147">
        <f>+Tute!V26</f>
        <v>0</v>
      </c>
      <c r="BK13" s="147">
        <f>+'4 Duros'!P25</f>
        <v>0</v>
      </c>
      <c r="BL13" s="147">
        <f>+'Skull King'!P22</f>
        <v>0</v>
      </c>
      <c r="BM13" s="147">
        <f>+Whist!V26</f>
        <v>0</v>
      </c>
      <c r="BN13" s="149">
        <f>+Wizard!R41</f>
        <v>76</v>
      </c>
      <c r="BO13" s="147">
        <f>+'Tute cabrò'!P22</f>
        <v>0</v>
      </c>
      <c r="BP13" s="147">
        <f>+Copo!P22</f>
        <v>0</v>
      </c>
      <c r="BQ13" s="147">
        <f>+Escombra!D27</f>
        <v>0</v>
      </c>
      <c r="BR13" s="147">
        <f>+'1000km'!Y24</f>
        <v>0</v>
      </c>
      <c r="BS13" s="147">
        <f>+Cribbage!W44</f>
        <v>0</v>
      </c>
      <c r="BT13" s="396">
        <f>+Canasta!V24-1</f>
        <v>0</v>
      </c>
      <c r="BU13" s="147">
        <f>+Portugués!AN27</f>
        <v>0</v>
      </c>
      <c r="BV13" s="147">
        <f>+Tarot!Y26</f>
        <v>0</v>
      </c>
      <c r="BW13" s="147">
        <f>+Guinyot!Y24</f>
        <v>0</v>
      </c>
      <c r="BX13" s="147">
        <f>+'7 i mig'!P22</f>
        <v>0</v>
      </c>
      <c r="BY13" s="147">
        <f>+Camelot!R35</f>
        <v>71</v>
      </c>
      <c r="BZ13" s="147">
        <f>+Magic!R35</f>
        <v>193</v>
      </c>
      <c r="CA13" s="147">
        <f>+'Wizard Classic'!R40</f>
        <v>250</v>
      </c>
      <c r="CB13" s="147">
        <f>+'5 Cogombres'!P25</f>
        <v>1</v>
      </c>
      <c r="CC13" s="147">
        <f>+Euchre!V27</f>
        <v>0</v>
      </c>
      <c r="CD13" s="147">
        <f>+'Euchre Sub.'!V26</f>
        <v>0</v>
      </c>
    </row>
    <row r="14" spans="1:82" ht="13.5" thickBot="1">
      <c r="A14" s="175">
        <f t="shared" si="0"/>
        <v>4</v>
      </c>
      <c r="B14" s="63" t="s">
        <v>143</v>
      </c>
      <c r="C14" s="103">
        <f>SUM(D14:AQ14)+AR14/10000</f>
        <v>135.0232</v>
      </c>
      <c r="D14" s="146">
        <f>+King!U27</f>
        <v>5</v>
      </c>
      <c r="E14" s="147">
        <f>+Buti!F30</f>
        <v>10</v>
      </c>
      <c r="F14" s="147"/>
      <c r="G14" s="147"/>
      <c r="H14" s="147">
        <f>+Pumba!AJ24</f>
        <v>10</v>
      </c>
      <c r="I14" s="147">
        <f>+Cors!AC24</f>
        <v>0</v>
      </c>
      <c r="J14" s="147">
        <f>+Podrida!AC24</f>
        <v>0</v>
      </c>
      <c r="K14" s="147">
        <f>+Buti3!L22</f>
        <v>0</v>
      </c>
      <c r="L14" s="147">
        <f>+Remigio!AJ24</f>
        <v>0</v>
      </c>
      <c r="M14" s="147"/>
      <c r="N14" s="147"/>
      <c r="O14" s="147">
        <f>+Omaha!AE22</f>
        <v>0</v>
      </c>
      <c r="P14" s="147">
        <f>+'Black Jack'!AA22</f>
        <v>0</v>
      </c>
      <c r="Q14" s="147"/>
      <c r="R14" s="147"/>
      <c r="S14" s="149">
        <f>+Kul!AC26</f>
        <v>5</v>
      </c>
      <c r="T14" s="147"/>
      <c r="U14" s="149">
        <f>+Tute!O26</f>
        <v>0</v>
      </c>
      <c r="V14" s="147">
        <f>+'4 Duros'!U25</f>
        <v>40</v>
      </c>
      <c r="W14" s="147"/>
      <c r="X14" s="147">
        <f>+Whist!F26</f>
        <v>0</v>
      </c>
      <c r="Y14" s="149">
        <f>+Wizard!AQ41</f>
        <v>0</v>
      </c>
      <c r="Z14" s="147">
        <f>+'Tute cabrò'!C22</f>
        <v>10</v>
      </c>
      <c r="AA14" s="147"/>
      <c r="AB14" s="147">
        <f>+Escombra!U27</f>
        <v>40</v>
      </c>
      <c r="AC14" s="147"/>
      <c r="AD14" s="147">
        <f>+Cribbage!AP29</f>
        <v>5</v>
      </c>
      <c r="AE14" s="147"/>
      <c r="AF14" s="147"/>
      <c r="AG14" s="147"/>
      <c r="AH14" s="147"/>
      <c r="AI14" s="147">
        <f>+'7 i mig'!AA22</f>
        <v>0</v>
      </c>
      <c r="AJ14" s="147">
        <f>+Camelot!AO35</f>
        <v>0</v>
      </c>
      <c r="AK14" s="147">
        <f>+Magic!AO35</f>
        <v>0</v>
      </c>
      <c r="AL14" s="147">
        <f>+'Wizard Classic'!AQ40</f>
        <v>0</v>
      </c>
      <c r="AM14" s="147">
        <f>+'5 Cogombres'!C25</f>
        <v>10</v>
      </c>
      <c r="AN14" s="147">
        <f>+Euchre!F27</f>
        <v>0</v>
      </c>
      <c r="AO14" s="147">
        <f>+'Euchre Sub.'!F26</f>
        <v>0</v>
      </c>
      <c r="AQ14" s="147"/>
      <c r="AR14" s="289">
        <f>SUM(AS14:CC14)</f>
        <v>232</v>
      </c>
      <c r="AS14" s="146">
        <f>+King!V27</f>
        <v>21</v>
      </c>
      <c r="AT14" s="147">
        <f>+Buti!G30</f>
        <v>56</v>
      </c>
      <c r="AU14" s="147"/>
      <c r="AV14" s="147"/>
      <c r="AW14" s="147">
        <f>+Pumba!AK24</f>
        <v>18</v>
      </c>
      <c r="AX14" s="147">
        <f>+Cors!AD24</f>
        <v>0</v>
      </c>
      <c r="AY14" s="147">
        <f>+Podrida!AD24</f>
        <v>0</v>
      </c>
      <c r="AZ14" s="147">
        <f>+Remigio!AK24</f>
        <v>0</v>
      </c>
      <c r="BA14" s="147">
        <f>+Buti3!M22</f>
        <v>0</v>
      </c>
      <c r="BB14" s="147"/>
      <c r="BC14" s="147"/>
      <c r="BD14" s="147">
        <f>+Omaha!AF22</f>
        <v>0</v>
      </c>
      <c r="BE14" s="147">
        <f>+'Black Jack'!AB22</f>
        <v>0</v>
      </c>
      <c r="BF14" s="147"/>
      <c r="BG14" s="147"/>
      <c r="BH14" s="149">
        <f>+Kul!AD26</f>
        <v>28</v>
      </c>
      <c r="BI14" s="147"/>
      <c r="BJ14" s="147"/>
      <c r="BK14" s="147"/>
      <c r="BL14" s="147"/>
      <c r="BM14" s="147">
        <f>+Whist!G26</f>
        <v>0</v>
      </c>
      <c r="BN14" s="147">
        <f>+Wizard!AR41</f>
        <v>5</v>
      </c>
      <c r="BO14" s="147">
        <f>+'Tute cabrò'!D22</f>
        <v>10</v>
      </c>
      <c r="BP14" s="147"/>
      <c r="BQ14" s="147">
        <f>+Escombra!V27</f>
        <v>26</v>
      </c>
      <c r="BR14" s="147"/>
      <c r="BS14" s="147">
        <f>+Cribbage!AR44</f>
        <v>23</v>
      </c>
      <c r="BT14" s="147"/>
      <c r="BU14" s="147"/>
      <c r="BV14" s="147"/>
      <c r="BW14" s="147"/>
      <c r="BX14" s="147">
        <f>+'7 i mig'!AB22</f>
        <v>0</v>
      </c>
      <c r="BY14" s="147">
        <f>+Camelot!AP35</f>
        <v>0</v>
      </c>
      <c r="BZ14" s="147">
        <f>+Magic!AP35</f>
        <v>0</v>
      </c>
      <c r="CA14" s="147">
        <f>+'Wizard Classic'!AR40</f>
        <v>2</v>
      </c>
      <c r="CB14" s="147">
        <f>+'5 Cogombres'!D25</f>
        <v>11</v>
      </c>
      <c r="CC14" s="147">
        <f>+Euchre!G27</f>
        <v>32</v>
      </c>
      <c r="CD14" s="147">
        <f>+'Euchre Sub.'!G26</f>
        <v>0</v>
      </c>
    </row>
    <row r="15" spans="1:82" ht="13.5" thickBot="1">
      <c r="A15" s="175">
        <f t="shared" si="0"/>
        <v>5</v>
      </c>
      <c r="B15" s="63" t="s">
        <v>144</v>
      </c>
      <c r="C15" s="103">
        <f>SUM(D15:AQ15)+AR15/10000</f>
        <v>115.0565</v>
      </c>
      <c r="D15" s="146">
        <f>+King!AC27</f>
        <v>0</v>
      </c>
      <c r="E15" s="147">
        <f>+Buti!AJ30</f>
        <v>0</v>
      </c>
      <c r="F15" s="147">
        <f>+Pocha!AG24</f>
        <v>0</v>
      </c>
      <c r="G15" s="147"/>
      <c r="H15" s="147">
        <f>+Pumba!C24</f>
        <v>0</v>
      </c>
      <c r="I15" s="147">
        <f>+Cors!AA24</f>
        <v>0</v>
      </c>
      <c r="J15" s="147"/>
      <c r="K15" s="147">
        <f>+Buti3!AP22</f>
        <v>0</v>
      </c>
      <c r="L15" s="147">
        <f>+Remigio!AM24</f>
        <v>0</v>
      </c>
      <c r="M15" s="147"/>
      <c r="N15" s="147">
        <f>+Texas!AA25</f>
        <v>0</v>
      </c>
      <c r="O15" s="147"/>
      <c r="P15" s="147"/>
      <c r="Q15" s="147">
        <f>+Chinchón!O22</f>
        <v>0</v>
      </c>
      <c r="R15" s="147">
        <f>+Mus!AA22</f>
        <v>0</v>
      </c>
      <c r="S15" s="149">
        <f>+Kul!Y26</f>
        <v>10</v>
      </c>
      <c r="T15" s="147">
        <f>+Manilla!AJ26</f>
        <v>0</v>
      </c>
      <c r="U15" s="147">
        <f>+Tute!AJ26</f>
        <v>0</v>
      </c>
      <c r="V15" s="149">
        <f>+'4 Duros'!AA25</f>
        <v>80</v>
      </c>
      <c r="W15" s="147"/>
      <c r="X15" s="147">
        <f>+Whist!AJ26</f>
        <v>0</v>
      </c>
      <c r="Y15" s="147">
        <f>+Wizard!AO41</f>
        <v>0</v>
      </c>
      <c r="Z15" s="147">
        <f>+'Tute cabrò'!Y22</f>
        <v>0</v>
      </c>
      <c r="AA15" s="147"/>
      <c r="AB15" s="147">
        <f>+Escombra!AC27</f>
        <v>10</v>
      </c>
      <c r="AC15" s="147"/>
      <c r="AD15" s="147">
        <f>+Cribbage!L29</f>
        <v>10</v>
      </c>
      <c r="AE15" s="147"/>
      <c r="AF15" s="147"/>
      <c r="AG15" s="147"/>
      <c r="AH15" s="147"/>
      <c r="AI15" s="147"/>
      <c r="AJ15" s="147">
        <f>+Camelot!AM35</f>
        <v>0</v>
      </c>
      <c r="AK15" s="147">
        <f>+Magic!AM35</f>
        <v>0</v>
      </c>
      <c r="AL15" s="147">
        <f>+'Wizard Classic'!AO40</f>
        <v>0</v>
      </c>
      <c r="AM15" s="147">
        <f>+'5 Cogombres'!Y25</f>
        <v>5</v>
      </c>
      <c r="AN15" s="147">
        <f>+Euchre!AJ27</f>
        <v>0</v>
      </c>
      <c r="AO15" s="147">
        <f>+'Euchre Sub.'!AJ26</f>
        <v>0</v>
      </c>
      <c r="AQ15" s="147"/>
      <c r="AR15" s="289">
        <f>SUM(AS15:CC15)</f>
        <v>565</v>
      </c>
      <c r="AS15" s="146">
        <f>+King!AD27</f>
        <v>20</v>
      </c>
      <c r="AT15" s="147">
        <f>+Buti!AK30</f>
        <v>17</v>
      </c>
      <c r="AU15" s="147">
        <f>+Pocha!AH24</f>
        <v>0</v>
      </c>
      <c r="AV15" s="147"/>
      <c r="AW15" s="147">
        <f>+Pumba!D24</f>
        <v>3</v>
      </c>
      <c r="AX15" s="147">
        <f>+Cors!AB24</f>
        <v>0</v>
      </c>
      <c r="AY15" s="147"/>
      <c r="AZ15" s="147">
        <f>+Remigio!AN24</f>
        <v>0</v>
      </c>
      <c r="BA15" s="147">
        <f>+Buti3!AQ22</f>
        <v>0</v>
      </c>
      <c r="BB15" s="147"/>
      <c r="BC15" s="147">
        <f>+Texas!AB25</f>
        <v>0</v>
      </c>
      <c r="BD15" s="147"/>
      <c r="BE15" s="147"/>
      <c r="BF15" s="147">
        <f>+Chinchón!P22</f>
        <v>0</v>
      </c>
      <c r="BG15" s="147">
        <f>+Mus!AB22</f>
        <v>0</v>
      </c>
      <c r="BH15" s="147">
        <f>+Kul!Z26</f>
        <v>25</v>
      </c>
      <c r="BI15" s="147">
        <f>+Manilla!AK26</f>
        <v>0</v>
      </c>
      <c r="BJ15" s="147">
        <f>+Tute!AK26</f>
        <v>0</v>
      </c>
      <c r="BK15" s="149">
        <f>+'4 Duros'!AB25</f>
        <v>8</v>
      </c>
      <c r="BL15" s="147"/>
      <c r="BM15" s="147">
        <f>+Whist!AK26</f>
        <v>0</v>
      </c>
      <c r="BN15" s="147">
        <f>+Wizard!AP41</f>
        <v>28</v>
      </c>
      <c r="BO15" s="147">
        <f>+'Tute cabrò'!Z22</f>
        <v>1</v>
      </c>
      <c r="BP15" s="147"/>
      <c r="BQ15" s="147">
        <f>+Escombra!AD27</f>
        <v>17</v>
      </c>
      <c r="BR15" s="147"/>
      <c r="BS15" s="147">
        <f>+Cribbage!O44</f>
        <v>3</v>
      </c>
      <c r="BT15" s="147"/>
      <c r="BU15" s="147"/>
      <c r="BV15" s="147"/>
      <c r="BW15" s="147"/>
      <c r="BX15" s="147"/>
      <c r="BY15" s="147">
        <f>+Camelot!AN35</f>
        <v>18</v>
      </c>
      <c r="BZ15" s="147">
        <f>+Magic!AN35</f>
        <v>203</v>
      </c>
      <c r="CA15" s="147">
        <f>+'Wizard Classic'!AP40</f>
        <v>213</v>
      </c>
      <c r="CB15" s="147">
        <f>+'5 Cogombres'!Z25</f>
        <v>6</v>
      </c>
      <c r="CC15" s="147">
        <f>+Euchre!AK27</f>
        <v>3</v>
      </c>
      <c r="CD15" s="147">
        <f>+'Euchre Sub.'!AK26</f>
        <v>0</v>
      </c>
    </row>
    <row r="16" spans="1:82" ht="13.5" thickBot="1">
      <c r="A16" s="175">
        <f t="shared" si="0"/>
        <v>6</v>
      </c>
      <c r="B16" s="63" t="s">
        <v>94</v>
      </c>
      <c r="C16" s="103">
        <f>SUM(D16:AQ16)+AR16/10000</f>
        <v>85.087599999999995</v>
      </c>
      <c r="D16" s="146">
        <f>+King!AG27</f>
        <v>0</v>
      </c>
      <c r="E16" s="147">
        <f>+Buti!AV30</f>
        <v>0</v>
      </c>
      <c r="F16" s="147">
        <f>+Pocha!AC24</f>
        <v>0</v>
      </c>
      <c r="G16" s="147">
        <f>+Julepe!AI23</f>
        <v>0</v>
      </c>
      <c r="H16" s="147">
        <f>+Pumba!AY24</f>
        <v>0</v>
      </c>
      <c r="I16" s="147">
        <f>+Cors!AG24</f>
        <v>0</v>
      </c>
      <c r="J16" s="147">
        <f>+Podrida!AG24</f>
        <v>0</v>
      </c>
      <c r="K16" s="147">
        <f>+Buti3!AM22</f>
        <v>0</v>
      </c>
      <c r="L16" s="147">
        <f>+Remigio!L24</f>
        <v>0</v>
      </c>
      <c r="M16" s="148">
        <f>+Truc!AV23</f>
        <v>0</v>
      </c>
      <c r="N16" s="147">
        <f>+Texas!K25</f>
        <v>0</v>
      </c>
      <c r="O16" s="147">
        <f>+Omaha!S22</f>
        <v>0</v>
      </c>
      <c r="P16" s="147">
        <f>+'Black Jack'!I22</f>
        <v>0</v>
      </c>
      <c r="Q16" s="147"/>
      <c r="R16" s="147">
        <f>+Mus!AC22</f>
        <v>0</v>
      </c>
      <c r="S16" s="147">
        <f>+Kul!K26</f>
        <v>0</v>
      </c>
      <c r="T16" s="147">
        <f>+Manilla!AV26</f>
        <v>0</v>
      </c>
      <c r="U16" s="147">
        <f>+Tute!C26</f>
        <v>0</v>
      </c>
      <c r="V16" s="147">
        <f>+'4 Duros'!C25</f>
        <v>0</v>
      </c>
      <c r="W16" s="147">
        <f>+'Skull King'!S22</f>
        <v>0</v>
      </c>
      <c r="X16" s="147"/>
      <c r="Y16" s="147">
        <f>+Wizard!U41</f>
        <v>0</v>
      </c>
      <c r="Z16" s="149">
        <f>+'Tute cabrò'!E22</f>
        <v>40</v>
      </c>
      <c r="AA16" s="147"/>
      <c r="AB16" s="147">
        <f>+Escombra!AG27</f>
        <v>0</v>
      </c>
      <c r="AC16" s="147">
        <f>+'1000km'!AY24</f>
        <v>0</v>
      </c>
      <c r="AD16" s="147">
        <f>+Cribbage!AV29</f>
        <v>20</v>
      </c>
      <c r="AE16" s="147">
        <f>+Canasta!AY24</f>
        <v>0</v>
      </c>
      <c r="AF16" s="147">
        <f>+Portugués!AG27</f>
        <v>0</v>
      </c>
      <c r="AG16" s="147">
        <f>+Tarot!AV26</f>
        <v>0</v>
      </c>
      <c r="AH16" s="147">
        <f>+Guinyot!AY24</f>
        <v>0</v>
      </c>
      <c r="AI16" s="147"/>
      <c r="AJ16" s="147">
        <f>+Camelot!U35</f>
        <v>20</v>
      </c>
      <c r="AK16" s="147">
        <f>+Magic!U35</f>
        <v>0</v>
      </c>
      <c r="AL16" s="147">
        <f>+'Wizard Classic'!U40</f>
        <v>0</v>
      </c>
      <c r="AM16" s="147">
        <f>+'5 Cogombres'!E25</f>
        <v>0</v>
      </c>
      <c r="AN16" s="147">
        <f>+Euchre!AV27</f>
        <v>5</v>
      </c>
      <c r="AO16" s="147">
        <f>+'Euchre Sub.'!AV26</f>
        <v>0</v>
      </c>
      <c r="AQ16" s="147"/>
      <c r="AR16" s="289">
        <f>SUM(AS16:CC16)</f>
        <v>876</v>
      </c>
      <c r="AS16" s="146">
        <f>+King!AH27</f>
        <v>8</v>
      </c>
      <c r="AT16" s="147">
        <f>+Buti!AW30</f>
        <v>21</v>
      </c>
      <c r="AU16" s="147">
        <f>+Pocha!AD24</f>
        <v>0</v>
      </c>
      <c r="AV16" s="147">
        <f>+Julepe!AJ23</f>
        <v>0</v>
      </c>
      <c r="AW16" s="147">
        <f>+Pumba!AZ24</f>
        <v>0</v>
      </c>
      <c r="AX16" s="147">
        <f>+Cors!AH24</f>
        <v>0</v>
      </c>
      <c r="AY16" s="147">
        <f>+Podrida!AH24</f>
        <v>0</v>
      </c>
      <c r="AZ16" s="147">
        <f>+Remigio!AK24</f>
        <v>0</v>
      </c>
      <c r="BA16" s="147">
        <f>+Buti3!AN22</f>
        <v>0</v>
      </c>
      <c r="BB16" s="147">
        <f>+Truc!AW23</f>
        <v>0</v>
      </c>
      <c r="BC16" s="147">
        <f>+Texas!L25</f>
        <v>0</v>
      </c>
      <c r="BD16" s="147">
        <f>+Omaha!T22</f>
        <v>0</v>
      </c>
      <c r="BE16" s="147">
        <f>+'Black Jack'!J22</f>
        <v>0</v>
      </c>
      <c r="BF16" s="147"/>
      <c r="BG16" s="147">
        <f>+Mus!AD22</f>
        <v>0</v>
      </c>
      <c r="BH16" s="147">
        <f>+Kul!L26</f>
        <v>5</v>
      </c>
      <c r="BI16" s="147">
        <f>+Manilla!AW26</f>
        <v>0</v>
      </c>
      <c r="BJ16" s="147">
        <f>+Tute!D26</f>
        <v>0</v>
      </c>
      <c r="BK16" s="147">
        <f>+'4 Duros'!D25</f>
        <v>0</v>
      </c>
      <c r="BL16" s="147">
        <f>+'Skull King'!T22</f>
        <v>0</v>
      </c>
      <c r="BM16" s="147"/>
      <c r="BN16" s="147">
        <f>+Wizard!V41</f>
        <v>84</v>
      </c>
      <c r="BO16" s="149">
        <f>+'Tute cabrò'!F22</f>
        <v>20</v>
      </c>
      <c r="BP16" s="147"/>
      <c r="BQ16" s="147">
        <f>+Escombra!AH27</f>
        <v>6</v>
      </c>
      <c r="BR16" s="147">
        <f>+'1000km'!J24</f>
        <v>0</v>
      </c>
      <c r="BS16" s="147">
        <f>+Cribbage!AX44</f>
        <v>7</v>
      </c>
      <c r="BT16" s="396">
        <f>+Canasta!AZ24-1</f>
        <v>0</v>
      </c>
      <c r="BU16" s="147">
        <f>+Portugués!H27</f>
        <v>0</v>
      </c>
      <c r="BV16" s="147">
        <f>+Tarot!J26</f>
        <v>0</v>
      </c>
      <c r="BW16" s="147">
        <f>+Guinyot!J24</f>
        <v>0</v>
      </c>
      <c r="BX16" s="147"/>
      <c r="BY16" s="147">
        <f>+Camelot!V35</f>
        <v>60</v>
      </c>
      <c r="BZ16" s="147">
        <f>+Magic!V35</f>
        <v>198</v>
      </c>
      <c r="CA16" s="147">
        <f>+'Wizard Classic'!V40</f>
        <v>459</v>
      </c>
      <c r="CB16" s="147">
        <f>+'5 Cogombres'!F25</f>
        <v>1</v>
      </c>
      <c r="CC16" s="147">
        <f>+Euchre!AW27</f>
        <v>7</v>
      </c>
      <c r="CD16" s="147">
        <f>+'Euchre Sub.'!AW26</f>
        <v>0</v>
      </c>
    </row>
    <row r="17" spans="1:82" ht="13.5" thickBot="1">
      <c r="A17" s="175">
        <f t="shared" si="0"/>
        <v>7</v>
      </c>
      <c r="B17" s="63" t="s">
        <v>178</v>
      </c>
      <c r="C17" s="103">
        <f>SUM(D17:AQ17)+AR17/10000</f>
        <v>80.084500000000006</v>
      </c>
      <c r="D17" s="146"/>
      <c r="E17" s="147"/>
      <c r="F17" s="147"/>
      <c r="G17" s="147"/>
      <c r="H17" s="147"/>
      <c r="I17" s="147"/>
      <c r="J17" s="147"/>
      <c r="K17" s="147"/>
      <c r="L17" s="147"/>
      <c r="M17" s="148"/>
      <c r="N17" s="147"/>
      <c r="O17" s="147"/>
      <c r="P17" s="149"/>
      <c r="Q17" s="147"/>
      <c r="R17" s="147"/>
      <c r="S17" s="147"/>
      <c r="T17" s="147"/>
      <c r="U17" s="149"/>
      <c r="V17" s="147"/>
      <c r="W17" s="149"/>
      <c r="X17" s="147"/>
      <c r="Y17" s="149">
        <f>+Wizard!BA41</f>
        <v>0</v>
      </c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>
        <f>+Camelot!AY35</f>
        <v>0</v>
      </c>
      <c r="AK17" s="147">
        <f>+Magic!AY35</f>
        <v>80</v>
      </c>
      <c r="AL17" s="147">
        <f>+'Wizard Classic'!BA40</f>
        <v>0</v>
      </c>
      <c r="AM17" s="147"/>
      <c r="AN17" s="147"/>
      <c r="AO17" s="147"/>
      <c r="AQ17" s="147"/>
      <c r="AR17" s="289">
        <f>SUM(AS17:CC17)</f>
        <v>845</v>
      </c>
      <c r="AS17" s="146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9"/>
      <c r="BK17" s="149"/>
      <c r="BL17" s="149"/>
      <c r="BM17" s="147"/>
      <c r="BN17" s="147">
        <f>+Wizard!BB41</f>
        <v>11</v>
      </c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>
        <f>+Camelot!AZ35</f>
        <v>0</v>
      </c>
      <c r="BZ17" s="147">
        <f>+Magic!AZ35</f>
        <v>571</v>
      </c>
      <c r="CA17" s="147">
        <f>+'Wizard Classic'!BB40</f>
        <v>263</v>
      </c>
      <c r="CB17" s="147"/>
      <c r="CC17" s="147"/>
      <c r="CD17" s="147"/>
    </row>
    <row r="18" spans="1:82" ht="13.5" thickBot="1">
      <c r="A18" s="175">
        <f t="shared" si="0"/>
        <v>8</v>
      </c>
      <c r="B18" s="63" t="s">
        <v>43</v>
      </c>
      <c r="C18" s="103">
        <f>SUM(D18:AQ18)+AR18/10000</f>
        <v>80.006799999999998</v>
      </c>
      <c r="D18" s="146">
        <f>+King!K27</f>
        <v>0</v>
      </c>
      <c r="E18" s="147">
        <f>+Buti!X30</f>
        <v>0</v>
      </c>
      <c r="F18" s="147">
        <f>+Pocha!Q24</f>
        <v>0</v>
      </c>
      <c r="G18" s="147">
        <f>+Julepe!Q23</f>
        <v>0</v>
      </c>
      <c r="H18" s="147">
        <f>+Pumba!X24</f>
        <v>0</v>
      </c>
      <c r="I18" s="147">
        <f>+Cors!AI24</f>
        <v>0</v>
      </c>
      <c r="J18" s="147">
        <f>+Podrida!Q24</f>
        <v>0</v>
      </c>
      <c r="K18" s="147">
        <f>+Buti3!X22</f>
        <v>0</v>
      </c>
      <c r="L18" s="147">
        <f>+Remigio!C24</f>
        <v>0</v>
      </c>
      <c r="M18" s="148">
        <f>+Truc!X23</f>
        <v>0</v>
      </c>
      <c r="N18" s="147">
        <f>+Texas!Q25</f>
        <v>0</v>
      </c>
      <c r="O18" s="147">
        <f>+Omaha!Q22</f>
        <v>0</v>
      </c>
      <c r="P18" s="147">
        <f>+'Black Jack'!Q22</f>
        <v>0</v>
      </c>
      <c r="Q18" s="147">
        <f>+Chinchón!C22</f>
        <v>0</v>
      </c>
      <c r="R18" s="147">
        <f>+Mus!Q22</f>
        <v>0</v>
      </c>
      <c r="S18" s="147">
        <f>+Kul!Q26</f>
        <v>0</v>
      </c>
      <c r="T18" s="147">
        <f>+Manilla!X26</f>
        <v>0</v>
      </c>
      <c r="U18" s="147">
        <f>+Tute!X26</f>
        <v>0</v>
      </c>
      <c r="V18" s="149">
        <f>+'4 Duros'!Q25</f>
        <v>0</v>
      </c>
      <c r="W18" s="147">
        <f>+'Skull King'!Q22</f>
        <v>0</v>
      </c>
      <c r="X18" s="147">
        <f>+Whist!X26</f>
        <v>0</v>
      </c>
      <c r="Y18" s="148"/>
      <c r="Z18" s="149">
        <f>+'Tute cabrò'!Q22</f>
        <v>0</v>
      </c>
      <c r="AA18" s="147">
        <f>+Copo!Q22</f>
        <v>0</v>
      </c>
      <c r="AB18" s="147">
        <f>+Escombra!AM27</f>
        <v>0</v>
      </c>
      <c r="AC18" s="147">
        <f>+'1000km'!X24</f>
        <v>0</v>
      </c>
      <c r="AD18" s="147">
        <f>+Cribbage!X29</f>
        <v>0</v>
      </c>
      <c r="AE18" s="147">
        <f>+Canasta!X24</f>
        <v>80</v>
      </c>
      <c r="AF18" s="147">
        <f>+Portugués!AM27</f>
        <v>0</v>
      </c>
      <c r="AG18" s="147">
        <f>+Tarot!X26</f>
        <v>0</v>
      </c>
      <c r="AH18" s="147">
        <f>+Guinyot!X24</f>
        <v>0</v>
      </c>
      <c r="AI18" s="147">
        <f>+'7 i mig'!Q22</f>
        <v>0</v>
      </c>
      <c r="AJ18" s="147"/>
      <c r="AK18" s="147"/>
      <c r="AL18" s="147">
        <f>+'Wizard Classic'!S40</f>
        <v>0</v>
      </c>
      <c r="AM18" s="147">
        <f>+'5 Cogombres'!Q25</f>
        <v>0</v>
      </c>
      <c r="AN18" s="147"/>
      <c r="AO18" s="147">
        <f>+'Euchre Sub.'!X26</f>
        <v>0</v>
      </c>
      <c r="AQ18" s="147"/>
      <c r="AR18" s="289">
        <f>SUM(AS18:CC18)</f>
        <v>68</v>
      </c>
      <c r="AS18" s="146">
        <f>+King!L27</f>
        <v>1</v>
      </c>
      <c r="AT18" s="382">
        <f>+Buti!Y30</f>
        <v>0</v>
      </c>
      <c r="AU18" s="147">
        <f>+Pocha!R24</f>
        <v>0</v>
      </c>
      <c r="AV18" s="147">
        <f>+Julepe!R23</f>
        <v>0</v>
      </c>
      <c r="AW18" s="147">
        <f>+Pumba!Y24</f>
        <v>0</v>
      </c>
      <c r="AX18" s="147">
        <f>+Cors!AJ24</f>
        <v>0</v>
      </c>
      <c r="AY18" s="147">
        <f>+Podrida!R24</f>
        <v>0</v>
      </c>
      <c r="AZ18" s="147">
        <f>+Remigio!D24</f>
        <v>0</v>
      </c>
      <c r="BA18" s="147">
        <f>+Buti3!Y22</f>
        <v>0</v>
      </c>
      <c r="BB18" s="147">
        <f>+Truc!Y23</f>
        <v>0</v>
      </c>
      <c r="BC18" s="147">
        <f>+Texas!R25</f>
        <v>0</v>
      </c>
      <c r="BD18" s="147">
        <f>+Omaha!R22</f>
        <v>0</v>
      </c>
      <c r="BE18" s="147">
        <f>+'Black Jack'!R22</f>
        <v>0</v>
      </c>
      <c r="BF18" s="147">
        <f>+Chinchón!D22</f>
        <v>0</v>
      </c>
      <c r="BG18" s="147">
        <f>+Mus!R22</f>
        <v>0</v>
      </c>
      <c r="BH18" s="147">
        <f>+Kul!R26</f>
        <v>2</v>
      </c>
      <c r="BI18" s="147">
        <f>+Manilla!Y26</f>
        <v>0</v>
      </c>
      <c r="BJ18" s="147">
        <f>+Tute!Y26</f>
        <v>0</v>
      </c>
      <c r="BK18" s="149">
        <f>+'4 Duros'!R25</f>
        <v>0</v>
      </c>
      <c r="BL18" s="147">
        <f>+'Skull King'!R22</f>
        <v>0</v>
      </c>
      <c r="BM18" s="147">
        <f>+Whist!Y26</f>
        <v>0</v>
      </c>
      <c r="BN18" s="147"/>
      <c r="BO18" s="149">
        <f>+'Tute cabrò'!R22</f>
        <v>0</v>
      </c>
      <c r="BP18" s="147">
        <f>+Copo!R22</f>
        <v>0</v>
      </c>
      <c r="BQ18" s="147">
        <f>+Escombra!AN27</f>
        <v>0</v>
      </c>
      <c r="BR18" s="147"/>
      <c r="BS18" s="147">
        <f>+Cribbage!Z44</f>
        <v>0</v>
      </c>
      <c r="BT18" s="147">
        <f>+Canasta!Y24</f>
        <v>61</v>
      </c>
      <c r="BU18" s="147">
        <f>+Portugués!AH27</f>
        <v>0</v>
      </c>
      <c r="BV18" s="147">
        <f>+Tarot!AW26</f>
        <v>0</v>
      </c>
      <c r="BW18" s="147">
        <f>+Guinyot!P24</f>
        <v>0</v>
      </c>
      <c r="BX18" s="147">
        <f>+'7 i mig'!R22</f>
        <v>0</v>
      </c>
      <c r="BY18" s="147"/>
      <c r="BZ18" s="147"/>
      <c r="CA18" s="147">
        <f>+'Wizard Classic'!T40</f>
        <v>3</v>
      </c>
      <c r="CB18" s="147">
        <f>+'5 Cogombres'!R25</f>
        <v>1</v>
      </c>
      <c r="CC18" s="147"/>
      <c r="CD18" s="147">
        <f>+'Euchre Sub.'!Y26</f>
        <v>0</v>
      </c>
    </row>
    <row r="19" spans="1:82" ht="13.5" thickBot="1">
      <c r="A19" s="175">
        <f t="shared" si="0"/>
        <v>9</v>
      </c>
      <c r="B19" s="63" t="s">
        <v>123</v>
      </c>
      <c r="C19" s="103">
        <f>SUM(D19:AQ19)+AR19/10000</f>
        <v>65.163899999999998</v>
      </c>
      <c r="D19" s="204"/>
      <c r="E19" s="147">
        <f>+Buti!AM30</f>
        <v>0</v>
      </c>
      <c r="F19" s="147">
        <f>+Pocha!C24</f>
        <v>0</v>
      </c>
      <c r="G19" s="147">
        <f>+Julepe!C23</f>
        <v>0</v>
      </c>
      <c r="H19" s="147">
        <f>+Pumba!O24</f>
        <v>0</v>
      </c>
      <c r="I19" s="147">
        <f>+Cors!Y24</f>
        <v>0</v>
      </c>
      <c r="J19" s="147">
        <f>+Podrida!Y24</f>
        <v>0</v>
      </c>
      <c r="K19" s="147"/>
      <c r="L19" s="147"/>
      <c r="M19" s="148">
        <f>+Truc!F23</f>
        <v>0</v>
      </c>
      <c r="N19" s="147">
        <f>+Texas!U25</f>
        <v>0</v>
      </c>
      <c r="O19" s="147">
        <f>+Omaha!AA22</f>
        <v>0</v>
      </c>
      <c r="P19" s="147">
        <f>+'Black Jack'!E22</f>
        <v>0</v>
      </c>
      <c r="Q19" s="149"/>
      <c r="R19" s="147">
        <f>+Mus!E22</f>
        <v>0</v>
      </c>
      <c r="S19" s="147">
        <f>+Kul!AK26</f>
        <v>0</v>
      </c>
      <c r="T19" s="147">
        <f>+Manilla!AM26</f>
        <v>0</v>
      </c>
      <c r="U19" s="147">
        <f>+Tute!AM26</f>
        <v>0</v>
      </c>
      <c r="V19" s="147"/>
      <c r="W19" s="147">
        <f>+'Skull King'!E22</f>
        <v>0</v>
      </c>
      <c r="X19" s="147">
        <f>+Whist!AM26</f>
        <v>0</v>
      </c>
      <c r="Y19" s="407">
        <f>+Wizard!C41</f>
        <v>0</v>
      </c>
      <c r="Z19" s="149">
        <f>+'Tute cabrò'!U22</f>
        <v>0</v>
      </c>
      <c r="AA19" s="147"/>
      <c r="AB19" s="147">
        <f>+Escombra!AA27</f>
        <v>0</v>
      </c>
      <c r="AC19" s="147"/>
      <c r="AD19" s="147">
        <f>+Cribbage!AM29</f>
        <v>0</v>
      </c>
      <c r="AE19" s="147"/>
      <c r="AF19" s="147">
        <f>+Portugués!E27</f>
        <v>0</v>
      </c>
      <c r="AG19" s="147">
        <f>+Tarot!AM26</f>
        <v>0</v>
      </c>
      <c r="AH19" s="147">
        <f>+Guinyot!O24</f>
        <v>0</v>
      </c>
      <c r="AI19" s="147">
        <f>+'7 i mig'!E22</f>
        <v>0</v>
      </c>
      <c r="AJ19" s="147">
        <f>+Camelot!C35</f>
        <v>40</v>
      </c>
      <c r="AK19" s="147">
        <f>+Magic!C35</f>
        <v>20</v>
      </c>
      <c r="AL19" s="147">
        <f>+'Wizard Classic'!C40</f>
        <v>5</v>
      </c>
      <c r="AM19" s="147">
        <f>+'5 Cogombres'!U25</f>
        <v>0</v>
      </c>
      <c r="AN19" s="147">
        <f>+Euchre!AM27</f>
        <v>0</v>
      </c>
      <c r="AO19" s="147">
        <f>+'Euchre Sub.'!AM26</f>
        <v>0</v>
      </c>
      <c r="AQ19" s="147"/>
      <c r="AR19" s="289">
        <f>SUM(AS19:CC19)</f>
        <v>1639</v>
      </c>
      <c r="AS19" s="204"/>
      <c r="AT19" s="147">
        <f>+Buti!AN30</f>
        <v>0</v>
      </c>
      <c r="AU19" s="147">
        <f>+Pocha!D24</f>
        <v>0</v>
      </c>
      <c r="AV19" s="147">
        <f>+Julepe!D23</f>
        <v>0</v>
      </c>
      <c r="AW19" s="147">
        <f>+Pumba!P24</f>
        <v>0</v>
      </c>
      <c r="AX19" s="147">
        <f>+Cors!Z24</f>
        <v>0</v>
      </c>
      <c r="AY19" s="147">
        <f>+Podrida!Z24</f>
        <v>0</v>
      </c>
      <c r="AZ19" s="147"/>
      <c r="BA19" s="147"/>
      <c r="BB19" s="147">
        <f>+Truc!G23</f>
        <v>0</v>
      </c>
      <c r="BC19" s="147">
        <f>+Texas!V25</f>
        <v>0</v>
      </c>
      <c r="BD19" s="147">
        <f>+Omaha!AB22</f>
        <v>0</v>
      </c>
      <c r="BE19" s="147">
        <f>+'Black Jack'!F22</f>
        <v>0</v>
      </c>
      <c r="BF19" s="149"/>
      <c r="BG19" s="147">
        <f>+Mus!F22</f>
        <v>0</v>
      </c>
      <c r="BH19" s="147">
        <f>+Kul!AL26</f>
        <v>2</v>
      </c>
      <c r="BI19" s="147">
        <f>+Manilla!AN26</f>
        <v>0</v>
      </c>
      <c r="BJ19" s="147">
        <f>+Tute!AN26</f>
        <v>0</v>
      </c>
      <c r="BK19" s="147">
        <f>+'4 Duros'!AF25</f>
        <v>0</v>
      </c>
      <c r="BL19" s="147">
        <f>+'Skull King'!F22</f>
        <v>0</v>
      </c>
      <c r="BM19" s="147">
        <f>+Whist!AN26</f>
        <v>0</v>
      </c>
      <c r="BN19" s="149">
        <f>+Wizard!D41</f>
        <v>112</v>
      </c>
      <c r="BO19" s="147">
        <f>+'Tute cabrò'!V22</f>
        <v>2</v>
      </c>
      <c r="BP19" s="147"/>
      <c r="BQ19" s="147">
        <f>+Escombra!AB27</f>
        <v>0</v>
      </c>
      <c r="BR19" s="147"/>
      <c r="BS19" s="147">
        <f>+Cribbage!AO44</f>
        <v>0</v>
      </c>
      <c r="BT19" s="147"/>
      <c r="BU19" s="147">
        <f>+Portugués!F27</f>
        <v>0</v>
      </c>
      <c r="BV19" s="147">
        <f>+Tarot!AN26</f>
        <v>0</v>
      </c>
      <c r="BW19" s="147">
        <f>+Guinyot!G24</f>
        <v>0</v>
      </c>
      <c r="BX19" s="147">
        <f>+'7 i mig'!F22</f>
        <v>0</v>
      </c>
      <c r="BY19" s="147">
        <f>+Camelot!D35</f>
        <v>145</v>
      </c>
      <c r="BZ19" s="147">
        <f>+Magic!D35</f>
        <v>508</v>
      </c>
      <c r="CA19" s="147">
        <f>+'Wizard Classic'!D40</f>
        <v>870</v>
      </c>
      <c r="CB19" s="147">
        <f>+'5 Cogombres'!V25</f>
        <v>0</v>
      </c>
      <c r="CC19" s="147">
        <f>+Euchre!AN27</f>
        <v>0</v>
      </c>
      <c r="CD19" s="147">
        <f>+'Euchre Sub.'!AN26</f>
        <v>0</v>
      </c>
    </row>
    <row r="20" spans="1:82" ht="13.5" thickBot="1">
      <c r="A20" s="175">
        <f t="shared" si="0"/>
        <v>10</v>
      </c>
      <c r="B20" s="63" t="s">
        <v>219</v>
      </c>
      <c r="C20" s="103">
        <f>SUM(D20:AQ20)+AR20/10000</f>
        <v>60.063600000000001</v>
      </c>
      <c r="D20" s="204">
        <f>+King!I27</f>
        <v>0</v>
      </c>
      <c r="E20" s="147"/>
      <c r="F20" s="147"/>
      <c r="G20" s="147"/>
      <c r="H20" s="147"/>
      <c r="I20" s="17"/>
      <c r="J20" s="147"/>
      <c r="K20" s="147"/>
      <c r="L20" s="147"/>
      <c r="M20" s="148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9">
        <f>+Wizard!W41</f>
        <v>0</v>
      </c>
      <c r="Z20" s="147"/>
      <c r="AA20" s="147"/>
      <c r="AB20" s="147"/>
      <c r="AC20" s="147"/>
      <c r="AD20" s="147">
        <f>+Cribbage!AD29</f>
        <v>0</v>
      </c>
      <c r="AE20" s="147"/>
      <c r="AF20" s="147"/>
      <c r="AG20" s="147"/>
      <c r="AH20" s="147"/>
      <c r="AI20" s="147"/>
      <c r="AJ20" s="147">
        <f>+Camelot!S35</f>
        <v>0</v>
      </c>
      <c r="AK20" s="147">
        <f>+Magic!S35</f>
        <v>0</v>
      </c>
      <c r="AL20" s="147">
        <f>+'Wizard Classic'!AS40</f>
        <v>40</v>
      </c>
      <c r="AM20" s="147"/>
      <c r="AN20" s="147">
        <f>+Euchre!AD27</f>
        <v>20</v>
      </c>
      <c r="AO20" s="147"/>
      <c r="AQ20" s="147"/>
      <c r="AR20" s="289">
        <f>SUM(AS20:CC20)</f>
        <v>636</v>
      </c>
      <c r="AS20" s="204">
        <f>+King!J27</f>
        <v>1</v>
      </c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>
        <f>+Wizard!X41</f>
        <v>35</v>
      </c>
      <c r="BO20" s="147"/>
      <c r="BP20" s="147"/>
      <c r="BQ20" s="147"/>
      <c r="BR20" s="147"/>
      <c r="BS20" s="147">
        <f>+Cribbage!AF44</f>
        <v>17</v>
      </c>
      <c r="BT20" s="147"/>
      <c r="BU20" s="147"/>
      <c r="BV20" s="147"/>
      <c r="BW20" s="147"/>
      <c r="BX20" s="147"/>
      <c r="BY20" s="147">
        <f>+Camelot!T35</f>
        <v>26</v>
      </c>
      <c r="BZ20" s="147">
        <f>+Magic!T35</f>
        <v>111</v>
      </c>
      <c r="CA20" s="147">
        <f>+'Wizard Classic'!AT40</f>
        <v>436</v>
      </c>
      <c r="CB20" s="147"/>
      <c r="CC20" s="147">
        <f>+Euchre!AE27</f>
        <v>10</v>
      </c>
      <c r="CD20" s="147"/>
    </row>
    <row r="21" spans="1:82" ht="13.5" thickBot="1">
      <c r="A21" s="175">
        <f t="shared" si="0"/>
        <v>11</v>
      </c>
      <c r="B21" s="63" t="s">
        <v>132</v>
      </c>
      <c r="C21" s="103">
        <f>SUM(D21:AQ21)+AR21/10000</f>
        <v>55.0214</v>
      </c>
      <c r="D21" s="204">
        <f>+King!Y27</f>
        <v>0</v>
      </c>
      <c r="E21" s="147">
        <f>+Buti!AP30</f>
        <v>0</v>
      </c>
      <c r="F21" s="147"/>
      <c r="G21" s="147"/>
      <c r="H21" s="147">
        <f>+Pumba!AM24</f>
        <v>20</v>
      </c>
      <c r="I21" s="147">
        <f>+Cors!AE24</f>
        <v>0</v>
      </c>
      <c r="J21" s="147">
        <f>+Podrida!AE24</f>
        <v>0</v>
      </c>
      <c r="K21" s="147">
        <f>+Buti3!AD22</f>
        <v>0</v>
      </c>
      <c r="L21" s="147">
        <f>+Remigio!AP24</f>
        <v>0</v>
      </c>
      <c r="M21" s="148"/>
      <c r="N21" s="147">
        <f>+Texas!AC25</f>
        <v>0</v>
      </c>
      <c r="O21" s="147">
        <f>+Omaha!K22</f>
        <v>0</v>
      </c>
      <c r="P21" s="147"/>
      <c r="Q21" s="147">
        <f>+Chinchón!F22</f>
        <v>0</v>
      </c>
      <c r="R21" s="147">
        <f>+Mus!U22</f>
        <v>0</v>
      </c>
      <c r="S21" s="147">
        <f>+Kul!AE26</f>
        <v>0</v>
      </c>
      <c r="T21" s="146">
        <f>+Manilla!AP26</f>
        <v>0</v>
      </c>
      <c r="U21" s="147">
        <f>+Tute!AP26</f>
        <v>0</v>
      </c>
      <c r="V21" s="147">
        <f>+'4 Duros'!AC25</f>
        <v>10</v>
      </c>
      <c r="W21" s="147"/>
      <c r="X21" s="147">
        <f>+Whist!AP26</f>
        <v>0</v>
      </c>
      <c r="Y21" s="149">
        <f>+Wizard!BS41</f>
        <v>0</v>
      </c>
      <c r="Z21" s="147">
        <f>+'Tute cabrò'!AE22</f>
        <v>0</v>
      </c>
      <c r="AA21" s="147"/>
      <c r="AB21" s="147">
        <f>+Escombra!Y27</f>
        <v>5</v>
      </c>
      <c r="AC21" s="147"/>
      <c r="AD21" s="147">
        <f>+Cribbage!R29</f>
        <v>0</v>
      </c>
      <c r="AE21" s="147"/>
      <c r="AF21" s="147"/>
      <c r="AG21" s="147"/>
      <c r="AH21" s="147"/>
      <c r="AI21" s="147"/>
      <c r="AJ21" s="147">
        <f>+Camelot!BG35</f>
        <v>0</v>
      </c>
      <c r="AK21" s="147">
        <f>+Magic!BG35</f>
        <v>0</v>
      </c>
      <c r="AL21" s="147"/>
      <c r="AM21" s="147">
        <f>+'5 Cogombres'!AK25</f>
        <v>20</v>
      </c>
      <c r="AN21" s="147">
        <f>+Euchre!AP27</f>
        <v>0</v>
      </c>
      <c r="AO21" s="147">
        <f>+'Euchre Sub.'!AP26</f>
        <v>0</v>
      </c>
      <c r="AQ21" s="147"/>
      <c r="AR21" s="289">
        <f>SUM(AS21:CC21)</f>
        <v>214</v>
      </c>
      <c r="AS21" s="146">
        <f>+King!Z27</f>
        <v>20</v>
      </c>
      <c r="AT21" s="147">
        <f>+Buti!AQ30</f>
        <v>57</v>
      </c>
      <c r="AU21" s="147"/>
      <c r="AV21" s="147"/>
      <c r="AW21" s="147">
        <f>+Pumba!AN24</f>
        <v>12</v>
      </c>
      <c r="AX21" s="147">
        <f>+Cors!AF24</f>
        <v>0</v>
      </c>
      <c r="AY21" s="147">
        <f>+Podrida!AF24</f>
        <v>0</v>
      </c>
      <c r="AZ21" s="147">
        <f>+Remigio!AQ24</f>
        <v>0</v>
      </c>
      <c r="BA21" s="147">
        <f>+Buti3!AE22</f>
        <v>0</v>
      </c>
      <c r="BB21" s="147"/>
      <c r="BC21" s="147">
        <f>+Texas!AD25</f>
        <v>0</v>
      </c>
      <c r="BD21" s="147">
        <f>+Omaha!L22</f>
        <v>0</v>
      </c>
      <c r="BE21" s="147"/>
      <c r="BF21" s="147">
        <f>+Chinchón!G22</f>
        <v>0</v>
      </c>
      <c r="BG21" s="147">
        <f>+Mus!V22</f>
        <v>0</v>
      </c>
      <c r="BH21" s="149">
        <f>+Kul!AF26</f>
        <v>29</v>
      </c>
      <c r="BI21" s="147">
        <f>+Manilla!AQ26</f>
        <v>0</v>
      </c>
      <c r="BJ21" s="147">
        <f>+Tute!AQ26</f>
        <v>0</v>
      </c>
      <c r="BK21" s="147">
        <f>+'4 Duros'!AD25</f>
        <v>7</v>
      </c>
      <c r="BL21" s="147"/>
      <c r="BM21" s="147">
        <f>+Whist!AQ26</f>
        <v>0</v>
      </c>
      <c r="BN21" s="147">
        <f>+Wizard!BT41</f>
        <v>6</v>
      </c>
      <c r="BO21" s="147">
        <f>+'Tute cabrò'!AF22</f>
        <v>9</v>
      </c>
      <c r="BP21" s="147"/>
      <c r="BQ21" s="147">
        <f>+Escombra!Z27</f>
        <v>30</v>
      </c>
      <c r="BR21" s="147">
        <f>+'1000km'!AE24</f>
        <v>0</v>
      </c>
      <c r="BS21" s="147">
        <f>+Cribbage!T44</f>
        <v>29</v>
      </c>
      <c r="BT21" s="147"/>
      <c r="BU21" s="147"/>
      <c r="BV21" s="147"/>
      <c r="BW21" s="147"/>
      <c r="BX21" s="147"/>
      <c r="BY21" s="147">
        <f>+Camelot!BH35</f>
        <v>0</v>
      </c>
      <c r="BZ21" s="147">
        <f>+Magic!BH35</f>
        <v>0</v>
      </c>
      <c r="CA21" s="147"/>
      <c r="CB21" s="147">
        <f>+'5 Cogombres'!AL25</f>
        <v>11</v>
      </c>
      <c r="CC21" s="147">
        <f>+Euchre!AQ27</f>
        <v>4</v>
      </c>
      <c r="CD21" s="147">
        <f>+'Euchre Sub.'!AQ26</f>
        <v>0</v>
      </c>
    </row>
    <row r="22" spans="1:82" ht="13.5" thickBot="1">
      <c r="A22" s="175">
        <f t="shared" si="0"/>
        <v>12</v>
      </c>
      <c r="B22" s="63" t="s">
        <v>62</v>
      </c>
      <c r="C22" s="103">
        <f>SUM(D22:AQ22)+AR22/10000</f>
        <v>45.06</v>
      </c>
      <c r="D22" s="146">
        <f>+King!AI27</f>
        <v>40</v>
      </c>
      <c r="E22" s="147">
        <f>+Buti!AS30</f>
        <v>5</v>
      </c>
      <c r="F22" s="147">
        <f>+Pocha!K24</f>
        <v>0</v>
      </c>
      <c r="G22" s="147">
        <f>+Julepe!AC23</f>
        <v>0</v>
      </c>
      <c r="H22" s="147">
        <f>+Pumba!AS24</f>
        <v>0</v>
      </c>
      <c r="I22" s="147"/>
      <c r="J22" s="147">
        <f>+Podrida!AI24</f>
        <v>0</v>
      </c>
      <c r="K22" s="147">
        <f>+Buti3!C22</f>
        <v>0</v>
      </c>
      <c r="L22" s="147">
        <f>+Remigio!O24</f>
        <v>0</v>
      </c>
      <c r="M22" s="148">
        <f>+Truc!AP23</f>
        <v>0</v>
      </c>
      <c r="N22" s="147">
        <f>+Texas!AG25</f>
        <v>0</v>
      </c>
      <c r="O22" s="147">
        <f>+Omaha!AC22</f>
        <v>0</v>
      </c>
      <c r="P22" s="147">
        <f>+'Black Jack'!K22</f>
        <v>0</v>
      </c>
      <c r="Q22" s="147">
        <f>+Chinchón!X22</f>
        <v>0</v>
      </c>
      <c r="R22" s="149">
        <f>+Mus!C22</f>
        <v>0</v>
      </c>
      <c r="S22" s="147">
        <f>+Kul!U26</f>
        <v>0</v>
      </c>
      <c r="T22" s="147">
        <f>+Manilla!AS26</f>
        <v>0</v>
      </c>
      <c r="U22" s="147">
        <f>+Tute!AV26</f>
        <v>0</v>
      </c>
      <c r="V22" s="147">
        <f>+'4 Duros'!AG25</f>
        <v>0</v>
      </c>
      <c r="W22" s="147">
        <f>+'Skull King'!C22</f>
        <v>0</v>
      </c>
      <c r="X22" s="147">
        <f>+Whist!AV26</f>
        <v>0</v>
      </c>
      <c r="Y22" s="149">
        <f>+Wizard!M41</f>
        <v>0</v>
      </c>
      <c r="Z22" s="147">
        <f>+'Tute cabrò'!K22</f>
        <v>0</v>
      </c>
      <c r="AA22" s="147">
        <f>+Copo!C22</f>
        <v>0</v>
      </c>
      <c r="AB22" s="147">
        <f>+Escombra!AI27</f>
        <v>0</v>
      </c>
      <c r="AC22" s="147">
        <f>+'1000km'!AS24</f>
        <v>0</v>
      </c>
      <c r="AD22" s="147">
        <f>+Cribbage!AS29</f>
        <v>0</v>
      </c>
      <c r="AE22" s="147">
        <f>+Canasta!AS24</f>
        <v>0</v>
      </c>
      <c r="AF22" s="147">
        <f>+Portugués!AI27</f>
        <v>0</v>
      </c>
      <c r="AG22" s="149">
        <f>+Tarot!AS26</f>
        <v>0</v>
      </c>
      <c r="AH22" s="147">
        <f>+Guinyot!AS24</f>
        <v>0</v>
      </c>
      <c r="AI22" s="147">
        <f>+'7 i mig'!K22</f>
        <v>0</v>
      </c>
      <c r="AJ22" s="149">
        <f>+Camelot!M35</f>
        <v>0</v>
      </c>
      <c r="AK22" s="149">
        <f>+Magic!M35</f>
        <v>0</v>
      </c>
      <c r="AL22" s="147">
        <f>+'Wizard Classic'!M40</f>
        <v>0</v>
      </c>
      <c r="AM22" s="149">
        <f>+'5 Cogombres'!K25</f>
        <v>0</v>
      </c>
      <c r="AN22" s="149">
        <f>+Euchre!AS27</f>
        <v>0</v>
      </c>
      <c r="AO22" s="149">
        <f>+'Euchre Sub.'!AS26</f>
        <v>0</v>
      </c>
      <c r="AQ22" s="147"/>
      <c r="AR22" s="289">
        <f>SUM(AS22:CC22)</f>
        <v>600</v>
      </c>
      <c r="AS22" s="146">
        <f>+King!AJ27</f>
        <v>11</v>
      </c>
      <c r="AT22" s="147">
        <f>+Buti!AT30</f>
        <v>21</v>
      </c>
      <c r="AU22" s="147">
        <f>+Pocha!L24</f>
        <v>0</v>
      </c>
      <c r="AV22" s="147">
        <f>+Julepe!AD23</f>
        <v>0</v>
      </c>
      <c r="AW22" s="147">
        <f>+Pumba!AT24</f>
        <v>0</v>
      </c>
      <c r="AX22" s="147"/>
      <c r="AY22" s="147">
        <f>+Podrida!AJ24</f>
        <v>0</v>
      </c>
      <c r="AZ22" s="147">
        <f>+Remigio!P24</f>
        <v>0</v>
      </c>
      <c r="BA22" s="147">
        <f>+Buti3!D22</f>
        <v>0</v>
      </c>
      <c r="BB22" s="147">
        <f>+Truc!AQ23</f>
        <v>0</v>
      </c>
      <c r="BC22" s="147">
        <f>+Texas!AH25</f>
        <v>0</v>
      </c>
      <c r="BD22" s="147">
        <f>+Omaha!AD22</f>
        <v>0</v>
      </c>
      <c r="BE22" s="147">
        <f>+'Black Jack'!L22</f>
        <v>0</v>
      </c>
      <c r="BF22" s="147">
        <f>+Chinchón!Y22</f>
        <v>0</v>
      </c>
      <c r="BG22" s="149">
        <f>+Mus!D22</f>
        <v>0</v>
      </c>
      <c r="BH22" s="149">
        <f>+Kul!V26</f>
        <v>2</v>
      </c>
      <c r="BI22" s="147">
        <f>+Manilla!AT26</f>
        <v>0</v>
      </c>
      <c r="BJ22" s="147">
        <f>+Tute!AW26</f>
        <v>0</v>
      </c>
      <c r="BK22" s="147">
        <f>+'4 Duros'!AH25</f>
        <v>0</v>
      </c>
      <c r="BL22" s="147">
        <f>+'Skull King'!D22</f>
        <v>0</v>
      </c>
      <c r="BM22" s="147">
        <f>+Whist!AW26</f>
        <v>0</v>
      </c>
      <c r="BN22" s="149">
        <f>+Wizard!N41</f>
        <v>68</v>
      </c>
      <c r="BO22" s="147">
        <f>+'Tute cabrò'!L22</f>
        <v>14</v>
      </c>
      <c r="BP22" s="147">
        <f>+Copo!D22</f>
        <v>0</v>
      </c>
      <c r="BQ22" s="147">
        <f>+Escombra!AJ27</f>
        <v>18</v>
      </c>
      <c r="BR22" s="147">
        <f>+'1000km'!AT24</f>
        <v>0</v>
      </c>
      <c r="BS22" s="147">
        <f>+Cribbage!AU44</f>
        <v>50</v>
      </c>
      <c r="BT22" s="396">
        <f>+Canasta!AT24-1</f>
        <v>0</v>
      </c>
      <c r="BU22" s="147">
        <f>+Portugués!L27</f>
        <v>0</v>
      </c>
      <c r="BV22" s="147">
        <f>+Portugués!AR27</f>
        <v>0</v>
      </c>
      <c r="BW22" s="147">
        <f>+Guinyot!AT24</f>
        <v>0</v>
      </c>
      <c r="BX22" s="147">
        <f>+'7 i mig'!L22</f>
        <v>0</v>
      </c>
      <c r="BY22" s="149">
        <f>+Camelot!N35</f>
        <v>0</v>
      </c>
      <c r="BZ22" s="149">
        <f>+Magic!N35</f>
        <v>2</v>
      </c>
      <c r="CA22" s="149">
        <f>+'Wizard Classic'!N40</f>
        <v>414</v>
      </c>
      <c r="CB22" s="149">
        <f>+'5 Cogombres'!L25</f>
        <v>0</v>
      </c>
      <c r="CC22" s="149">
        <f>+Euchre!AT27</f>
        <v>0</v>
      </c>
      <c r="CD22" s="149">
        <f>+'Euchre Sub.'!AT26</f>
        <v>0</v>
      </c>
    </row>
    <row r="23" spans="1:82" ht="13.5" customHeight="1" thickBot="1">
      <c r="A23" s="175">
        <f t="shared" si="0"/>
        <v>13</v>
      </c>
      <c r="B23" s="63" t="s">
        <v>177</v>
      </c>
      <c r="C23" s="103">
        <f>SUM(D23:AQ23)+AR23/10000</f>
        <v>40.072000000000003</v>
      </c>
      <c r="D23" s="146"/>
      <c r="E23" s="147"/>
      <c r="F23" s="147"/>
      <c r="G23" s="147"/>
      <c r="H23" s="147"/>
      <c r="I23" s="147"/>
      <c r="J23" s="147"/>
      <c r="K23" s="147"/>
      <c r="L23" s="147"/>
      <c r="M23" s="148"/>
      <c r="N23" s="147"/>
      <c r="O23" s="147"/>
      <c r="P23" s="147"/>
      <c r="Q23" s="147"/>
      <c r="R23" s="17"/>
      <c r="S23" s="147"/>
      <c r="T23" s="147"/>
      <c r="U23" s="147"/>
      <c r="V23" s="147"/>
      <c r="W23" s="147"/>
      <c r="X23" s="147"/>
      <c r="Y23" s="147">
        <f>+Wizard!BI41</f>
        <v>10</v>
      </c>
      <c r="Z23" s="147"/>
      <c r="AA23" s="147"/>
      <c r="AB23" s="149"/>
      <c r="AC23" s="147"/>
      <c r="AD23" s="147"/>
      <c r="AE23" s="147"/>
      <c r="AF23" s="147"/>
      <c r="AG23" s="147"/>
      <c r="AH23" s="147"/>
      <c r="AI23" s="147"/>
      <c r="AJ23" s="147">
        <f>+Camelot!BA35</f>
        <v>0</v>
      </c>
      <c r="AK23" s="147">
        <f>+Magic!BA35</f>
        <v>10</v>
      </c>
      <c r="AL23" s="149">
        <f>+'Wizard Classic'!BC40</f>
        <v>20</v>
      </c>
      <c r="AM23" s="147"/>
      <c r="AN23" s="147"/>
      <c r="AO23" s="147"/>
      <c r="AQ23" s="147"/>
      <c r="AR23" s="289">
        <f>SUM(AS23:CC23)</f>
        <v>720</v>
      </c>
      <c r="AS23" s="146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>
        <f>+Wizard!BJ41</f>
        <v>53</v>
      </c>
      <c r="BO23" s="147"/>
      <c r="BP23" s="147"/>
      <c r="BQ23" s="149"/>
      <c r="BR23" s="147"/>
      <c r="BS23" s="147"/>
      <c r="BT23" s="147"/>
      <c r="BU23" s="147"/>
      <c r="BV23" s="147"/>
      <c r="BW23" s="147"/>
      <c r="BX23" s="147"/>
      <c r="BY23" s="147">
        <f>+Camelot!BB35</f>
        <v>5</v>
      </c>
      <c r="BZ23" s="147">
        <f>+Magic!BB35</f>
        <v>282</v>
      </c>
      <c r="CA23" s="147">
        <f>+'Wizard Classic'!BD40</f>
        <v>380</v>
      </c>
      <c r="CB23" s="147"/>
      <c r="CC23" s="147"/>
      <c r="CD23" s="147"/>
    </row>
    <row r="24" spans="1:82" ht="13.5" thickBot="1">
      <c r="A24" s="175">
        <f t="shared" si="0"/>
        <v>14</v>
      </c>
      <c r="B24" s="63" t="s">
        <v>164</v>
      </c>
      <c r="C24" s="103">
        <f>SUM(D24:AQ24)+AR24/10000</f>
        <v>40.047499999999999</v>
      </c>
      <c r="D24" s="146"/>
      <c r="E24" s="147"/>
      <c r="F24" s="147">
        <f>+Pocha!AE24</f>
        <v>0</v>
      </c>
      <c r="G24" s="147">
        <f>+Julepe!Y23</f>
        <v>0</v>
      </c>
      <c r="H24" s="147">
        <f>+Pumba!AP24</f>
        <v>0</v>
      </c>
      <c r="I24" s="147">
        <f>+Cors!I24</f>
        <v>0</v>
      </c>
      <c r="J24" s="147"/>
      <c r="K24" s="147">
        <f>+Buti3!AJ22</f>
        <v>0</v>
      </c>
      <c r="L24" s="147"/>
      <c r="M24" s="148">
        <f>+Truc!C23</f>
        <v>0</v>
      </c>
      <c r="N24" s="147"/>
      <c r="O24" s="147">
        <f>+Omaha!Y22</f>
        <v>0</v>
      </c>
      <c r="P24" s="147">
        <f>+'Black Jack'!Y22</f>
        <v>0</v>
      </c>
      <c r="Q24" s="149">
        <f>+Chinchón!AJ22</f>
        <v>0</v>
      </c>
      <c r="R24" s="147"/>
      <c r="S24" s="147"/>
      <c r="T24" s="147">
        <f>+Manilla!AY26</f>
        <v>0</v>
      </c>
      <c r="U24" s="149"/>
      <c r="V24" s="147"/>
      <c r="W24" s="147">
        <f>+'Skull King'!I22</f>
        <v>0</v>
      </c>
      <c r="X24" s="147"/>
      <c r="Y24" s="147">
        <f>+Wizard!AI41</f>
        <v>40</v>
      </c>
      <c r="Z24" s="149"/>
      <c r="AA24" s="147">
        <f>+Copo!Y22</f>
        <v>0</v>
      </c>
      <c r="AB24" s="147"/>
      <c r="AC24" s="147"/>
      <c r="AD24" s="147"/>
      <c r="AE24" s="147">
        <f>+Canasta!AP24</f>
        <v>0</v>
      </c>
      <c r="AF24" s="149">
        <f>+Portugués!Y27</f>
        <v>0</v>
      </c>
      <c r="AG24" s="149"/>
      <c r="AH24" s="147"/>
      <c r="AI24" s="149"/>
      <c r="AJ24" s="149">
        <f>+Camelot!AI35</f>
        <v>0</v>
      </c>
      <c r="AK24" s="149">
        <f>+Magic!AI35</f>
        <v>0</v>
      </c>
      <c r="AL24" s="147">
        <f>+'Wizard Classic'!AI40</f>
        <v>0</v>
      </c>
      <c r="AM24" s="149"/>
      <c r="AN24" s="149"/>
      <c r="AO24" s="149"/>
      <c r="AQ24" s="149"/>
      <c r="AR24" s="289">
        <f>SUM(AS24:CC24)</f>
        <v>475</v>
      </c>
      <c r="AS24" s="146"/>
      <c r="AT24" s="147"/>
      <c r="AU24" s="147">
        <f>+Pocha!AF24</f>
        <v>0</v>
      </c>
      <c r="AV24" s="147">
        <f>+Julepe!Z23</f>
        <v>0</v>
      </c>
      <c r="AW24" s="147">
        <f>+Pumba!AQ24</f>
        <v>0</v>
      </c>
      <c r="AX24" s="147">
        <f>+Cors!J24</f>
        <v>0</v>
      </c>
      <c r="AY24" s="147"/>
      <c r="AZ24" s="147"/>
      <c r="BA24" s="147">
        <f>+Buti3!AK22</f>
        <v>0</v>
      </c>
      <c r="BB24" s="147">
        <f>+Truc!D23</f>
        <v>0</v>
      </c>
      <c r="BC24" s="147">
        <f>+Texas!Z25</f>
        <v>0</v>
      </c>
      <c r="BD24" s="147"/>
      <c r="BE24" s="147">
        <f>+'Black Jack'!Z22</f>
        <v>0</v>
      </c>
      <c r="BF24" s="149">
        <f>+Chinchón!AK22</f>
        <v>0</v>
      </c>
      <c r="BG24" s="147"/>
      <c r="BH24" s="147"/>
      <c r="BI24" s="147">
        <f>+Manilla!AZ26</f>
        <v>0</v>
      </c>
      <c r="BJ24" s="149"/>
      <c r="BK24" s="147"/>
      <c r="BL24" s="147">
        <f>+'Skull King'!J22</f>
        <v>0</v>
      </c>
      <c r="BM24" s="147"/>
      <c r="BN24" s="147">
        <f>+Wizard!AJ41</f>
        <v>84</v>
      </c>
      <c r="BO24" s="147"/>
      <c r="BP24" s="147">
        <f>+Copo!Z22</f>
        <v>0</v>
      </c>
      <c r="BQ24" s="147"/>
      <c r="BR24" s="147"/>
      <c r="BS24" s="147"/>
      <c r="BT24" s="396">
        <f>+Canasta!AQ24-1</f>
        <v>0</v>
      </c>
      <c r="BU24" s="149"/>
      <c r="BV24" s="149"/>
      <c r="BW24" s="147"/>
      <c r="BX24" s="149"/>
      <c r="BY24" s="149">
        <f>+Camelot!AJ35</f>
        <v>5</v>
      </c>
      <c r="BZ24" s="149">
        <f>+Magic!AJ35</f>
        <v>127</v>
      </c>
      <c r="CA24" s="149">
        <f>+'Wizard Classic'!AJ40</f>
        <v>259</v>
      </c>
      <c r="CB24" s="149"/>
      <c r="CC24" s="149"/>
      <c r="CD24" s="149"/>
    </row>
    <row r="25" spans="1:82" ht="13.5" thickBot="1">
      <c r="A25" s="175">
        <f t="shared" si="0"/>
        <v>15</v>
      </c>
      <c r="B25" s="63" t="s">
        <v>235</v>
      </c>
      <c r="C25" s="103">
        <f>SUM(D25:AQ25)+AR25/10000</f>
        <v>40.005499999999998</v>
      </c>
      <c r="D25" s="146"/>
      <c r="E25" s="147"/>
      <c r="F25" s="147"/>
      <c r="G25" s="147"/>
      <c r="H25" s="147"/>
      <c r="I25" s="147"/>
      <c r="J25" s="147"/>
      <c r="K25" s="147"/>
      <c r="L25" s="147"/>
      <c r="M25" s="148"/>
      <c r="N25" s="147"/>
      <c r="O25" s="147"/>
      <c r="P25" s="147"/>
      <c r="Q25" s="149"/>
      <c r="R25" s="147"/>
      <c r="S25" s="147"/>
      <c r="T25" s="147"/>
      <c r="U25" s="147"/>
      <c r="V25" s="147"/>
      <c r="W25" s="147"/>
      <c r="X25" s="147"/>
      <c r="Y25" s="147"/>
      <c r="Z25" s="149"/>
      <c r="AA25" s="147"/>
      <c r="AB25" s="147"/>
      <c r="AC25" s="147"/>
      <c r="AD25" s="147"/>
      <c r="AE25" s="147">
        <f>+Canasta!F24</f>
        <v>40</v>
      </c>
      <c r="AF25" s="147"/>
      <c r="AG25" s="147"/>
      <c r="AH25" s="147"/>
      <c r="AI25" s="147"/>
      <c r="AJ25" s="147"/>
      <c r="AK25" s="147"/>
      <c r="AL25" s="149"/>
      <c r="AM25" s="147"/>
      <c r="AN25" s="147"/>
      <c r="AO25" s="147"/>
      <c r="AQ25" s="147"/>
      <c r="AR25" s="289">
        <f>SUM(AS25:CC25)</f>
        <v>55</v>
      </c>
      <c r="AS25" s="146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9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>
        <f>+Canasta!G24</f>
        <v>55</v>
      </c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</row>
    <row r="26" spans="1:82" ht="13.5" thickBot="1">
      <c r="A26" s="175">
        <f t="shared" si="0"/>
        <v>16</v>
      </c>
      <c r="B26" s="63" t="s">
        <v>233</v>
      </c>
      <c r="C26" s="103">
        <f>SUM(D26:AQ26)+AR26/10000</f>
        <v>40.002099999999999</v>
      </c>
      <c r="D26" s="146"/>
      <c r="E26" s="147">
        <f>+Buti!BB30</f>
        <v>40</v>
      </c>
      <c r="F26" s="147"/>
      <c r="G26" s="147"/>
      <c r="H26" s="147"/>
      <c r="I26" s="147"/>
      <c r="J26" s="147"/>
      <c r="K26" s="147"/>
      <c r="L26" s="147"/>
      <c r="M26" s="148"/>
      <c r="N26" s="147"/>
      <c r="O26" s="147"/>
      <c r="P26" s="147"/>
      <c r="Q26" s="149"/>
      <c r="R26" s="149"/>
      <c r="S26" s="147"/>
      <c r="T26" s="149"/>
      <c r="U26" s="149"/>
      <c r="V26" s="147"/>
      <c r="W26" s="147"/>
      <c r="X26" s="149"/>
      <c r="Y26" s="149"/>
      <c r="Z26" s="147"/>
      <c r="AA26" s="149"/>
      <c r="AB26" s="149"/>
      <c r="AC26" s="149"/>
      <c r="AD26" s="147"/>
      <c r="AE26" s="147"/>
      <c r="AF26" s="149"/>
      <c r="AG26" s="149"/>
      <c r="AH26" s="147"/>
      <c r="AI26" s="149"/>
      <c r="AJ26" s="149"/>
      <c r="AK26" s="149"/>
      <c r="AL26" s="149"/>
      <c r="AM26" s="149"/>
      <c r="AN26" s="149"/>
      <c r="AO26" s="149"/>
      <c r="AQ26" s="149"/>
      <c r="AR26" s="289">
        <f>SUM(AS26:CC26)</f>
        <v>21</v>
      </c>
      <c r="AS26" s="146"/>
      <c r="AT26" s="147">
        <f>+Buti!BC30</f>
        <v>21</v>
      </c>
      <c r="AU26" s="147"/>
      <c r="AV26" s="147"/>
      <c r="AW26" s="147"/>
      <c r="AX26" s="147"/>
      <c r="AY26" s="147"/>
      <c r="AZ26" s="147"/>
      <c r="BA26" s="147"/>
      <c r="BB26" s="147"/>
      <c r="BC26" s="147"/>
      <c r="BD26" s="457"/>
      <c r="BE26" s="147"/>
      <c r="BF26" s="149"/>
      <c r="BG26" s="147"/>
      <c r="BH26" s="147"/>
      <c r="BI26" s="149"/>
      <c r="BJ26" s="149"/>
      <c r="BK26" s="147"/>
      <c r="BL26" s="147"/>
      <c r="BM26" s="149"/>
      <c r="BN26" s="149"/>
      <c r="BO26" s="147"/>
      <c r="BP26" s="149"/>
      <c r="BQ26" s="149"/>
      <c r="BR26" s="149"/>
      <c r="BS26" s="147"/>
      <c r="BT26" s="147"/>
      <c r="BU26" s="149"/>
      <c r="BV26" s="149"/>
      <c r="BW26" s="147"/>
      <c r="BX26" s="149"/>
      <c r="BY26" s="149"/>
      <c r="BZ26" s="149"/>
      <c r="CA26" s="149"/>
      <c r="CB26" s="149"/>
      <c r="CC26" s="149"/>
      <c r="CD26" s="149"/>
    </row>
    <row r="27" spans="1:82" ht="12.75" customHeight="1" thickBot="1">
      <c r="A27" s="175">
        <f t="shared" si="0"/>
        <v>17</v>
      </c>
      <c r="B27" s="63" t="s">
        <v>162</v>
      </c>
      <c r="C27" s="103">
        <f>SUM(D27:AQ27)+AR27/10000</f>
        <v>30.052099999999999</v>
      </c>
      <c r="D27" s="146"/>
      <c r="E27" s="147"/>
      <c r="F27" s="147">
        <f>+Pocha!Y24</f>
        <v>0</v>
      </c>
      <c r="G27" s="147">
        <f>+Julepe!AA23</f>
        <v>0</v>
      </c>
      <c r="H27" s="147"/>
      <c r="I27" s="147"/>
      <c r="J27" s="147"/>
      <c r="K27" s="147"/>
      <c r="L27" s="147"/>
      <c r="M27" s="148">
        <f>+Truc!O23</f>
        <v>0</v>
      </c>
      <c r="N27" s="147"/>
      <c r="O27" s="147"/>
      <c r="P27" s="147"/>
      <c r="Q27" s="149"/>
      <c r="R27" s="149"/>
      <c r="S27" s="147"/>
      <c r="T27" s="149">
        <f>+Manilla!BE26</f>
        <v>0</v>
      </c>
      <c r="U27" s="149"/>
      <c r="V27" s="147">
        <f>+'4 Duros'!AE25</f>
        <v>0</v>
      </c>
      <c r="W27" s="149">
        <f>+'Skull King'!K22</f>
        <v>0</v>
      </c>
      <c r="X27" s="149"/>
      <c r="Y27" s="147">
        <f>+Wizard!AY41</f>
        <v>20</v>
      </c>
      <c r="Z27" s="147"/>
      <c r="AA27" s="147"/>
      <c r="AB27" s="149"/>
      <c r="AC27" s="147"/>
      <c r="AD27" s="147"/>
      <c r="AE27" s="147"/>
      <c r="AF27" s="149"/>
      <c r="AG27" s="149"/>
      <c r="AH27" s="147"/>
      <c r="AI27" s="149"/>
      <c r="AJ27" s="149">
        <f>+Camelot!AW35</f>
        <v>0</v>
      </c>
      <c r="AK27" s="149">
        <f>+Magic!AW35</f>
        <v>0</v>
      </c>
      <c r="AL27" s="149">
        <f>+'Wizard Classic'!AY40</f>
        <v>10</v>
      </c>
      <c r="AM27" s="149"/>
      <c r="AN27" s="149"/>
      <c r="AO27" s="149"/>
      <c r="AQ27" s="149"/>
      <c r="AR27" s="289">
        <f>SUM(AS27:CC27)</f>
        <v>521</v>
      </c>
      <c r="AS27" s="146"/>
      <c r="AT27" s="147"/>
      <c r="AU27" s="147">
        <f>+Pocha!Z24</f>
        <v>0</v>
      </c>
      <c r="AV27" s="147">
        <f>+Julepe!AB23</f>
        <v>0</v>
      </c>
      <c r="AW27" s="147"/>
      <c r="AX27" s="147"/>
      <c r="AY27" s="147"/>
      <c r="AZ27" s="147"/>
      <c r="BA27" s="147"/>
      <c r="BB27" s="147">
        <f>+Truc!P23</f>
        <v>0</v>
      </c>
      <c r="BC27" s="147"/>
      <c r="BD27" s="147"/>
      <c r="BE27" s="147"/>
      <c r="BF27" s="149"/>
      <c r="BG27" s="147"/>
      <c r="BH27" s="147"/>
      <c r="BI27" s="149">
        <f>+Manilla!BF26</f>
        <v>0</v>
      </c>
      <c r="BJ27" s="149"/>
      <c r="BK27" s="147"/>
      <c r="BL27" s="149">
        <f>+'Skull King'!L22</f>
        <v>0</v>
      </c>
      <c r="BM27" s="149"/>
      <c r="BN27" s="147">
        <f>+Wizard!AZ41</f>
        <v>76</v>
      </c>
      <c r="BO27" s="147"/>
      <c r="BP27" s="147"/>
      <c r="BQ27" s="149"/>
      <c r="BR27" s="147"/>
      <c r="BS27" s="147"/>
      <c r="BT27" s="147"/>
      <c r="BU27" s="149"/>
      <c r="BV27" s="149"/>
      <c r="BW27" s="147"/>
      <c r="BX27" s="149"/>
      <c r="BY27" s="149">
        <f>+Camelot!AX35</f>
        <v>11</v>
      </c>
      <c r="BZ27" s="149">
        <f>+Magic!AX35</f>
        <v>29</v>
      </c>
      <c r="CA27" s="149">
        <f>+'Wizard Classic'!AZ40</f>
        <v>405</v>
      </c>
      <c r="CB27" s="149"/>
      <c r="CC27" s="149"/>
      <c r="CD27" s="149"/>
    </row>
    <row r="28" spans="1:82" ht="13.5" thickBot="1">
      <c r="A28" s="175">
        <f t="shared" si="0"/>
        <v>18</v>
      </c>
      <c r="B28" s="63" t="s">
        <v>232</v>
      </c>
      <c r="C28" s="103">
        <f>SUM(D28:AQ28)+AR28/10000</f>
        <v>20.003499999999999</v>
      </c>
      <c r="D28" s="146"/>
      <c r="E28" s="147"/>
      <c r="F28" s="147"/>
      <c r="G28" s="147"/>
      <c r="H28" s="147"/>
      <c r="I28" s="147"/>
      <c r="J28" s="147"/>
      <c r="K28" s="147"/>
      <c r="L28" s="147"/>
      <c r="M28" s="148"/>
      <c r="N28" s="147"/>
      <c r="O28" s="147"/>
      <c r="P28" s="147"/>
      <c r="Q28" s="149"/>
      <c r="R28" s="149"/>
      <c r="S28" s="149"/>
      <c r="T28" s="149"/>
      <c r="U28" s="149"/>
      <c r="V28" s="147"/>
      <c r="W28" s="149"/>
      <c r="X28" s="149"/>
      <c r="Y28" s="149"/>
      <c r="Z28" s="147"/>
      <c r="AA28" s="147"/>
      <c r="AB28" s="147"/>
      <c r="AC28" s="147"/>
      <c r="AD28" s="147"/>
      <c r="AE28" s="147">
        <f>+Canasta!C24</f>
        <v>20</v>
      </c>
      <c r="AF28" s="149"/>
      <c r="AG28" s="149"/>
      <c r="AH28" s="147"/>
      <c r="AI28" s="149"/>
      <c r="AJ28" s="149"/>
      <c r="AK28" s="149"/>
      <c r="AL28" s="149"/>
      <c r="AM28" s="149"/>
      <c r="AN28" s="149"/>
      <c r="AO28" s="149"/>
      <c r="AQ28" s="149"/>
      <c r="AR28" s="289">
        <f>SUM(AS28:CC28)</f>
        <v>35</v>
      </c>
      <c r="AS28" s="146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9"/>
      <c r="BG28" s="147"/>
      <c r="BH28" s="147"/>
      <c r="BI28" s="149"/>
      <c r="BJ28" s="149"/>
      <c r="BK28" s="147"/>
      <c r="BL28" s="147"/>
      <c r="BM28" s="149"/>
      <c r="BN28" s="149"/>
      <c r="BO28" s="147"/>
      <c r="BP28" s="147"/>
      <c r="BQ28" s="147"/>
      <c r="BR28" s="147"/>
      <c r="BS28" s="147"/>
      <c r="BT28" s="147">
        <f>+Canasta!D24</f>
        <v>35</v>
      </c>
      <c r="BU28" s="149"/>
      <c r="BV28" s="149"/>
      <c r="BW28" s="147"/>
      <c r="BX28" s="149"/>
      <c r="BY28" s="149"/>
      <c r="BZ28" s="149"/>
      <c r="CA28" s="149"/>
      <c r="CB28" s="149"/>
      <c r="CC28" s="149"/>
      <c r="CD28" s="149"/>
    </row>
    <row r="29" spans="1:82" ht="13.5" thickBot="1">
      <c r="A29" s="175">
        <f t="shared" si="0"/>
        <v>19</v>
      </c>
      <c r="B29" s="63" t="s">
        <v>142</v>
      </c>
      <c r="C29" s="103">
        <f>SUM(D29:AQ29)+AR29/10000</f>
        <v>20.002700000000001</v>
      </c>
      <c r="D29" s="204">
        <f>+King!W27</f>
        <v>0</v>
      </c>
      <c r="E29" s="147">
        <f>+Buti!AG30</f>
        <v>0</v>
      </c>
      <c r="F29" s="147">
        <f>+Pocha!W24</f>
        <v>0</v>
      </c>
      <c r="G29" s="147">
        <f>+Julepe!W23</f>
        <v>0</v>
      </c>
      <c r="H29" s="147">
        <f>+Pumba!AG24</f>
        <v>0</v>
      </c>
      <c r="I29" s="147"/>
      <c r="J29" s="147"/>
      <c r="K29" s="147">
        <f>+Buti3!AG22</f>
        <v>0</v>
      </c>
      <c r="L29" s="147">
        <f>+Remigio!AG24</f>
        <v>0</v>
      </c>
      <c r="M29" s="148">
        <f>+Truc!AG23</f>
        <v>0</v>
      </c>
      <c r="N29" s="147">
        <f>+Texas!W25</f>
        <v>0</v>
      </c>
      <c r="O29" s="147">
        <f>+Omaha!W22</f>
        <v>0</v>
      </c>
      <c r="P29" s="147">
        <f>+'Black Jack'!W22</f>
        <v>0</v>
      </c>
      <c r="Q29" s="149">
        <f>+Chinchón!AG22</f>
        <v>0</v>
      </c>
      <c r="R29" s="149">
        <f>+Mus!W22</f>
        <v>0</v>
      </c>
      <c r="S29" s="149">
        <f>+Kul!AM26</f>
        <v>20</v>
      </c>
      <c r="T29" s="149">
        <f>+Manilla!AG26</f>
        <v>0</v>
      </c>
      <c r="U29" s="149">
        <f>+Tute!AG26</f>
        <v>0</v>
      </c>
      <c r="V29" s="147">
        <f>+'4 Duros'!W25</f>
        <v>0</v>
      </c>
      <c r="W29" s="149">
        <f>+'Skull King'!W22</f>
        <v>0</v>
      </c>
      <c r="X29" s="149">
        <f>+Whist!AG26</f>
        <v>0</v>
      </c>
      <c r="Y29" s="149">
        <f>+Wizard!BK41</f>
        <v>0</v>
      </c>
      <c r="Z29" s="147">
        <f>+'Tute cabrò'!W22</f>
        <v>0</v>
      </c>
      <c r="AA29" s="147">
        <f>+Copo!W22</f>
        <v>0</v>
      </c>
      <c r="AB29" s="147">
        <f>+Escombra!W27</f>
        <v>0</v>
      </c>
      <c r="AC29" s="147">
        <f>+'1000km'!AG24</f>
        <v>0</v>
      </c>
      <c r="AD29" s="147">
        <f>+Cribbage!O29</f>
        <v>0</v>
      </c>
      <c r="AE29" s="147"/>
      <c r="AF29" s="149"/>
      <c r="AG29" s="149"/>
      <c r="AH29" s="147"/>
      <c r="AI29" s="149">
        <f>+'7 i mig'!W22</f>
        <v>0</v>
      </c>
      <c r="AJ29" s="149">
        <f>+Camelot!BC35</f>
        <v>0</v>
      </c>
      <c r="AK29" s="149">
        <f>+Magic!BC35</f>
        <v>0</v>
      </c>
      <c r="AL29" s="149"/>
      <c r="AM29" s="149">
        <f>+'5 Cogombres'!W25</f>
        <v>0</v>
      </c>
      <c r="AN29" s="149">
        <f>+Euchre!AG27</f>
        <v>0</v>
      </c>
      <c r="AO29" s="149">
        <f>+'Euchre Sub.'!AG26</f>
        <v>0</v>
      </c>
      <c r="AQ29" s="149"/>
      <c r="AR29" s="289">
        <f>SUM(AS29:CC29)</f>
        <v>27</v>
      </c>
      <c r="AS29" s="204">
        <f>+King!X27</f>
        <v>2</v>
      </c>
      <c r="AT29" s="147">
        <f>+Buti!AH30</f>
        <v>3</v>
      </c>
      <c r="AU29" s="147">
        <f>+Pocha!X24</f>
        <v>0</v>
      </c>
      <c r="AV29" s="147">
        <f>+Julepe!X23</f>
        <v>0</v>
      </c>
      <c r="AW29" s="147">
        <f>+Pumba!AH24</f>
        <v>4</v>
      </c>
      <c r="AX29" s="147"/>
      <c r="AY29" s="147"/>
      <c r="AZ29" s="147">
        <f>+Remigio!AH24</f>
        <v>0</v>
      </c>
      <c r="BA29" s="147">
        <f>+Buti3!AH22</f>
        <v>0</v>
      </c>
      <c r="BB29" s="147">
        <f>+Truc!AH23</f>
        <v>0</v>
      </c>
      <c r="BC29" s="147">
        <f>+Texas!X25</f>
        <v>0</v>
      </c>
      <c r="BD29" s="147">
        <f>+Omaha!X22</f>
        <v>0</v>
      </c>
      <c r="BE29" s="147">
        <f>+'Black Jack'!X22</f>
        <v>0</v>
      </c>
      <c r="BF29" s="149">
        <f>+Chinchón!AH22</f>
        <v>0</v>
      </c>
      <c r="BG29" s="147">
        <f>+Mus!X22</f>
        <v>0</v>
      </c>
      <c r="BH29" s="147">
        <f>+Kul!AN26</f>
        <v>6</v>
      </c>
      <c r="BI29" s="149">
        <f>+Manilla!AH26</f>
        <v>0</v>
      </c>
      <c r="BJ29" s="149">
        <f>+Tute!AH26</f>
        <v>0</v>
      </c>
      <c r="BK29" s="147">
        <f>+'4 Duros'!X25</f>
        <v>1</v>
      </c>
      <c r="BL29" s="147">
        <f>+'Skull King'!X22</f>
        <v>0</v>
      </c>
      <c r="BM29" s="149">
        <f>+Whist!AH26</f>
        <v>0</v>
      </c>
      <c r="BN29" s="147">
        <f>+Wizard!BL41</f>
        <v>3</v>
      </c>
      <c r="BO29" s="147">
        <f>+'Tute cabrò'!X22</f>
        <v>1</v>
      </c>
      <c r="BP29" s="147">
        <f>+Copo!X22</f>
        <v>0</v>
      </c>
      <c r="BQ29" s="147">
        <f>+Escombra!X27</f>
        <v>3</v>
      </c>
      <c r="BR29" s="147"/>
      <c r="BS29" s="147">
        <f>+Cribbage!Q44</f>
        <v>2</v>
      </c>
      <c r="BT29" s="147"/>
      <c r="BU29" s="149"/>
      <c r="BV29" s="149"/>
      <c r="BW29" s="147"/>
      <c r="BX29" s="149">
        <f>+'7 i mig'!X22</f>
        <v>0</v>
      </c>
      <c r="BY29" s="149">
        <f>+Camelot!BD35</f>
        <v>0</v>
      </c>
      <c r="BZ29" s="149">
        <f>+Magic!BD35</f>
        <v>0</v>
      </c>
      <c r="CA29" s="149"/>
      <c r="CB29" s="149">
        <f>+'5 Cogombres'!X25</f>
        <v>2</v>
      </c>
      <c r="CC29" s="149">
        <f>+Euchre!AH27</f>
        <v>0</v>
      </c>
      <c r="CD29" s="149">
        <f>+'Euchre Sub.'!AH26</f>
        <v>0</v>
      </c>
    </row>
    <row r="30" spans="1:82" ht="13.5" thickBot="1">
      <c r="A30" s="175">
        <f t="shared" si="0"/>
        <v>20</v>
      </c>
      <c r="B30" s="63" t="s">
        <v>210</v>
      </c>
      <c r="C30" s="103">
        <f>SUM(D30:AQ30)+AR30/10000</f>
        <v>20.001799999999999</v>
      </c>
      <c r="D30" s="146">
        <f>+King!Q27</f>
        <v>0</v>
      </c>
      <c r="E30" s="147">
        <f>+Buti!BE30</f>
        <v>20</v>
      </c>
      <c r="F30" s="147"/>
      <c r="G30" s="147"/>
      <c r="H30" s="147"/>
      <c r="I30" s="147"/>
      <c r="J30" s="147"/>
      <c r="K30" s="147"/>
      <c r="L30" s="147"/>
      <c r="M30" s="148"/>
      <c r="N30" s="147"/>
      <c r="O30" s="147"/>
      <c r="P30" s="147"/>
      <c r="Q30" s="149"/>
      <c r="R30" s="149"/>
      <c r="S30" s="147">
        <f>+Kul!AA26</f>
        <v>0</v>
      </c>
      <c r="T30" s="149"/>
      <c r="U30" s="149"/>
      <c r="V30" s="147"/>
      <c r="W30" s="149"/>
      <c r="X30" s="149"/>
      <c r="Y30" s="149">
        <f>+Wizard!AM41</f>
        <v>0</v>
      </c>
      <c r="Z30" s="147"/>
      <c r="AA30" s="147"/>
      <c r="AB30" s="147"/>
      <c r="AC30" s="147"/>
      <c r="AD30" s="147"/>
      <c r="AE30" s="147"/>
      <c r="AF30" s="149"/>
      <c r="AG30" s="149"/>
      <c r="AH30" s="147"/>
      <c r="AI30" s="149"/>
      <c r="AJ30" s="149"/>
      <c r="AK30" s="149"/>
      <c r="AL30" s="149"/>
      <c r="AM30" s="149"/>
      <c r="AN30" s="149"/>
      <c r="AO30" s="149"/>
      <c r="AQ30" s="149"/>
      <c r="AR30" s="289">
        <f>SUM(AS30:CC30)</f>
        <v>18</v>
      </c>
      <c r="AS30" s="146">
        <f>+King!R27</f>
        <v>2</v>
      </c>
      <c r="AT30" s="147">
        <f>+Buti!BF30</f>
        <v>12</v>
      </c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9"/>
      <c r="BG30" s="147"/>
      <c r="BH30" s="147">
        <f>+Kul!AB26</f>
        <v>2</v>
      </c>
      <c r="BI30" s="149"/>
      <c r="BJ30" s="149"/>
      <c r="BK30" s="147"/>
      <c r="BL30" s="147"/>
      <c r="BM30" s="149"/>
      <c r="BN30" s="147">
        <f>+Wizard!AN41</f>
        <v>2</v>
      </c>
      <c r="BO30" s="147"/>
      <c r="BP30" s="147"/>
      <c r="BQ30" s="147"/>
      <c r="BR30" s="147"/>
      <c r="BS30" s="147"/>
      <c r="BT30" s="147"/>
      <c r="BU30" s="149"/>
      <c r="BV30" s="149"/>
      <c r="BW30" s="147"/>
      <c r="BX30" s="149"/>
      <c r="BY30" s="149"/>
      <c r="BZ30" s="149"/>
      <c r="CA30" s="149"/>
      <c r="CB30" s="149"/>
      <c r="CC30" s="149"/>
      <c r="CD30" s="149"/>
    </row>
    <row r="31" spans="1:82" ht="13.5" customHeight="1" thickBot="1">
      <c r="A31" s="175">
        <f t="shared" si="0"/>
        <v>21</v>
      </c>
      <c r="B31" s="63" t="s">
        <v>191</v>
      </c>
      <c r="C31" s="103">
        <f>SUM(D31:AQ31)+AR31/10000</f>
        <v>15.0457</v>
      </c>
      <c r="D31" s="146"/>
      <c r="E31" s="147"/>
      <c r="F31" s="147"/>
      <c r="G31" s="147"/>
      <c r="H31" s="147"/>
      <c r="I31" s="147">
        <f>+Cors!E24</f>
        <v>0</v>
      </c>
      <c r="J31" s="147"/>
      <c r="K31" s="147"/>
      <c r="L31" s="147"/>
      <c r="M31" s="148"/>
      <c r="N31" s="147"/>
      <c r="O31" s="147"/>
      <c r="P31" s="149"/>
      <c r="Q31" s="149"/>
      <c r="R31" s="149"/>
      <c r="S31" s="147"/>
      <c r="T31" s="149"/>
      <c r="U31" s="149"/>
      <c r="V31" s="149"/>
      <c r="W31" s="149"/>
      <c r="X31" s="149"/>
      <c r="Y31" s="149"/>
      <c r="Z31" s="149"/>
      <c r="AA31" s="147"/>
      <c r="AB31" s="147"/>
      <c r="AC31" s="147"/>
      <c r="AD31" s="147"/>
      <c r="AE31" s="147"/>
      <c r="AF31" s="149"/>
      <c r="AG31" s="149"/>
      <c r="AH31" s="147"/>
      <c r="AI31" s="149"/>
      <c r="AJ31" s="149">
        <f>+Camelot!K35</f>
        <v>10</v>
      </c>
      <c r="AK31" s="149">
        <f>+Magic!K35</f>
        <v>5</v>
      </c>
      <c r="AL31" s="149">
        <f>+'Wizard Classic'!K40</f>
        <v>0</v>
      </c>
      <c r="AM31" s="149"/>
      <c r="AN31" s="149"/>
      <c r="AO31" s="149"/>
      <c r="AQ31" s="149"/>
      <c r="AR31" s="289">
        <f>SUM(AS31:CC31)</f>
        <v>457</v>
      </c>
      <c r="AS31" s="204"/>
      <c r="AT31" s="147"/>
      <c r="AU31" s="147"/>
      <c r="AV31" s="147"/>
      <c r="AW31" s="147"/>
      <c r="AX31" s="147">
        <f>+Cors!F24</f>
        <v>0</v>
      </c>
      <c r="AY31" s="147"/>
      <c r="AZ31" s="147"/>
      <c r="BA31" s="147"/>
      <c r="BB31" s="147"/>
      <c r="BC31" s="147"/>
      <c r="BD31" s="147"/>
      <c r="BE31" s="147"/>
      <c r="BF31" s="149"/>
      <c r="BG31" s="149"/>
      <c r="BH31" s="149"/>
      <c r="BI31" s="149"/>
      <c r="BJ31" s="149"/>
      <c r="BK31" s="149"/>
      <c r="BL31" s="149"/>
      <c r="BM31" s="149"/>
      <c r="BN31" s="149"/>
      <c r="BO31" s="149"/>
      <c r="BP31" s="147"/>
      <c r="BQ31" s="147"/>
      <c r="BR31" s="147"/>
      <c r="BS31" s="147"/>
      <c r="BT31" s="147"/>
      <c r="BU31" s="149"/>
      <c r="BV31" s="149"/>
      <c r="BW31" s="147"/>
      <c r="BX31" s="149"/>
      <c r="BY31" s="149">
        <f>+Camelot!L35</f>
        <v>39</v>
      </c>
      <c r="BZ31" s="149">
        <f>+Magic!L35</f>
        <v>214</v>
      </c>
      <c r="CA31" s="149">
        <f>+'Wizard Classic'!L40</f>
        <v>204</v>
      </c>
      <c r="CB31" s="149"/>
      <c r="CC31" s="149"/>
      <c r="CD31" s="149"/>
    </row>
    <row r="32" spans="1:82" ht="13.5" customHeight="1" thickBot="1">
      <c r="A32" s="175">
        <f t="shared" si="0"/>
        <v>22</v>
      </c>
      <c r="B32" s="63" t="s">
        <v>172</v>
      </c>
      <c r="C32" s="103">
        <f>SUM(D32:AQ32)+AR32/10000</f>
        <v>10.004200000000001</v>
      </c>
      <c r="D32" s="146"/>
      <c r="E32" s="147"/>
      <c r="F32" s="147"/>
      <c r="G32" s="147"/>
      <c r="H32" s="147"/>
      <c r="I32" s="147"/>
      <c r="J32" s="147"/>
      <c r="K32" s="147"/>
      <c r="L32" s="147"/>
      <c r="M32" s="148"/>
      <c r="N32" s="147"/>
      <c r="O32" s="147"/>
      <c r="P32" s="149"/>
      <c r="Q32" s="147"/>
      <c r="R32" s="149"/>
      <c r="S32" s="147"/>
      <c r="T32" s="149"/>
      <c r="U32" s="149"/>
      <c r="V32" s="149"/>
      <c r="W32" s="149"/>
      <c r="X32" s="149"/>
      <c r="Y32" s="149"/>
      <c r="Z32" s="17"/>
      <c r="AA32" s="147"/>
      <c r="AB32" s="147"/>
      <c r="AC32" s="147"/>
      <c r="AD32" s="147">
        <f>+Cribbage!AJ29</f>
        <v>0</v>
      </c>
      <c r="AE32" s="147"/>
      <c r="AF32" s="149"/>
      <c r="AG32" s="149"/>
      <c r="AH32" s="147"/>
      <c r="AI32" s="149"/>
      <c r="AJ32" s="149">
        <f>+Camelot!AS35</f>
        <v>0</v>
      </c>
      <c r="AK32" s="149">
        <f>+Magic!AS35</f>
        <v>0</v>
      </c>
      <c r="AL32" s="147"/>
      <c r="AM32" s="149"/>
      <c r="AN32" s="149">
        <f>+Euchre!BH27</f>
        <v>10</v>
      </c>
      <c r="AO32" s="149"/>
      <c r="AQ32" s="149"/>
      <c r="AR32" s="289">
        <f>SUM(AS32:CC32)</f>
        <v>42</v>
      </c>
      <c r="AS32" s="146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9"/>
      <c r="BH32" s="149"/>
      <c r="BI32" s="149"/>
      <c r="BJ32" s="149"/>
      <c r="BK32" s="149"/>
      <c r="BL32" s="149"/>
      <c r="BM32" s="149"/>
      <c r="BN32" s="149"/>
      <c r="BO32" s="149"/>
      <c r="BP32" s="147"/>
      <c r="BQ32" s="147"/>
      <c r="BR32" s="147"/>
      <c r="BS32" s="147">
        <f>+Cribbage!AL44</f>
        <v>0</v>
      </c>
      <c r="BT32" s="147"/>
      <c r="BU32" s="149"/>
      <c r="BV32" s="149"/>
      <c r="BW32" s="147"/>
      <c r="BX32" s="149"/>
      <c r="BY32" s="149">
        <f>+Camelot!AT35</f>
        <v>15</v>
      </c>
      <c r="BZ32" s="149">
        <f>+Magic!AT35</f>
        <v>0</v>
      </c>
      <c r="CA32" s="149">
        <f>+'Wizard Classic'!AV40</f>
        <v>16</v>
      </c>
      <c r="CB32" s="149"/>
      <c r="CC32" s="149">
        <f>+Euchre!BI27</f>
        <v>11</v>
      </c>
      <c r="CD32" s="149"/>
    </row>
    <row r="33" spans="1:82" ht="13.5" customHeight="1" thickBot="1">
      <c r="A33" s="175">
        <f t="shared" si="0"/>
        <v>23</v>
      </c>
      <c r="B33" s="63" t="s">
        <v>237</v>
      </c>
      <c r="C33" s="103">
        <f>SUM(D33:AQ33)+AR33/10000</f>
        <v>10.002800000000001</v>
      </c>
      <c r="D33" s="146"/>
      <c r="E33" s="147"/>
      <c r="F33" s="147"/>
      <c r="G33" s="147"/>
      <c r="H33" s="147"/>
      <c r="I33" s="147"/>
      <c r="J33" s="147"/>
      <c r="K33" s="147"/>
      <c r="L33" s="147"/>
      <c r="M33" s="148"/>
      <c r="N33" s="147"/>
      <c r="O33" s="147"/>
      <c r="P33" s="147"/>
      <c r="Q33" s="149"/>
      <c r="R33" s="149"/>
      <c r="S33" s="147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7"/>
      <c r="AE33" s="147">
        <f>+Canasta!R24</f>
        <v>10</v>
      </c>
      <c r="AF33" s="149"/>
      <c r="AG33" s="149"/>
      <c r="AH33" s="147"/>
      <c r="AI33" s="149"/>
      <c r="AJ33" s="149"/>
      <c r="AK33" s="149"/>
      <c r="AL33" s="147"/>
      <c r="AM33" s="149"/>
      <c r="AN33" s="149"/>
      <c r="AO33" s="149"/>
      <c r="AQ33" s="149"/>
      <c r="AR33" s="289">
        <f>SUM(AS33:CC33)</f>
        <v>28</v>
      </c>
      <c r="AS33" s="146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9"/>
      <c r="BG33" s="149"/>
      <c r="BH33" s="147"/>
      <c r="BI33" s="149"/>
      <c r="BJ33" s="149"/>
      <c r="BK33" s="149"/>
      <c r="BL33" s="149"/>
      <c r="BM33" s="149"/>
      <c r="BN33" s="149"/>
      <c r="BO33" s="149"/>
      <c r="BP33" s="149"/>
      <c r="BQ33" s="149"/>
      <c r="BR33" s="149"/>
      <c r="BS33" s="147"/>
      <c r="BT33" s="147">
        <f>+Canasta!S24</f>
        <v>28</v>
      </c>
      <c r="BU33" s="149"/>
      <c r="BV33" s="149"/>
      <c r="BW33" s="147"/>
      <c r="BX33" s="149"/>
      <c r="BY33" s="149"/>
      <c r="BZ33" s="149"/>
      <c r="CA33" s="147"/>
      <c r="CB33" s="149"/>
      <c r="CC33" s="149"/>
      <c r="CD33" s="149"/>
    </row>
    <row r="34" spans="1:82" ht="13.5" customHeight="1" thickBot="1">
      <c r="A34" s="175">
        <f t="shared" si="0"/>
        <v>24</v>
      </c>
      <c r="B34" s="63" t="s">
        <v>228</v>
      </c>
      <c r="C34" s="103">
        <f>SUM(D34:AQ34)+AR34/10000</f>
        <v>10.001099999999999</v>
      </c>
      <c r="D34" s="146">
        <f>+King!E27</f>
        <v>10</v>
      </c>
      <c r="E34" s="147">
        <f>+Buti!BN30</f>
        <v>0</v>
      </c>
      <c r="F34" s="147"/>
      <c r="G34" s="147"/>
      <c r="H34" s="147"/>
      <c r="I34" s="147"/>
      <c r="J34" s="147"/>
      <c r="K34" s="147"/>
      <c r="L34" s="147"/>
      <c r="M34" s="148"/>
      <c r="N34" s="147"/>
      <c r="O34" s="147"/>
      <c r="P34" s="147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7"/>
      <c r="AE34" s="147"/>
      <c r="AF34" s="149"/>
      <c r="AG34" s="149"/>
      <c r="AH34" s="147"/>
      <c r="AI34" s="149"/>
      <c r="AJ34" s="149"/>
      <c r="AK34" s="149"/>
      <c r="AL34" s="149"/>
      <c r="AM34" s="149"/>
      <c r="AN34" s="149"/>
      <c r="AO34" s="149"/>
      <c r="AQ34" s="149"/>
      <c r="AR34" s="289">
        <f>SUM(AS34:CC34)</f>
        <v>11</v>
      </c>
      <c r="AS34" s="146">
        <f>+King!F27</f>
        <v>6</v>
      </c>
      <c r="AT34" s="147">
        <f>+Buti!BO30</f>
        <v>5</v>
      </c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9"/>
      <c r="BG34" s="149"/>
      <c r="BH34" s="149"/>
      <c r="BI34" s="149"/>
      <c r="BJ34" s="149"/>
      <c r="BK34" s="149"/>
      <c r="BL34" s="149"/>
      <c r="BM34" s="149"/>
      <c r="BN34" s="147"/>
      <c r="BO34" s="149"/>
      <c r="BP34" s="149"/>
      <c r="BQ34" s="149"/>
      <c r="BR34" s="149"/>
      <c r="BS34" s="147"/>
      <c r="BT34" s="147"/>
      <c r="BU34" s="149"/>
      <c r="BV34" s="149"/>
      <c r="BW34" s="147"/>
      <c r="BX34" s="149"/>
      <c r="BY34" s="149"/>
      <c r="BZ34" s="149"/>
      <c r="CA34" s="149"/>
      <c r="CB34" s="149"/>
      <c r="CC34" s="149"/>
      <c r="CD34" s="149"/>
    </row>
    <row r="35" spans="1:82" ht="13.5" customHeight="1" thickBot="1">
      <c r="A35" s="175">
        <f t="shared" si="0"/>
        <v>25</v>
      </c>
      <c r="B35" s="63" t="s">
        <v>121</v>
      </c>
      <c r="C35" s="103">
        <f>SUM(D35:AQ35)+AR35/10000</f>
        <v>5.0351999999999997</v>
      </c>
      <c r="D35" s="204"/>
      <c r="E35" s="147"/>
      <c r="F35" s="147"/>
      <c r="G35" s="147"/>
      <c r="H35" s="147"/>
      <c r="I35" s="147">
        <f>+Cors!S24</f>
        <v>0</v>
      </c>
      <c r="J35" s="147"/>
      <c r="K35" s="147"/>
      <c r="L35" s="147"/>
      <c r="M35" s="148"/>
      <c r="N35" s="147"/>
      <c r="O35" s="147">
        <f>+Omaha!E22</f>
        <v>0</v>
      </c>
      <c r="P35" s="147"/>
      <c r="Q35" s="149"/>
      <c r="R35" s="149"/>
      <c r="S35" s="149"/>
      <c r="T35" s="149"/>
      <c r="U35" s="149"/>
      <c r="V35" s="149">
        <f>+'4 Duros'!AK25</f>
        <v>0</v>
      </c>
      <c r="W35" s="149">
        <f>+'Skull King'!AA22</f>
        <v>0</v>
      </c>
      <c r="X35" s="149"/>
      <c r="Y35" s="149">
        <f>+Wizard!Y41</f>
        <v>5</v>
      </c>
      <c r="Z35" s="149"/>
      <c r="AA35" s="149">
        <f>+Copo!K22</f>
        <v>0</v>
      </c>
      <c r="AB35" s="149"/>
      <c r="AC35" s="147"/>
      <c r="AD35" s="147"/>
      <c r="AE35" s="147"/>
      <c r="AF35" s="149"/>
      <c r="AG35" s="149"/>
      <c r="AH35" s="147">
        <f>+Guinyot!AJ24</f>
        <v>0</v>
      </c>
      <c r="AI35" s="149"/>
      <c r="AJ35" s="149">
        <f>+Camelot!Y35</f>
        <v>0</v>
      </c>
      <c r="AK35" s="149">
        <f>+Magic!Y35</f>
        <v>0</v>
      </c>
      <c r="AL35" s="149">
        <f>+'Wizard Classic'!Y40</f>
        <v>0</v>
      </c>
      <c r="AM35" s="149"/>
      <c r="AN35" s="149"/>
      <c r="AO35" s="149"/>
      <c r="AQ35" s="149"/>
      <c r="AR35" s="289">
        <f>SUM(AS35:CC35)</f>
        <v>352</v>
      </c>
      <c r="AS35" s="204"/>
      <c r="AT35" s="147"/>
      <c r="AU35" s="147"/>
      <c r="AV35" s="147"/>
      <c r="AW35" s="147"/>
      <c r="AX35" s="147">
        <f>+Cors!T24</f>
        <v>0</v>
      </c>
      <c r="AY35" s="147"/>
      <c r="AZ35" s="147"/>
      <c r="BA35" s="147"/>
      <c r="BB35" s="147"/>
      <c r="BC35" s="147"/>
      <c r="BD35" s="147">
        <f>+Omaha!F22</f>
        <v>0</v>
      </c>
      <c r="BE35" s="147"/>
      <c r="BF35" s="149"/>
      <c r="BG35" s="149"/>
      <c r="BH35" s="149"/>
      <c r="BI35" s="149"/>
      <c r="BJ35" s="149"/>
      <c r="BK35" s="149">
        <f>+'4 Duros'!AL25</f>
        <v>0</v>
      </c>
      <c r="BL35" s="149">
        <f>+'Skull King'!AB22</f>
        <v>0</v>
      </c>
      <c r="BM35" s="149"/>
      <c r="BN35" s="149">
        <f>+Wizard!Z41</f>
        <v>85</v>
      </c>
      <c r="BO35" s="149"/>
      <c r="BP35" s="149">
        <f>+Copo!L22</f>
        <v>0</v>
      </c>
      <c r="BQ35" s="149"/>
      <c r="BR35" s="147"/>
      <c r="BS35" s="147"/>
      <c r="BT35" s="147"/>
      <c r="BU35" s="149"/>
      <c r="BV35" s="149"/>
      <c r="BW35" s="147">
        <f>+Guinyot!M24</f>
        <v>0</v>
      </c>
      <c r="BX35" s="149"/>
      <c r="BY35" s="149">
        <f>+Camelot!Z35</f>
        <v>3</v>
      </c>
      <c r="BZ35" s="149">
        <f>+Magic!Z35</f>
        <v>55</v>
      </c>
      <c r="CA35" s="149">
        <f>+'Wizard Classic'!Z40</f>
        <v>209</v>
      </c>
      <c r="CB35" s="149"/>
      <c r="CC35" s="149"/>
      <c r="CD35" s="149"/>
    </row>
    <row r="36" spans="1:82" ht="13.5" customHeight="1" thickBot="1">
      <c r="A36" s="175">
        <f t="shared" si="0"/>
        <v>26</v>
      </c>
      <c r="B36" s="63" t="s">
        <v>159</v>
      </c>
      <c r="C36" s="103">
        <f>SUM(D36:AQ36)+AR36/10000</f>
        <v>5.0225999999999997</v>
      </c>
      <c r="D36" s="204">
        <f>+King!AE27</f>
        <v>0</v>
      </c>
      <c r="E36" s="147">
        <f>+Buti!C30</f>
        <v>0</v>
      </c>
      <c r="F36" s="147"/>
      <c r="G36" s="147"/>
      <c r="H36" s="147">
        <f>+Pumba!F24</f>
        <v>0</v>
      </c>
      <c r="I36" s="147">
        <f>+Cors!Q24</f>
        <v>0</v>
      </c>
      <c r="J36" s="147">
        <f>+Podrida!K24</f>
        <v>0</v>
      </c>
      <c r="K36" s="147">
        <f>+Buti3!F22</f>
        <v>0</v>
      </c>
      <c r="L36" s="147">
        <f>+Remigio!X24</f>
        <v>0</v>
      </c>
      <c r="M36" s="148">
        <f>+Truc!AJ23</f>
        <v>0</v>
      </c>
      <c r="N36" s="147"/>
      <c r="O36" s="147"/>
      <c r="P36" s="147">
        <f>+'Black Jack'!C22</f>
        <v>0</v>
      </c>
      <c r="Q36" s="147"/>
      <c r="R36" s="149"/>
      <c r="S36" s="149">
        <f>+Kul!C26</f>
        <v>0</v>
      </c>
      <c r="T36" s="149">
        <f>+Manilla!C26</f>
        <v>0</v>
      </c>
      <c r="U36" s="149">
        <f>+Tute!AY26</f>
        <v>0</v>
      </c>
      <c r="V36" s="149"/>
      <c r="W36" s="149">
        <f>+'Skull King'!AC22</f>
        <v>0</v>
      </c>
      <c r="X36" s="149">
        <f>+Whist!C26</f>
        <v>0</v>
      </c>
      <c r="Y36" s="149">
        <f>+Wizard!E41</f>
        <v>0</v>
      </c>
      <c r="Z36" s="149">
        <f>+'Tute cabrò'!AA22</f>
        <v>5</v>
      </c>
      <c r="AA36" s="149"/>
      <c r="AB36" s="375">
        <f>+Escombra!S27</f>
        <v>0</v>
      </c>
      <c r="AC36" s="149">
        <f>+'1000km'!C24</f>
        <v>0</v>
      </c>
      <c r="AD36" s="147">
        <f>+Cribbage!AG29</f>
        <v>0</v>
      </c>
      <c r="AE36" s="147"/>
      <c r="AF36" s="149"/>
      <c r="AG36" s="149"/>
      <c r="AH36" s="147">
        <f>+Guinyot!F24</f>
        <v>0</v>
      </c>
      <c r="AI36" s="149">
        <f>+'7 i mig'!C22</f>
        <v>0</v>
      </c>
      <c r="AJ36" s="149">
        <f>+Camelot!E35</f>
        <v>0</v>
      </c>
      <c r="AK36" s="149">
        <f>+Magic!E35</f>
        <v>0</v>
      </c>
      <c r="AL36" s="149">
        <f>+'Wizard Classic'!E40</f>
        <v>0</v>
      </c>
      <c r="AM36" s="149">
        <f>+'5 Cogombres'!AA25</f>
        <v>0</v>
      </c>
      <c r="AN36" s="149">
        <f>+Euchre!C27</f>
        <v>0</v>
      </c>
      <c r="AO36" s="149">
        <f>+'Euchre Sub.'!C26</f>
        <v>0</v>
      </c>
      <c r="AQ36" s="149"/>
      <c r="AR36" s="289">
        <f>SUM(AS36:CC36)</f>
        <v>226</v>
      </c>
      <c r="AS36" s="204">
        <f>+King!AF27</f>
        <v>3</v>
      </c>
      <c r="AT36" s="147">
        <f>+Buti!D30</f>
        <v>2</v>
      </c>
      <c r="AU36" s="147"/>
      <c r="AV36" s="147"/>
      <c r="AW36" s="147">
        <f>+Pumba!G24</f>
        <v>0</v>
      </c>
      <c r="AX36" s="147">
        <f>+Cors!R24</f>
        <v>0</v>
      </c>
      <c r="AY36" s="147">
        <f>+Podrida!L24</f>
        <v>0</v>
      </c>
      <c r="AZ36" s="147">
        <f>+Remigio!Y24</f>
        <v>0</v>
      </c>
      <c r="BA36" s="147">
        <f>+Buti3!G22</f>
        <v>0</v>
      </c>
      <c r="BB36" s="147">
        <f>+Truc!AK23</f>
        <v>0</v>
      </c>
      <c r="BC36" s="147"/>
      <c r="BD36" s="147"/>
      <c r="BE36" s="147">
        <f>+'Black Jack'!D22</f>
        <v>0</v>
      </c>
      <c r="BF36" s="147"/>
      <c r="BG36" s="149"/>
      <c r="BH36" s="149">
        <f>+Kul!D26</f>
        <v>3</v>
      </c>
      <c r="BI36" s="149">
        <f>+Manilla!D26</f>
        <v>0</v>
      </c>
      <c r="BJ36" s="149">
        <f>+Tute!AZ26</f>
        <v>0</v>
      </c>
      <c r="BK36" s="149"/>
      <c r="BL36" s="149">
        <f>+'Skull King'!AD22</f>
        <v>0</v>
      </c>
      <c r="BM36" s="149">
        <f>+Whist!D26</f>
        <v>0</v>
      </c>
      <c r="BN36" s="149">
        <f>+Wizard!F41</f>
        <v>39</v>
      </c>
      <c r="BO36" s="149">
        <f>+'Tute cabrò'!AB22</f>
        <v>15</v>
      </c>
      <c r="BP36" s="149"/>
      <c r="BQ36" s="375">
        <f>+Escombra!T27</f>
        <v>0</v>
      </c>
      <c r="BR36" s="149">
        <f>+'1000km'!D24</f>
        <v>0</v>
      </c>
      <c r="BS36" s="147">
        <f>+Cribbage!AI44</f>
        <v>0</v>
      </c>
      <c r="BT36" s="147"/>
      <c r="BU36" s="149"/>
      <c r="BV36" s="149"/>
      <c r="BW36" s="147"/>
      <c r="BX36" s="149">
        <f>+'7 i mig'!D22</f>
        <v>0</v>
      </c>
      <c r="BY36" s="149">
        <f>+Camelot!F35</f>
        <v>21</v>
      </c>
      <c r="BZ36" s="149">
        <f>+Magic!F35</f>
        <v>36</v>
      </c>
      <c r="CA36" s="149">
        <f>+'Wizard Classic'!F40</f>
        <v>106</v>
      </c>
      <c r="CB36" s="149">
        <f>+'5 Cogombres'!AB25</f>
        <v>1</v>
      </c>
      <c r="CC36" s="149">
        <f>+Euchre!D27</f>
        <v>0</v>
      </c>
      <c r="CD36" s="149">
        <f>+'Euchre Sub.'!D26</f>
        <v>0</v>
      </c>
    </row>
    <row r="37" spans="1:82" ht="13.5" customHeight="1" thickBot="1">
      <c r="A37" s="175">
        <f t="shared" si="0"/>
        <v>27</v>
      </c>
      <c r="B37" s="63" t="s">
        <v>196</v>
      </c>
      <c r="C37" s="103">
        <f>SUM(D37:AQ37)+AR37/10000</f>
        <v>5.0045999999999999</v>
      </c>
      <c r="D37" s="146"/>
      <c r="E37" s="147"/>
      <c r="F37" s="147"/>
      <c r="G37" s="147"/>
      <c r="H37" s="147"/>
      <c r="I37" s="147"/>
      <c r="J37" s="147"/>
      <c r="K37" s="147"/>
      <c r="L37" s="147"/>
      <c r="M37" s="148"/>
      <c r="N37" s="147"/>
      <c r="O37" s="147"/>
      <c r="P37" s="147"/>
      <c r="Q37" s="149"/>
      <c r="R37" s="149"/>
      <c r="S37" s="149"/>
      <c r="T37" s="149"/>
      <c r="U37" s="149"/>
      <c r="V37" s="149"/>
      <c r="W37" s="149"/>
      <c r="X37" s="149"/>
      <c r="Y37" s="147"/>
      <c r="Z37" s="149"/>
      <c r="AA37" s="149"/>
      <c r="AB37" s="149"/>
      <c r="AC37" s="149"/>
      <c r="AD37" s="147"/>
      <c r="AE37" s="147">
        <f>+Canasta!L24</f>
        <v>5</v>
      </c>
      <c r="AF37" s="149"/>
      <c r="AG37" s="149"/>
      <c r="AH37" s="147"/>
      <c r="AI37" s="149"/>
      <c r="AJ37" s="149"/>
      <c r="AK37" s="149"/>
      <c r="AL37" s="149"/>
      <c r="AM37" s="149"/>
      <c r="AN37" s="149"/>
      <c r="AO37" s="149"/>
      <c r="AQ37" s="149"/>
      <c r="AR37" s="289">
        <f>SUM(AS37:CC37)</f>
        <v>46</v>
      </c>
      <c r="AS37" s="146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9"/>
      <c r="BG37" s="149"/>
      <c r="BH37" s="147"/>
      <c r="BI37" s="149"/>
      <c r="BJ37" s="149"/>
      <c r="BK37" s="149"/>
      <c r="BL37" s="149"/>
      <c r="BM37" s="149"/>
      <c r="BN37" s="147"/>
      <c r="BO37" s="149"/>
      <c r="BP37" s="149"/>
      <c r="BQ37" s="149"/>
      <c r="BR37" s="149"/>
      <c r="BS37" s="147"/>
      <c r="BT37" s="147">
        <f>+Canasta!M24</f>
        <v>46</v>
      </c>
      <c r="BU37" s="149"/>
      <c r="BV37" s="149"/>
      <c r="BW37" s="147"/>
      <c r="BX37" s="149"/>
      <c r="BY37" s="149"/>
      <c r="BZ37" s="149"/>
      <c r="CA37" s="149"/>
      <c r="CB37" s="149"/>
      <c r="CC37" s="149"/>
      <c r="CD37" s="149"/>
    </row>
    <row r="38" spans="1:82" ht="13.5" customHeight="1" thickBot="1">
      <c r="A38" s="175">
        <f t="shared" si="0"/>
        <v>28</v>
      </c>
      <c r="B38" s="63" t="s">
        <v>163</v>
      </c>
      <c r="C38" s="103">
        <f>SUM(D38:AQ38)+AR38/10000</f>
        <v>0.184</v>
      </c>
      <c r="D38" s="146"/>
      <c r="E38" s="147"/>
      <c r="F38" s="147"/>
      <c r="G38" s="147"/>
      <c r="H38" s="147"/>
      <c r="I38" s="147"/>
      <c r="J38" s="147"/>
      <c r="K38" s="147"/>
      <c r="L38" s="147"/>
      <c r="M38" s="148"/>
      <c r="N38" s="147"/>
      <c r="O38" s="147"/>
      <c r="P38" s="147"/>
      <c r="Q38" s="149"/>
      <c r="R38" s="149"/>
      <c r="S38" s="149"/>
      <c r="T38" s="149"/>
      <c r="U38" s="149"/>
      <c r="V38" s="149"/>
      <c r="W38" s="149"/>
      <c r="X38" s="149"/>
      <c r="Y38" s="149">
        <f>+Wizard!AE41</f>
        <v>0</v>
      </c>
      <c r="Z38" s="149"/>
      <c r="AA38" s="149"/>
      <c r="AB38" s="149"/>
      <c r="AC38" s="149"/>
      <c r="AD38" s="147"/>
      <c r="AE38" s="147"/>
      <c r="AF38" s="149"/>
      <c r="AG38" s="149"/>
      <c r="AH38" s="147"/>
      <c r="AI38" s="149"/>
      <c r="AJ38" s="149">
        <f>+Camelot!AE35</f>
        <v>0</v>
      </c>
      <c r="AK38" s="149">
        <f>+Magic!AE35</f>
        <v>0</v>
      </c>
      <c r="AL38" s="149">
        <f>+'Wizard Classic'!AE40</f>
        <v>0</v>
      </c>
      <c r="AM38" s="149"/>
      <c r="AN38" s="149"/>
      <c r="AO38" s="149"/>
      <c r="AQ38" s="149"/>
      <c r="AR38" s="289">
        <f>SUM(AS38:CC38)</f>
        <v>1840</v>
      </c>
      <c r="AS38" s="146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9"/>
      <c r="BG38" s="149"/>
      <c r="BH38" s="147"/>
      <c r="BI38" s="149"/>
      <c r="BJ38" s="149"/>
      <c r="BK38" s="149"/>
      <c r="BL38" s="149"/>
      <c r="BM38" s="149"/>
      <c r="BN38" s="149">
        <f>+Wizard!AF41</f>
        <v>33</v>
      </c>
      <c r="BO38" s="149"/>
      <c r="BP38" s="149"/>
      <c r="BQ38" s="149"/>
      <c r="BR38" s="149"/>
      <c r="BS38" s="147"/>
      <c r="BT38" s="147"/>
      <c r="BU38" s="149"/>
      <c r="BV38" s="149"/>
      <c r="BW38" s="147"/>
      <c r="BX38" s="149"/>
      <c r="BY38" s="149">
        <f>+Camelot!AF35</f>
        <v>6</v>
      </c>
      <c r="BZ38" s="149">
        <f>+Magic!AF35</f>
        <v>1068</v>
      </c>
      <c r="CA38" s="149">
        <f>+'Wizard Classic'!AF40</f>
        <v>733</v>
      </c>
      <c r="CB38" s="149"/>
      <c r="CC38" s="149"/>
      <c r="CD38" s="149"/>
    </row>
    <row r="39" spans="1:82" ht="13.5" customHeight="1" thickBot="1">
      <c r="A39" s="175">
        <f t="shared" si="0"/>
        <v>29</v>
      </c>
      <c r="B39" s="63" t="s">
        <v>214</v>
      </c>
      <c r="C39" s="103">
        <f>SUM(D39:AQ39)+AR39/10000</f>
        <v>4.9200000000000001E-2</v>
      </c>
      <c r="D39" s="146"/>
      <c r="E39" s="147"/>
      <c r="F39" s="147"/>
      <c r="G39" s="147"/>
      <c r="H39" s="147"/>
      <c r="I39" s="147"/>
      <c r="J39" s="147"/>
      <c r="K39" s="147"/>
      <c r="L39" s="147"/>
      <c r="M39" s="148"/>
      <c r="N39" s="147"/>
      <c r="O39" s="147"/>
      <c r="P39" s="147"/>
      <c r="Q39" s="149"/>
      <c r="R39" s="149"/>
      <c r="S39" s="149"/>
      <c r="T39" s="149"/>
      <c r="U39" s="149"/>
      <c r="V39" s="149"/>
      <c r="W39" s="149"/>
      <c r="X39" s="149"/>
      <c r="Y39" s="149">
        <f>+Wizard!BQ41</f>
        <v>0</v>
      </c>
      <c r="Z39" s="149"/>
      <c r="AA39" s="149"/>
      <c r="AB39" s="149"/>
      <c r="AC39" s="149"/>
      <c r="AD39" s="147"/>
      <c r="AE39" s="147"/>
      <c r="AF39" s="149"/>
      <c r="AG39" s="149"/>
      <c r="AH39" s="147"/>
      <c r="AI39" s="149"/>
      <c r="AJ39" s="149">
        <f>+Camelot!BE35</f>
        <v>0</v>
      </c>
      <c r="AK39" s="149">
        <f>+Magic!BE35</f>
        <v>0</v>
      </c>
      <c r="AL39" s="149">
        <f>+'Wizard Classic'!AW40</f>
        <v>0</v>
      </c>
      <c r="AM39" s="149"/>
      <c r="AN39" s="149"/>
      <c r="AO39" s="149"/>
      <c r="AQ39" s="149"/>
      <c r="AR39" s="289">
        <f>SUM(AS39:CC39)</f>
        <v>492</v>
      </c>
      <c r="AS39" s="146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9"/>
      <c r="BG39" s="149"/>
      <c r="BH39" s="147"/>
      <c r="BI39" s="149"/>
      <c r="BJ39" s="149"/>
      <c r="BK39" s="149"/>
      <c r="BL39" s="149"/>
      <c r="BM39" s="149"/>
      <c r="BN39" s="149">
        <f>+Wizard!BR41</f>
        <v>8</v>
      </c>
      <c r="BO39" s="149"/>
      <c r="BP39" s="149"/>
      <c r="BQ39" s="149"/>
      <c r="BR39" s="149"/>
      <c r="BS39" s="147"/>
      <c r="BT39" s="147"/>
      <c r="BU39" s="149"/>
      <c r="BV39" s="149"/>
      <c r="BW39" s="147"/>
      <c r="BX39" s="149"/>
      <c r="BY39" s="149">
        <f>+Camelot!BF35</f>
        <v>18</v>
      </c>
      <c r="BZ39" s="149">
        <f>+Magic!BF35</f>
        <v>162</v>
      </c>
      <c r="CA39" s="149">
        <f>+'Wizard Classic'!AX40</f>
        <v>304</v>
      </c>
      <c r="CB39" s="149"/>
      <c r="CC39" s="149"/>
      <c r="CD39" s="149"/>
    </row>
    <row r="40" spans="1:82" ht="13.5" customHeight="1" thickBot="1">
      <c r="A40" s="175">
        <f t="shared" si="0"/>
        <v>30</v>
      </c>
      <c r="B40" s="63" t="s">
        <v>225</v>
      </c>
      <c r="C40" s="103">
        <f>SUM(D40:AQ40)+AR40/10000</f>
        <v>4.1399999999999999E-2</v>
      </c>
      <c r="D40" s="146"/>
      <c r="E40" s="147"/>
      <c r="F40" s="147"/>
      <c r="G40" s="147"/>
      <c r="H40" s="147"/>
      <c r="I40" s="147"/>
      <c r="J40" s="147"/>
      <c r="K40" s="147"/>
      <c r="L40" s="147"/>
      <c r="M40" s="148"/>
      <c r="N40" s="147"/>
      <c r="O40" s="147"/>
      <c r="P40" s="147"/>
      <c r="Q40" s="147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7"/>
      <c r="AE40" s="147"/>
      <c r="AF40" s="149"/>
      <c r="AG40" s="149"/>
      <c r="AH40" s="147"/>
      <c r="AI40" s="149"/>
      <c r="AJ40" s="149"/>
      <c r="AK40" s="149">
        <f>+Magic!AU35</f>
        <v>0</v>
      </c>
      <c r="AL40" s="149">
        <f>+'Wizard Classic'!AU40</f>
        <v>0</v>
      </c>
      <c r="AM40" s="149"/>
      <c r="AN40" s="149"/>
      <c r="AO40" s="149"/>
      <c r="AQ40" s="149"/>
      <c r="AR40" s="289">
        <f>SUM(AS40:CC40)</f>
        <v>414</v>
      </c>
      <c r="AS40" s="146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9"/>
      <c r="BH40" s="149"/>
      <c r="BI40" s="149"/>
      <c r="BJ40" s="149"/>
      <c r="BK40" s="149"/>
      <c r="BL40" s="149"/>
      <c r="BM40" s="149"/>
      <c r="BN40" s="149"/>
      <c r="BO40" s="149"/>
      <c r="BP40" s="149"/>
      <c r="BQ40" s="149"/>
      <c r="BR40" s="149"/>
      <c r="BS40" s="147"/>
      <c r="BT40" s="147"/>
      <c r="BU40" s="149"/>
      <c r="BV40" s="149"/>
      <c r="BW40" s="147"/>
      <c r="BX40" s="149"/>
      <c r="BY40" s="149"/>
      <c r="BZ40" s="149">
        <f>+Magic!AV35</f>
        <v>398</v>
      </c>
      <c r="CA40" s="149">
        <f>+'Wizard Classic'!AV40</f>
        <v>16</v>
      </c>
      <c r="CB40" s="149"/>
      <c r="CC40" s="149"/>
      <c r="CD40" s="149"/>
    </row>
    <row r="41" spans="1:82" ht="13.5" customHeight="1" thickBot="1">
      <c r="A41" s="175">
        <f t="shared" si="0"/>
        <v>31</v>
      </c>
      <c r="B41" s="63" t="s">
        <v>160</v>
      </c>
      <c r="C41" s="103">
        <f>SUM(D41:AQ41)+AR41/10000</f>
        <v>3.1399999999999997E-2</v>
      </c>
      <c r="D41" s="146"/>
      <c r="E41" s="147"/>
      <c r="F41" s="147"/>
      <c r="G41" s="147">
        <f>+Julepe!K23</f>
        <v>0</v>
      </c>
      <c r="H41" s="147"/>
      <c r="I41" s="17"/>
      <c r="J41" s="147"/>
      <c r="K41" s="147"/>
      <c r="L41" s="147"/>
      <c r="M41" s="148"/>
      <c r="N41" s="147"/>
      <c r="O41" s="147"/>
      <c r="P41" s="147"/>
      <c r="Q41" s="149"/>
      <c r="R41" s="149"/>
      <c r="S41" s="147"/>
      <c r="T41" s="149"/>
      <c r="U41" s="149"/>
      <c r="V41" s="149"/>
      <c r="W41" s="149"/>
      <c r="X41" s="147"/>
      <c r="Y41" s="149">
        <f>+Wizard!AG41</f>
        <v>0</v>
      </c>
      <c r="Z41" s="149"/>
      <c r="AA41" s="149"/>
      <c r="AB41" s="149"/>
      <c r="AC41" s="149">
        <f>+'1000km'!AM24</f>
        <v>0</v>
      </c>
      <c r="AD41" s="147"/>
      <c r="AE41" s="147"/>
      <c r="AF41" s="149"/>
      <c r="AG41" s="149"/>
      <c r="AH41" s="147"/>
      <c r="AI41" s="149"/>
      <c r="AJ41" s="149"/>
      <c r="AK41" s="149">
        <f>+Magic!AG35</f>
        <v>0</v>
      </c>
      <c r="AL41" s="149">
        <f>+'Wizard Classic'!AG40</f>
        <v>0</v>
      </c>
      <c r="AM41" s="149"/>
      <c r="AN41" s="149"/>
      <c r="AO41" s="149"/>
      <c r="AQ41" s="149"/>
      <c r="AR41" s="289">
        <f>SUM(AS41:CC41)</f>
        <v>314</v>
      </c>
      <c r="AS41" s="146"/>
      <c r="AT41" s="147"/>
      <c r="AU41" s="147"/>
      <c r="AV41" s="147">
        <f>+Julepe!L23</f>
        <v>0</v>
      </c>
      <c r="AW41" s="147"/>
      <c r="AX41" s="147"/>
      <c r="AY41" s="147"/>
      <c r="AZ41" s="147"/>
      <c r="BA41" s="147"/>
      <c r="BB41" s="147"/>
      <c r="BC41" s="147"/>
      <c r="BD41" s="147"/>
      <c r="BE41" s="147"/>
      <c r="BF41" s="149"/>
      <c r="BG41" s="149"/>
      <c r="BH41" s="147"/>
      <c r="BI41" s="149"/>
      <c r="BJ41" s="149"/>
      <c r="BK41" s="149"/>
      <c r="BL41" s="149"/>
      <c r="BM41" s="147"/>
      <c r="BN41" s="149">
        <f>+Wizard!AH41</f>
        <v>22</v>
      </c>
      <c r="BO41" s="149"/>
      <c r="BP41" s="149"/>
      <c r="BQ41" s="149"/>
      <c r="BR41" s="149"/>
      <c r="BS41" s="147"/>
      <c r="BT41" s="147"/>
      <c r="BU41" s="149"/>
      <c r="BV41" s="149"/>
      <c r="BW41" s="147"/>
      <c r="BX41" s="149"/>
      <c r="BY41" s="149"/>
      <c r="BZ41" s="149">
        <f>+Magic!AH35</f>
        <v>177</v>
      </c>
      <c r="CA41" s="149">
        <f>+'Wizard Classic'!AH40</f>
        <v>115</v>
      </c>
      <c r="CB41" s="149"/>
      <c r="CC41" s="149"/>
      <c r="CD41" s="149"/>
    </row>
    <row r="42" spans="1:82" ht="13.5" customHeight="1" thickBot="1">
      <c r="A42" s="175">
        <f t="shared" si="0"/>
        <v>32</v>
      </c>
      <c r="B42" s="63" t="s">
        <v>253</v>
      </c>
      <c r="C42" s="103">
        <f>SUM(D42:AQ42)+AR42/10000</f>
        <v>2.1600000000000001E-2</v>
      </c>
      <c r="D42" s="146"/>
      <c r="E42" s="147"/>
      <c r="F42" s="147"/>
      <c r="G42" s="147"/>
      <c r="H42" s="147"/>
      <c r="I42" s="147"/>
      <c r="J42" s="147"/>
      <c r="K42" s="147"/>
      <c r="L42" s="147"/>
      <c r="M42" s="148"/>
      <c r="N42" s="147"/>
      <c r="O42" s="147"/>
      <c r="P42" s="147"/>
      <c r="Q42" s="149"/>
      <c r="R42" s="149"/>
      <c r="S42" s="149"/>
      <c r="T42" s="149"/>
      <c r="U42" s="149"/>
      <c r="V42" s="149"/>
      <c r="W42" s="149"/>
      <c r="X42" s="147"/>
      <c r="Y42" s="149">
        <f>+Wizard!I41</f>
        <v>0</v>
      </c>
      <c r="Z42" s="149"/>
      <c r="AA42" s="149"/>
      <c r="AB42" s="149"/>
      <c r="AC42" s="149"/>
      <c r="AD42" s="147"/>
      <c r="AE42" s="147"/>
      <c r="AF42" s="149"/>
      <c r="AG42" s="149"/>
      <c r="AH42" s="147"/>
      <c r="AI42" s="149"/>
      <c r="AJ42" s="149">
        <f>+Camelot!W35</f>
        <v>0</v>
      </c>
      <c r="AK42" s="147">
        <f>+Magic!W35</f>
        <v>0</v>
      </c>
      <c r="AL42" s="149">
        <f>+'Wizard Classic'!W40</f>
        <v>0</v>
      </c>
      <c r="AM42" s="149"/>
      <c r="AN42" s="149"/>
      <c r="AO42" s="149"/>
      <c r="AQ42" s="149"/>
      <c r="AR42" s="289">
        <f>SUM(AS42:CC42)</f>
        <v>216</v>
      </c>
      <c r="AS42" s="146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9"/>
      <c r="BG42" s="149"/>
      <c r="BH42" s="149"/>
      <c r="BI42" s="149"/>
      <c r="BJ42" s="149"/>
      <c r="BK42" s="149"/>
      <c r="BL42" s="149"/>
      <c r="BM42" s="147"/>
      <c r="BN42" s="149">
        <f>+Wizard!J41</f>
        <v>1</v>
      </c>
      <c r="BO42" s="149"/>
      <c r="BP42" s="149"/>
      <c r="BQ42" s="149"/>
      <c r="BR42" s="149"/>
      <c r="BS42" s="147"/>
      <c r="BT42" s="147"/>
      <c r="BU42" s="149"/>
      <c r="BV42" s="149"/>
      <c r="BW42" s="147"/>
      <c r="BX42" s="149"/>
      <c r="BY42" s="149">
        <f>+Camelot!X35</f>
        <v>0</v>
      </c>
      <c r="BZ42" s="147">
        <f>+Magic!X35</f>
        <v>90</v>
      </c>
      <c r="CA42" s="149">
        <f>+'Wizard Classic'!X40</f>
        <v>125</v>
      </c>
      <c r="CB42" s="149"/>
      <c r="CC42" s="149"/>
      <c r="CD42" s="149"/>
    </row>
    <row r="43" spans="1:82" ht="13.5" customHeight="1" thickBot="1">
      <c r="A43" s="175">
        <f t="shared" ref="A43:A69" si="1">RANK(C43,C$11:C$73)</f>
        <v>33</v>
      </c>
      <c r="B43" s="63" t="s">
        <v>147</v>
      </c>
      <c r="C43" s="103">
        <f>SUM(D43:AQ43)+AR43/10000</f>
        <v>1.6400000000000001E-2</v>
      </c>
      <c r="D43" s="146"/>
      <c r="E43" s="147"/>
      <c r="F43" s="147"/>
      <c r="G43" s="147">
        <f>+Julepe!AG23</f>
        <v>0</v>
      </c>
      <c r="H43" s="147">
        <f>+Pumba!AV24</f>
        <v>0</v>
      </c>
      <c r="I43" s="147">
        <f>+Cors!K24</f>
        <v>0</v>
      </c>
      <c r="J43" s="147"/>
      <c r="K43" s="147"/>
      <c r="L43" s="147"/>
      <c r="M43" s="148">
        <f>+Truc!AM23</f>
        <v>0</v>
      </c>
      <c r="N43" s="147">
        <f>+Texas!AI25</f>
        <v>0</v>
      </c>
      <c r="O43" s="147">
        <f>+Omaha!C22</f>
        <v>0</v>
      </c>
      <c r="P43" s="147"/>
      <c r="Q43" s="149"/>
      <c r="R43" s="149"/>
      <c r="S43" s="149">
        <f>+Kul!AG26</f>
        <v>0</v>
      </c>
      <c r="T43" s="149">
        <f>+Manilla!BB26</f>
        <v>0</v>
      </c>
      <c r="U43" s="149">
        <f>+Tute!F26</f>
        <v>0</v>
      </c>
      <c r="V43" s="149">
        <f>+'4 Duros'!AI25</f>
        <v>0</v>
      </c>
      <c r="W43" s="149">
        <f>+'Skull King'!U22</f>
        <v>0</v>
      </c>
      <c r="X43" s="149"/>
      <c r="Y43" s="149">
        <f>+Wizard!AA41</f>
        <v>0</v>
      </c>
      <c r="Z43" s="149">
        <f>+'Tute cabrò'!AC22</f>
        <v>0</v>
      </c>
      <c r="AA43" s="149">
        <f>+Copo!E22</f>
        <v>0</v>
      </c>
      <c r="AB43" s="149">
        <f>+Escombra!K27</f>
        <v>0</v>
      </c>
      <c r="AC43" s="149">
        <f>+'1000km'!AV24</f>
        <v>0</v>
      </c>
      <c r="AD43" s="147">
        <f>+Cribbage!BB29</f>
        <v>0</v>
      </c>
      <c r="AE43" s="147">
        <f>+Canasta!AV24</f>
        <v>0</v>
      </c>
      <c r="AF43" s="149"/>
      <c r="AG43" s="149"/>
      <c r="AH43" s="147"/>
      <c r="AI43" s="149"/>
      <c r="AJ43" s="149">
        <f>+Camelot!AA35</f>
        <v>0</v>
      </c>
      <c r="AK43" s="149">
        <f>+Magic!AA35</f>
        <v>0</v>
      </c>
      <c r="AL43" s="149">
        <f>+'Wizard Classic'!AA40</f>
        <v>0</v>
      </c>
      <c r="AM43" s="149"/>
      <c r="AN43" s="149"/>
      <c r="AO43" s="149">
        <f>+'Euchre Sub.'!BB26</f>
        <v>0</v>
      </c>
      <c r="AQ43" s="149"/>
      <c r="AR43" s="289">
        <f>SUM(AS43:CC43)</f>
        <v>164</v>
      </c>
      <c r="AS43" s="146"/>
      <c r="AT43" s="147"/>
      <c r="AU43" s="147"/>
      <c r="AV43" s="147">
        <f>+Julepe!AH23</f>
        <v>0</v>
      </c>
      <c r="AW43" s="147">
        <f>+Pumba!AW24</f>
        <v>0</v>
      </c>
      <c r="AX43" s="147">
        <f>+Cors!L24</f>
        <v>0</v>
      </c>
      <c r="AY43" s="147"/>
      <c r="AZ43" s="147"/>
      <c r="BA43" s="147"/>
      <c r="BB43" s="147">
        <f>+Truc!AN23</f>
        <v>0</v>
      </c>
      <c r="BC43" s="147">
        <f>+Texas!AJ25</f>
        <v>0</v>
      </c>
      <c r="BD43" s="147">
        <f>+Omaha!D22</f>
        <v>0</v>
      </c>
      <c r="BE43" s="147"/>
      <c r="BF43" s="149"/>
      <c r="BG43" s="149"/>
      <c r="BH43" s="149">
        <f>+Kul!AH26</f>
        <v>1</v>
      </c>
      <c r="BI43" s="149">
        <f>+Manilla!BC26</f>
        <v>0</v>
      </c>
      <c r="BJ43" s="149">
        <f>+Tute!G26</f>
        <v>0</v>
      </c>
      <c r="BK43" s="149"/>
      <c r="BL43" s="149">
        <f>+'Skull King'!V22</f>
        <v>0</v>
      </c>
      <c r="BM43" s="149"/>
      <c r="BN43" s="149">
        <f>+Wizard!AB41</f>
        <v>22</v>
      </c>
      <c r="BO43" s="149">
        <f>+'Tute cabrò'!AD22</f>
        <v>2</v>
      </c>
      <c r="BP43" s="149">
        <f>+Copo!F22</f>
        <v>0</v>
      </c>
      <c r="BQ43" s="149">
        <f>+Escombra!L27</f>
        <v>0</v>
      </c>
      <c r="BR43" s="149"/>
      <c r="BS43" s="147">
        <f>+Cribbage!BD44</f>
        <v>0</v>
      </c>
      <c r="BT43" s="396">
        <f>+Canasta!AW24-1</f>
        <v>0</v>
      </c>
      <c r="BU43" s="149"/>
      <c r="BV43" s="149"/>
      <c r="BW43" s="147"/>
      <c r="BX43" s="149"/>
      <c r="BY43" s="149">
        <f>+Camelot!AB35</f>
        <v>0</v>
      </c>
      <c r="BZ43" s="149">
        <f>+Magic!AB35</f>
        <v>63</v>
      </c>
      <c r="CA43" s="149">
        <f>+'Wizard Classic'!AB40</f>
        <v>76</v>
      </c>
      <c r="CB43" s="149"/>
      <c r="CC43" s="149"/>
      <c r="CD43" s="149">
        <f>+'Euchre Sub.'!BC26</f>
        <v>0</v>
      </c>
    </row>
    <row r="44" spans="1:82" ht="13.5" customHeight="1" thickBot="1">
      <c r="A44" s="175">
        <f t="shared" si="1"/>
        <v>34</v>
      </c>
      <c r="B44" s="63" t="s">
        <v>248</v>
      </c>
      <c r="C44" s="103">
        <f>SUM(D44:AQ44)+AR44/10000</f>
        <v>1.26E-2</v>
      </c>
      <c r="D44" s="146"/>
      <c r="E44" s="147"/>
      <c r="F44" s="147">
        <f>+Pocha!E24</f>
        <v>0</v>
      </c>
      <c r="G44" s="147"/>
      <c r="H44" s="147"/>
      <c r="I44" s="147">
        <f>+Cors!C24</f>
        <v>0</v>
      </c>
      <c r="J44" s="147"/>
      <c r="K44" s="147"/>
      <c r="L44" s="147"/>
      <c r="M44" s="148"/>
      <c r="N44" s="147">
        <f>+Texas!E25</f>
        <v>0</v>
      </c>
      <c r="O44" s="147"/>
      <c r="P44" s="147"/>
      <c r="Q44" s="149"/>
      <c r="R44" s="97"/>
      <c r="S44" s="149"/>
      <c r="T44" s="149">
        <f>+Manilla!F26</f>
        <v>0</v>
      </c>
      <c r="U44" s="149"/>
      <c r="V44" s="149"/>
      <c r="W44" s="149"/>
      <c r="X44" s="149">
        <f>+Whist!AD26</f>
        <v>0</v>
      </c>
      <c r="Y44" s="149"/>
      <c r="Z44" s="149"/>
      <c r="AA44" s="149"/>
      <c r="AB44" s="149">
        <f>+Escombra!E27</f>
        <v>0</v>
      </c>
      <c r="AC44" s="149"/>
      <c r="AD44" s="147"/>
      <c r="AE44" s="147"/>
      <c r="AF44" s="149"/>
      <c r="AG44" s="149"/>
      <c r="AH44" s="147"/>
      <c r="AI44" s="149"/>
      <c r="AJ44" s="149"/>
      <c r="AK44" s="149"/>
      <c r="AL44" s="149">
        <f>+'Wizard Classic'!I40</f>
        <v>0</v>
      </c>
      <c r="AM44" s="149">
        <f>+'5 Cogombres'!AE25</f>
        <v>0</v>
      </c>
      <c r="AN44" s="149">
        <f>+Euchre!L27</f>
        <v>0</v>
      </c>
      <c r="AO44" s="149">
        <f>+'Euchre Sub.'!L26</f>
        <v>0</v>
      </c>
      <c r="AQ44" s="149"/>
      <c r="AR44" s="289">
        <f>SUM(AS44:CC44)</f>
        <v>126</v>
      </c>
      <c r="AS44" s="146"/>
      <c r="AT44" s="147"/>
      <c r="AU44" s="147">
        <f>+Pocha!F24</f>
        <v>0</v>
      </c>
      <c r="AV44" s="147"/>
      <c r="AW44" s="147"/>
      <c r="AX44" s="147">
        <f>+Cors!D24</f>
        <v>0</v>
      </c>
      <c r="AY44" s="147"/>
      <c r="AZ44" s="147">
        <f>+Remigio!M24</f>
        <v>0</v>
      </c>
      <c r="BA44" s="147"/>
      <c r="BB44" s="147"/>
      <c r="BC44" s="147">
        <f>+Texas!F25</f>
        <v>0</v>
      </c>
      <c r="BD44" s="147"/>
      <c r="BE44" s="147"/>
      <c r="BF44" s="149"/>
      <c r="BG44" s="149"/>
      <c r="BH44" s="149"/>
      <c r="BI44" s="149">
        <f>+Manilla!G26</f>
        <v>0</v>
      </c>
      <c r="BJ44" s="149"/>
      <c r="BK44" s="149"/>
      <c r="BL44" s="149"/>
      <c r="BM44" s="149">
        <f>+Whist!AE26</f>
        <v>0</v>
      </c>
      <c r="BN44" s="149"/>
      <c r="BO44" s="149"/>
      <c r="BP44" s="149"/>
      <c r="BQ44" s="149">
        <f>+Escombra!F27</f>
        <v>0</v>
      </c>
      <c r="BR44" s="149"/>
      <c r="BS44" s="147"/>
      <c r="BT44" s="147"/>
      <c r="BU44" s="149"/>
      <c r="BV44" s="149"/>
      <c r="BW44" s="147"/>
      <c r="BX44" s="149"/>
      <c r="BY44" s="149"/>
      <c r="BZ44" s="149"/>
      <c r="CA44" s="149">
        <f>+'Wizard Classic'!J40</f>
        <v>126</v>
      </c>
      <c r="CB44" s="149">
        <f>+'5 Cogombres'!AF25</f>
        <v>0</v>
      </c>
      <c r="CC44" s="149">
        <f>+Euchre!M27</f>
        <v>0</v>
      </c>
      <c r="CD44" s="149">
        <f>+'Euchre Sub.'!M26</f>
        <v>0</v>
      </c>
    </row>
    <row r="45" spans="1:82" ht="13.5" customHeight="1" thickBot="1">
      <c r="A45" s="175">
        <f t="shared" si="1"/>
        <v>35</v>
      </c>
      <c r="B45" s="63" t="s">
        <v>250</v>
      </c>
      <c r="C45" s="103">
        <f>SUM(D45:AQ45)+AR45/10000</f>
        <v>1.04E-2</v>
      </c>
      <c r="D45" s="204"/>
      <c r="E45" s="147"/>
      <c r="F45" s="147"/>
      <c r="G45" s="147"/>
      <c r="H45" s="147"/>
      <c r="I45" s="17"/>
      <c r="J45" s="147"/>
      <c r="K45" s="147"/>
      <c r="L45" s="147"/>
      <c r="M45" s="148"/>
      <c r="N45" s="147"/>
      <c r="O45" s="147"/>
      <c r="P45" s="147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7"/>
      <c r="AE45" s="147"/>
      <c r="AF45" s="149"/>
      <c r="AG45" s="149"/>
      <c r="AH45" s="147"/>
      <c r="AI45" s="149"/>
      <c r="AJ45" s="149"/>
      <c r="AK45" s="149"/>
      <c r="AL45" s="149">
        <f>+'Wizard Classic'!AM40</f>
        <v>0</v>
      </c>
      <c r="AM45" s="149"/>
      <c r="AN45" s="149"/>
      <c r="AO45" s="149"/>
      <c r="AQ45" s="149"/>
      <c r="AR45" s="289">
        <f>SUM(AS45:CC45)</f>
        <v>104</v>
      </c>
      <c r="AS45" s="204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9"/>
      <c r="BG45" s="149"/>
      <c r="BH45" s="149"/>
      <c r="BI45" s="149"/>
      <c r="BJ45" s="149"/>
      <c r="BK45" s="149"/>
      <c r="BL45" s="149"/>
      <c r="BM45" s="149"/>
      <c r="BN45" s="149"/>
      <c r="BO45" s="149"/>
      <c r="BP45" s="149"/>
      <c r="BQ45" s="149"/>
      <c r="BR45" s="149"/>
      <c r="BS45" s="147"/>
      <c r="BT45" s="147"/>
      <c r="BU45" s="149"/>
      <c r="BV45" s="149"/>
      <c r="BW45" s="147"/>
      <c r="BX45" s="149"/>
      <c r="BY45" s="149"/>
      <c r="BZ45" s="149"/>
      <c r="CA45" s="149">
        <f>+'Wizard Classic'!AN40</f>
        <v>104</v>
      </c>
      <c r="CB45" s="149"/>
      <c r="CC45" s="149"/>
      <c r="CD45" s="149"/>
    </row>
    <row r="46" spans="1:82" ht="13.5" customHeight="1" thickBot="1">
      <c r="A46" s="175">
        <f t="shared" si="1"/>
        <v>36</v>
      </c>
      <c r="B46" s="63" t="s">
        <v>155</v>
      </c>
      <c r="C46" s="103">
        <f>SUM(D46:AQ46)+AR46/10000</f>
        <v>5.7000000000000002E-3</v>
      </c>
      <c r="D46" s="146">
        <f>+King!M27</f>
        <v>0</v>
      </c>
      <c r="E46" s="147">
        <f>+Buti!AD30</f>
        <v>0</v>
      </c>
      <c r="F46" s="147"/>
      <c r="G46" s="147"/>
      <c r="H46" s="147">
        <f>+Pumba!L24</f>
        <v>0</v>
      </c>
      <c r="I46" s="147">
        <f>+Cors!U24</f>
        <v>0</v>
      </c>
      <c r="J46" s="147">
        <f>+Podrida!C24</f>
        <v>0</v>
      </c>
      <c r="K46" s="147"/>
      <c r="L46" s="147"/>
      <c r="M46" s="147">
        <f>+Texas!Y25</f>
        <v>0</v>
      </c>
      <c r="N46" s="147">
        <f>+Texas!AE25</f>
        <v>0</v>
      </c>
      <c r="O46" s="147"/>
      <c r="P46" s="147">
        <f>+'Black Jack'!U22</f>
        <v>0</v>
      </c>
      <c r="Q46" s="149"/>
      <c r="R46" s="149">
        <f>+Mus!Y22</f>
        <v>0</v>
      </c>
      <c r="S46" s="149">
        <f>+Kul!AI26</f>
        <v>0</v>
      </c>
      <c r="T46" s="149"/>
      <c r="U46" s="149"/>
      <c r="V46" s="149"/>
      <c r="W46" s="149">
        <f>+'Skull King'!Y22</f>
        <v>0</v>
      </c>
      <c r="X46" s="149"/>
      <c r="Y46" s="149">
        <f>+Wizard!AC41</f>
        <v>0</v>
      </c>
      <c r="Z46" s="149">
        <f>+'Tute cabrò'!I22</f>
        <v>0</v>
      </c>
      <c r="AA46" s="149"/>
      <c r="AB46" s="149">
        <f>+Escombra!AE27</f>
        <v>0</v>
      </c>
      <c r="AC46" s="149">
        <f>+'1000km'!F24</f>
        <v>0</v>
      </c>
      <c r="AD46" s="147"/>
      <c r="AE46" s="147"/>
      <c r="AF46" s="149"/>
      <c r="AG46" s="149">
        <f>+Tarot!AY26</f>
        <v>0</v>
      </c>
      <c r="AH46" s="147"/>
      <c r="AI46" s="149">
        <f>+'7 i mig'!Y22</f>
        <v>0</v>
      </c>
      <c r="AJ46" s="149">
        <f>+Camelot!AC35</f>
        <v>0</v>
      </c>
      <c r="AK46" s="149">
        <f>+Magic!AC35</f>
        <v>0</v>
      </c>
      <c r="AL46" s="149">
        <f>+'Wizard Classic'!AC40</f>
        <v>0</v>
      </c>
      <c r="AM46" s="149">
        <f>+'5 Cogombres'!I25</f>
        <v>0</v>
      </c>
      <c r="AN46" s="149"/>
      <c r="AO46" s="149">
        <f>+'Euchre Sub.'!AD26</f>
        <v>0</v>
      </c>
      <c r="AQ46" s="149"/>
      <c r="AR46" s="289">
        <f>SUM(AS46:CC46)</f>
        <v>57</v>
      </c>
      <c r="AS46" s="146">
        <f>+King!N27</f>
        <v>1</v>
      </c>
      <c r="AT46" s="147">
        <f>+Buti!AE30</f>
        <v>0</v>
      </c>
      <c r="AU46" s="147"/>
      <c r="AV46" s="147"/>
      <c r="AW46" s="147">
        <f>+Pumba!M24</f>
        <v>0</v>
      </c>
      <c r="AX46" s="147">
        <f>+Cors!V24</f>
        <v>0</v>
      </c>
      <c r="AY46" s="147">
        <f>+Podrida!D24</f>
        <v>0</v>
      </c>
      <c r="AZ46" s="147"/>
      <c r="BA46" s="147"/>
      <c r="BB46" s="147"/>
      <c r="BC46" s="147">
        <f>+Texas!AF25</f>
        <v>0</v>
      </c>
      <c r="BD46" s="147">
        <f>+Omaha!Z22</f>
        <v>0</v>
      </c>
      <c r="BE46" s="147">
        <f>+'Black Jack'!V22</f>
        <v>0</v>
      </c>
      <c r="BF46" s="149"/>
      <c r="BG46" s="149">
        <f>+Mus!Z22</f>
        <v>0</v>
      </c>
      <c r="BH46" s="149">
        <f>+Kul!AJ26</f>
        <v>3</v>
      </c>
      <c r="BI46" s="149"/>
      <c r="BJ46" s="149"/>
      <c r="BK46" s="149"/>
      <c r="BL46" s="149">
        <f>+'Skull King'!Z22</f>
        <v>0</v>
      </c>
      <c r="BM46" s="149"/>
      <c r="BN46" s="147">
        <f>+Wizard!AD41</f>
        <v>30</v>
      </c>
      <c r="BO46" s="149">
        <f>+'Tute cabrò'!J22</f>
        <v>0</v>
      </c>
      <c r="BP46" s="149"/>
      <c r="BQ46" s="149">
        <f>+Escombra!AF27</f>
        <v>0</v>
      </c>
      <c r="BR46" s="149">
        <f>+'1000km'!AW24</f>
        <v>0</v>
      </c>
      <c r="BS46" s="147"/>
      <c r="BT46" s="147"/>
      <c r="BU46" s="149"/>
      <c r="BV46" s="149"/>
      <c r="BW46" s="147"/>
      <c r="BX46" s="149">
        <f>+'7 i mig'!Z22</f>
        <v>0</v>
      </c>
      <c r="BY46" s="149">
        <f>+Camelot!AD35</f>
        <v>10</v>
      </c>
      <c r="BZ46" s="149">
        <f>+Magic!AD35</f>
        <v>12</v>
      </c>
      <c r="CA46" s="149"/>
      <c r="CB46" s="149">
        <f>+'5 Cogombres'!J25</f>
        <v>1</v>
      </c>
      <c r="CC46" s="149"/>
      <c r="CD46" s="149">
        <f>+'Euchre Sub.'!AE26</f>
        <v>0</v>
      </c>
    </row>
    <row r="47" spans="1:82" ht="13.5" customHeight="1" thickBot="1">
      <c r="A47" s="175">
        <f t="shared" si="1"/>
        <v>37</v>
      </c>
      <c r="B47" s="63" t="s">
        <v>173</v>
      </c>
      <c r="C47" s="103">
        <f>SUM(D47:AQ47)+AR47/10000</f>
        <v>3.7000000000000002E-3</v>
      </c>
      <c r="D47" s="204"/>
      <c r="E47" s="147"/>
      <c r="F47" s="147">
        <f>+Pocha!I24</f>
        <v>0</v>
      </c>
      <c r="G47" s="147">
        <f>+Julepe!I23</f>
        <v>0</v>
      </c>
      <c r="H47" s="147"/>
      <c r="I47" s="147"/>
      <c r="J47" s="147"/>
      <c r="K47" s="147"/>
      <c r="L47" s="147"/>
      <c r="M47" s="148">
        <f>+Truc!L23</f>
        <v>0</v>
      </c>
      <c r="N47" s="147">
        <f>+Texas!I25</f>
        <v>0</v>
      </c>
      <c r="O47" s="147">
        <f>+Omaha!I22</f>
        <v>0</v>
      </c>
      <c r="P47" s="147"/>
      <c r="Q47" s="149">
        <f>+Chinchón!L22</f>
        <v>0</v>
      </c>
      <c r="R47" s="149">
        <f>+Mus!I22</f>
        <v>0</v>
      </c>
      <c r="S47" s="149"/>
      <c r="T47" s="149">
        <f>+Manilla!L26</f>
        <v>0</v>
      </c>
      <c r="U47" s="149">
        <f>+Tute!L26</f>
        <v>0</v>
      </c>
      <c r="V47" s="149">
        <f>+'4 Duros'!I25</f>
        <v>0</v>
      </c>
      <c r="W47" s="149"/>
      <c r="X47" s="149">
        <f>+Whist!L26</f>
        <v>0</v>
      </c>
      <c r="Y47" s="149">
        <f>+Wizard!AS41</f>
        <v>0</v>
      </c>
      <c r="Z47" s="149"/>
      <c r="AA47" s="149"/>
      <c r="AB47" s="149"/>
      <c r="AC47" s="149"/>
      <c r="AD47" s="147">
        <f>+Cribbage!BH29</f>
        <v>0</v>
      </c>
      <c r="AE47" s="147"/>
      <c r="AF47" s="149"/>
      <c r="AG47" s="149"/>
      <c r="AH47" s="147"/>
      <c r="AI47" s="149">
        <f>+'7 i mig'!I22</f>
        <v>0</v>
      </c>
      <c r="AJ47" s="149">
        <f>+Camelot!AQ35</f>
        <v>0</v>
      </c>
      <c r="AK47" s="149">
        <f>+Magic!AQ35</f>
        <v>0</v>
      </c>
      <c r="AL47" s="149"/>
      <c r="AM47" s="149"/>
      <c r="AN47" s="149">
        <f>+Euchre!BB27</f>
        <v>0</v>
      </c>
      <c r="AO47" s="149"/>
      <c r="AQ47" s="149"/>
      <c r="AR47" s="289">
        <f>SUM(AS47:CC47)</f>
        <v>37</v>
      </c>
      <c r="AS47" s="204"/>
      <c r="AT47" s="147"/>
      <c r="AU47" s="147">
        <f>+Pocha!J24</f>
        <v>0</v>
      </c>
      <c r="AV47" s="147">
        <f>+Julepe!J23</f>
        <v>0</v>
      </c>
      <c r="AW47" s="147"/>
      <c r="AX47" s="147"/>
      <c r="AY47" s="147"/>
      <c r="AZ47" s="147"/>
      <c r="BA47" s="147"/>
      <c r="BB47" s="147">
        <f>+Truc!M23</f>
        <v>0</v>
      </c>
      <c r="BC47" s="147">
        <f>+Texas!J25</f>
        <v>0</v>
      </c>
      <c r="BD47" s="147">
        <f>+Omaha!J22</f>
        <v>0</v>
      </c>
      <c r="BE47" s="147"/>
      <c r="BF47" s="149">
        <f>+Chinchón!M22</f>
        <v>0</v>
      </c>
      <c r="BG47" s="149">
        <f>+Mus!J22</f>
        <v>0</v>
      </c>
      <c r="BH47" s="149"/>
      <c r="BI47" s="149">
        <f>+Manilla!M26</f>
        <v>0</v>
      </c>
      <c r="BJ47" s="149">
        <f>+Tute!M26</f>
        <v>0</v>
      </c>
      <c r="BK47" s="149">
        <f>+'4 Duros'!J25</f>
        <v>0</v>
      </c>
      <c r="BL47" s="149"/>
      <c r="BM47" s="149">
        <f>+Whist!M26</f>
        <v>0</v>
      </c>
      <c r="BN47" s="149">
        <f>+Wizard!AT41</f>
        <v>5</v>
      </c>
      <c r="BO47" s="149"/>
      <c r="BP47" s="149"/>
      <c r="BQ47" s="149"/>
      <c r="BR47" s="149">
        <f>+'1000km'!S24</f>
        <v>0</v>
      </c>
      <c r="BS47" s="147">
        <f>+Cribbage!BJ44</f>
        <v>0</v>
      </c>
      <c r="BT47" s="147"/>
      <c r="BU47" s="149">
        <f>+Portugués!Z27</f>
        <v>0</v>
      </c>
      <c r="BV47" s="149">
        <f>+Tarot!AZ26</f>
        <v>0</v>
      </c>
      <c r="BW47" s="147">
        <f>+Guinyot!S24</f>
        <v>0</v>
      </c>
      <c r="BX47" s="149">
        <f>+'7 i mig'!J22</f>
        <v>0</v>
      </c>
      <c r="BY47" s="149">
        <f>+Camelot!AR35</f>
        <v>18</v>
      </c>
      <c r="BZ47" s="149">
        <f>+Magic!AR35</f>
        <v>0</v>
      </c>
      <c r="CA47" s="149"/>
      <c r="CB47" s="149"/>
      <c r="CC47" s="149">
        <f>+Euchre!BC27</f>
        <v>14</v>
      </c>
      <c r="CD47" s="149"/>
    </row>
    <row r="48" spans="1:82" ht="13.5" customHeight="1" thickBot="1">
      <c r="A48" s="175">
        <f t="shared" si="1"/>
        <v>38</v>
      </c>
      <c r="B48" s="63" t="s">
        <v>231</v>
      </c>
      <c r="C48" s="103">
        <f>SUM(D48:AQ48)+AR48/10000</f>
        <v>2.5999999999999999E-3</v>
      </c>
      <c r="D48" s="146"/>
      <c r="E48" s="147"/>
      <c r="F48" s="147"/>
      <c r="G48" s="147"/>
      <c r="H48" s="147"/>
      <c r="I48" s="147"/>
      <c r="J48" s="147"/>
      <c r="K48" s="147"/>
      <c r="L48" s="147"/>
      <c r="M48" s="148"/>
      <c r="N48" s="147"/>
      <c r="O48" s="147"/>
      <c r="P48" s="147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7"/>
      <c r="AE48" s="147">
        <f>+Canasta!AG24</f>
        <v>0</v>
      </c>
      <c r="AF48" s="149"/>
      <c r="AG48" s="149"/>
      <c r="AH48" s="147"/>
      <c r="AI48" s="149"/>
      <c r="AJ48" s="149"/>
      <c r="AK48" s="149"/>
      <c r="AL48" s="149"/>
      <c r="AM48" s="149"/>
      <c r="AN48" s="149"/>
      <c r="AO48" s="149"/>
      <c r="AQ48" s="149"/>
      <c r="AR48" s="289">
        <f>SUM(AS48:CC48)</f>
        <v>26</v>
      </c>
      <c r="AS48" s="146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9"/>
      <c r="BS48" s="147"/>
      <c r="BT48" s="147">
        <f>+Canasta!AH24</f>
        <v>26</v>
      </c>
      <c r="BU48" s="149"/>
      <c r="BV48" s="149"/>
      <c r="BW48" s="147"/>
      <c r="BX48" s="149"/>
      <c r="BY48" s="149"/>
      <c r="BZ48" s="149"/>
      <c r="CA48" s="149"/>
      <c r="CB48" s="149"/>
      <c r="CC48" s="149"/>
      <c r="CD48" s="149"/>
    </row>
    <row r="49" spans="1:82" ht="13.5" customHeight="1" thickBot="1">
      <c r="A49" s="175">
        <f t="shared" si="1"/>
        <v>38</v>
      </c>
      <c r="B49" s="63" t="s">
        <v>230</v>
      </c>
      <c r="C49" s="103">
        <f>SUM(D49:AQ49)+AR49/10000</f>
        <v>2.5999999999999999E-3</v>
      </c>
      <c r="D49" s="146"/>
      <c r="E49" s="147">
        <f>+Buti!BQ30</f>
        <v>0</v>
      </c>
      <c r="F49" s="147"/>
      <c r="G49" s="147"/>
      <c r="H49" s="147"/>
      <c r="I49" s="147"/>
      <c r="J49" s="147"/>
      <c r="K49" s="147"/>
      <c r="L49" s="147"/>
      <c r="M49" s="148"/>
      <c r="N49" s="147"/>
      <c r="O49" s="147"/>
      <c r="P49" s="147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7"/>
      <c r="AE49" s="147"/>
      <c r="AF49" s="149"/>
      <c r="AG49" s="149"/>
      <c r="AH49" s="147"/>
      <c r="AI49" s="149"/>
      <c r="AJ49" s="149"/>
      <c r="AK49" s="149"/>
      <c r="AL49" s="149"/>
      <c r="AM49" s="149"/>
      <c r="AN49" s="149"/>
      <c r="AO49" s="149"/>
      <c r="AQ49" s="149"/>
      <c r="AR49" s="289">
        <f>SUM(AS49:CC49)</f>
        <v>26</v>
      </c>
      <c r="AS49" s="146"/>
      <c r="AT49" s="147">
        <f>+Buti!BR30</f>
        <v>26</v>
      </c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9"/>
      <c r="BG49" s="149"/>
      <c r="BH49" s="149"/>
      <c r="BI49" s="149"/>
      <c r="BJ49" s="149"/>
      <c r="BK49" s="149"/>
      <c r="BL49" s="149"/>
      <c r="BM49" s="149"/>
      <c r="BN49" s="149"/>
      <c r="BO49" s="149"/>
      <c r="BP49" s="149"/>
      <c r="BQ49" s="149"/>
      <c r="BR49" s="149"/>
      <c r="BS49" s="147"/>
      <c r="BT49" s="147"/>
      <c r="BU49" s="149"/>
      <c r="BV49" s="149"/>
      <c r="BW49" s="147"/>
      <c r="BX49" s="149"/>
      <c r="BY49" s="149"/>
      <c r="BZ49" s="149"/>
      <c r="CA49" s="149"/>
      <c r="CB49" s="149"/>
      <c r="CC49" s="149"/>
      <c r="CD49" s="149"/>
    </row>
    <row r="50" spans="1:82" ht="13.5" customHeight="1" thickBot="1">
      <c r="A50" s="175">
        <f t="shared" si="1"/>
        <v>40</v>
      </c>
      <c r="B50" s="63" t="s">
        <v>208</v>
      </c>
      <c r="C50" s="103">
        <f>SUM(D50:AQ50)+AR50/10000</f>
        <v>2.0999999999999999E-3</v>
      </c>
      <c r="D50" s="146">
        <f>+King!S27</f>
        <v>0</v>
      </c>
      <c r="E50" s="147">
        <f>+Buti!BH30</f>
        <v>0</v>
      </c>
      <c r="F50" s="147"/>
      <c r="G50" s="147"/>
      <c r="H50" s="147"/>
      <c r="I50" s="147"/>
      <c r="J50" s="147"/>
      <c r="K50" s="147"/>
      <c r="L50" s="147"/>
      <c r="M50" s="148"/>
      <c r="N50" s="147"/>
      <c r="O50" s="147"/>
      <c r="P50" s="147"/>
      <c r="Q50" s="149"/>
      <c r="R50" s="149"/>
      <c r="S50" s="149">
        <f>+Kul!W26</f>
        <v>0</v>
      </c>
      <c r="T50" s="149"/>
      <c r="U50" s="149"/>
      <c r="V50" s="149"/>
      <c r="W50" s="149"/>
      <c r="X50" s="149"/>
      <c r="Y50" s="149">
        <f>+Wizard!K41</f>
        <v>0</v>
      </c>
      <c r="Z50" s="149"/>
      <c r="AA50" s="149"/>
      <c r="AB50" s="149"/>
      <c r="AC50" s="149"/>
      <c r="AD50" s="147">
        <f>+Cribbage!AY29</f>
        <v>0</v>
      </c>
      <c r="AE50" s="147"/>
      <c r="AF50" s="149"/>
      <c r="AG50" s="149"/>
      <c r="AH50" s="147"/>
      <c r="AI50" s="149"/>
      <c r="AJ50" s="149"/>
      <c r="AK50" s="149"/>
      <c r="AL50" s="149"/>
      <c r="AM50" s="149"/>
      <c r="AN50" s="149">
        <f>+Euchre!BE27</f>
        <v>0</v>
      </c>
      <c r="AO50" s="149"/>
      <c r="AQ50" s="149"/>
      <c r="AR50" s="289">
        <f>SUM(AS50:CC50)</f>
        <v>21</v>
      </c>
      <c r="AS50" s="146">
        <f>+King!T27</f>
        <v>3</v>
      </c>
      <c r="AT50" s="147">
        <f>+Buti!BI30</f>
        <v>13</v>
      </c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9"/>
      <c r="BG50" s="149"/>
      <c r="BH50" s="149">
        <f>+Kul!X26</f>
        <v>2</v>
      </c>
      <c r="BI50" s="149"/>
      <c r="BJ50" s="149"/>
      <c r="BK50" s="149"/>
      <c r="BL50" s="149"/>
      <c r="BM50" s="149"/>
      <c r="BN50" s="149">
        <f>+Wizard!L41</f>
        <v>2</v>
      </c>
      <c r="BO50" s="149"/>
      <c r="BP50" s="149"/>
      <c r="BQ50" s="149"/>
      <c r="BR50" s="149"/>
      <c r="BS50" s="147">
        <f>+Cribbage!BA44</f>
        <v>1</v>
      </c>
      <c r="BT50" s="147"/>
      <c r="BU50" s="149"/>
      <c r="BV50" s="149"/>
      <c r="BW50" s="147"/>
      <c r="BX50" s="149"/>
      <c r="BY50" s="149"/>
      <c r="BZ50" s="149"/>
      <c r="CA50" s="149"/>
      <c r="CB50" s="149"/>
      <c r="CC50" s="149">
        <f>+Euchre!BF27</f>
        <v>0</v>
      </c>
      <c r="CD50" s="149"/>
    </row>
    <row r="51" spans="1:82" s="5" customFormat="1" ht="13.5" thickBot="1">
      <c r="A51" s="175">
        <f t="shared" si="1"/>
        <v>41</v>
      </c>
      <c r="B51" s="63" t="s">
        <v>174</v>
      </c>
      <c r="C51" s="103">
        <f>SUM(D51:AQ51)+AR51/10000</f>
        <v>1.6000000000000001E-3</v>
      </c>
      <c r="D51" s="146"/>
      <c r="E51" s="147"/>
      <c r="F51" s="147"/>
      <c r="G51" s="147"/>
      <c r="H51" s="147"/>
      <c r="I51" s="147"/>
      <c r="J51" s="147"/>
      <c r="K51" s="147"/>
      <c r="L51" s="147">
        <f>+Remigio!F24</f>
        <v>0</v>
      </c>
      <c r="M51" s="148">
        <f>+Truc!AS23</f>
        <v>0</v>
      </c>
      <c r="N51" s="147"/>
      <c r="O51" s="147"/>
      <c r="P51" s="147">
        <f>+'Black Jack'!AC22</f>
        <v>0</v>
      </c>
      <c r="Q51" s="149">
        <f>+Chinchón!AM22</f>
        <v>0</v>
      </c>
      <c r="R51" s="149"/>
      <c r="S51" s="149"/>
      <c r="T51" s="149"/>
      <c r="U51" s="149"/>
      <c r="V51" s="149">
        <f>+'4 Duros'!E25</f>
        <v>0</v>
      </c>
      <c r="W51" s="149"/>
      <c r="X51" s="149"/>
      <c r="Y51" s="149">
        <f>+Wizard!AW41</f>
        <v>0</v>
      </c>
      <c r="Z51" s="149"/>
      <c r="AA51" s="149">
        <f>+Copo!AC22</f>
        <v>0</v>
      </c>
      <c r="AB51" s="149"/>
      <c r="AC51" s="149"/>
      <c r="AD51" s="147">
        <f>+Cribbage!AA29</f>
        <v>0</v>
      </c>
      <c r="AE51" s="147"/>
      <c r="AF51" s="149"/>
      <c r="AG51" s="149"/>
      <c r="AH51" s="147"/>
      <c r="AI51" s="149">
        <f>+'7 i mig'!AC22</f>
        <v>0</v>
      </c>
      <c r="AJ51" s="149">
        <f>+Camelot!AU35</f>
        <v>0</v>
      </c>
      <c r="AK51" s="149"/>
      <c r="AL51" s="147"/>
      <c r="AM51" s="149"/>
      <c r="AN51" s="147">
        <f>+Euchre!R27</f>
        <v>0</v>
      </c>
      <c r="AO51" s="149"/>
      <c r="AP51"/>
      <c r="AQ51" s="149"/>
      <c r="AR51" s="289">
        <f>SUM(AS51:CC51)</f>
        <v>16</v>
      </c>
      <c r="AS51" s="146"/>
      <c r="AT51" s="147"/>
      <c r="AU51" s="147"/>
      <c r="AV51" s="147"/>
      <c r="AW51" s="147"/>
      <c r="AX51" s="147"/>
      <c r="AY51" s="147"/>
      <c r="AZ51" s="147">
        <f>+Remigio!G24</f>
        <v>0</v>
      </c>
      <c r="BA51" s="147"/>
      <c r="BB51" s="147">
        <f>+Truc!AT23</f>
        <v>0</v>
      </c>
      <c r="BC51" s="147"/>
      <c r="BD51" s="147"/>
      <c r="BE51" s="147">
        <f>+'Black Jack'!AD22</f>
        <v>0</v>
      </c>
      <c r="BF51" s="149">
        <f>+Chinchón!AN22</f>
        <v>0</v>
      </c>
      <c r="BG51" s="149"/>
      <c r="BH51" s="149"/>
      <c r="BI51" s="149"/>
      <c r="BJ51" s="149"/>
      <c r="BK51" s="149">
        <f>+'4 Duros'!F25</f>
        <v>0</v>
      </c>
      <c r="BL51" s="149"/>
      <c r="BM51" s="149"/>
      <c r="BN51" s="149">
        <f>+Wizard!AX41</f>
        <v>1</v>
      </c>
      <c r="BO51" s="149"/>
      <c r="BP51" s="149">
        <f>+Copo!AD22</f>
        <v>0</v>
      </c>
      <c r="BQ51" s="149"/>
      <c r="BR51" s="149">
        <f>+'1000km'!AZ24</f>
        <v>0</v>
      </c>
      <c r="BS51" s="147">
        <f>+Cribbage!AC44</f>
        <v>0</v>
      </c>
      <c r="BT51" s="147"/>
      <c r="BU51" s="149">
        <f>+Portugués!AJ27</f>
        <v>0</v>
      </c>
      <c r="BV51" s="149">
        <f>+Tarot!AT26</f>
        <v>0</v>
      </c>
      <c r="BW51" s="147">
        <f>+Guinyot!AZ24</f>
        <v>0</v>
      </c>
      <c r="BX51" s="149">
        <f>+'7 i mig'!AD22</f>
        <v>0</v>
      </c>
      <c r="BY51" s="149">
        <f>+Camelot!AV35</f>
        <v>11</v>
      </c>
      <c r="BZ51" s="149"/>
      <c r="CA51" s="149"/>
      <c r="CB51" s="149"/>
      <c r="CC51" s="147">
        <f>+Euchre!S27</f>
        <v>4</v>
      </c>
      <c r="CD51" s="147"/>
    </row>
    <row r="52" spans="1:82" s="5" customFormat="1" ht="13.5" thickBot="1">
      <c r="A52" s="175">
        <f t="shared" si="1"/>
        <v>42</v>
      </c>
      <c r="B52" s="63" t="s">
        <v>192</v>
      </c>
      <c r="C52" s="103">
        <f>SUM(D52:AQ52)+AR52/10000</f>
        <v>1.2999999999999999E-3</v>
      </c>
      <c r="D52" s="146"/>
      <c r="E52" s="147"/>
      <c r="F52" s="147">
        <f>+Pocha!U24</f>
        <v>0</v>
      </c>
      <c r="G52" s="147">
        <f>+Julepe!U23</f>
        <v>0</v>
      </c>
      <c r="H52" s="147">
        <f>+Pumba!AD24</f>
        <v>0</v>
      </c>
      <c r="I52" s="147"/>
      <c r="J52" s="147"/>
      <c r="K52" s="147"/>
      <c r="L52" s="147">
        <f>+Remigio!AD24</f>
        <v>0</v>
      </c>
      <c r="M52" s="148">
        <f>+Truc!AD23</f>
        <v>0</v>
      </c>
      <c r="N52" s="147"/>
      <c r="O52" s="147"/>
      <c r="P52" s="147"/>
      <c r="Q52" s="149">
        <f>+Chinchón!AD22</f>
        <v>0</v>
      </c>
      <c r="R52" s="149"/>
      <c r="S52" s="149"/>
      <c r="T52" s="149">
        <f>+Manilla!AD26</f>
        <v>0</v>
      </c>
      <c r="U52" s="149">
        <f>+Tute!AD26</f>
        <v>0</v>
      </c>
      <c r="V52" s="149"/>
      <c r="W52" s="149"/>
      <c r="X52" s="149"/>
      <c r="Y52" s="147"/>
      <c r="Z52" s="97"/>
      <c r="AA52" s="149">
        <f>+Copo!U22</f>
        <v>0</v>
      </c>
      <c r="AB52" s="149"/>
      <c r="AC52" s="149">
        <f>+'1000km'!AD24</f>
        <v>0</v>
      </c>
      <c r="AD52" s="147"/>
      <c r="AE52" s="147"/>
      <c r="AF52" s="149"/>
      <c r="AG52" s="149"/>
      <c r="AH52" s="147"/>
      <c r="AI52" s="149">
        <f>+'7 i mig'!U22</f>
        <v>0</v>
      </c>
      <c r="AJ52" s="149">
        <f>+Camelot!I35</f>
        <v>0</v>
      </c>
      <c r="AK52" s="149">
        <f>+Magic!I35</f>
        <v>0</v>
      </c>
      <c r="AL52" s="17"/>
      <c r="AM52" s="149"/>
      <c r="AN52" s="149"/>
      <c r="AO52" s="149"/>
      <c r="AP52"/>
      <c r="AQ52" s="149"/>
      <c r="AR52" s="289">
        <f>SUM(AS52:CC52)</f>
        <v>13</v>
      </c>
      <c r="AS52" s="146"/>
      <c r="AT52" s="147"/>
      <c r="AU52" s="147">
        <f>+Pocha!V24</f>
        <v>0</v>
      </c>
      <c r="AV52" s="147">
        <f>+Julepe!V23</f>
        <v>0</v>
      </c>
      <c r="AW52" s="147">
        <f>+Pumba!AE24</f>
        <v>0</v>
      </c>
      <c r="AX52" s="147"/>
      <c r="AY52" s="147"/>
      <c r="AZ52" s="147">
        <f>+Remigio!AE24</f>
        <v>0</v>
      </c>
      <c r="BA52" s="147"/>
      <c r="BB52" s="147">
        <f>+Truc!AE23</f>
        <v>0</v>
      </c>
      <c r="BC52" s="147"/>
      <c r="BD52" s="147"/>
      <c r="BE52" s="147"/>
      <c r="BF52" s="149">
        <f>+Chinchón!AE22</f>
        <v>0</v>
      </c>
      <c r="BG52" s="149"/>
      <c r="BH52" s="149"/>
      <c r="BI52" s="149">
        <f>+Manilla!AE26</f>
        <v>0</v>
      </c>
      <c r="BJ52" s="149">
        <f>+Tute!AE26</f>
        <v>0</v>
      </c>
      <c r="BK52" s="149"/>
      <c r="BL52" s="149"/>
      <c r="BM52" s="149"/>
      <c r="BN52" s="147"/>
      <c r="BO52" s="149"/>
      <c r="BP52" s="149">
        <f>+Copo!V22</f>
        <v>0</v>
      </c>
      <c r="BQ52" s="149"/>
      <c r="BR52" s="149">
        <f>+'1000km'!AH24</f>
        <v>0</v>
      </c>
      <c r="BS52" s="147"/>
      <c r="BT52" s="147"/>
      <c r="BU52" s="149"/>
      <c r="BV52" s="149"/>
      <c r="BW52" s="147"/>
      <c r="BX52" s="149">
        <f>+'7 i mig'!V22</f>
        <v>0</v>
      </c>
      <c r="BY52" s="149">
        <f>+Camelot!J35</f>
        <v>13</v>
      </c>
      <c r="BZ52" s="149">
        <f>+Magic!J35</f>
        <v>0</v>
      </c>
      <c r="CA52" s="147"/>
      <c r="CB52" s="149"/>
      <c r="CC52" s="149"/>
      <c r="CD52" s="149"/>
    </row>
    <row r="53" spans="1:82" s="5" customFormat="1" ht="13.5" thickBot="1">
      <c r="A53" s="175">
        <f t="shared" si="1"/>
        <v>42</v>
      </c>
      <c r="B53" s="63" t="s">
        <v>161</v>
      </c>
      <c r="C53" s="103">
        <f>SUM(D53:AQ53)+AR53/10000</f>
        <v>1.2999999999999999E-3</v>
      </c>
      <c r="D53" s="146"/>
      <c r="E53" s="147"/>
      <c r="F53" s="147"/>
      <c r="G53" s="147"/>
      <c r="H53" s="147"/>
      <c r="I53" s="147"/>
      <c r="J53" s="147">
        <f>+Podrida!AA24</f>
        <v>0</v>
      </c>
      <c r="K53" s="147"/>
      <c r="L53" s="147"/>
      <c r="M53" s="148"/>
      <c r="N53" s="147"/>
      <c r="O53" s="147"/>
      <c r="P53" s="147"/>
      <c r="Q53" s="149"/>
      <c r="R53" s="149"/>
      <c r="S53" s="149"/>
      <c r="T53" s="149"/>
      <c r="U53" s="149"/>
      <c r="V53" s="149"/>
      <c r="W53" s="149"/>
      <c r="X53" s="149"/>
      <c r="Y53" s="149">
        <f>+Wizard!O41</f>
        <v>0</v>
      </c>
      <c r="Z53" s="149"/>
      <c r="AA53" s="149"/>
      <c r="AB53" s="149"/>
      <c r="AC53" s="149"/>
      <c r="AD53" s="147"/>
      <c r="AE53" s="147">
        <f>+Canasta!AD24</f>
        <v>0</v>
      </c>
      <c r="AF53" s="149"/>
      <c r="AG53" s="149"/>
      <c r="AH53" s="147"/>
      <c r="AI53" s="149"/>
      <c r="AJ53" s="149">
        <f>+Camelot!AG35</f>
        <v>0</v>
      </c>
      <c r="AK53" s="149"/>
      <c r="AL53" s="149"/>
      <c r="AM53" s="149"/>
      <c r="AN53" s="149">
        <f>+Euchre!X27</f>
        <v>0</v>
      </c>
      <c r="AO53" s="149"/>
      <c r="AQ53" s="149"/>
      <c r="AR53" s="289">
        <f>SUM(AS53:CC53)</f>
        <v>13</v>
      </c>
      <c r="AS53" s="146"/>
      <c r="AT53" s="147"/>
      <c r="AU53" s="147"/>
      <c r="AV53" s="147"/>
      <c r="AW53" s="147"/>
      <c r="AX53" s="147"/>
      <c r="AY53" s="147">
        <f>+Podrida!AB24</f>
        <v>0</v>
      </c>
      <c r="AZ53" s="147"/>
      <c r="BA53" s="147"/>
      <c r="BB53" s="147"/>
      <c r="BC53" s="147"/>
      <c r="BD53" s="147"/>
      <c r="BE53" s="147"/>
      <c r="BF53" s="149"/>
      <c r="BG53" s="149"/>
      <c r="BH53" s="149"/>
      <c r="BI53" s="149"/>
      <c r="BJ53" s="149"/>
      <c r="BK53" s="149"/>
      <c r="BL53" s="149"/>
      <c r="BM53" s="149"/>
      <c r="BN53" s="149">
        <f>+Wizard!P41</f>
        <v>5</v>
      </c>
      <c r="BO53" s="149"/>
      <c r="BP53" s="149"/>
      <c r="BQ53" s="149"/>
      <c r="BR53" s="149"/>
      <c r="BS53" s="147"/>
      <c r="BT53" s="396">
        <f>+Canasta!AE24-1</f>
        <v>0</v>
      </c>
      <c r="BU53" s="149"/>
      <c r="BV53" s="149"/>
      <c r="BW53" s="147"/>
      <c r="BX53" s="149"/>
      <c r="BY53" s="149">
        <f>+Camelot!AH35</f>
        <v>4</v>
      </c>
      <c r="BZ53" s="149"/>
      <c r="CA53" s="149"/>
      <c r="CB53" s="149"/>
      <c r="CC53" s="149">
        <f>+Euchre!Y27</f>
        <v>4</v>
      </c>
      <c r="CD53" s="149"/>
    </row>
    <row r="54" spans="1:82" s="5" customFormat="1" ht="13.5" thickBot="1">
      <c r="A54" s="175">
        <f t="shared" si="1"/>
        <v>44</v>
      </c>
      <c r="B54" s="63" t="s">
        <v>242</v>
      </c>
      <c r="C54" s="103">
        <f>SUM(D54:AQ54)+AR54/10000</f>
        <v>6.9999999999999999E-4</v>
      </c>
      <c r="D54" s="204">
        <f>+King!AA27</f>
        <v>0</v>
      </c>
      <c r="E54" s="147"/>
      <c r="F54" s="147">
        <f>+Pocha!AI24</f>
        <v>0</v>
      </c>
      <c r="G54" s="147">
        <f>+Julepe!AE23</f>
        <v>0</v>
      </c>
      <c r="H54" s="147"/>
      <c r="I54" s="147"/>
      <c r="J54" s="147"/>
      <c r="K54" s="147"/>
      <c r="L54" s="147">
        <f>+Remigio!AV24</f>
        <v>0</v>
      </c>
      <c r="M54" s="148"/>
      <c r="N54" s="147">
        <f>+Texas!AK25</f>
        <v>0</v>
      </c>
      <c r="O54" s="147"/>
      <c r="P54" s="147"/>
      <c r="Q54" s="149"/>
      <c r="R54" s="149"/>
      <c r="S54" s="149"/>
      <c r="T54" s="149"/>
      <c r="U54" s="149"/>
      <c r="V54" s="149"/>
      <c r="W54" s="149"/>
      <c r="X54" s="149">
        <f>+Whist!AY26</f>
        <v>0</v>
      </c>
      <c r="Y54" s="149"/>
      <c r="Z54" s="149"/>
      <c r="AA54" s="149"/>
      <c r="AB54" s="149"/>
      <c r="AC54" s="149"/>
      <c r="AD54" s="147">
        <f>+Cribbage!BE29</f>
        <v>0</v>
      </c>
      <c r="AE54" s="147"/>
      <c r="AF54" s="149"/>
      <c r="AG54" s="149"/>
      <c r="AH54" s="147"/>
      <c r="AI54" s="149"/>
      <c r="AJ54" s="149"/>
      <c r="AK54" s="149"/>
      <c r="AL54" s="147"/>
      <c r="AM54" s="149">
        <f>+'5 Cogombres'!AI25</f>
        <v>0</v>
      </c>
      <c r="AN54" s="149">
        <f>+Euchre!AY27</f>
        <v>0</v>
      </c>
      <c r="AO54" s="149">
        <f>+'Euchre Sub.'!AY26</f>
        <v>0</v>
      </c>
      <c r="AP54"/>
      <c r="AQ54" s="149"/>
      <c r="AR54" s="289">
        <f>SUM(AS54:CC54)</f>
        <v>7</v>
      </c>
      <c r="AS54" s="204">
        <f>+King!AB27</f>
        <v>2</v>
      </c>
      <c r="AT54" s="147"/>
      <c r="AU54" s="147">
        <f>+Pocha!AJ24</f>
        <v>0</v>
      </c>
      <c r="AV54" s="147">
        <f>+Julepe!AF23</f>
        <v>0</v>
      </c>
      <c r="AW54" s="147"/>
      <c r="AX54" s="147"/>
      <c r="AY54" s="147"/>
      <c r="AZ54" s="147">
        <f>+Remigio!AW24</f>
        <v>0</v>
      </c>
      <c r="BA54" s="147"/>
      <c r="BB54" s="147"/>
      <c r="BC54" s="147">
        <f>+Texas!AL25</f>
        <v>0</v>
      </c>
      <c r="BD54" s="147"/>
      <c r="BE54" s="147"/>
      <c r="BF54" s="149"/>
      <c r="BG54" s="149"/>
      <c r="BH54" s="149"/>
      <c r="BI54" s="149"/>
      <c r="BJ54" s="149"/>
      <c r="BK54" s="149"/>
      <c r="BL54" s="149"/>
      <c r="BM54" s="149">
        <f>+Whist!AZ26</f>
        <v>0</v>
      </c>
      <c r="BN54" s="149"/>
      <c r="BO54" s="149"/>
      <c r="BP54" s="149"/>
      <c r="BQ54" s="149"/>
      <c r="BR54" s="149">
        <f>+'1000km'!AQ24</f>
        <v>0</v>
      </c>
      <c r="BS54" s="147">
        <f>+Cribbage!BG44</f>
        <v>5</v>
      </c>
      <c r="BT54" s="147"/>
      <c r="BU54" s="149"/>
      <c r="BV54" s="149"/>
      <c r="BW54" s="147"/>
      <c r="BX54" s="149"/>
      <c r="BY54" s="149"/>
      <c r="BZ54" s="149"/>
      <c r="CA54" s="149"/>
      <c r="CB54" s="149">
        <f>+'5 Cogombres'!AJ25</f>
        <v>0</v>
      </c>
      <c r="CC54" s="149">
        <f>+Euchre!AZ27</f>
        <v>0</v>
      </c>
      <c r="CD54" s="149">
        <f>+'Euchre Sub.'!AZ26</f>
        <v>0</v>
      </c>
    </row>
    <row r="55" spans="1:82" s="5" customFormat="1" ht="13.5" thickBot="1">
      <c r="A55" s="175">
        <f t="shared" si="1"/>
        <v>45</v>
      </c>
      <c r="B55" s="63" t="s">
        <v>252</v>
      </c>
      <c r="C55" s="103">
        <f>SUM(D55:AQ55)+AR55/10000</f>
        <v>5.0000000000000001E-4</v>
      </c>
      <c r="D55" s="204"/>
      <c r="E55" s="147"/>
      <c r="F55" s="147"/>
      <c r="G55" s="147"/>
      <c r="H55" s="147"/>
      <c r="I55" s="17"/>
      <c r="J55" s="147"/>
      <c r="K55" s="147"/>
      <c r="L55" s="147"/>
      <c r="M55" s="148"/>
      <c r="N55" s="147"/>
      <c r="O55" s="147"/>
      <c r="P55" s="147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7"/>
      <c r="AE55" s="147"/>
      <c r="AF55" s="149"/>
      <c r="AG55" s="149"/>
      <c r="AH55" s="147"/>
      <c r="AI55" s="149"/>
      <c r="AJ55" s="149"/>
      <c r="AK55" s="149"/>
      <c r="AL55" s="149">
        <f>+'Wizard Classic'!BQ40</f>
        <v>0</v>
      </c>
      <c r="AM55" s="149"/>
      <c r="AN55" s="149"/>
      <c r="AO55" s="149"/>
      <c r="AP55"/>
      <c r="AQ55" s="149"/>
      <c r="AR55" s="289">
        <f>SUM(AS55:CC55)</f>
        <v>5</v>
      </c>
      <c r="AS55" s="204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9"/>
      <c r="BG55" s="149"/>
      <c r="BH55" s="149"/>
      <c r="BI55" s="149"/>
      <c r="BJ55" s="149"/>
      <c r="BK55" s="149"/>
      <c r="BL55" s="149"/>
      <c r="BM55" s="149"/>
      <c r="BN55" s="149"/>
      <c r="BO55" s="149"/>
      <c r="BP55" s="149"/>
      <c r="BQ55" s="149"/>
      <c r="BR55" s="149"/>
      <c r="BS55" s="147"/>
      <c r="BT55" s="147"/>
      <c r="BU55" s="149"/>
      <c r="BV55" s="149"/>
      <c r="BW55" s="147"/>
      <c r="BX55" s="149"/>
      <c r="BY55" s="149"/>
      <c r="BZ55" s="149"/>
      <c r="CA55" s="149">
        <f>+'Wizard Classic'!BR40</f>
        <v>5</v>
      </c>
      <c r="CB55" s="149"/>
      <c r="CC55" s="149"/>
      <c r="CD55" s="149"/>
    </row>
    <row r="56" spans="1:82" s="5" customFormat="1" ht="13.5" thickBot="1">
      <c r="A56" s="175">
        <f t="shared" si="1"/>
        <v>45</v>
      </c>
      <c r="B56" s="63" t="s">
        <v>264</v>
      </c>
      <c r="C56" s="103">
        <f>SUM(D56:AQ56)+AR56/10000</f>
        <v>5.0000000000000001E-4</v>
      </c>
      <c r="D56" s="204"/>
      <c r="E56" s="147"/>
      <c r="F56" s="147"/>
      <c r="G56" s="147"/>
      <c r="H56" s="147"/>
      <c r="I56" s="17"/>
      <c r="J56" s="147"/>
      <c r="K56" s="147"/>
      <c r="L56" s="147"/>
      <c r="M56" s="148"/>
      <c r="N56" s="147"/>
      <c r="O56" s="147"/>
      <c r="P56" s="147"/>
      <c r="Q56" s="149"/>
      <c r="R56" s="149"/>
      <c r="S56" s="149"/>
      <c r="T56" s="149"/>
      <c r="U56" s="149"/>
      <c r="V56" s="149"/>
      <c r="W56" s="149"/>
      <c r="X56" s="149"/>
      <c r="Y56" s="147">
        <f>+Wizard!BM41</f>
        <v>0</v>
      </c>
      <c r="Z56" s="149"/>
      <c r="AA56" s="149"/>
      <c r="AB56" s="149"/>
      <c r="AC56" s="149"/>
      <c r="AD56" s="147"/>
      <c r="AE56" s="147"/>
      <c r="AF56" s="149"/>
      <c r="AG56" s="149"/>
      <c r="AH56" s="147"/>
      <c r="AI56" s="149"/>
      <c r="AJ56" s="149"/>
      <c r="AK56" s="149"/>
      <c r="AL56" s="149"/>
      <c r="AM56" s="149"/>
      <c r="AN56" s="149"/>
      <c r="AO56" s="149"/>
      <c r="AP56"/>
      <c r="AQ56" s="149"/>
      <c r="AR56" s="289">
        <f>SUM(AS56:CC56)</f>
        <v>5</v>
      </c>
      <c r="AS56" s="204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9"/>
      <c r="BG56" s="149"/>
      <c r="BH56" s="149"/>
      <c r="BI56" s="149"/>
      <c r="BJ56" s="149"/>
      <c r="BK56" s="149"/>
      <c r="BL56" s="149"/>
      <c r="BM56" s="149"/>
      <c r="BN56" s="147">
        <f>+Wizard!BN41</f>
        <v>5</v>
      </c>
      <c r="BO56" s="149"/>
      <c r="BP56" s="149"/>
      <c r="BQ56" s="149"/>
      <c r="BR56" s="149"/>
      <c r="BS56" s="147"/>
      <c r="BT56" s="147"/>
      <c r="BU56" s="149"/>
      <c r="BV56" s="149"/>
      <c r="BW56" s="147"/>
      <c r="BX56" s="149"/>
      <c r="BY56" s="149"/>
      <c r="BZ56" s="149"/>
      <c r="CA56" s="149"/>
      <c r="CB56" s="149"/>
      <c r="CC56" s="149"/>
      <c r="CD56" s="149"/>
    </row>
    <row r="57" spans="1:82" s="5" customFormat="1" ht="13.5" thickBot="1">
      <c r="A57" s="175">
        <f t="shared" si="1"/>
        <v>47</v>
      </c>
      <c r="B57" s="63" t="s">
        <v>265</v>
      </c>
      <c r="C57" s="103">
        <f>SUM(D57:AQ57)+AR57/10000</f>
        <v>4.0000000000000002E-4</v>
      </c>
      <c r="D57" s="204"/>
      <c r="E57" s="147"/>
      <c r="F57" s="147"/>
      <c r="G57" s="147"/>
      <c r="H57" s="147"/>
      <c r="I57" s="17"/>
      <c r="J57" s="147"/>
      <c r="K57" s="147"/>
      <c r="L57" s="147"/>
      <c r="M57" s="148"/>
      <c r="N57" s="147"/>
      <c r="O57" s="147"/>
      <c r="P57" s="147"/>
      <c r="Q57" s="149"/>
      <c r="R57" s="149"/>
      <c r="S57" s="149"/>
      <c r="T57" s="149"/>
      <c r="U57" s="149"/>
      <c r="V57" s="149"/>
      <c r="W57" s="149"/>
      <c r="X57" s="149"/>
      <c r="Y57" s="149">
        <f>+Wizard!BO41</f>
        <v>0</v>
      </c>
      <c r="Z57" s="149"/>
      <c r="AA57" s="149"/>
      <c r="AB57" s="149"/>
      <c r="AC57" s="149"/>
      <c r="AD57" s="147"/>
      <c r="AE57" s="147"/>
      <c r="AF57" s="149"/>
      <c r="AG57" s="149"/>
      <c r="AH57" s="147"/>
      <c r="AI57" s="149"/>
      <c r="AJ57" s="149"/>
      <c r="AK57" s="149"/>
      <c r="AL57" s="149"/>
      <c r="AM57" s="149"/>
      <c r="AN57" s="149"/>
      <c r="AO57" s="149"/>
      <c r="AP57"/>
      <c r="AQ57" s="149"/>
      <c r="AR57" s="289">
        <f>SUM(AS57:CC57)</f>
        <v>4</v>
      </c>
      <c r="AS57" s="204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9"/>
      <c r="BG57" s="149"/>
      <c r="BH57" s="149"/>
      <c r="BI57" s="149"/>
      <c r="BJ57" s="149"/>
      <c r="BK57" s="149"/>
      <c r="BL57" s="149"/>
      <c r="BM57" s="149"/>
      <c r="BN57" s="149">
        <f>+Wizard!BP41</f>
        <v>4</v>
      </c>
      <c r="BO57" s="149"/>
      <c r="BP57" s="149"/>
      <c r="BQ57" s="149"/>
      <c r="BR57" s="149"/>
      <c r="BS57" s="147"/>
      <c r="BT57" s="147"/>
      <c r="BU57" s="149"/>
      <c r="BV57" s="149"/>
      <c r="BW57" s="147"/>
      <c r="BX57" s="149"/>
      <c r="BY57" s="149"/>
      <c r="BZ57" s="149"/>
      <c r="CA57" s="149"/>
      <c r="CB57" s="149"/>
      <c r="CC57" s="149"/>
      <c r="CD57" s="149"/>
    </row>
    <row r="58" spans="1:82" s="5" customFormat="1" ht="13.5" thickBot="1">
      <c r="A58" s="175">
        <f t="shared" si="1"/>
        <v>48</v>
      </c>
      <c r="B58" s="63" t="s">
        <v>6</v>
      </c>
      <c r="C58" s="103">
        <f>SUM(D58:AQ58)+AR58/10000</f>
        <v>2.9999999999999997E-4</v>
      </c>
      <c r="D58" s="146"/>
      <c r="E58" s="147">
        <f>+Buti!R30</f>
        <v>0</v>
      </c>
      <c r="F58" s="147">
        <f>+Pocha!M24</f>
        <v>0</v>
      </c>
      <c r="G58" s="147">
        <f>+Julepe!M23</f>
        <v>0</v>
      </c>
      <c r="H58" s="147">
        <f>+Pumba!R24</f>
        <v>0</v>
      </c>
      <c r="I58" s="147">
        <f>+Cors!M24</f>
        <v>0</v>
      </c>
      <c r="J58" s="147"/>
      <c r="K58" s="147">
        <f>+Buti3!R22</f>
        <v>0</v>
      </c>
      <c r="L58" s="147">
        <f>+Remigio!R24</f>
        <v>0</v>
      </c>
      <c r="M58" s="148">
        <f>+Truc!R23</f>
        <v>0</v>
      </c>
      <c r="N58" s="147">
        <f>+Texas!M25</f>
        <v>0</v>
      </c>
      <c r="O58" s="147">
        <f>+Omaha!M22</f>
        <v>0</v>
      </c>
      <c r="P58" s="147">
        <f>+'Black Jack'!M22</f>
        <v>0</v>
      </c>
      <c r="Q58" s="149">
        <f>+Chinchón!R22</f>
        <v>0</v>
      </c>
      <c r="R58" s="149">
        <f>+Mus!M22</f>
        <v>0</v>
      </c>
      <c r="S58" s="149"/>
      <c r="T58" s="149">
        <f>+Manilla!R26</f>
        <v>0</v>
      </c>
      <c r="U58" s="149">
        <f>+Tute!R26</f>
        <v>0</v>
      </c>
      <c r="V58" s="149">
        <f>+'4 Duros'!M25</f>
        <v>0</v>
      </c>
      <c r="W58" s="149">
        <f>+'Skull King'!M22</f>
        <v>0</v>
      </c>
      <c r="X58" s="149">
        <f>+Whist!R26</f>
        <v>0</v>
      </c>
      <c r="Y58" s="147"/>
      <c r="Z58" s="149"/>
      <c r="AA58" s="149">
        <f>+Copo!M22</f>
        <v>0</v>
      </c>
      <c r="AB58" s="149">
        <f>+Escombra!M27</f>
        <v>0</v>
      </c>
      <c r="AC58" s="149">
        <f>+'1000km'!R24</f>
        <v>0</v>
      </c>
      <c r="AD58" s="147">
        <f>+Cribbage!F29</f>
        <v>0</v>
      </c>
      <c r="AE58" s="147"/>
      <c r="AF58" s="149">
        <f>+Portugués!M27</f>
        <v>0</v>
      </c>
      <c r="AG58" s="149">
        <f>+Tarot!R26</f>
        <v>0</v>
      </c>
      <c r="AH58" s="147">
        <f>+Guinyot!R24</f>
        <v>0</v>
      </c>
      <c r="AI58" s="149">
        <f>+'7 i mig'!M22</f>
        <v>0</v>
      </c>
      <c r="AJ58" s="149">
        <f>+Camelot!O35</f>
        <v>0</v>
      </c>
      <c r="AK58" s="149">
        <f>+Magic!O35</f>
        <v>0</v>
      </c>
      <c r="AL58" s="149"/>
      <c r="AM58" s="149">
        <f>+'5 Cogombres'!M25</f>
        <v>0</v>
      </c>
      <c r="AN58" s="149"/>
      <c r="AO58" s="149">
        <f>+'Euchre Sub.'!R26</f>
        <v>0</v>
      </c>
      <c r="AP58"/>
      <c r="AQ58" s="149"/>
      <c r="AR58" s="289">
        <f>SUM(AS58:CC58)</f>
        <v>3</v>
      </c>
      <c r="AS58" s="146"/>
      <c r="AT58" s="147">
        <f>+Buti!S30</f>
        <v>0</v>
      </c>
      <c r="AU58" s="147">
        <f>+Pocha!N24</f>
        <v>0</v>
      </c>
      <c r="AV58" s="147">
        <f>+Julepe!N23</f>
        <v>0</v>
      </c>
      <c r="AW58" s="147">
        <f>+Pumba!S24</f>
        <v>0</v>
      </c>
      <c r="AX58" s="147">
        <f>+Cors!N24</f>
        <v>0</v>
      </c>
      <c r="AY58" s="147"/>
      <c r="AZ58" s="147">
        <f>+Remigio!S24</f>
        <v>0</v>
      </c>
      <c r="BA58" s="147">
        <f>+Buti3!S22</f>
        <v>0</v>
      </c>
      <c r="BB58" s="147">
        <f>+Truc!S23</f>
        <v>0</v>
      </c>
      <c r="BC58" s="147">
        <f>+Texas!N25</f>
        <v>0</v>
      </c>
      <c r="BD58" s="147">
        <f>+Omaha!N22</f>
        <v>0</v>
      </c>
      <c r="BE58" s="147">
        <f>+'Black Jack'!N22</f>
        <v>0</v>
      </c>
      <c r="BF58" s="149">
        <f>+Chinchón!S22</f>
        <v>0</v>
      </c>
      <c r="BG58" s="149">
        <f>+Mus!N22</f>
        <v>0</v>
      </c>
      <c r="BH58" s="149"/>
      <c r="BI58" s="149">
        <f>+Manilla!S26</f>
        <v>0</v>
      </c>
      <c r="BJ58" s="149">
        <f>+Tute!S26</f>
        <v>0</v>
      </c>
      <c r="BK58" s="149">
        <f>+'4 Duros'!N25</f>
        <v>0</v>
      </c>
      <c r="BL58" s="149">
        <f>+'Skull King'!N22</f>
        <v>0</v>
      </c>
      <c r="BM58" s="149">
        <f>+Whist!S26</f>
        <v>0</v>
      </c>
      <c r="BN58" s="147"/>
      <c r="BO58" s="149"/>
      <c r="BP58" s="149">
        <f>+Copo!N22</f>
        <v>0</v>
      </c>
      <c r="BQ58" s="149">
        <f>+Escombra!N27</f>
        <v>0</v>
      </c>
      <c r="BR58" s="149"/>
      <c r="BS58" s="147">
        <f>+Cribbage!H44</f>
        <v>0</v>
      </c>
      <c r="BT58" s="147"/>
      <c r="BU58" s="149">
        <f>+Portugués!N27</f>
        <v>0</v>
      </c>
      <c r="BV58" s="149">
        <f>+Tarot!S26</f>
        <v>0</v>
      </c>
      <c r="BW58" s="147">
        <f>+Guinyot!AK24</f>
        <v>0</v>
      </c>
      <c r="BX58" s="149">
        <f>+'7 i mig'!N22</f>
        <v>0</v>
      </c>
      <c r="BY58" s="149">
        <f>+Camelot!P35</f>
        <v>0</v>
      </c>
      <c r="BZ58" s="149">
        <f>+Magic!P35</f>
        <v>3</v>
      </c>
      <c r="CA58" s="149"/>
      <c r="CB58" s="149">
        <f>+'5 Cogombres'!N25</f>
        <v>0</v>
      </c>
      <c r="CC58" s="149"/>
      <c r="CD58" s="149">
        <f>+'Euchre Sub.'!S26</f>
        <v>0</v>
      </c>
    </row>
    <row r="59" spans="1:82" s="5" customFormat="1" ht="13.5" thickBot="1">
      <c r="A59" s="175">
        <f t="shared" si="1"/>
        <v>48</v>
      </c>
      <c r="B59" s="63" t="s">
        <v>218</v>
      </c>
      <c r="C59" s="103">
        <f>SUM(D59:AQ59)+AR59/10000</f>
        <v>2.9999999999999997E-4</v>
      </c>
      <c r="D59" s="204">
        <f>+King!O27</f>
        <v>0</v>
      </c>
      <c r="E59" s="147"/>
      <c r="F59" s="147"/>
      <c r="G59" s="147"/>
      <c r="H59" s="147"/>
      <c r="I59" s="147"/>
      <c r="J59" s="147"/>
      <c r="K59" s="147"/>
      <c r="L59" s="147"/>
      <c r="M59" s="148"/>
      <c r="N59" s="147"/>
      <c r="O59" s="147"/>
      <c r="P59" s="147"/>
      <c r="Q59" s="149"/>
      <c r="R59" s="149"/>
      <c r="S59" s="149"/>
      <c r="T59" s="149"/>
      <c r="U59" s="149"/>
      <c r="V59" s="149"/>
      <c r="W59" s="149"/>
      <c r="X59" s="149"/>
      <c r="Y59" s="149">
        <f>+Wizard!AU41</f>
        <v>0</v>
      </c>
      <c r="Z59" s="149"/>
      <c r="AA59" s="149"/>
      <c r="AB59" s="149"/>
      <c r="AC59" s="149"/>
      <c r="AD59" s="147"/>
      <c r="AE59" s="147"/>
      <c r="AF59" s="149"/>
      <c r="AG59" s="149"/>
      <c r="AH59" s="147"/>
      <c r="AI59" s="149"/>
      <c r="AJ59" s="149"/>
      <c r="AK59" s="149"/>
      <c r="AL59" s="149"/>
      <c r="AM59" s="149"/>
      <c r="AN59" s="149"/>
      <c r="AO59" s="149"/>
      <c r="AP59"/>
      <c r="AQ59" s="149"/>
      <c r="AR59" s="289">
        <f>SUM(AS59:CC59)</f>
        <v>3</v>
      </c>
      <c r="AS59" s="204">
        <f>+King!P27</f>
        <v>1</v>
      </c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9"/>
      <c r="BG59" s="149"/>
      <c r="BH59" s="149"/>
      <c r="BI59" s="149"/>
      <c r="BJ59" s="149"/>
      <c r="BK59" s="149"/>
      <c r="BL59" s="149"/>
      <c r="BM59" s="149"/>
      <c r="BN59" s="149">
        <f>+Wizard!AV41</f>
        <v>2</v>
      </c>
      <c r="BO59" s="149"/>
      <c r="BP59" s="149"/>
      <c r="BQ59" s="149"/>
      <c r="BR59" s="149"/>
      <c r="BS59" s="147"/>
      <c r="BT59" s="147"/>
      <c r="BU59" s="149"/>
      <c r="BV59" s="149"/>
      <c r="BW59" s="147"/>
      <c r="BX59" s="149"/>
      <c r="BY59" s="149"/>
      <c r="BZ59" s="149"/>
      <c r="CA59" s="149"/>
      <c r="CB59" s="149"/>
      <c r="CC59" s="149"/>
      <c r="CD59" s="149"/>
    </row>
    <row r="60" spans="1:82" s="5" customFormat="1" ht="13.5" thickBot="1">
      <c r="A60" s="175">
        <f t="shared" si="1"/>
        <v>48</v>
      </c>
      <c r="B60" s="63" t="s">
        <v>238</v>
      </c>
      <c r="C60" s="103">
        <f>SUM(D60:AQ60)+AR60/10000</f>
        <v>2.9999999999999997E-4</v>
      </c>
      <c r="D60" s="146"/>
      <c r="E60" s="147"/>
      <c r="F60" s="147"/>
      <c r="G60" s="147"/>
      <c r="H60" s="147"/>
      <c r="I60" s="147"/>
      <c r="J60" s="147"/>
      <c r="K60" s="147"/>
      <c r="L60" s="147"/>
      <c r="M60" s="148"/>
      <c r="N60" s="147"/>
      <c r="O60" s="147"/>
      <c r="P60" s="147"/>
      <c r="Q60" s="149"/>
      <c r="R60" s="149"/>
      <c r="S60" s="149"/>
      <c r="T60" s="149"/>
      <c r="U60" s="149"/>
      <c r="V60" s="149">
        <f>+'4 Duros'!Y25</f>
        <v>0</v>
      </c>
      <c r="W60" s="149"/>
      <c r="X60" s="149"/>
      <c r="Y60" s="407">
        <f>+Wizard!S41</f>
        <v>0</v>
      </c>
      <c r="Z60" s="149"/>
      <c r="AA60" s="149"/>
      <c r="AB60" s="149"/>
      <c r="AC60" s="149"/>
      <c r="AD60" s="147"/>
      <c r="AE60" s="147"/>
      <c r="AF60" s="149"/>
      <c r="AG60" s="149"/>
      <c r="AH60" s="147"/>
      <c r="AI60" s="149"/>
      <c r="AJ60" s="149"/>
      <c r="AK60" s="149"/>
      <c r="AL60" s="149"/>
      <c r="AM60" s="149"/>
      <c r="AN60" s="149"/>
      <c r="AO60" s="149"/>
      <c r="AP60"/>
      <c r="AQ60" s="149"/>
      <c r="AR60" s="289">
        <f>SUM(AS60:CC60)</f>
        <v>3</v>
      </c>
      <c r="AS60" s="146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9"/>
      <c r="BG60" s="149"/>
      <c r="BH60" s="149"/>
      <c r="BI60" s="149"/>
      <c r="BJ60" s="149"/>
      <c r="BK60" s="149">
        <f>+'4 Duros'!Z25</f>
        <v>1</v>
      </c>
      <c r="BL60" s="149"/>
      <c r="BM60" s="149"/>
      <c r="BN60" s="149">
        <f>+Wizard!T41</f>
        <v>2</v>
      </c>
      <c r="BO60" s="149"/>
      <c r="BP60" s="149"/>
      <c r="BQ60" s="149"/>
      <c r="BR60" s="149"/>
      <c r="BS60" s="147"/>
      <c r="BT60" s="147"/>
      <c r="BU60" s="149"/>
      <c r="BV60" s="149"/>
      <c r="BW60" s="147"/>
      <c r="BX60" s="149"/>
      <c r="BY60" s="149"/>
      <c r="BZ60" s="149"/>
      <c r="CA60" s="149"/>
      <c r="CB60" s="149"/>
      <c r="CC60" s="149"/>
      <c r="CD60" s="149"/>
    </row>
    <row r="61" spans="1:82" s="5" customFormat="1" ht="13.5" thickBot="1">
      <c r="A61" s="175">
        <f t="shared" si="1"/>
        <v>48</v>
      </c>
      <c r="B61" s="63" t="s">
        <v>263</v>
      </c>
      <c r="C61" s="103">
        <f>SUM(D61:AQ61)+AR61/10000</f>
        <v>2.9999999999999997E-4</v>
      </c>
      <c r="D61" s="204"/>
      <c r="E61" s="147"/>
      <c r="F61" s="147"/>
      <c r="G61" s="147"/>
      <c r="H61" s="147"/>
      <c r="I61" s="17"/>
      <c r="J61" s="147"/>
      <c r="K61" s="147"/>
      <c r="L61" s="147"/>
      <c r="M61" s="148"/>
      <c r="N61" s="147"/>
      <c r="O61" s="147"/>
      <c r="P61" s="147"/>
      <c r="Q61" s="149"/>
      <c r="R61" s="149"/>
      <c r="S61" s="149">
        <f>+Kul!I26</f>
        <v>0</v>
      </c>
      <c r="T61" s="149"/>
      <c r="U61" s="149"/>
      <c r="V61" s="149">
        <f>+'4 Duros'!K25</f>
        <v>0</v>
      </c>
      <c r="W61" s="149"/>
      <c r="X61" s="149"/>
      <c r="Y61" s="149">
        <f>+Wizard!BG41</f>
        <v>0</v>
      </c>
      <c r="Z61" s="149"/>
      <c r="AA61" s="149"/>
      <c r="AB61" s="149"/>
      <c r="AC61" s="149"/>
      <c r="AD61" s="147"/>
      <c r="AE61" s="147"/>
      <c r="AF61" s="149"/>
      <c r="AG61" s="149"/>
      <c r="AH61" s="147"/>
      <c r="AI61" s="149"/>
      <c r="AJ61" s="149"/>
      <c r="AK61" s="149"/>
      <c r="AL61" s="149"/>
      <c r="AM61" s="149"/>
      <c r="AN61" s="149"/>
      <c r="AO61" s="149"/>
      <c r="AP61"/>
      <c r="AQ61" s="149"/>
      <c r="AR61" s="289">
        <f>SUM(AS61:CC61)</f>
        <v>3</v>
      </c>
      <c r="AS61" s="204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9"/>
      <c r="BG61" s="149"/>
      <c r="BH61" s="149">
        <f>+Kul!J26</f>
        <v>1</v>
      </c>
      <c r="BI61" s="149"/>
      <c r="BJ61" s="149"/>
      <c r="BK61" s="149">
        <f>+'4 Duros'!L25</f>
        <v>1</v>
      </c>
      <c r="BL61" s="149"/>
      <c r="BM61" s="149"/>
      <c r="BN61" s="149">
        <f>+Wizard!BH41</f>
        <v>1</v>
      </c>
      <c r="BO61" s="149"/>
      <c r="BP61" s="149"/>
      <c r="BQ61" s="149"/>
      <c r="BR61" s="149"/>
      <c r="BS61" s="147"/>
      <c r="BT61" s="147"/>
      <c r="BU61" s="149"/>
      <c r="BV61" s="149"/>
      <c r="BW61" s="147"/>
      <c r="BX61" s="149"/>
      <c r="BY61" s="149"/>
      <c r="BZ61" s="149"/>
      <c r="CA61" s="149"/>
      <c r="CB61" s="149"/>
      <c r="CC61" s="149"/>
      <c r="CD61" s="149"/>
    </row>
    <row r="62" spans="1:82" s="5" customFormat="1" ht="13.5" thickBot="1">
      <c r="A62" s="175">
        <f t="shared" si="1"/>
        <v>52</v>
      </c>
      <c r="B62" s="63" t="s">
        <v>181</v>
      </c>
      <c r="C62" s="103">
        <f>SUM(D62:AQ62)+AR62/10000</f>
        <v>2.0000000000000001E-4</v>
      </c>
      <c r="D62" s="146"/>
      <c r="E62" s="147"/>
      <c r="F62" s="147"/>
      <c r="G62" s="147">
        <f>+Julepe!E23</f>
        <v>0</v>
      </c>
      <c r="H62" s="147"/>
      <c r="I62" s="17"/>
      <c r="J62" s="147"/>
      <c r="K62" s="147"/>
      <c r="L62" s="147"/>
      <c r="M62" s="148"/>
      <c r="N62" s="147"/>
      <c r="O62" s="147"/>
      <c r="P62" s="147">
        <f>+'Black Jack'!S22</f>
        <v>0</v>
      </c>
      <c r="Q62" s="149"/>
      <c r="R62" s="149"/>
      <c r="S62" s="149">
        <f>+Kul!S26</f>
        <v>0</v>
      </c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7"/>
      <c r="AE62" s="147"/>
      <c r="AF62" s="149"/>
      <c r="AG62" s="149"/>
      <c r="AH62" s="147"/>
      <c r="AI62" s="149"/>
      <c r="AJ62" s="149"/>
      <c r="AK62" s="149"/>
      <c r="AL62" s="149"/>
      <c r="AM62" s="149">
        <f>+'5 Cogombres'!AC25</f>
        <v>0</v>
      </c>
      <c r="AN62" s="149"/>
      <c r="AO62" s="149">
        <f>+'Euchre Sub.'!BE26</f>
        <v>0</v>
      </c>
      <c r="AP62"/>
      <c r="AQ62" s="149"/>
      <c r="AR62" s="289">
        <f>SUM(AS62:CC62)</f>
        <v>2</v>
      </c>
      <c r="AS62" s="146"/>
      <c r="AT62" s="147"/>
      <c r="AU62" s="323"/>
      <c r="AV62" s="147">
        <f>+Julepe!F23</f>
        <v>0</v>
      </c>
      <c r="AW62" s="147"/>
      <c r="AX62" s="147"/>
      <c r="AY62" s="147"/>
      <c r="AZ62" s="147"/>
      <c r="BA62" s="147"/>
      <c r="BB62" s="147"/>
      <c r="BC62" s="147"/>
      <c r="BD62" s="147"/>
      <c r="BE62" s="147">
        <f>+'Black Jack'!T22</f>
        <v>0</v>
      </c>
      <c r="BF62" s="149"/>
      <c r="BG62" s="149"/>
      <c r="BH62" s="149">
        <f>+Kul!T26</f>
        <v>1</v>
      </c>
      <c r="BI62" s="149"/>
      <c r="BJ62" s="149"/>
      <c r="BK62" s="149"/>
      <c r="BL62" s="149"/>
      <c r="BM62" s="149"/>
      <c r="BN62" s="149"/>
      <c r="BO62" s="149"/>
      <c r="BP62" s="149"/>
      <c r="BQ62" s="149"/>
      <c r="BR62" s="149"/>
      <c r="BS62" s="147"/>
      <c r="BT62" s="147"/>
      <c r="BU62" s="149"/>
      <c r="BV62" s="149"/>
      <c r="BW62" s="147"/>
      <c r="BX62" s="149"/>
      <c r="BY62" s="149"/>
      <c r="BZ62" s="149"/>
      <c r="CA62" s="149"/>
      <c r="CB62" s="149">
        <f>+'5 Cogombres'!AD25</f>
        <v>1</v>
      </c>
      <c r="CC62" s="149"/>
      <c r="CD62" s="149">
        <f>+'Euchre Sub.'!BF26</f>
        <v>0</v>
      </c>
    </row>
    <row r="63" spans="1:82" s="5" customFormat="1" ht="13.5" thickBot="1">
      <c r="A63" s="175">
        <f t="shared" si="1"/>
        <v>52</v>
      </c>
      <c r="B63" s="63" t="s">
        <v>260</v>
      </c>
      <c r="C63" s="103">
        <f>SUM(D63:AQ63)+AR63/10000</f>
        <v>2.0000000000000001E-4</v>
      </c>
      <c r="D63" s="146"/>
      <c r="E63" s="147">
        <f>+Buti!AY30</f>
        <v>0</v>
      </c>
      <c r="F63" s="147"/>
      <c r="G63" s="147"/>
      <c r="H63" s="147"/>
      <c r="I63" s="147"/>
      <c r="J63" s="147"/>
      <c r="K63" s="147"/>
      <c r="L63" s="147"/>
      <c r="M63" s="148"/>
      <c r="N63" s="147"/>
      <c r="O63" s="147"/>
      <c r="P63" s="147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7"/>
      <c r="AE63" s="147">
        <f>+Canasta!AA24</f>
        <v>0</v>
      </c>
      <c r="AF63" s="149"/>
      <c r="AG63" s="149"/>
      <c r="AH63" s="147"/>
      <c r="AI63" s="149"/>
      <c r="AJ63" s="149"/>
      <c r="AK63" s="149"/>
      <c r="AL63" s="147"/>
      <c r="AM63" s="149"/>
      <c r="AN63" s="149"/>
      <c r="AO63" s="149"/>
      <c r="AP63"/>
      <c r="AQ63" s="149"/>
      <c r="AR63" s="289">
        <f>SUM(AS63:CC63)</f>
        <v>2</v>
      </c>
      <c r="AS63" s="146"/>
      <c r="AT63" s="147">
        <f>+Buti!AZ30</f>
        <v>2</v>
      </c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7"/>
      <c r="BT63" s="396">
        <f>+Canasta!AB24-1</f>
        <v>0</v>
      </c>
      <c r="BU63" s="149"/>
      <c r="BV63" s="149"/>
      <c r="BW63" s="147"/>
      <c r="BX63" s="149"/>
      <c r="BY63" s="149"/>
      <c r="BZ63" s="149"/>
      <c r="CA63" s="147"/>
      <c r="CB63" s="149"/>
      <c r="CC63" s="149"/>
      <c r="CD63" s="149"/>
    </row>
    <row r="64" spans="1:82" s="5" customFormat="1" ht="13.5" thickBot="1">
      <c r="A64" s="175">
        <f t="shared" si="1"/>
        <v>52</v>
      </c>
      <c r="B64" s="63" t="s">
        <v>256</v>
      </c>
      <c r="C64" s="103">
        <f>SUM(D64:AQ64)+AR64/10000</f>
        <v>2.0000000000000001E-4</v>
      </c>
      <c r="D64" s="204"/>
      <c r="E64" s="147"/>
      <c r="F64" s="147"/>
      <c r="G64" s="147"/>
      <c r="H64" s="147"/>
      <c r="I64" s="17"/>
      <c r="J64" s="147">
        <f>+Podrida!S24</f>
        <v>0</v>
      </c>
      <c r="K64" s="147"/>
      <c r="L64" s="147"/>
      <c r="M64" s="148"/>
      <c r="N64" s="147"/>
      <c r="O64" s="147"/>
      <c r="P64" s="147"/>
      <c r="Q64" s="149"/>
      <c r="R64" s="149"/>
      <c r="S64" s="149"/>
      <c r="T64" s="149"/>
      <c r="U64" s="149"/>
      <c r="V64" s="149"/>
      <c r="W64" s="149"/>
      <c r="X64" s="149"/>
      <c r="Y64" s="149"/>
      <c r="Z64" s="149">
        <f>+'Tute cabrò'!M22</f>
        <v>0</v>
      </c>
      <c r="AA64" s="149"/>
      <c r="AB64" s="149"/>
      <c r="AC64" s="147">
        <f>+'1000km'!AP24</f>
        <v>0</v>
      </c>
      <c r="AD64" s="147"/>
      <c r="AE64" s="147"/>
      <c r="AF64" s="149"/>
      <c r="AG64" s="149"/>
      <c r="AH64" s="147"/>
      <c r="AI64" s="149"/>
      <c r="AJ64" s="149"/>
      <c r="AK64" s="149"/>
      <c r="AL64" s="149">
        <f>+'Wizard Classic'!BG40</f>
        <v>0</v>
      </c>
      <c r="AM64" s="149"/>
      <c r="AN64" s="149"/>
      <c r="AO64" s="149"/>
      <c r="AP64"/>
      <c r="AQ64" s="149"/>
      <c r="AR64" s="289">
        <f>SUM(AS64:CC64)</f>
        <v>2</v>
      </c>
      <c r="AS64" s="204"/>
      <c r="AT64" s="147"/>
      <c r="AU64" s="147"/>
      <c r="AV64" s="147"/>
      <c r="AW64" s="147"/>
      <c r="AX64" s="147"/>
      <c r="AY64" s="147">
        <f>+Podrida!T24</f>
        <v>0</v>
      </c>
      <c r="AZ64" s="147"/>
      <c r="BA64" s="147"/>
      <c r="BB64" s="147"/>
      <c r="BC64" s="147"/>
      <c r="BD64" s="147"/>
      <c r="BE64" s="147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>
        <f>+'Tute cabrò'!N22</f>
        <v>1</v>
      </c>
      <c r="BP64" s="149"/>
      <c r="BQ64" s="149"/>
      <c r="BR64" s="147">
        <f>+'1000km'!G24</f>
        <v>0</v>
      </c>
      <c r="BS64" s="147"/>
      <c r="BT64" s="147"/>
      <c r="BU64" s="149"/>
      <c r="BV64" s="149"/>
      <c r="BW64" s="147"/>
      <c r="BX64" s="149"/>
      <c r="BY64" s="149"/>
      <c r="BZ64" s="149"/>
      <c r="CA64" s="149">
        <f>+'Wizard Classic'!BH40</f>
        <v>1</v>
      </c>
      <c r="CB64" s="149"/>
      <c r="CC64" s="149"/>
      <c r="CD64" s="149"/>
    </row>
    <row r="65" spans="1:82" s="5" customFormat="1" ht="13.5" thickBot="1">
      <c r="A65" s="175">
        <f t="shared" si="1"/>
        <v>55</v>
      </c>
      <c r="B65" s="63" t="s">
        <v>217</v>
      </c>
      <c r="C65" s="103">
        <f>SUM(D65:AQ65)+AR65/10000</f>
        <v>1E-4</v>
      </c>
      <c r="D65" s="204">
        <f>+King!AM27</f>
        <v>0</v>
      </c>
      <c r="E65" s="147"/>
      <c r="F65" s="147"/>
      <c r="G65" s="147"/>
      <c r="H65" s="147"/>
      <c r="I65" s="147"/>
      <c r="J65" s="147"/>
      <c r="K65" s="147"/>
      <c r="L65" s="147"/>
      <c r="M65" s="148"/>
      <c r="N65" s="147"/>
      <c r="O65" s="147"/>
      <c r="P65" s="147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7"/>
      <c r="AE65" s="147"/>
      <c r="AF65" s="149"/>
      <c r="AG65" s="149"/>
      <c r="AH65" s="147"/>
      <c r="AI65" s="149"/>
      <c r="AJ65" s="149"/>
      <c r="AK65" s="149"/>
      <c r="AL65" s="149"/>
      <c r="AM65" s="149"/>
      <c r="AN65" s="149"/>
      <c r="AO65" s="149"/>
      <c r="AP65"/>
      <c r="AQ65" s="149"/>
      <c r="AR65" s="289">
        <f>SUM(AS65:CC65)</f>
        <v>1</v>
      </c>
      <c r="AS65" s="204">
        <f>+King!AN27</f>
        <v>1</v>
      </c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7"/>
      <c r="BT65" s="147"/>
      <c r="BU65" s="149"/>
      <c r="BV65" s="149"/>
      <c r="BW65" s="147"/>
      <c r="BX65" s="149"/>
      <c r="BY65" s="149"/>
      <c r="BZ65" s="149"/>
      <c r="CA65" s="149"/>
      <c r="CB65" s="149"/>
      <c r="CC65" s="149"/>
      <c r="CD65" s="149"/>
    </row>
    <row r="66" spans="1:82" s="5" customFormat="1" ht="13.5" thickBot="1">
      <c r="A66" s="175">
        <f t="shared" si="1"/>
        <v>55</v>
      </c>
      <c r="B66" s="63" t="s">
        <v>249</v>
      </c>
      <c r="C66" s="103">
        <f>SUM(D66:AQ66)+AR66/10000</f>
        <v>1E-4</v>
      </c>
      <c r="D66" s="204"/>
      <c r="E66" s="147">
        <f>+Buti!O30</f>
        <v>0</v>
      </c>
      <c r="F66" s="147">
        <f>+Pocha!AA24</f>
        <v>0</v>
      </c>
      <c r="G66" s="147"/>
      <c r="H66" s="147"/>
      <c r="I66" s="17"/>
      <c r="J66" s="147">
        <f>+Podrida!I24</f>
        <v>0</v>
      </c>
      <c r="K66" s="147">
        <f>+Buti3!O22</f>
        <v>0</v>
      </c>
      <c r="L66" s="147"/>
      <c r="M66" s="148"/>
      <c r="N66" s="147">
        <f>+Texas!C25</f>
        <v>0</v>
      </c>
      <c r="O66" s="147">
        <f>+Omaha!U22</f>
        <v>0</v>
      </c>
      <c r="P66" s="147"/>
      <c r="Q66" s="149"/>
      <c r="R66" s="149">
        <f>+Mus!K22</f>
        <v>0</v>
      </c>
      <c r="S66" s="149">
        <f>+Kul!M26</f>
        <v>0</v>
      </c>
      <c r="T66" s="149">
        <f>+Manilla!O26</f>
        <v>0</v>
      </c>
      <c r="U66" s="149"/>
      <c r="V66" s="149"/>
      <c r="W66" s="149"/>
      <c r="X66" s="149">
        <f>+Whist!O26</f>
        <v>0</v>
      </c>
      <c r="Y66" s="149"/>
      <c r="Z66" s="149"/>
      <c r="AA66" s="149"/>
      <c r="AB66" s="149"/>
      <c r="AC66" s="149">
        <f>+'1000km'!AM24</f>
        <v>0</v>
      </c>
      <c r="AD66" s="147"/>
      <c r="AE66" s="147"/>
      <c r="AF66" s="149">
        <f>+Portugués!K27</f>
        <v>0</v>
      </c>
      <c r="AG66" s="149"/>
      <c r="AH66" s="147">
        <f>+Guinyot!L24</f>
        <v>0</v>
      </c>
      <c r="AI66" s="149"/>
      <c r="AJ66" s="149"/>
      <c r="AK66" s="149"/>
      <c r="AL66" s="149">
        <f>+'Wizard Classic'!BM40</f>
        <v>0</v>
      </c>
      <c r="AM66" s="149">
        <f>+'5 Cogombres'!AG25</f>
        <v>0</v>
      </c>
      <c r="AN66" s="149">
        <f>+Euchre!O27</f>
        <v>0</v>
      </c>
      <c r="AO66" s="149">
        <f>+'Euchre Sub.'!O26</f>
        <v>0</v>
      </c>
      <c r="AP66"/>
      <c r="AQ66" s="149"/>
      <c r="AR66" s="289">
        <f>SUM(AS66:CC66)</f>
        <v>1</v>
      </c>
      <c r="AS66" s="204"/>
      <c r="AT66" s="147">
        <f>+Buti!P30</f>
        <v>0</v>
      </c>
      <c r="AU66" s="147">
        <f>+Pocha!AB24</f>
        <v>0</v>
      </c>
      <c r="AV66" s="147"/>
      <c r="AW66" s="147"/>
      <c r="AX66" s="147"/>
      <c r="AY66" s="147">
        <f>+Podrida!J24</f>
        <v>0</v>
      </c>
      <c r="AZ66" s="147"/>
      <c r="BA66" s="147">
        <f>+Buti3!P22</f>
        <v>0</v>
      </c>
      <c r="BB66" s="147"/>
      <c r="BC66" s="147">
        <f>+Texas!D25</f>
        <v>0</v>
      </c>
      <c r="BD66" s="147">
        <f>+Omaha!V22</f>
        <v>0</v>
      </c>
      <c r="BE66" s="147"/>
      <c r="BF66" s="149"/>
      <c r="BG66" s="149">
        <f>+Mus!L22</f>
        <v>0</v>
      </c>
      <c r="BH66" s="149">
        <f>+Kul!N26</f>
        <v>0</v>
      </c>
      <c r="BI66" s="149">
        <f>+Manilla!P26</f>
        <v>0</v>
      </c>
      <c r="BJ66" s="149">
        <f>+Tute!P26</f>
        <v>0</v>
      </c>
      <c r="BK66" s="149">
        <f>+'4 Duros'!AJ25</f>
        <v>0</v>
      </c>
      <c r="BL66" s="149"/>
      <c r="BM66" s="149">
        <f>+Whist!P26</f>
        <v>0</v>
      </c>
      <c r="BN66" s="149"/>
      <c r="BO66" s="149"/>
      <c r="BP66" s="149"/>
      <c r="BQ66" s="149"/>
      <c r="BR66" s="149">
        <f>+'1000km'!AN24</f>
        <v>0</v>
      </c>
      <c r="BS66" s="147"/>
      <c r="BT66" s="147"/>
      <c r="BU66" s="149"/>
      <c r="BV66" s="149"/>
      <c r="BW66" s="147"/>
      <c r="BX66" s="149"/>
      <c r="BY66" s="149"/>
      <c r="BZ66" s="149"/>
      <c r="CA66" s="149">
        <f>+'Wizard Classic'!BN40</f>
        <v>1</v>
      </c>
      <c r="CB66" s="149">
        <f>+'5 Cogombres'!AH25</f>
        <v>0</v>
      </c>
      <c r="CC66" s="149">
        <f>+Euchre!P27</f>
        <v>0</v>
      </c>
      <c r="CD66" s="149">
        <f>+'Euchre Sub.'!P26</f>
        <v>0</v>
      </c>
    </row>
    <row r="67" spans="1:82" s="5" customFormat="1" ht="13.5" thickBot="1">
      <c r="A67" s="175">
        <f t="shared" si="1"/>
        <v>55</v>
      </c>
      <c r="B67" s="63" t="s">
        <v>251</v>
      </c>
      <c r="C67" s="103">
        <f>SUM(D67:AQ67)+AR67/10000</f>
        <v>1E-4</v>
      </c>
      <c r="D67" s="204"/>
      <c r="E67" s="147"/>
      <c r="F67" s="147"/>
      <c r="G67" s="147"/>
      <c r="H67" s="147"/>
      <c r="I67" s="17"/>
      <c r="J67" s="147"/>
      <c r="K67" s="147"/>
      <c r="L67" s="147"/>
      <c r="M67" s="148"/>
      <c r="N67" s="147"/>
      <c r="O67" s="147"/>
      <c r="P67" s="147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7"/>
      <c r="AE67" s="147"/>
      <c r="AF67" s="149"/>
      <c r="AG67" s="149"/>
      <c r="AH67" s="147"/>
      <c r="AI67" s="149"/>
      <c r="AJ67" s="149"/>
      <c r="AK67" s="149"/>
      <c r="AL67" s="149">
        <f>+'Wizard Classic'!BO40</f>
        <v>0</v>
      </c>
      <c r="AM67" s="149"/>
      <c r="AN67" s="149"/>
      <c r="AO67" s="149"/>
      <c r="AP67"/>
      <c r="AQ67" s="149"/>
      <c r="AR67" s="289">
        <f>SUM(AS67:CC67)</f>
        <v>1</v>
      </c>
      <c r="AS67" s="204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7"/>
      <c r="BT67" s="147"/>
      <c r="BU67" s="149"/>
      <c r="BV67" s="149"/>
      <c r="BW67" s="147"/>
      <c r="BX67" s="149"/>
      <c r="BY67" s="149"/>
      <c r="BZ67" s="149"/>
      <c r="CA67" s="149">
        <f>+'Wizard Classic'!BP40</f>
        <v>1</v>
      </c>
      <c r="CB67" s="149"/>
      <c r="CC67" s="149"/>
      <c r="CD67" s="149"/>
    </row>
    <row r="68" spans="1:82" s="5" customFormat="1" ht="13.5" thickBot="1">
      <c r="A68" s="175">
        <f t="shared" si="1"/>
        <v>55</v>
      </c>
      <c r="B68" s="63" t="s">
        <v>258</v>
      </c>
      <c r="C68" s="103">
        <f>SUM(D68:AQ68)+AR68/10000</f>
        <v>1E-4</v>
      </c>
      <c r="D68" s="204"/>
      <c r="E68" s="147"/>
      <c r="F68" s="147"/>
      <c r="G68" s="147"/>
      <c r="H68" s="147"/>
      <c r="I68" s="17"/>
      <c r="J68" s="147">
        <f>+Podrida!M24</f>
        <v>0</v>
      </c>
      <c r="K68" s="147"/>
      <c r="L68" s="147"/>
      <c r="M68" s="148"/>
      <c r="N68" s="147"/>
      <c r="O68" s="147"/>
      <c r="P68" s="147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>
        <f>+'1000km'!L24</f>
        <v>0</v>
      </c>
      <c r="AD68" s="147"/>
      <c r="AE68" s="147"/>
      <c r="AF68" s="149"/>
      <c r="AG68" s="149"/>
      <c r="AH68" s="147"/>
      <c r="AI68" s="149"/>
      <c r="AJ68" s="149"/>
      <c r="AK68" s="149"/>
      <c r="AL68" s="149">
        <f>+'Wizard Classic'!BE40</f>
        <v>0</v>
      </c>
      <c r="AM68" s="149"/>
      <c r="AN68" s="149"/>
      <c r="AO68" s="149"/>
      <c r="AP68"/>
      <c r="AQ68" s="149"/>
      <c r="AR68" s="289">
        <f>SUM(AS68:CC68)</f>
        <v>1</v>
      </c>
      <c r="AS68" s="204"/>
      <c r="AT68" s="147"/>
      <c r="AU68" s="147"/>
      <c r="AV68" s="147"/>
      <c r="AW68" s="147"/>
      <c r="AX68" s="147"/>
      <c r="AY68" s="147">
        <f>+Podrida!N24</f>
        <v>0</v>
      </c>
      <c r="AZ68" s="147"/>
      <c r="BA68" s="147"/>
      <c r="BB68" s="147"/>
      <c r="BC68" s="147"/>
      <c r="BD68" s="147"/>
      <c r="BE68" s="147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>
        <f>+'1000km'!M24</f>
        <v>0</v>
      </c>
      <c r="BS68" s="147"/>
      <c r="BT68" s="147"/>
      <c r="BU68" s="149"/>
      <c r="BV68" s="149"/>
      <c r="BW68" s="147"/>
      <c r="BX68" s="149"/>
      <c r="BY68" s="149"/>
      <c r="BZ68" s="149"/>
      <c r="CA68" s="149">
        <f>+'Wizard Classic'!BF40</f>
        <v>1</v>
      </c>
      <c r="CB68" s="149"/>
      <c r="CC68" s="149"/>
      <c r="CD68" s="149"/>
    </row>
    <row r="69" spans="1:82" s="5" customFormat="1" ht="13.5" thickBot="1">
      <c r="A69" s="175">
        <f t="shared" si="1"/>
        <v>55</v>
      </c>
      <c r="B69" s="63" t="s">
        <v>261</v>
      </c>
      <c r="C69" s="103">
        <f>SUM(D69:AQ69)+AR69/10000</f>
        <v>1E-4</v>
      </c>
      <c r="D69" s="204"/>
      <c r="E69" s="147"/>
      <c r="F69" s="147"/>
      <c r="G69" s="147"/>
      <c r="H69" s="147"/>
      <c r="I69" s="17"/>
      <c r="J69" s="147"/>
      <c r="K69" s="147"/>
      <c r="L69" s="147"/>
      <c r="M69" s="148"/>
      <c r="N69" s="147"/>
      <c r="O69" s="147"/>
      <c r="P69" s="147"/>
      <c r="Q69" s="149"/>
      <c r="R69" s="149"/>
      <c r="S69" s="149"/>
      <c r="T69" s="149"/>
      <c r="U69" s="149"/>
      <c r="V69" s="149"/>
      <c r="W69" s="149"/>
      <c r="X69" s="149"/>
      <c r="Y69" s="149">
        <f>+Wizard!BC41</f>
        <v>0</v>
      </c>
      <c r="Z69" s="149"/>
      <c r="AA69" s="149"/>
      <c r="AB69" s="149"/>
      <c r="AC69" s="149"/>
      <c r="AD69" s="147"/>
      <c r="AE69" s="147"/>
      <c r="AF69" s="149"/>
      <c r="AG69" s="149"/>
      <c r="AH69" s="147"/>
      <c r="AI69" s="149"/>
      <c r="AJ69" s="149"/>
      <c r="AK69" s="149"/>
      <c r="AL69" s="149">
        <f>+'Wizard Classic'!BI40</f>
        <v>0</v>
      </c>
      <c r="AM69" s="149"/>
      <c r="AN69" s="149"/>
      <c r="AO69" s="149"/>
      <c r="AP69"/>
      <c r="AQ69" s="149"/>
      <c r="AR69" s="289">
        <f>SUM(AS69:CC69)</f>
        <v>1</v>
      </c>
      <c r="AS69" s="204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9"/>
      <c r="BG69" s="149"/>
      <c r="BH69" s="149"/>
      <c r="BI69" s="149"/>
      <c r="BJ69" s="149"/>
      <c r="BK69" s="149"/>
      <c r="BL69" s="149"/>
      <c r="BM69" s="149"/>
      <c r="BN69" s="149">
        <f>+Wizard!BD41</f>
        <v>1</v>
      </c>
      <c r="BO69" s="149"/>
      <c r="BP69" s="149"/>
      <c r="BQ69" s="149"/>
      <c r="BR69" s="149"/>
      <c r="BS69" s="147"/>
      <c r="BT69" s="147"/>
      <c r="BU69" s="149"/>
      <c r="BV69" s="149"/>
      <c r="BW69" s="147"/>
      <c r="BX69" s="149"/>
      <c r="BY69" s="149"/>
      <c r="BZ69" s="149"/>
      <c r="CA69" s="149">
        <f>+'Wizard Classic'!BJ40</f>
        <v>0</v>
      </c>
      <c r="CB69" s="149"/>
      <c r="CC69" s="149"/>
      <c r="CD69" s="149"/>
    </row>
    <row r="70" spans="1:82" s="5" customFormat="1" ht="13.5" thickBot="1">
      <c r="A70" s="175">
        <f t="shared" ref="A70:A71" si="2">RANK(C70,C$11:C$73)</f>
        <v>55</v>
      </c>
      <c r="B70" s="63" t="s">
        <v>262</v>
      </c>
      <c r="C70" s="103">
        <f>SUM(D70:AQ70)+AR70/10000</f>
        <v>1E-4</v>
      </c>
      <c r="D70" s="204"/>
      <c r="E70" s="147"/>
      <c r="F70" s="147"/>
      <c r="G70" s="147"/>
      <c r="H70" s="147"/>
      <c r="I70" s="17"/>
      <c r="J70" s="147"/>
      <c r="K70" s="147"/>
      <c r="L70" s="147"/>
      <c r="M70" s="148"/>
      <c r="N70" s="147"/>
      <c r="O70" s="147"/>
      <c r="P70" s="147"/>
      <c r="Q70" s="149"/>
      <c r="R70" s="149"/>
      <c r="S70" s="149"/>
      <c r="T70" s="149"/>
      <c r="U70" s="149"/>
      <c r="V70" s="149"/>
      <c r="W70" s="149"/>
      <c r="X70" s="149"/>
      <c r="Y70" s="149">
        <f>+Wizard!BE41</f>
        <v>0</v>
      </c>
      <c r="Z70" s="149"/>
      <c r="AA70" s="149"/>
      <c r="AB70" s="149"/>
      <c r="AC70" s="149"/>
      <c r="AD70" s="147"/>
      <c r="AE70" s="147"/>
      <c r="AF70" s="149"/>
      <c r="AG70" s="149"/>
      <c r="AH70" s="147"/>
      <c r="AI70" s="149"/>
      <c r="AJ70" s="149"/>
      <c r="AK70" s="149"/>
      <c r="AL70" s="149">
        <f>+'Wizard Classic'!BK40</f>
        <v>0</v>
      </c>
      <c r="AM70" s="149"/>
      <c r="AN70" s="149"/>
      <c r="AO70" s="149"/>
      <c r="AP70"/>
      <c r="AQ70" s="149"/>
      <c r="AR70" s="289">
        <f>SUM(AS70:CC70)</f>
        <v>1</v>
      </c>
      <c r="AS70" s="204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9"/>
      <c r="BG70" s="149"/>
      <c r="BH70" s="149"/>
      <c r="BI70" s="149"/>
      <c r="BJ70" s="149"/>
      <c r="BK70" s="149"/>
      <c r="BL70" s="149"/>
      <c r="BM70" s="149"/>
      <c r="BN70" s="149">
        <f>+Wizard!BF41</f>
        <v>1</v>
      </c>
      <c r="BO70" s="149"/>
      <c r="BP70" s="149"/>
      <c r="BQ70" s="149"/>
      <c r="BR70" s="149"/>
      <c r="BS70" s="147"/>
      <c r="BT70" s="147"/>
      <c r="BU70" s="149"/>
      <c r="BV70" s="149"/>
      <c r="BW70" s="147"/>
      <c r="BX70" s="149"/>
      <c r="BY70" s="149"/>
      <c r="BZ70" s="149"/>
      <c r="CA70" s="149">
        <f>+'Wizard Classic'!BL40</f>
        <v>0</v>
      </c>
      <c r="CB70" s="149"/>
      <c r="CC70" s="149"/>
      <c r="CD70" s="149"/>
    </row>
    <row r="71" spans="1:82" s="5" customFormat="1" ht="13.5" thickBot="1">
      <c r="A71" s="175">
        <f t="shared" si="2"/>
        <v>55</v>
      </c>
      <c r="B71" s="63" t="s">
        <v>52</v>
      </c>
      <c r="C71" s="103">
        <f>SUM(D71:AQ71)+AR71/10000</f>
        <v>1E-4</v>
      </c>
      <c r="D71" s="204"/>
      <c r="E71" s="147">
        <f>+Buti!BK30</f>
        <v>0</v>
      </c>
      <c r="F71" s="147"/>
      <c r="G71" s="147"/>
      <c r="H71" s="147"/>
      <c r="I71" s="17"/>
      <c r="J71" s="147"/>
      <c r="K71" s="147"/>
      <c r="L71" s="147"/>
      <c r="M71" s="148"/>
      <c r="N71" s="147"/>
      <c r="O71" s="147"/>
      <c r="P71" s="147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7"/>
      <c r="AE71" s="147"/>
      <c r="AF71" s="149"/>
      <c r="AG71" s="149"/>
      <c r="AH71" s="147"/>
      <c r="AI71" s="149"/>
      <c r="AJ71" s="149"/>
      <c r="AK71" s="149"/>
      <c r="AL71" s="149"/>
      <c r="AM71" s="149"/>
      <c r="AN71" s="149"/>
      <c r="AO71" s="149"/>
      <c r="AP71"/>
      <c r="AQ71" s="149"/>
      <c r="AR71" s="289">
        <f>SUM(AS71:CC71)</f>
        <v>1</v>
      </c>
      <c r="AS71" s="204"/>
      <c r="AT71" s="147">
        <f>+Buti!BL30</f>
        <v>1</v>
      </c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9"/>
      <c r="BG71" s="149"/>
      <c r="BH71" s="149"/>
      <c r="BI71" s="149"/>
      <c r="BJ71" s="149"/>
      <c r="BK71" s="149"/>
      <c r="BL71" s="149"/>
      <c r="BM71" s="149"/>
      <c r="BN71" s="149"/>
      <c r="BO71" s="149"/>
      <c r="BP71" s="149"/>
      <c r="BQ71" s="149"/>
      <c r="BR71" s="149"/>
      <c r="BS71" s="147"/>
      <c r="BT71" s="147"/>
      <c r="BU71" s="149"/>
      <c r="BV71" s="149"/>
      <c r="BW71" s="147"/>
      <c r="BX71" s="149"/>
      <c r="BY71" s="149"/>
      <c r="BZ71" s="149"/>
      <c r="CA71" s="149"/>
      <c r="CB71" s="149"/>
      <c r="CC71" s="149"/>
      <c r="CD71" s="149"/>
    </row>
    <row r="72" spans="1:82" s="5" customFormat="1" ht="13.5" thickBot="1">
      <c r="A72" s="175">
        <f>RANK(C72,C$11:C$73)</f>
        <v>55</v>
      </c>
      <c r="B72" s="63" t="s">
        <v>259</v>
      </c>
      <c r="C72" s="103">
        <f>SUM(D72:AQ72)+AR72/10000</f>
        <v>1E-4</v>
      </c>
      <c r="D72" s="204"/>
      <c r="E72" s="147">
        <f>+Buti!L30</f>
        <v>0</v>
      </c>
      <c r="F72" s="147"/>
      <c r="G72" s="147"/>
      <c r="H72" s="147"/>
      <c r="I72" s="17"/>
      <c r="J72" s="147"/>
      <c r="K72" s="147"/>
      <c r="L72" s="147"/>
      <c r="M72" s="148"/>
      <c r="N72" s="147"/>
      <c r="O72" s="147"/>
      <c r="P72" s="147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7"/>
      <c r="AE72" s="147"/>
      <c r="AF72" s="149"/>
      <c r="AG72" s="149"/>
      <c r="AH72" s="147"/>
      <c r="AI72" s="149"/>
      <c r="AJ72" s="149"/>
      <c r="AK72" s="149"/>
      <c r="AL72" s="149"/>
      <c r="AM72" s="149"/>
      <c r="AN72" s="149"/>
      <c r="AO72" s="149"/>
      <c r="AP72"/>
      <c r="AQ72" s="149"/>
      <c r="AR72" s="289">
        <f>SUM(AS72:CC72)</f>
        <v>1</v>
      </c>
      <c r="AS72" s="204"/>
      <c r="AT72" s="147">
        <f>+Buti!M30</f>
        <v>1</v>
      </c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9"/>
      <c r="BG72" s="149"/>
      <c r="BH72" s="149"/>
      <c r="BI72" s="149"/>
      <c r="BJ72" s="149"/>
      <c r="BK72" s="149"/>
      <c r="BL72" s="149"/>
      <c r="BM72" s="149"/>
      <c r="BN72" s="149"/>
      <c r="BO72" s="149"/>
      <c r="BP72" s="149"/>
      <c r="BQ72" s="149"/>
      <c r="BR72" s="149"/>
      <c r="BS72" s="147"/>
      <c r="BT72" s="147"/>
      <c r="BU72" s="149"/>
      <c r="BV72" s="149"/>
      <c r="BW72" s="147"/>
      <c r="BX72" s="149"/>
      <c r="BY72" s="149"/>
      <c r="BZ72" s="149"/>
      <c r="CA72" s="149"/>
      <c r="CB72" s="149"/>
      <c r="CC72" s="149"/>
      <c r="CD72" s="149"/>
    </row>
    <row r="73" spans="1:82" s="5" customFormat="1" ht="13.5" thickBot="1">
      <c r="A73" s="175">
        <f>RANK(C73,C$11:C$73)</f>
        <v>63</v>
      </c>
      <c r="B73" s="63" t="s">
        <v>239</v>
      </c>
      <c r="C73" s="103">
        <f>SUM(D73:AQ73)+AR73/10000</f>
        <v>0</v>
      </c>
      <c r="D73" s="146"/>
      <c r="E73" s="147"/>
      <c r="F73" s="147"/>
      <c r="G73" s="147"/>
      <c r="H73" s="147"/>
      <c r="I73" s="147"/>
      <c r="J73" s="147"/>
      <c r="K73" s="147"/>
      <c r="L73" s="147">
        <f>+Remigio!AS24</f>
        <v>0</v>
      </c>
      <c r="M73" s="148"/>
      <c r="N73" s="147"/>
      <c r="O73" s="147"/>
      <c r="P73" s="147"/>
      <c r="Q73" s="149"/>
      <c r="R73" s="149"/>
      <c r="S73" s="149"/>
      <c r="T73" s="149"/>
      <c r="U73" s="149"/>
      <c r="V73" s="147"/>
      <c r="W73" s="149"/>
      <c r="X73" s="149"/>
      <c r="Y73" s="149"/>
      <c r="Z73" s="149"/>
      <c r="AA73" s="149"/>
      <c r="AB73" s="149"/>
      <c r="AC73" s="149"/>
      <c r="AD73" s="147"/>
      <c r="AE73" s="147"/>
      <c r="AF73" s="149"/>
      <c r="AG73" s="149"/>
      <c r="AH73" s="147"/>
      <c r="AI73" s="149"/>
      <c r="AJ73" s="149"/>
      <c r="AK73" s="149"/>
      <c r="AL73" s="149"/>
      <c r="AM73" s="149"/>
      <c r="AN73" s="147"/>
      <c r="AO73" s="149"/>
      <c r="AP73"/>
      <c r="AQ73" s="149"/>
      <c r="AR73" s="289">
        <f>SUM(AS73:CC73)</f>
        <v>0</v>
      </c>
      <c r="AS73" s="146"/>
      <c r="AT73" s="147"/>
      <c r="AU73" s="147"/>
      <c r="AV73" s="147"/>
      <c r="AW73" s="147"/>
      <c r="AX73" s="147"/>
      <c r="AY73" s="147"/>
      <c r="AZ73" s="147">
        <f>+Remigio!AT24</f>
        <v>0</v>
      </c>
      <c r="BA73" s="147"/>
      <c r="BB73" s="147"/>
      <c r="BC73" s="147"/>
      <c r="BD73" s="147"/>
      <c r="BE73" s="147"/>
      <c r="BF73" s="149"/>
      <c r="BG73" s="149"/>
      <c r="BH73" s="149"/>
      <c r="BI73" s="149"/>
      <c r="BJ73" s="149"/>
      <c r="BK73" s="147"/>
      <c r="BL73" s="149"/>
      <c r="BM73" s="149"/>
      <c r="BN73" s="149"/>
      <c r="BO73" s="149"/>
      <c r="BP73" s="149"/>
      <c r="BQ73" s="149"/>
      <c r="BR73" s="149"/>
      <c r="BS73" s="147"/>
      <c r="BT73" s="147"/>
      <c r="BU73" s="149"/>
      <c r="BV73" s="149"/>
      <c r="BW73" s="147"/>
      <c r="BX73" s="149"/>
      <c r="BY73" s="149"/>
      <c r="BZ73" s="149"/>
      <c r="CA73" s="149"/>
      <c r="CB73" s="149"/>
      <c r="CC73" s="147"/>
      <c r="CD73" s="147"/>
    </row>
    <row r="74" spans="1:82" s="5" customFormat="1">
      <c r="A74" s="92"/>
      <c r="B74" s="16"/>
      <c r="C74" s="16"/>
      <c r="D74" s="16">
        <f t="shared" ref="D74:AO74" si="3">SUM(D11:D73)</f>
        <v>155</v>
      </c>
      <c r="E74" s="16">
        <f t="shared" si="3"/>
        <v>155</v>
      </c>
      <c r="F74" s="16">
        <f t="shared" si="3"/>
        <v>0</v>
      </c>
      <c r="G74" s="16">
        <f t="shared" si="3"/>
        <v>0</v>
      </c>
      <c r="H74" s="16">
        <f t="shared" si="3"/>
        <v>150</v>
      </c>
      <c r="I74" s="16">
        <f t="shared" si="3"/>
        <v>0</v>
      </c>
      <c r="J74" s="16">
        <f t="shared" si="3"/>
        <v>0</v>
      </c>
      <c r="K74" s="16">
        <f t="shared" si="3"/>
        <v>0</v>
      </c>
      <c r="L74" s="16">
        <f t="shared" si="3"/>
        <v>0</v>
      </c>
      <c r="M74" s="16">
        <f t="shared" si="3"/>
        <v>0</v>
      </c>
      <c r="N74" s="16">
        <f t="shared" si="3"/>
        <v>0</v>
      </c>
      <c r="O74" s="16">
        <f t="shared" si="3"/>
        <v>0</v>
      </c>
      <c r="P74" s="16">
        <f t="shared" si="3"/>
        <v>0</v>
      </c>
      <c r="Q74" s="16">
        <f t="shared" si="3"/>
        <v>0</v>
      </c>
      <c r="R74" s="16">
        <f t="shared" si="3"/>
        <v>0</v>
      </c>
      <c r="S74" s="16">
        <f t="shared" si="3"/>
        <v>155</v>
      </c>
      <c r="T74" s="16">
        <f t="shared" si="3"/>
        <v>0</v>
      </c>
      <c r="U74" s="16">
        <f t="shared" si="3"/>
        <v>0</v>
      </c>
      <c r="V74" s="16">
        <f t="shared" si="3"/>
        <v>155</v>
      </c>
      <c r="W74" s="16">
        <f t="shared" si="3"/>
        <v>0</v>
      </c>
      <c r="X74" s="16">
        <f t="shared" si="3"/>
        <v>0</v>
      </c>
      <c r="Y74" s="16">
        <f t="shared" si="3"/>
        <v>155</v>
      </c>
      <c r="Z74" s="16">
        <f t="shared" si="3"/>
        <v>155</v>
      </c>
      <c r="AA74" s="16">
        <f t="shared" si="3"/>
        <v>0</v>
      </c>
      <c r="AB74" s="16">
        <f t="shared" si="3"/>
        <v>155</v>
      </c>
      <c r="AC74" s="16">
        <f t="shared" si="3"/>
        <v>0</v>
      </c>
      <c r="AD74" s="16">
        <f t="shared" si="3"/>
        <v>155</v>
      </c>
      <c r="AE74" s="16">
        <f t="shared" si="3"/>
        <v>155</v>
      </c>
      <c r="AF74" s="16">
        <f t="shared" si="3"/>
        <v>0</v>
      </c>
      <c r="AG74" s="16">
        <f t="shared" si="3"/>
        <v>0</v>
      </c>
      <c r="AH74" s="16">
        <f t="shared" si="3"/>
        <v>0</v>
      </c>
      <c r="AI74" s="16">
        <f t="shared" si="3"/>
        <v>0</v>
      </c>
      <c r="AJ74" s="16">
        <f t="shared" si="3"/>
        <v>155</v>
      </c>
      <c r="AK74" s="16">
        <f t="shared" si="3"/>
        <v>155</v>
      </c>
      <c r="AL74" s="16">
        <f t="shared" si="3"/>
        <v>155</v>
      </c>
      <c r="AM74" s="16">
        <f t="shared" si="3"/>
        <v>155</v>
      </c>
      <c r="AN74" s="16">
        <f t="shared" si="3"/>
        <v>155</v>
      </c>
      <c r="AO74" s="16">
        <f t="shared" si="3"/>
        <v>0</v>
      </c>
      <c r="AP74" s="16"/>
      <c r="AQ74" s="16"/>
      <c r="AR74" s="16"/>
      <c r="AS74" s="92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75"/>
    </row>
    <row r="75" spans="1:82" s="5" customFormat="1" hidden="1">
      <c r="A75" s="92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92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75"/>
    </row>
    <row r="76" spans="1:82" s="5" customFormat="1" hidden="1">
      <c r="A76" s="92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92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75"/>
    </row>
    <row r="77" spans="1:82" s="5" customFormat="1" hidden="1">
      <c r="A77" s="92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92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75"/>
    </row>
    <row r="78" spans="1:82" s="5" customFormat="1" hidden="1">
      <c r="A78" s="92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92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75"/>
    </row>
    <row r="79" spans="1:82" s="5" customFormat="1" hidden="1">
      <c r="A79" s="92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92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75"/>
    </row>
    <row r="80" spans="1:82" s="5" customFormat="1" hidden="1">
      <c r="A80" s="92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302" t="s">
        <v>213</v>
      </c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92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75"/>
    </row>
    <row r="81" spans="1:82" s="5" customFormat="1" ht="13.5" hidden="1" thickBot="1">
      <c r="A81" s="326"/>
      <c r="B81" s="325"/>
      <c r="C81" s="325"/>
      <c r="D81" s="325"/>
      <c r="E81" s="325"/>
      <c r="F81" s="325"/>
      <c r="G81" s="325"/>
      <c r="H81" s="325"/>
      <c r="I81" s="325"/>
      <c r="J81" s="325"/>
      <c r="K81" s="325"/>
      <c r="L81" s="16"/>
      <c r="M81" s="92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92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75"/>
    </row>
    <row r="82" spans="1:82" s="5" customFormat="1" ht="13.5" hidden="1" thickBot="1">
      <c r="A82" s="175">
        <v>2</v>
      </c>
      <c r="B82" s="81">
        <v>10</v>
      </c>
      <c r="C82" s="82">
        <v>-10</v>
      </c>
      <c r="D82" s="82"/>
      <c r="E82" s="82"/>
      <c r="F82" s="82"/>
      <c r="G82" s="82"/>
      <c r="H82" s="82"/>
      <c r="I82" s="82"/>
      <c r="J82" s="82"/>
      <c r="K82" s="83"/>
      <c r="O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5"/>
      <c r="BG82" s="75"/>
      <c r="BH82" s="75"/>
      <c r="BI82" s="75"/>
      <c r="BJ82" s="75"/>
      <c r="BK82" s="75"/>
      <c r="BL82" s="75"/>
      <c r="BM82" s="75"/>
      <c r="BN82" s="75"/>
      <c r="BO82" s="75"/>
      <c r="BP82" s="75"/>
      <c r="BQ82" s="75"/>
      <c r="BR82" s="75"/>
      <c r="BS82" s="75"/>
      <c r="BT82" s="75"/>
      <c r="BU82" s="75"/>
      <c r="BV82" s="75"/>
      <c r="BW82" s="75"/>
      <c r="BX82" s="75"/>
      <c r="BY82" s="75"/>
      <c r="BZ82" s="75"/>
      <c r="CA82" s="75"/>
      <c r="CB82" s="75"/>
      <c r="CC82" s="75"/>
      <c r="CD82" s="75"/>
    </row>
    <row r="83" spans="1:82" s="5" customFormat="1" ht="13.5" hidden="1" thickBot="1">
      <c r="A83" s="175">
        <v>3</v>
      </c>
      <c r="B83" s="81">
        <v>10</v>
      </c>
      <c r="C83" s="82">
        <v>0</v>
      </c>
      <c r="D83" s="82">
        <v>-10</v>
      </c>
      <c r="E83" s="82"/>
      <c r="F83" s="82"/>
      <c r="G83" s="82"/>
      <c r="H83" s="82"/>
      <c r="I83" s="82"/>
      <c r="J83" s="82"/>
      <c r="K83" s="83"/>
      <c r="O83" s="75"/>
      <c r="AS83" s="75"/>
      <c r="AT83" s="75"/>
      <c r="AU83" s="75"/>
      <c r="AV83" s="75"/>
      <c r="AW83" s="75"/>
      <c r="AX83" s="75"/>
      <c r="AY83" s="75"/>
      <c r="AZ83" s="75"/>
      <c r="BA83" s="75"/>
      <c r="BB83" s="75"/>
      <c r="BC83" s="75"/>
      <c r="BD83" s="75"/>
      <c r="BE83" s="75"/>
      <c r="BF83" s="75"/>
      <c r="BG83" s="75"/>
      <c r="BH83" s="75"/>
      <c r="BI83" s="75"/>
      <c r="BJ83" s="75"/>
      <c r="BK83" s="75"/>
      <c r="BL83" s="75"/>
      <c r="BM83" s="75"/>
      <c r="BN83" s="75"/>
      <c r="BO83" s="75"/>
      <c r="BP83" s="75"/>
      <c r="BQ83" s="75"/>
      <c r="BR83" s="75"/>
      <c r="BS83" s="75"/>
      <c r="BT83" s="75"/>
      <c r="BU83" s="75"/>
      <c r="BV83" s="75"/>
      <c r="BW83" s="75"/>
      <c r="BX83" s="75"/>
      <c r="BY83" s="75"/>
      <c r="BZ83" s="75"/>
      <c r="CA83" s="75"/>
      <c r="CB83" s="75"/>
      <c r="CC83" s="75"/>
      <c r="CD83" s="75"/>
    </row>
    <row r="84" spans="1:82" s="5" customFormat="1" ht="13.5" hidden="1" thickBot="1">
      <c r="A84" s="175">
        <v>4</v>
      </c>
      <c r="B84" s="81">
        <v>10</v>
      </c>
      <c r="C84" s="82">
        <v>4</v>
      </c>
      <c r="D84" s="82">
        <v>-4</v>
      </c>
      <c r="E84" s="82">
        <v>-10</v>
      </c>
      <c r="F84" s="82"/>
      <c r="G84" s="82"/>
      <c r="H84" s="82"/>
      <c r="I84" s="82"/>
      <c r="J84" s="82"/>
      <c r="K84" s="83"/>
      <c r="O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75"/>
      <c r="BN84" s="75"/>
      <c r="BO84" s="75"/>
      <c r="BP84" s="75"/>
      <c r="BQ84" s="75"/>
      <c r="BR84" s="75"/>
      <c r="BS84" s="75"/>
      <c r="BT84" s="75"/>
      <c r="BU84" s="75"/>
      <c r="BV84" s="75"/>
      <c r="BW84" s="75"/>
      <c r="BX84" s="75"/>
      <c r="BY84" s="75"/>
      <c r="BZ84" s="75"/>
      <c r="CA84" s="75"/>
      <c r="CB84" s="75"/>
      <c r="CC84" s="75"/>
      <c r="CD84" s="75"/>
    </row>
    <row r="85" spans="1:82" s="5" customFormat="1" ht="13.5" hidden="1" thickBot="1">
      <c r="A85" s="175">
        <v>5</v>
      </c>
      <c r="B85" s="81">
        <v>10</v>
      </c>
      <c r="C85" s="82">
        <v>5</v>
      </c>
      <c r="D85" s="82">
        <v>0</v>
      </c>
      <c r="E85" s="82">
        <v>-5</v>
      </c>
      <c r="F85" s="82">
        <v>-10</v>
      </c>
      <c r="G85" s="82"/>
      <c r="H85" s="82"/>
      <c r="I85" s="82"/>
      <c r="J85" s="82"/>
      <c r="K85" s="83"/>
      <c r="O85" s="75"/>
      <c r="AS85" s="75"/>
      <c r="AT85" s="75"/>
      <c r="AU85" s="75"/>
      <c r="AV85" s="75"/>
      <c r="AW85" s="75"/>
      <c r="AX85" s="75"/>
      <c r="AY85" s="75"/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75"/>
      <c r="BN85" s="75"/>
      <c r="BO85" s="75"/>
      <c r="BP85" s="75"/>
      <c r="BQ85" s="75"/>
      <c r="BR85" s="75"/>
      <c r="BS85" s="75"/>
      <c r="BT85" s="75"/>
      <c r="BU85" s="75"/>
      <c r="BV85" s="75"/>
      <c r="BW85" s="75"/>
      <c r="BX85" s="75"/>
      <c r="BY85" s="75"/>
      <c r="BZ85" s="75"/>
      <c r="CA85" s="75"/>
      <c r="CB85" s="75"/>
      <c r="CC85" s="75"/>
      <c r="CD85" s="75"/>
    </row>
    <row r="86" spans="1:82" s="5" customFormat="1" ht="13.5" hidden="1" thickBot="1">
      <c r="A86" s="175">
        <v>6</v>
      </c>
      <c r="B86" s="81">
        <v>10</v>
      </c>
      <c r="C86" s="82">
        <v>6</v>
      </c>
      <c r="D86" s="82">
        <v>2</v>
      </c>
      <c r="E86" s="82">
        <v>-2</v>
      </c>
      <c r="F86" s="82">
        <v>-6</v>
      </c>
      <c r="G86" s="82">
        <v>-10</v>
      </c>
      <c r="H86" s="82"/>
      <c r="I86" s="82"/>
      <c r="J86" s="82"/>
      <c r="K86" s="83"/>
      <c r="O86" s="75"/>
      <c r="AS86" s="75"/>
      <c r="AT86" s="75"/>
      <c r="AU86" s="75"/>
      <c r="AV86" s="75"/>
      <c r="AW86" s="75"/>
      <c r="AX86" s="75"/>
      <c r="AY86" s="75"/>
      <c r="AZ86" s="75"/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75"/>
      <c r="BN86" s="75"/>
      <c r="BO86" s="75"/>
      <c r="BP86" s="75"/>
      <c r="BQ86" s="75"/>
      <c r="BR86" s="75"/>
      <c r="BS86" s="75"/>
      <c r="BT86" s="75"/>
      <c r="BU86" s="75"/>
      <c r="BV86" s="75"/>
      <c r="BW86" s="75"/>
      <c r="BX86" s="75"/>
      <c r="BY86" s="75"/>
      <c r="BZ86" s="75"/>
      <c r="CA86" s="75"/>
      <c r="CB86" s="75"/>
      <c r="CC86" s="75"/>
      <c r="CD86" s="75"/>
    </row>
    <row r="87" spans="1:82" s="5" customFormat="1" ht="13.5" hidden="1" thickBot="1">
      <c r="A87" s="175">
        <v>7</v>
      </c>
      <c r="B87" s="81">
        <v>10</v>
      </c>
      <c r="C87" s="82">
        <v>6</v>
      </c>
      <c r="D87" s="82">
        <v>2</v>
      </c>
      <c r="E87" s="82">
        <v>0</v>
      </c>
      <c r="F87" s="82">
        <v>-2</v>
      </c>
      <c r="G87" s="82">
        <v>-6</v>
      </c>
      <c r="H87" s="82">
        <v>-10</v>
      </c>
      <c r="I87" s="82"/>
      <c r="J87" s="82"/>
      <c r="K87" s="83"/>
      <c r="AS87" s="75"/>
      <c r="AT87" s="75"/>
      <c r="AU87" s="75"/>
      <c r="AV87" s="75"/>
      <c r="AW87" s="75"/>
      <c r="AX87" s="75"/>
      <c r="AY87" s="75"/>
      <c r="AZ87" s="75"/>
      <c r="BA87" s="75"/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75"/>
      <c r="BN87" s="75"/>
      <c r="BO87" s="75"/>
      <c r="BP87" s="75"/>
      <c r="BQ87" s="75"/>
      <c r="BR87" s="75"/>
      <c r="BS87" s="75"/>
      <c r="BT87" s="75"/>
      <c r="BU87" s="75"/>
      <c r="BV87" s="75"/>
      <c r="BW87" s="75"/>
      <c r="BX87" s="75"/>
      <c r="BY87" s="75"/>
      <c r="BZ87" s="75"/>
      <c r="CA87" s="75"/>
      <c r="CB87" s="75"/>
      <c r="CC87" s="75"/>
      <c r="CD87" s="75"/>
    </row>
    <row r="88" spans="1:82" s="5" customFormat="1" ht="13.5" hidden="1" thickBot="1">
      <c r="A88" s="175">
        <v>8</v>
      </c>
      <c r="B88" s="81">
        <v>10</v>
      </c>
      <c r="C88" s="82">
        <v>6</v>
      </c>
      <c r="D88" s="82">
        <v>4</v>
      </c>
      <c r="E88" s="82">
        <v>2</v>
      </c>
      <c r="F88" s="82">
        <v>-2</v>
      </c>
      <c r="G88" s="82">
        <v>-4</v>
      </c>
      <c r="H88" s="82">
        <v>-6</v>
      </c>
      <c r="I88" s="82">
        <v>-10</v>
      </c>
      <c r="J88" s="82"/>
      <c r="K88" s="83"/>
      <c r="AS88" s="75"/>
      <c r="AT88" s="75"/>
      <c r="AU88" s="75"/>
      <c r="AV88" s="75"/>
      <c r="AW88" s="75"/>
      <c r="AX88" s="75"/>
      <c r="AY88" s="75"/>
      <c r="AZ88" s="75"/>
      <c r="BA88" s="75"/>
      <c r="BB88" s="75"/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75"/>
      <c r="BN88" s="75"/>
      <c r="BO88" s="75"/>
      <c r="BP88" s="75"/>
      <c r="BQ88" s="75"/>
      <c r="BR88" s="75"/>
      <c r="BS88" s="75"/>
      <c r="BT88" s="75"/>
      <c r="BU88" s="75"/>
      <c r="BV88" s="75"/>
      <c r="BW88" s="75"/>
      <c r="BX88" s="75"/>
      <c r="BY88" s="75"/>
      <c r="BZ88" s="75"/>
      <c r="CA88" s="75"/>
      <c r="CB88" s="75"/>
      <c r="CC88" s="75"/>
      <c r="CD88" s="75"/>
    </row>
    <row r="89" spans="1:82" s="5" customFormat="1" ht="13.5" hidden="1" thickBot="1">
      <c r="A89" s="175">
        <v>9</v>
      </c>
      <c r="B89" s="81">
        <v>10</v>
      </c>
      <c r="C89" s="82">
        <v>6</v>
      </c>
      <c r="D89" s="82">
        <v>4</v>
      </c>
      <c r="E89" s="82">
        <v>2</v>
      </c>
      <c r="F89" s="82">
        <v>0</v>
      </c>
      <c r="G89" s="82">
        <v>-2</v>
      </c>
      <c r="H89" s="82">
        <v>-4</v>
      </c>
      <c r="I89" s="82">
        <v>-6</v>
      </c>
      <c r="J89" s="82">
        <v>-10</v>
      </c>
      <c r="K89" s="83"/>
      <c r="AS89" s="75"/>
      <c r="AT89" s="75"/>
      <c r="AU89" s="75"/>
      <c r="AV89" s="75"/>
      <c r="AW89" s="75"/>
      <c r="AX89" s="75"/>
      <c r="AY89" s="75"/>
      <c r="AZ89" s="75"/>
      <c r="BA89" s="75"/>
      <c r="BB89" s="75"/>
      <c r="BC89" s="75"/>
      <c r="BD89" s="75"/>
      <c r="BE89" s="75"/>
      <c r="BF89" s="75"/>
      <c r="BG89" s="75"/>
      <c r="BH89" s="75"/>
      <c r="BI89" s="75"/>
      <c r="BJ89" s="75"/>
      <c r="BK89" s="75"/>
      <c r="BL89" s="75"/>
      <c r="BM89" s="75"/>
      <c r="BN89" s="75"/>
      <c r="BO89" s="75"/>
      <c r="BP89" s="75"/>
      <c r="BQ89" s="75"/>
      <c r="BR89" s="75"/>
      <c r="BS89" s="75"/>
      <c r="BT89" s="75"/>
      <c r="BU89" s="75"/>
      <c r="BV89" s="75"/>
      <c r="BW89" s="75"/>
      <c r="BX89" s="75"/>
      <c r="BY89" s="75"/>
      <c r="BZ89" s="75"/>
      <c r="CA89" s="75"/>
      <c r="CB89" s="75"/>
      <c r="CC89" s="75"/>
      <c r="CD89" s="75"/>
    </row>
    <row r="90" spans="1:82" s="5" customFormat="1" ht="13.5" hidden="1" thickBot="1">
      <c r="A90" s="175">
        <v>10</v>
      </c>
      <c r="B90" s="81">
        <v>10</v>
      </c>
      <c r="C90" s="82">
        <v>8</v>
      </c>
      <c r="D90" s="82">
        <v>6</v>
      </c>
      <c r="E90" s="82">
        <v>4</v>
      </c>
      <c r="F90" s="82">
        <v>2</v>
      </c>
      <c r="G90" s="82">
        <v>-2</v>
      </c>
      <c r="H90" s="82">
        <v>-4</v>
      </c>
      <c r="I90" s="82">
        <v>-6</v>
      </c>
      <c r="J90" s="82">
        <v>-8</v>
      </c>
      <c r="K90" s="83">
        <v>-10</v>
      </c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5"/>
      <c r="BG90" s="75"/>
      <c r="BH90" s="75"/>
      <c r="BI90" s="75"/>
      <c r="BJ90" s="75"/>
      <c r="BK90" s="75"/>
      <c r="BL90" s="75"/>
      <c r="BM90" s="75"/>
      <c r="BN90" s="75"/>
      <c r="BO90" s="75"/>
      <c r="BP90" s="75"/>
      <c r="BQ90" s="75"/>
      <c r="BR90" s="75"/>
      <c r="BS90" s="75"/>
      <c r="BT90" s="75"/>
      <c r="BU90" s="75"/>
      <c r="BV90" s="75"/>
      <c r="BW90" s="75"/>
      <c r="BX90" s="75"/>
      <c r="BY90" s="75"/>
      <c r="BZ90" s="75"/>
      <c r="CA90" s="75"/>
      <c r="CB90" s="75"/>
      <c r="CC90" s="75"/>
      <c r="CD90" s="75"/>
    </row>
    <row r="91" spans="1:82" hidden="1">
      <c r="A91" s="5"/>
    </row>
    <row r="92" spans="1:82" hidden="1">
      <c r="A92" s="416" t="s">
        <v>114</v>
      </c>
      <c r="B92" s="416"/>
      <c r="C92" s="416"/>
      <c r="D92" s="416"/>
      <c r="E92" s="416"/>
      <c r="F92" s="416"/>
      <c r="G92" s="416"/>
      <c r="H92" s="416"/>
      <c r="I92" s="416"/>
      <c r="J92" s="416"/>
      <c r="K92" s="416"/>
      <c r="L92" s="416"/>
    </row>
    <row r="93" spans="1:82" ht="54" hidden="1">
      <c r="A93" s="173"/>
      <c r="B93" s="2"/>
      <c r="C93" s="174" t="str">
        <f t="shared" ref="C93:AE93" si="4">+C10</f>
        <v>GENERAL</v>
      </c>
      <c r="D93" s="170" t="str">
        <f t="shared" si="4"/>
        <v>KING</v>
      </c>
      <c r="E93" s="171" t="str">
        <f t="shared" si="4"/>
        <v>BOTIFARRA</v>
      </c>
      <c r="F93" s="171" t="str">
        <f t="shared" si="4"/>
        <v>POCHA</v>
      </c>
      <c r="G93" s="171" t="str">
        <f t="shared" si="4"/>
        <v>JULEPE</v>
      </c>
      <c r="H93" s="171" t="str">
        <f t="shared" si="4"/>
        <v>PUMBA</v>
      </c>
      <c r="I93" s="171" t="str">
        <f t="shared" si="4"/>
        <v>CORS</v>
      </c>
      <c r="J93" s="171" t="str">
        <f t="shared" si="4"/>
        <v>PODRIDA</v>
      </c>
      <c r="K93" s="171" t="str">
        <f t="shared" si="4"/>
        <v>BUTI 3</v>
      </c>
      <c r="L93" s="171" t="str">
        <f t="shared" si="4"/>
        <v>REMIGIO</v>
      </c>
      <c r="M93" s="171" t="str">
        <f t="shared" si="4"/>
        <v>TRUC</v>
      </c>
      <c r="N93" s="171" t="str">
        <f t="shared" si="4"/>
        <v>TEXAS</v>
      </c>
      <c r="O93" s="171" t="str">
        <f t="shared" si="4"/>
        <v>OMAHA</v>
      </c>
      <c r="P93" s="171" t="str">
        <f t="shared" si="4"/>
        <v>BLACK JACK</v>
      </c>
      <c r="Q93" s="171" t="str">
        <f t="shared" si="4"/>
        <v>CHINCHÓN</v>
      </c>
      <c r="R93" s="172" t="str">
        <f t="shared" si="4"/>
        <v>MUS</v>
      </c>
      <c r="S93" s="172" t="str">
        <f t="shared" si="4"/>
        <v>CUL</v>
      </c>
      <c r="T93" s="172" t="str">
        <f t="shared" si="4"/>
        <v>MANILLA</v>
      </c>
      <c r="U93" s="172" t="str">
        <f t="shared" si="4"/>
        <v>SUBHASTAT</v>
      </c>
      <c r="V93" s="172" t="str">
        <f t="shared" si="4"/>
        <v>4 DUROS</v>
      </c>
      <c r="W93" s="172" t="str">
        <f t="shared" si="4"/>
        <v>SKULL KING</v>
      </c>
      <c r="X93" s="172" t="str">
        <f t="shared" si="4"/>
        <v>WHIST</v>
      </c>
      <c r="Y93" s="172" t="str">
        <f t="shared" si="4"/>
        <v>WIZARD</v>
      </c>
      <c r="Z93" s="172" t="str">
        <f t="shared" si="4"/>
        <v>TUTE CABRÒ</v>
      </c>
      <c r="AA93" s="172" t="str">
        <f t="shared" si="4"/>
        <v>COPO</v>
      </c>
      <c r="AB93" s="172" t="str">
        <f t="shared" si="4"/>
        <v>ESCOMBRA</v>
      </c>
      <c r="AC93" s="172" t="str">
        <f t="shared" si="4"/>
        <v>1000 Km</v>
      </c>
      <c r="AD93" s="172" t="str">
        <f t="shared" si="4"/>
        <v>CRIBBAGE</v>
      </c>
      <c r="AE93" s="172" t="str">
        <f t="shared" si="4"/>
        <v>CANASTA</v>
      </c>
      <c r="AF93" s="172" t="s">
        <v>119</v>
      </c>
      <c r="AG93" s="172" t="s">
        <v>126</v>
      </c>
      <c r="AH93" s="172" t="s">
        <v>130</v>
      </c>
      <c r="AI93" s="189"/>
      <c r="AJ93" s="189"/>
      <c r="AK93" s="189"/>
      <c r="AL93" s="189"/>
      <c r="AM93" s="189"/>
      <c r="AN93" s="189"/>
      <c r="AO93" s="189"/>
      <c r="AP93" s="189"/>
      <c r="AQ93" s="189" t="str">
        <f>+AQ10</f>
        <v>Joc 8</v>
      </c>
      <c r="AR93" s="142"/>
    </row>
    <row r="94" spans="1:82" ht="13.5" hidden="1" thickBot="1">
      <c r="A94" s="175">
        <f t="shared" ref="A94:A111" si="5">RANK(C94,C$94:C$111)</f>
        <v>1</v>
      </c>
      <c r="B94" s="176" t="s">
        <v>1</v>
      </c>
      <c r="C94" s="198">
        <f t="shared" ref="C94:C111" si="6">SUM(D94:AQ94)</f>
        <v>0</v>
      </c>
      <c r="D94" s="177"/>
      <c r="E94" s="67"/>
      <c r="F94" s="21"/>
      <c r="G94" s="21"/>
      <c r="H94" s="67"/>
      <c r="I94" s="21"/>
      <c r="J94" s="67"/>
      <c r="K94" s="67"/>
      <c r="L94" s="197"/>
      <c r="M94" s="197"/>
      <c r="N94" s="21"/>
      <c r="O94" s="67"/>
      <c r="P94" s="21"/>
      <c r="Q94" s="21"/>
      <c r="R94" s="21"/>
      <c r="S94" s="67"/>
      <c r="T94" s="21"/>
      <c r="U94" s="67"/>
      <c r="V94" s="67"/>
      <c r="W94" s="21"/>
      <c r="X94" s="21"/>
      <c r="Y94" s="207"/>
      <c r="Z94" s="21"/>
      <c r="AA94" s="21"/>
      <c r="AB94" s="21"/>
      <c r="AC94" s="21"/>
      <c r="AD94" s="206"/>
      <c r="AE94" s="21"/>
      <c r="AF94" s="21"/>
      <c r="AG94" s="21"/>
      <c r="AH94" s="21"/>
      <c r="AR94"/>
    </row>
    <row r="95" spans="1:82" ht="13.5" hidden="1" thickBot="1">
      <c r="A95" s="175">
        <f t="shared" si="5"/>
        <v>1</v>
      </c>
      <c r="B95" s="176" t="s">
        <v>9</v>
      </c>
      <c r="C95" s="198">
        <f t="shared" si="6"/>
        <v>0</v>
      </c>
      <c r="D95" s="177"/>
      <c r="E95" s="67"/>
      <c r="F95" s="21"/>
      <c r="G95" s="21"/>
      <c r="H95" s="67"/>
      <c r="I95" s="21"/>
      <c r="J95" s="67"/>
      <c r="K95" s="67"/>
      <c r="L95" s="67"/>
      <c r="M95" s="197"/>
      <c r="N95" s="21"/>
      <c r="O95" s="67"/>
      <c r="P95" s="21"/>
      <c r="Q95" s="21"/>
      <c r="R95" s="21"/>
      <c r="S95" s="67"/>
      <c r="T95" s="21"/>
      <c r="U95" s="67"/>
      <c r="V95" s="67"/>
      <c r="W95" s="21"/>
      <c r="X95" s="21"/>
      <c r="Y95" s="207"/>
      <c r="Z95" s="21"/>
      <c r="AA95" s="21"/>
      <c r="AB95" s="21"/>
      <c r="AC95" s="21"/>
      <c r="AD95" s="206"/>
      <c r="AE95" s="21"/>
      <c r="AF95" s="21"/>
      <c r="AG95" s="21"/>
      <c r="AH95" s="21"/>
      <c r="AR95"/>
    </row>
    <row r="96" spans="1:82" ht="13.5" hidden="1" thickBot="1">
      <c r="A96" s="175">
        <f t="shared" si="5"/>
        <v>1</v>
      </c>
      <c r="B96" s="176" t="s">
        <v>43</v>
      </c>
      <c r="C96" s="198">
        <f t="shared" si="6"/>
        <v>0</v>
      </c>
      <c r="D96" s="177"/>
      <c r="E96" s="67"/>
      <c r="F96" s="21"/>
      <c r="G96" s="21"/>
      <c r="H96" s="67"/>
      <c r="I96" s="21"/>
      <c r="J96" s="67"/>
      <c r="K96" s="67"/>
      <c r="L96" s="197"/>
      <c r="M96" s="197"/>
      <c r="N96" s="21"/>
      <c r="O96" s="67"/>
      <c r="P96" s="21"/>
      <c r="Q96" s="21"/>
      <c r="R96" s="21"/>
      <c r="S96" s="67"/>
      <c r="T96" s="21"/>
      <c r="U96" s="67"/>
      <c r="V96" s="67"/>
      <c r="W96" s="21"/>
      <c r="X96" s="21"/>
      <c r="Y96" s="207"/>
      <c r="Z96" s="21"/>
      <c r="AA96" s="21"/>
      <c r="AB96" s="21"/>
      <c r="AC96" s="21"/>
      <c r="AD96" s="206"/>
      <c r="AE96" s="21"/>
      <c r="AF96" s="21"/>
      <c r="AG96" s="21"/>
      <c r="AH96" s="21"/>
      <c r="AR96"/>
    </row>
    <row r="97" spans="1:44" ht="13.5" hidden="1" thickBot="1">
      <c r="A97" s="175">
        <f t="shared" si="5"/>
        <v>1</v>
      </c>
      <c r="B97" s="176" t="s">
        <v>94</v>
      </c>
      <c r="C97" s="198">
        <f t="shared" si="6"/>
        <v>0</v>
      </c>
      <c r="D97" s="177"/>
      <c r="E97" s="67"/>
      <c r="F97" s="21"/>
      <c r="G97" s="21"/>
      <c r="H97" s="67"/>
      <c r="I97" s="21"/>
      <c r="J97" s="67"/>
      <c r="K97" s="67"/>
      <c r="L97" s="67"/>
      <c r="M97" s="197"/>
      <c r="N97" s="21"/>
      <c r="O97" s="67"/>
      <c r="P97" s="21"/>
      <c r="Q97" s="21"/>
      <c r="R97" s="21"/>
      <c r="S97" s="67"/>
      <c r="T97" s="21"/>
      <c r="U97" s="67"/>
      <c r="V97" s="67"/>
      <c r="W97" s="21"/>
      <c r="X97" s="21"/>
      <c r="Y97" s="207"/>
      <c r="Z97" s="21"/>
      <c r="AA97" s="21"/>
      <c r="AB97" s="21"/>
      <c r="AC97" s="21"/>
      <c r="AD97" s="206"/>
      <c r="AE97" s="21"/>
      <c r="AF97" s="21"/>
      <c r="AG97" s="21"/>
      <c r="AH97" s="21"/>
      <c r="AR97"/>
    </row>
    <row r="98" spans="1:44" ht="13.5" hidden="1" thickBot="1">
      <c r="A98" s="175">
        <f t="shared" si="5"/>
        <v>1</v>
      </c>
      <c r="B98" s="176" t="s">
        <v>135</v>
      </c>
      <c r="C98" s="198">
        <f t="shared" si="6"/>
        <v>0</v>
      </c>
      <c r="D98" s="177"/>
      <c r="E98" s="67"/>
      <c r="F98" s="21"/>
      <c r="G98" s="21"/>
      <c r="H98" s="67"/>
      <c r="I98" s="21"/>
      <c r="J98" s="67"/>
      <c r="K98" s="67"/>
      <c r="L98" s="67"/>
      <c r="M98" s="197"/>
      <c r="N98" s="21"/>
      <c r="O98" s="67"/>
      <c r="P98" s="21"/>
      <c r="Q98" s="21"/>
      <c r="R98" s="21"/>
      <c r="S98" s="67"/>
      <c r="T98" s="21"/>
      <c r="U98" s="67"/>
      <c r="V98" s="67"/>
      <c r="W98" s="21"/>
      <c r="X98" s="21"/>
      <c r="Y98" s="67"/>
      <c r="Z98" s="21"/>
      <c r="AA98" s="21"/>
      <c r="AB98" s="21"/>
      <c r="AC98" s="21"/>
      <c r="AD98" s="206"/>
      <c r="AE98" s="21"/>
      <c r="AF98" s="21"/>
      <c r="AG98" s="21"/>
      <c r="AH98" s="21"/>
      <c r="AR98"/>
    </row>
    <row r="99" spans="1:44" ht="13.5" hidden="1" thickBot="1">
      <c r="A99" s="175">
        <f t="shared" si="5"/>
        <v>1</v>
      </c>
      <c r="B99" s="176" t="s">
        <v>120</v>
      </c>
      <c r="C99" s="198">
        <f t="shared" si="6"/>
        <v>0</v>
      </c>
      <c r="D99" s="177"/>
      <c r="E99" s="67"/>
      <c r="F99" s="21"/>
      <c r="G99" s="21"/>
      <c r="H99" s="67"/>
      <c r="I99" s="21"/>
      <c r="J99" s="67"/>
      <c r="K99" s="67"/>
      <c r="L99" s="197"/>
      <c r="M99" s="197"/>
      <c r="N99" s="21"/>
      <c r="O99" s="67"/>
      <c r="P99" s="21"/>
      <c r="Q99" s="21"/>
      <c r="R99" s="21"/>
      <c r="S99" s="67"/>
      <c r="T99" s="21"/>
      <c r="U99" s="67"/>
      <c r="V99" s="67"/>
      <c r="W99" s="21"/>
      <c r="X99" s="21"/>
      <c r="Y99" s="207"/>
      <c r="Z99" s="21"/>
      <c r="AA99" s="21"/>
      <c r="AB99" s="21"/>
      <c r="AC99" s="21"/>
      <c r="AD99" s="206"/>
      <c r="AE99" s="21"/>
      <c r="AF99" s="21"/>
      <c r="AG99" s="21"/>
      <c r="AH99" s="21"/>
      <c r="AR99"/>
    </row>
    <row r="100" spans="1:44" ht="13.5" hidden="1" thickBot="1">
      <c r="A100" s="175">
        <f t="shared" si="5"/>
        <v>1</v>
      </c>
      <c r="B100" s="176" t="s">
        <v>127</v>
      </c>
      <c r="C100" s="198">
        <f t="shared" si="6"/>
        <v>0</v>
      </c>
      <c r="D100" s="177"/>
      <c r="E100" s="67"/>
      <c r="F100" s="21"/>
      <c r="G100" s="21"/>
      <c r="H100" s="67"/>
      <c r="I100" s="21"/>
      <c r="J100" s="67"/>
      <c r="K100" s="67"/>
      <c r="L100" s="67"/>
      <c r="M100" s="197"/>
      <c r="N100" s="21"/>
      <c r="O100" s="67"/>
      <c r="P100" s="21"/>
      <c r="Q100" s="21"/>
      <c r="R100" s="21"/>
      <c r="S100" s="67"/>
      <c r="T100" s="21"/>
      <c r="U100" s="67"/>
      <c r="V100" s="67"/>
      <c r="W100" s="21"/>
      <c r="X100" s="21"/>
      <c r="Y100" s="21"/>
      <c r="Z100" s="21"/>
      <c r="AA100" s="21"/>
      <c r="AB100" s="21"/>
      <c r="AC100" s="21"/>
      <c r="AD100" s="206"/>
      <c r="AE100" s="21"/>
      <c r="AF100" s="21"/>
      <c r="AG100" s="21"/>
      <c r="AH100" s="21"/>
      <c r="AR100"/>
    </row>
    <row r="101" spans="1:44" ht="13.5" hidden="1" thickBot="1">
      <c r="A101" s="175">
        <f t="shared" si="5"/>
        <v>1</v>
      </c>
      <c r="B101" s="176" t="s">
        <v>138</v>
      </c>
      <c r="C101" s="198">
        <f t="shared" si="6"/>
        <v>0</v>
      </c>
      <c r="D101" s="177"/>
      <c r="E101" s="67"/>
      <c r="F101" s="21"/>
      <c r="G101" s="21"/>
      <c r="H101" s="67"/>
      <c r="I101" s="21"/>
      <c r="J101" s="67"/>
      <c r="K101" s="67"/>
      <c r="L101" s="67"/>
      <c r="M101" s="67"/>
      <c r="N101" s="21"/>
      <c r="O101" s="67"/>
      <c r="P101" s="21"/>
      <c r="Q101" s="21"/>
      <c r="R101" s="21"/>
      <c r="S101" s="67"/>
      <c r="T101" s="21"/>
      <c r="U101" s="67"/>
      <c r="V101" s="67"/>
      <c r="W101" s="21"/>
      <c r="X101" s="21"/>
      <c r="Y101" s="21"/>
      <c r="Z101" s="21"/>
      <c r="AA101" s="21"/>
      <c r="AB101" s="21"/>
      <c r="AC101" s="21"/>
      <c r="AD101" s="206"/>
      <c r="AE101" s="21"/>
      <c r="AF101" s="21"/>
      <c r="AG101" s="21"/>
      <c r="AH101" s="21"/>
      <c r="AR101"/>
    </row>
    <row r="102" spans="1:44" ht="13.5" hidden="1" thickBot="1">
      <c r="A102" s="175">
        <f t="shared" si="5"/>
        <v>1</v>
      </c>
      <c r="B102" s="176" t="s">
        <v>6</v>
      </c>
      <c r="C102" s="198">
        <f t="shared" si="6"/>
        <v>0</v>
      </c>
      <c r="D102" s="177"/>
      <c r="E102" s="67"/>
      <c r="F102" s="21"/>
      <c r="G102" s="21"/>
      <c r="H102" s="67"/>
      <c r="I102" s="21"/>
      <c r="J102" s="67"/>
      <c r="K102" s="67"/>
      <c r="L102" s="67"/>
      <c r="M102" s="197"/>
      <c r="N102" s="21"/>
      <c r="O102" s="67"/>
      <c r="P102" s="21"/>
      <c r="Q102" s="21"/>
      <c r="R102" s="21"/>
      <c r="S102" s="67"/>
      <c r="T102" s="21"/>
      <c r="U102" s="67"/>
      <c r="V102" s="67"/>
      <c r="W102" s="21"/>
      <c r="X102" s="21"/>
      <c r="Y102" s="67"/>
      <c r="Z102" s="21"/>
      <c r="AA102" s="21"/>
      <c r="AB102" s="21"/>
      <c r="AC102" s="21"/>
      <c r="AD102" s="206"/>
      <c r="AE102" s="21"/>
      <c r="AF102" s="21"/>
      <c r="AG102" s="21"/>
      <c r="AH102" s="21"/>
      <c r="AR102"/>
    </row>
    <row r="103" spans="1:44" ht="13.5" hidden="1" thickBot="1">
      <c r="A103" s="175">
        <f t="shared" si="5"/>
        <v>1</v>
      </c>
      <c r="B103" s="176" t="s">
        <v>131</v>
      </c>
      <c r="C103" s="198">
        <f t="shared" si="6"/>
        <v>0</v>
      </c>
      <c r="D103" s="177"/>
      <c r="E103" s="67"/>
      <c r="F103" s="21"/>
      <c r="G103" s="21"/>
      <c r="H103" s="67"/>
      <c r="I103" s="21"/>
      <c r="J103" s="67"/>
      <c r="K103" s="67"/>
      <c r="L103" s="67"/>
      <c r="M103" s="197"/>
      <c r="N103" s="21"/>
      <c r="O103" s="67"/>
      <c r="P103" s="21"/>
      <c r="Q103" s="21"/>
      <c r="R103" s="21"/>
      <c r="S103" s="67"/>
      <c r="T103" s="21"/>
      <c r="U103" s="67"/>
      <c r="V103" s="67"/>
      <c r="W103" s="21"/>
      <c r="X103" s="21"/>
      <c r="Y103" s="67"/>
      <c r="Z103" s="21"/>
      <c r="AA103" s="21"/>
      <c r="AB103" s="21"/>
      <c r="AC103" s="21"/>
      <c r="AD103" s="206"/>
      <c r="AE103" s="21"/>
      <c r="AF103" s="21"/>
      <c r="AG103" s="21"/>
      <c r="AH103" s="21"/>
      <c r="AR103"/>
    </row>
    <row r="104" spans="1:44" ht="13.5" hidden="1" thickBot="1">
      <c r="A104" s="175">
        <f t="shared" si="5"/>
        <v>1</v>
      </c>
      <c r="B104" s="176" t="s">
        <v>124</v>
      </c>
      <c r="C104" s="198">
        <f t="shared" si="6"/>
        <v>0</v>
      </c>
      <c r="D104" s="177"/>
      <c r="E104" s="67"/>
      <c r="F104" s="21"/>
      <c r="G104" s="21"/>
      <c r="H104" s="67"/>
      <c r="I104" s="21"/>
      <c r="J104" s="67"/>
      <c r="K104" s="67"/>
      <c r="L104" s="67"/>
      <c r="M104" s="67"/>
      <c r="N104" s="21"/>
      <c r="O104" s="67"/>
      <c r="P104" s="21"/>
      <c r="Q104" s="21"/>
      <c r="R104" s="21"/>
      <c r="S104" s="67"/>
      <c r="T104" s="21"/>
      <c r="U104" s="67"/>
      <c r="V104" s="67"/>
      <c r="W104" s="21"/>
      <c r="X104" s="21"/>
      <c r="Y104" s="21"/>
      <c r="Z104" s="21"/>
      <c r="AA104" s="21"/>
      <c r="AB104" s="21"/>
      <c r="AC104" s="21"/>
      <c r="AD104" s="206"/>
      <c r="AE104" s="21"/>
      <c r="AF104" s="21"/>
      <c r="AG104" s="21"/>
      <c r="AH104" s="21"/>
      <c r="AR104"/>
    </row>
    <row r="105" spans="1:44" ht="13.5" hidden="1" thickBot="1">
      <c r="A105" s="175">
        <f t="shared" si="5"/>
        <v>1</v>
      </c>
      <c r="B105" s="176" t="s">
        <v>140</v>
      </c>
      <c r="C105" s="198">
        <f t="shared" si="6"/>
        <v>0</v>
      </c>
      <c r="D105" s="177"/>
      <c r="E105" s="67"/>
      <c r="F105" s="21"/>
      <c r="G105" s="21"/>
      <c r="H105" s="67"/>
      <c r="I105" s="21"/>
      <c r="J105" s="67"/>
      <c r="K105" s="67"/>
      <c r="L105" s="67"/>
      <c r="M105" s="67"/>
      <c r="N105" s="21"/>
      <c r="O105" s="67"/>
      <c r="P105" s="21"/>
      <c r="Q105" s="21"/>
      <c r="R105" s="21"/>
      <c r="S105" s="67"/>
      <c r="T105" s="21"/>
      <c r="U105" s="67"/>
      <c r="V105" s="67"/>
      <c r="W105" s="21"/>
      <c r="X105" s="21"/>
      <c r="Y105" s="21"/>
      <c r="Z105" s="21"/>
      <c r="AA105" s="21"/>
      <c r="AB105" s="21"/>
      <c r="AC105" s="21"/>
      <c r="AD105" s="206"/>
      <c r="AE105" s="21"/>
      <c r="AF105" s="21"/>
      <c r="AG105" s="21"/>
      <c r="AH105" s="21"/>
      <c r="AR105"/>
    </row>
    <row r="106" spans="1:44" ht="13.5" hidden="1" thickBot="1">
      <c r="A106" s="175">
        <f t="shared" si="5"/>
        <v>1</v>
      </c>
      <c r="B106" s="176" t="s">
        <v>139</v>
      </c>
      <c r="C106" s="198">
        <f t="shared" si="6"/>
        <v>0</v>
      </c>
      <c r="D106" s="177"/>
      <c r="E106" s="67"/>
      <c r="F106" s="21"/>
      <c r="G106" s="21"/>
      <c r="H106" s="67"/>
      <c r="I106" s="21"/>
      <c r="J106" s="67"/>
      <c r="K106" s="67"/>
      <c r="L106" s="67"/>
      <c r="M106" s="67"/>
      <c r="N106" s="21"/>
      <c r="O106" s="67"/>
      <c r="P106" s="21"/>
      <c r="Q106" s="21"/>
      <c r="R106" s="21"/>
      <c r="S106" s="67"/>
      <c r="T106" s="21"/>
      <c r="U106" s="67"/>
      <c r="V106" s="67"/>
      <c r="W106" s="21"/>
      <c r="X106" s="21"/>
      <c r="Y106" s="21"/>
      <c r="Z106" s="21"/>
      <c r="AA106" s="21"/>
      <c r="AB106" s="21"/>
      <c r="AC106" s="21"/>
      <c r="AD106" s="206"/>
      <c r="AE106" s="21"/>
      <c r="AF106" s="21"/>
      <c r="AG106" s="21"/>
      <c r="AH106" s="21"/>
      <c r="AR106"/>
    </row>
    <row r="107" spans="1:44" ht="13.5" hidden="1" thickBot="1">
      <c r="A107" s="175">
        <f t="shared" si="5"/>
        <v>1</v>
      </c>
      <c r="B107" s="176" t="s">
        <v>139</v>
      </c>
      <c r="C107" s="198">
        <f t="shared" si="6"/>
        <v>0</v>
      </c>
      <c r="D107" s="177"/>
      <c r="E107" s="67"/>
      <c r="F107" s="21"/>
      <c r="G107" s="21"/>
      <c r="H107" s="67"/>
      <c r="I107" s="21"/>
      <c r="J107" s="67"/>
      <c r="K107" s="67"/>
      <c r="L107" s="67"/>
      <c r="M107" s="197"/>
      <c r="N107" s="21"/>
      <c r="O107" s="67"/>
      <c r="P107" s="21"/>
      <c r="Q107" s="21"/>
      <c r="R107" s="21"/>
      <c r="S107" s="67"/>
      <c r="T107" s="21"/>
      <c r="U107" s="67"/>
      <c r="V107" s="67"/>
      <c r="W107" s="21"/>
      <c r="X107" s="21"/>
      <c r="Y107" s="21"/>
      <c r="Z107" s="21"/>
      <c r="AA107" s="21"/>
      <c r="AB107" s="21"/>
      <c r="AC107" s="21"/>
      <c r="AD107" s="206"/>
      <c r="AE107" s="21"/>
      <c r="AF107" s="21"/>
      <c r="AG107" s="21"/>
      <c r="AH107" s="21"/>
      <c r="AR107"/>
    </row>
    <row r="108" spans="1:44" ht="13.5" hidden="1" thickBot="1">
      <c r="A108" s="175">
        <f t="shared" si="5"/>
        <v>1</v>
      </c>
      <c r="B108" s="176" t="s">
        <v>128</v>
      </c>
      <c r="C108" s="198">
        <f t="shared" si="6"/>
        <v>0</v>
      </c>
      <c r="D108" s="177"/>
      <c r="E108" s="67"/>
      <c r="F108" s="21"/>
      <c r="G108" s="21"/>
      <c r="H108" s="67"/>
      <c r="I108" s="21"/>
      <c r="J108" s="67"/>
      <c r="K108" s="67"/>
      <c r="L108" s="67"/>
      <c r="M108" s="197"/>
      <c r="N108" s="21"/>
      <c r="O108" s="67"/>
      <c r="P108" s="21"/>
      <c r="Q108" s="21"/>
      <c r="R108" s="21"/>
      <c r="S108" s="67"/>
      <c r="T108" s="21"/>
      <c r="U108" s="67"/>
      <c r="V108" s="67"/>
      <c r="W108" s="21"/>
      <c r="X108" s="21"/>
      <c r="Y108" s="21"/>
      <c r="Z108" s="21"/>
      <c r="AA108" s="21"/>
      <c r="AB108" s="21"/>
      <c r="AC108" s="21"/>
      <c r="AD108" s="206"/>
      <c r="AE108" s="21"/>
      <c r="AF108" s="21"/>
      <c r="AG108" s="21"/>
      <c r="AH108" s="21"/>
      <c r="AR108"/>
    </row>
    <row r="109" spans="1:44" ht="13.5" hidden="1" thickBot="1">
      <c r="A109" s="175">
        <f t="shared" si="5"/>
        <v>1</v>
      </c>
      <c r="B109" s="176" t="s">
        <v>62</v>
      </c>
      <c r="C109" s="198">
        <f t="shared" si="6"/>
        <v>0</v>
      </c>
      <c r="D109" s="177"/>
      <c r="E109" s="67"/>
      <c r="F109" s="21"/>
      <c r="G109" s="21"/>
      <c r="H109" s="67"/>
      <c r="I109" s="21"/>
      <c r="J109" s="67"/>
      <c r="K109" s="67"/>
      <c r="L109" s="67"/>
      <c r="M109" s="67"/>
      <c r="N109" s="21"/>
      <c r="O109" s="67"/>
      <c r="P109" s="21"/>
      <c r="Q109" s="21"/>
      <c r="R109" s="21"/>
      <c r="S109" s="67"/>
      <c r="T109" s="21"/>
      <c r="U109" s="67"/>
      <c r="V109" s="67"/>
      <c r="W109" s="21"/>
      <c r="X109" s="21"/>
      <c r="Y109" s="21"/>
      <c r="Z109" s="21"/>
      <c r="AA109" s="21"/>
      <c r="AB109" s="21"/>
      <c r="AC109" s="21"/>
      <c r="AD109" s="206"/>
      <c r="AE109" s="21"/>
      <c r="AF109" s="21"/>
      <c r="AG109" s="21"/>
      <c r="AH109" s="21"/>
      <c r="AR109"/>
    </row>
    <row r="110" spans="1:44" ht="13.5" hidden="1" thickBot="1">
      <c r="A110" s="175">
        <f>RANK(C110,C$94:C$111)</f>
        <v>1</v>
      </c>
      <c r="B110" s="176" t="s">
        <v>141</v>
      </c>
      <c r="C110" s="198">
        <f t="shared" si="6"/>
        <v>0</v>
      </c>
      <c r="D110" s="177"/>
      <c r="E110" s="67"/>
      <c r="F110" s="21"/>
      <c r="G110" s="21"/>
      <c r="H110" s="67"/>
      <c r="I110" s="21"/>
      <c r="J110" s="67"/>
      <c r="K110" s="67"/>
      <c r="L110" s="67"/>
      <c r="M110" s="67"/>
      <c r="N110" s="21"/>
      <c r="O110" s="67"/>
      <c r="P110" s="21"/>
      <c r="Q110" s="21"/>
      <c r="R110" s="21"/>
      <c r="S110" s="67"/>
      <c r="T110" s="21"/>
      <c r="U110" s="67"/>
      <c r="V110" s="67"/>
      <c r="W110" s="21"/>
      <c r="X110" s="21"/>
      <c r="Y110" s="21"/>
      <c r="Z110" s="21"/>
      <c r="AA110" s="21"/>
      <c r="AB110" s="21"/>
      <c r="AC110" s="21"/>
      <c r="AD110" s="206"/>
      <c r="AE110" s="21"/>
      <c r="AF110" s="21"/>
      <c r="AG110" s="21"/>
      <c r="AH110" s="21"/>
      <c r="AR110"/>
    </row>
    <row r="111" spans="1:44" ht="13.5" hidden="1" thickBot="1">
      <c r="A111" s="175">
        <f t="shared" si="5"/>
        <v>1</v>
      </c>
      <c r="B111" s="176" t="s">
        <v>136</v>
      </c>
      <c r="C111" s="198">
        <f t="shared" si="6"/>
        <v>0</v>
      </c>
      <c r="D111" s="177"/>
      <c r="E111" s="67"/>
      <c r="F111" s="21"/>
      <c r="G111" s="21"/>
      <c r="H111" s="67"/>
      <c r="I111" s="21"/>
      <c r="J111" s="67"/>
      <c r="K111" s="67"/>
      <c r="L111" s="67"/>
      <c r="M111" s="67"/>
      <c r="N111" s="21"/>
      <c r="O111" s="67"/>
      <c r="P111" s="21"/>
      <c r="Q111" s="21"/>
      <c r="R111" s="21"/>
      <c r="S111" s="67"/>
      <c r="T111" s="21"/>
      <c r="U111" s="67"/>
      <c r="V111" s="67"/>
      <c r="W111" s="21"/>
      <c r="X111" s="21"/>
      <c r="Y111" s="21"/>
      <c r="Z111" s="21"/>
      <c r="AA111" s="21"/>
      <c r="AB111" s="21"/>
      <c r="AC111" s="21"/>
      <c r="AD111" s="206"/>
      <c r="AE111" s="21"/>
      <c r="AF111" s="21"/>
      <c r="AG111" s="21"/>
      <c r="AH111" s="21"/>
      <c r="AR111"/>
    </row>
    <row r="112" spans="1:44" ht="13.5" hidden="1" thickBot="1">
      <c r="B112" s="110" t="s">
        <v>116</v>
      </c>
      <c r="C112" s="203">
        <f>SUM(C94:C111)</f>
        <v>0</v>
      </c>
      <c r="D112" s="16"/>
      <c r="AR112"/>
    </row>
    <row r="113" spans="2:44" ht="13.5" hidden="1" thickBot="1">
      <c r="B113" s="110" t="s">
        <v>115</v>
      </c>
      <c r="C113" s="175">
        <f>SUM(D113:AQ113)</f>
        <v>0</v>
      </c>
      <c r="D113" s="177"/>
      <c r="E113" s="67"/>
      <c r="F113" s="21"/>
      <c r="G113" s="21"/>
      <c r="H113" s="67"/>
      <c r="I113" s="21"/>
      <c r="J113" s="67"/>
      <c r="K113" s="67"/>
      <c r="L113" s="67"/>
      <c r="M113" s="67"/>
      <c r="N113" s="21"/>
      <c r="O113" s="67"/>
      <c r="P113" s="21"/>
      <c r="Q113" s="21"/>
      <c r="R113" s="21"/>
      <c r="S113" s="67"/>
      <c r="T113" s="21"/>
      <c r="U113" s="67"/>
      <c r="V113" s="67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190"/>
      <c r="AJ113" s="190"/>
      <c r="AK113" s="190"/>
      <c r="AL113" s="190"/>
      <c r="AM113" s="190"/>
      <c r="AN113" s="190"/>
      <c r="AO113" s="190"/>
      <c r="AP113" s="190"/>
      <c r="AQ113" s="190"/>
      <c r="AR113"/>
    </row>
    <row r="114" spans="2:44">
      <c r="C114" s="75"/>
      <c r="D114" s="16"/>
      <c r="E114" s="16"/>
      <c r="H114" s="16"/>
      <c r="J114" s="16"/>
      <c r="K114" s="16"/>
      <c r="L114" s="16"/>
      <c r="M114" s="16"/>
      <c r="O114" s="16"/>
      <c r="S114" s="16"/>
      <c r="U114" s="16"/>
      <c r="V114" s="16"/>
      <c r="AR114"/>
    </row>
    <row r="115" spans="2:44">
      <c r="C115" s="75"/>
      <c r="D115" s="5" t="str">
        <f>+Cribbage!A1</f>
        <v>CRIBBAGE</v>
      </c>
      <c r="K115" s="16"/>
      <c r="L115" s="5" t="str">
        <f>+Escombra!A1</f>
        <v>ESCOMBRA</v>
      </c>
      <c r="S115" s="16"/>
      <c r="T115" s="5" t="str">
        <f>+'5 Cogombres'!A1</f>
        <v>5 COGOMBRES</v>
      </c>
      <c r="AB115" s="5" t="str">
        <f>+King!A1</f>
        <v>KING</v>
      </c>
      <c r="AG115" s="16"/>
      <c r="AR115"/>
    </row>
    <row r="116" spans="2:44" ht="13.5" thickBot="1">
      <c r="C116" s="75"/>
      <c r="D116" s="16"/>
      <c r="K116" s="16"/>
      <c r="S116" s="16"/>
      <c r="AG116" s="16"/>
      <c r="AR116"/>
    </row>
    <row r="117" spans="2:44" ht="13.5" thickBot="1">
      <c r="C117" s="75"/>
      <c r="D117" s="66"/>
      <c r="E117" s="66"/>
      <c r="F117" s="67" t="str">
        <f>+Cribbage!C4</f>
        <v>Premi</v>
      </c>
      <c r="G117" s="67" t="str">
        <f>+Cribbage!D4</f>
        <v>Reptes</v>
      </c>
      <c r="H117" s="67" t="str">
        <f>+Cribbage!E4</f>
        <v>Punts</v>
      </c>
      <c r="I117" s="67" t="str">
        <f>+Cribbage!F4</f>
        <v>Partides</v>
      </c>
      <c r="J117" s="67" t="str">
        <f>+Cribbage!G4</f>
        <v>General</v>
      </c>
      <c r="K117" s="16"/>
      <c r="L117" s="150"/>
      <c r="M117" s="23"/>
      <c r="N117" s="195" t="str">
        <f>+Escombra!C4</f>
        <v>Premi</v>
      </c>
      <c r="O117" s="195" t="str">
        <f>+Escombra!D4</f>
        <v>Reptes</v>
      </c>
      <c r="P117" s="148" t="str">
        <f>+Escombra!E4</f>
        <v>Punts</v>
      </c>
      <c r="Q117" s="186" t="str">
        <f>+Escombra!F4</f>
        <v>Partides</v>
      </c>
      <c r="R117" s="186" t="str">
        <f>+Escombra!G4</f>
        <v>General</v>
      </c>
      <c r="S117" s="16"/>
      <c r="T117" s="66"/>
      <c r="U117" s="66"/>
      <c r="V117" s="67" t="str">
        <f>+'5 Cogombres'!C4</f>
        <v>Premi</v>
      </c>
      <c r="W117" s="67" t="str">
        <f>+'5 Cogombres'!D4</f>
        <v>Punts</v>
      </c>
      <c r="X117" s="67" t="str">
        <f>+'5 Cogombres'!E4</f>
        <v>Partides</v>
      </c>
      <c r="Y117" s="68" t="str">
        <f>+'5 Cogombres'!F4</f>
        <v>General</v>
      </c>
      <c r="AB117" s="19"/>
      <c r="AC117" s="19"/>
      <c r="AD117" s="20" t="str">
        <f>+King!C4</f>
        <v>Premi</v>
      </c>
      <c r="AE117" s="21" t="str">
        <f>+King!D4</f>
        <v>Punts</v>
      </c>
      <c r="AF117" s="21" t="str">
        <f>+King!E4</f>
        <v>Partides</v>
      </c>
      <c r="AG117" s="22" t="str">
        <f>+King!F4</f>
        <v>General</v>
      </c>
      <c r="AR117"/>
    </row>
    <row r="118" spans="2:44" ht="13.5" thickBot="1">
      <c r="C118" s="75"/>
      <c r="D118" s="150">
        <f>+Cribbage!A5</f>
        <v>1</v>
      </c>
      <c r="E118" s="23" t="str">
        <f>+Cribbage!B5</f>
        <v>Núria</v>
      </c>
      <c r="F118" s="111">
        <f>+Cribbage!C5</f>
        <v>4</v>
      </c>
      <c r="G118" s="90">
        <f>+Cribbage!D5</f>
        <v>5</v>
      </c>
      <c r="H118" s="96">
        <f>+Cribbage!E5</f>
        <v>20.499999999999996</v>
      </c>
      <c r="I118" s="296">
        <f>+Cribbage!F5</f>
        <v>19</v>
      </c>
      <c r="J118" s="297">
        <f>+Cribbage!G5</f>
        <v>80</v>
      </c>
      <c r="K118" s="16"/>
      <c r="L118" s="150">
        <f>+Escombra!A5</f>
        <v>1</v>
      </c>
      <c r="M118" s="23" t="str">
        <f>+Escombra!B5</f>
        <v>Jordi</v>
      </c>
      <c r="N118" s="111">
        <f>+Escombra!C5</f>
        <v>5</v>
      </c>
      <c r="O118" s="90">
        <f>+Escombra!D5</f>
        <v>6</v>
      </c>
      <c r="P118" s="96">
        <f>+Escombra!E5</f>
        <v>31</v>
      </c>
      <c r="Q118" s="296">
        <f>+Escombra!F5</f>
        <v>40</v>
      </c>
      <c r="R118" s="297">
        <f>+Escombra!G5</f>
        <v>80</v>
      </c>
      <c r="S118" s="16"/>
      <c r="T118" s="150">
        <f>+'5 Cogombres'!A5</f>
        <v>1</v>
      </c>
      <c r="U118" s="23" t="str">
        <f>+'5 Cogombres'!B5</f>
        <v>Jordi</v>
      </c>
      <c r="V118" s="111">
        <f>+'5 Cogombres'!C5</f>
        <v>21.833333333333332</v>
      </c>
      <c r="W118" s="90">
        <f>+'5 Cogombres'!D5</f>
        <v>2.4545454545454546</v>
      </c>
      <c r="X118" s="96">
        <f>+'5 Cogombres'!E5</f>
        <v>11</v>
      </c>
      <c r="Y118" s="186">
        <f>+'5 Cogombres'!F5</f>
        <v>80</v>
      </c>
      <c r="AB118" s="150">
        <f>+King!A5</f>
        <v>1</v>
      </c>
      <c r="AC118" s="23" t="str">
        <f>+King!B5</f>
        <v>Jordi</v>
      </c>
      <c r="AD118" s="111">
        <f>+King!C5</f>
        <v>141.5</v>
      </c>
      <c r="AE118" s="100">
        <f>+King!D5</f>
        <v>3.2948717948717952</v>
      </c>
      <c r="AF118" s="91">
        <f>+King!E5</f>
        <v>26</v>
      </c>
      <c r="AG118" s="18">
        <f>+King!F5</f>
        <v>80</v>
      </c>
      <c r="AR118"/>
    </row>
    <row r="119" spans="2:44" ht="13.5" thickBot="1">
      <c r="C119" s="75"/>
      <c r="D119" s="150">
        <f>+Cribbage!A6</f>
        <v>2</v>
      </c>
      <c r="E119" s="23" t="str">
        <f>+Cribbage!B6</f>
        <v>Jordi</v>
      </c>
      <c r="F119" s="111">
        <f>+Cribbage!C6</f>
        <v>4</v>
      </c>
      <c r="G119" s="90">
        <f>+Cribbage!D6</f>
        <v>9</v>
      </c>
      <c r="H119" s="91">
        <f>+Cribbage!E6</f>
        <v>9.8000000000000007</v>
      </c>
      <c r="I119" s="296">
        <f>+Cribbage!F6</f>
        <v>57</v>
      </c>
      <c r="J119" s="186">
        <f>+Cribbage!G6</f>
        <v>40</v>
      </c>
      <c r="K119" s="16"/>
      <c r="L119" s="150">
        <f>+Escombra!A6</f>
        <v>2</v>
      </c>
      <c r="M119" s="23" t="str">
        <f>+Escombra!B6</f>
        <v>Sebas</v>
      </c>
      <c r="N119" s="111">
        <f>+Escombra!C6</f>
        <v>2</v>
      </c>
      <c r="O119" s="90">
        <f>+Escombra!D6</f>
        <v>5</v>
      </c>
      <c r="P119" s="91">
        <f>+Escombra!E6</f>
        <v>2</v>
      </c>
      <c r="Q119" s="296">
        <f>+Escombra!F6</f>
        <v>26</v>
      </c>
      <c r="R119" s="186">
        <f>+Escombra!G6</f>
        <v>40</v>
      </c>
      <c r="S119" s="16"/>
      <c r="T119" s="150">
        <f>+'5 Cogombres'!A6</f>
        <v>2</v>
      </c>
      <c r="U119" s="23" t="str">
        <f>+'5 Cogombres'!B6</f>
        <v>Núria</v>
      </c>
      <c r="V119" s="111">
        <f>+'5 Cogombres'!C6</f>
        <v>20.833333333333332</v>
      </c>
      <c r="W119" s="90">
        <f>+'5 Cogombres'!D6</f>
        <v>3.8181818181818183</v>
      </c>
      <c r="X119" s="96">
        <f>+'5 Cogombres'!E6</f>
        <v>11</v>
      </c>
      <c r="Y119" s="186">
        <f>+'5 Cogombres'!F6</f>
        <v>40</v>
      </c>
      <c r="AB119" s="150">
        <f>+King!A6</f>
        <v>2</v>
      </c>
      <c r="AC119" s="23" t="str">
        <f>+King!B6</f>
        <v>Goretti</v>
      </c>
      <c r="AD119" s="111">
        <f>+King!C6</f>
        <v>19</v>
      </c>
      <c r="AE119" s="100">
        <f>+King!D6</f>
        <v>0.81818181818181823</v>
      </c>
      <c r="AF119" s="91">
        <f>+King!E6</f>
        <v>11</v>
      </c>
      <c r="AG119" s="18">
        <f>+King!F6</f>
        <v>40</v>
      </c>
      <c r="AR119"/>
    </row>
    <row r="120" spans="2:44" ht="13.5" thickBot="1">
      <c r="C120" s="75"/>
      <c r="D120" s="150">
        <f>+Cribbage!A7</f>
        <v>3</v>
      </c>
      <c r="E120" s="23" t="str">
        <f>+Cribbage!B7</f>
        <v>Grau</v>
      </c>
      <c r="F120" s="111">
        <f>+Cribbage!C7</f>
        <v>2</v>
      </c>
      <c r="G120" s="90">
        <f>+Cribbage!D7</f>
        <v>4</v>
      </c>
      <c r="H120" s="91">
        <f>+Cribbage!E7</f>
        <v>5.4</v>
      </c>
      <c r="I120" s="296">
        <f>+Cribbage!F7</f>
        <v>7</v>
      </c>
      <c r="J120" s="186">
        <f>+Cribbage!G7</f>
        <v>20</v>
      </c>
      <c r="K120" s="16"/>
      <c r="L120" s="150">
        <f>+Escombra!A7</f>
        <v>3</v>
      </c>
      <c r="M120" s="23" t="str">
        <f>+Escombra!B7</f>
        <v>Núria</v>
      </c>
      <c r="N120" s="111">
        <f>+Escombra!C7</f>
        <v>2</v>
      </c>
      <c r="O120" s="90">
        <f>+Escombra!D7</f>
        <v>5</v>
      </c>
      <c r="P120" s="91">
        <f>+Escombra!E7</f>
        <v>0</v>
      </c>
      <c r="Q120" s="296">
        <f>+Escombra!F7</f>
        <v>31</v>
      </c>
      <c r="R120" s="186">
        <f>+Escombra!G7</f>
        <v>20</v>
      </c>
      <c r="S120" s="16"/>
      <c r="T120" s="150">
        <f>+'5 Cogombres'!A7</f>
        <v>3</v>
      </c>
      <c r="U120" s="23" t="str">
        <f>+'5 Cogombres'!B7</f>
        <v>Montse</v>
      </c>
      <c r="V120" s="111">
        <f>+'5 Cogombres'!C7</f>
        <v>-5.6666666666666661</v>
      </c>
      <c r="W120" s="90">
        <f>+'5 Cogombres'!D7</f>
        <v>4</v>
      </c>
      <c r="X120" s="96">
        <f>+'5 Cogombres'!E7</f>
        <v>11</v>
      </c>
      <c r="Y120" s="186">
        <f>+'5 Cogombres'!F7</f>
        <v>20</v>
      </c>
      <c r="AB120" s="150">
        <f>+King!A7</f>
        <v>3</v>
      </c>
      <c r="AC120" s="23" t="str">
        <f>+King!B7</f>
        <v>Núria</v>
      </c>
      <c r="AD120" s="111">
        <f>+King!C7</f>
        <v>9</v>
      </c>
      <c r="AE120" s="100">
        <f>+King!D7</f>
        <v>0.3508771929824564</v>
      </c>
      <c r="AF120" s="91">
        <f>+King!E7</f>
        <v>19</v>
      </c>
      <c r="AG120" s="18">
        <f>+King!F7</f>
        <v>20</v>
      </c>
      <c r="AR120"/>
    </row>
    <row r="121" spans="2:44" ht="13.5" thickBot="1">
      <c r="C121" s="75"/>
      <c r="D121" s="66">
        <f>+Cribbage!A8</f>
        <v>4</v>
      </c>
      <c r="E121" s="19" t="str">
        <f>+Cribbage!B8</f>
        <v>Mark</v>
      </c>
      <c r="F121" s="133">
        <f>+Cribbage!C8</f>
        <v>2</v>
      </c>
      <c r="G121" s="108">
        <f>+Cribbage!D8</f>
        <v>3</v>
      </c>
      <c r="H121" s="135">
        <f>+Cribbage!E8</f>
        <v>1.9999999999999996</v>
      </c>
      <c r="I121" s="351">
        <f>+Cribbage!F8</f>
        <v>5</v>
      </c>
      <c r="J121" s="68">
        <f>+Cribbage!G8</f>
        <v>0</v>
      </c>
      <c r="K121" s="16"/>
      <c r="L121" s="150">
        <f>+Escombra!A8</f>
        <v>4</v>
      </c>
      <c r="M121" s="23" t="str">
        <f>+Escombra!B8</f>
        <v>Gemma</v>
      </c>
      <c r="N121" s="111">
        <f>+Escombra!C8</f>
        <v>1</v>
      </c>
      <c r="O121" s="90">
        <f>+Escombra!D8</f>
        <v>5</v>
      </c>
      <c r="P121" s="91">
        <f>+Escombra!E8</f>
        <v>-10</v>
      </c>
      <c r="Q121" s="296">
        <f>+Escombra!F8</f>
        <v>17</v>
      </c>
      <c r="R121" s="186">
        <f>+Escombra!G8</f>
        <v>10</v>
      </c>
      <c r="S121" s="16"/>
      <c r="T121" s="150">
        <f>+'5 Cogombres'!A8</f>
        <v>4</v>
      </c>
      <c r="U121" s="23" t="str">
        <f>+'5 Cogombres'!B8</f>
        <v>Sebas</v>
      </c>
      <c r="V121" s="111">
        <f>+'5 Cogombres'!C8</f>
        <v>-8</v>
      </c>
      <c r="W121" s="90">
        <f>+'5 Cogombres'!D8</f>
        <v>5.6363636363636367</v>
      </c>
      <c r="X121" s="96">
        <f>+'5 Cogombres'!E8</f>
        <v>11</v>
      </c>
      <c r="Y121" s="186">
        <f>+'5 Cogombres'!F8</f>
        <v>10</v>
      </c>
      <c r="AB121" s="150">
        <f>+King!A8</f>
        <v>4</v>
      </c>
      <c r="AC121" s="23" t="str">
        <f>+King!B8</f>
        <v>Ferrer</v>
      </c>
      <c r="AD121" s="111">
        <f>+King!C8</f>
        <v>-2.5</v>
      </c>
      <c r="AE121" s="100">
        <f>+King!D8</f>
        <v>-1</v>
      </c>
      <c r="AF121" s="91">
        <f>+King!E8</f>
        <v>6</v>
      </c>
      <c r="AG121" s="18">
        <f>+King!F8</f>
        <v>10</v>
      </c>
      <c r="AR121"/>
    </row>
    <row r="122" spans="2:44" ht="13.5" thickBot="1">
      <c r="C122" s="75"/>
      <c r="D122" s="66">
        <f>+Cribbage!A9</f>
        <v>5</v>
      </c>
      <c r="E122" s="19" t="str">
        <f>+Cribbage!B9</f>
        <v>Gemma</v>
      </c>
      <c r="F122" s="133">
        <f>+Cribbage!C9</f>
        <v>2</v>
      </c>
      <c r="G122" s="108">
        <f>+Cribbage!D9</f>
        <v>5</v>
      </c>
      <c r="H122" s="135">
        <f>+Cribbage!E9</f>
        <v>4.2999999999999989</v>
      </c>
      <c r="I122" s="351">
        <f>+Cribbage!F9</f>
        <v>15</v>
      </c>
      <c r="J122" s="68">
        <f>+Cribbage!G9</f>
        <v>10</v>
      </c>
      <c r="K122" s="16"/>
      <c r="L122" s="150">
        <f>+Escombra!A9</f>
        <v>5</v>
      </c>
      <c r="M122" s="23" t="str">
        <f>+Escombra!B9</f>
        <v>Montse</v>
      </c>
      <c r="N122" s="111">
        <f>+Escombra!C9</f>
        <v>1</v>
      </c>
      <c r="O122" s="90">
        <f>+Escombra!D9</f>
        <v>5</v>
      </c>
      <c r="P122" s="91">
        <f>+Escombra!E9</f>
        <v>-11</v>
      </c>
      <c r="Q122" s="296">
        <f>+Escombra!F9</f>
        <v>30</v>
      </c>
      <c r="R122" s="186">
        <f>+Escombra!G9</f>
        <v>5</v>
      </c>
      <c r="S122" s="16"/>
      <c r="T122" s="150">
        <f>+'5 Cogombres'!A9</f>
        <v>5</v>
      </c>
      <c r="U122" s="23" t="str">
        <f>+'5 Cogombres'!B9</f>
        <v>Gemma</v>
      </c>
      <c r="V122" s="111">
        <f>+'5 Cogombres'!C9</f>
        <v>-15</v>
      </c>
      <c r="W122" s="90">
        <f>+'5 Cogombres'!D9</f>
        <v>6.333333333333333</v>
      </c>
      <c r="X122" s="96">
        <f>+'5 Cogombres'!E9</f>
        <v>6</v>
      </c>
      <c r="Y122" s="186">
        <f>+'5 Cogombres'!F9</f>
        <v>5</v>
      </c>
      <c r="AB122" s="150">
        <f>+King!A9</f>
        <v>5</v>
      </c>
      <c r="AC122" s="23" t="str">
        <f>+King!B9</f>
        <v>Sebas</v>
      </c>
      <c r="AD122" s="111">
        <f>+King!C9</f>
        <v>-13.5</v>
      </c>
      <c r="AE122" s="100">
        <f>+King!D9</f>
        <v>-0.49206349206349181</v>
      </c>
      <c r="AF122" s="91">
        <f>+King!E9</f>
        <v>21</v>
      </c>
      <c r="AG122" s="18">
        <f>+King!F9</f>
        <v>5</v>
      </c>
      <c r="AR122"/>
    </row>
    <row r="123" spans="2:44" ht="13.5" thickBot="1">
      <c r="C123" s="75"/>
      <c r="D123" s="66">
        <f>+Cribbage!A10</f>
        <v>6</v>
      </c>
      <c r="E123" s="19" t="str">
        <f>+Cribbage!B10</f>
        <v>Sebas</v>
      </c>
      <c r="F123" s="133">
        <f>+Cribbage!C10</f>
        <v>2</v>
      </c>
      <c r="G123" s="108">
        <f>+Cribbage!D10</f>
        <v>5</v>
      </c>
      <c r="H123" s="135">
        <f>+Cribbage!E10</f>
        <v>-4.3999999999999977</v>
      </c>
      <c r="I123" s="351">
        <f>+Cribbage!F10</f>
        <v>23</v>
      </c>
      <c r="J123" s="68">
        <f>+Cribbage!G10</f>
        <v>5</v>
      </c>
      <c r="K123" s="16"/>
      <c r="L123" s="150">
        <f>+Escombra!A10</f>
        <v>6</v>
      </c>
      <c r="M123" s="23" t="str">
        <f>+Escombra!B10</f>
        <v>Grau</v>
      </c>
      <c r="N123" s="111">
        <f>+Escombra!C10</f>
        <v>0.5</v>
      </c>
      <c r="O123" s="90">
        <f>+Escombra!D10</f>
        <v>1</v>
      </c>
      <c r="P123" s="91">
        <f>+Escombra!E10</f>
        <v>0</v>
      </c>
      <c r="Q123" s="296">
        <f>+Escombra!F10</f>
        <v>6</v>
      </c>
      <c r="R123" s="186">
        <f>+Escombra!G10</f>
        <v>0</v>
      </c>
      <c r="S123" s="16"/>
      <c r="T123" s="150">
        <f>+'5 Cogombres'!A10</f>
        <v>6</v>
      </c>
      <c r="U123" s="23" t="str">
        <f>+'5 Cogombres'!B10</f>
        <v>Òscar</v>
      </c>
      <c r="V123" s="111">
        <f>+'5 Cogombres'!C10</f>
        <v>5</v>
      </c>
      <c r="W123" s="90">
        <f>+'5 Cogombres'!D10</f>
        <v>2</v>
      </c>
      <c r="X123" s="96">
        <f>+'5 Cogombres'!E10</f>
        <v>2</v>
      </c>
      <c r="Y123" s="186">
        <f>+'5 Cogombres'!F10</f>
        <v>0</v>
      </c>
      <c r="AB123" s="150">
        <f>+King!A10</f>
        <v>6</v>
      </c>
      <c r="AC123" s="23" t="str">
        <f>+King!B10</f>
        <v>Gemma</v>
      </c>
      <c r="AD123" s="111">
        <f>+King!C10</f>
        <v>-19</v>
      </c>
      <c r="AE123" s="100">
        <f>+King!D10</f>
        <v>-6.6666666666666513E-2</v>
      </c>
      <c r="AF123" s="91">
        <f>+King!E10</f>
        <v>20</v>
      </c>
      <c r="AG123" s="18">
        <f>+King!F10</f>
        <v>0</v>
      </c>
      <c r="AR123"/>
    </row>
    <row r="124" spans="2:44" ht="13.5" thickBot="1">
      <c r="C124" s="75"/>
      <c r="D124" s="66">
        <f>+Cribbage!A11</f>
        <v>7</v>
      </c>
      <c r="E124" s="19" t="str">
        <f>+Cribbage!B11</f>
        <v>Goretti</v>
      </c>
      <c r="F124" s="133">
        <f>+Cribbage!C11</f>
        <v>2</v>
      </c>
      <c r="G124" s="108">
        <f>+Cribbage!D11</f>
        <v>6</v>
      </c>
      <c r="H124" s="135">
        <f>+Cribbage!E11</f>
        <v>-2.8000000000000007</v>
      </c>
      <c r="I124" s="351">
        <f>+Cribbage!F11</f>
        <v>50</v>
      </c>
      <c r="J124" s="68">
        <f>+Cribbage!G11</f>
        <v>0</v>
      </c>
      <c r="K124" s="16"/>
      <c r="L124" s="150">
        <f>+Escombra!A11</f>
        <v>7</v>
      </c>
      <c r="M124" s="23" t="str">
        <f>+Escombra!B11</f>
        <v>Goretti</v>
      </c>
      <c r="N124" s="111">
        <f>+Escombra!C11</f>
        <v>0.5</v>
      </c>
      <c r="O124" s="90">
        <f>+Escombra!D11</f>
        <v>2</v>
      </c>
      <c r="P124" s="91">
        <f>+Escombra!E11</f>
        <v>-9</v>
      </c>
      <c r="Q124" s="296">
        <f>+Escombra!F11</f>
        <v>18</v>
      </c>
      <c r="R124" s="186">
        <f>+Escombra!G11</f>
        <v>0</v>
      </c>
      <c r="S124" s="16"/>
      <c r="T124" s="150">
        <f>+'5 Cogombres'!A11</f>
        <v>7</v>
      </c>
      <c r="U124" s="23" t="str">
        <f>+'5 Cogombres'!B11</f>
        <v>Grau</v>
      </c>
      <c r="V124" s="111">
        <f>+'5 Cogombres'!C11</f>
        <v>4.5</v>
      </c>
      <c r="W124" s="90">
        <f>+'5 Cogombres'!D11</f>
        <v>0</v>
      </c>
      <c r="X124" s="96">
        <f>+'5 Cogombres'!E11</f>
        <v>1</v>
      </c>
      <c r="Y124" s="186">
        <f>+'5 Cogombres'!F11</f>
        <v>0</v>
      </c>
      <c r="AB124" s="150">
        <f>+King!A11</f>
        <v>7</v>
      </c>
      <c r="AC124" s="23" t="str">
        <f>+King!B11</f>
        <v>Nogué</v>
      </c>
      <c r="AD124" s="111">
        <f>+King!C11</f>
        <v>-41</v>
      </c>
      <c r="AE124" s="100">
        <f>+King!D11</f>
        <v>-3.0166666666666666</v>
      </c>
      <c r="AF124" s="91">
        <f>+King!E11</f>
        <v>20</v>
      </c>
      <c r="AG124" s="18">
        <f>+King!F11</f>
        <v>0</v>
      </c>
      <c r="AR124"/>
    </row>
    <row r="125" spans="2:44" ht="13.5" thickBot="1">
      <c r="C125" s="75"/>
      <c r="D125" s="66">
        <f>+Cribbage!A12</f>
        <v>8</v>
      </c>
      <c r="E125" s="19" t="str">
        <f>+Cribbage!B12</f>
        <v>Marko</v>
      </c>
      <c r="F125" s="133">
        <f>+Cribbage!C12</f>
        <v>0</v>
      </c>
      <c r="G125" s="108">
        <f>+Cribbage!D12</f>
        <v>2</v>
      </c>
      <c r="H125" s="135">
        <f>+Cribbage!E12</f>
        <v>-5.1999999999999993</v>
      </c>
      <c r="I125" s="351">
        <f>+Cribbage!F12</f>
        <v>17</v>
      </c>
      <c r="J125" s="68">
        <f>+Cribbage!G12</f>
        <v>0</v>
      </c>
      <c r="K125" s="16"/>
      <c r="L125" s="150">
        <f>+Escombra!A12</f>
        <v>8</v>
      </c>
      <c r="M125" s="23" t="str">
        <f>+Escombra!B12</f>
        <v>Òscar</v>
      </c>
      <c r="N125" s="111">
        <f>+Escombra!C12</f>
        <v>1</v>
      </c>
      <c r="O125" s="90">
        <f>+Escombra!D12</f>
        <v>5</v>
      </c>
      <c r="P125" s="91">
        <f>+Escombra!E12</f>
        <v>-3</v>
      </c>
      <c r="Q125" s="296">
        <f>+Escombra!F12</f>
        <v>3</v>
      </c>
      <c r="R125" s="186">
        <f>+Escombra!G12</f>
        <v>0</v>
      </c>
      <c r="S125" s="16"/>
      <c r="T125" s="150">
        <f>+'5 Cogombres'!A12</f>
        <v>8</v>
      </c>
      <c r="U125" s="23" t="str">
        <f>+'5 Cogombres'!B12</f>
        <v>Carles</v>
      </c>
      <c r="V125" s="111">
        <f>+'5 Cogombres'!C12</f>
        <v>4.5</v>
      </c>
      <c r="W125" s="90">
        <f>+'5 Cogombres'!D12</f>
        <v>0</v>
      </c>
      <c r="X125" s="96">
        <f>+'5 Cogombres'!E12</f>
        <v>1</v>
      </c>
      <c r="Y125" s="186">
        <f>+'5 Cogombres'!F12</f>
        <v>0</v>
      </c>
      <c r="AB125" s="150">
        <f>+King!A12</f>
        <v>8</v>
      </c>
      <c r="AC125" s="23" t="str">
        <f>+King!B12</f>
        <v>Grau</v>
      </c>
      <c r="AD125" s="111">
        <f>+King!C12</f>
        <v>-38</v>
      </c>
      <c r="AE125" s="100">
        <f>+King!D12</f>
        <v>-4.625</v>
      </c>
      <c r="AF125" s="91">
        <f>+King!E12</f>
        <v>8</v>
      </c>
      <c r="AG125" s="18">
        <f>+King!F12</f>
        <v>0</v>
      </c>
      <c r="AR125"/>
    </row>
    <row r="126" spans="2:44" ht="13.5" thickBot="1">
      <c r="C126" s="75"/>
      <c r="D126" s="66">
        <f>+Cribbage!A13</f>
        <v>9</v>
      </c>
      <c r="E126" s="19" t="str">
        <f>+Cribbage!B13</f>
        <v>Nogué</v>
      </c>
      <c r="F126" s="133">
        <f>+Cribbage!C13</f>
        <v>0</v>
      </c>
      <c r="G126" s="108">
        <f>+Cribbage!D13</f>
        <v>4</v>
      </c>
      <c r="H126" s="135">
        <f>+Cribbage!E13</f>
        <v>-25.6</v>
      </c>
      <c r="I126" s="351">
        <f>+Cribbage!F13</f>
        <v>29</v>
      </c>
      <c r="J126" s="68">
        <f>+Cribbage!G13</f>
        <v>0</v>
      </c>
      <c r="K126" s="16"/>
      <c r="R126" s="16"/>
      <c r="S126" s="16"/>
      <c r="T126" s="150">
        <f>+'5 Cogombres'!A13</f>
        <v>9</v>
      </c>
      <c r="U126" s="23" t="str">
        <f>+'5 Cogombres'!B13</f>
        <v>Nin</v>
      </c>
      <c r="V126" s="111">
        <f>+'5 Cogombres'!C13</f>
        <v>-2</v>
      </c>
      <c r="W126" s="90">
        <f>+'5 Cogombres'!D13</f>
        <v>3</v>
      </c>
      <c r="X126" s="96">
        <f>+'5 Cogombres'!E13</f>
        <v>1</v>
      </c>
      <c r="Y126" s="186">
        <f>+'5 Cogombres'!F13</f>
        <v>0</v>
      </c>
      <c r="AB126" s="150">
        <f>+King!A13</f>
        <v>9</v>
      </c>
      <c r="AC126" s="23" t="str">
        <f>+King!B13</f>
        <v>Nin</v>
      </c>
      <c r="AD126" s="111">
        <f>+King!C13</f>
        <v>5</v>
      </c>
      <c r="AE126" s="100">
        <f>+King!D13</f>
        <v>-2</v>
      </c>
      <c r="AF126" s="91">
        <f>+King!E13</f>
        <v>1</v>
      </c>
      <c r="AG126" s="18">
        <f>+King!F13</f>
        <v>0</v>
      </c>
      <c r="AR126"/>
    </row>
    <row r="127" spans="2:44" ht="13.5" thickBot="1">
      <c r="C127" s="75"/>
      <c r="D127" s="66">
        <f>+Cribbage!A14</f>
        <v>10</v>
      </c>
      <c r="E127" s="19" t="str">
        <f>+Cribbage!B14</f>
        <v>Òscar</v>
      </c>
      <c r="F127" s="133">
        <f>+Cribbage!C14</f>
        <v>1</v>
      </c>
      <c r="G127" s="108">
        <f>+Cribbage!D14</f>
        <v>3</v>
      </c>
      <c r="H127" s="135">
        <f>+Cribbage!E14</f>
        <v>-2</v>
      </c>
      <c r="I127" s="351">
        <f>+Cribbage!F14</f>
        <v>2</v>
      </c>
      <c r="J127" s="68">
        <f>+Cribbage!G14</f>
        <v>0</v>
      </c>
      <c r="K127" s="16"/>
      <c r="R127" s="16"/>
      <c r="S127" s="16"/>
      <c r="T127" s="150">
        <f>+'5 Cogombres'!A14</f>
        <v>10</v>
      </c>
      <c r="U127" s="23" t="str">
        <f>+'5 Cogombres'!B14</f>
        <v>Ana B</v>
      </c>
      <c r="V127" s="111">
        <f>+'5 Cogombres'!C14</f>
        <v>-6</v>
      </c>
      <c r="W127" s="90">
        <f>+'5 Cogombres'!D14</f>
        <v>8</v>
      </c>
      <c r="X127" s="96">
        <f>+'5 Cogombres'!E14</f>
        <v>1</v>
      </c>
      <c r="Y127" s="186">
        <f>+'5 Cogombres'!F14</f>
        <v>0</v>
      </c>
      <c r="AB127" s="150">
        <f>+King!A14</f>
        <v>10</v>
      </c>
      <c r="AC127" s="23" t="str">
        <f>+King!B14</f>
        <v>Carles</v>
      </c>
      <c r="AD127" s="111">
        <f>+King!C14</f>
        <v>4</v>
      </c>
      <c r="AE127" s="100">
        <f>+King!D14</f>
        <v>2</v>
      </c>
      <c r="AF127" s="91">
        <f>+King!E14</f>
        <v>1</v>
      </c>
      <c r="AG127" s="18">
        <f>+King!F14</f>
        <v>0</v>
      </c>
      <c r="AR127"/>
    </row>
    <row r="128" spans="2:44" ht="13.5" thickBot="1">
      <c r="C128" s="75"/>
      <c r="D128" s="66">
        <f>+Cribbage!A15</f>
        <v>11</v>
      </c>
      <c r="E128" s="19" t="str">
        <f>+Cribbage!B15</f>
        <v>Anaïs</v>
      </c>
      <c r="F128" s="133">
        <f>+Cribbage!C15</f>
        <v>0</v>
      </c>
      <c r="G128" s="108">
        <f>+Cribbage!D15</f>
        <v>2</v>
      </c>
      <c r="H128" s="135">
        <f>+Cribbage!E15</f>
        <v>-2</v>
      </c>
      <c r="I128" s="351">
        <f>+Cribbage!F15</f>
        <v>1</v>
      </c>
      <c r="J128" s="68">
        <f>+Cribbage!G15</f>
        <v>0</v>
      </c>
      <c r="K128" s="16"/>
      <c r="R128" s="16"/>
      <c r="S128" s="16"/>
      <c r="T128" s="150">
        <f>+'5 Cogombres'!A15</f>
        <v>11</v>
      </c>
      <c r="U128" s="23" t="str">
        <f>+'5 Cogombres'!B15</f>
        <v>Christophe</v>
      </c>
      <c r="V128" s="111">
        <f>+'5 Cogombres'!C15</f>
        <v>-10</v>
      </c>
      <c r="W128" s="90">
        <f>+'5 Cogombres'!D15</f>
        <v>8</v>
      </c>
      <c r="X128" s="96">
        <f>+'5 Cogombres'!E15</f>
        <v>1</v>
      </c>
      <c r="Y128" s="186">
        <f>+'5 Cogombres'!F15</f>
        <v>0</v>
      </c>
      <c r="AB128" s="150">
        <f>+King!A15</f>
        <v>11</v>
      </c>
      <c r="AC128" s="23" t="str">
        <f>+King!B15</f>
        <v>Ioanna</v>
      </c>
      <c r="AD128" s="111">
        <f>+King!C15</f>
        <v>0</v>
      </c>
      <c r="AE128" s="100">
        <f>+King!D15</f>
        <v>5</v>
      </c>
      <c r="AF128" s="91">
        <f>+King!E15</f>
        <v>1</v>
      </c>
      <c r="AG128" s="18">
        <f>+King!F15</f>
        <v>0</v>
      </c>
      <c r="AR128"/>
    </row>
    <row r="129" spans="3:44" ht="13.5" thickBot="1">
      <c r="C129" s="75"/>
      <c r="D129" s="16"/>
      <c r="J129" s="16"/>
      <c r="K129" s="16"/>
      <c r="R129" s="16"/>
      <c r="S129" s="16"/>
      <c r="T129" s="150">
        <f>+'5 Cogombres'!A16</f>
        <v>12</v>
      </c>
      <c r="U129" s="23" t="str">
        <f>+'5 Cogombres'!B16</f>
        <v>Mariajo</v>
      </c>
      <c r="V129" s="111">
        <f>+'5 Cogombres'!C16</f>
        <v>-10</v>
      </c>
      <c r="W129" s="90">
        <f>+'5 Cogombres'!D16</f>
        <v>9</v>
      </c>
      <c r="X129" s="96">
        <f>+'5 Cogombres'!E16</f>
        <v>1</v>
      </c>
      <c r="Y129" s="186">
        <f>+'5 Cogombres'!F16</f>
        <v>0</v>
      </c>
      <c r="AB129" s="150">
        <f>+King!A16</f>
        <v>12</v>
      </c>
      <c r="AC129" s="23" t="str">
        <f>+King!B16</f>
        <v>Anaïs</v>
      </c>
      <c r="AD129" s="111">
        <f>+King!C16</f>
        <v>-2</v>
      </c>
      <c r="AE129" s="100">
        <f>+King!D16</f>
        <v>-0.33333333333333331</v>
      </c>
      <c r="AF129" s="91">
        <f>+King!E16</f>
        <v>3</v>
      </c>
      <c r="AG129" s="18">
        <f>+King!F16</f>
        <v>0</v>
      </c>
      <c r="AR129"/>
    </row>
    <row r="130" spans="3:44" ht="13.5" thickBot="1">
      <c r="C130" s="75"/>
      <c r="D130" s="16"/>
      <c r="J130" s="16"/>
      <c r="K130" s="16"/>
      <c r="R130" s="16"/>
      <c r="S130" s="16"/>
      <c r="U130" s="16"/>
      <c r="V130" s="16"/>
      <c r="AB130" s="150">
        <f>+King!A17</f>
        <v>13</v>
      </c>
      <c r="AC130" s="23" t="str">
        <f>+King!B17</f>
        <v>Carol</v>
      </c>
      <c r="AD130" s="111">
        <f>+King!C17</f>
        <v>-2</v>
      </c>
      <c r="AE130" s="100">
        <f>+King!D17</f>
        <v>-1</v>
      </c>
      <c r="AF130" s="91">
        <f>+King!E17</f>
        <v>2</v>
      </c>
      <c r="AG130" s="18">
        <f>+King!F17</f>
        <v>0</v>
      </c>
      <c r="AR130"/>
    </row>
    <row r="131" spans="3:44" ht="13.5" thickBot="1">
      <c r="C131" s="75"/>
      <c r="D131" s="16"/>
      <c r="J131" s="16"/>
      <c r="K131" s="16"/>
      <c r="R131" s="16"/>
      <c r="S131" s="16"/>
      <c r="U131" s="16"/>
      <c r="V131" s="16"/>
      <c r="AB131" s="150">
        <f>+King!A18</f>
        <v>14</v>
      </c>
      <c r="AC131" s="23" t="str">
        <f>+King!B18</f>
        <v>Marko</v>
      </c>
      <c r="AD131" s="111">
        <f>+King!C18</f>
        <v>-2.5</v>
      </c>
      <c r="AE131" s="100">
        <f>+King!D18</f>
        <v>1</v>
      </c>
      <c r="AF131" s="91">
        <f>+King!E18</f>
        <v>1</v>
      </c>
      <c r="AG131" s="18">
        <f>+King!F18</f>
        <v>0</v>
      </c>
      <c r="AR131"/>
    </row>
    <row r="132" spans="3:44" ht="13.5" thickBot="1">
      <c r="C132" s="75"/>
      <c r="D132" s="16"/>
      <c r="F132" s="72"/>
      <c r="G132" s="72"/>
      <c r="H132" s="92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V132" s="72"/>
      <c r="W132" s="92"/>
      <c r="X132" s="92"/>
      <c r="Y132" s="16"/>
      <c r="Z132" s="16"/>
      <c r="AB132" s="150">
        <f>+King!A19</f>
        <v>15</v>
      </c>
      <c r="AC132" s="23" t="str">
        <f>+King!B19</f>
        <v>Òscar</v>
      </c>
      <c r="AD132" s="111">
        <f>+King!C19</f>
        <v>-3</v>
      </c>
      <c r="AE132" s="100">
        <f>+King!D19</f>
        <v>1.833333333333335</v>
      </c>
      <c r="AF132" s="91">
        <f>+King!E19</f>
        <v>2</v>
      </c>
      <c r="AG132" s="18">
        <f>+King!F19</f>
        <v>0</v>
      </c>
      <c r="AR132"/>
    </row>
    <row r="133" spans="3:44" ht="13.5" thickBot="1">
      <c r="C133" s="75"/>
      <c r="D133" s="16"/>
      <c r="F133" s="72"/>
      <c r="G133" s="72"/>
      <c r="H133" s="92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V133" s="72"/>
      <c r="W133" s="92"/>
      <c r="X133" s="92"/>
      <c r="Y133" s="16"/>
      <c r="Z133" s="16"/>
      <c r="AB133" s="150">
        <f>+King!A20</f>
        <v>16</v>
      </c>
      <c r="AC133" s="23" t="str">
        <f>+King!B20</f>
        <v>Heidi</v>
      </c>
      <c r="AD133" s="111">
        <f>+King!C20</f>
        <v>-10</v>
      </c>
      <c r="AE133" s="100">
        <f>+King!D20</f>
        <v>-11</v>
      </c>
      <c r="AF133" s="91">
        <f>+King!E20</f>
        <v>1</v>
      </c>
      <c r="AG133" s="18">
        <f>+King!F20</f>
        <v>0</v>
      </c>
      <c r="AR133"/>
    </row>
    <row r="134" spans="3:44" ht="13.5" thickBot="1">
      <c r="C134" s="75"/>
      <c r="D134" s="16"/>
      <c r="F134" s="72"/>
      <c r="G134" s="72"/>
      <c r="H134" s="92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V134" s="72"/>
      <c r="W134" s="92"/>
      <c r="X134" s="92"/>
      <c r="Y134" s="16"/>
      <c r="Z134" s="16"/>
      <c r="AB134" s="150">
        <f>+King!A21</f>
        <v>17</v>
      </c>
      <c r="AC134" s="23" t="str">
        <f>+King!B21</f>
        <v>Mariajo</v>
      </c>
      <c r="AD134" s="111">
        <f>+King!C21</f>
        <v>-10</v>
      </c>
      <c r="AE134" s="100">
        <f>+King!D21</f>
        <v>-18</v>
      </c>
      <c r="AF134" s="91">
        <f>+King!E21</f>
        <v>1</v>
      </c>
      <c r="AG134" s="18">
        <f>+King!F21</f>
        <v>0</v>
      </c>
      <c r="AR134"/>
    </row>
    <row r="135" spans="3:44" ht="13.5" thickBot="1">
      <c r="C135" s="75"/>
      <c r="D135" s="16"/>
      <c r="F135" s="72"/>
      <c r="G135" s="72"/>
      <c r="H135" s="92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V135" s="72"/>
      <c r="W135" s="92"/>
      <c r="X135" s="92"/>
      <c r="Y135" s="16"/>
      <c r="Z135" s="16"/>
      <c r="AB135" s="150">
        <f>+King!A22</f>
        <v>18</v>
      </c>
      <c r="AC135" s="23" t="str">
        <f>+King!B22</f>
        <v>Mark</v>
      </c>
      <c r="AD135" s="111">
        <f>+King!C22</f>
        <v>-16</v>
      </c>
      <c r="AE135" s="100">
        <f>+King!D22</f>
        <v>-10</v>
      </c>
      <c r="AF135" s="91">
        <f>+King!E22</f>
        <v>2</v>
      </c>
      <c r="AG135" s="18">
        <f>+King!F22</f>
        <v>0</v>
      </c>
      <c r="AR135"/>
    </row>
    <row r="136" spans="3:44" ht="13.5" thickBot="1">
      <c r="C136" s="75"/>
      <c r="D136" s="16"/>
      <c r="F136" s="72"/>
      <c r="G136" s="72"/>
      <c r="H136" s="92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V136" s="72"/>
      <c r="W136" s="92"/>
      <c r="X136" s="92"/>
      <c r="Y136" s="16"/>
      <c r="Z136" s="16"/>
      <c r="AB136" s="150">
        <f>+King!A23</f>
        <v>19</v>
      </c>
      <c r="AC136" s="23" t="str">
        <f>+King!B23</f>
        <v>Ana B.</v>
      </c>
      <c r="AD136" s="111">
        <f>+King!C23</f>
        <v>-19</v>
      </c>
      <c r="AE136" s="100">
        <f>+King!D23</f>
        <v>-7.666666666666667</v>
      </c>
      <c r="AF136" s="91">
        <f>+King!E23</f>
        <v>3</v>
      </c>
      <c r="AG136" s="18">
        <f>+King!F23</f>
        <v>0</v>
      </c>
      <c r="AR136"/>
    </row>
    <row r="137" spans="3:44">
      <c r="C137" s="75"/>
      <c r="D137" s="16"/>
      <c r="F137" s="72"/>
      <c r="G137" s="72"/>
      <c r="H137" s="92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V137" s="72"/>
      <c r="W137" s="92"/>
      <c r="X137" s="92"/>
      <c r="Y137" s="16"/>
      <c r="Z137" s="16"/>
      <c r="AR137"/>
    </row>
    <row r="138" spans="3:44">
      <c r="C138" s="75"/>
      <c r="D138" s="5" t="str">
        <f>+Kul!A1</f>
        <v>KUL</v>
      </c>
      <c r="J138" s="16"/>
      <c r="K138" s="16"/>
      <c r="L138" s="5" t="s">
        <v>80</v>
      </c>
      <c r="R138" s="16"/>
      <c r="S138" s="16"/>
      <c r="T138" s="5" t="str">
        <f>+Buti!A1</f>
        <v>BOTIFARRA</v>
      </c>
      <c r="AB138" s="5" t="str">
        <f>+Tute!A1</f>
        <v>SUBHASTAT</v>
      </c>
      <c r="AR138"/>
    </row>
    <row r="139" spans="3:44" ht="13.5" thickBot="1">
      <c r="C139" s="75"/>
      <c r="D139" s="5"/>
      <c r="J139" s="16"/>
      <c r="K139" s="16"/>
      <c r="R139" s="16"/>
      <c r="S139" s="16"/>
      <c r="AR139"/>
    </row>
    <row r="140" spans="3:44" ht="13.5" thickBot="1">
      <c r="C140" s="75"/>
      <c r="D140" s="66"/>
      <c r="E140" s="66"/>
      <c r="F140" s="67" t="str">
        <f>+Kul!C4</f>
        <v>Premi</v>
      </c>
      <c r="G140" s="67" t="str">
        <f>+Kul!D4</f>
        <v>Punts</v>
      </c>
      <c r="H140" s="67" t="str">
        <f>+Kul!E4</f>
        <v>Partides</v>
      </c>
      <c r="I140" s="68" t="str">
        <f>+Kul!F4</f>
        <v>General</v>
      </c>
      <c r="J140" s="16"/>
      <c r="K140" s="16"/>
      <c r="L140" s="19"/>
      <c r="M140" s="19"/>
      <c r="N140" s="20" t="s">
        <v>3</v>
      </c>
      <c r="O140" s="21" t="s">
        <v>2</v>
      </c>
      <c r="P140" s="21" t="s">
        <v>42</v>
      </c>
      <c r="Q140" s="22" t="s">
        <v>12</v>
      </c>
      <c r="R140" s="16"/>
      <c r="S140" s="16"/>
      <c r="T140" s="88"/>
      <c r="U140" s="66"/>
      <c r="V140" s="67" t="str">
        <f>+Buti!C4</f>
        <v>Premi</v>
      </c>
      <c r="W140" s="67" t="str">
        <f>+Buti!D4</f>
        <v>Punts</v>
      </c>
      <c r="X140" s="67" t="str">
        <f>+Buti!E4</f>
        <v>Partides</v>
      </c>
      <c r="Y140" s="68" t="str">
        <f>+Buti!F4</f>
        <v>General</v>
      </c>
      <c r="AB140" s="88"/>
      <c r="AC140" s="66"/>
      <c r="AD140" s="67" t="str">
        <f>+Tute!C4</f>
        <v>Premi</v>
      </c>
      <c r="AE140" s="67" t="str">
        <f>+Tute!D4</f>
        <v>Punts</v>
      </c>
      <c r="AF140" s="67" t="str">
        <f>+Tute!E4</f>
        <v>Partides</v>
      </c>
      <c r="AG140" s="68" t="str">
        <f>+Tute!F4</f>
        <v>General</v>
      </c>
      <c r="AR140"/>
    </row>
    <row r="141" spans="3:44" ht="13.5" thickBot="1">
      <c r="C141" s="75"/>
      <c r="D141" s="150">
        <f>+Kul!A5</f>
        <v>1</v>
      </c>
      <c r="E141" s="23" t="str">
        <f>+Kul!B5</f>
        <v>Núria</v>
      </c>
      <c r="F141" s="111">
        <f>+Kul!C5</f>
        <v>86</v>
      </c>
      <c r="G141" s="90">
        <f>+Kul!D5</f>
        <v>-7</v>
      </c>
      <c r="H141" s="96">
        <f>+Kul!E5</f>
        <v>29</v>
      </c>
      <c r="I141" s="186">
        <f>+Kul!F5</f>
        <v>80</v>
      </c>
      <c r="J141" s="16"/>
      <c r="K141" s="16"/>
      <c r="L141" s="150">
        <v>1</v>
      </c>
      <c r="M141" s="23" t="str">
        <f>+'Tute cabrò'!B5</f>
        <v>Jordi</v>
      </c>
      <c r="N141" s="111">
        <f>+'Tute cabrò'!C5</f>
        <v>74</v>
      </c>
      <c r="O141" s="100">
        <f>+'Tute cabrò'!D5</f>
        <v>1.3636363636363635</v>
      </c>
      <c r="P141" s="91">
        <f>+'Tute cabrò'!E5</f>
        <v>22</v>
      </c>
      <c r="Q141" s="18">
        <f>+'Tute cabrò'!F5</f>
        <v>80</v>
      </c>
      <c r="R141" s="16"/>
      <c r="S141" s="16"/>
      <c r="T141" s="150">
        <f>+Buti!A5</f>
        <v>1</v>
      </c>
      <c r="U141" s="95" t="str">
        <f>+Buti!B5</f>
        <v>Jordi</v>
      </c>
      <c r="V141" s="111">
        <f>+Buti!C5</f>
        <v>199</v>
      </c>
      <c r="W141" s="90">
        <f>+Buti!D5</f>
        <v>892</v>
      </c>
      <c r="X141" s="91">
        <f>+Buti!E5</f>
        <v>63</v>
      </c>
      <c r="Y141" s="186">
        <f>+Buti!F5</f>
        <v>80</v>
      </c>
      <c r="AB141" s="150">
        <f>+Tute!A5</f>
        <v>1</v>
      </c>
      <c r="AC141" s="95" t="str">
        <f>+Tute!B5</f>
        <v>Sebas</v>
      </c>
      <c r="AD141" s="111">
        <f>+Tute!C5</f>
        <v>14</v>
      </c>
      <c r="AE141" s="90">
        <f>+Tute!D5</f>
        <v>1142.5</v>
      </c>
      <c r="AF141" s="91">
        <f>+Tute!E5</f>
        <v>2</v>
      </c>
      <c r="AG141" s="186">
        <f>+Tute!F5</f>
        <v>0</v>
      </c>
      <c r="AR141"/>
    </row>
    <row r="142" spans="3:44" ht="13.5" thickBot="1">
      <c r="C142" s="75"/>
      <c r="D142" s="150">
        <f>+Kul!A6</f>
        <v>2</v>
      </c>
      <c r="E142" s="23" t="str">
        <f>+Kul!B6</f>
        <v>Jordi</v>
      </c>
      <c r="F142" s="111">
        <f>+Kul!C6</f>
        <v>15</v>
      </c>
      <c r="G142" s="90">
        <f>+Kul!D6</f>
        <v>26</v>
      </c>
      <c r="H142" s="91">
        <f>+Kul!E6</f>
        <v>33</v>
      </c>
      <c r="I142" s="186">
        <f>+Kul!F6</f>
        <v>40</v>
      </c>
      <c r="J142" s="16"/>
      <c r="K142" s="16"/>
      <c r="L142" s="150">
        <v>2</v>
      </c>
      <c r="M142" s="23" t="str">
        <f>+'Tute cabrò'!B6</f>
        <v>Grau</v>
      </c>
      <c r="N142" s="111">
        <f>+'Tute cabrò'!C6</f>
        <v>36</v>
      </c>
      <c r="O142" s="100">
        <f>+'Tute cabrò'!D6</f>
        <v>2.2999999999999998</v>
      </c>
      <c r="P142" s="91">
        <f>+'Tute cabrò'!E6</f>
        <v>20</v>
      </c>
      <c r="Q142" s="18">
        <f>+'Tute cabrò'!F6</f>
        <v>40</v>
      </c>
      <c r="R142" s="16"/>
      <c r="S142" s="16"/>
      <c r="T142" s="150">
        <f>+Buti!A6</f>
        <v>2</v>
      </c>
      <c r="U142" s="95" t="str">
        <f>+Buti!B6</f>
        <v>Emilia</v>
      </c>
      <c r="V142" s="111">
        <f>+Buti!C6</f>
        <v>50</v>
      </c>
      <c r="W142" s="90">
        <f>+Buti!D6</f>
        <v>133</v>
      </c>
      <c r="X142" s="91">
        <f>+Buti!E6</f>
        <v>21</v>
      </c>
      <c r="Y142" s="186">
        <f>+Buti!F6</f>
        <v>40</v>
      </c>
      <c r="AB142" s="150">
        <f>+Tute!A6</f>
        <v>2</v>
      </c>
      <c r="AC142" s="95" t="str">
        <f>+Tute!B6</f>
        <v>Tito</v>
      </c>
      <c r="AD142" s="111">
        <f>+Tute!C6</f>
        <v>10</v>
      </c>
      <c r="AE142" s="90">
        <f>+Tute!D6</f>
        <v>1260</v>
      </c>
      <c r="AF142" s="91">
        <f>+Tute!E6</f>
        <v>1</v>
      </c>
      <c r="AG142" s="186">
        <f>+Tute!F6</f>
        <v>0</v>
      </c>
      <c r="AR142"/>
    </row>
    <row r="143" spans="3:44" ht="13.5" thickBot="1">
      <c r="C143" s="75"/>
      <c r="D143" s="150">
        <f>+Kul!A7</f>
        <v>3</v>
      </c>
      <c r="E143" s="23" t="str">
        <f>+Kul!B7</f>
        <v>Òscar</v>
      </c>
      <c r="F143" s="111">
        <f>+Kul!C7</f>
        <v>2</v>
      </c>
      <c r="G143" s="90">
        <f>+Kul!D7</f>
        <v>7</v>
      </c>
      <c r="H143" s="91">
        <f>+Kul!E7</f>
        <v>6</v>
      </c>
      <c r="I143" s="186">
        <f>+Kul!F7</f>
        <v>20</v>
      </c>
      <c r="J143" s="16"/>
      <c r="K143" s="16"/>
      <c r="L143" s="66">
        <v>3</v>
      </c>
      <c r="M143" s="19" t="str">
        <f>+'Tute cabrò'!B7</f>
        <v>Núria</v>
      </c>
      <c r="N143" s="133">
        <f>+'Tute cabrò'!C7</f>
        <v>15</v>
      </c>
      <c r="O143" s="134">
        <f>+'Tute cabrò'!D7</f>
        <v>1.1666666666666667</v>
      </c>
      <c r="P143" s="135">
        <f>+'Tute cabrò'!E7</f>
        <v>12</v>
      </c>
      <c r="Q143" s="22">
        <f>+'Tute cabrò'!F7</f>
        <v>20</v>
      </c>
      <c r="R143" s="16"/>
      <c r="S143" s="16"/>
      <c r="T143" s="150">
        <f>+Buti!A7</f>
        <v>3</v>
      </c>
      <c r="U143" s="95" t="str">
        <f>+Buti!B7</f>
        <v>Carol</v>
      </c>
      <c r="V143" s="111">
        <f>+Buti!C7</f>
        <v>40</v>
      </c>
      <c r="W143" s="90">
        <f>+Buti!D7</f>
        <v>317</v>
      </c>
      <c r="X143" s="91">
        <f>+Buti!E7</f>
        <v>12</v>
      </c>
      <c r="Y143" s="186">
        <f>+Buti!F7</f>
        <v>20</v>
      </c>
      <c r="AB143" s="150">
        <f>+Tute!A7</f>
        <v>3</v>
      </c>
      <c r="AC143" s="95" t="str">
        <f>+Tute!B7</f>
        <v>Goretti</v>
      </c>
      <c r="AD143" s="111">
        <f>+Tute!C7</f>
        <v>0</v>
      </c>
      <c r="AE143" s="90">
        <f>+Tute!D7</f>
        <v>145</v>
      </c>
      <c r="AF143" s="91">
        <f>+Tute!E7</f>
        <v>2</v>
      </c>
      <c r="AG143" s="186">
        <f>+Tute!F7</f>
        <v>0</v>
      </c>
      <c r="AR143"/>
    </row>
    <row r="144" spans="3:44" ht="13.5" thickBot="1">
      <c r="C144" s="75"/>
      <c r="D144" s="150">
        <f>+Kul!A8</f>
        <v>4</v>
      </c>
      <c r="E144" s="23" t="str">
        <f>+Kul!B8</f>
        <v>Gemma</v>
      </c>
      <c r="F144" s="111">
        <f>+Kul!C8</f>
        <v>-9</v>
      </c>
      <c r="G144" s="90">
        <f>+Kul!D8</f>
        <v>12</v>
      </c>
      <c r="H144" s="91">
        <f>+Kul!E8</f>
        <v>25</v>
      </c>
      <c r="I144" s="186">
        <f>+Kul!F8</f>
        <v>10</v>
      </c>
      <c r="J144" s="16"/>
      <c r="K144" s="16"/>
      <c r="L144" s="66">
        <v>4</v>
      </c>
      <c r="M144" s="19" t="str">
        <f>+'Tute cabrò'!B8</f>
        <v>Sebas</v>
      </c>
      <c r="N144" s="133">
        <f>+'Tute cabrò'!C8</f>
        <v>10</v>
      </c>
      <c r="O144" s="134">
        <f>+'Tute cabrò'!D8</f>
        <v>1.6</v>
      </c>
      <c r="P144" s="135">
        <f>+'Tute cabrò'!E8</f>
        <v>10</v>
      </c>
      <c r="Q144" s="22">
        <f>+'Tute cabrò'!F8</f>
        <v>10</v>
      </c>
      <c r="R144" s="16"/>
      <c r="S144" s="16"/>
      <c r="T144" s="150">
        <f>+Buti!A8</f>
        <v>4</v>
      </c>
      <c r="U144" s="95" t="str">
        <f>+Buti!B8</f>
        <v>Sebas</v>
      </c>
      <c r="V144" s="111">
        <f>+Buti!C8</f>
        <v>6</v>
      </c>
      <c r="W144" s="90">
        <f>+Buti!D8</f>
        <v>188</v>
      </c>
      <c r="X144" s="91">
        <f>+Buti!E8</f>
        <v>56</v>
      </c>
      <c r="Y144" s="186">
        <f>+Buti!F8</f>
        <v>10</v>
      </c>
      <c r="AB144" s="150">
        <f>+Tute!A8</f>
        <v>4</v>
      </c>
      <c r="AC144" s="95" t="str">
        <f>+Tute!B8</f>
        <v>Jordi</v>
      </c>
      <c r="AD144" s="111">
        <f>+Tute!C8</f>
        <v>0</v>
      </c>
      <c r="AE144" s="90">
        <f>+Tute!D8</f>
        <v>-43.34</v>
      </c>
      <c r="AF144" s="91">
        <f>+Tute!E8</f>
        <v>3</v>
      </c>
      <c r="AG144" s="186">
        <f>+Tute!F8</f>
        <v>0</v>
      </c>
      <c r="AR144"/>
    </row>
    <row r="145" spans="3:44" ht="13.5" thickBot="1">
      <c r="C145" s="75"/>
      <c r="D145" s="150">
        <f>+Kul!A9</f>
        <v>5</v>
      </c>
      <c r="E145" s="23" t="str">
        <f>+Kul!B9</f>
        <v>Sebas</v>
      </c>
      <c r="F145" s="111">
        <f>+Kul!C9</f>
        <v>-25</v>
      </c>
      <c r="G145" s="90">
        <f>+Kul!D9</f>
        <v>-36</v>
      </c>
      <c r="H145" s="91">
        <f>+Kul!E9</f>
        <v>28</v>
      </c>
      <c r="I145" s="186">
        <f>+Kul!F9</f>
        <v>5</v>
      </c>
      <c r="J145" s="16"/>
      <c r="K145" s="16"/>
      <c r="L145" s="66">
        <v>5</v>
      </c>
      <c r="M145" s="19" t="str">
        <f>+'Tute cabrò'!B9</f>
        <v>Ana</v>
      </c>
      <c r="N145" s="133">
        <f>+'Tute cabrò'!C9</f>
        <v>-25</v>
      </c>
      <c r="O145" s="134">
        <f>+'Tute cabrò'!D9</f>
        <v>2.9333333333333331</v>
      </c>
      <c r="P145" s="135">
        <f>+'Tute cabrò'!E9</f>
        <v>15</v>
      </c>
      <c r="Q145" s="22">
        <f>+'Tute cabrò'!F9</f>
        <v>5</v>
      </c>
      <c r="R145" s="16"/>
      <c r="S145" s="16"/>
      <c r="T145" s="150">
        <f>+Buti!A9</f>
        <v>5</v>
      </c>
      <c r="U145" s="95" t="str">
        <f>+Buti!B9</f>
        <v>Goretti</v>
      </c>
      <c r="V145" s="111">
        <f>+Buti!C9</f>
        <v>-5</v>
      </c>
      <c r="W145" s="90">
        <f>+Buti!D9</f>
        <v>233</v>
      </c>
      <c r="X145" s="91">
        <f>+Buti!E9</f>
        <v>21</v>
      </c>
      <c r="Y145" s="186">
        <f>+Buti!F9</f>
        <v>5</v>
      </c>
      <c r="AB145" s="150">
        <f>+Tute!A9</f>
        <v>5</v>
      </c>
      <c r="AC145" s="95" t="str">
        <f>+Tute!B9</f>
        <v>Grau</v>
      </c>
      <c r="AD145" s="111">
        <f>+Tute!C9</f>
        <v>-24</v>
      </c>
      <c r="AE145" s="90">
        <f>+Tute!D9</f>
        <v>-2386.6999999999998</v>
      </c>
      <c r="AF145" s="91">
        <f>+Tute!E9</f>
        <v>3</v>
      </c>
      <c r="AG145" s="186">
        <f>+Tute!F9</f>
        <v>0</v>
      </c>
      <c r="AR145"/>
    </row>
    <row r="146" spans="3:44" ht="13.5" thickBot="1">
      <c r="C146" s="75"/>
      <c r="D146" s="150">
        <f>+Kul!A10</f>
        <v>6</v>
      </c>
      <c r="E146" s="23" t="str">
        <f>+Kul!B10</f>
        <v>Nogué</v>
      </c>
      <c r="F146" s="111">
        <f>+Kul!C10</f>
        <v>-63</v>
      </c>
      <c r="G146" s="90">
        <f>+Kul!D10</f>
        <v>8</v>
      </c>
      <c r="H146" s="91">
        <f>+Kul!E10</f>
        <v>29</v>
      </c>
      <c r="I146" s="186">
        <f>+Kul!F10</f>
        <v>0</v>
      </c>
      <c r="J146" s="16"/>
      <c r="K146" s="16"/>
      <c r="L146" s="66">
        <v>6</v>
      </c>
      <c r="M146" s="19" t="str">
        <f>+'Tute cabrò'!B10</f>
        <v>Goretti</v>
      </c>
      <c r="N146" s="133">
        <f>+'Tute cabrò'!C10</f>
        <v>-30</v>
      </c>
      <c r="O146" s="134">
        <f>+'Tute cabrò'!D10</f>
        <v>2.8571428571428572</v>
      </c>
      <c r="P146" s="135">
        <f>+'Tute cabrò'!E10</f>
        <v>14</v>
      </c>
      <c r="Q146" s="22">
        <f>+'Tute cabrò'!F10</f>
        <v>0</v>
      </c>
      <c r="R146" s="16"/>
      <c r="S146" s="16"/>
      <c r="T146" s="150">
        <f>+Buti!A10</f>
        <v>6</v>
      </c>
      <c r="U146" s="95" t="str">
        <f>+Buti!B10</f>
        <v>Anaïs</v>
      </c>
      <c r="V146" s="111">
        <f>+Buti!C10</f>
        <v>-10</v>
      </c>
      <c r="W146" s="90">
        <f>+Buti!D10</f>
        <v>-101</v>
      </c>
      <c r="X146" s="91">
        <f>+Buti!E10</f>
        <v>13</v>
      </c>
      <c r="Y146" s="186">
        <f>+Buti!F10</f>
        <v>0</v>
      </c>
      <c r="AR146"/>
    </row>
    <row r="147" spans="3:44" ht="13.5" thickBot="1">
      <c r="C147" s="75"/>
      <c r="D147" s="150">
        <f>+Kul!A11</f>
        <v>7</v>
      </c>
      <c r="E147" s="23" t="str">
        <f>+Kul!B11</f>
        <v>Bibi</v>
      </c>
      <c r="F147" s="111">
        <f>+Kul!C11</f>
        <v>10</v>
      </c>
      <c r="G147" s="90">
        <f>+Kul!D11</f>
        <v>1</v>
      </c>
      <c r="H147" s="91">
        <f>+Kul!E11</f>
        <v>1</v>
      </c>
      <c r="I147" s="186">
        <f>+Kul!F11</f>
        <v>0</v>
      </c>
      <c r="J147" s="16"/>
      <c r="K147" s="16"/>
      <c r="L147" s="66">
        <v>7</v>
      </c>
      <c r="M147" s="19" t="str">
        <f>+'Tute cabrò'!B11</f>
        <v>Montse</v>
      </c>
      <c r="N147" s="133">
        <f>+'Tute cabrò'!C11</f>
        <v>-50</v>
      </c>
      <c r="O147" s="134">
        <f>+'Tute cabrò'!D11</f>
        <v>3</v>
      </c>
      <c r="P147" s="135">
        <f>+'Tute cabrò'!E11</f>
        <v>9</v>
      </c>
      <c r="Q147" s="22">
        <f>+'Tute cabrò'!F11</f>
        <v>0</v>
      </c>
      <c r="R147" s="16"/>
      <c r="S147" s="16"/>
      <c r="T147" s="150">
        <f>+Buti!A11</f>
        <v>7</v>
      </c>
      <c r="U147" s="95" t="str">
        <f>+Buti!B11</f>
        <v>Grau</v>
      </c>
      <c r="V147" s="111">
        <f>+Buti!C11</f>
        <v>-10</v>
      </c>
      <c r="W147" s="90">
        <f>+Buti!D11</f>
        <v>-209</v>
      </c>
      <c r="X147" s="91">
        <f>+Buti!E11</f>
        <v>21</v>
      </c>
      <c r="Y147" s="186">
        <f>+Buti!F11</f>
        <v>0</v>
      </c>
      <c r="AR147"/>
    </row>
    <row r="148" spans="3:44" ht="13.5" thickBot="1">
      <c r="C148" s="75"/>
      <c r="D148" s="150">
        <f>+Kul!A12</f>
        <v>8</v>
      </c>
      <c r="E148" s="23" t="str">
        <f>+Kul!B12</f>
        <v>Carles</v>
      </c>
      <c r="F148" s="111">
        <f>+Kul!C12</f>
        <v>8</v>
      </c>
      <c r="G148" s="90">
        <f>+Kul!D12</f>
        <v>1</v>
      </c>
      <c r="H148" s="91">
        <f>+Kul!E12</f>
        <v>2</v>
      </c>
      <c r="I148" s="186">
        <f>+Kul!F12</f>
        <v>0</v>
      </c>
      <c r="J148" s="16"/>
      <c r="K148" s="16"/>
      <c r="L148" s="66">
        <v>8</v>
      </c>
      <c r="M148" s="19" t="str">
        <f>+'Tute cabrò'!B12</f>
        <v>Tito</v>
      </c>
      <c r="N148" s="133">
        <f>+'Tute cabrò'!C12</f>
        <v>0</v>
      </c>
      <c r="O148" s="134">
        <f>+'Tute cabrò'!D12</f>
        <v>2</v>
      </c>
      <c r="P148" s="135">
        <f>+'Tute cabrò'!E12</f>
        <v>2</v>
      </c>
      <c r="Q148" s="22">
        <f>+'Tute cabrò'!F12</f>
        <v>0</v>
      </c>
      <c r="R148" s="16"/>
      <c r="S148" s="16"/>
      <c r="T148" s="150">
        <f>+Buti!A12</f>
        <v>8</v>
      </c>
      <c r="U148" s="95" t="str">
        <f>+Buti!B12</f>
        <v>Núria</v>
      </c>
      <c r="V148" s="111">
        <f>+Buti!C12</f>
        <v>-22</v>
      </c>
      <c r="W148" s="90">
        <f>+Buti!D12</f>
        <v>-89</v>
      </c>
      <c r="X148" s="91">
        <f>+Buti!E12</f>
        <v>50</v>
      </c>
      <c r="Y148" s="186">
        <f>+Buti!F12</f>
        <v>0</v>
      </c>
      <c r="AR148"/>
    </row>
    <row r="149" spans="3:44" ht="13.5" thickBot="1">
      <c r="C149" s="75"/>
      <c r="D149" s="150">
        <f>+Kul!A13</f>
        <v>9</v>
      </c>
      <c r="E149" s="23" t="str">
        <f>+Kul!B13</f>
        <v>Manel</v>
      </c>
      <c r="F149" s="111">
        <f>+Kul!C13</f>
        <v>8</v>
      </c>
      <c r="G149" s="90">
        <f>+Kul!D13</f>
        <v>1</v>
      </c>
      <c r="H149" s="91">
        <f>+Kul!E13</f>
        <v>2</v>
      </c>
      <c r="I149" s="186">
        <f>+Kul!F13</f>
        <v>0</v>
      </c>
      <c r="J149" s="16"/>
      <c r="K149" s="16"/>
      <c r="L149" s="66">
        <v>9</v>
      </c>
      <c r="M149" s="19" t="str">
        <f>+'Tute cabrò'!B13</f>
        <v>Manolo</v>
      </c>
      <c r="N149" s="133">
        <f>+'Tute cabrò'!C13</f>
        <v>0</v>
      </c>
      <c r="O149" s="134">
        <f>+'Tute cabrò'!D13</f>
        <v>2</v>
      </c>
      <c r="P149" s="135">
        <f>+'Tute cabrò'!E13</f>
        <v>2</v>
      </c>
      <c r="Q149" s="22">
        <f>+'Tute cabrò'!F13</f>
        <v>0</v>
      </c>
      <c r="R149" s="16"/>
      <c r="S149" s="16"/>
      <c r="T149" s="150">
        <f>+Buti!A13</f>
        <v>9</v>
      </c>
      <c r="U149" s="95" t="str">
        <f>+Buti!B13</f>
        <v>Nogué</v>
      </c>
      <c r="V149" s="111">
        <f>+Buti!C13</f>
        <v>-47</v>
      </c>
      <c r="W149" s="90">
        <f>+Buti!D13</f>
        <v>-442</v>
      </c>
      <c r="X149" s="91">
        <f>+Buti!E13</f>
        <v>57</v>
      </c>
      <c r="Y149" s="186">
        <f>+Buti!F13</f>
        <v>0</v>
      </c>
      <c r="AR149"/>
    </row>
    <row r="150" spans="3:44" ht="13.5" thickBot="1">
      <c r="C150" s="75"/>
      <c r="D150" s="150">
        <f>+Kul!A14</f>
        <v>10</v>
      </c>
      <c r="E150" s="23" t="str">
        <f>+Kul!B14</f>
        <v>Grau</v>
      </c>
      <c r="F150" s="111">
        <f>+Kul!C14</f>
        <v>6</v>
      </c>
      <c r="G150" s="90">
        <f>+Kul!D14</f>
        <v>4</v>
      </c>
      <c r="H150" s="91">
        <f>+Kul!E14</f>
        <v>5</v>
      </c>
      <c r="I150" s="186">
        <f>+Kul!F14</f>
        <v>0</v>
      </c>
      <c r="J150" s="16"/>
      <c r="K150" s="16"/>
      <c r="L150" s="66">
        <v>10</v>
      </c>
      <c r="M150" s="19" t="str">
        <f>+'Tute cabrò'!B14</f>
        <v>Òscar</v>
      </c>
      <c r="N150" s="133">
        <f>+'Tute cabrò'!C14</f>
        <v>-10</v>
      </c>
      <c r="O150" s="134">
        <f>+'Tute cabrò'!D14</f>
        <v>3</v>
      </c>
      <c r="P150" s="135">
        <f>+'Tute cabrò'!E14</f>
        <v>1</v>
      </c>
      <c r="Q150" s="22">
        <f>+'Tute cabrò'!F14</f>
        <v>0</v>
      </c>
      <c r="R150" s="16"/>
      <c r="S150" s="16"/>
      <c r="T150" s="150">
        <f>+Buti!A14</f>
        <v>10</v>
      </c>
      <c r="U150" s="95" t="str">
        <f>+Buti!B14</f>
        <v>Gemma</v>
      </c>
      <c r="V150" s="111">
        <f>+Buti!C14</f>
        <v>-60</v>
      </c>
      <c r="W150" s="90">
        <f>+Buti!D14</f>
        <v>-183</v>
      </c>
      <c r="X150" s="91">
        <f>+Buti!E14</f>
        <v>17</v>
      </c>
      <c r="Y150" s="186">
        <f>+Buti!F14</f>
        <v>0</v>
      </c>
      <c r="AR150"/>
    </row>
    <row r="151" spans="3:44" ht="13.5" thickBot="1">
      <c r="C151" s="75"/>
      <c r="D151" s="150">
        <f>+Kul!A15</f>
        <v>11</v>
      </c>
      <c r="E151" s="23" t="str">
        <f>+Kul!B15</f>
        <v>Carol</v>
      </c>
      <c r="F151" s="111">
        <f>+Kul!C15</f>
        <v>5</v>
      </c>
      <c r="G151" s="90">
        <f>+Kul!D15</f>
        <v>-5</v>
      </c>
      <c r="H151" s="91">
        <f>+Kul!E15</f>
        <v>2</v>
      </c>
      <c r="I151" s="186">
        <f>+Kul!F15</f>
        <v>0</v>
      </c>
      <c r="J151" s="16"/>
      <c r="K151" s="16"/>
      <c r="L151" s="66">
        <v>11</v>
      </c>
      <c r="M151" s="19" t="str">
        <f>+'Tute cabrò'!B15</f>
        <v>Gemma</v>
      </c>
      <c r="N151" s="133">
        <f>+'Tute cabrò'!C15</f>
        <v>-10</v>
      </c>
      <c r="O151" s="134">
        <f>+'Tute cabrò'!D15</f>
        <v>3</v>
      </c>
      <c r="P151" s="135">
        <f>+'Tute cabrò'!E15</f>
        <v>1</v>
      </c>
      <c r="Q151" s="22">
        <f>+'Tute cabrò'!F15</f>
        <v>0</v>
      </c>
      <c r="R151" s="16"/>
      <c r="S151" s="16"/>
      <c r="T151" s="150">
        <f>+Buti!A15</f>
        <v>11</v>
      </c>
      <c r="U151" s="95" t="str">
        <f>+Buti!B15</f>
        <v>Rosa V.</v>
      </c>
      <c r="V151" s="111">
        <f>+Buti!C15</f>
        <v>-97</v>
      </c>
      <c r="W151" s="90">
        <f>+Buti!D15</f>
        <v>-248</v>
      </c>
      <c r="X151" s="91">
        <f>+Buti!E15</f>
        <v>26</v>
      </c>
      <c r="Y151" s="186">
        <f>+Buti!F15</f>
        <v>0</v>
      </c>
      <c r="AR151"/>
    </row>
    <row r="152" spans="3:44" ht="13.5" thickBot="1">
      <c r="C152" s="75"/>
      <c r="D152" s="150">
        <f>+Kul!A16</f>
        <v>12</v>
      </c>
      <c r="E152" s="23" t="str">
        <f>+Kul!B16</f>
        <v>Anaïs</v>
      </c>
      <c r="F152" s="111">
        <f>+Kul!C16</f>
        <v>1</v>
      </c>
      <c r="G152" s="90">
        <f>+Kul!D16</f>
        <v>5</v>
      </c>
      <c r="H152" s="91">
        <f>+Kul!E16</f>
        <v>2</v>
      </c>
      <c r="I152" s="186">
        <f>+Kul!F16</f>
        <v>0</v>
      </c>
      <c r="J152" s="16"/>
      <c r="K152" s="16"/>
      <c r="L152" s="16"/>
      <c r="N152" s="72"/>
      <c r="O152" s="72"/>
      <c r="P152" s="92"/>
      <c r="R152" s="16"/>
      <c r="S152" s="16"/>
      <c r="T152" s="150">
        <f>+Buti!A16</f>
        <v>12</v>
      </c>
      <c r="U152" s="95" t="str">
        <f>+Buti!B16</f>
        <v>Isabel</v>
      </c>
      <c r="V152" s="111">
        <f>+Buti!C16</f>
        <v>0</v>
      </c>
      <c r="W152" s="90">
        <f>+Buti!D16</f>
        <v>-17</v>
      </c>
      <c r="X152" s="91">
        <f>+Buti!E16</f>
        <v>1</v>
      </c>
      <c r="Y152" s="186">
        <f>+Buti!F16</f>
        <v>0</v>
      </c>
      <c r="AR152"/>
    </row>
    <row r="153" spans="3:44" ht="13.5" thickBot="1">
      <c r="C153" s="75"/>
      <c r="D153" s="150">
        <f>+Kul!A17</f>
        <v>13</v>
      </c>
      <c r="E153" s="23" t="str">
        <f>+Kul!B17</f>
        <v>Tito</v>
      </c>
      <c r="F153" s="111">
        <f>+Kul!C17</f>
        <v>0</v>
      </c>
      <c r="G153" s="90">
        <f>+Kul!D17</f>
        <v>-2</v>
      </c>
      <c r="H153" s="91">
        <f>+Kul!E17</f>
        <v>1</v>
      </c>
      <c r="I153" s="186">
        <f>+Kul!F17</f>
        <v>0</v>
      </c>
      <c r="J153" s="16"/>
      <c r="K153" s="16"/>
      <c r="L153" s="16"/>
      <c r="N153" s="72"/>
      <c r="O153" s="72"/>
      <c r="P153" s="92"/>
      <c r="R153" s="16"/>
      <c r="S153" s="16"/>
      <c r="T153" s="150">
        <f>+Buti!A17</f>
        <v>13</v>
      </c>
      <c r="U153" s="95" t="str">
        <f>+Buti!B17</f>
        <v>Carlos F</v>
      </c>
      <c r="V153" s="111">
        <f>+Buti!C17</f>
        <v>0</v>
      </c>
      <c r="W153" s="90">
        <f>+Buti!D17</f>
        <v>-40</v>
      </c>
      <c r="X153" s="91">
        <f>+Buti!E17</f>
        <v>2</v>
      </c>
      <c r="Y153" s="186">
        <f>+Buti!F17</f>
        <v>0</v>
      </c>
      <c r="AR153"/>
    </row>
    <row r="154" spans="3:44" ht="13.5" thickBot="1">
      <c r="C154" s="75"/>
      <c r="D154" s="150">
        <f>+Kul!A18</f>
        <v>14</v>
      </c>
      <c r="E154" s="23" t="str">
        <f>+Kul!B18</f>
        <v>Mariajo</v>
      </c>
      <c r="F154" s="111">
        <f>+Kul!C18</f>
        <v>-4</v>
      </c>
      <c r="G154" s="90">
        <f>+Kul!D18</f>
        <v>12</v>
      </c>
      <c r="H154" s="91">
        <f>+Kul!E18</f>
        <v>2</v>
      </c>
      <c r="I154" s="186">
        <f>+Kul!F18</f>
        <v>0</v>
      </c>
      <c r="J154" s="16"/>
      <c r="K154" s="16"/>
      <c r="L154" s="16"/>
      <c r="N154" s="72"/>
      <c r="O154" s="72"/>
      <c r="P154" s="92"/>
      <c r="R154" s="16"/>
      <c r="S154" s="16"/>
      <c r="T154" s="150">
        <f>+Buti!A18</f>
        <v>14</v>
      </c>
      <c r="U154" s="95" t="str">
        <f>+Buti!B18</f>
        <v>Òscar</v>
      </c>
      <c r="V154" s="111">
        <f>+Buti!C18</f>
        <v>-4</v>
      </c>
      <c r="W154" s="90">
        <f>+Buti!D18</f>
        <v>-25</v>
      </c>
      <c r="X154" s="91">
        <f>+Buti!E18</f>
        <v>3</v>
      </c>
      <c r="Y154" s="186">
        <f>+Buti!F18</f>
        <v>0</v>
      </c>
      <c r="AR154"/>
    </row>
    <row r="155" spans="3:44" ht="13.5" thickBot="1">
      <c r="C155" s="75"/>
      <c r="D155" s="150">
        <f>+Kul!A19</f>
        <v>15</v>
      </c>
      <c r="E155" s="23" t="str">
        <f>+Kul!B19</f>
        <v>Goretti</v>
      </c>
      <c r="F155" s="111">
        <f>+Kul!C19</f>
        <v>-10</v>
      </c>
      <c r="G155" s="90">
        <f>+Kul!D19</f>
        <v>9</v>
      </c>
      <c r="H155" s="91">
        <f>+Kul!E19</f>
        <v>2</v>
      </c>
      <c r="I155" s="186">
        <f>+Kul!F19</f>
        <v>0</v>
      </c>
      <c r="J155" s="16"/>
      <c r="K155" s="16"/>
      <c r="L155" s="16"/>
      <c r="N155" s="72"/>
      <c r="O155" s="72"/>
      <c r="P155" s="92"/>
      <c r="R155" s="16"/>
      <c r="S155" s="16"/>
      <c r="T155" s="150">
        <f>+Buti!A19</f>
        <v>15</v>
      </c>
      <c r="U155" s="95" t="str">
        <f>+Buti!B19</f>
        <v>José Ramón</v>
      </c>
      <c r="V155" s="111">
        <f>+Buti!C19</f>
        <v>-10</v>
      </c>
      <c r="W155" s="90">
        <f>+Buti!D19</f>
        <v>-78</v>
      </c>
      <c r="X155" s="91">
        <f>+Buti!E19</f>
        <v>5</v>
      </c>
      <c r="Y155" s="186">
        <f>+Buti!F19</f>
        <v>0</v>
      </c>
      <c r="AR155"/>
    </row>
    <row r="156" spans="3:44" ht="13.5" thickBot="1">
      <c r="C156" s="75"/>
      <c r="D156" s="150">
        <f>+Kul!A20</f>
        <v>16</v>
      </c>
      <c r="E156" s="23" t="str">
        <f>+Kul!B20</f>
        <v>Christophe</v>
      </c>
      <c r="F156" s="111">
        <f>+Kul!C20</f>
        <v>-10</v>
      </c>
      <c r="G156" s="90">
        <f>+Kul!D20</f>
        <v>-3</v>
      </c>
      <c r="H156" s="91">
        <f>+Kul!E20</f>
        <v>1</v>
      </c>
      <c r="I156" s="186">
        <f>+Kul!F20</f>
        <v>0</v>
      </c>
      <c r="J156" s="16"/>
      <c r="K156" s="16"/>
      <c r="L156" s="16"/>
      <c r="N156" s="72"/>
      <c r="O156" s="72"/>
      <c r="P156" s="92"/>
      <c r="R156" s="16"/>
      <c r="S156" s="16"/>
      <c r="T156" s="16"/>
      <c r="U156" s="52"/>
      <c r="V156" s="72"/>
      <c r="W156" s="92"/>
      <c r="X156" s="92"/>
      <c r="Y156" s="16"/>
      <c r="AR156"/>
    </row>
    <row r="157" spans="3:44" ht="13.5" thickBot="1">
      <c r="C157" s="75"/>
      <c r="D157" s="150">
        <f>+Kul!A21</f>
        <v>17</v>
      </c>
      <c r="E157" s="23" t="str">
        <f>+Kul!B21</f>
        <v>Nin</v>
      </c>
      <c r="F157" s="111">
        <f>+Kul!C21</f>
        <v>-10</v>
      </c>
      <c r="G157" s="90">
        <f>+Kul!D21</f>
        <v>-8</v>
      </c>
      <c r="H157" s="91">
        <f>+Kul!E21</f>
        <v>3</v>
      </c>
      <c r="I157" s="186">
        <f>+Kul!F21</f>
        <v>0</v>
      </c>
      <c r="J157" s="16"/>
      <c r="K157" s="16"/>
      <c r="L157" s="16"/>
      <c r="N157" s="72"/>
      <c r="O157" s="72"/>
      <c r="P157" s="92"/>
      <c r="R157" s="16"/>
      <c r="S157" s="16"/>
      <c r="T157" s="16"/>
      <c r="U157" s="52"/>
      <c r="V157" s="72"/>
      <c r="W157" s="92"/>
      <c r="X157" s="92"/>
      <c r="Y157" s="16"/>
      <c r="AR157"/>
    </row>
    <row r="158" spans="3:44" ht="13.5" thickBot="1">
      <c r="C158" s="75"/>
      <c r="D158" s="150">
        <f>+Kul!A22</f>
        <v>18</v>
      </c>
      <c r="E158" s="23" t="str">
        <f>+Kul!B22</f>
        <v>Ana B</v>
      </c>
      <c r="F158" s="111">
        <f>+Kul!C22</f>
        <v>-14</v>
      </c>
      <c r="G158" s="90">
        <f>+Kul!D22</f>
        <v>-21</v>
      </c>
      <c r="H158" s="91">
        <f>+Kul!E22</f>
        <v>3</v>
      </c>
      <c r="I158" s="186">
        <f>+Kul!F22</f>
        <v>0</v>
      </c>
      <c r="J158" s="16"/>
      <c r="K158" s="16"/>
      <c r="L158" s="16"/>
      <c r="N158" s="72"/>
      <c r="O158" s="72"/>
      <c r="P158" s="92"/>
      <c r="R158" s="16"/>
      <c r="S158" s="16"/>
      <c r="T158" s="16"/>
      <c r="U158" s="52"/>
      <c r="V158" s="72"/>
      <c r="W158" s="92"/>
      <c r="X158" s="92"/>
      <c r="Y158" s="16"/>
      <c r="AR158"/>
    </row>
    <row r="159" spans="3:44">
      <c r="C159" s="75"/>
      <c r="D159" s="16"/>
      <c r="E159" s="16"/>
      <c r="H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U159" s="16"/>
      <c r="V159" s="16"/>
      <c r="AR159"/>
    </row>
    <row r="160" spans="3:44">
      <c r="C160" s="75"/>
      <c r="D160" s="5" t="str">
        <f>+Wizard!A1</f>
        <v>WIZARD</v>
      </c>
      <c r="L160" s="5" t="str">
        <f>+'Wizard Classic'!A1</f>
        <v>WIZARD CLASSIC</v>
      </c>
      <c r="R160" s="16"/>
      <c r="S160" s="16"/>
      <c r="T160" s="5" t="str">
        <f>+Magic!A1</f>
        <v>MAGIC</v>
      </c>
      <c r="Z160" s="16"/>
      <c r="AA160" s="16"/>
      <c r="AB160" s="75" t="str">
        <f>+Camelot!A1</f>
        <v>CAMELOT</v>
      </c>
      <c r="AC160" s="16"/>
      <c r="AD160" s="16"/>
      <c r="AR160"/>
    </row>
    <row r="161" spans="3:44" ht="13.5" thickBot="1">
      <c r="C161" s="75"/>
      <c r="R161" s="16"/>
      <c r="S161" s="16"/>
      <c r="Z161" s="16"/>
      <c r="AA161" s="16"/>
      <c r="AC161" s="16"/>
      <c r="AD161" s="16"/>
      <c r="AR161"/>
    </row>
    <row r="162" spans="3:44" ht="13.5" thickBot="1">
      <c r="C162" s="75"/>
      <c r="D162" s="66"/>
      <c r="E162" s="66"/>
      <c r="F162" s="67" t="str">
        <f>+Wizard!C4</f>
        <v>Premi</v>
      </c>
      <c r="G162" s="67" t="str">
        <f>+Wizard!D4</f>
        <v>Punts</v>
      </c>
      <c r="H162" s="67" t="str">
        <f>+Wizard!E4</f>
        <v>Partides</v>
      </c>
      <c r="I162" s="68" t="str">
        <f>+Wizard!F4</f>
        <v>General</v>
      </c>
      <c r="L162" s="66"/>
      <c r="M162" s="66"/>
      <c r="N162" s="67" t="str">
        <f>+'Wizard Classic'!C4</f>
        <v>Premi</v>
      </c>
      <c r="O162" s="67" t="str">
        <f>+'Wizard Classic'!D4</f>
        <v>Punts</v>
      </c>
      <c r="P162" s="67" t="str">
        <f>+'Wizard Classic'!E4</f>
        <v>Partides</v>
      </c>
      <c r="Q162" s="68" t="str">
        <f>+'Wizard Classic'!F4</f>
        <v>General</v>
      </c>
      <c r="R162" s="16"/>
      <c r="S162" s="16"/>
      <c r="T162" s="66"/>
      <c r="U162" s="66"/>
      <c r="V162" s="67" t="str">
        <f>+Magic!C4</f>
        <v>Premi</v>
      </c>
      <c r="W162" s="67" t="str">
        <f>+Magic!D4</f>
        <v>Punts</v>
      </c>
      <c r="X162" s="67" t="str">
        <f>+Magic!E4</f>
        <v>Partides</v>
      </c>
      <c r="Y162" s="68" t="str">
        <f>+Magic!F4</f>
        <v>General</v>
      </c>
      <c r="Z162" s="16"/>
      <c r="AA162" s="16"/>
      <c r="AB162" s="66"/>
      <c r="AC162" s="66"/>
      <c r="AD162" s="67" t="str">
        <f>+Camelot!C4</f>
        <v>Premi</v>
      </c>
      <c r="AE162" s="67" t="str">
        <f>+Camelot!D4</f>
        <v>Punts</v>
      </c>
      <c r="AF162" s="67" t="str">
        <f>+Camelot!E4</f>
        <v>Partides</v>
      </c>
      <c r="AG162" s="68" t="str">
        <f>+Camelot!F4</f>
        <v>General</v>
      </c>
      <c r="AR162"/>
    </row>
    <row r="163" spans="3:44" ht="13.5" thickBot="1">
      <c r="C163" s="75"/>
      <c r="D163" s="150">
        <f>+Wizard!A5</f>
        <v>1</v>
      </c>
      <c r="E163" s="23" t="str">
        <f>+Wizard!B5</f>
        <v>Carles</v>
      </c>
      <c r="F163" s="89">
        <f>+Wizard!C5</f>
        <v>165</v>
      </c>
      <c r="G163" s="288">
        <f>+Wizard!D5</f>
        <v>0</v>
      </c>
      <c r="H163" s="96">
        <f>+Wizard!E5</f>
        <v>76</v>
      </c>
      <c r="I163" s="186">
        <f>+Wizard!F5</f>
        <v>80</v>
      </c>
      <c r="L163" s="150">
        <f>+'Wizard Classic'!A5</f>
        <v>1</v>
      </c>
      <c r="M163" s="23" t="str">
        <f>+'Wizard Classic'!B5</f>
        <v>Carles</v>
      </c>
      <c r="N163" s="89">
        <f>+'Wizard Classic'!C5</f>
        <v>546</v>
      </c>
      <c r="O163" s="288">
        <f>+'Wizard Classic'!D5</f>
        <v>0</v>
      </c>
      <c r="P163" s="96">
        <f>+'Wizard Classic'!E5</f>
        <v>250</v>
      </c>
      <c r="Q163" s="186">
        <f>+'Wizard Classic'!F5</f>
        <v>80</v>
      </c>
      <c r="R163" s="16"/>
      <c r="S163" s="16"/>
      <c r="T163" s="150">
        <f>+Magic!A5</f>
        <v>1</v>
      </c>
      <c r="U163" s="23" t="str">
        <f>+Magic!B5</f>
        <v>Debi</v>
      </c>
      <c r="V163" s="89">
        <f>+Magic!C5</f>
        <v>538</v>
      </c>
      <c r="W163" s="288">
        <f>+Magic!D5</f>
        <v>0</v>
      </c>
      <c r="X163" s="96">
        <f>+Magic!E5</f>
        <v>571</v>
      </c>
      <c r="Y163" s="186">
        <f>+Magic!F5</f>
        <v>80</v>
      </c>
      <c r="Z163" s="16"/>
      <c r="AA163" s="16"/>
      <c r="AB163" s="150">
        <f>+Camelot!A5</f>
        <v>1</v>
      </c>
      <c r="AC163" s="23" t="str">
        <f>+Camelot!B5</f>
        <v>Carles</v>
      </c>
      <c r="AD163" s="89">
        <f>+Camelot!C5</f>
        <v>167</v>
      </c>
      <c r="AE163" s="288">
        <f>+Camelot!D5</f>
        <v>0</v>
      </c>
      <c r="AF163" s="96">
        <f>+Camelot!E5</f>
        <v>71</v>
      </c>
      <c r="AG163" s="186">
        <f>+Camelot!F5</f>
        <v>80</v>
      </c>
      <c r="AR163"/>
    </row>
    <row r="164" spans="3:44" ht="13.5" thickBot="1">
      <c r="C164" s="75"/>
      <c r="D164" s="150">
        <f>+Wizard!A6</f>
        <v>2</v>
      </c>
      <c r="E164" s="23" t="str">
        <f>+Wizard!B6</f>
        <v>Jeff</v>
      </c>
      <c r="F164" s="89">
        <f>+Wizard!C6</f>
        <v>49</v>
      </c>
      <c r="G164" s="288">
        <f>+Wizard!D6</f>
        <v>0</v>
      </c>
      <c r="H164" s="91">
        <f>+Wizard!E6</f>
        <v>84</v>
      </c>
      <c r="I164" s="186">
        <f>+Wizard!F6</f>
        <v>40</v>
      </c>
      <c r="L164" s="150">
        <f>+'Wizard Classic'!A6</f>
        <v>2</v>
      </c>
      <c r="M164" s="23" t="str">
        <f>+'Wizard Classic'!B6</f>
        <v>Marko</v>
      </c>
      <c r="N164" s="89">
        <f>+'Wizard Classic'!C6</f>
        <v>430</v>
      </c>
      <c r="O164" s="288">
        <f>+'Wizard Classic'!D6</f>
        <v>0</v>
      </c>
      <c r="P164" s="91">
        <f>+'Wizard Classic'!E6</f>
        <v>436</v>
      </c>
      <c r="Q164" s="186">
        <f>+'Wizard Classic'!F6</f>
        <v>40</v>
      </c>
      <c r="R164" s="16"/>
      <c r="S164" s="16"/>
      <c r="T164" s="150">
        <f>+Magic!A6</f>
        <v>2</v>
      </c>
      <c r="U164" s="23" t="str">
        <f>+Magic!B6</f>
        <v>Carles</v>
      </c>
      <c r="V164" s="89">
        <f>+Magic!C6</f>
        <v>364</v>
      </c>
      <c r="W164" s="288">
        <f>+Magic!D6</f>
        <v>0</v>
      </c>
      <c r="X164" s="91">
        <f>+Magic!E6</f>
        <v>193</v>
      </c>
      <c r="Y164" s="186">
        <f>+Magic!F6</f>
        <v>40</v>
      </c>
      <c r="Z164" s="16"/>
      <c r="AA164" s="16"/>
      <c r="AB164" s="150">
        <f>+Camelot!A6</f>
        <v>2</v>
      </c>
      <c r="AC164" s="23" t="str">
        <f>+Camelot!B6</f>
        <v>Manolo</v>
      </c>
      <c r="AD164" s="89">
        <f>+Camelot!C6</f>
        <v>33</v>
      </c>
      <c r="AE164" s="288">
        <f>+Camelot!D6</f>
        <v>0</v>
      </c>
      <c r="AF164" s="91">
        <f>+Camelot!E6</f>
        <v>145</v>
      </c>
      <c r="AG164" s="186">
        <f>+Camelot!F6</f>
        <v>40</v>
      </c>
      <c r="AR164"/>
    </row>
    <row r="165" spans="3:44" ht="13.5" thickBot="1">
      <c r="C165" s="75"/>
      <c r="D165" s="150">
        <f>+Wizard!A7</f>
        <v>3</v>
      </c>
      <c r="E165" s="23" t="str">
        <f>+Wizard!B7</f>
        <v>Tim</v>
      </c>
      <c r="F165" s="89">
        <f>+Wizard!C7</f>
        <v>40</v>
      </c>
      <c r="G165" s="288">
        <f>+Wizard!D7</f>
        <v>0</v>
      </c>
      <c r="H165" s="91">
        <f>+Wizard!E7</f>
        <v>76</v>
      </c>
      <c r="I165" s="186">
        <f>+Wizard!F7</f>
        <v>20</v>
      </c>
      <c r="L165" s="150">
        <f>+'Wizard Classic'!A7</f>
        <v>3</v>
      </c>
      <c r="M165" s="23" t="str">
        <f>+'Wizard Classic'!B7</f>
        <v>Mario</v>
      </c>
      <c r="N165" s="89">
        <f>+'Wizard Classic'!C7</f>
        <v>245</v>
      </c>
      <c r="O165" s="288">
        <f>+'Wizard Classic'!D7</f>
        <v>0</v>
      </c>
      <c r="P165" s="91">
        <f>+'Wizard Classic'!E7</f>
        <v>380</v>
      </c>
      <c r="Q165" s="186">
        <f>+'Wizard Classic'!F7</f>
        <v>20</v>
      </c>
      <c r="R165" s="16"/>
      <c r="S165" s="16"/>
      <c r="T165" s="150">
        <f>+Magic!A7</f>
        <v>3</v>
      </c>
      <c r="U165" s="23" t="str">
        <f>+Magic!B7</f>
        <v>Manolo</v>
      </c>
      <c r="V165" s="89">
        <f>+Magic!C7</f>
        <v>314</v>
      </c>
      <c r="W165" s="288">
        <f>+Magic!D7</f>
        <v>0</v>
      </c>
      <c r="X165" s="91">
        <f>+Magic!E7</f>
        <v>508</v>
      </c>
      <c r="Y165" s="186">
        <f>+Magic!F7</f>
        <v>20</v>
      </c>
      <c r="Z165" s="16"/>
      <c r="AA165" s="16"/>
      <c r="AB165" s="150">
        <f>+Camelot!A7</f>
        <v>3</v>
      </c>
      <c r="AC165" s="23" t="str">
        <f>+Camelot!B7</f>
        <v>Grau</v>
      </c>
      <c r="AD165" s="89">
        <f>+Camelot!C7</f>
        <v>26</v>
      </c>
      <c r="AE165" s="288">
        <f>+Camelot!D7</f>
        <v>0</v>
      </c>
      <c r="AF165" s="91">
        <f>+Camelot!E7</f>
        <v>60</v>
      </c>
      <c r="AG165" s="186">
        <f>+Camelot!F7</f>
        <v>20</v>
      </c>
      <c r="AR165"/>
    </row>
    <row r="166" spans="3:44" ht="13.5" thickBot="1">
      <c r="C166" s="75"/>
      <c r="D166" s="150">
        <f>+Wizard!A8</f>
        <v>4</v>
      </c>
      <c r="E166" s="23" t="str">
        <f>+Wizard!B8</f>
        <v>Mario</v>
      </c>
      <c r="F166" s="89">
        <f>+Wizard!C8</f>
        <v>33</v>
      </c>
      <c r="G166" s="288">
        <f>+Wizard!D8</f>
        <v>0</v>
      </c>
      <c r="H166" s="91">
        <f>+Wizard!E8</f>
        <v>53</v>
      </c>
      <c r="I166" s="186">
        <f>+Wizard!F8</f>
        <v>10</v>
      </c>
      <c r="L166" s="150">
        <f>+'Wizard Classic'!A8</f>
        <v>4</v>
      </c>
      <c r="M166" s="23" t="str">
        <f>+'Wizard Classic'!B8</f>
        <v>Tim</v>
      </c>
      <c r="N166" s="89">
        <f>+'Wizard Classic'!C8</f>
        <v>236</v>
      </c>
      <c r="O166" s="288">
        <f>+'Wizard Classic'!D8</f>
        <v>0</v>
      </c>
      <c r="P166" s="91">
        <f>+'Wizard Classic'!E8</f>
        <v>405</v>
      </c>
      <c r="Q166" s="186">
        <f>+'Wizard Classic'!F8</f>
        <v>10</v>
      </c>
      <c r="R166" s="16"/>
      <c r="S166" s="16"/>
      <c r="T166" s="150">
        <f>+Magic!A8</f>
        <v>4</v>
      </c>
      <c r="U166" s="23" t="str">
        <f>+Magic!B8</f>
        <v>Mario</v>
      </c>
      <c r="V166" s="89">
        <f>+Magic!C8</f>
        <v>194</v>
      </c>
      <c r="W166" s="288">
        <f>+Magic!D8</f>
        <v>0</v>
      </c>
      <c r="X166" s="91">
        <f>+Magic!E8</f>
        <v>282</v>
      </c>
      <c r="Y166" s="186">
        <f>+Magic!F8</f>
        <v>10</v>
      </c>
      <c r="Z166" s="16"/>
      <c r="AA166" s="16"/>
      <c r="AB166" s="150">
        <f>+Camelot!A8</f>
        <v>4</v>
      </c>
      <c r="AC166" s="23" t="str">
        <f>+Camelot!B8</f>
        <v>Ken</v>
      </c>
      <c r="AD166" s="89">
        <f>+Camelot!C8</f>
        <v>22</v>
      </c>
      <c r="AE166" s="288">
        <f>+Camelot!D8</f>
        <v>0</v>
      </c>
      <c r="AF166" s="91">
        <f>+Camelot!E8</f>
        <v>39</v>
      </c>
      <c r="AG166" s="186">
        <f>+Camelot!F8</f>
        <v>10</v>
      </c>
      <c r="AR166"/>
    </row>
    <row r="167" spans="3:44" ht="13.5" thickBot="1">
      <c r="C167" s="75"/>
      <c r="D167" s="150">
        <f>+Wizard!A9</f>
        <v>5</v>
      </c>
      <c r="E167" s="23" t="str">
        <f>+Wizard!B9</f>
        <v>Marina</v>
      </c>
      <c r="F167" s="89">
        <f>+Wizard!C9</f>
        <v>20</v>
      </c>
      <c r="G167" s="288">
        <f>+Wizard!D9</f>
        <v>0</v>
      </c>
      <c r="H167" s="91">
        <f>+Wizard!E9</f>
        <v>85</v>
      </c>
      <c r="I167" s="186">
        <f>+Wizard!F9</f>
        <v>5</v>
      </c>
      <c r="L167" s="150">
        <f>+'Wizard Classic'!A9</f>
        <v>5</v>
      </c>
      <c r="M167" s="23" t="str">
        <f>+'Wizard Classic'!B9</f>
        <v>Manolo</v>
      </c>
      <c r="N167" s="89">
        <f>+'Wizard Classic'!C9</f>
        <v>234</v>
      </c>
      <c r="O167" s="288">
        <f>+'Wizard Classic'!D9</f>
        <v>0</v>
      </c>
      <c r="P167" s="91">
        <f>+'Wizard Classic'!E9</f>
        <v>870</v>
      </c>
      <c r="Q167" s="186">
        <f>+'Wizard Classic'!F9</f>
        <v>5</v>
      </c>
      <c r="R167" s="16"/>
      <c r="S167" s="16"/>
      <c r="T167" s="150">
        <f>+Magic!A9</f>
        <v>5</v>
      </c>
      <c r="U167" s="23" t="str">
        <f>+Magic!B9</f>
        <v>Ken</v>
      </c>
      <c r="V167" s="89">
        <f>+Magic!C9</f>
        <v>173</v>
      </c>
      <c r="W167" s="288">
        <f>+Magic!D9</f>
        <v>0</v>
      </c>
      <c r="X167" s="91">
        <f>+Magic!E9</f>
        <v>214</v>
      </c>
      <c r="Y167" s="186">
        <f>+Magic!F9</f>
        <v>5</v>
      </c>
      <c r="Z167" s="16"/>
      <c r="AA167" s="16"/>
      <c r="AB167" s="150">
        <f>+Camelot!A9</f>
        <v>5</v>
      </c>
      <c r="AC167" s="23" t="str">
        <f>+Camelot!B9</f>
        <v>Jordi</v>
      </c>
      <c r="AD167" s="89">
        <f>+Camelot!C9</f>
        <v>18</v>
      </c>
      <c r="AE167" s="288">
        <f>+Camelot!D9</f>
        <v>0</v>
      </c>
      <c r="AF167" s="91">
        <f>+Camelot!E9</f>
        <v>16</v>
      </c>
      <c r="AG167" s="186">
        <f>+Camelot!F9</f>
        <v>5</v>
      </c>
      <c r="AR167"/>
    </row>
    <row r="168" spans="3:44" ht="13.5" thickBot="1">
      <c r="C168" s="75"/>
      <c r="D168" s="150">
        <f>+Wizard!A10</f>
        <v>6</v>
      </c>
      <c r="E168" s="23" t="str">
        <f>+Wizard!B10</f>
        <v>Manolo</v>
      </c>
      <c r="F168" s="89">
        <f>+Wizard!C10</f>
        <v>15</v>
      </c>
      <c r="G168" s="288">
        <f>+Wizard!D10</f>
        <v>0</v>
      </c>
      <c r="H168" s="91">
        <f>+Wizard!E10</f>
        <v>112</v>
      </c>
      <c r="I168" s="186">
        <f>+Wizard!F10</f>
        <v>0</v>
      </c>
      <c r="L168" s="150">
        <f>+'Wizard Classic'!A10</f>
        <v>6</v>
      </c>
      <c r="M168" s="23" t="str">
        <f>+'Wizard Classic'!B10</f>
        <v>Debi</v>
      </c>
      <c r="N168" s="89">
        <f>+'Wizard Classic'!C10</f>
        <v>210</v>
      </c>
      <c r="O168" s="288">
        <f>+'Wizard Classic'!D10</f>
        <v>0</v>
      </c>
      <c r="P168" s="91">
        <f>+'Wizard Classic'!E10</f>
        <v>263</v>
      </c>
      <c r="Q168" s="186">
        <f>+'Wizard Classic'!F10</f>
        <v>0</v>
      </c>
      <c r="R168" s="16"/>
      <c r="S168" s="16"/>
      <c r="T168" s="150">
        <f>+Magic!A10</f>
        <v>6</v>
      </c>
      <c r="U168" s="23" t="str">
        <f>+Magic!B10</f>
        <v>Jim</v>
      </c>
      <c r="V168" s="89">
        <f>+Magic!C10</f>
        <v>124</v>
      </c>
      <c r="W168" s="288">
        <f>+Magic!D10</f>
        <v>0</v>
      </c>
      <c r="X168" s="91">
        <f>+Magic!E10</f>
        <v>162</v>
      </c>
      <c r="Y168" s="186">
        <f>+Magic!F10</f>
        <v>0</v>
      </c>
      <c r="Z168" s="16"/>
      <c r="AA168" s="16"/>
      <c r="AB168" s="150">
        <f>+Camelot!A10</f>
        <v>6</v>
      </c>
      <c r="AC168" s="23" t="str">
        <f>+Camelot!B10</f>
        <v>Tim</v>
      </c>
      <c r="AD168" s="89">
        <f>+Camelot!C10</f>
        <v>16</v>
      </c>
      <c r="AE168" s="288">
        <f>+Camelot!D10</f>
        <v>0</v>
      </c>
      <c r="AF168" s="91">
        <f>+Camelot!E10</f>
        <v>11</v>
      </c>
      <c r="AG168" s="186">
        <f>+Camelot!F10</f>
        <v>0</v>
      </c>
      <c r="AR168"/>
    </row>
    <row r="169" spans="3:44" ht="13.5" thickBot="1">
      <c r="C169" s="75"/>
      <c r="D169" s="150">
        <f>+Wizard!A11</f>
        <v>7</v>
      </c>
      <c r="E169" s="23" t="str">
        <f>+Wizard!B11</f>
        <v>Núria</v>
      </c>
      <c r="F169" s="89">
        <f>+Wizard!C11</f>
        <v>11</v>
      </c>
      <c r="G169" s="288">
        <f>+Wizard!D11</f>
        <v>0</v>
      </c>
      <c r="H169" s="91">
        <f>+Wizard!E11</f>
        <v>6</v>
      </c>
      <c r="I169" s="186">
        <f>+Wizard!F11</f>
        <v>0</v>
      </c>
      <c r="L169" s="150">
        <f>+'Wizard Classic'!A11</f>
        <v>7</v>
      </c>
      <c r="M169" s="23" t="str">
        <f>+'Wizard Classic'!B11</f>
        <v>Jeff</v>
      </c>
      <c r="N169" s="89">
        <f>+'Wizard Classic'!C11</f>
        <v>181</v>
      </c>
      <c r="O169" s="288">
        <f>+'Wizard Classic'!D11</f>
        <v>0</v>
      </c>
      <c r="P169" s="91">
        <f>+'Wizard Classic'!E11</f>
        <v>259</v>
      </c>
      <c r="Q169" s="186">
        <f>+'Wizard Classic'!F11</f>
        <v>0</v>
      </c>
      <c r="R169" s="16"/>
      <c r="S169" s="16"/>
      <c r="T169" s="150">
        <f>+Magic!A11</f>
        <v>7</v>
      </c>
      <c r="U169" s="23" t="str">
        <f>+Magic!B11</f>
        <v>Jeff</v>
      </c>
      <c r="V169" s="89">
        <f>+Magic!C11</f>
        <v>94</v>
      </c>
      <c r="W169" s="288">
        <f>+Magic!D11</f>
        <v>0</v>
      </c>
      <c r="X169" s="91">
        <f>+Magic!E11</f>
        <v>127</v>
      </c>
      <c r="Y169" s="186">
        <f>+Magic!F11</f>
        <v>0</v>
      </c>
      <c r="Z169" s="16"/>
      <c r="AA169" s="16"/>
      <c r="AB169" s="150">
        <f>+Camelot!A11</f>
        <v>7</v>
      </c>
      <c r="AC169" s="23" t="str">
        <f>+Camelot!B11</f>
        <v>Sagalés</v>
      </c>
      <c r="AD169" s="89">
        <f>+Camelot!C11</f>
        <v>11</v>
      </c>
      <c r="AE169" s="288">
        <f>+Camelot!D11</f>
        <v>0</v>
      </c>
      <c r="AF169" s="91">
        <f>+Camelot!E11</f>
        <v>13</v>
      </c>
      <c r="AG169" s="186">
        <f>+Camelot!F11</f>
        <v>0</v>
      </c>
      <c r="AR169"/>
    </row>
    <row r="170" spans="3:44" ht="13.5" thickBot="1">
      <c r="C170" s="75"/>
      <c r="D170" s="150">
        <f>+Wizard!A12</f>
        <v>8</v>
      </c>
      <c r="E170" s="23" t="str">
        <f>+Wizard!B12</f>
        <v>Gemma</v>
      </c>
      <c r="F170" s="89">
        <f>+Wizard!C12</f>
        <v>9</v>
      </c>
      <c r="G170" s="288">
        <f>+Wizard!D12</f>
        <v>0</v>
      </c>
      <c r="H170" s="91">
        <f>+Wizard!E12</f>
        <v>28</v>
      </c>
      <c r="I170" s="186">
        <f>+Wizard!F12</f>
        <v>0</v>
      </c>
      <c r="L170" s="150">
        <f>+'Wizard Classic'!A12</f>
        <v>8</v>
      </c>
      <c r="M170" s="23" t="str">
        <f>+'Wizard Classic'!B12</f>
        <v>Jim</v>
      </c>
      <c r="N170" s="89">
        <f>+'Wizard Classic'!C12</f>
        <v>174</v>
      </c>
      <c r="O170" s="288">
        <f>+'Wizard Classic'!D12</f>
        <v>0</v>
      </c>
      <c r="P170" s="91">
        <f>+'Wizard Classic'!E12</f>
        <v>304</v>
      </c>
      <c r="Q170" s="186">
        <f>+'Wizard Classic'!F12</f>
        <v>0</v>
      </c>
      <c r="R170" s="16"/>
      <c r="S170" s="16"/>
      <c r="T170" s="150">
        <f>+Magic!A12</f>
        <v>8</v>
      </c>
      <c r="U170" s="23" t="str">
        <f>+Magic!B12</f>
        <v>Marko</v>
      </c>
      <c r="V170" s="89">
        <f>+Magic!C12</f>
        <v>75</v>
      </c>
      <c r="W170" s="288">
        <f>+Magic!D12</f>
        <v>0</v>
      </c>
      <c r="X170" s="91">
        <f>+Magic!E12</f>
        <v>111</v>
      </c>
      <c r="Y170" s="186">
        <f>+Magic!F12</f>
        <v>0</v>
      </c>
      <c r="Z170" s="16"/>
      <c r="AA170" s="16"/>
      <c r="AB170" s="150">
        <f>+Camelot!A12</f>
        <v>8</v>
      </c>
      <c r="AC170" s="23" t="str">
        <f>+Camelot!B12</f>
        <v>Jim</v>
      </c>
      <c r="AD170" s="89">
        <f>+Camelot!C12</f>
        <v>9</v>
      </c>
      <c r="AE170" s="288">
        <f>+Camelot!D12</f>
        <v>0</v>
      </c>
      <c r="AF170" s="91">
        <f>+Camelot!E12</f>
        <v>18</v>
      </c>
      <c r="AG170" s="186">
        <f>+Camelot!F12</f>
        <v>0</v>
      </c>
      <c r="AR170"/>
    </row>
    <row r="171" spans="3:44" ht="13.5" thickBot="1">
      <c r="C171" s="75"/>
      <c r="D171" s="150">
        <f>+Wizard!A13</f>
        <v>9</v>
      </c>
      <c r="E171" s="23" t="str">
        <f>+Wizard!B13</f>
        <v>Grau</v>
      </c>
      <c r="F171" s="89">
        <f>+Wizard!C13</f>
        <v>8</v>
      </c>
      <c r="G171" s="288">
        <f>+Wizard!D13</f>
        <v>0</v>
      </c>
      <c r="H171" s="91">
        <f>+Wizard!E13</f>
        <v>84</v>
      </c>
      <c r="I171" s="186">
        <f>+Wizard!F13</f>
        <v>0</v>
      </c>
      <c r="L171" s="150">
        <f>+'Wizard Classic'!A13</f>
        <v>9</v>
      </c>
      <c r="M171" s="23" t="str">
        <f>+'Wizard Classic'!B13</f>
        <v>Marina</v>
      </c>
      <c r="N171" s="89">
        <f>+'Wizard Classic'!C13</f>
        <v>138</v>
      </c>
      <c r="O171" s="288">
        <f>+'Wizard Classic'!D13</f>
        <v>0</v>
      </c>
      <c r="P171" s="91">
        <f>+'Wizard Classic'!E13</f>
        <v>209</v>
      </c>
      <c r="Q171" s="186">
        <f>+'Wizard Classic'!F13</f>
        <v>0</v>
      </c>
      <c r="R171" s="16"/>
      <c r="S171" s="16"/>
      <c r="T171" s="150">
        <f>+Magic!A13</f>
        <v>9</v>
      </c>
      <c r="U171" s="23" t="str">
        <f>+Magic!B13</f>
        <v>Alfred</v>
      </c>
      <c r="V171" s="89">
        <f>+Magic!C13</f>
        <v>70</v>
      </c>
      <c r="W171" s="288">
        <f>+Magic!D13</f>
        <v>0</v>
      </c>
      <c r="X171" s="91">
        <f>+Magic!E13</f>
        <v>1068</v>
      </c>
      <c r="Y171" s="186">
        <f>+Magic!F13</f>
        <v>0</v>
      </c>
      <c r="Z171" s="16"/>
      <c r="AA171" s="16"/>
      <c r="AB171" s="150">
        <f>+Camelot!A13</f>
        <v>9</v>
      </c>
      <c r="AC171" s="23" t="str">
        <f>+Camelot!B13</f>
        <v>Xavier</v>
      </c>
      <c r="AD171" s="89">
        <f>+Camelot!C13</f>
        <v>3</v>
      </c>
      <c r="AE171" s="288">
        <f>+Camelot!D13</f>
        <v>0</v>
      </c>
      <c r="AF171" s="91">
        <f>+Camelot!E13</f>
        <v>15</v>
      </c>
      <c r="AG171" s="186">
        <f>+Camelot!F13</f>
        <v>0</v>
      </c>
      <c r="AR171"/>
    </row>
    <row r="172" spans="3:44" ht="13.5" thickBot="1">
      <c r="C172" s="75"/>
      <c r="D172" s="150">
        <f>+Wizard!A14</f>
        <v>10</v>
      </c>
      <c r="E172" s="23" t="str">
        <f>+Wizard!B14</f>
        <v>Jordi</v>
      </c>
      <c r="F172" s="89">
        <f>+Wizard!C14</f>
        <v>-2</v>
      </c>
      <c r="G172" s="288">
        <f>+Wizard!D14</f>
        <v>0</v>
      </c>
      <c r="H172" s="91">
        <f>+Wizard!E14</f>
        <v>10</v>
      </c>
      <c r="I172" s="186">
        <f>+Wizard!F14</f>
        <v>0</v>
      </c>
      <c r="L172" s="150">
        <f>+'Wizard Classic'!A14</f>
        <v>10</v>
      </c>
      <c r="M172" s="23" t="str">
        <f>+'Wizard Classic'!B14</f>
        <v>Karl</v>
      </c>
      <c r="N172" s="89">
        <f>+'Wizard Classic'!C14</f>
        <v>81</v>
      </c>
      <c r="O172" s="288">
        <f>+'Wizard Classic'!D14</f>
        <v>0</v>
      </c>
      <c r="P172" s="91">
        <f>+'Wizard Classic'!E14</f>
        <v>126</v>
      </c>
      <c r="Q172" s="186">
        <f>+'Wizard Classic'!F14</f>
        <v>0</v>
      </c>
      <c r="R172" s="16"/>
      <c r="S172" s="16"/>
      <c r="T172" s="150">
        <f>+Magic!A14</f>
        <v>10</v>
      </c>
      <c r="U172" s="23" t="str">
        <f>+Magic!B14</f>
        <v>Marina</v>
      </c>
      <c r="V172" s="89">
        <f>+Magic!C14</f>
        <v>42</v>
      </c>
      <c r="W172" s="288">
        <f>+Magic!D14</f>
        <v>0</v>
      </c>
      <c r="X172" s="91">
        <f>+Magic!E14</f>
        <v>55</v>
      </c>
      <c r="Y172" s="186">
        <f>+Magic!F14</f>
        <v>0</v>
      </c>
      <c r="Z172" s="16"/>
      <c r="AA172" s="16"/>
      <c r="AB172" s="150">
        <f>+Camelot!A14</f>
        <v>10</v>
      </c>
      <c r="AC172" s="23" t="str">
        <f>+Camelot!B14</f>
        <v>Alfred</v>
      </c>
      <c r="AD172" s="89">
        <f>+Camelot!C14</f>
        <v>-5</v>
      </c>
      <c r="AE172" s="288">
        <f>+Camelot!D14</f>
        <v>0</v>
      </c>
      <c r="AF172" s="91">
        <f>+Camelot!E14</f>
        <v>6</v>
      </c>
      <c r="AG172" s="186">
        <f>+Camelot!F14</f>
        <v>0</v>
      </c>
      <c r="AR172"/>
    </row>
    <row r="173" spans="3:44" ht="13.5" thickBot="1">
      <c r="C173" s="75"/>
      <c r="D173" s="150">
        <f>+Wizard!A15</f>
        <v>11</v>
      </c>
      <c r="E173" s="23" t="str">
        <f>+Wizard!B15</f>
        <v>Debi</v>
      </c>
      <c r="F173" s="89">
        <f>+Wizard!C15</f>
        <v>-6</v>
      </c>
      <c r="G173" s="288">
        <f>+Wizard!D15</f>
        <v>0</v>
      </c>
      <c r="H173" s="91">
        <f>+Wizard!E15</f>
        <v>11</v>
      </c>
      <c r="I173" s="186">
        <f>+Wizard!F15</f>
        <v>0</v>
      </c>
      <c r="L173" s="150">
        <f>+'Wizard Classic'!A15</f>
        <v>11</v>
      </c>
      <c r="M173" s="23" t="str">
        <f>+'Wizard Classic'!B15</f>
        <v>Ken</v>
      </c>
      <c r="N173" s="89">
        <f>+'Wizard Classic'!C15</f>
        <v>76</v>
      </c>
      <c r="O173" s="288">
        <f>+'Wizard Classic'!D15</f>
        <v>0</v>
      </c>
      <c r="P173" s="91">
        <f>+'Wizard Classic'!E15</f>
        <v>204</v>
      </c>
      <c r="Q173" s="186">
        <f>+'Wizard Classic'!F15</f>
        <v>0</v>
      </c>
      <c r="R173" s="16"/>
      <c r="S173" s="16"/>
      <c r="T173" s="150">
        <f>+Magic!A15</f>
        <v>11</v>
      </c>
      <c r="U173" s="23" t="str">
        <f>+Magic!B15</f>
        <v>France</v>
      </c>
      <c r="V173" s="89">
        <f>+Magic!C15</f>
        <v>23</v>
      </c>
      <c r="W173" s="288">
        <f>+Magic!D15</f>
        <v>0</v>
      </c>
      <c r="X173" s="91">
        <f>+Magic!E15</f>
        <v>90</v>
      </c>
      <c r="Y173" s="186">
        <f>+Magic!F15</f>
        <v>0</v>
      </c>
      <c r="Z173" s="16"/>
      <c r="AA173" s="16"/>
      <c r="AB173" s="150">
        <f>+Camelot!A15</f>
        <v>11</v>
      </c>
      <c r="AC173" s="23" t="str">
        <f>+Camelot!B15</f>
        <v>Lluïsa</v>
      </c>
      <c r="AD173" s="89">
        <f>+Camelot!C15</f>
        <v>-6</v>
      </c>
      <c r="AE173" s="288">
        <f>+Camelot!D15</f>
        <v>0</v>
      </c>
      <c r="AF173" s="91">
        <f>+Camelot!E15</f>
        <v>18</v>
      </c>
      <c r="AG173" s="186">
        <f>+Camelot!F15</f>
        <v>0</v>
      </c>
      <c r="AR173"/>
    </row>
    <row r="174" spans="3:44" ht="13.5" thickBot="1">
      <c r="C174" s="75"/>
      <c r="D174" s="150">
        <f>+Wizard!A16</f>
        <v>12</v>
      </c>
      <c r="E174" s="23" t="str">
        <f>+Wizard!B16</f>
        <v>Alfred</v>
      </c>
      <c r="F174" s="89">
        <f>+Wizard!C16</f>
        <v>-10</v>
      </c>
      <c r="G174" s="288">
        <f>+Wizard!D16</f>
        <v>0</v>
      </c>
      <c r="H174" s="91">
        <f>+Wizard!E16</f>
        <v>33</v>
      </c>
      <c r="I174" s="186">
        <f>+Wizard!F16</f>
        <v>0</v>
      </c>
      <c r="L174" s="150">
        <f>+'Wizard Classic'!A16</f>
        <v>12</v>
      </c>
      <c r="M174" s="23" t="str">
        <f>+'Wizard Classic'!B16</f>
        <v>Tito</v>
      </c>
      <c r="N174" s="89">
        <f>+'Wizard Classic'!C16</f>
        <v>13</v>
      </c>
      <c r="O174" s="288">
        <f>+'Wizard Classic'!D16</f>
        <v>0</v>
      </c>
      <c r="P174" s="91">
        <f>+'Wizard Classic'!E16</f>
        <v>76</v>
      </c>
      <c r="Q174" s="186">
        <f>+'Wizard Classic'!F16</f>
        <v>0</v>
      </c>
      <c r="R174" s="16"/>
      <c r="S174" s="16"/>
      <c r="T174" s="150">
        <f>+Magic!A16</f>
        <v>12</v>
      </c>
      <c r="U174" s="23" t="str">
        <f>+Magic!B16</f>
        <v>Tim</v>
      </c>
      <c r="V174" s="89">
        <f>+Magic!C16</f>
        <v>20</v>
      </c>
      <c r="W174" s="288">
        <f>+Magic!D16</f>
        <v>0</v>
      </c>
      <c r="X174" s="91">
        <f>+Magic!E16</f>
        <v>29</v>
      </c>
      <c r="Y174" s="186">
        <f>+Magic!F16</f>
        <v>0</v>
      </c>
      <c r="Z174" s="16"/>
      <c r="AA174" s="16"/>
      <c r="AB174" s="150">
        <f>+Camelot!A16</f>
        <v>12</v>
      </c>
      <c r="AC174" s="23" t="str">
        <f>+Camelot!B16</f>
        <v>Nin</v>
      </c>
      <c r="AD174" s="89">
        <f>+Camelot!C16</f>
        <v>-7</v>
      </c>
      <c r="AE174" s="288">
        <f>+Camelot!D16</f>
        <v>0</v>
      </c>
      <c r="AF174" s="91">
        <f>+Camelot!E16</f>
        <v>10</v>
      </c>
      <c r="AG174" s="186">
        <f>+Camelot!F16</f>
        <v>0</v>
      </c>
      <c r="AR174"/>
    </row>
    <row r="175" spans="3:44" ht="13.5" thickBot="1">
      <c r="C175" s="75"/>
      <c r="D175" s="150">
        <f>+Wizard!A17</f>
        <v>13</v>
      </c>
      <c r="E175" s="23" t="str">
        <f>+Wizard!B17</f>
        <v>Christophe</v>
      </c>
      <c r="F175" s="89">
        <f>+Wizard!C17</f>
        <v>-11</v>
      </c>
      <c r="G175" s="288">
        <f>+Wizard!D17</f>
        <v>0</v>
      </c>
      <c r="H175" s="91">
        <f>+Wizard!E17</f>
        <v>8</v>
      </c>
      <c r="I175" s="186">
        <f>+Wizard!F17</f>
        <v>0</v>
      </c>
      <c r="L175" s="150">
        <f>+'Wizard Classic'!A17</f>
        <v>13</v>
      </c>
      <c r="M175" s="23" t="str">
        <f>+'Wizard Classic'!B17</f>
        <v>Alfred</v>
      </c>
      <c r="N175" s="89">
        <f>+'Wizard Classic'!C17</f>
        <v>-3</v>
      </c>
      <c r="O175" s="288">
        <f>+'Wizard Classic'!D17</f>
        <v>0</v>
      </c>
      <c r="P175" s="91">
        <f>+'Wizard Classic'!E17</f>
        <v>733</v>
      </c>
      <c r="Q175" s="186">
        <f>+'Wizard Classic'!F17</f>
        <v>0</v>
      </c>
      <c r="R175" s="16"/>
      <c r="S175" s="16"/>
      <c r="T175" s="150">
        <f>+Magic!A17</f>
        <v>13</v>
      </c>
      <c r="U175" s="23" t="str">
        <f>+Magic!B17</f>
        <v>Grau</v>
      </c>
      <c r="V175" s="89">
        <f>+Magic!C17</f>
        <v>5</v>
      </c>
      <c r="W175" s="288">
        <f>+Magic!D17</f>
        <v>0</v>
      </c>
      <c r="X175" s="91">
        <f>+Magic!E17</f>
        <v>198</v>
      </c>
      <c r="Y175" s="186">
        <f>+Magic!F17</f>
        <v>0</v>
      </c>
      <c r="Z175" s="16"/>
      <c r="AA175" s="16"/>
      <c r="AB175" s="150">
        <f>+Camelot!A17</f>
        <v>13</v>
      </c>
      <c r="AC175" s="23" t="str">
        <f>+Camelot!B17</f>
        <v>Marko</v>
      </c>
      <c r="AD175" s="89">
        <f>+Camelot!C17</f>
        <v>-8</v>
      </c>
      <c r="AE175" s="288">
        <f>+Camelot!D17</f>
        <v>0</v>
      </c>
      <c r="AF175" s="91">
        <f>+Camelot!E17</f>
        <v>26</v>
      </c>
      <c r="AG175" s="186">
        <f>+Camelot!F17</f>
        <v>0</v>
      </c>
      <c r="AR175"/>
    </row>
    <row r="176" spans="3:44" ht="13.5" thickBot="1">
      <c r="C176" s="75"/>
      <c r="D176" s="150">
        <f>+Wizard!A18</f>
        <v>14</v>
      </c>
      <c r="E176" s="23" t="str">
        <f>+Wizard!B18</f>
        <v>Nogué</v>
      </c>
      <c r="F176" s="89">
        <f>+Wizard!C18</f>
        <v>-12</v>
      </c>
      <c r="G176" s="288">
        <f>+Wizard!D18</f>
        <v>0</v>
      </c>
      <c r="H176" s="91">
        <f>+Wizard!E18</f>
        <v>6</v>
      </c>
      <c r="I176" s="186">
        <f>+Wizard!F18</f>
        <v>0</v>
      </c>
      <c r="L176" s="150">
        <f>+'Wizard Classic'!A18</f>
        <v>14</v>
      </c>
      <c r="M176" s="23" t="str">
        <f>+'Wizard Classic'!B18</f>
        <v>France</v>
      </c>
      <c r="N176" s="89">
        <f>+'Wizard Classic'!C18</f>
        <v>-7</v>
      </c>
      <c r="O176" s="288">
        <f>+'Wizard Classic'!D18</f>
        <v>0</v>
      </c>
      <c r="P176" s="91">
        <f>+'Wizard Classic'!E18</f>
        <v>125</v>
      </c>
      <c r="Q176" s="186">
        <f>+'Wizard Classic'!F18</f>
        <v>0</v>
      </c>
      <c r="R176" s="16"/>
      <c r="S176" s="16"/>
      <c r="T176" s="150">
        <f>+Magic!A18</f>
        <v>14</v>
      </c>
      <c r="U176" s="23" t="str">
        <f>+Magic!B18</f>
        <v>Nin</v>
      </c>
      <c r="V176" s="89">
        <f>+Magic!C18</f>
        <v>-11</v>
      </c>
      <c r="W176" s="288">
        <f>+Magic!D18</f>
        <v>0</v>
      </c>
      <c r="X176" s="91">
        <f>+Magic!E18</f>
        <v>12</v>
      </c>
      <c r="Y176" s="186">
        <f>+Magic!F18</f>
        <v>0</v>
      </c>
      <c r="Z176" s="16"/>
      <c r="AA176" s="16"/>
      <c r="AB176" s="150">
        <f>+Camelot!A18</f>
        <v>14</v>
      </c>
      <c r="AC176" s="23" t="str">
        <f>+Camelot!B18</f>
        <v>Ana B</v>
      </c>
      <c r="AD176" s="89">
        <f>+Camelot!C18</f>
        <v>-9</v>
      </c>
      <c r="AE176" s="288">
        <f>+Camelot!D18</f>
        <v>0</v>
      </c>
      <c r="AF176" s="91">
        <f>+Camelot!E18</f>
        <v>21</v>
      </c>
      <c r="AG176" s="186">
        <f>+Camelot!F18</f>
        <v>0</v>
      </c>
      <c r="AR176"/>
    </row>
    <row r="177" spans="3:44" ht="13.5" thickBot="1">
      <c r="C177" s="75"/>
      <c r="D177" s="150">
        <f>+Wizard!A19</f>
        <v>15</v>
      </c>
      <c r="E177" s="23" t="str">
        <f>+Wizard!B19</f>
        <v>Marko</v>
      </c>
      <c r="F177" s="89">
        <f>+Wizard!C19</f>
        <v>-16</v>
      </c>
      <c r="G177" s="288">
        <f>+Wizard!D19</f>
        <v>0</v>
      </c>
      <c r="H177" s="91">
        <f>+Wizard!E19</f>
        <v>35</v>
      </c>
      <c r="I177" s="186">
        <f>+Wizard!F19</f>
        <v>0</v>
      </c>
      <c r="L177" s="150">
        <f>+'Wizard Classic'!A19</f>
        <v>15</v>
      </c>
      <c r="M177" s="23" t="str">
        <f>+'Wizard Classic'!B19</f>
        <v>Carol B.</v>
      </c>
      <c r="N177" s="89">
        <f>+'Wizard Classic'!C19</f>
        <v>-24</v>
      </c>
      <c r="O177" s="288">
        <f>+'Wizard Classic'!D19</f>
        <v>0</v>
      </c>
      <c r="P177" s="91">
        <f>+'Wizard Classic'!E19</f>
        <v>16</v>
      </c>
      <c r="Q177" s="186">
        <f>+'Wizard Classic'!F19</f>
        <v>0</v>
      </c>
      <c r="R177" s="16"/>
      <c r="S177" s="16"/>
      <c r="T177" s="150">
        <f>+Magic!A19</f>
        <v>15</v>
      </c>
      <c r="U177" s="23" t="str">
        <f>+Magic!B19</f>
        <v>Ana B</v>
      </c>
      <c r="V177" s="89">
        <f>+Magic!C19</f>
        <v>-33</v>
      </c>
      <c r="W177" s="288">
        <f>+Magic!D19</f>
        <v>0</v>
      </c>
      <c r="X177" s="91">
        <f>+Magic!E19</f>
        <v>36</v>
      </c>
      <c r="Y177" s="186">
        <f>+Magic!F19</f>
        <v>0</v>
      </c>
      <c r="Z177" s="16"/>
      <c r="AA177" s="16"/>
      <c r="AB177" s="150">
        <f>+Camelot!A19</f>
        <v>15</v>
      </c>
      <c r="AC177" s="23" t="str">
        <f>+Camelot!B19</f>
        <v>Eito</v>
      </c>
      <c r="AD177" s="89">
        <f>+Camelot!C19</f>
        <v>-22</v>
      </c>
      <c r="AE177" s="288">
        <f>+Camelot!D19</f>
        <v>0</v>
      </c>
      <c r="AF177" s="91">
        <f>+Camelot!E19</f>
        <v>11</v>
      </c>
      <c r="AG177" s="186">
        <f>+Camelot!F19</f>
        <v>0</v>
      </c>
      <c r="AR177"/>
    </row>
    <row r="178" spans="3:44" ht="13.5" thickBot="1">
      <c r="C178" s="75"/>
      <c r="D178" s="150">
        <f>+Wizard!A20</f>
        <v>16</v>
      </c>
      <c r="E178" s="23" t="str">
        <f>+Wizard!B20</f>
        <v>Tito</v>
      </c>
      <c r="F178" s="89">
        <f>+Wizard!C20</f>
        <v>-17</v>
      </c>
      <c r="G178" s="288">
        <f>+Wizard!D20</f>
        <v>0</v>
      </c>
      <c r="H178" s="91">
        <f>+Wizard!E20</f>
        <v>22</v>
      </c>
      <c r="I178" s="186">
        <f>+Wizard!F20</f>
        <v>0</v>
      </c>
      <c r="J178" s="16"/>
      <c r="K178" s="16"/>
      <c r="L178" s="150">
        <f>+'Wizard Classic'!A20</f>
        <v>16</v>
      </c>
      <c r="M178" s="23" t="str">
        <f>+'Wizard Classic'!B20</f>
        <v>Grau</v>
      </c>
      <c r="N178" s="89">
        <f>+'Wizard Classic'!C20</f>
        <v>-39</v>
      </c>
      <c r="O178" s="288">
        <f>+'Wizard Classic'!D20</f>
        <v>0</v>
      </c>
      <c r="P178" s="91">
        <f>+'Wizard Classic'!E20</f>
        <v>459</v>
      </c>
      <c r="Q178" s="186">
        <f>+'Wizard Classic'!F20</f>
        <v>0</v>
      </c>
      <c r="R178" s="16"/>
      <c r="S178" s="16"/>
      <c r="T178" s="150">
        <f>+Magic!A20</f>
        <v>16</v>
      </c>
      <c r="U178" s="23" t="str">
        <f>+Magic!B20</f>
        <v>Carol B.</v>
      </c>
      <c r="V178" s="89">
        <f>+Magic!C20</f>
        <v>-36</v>
      </c>
      <c r="W178" s="288">
        <f>+Magic!D20</f>
        <v>0</v>
      </c>
      <c r="X178" s="91">
        <f>+Magic!E20</f>
        <v>398</v>
      </c>
      <c r="Y178" s="186">
        <f>+Magic!F20</f>
        <v>0</v>
      </c>
      <c r="AB178" s="150">
        <f>+Camelot!A20</f>
        <v>16</v>
      </c>
      <c r="AC178" s="23" t="str">
        <f>+Camelot!B20</f>
        <v>Gemma</v>
      </c>
      <c r="AD178" s="89">
        <f>+Camelot!C20</f>
        <v>-30</v>
      </c>
      <c r="AE178" s="288">
        <f>+Camelot!D20</f>
        <v>0</v>
      </c>
      <c r="AF178" s="91">
        <f>+Camelot!E20</f>
        <v>18</v>
      </c>
      <c r="AG178" s="186">
        <f>+Camelot!F20</f>
        <v>0</v>
      </c>
      <c r="AR178"/>
    </row>
    <row r="179" spans="3:44" ht="13.5" thickBot="1">
      <c r="C179" s="75"/>
      <c r="D179" s="150">
        <f>+Wizard!A21</f>
        <v>17</v>
      </c>
      <c r="E179" s="23" t="str">
        <f>+Wizard!B21</f>
        <v>Ana B</v>
      </c>
      <c r="F179" s="89">
        <f>+Wizard!C21</f>
        <v>-21</v>
      </c>
      <c r="G179" s="288">
        <f>+Wizard!D21</f>
        <v>0</v>
      </c>
      <c r="H179" s="91">
        <f>+Wizard!E21</f>
        <v>39</v>
      </c>
      <c r="I179" s="186">
        <f>+Wizard!F21</f>
        <v>0</v>
      </c>
      <c r="J179" s="16"/>
      <c r="K179" s="16"/>
      <c r="L179" s="150">
        <f>+'Wizard Classic'!A21</f>
        <v>17</v>
      </c>
      <c r="M179" s="23" t="str">
        <f>+'Wizard Classic'!B21</f>
        <v>Nin</v>
      </c>
      <c r="N179" s="89">
        <f>+'Wizard Classic'!C21</f>
        <v>-44</v>
      </c>
      <c r="O179" s="288">
        <f>+'Wizard Classic'!D21</f>
        <v>0</v>
      </c>
      <c r="P179" s="91">
        <f>+'Wizard Classic'!E21</f>
        <v>41</v>
      </c>
      <c r="Q179" s="186">
        <f>+'Wizard Classic'!F21</f>
        <v>0</v>
      </c>
      <c r="R179" s="16"/>
      <c r="S179" s="16"/>
      <c r="T179" s="150">
        <f>+Magic!A21</f>
        <v>17</v>
      </c>
      <c r="U179" s="23" t="str">
        <f>+Magic!B21</f>
        <v>Tito</v>
      </c>
      <c r="V179" s="89">
        <f>+Magic!C21</f>
        <v>-36</v>
      </c>
      <c r="W179" s="288">
        <f>+Magic!D21</f>
        <v>0</v>
      </c>
      <c r="X179" s="91">
        <f>+Magic!E21</f>
        <v>63</v>
      </c>
      <c r="Y179" s="186">
        <f>+Magic!F21</f>
        <v>0</v>
      </c>
      <c r="AB179" s="150">
        <f>+Camelot!A21</f>
        <v>17</v>
      </c>
      <c r="AC179" s="23" t="str">
        <f>+Camelot!B21</f>
        <v>Mario</v>
      </c>
      <c r="AD179" s="89">
        <f>+Camelot!C21</f>
        <v>5</v>
      </c>
      <c r="AE179" s="288">
        <f>+Camelot!D21</f>
        <v>0</v>
      </c>
      <c r="AF179" s="91">
        <f>+Camelot!E21</f>
        <v>5</v>
      </c>
      <c r="AG179" s="186">
        <f>+Camelot!F21</f>
        <v>0</v>
      </c>
      <c r="AR179"/>
    </row>
    <row r="180" spans="3:44" ht="13.5" thickBot="1">
      <c r="C180" s="75"/>
      <c r="D180" s="150">
        <f>+Wizard!A22</f>
        <v>18</v>
      </c>
      <c r="E180" s="23" t="str">
        <f>+Wizard!B22</f>
        <v>Nancy</v>
      </c>
      <c r="F180" s="89">
        <f>+Wizard!C22</f>
        <v>-26</v>
      </c>
      <c r="G180" s="288">
        <f>+Wizard!D22</f>
        <v>0</v>
      </c>
      <c r="H180" s="91">
        <f>+Wizard!E22</f>
        <v>22</v>
      </c>
      <c r="I180" s="186">
        <f>+Wizard!F22</f>
        <v>0</v>
      </c>
      <c r="J180" s="16"/>
      <c r="K180" s="16"/>
      <c r="L180" s="150">
        <f>+'Wizard Classic'!A22</f>
        <v>18</v>
      </c>
      <c r="M180" s="23" t="str">
        <f>+'Wizard Classic'!B22</f>
        <v>Jennifer</v>
      </c>
      <c r="N180" s="89">
        <f>+'Wizard Classic'!C22</f>
        <v>-61</v>
      </c>
      <c r="O180" s="288">
        <f>+'Wizard Classic'!D22</f>
        <v>0</v>
      </c>
      <c r="P180" s="91">
        <f>+'Wizard Classic'!E22</f>
        <v>104</v>
      </c>
      <c r="Q180" s="186">
        <f>+'Wizard Classic'!F22</f>
        <v>0</v>
      </c>
      <c r="R180" s="16"/>
      <c r="S180" s="16"/>
      <c r="T180" s="150">
        <f>+Magic!A22</f>
        <v>18</v>
      </c>
      <c r="U180" s="23" t="str">
        <f>+Magic!B22</f>
        <v>Gemma</v>
      </c>
      <c r="V180" s="89">
        <f>+Magic!C22</f>
        <v>-59</v>
      </c>
      <c r="W180" s="288">
        <f>+Magic!D22</f>
        <v>0</v>
      </c>
      <c r="X180" s="91">
        <f>+Magic!E22</f>
        <v>203</v>
      </c>
      <c r="Y180" s="186">
        <f>+Magic!F22</f>
        <v>0</v>
      </c>
      <c r="AB180" s="150">
        <f>+Camelot!A22</f>
        <v>18</v>
      </c>
      <c r="AC180" s="23" t="str">
        <f>+Camelot!B22</f>
        <v>Jeff</v>
      </c>
      <c r="AD180" s="89">
        <f>+Camelot!C22</f>
        <v>3</v>
      </c>
      <c r="AE180" s="288">
        <f>+Camelot!D22</f>
        <v>0</v>
      </c>
      <c r="AF180" s="91">
        <f>+Camelot!E22</f>
        <v>5</v>
      </c>
      <c r="AG180" s="186">
        <f>+Camelot!F22</f>
        <v>0</v>
      </c>
      <c r="AR180"/>
    </row>
    <row r="181" spans="3:44" ht="13.5" thickBot="1">
      <c r="C181" s="75"/>
      <c r="D181" s="150">
        <f>+Wizard!A23</f>
        <v>19</v>
      </c>
      <c r="E181" s="23" t="str">
        <f>+Wizard!B23</f>
        <v>Nin</v>
      </c>
      <c r="F181" s="89">
        <f>+Wizard!C23</f>
        <v>-49</v>
      </c>
      <c r="G181" s="288">
        <f>+Wizard!D23</f>
        <v>0</v>
      </c>
      <c r="H181" s="91">
        <f>+Wizard!E23</f>
        <v>30</v>
      </c>
      <c r="I181" s="186">
        <f>+Wizard!F23</f>
        <v>0</v>
      </c>
      <c r="J181" s="16"/>
      <c r="K181" s="16"/>
      <c r="L181" s="150">
        <f>+'Wizard Classic'!A23</f>
        <v>19</v>
      </c>
      <c r="M181" s="23" t="str">
        <f>+'Wizard Classic'!B23</f>
        <v>Ana B</v>
      </c>
      <c r="N181" s="89">
        <f>+'Wizard Classic'!C23</f>
        <v>-93</v>
      </c>
      <c r="O181" s="288">
        <f>+'Wizard Classic'!D23</f>
        <v>0</v>
      </c>
      <c r="P181" s="91">
        <f>+'Wizard Classic'!E23</f>
        <v>106</v>
      </c>
      <c r="Q181" s="186">
        <f>+'Wizard Classic'!F23</f>
        <v>0</v>
      </c>
      <c r="R181" s="16"/>
      <c r="S181" s="16"/>
      <c r="T181" s="150">
        <f>+Magic!A23</f>
        <v>19</v>
      </c>
      <c r="U181" s="23" t="str">
        <f>+Magic!B23</f>
        <v>Nancy</v>
      </c>
      <c r="V181" s="89">
        <f>+Magic!C23</f>
        <v>-133</v>
      </c>
      <c r="W181" s="288">
        <f>+Magic!D23</f>
        <v>0</v>
      </c>
      <c r="X181" s="91">
        <f>+Magic!E23</f>
        <v>177</v>
      </c>
      <c r="Y181" s="186">
        <f>+Magic!F23</f>
        <v>0</v>
      </c>
      <c r="AR181"/>
    </row>
    <row r="182" spans="3:44" ht="13.5" thickBot="1">
      <c r="C182" s="75"/>
      <c r="D182" s="150">
        <f>+Wizard!A24</f>
        <v>20</v>
      </c>
      <c r="E182" s="23" t="str">
        <f>+Wizard!B24</f>
        <v>Goretti</v>
      </c>
      <c r="F182" s="89">
        <f>+Wizard!C24</f>
        <v>-63</v>
      </c>
      <c r="G182" s="288">
        <f>+Wizard!D24</f>
        <v>0</v>
      </c>
      <c r="H182" s="91">
        <f>+Wizard!E24</f>
        <v>68</v>
      </c>
      <c r="I182" s="186">
        <f>+Wizard!F24</f>
        <v>0</v>
      </c>
      <c r="J182" s="16"/>
      <c r="K182" s="16"/>
      <c r="L182" s="150">
        <f>+'Wizard Classic'!A24</f>
        <v>20</v>
      </c>
      <c r="M182" s="23" t="str">
        <f>+'Wizard Classic'!B24</f>
        <v>Gemma</v>
      </c>
      <c r="N182" s="89">
        <f>+'Wizard Classic'!C24</f>
        <v>-112</v>
      </c>
      <c r="O182" s="288">
        <f>+'Wizard Classic'!D24</f>
        <v>0</v>
      </c>
      <c r="P182" s="91">
        <f>+'Wizard Classic'!E24</f>
        <v>213</v>
      </c>
      <c r="Q182" s="186">
        <f>+'Wizard Classic'!F24</f>
        <v>0</v>
      </c>
      <c r="R182" s="16"/>
      <c r="S182" s="16"/>
      <c r="T182" s="150">
        <f>+Magic!A24</f>
        <v>20</v>
      </c>
      <c r="U182" s="23" t="str">
        <f>+Magic!B24</f>
        <v>Sergi</v>
      </c>
      <c r="V182" s="89">
        <f>+Magic!C24</f>
        <v>4</v>
      </c>
      <c r="W182" s="288">
        <f>+Magic!D24</f>
        <v>0</v>
      </c>
      <c r="X182" s="91">
        <f>+Magic!E24</f>
        <v>3</v>
      </c>
      <c r="Y182" s="186">
        <f>+Magic!F24</f>
        <v>0</v>
      </c>
      <c r="AR182"/>
    </row>
    <row r="183" spans="3:44" ht="13.5" thickBot="1">
      <c r="C183" s="75"/>
      <c r="D183" s="150">
        <f>+Wizard!A25</f>
        <v>21</v>
      </c>
      <c r="E183" s="23" t="str">
        <f>+Wizard!B25</f>
        <v>France</v>
      </c>
      <c r="F183" s="89">
        <f>+Wizard!C25</f>
        <v>4</v>
      </c>
      <c r="G183" s="288">
        <f>+Wizard!D25</f>
        <v>0</v>
      </c>
      <c r="H183" s="91">
        <f>+Wizard!E25</f>
        <v>1</v>
      </c>
      <c r="I183" s="186">
        <f>+Wizard!F25</f>
        <v>0</v>
      </c>
      <c r="J183" s="16"/>
      <c r="K183" s="16"/>
      <c r="L183" s="150">
        <f>+'Wizard Classic'!A25</f>
        <v>21</v>
      </c>
      <c r="M183" s="23" t="str">
        <f>+'Wizard Classic'!B25</f>
        <v>Nancy</v>
      </c>
      <c r="N183" s="89">
        <f>+'Wizard Classic'!C25</f>
        <v>-146</v>
      </c>
      <c r="O183" s="288">
        <f>+'Wizard Classic'!D25</f>
        <v>0</v>
      </c>
      <c r="P183" s="91">
        <f>+'Wizard Classic'!E25</f>
        <v>115</v>
      </c>
      <c r="Q183" s="186">
        <f>+'Wizard Classic'!F25</f>
        <v>0</v>
      </c>
      <c r="R183" s="16"/>
      <c r="S183" s="16"/>
      <c r="T183" s="150">
        <f>+Magic!A25</f>
        <v>21</v>
      </c>
      <c r="U183" s="23" t="str">
        <f>+Magic!B25</f>
        <v>Goretti</v>
      </c>
      <c r="V183" s="89">
        <f>+Magic!C25</f>
        <v>-8</v>
      </c>
      <c r="W183" s="288">
        <f>+Magic!D25</f>
        <v>0</v>
      </c>
      <c r="X183" s="91">
        <f>+Magic!E25</f>
        <v>2</v>
      </c>
      <c r="Y183" s="186">
        <f>+Magic!F25</f>
        <v>0</v>
      </c>
      <c r="AR183"/>
    </row>
    <row r="184" spans="3:44" ht="13.5" thickBot="1">
      <c r="C184" s="75"/>
      <c r="D184" s="150">
        <f>+Wizard!A26</f>
        <v>22</v>
      </c>
      <c r="E184" s="23" t="str">
        <f>+Wizard!B26</f>
        <v>Tony</v>
      </c>
      <c r="F184" s="89">
        <f>+Wizard!C26</f>
        <v>3</v>
      </c>
      <c r="G184" s="288">
        <f>+Wizard!D26</f>
        <v>0</v>
      </c>
      <c r="H184" s="91">
        <f>+Wizard!E26</f>
        <v>1</v>
      </c>
      <c r="I184" s="186">
        <f>+Wizard!F26</f>
        <v>0</v>
      </c>
      <c r="J184" s="16"/>
      <c r="K184" s="16"/>
      <c r="L184" s="150">
        <f>+'Wizard Classic'!A26</f>
        <v>22</v>
      </c>
      <c r="M184" s="23" t="str">
        <f>+'Wizard Classic'!B26</f>
        <v>Goretti</v>
      </c>
      <c r="N184" s="89">
        <f>+'Wizard Classic'!C26</f>
        <v>-162</v>
      </c>
      <c r="O184" s="288">
        <f>+'Wizard Classic'!D26</f>
        <v>0</v>
      </c>
      <c r="P184" s="91">
        <f>+'Wizard Classic'!E26</f>
        <v>414</v>
      </c>
      <c r="Q184" s="186">
        <f>+'Wizard Classic'!F26</f>
        <v>0</v>
      </c>
      <c r="R184" s="16"/>
      <c r="S184" s="16"/>
      <c r="U184" s="16"/>
      <c r="V184" s="16"/>
      <c r="AR184"/>
    </row>
    <row r="185" spans="3:44" ht="13.5" thickBot="1">
      <c r="C185" s="75"/>
      <c r="D185" s="150">
        <f>+Wizard!A27</f>
        <v>23</v>
      </c>
      <c r="E185" s="23" t="str">
        <f>+Wizard!B27</f>
        <v>Bibi</v>
      </c>
      <c r="F185" s="89">
        <f>+Wizard!C27</f>
        <v>3</v>
      </c>
      <c r="G185" s="288">
        <f>+Wizard!D27</f>
        <v>0</v>
      </c>
      <c r="H185" s="91">
        <f>+Wizard!E27</f>
        <v>1</v>
      </c>
      <c r="I185" s="186">
        <f>+Wizard!F27</f>
        <v>0</v>
      </c>
      <c r="J185" s="16"/>
      <c r="K185" s="16"/>
      <c r="L185" s="150">
        <f>+'Wizard Classic'!A27</f>
        <v>23</v>
      </c>
      <c r="M185" s="23" t="str">
        <f>+'Wizard Classic'!B27</f>
        <v>Núria V</v>
      </c>
      <c r="N185" s="89">
        <f>+'Wizard Classic'!C27</f>
        <v>3</v>
      </c>
      <c r="O185" s="288">
        <f>+'Wizard Classic'!D27</f>
        <v>0</v>
      </c>
      <c r="P185" s="91">
        <f>+'Wizard Classic'!E27</f>
        <v>1</v>
      </c>
      <c r="Q185" s="186">
        <f>+'Wizard Classic'!F27</f>
        <v>0</v>
      </c>
      <c r="R185" s="16"/>
      <c r="S185" s="16"/>
      <c r="U185" s="16"/>
      <c r="V185" s="16"/>
      <c r="AR185"/>
    </row>
    <row r="186" spans="3:44" ht="13.5" thickBot="1">
      <c r="C186" s="75"/>
      <c r="D186" s="150">
        <f>+Wizard!A28</f>
        <v>24</v>
      </c>
      <c r="E186" s="23" t="str">
        <f>+Wizard!B28</f>
        <v>Lluisa</v>
      </c>
      <c r="F186" s="89">
        <f>+Wizard!C28</f>
        <v>1</v>
      </c>
      <c r="G186" s="288">
        <f>+Wizard!D28</f>
        <v>0</v>
      </c>
      <c r="H186" s="91">
        <f>+Wizard!E28</f>
        <v>5</v>
      </c>
      <c r="I186" s="186">
        <f>+Wizard!F28</f>
        <v>0</v>
      </c>
      <c r="J186" s="16"/>
      <c r="K186" s="16"/>
      <c r="L186" s="150">
        <f>+'Wizard Classic'!A28</f>
        <v>24</v>
      </c>
      <c r="M186" s="23" t="str">
        <f>+'Wizard Classic'!B28</f>
        <v>Jordi</v>
      </c>
      <c r="N186" s="89">
        <f>+'Wizard Classic'!C28</f>
        <v>2</v>
      </c>
      <c r="O186" s="288">
        <f>+'Wizard Classic'!D28</f>
        <v>0</v>
      </c>
      <c r="P186" s="91">
        <f>+'Wizard Classic'!E28</f>
        <v>3</v>
      </c>
      <c r="Q186" s="186">
        <f>+'Wizard Classic'!F28</f>
        <v>0</v>
      </c>
      <c r="R186" s="16"/>
      <c r="S186" s="16"/>
      <c r="U186" s="16"/>
      <c r="V186" s="16"/>
      <c r="AR186"/>
    </row>
    <row r="187" spans="3:44" ht="13.5" thickBot="1">
      <c r="C187" s="75"/>
      <c r="D187" s="150">
        <f>+Wizard!A29</f>
        <v>25</v>
      </c>
      <c r="E187" s="23" t="str">
        <f>+Wizard!B29</f>
        <v>Carol</v>
      </c>
      <c r="F187" s="89">
        <f>+Wizard!C29</f>
        <v>1</v>
      </c>
      <c r="G187" s="288">
        <f>+Wizard!D29</f>
        <v>0</v>
      </c>
      <c r="H187" s="91">
        <f>+Wizard!E29</f>
        <v>2</v>
      </c>
      <c r="I187" s="186">
        <f>+Wizard!F29</f>
        <v>0</v>
      </c>
      <c r="J187" s="16"/>
      <c r="K187" s="16"/>
      <c r="L187" s="150">
        <f>+'Wizard Classic'!A29</f>
        <v>25</v>
      </c>
      <c r="M187" s="23" t="str">
        <f>+'Wizard Classic'!B29</f>
        <v>Becca</v>
      </c>
      <c r="N187" s="89">
        <f>+'Wizard Classic'!C29</f>
        <v>0</v>
      </c>
      <c r="O187" s="288">
        <f>+'Wizard Classic'!D29</f>
        <v>0</v>
      </c>
      <c r="P187" s="91">
        <f>+'Wizard Classic'!E29</f>
        <v>0</v>
      </c>
      <c r="Q187" s="186">
        <f>+'Wizard Classic'!F29</f>
        <v>0</v>
      </c>
      <c r="R187" s="16"/>
      <c r="S187" s="16"/>
      <c r="U187" s="16"/>
      <c r="V187" s="16"/>
      <c r="AR187"/>
    </row>
    <row r="188" spans="3:44" ht="13.5" thickBot="1">
      <c r="C188" s="75"/>
      <c r="D188" s="150">
        <f>+Wizard!A30</f>
        <v>26</v>
      </c>
      <c r="E188" s="23" t="str">
        <f>+Wizard!B30</f>
        <v>Becca</v>
      </c>
      <c r="F188" s="89">
        <f>+Wizard!C30</f>
        <v>1</v>
      </c>
      <c r="G188" s="288">
        <f>+Wizard!D30</f>
        <v>0</v>
      </c>
      <c r="H188" s="91">
        <f>+Wizard!E30</f>
        <v>1</v>
      </c>
      <c r="I188" s="186">
        <f>+Wizard!F30</f>
        <v>0</v>
      </c>
      <c r="J188" s="16"/>
      <c r="K188" s="16"/>
      <c r="L188" s="150">
        <f>+'Wizard Classic'!A30</f>
        <v>26</v>
      </c>
      <c r="M188" s="23" t="str">
        <f>+'Wizard Classic'!B30</f>
        <v>Tony</v>
      </c>
      <c r="N188" s="89">
        <f>+'Wizard Classic'!C30</f>
        <v>0</v>
      </c>
      <c r="O188" s="288">
        <f>+'Wizard Classic'!D30</f>
        <v>0</v>
      </c>
      <c r="P188" s="91">
        <f>+'Wizard Classic'!E30</f>
        <v>0</v>
      </c>
      <c r="Q188" s="186">
        <f>+'Wizard Classic'!F30</f>
        <v>0</v>
      </c>
      <c r="R188" s="16"/>
      <c r="S188" s="16"/>
      <c r="U188" s="16"/>
      <c r="V188" s="16"/>
      <c r="AR188"/>
    </row>
    <row r="189" spans="3:44" ht="13.5" thickBot="1">
      <c r="C189" s="75"/>
      <c r="D189" s="150">
        <f>+Wizard!A31</f>
        <v>27</v>
      </c>
      <c r="E189" s="23" t="str">
        <f>+Wizard!B31</f>
        <v>Sebas</v>
      </c>
      <c r="F189" s="89">
        <f>+Wizard!C31</f>
        <v>0</v>
      </c>
      <c r="G189" s="288">
        <f>+Wizard!D31</f>
        <v>0</v>
      </c>
      <c r="H189" s="91">
        <f>+Wizard!E31</f>
        <v>5</v>
      </c>
      <c r="I189" s="186">
        <f>+Wizard!F31</f>
        <v>0</v>
      </c>
      <c r="J189" s="16"/>
      <c r="K189" s="16"/>
      <c r="L189" s="150">
        <f>+'Wizard Classic'!A31</f>
        <v>27</v>
      </c>
      <c r="M189" s="23" t="str">
        <f>+'Wizard Classic'!B31</f>
        <v>Doug</v>
      </c>
      <c r="N189" s="89">
        <f>+'Wizard Classic'!C31</f>
        <v>-2</v>
      </c>
      <c r="O189" s="288">
        <f>+'Wizard Classic'!D31</f>
        <v>0</v>
      </c>
      <c r="P189" s="91">
        <f>+'Wizard Classic'!E31</f>
        <v>1</v>
      </c>
      <c r="Q189" s="186">
        <f>+'Wizard Classic'!F31</f>
        <v>0</v>
      </c>
      <c r="R189" s="16"/>
      <c r="S189" s="16"/>
      <c r="U189" s="16"/>
      <c r="V189" s="16"/>
      <c r="AR189"/>
    </row>
    <row r="190" spans="3:44" ht="13.5" thickBot="1">
      <c r="C190" s="75"/>
      <c r="D190" s="150">
        <f>+Wizard!A32</f>
        <v>28</v>
      </c>
      <c r="E190" s="23" t="str">
        <f>+Wizard!B32</f>
        <v>Shauna</v>
      </c>
      <c r="F190" s="89">
        <f>+Wizard!C32</f>
        <v>0</v>
      </c>
      <c r="G190" s="288">
        <f>+Wizard!D32</f>
        <v>0</v>
      </c>
      <c r="H190" s="91">
        <f>+Wizard!E32</f>
        <v>4</v>
      </c>
      <c r="I190" s="186">
        <f>+Wizard!F32</f>
        <v>0</v>
      </c>
      <c r="J190" s="16"/>
      <c r="K190" s="16"/>
      <c r="L190" s="150">
        <f>+'Wizard Classic'!A32</f>
        <v>28</v>
      </c>
      <c r="M190" s="23" t="str">
        <f>+'Wizard Classic'!B32</f>
        <v>Núria</v>
      </c>
      <c r="N190" s="89">
        <f>+'Wizard Classic'!C32</f>
        <v>-3</v>
      </c>
      <c r="O190" s="288">
        <f>+'Wizard Classic'!D32</f>
        <v>0</v>
      </c>
      <c r="P190" s="91">
        <f>+'Wizard Classic'!E32</f>
        <v>1</v>
      </c>
      <c r="Q190" s="186">
        <f>+'Wizard Classic'!F32</f>
        <v>0</v>
      </c>
      <c r="R190" s="16"/>
      <c r="S190" s="16"/>
      <c r="U190" s="16"/>
      <c r="V190" s="16"/>
      <c r="AR190"/>
    </row>
    <row r="191" spans="3:44" ht="13.5" thickBot="1">
      <c r="C191" s="75"/>
      <c r="D191" s="150">
        <f>+Wizard!A33</f>
        <v>29</v>
      </c>
      <c r="E191" s="23" t="str">
        <f>+Wizard!B33</f>
        <v>Anaïs</v>
      </c>
      <c r="F191" s="89">
        <f>+Wizard!C33</f>
        <v>0</v>
      </c>
      <c r="G191" s="288">
        <f>+Wizard!D33</f>
        <v>0</v>
      </c>
      <c r="H191" s="91">
        <f>+Wizard!E33</f>
        <v>2</v>
      </c>
      <c r="I191" s="186">
        <f>+Wizard!F33</f>
        <v>0</v>
      </c>
      <c r="J191" s="16"/>
      <c r="K191" s="16"/>
      <c r="L191" s="150">
        <f>+'Wizard Classic'!A33</f>
        <v>29</v>
      </c>
      <c r="M191" s="23" t="str">
        <f>+'Wizard Classic'!B33</f>
        <v>Amanda</v>
      </c>
      <c r="N191" s="89">
        <f>+'Wizard Classic'!C33</f>
        <v>-3</v>
      </c>
      <c r="O191" s="288">
        <f>+'Wizard Classic'!D33</f>
        <v>0</v>
      </c>
      <c r="P191" s="91">
        <f>+'Wizard Classic'!E33</f>
        <v>1</v>
      </c>
      <c r="Q191" s="186">
        <f>+'Wizard Classic'!F33</f>
        <v>0</v>
      </c>
      <c r="R191" s="16"/>
      <c r="S191" s="16"/>
      <c r="U191" s="16"/>
      <c r="V191" s="16"/>
      <c r="AR191"/>
    </row>
    <row r="192" spans="3:44" ht="13.5" thickBot="1">
      <c r="C192" s="75"/>
      <c r="D192" s="150">
        <f>+Wizard!A34</f>
        <v>30</v>
      </c>
      <c r="E192" s="23" t="str">
        <f>+Wizard!B34</f>
        <v>Eito</v>
      </c>
      <c r="F192" s="89">
        <f>+Wizard!C34</f>
        <v>0</v>
      </c>
      <c r="G192" s="288">
        <f>+Wizard!D34</f>
        <v>0</v>
      </c>
      <c r="H192" s="91">
        <f>+Wizard!E34</f>
        <v>1</v>
      </c>
      <c r="I192" s="186">
        <f>+Wizard!F34</f>
        <v>0</v>
      </c>
      <c r="J192" s="16"/>
      <c r="K192" s="16"/>
      <c r="L192" s="150">
        <f>+'Wizard Classic'!A34</f>
        <v>30</v>
      </c>
      <c r="M192" s="23" t="str">
        <f>+'Wizard Classic'!B34</f>
        <v>Sebas</v>
      </c>
      <c r="N192" s="89">
        <f>+'Wizard Classic'!C34</f>
        <v>-4</v>
      </c>
      <c r="O192" s="288">
        <f>+'Wizard Classic'!D34</f>
        <v>0</v>
      </c>
      <c r="P192" s="91">
        <f>+'Wizard Classic'!E34</f>
        <v>2</v>
      </c>
      <c r="Q192" s="186">
        <f>+'Wizard Classic'!F34</f>
        <v>0</v>
      </c>
      <c r="R192" s="16"/>
      <c r="S192" s="16"/>
      <c r="U192" s="16"/>
      <c r="V192" s="16"/>
      <c r="AR192"/>
    </row>
    <row r="193" spans="3:44" ht="13.5" thickBot="1">
      <c r="C193" s="75"/>
      <c r="D193" s="150">
        <f>+Wizard!A35</f>
        <v>31</v>
      </c>
      <c r="E193" s="23" t="str">
        <f>+Wizard!B35</f>
        <v>Deanna</v>
      </c>
      <c r="F193" s="89">
        <f>+Wizard!C35</f>
        <v>-2</v>
      </c>
      <c r="G193" s="288">
        <f>+Wizard!D35</f>
        <v>0</v>
      </c>
      <c r="H193" s="91">
        <f>+Wizard!E35</f>
        <v>5</v>
      </c>
      <c r="I193" s="186">
        <f>+Wizard!F35</f>
        <v>0</v>
      </c>
      <c r="J193" s="16"/>
      <c r="K193" s="16"/>
      <c r="L193" s="150">
        <f>+'Wizard Classic'!A35</f>
        <v>31</v>
      </c>
      <c r="M193" s="23" t="str">
        <f>+'Wizard Classic'!B35</f>
        <v>Paul K</v>
      </c>
      <c r="N193" s="89">
        <f>+'Wizard Classic'!C35</f>
        <v>-4</v>
      </c>
      <c r="O193" s="288">
        <f>+'Wizard Classic'!D35</f>
        <v>0</v>
      </c>
      <c r="P193" s="91">
        <f>+'Wizard Classic'!E35</f>
        <v>1</v>
      </c>
      <c r="Q193" s="186">
        <f>+'Wizard Classic'!F35</f>
        <v>0</v>
      </c>
      <c r="R193" s="16"/>
      <c r="S193" s="16"/>
      <c r="U193" s="16"/>
      <c r="V193" s="16"/>
      <c r="AR193"/>
    </row>
    <row r="194" spans="3:44" ht="13.5" thickBot="1">
      <c r="C194" s="75"/>
      <c r="D194" s="150">
        <f>+Wizard!A36</f>
        <v>32</v>
      </c>
      <c r="E194" s="23" t="str">
        <f>+Wizard!B36</f>
        <v>Òscar</v>
      </c>
      <c r="F194" s="89">
        <f>+Wizard!C36</f>
        <v>-3</v>
      </c>
      <c r="G194" s="288">
        <f>+Wizard!D36</f>
        <v>0</v>
      </c>
      <c r="H194" s="91">
        <f>+Wizard!E36</f>
        <v>3</v>
      </c>
      <c r="I194" s="186">
        <f>+Wizard!F36</f>
        <v>0</v>
      </c>
      <c r="J194" s="16"/>
      <c r="K194" s="16"/>
      <c r="L194" s="150">
        <f>+'Wizard Classic'!A36</f>
        <v>32</v>
      </c>
      <c r="M194" s="23" t="str">
        <f>+'Wizard Classic'!B36</f>
        <v>Mariajo</v>
      </c>
      <c r="N194" s="89">
        <f>+'Wizard Classic'!C36</f>
        <v>-5</v>
      </c>
      <c r="O194" s="288">
        <f>+'Wizard Classic'!D36</f>
        <v>0</v>
      </c>
      <c r="P194" s="91">
        <f>+'Wizard Classic'!E36</f>
        <v>3</v>
      </c>
      <c r="Q194" s="186">
        <f>+'Wizard Classic'!F36</f>
        <v>0</v>
      </c>
      <c r="R194" s="16"/>
      <c r="S194" s="16"/>
      <c r="U194" s="16"/>
      <c r="V194" s="16"/>
      <c r="AR194"/>
    </row>
    <row r="195" spans="3:44" ht="13.5" thickBot="1">
      <c r="C195" s="75"/>
      <c r="D195" s="150">
        <f>+Wizard!A37</f>
        <v>33</v>
      </c>
      <c r="E195" s="23" t="str">
        <f>+Wizard!B37</f>
        <v>Heidi</v>
      </c>
      <c r="F195" s="89">
        <f>+Wizard!C37</f>
        <v>-3</v>
      </c>
      <c r="G195" s="288">
        <f>+Wizard!D37</f>
        <v>0</v>
      </c>
      <c r="H195" s="91">
        <f>+Wizard!E37</f>
        <v>2</v>
      </c>
      <c r="I195" s="186">
        <f>+Wizard!F37</f>
        <v>0</v>
      </c>
      <c r="J195" s="16"/>
      <c r="K195" s="16"/>
      <c r="L195" s="150">
        <f>+'Wizard Classic'!A37</f>
        <v>33</v>
      </c>
      <c r="M195" s="23" t="str">
        <f>+'Wizard Classic'!B37</f>
        <v>Mike</v>
      </c>
      <c r="N195" s="89">
        <f>+'Wizard Classic'!C37</f>
        <v>-18</v>
      </c>
      <c r="O195" s="288">
        <f>+'Wizard Classic'!D37</f>
        <v>0</v>
      </c>
      <c r="P195" s="91">
        <f>+'Wizard Classic'!E37</f>
        <v>5</v>
      </c>
      <c r="Q195" s="186">
        <f>+'Wizard Classic'!F37</f>
        <v>0</v>
      </c>
      <c r="R195" s="16"/>
      <c r="S195" s="16"/>
      <c r="U195" s="16"/>
      <c r="V195" s="16"/>
      <c r="AR195"/>
    </row>
    <row r="196" spans="3:44" ht="13.5" thickBot="1">
      <c r="C196" s="75"/>
      <c r="D196" s="150">
        <f>+Wizard!A38</f>
        <v>34</v>
      </c>
      <c r="E196" s="23" t="str">
        <f>+Wizard!B38</f>
        <v>Balcells</v>
      </c>
      <c r="F196" s="89">
        <f>+Wizard!C38</f>
        <v>-6</v>
      </c>
      <c r="G196" s="288">
        <f>+Wizard!D38</f>
        <v>0</v>
      </c>
      <c r="H196" s="91">
        <f>+Wizard!E38</f>
        <v>2</v>
      </c>
      <c r="I196" s="186">
        <f>+Wizard!F38</f>
        <v>0</v>
      </c>
      <c r="J196" s="16"/>
      <c r="K196" s="16"/>
      <c r="L196" s="16"/>
      <c r="M196" s="16"/>
      <c r="P196" s="16"/>
      <c r="R196" s="16"/>
      <c r="S196" s="16"/>
      <c r="U196" s="16"/>
      <c r="V196" s="16"/>
      <c r="AR196"/>
    </row>
    <row r="197" spans="3:44" ht="13.5" thickBot="1">
      <c r="C197" s="75"/>
      <c r="D197" s="150">
        <f>+Wizard!A39</f>
        <v>35</v>
      </c>
      <c r="E197" s="23" t="str">
        <f>+Wizard!B39</f>
        <v>Lleixà</v>
      </c>
      <c r="F197" s="89">
        <f>+Wizard!C39</f>
        <v>-13</v>
      </c>
      <c r="G197" s="288">
        <f>+Wizard!D39</f>
        <v>0</v>
      </c>
      <c r="H197" s="91">
        <f>+Wizard!E39</f>
        <v>5</v>
      </c>
      <c r="I197" s="186">
        <f>+Wizard!F39</f>
        <v>0</v>
      </c>
      <c r="J197" s="16"/>
      <c r="K197" s="16"/>
      <c r="L197" s="16"/>
      <c r="N197" s="92"/>
      <c r="O197" s="408"/>
      <c r="P197" s="92"/>
      <c r="Q197" s="16"/>
      <c r="R197" s="16"/>
      <c r="S197" s="16"/>
      <c r="U197" s="16"/>
      <c r="V197" s="16"/>
      <c r="AR197"/>
    </row>
    <row r="198" spans="3:44" hidden="1">
      <c r="C198" s="75"/>
      <c r="D198" s="16"/>
      <c r="E198" s="16"/>
      <c r="F198" s="16"/>
      <c r="G198" s="16"/>
      <c r="H198" s="16"/>
      <c r="I198" s="16"/>
      <c r="J198" s="16"/>
      <c r="K198" s="16"/>
      <c r="L198" s="16"/>
      <c r="N198" s="92"/>
      <c r="O198" s="408"/>
      <c r="P198" s="92"/>
      <c r="Q198" s="16"/>
      <c r="R198" s="16"/>
      <c r="S198" s="16"/>
      <c r="U198" s="16"/>
      <c r="V198" s="16"/>
      <c r="AR198"/>
    </row>
    <row r="199" spans="3:44" hidden="1">
      <c r="C199" s="75"/>
      <c r="D199" s="16"/>
      <c r="E199" s="16"/>
      <c r="F199" s="16"/>
      <c r="G199" s="16"/>
      <c r="H199" s="16"/>
      <c r="I199" s="16"/>
      <c r="J199" s="16"/>
      <c r="K199" s="16"/>
      <c r="L199" s="16"/>
      <c r="N199" s="92"/>
      <c r="O199" s="408"/>
      <c r="P199" s="92"/>
      <c r="Q199" s="16"/>
      <c r="R199" s="16"/>
      <c r="S199" s="16"/>
      <c r="U199" s="16"/>
      <c r="V199" s="16"/>
      <c r="AR199"/>
    </row>
    <row r="200" spans="3:44">
      <c r="C200" s="75"/>
      <c r="D200" s="16"/>
      <c r="E200" s="16"/>
      <c r="H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U200" s="16"/>
      <c r="V200" s="16"/>
      <c r="AR200"/>
    </row>
    <row r="201" spans="3:44">
      <c r="C201" s="75"/>
      <c r="D201" s="75" t="str">
        <f>+Euchre!A1</f>
        <v>EUCHRE</v>
      </c>
      <c r="E201" s="16"/>
      <c r="G201" s="16"/>
      <c r="J201" s="16"/>
      <c r="K201" s="16"/>
      <c r="L201" s="5" t="str">
        <f>+'Euchre Sub.'!A1</f>
        <v>EUCHRE SUBHASTAT</v>
      </c>
      <c r="R201" s="16"/>
      <c r="S201" s="16"/>
      <c r="T201" s="5" t="str">
        <f>+Omaha!A1</f>
        <v>POKER OMAHA</v>
      </c>
      <c r="U201" s="5"/>
      <c r="AB201" s="5" t="str">
        <f>+Podrida!A1</f>
        <v>PODRIDA</v>
      </c>
      <c r="AR201"/>
    </row>
    <row r="202" spans="3:44" ht="13.5" thickBot="1">
      <c r="C202" s="75"/>
      <c r="D202" s="16"/>
      <c r="E202" s="16"/>
      <c r="G202" s="16"/>
      <c r="J202" s="16"/>
      <c r="K202" s="16"/>
      <c r="R202" s="16"/>
      <c r="S202" s="16"/>
      <c r="AR202"/>
    </row>
    <row r="203" spans="3:44" ht="13.5" thickBot="1">
      <c r="C203" s="75"/>
      <c r="D203" s="88"/>
      <c r="E203" s="66"/>
      <c r="F203" s="67" t="str">
        <f>+Euchre!C4</f>
        <v>Premi</v>
      </c>
      <c r="G203" s="67" t="str">
        <f>+Euchre!D4</f>
        <v>Punts</v>
      </c>
      <c r="H203" s="67" t="str">
        <f>+Euchre!E4</f>
        <v>Partides</v>
      </c>
      <c r="I203" s="68" t="str">
        <f>+Euchre!F4</f>
        <v>General</v>
      </c>
      <c r="J203" s="16"/>
      <c r="K203" s="16"/>
      <c r="L203" s="88"/>
      <c r="M203" s="66"/>
      <c r="N203" s="67" t="str">
        <f>+'Euchre Sub.'!C4</f>
        <v>Premi</v>
      </c>
      <c r="O203" s="67" t="str">
        <f>+'Euchre Sub.'!D4</f>
        <v>Punts</v>
      </c>
      <c r="P203" s="67" t="str">
        <f>+'Euchre Sub.'!E4</f>
        <v>Partides</v>
      </c>
      <c r="Q203" s="68" t="str">
        <f>+'Euchre Sub.'!F4</f>
        <v>General</v>
      </c>
      <c r="R203" s="16"/>
      <c r="S203" s="16"/>
      <c r="T203" s="66"/>
      <c r="U203" s="66"/>
      <c r="V203" s="67" t="str">
        <f>+Omaha!C4</f>
        <v>Premi</v>
      </c>
      <c r="W203" s="67" t="str">
        <f>+Omaha!D4</f>
        <v>Punts</v>
      </c>
      <c r="X203" s="67" t="str">
        <f>+Omaha!E4</f>
        <v>Partides</v>
      </c>
      <c r="Y203" s="68" t="str">
        <f>+Omaha!F4</f>
        <v>General</v>
      </c>
      <c r="AB203" s="66">
        <f>+Podrida!A4</f>
        <v>0</v>
      </c>
      <c r="AC203" s="66">
        <f>+Podrida!B4</f>
        <v>0</v>
      </c>
      <c r="AD203" s="66" t="str">
        <f>+Podrida!C4</f>
        <v>Premi</v>
      </c>
      <c r="AE203" s="66" t="str">
        <f>+Podrida!D4</f>
        <v>Punts</v>
      </c>
      <c r="AF203" s="66" t="str">
        <f>+Podrida!E4</f>
        <v>Partides</v>
      </c>
      <c r="AG203" s="66" t="str">
        <f>+Podrida!F4</f>
        <v>General</v>
      </c>
      <c r="AR203"/>
    </row>
    <row r="204" spans="3:44" ht="13.5" thickBot="1">
      <c r="C204" s="75"/>
      <c r="D204" s="150">
        <f>+Euchre!A5</f>
        <v>1</v>
      </c>
      <c r="E204" s="95" t="str">
        <f>+Euchre!B5</f>
        <v>Jordi</v>
      </c>
      <c r="F204" s="89">
        <f>+Euchre!C5</f>
        <v>130</v>
      </c>
      <c r="G204" s="90">
        <f>+Euchre!D5</f>
        <v>80</v>
      </c>
      <c r="H204" s="91">
        <f>+Euchre!E5</f>
        <v>37</v>
      </c>
      <c r="I204" s="186">
        <f>+Euchre!F5</f>
        <v>80</v>
      </c>
      <c r="J204" s="16"/>
      <c r="K204" s="16"/>
      <c r="L204" s="150">
        <f>+'Euchre Sub.'!A5</f>
        <v>1</v>
      </c>
      <c r="M204" s="95" t="str">
        <f>+'Euchre Sub.'!B5</f>
        <v>Jordi</v>
      </c>
      <c r="N204" s="89">
        <f>+'Euchre Sub.'!C5</f>
        <v>20</v>
      </c>
      <c r="O204" s="90">
        <f>+'Euchre Sub.'!D5</f>
        <v>15</v>
      </c>
      <c r="P204" s="91">
        <f>+'Euchre Sub.'!E5</f>
        <v>5</v>
      </c>
      <c r="Q204" s="186">
        <f>+'Euchre Sub.'!F5</f>
        <v>0</v>
      </c>
      <c r="R204" s="16"/>
      <c r="S204" s="16"/>
      <c r="T204" s="23">
        <f>+Omaha!A5</f>
        <v>1</v>
      </c>
      <c r="U204" s="23" t="str">
        <f>+Omaha!B5</f>
        <v>Mariajo</v>
      </c>
      <c r="V204" s="111">
        <f>+Omaha!C5</f>
        <v>10</v>
      </c>
      <c r="W204" s="90">
        <f>+Omaha!D5</f>
        <v>19</v>
      </c>
      <c r="X204" s="96">
        <f>+Omaha!E5</f>
        <v>1</v>
      </c>
      <c r="Y204" s="372">
        <f>+Omaha!F5</f>
        <v>0</v>
      </c>
      <c r="AB204" s="66">
        <f>+Podrida!A5</f>
        <v>1</v>
      </c>
      <c r="AC204" s="66" t="str">
        <f>+Podrida!B5</f>
        <v>Carles</v>
      </c>
      <c r="AD204" s="111">
        <f>+Podrida!C5</f>
        <v>10</v>
      </c>
      <c r="AE204" s="90">
        <f>+Podrida!D5</f>
        <v>87</v>
      </c>
      <c r="AF204" s="96">
        <f>+Podrida!E5</f>
        <v>2</v>
      </c>
      <c r="AG204" s="372">
        <f>+Podrida!F5</f>
        <v>0</v>
      </c>
      <c r="AR204"/>
    </row>
    <row r="205" spans="3:44" ht="13.5" thickBot="1">
      <c r="C205" s="75"/>
      <c r="D205" s="150">
        <f>+Euchre!A6</f>
        <v>2</v>
      </c>
      <c r="E205" s="95" t="str">
        <f>+Euchre!B6</f>
        <v>Núria</v>
      </c>
      <c r="F205" s="89">
        <f>+Euchre!C6</f>
        <v>30</v>
      </c>
      <c r="G205" s="90">
        <f>+Euchre!D6</f>
        <v>14</v>
      </c>
      <c r="H205" s="91">
        <f>+Euchre!E6</f>
        <v>7</v>
      </c>
      <c r="I205" s="186">
        <f>+Euchre!F6</f>
        <v>40</v>
      </c>
      <c r="J205" s="16"/>
      <c r="K205" s="16"/>
      <c r="L205" s="150">
        <f>+'Euchre Sub.'!A6</f>
        <v>2</v>
      </c>
      <c r="M205" s="95" t="str">
        <f>+'Euchre Sub.'!B6</f>
        <v>Sebas</v>
      </c>
      <c r="N205" s="89">
        <f>+'Euchre Sub.'!C6</f>
        <v>0</v>
      </c>
      <c r="O205" s="90">
        <f>+'Euchre Sub.'!D6</f>
        <v>55</v>
      </c>
      <c r="P205" s="91">
        <f>+'Euchre Sub.'!E6</f>
        <v>5</v>
      </c>
      <c r="Q205" s="186">
        <f>+'Euchre Sub.'!F6</f>
        <v>0</v>
      </c>
      <c r="R205" s="16"/>
      <c r="S205" s="16"/>
      <c r="T205" s="23">
        <f>+Omaha!A6</f>
        <v>2</v>
      </c>
      <c r="U205" s="23" t="str">
        <f>+Omaha!B6</f>
        <v>Jordi</v>
      </c>
      <c r="V205" s="111">
        <f>+Omaha!C6</f>
        <v>4</v>
      </c>
      <c r="W205" s="90">
        <f>+Omaha!D6</f>
        <v>18</v>
      </c>
      <c r="X205" s="96">
        <f>+Omaha!E6</f>
        <v>1</v>
      </c>
      <c r="Y205" s="372">
        <f>+Omaha!F6</f>
        <v>0</v>
      </c>
      <c r="AB205" s="66">
        <f>+Podrida!A6</f>
        <v>2</v>
      </c>
      <c r="AC205" s="66" t="str">
        <f>+Podrida!B6</f>
        <v>Nogué</v>
      </c>
      <c r="AD205" s="111">
        <f>+Podrida!C6</f>
        <v>10</v>
      </c>
      <c r="AE205" s="90">
        <f>+Podrida!D6</f>
        <v>84.5</v>
      </c>
      <c r="AF205" s="96">
        <f>+Podrida!E6</f>
        <v>2</v>
      </c>
      <c r="AG205" s="372">
        <f>+Podrida!F6</f>
        <v>0</v>
      </c>
      <c r="AR205"/>
    </row>
    <row r="206" spans="3:44" ht="13.5" thickBot="1">
      <c r="C206" s="75"/>
      <c r="D206" s="150">
        <f>+Euchre!A7</f>
        <v>3</v>
      </c>
      <c r="E206" s="95" t="str">
        <f>+Euchre!B7</f>
        <v>Marko</v>
      </c>
      <c r="F206" s="89">
        <f>+Euchre!C7</f>
        <v>0</v>
      </c>
      <c r="G206" s="90">
        <f>+Euchre!D7</f>
        <v>8</v>
      </c>
      <c r="H206" s="91">
        <f>+Euchre!E7</f>
        <v>10</v>
      </c>
      <c r="I206" s="186">
        <f>+Euchre!F7</f>
        <v>20</v>
      </c>
      <c r="J206" s="16"/>
      <c r="K206" s="16"/>
      <c r="L206" s="150">
        <f>+'Euchre Sub.'!A7</f>
        <v>3</v>
      </c>
      <c r="M206" s="95" t="str">
        <f>+'Euchre Sub.'!B7</f>
        <v>Grau</v>
      </c>
      <c r="N206" s="89">
        <f>+'Euchre Sub.'!C7</f>
        <v>0</v>
      </c>
      <c r="O206" s="90">
        <f>+'Euchre Sub.'!D7</f>
        <v>0</v>
      </c>
      <c r="P206" s="91">
        <f>+'Euchre Sub.'!E7</f>
        <v>1</v>
      </c>
      <c r="Q206" s="186">
        <f>+'Euchre Sub.'!F7</f>
        <v>0</v>
      </c>
      <c r="R206" s="16"/>
      <c r="S206" s="16"/>
      <c r="T206" s="23">
        <f>+Omaha!A7</f>
        <v>3</v>
      </c>
      <c r="U206" s="23" t="str">
        <f>+Omaha!B7</f>
        <v>Nin</v>
      </c>
      <c r="V206" s="111">
        <f>+Omaha!C7</f>
        <v>-4</v>
      </c>
      <c r="W206" s="90">
        <f>+Omaha!D7</f>
        <v>3</v>
      </c>
      <c r="X206" s="96">
        <f>+Omaha!E7</f>
        <v>1</v>
      </c>
      <c r="Y206" s="372">
        <f>+Omaha!F7</f>
        <v>0</v>
      </c>
      <c r="AB206" s="66">
        <f>+Podrida!A7</f>
        <v>3</v>
      </c>
      <c r="AC206" s="66" t="str">
        <f>+Podrida!B7</f>
        <v>Amanda</v>
      </c>
      <c r="AD206" s="111">
        <f>+Podrida!C7</f>
        <v>10</v>
      </c>
      <c r="AE206" s="90">
        <f>+Podrida!D7</f>
        <v>68</v>
      </c>
      <c r="AF206" s="96">
        <f>+Podrida!E7</f>
        <v>1</v>
      </c>
      <c r="AG206" s="372">
        <f>+Podrida!F7</f>
        <v>0</v>
      </c>
      <c r="AR206"/>
    </row>
    <row r="207" spans="3:44" ht="13.5" thickBot="1">
      <c r="C207" s="75"/>
      <c r="D207" s="150">
        <f>+Euchre!A8</f>
        <v>4</v>
      </c>
      <c r="E207" s="95" t="str">
        <f>+Euchre!B8</f>
        <v>Xavier</v>
      </c>
      <c r="F207" s="89">
        <f>+Euchre!C8</f>
        <v>-10</v>
      </c>
      <c r="G207" s="90">
        <f>+Euchre!D8</f>
        <v>-13</v>
      </c>
      <c r="H207" s="91">
        <f>+Euchre!E8</f>
        <v>11</v>
      </c>
      <c r="I207" s="186">
        <f>+Euchre!F8</f>
        <v>10</v>
      </c>
      <c r="J207" s="16"/>
      <c r="K207" s="16"/>
      <c r="L207" s="150">
        <f>+'Euchre Sub.'!A8</f>
        <v>4</v>
      </c>
      <c r="M207" s="95" t="str">
        <f>+'Euchre Sub.'!B8</f>
        <v>Goretti</v>
      </c>
      <c r="N207" s="89">
        <f>+'Euchre Sub.'!C8</f>
        <v>0</v>
      </c>
      <c r="O207" s="90">
        <f>+'Euchre Sub.'!D8</f>
        <v>0</v>
      </c>
      <c r="P207" s="91">
        <f>+'Euchre Sub.'!E8</f>
        <v>1</v>
      </c>
      <c r="Q207" s="186">
        <f>+'Euchre Sub.'!F8</f>
        <v>0</v>
      </c>
      <c r="R207" s="16"/>
      <c r="S207" s="16"/>
      <c r="T207" s="23">
        <f>+Omaha!A8</f>
        <v>4</v>
      </c>
      <c r="U207" s="23" t="str">
        <f>+Omaha!B8</f>
        <v>Carles</v>
      </c>
      <c r="V207" s="111">
        <f>+Omaha!C8</f>
        <v>-10</v>
      </c>
      <c r="W207" s="90">
        <f>+Omaha!D8</f>
        <v>40</v>
      </c>
      <c r="X207" s="96">
        <f>+Omaha!E8</f>
        <v>1</v>
      </c>
      <c r="Y207" s="372">
        <f>+Omaha!F8</f>
        <v>0</v>
      </c>
      <c r="AB207" s="66">
        <f>+Podrida!A8</f>
        <v>4</v>
      </c>
      <c r="AC207" s="66" t="str">
        <f>+Podrida!B8</f>
        <v>Sebas</v>
      </c>
      <c r="AD207" s="111">
        <f>+Podrida!C8</f>
        <v>6</v>
      </c>
      <c r="AE207" s="90">
        <f>+Podrida!D8</f>
        <v>78.75</v>
      </c>
      <c r="AF207" s="96">
        <f>+Podrida!E8</f>
        <v>4</v>
      </c>
      <c r="AG207" s="372">
        <f>+Podrida!F8</f>
        <v>0</v>
      </c>
      <c r="AR207"/>
    </row>
    <row r="208" spans="3:44" ht="13.5" thickBot="1">
      <c r="C208" s="75"/>
      <c r="D208" s="150">
        <f>+Euchre!A9</f>
        <v>5</v>
      </c>
      <c r="E208" s="95" t="str">
        <f>+Euchre!B9</f>
        <v>Grau</v>
      </c>
      <c r="F208" s="89">
        <f>+Euchre!C9</f>
        <v>-10</v>
      </c>
      <c r="G208" s="90">
        <f>+Euchre!D9</f>
        <v>-18</v>
      </c>
      <c r="H208" s="91">
        <f>+Euchre!E9</f>
        <v>7</v>
      </c>
      <c r="I208" s="186">
        <f>+Euchre!F9</f>
        <v>5</v>
      </c>
      <c r="J208" s="16"/>
      <c r="K208" s="16"/>
      <c r="L208" s="150">
        <f>+'Euchre Sub.'!A9</f>
        <v>5</v>
      </c>
      <c r="M208" s="95" t="str">
        <f>+'Euchre Sub.'!B9</f>
        <v>Nogué</v>
      </c>
      <c r="N208" s="89">
        <f>+'Euchre Sub.'!C9</f>
        <v>0</v>
      </c>
      <c r="O208" s="90">
        <f>+'Euchre Sub.'!D9</f>
        <v>-10</v>
      </c>
      <c r="P208" s="91">
        <f>+'Euchre Sub.'!E9</f>
        <v>2</v>
      </c>
      <c r="Q208" s="186">
        <f>+'Euchre Sub.'!F9</f>
        <v>0</v>
      </c>
      <c r="R208" s="16"/>
      <c r="S208" s="16"/>
      <c r="U208" s="16"/>
      <c r="V208" s="16"/>
      <c r="AB208" s="66">
        <f>+Podrida!A9</f>
        <v>5</v>
      </c>
      <c r="AC208" s="66" t="str">
        <f>+Podrida!B9</f>
        <v>Mariajo</v>
      </c>
      <c r="AD208" s="111">
        <f>+Podrida!C9</f>
        <v>4</v>
      </c>
      <c r="AE208" s="90">
        <f>+Podrida!D9</f>
        <v>65</v>
      </c>
      <c r="AF208" s="96">
        <f>+Podrida!E9</f>
        <v>1</v>
      </c>
      <c r="AG208" s="372">
        <f>+Podrida!F9</f>
        <v>0</v>
      </c>
      <c r="AR208"/>
    </row>
    <row r="209" spans="3:44" ht="13.5" thickBot="1">
      <c r="C209" s="75"/>
      <c r="D209" s="150">
        <f>+Euchre!A10</f>
        <v>6</v>
      </c>
      <c r="E209" s="95" t="str">
        <f>+Euchre!B10</f>
        <v>Sebas</v>
      </c>
      <c r="F209" s="89">
        <f>+Euchre!C10</f>
        <v>-60</v>
      </c>
      <c r="G209" s="90">
        <f>+Euchre!D10</f>
        <v>-5</v>
      </c>
      <c r="H209" s="91">
        <f>+Euchre!E10</f>
        <v>32</v>
      </c>
      <c r="I209" s="186">
        <f>+Euchre!F10</f>
        <v>0</v>
      </c>
      <c r="J209" s="16"/>
      <c r="K209" s="16"/>
      <c r="L209" s="150">
        <f>+'Euchre Sub.'!A10</f>
        <v>6</v>
      </c>
      <c r="M209" s="95" t="str">
        <f>+'Euchre Sub.'!B10</f>
        <v>Núria</v>
      </c>
      <c r="N209" s="89">
        <f>+'Euchre Sub.'!C10</f>
        <v>0</v>
      </c>
      <c r="O209" s="90">
        <f>+'Euchre Sub.'!D10</f>
        <v>-55</v>
      </c>
      <c r="P209" s="91">
        <f>+'Euchre Sub.'!E10</f>
        <v>4</v>
      </c>
      <c r="Q209" s="186">
        <f>+'Euchre Sub.'!F10</f>
        <v>0</v>
      </c>
      <c r="R209" s="16"/>
      <c r="S209" s="16"/>
      <c r="U209" s="16"/>
      <c r="V209" s="16"/>
      <c r="AB209" s="66">
        <f>+Podrida!A10</f>
        <v>6</v>
      </c>
      <c r="AC209" s="66" t="str">
        <f>+Podrida!B10</f>
        <v>Grau</v>
      </c>
      <c r="AD209" s="111">
        <f>+Podrida!C10</f>
        <v>4</v>
      </c>
      <c r="AE209" s="90">
        <f>+Podrida!D10</f>
        <v>55</v>
      </c>
      <c r="AF209" s="96">
        <f>+Podrida!E10</f>
        <v>2</v>
      </c>
      <c r="AG209" s="372">
        <f>+Podrida!F10</f>
        <v>0</v>
      </c>
      <c r="AR209"/>
    </row>
    <row r="210" spans="3:44" ht="13.5" thickBot="1">
      <c r="C210" s="75"/>
      <c r="D210" s="150">
        <f>+Euchre!A11</f>
        <v>7</v>
      </c>
      <c r="E210" s="95" t="str">
        <f>+Euchre!B11</f>
        <v>Lluisa</v>
      </c>
      <c r="F210" s="89">
        <f>+Euchre!C11</f>
        <v>-80</v>
      </c>
      <c r="G210" s="90">
        <f>+Euchre!D11</f>
        <v>-46</v>
      </c>
      <c r="H210" s="91">
        <f>+Euchre!E11</f>
        <v>14</v>
      </c>
      <c r="I210" s="186">
        <f>+Euchre!F11</f>
        <v>0</v>
      </c>
      <c r="J210" s="16"/>
      <c r="K210" s="16"/>
      <c r="L210" s="150">
        <f>+'Euchre Sub.'!A11</f>
        <v>7</v>
      </c>
      <c r="M210" s="95" t="str">
        <f>+'Euchre Sub.'!B11</f>
        <v>Òscar</v>
      </c>
      <c r="N210" s="89">
        <f>+'Euchre Sub.'!C11</f>
        <v>-20</v>
      </c>
      <c r="O210" s="90">
        <f>+'Euchre Sub.'!D11</f>
        <v>-5</v>
      </c>
      <c r="P210" s="91">
        <f>+'Euchre Sub.'!E11</f>
        <v>2</v>
      </c>
      <c r="Q210" s="186">
        <f>+'Euchre Sub.'!F11</f>
        <v>0</v>
      </c>
      <c r="R210" s="16"/>
      <c r="S210" s="16"/>
      <c r="U210" s="16"/>
      <c r="V210" s="16"/>
      <c r="AR210"/>
    </row>
    <row r="211" spans="3:44" ht="13.5" thickBot="1">
      <c r="C211" s="75"/>
      <c r="D211" s="150">
        <f>+Euchre!A12</f>
        <v>8</v>
      </c>
      <c r="E211" s="95" t="str">
        <f>+Euchre!B12</f>
        <v>Gemma</v>
      </c>
      <c r="F211" s="89">
        <f>+Euchre!C12</f>
        <v>30</v>
      </c>
      <c r="G211" s="90">
        <f>+Euchre!D12</f>
        <v>7</v>
      </c>
      <c r="H211" s="91">
        <f>+Euchre!E12</f>
        <v>3</v>
      </c>
      <c r="I211" s="186">
        <f>+Euchre!F12</f>
        <v>0</v>
      </c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U211" s="16"/>
      <c r="V211" s="16"/>
      <c r="AR211"/>
    </row>
    <row r="212" spans="3:44" ht="13.5" thickBot="1">
      <c r="C212" s="75"/>
      <c r="D212" s="150">
        <f>+Euchre!A13</f>
        <v>9</v>
      </c>
      <c r="E212" s="95" t="str">
        <f>+Euchre!B13</f>
        <v>Eito</v>
      </c>
      <c r="F212" s="89">
        <f>+Euchre!C13</f>
        <v>0</v>
      </c>
      <c r="G212" s="90">
        <f>+Euchre!D13</f>
        <v>-9</v>
      </c>
      <c r="H212" s="91">
        <f>+Euchre!E13</f>
        <v>4</v>
      </c>
      <c r="I212" s="186">
        <f>+Euchre!F13</f>
        <v>0</v>
      </c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U212" s="16"/>
      <c r="V212" s="16"/>
      <c r="AR212"/>
    </row>
    <row r="213" spans="3:44" ht="13.5" thickBot="1">
      <c r="C213" s="75"/>
      <c r="D213" s="150">
        <f>+Euchre!A14</f>
        <v>10</v>
      </c>
      <c r="E213" s="95" t="str">
        <f>+Euchre!B14</f>
        <v>Nogué</v>
      </c>
      <c r="F213" s="89">
        <f>+Euchre!C14</f>
        <v>-20</v>
      </c>
      <c r="G213" s="90">
        <f>+Euchre!D14</f>
        <v>-17</v>
      </c>
      <c r="H213" s="91">
        <f>+Euchre!E14</f>
        <v>4</v>
      </c>
      <c r="I213" s="186">
        <f>+Euchre!F14</f>
        <v>0</v>
      </c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U213" s="16"/>
      <c r="V213" s="16"/>
      <c r="AR213"/>
    </row>
    <row r="214" spans="3:44" ht="13.5" thickBot="1">
      <c r="C214" s="75"/>
      <c r="D214" s="150">
        <f>+Euchre!A15</f>
        <v>11</v>
      </c>
      <c r="E214" s="95" t="str">
        <f>+Euchre!B15</f>
        <v>Lleixà</v>
      </c>
      <c r="F214" s="89">
        <f>+Euchre!C15</f>
        <v>-40</v>
      </c>
      <c r="G214" s="90">
        <f>+Euchre!D15</f>
        <v>-19</v>
      </c>
      <c r="H214" s="91">
        <f>+Euchre!E15</f>
        <v>4</v>
      </c>
      <c r="I214" s="186">
        <f>+Euchre!F15</f>
        <v>0</v>
      </c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U214" s="16"/>
      <c r="V214" s="16"/>
      <c r="AR214"/>
    </row>
    <row r="215" spans="3:44">
      <c r="C215" s="75"/>
      <c r="D215" s="16"/>
      <c r="E215" s="16"/>
      <c r="H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U215" s="16"/>
      <c r="V215" s="16"/>
      <c r="AR215"/>
    </row>
    <row r="216" spans="3:44">
      <c r="C216" s="75"/>
      <c r="D216" s="5" t="str">
        <f>+Buti3!A1</f>
        <v>BUTI3</v>
      </c>
      <c r="J216" s="16"/>
      <c r="K216" s="16"/>
      <c r="L216" s="5" t="str">
        <f>+Canasta!A1</f>
        <v>CANASTA</v>
      </c>
      <c r="R216" s="16"/>
      <c r="S216" s="16"/>
      <c r="T216" s="5" t="str">
        <f>+'4 Duros'!A1</f>
        <v>4 DUROS</v>
      </c>
      <c r="AB216" s="5" t="str">
        <f>+Pumba!A1</f>
        <v>PUMBA</v>
      </c>
      <c r="AR216"/>
    </row>
    <row r="217" spans="3:44" ht="13.5" thickBot="1">
      <c r="C217" s="75"/>
      <c r="J217" s="16"/>
      <c r="K217" s="16"/>
      <c r="R217" s="16"/>
      <c r="S217" s="16"/>
      <c r="AR217"/>
    </row>
    <row r="218" spans="3:44" ht="13.5" thickBot="1">
      <c r="C218" s="75"/>
      <c r="D218" s="88"/>
      <c r="E218" s="66"/>
      <c r="F218" s="67" t="str">
        <f>+Buti3!C4</f>
        <v>Premi</v>
      </c>
      <c r="G218" s="67" t="str">
        <f>+Buti3!D4</f>
        <v>Punts</v>
      </c>
      <c r="H218" s="67" t="str">
        <f>+Buti3!E4</f>
        <v>Partides</v>
      </c>
      <c r="I218" s="68" t="str">
        <f>+Buti3!F4</f>
        <v>General</v>
      </c>
      <c r="J218" s="16"/>
      <c r="K218" s="16"/>
      <c r="L218" s="88"/>
      <c r="M218" s="66"/>
      <c r="N218" s="67" t="str">
        <f>+Canasta!C4</f>
        <v>Premi</v>
      </c>
      <c r="O218" s="67" t="str">
        <f>+Canasta!D4</f>
        <v>Punts</v>
      </c>
      <c r="P218" s="67" t="str">
        <f>+Canasta!E4</f>
        <v>Partides</v>
      </c>
      <c r="Q218" s="68" t="str">
        <f>+Canasta!F4</f>
        <v>General</v>
      </c>
      <c r="R218" s="16"/>
      <c r="S218" s="16"/>
      <c r="T218" s="19"/>
      <c r="U218" s="19"/>
      <c r="V218" s="20" t="str">
        <f>+'4 Duros'!C4</f>
        <v>Premi</v>
      </c>
      <c r="W218" s="21" t="str">
        <f>+'4 Duros'!D4</f>
        <v>Punts</v>
      </c>
      <c r="X218" s="21" t="str">
        <f>+'4 Duros'!E4</f>
        <v>Partides</v>
      </c>
      <c r="Y218" s="22" t="str">
        <f>+'4 Duros'!F4</f>
        <v>General</v>
      </c>
      <c r="AB218" s="66"/>
      <c r="AC218" s="66"/>
      <c r="AD218" s="67" t="str">
        <f>+Pumba!C4</f>
        <v>Premi</v>
      </c>
      <c r="AE218" s="67" t="str">
        <f>+Pumba!D4</f>
        <v>Punts</v>
      </c>
      <c r="AF218" s="67" t="str">
        <f>+Pumba!E4</f>
        <v>Partides</v>
      </c>
      <c r="AG218" s="68" t="str">
        <f>+Pumba!F4</f>
        <v>General</v>
      </c>
      <c r="AR218"/>
    </row>
    <row r="219" spans="3:44" ht="13.5" thickBot="1">
      <c r="C219" s="75"/>
      <c r="D219" s="150">
        <f>+Buti3!A5</f>
        <v>1</v>
      </c>
      <c r="E219" s="95" t="str">
        <f>+Buti3!B5</f>
        <v>Jordi</v>
      </c>
      <c r="F219" s="89">
        <f>+Buti3!C5</f>
        <v>20</v>
      </c>
      <c r="G219" s="90">
        <f>+Buti3!D5</f>
        <v>103</v>
      </c>
      <c r="H219" s="91">
        <f>+Buti3!E5</f>
        <v>5</v>
      </c>
      <c r="I219" s="186">
        <f>+Buti3!F5</f>
        <v>0</v>
      </c>
      <c r="J219" s="16"/>
      <c r="K219" s="16"/>
      <c r="L219" s="150">
        <f>+Canasta!A5</f>
        <v>1</v>
      </c>
      <c r="M219" s="95" t="str">
        <f>+Canasta!B5</f>
        <v>Mariajo</v>
      </c>
      <c r="N219" s="89">
        <f>+Canasta!C5</f>
        <v>110</v>
      </c>
      <c r="O219" s="90">
        <f>+Canasta!D5</f>
        <v>643.77049180327867</v>
      </c>
      <c r="P219" s="91">
        <f>+Canasta!E5</f>
        <v>61</v>
      </c>
      <c r="Q219" s="186">
        <f>+Canasta!F5</f>
        <v>80</v>
      </c>
      <c r="R219" s="16"/>
      <c r="S219" s="16"/>
      <c r="T219" s="150">
        <f>+'4 Duros'!A5</f>
        <v>1</v>
      </c>
      <c r="U219" s="23" t="str">
        <f>+'4 Duros'!B5</f>
        <v>Gemma</v>
      </c>
      <c r="V219" s="47">
        <f>+'4 Duros'!C5</f>
        <v>12.5</v>
      </c>
      <c r="W219" s="49">
        <f>+'4 Duros'!D5</f>
        <v>30</v>
      </c>
      <c r="X219" s="45">
        <f>+'4 Duros'!E5</f>
        <v>8</v>
      </c>
      <c r="Y219" s="186">
        <f>+'4 Duros'!F5</f>
        <v>80</v>
      </c>
      <c r="AB219" s="150">
        <f>+Pumba!A5</f>
        <v>1</v>
      </c>
      <c r="AC219" s="23" t="str">
        <f>+Pumba!B5</f>
        <v>Jordi</v>
      </c>
      <c r="AD219" s="111">
        <f>+Pumba!C5</f>
        <v>74</v>
      </c>
      <c r="AE219" s="100">
        <f>+Pumba!D5</f>
        <v>9.5833333333333339</v>
      </c>
      <c r="AF219" s="91">
        <f>+Pumba!E5</f>
        <v>21</v>
      </c>
      <c r="AG219" s="186">
        <f>+Pumba!F5</f>
        <v>80</v>
      </c>
      <c r="AR219"/>
    </row>
    <row r="220" spans="3:44" ht="13.5" thickBot="1">
      <c r="C220" s="75"/>
      <c r="D220" s="150">
        <f>+Buti3!A6</f>
        <v>2</v>
      </c>
      <c r="E220" s="95" t="str">
        <f>+Buti3!B6</f>
        <v>Ferrer</v>
      </c>
      <c r="F220" s="89">
        <f>+Buti3!C6</f>
        <v>10</v>
      </c>
      <c r="G220" s="90">
        <f>+Buti3!D6</f>
        <v>32</v>
      </c>
      <c r="H220" s="91">
        <f>+Buti3!E6</f>
        <v>2</v>
      </c>
      <c r="I220" s="186">
        <f>+Buti3!F6</f>
        <v>0</v>
      </c>
      <c r="J220" s="16"/>
      <c r="K220" s="16"/>
      <c r="L220" s="150">
        <f>+Canasta!A6</f>
        <v>2</v>
      </c>
      <c r="M220" s="95" t="str">
        <f>+Canasta!B6</f>
        <v>Beli</v>
      </c>
      <c r="N220" s="89">
        <f>+Canasta!C6</f>
        <v>50</v>
      </c>
      <c r="O220" s="90">
        <f>+Canasta!D6</f>
        <v>139.18181818181819</v>
      </c>
      <c r="P220" s="91">
        <f>+Canasta!E6</f>
        <v>55</v>
      </c>
      <c r="Q220" s="186">
        <f>+Canasta!F6</f>
        <v>40</v>
      </c>
      <c r="R220" s="16"/>
      <c r="S220" s="16"/>
      <c r="T220" s="150">
        <f>+'4 Duros'!A6</f>
        <v>2</v>
      </c>
      <c r="U220" s="23" t="str">
        <f>+'4 Duros'!B6</f>
        <v>Sebas</v>
      </c>
      <c r="V220" s="47">
        <f>+'4 Duros'!C6</f>
        <v>11.5</v>
      </c>
      <c r="W220" s="49">
        <f>+'4 Duros'!D6</f>
        <v>-4</v>
      </c>
      <c r="X220" s="45">
        <f>+'4 Duros'!E6</f>
        <v>9</v>
      </c>
      <c r="Y220" s="186">
        <f>+'4 Duros'!F6</f>
        <v>40</v>
      </c>
      <c r="AB220" s="150">
        <f>+Pumba!A6</f>
        <v>2</v>
      </c>
      <c r="AC220" s="23" t="str">
        <f>+Pumba!B6</f>
        <v>Núria</v>
      </c>
      <c r="AD220" s="111">
        <f>+Pumba!C6</f>
        <v>46</v>
      </c>
      <c r="AE220" s="100">
        <f>+Pumba!D6</f>
        <v>13.402173913043478</v>
      </c>
      <c r="AF220" s="91">
        <f>+Pumba!E6</f>
        <v>20</v>
      </c>
      <c r="AG220" s="186">
        <f>+Pumba!F6</f>
        <v>40</v>
      </c>
      <c r="AR220"/>
    </row>
    <row r="221" spans="3:44" ht="13.5" thickBot="1">
      <c r="C221" s="75"/>
      <c r="D221" s="150">
        <f>+Buti3!A7</f>
        <v>3</v>
      </c>
      <c r="E221" s="95" t="str">
        <f>+Buti3!B7</f>
        <v>Goretti</v>
      </c>
      <c r="F221" s="89">
        <f>+Buti3!C7</f>
        <v>0</v>
      </c>
      <c r="G221" s="90">
        <f>+Buti3!D7</f>
        <v>16</v>
      </c>
      <c r="H221" s="91">
        <f>+Buti3!E7</f>
        <v>2</v>
      </c>
      <c r="I221" s="186">
        <f>+Buti3!F7</f>
        <v>0</v>
      </c>
      <c r="J221" s="16"/>
      <c r="K221" s="16"/>
      <c r="L221" s="150">
        <f>+Canasta!A7</f>
        <v>3</v>
      </c>
      <c r="M221" s="95" t="str">
        <f>+Canasta!B7</f>
        <v>Juani</v>
      </c>
      <c r="N221" s="89">
        <f>+Canasta!C7</f>
        <v>20</v>
      </c>
      <c r="O221" s="90">
        <f>+Canasta!D7</f>
        <v>53.642857142857146</v>
      </c>
      <c r="P221" s="91">
        <f>+Canasta!E7</f>
        <v>35</v>
      </c>
      <c r="Q221" s="186">
        <f>+Canasta!F7</f>
        <v>20</v>
      </c>
      <c r="R221" s="16"/>
      <c r="S221" s="16"/>
      <c r="T221" s="150">
        <f>+'4 Duros'!A7</f>
        <v>3</v>
      </c>
      <c r="U221" s="23" t="str">
        <f>+'4 Duros'!B7</f>
        <v>Jordi</v>
      </c>
      <c r="V221" s="47">
        <f>+'4 Duros'!C7</f>
        <v>6</v>
      </c>
      <c r="W221" s="49">
        <f>+'4 Duros'!D7</f>
        <v>26</v>
      </c>
      <c r="X221" s="45">
        <f>+'4 Duros'!E7</f>
        <v>10</v>
      </c>
      <c r="Y221" s="186">
        <f>+'4 Duros'!F7</f>
        <v>20</v>
      </c>
      <c r="AB221" s="150">
        <f>+Pumba!A7</f>
        <v>3</v>
      </c>
      <c r="AC221" s="23" t="str">
        <f>+Pumba!B7</f>
        <v>Montse</v>
      </c>
      <c r="AD221" s="111">
        <f>+Pumba!C7</f>
        <v>-44</v>
      </c>
      <c r="AE221" s="100">
        <f>+Pumba!D7</f>
        <v>19.600000000000001</v>
      </c>
      <c r="AF221" s="91">
        <f>+Pumba!E7</f>
        <v>12</v>
      </c>
      <c r="AG221" s="186">
        <f>+Pumba!F7</f>
        <v>20</v>
      </c>
      <c r="AR221"/>
    </row>
    <row r="222" spans="3:44" ht="13.5" thickBot="1">
      <c r="C222" s="75"/>
      <c r="D222" s="150">
        <f>+Buti3!A8</f>
        <v>4</v>
      </c>
      <c r="E222" s="95" t="str">
        <f>+Buti3!B8</f>
        <v>Sebas</v>
      </c>
      <c r="F222" s="89">
        <f>+Buti3!C8</f>
        <v>-10</v>
      </c>
      <c r="G222" s="90">
        <f>+Buti3!D8</f>
        <v>-10</v>
      </c>
      <c r="H222" s="91">
        <f>+Buti3!E8</f>
        <v>2</v>
      </c>
      <c r="I222" s="186">
        <f>+Buti3!F8</f>
        <v>0</v>
      </c>
      <c r="J222" s="16"/>
      <c r="K222" s="16"/>
      <c r="L222" s="150">
        <f>+Canasta!A8</f>
        <v>4</v>
      </c>
      <c r="M222" s="95" t="str">
        <f>+Canasta!B8</f>
        <v>Mari</v>
      </c>
      <c r="N222" s="89">
        <f>+Canasta!C8</f>
        <v>-40</v>
      </c>
      <c r="O222" s="90">
        <f>+Canasta!D8</f>
        <v>-858.75</v>
      </c>
      <c r="P222" s="91">
        <f>+Canasta!E8</f>
        <v>28</v>
      </c>
      <c r="Q222" s="186">
        <f>+Canasta!F8</f>
        <v>10</v>
      </c>
      <c r="R222" s="16"/>
      <c r="S222" s="16"/>
      <c r="T222" s="150">
        <f>+'4 Duros'!A8</f>
        <v>4</v>
      </c>
      <c r="U222" s="23" t="str">
        <f>+'4 Duros'!B8</f>
        <v>Nogué</v>
      </c>
      <c r="V222" s="47">
        <f>+'4 Duros'!C8</f>
        <v>-3</v>
      </c>
      <c r="W222" s="49">
        <f>+'4 Duros'!D8</f>
        <v>-28</v>
      </c>
      <c r="X222" s="45">
        <f>+'4 Duros'!E8</f>
        <v>7</v>
      </c>
      <c r="Y222" s="186">
        <f>+'4 Duros'!F8</f>
        <v>10</v>
      </c>
      <c r="AB222" s="150">
        <f>+Pumba!A8</f>
        <v>4</v>
      </c>
      <c r="AC222" s="23" t="str">
        <f>+Pumba!B8</f>
        <v>Sebas</v>
      </c>
      <c r="AD222" s="111">
        <f>+Pumba!C8</f>
        <v>-75</v>
      </c>
      <c r="AE222" s="100">
        <f>+Pumba!D8</f>
        <v>16.345238095238095</v>
      </c>
      <c r="AF222" s="91">
        <f>+Pumba!E8</f>
        <v>18</v>
      </c>
      <c r="AG222" s="186">
        <f>+Pumba!F8</f>
        <v>10</v>
      </c>
      <c r="AR222"/>
    </row>
    <row r="223" spans="3:44" ht="13.5" thickBot="1">
      <c r="C223" s="75"/>
      <c r="D223" s="150">
        <f>+Buti3!A9</f>
        <v>5</v>
      </c>
      <c r="E223" s="95" t="str">
        <f>+Buti3!B9</f>
        <v>Núria</v>
      </c>
      <c r="F223" s="89">
        <f>+Buti3!C9</f>
        <v>-10</v>
      </c>
      <c r="G223" s="90">
        <f>+Buti3!D9</f>
        <v>-37</v>
      </c>
      <c r="H223" s="91">
        <f>+Buti3!E9</f>
        <v>3</v>
      </c>
      <c r="I223" s="186">
        <f>+Buti3!F9</f>
        <v>0</v>
      </c>
      <c r="J223" s="16"/>
      <c r="K223" s="16"/>
      <c r="L223" s="150">
        <f>+Canasta!A9</f>
        <v>5</v>
      </c>
      <c r="M223" s="95" t="str">
        <f>+Canasta!B9</f>
        <v>Tere</v>
      </c>
      <c r="N223" s="89">
        <f>+Canasta!C9</f>
        <v>-60</v>
      </c>
      <c r="O223" s="90">
        <f>+Canasta!D9</f>
        <v>-70.380434782608702</v>
      </c>
      <c r="P223" s="91">
        <f>+Canasta!E9</f>
        <v>46</v>
      </c>
      <c r="Q223" s="186">
        <f>+Canasta!F9</f>
        <v>5</v>
      </c>
      <c r="R223" s="16"/>
      <c r="S223" s="16"/>
      <c r="T223" s="150">
        <f>+'4 Duros'!A9</f>
        <v>5</v>
      </c>
      <c r="U223" s="23" t="str">
        <f>+'4 Duros'!B9</f>
        <v>Núria</v>
      </c>
      <c r="V223" s="47">
        <f>+'4 Duros'!C9</f>
        <v>-21</v>
      </c>
      <c r="W223" s="49">
        <f>+'4 Duros'!D9</f>
        <v>-16</v>
      </c>
      <c r="X223" s="45">
        <f>+'4 Duros'!E9</f>
        <v>10</v>
      </c>
      <c r="Y223" s="186">
        <f>+'4 Duros'!F9</f>
        <v>5</v>
      </c>
      <c r="AB223" s="150">
        <f>+Pumba!A9</f>
        <v>5</v>
      </c>
      <c r="AC223" s="23" t="str">
        <f>+Pumba!B9</f>
        <v>Gemma</v>
      </c>
      <c r="AD223" s="111">
        <f>+Pumba!C9</f>
        <v>1</v>
      </c>
      <c r="AE223" s="100">
        <f>+Pumba!D9</f>
        <v>15.857142857142858</v>
      </c>
      <c r="AF223" s="91">
        <f>+Pumba!E9</f>
        <v>3</v>
      </c>
      <c r="AG223" s="186">
        <f>+Pumba!F9</f>
        <v>0</v>
      </c>
      <c r="AR223"/>
    </row>
    <row r="224" spans="3:44" ht="13.5" thickBot="1">
      <c r="C224" s="75"/>
      <c r="D224" s="16"/>
      <c r="E224" s="16"/>
      <c r="H224" s="16"/>
      <c r="J224" s="16"/>
      <c r="K224" s="16"/>
      <c r="L224" s="150">
        <f>+Canasta!A10</f>
        <v>6</v>
      </c>
      <c r="M224" s="95" t="str">
        <f>+Canasta!B10</f>
        <v>Mayte</v>
      </c>
      <c r="N224" s="89">
        <f>+Canasta!C10</f>
        <v>-80</v>
      </c>
      <c r="O224" s="90">
        <f>+Canasta!D10</f>
        <v>-789.23076923076928</v>
      </c>
      <c r="P224" s="91">
        <f>+Canasta!E10</f>
        <v>26</v>
      </c>
      <c r="Q224" s="186">
        <f>+Canasta!F10</f>
        <v>0</v>
      </c>
      <c r="R224" s="16"/>
      <c r="S224" s="16"/>
      <c r="T224" s="150">
        <f>+'4 Duros'!A10</f>
        <v>6</v>
      </c>
      <c r="U224" s="23" t="str">
        <f>+'4 Duros'!B10</f>
        <v>Bibi</v>
      </c>
      <c r="V224" s="47">
        <f>+'4 Duros'!C10</f>
        <v>10</v>
      </c>
      <c r="W224" s="49">
        <f>+'4 Duros'!D10</f>
        <v>16</v>
      </c>
      <c r="X224" s="45">
        <f>+'4 Duros'!E10</f>
        <v>1</v>
      </c>
      <c r="Y224" s="186">
        <f>+'4 Duros'!F10</f>
        <v>0</v>
      </c>
      <c r="AB224" s="150">
        <f>+Pumba!A10</f>
        <v>6</v>
      </c>
      <c r="AC224" s="23" t="str">
        <f>+Pumba!B10</f>
        <v>Oscar</v>
      </c>
      <c r="AD224" s="111">
        <f>+Pumba!C10</f>
        <v>-2</v>
      </c>
      <c r="AE224" s="100">
        <f>+Pumba!D10</f>
        <v>13.25</v>
      </c>
      <c r="AF224" s="91">
        <f>+Pumba!E10</f>
        <v>4</v>
      </c>
      <c r="AG224" s="186">
        <f>+Pumba!F10</f>
        <v>0</v>
      </c>
      <c r="AR224"/>
    </row>
    <row r="225" spans="3:44" ht="13.5" thickBot="1">
      <c r="C225" s="75"/>
      <c r="D225" s="16"/>
      <c r="E225" s="16"/>
      <c r="H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50">
        <f>+'4 Duros'!A11</f>
        <v>7</v>
      </c>
      <c r="U225" s="23" t="str">
        <f>+'4 Duros'!B11</f>
        <v>Balcells</v>
      </c>
      <c r="V225" s="47">
        <f>+'4 Duros'!C11</f>
        <v>-6</v>
      </c>
      <c r="W225" s="49">
        <f>+'4 Duros'!D11</f>
        <v>-4</v>
      </c>
      <c r="X225" s="45">
        <f>+'4 Duros'!E11</f>
        <v>1</v>
      </c>
      <c r="Y225" s="186">
        <f>+'4 Duros'!F11</f>
        <v>0</v>
      </c>
      <c r="AR225"/>
    </row>
    <row r="226" spans="3:44" ht="13.5" thickBot="1">
      <c r="C226" s="75"/>
      <c r="D226" s="16"/>
      <c r="E226" s="16"/>
      <c r="H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50">
        <f>+'4 Duros'!A12</f>
        <v>8</v>
      </c>
      <c r="U226" s="23" t="str">
        <f>+'4 Duros'!B12</f>
        <v>Óscar</v>
      </c>
      <c r="V226" s="47">
        <f>+'4 Duros'!C12</f>
        <v>-10</v>
      </c>
      <c r="W226" s="49">
        <f>+'4 Duros'!D12</f>
        <v>-4</v>
      </c>
      <c r="X226" s="45">
        <f>+'4 Duros'!E12</f>
        <v>1</v>
      </c>
      <c r="Y226" s="186">
        <f>+'4 Duros'!F12</f>
        <v>0</v>
      </c>
      <c r="AR226"/>
    </row>
    <row r="227" spans="3:44">
      <c r="C227" s="75"/>
      <c r="D227" s="16"/>
      <c r="E227" s="16"/>
      <c r="H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U227" s="16"/>
      <c r="V227" s="16"/>
      <c r="AR227"/>
    </row>
    <row r="228" spans="3:44">
      <c r="C228" s="75"/>
      <c r="D228" s="5" t="str">
        <f>+Remigio!A1</f>
        <v>REMIGIO</v>
      </c>
      <c r="J228" s="16"/>
      <c r="K228" s="16"/>
      <c r="L228" s="5" t="str">
        <f>+Cors!A1</f>
        <v>CORS</v>
      </c>
      <c r="S228" s="16"/>
      <c r="T228" s="5" t="str">
        <f>+'1000km'!A1</f>
        <v>1000km</v>
      </c>
      <c r="AR228"/>
    </row>
    <row r="229" spans="3:44" ht="13.5" thickBot="1">
      <c r="C229" s="75"/>
      <c r="J229" s="16"/>
      <c r="K229" s="16"/>
      <c r="S229" s="16"/>
      <c r="AR229"/>
    </row>
    <row r="230" spans="3:44" ht="13.5" thickBot="1">
      <c r="C230" s="75"/>
      <c r="D230" s="88"/>
      <c r="E230" s="66"/>
      <c r="F230" s="67" t="str">
        <f>+Remigio!C4</f>
        <v>Premio</v>
      </c>
      <c r="G230" s="67" t="str">
        <f>+Remigio!D4</f>
        <v>Punts</v>
      </c>
      <c r="H230" s="67" t="str">
        <f>+Remigio!E4</f>
        <v>Partides</v>
      </c>
      <c r="I230" s="68" t="str">
        <f>+Remigio!F4</f>
        <v>General</v>
      </c>
      <c r="J230" s="16"/>
      <c r="K230" s="16"/>
      <c r="L230" s="66"/>
      <c r="M230" s="19"/>
      <c r="N230" s="197" t="str">
        <f>+Cors!C4</f>
        <v>Premio</v>
      </c>
      <c r="O230" s="197" t="str">
        <f>+Cors!D4</f>
        <v>Punts</v>
      </c>
      <c r="P230" s="207" t="str">
        <f>+Cors!E4</f>
        <v>Partides</v>
      </c>
      <c r="Q230" s="207" t="str">
        <f>+Cors!F4</f>
        <v>General</v>
      </c>
      <c r="R230" s="207" t="str">
        <f>+Cors!G4</f>
        <v>General</v>
      </c>
      <c r="S230" s="16"/>
      <c r="T230" s="88"/>
      <c r="U230" s="66"/>
      <c r="V230" s="67" t="str">
        <f>+'1000km'!C4</f>
        <v>Premi</v>
      </c>
      <c r="W230" s="67" t="str">
        <f>+'1000km'!D4</f>
        <v>Punts</v>
      </c>
      <c r="X230" s="67" t="str">
        <f>+'1000km'!E4</f>
        <v>Partides</v>
      </c>
      <c r="Y230" s="68" t="str">
        <f>+'1000km'!F4</f>
        <v>General</v>
      </c>
      <c r="AR230"/>
    </row>
    <row r="231" spans="3:44" ht="13.5" thickBot="1">
      <c r="C231" s="75"/>
      <c r="D231" s="150">
        <f>+Remigio!A5</f>
        <v>1</v>
      </c>
      <c r="E231" s="95" t="str">
        <f>+Remigio!B5</f>
        <v>Jordi</v>
      </c>
      <c r="F231" s="111">
        <f>+Remigio!C5</f>
        <v>10</v>
      </c>
      <c r="G231" s="90">
        <f>+Remigio!D5</f>
        <v>6.75</v>
      </c>
      <c r="H231" s="91">
        <f>+Remigio!E5</f>
        <v>1</v>
      </c>
      <c r="I231" s="186">
        <f>+Remigio!F5</f>
        <v>0</v>
      </c>
      <c r="J231" s="16"/>
      <c r="K231" s="16"/>
      <c r="L231" s="23">
        <f>+Cors!A5</f>
        <v>1</v>
      </c>
      <c r="M231" s="23" t="str">
        <f>+Cors!B5</f>
        <v>Sebas</v>
      </c>
      <c r="N231" s="111">
        <f>+Cors!C5</f>
        <v>10</v>
      </c>
      <c r="O231" s="90">
        <f>+Cors!D5</f>
        <v>1</v>
      </c>
      <c r="P231" s="91">
        <f>+Cors!E5</f>
        <v>9</v>
      </c>
      <c r="Q231" s="296">
        <f>+Cors!F5</f>
        <v>3</v>
      </c>
      <c r="R231" s="297">
        <f>+Cors!G5</f>
        <v>0</v>
      </c>
      <c r="S231" s="16"/>
      <c r="T231" s="150">
        <f>+'1000km'!A5</f>
        <v>1</v>
      </c>
      <c r="U231" s="95" t="str">
        <f>+'1000km'!B5</f>
        <v>Jordi</v>
      </c>
      <c r="V231" s="111">
        <f>+'1000km'!C5</f>
        <v>10</v>
      </c>
      <c r="W231" s="90">
        <f>+'1000km'!D5</f>
        <v>1300</v>
      </c>
      <c r="X231" s="91">
        <f>+'1000km'!E5</f>
        <v>1</v>
      </c>
      <c r="Y231" s="18">
        <f>+'1000km'!F5</f>
        <v>0</v>
      </c>
      <c r="AR231"/>
    </row>
    <row r="232" spans="3:44" ht="13.5" thickBot="1">
      <c r="C232" s="75"/>
      <c r="D232" s="150">
        <f>+Remigio!A6</f>
        <v>2</v>
      </c>
      <c r="E232" s="95" t="str">
        <f>+Remigio!B6</f>
        <v>Àngel</v>
      </c>
      <c r="F232" s="111">
        <f>+Remigio!C6</f>
        <v>4</v>
      </c>
      <c r="G232" s="90">
        <f>+Remigio!D6</f>
        <v>7.25</v>
      </c>
      <c r="H232" s="91">
        <f>+Remigio!E6</f>
        <v>1</v>
      </c>
      <c r="I232" s="186">
        <f>+Remigio!F6</f>
        <v>0</v>
      </c>
      <c r="J232" s="16"/>
      <c r="K232" s="16"/>
      <c r="L232" s="23">
        <f>+Cors!A6</f>
        <v>2</v>
      </c>
      <c r="M232" s="23" t="str">
        <f>+Cors!B6</f>
        <v>Jordi</v>
      </c>
      <c r="N232" s="111">
        <f>+Cors!C6</f>
        <v>4</v>
      </c>
      <c r="O232" s="90">
        <f>+Cors!D6</f>
        <v>1</v>
      </c>
      <c r="P232" s="91">
        <f>+Cors!E6</f>
        <v>22</v>
      </c>
      <c r="Q232" s="296">
        <f>+Cors!F6</f>
        <v>7.333333333333333</v>
      </c>
      <c r="R232" s="186">
        <f>+Cors!G6</f>
        <v>0</v>
      </c>
      <c r="S232" s="16"/>
      <c r="T232" s="150">
        <f>+'1000km'!A6</f>
        <v>1</v>
      </c>
      <c r="U232" s="95" t="str">
        <f>+'1000km'!B6</f>
        <v>Ana</v>
      </c>
      <c r="V232" s="111">
        <f>+'1000km'!C6</f>
        <v>10</v>
      </c>
      <c r="W232" s="90">
        <f>+'1000km'!D6</f>
        <v>1300</v>
      </c>
      <c r="X232" s="91">
        <f>+'1000km'!E6</f>
        <v>1</v>
      </c>
      <c r="Y232" s="18">
        <f>+'1000km'!F6</f>
        <v>0</v>
      </c>
      <c r="AR232"/>
    </row>
    <row r="233" spans="3:44" ht="13.5" thickBot="1">
      <c r="C233" s="75"/>
      <c r="D233" s="150">
        <f>+Remigio!A7</f>
        <v>3</v>
      </c>
      <c r="E233" s="95" t="str">
        <f>+Remigio!B7</f>
        <v>Sebas</v>
      </c>
      <c r="F233" s="111">
        <f>+Remigio!C7</f>
        <v>-4</v>
      </c>
      <c r="G233" s="90">
        <f>+Remigio!D7</f>
        <v>13.25</v>
      </c>
      <c r="H233" s="91">
        <f>+Remigio!E7</f>
        <v>1</v>
      </c>
      <c r="I233" s="186">
        <f>+Remigio!F7</f>
        <v>0</v>
      </c>
      <c r="J233" s="16"/>
      <c r="K233" s="16"/>
      <c r="L233" s="23">
        <f>+Cors!A7</f>
        <v>3</v>
      </c>
      <c r="M233" s="23" t="str">
        <f>+Cors!B7</f>
        <v>úria</v>
      </c>
      <c r="N233" s="111">
        <f>+Cors!C7</f>
        <v>-4</v>
      </c>
      <c r="O233" s="90">
        <f>+Cors!D7</f>
        <v>1</v>
      </c>
      <c r="P233" s="91">
        <f>+Cors!E7</f>
        <v>36</v>
      </c>
      <c r="Q233" s="296">
        <f>+Cors!F7</f>
        <v>12</v>
      </c>
      <c r="R233" s="186">
        <f>+Cors!G7</f>
        <v>0</v>
      </c>
      <c r="S233" s="16"/>
      <c r="T233" s="150">
        <f>+'1000km'!A7</f>
        <v>3</v>
      </c>
      <c r="U233" s="95" t="str">
        <f>+'1000km'!B7</f>
        <v>Carles</v>
      </c>
      <c r="V233" s="111">
        <f>+'1000km'!C7</f>
        <v>10</v>
      </c>
      <c r="W233" s="90">
        <f>+'1000km'!D7</f>
        <v>1150</v>
      </c>
      <c r="X233" s="91">
        <f>+'1000km'!E7</f>
        <v>1</v>
      </c>
      <c r="Y233" s="18">
        <f>+'1000km'!F7</f>
        <v>0</v>
      </c>
      <c r="AR233"/>
    </row>
    <row r="234" spans="3:44" ht="13.5" thickBot="1">
      <c r="C234" s="75"/>
      <c r="D234" s="150">
        <f>+Remigio!A8</f>
        <v>4</v>
      </c>
      <c r="E234" s="95" t="str">
        <f>+Remigio!B8</f>
        <v>Núria</v>
      </c>
      <c r="F234" s="111">
        <f>+Remigio!C8</f>
        <v>-10</v>
      </c>
      <c r="G234" s="90">
        <f>+Remigio!D8</f>
        <v>18</v>
      </c>
      <c r="H234" s="91">
        <f>+Remigio!E8</f>
        <v>1</v>
      </c>
      <c r="I234" s="186">
        <f>+Remigio!F8</f>
        <v>0</v>
      </c>
      <c r="J234" s="16"/>
      <c r="K234" s="16"/>
      <c r="L234" s="23">
        <f>+Cors!A8</f>
        <v>4</v>
      </c>
      <c r="M234" s="23" t="str">
        <f>+Cors!B8</f>
        <v>Nogué</v>
      </c>
      <c r="N234" s="111">
        <f>+Cors!C8</f>
        <v>-10</v>
      </c>
      <c r="O234" s="90">
        <f>+Cors!D8</f>
        <v>1</v>
      </c>
      <c r="P234" s="91">
        <f>+Cors!E8</f>
        <v>37</v>
      </c>
      <c r="Q234" s="296">
        <f>+Cors!F8</f>
        <v>12.333333333333334</v>
      </c>
      <c r="R234" s="186">
        <f>+Cors!G8</f>
        <v>0</v>
      </c>
      <c r="S234" s="16"/>
      <c r="T234" s="150">
        <f>+'1000km'!A8</f>
        <v>3</v>
      </c>
      <c r="U234" s="95" t="str">
        <f>+'1000km'!B8</f>
        <v>Amanda</v>
      </c>
      <c r="V234" s="111">
        <f>+'1000km'!C8</f>
        <v>10</v>
      </c>
      <c r="W234" s="90">
        <f>+'1000km'!D8</f>
        <v>1150</v>
      </c>
      <c r="X234" s="91">
        <f>+'1000km'!E8</f>
        <v>1</v>
      </c>
      <c r="Y234" s="18">
        <f>+'1000km'!F8</f>
        <v>0</v>
      </c>
      <c r="AR234"/>
    </row>
    <row r="235" spans="3:44" ht="13.5" thickBot="1">
      <c r="C235" s="75"/>
      <c r="D235" s="16"/>
      <c r="E235" s="16"/>
      <c r="H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50">
        <f>+'1000km'!A9</f>
        <v>5</v>
      </c>
      <c r="U235" s="95" t="str">
        <f>+'1000km'!B9</f>
        <v>Núria V</v>
      </c>
      <c r="V235" s="111">
        <f>+'1000km'!C9</f>
        <v>-10</v>
      </c>
      <c r="W235" s="90">
        <f>+'1000km'!D9</f>
        <v>1137.5</v>
      </c>
      <c r="X235" s="91">
        <f>+'1000km'!E9</f>
        <v>1</v>
      </c>
      <c r="Y235" s="18">
        <f>+'1000km'!F9</f>
        <v>0</v>
      </c>
      <c r="AR235"/>
    </row>
    <row r="236" spans="3:44" ht="13.5" thickBot="1">
      <c r="C236" s="75"/>
      <c r="D236" s="16"/>
      <c r="E236" s="16"/>
      <c r="H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50">
        <f>+'1000km'!A10</f>
        <v>5</v>
      </c>
      <c r="U236" s="95" t="str">
        <f>+'1000km'!B10</f>
        <v>Mariajo</v>
      </c>
      <c r="V236" s="111">
        <f>+'1000km'!C10</f>
        <v>-10</v>
      </c>
      <c r="W236" s="90">
        <f>+'1000km'!D10</f>
        <v>1137.5</v>
      </c>
      <c r="X236" s="91">
        <f>+'1000km'!E10</f>
        <v>1</v>
      </c>
      <c r="Y236" s="18">
        <f>+'1000km'!F10</f>
        <v>0</v>
      </c>
      <c r="AR236"/>
    </row>
    <row r="237" spans="3:44" ht="13.5" thickBot="1">
      <c r="C237" s="75"/>
      <c r="D237" s="16"/>
      <c r="E237" s="16"/>
      <c r="H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50">
        <f>+'1000km'!A11</f>
        <v>7</v>
      </c>
      <c r="U237" s="95" t="str">
        <f>+'1000km'!B11</f>
        <v>Grau</v>
      </c>
      <c r="V237" s="111">
        <f>+'1000km'!C11</f>
        <v>-10</v>
      </c>
      <c r="W237" s="90">
        <f>+'1000km'!D11</f>
        <v>762.5</v>
      </c>
      <c r="X237" s="91">
        <f>+'1000km'!E11</f>
        <v>1</v>
      </c>
      <c r="Y237" s="18">
        <f>+'1000km'!F11</f>
        <v>0</v>
      </c>
      <c r="AR237"/>
    </row>
    <row r="238" spans="3:44" ht="13.5" thickBot="1">
      <c r="C238" s="75"/>
      <c r="D238" s="16"/>
      <c r="E238" s="16"/>
      <c r="H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50">
        <f>+'1000km'!A12</f>
        <v>7</v>
      </c>
      <c r="U238" s="95" t="str">
        <f>+'1000km'!B12</f>
        <v>Nin</v>
      </c>
      <c r="V238" s="111">
        <f>+'1000km'!C12</f>
        <v>-10</v>
      </c>
      <c r="W238" s="90">
        <f>+'1000km'!D12</f>
        <v>762.5</v>
      </c>
      <c r="X238" s="91">
        <f>+'1000km'!E12</f>
        <v>1</v>
      </c>
      <c r="Y238" s="18">
        <f>+'1000km'!F12</f>
        <v>0</v>
      </c>
      <c r="AR238"/>
    </row>
    <row r="239" spans="3:44">
      <c r="C239" s="75"/>
      <c r="D239" s="16"/>
      <c r="E239" s="16"/>
      <c r="H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AR239"/>
    </row>
    <row r="240" spans="3:44">
      <c r="C240" s="75"/>
      <c r="D240" s="16"/>
      <c r="E240" s="16"/>
      <c r="H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U240" s="16"/>
      <c r="V240" s="16"/>
      <c r="AR240"/>
    </row>
    <row r="241" spans="3:44">
      <c r="C241" s="75"/>
      <c r="D241" s="16"/>
      <c r="E241" s="16"/>
      <c r="H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U241" s="16"/>
      <c r="V241" s="16"/>
      <c r="AR241"/>
    </row>
    <row r="242" spans="3:44">
      <c r="C242" s="75"/>
      <c r="D242" s="16"/>
      <c r="E242" s="16"/>
      <c r="H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U242" s="16"/>
      <c r="V242" s="16"/>
      <c r="AR242"/>
    </row>
    <row r="243" spans="3:44">
      <c r="C243" s="75"/>
      <c r="D243" s="16"/>
      <c r="E243" s="16"/>
      <c r="H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U243" s="16"/>
      <c r="V243" s="16"/>
      <c r="AR243"/>
    </row>
    <row r="244" spans="3:44">
      <c r="C244" s="75"/>
      <c r="D244" s="16"/>
      <c r="E244" s="16"/>
      <c r="H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U244" s="16"/>
      <c r="V244" s="16"/>
      <c r="AR244"/>
    </row>
    <row r="245" spans="3:44">
      <c r="C245" s="75"/>
      <c r="D245" s="16"/>
      <c r="E245" s="16"/>
      <c r="H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U245" s="16"/>
      <c r="V245" s="16"/>
      <c r="AR245"/>
    </row>
    <row r="246" spans="3:44">
      <c r="C246" s="75"/>
      <c r="D246" s="16"/>
      <c r="E246" s="16"/>
      <c r="H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U246" s="16"/>
      <c r="V246" s="16"/>
      <c r="AR246"/>
    </row>
    <row r="247" spans="3:44">
      <c r="C247" s="75"/>
      <c r="D247" s="16"/>
      <c r="E247" s="16"/>
      <c r="H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U247" s="16"/>
      <c r="V247" s="16"/>
      <c r="AR247"/>
    </row>
    <row r="248" spans="3:44">
      <c r="C248" s="75"/>
      <c r="D248" s="16"/>
      <c r="E248" s="16"/>
      <c r="H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U248" s="16"/>
      <c r="V248" s="16"/>
      <c r="AR248"/>
    </row>
    <row r="249" spans="3:44">
      <c r="C249" s="75"/>
      <c r="D249" s="16"/>
      <c r="E249" s="16"/>
      <c r="H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U249" s="16"/>
      <c r="V249" s="16"/>
      <c r="AR249"/>
    </row>
    <row r="250" spans="3:44">
      <c r="C250" s="75"/>
      <c r="D250" s="16"/>
      <c r="E250" s="16"/>
      <c r="H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U250" s="16"/>
      <c r="V250" s="16"/>
      <c r="AR250"/>
    </row>
    <row r="251" spans="3:44">
      <c r="C251" s="75"/>
      <c r="D251" s="16"/>
      <c r="E251" s="16"/>
      <c r="H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U251" s="16"/>
      <c r="V251" s="16"/>
      <c r="AR251"/>
    </row>
    <row r="252" spans="3:44">
      <c r="C252" s="75"/>
      <c r="D252" s="16"/>
      <c r="E252" s="16"/>
      <c r="H252" s="16"/>
      <c r="J252" s="16"/>
      <c r="K252" s="16"/>
      <c r="L252" s="16"/>
      <c r="M252" s="16"/>
      <c r="O252" s="16"/>
      <c r="S252" s="16"/>
      <c r="U252" s="16"/>
      <c r="V252" s="16"/>
      <c r="AR252"/>
    </row>
    <row r="253" spans="3:44">
      <c r="C253" s="75"/>
      <c r="D253" s="75" t="str">
        <f>+Whist!A1</f>
        <v>WHIST</v>
      </c>
      <c r="E253" s="16"/>
      <c r="G253" s="16"/>
      <c r="AR253"/>
    </row>
    <row r="254" spans="3:44">
      <c r="C254" s="75"/>
      <c r="D254" s="16"/>
      <c r="E254" s="16"/>
      <c r="G254" s="16"/>
      <c r="AR254"/>
    </row>
    <row r="255" spans="3:44" ht="13.5" thickBot="1">
      <c r="C255" s="75"/>
      <c r="D255" s="150"/>
      <c r="E255" s="23"/>
      <c r="F255" s="195" t="str">
        <f>+Whist!C4</f>
        <v>Premi</v>
      </c>
      <c r="G255" s="195" t="str">
        <f>+Whist!D4</f>
        <v>Punts</v>
      </c>
      <c r="H255" s="148" t="str">
        <f>+Whist!E4</f>
        <v>Partides</v>
      </c>
      <c r="I255" s="186" t="str">
        <f>+Whist!F4</f>
        <v>General</v>
      </c>
      <c r="AR255"/>
    </row>
    <row r="256" spans="3:44" ht="13.5" thickBot="1">
      <c r="C256" s="75"/>
      <c r="D256" s="150">
        <f>+Whist!A5</f>
        <v>1</v>
      </c>
      <c r="E256" s="23" t="str">
        <f>+Whist!B5</f>
        <v>Jordi</v>
      </c>
      <c r="F256" s="111">
        <f>+Whist!C5</f>
        <v>-100000000</v>
      </c>
      <c r="G256" s="100">
        <f>+Whist!D5</f>
        <v>1</v>
      </c>
      <c r="H256" s="91">
        <f>+Whist!E5</f>
        <v>0</v>
      </c>
      <c r="I256" s="186">
        <f>+Whist!F5</f>
        <v>0</v>
      </c>
      <c r="AR256"/>
    </row>
    <row r="257" spans="3:44" ht="13.5" thickBot="1">
      <c r="C257" s="75"/>
      <c r="D257" s="150">
        <f>+Whist!A6</f>
        <v>2</v>
      </c>
      <c r="E257" s="23" t="str">
        <f>+Whist!B6</f>
        <v>Anna P.</v>
      </c>
      <c r="F257" s="111">
        <f>+Whist!C6</f>
        <v>-100000000</v>
      </c>
      <c r="G257" s="100">
        <f>+Whist!D6</f>
        <v>1</v>
      </c>
      <c r="H257" s="91">
        <f>+Whist!E6</f>
        <v>0</v>
      </c>
      <c r="I257" s="186">
        <f>+Whist!F6</f>
        <v>0</v>
      </c>
      <c r="AR257"/>
    </row>
    <row r="258" spans="3:44" ht="13.5" thickBot="1">
      <c r="C258" s="75"/>
      <c r="D258" s="150">
        <f>+Whist!A7</f>
        <v>3</v>
      </c>
      <c r="E258" s="23" t="str">
        <f>+Whist!B7</f>
        <v>Rosa M.</v>
      </c>
      <c r="F258" s="111">
        <f>+Whist!C7</f>
        <v>-100000000</v>
      </c>
      <c r="G258" s="100">
        <f>+Whist!D7</f>
        <v>1</v>
      </c>
      <c r="H258" s="91">
        <f>+Whist!E7</f>
        <v>0</v>
      </c>
      <c r="I258" s="186">
        <f>+Whist!F7</f>
        <v>0</v>
      </c>
      <c r="AR258"/>
    </row>
    <row r="259" spans="3:44" ht="13.5" thickBot="1">
      <c r="C259" s="75"/>
      <c r="D259" s="150">
        <f>+Whist!A8</f>
        <v>4</v>
      </c>
      <c r="E259" s="23" t="str">
        <f>+Whist!B8</f>
        <v>Montse</v>
      </c>
      <c r="F259" s="111">
        <f>+Whist!C8</f>
        <v>-100000000</v>
      </c>
      <c r="G259" s="100">
        <f>+Whist!D8</f>
        <v>1</v>
      </c>
      <c r="H259" s="91">
        <f>+Whist!E8</f>
        <v>0</v>
      </c>
      <c r="I259" s="186">
        <f>+Whist!F8</f>
        <v>0</v>
      </c>
      <c r="AR259"/>
    </row>
    <row r="260" spans="3:44" ht="13.5" thickBot="1">
      <c r="C260" s="75"/>
      <c r="D260" s="150">
        <f>+Whist!A9</f>
        <v>5</v>
      </c>
      <c r="E260" s="23" t="str">
        <f>+Whist!B9</f>
        <v>Joan</v>
      </c>
      <c r="F260" s="111">
        <f>+Whist!C9</f>
        <v>-100000000</v>
      </c>
      <c r="G260" s="100">
        <f>+Whist!D9</f>
        <v>1</v>
      </c>
      <c r="H260" s="91">
        <f>+Whist!E9</f>
        <v>0</v>
      </c>
      <c r="I260" s="186">
        <f>+Whist!F9</f>
        <v>0</v>
      </c>
      <c r="AR260"/>
    </row>
    <row r="261" spans="3:44" ht="13.5" thickBot="1">
      <c r="C261" s="75"/>
      <c r="D261" s="150">
        <f>+Whist!A10</f>
        <v>6</v>
      </c>
      <c r="E261" s="23" t="str">
        <f>+Whist!B10</f>
        <v>Sebas</v>
      </c>
      <c r="F261" s="111">
        <f>+Whist!C10</f>
        <v>-100000000</v>
      </c>
      <c r="G261" s="100">
        <f>+Whist!D10</f>
        <v>1</v>
      </c>
      <c r="H261" s="91">
        <f>+Whist!E10</f>
        <v>0</v>
      </c>
      <c r="I261" s="186">
        <f>+Whist!F10</f>
        <v>0</v>
      </c>
      <c r="L261" s="150">
        <f>+Kul!A10</f>
        <v>6</v>
      </c>
      <c r="M261" s="23" t="str">
        <f>+Kul!B10</f>
        <v>Nogué</v>
      </c>
      <c r="N261" s="111">
        <f>+Kul!C10</f>
        <v>-63</v>
      </c>
      <c r="O261" s="90">
        <f>+Kul!D10</f>
        <v>8</v>
      </c>
      <c r="P261" s="91">
        <f>+Kul!E10</f>
        <v>29</v>
      </c>
      <c r="Q261" s="186">
        <f>+Kul!F10</f>
        <v>0</v>
      </c>
      <c r="AB261" s="150">
        <f>+Buti!A10</f>
        <v>6</v>
      </c>
      <c r="AC261" s="95" t="str">
        <f>+Buti!B10</f>
        <v>Anaïs</v>
      </c>
      <c r="AD261" s="111">
        <f>+Buti!C10</f>
        <v>-10</v>
      </c>
      <c r="AE261" s="90">
        <f>+Buti!D10</f>
        <v>-101</v>
      </c>
      <c r="AF261" s="91">
        <f>+Buti!E10</f>
        <v>13</v>
      </c>
      <c r="AG261" s="186">
        <f>+Buti!F10</f>
        <v>0</v>
      </c>
      <c r="AR261"/>
    </row>
    <row r="262" spans="3:44" ht="13.5" thickBot="1">
      <c r="C262" s="75"/>
      <c r="D262" s="16"/>
      <c r="E262" s="16"/>
      <c r="G262" s="16"/>
      <c r="L262" s="150">
        <f>+Kul!A11</f>
        <v>7</v>
      </c>
      <c r="M262" s="23" t="str">
        <f>+Kul!B11</f>
        <v>Bibi</v>
      </c>
      <c r="N262" s="111">
        <f>+Kul!C11</f>
        <v>10</v>
      </c>
      <c r="O262" s="90">
        <f>+Kul!D11</f>
        <v>1</v>
      </c>
      <c r="P262" s="91">
        <f>+Kul!E11</f>
        <v>1</v>
      </c>
      <c r="Q262" s="186">
        <f>+Kul!F11</f>
        <v>0</v>
      </c>
      <c r="AB262" s="150">
        <f>+Buti!A11</f>
        <v>7</v>
      </c>
      <c r="AC262" s="95" t="str">
        <f>+Buti!B11</f>
        <v>Grau</v>
      </c>
      <c r="AD262" s="111">
        <f>+Buti!C11</f>
        <v>-10</v>
      </c>
      <c r="AE262" s="90">
        <f>+Buti!D11</f>
        <v>-209</v>
      </c>
      <c r="AF262" s="91">
        <f>+Buti!E11</f>
        <v>21</v>
      </c>
      <c r="AG262" s="186">
        <f>+Buti!F11</f>
        <v>0</v>
      </c>
      <c r="AR262"/>
    </row>
    <row r="263" spans="3:44" ht="13.5" thickBot="1">
      <c r="C263" s="75"/>
      <c r="D263" s="16"/>
      <c r="E263" s="16"/>
      <c r="G263" s="16"/>
      <c r="L263" s="150">
        <f>+Kul!A12</f>
        <v>8</v>
      </c>
      <c r="M263" s="23" t="str">
        <f>+Kul!B12</f>
        <v>Carles</v>
      </c>
      <c r="N263" s="111">
        <f>+Kul!C12</f>
        <v>8</v>
      </c>
      <c r="O263" s="90">
        <f>+Kul!D12</f>
        <v>1</v>
      </c>
      <c r="P263" s="91">
        <f>+Kul!E12</f>
        <v>2</v>
      </c>
      <c r="Q263" s="186">
        <f>+Kul!F12</f>
        <v>0</v>
      </c>
      <c r="AB263" s="150">
        <f>+Buti!A12</f>
        <v>8</v>
      </c>
      <c r="AC263" s="95" t="str">
        <f>+Buti!B12</f>
        <v>Núria</v>
      </c>
      <c r="AD263" s="111">
        <f>+Buti!C12</f>
        <v>-22</v>
      </c>
      <c r="AE263" s="90">
        <f>+Buti!D12</f>
        <v>-89</v>
      </c>
      <c r="AF263" s="91">
        <f>+Buti!E12</f>
        <v>50</v>
      </c>
      <c r="AG263" s="186">
        <f>+Buti!F12</f>
        <v>0</v>
      </c>
      <c r="AR263"/>
    </row>
    <row r="264" spans="3:44" ht="13.5" thickBot="1">
      <c r="C264" s="75"/>
      <c r="D264" s="16"/>
      <c r="E264" s="16"/>
      <c r="G264" s="16"/>
      <c r="L264" s="150">
        <f>+Kul!A13</f>
        <v>9</v>
      </c>
      <c r="M264" s="23" t="str">
        <f>+Kul!B13</f>
        <v>Manel</v>
      </c>
      <c r="N264" s="111">
        <f>+Kul!C13</f>
        <v>8</v>
      </c>
      <c r="O264" s="90">
        <f>+Kul!D13</f>
        <v>1</v>
      </c>
      <c r="P264" s="91">
        <f>+Kul!E13</f>
        <v>2</v>
      </c>
      <c r="Q264" s="186">
        <f>+Kul!F13</f>
        <v>0</v>
      </c>
      <c r="AB264" s="150">
        <f>+Buti!A13</f>
        <v>9</v>
      </c>
      <c r="AC264" s="95" t="str">
        <f>+Buti!B13</f>
        <v>Nogué</v>
      </c>
      <c r="AD264" s="111">
        <f>+Buti!C13</f>
        <v>-47</v>
      </c>
      <c r="AE264" s="90">
        <f>+Buti!D13</f>
        <v>-442</v>
      </c>
      <c r="AF264" s="91">
        <f>+Buti!E13</f>
        <v>57</v>
      </c>
      <c r="AG264" s="186">
        <f>+Buti!F13</f>
        <v>0</v>
      </c>
      <c r="AR264"/>
    </row>
    <row r="265" spans="3:44" ht="13.5" thickBot="1">
      <c r="C265" s="75"/>
      <c r="D265" s="16"/>
      <c r="E265" s="16"/>
      <c r="G265" s="16"/>
      <c r="L265" s="150">
        <f>+Kul!A14</f>
        <v>10</v>
      </c>
      <c r="M265" s="23" t="str">
        <f>+Kul!B14</f>
        <v>Grau</v>
      </c>
      <c r="N265" s="111">
        <f>+Kul!C14</f>
        <v>6</v>
      </c>
      <c r="O265" s="90">
        <f>+Kul!D14</f>
        <v>4</v>
      </c>
      <c r="P265" s="91">
        <f>+Kul!E14</f>
        <v>5</v>
      </c>
      <c r="Q265" s="186">
        <f>+Kul!F14</f>
        <v>0</v>
      </c>
      <c r="T265" s="16"/>
      <c r="AB265" s="150">
        <f>+Buti!A14</f>
        <v>10</v>
      </c>
      <c r="AC265" s="95" t="str">
        <f>+Buti!B14</f>
        <v>Gemma</v>
      </c>
      <c r="AD265" s="111">
        <f>+Buti!C14</f>
        <v>-60</v>
      </c>
      <c r="AE265" s="90">
        <f>+Buti!D14</f>
        <v>-183</v>
      </c>
      <c r="AF265" s="91">
        <f>+Buti!E14</f>
        <v>17</v>
      </c>
      <c r="AG265" s="186">
        <f>+Buti!F14</f>
        <v>0</v>
      </c>
      <c r="AR265"/>
    </row>
    <row r="266" spans="3:44" ht="13.5" thickBot="1">
      <c r="C266" s="75"/>
      <c r="D266" s="16"/>
      <c r="E266" s="16"/>
      <c r="G266" s="16"/>
      <c r="L266" s="150">
        <f>+Kul!A15</f>
        <v>11</v>
      </c>
      <c r="M266" s="23" t="str">
        <f>+Kul!B15</f>
        <v>Carol</v>
      </c>
      <c r="N266" s="111">
        <f>+Kul!C15</f>
        <v>5</v>
      </c>
      <c r="O266" s="90">
        <f>+Kul!D15</f>
        <v>-5</v>
      </c>
      <c r="P266" s="91">
        <f>+Kul!E15</f>
        <v>2</v>
      </c>
      <c r="Q266" s="186">
        <f>+Kul!F15</f>
        <v>0</v>
      </c>
      <c r="T266" s="16"/>
      <c r="AB266" s="150">
        <f>+Buti!A15</f>
        <v>11</v>
      </c>
      <c r="AC266" s="95" t="str">
        <f>+Buti!B15</f>
        <v>Rosa V.</v>
      </c>
      <c r="AD266" s="111">
        <f>+Buti!C15</f>
        <v>-97</v>
      </c>
      <c r="AE266" s="90">
        <f>+Buti!D15</f>
        <v>-248</v>
      </c>
      <c r="AF266" s="91">
        <f>+Buti!E15</f>
        <v>26</v>
      </c>
      <c r="AG266" s="186">
        <f>+Buti!F15</f>
        <v>0</v>
      </c>
      <c r="AR266"/>
    </row>
    <row r="267" spans="3:44" ht="13.5" thickBot="1">
      <c r="C267" s="75"/>
      <c r="D267" s="16"/>
      <c r="E267" s="16"/>
      <c r="G267" s="16"/>
      <c r="L267" s="150">
        <f>+Kul!A16</f>
        <v>12</v>
      </c>
      <c r="M267" s="23" t="str">
        <f>+Kul!B16</f>
        <v>Anaïs</v>
      </c>
      <c r="N267" s="111">
        <f>+Kul!C16</f>
        <v>1</v>
      </c>
      <c r="O267" s="90">
        <f>+Kul!D16</f>
        <v>5</v>
      </c>
      <c r="P267" s="91">
        <f>+Kul!E16</f>
        <v>2</v>
      </c>
      <c r="Q267" s="186">
        <f>+Kul!F16</f>
        <v>0</v>
      </c>
      <c r="T267" s="16"/>
      <c r="AB267" s="150">
        <f>+Buti!A16</f>
        <v>12</v>
      </c>
      <c r="AC267" s="95" t="str">
        <f>+Buti!B16</f>
        <v>Isabel</v>
      </c>
      <c r="AD267" s="111">
        <f>+Buti!C16</f>
        <v>0</v>
      </c>
      <c r="AE267" s="90">
        <f>+Buti!D16</f>
        <v>-17</v>
      </c>
      <c r="AF267" s="91">
        <f>+Buti!E16</f>
        <v>1</v>
      </c>
      <c r="AG267" s="186">
        <f>+Buti!F16</f>
        <v>0</v>
      </c>
      <c r="AR267"/>
    </row>
    <row r="268" spans="3:44" ht="13.5" thickBot="1">
      <c r="C268" s="75"/>
      <c r="D268" s="16"/>
      <c r="E268" s="16"/>
      <c r="G268" s="16"/>
      <c r="L268" s="150">
        <f>+Kul!A17</f>
        <v>13</v>
      </c>
      <c r="M268" s="23" t="str">
        <f>+Kul!B17</f>
        <v>Tito</v>
      </c>
      <c r="N268" s="111">
        <f>+Kul!C17</f>
        <v>0</v>
      </c>
      <c r="O268" s="90">
        <f>+Kul!D17</f>
        <v>-2</v>
      </c>
      <c r="P268" s="91">
        <f>+Kul!E17</f>
        <v>1</v>
      </c>
      <c r="Q268" s="186">
        <f>+Kul!F17</f>
        <v>0</v>
      </c>
      <c r="T268" s="16"/>
      <c r="AB268" s="150">
        <f>+Buti!A17</f>
        <v>13</v>
      </c>
      <c r="AC268" s="95" t="str">
        <f>+Buti!B17</f>
        <v>Carlos F</v>
      </c>
      <c r="AD268" s="111">
        <f>+Buti!C17</f>
        <v>0</v>
      </c>
      <c r="AE268" s="90">
        <f>+Buti!D17</f>
        <v>-40</v>
      </c>
      <c r="AF268" s="91">
        <f>+Buti!E17</f>
        <v>2</v>
      </c>
      <c r="AG268" s="186">
        <f>+Buti!F17</f>
        <v>0</v>
      </c>
      <c r="AR268"/>
    </row>
    <row r="269" spans="3:44" ht="13.5" thickBot="1">
      <c r="C269" s="75"/>
      <c r="D269" s="16"/>
      <c r="E269" s="16"/>
      <c r="G269" s="16"/>
      <c r="L269" s="16"/>
      <c r="T269" s="16"/>
      <c r="AB269" s="150">
        <f>+Buti!A18</f>
        <v>14</v>
      </c>
      <c r="AC269" s="95" t="str">
        <f>+Buti!B18</f>
        <v>Òscar</v>
      </c>
      <c r="AD269" s="111">
        <f>+Buti!C18</f>
        <v>-4</v>
      </c>
      <c r="AE269" s="90">
        <f>+Buti!D18</f>
        <v>-25</v>
      </c>
      <c r="AF269" s="91">
        <f>+Buti!E18</f>
        <v>3</v>
      </c>
      <c r="AG269" s="186">
        <f>+Buti!F18</f>
        <v>0</v>
      </c>
      <c r="AR269"/>
    </row>
    <row r="270" spans="3:44" ht="13.5" thickBot="1">
      <c r="C270" s="75"/>
      <c r="D270" s="16"/>
      <c r="E270" s="16"/>
      <c r="G270" s="16"/>
      <c r="L270" s="16"/>
      <c r="T270" s="16"/>
      <c r="AB270" s="150">
        <f>+Buti!A19</f>
        <v>15</v>
      </c>
      <c r="AC270" s="95" t="str">
        <f>+Buti!B19</f>
        <v>José Ramón</v>
      </c>
      <c r="AD270" s="111">
        <f>+Buti!C19</f>
        <v>-10</v>
      </c>
      <c r="AE270" s="90">
        <f>+Buti!D19</f>
        <v>-78</v>
      </c>
      <c r="AF270" s="91">
        <f>+Buti!E19</f>
        <v>5</v>
      </c>
      <c r="AG270" s="186">
        <f>+Buti!F19</f>
        <v>0</v>
      </c>
      <c r="AR270"/>
    </row>
    <row r="271" spans="3:44" ht="13.5" thickBot="1">
      <c r="C271" s="75"/>
      <c r="D271" s="16"/>
      <c r="E271" s="16"/>
      <c r="G271" s="16"/>
      <c r="L271" s="16"/>
      <c r="T271" s="16"/>
      <c r="AB271" s="150">
        <f>+Buti!A20</f>
        <v>16</v>
      </c>
      <c r="AC271" s="95" t="str">
        <f>+Buti!B20</f>
        <v>Neus</v>
      </c>
      <c r="AD271" s="111">
        <f>+Buti!C20</f>
        <v>-10</v>
      </c>
      <c r="AE271" s="90">
        <f>+Buti!D20</f>
        <v>-103</v>
      </c>
      <c r="AF271" s="91">
        <f>+Buti!E20</f>
        <v>1</v>
      </c>
      <c r="AG271" s="186">
        <f>+Buti!F20</f>
        <v>0</v>
      </c>
      <c r="AR271"/>
    </row>
    <row r="272" spans="3:44" ht="13.5" thickBot="1">
      <c r="C272" s="75"/>
      <c r="D272" s="16"/>
      <c r="E272" s="16"/>
      <c r="G272" s="16"/>
      <c r="L272" s="16"/>
      <c r="T272" s="16"/>
      <c r="AB272" s="150">
        <f>+Buti!A21</f>
        <v>17</v>
      </c>
      <c r="AC272" s="95" t="str">
        <f>+Buti!B21</f>
        <v>Ana B.</v>
      </c>
      <c r="AD272" s="111">
        <f>+Buti!C21</f>
        <v>-20</v>
      </c>
      <c r="AE272" s="90">
        <f>+Buti!D21</f>
        <v>-231</v>
      </c>
      <c r="AF272" s="91">
        <f>+Buti!E21</f>
        <v>2</v>
      </c>
      <c r="AG272" s="186">
        <f>+Buti!F21</f>
        <v>0</v>
      </c>
      <c r="AR272"/>
    </row>
    <row r="273" spans="3:44" ht="13.5" thickBot="1">
      <c r="C273" s="75"/>
      <c r="D273" s="16"/>
      <c r="E273" s="16"/>
      <c r="G273" s="16"/>
      <c r="L273" s="16"/>
      <c r="T273" s="16"/>
      <c r="AB273" s="150">
        <f>+Buti!A22</f>
        <v>18</v>
      </c>
      <c r="AC273" s="95" t="str">
        <f>+Buti!B22</f>
        <v>Manolo</v>
      </c>
      <c r="AD273" s="111">
        <f>+Buti!C22</f>
        <v>-100000000</v>
      </c>
      <c r="AE273" s="90">
        <f>+Buti!D22</f>
        <v>1</v>
      </c>
      <c r="AF273" s="91">
        <f>+Buti!E22</f>
        <v>0</v>
      </c>
      <c r="AG273" s="186">
        <f>+Buti!F22</f>
        <v>0</v>
      </c>
      <c r="AR273"/>
    </row>
    <row r="274" spans="3:44" ht="13.5" thickBot="1">
      <c r="C274" s="75"/>
      <c r="D274" s="16"/>
      <c r="E274" s="16"/>
      <c r="G274" s="16"/>
      <c r="L274" s="16"/>
      <c r="T274" s="16"/>
      <c r="AB274" s="150">
        <f>+Buti!A23</f>
        <v>19</v>
      </c>
      <c r="AC274" s="95" t="str">
        <f>+Buti!B23</f>
        <v>Mariajo</v>
      </c>
      <c r="AD274" s="111">
        <f>+Buti!C23</f>
        <v>-100000000</v>
      </c>
      <c r="AE274" s="90">
        <f>+Buti!D23</f>
        <v>1</v>
      </c>
      <c r="AF274" s="91">
        <f>+Buti!E23</f>
        <v>0</v>
      </c>
      <c r="AG274" s="186">
        <f>+Buti!F23</f>
        <v>0</v>
      </c>
      <c r="AR274"/>
    </row>
    <row r="275" spans="3:44" ht="13.5" thickBot="1">
      <c r="C275" s="75"/>
      <c r="D275" s="16"/>
      <c r="E275" s="16"/>
      <c r="G275" s="16"/>
      <c r="L275" s="16"/>
      <c r="T275" s="16"/>
      <c r="AB275" s="150">
        <f>+Buti!A24</f>
        <v>20</v>
      </c>
      <c r="AC275" s="95" t="str">
        <f>+Buti!B24</f>
        <v>Joan</v>
      </c>
      <c r="AD275" s="111">
        <f>+Buti!C24</f>
        <v>-100000000</v>
      </c>
      <c r="AE275" s="90">
        <f>+Buti!D24</f>
        <v>1</v>
      </c>
      <c r="AF275" s="91">
        <f>+Buti!E24</f>
        <v>0</v>
      </c>
      <c r="AG275" s="186">
        <f>+Buti!F24</f>
        <v>0</v>
      </c>
      <c r="AR275"/>
    </row>
    <row r="276" spans="3:44" ht="13.5" thickBot="1">
      <c r="C276" s="75"/>
      <c r="D276" s="16"/>
      <c r="E276" s="16"/>
      <c r="G276" s="16"/>
      <c r="L276" s="16"/>
      <c r="T276" s="16"/>
      <c r="AB276" s="150">
        <f>+Buti!A25</f>
        <v>21</v>
      </c>
      <c r="AC276" s="95" t="str">
        <f>+Buti!B25</f>
        <v>Sergi</v>
      </c>
      <c r="AD276" s="111">
        <f>+Buti!C25</f>
        <v>-100000000</v>
      </c>
      <c r="AE276" s="90">
        <f>+Buti!D25</f>
        <v>1</v>
      </c>
      <c r="AF276" s="91">
        <f>+Buti!E25</f>
        <v>0</v>
      </c>
      <c r="AG276" s="186">
        <f>+Buti!F25</f>
        <v>0</v>
      </c>
      <c r="AR276"/>
    </row>
    <row r="277" spans="3:44" ht="13.5" thickBot="1">
      <c r="C277" s="75"/>
      <c r="D277" s="16"/>
      <c r="E277" s="16"/>
      <c r="G277" s="16"/>
      <c r="L277" s="16"/>
      <c r="T277" s="16"/>
      <c r="AB277" s="150">
        <f>+Buti!A26</f>
        <v>22</v>
      </c>
      <c r="AC277" s="95" t="str">
        <f>+Buti!B26</f>
        <v>Carles</v>
      </c>
      <c r="AD277" s="111">
        <f>+Buti!C26</f>
        <v>-100000000</v>
      </c>
      <c r="AE277" s="90">
        <f>+Buti!D26</f>
        <v>1</v>
      </c>
      <c r="AF277" s="91">
        <f>+Buti!E26</f>
        <v>0</v>
      </c>
      <c r="AG277" s="186">
        <f>+Buti!F26</f>
        <v>0</v>
      </c>
      <c r="AR277"/>
    </row>
    <row r="278" spans="3:44" ht="13.5" thickBot="1">
      <c r="C278" s="75"/>
      <c r="D278" s="16"/>
      <c r="E278" s="16"/>
      <c r="G278" s="16"/>
      <c r="L278" s="16"/>
      <c r="T278" s="16"/>
      <c r="AB278" s="150">
        <f>+Buti!A27</f>
        <v>23</v>
      </c>
      <c r="AC278" s="95" t="str">
        <f>+Buti!B27</f>
        <v>Nin</v>
      </c>
      <c r="AD278" s="111">
        <f>+Buti!C27</f>
        <v>-100000000</v>
      </c>
      <c r="AE278" s="90">
        <f>+Buti!D27</f>
        <v>1</v>
      </c>
      <c r="AF278" s="91">
        <f>+Buti!E27</f>
        <v>0</v>
      </c>
      <c r="AG278" s="186">
        <f>+Buti!F27</f>
        <v>0</v>
      </c>
      <c r="AR278"/>
    </row>
    <row r="279" spans="3:44">
      <c r="C279" s="75"/>
      <c r="J279" s="16"/>
      <c r="K279" s="16"/>
      <c r="L279" s="16"/>
      <c r="M279" s="16"/>
      <c r="S279" s="16"/>
      <c r="U279" s="16"/>
      <c r="V279" s="16"/>
      <c r="AR279"/>
    </row>
    <row r="280" spans="3:44">
      <c r="C280" s="75"/>
      <c r="J280" s="16"/>
      <c r="S280" s="16"/>
      <c r="AR280"/>
    </row>
    <row r="281" spans="3:44">
      <c r="C281" s="75"/>
      <c r="J281" s="16"/>
      <c r="S281" s="16"/>
      <c r="AR281"/>
    </row>
    <row r="282" spans="3:44">
      <c r="C282" s="75"/>
      <c r="J282" s="16"/>
      <c r="S282" s="16"/>
      <c r="AR282"/>
    </row>
    <row r="283" spans="3:44">
      <c r="C283" s="75"/>
      <c r="J283" s="16"/>
      <c r="S283" s="16"/>
      <c r="AR283"/>
    </row>
    <row r="284" spans="3:44">
      <c r="C284" s="75"/>
      <c r="J284" s="16"/>
      <c r="S284" s="16"/>
      <c r="AR284"/>
    </row>
    <row r="285" spans="3:44">
      <c r="C285" s="75"/>
      <c r="J285" s="16"/>
      <c r="S285" s="16"/>
      <c r="AR285"/>
    </row>
    <row r="286" spans="3:44">
      <c r="C286" s="75"/>
      <c r="J286" s="16"/>
      <c r="S286" s="16"/>
      <c r="AR286"/>
    </row>
    <row r="287" spans="3:44">
      <c r="C287" s="75"/>
      <c r="J287" s="16"/>
      <c r="S287" s="16"/>
      <c r="AR287"/>
    </row>
    <row r="288" spans="3:44" ht="13.5" thickBot="1">
      <c r="C288" s="75"/>
      <c r="D288" s="150">
        <f>+Wizard!A10</f>
        <v>6</v>
      </c>
      <c r="E288" s="23" t="str">
        <f>+Wizard!B10</f>
        <v>Manolo</v>
      </c>
      <c r="F288" s="89">
        <f>+Wizard!C10</f>
        <v>15</v>
      </c>
      <c r="G288" s="288">
        <f>+Wizard!D10</f>
        <v>0</v>
      </c>
      <c r="H288" s="91">
        <f>+Wizard!E10</f>
        <v>112</v>
      </c>
      <c r="I288" s="186">
        <f>+Wizard!F10</f>
        <v>0</v>
      </c>
      <c r="J288" s="16"/>
      <c r="S288" s="16"/>
      <c r="AR288"/>
    </row>
    <row r="289" spans="3:44" ht="13.5" thickBot="1">
      <c r="C289" s="75"/>
      <c r="D289" s="150">
        <f>+Wizard!A11</f>
        <v>7</v>
      </c>
      <c r="E289" s="23" t="str">
        <f>+Wizard!B11</f>
        <v>Núria</v>
      </c>
      <c r="F289" s="89">
        <f>+Wizard!C11</f>
        <v>11</v>
      </c>
      <c r="G289" s="288">
        <f>+Wizard!D11</f>
        <v>0</v>
      </c>
      <c r="H289" s="91">
        <f>+Wizard!E11</f>
        <v>6</v>
      </c>
      <c r="I289" s="186">
        <f>+Wizard!F11</f>
        <v>0</v>
      </c>
      <c r="J289" s="16"/>
      <c r="S289" s="16"/>
      <c r="AR289"/>
    </row>
    <row r="290" spans="3:44" ht="13.5" thickBot="1">
      <c r="C290" s="75"/>
      <c r="D290" s="150">
        <f>+Wizard!A12</f>
        <v>8</v>
      </c>
      <c r="E290" s="23" t="str">
        <f>+Wizard!B12</f>
        <v>Gemma</v>
      </c>
      <c r="F290" s="89">
        <f>+Wizard!C12</f>
        <v>9</v>
      </c>
      <c r="G290" s="288">
        <f>+Wizard!D12</f>
        <v>0</v>
      </c>
      <c r="H290" s="91">
        <f>+Wizard!E12</f>
        <v>28</v>
      </c>
      <c r="I290" s="186">
        <f>+Wizard!F12</f>
        <v>0</v>
      </c>
      <c r="J290" s="16"/>
      <c r="L290" s="150">
        <f>+Euchre!A12</f>
        <v>8</v>
      </c>
      <c r="M290" s="95" t="str">
        <f>+Euchre!B12</f>
        <v>Gemma</v>
      </c>
      <c r="N290" s="111">
        <f>+Euchre!C12</f>
        <v>30</v>
      </c>
      <c r="O290" s="90">
        <f>+Euchre!D12</f>
        <v>7</v>
      </c>
      <c r="P290" s="91">
        <f>+Euchre!E12</f>
        <v>3</v>
      </c>
      <c r="Q290" s="186">
        <f>+Euchre!F12</f>
        <v>0</v>
      </c>
      <c r="S290" s="16"/>
      <c r="AR290"/>
    </row>
    <row r="291" spans="3:44" ht="13.5" thickBot="1">
      <c r="C291" s="75"/>
      <c r="D291" s="150">
        <f>+Wizard!A13</f>
        <v>9</v>
      </c>
      <c r="E291" s="23" t="str">
        <f>+Wizard!B13</f>
        <v>Grau</v>
      </c>
      <c r="F291" s="89">
        <f>+Wizard!C13</f>
        <v>8</v>
      </c>
      <c r="G291" s="288">
        <f>+Wizard!D13</f>
        <v>0</v>
      </c>
      <c r="H291" s="91">
        <f>+Wizard!E13</f>
        <v>84</v>
      </c>
      <c r="I291" s="186">
        <f>+Wizard!F13</f>
        <v>0</v>
      </c>
      <c r="J291" s="16"/>
      <c r="L291" s="150">
        <f>+Euchre!A13</f>
        <v>9</v>
      </c>
      <c r="M291" s="95" t="str">
        <f>+Euchre!B13</f>
        <v>Eito</v>
      </c>
      <c r="N291" s="111">
        <f>+Euchre!C13</f>
        <v>0</v>
      </c>
      <c r="O291" s="90">
        <f>+Euchre!D13</f>
        <v>-9</v>
      </c>
      <c r="P291" s="91">
        <f>+Euchre!E13</f>
        <v>4</v>
      </c>
      <c r="Q291" s="186">
        <f>+Euchre!F13</f>
        <v>0</v>
      </c>
      <c r="S291" s="16"/>
      <c r="AR291"/>
    </row>
    <row r="292" spans="3:44" ht="13.5" thickBot="1">
      <c r="C292" s="75"/>
      <c r="D292" s="150">
        <f>+Wizard!A14</f>
        <v>10</v>
      </c>
      <c r="E292" s="23" t="str">
        <f>+Wizard!B14</f>
        <v>Jordi</v>
      </c>
      <c r="F292" s="89">
        <f>+Wizard!C14</f>
        <v>-2</v>
      </c>
      <c r="G292" s="288">
        <f>+Wizard!D14</f>
        <v>0</v>
      </c>
      <c r="H292" s="91">
        <f>+Wizard!E14</f>
        <v>10</v>
      </c>
      <c r="I292" s="186">
        <f>+Wizard!F14</f>
        <v>0</v>
      </c>
      <c r="L292" s="150">
        <f>+Euchre!A14</f>
        <v>10</v>
      </c>
      <c r="M292" s="95" t="str">
        <f>+Euchre!B14</f>
        <v>Nogué</v>
      </c>
      <c r="N292" s="111">
        <f>+Euchre!C14</f>
        <v>-20</v>
      </c>
      <c r="O292" s="90">
        <f>+Euchre!D14</f>
        <v>-17</v>
      </c>
      <c r="P292" s="91">
        <f>+Euchre!E14</f>
        <v>4</v>
      </c>
      <c r="Q292" s="186">
        <f>+Euchre!F14</f>
        <v>0</v>
      </c>
      <c r="T292" s="150">
        <f>+Camelot!A14</f>
        <v>10</v>
      </c>
      <c r="U292" s="23" t="str">
        <f>+Camelot!B14</f>
        <v>Alfred</v>
      </c>
      <c r="V292" s="89">
        <f>+Camelot!C14</f>
        <v>-5</v>
      </c>
      <c r="W292" s="288">
        <f>+Camelot!D14</f>
        <v>0</v>
      </c>
      <c r="X292" s="91">
        <f>+Camelot!E14</f>
        <v>6</v>
      </c>
      <c r="Y292" s="186">
        <f>+Camelot!F14</f>
        <v>0</v>
      </c>
      <c r="AR292"/>
    </row>
    <row r="293" spans="3:44" ht="13.5" thickBot="1">
      <c r="C293" s="75"/>
      <c r="D293" s="150">
        <f>+Wizard!A15</f>
        <v>11</v>
      </c>
      <c r="E293" s="23" t="str">
        <f>+Wizard!B15</f>
        <v>Debi</v>
      </c>
      <c r="F293" s="89">
        <f>+Wizard!C15</f>
        <v>-6</v>
      </c>
      <c r="G293" s="288">
        <f>+Wizard!D15</f>
        <v>0</v>
      </c>
      <c r="H293" s="91">
        <f>+Wizard!E15</f>
        <v>11</v>
      </c>
      <c r="I293" s="186">
        <f>+Wizard!F15</f>
        <v>0</v>
      </c>
      <c r="L293" s="150">
        <f>+Euchre!A15</f>
        <v>11</v>
      </c>
      <c r="M293" s="95" t="str">
        <f>+Euchre!B15</f>
        <v>Lleixà</v>
      </c>
      <c r="N293" s="111">
        <f>+Euchre!C15</f>
        <v>-40</v>
      </c>
      <c r="O293" s="90">
        <f>+Euchre!D15</f>
        <v>-19</v>
      </c>
      <c r="P293" s="91">
        <f>+Euchre!E15</f>
        <v>4</v>
      </c>
      <c r="Q293" s="186">
        <f>+Euchre!F15</f>
        <v>0</v>
      </c>
      <c r="T293" s="150">
        <f>+Camelot!A15</f>
        <v>11</v>
      </c>
      <c r="U293" s="23" t="str">
        <f>+Camelot!B15</f>
        <v>Lluïsa</v>
      </c>
      <c r="V293" s="89">
        <f>+Camelot!C15</f>
        <v>-6</v>
      </c>
      <c r="W293" s="288">
        <f>+Camelot!D15</f>
        <v>0</v>
      </c>
      <c r="X293" s="91">
        <f>+Camelot!E15</f>
        <v>18</v>
      </c>
      <c r="Y293" s="186">
        <f>+Camelot!F15</f>
        <v>0</v>
      </c>
      <c r="AR293"/>
    </row>
    <row r="294" spans="3:44" ht="13.5" thickBot="1">
      <c r="C294" s="75"/>
      <c r="D294" s="150">
        <f>+Wizard!A16</f>
        <v>12</v>
      </c>
      <c r="E294" s="23" t="str">
        <f>+Wizard!B16</f>
        <v>Alfred</v>
      </c>
      <c r="F294" s="89">
        <f>+Wizard!C16</f>
        <v>-10</v>
      </c>
      <c r="G294" s="288">
        <f>+Wizard!D16</f>
        <v>0</v>
      </c>
      <c r="H294" s="91">
        <f>+Wizard!E16</f>
        <v>33</v>
      </c>
      <c r="I294" s="186">
        <f>+Wizard!F16</f>
        <v>0</v>
      </c>
      <c r="L294" s="150">
        <f>+Euchre!A16</f>
        <v>11</v>
      </c>
      <c r="M294" s="95" t="str">
        <f>+Euchre!B16</f>
        <v>Anna P.</v>
      </c>
      <c r="N294" s="111">
        <f>+Euchre!C16</f>
        <v>-100000000</v>
      </c>
      <c r="O294" s="90">
        <f>+Euchre!D16</f>
        <v>1</v>
      </c>
      <c r="P294" s="91">
        <f>+Euchre!E16</f>
        <v>0</v>
      </c>
      <c r="Q294" s="186">
        <f>+Euchre!F16</f>
        <v>0</v>
      </c>
      <c r="T294" s="150">
        <f>+Camelot!A16</f>
        <v>12</v>
      </c>
      <c r="U294" s="23" t="str">
        <f>+Camelot!B16</f>
        <v>Nin</v>
      </c>
      <c r="V294" s="89">
        <f>+Camelot!C16</f>
        <v>-7</v>
      </c>
      <c r="W294" s="288">
        <f>+Camelot!D16</f>
        <v>0</v>
      </c>
      <c r="X294" s="91">
        <f>+Camelot!E16</f>
        <v>10</v>
      </c>
      <c r="Y294" s="186">
        <f>+Camelot!F16</f>
        <v>0</v>
      </c>
      <c r="AR294"/>
    </row>
    <row r="295" spans="3:44" ht="13.5" thickBot="1">
      <c r="C295" s="75"/>
      <c r="D295" s="150">
        <f>+Wizard!A17</f>
        <v>13</v>
      </c>
      <c r="E295" s="23" t="str">
        <f>+Wizard!B17</f>
        <v>Christophe</v>
      </c>
      <c r="F295" s="89">
        <f>+Wizard!C17</f>
        <v>-11</v>
      </c>
      <c r="G295" s="288">
        <f>+Wizard!D17</f>
        <v>0</v>
      </c>
      <c r="H295" s="91">
        <f>+Wizard!E17</f>
        <v>8</v>
      </c>
      <c r="I295" s="186">
        <f>+Wizard!F17</f>
        <v>0</v>
      </c>
      <c r="L295" s="150">
        <f>+Euchre!A17</f>
        <v>13</v>
      </c>
      <c r="M295" s="95" t="str">
        <f>+Euchre!B17</f>
        <v>Òscar</v>
      </c>
      <c r="N295" s="111">
        <f>+Euchre!C17</f>
        <v>-100000000</v>
      </c>
      <c r="O295" s="90">
        <f>+Euchre!D17</f>
        <v>1</v>
      </c>
      <c r="P295" s="91">
        <f>+Euchre!E17</f>
        <v>0</v>
      </c>
      <c r="Q295" s="186">
        <f>+Euchre!F17</f>
        <v>0</v>
      </c>
      <c r="T295" s="150">
        <f>+Camelot!A17</f>
        <v>13</v>
      </c>
      <c r="U295" s="23" t="str">
        <f>+Camelot!B17</f>
        <v>Marko</v>
      </c>
      <c r="V295" s="89">
        <f>+Camelot!C17</f>
        <v>-8</v>
      </c>
      <c r="W295" s="288">
        <f>+Camelot!D17</f>
        <v>0</v>
      </c>
      <c r="X295" s="91">
        <f>+Camelot!E17</f>
        <v>26</v>
      </c>
      <c r="Y295" s="186">
        <f>+Camelot!F17</f>
        <v>0</v>
      </c>
      <c r="AR295"/>
    </row>
    <row r="296" spans="3:44" ht="13.5" thickBot="1">
      <c r="C296" s="75"/>
      <c r="D296" s="150">
        <f>+Wizard!A18</f>
        <v>14</v>
      </c>
      <c r="E296" s="23" t="str">
        <f>+Wizard!B18</f>
        <v>Nogué</v>
      </c>
      <c r="F296" s="89">
        <f>+Wizard!C18</f>
        <v>-12</v>
      </c>
      <c r="G296" s="288">
        <f>+Wizard!D18</f>
        <v>0</v>
      </c>
      <c r="H296" s="91">
        <f>+Wizard!E18</f>
        <v>6</v>
      </c>
      <c r="I296" s="186">
        <f>+Wizard!F18</f>
        <v>0</v>
      </c>
      <c r="L296" s="150">
        <f>+Euchre!A18</f>
        <v>14</v>
      </c>
      <c r="M296" s="95" t="str">
        <f>+Euchre!B18</f>
        <v>Carles</v>
      </c>
      <c r="N296" s="111">
        <f>+Euchre!C18</f>
        <v>-100000000</v>
      </c>
      <c r="O296" s="90">
        <f>+Euchre!D18</f>
        <v>1</v>
      </c>
      <c r="P296" s="91">
        <f>+Euchre!E18</f>
        <v>0</v>
      </c>
      <c r="Q296" s="186">
        <f>+Euchre!F18</f>
        <v>0</v>
      </c>
      <c r="T296" s="150">
        <f>+Camelot!A18</f>
        <v>14</v>
      </c>
      <c r="U296" s="23" t="str">
        <f>+Camelot!B18</f>
        <v>Ana B</v>
      </c>
      <c r="V296" s="89">
        <f>+Camelot!C18</f>
        <v>-9</v>
      </c>
      <c r="W296" s="288">
        <f>+Camelot!D18</f>
        <v>0</v>
      </c>
      <c r="X296" s="91">
        <f>+Camelot!E18</f>
        <v>21</v>
      </c>
      <c r="Y296" s="186">
        <f>+Camelot!F18</f>
        <v>0</v>
      </c>
      <c r="AR296"/>
    </row>
    <row r="297" spans="3:44" ht="13.5" thickBot="1">
      <c r="C297" s="75"/>
      <c r="D297" s="150">
        <f>+Wizard!A19</f>
        <v>15</v>
      </c>
      <c r="E297" s="23" t="str">
        <f>+Wizard!B19</f>
        <v>Marko</v>
      </c>
      <c r="F297" s="89">
        <f>+Wizard!C19</f>
        <v>-16</v>
      </c>
      <c r="G297" s="288">
        <f>+Wizard!D19</f>
        <v>0</v>
      </c>
      <c r="H297" s="91">
        <f>+Wizard!E19</f>
        <v>35</v>
      </c>
      <c r="I297" s="186">
        <f>+Wizard!F19</f>
        <v>0</v>
      </c>
      <c r="L297" s="150">
        <f>+Euchre!A19</f>
        <v>15</v>
      </c>
      <c r="M297" s="95" t="str">
        <f>+Euchre!B19</f>
        <v>Manolo</v>
      </c>
      <c r="N297" s="111">
        <f>+Euchre!C19</f>
        <v>-100000000</v>
      </c>
      <c r="O297" s="90">
        <f>+Euchre!D19</f>
        <v>1</v>
      </c>
      <c r="P297" s="91">
        <f>+Euchre!E19</f>
        <v>0</v>
      </c>
      <c r="Q297" s="186">
        <f>+Euchre!F19</f>
        <v>0</v>
      </c>
      <c r="T297" s="150">
        <f>+Camelot!A19</f>
        <v>15</v>
      </c>
      <c r="U297" s="23" t="str">
        <f>+Camelot!B19</f>
        <v>Eito</v>
      </c>
      <c r="V297" s="89">
        <f>+Camelot!C19</f>
        <v>-22</v>
      </c>
      <c r="W297" s="288">
        <f>+Camelot!D19</f>
        <v>0</v>
      </c>
      <c r="X297" s="91">
        <f>+Camelot!E19</f>
        <v>11</v>
      </c>
      <c r="Y297" s="186">
        <f>+Camelot!F19</f>
        <v>0</v>
      </c>
      <c r="AR297"/>
    </row>
    <row r="298" spans="3:44" ht="13.5" thickBot="1">
      <c r="C298" s="75"/>
      <c r="D298" s="150">
        <f>+Wizard!A20</f>
        <v>16</v>
      </c>
      <c r="E298" s="23" t="str">
        <f>+Wizard!B20</f>
        <v>Tito</v>
      </c>
      <c r="F298" s="89">
        <f>+Wizard!C20</f>
        <v>-17</v>
      </c>
      <c r="G298" s="288">
        <f>+Wizard!D20</f>
        <v>0</v>
      </c>
      <c r="H298" s="91">
        <f>+Wizard!E20</f>
        <v>22</v>
      </c>
      <c r="I298" s="186">
        <f>+Wizard!F20</f>
        <v>0</v>
      </c>
      <c r="L298" s="150">
        <f>+Euchre!A20</f>
        <v>16</v>
      </c>
      <c r="M298" s="95" t="str">
        <f>+Euchre!B20</f>
        <v>Ana B.</v>
      </c>
      <c r="N298" s="111">
        <f>+Euchre!C20</f>
        <v>-100000000</v>
      </c>
      <c r="O298" s="90">
        <f>+Euchre!D20</f>
        <v>1</v>
      </c>
      <c r="P298" s="91">
        <f>+Euchre!E20</f>
        <v>0</v>
      </c>
      <c r="Q298" s="186">
        <f>+Euchre!F20</f>
        <v>0</v>
      </c>
      <c r="T298" s="150">
        <f>+Camelot!A20</f>
        <v>16</v>
      </c>
      <c r="U298" s="23" t="str">
        <f>+Camelot!B20</f>
        <v>Gemma</v>
      </c>
      <c r="V298" s="89">
        <f>+Camelot!C20</f>
        <v>-30</v>
      </c>
      <c r="W298" s="288">
        <f>+Camelot!D20</f>
        <v>0</v>
      </c>
      <c r="X298" s="91">
        <f>+Camelot!E20</f>
        <v>18</v>
      </c>
      <c r="Y298" s="186">
        <f>+Camelot!F20</f>
        <v>0</v>
      </c>
      <c r="AB298" s="150">
        <f>+Magic!A20</f>
        <v>16</v>
      </c>
      <c r="AC298" s="23" t="str">
        <f>+Magic!B20</f>
        <v>Carol B.</v>
      </c>
      <c r="AD298" s="89">
        <f>+Magic!C20</f>
        <v>-36</v>
      </c>
      <c r="AE298" s="288">
        <f>+Magic!D20</f>
        <v>0</v>
      </c>
      <c r="AF298" s="91">
        <f>+Magic!E20</f>
        <v>398</v>
      </c>
      <c r="AG298" s="186">
        <f>+Magic!F20</f>
        <v>0</v>
      </c>
      <c r="AR298"/>
    </row>
    <row r="299" spans="3:44" ht="13.5" thickBot="1">
      <c r="C299" s="75"/>
      <c r="D299" s="150">
        <f>+Wizard!A21</f>
        <v>17</v>
      </c>
      <c r="E299" s="23" t="str">
        <f>+Wizard!B21</f>
        <v>Ana B</v>
      </c>
      <c r="F299" s="89">
        <f>+Wizard!C21</f>
        <v>-21</v>
      </c>
      <c r="G299" s="288">
        <f>+Wizard!D21</f>
        <v>0</v>
      </c>
      <c r="H299" s="91">
        <f>+Wizard!E21</f>
        <v>39</v>
      </c>
      <c r="I299" s="186">
        <f>+Wizard!F21</f>
        <v>0</v>
      </c>
      <c r="L299" s="150">
        <f>+Euchre!A21</f>
        <v>17</v>
      </c>
      <c r="M299" s="95" t="str">
        <f>+Euchre!B21</f>
        <v>Anaïs</v>
      </c>
      <c r="N299" s="111">
        <f>+Euchre!C21</f>
        <v>-100000000</v>
      </c>
      <c r="O299" s="90">
        <f>+Euchre!D21</f>
        <v>1</v>
      </c>
      <c r="P299" s="91">
        <f>+Euchre!E21</f>
        <v>0</v>
      </c>
      <c r="Q299" s="186">
        <f>+Euchre!F21</f>
        <v>10</v>
      </c>
      <c r="T299" s="150">
        <f>+Camelot!A21</f>
        <v>17</v>
      </c>
      <c r="U299" s="23" t="str">
        <f>+Camelot!B21</f>
        <v>Mario</v>
      </c>
      <c r="V299" s="89">
        <f>+Camelot!C21</f>
        <v>5</v>
      </c>
      <c r="W299" s="288">
        <f>+Camelot!D21</f>
        <v>0</v>
      </c>
      <c r="X299" s="91">
        <f>+Camelot!E21</f>
        <v>5</v>
      </c>
      <c r="Y299" s="186">
        <f>+Camelot!F21</f>
        <v>0</v>
      </c>
      <c r="AB299" s="150">
        <f>+Magic!A21</f>
        <v>17</v>
      </c>
      <c r="AC299" s="23" t="str">
        <f>+Magic!B21</f>
        <v>Tito</v>
      </c>
      <c r="AD299" s="89">
        <f>+Magic!C21</f>
        <v>-36</v>
      </c>
      <c r="AE299" s="288">
        <f>+Magic!D21</f>
        <v>0</v>
      </c>
      <c r="AF299" s="91">
        <f>+Magic!E21</f>
        <v>63</v>
      </c>
      <c r="AG299" s="186">
        <f>+Magic!F21</f>
        <v>0</v>
      </c>
      <c r="AR299"/>
    </row>
    <row r="300" spans="3:44" ht="13.5" thickBot="1">
      <c r="C300" s="75"/>
      <c r="D300" s="150">
        <f>+Wizard!A22</f>
        <v>18</v>
      </c>
      <c r="E300" s="23" t="str">
        <f>+Wizard!B22</f>
        <v>Nancy</v>
      </c>
      <c r="F300" s="89">
        <f>+Wizard!C22</f>
        <v>-26</v>
      </c>
      <c r="G300" s="288">
        <f>+Wizard!D22</f>
        <v>0</v>
      </c>
      <c r="H300" s="91">
        <f>+Wizard!E22</f>
        <v>22</v>
      </c>
      <c r="I300" s="186">
        <f>+Wizard!F22</f>
        <v>0</v>
      </c>
      <c r="L300" s="150">
        <f>+Euchre!A22</f>
        <v>18</v>
      </c>
      <c r="M300" s="95" t="str">
        <f>+Euchre!B22</f>
        <v>Goretti</v>
      </c>
      <c r="N300" s="111">
        <f>+Euchre!C22</f>
        <v>-100000000</v>
      </c>
      <c r="O300" s="90">
        <f>+Euchre!D22</f>
        <v>1</v>
      </c>
      <c r="P300" s="91">
        <f>+Euchre!E22</f>
        <v>0</v>
      </c>
      <c r="Q300" s="186">
        <f>+Euchre!F22</f>
        <v>0</v>
      </c>
      <c r="T300" s="150">
        <f>+Camelot!A22</f>
        <v>18</v>
      </c>
      <c r="U300" s="23" t="str">
        <f>+Camelot!B22</f>
        <v>Jeff</v>
      </c>
      <c r="V300" s="89">
        <f>+Camelot!C22</f>
        <v>3</v>
      </c>
      <c r="W300" s="288">
        <f>+Camelot!D22</f>
        <v>0</v>
      </c>
      <c r="X300" s="91">
        <f>+Camelot!E22</f>
        <v>5</v>
      </c>
      <c r="Y300" s="186">
        <f>+Camelot!F22</f>
        <v>0</v>
      </c>
      <c r="AB300" s="150">
        <f>+Magic!A22</f>
        <v>18</v>
      </c>
      <c r="AC300" s="23" t="str">
        <f>+Magic!B22</f>
        <v>Gemma</v>
      </c>
      <c r="AD300" s="89">
        <f>+Magic!C22</f>
        <v>-59</v>
      </c>
      <c r="AE300" s="288">
        <f>+Magic!D22</f>
        <v>0</v>
      </c>
      <c r="AF300" s="91">
        <f>+Magic!E22</f>
        <v>203</v>
      </c>
      <c r="AG300" s="186">
        <f>+Magic!F22</f>
        <v>0</v>
      </c>
      <c r="AR300"/>
    </row>
    <row r="301" spans="3:44" ht="13.5" thickBot="1">
      <c r="C301" s="75"/>
      <c r="D301" s="150">
        <f>+Wizard!A23</f>
        <v>19</v>
      </c>
      <c r="E301" s="23" t="str">
        <f>+Wizard!B23</f>
        <v>Nin</v>
      </c>
      <c r="F301" s="89">
        <f>+Wizard!C23</f>
        <v>-49</v>
      </c>
      <c r="G301" s="288">
        <f>+Wizard!D23</f>
        <v>0</v>
      </c>
      <c r="H301" s="91">
        <f>+Wizard!E23</f>
        <v>30</v>
      </c>
      <c r="I301" s="186">
        <f>+Wizard!F23</f>
        <v>0</v>
      </c>
      <c r="L301" s="150">
        <f>+Euchre!A23</f>
        <v>19</v>
      </c>
      <c r="M301" s="95" t="str">
        <f>+Euchre!B23</f>
        <v>Joan</v>
      </c>
      <c r="N301" s="111">
        <f>+Euchre!C23</f>
        <v>-100000000</v>
      </c>
      <c r="O301" s="90">
        <f>+Euchre!D23</f>
        <v>1</v>
      </c>
      <c r="P301" s="91">
        <f>+Euchre!E23</f>
        <v>0</v>
      </c>
      <c r="Q301" s="186">
        <f>+Euchre!F23</f>
        <v>0</v>
      </c>
      <c r="AB301" s="150">
        <f>+Magic!A23</f>
        <v>19</v>
      </c>
      <c r="AC301" s="23" t="str">
        <f>+Magic!B23</f>
        <v>Nancy</v>
      </c>
      <c r="AD301" s="89">
        <f>+Magic!C23</f>
        <v>-133</v>
      </c>
      <c r="AE301" s="288">
        <f>+Magic!D23</f>
        <v>0</v>
      </c>
      <c r="AF301" s="91">
        <f>+Magic!E23</f>
        <v>177</v>
      </c>
      <c r="AG301" s="186">
        <f>+Magic!F23</f>
        <v>0</v>
      </c>
      <c r="AR301"/>
    </row>
    <row r="302" spans="3:44" ht="13.5" thickBot="1">
      <c r="C302" s="75"/>
      <c r="D302" s="150">
        <f>+Wizard!A24</f>
        <v>20</v>
      </c>
      <c r="E302" s="23" t="str">
        <f>+Wizard!B24</f>
        <v>Goretti</v>
      </c>
      <c r="F302" s="89">
        <f>+Wizard!C24</f>
        <v>-63</v>
      </c>
      <c r="G302" s="288">
        <f>+Wizard!D24</f>
        <v>0</v>
      </c>
      <c r="H302" s="91">
        <f>+Wizard!E24</f>
        <v>68</v>
      </c>
      <c r="I302" s="186">
        <f>+Wizard!F24</f>
        <v>0</v>
      </c>
      <c r="L302" s="150">
        <f>+Euchre!A24</f>
        <v>20</v>
      </c>
      <c r="M302" s="95" t="str">
        <f>+Euchre!B24</f>
        <v>Rosa M.</v>
      </c>
      <c r="N302" s="111">
        <f>+Euchre!C24</f>
        <v>-100000000</v>
      </c>
      <c r="O302" s="90">
        <f>+Euchre!D24</f>
        <v>1</v>
      </c>
      <c r="P302" s="91">
        <f>+Euchre!E24</f>
        <v>0</v>
      </c>
      <c r="Q302" s="186">
        <f>+Euchre!F24</f>
        <v>0</v>
      </c>
      <c r="AB302" s="150">
        <f>+Magic!A24</f>
        <v>20</v>
      </c>
      <c r="AC302" s="23" t="str">
        <f>+Magic!B24</f>
        <v>Sergi</v>
      </c>
      <c r="AD302" s="89">
        <f>+Magic!C24</f>
        <v>4</v>
      </c>
      <c r="AE302" s="288">
        <f>+Magic!D24</f>
        <v>0</v>
      </c>
      <c r="AF302" s="91">
        <f>+Magic!E24</f>
        <v>3</v>
      </c>
      <c r="AG302" s="186">
        <f>+Magic!F24</f>
        <v>0</v>
      </c>
      <c r="AR302"/>
    </row>
    <row r="303" spans="3:44" ht="13.5" thickBot="1">
      <c r="C303" s="75"/>
      <c r="D303" s="150">
        <f>+Wizard!A25</f>
        <v>21</v>
      </c>
      <c r="E303" s="23" t="str">
        <f>+Wizard!B25</f>
        <v>France</v>
      </c>
      <c r="F303" s="89">
        <f>+Wizard!C25</f>
        <v>4</v>
      </c>
      <c r="G303" s="288">
        <f>+Wizard!D25</f>
        <v>0</v>
      </c>
      <c r="H303" s="91">
        <f>+Wizard!E25</f>
        <v>1</v>
      </c>
      <c r="I303" s="186">
        <f>+Wizard!F25</f>
        <v>0</v>
      </c>
      <c r="AB303" s="150">
        <f>+Magic!A25</f>
        <v>21</v>
      </c>
      <c r="AC303" s="23" t="str">
        <f>+Magic!B25</f>
        <v>Goretti</v>
      </c>
      <c r="AD303" s="89">
        <f>+Magic!C25</f>
        <v>-8</v>
      </c>
      <c r="AE303" s="288">
        <f>+Magic!D25</f>
        <v>0</v>
      </c>
      <c r="AF303" s="91">
        <f>+Magic!E25</f>
        <v>2</v>
      </c>
      <c r="AG303" s="186">
        <f>+Magic!F25</f>
        <v>0</v>
      </c>
      <c r="AR303"/>
    </row>
    <row r="304" spans="3:44" ht="13.5" thickBot="1">
      <c r="C304" s="75"/>
      <c r="D304" s="150">
        <f>+Wizard!A26</f>
        <v>22</v>
      </c>
      <c r="E304" s="23" t="str">
        <f>+Wizard!B26</f>
        <v>Tony</v>
      </c>
      <c r="F304" s="89">
        <f>+Wizard!C26</f>
        <v>3</v>
      </c>
      <c r="G304" s="288">
        <f>+Wizard!D26</f>
        <v>0</v>
      </c>
      <c r="H304" s="91">
        <f>+Wizard!E26</f>
        <v>1</v>
      </c>
      <c r="I304" s="186">
        <f>+Wizard!F26</f>
        <v>0</v>
      </c>
      <c r="AB304" s="150">
        <f>+Magic!A26</f>
        <v>22</v>
      </c>
      <c r="AC304" s="23" t="str">
        <f>+Magic!B26</f>
        <v>Sebas</v>
      </c>
      <c r="AD304" s="89">
        <f>+Magic!C26</f>
        <v>-100000000</v>
      </c>
      <c r="AE304" s="288">
        <f>+Magic!D26</f>
        <v>0</v>
      </c>
      <c r="AF304" s="91">
        <f>+Magic!E26</f>
        <v>0</v>
      </c>
      <c r="AG304" s="186">
        <f>+Magic!F26</f>
        <v>0</v>
      </c>
      <c r="AR304"/>
    </row>
    <row r="305" spans="3:44" ht="13.5" thickBot="1">
      <c r="C305" s="75"/>
      <c r="D305" s="150">
        <f>+Wizard!A27</f>
        <v>23</v>
      </c>
      <c r="E305" s="23" t="str">
        <f>+Wizard!B27</f>
        <v>Bibi</v>
      </c>
      <c r="F305" s="89">
        <f>+Wizard!C27</f>
        <v>3</v>
      </c>
      <c r="G305" s="288">
        <f>+Wizard!D27</f>
        <v>0</v>
      </c>
      <c r="H305" s="91">
        <f>+Wizard!E27</f>
        <v>1</v>
      </c>
      <c r="I305" s="186">
        <f>+Wizard!F27</f>
        <v>0</v>
      </c>
      <c r="AB305" s="150">
        <f>+Magic!A27</f>
        <v>23</v>
      </c>
      <c r="AC305" s="23" t="str">
        <f>+Magic!B27</f>
        <v>Jordi</v>
      </c>
      <c r="AD305" s="89">
        <f>+Magic!C27</f>
        <v>-100000000</v>
      </c>
      <c r="AE305" s="288">
        <f>+Magic!D27</f>
        <v>0</v>
      </c>
      <c r="AF305" s="91">
        <f>+Magic!E27</f>
        <v>0</v>
      </c>
      <c r="AG305" s="186">
        <f>+Magic!F27</f>
        <v>0</v>
      </c>
      <c r="AR305"/>
    </row>
    <row r="306" spans="3:44" ht="13.5" thickBot="1">
      <c r="C306" s="75"/>
      <c r="D306" s="150">
        <f>+Wizard!A28</f>
        <v>24</v>
      </c>
      <c r="E306" s="23" t="str">
        <f>+Wizard!B28</f>
        <v>Lluisa</v>
      </c>
      <c r="F306" s="89">
        <f>+Wizard!C28</f>
        <v>1</v>
      </c>
      <c r="G306" s="288">
        <f>+Wizard!D28</f>
        <v>0</v>
      </c>
      <c r="H306" s="91">
        <f>+Wizard!E28</f>
        <v>5</v>
      </c>
      <c r="I306" s="186">
        <f>+Wizard!F28</f>
        <v>0</v>
      </c>
      <c r="AR306"/>
    </row>
    <row r="307" spans="3:44" ht="13.5" thickBot="1">
      <c r="C307" s="75"/>
      <c r="D307" s="150">
        <f>+Wizard!A29</f>
        <v>25</v>
      </c>
      <c r="E307" s="23" t="str">
        <f>+Wizard!B29</f>
        <v>Carol</v>
      </c>
      <c r="F307" s="89">
        <f>+Wizard!C29</f>
        <v>1</v>
      </c>
      <c r="G307" s="288">
        <f>+Wizard!D29</f>
        <v>0</v>
      </c>
      <c r="H307" s="91">
        <f>+Wizard!E29</f>
        <v>2</v>
      </c>
      <c r="I307" s="186">
        <f>+Wizard!F29</f>
        <v>0</v>
      </c>
      <c r="AR307"/>
    </row>
    <row r="308" spans="3:44" ht="13.5" thickBot="1">
      <c r="C308" s="75"/>
      <c r="D308" s="150">
        <f>+Wizard!A30</f>
        <v>26</v>
      </c>
      <c r="E308" s="23" t="str">
        <f>+Wizard!B30</f>
        <v>Becca</v>
      </c>
      <c r="F308" s="89">
        <f>+Wizard!C30</f>
        <v>1</v>
      </c>
      <c r="G308" s="288">
        <f>+Wizard!D30</f>
        <v>0</v>
      </c>
      <c r="H308" s="91">
        <f>+Wizard!E30</f>
        <v>1</v>
      </c>
      <c r="I308" s="186">
        <f>+Wizard!F30</f>
        <v>0</v>
      </c>
      <c r="AR308"/>
    </row>
    <row r="309" spans="3:44" ht="13.5" thickBot="1">
      <c r="C309" s="75"/>
      <c r="D309" s="150">
        <f>+Wizard!A31</f>
        <v>27</v>
      </c>
      <c r="E309" s="23" t="str">
        <f>+Wizard!B31</f>
        <v>Sebas</v>
      </c>
      <c r="F309" s="89">
        <f>+Wizard!C31</f>
        <v>0</v>
      </c>
      <c r="G309" s="288">
        <f>+Wizard!D31</f>
        <v>0</v>
      </c>
      <c r="H309" s="91">
        <f>+Wizard!E31</f>
        <v>5</v>
      </c>
      <c r="I309" s="186">
        <f>+Wizard!F31</f>
        <v>0</v>
      </c>
      <c r="AR309"/>
    </row>
    <row r="310" spans="3:44" ht="13.5" thickBot="1">
      <c r="C310" s="75"/>
      <c r="D310" s="150">
        <f>+Wizard!A32</f>
        <v>28</v>
      </c>
      <c r="E310" s="23" t="str">
        <f>+Wizard!B32</f>
        <v>Shauna</v>
      </c>
      <c r="F310" s="89">
        <f>+Wizard!C32</f>
        <v>0</v>
      </c>
      <c r="G310" s="288">
        <f>+Wizard!D32</f>
        <v>0</v>
      </c>
      <c r="H310" s="91">
        <f>+Wizard!E32</f>
        <v>4</v>
      </c>
      <c r="I310" s="186">
        <f>+Wizard!F32</f>
        <v>0</v>
      </c>
      <c r="AR310"/>
    </row>
    <row r="311" spans="3:44" ht="13.5" thickBot="1">
      <c r="C311" s="75"/>
      <c r="D311" s="150">
        <f>+Wizard!A33</f>
        <v>29</v>
      </c>
      <c r="E311" s="23" t="str">
        <f>+Wizard!B33</f>
        <v>Anaïs</v>
      </c>
      <c r="F311" s="89">
        <f>+Wizard!C33</f>
        <v>0</v>
      </c>
      <c r="G311" s="288">
        <f>+Wizard!D33</f>
        <v>0</v>
      </c>
      <c r="H311" s="91">
        <f>+Wizard!E33</f>
        <v>2</v>
      </c>
      <c r="I311" s="186">
        <f>+Wizard!F33</f>
        <v>0</v>
      </c>
      <c r="AR311"/>
    </row>
    <row r="312" spans="3:44">
      <c r="C312" s="75"/>
      <c r="AR312"/>
    </row>
    <row r="313" spans="3:44">
      <c r="C313" s="75"/>
      <c r="AR313"/>
    </row>
    <row r="314" spans="3:44" ht="13.5" thickBot="1">
      <c r="C314" s="75"/>
      <c r="AR314"/>
    </row>
    <row r="315" spans="3:44" ht="13.5" thickBot="1">
      <c r="C315" s="75"/>
      <c r="R315" s="207" t="e">
        <f>+Podrida!#REF!</f>
        <v>#REF!</v>
      </c>
      <c r="AR315"/>
    </row>
    <row r="316" spans="3:44" ht="13.5" thickBot="1">
      <c r="C316" s="75"/>
      <c r="R316" s="297" t="e">
        <f>+Podrida!#REF!</f>
        <v>#REF!</v>
      </c>
      <c r="AR316"/>
    </row>
    <row r="317" spans="3:44" ht="13.5" thickBot="1">
      <c r="C317" s="75"/>
      <c r="R317" s="186" t="e">
        <f>+Podrida!#REF!</f>
        <v>#REF!</v>
      </c>
      <c r="AR317"/>
    </row>
    <row r="318" spans="3:44" ht="13.5" thickBot="1">
      <c r="C318" s="75"/>
      <c r="R318" s="186" t="e">
        <f>+Podrida!#REF!</f>
        <v>#REF!</v>
      </c>
      <c r="AR318"/>
    </row>
    <row r="319" spans="3:44" ht="13.5" thickBot="1">
      <c r="C319" s="75"/>
      <c r="R319" s="186" t="e">
        <f>+Podrida!#REF!</f>
        <v>#REF!</v>
      </c>
      <c r="AB319" s="150">
        <f>+Tute!A8</f>
        <v>4</v>
      </c>
      <c r="AC319" s="95" t="str">
        <f>+Tute!B8</f>
        <v>Jordi</v>
      </c>
      <c r="AD319" s="111">
        <f>+Tute!C8</f>
        <v>0</v>
      </c>
      <c r="AE319" s="90">
        <f>+Tute!D8</f>
        <v>-43.34</v>
      </c>
      <c r="AF319" s="91">
        <f>+Tute!E8</f>
        <v>3</v>
      </c>
      <c r="AG319" s="186">
        <f>+Tute!F8</f>
        <v>0</v>
      </c>
      <c r="AR319"/>
    </row>
    <row r="320" spans="3:44" ht="13.5" thickBot="1">
      <c r="C320" s="75"/>
      <c r="L320" s="150" t="e">
        <f>+Podrida!#REF!</f>
        <v>#REF!</v>
      </c>
      <c r="M320" s="23" t="e">
        <f>+Podrida!#REF!</f>
        <v>#REF!</v>
      </c>
      <c r="N320" s="89" t="e">
        <f>+Podrida!#REF!</f>
        <v>#REF!</v>
      </c>
      <c r="O320" s="90" t="e">
        <f>+Podrida!#REF!</f>
        <v>#REF!</v>
      </c>
      <c r="P320" s="91" t="e">
        <f>+Podrida!#REF!</f>
        <v>#REF!</v>
      </c>
      <c r="Q320" s="296" t="e">
        <f>+Podrida!#REF!</f>
        <v>#REF!</v>
      </c>
      <c r="R320" s="186" t="e">
        <f>+Podrida!#REF!</f>
        <v>#REF!</v>
      </c>
      <c r="T320" s="150">
        <f>+Remigio!A9</f>
        <v>5</v>
      </c>
      <c r="U320" s="95" t="str">
        <f>+Remigio!B9</f>
        <v>Goretti</v>
      </c>
      <c r="V320" s="111">
        <f>+Remigio!C9</f>
        <v>-100000000</v>
      </c>
      <c r="W320" s="90">
        <f>+Remigio!D9</f>
        <v>0</v>
      </c>
      <c r="X320" s="91">
        <f>+Remigio!E9</f>
        <v>0</v>
      </c>
      <c r="Y320" s="186">
        <f>+Remigio!F9</f>
        <v>0</v>
      </c>
      <c r="AB320" s="150">
        <f>+Tute!A9</f>
        <v>5</v>
      </c>
      <c r="AC320" s="95" t="str">
        <f>+Tute!B9</f>
        <v>Grau</v>
      </c>
      <c r="AD320" s="111">
        <f>+Tute!C9</f>
        <v>-24</v>
      </c>
      <c r="AE320" s="90">
        <f>+Tute!D9</f>
        <v>-2386.6999999999998</v>
      </c>
      <c r="AF320" s="91">
        <f>+Tute!E9</f>
        <v>3</v>
      </c>
      <c r="AG320" s="186">
        <f>+Tute!F9</f>
        <v>0</v>
      </c>
      <c r="AR320"/>
    </row>
    <row r="321" spans="3:44" ht="13.5" thickBot="1">
      <c r="C321" s="75"/>
      <c r="L321" s="150" t="e">
        <f>+Podrida!#REF!</f>
        <v>#REF!</v>
      </c>
      <c r="M321" s="23" t="e">
        <f>+Podrida!#REF!</f>
        <v>#REF!</v>
      </c>
      <c r="N321" s="89" t="e">
        <f>+Podrida!#REF!</f>
        <v>#REF!</v>
      </c>
      <c r="O321" s="90" t="e">
        <f>+Podrida!#REF!</f>
        <v>#REF!</v>
      </c>
      <c r="P321" s="91" t="e">
        <f>+Podrida!#REF!</f>
        <v>#REF!</v>
      </c>
      <c r="Q321" s="296" t="e">
        <f>+Podrida!#REF!</f>
        <v>#REF!</v>
      </c>
      <c r="R321" s="186" t="e">
        <f>+Podrida!#REF!</f>
        <v>#REF!</v>
      </c>
      <c r="T321" s="150">
        <f>+Remigio!A10</f>
        <v>6</v>
      </c>
      <c r="U321" s="95" t="str">
        <f>+Remigio!B10</f>
        <v>Manel</v>
      </c>
      <c r="V321" s="111">
        <f>+Remigio!C10</f>
        <v>-100000000</v>
      </c>
      <c r="W321" s="90">
        <f>+Remigio!D10</f>
        <v>0</v>
      </c>
      <c r="X321" s="91">
        <f>+Remigio!E10</f>
        <v>0</v>
      </c>
      <c r="Y321" s="186">
        <f>+Remigio!F10</f>
        <v>0</v>
      </c>
      <c r="AR321"/>
    </row>
    <row r="322" spans="3:44" ht="13.5" thickBot="1">
      <c r="C322" s="75"/>
      <c r="T322" s="150">
        <f>+Remigio!A11</f>
        <v>7</v>
      </c>
      <c r="U322" s="95" t="str">
        <f>+Remigio!B11</f>
        <v>Grau</v>
      </c>
      <c r="V322" s="111">
        <f>+Remigio!C11</f>
        <v>-100000000</v>
      </c>
      <c r="W322" s="90">
        <f>+Remigio!D11</f>
        <v>0</v>
      </c>
      <c r="X322" s="91">
        <f>+Remigio!E11</f>
        <v>0</v>
      </c>
      <c r="Y322" s="186">
        <f>+Remigio!F11</f>
        <v>0</v>
      </c>
      <c r="AR322"/>
    </row>
    <row r="323" spans="3:44" ht="13.5" thickBot="1">
      <c r="C323" s="75"/>
      <c r="T323" s="150">
        <f>+Remigio!A12</f>
        <v>8</v>
      </c>
      <c r="U323" s="95" t="str">
        <f>+Remigio!B12</f>
        <v>Sergi</v>
      </c>
      <c r="V323" s="111">
        <f>+Remigio!C12</f>
        <v>-100000000</v>
      </c>
      <c r="W323" s="90">
        <f>+Remigio!D12</f>
        <v>0</v>
      </c>
      <c r="X323" s="91">
        <f>+Remigio!E12</f>
        <v>0</v>
      </c>
      <c r="Y323" s="186">
        <f>+Remigio!F12</f>
        <v>0</v>
      </c>
      <c r="AR323"/>
    </row>
    <row r="324" spans="3:44" ht="13.5" thickBot="1">
      <c r="C324" s="75"/>
      <c r="T324" s="150">
        <f>+Remigio!A13</f>
        <v>9</v>
      </c>
      <c r="U324" s="95" t="str">
        <f>+Remigio!B13</f>
        <v>Mariajo</v>
      </c>
      <c r="V324" s="111">
        <f>+Remigio!C13</f>
        <v>-100000000</v>
      </c>
      <c r="W324" s="90">
        <f>+Remigio!D13</f>
        <v>0</v>
      </c>
      <c r="X324" s="91">
        <f>+Remigio!E13</f>
        <v>0</v>
      </c>
      <c r="Y324" s="186">
        <f>+Remigio!F13</f>
        <v>0</v>
      </c>
      <c r="AR324"/>
    </row>
    <row r="325" spans="3:44" ht="13.5" thickBot="1">
      <c r="C325" s="75"/>
      <c r="T325" s="150">
        <f>+Remigio!A14</f>
        <v>10</v>
      </c>
      <c r="U325" s="95" t="str">
        <f>+Remigio!B14</f>
        <v>Ana</v>
      </c>
      <c r="V325" s="111">
        <f>+Remigio!C14</f>
        <v>-100000000</v>
      </c>
      <c r="W325" s="90">
        <f>+Remigio!D14</f>
        <v>0</v>
      </c>
      <c r="X325" s="91">
        <f>+Remigio!E14</f>
        <v>0</v>
      </c>
      <c r="Y325" s="186">
        <f>+Remigio!F14</f>
        <v>0</v>
      </c>
      <c r="AR325"/>
    </row>
    <row r="326" spans="3:44" ht="13.5" thickBot="1">
      <c r="C326" s="75"/>
      <c r="T326" s="150">
        <f>+Remigio!A15</f>
        <v>11</v>
      </c>
      <c r="U326" s="95" t="str">
        <f>+Remigio!B15</f>
        <v>Carles</v>
      </c>
      <c r="V326" s="111">
        <f>+Remigio!C15</f>
        <v>-100000000</v>
      </c>
      <c r="W326" s="90">
        <f>+Remigio!D15</f>
        <v>0</v>
      </c>
      <c r="X326" s="91">
        <f>+Remigio!E15</f>
        <v>0</v>
      </c>
      <c r="Y326" s="186">
        <f>+Remigio!F15</f>
        <v>0</v>
      </c>
      <c r="AR326"/>
    </row>
    <row r="327" spans="3:44">
      <c r="C327" s="75"/>
      <c r="AR327"/>
    </row>
    <row r="328" spans="3:44">
      <c r="C328" s="75"/>
      <c r="AR328"/>
    </row>
    <row r="329" spans="3:44">
      <c r="C329" s="75"/>
      <c r="AR329"/>
    </row>
    <row r="330" spans="3:44">
      <c r="C330" s="75"/>
      <c r="AR330"/>
    </row>
    <row r="331" spans="3:44" ht="13.5" thickBot="1">
      <c r="C331" s="75"/>
      <c r="D331" s="150">
        <f>+'Wizard Classic'!A20</f>
        <v>16</v>
      </c>
      <c r="E331" s="23" t="str">
        <f>+'Wizard Classic'!B20</f>
        <v>Grau</v>
      </c>
      <c r="F331" s="89">
        <f>+'Wizard Classic'!C20</f>
        <v>-39</v>
      </c>
      <c r="G331" s="288">
        <f>+'Wizard Classic'!D20</f>
        <v>0</v>
      </c>
      <c r="H331" s="91">
        <f>+'Wizard Classic'!E20</f>
        <v>459</v>
      </c>
      <c r="I331" s="186">
        <f>+'Wizard Classic'!F20</f>
        <v>0</v>
      </c>
      <c r="AR331"/>
    </row>
    <row r="332" spans="3:44" ht="13.5" thickBot="1">
      <c r="C332" s="75"/>
      <c r="D332" s="150">
        <f>+'Wizard Classic'!A21</f>
        <v>17</v>
      </c>
      <c r="E332" s="23" t="str">
        <f>+'Wizard Classic'!B21</f>
        <v>Nin</v>
      </c>
      <c r="F332" s="89">
        <f>+'Wizard Classic'!C21</f>
        <v>-44</v>
      </c>
      <c r="G332" s="288">
        <f>+'Wizard Classic'!D21</f>
        <v>0</v>
      </c>
      <c r="H332" s="91">
        <f>+'Wizard Classic'!E21</f>
        <v>41</v>
      </c>
      <c r="I332" s="186">
        <f>+'Wizard Classic'!F21</f>
        <v>0</v>
      </c>
      <c r="AR332"/>
    </row>
    <row r="333" spans="3:44" ht="13.5" thickBot="1">
      <c r="C333" s="75"/>
      <c r="D333" s="150">
        <f>+'Wizard Classic'!A22</f>
        <v>18</v>
      </c>
      <c r="E333" s="23" t="str">
        <f>+'Wizard Classic'!B22</f>
        <v>Jennifer</v>
      </c>
      <c r="F333" s="89">
        <f>+'Wizard Classic'!C22</f>
        <v>-61</v>
      </c>
      <c r="G333" s="288">
        <f>+'Wizard Classic'!D22</f>
        <v>0</v>
      </c>
      <c r="H333" s="91">
        <f>+'Wizard Classic'!E22</f>
        <v>104</v>
      </c>
      <c r="I333" s="186">
        <f>+'Wizard Classic'!F22</f>
        <v>0</v>
      </c>
      <c r="AR333"/>
    </row>
    <row r="334" spans="3:44" ht="13.5" thickBot="1">
      <c r="C334" s="75"/>
      <c r="D334" s="150">
        <f>+'Wizard Classic'!A23</f>
        <v>19</v>
      </c>
      <c r="E334" s="23" t="str">
        <f>+'Wizard Classic'!B23</f>
        <v>Ana B</v>
      </c>
      <c r="F334" s="89">
        <f>+'Wizard Classic'!C23</f>
        <v>-93</v>
      </c>
      <c r="G334" s="288">
        <f>+'Wizard Classic'!D23</f>
        <v>0</v>
      </c>
      <c r="H334" s="91">
        <f>+'Wizard Classic'!E23</f>
        <v>106</v>
      </c>
      <c r="I334" s="186">
        <f>+'Wizard Classic'!F23</f>
        <v>0</v>
      </c>
      <c r="AR334"/>
    </row>
    <row r="335" spans="3:44" ht="13.5" thickBot="1">
      <c r="C335" s="75"/>
      <c r="D335" s="150">
        <f>+'Wizard Classic'!A24</f>
        <v>20</v>
      </c>
      <c r="E335" s="23" t="str">
        <f>+'Wizard Classic'!B24</f>
        <v>Gemma</v>
      </c>
      <c r="F335" s="89">
        <f>+'Wizard Classic'!C24</f>
        <v>-112</v>
      </c>
      <c r="G335" s="288">
        <f>+'Wizard Classic'!D24</f>
        <v>0</v>
      </c>
      <c r="H335" s="91">
        <f>+'Wizard Classic'!E24</f>
        <v>213</v>
      </c>
      <c r="I335" s="186">
        <f>+'Wizard Classic'!F24</f>
        <v>0</v>
      </c>
      <c r="AR335"/>
    </row>
    <row r="336" spans="3:44" ht="13.5" thickBot="1">
      <c r="C336" s="75"/>
      <c r="D336" s="150">
        <f>+'Wizard Classic'!A25</f>
        <v>21</v>
      </c>
      <c r="E336" s="23" t="str">
        <f>+'Wizard Classic'!B25</f>
        <v>Nancy</v>
      </c>
      <c r="F336" s="89">
        <f>+'Wizard Classic'!C25</f>
        <v>-146</v>
      </c>
      <c r="G336" s="288">
        <f>+'Wizard Classic'!D25</f>
        <v>0</v>
      </c>
      <c r="H336" s="91">
        <f>+'Wizard Classic'!E25</f>
        <v>115</v>
      </c>
      <c r="I336" s="186">
        <f>+'Wizard Classic'!F25</f>
        <v>0</v>
      </c>
      <c r="AR336"/>
    </row>
    <row r="337" spans="3:44" ht="13.5" thickBot="1">
      <c r="C337" s="75"/>
      <c r="D337" s="150">
        <f>+'Wizard Classic'!A26</f>
        <v>22</v>
      </c>
      <c r="E337" s="23" t="str">
        <f>+'Wizard Classic'!B26</f>
        <v>Goretti</v>
      </c>
      <c r="F337" s="89">
        <f>+'Wizard Classic'!C26</f>
        <v>-162</v>
      </c>
      <c r="G337" s="288">
        <f>+'Wizard Classic'!D26</f>
        <v>0</v>
      </c>
      <c r="H337" s="91">
        <f>+'Wizard Classic'!E26</f>
        <v>414</v>
      </c>
      <c r="I337" s="186">
        <f>+'Wizard Classic'!F26</f>
        <v>0</v>
      </c>
      <c r="AR337"/>
    </row>
    <row r="338" spans="3:44" ht="13.5" thickBot="1">
      <c r="C338" s="75"/>
      <c r="D338" s="150">
        <f>+'Wizard Classic'!A27</f>
        <v>23</v>
      </c>
      <c r="E338" s="23" t="str">
        <f>+'Wizard Classic'!B27</f>
        <v>Núria V</v>
      </c>
      <c r="F338" s="89">
        <f>+'Wizard Classic'!C27</f>
        <v>3</v>
      </c>
      <c r="G338" s="288">
        <f>+'Wizard Classic'!D27</f>
        <v>0</v>
      </c>
      <c r="H338" s="91">
        <f>+'Wizard Classic'!E27</f>
        <v>1</v>
      </c>
      <c r="I338" s="186">
        <f>+'Wizard Classic'!F27</f>
        <v>0</v>
      </c>
      <c r="AR338"/>
    </row>
    <row r="339" spans="3:44" ht="13.5" thickBot="1">
      <c r="C339" s="75"/>
      <c r="D339" s="150">
        <f>+'Wizard Classic'!A28</f>
        <v>24</v>
      </c>
      <c r="E339" s="23" t="str">
        <f>+'Wizard Classic'!B28</f>
        <v>Jordi</v>
      </c>
      <c r="F339" s="89">
        <f>+'Wizard Classic'!C28</f>
        <v>2</v>
      </c>
      <c r="G339" s="288">
        <f>+'Wizard Classic'!D28</f>
        <v>0</v>
      </c>
      <c r="H339" s="91">
        <f>+'Wizard Classic'!E28</f>
        <v>3</v>
      </c>
      <c r="I339" s="186">
        <f>+'Wizard Classic'!F28</f>
        <v>0</v>
      </c>
      <c r="AR339"/>
    </row>
    <row r="340" spans="3:44" ht="13.5" thickBot="1">
      <c r="C340" s="75"/>
      <c r="D340" s="150">
        <f>+'Wizard Classic'!A29</f>
        <v>25</v>
      </c>
      <c r="E340" s="23" t="str">
        <f>+'Wizard Classic'!B29</f>
        <v>Becca</v>
      </c>
      <c r="F340" s="89">
        <f>+'Wizard Classic'!C29</f>
        <v>0</v>
      </c>
      <c r="G340" s="288">
        <f>+'Wizard Classic'!D29</f>
        <v>0</v>
      </c>
      <c r="H340" s="91">
        <f>+'Wizard Classic'!E29</f>
        <v>0</v>
      </c>
      <c r="I340" s="186">
        <f>+'Wizard Classic'!F29</f>
        <v>0</v>
      </c>
      <c r="AR340"/>
    </row>
    <row r="341" spans="3:44">
      <c r="C341" s="75"/>
      <c r="AR341"/>
    </row>
    <row r="342" spans="3:44">
      <c r="C342" s="75"/>
      <c r="L342" s="5" t="str">
        <f>+'Black Jack'!A1</f>
        <v>BLACK JACK</v>
      </c>
      <c r="T342" s="5" t="str">
        <f>+Julepe!A1</f>
        <v>JULEPE</v>
      </c>
      <c r="AR342"/>
    </row>
    <row r="343" spans="3:44" ht="13.5" thickBot="1">
      <c r="C343" s="75"/>
      <c r="T343" s="16"/>
      <c r="AR343"/>
    </row>
    <row r="344" spans="3:44" ht="13.5" thickBot="1">
      <c r="C344" s="75"/>
      <c r="L344" s="88"/>
      <c r="M344" s="66"/>
      <c r="N344" s="67" t="str">
        <f>+'Black Jack'!C4</f>
        <v>Premi</v>
      </c>
      <c r="O344" s="67" t="str">
        <f>+'Black Jack'!D4</f>
        <v>Punts</v>
      </c>
      <c r="P344" s="67" t="str">
        <f>+'Black Jack'!E4</f>
        <v>Partides</v>
      </c>
      <c r="Q344" s="68" t="str">
        <f>+'Black Jack'!F4</f>
        <v>General</v>
      </c>
      <c r="T344" s="88"/>
      <c r="U344" s="20"/>
      <c r="V344" s="20" t="str">
        <f>+Julepe!C4</f>
        <v>Premi</v>
      </c>
      <c r="W344" s="21" t="str">
        <f>+Julepe!D4</f>
        <v>Punts</v>
      </c>
      <c r="X344" s="21" t="str">
        <f>+Julepe!E4</f>
        <v>Partides</v>
      </c>
      <c r="Y344" s="22" t="str">
        <f>+Julepe!F4</f>
        <v>General</v>
      </c>
      <c r="AR344"/>
    </row>
    <row r="345" spans="3:44" ht="13.5" thickBot="1">
      <c r="C345" s="75"/>
      <c r="L345" s="150">
        <f>+'Black Jack'!A5</f>
        <v>1</v>
      </c>
      <c r="M345" s="95" t="str">
        <f>+'Black Jack'!B5</f>
        <v>Grau</v>
      </c>
      <c r="N345" s="111">
        <f>+'Black Jack'!C5</f>
        <v>0</v>
      </c>
      <c r="O345" s="90">
        <f>+'Black Jack'!D5</f>
        <v>-100000000</v>
      </c>
      <c r="P345" s="91">
        <f>+'Black Jack'!E5</f>
        <v>1</v>
      </c>
      <c r="Q345" s="186">
        <f>+'Black Jack'!F5</f>
        <v>0</v>
      </c>
      <c r="T345" s="150">
        <f>+Julepe!A5</f>
        <v>1</v>
      </c>
      <c r="U345" s="95" t="str">
        <f>+Julepe!B5</f>
        <v>Jordi</v>
      </c>
      <c r="V345" s="111">
        <f>+Julepe!C5</f>
        <v>-100000000</v>
      </c>
      <c r="W345" s="90">
        <f>+Julepe!D5</f>
        <v>0</v>
      </c>
      <c r="X345" s="91">
        <f>+Julepe!E5</f>
        <v>0</v>
      </c>
      <c r="Y345" s="186">
        <f>+Julepe!F5</f>
        <v>0</v>
      </c>
      <c r="AR345"/>
    </row>
    <row r="346" spans="3:44" ht="13.5" thickBot="1">
      <c r="C346" s="75"/>
      <c r="L346" s="150">
        <f>+'Black Jack'!A6</f>
        <v>2</v>
      </c>
      <c r="M346" s="95" t="str">
        <f>+'Black Jack'!B6</f>
        <v>Mariajo</v>
      </c>
      <c r="N346" s="111">
        <f>+'Black Jack'!C6</f>
        <v>0</v>
      </c>
      <c r="O346" s="90">
        <f>+'Black Jack'!D6</f>
        <v>-100000000</v>
      </c>
      <c r="P346" s="91">
        <f>+'Black Jack'!E6</f>
        <v>1</v>
      </c>
      <c r="Q346" s="186">
        <f>+'Black Jack'!F6</f>
        <v>0</v>
      </c>
      <c r="T346" s="150">
        <f>+Julepe!A6</f>
        <v>2</v>
      </c>
      <c r="U346" s="95" t="str">
        <f>+Julepe!B6</f>
        <v>Christophe</v>
      </c>
      <c r="V346" s="111">
        <f>+Julepe!C6</f>
        <v>-100000000</v>
      </c>
      <c r="W346" s="90">
        <f>+Julepe!D6</f>
        <v>0</v>
      </c>
      <c r="X346" s="91">
        <f>+Julepe!E6</f>
        <v>0</v>
      </c>
      <c r="Y346" s="186">
        <f>+Julepe!F6</f>
        <v>0</v>
      </c>
      <c r="AR346"/>
    </row>
    <row r="347" spans="3:44" ht="13.5" thickBot="1">
      <c r="C347" s="75"/>
      <c r="L347" s="150">
        <f>+'Black Jack'!A7</f>
        <v>3</v>
      </c>
      <c r="M347" s="95" t="str">
        <f>+'Black Jack'!B7</f>
        <v>Jordi</v>
      </c>
      <c r="N347" s="111">
        <f>+'Black Jack'!C7</f>
        <v>0</v>
      </c>
      <c r="O347" s="90">
        <f>+'Black Jack'!D7</f>
        <v>-100000000</v>
      </c>
      <c r="P347" s="91">
        <f>+'Black Jack'!E7</f>
        <v>1</v>
      </c>
      <c r="Q347" s="186">
        <f>+'Black Jack'!F7</f>
        <v>0</v>
      </c>
      <c r="T347" s="150">
        <f>+Julepe!A7</f>
        <v>3</v>
      </c>
      <c r="U347" s="95" t="str">
        <f>+Julepe!B7</f>
        <v>Carles</v>
      </c>
      <c r="V347" s="111">
        <f>+Julepe!C7</f>
        <v>-100000000</v>
      </c>
      <c r="W347" s="90">
        <f>+Julepe!D7</f>
        <v>0</v>
      </c>
      <c r="X347" s="91">
        <f>+Julepe!E7</f>
        <v>0</v>
      </c>
      <c r="Y347" s="186">
        <f>+Julepe!F7</f>
        <v>0</v>
      </c>
      <c r="AR347"/>
    </row>
    <row r="348" spans="3:44" ht="13.5" thickBot="1">
      <c r="C348" s="75"/>
      <c r="L348" s="150">
        <f>+'Black Jack'!A8</f>
        <v>4</v>
      </c>
      <c r="M348" s="95" t="str">
        <f>+'Black Jack'!B8</f>
        <v>Christophe</v>
      </c>
      <c r="N348" s="111">
        <f>+'Black Jack'!C8</f>
        <v>0</v>
      </c>
      <c r="O348" s="90">
        <f>+'Black Jack'!D8</f>
        <v>-100000000</v>
      </c>
      <c r="P348" s="91">
        <f>+'Black Jack'!E8</f>
        <v>1</v>
      </c>
      <c r="Q348" s="186">
        <f>+'Black Jack'!F8</f>
        <v>0</v>
      </c>
      <c r="T348" s="150">
        <f>+Julepe!A8</f>
        <v>4</v>
      </c>
      <c r="U348" s="95" t="str">
        <f>+Julepe!B8</f>
        <v>Grau</v>
      </c>
      <c r="V348" s="111">
        <f>+Julepe!C8</f>
        <v>-100000000</v>
      </c>
      <c r="W348" s="90">
        <f>+Julepe!D8</f>
        <v>0</v>
      </c>
      <c r="X348" s="91">
        <f>+Julepe!E8</f>
        <v>0</v>
      </c>
      <c r="Y348" s="186">
        <f>+Julepe!F8</f>
        <v>0</v>
      </c>
      <c r="AA348" s="150">
        <f>+'Euchre Sub.'!A8</f>
        <v>4</v>
      </c>
      <c r="AB348" s="95" t="str">
        <f>+'Euchre Sub.'!B8</f>
        <v>Goretti</v>
      </c>
      <c r="AC348" s="111">
        <f>+'Euchre Sub.'!C8</f>
        <v>0</v>
      </c>
      <c r="AD348" s="90">
        <f>+'Euchre Sub.'!D8</f>
        <v>0</v>
      </c>
      <c r="AE348" s="91">
        <f>+'Euchre Sub.'!E8</f>
        <v>1</v>
      </c>
      <c r="AF348" s="186">
        <f>+'Euchre Sub.'!F8</f>
        <v>0</v>
      </c>
      <c r="AR348"/>
    </row>
    <row r="349" spans="3:44" ht="13.5" thickBot="1">
      <c r="C349" s="75"/>
      <c r="D349" s="150">
        <f>+Canasta!A9</f>
        <v>5</v>
      </c>
      <c r="E349" s="95" t="str">
        <f>+Canasta!B9</f>
        <v>Tere</v>
      </c>
      <c r="F349" s="111">
        <f>+Canasta!C9</f>
        <v>-60</v>
      </c>
      <c r="G349" s="90">
        <f>+Canasta!D9</f>
        <v>-70.380434782608702</v>
      </c>
      <c r="H349" s="91">
        <f>+Canasta!E9</f>
        <v>46</v>
      </c>
      <c r="I349" s="186">
        <f>+Canasta!F9</f>
        <v>5</v>
      </c>
      <c r="L349" s="150">
        <f>+'Black Jack'!A9</f>
        <v>5</v>
      </c>
      <c r="M349" s="95" t="str">
        <f>+'Black Jack'!B9</f>
        <v>Manel</v>
      </c>
      <c r="N349" s="111">
        <f>+'Black Jack'!C9</f>
        <v>0</v>
      </c>
      <c r="O349" s="90">
        <f>+'Black Jack'!D9</f>
        <v>-100000000</v>
      </c>
      <c r="P349" s="91">
        <f>+'Black Jack'!E9</f>
        <v>1</v>
      </c>
      <c r="Q349" s="186">
        <f>+'Black Jack'!F9</f>
        <v>0</v>
      </c>
      <c r="T349" s="150">
        <f>+Julepe!A9</f>
        <v>5</v>
      </c>
      <c r="U349" s="95" t="str">
        <f>+Julepe!B9</f>
        <v>Manel</v>
      </c>
      <c r="V349" s="111">
        <f>+Julepe!C9</f>
        <v>-100000000</v>
      </c>
      <c r="W349" s="90">
        <f>+Julepe!D9</f>
        <v>0</v>
      </c>
      <c r="X349" s="91">
        <f>+Julepe!E9</f>
        <v>0</v>
      </c>
      <c r="Y349" s="186">
        <f>+Julepe!F9</f>
        <v>0</v>
      </c>
      <c r="AA349" s="150">
        <f>+'Euchre Sub.'!A9</f>
        <v>5</v>
      </c>
      <c r="AB349" s="95" t="str">
        <f>+'Euchre Sub.'!B9</f>
        <v>Nogué</v>
      </c>
      <c r="AC349" s="111">
        <f>+'Euchre Sub.'!C9</f>
        <v>0</v>
      </c>
      <c r="AD349" s="90">
        <f>+'Euchre Sub.'!D9</f>
        <v>-10</v>
      </c>
      <c r="AE349" s="91">
        <f>+'Euchre Sub.'!E9</f>
        <v>2</v>
      </c>
      <c r="AF349" s="186">
        <f>+'Euchre Sub.'!F9</f>
        <v>0</v>
      </c>
      <c r="AR349"/>
    </row>
    <row r="350" spans="3:44" ht="13.5" thickBot="1">
      <c r="C350" s="75"/>
      <c r="D350" s="150">
        <f>+Canasta!A10</f>
        <v>6</v>
      </c>
      <c r="E350" s="95" t="str">
        <f>+Canasta!B10</f>
        <v>Mayte</v>
      </c>
      <c r="F350" s="111">
        <f>+Canasta!C10</f>
        <v>-80</v>
      </c>
      <c r="G350" s="90">
        <f>+Canasta!D10</f>
        <v>-789.23076923076928</v>
      </c>
      <c r="H350" s="91">
        <f>+Canasta!E10</f>
        <v>26</v>
      </c>
      <c r="I350" s="186">
        <f>+Canasta!F10</f>
        <v>0</v>
      </c>
      <c r="L350" s="150">
        <f>+'Black Jack'!A10</f>
        <v>6</v>
      </c>
      <c r="M350" s="95" t="str">
        <f>+'Black Jack'!B10</f>
        <v>Carles</v>
      </c>
      <c r="N350" s="111">
        <f>+'Black Jack'!C10</f>
        <v>0</v>
      </c>
      <c r="O350" s="90">
        <f>+'Black Jack'!D10</f>
        <v>-100000000</v>
      </c>
      <c r="P350" s="91">
        <f>+'Black Jack'!E10</f>
        <v>1</v>
      </c>
      <c r="Q350" s="186">
        <f>+'Black Jack'!F10</f>
        <v>0</v>
      </c>
      <c r="T350" s="150">
        <f>+Julepe!A10</f>
        <v>6</v>
      </c>
      <c r="U350" s="95" t="str">
        <f>+Julepe!B10</f>
        <v>Mariajo</v>
      </c>
      <c r="V350" s="111">
        <f>+Julepe!C10</f>
        <v>-100000000</v>
      </c>
      <c r="W350" s="90">
        <f>+Julepe!D10</f>
        <v>0</v>
      </c>
      <c r="X350" s="91">
        <f>+Julepe!E10</f>
        <v>0</v>
      </c>
      <c r="Y350" s="186">
        <f>+Julepe!F10</f>
        <v>0</v>
      </c>
      <c r="AA350" s="150">
        <f>+'Euchre Sub.'!A10</f>
        <v>6</v>
      </c>
      <c r="AB350" s="95" t="str">
        <f>+'Euchre Sub.'!B10</f>
        <v>Núria</v>
      </c>
      <c r="AC350" s="111">
        <f>+'Euchre Sub.'!C10</f>
        <v>0</v>
      </c>
      <c r="AD350" s="90">
        <f>+'Euchre Sub.'!D10</f>
        <v>-55</v>
      </c>
      <c r="AE350" s="91">
        <f>+'Euchre Sub.'!E10</f>
        <v>4</v>
      </c>
      <c r="AF350" s="186">
        <f>+'Euchre Sub.'!F10</f>
        <v>0</v>
      </c>
      <c r="AR350"/>
    </row>
    <row r="351" spans="3:44" ht="13.5" thickBot="1">
      <c r="C351" s="75"/>
      <c r="D351" s="150">
        <f>+Canasta!A11</f>
        <v>7</v>
      </c>
      <c r="E351" s="95" t="str">
        <f>+Canasta!B11</f>
        <v>Carmen</v>
      </c>
      <c r="F351" s="111">
        <f>+Canasta!C11</f>
        <v>-100000000</v>
      </c>
      <c r="G351" s="90">
        <f>+Canasta!D11</f>
        <v>2</v>
      </c>
      <c r="H351" s="91">
        <f>+Canasta!E11</f>
        <v>1</v>
      </c>
      <c r="I351" s="186">
        <f>+Canasta!F11</f>
        <v>0</v>
      </c>
      <c r="L351" s="150">
        <f>+'Black Jack'!A11</f>
        <v>7</v>
      </c>
      <c r="M351" s="95" t="str">
        <f>+'Black Jack'!B11</f>
        <v>Ana B.</v>
      </c>
      <c r="N351" s="111">
        <f>+'Black Jack'!C11</f>
        <v>0</v>
      </c>
      <c r="O351" s="90">
        <f>+'Black Jack'!D11</f>
        <v>-100000000</v>
      </c>
      <c r="P351" s="91">
        <f>+'Black Jack'!E11</f>
        <v>1</v>
      </c>
      <c r="Q351" s="186">
        <f>+'Black Jack'!F11</f>
        <v>0</v>
      </c>
      <c r="AA351" s="150">
        <f>+'Euchre Sub.'!A11</f>
        <v>7</v>
      </c>
      <c r="AB351" s="95" t="str">
        <f>+'Euchre Sub.'!B11</f>
        <v>Òscar</v>
      </c>
      <c r="AC351" s="111">
        <f>+'Euchre Sub.'!C11</f>
        <v>-20</v>
      </c>
      <c r="AD351" s="90">
        <f>+'Euchre Sub.'!D11</f>
        <v>-5</v>
      </c>
      <c r="AE351" s="91">
        <f>+'Euchre Sub.'!E11</f>
        <v>2</v>
      </c>
      <c r="AF351" s="186">
        <f>+'Euchre Sub.'!F11</f>
        <v>0</v>
      </c>
      <c r="AR351"/>
    </row>
    <row r="352" spans="3:44" ht="13.5" thickBot="1">
      <c r="C352" s="75"/>
      <c r="J352" s="16"/>
      <c r="AA352" s="150">
        <f>+'Euchre Sub.'!A12</f>
        <v>8</v>
      </c>
      <c r="AB352" s="95" t="str">
        <f>+'Euchre Sub.'!B12</f>
        <v>Ana B.</v>
      </c>
      <c r="AC352" s="111">
        <f>+'Euchre Sub.'!C12</f>
        <v>-100000000</v>
      </c>
      <c r="AD352" s="90">
        <f>+'Euchre Sub.'!D12</f>
        <v>1</v>
      </c>
      <c r="AE352" s="91">
        <f>+'Euchre Sub.'!E12</f>
        <v>0</v>
      </c>
      <c r="AF352" s="186">
        <f>+'Euchre Sub.'!F12</f>
        <v>0</v>
      </c>
      <c r="AR352"/>
    </row>
    <row r="353" spans="3:44" ht="13.5" thickBot="1">
      <c r="C353" s="75"/>
      <c r="J353" s="16"/>
      <c r="AA353" s="150">
        <f>+'Euchre Sub.'!A13</f>
        <v>9</v>
      </c>
      <c r="AB353" s="95" t="str">
        <f>+'Euchre Sub.'!B13</f>
        <v>Anna P.</v>
      </c>
      <c r="AC353" s="111">
        <f>+'Euchre Sub.'!C13</f>
        <v>-100000000</v>
      </c>
      <c r="AD353" s="90">
        <f>+'Euchre Sub.'!D13</f>
        <v>1</v>
      </c>
      <c r="AE353" s="91">
        <f>+'Euchre Sub.'!E13</f>
        <v>0</v>
      </c>
      <c r="AF353" s="186">
        <f>+'Euchre Sub.'!F13</f>
        <v>0</v>
      </c>
      <c r="AR353"/>
    </row>
    <row r="354" spans="3:44">
      <c r="C354" s="75"/>
      <c r="J354" s="16"/>
      <c r="AR354"/>
    </row>
    <row r="355" spans="3:44">
      <c r="C355" s="75"/>
      <c r="J355" s="16"/>
      <c r="L355" s="5" t="str">
        <f>+Jass!A1</f>
        <v>JASS</v>
      </c>
      <c r="T355" s="5" t="str">
        <f>+'Skull King'!A1</f>
        <v>SKULL KING</v>
      </c>
      <c r="AR355"/>
    </row>
    <row r="356" spans="3:44" ht="13.5" thickBot="1">
      <c r="C356" s="75"/>
      <c r="J356" s="16"/>
      <c r="AR356"/>
    </row>
    <row r="357" spans="3:44" ht="13.5" thickBot="1">
      <c r="C357" s="75"/>
      <c r="J357" s="16"/>
      <c r="L357" s="88"/>
      <c r="M357" s="66"/>
      <c r="N357" s="67" t="str">
        <f>+Jass!C4</f>
        <v>Premi</v>
      </c>
      <c r="O357" s="67" t="str">
        <f>+Jass!D4</f>
        <v>Punts</v>
      </c>
      <c r="P357" s="67" t="str">
        <f>+Jass!E4</f>
        <v>Partides</v>
      </c>
      <c r="Q357" s="68" t="str">
        <f>+Jass!F4</f>
        <v>General</v>
      </c>
      <c r="T357" s="88"/>
      <c r="U357" s="66"/>
      <c r="V357" s="67" t="str">
        <f>+'Skull King'!C4</f>
        <v>Premi</v>
      </c>
      <c r="W357" s="67" t="str">
        <f>+'Skull King'!D4</f>
        <v>Punts</v>
      </c>
      <c r="X357" s="67" t="str">
        <f>+'Skull King'!E4</f>
        <v>Partides</v>
      </c>
      <c r="Y357" s="68" t="str">
        <f>+'Skull King'!F4</f>
        <v>General</v>
      </c>
      <c r="AR357"/>
    </row>
    <row r="358" spans="3:44" ht="13.5" thickBot="1">
      <c r="C358" s="75"/>
      <c r="J358" s="16"/>
      <c r="L358" s="150">
        <f>+Jass!A5</f>
        <v>1</v>
      </c>
      <c r="M358" s="95" t="str">
        <f>+Jass!B5</f>
        <v>Ana B.</v>
      </c>
      <c r="N358" s="111">
        <f>+Jass!C5</f>
        <v>-100000000</v>
      </c>
      <c r="O358" s="90">
        <f>+Jass!D5</f>
        <v>1</v>
      </c>
      <c r="P358" s="91">
        <f>+Jass!E5</f>
        <v>0</v>
      </c>
      <c r="Q358" s="186">
        <f>+Jass!F5</f>
        <v>0</v>
      </c>
      <c r="T358" s="150">
        <f>+'Skull King'!A5</f>
        <v>1</v>
      </c>
      <c r="U358" s="95" t="str">
        <f>+'Skull King'!B5</f>
        <v>Ana B.</v>
      </c>
      <c r="V358" s="111">
        <f>+'Skull King'!C5</f>
        <v>-100000000</v>
      </c>
      <c r="W358" s="90">
        <f>+'Skull King'!D5</f>
        <v>1E-4</v>
      </c>
      <c r="X358" s="91">
        <f>+'Skull King'!E5</f>
        <v>0</v>
      </c>
      <c r="Y358" s="186">
        <f>+'Skull King'!F5</f>
        <v>0</v>
      </c>
      <c r="AR358"/>
    </row>
    <row r="359" spans="3:44" ht="13.5" thickBot="1">
      <c r="C359" s="75"/>
      <c r="J359" s="16"/>
      <c r="L359" s="150">
        <f>+Jass!A6</f>
        <v>2</v>
      </c>
      <c r="M359" s="95" t="str">
        <f>+Jass!B6</f>
        <v>Grau</v>
      </c>
      <c r="N359" s="111">
        <f>+Jass!C6</f>
        <v>-100000000</v>
      </c>
      <c r="O359" s="90">
        <f>+Jass!D6</f>
        <v>1</v>
      </c>
      <c r="P359" s="91">
        <f>+Jass!E6</f>
        <v>0</v>
      </c>
      <c r="Q359" s="186">
        <f>+Jass!F6</f>
        <v>0</v>
      </c>
      <c r="T359" s="150">
        <f>+'Skull King'!A6</f>
        <v>2</v>
      </c>
      <c r="U359" s="95" t="str">
        <f>+'Skull King'!B6</f>
        <v>Jeff</v>
      </c>
      <c r="V359" s="111">
        <f>+'Skull King'!C6</f>
        <v>-100000000</v>
      </c>
      <c r="W359" s="90">
        <f>+'Skull King'!D6</f>
        <v>1E-4</v>
      </c>
      <c r="X359" s="91">
        <f>+'Skull King'!E6</f>
        <v>0</v>
      </c>
      <c r="Y359" s="186">
        <f>+'Skull King'!F6</f>
        <v>0</v>
      </c>
      <c r="AR359"/>
    </row>
    <row r="360" spans="3:44" ht="13.5" thickBot="1">
      <c r="C360" s="75"/>
      <c r="J360" s="16"/>
      <c r="L360" s="150">
        <f>+Jass!A7</f>
        <v>3</v>
      </c>
      <c r="M360" s="95" t="str">
        <f>+Jass!B7</f>
        <v>Jordi</v>
      </c>
      <c r="N360" s="111">
        <f>+Jass!C7</f>
        <v>-100000000</v>
      </c>
      <c r="O360" s="90">
        <f>+Jass!D7</f>
        <v>1</v>
      </c>
      <c r="P360" s="91">
        <f>+Jass!E7</f>
        <v>0</v>
      </c>
      <c r="Q360" s="186">
        <f>+Jass!F7</f>
        <v>0</v>
      </c>
      <c r="T360" s="150">
        <f>+'Skull King'!A7</f>
        <v>3</v>
      </c>
      <c r="U360" s="95" t="str">
        <f>+'Skull King'!B7</f>
        <v>Grau</v>
      </c>
      <c r="V360" s="111">
        <f>+'Skull King'!C7</f>
        <v>-100000000</v>
      </c>
      <c r="W360" s="90">
        <f>+'Skull King'!D7</f>
        <v>1E-4</v>
      </c>
      <c r="X360" s="91">
        <f>+'Skull King'!E7</f>
        <v>0</v>
      </c>
      <c r="Y360" s="186">
        <f>+'Skull King'!F7</f>
        <v>0</v>
      </c>
      <c r="AR360"/>
    </row>
    <row r="361" spans="3:44" ht="13.5" thickBot="1">
      <c r="C361" s="75"/>
      <c r="J361" s="16"/>
      <c r="L361" s="150">
        <f>+Jass!A8</f>
        <v>4</v>
      </c>
      <c r="M361" s="95" t="str">
        <f>+Jass!B8</f>
        <v>Goretti</v>
      </c>
      <c r="N361" s="111">
        <f>+Jass!C8</f>
        <v>-100000000</v>
      </c>
      <c r="O361" s="90">
        <f>+Jass!D8</f>
        <v>1</v>
      </c>
      <c r="P361" s="91">
        <f>+Jass!E8</f>
        <v>0</v>
      </c>
      <c r="Q361" s="186">
        <f>+Jass!F8</f>
        <v>0</v>
      </c>
      <c r="T361" s="150">
        <f>+'Skull King'!A8</f>
        <v>4</v>
      </c>
      <c r="U361" s="95" t="str">
        <f>+'Skull King'!B8</f>
        <v>Tim</v>
      </c>
      <c r="V361" s="111">
        <f>+'Skull King'!C8</f>
        <v>-100000000</v>
      </c>
      <c r="W361" s="90">
        <f>+'Skull King'!D8</f>
        <v>1E-4</v>
      </c>
      <c r="X361" s="91">
        <f>+'Skull King'!E8</f>
        <v>0</v>
      </c>
      <c r="Y361" s="186">
        <f>+'Skull King'!F8</f>
        <v>0</v>
      </c>
      <c r="AR361"/>
    </row>
    <row r="362" spans="3:44" ht="13.5" thickBot="1">
      <c r="C362" s="75"/>
      <c r="J362" s="16"/>
      <c r="L362" s="150">
        <f>+Jass!A9</f>
        <v>5</v>
      </c>
      <c r="M362" s="95" t="str">
        <f>+Jass!B9</f>
        <v>Anaïs</v>
      </c>
      <c r="N362" s="111">
        <f>+Jass!C9</f>
        <v>-100000000</v>
      </c>
      <c r="O362" s="90">
        <f>+Jass!D9</f>
        <v>1</v>
      </c>
      <c r="P362" s="91">
        <f>+Jass!E9</f>
        <v>0</v>
      </c>
      <c r="Q362" s="186">
        <f>+Jass!F9</f>
        <v>0</v>
      </c>
      <c r="T362" s="150">
        <f>+'Skull King'!A9</f>
        <v>5</v>
      </c>
      <c r="U362" s="95" t="str">
        <f>+'Skull King'!B9</f>
        <v>Carles</v>
      </c>
      <c r="V362" s="111">
        <f>+'Skull King'!C9</f>
        <v>-100000000</v>
      </c>
      <c r="W362" s="90">
        <f>+'Skull King'!D9</f>
        <v>1E-4</v>
      </c>
      <c r="X362" s="91">
        <f>+'Skull King'!E9</f>
        <v>0</v>
      </c>
      <c r="Y362" s="186">
        <f>+'Skull King'!F9</f>
        <v>0</v>
      </c>
      <c r="AR362"/>
    </row>
    <row r="363" spans="3:44" ht="13.5" thickBot="1">
      <c r="C363" s="75"/>
      <c r="J363" s="16"/>
      <c r="T363" s="150">
        <f>+'Skull King'!A10</f>
        <v>6</v>
      </c>
      <c r="U363" s="95" t="str">
        <f>+'Skull King'!B10</f>
        <v>Marina</v>
      </c>
      <c r="V363" s="111">
        <f>+'Skull King'!C10</f>
        <v>-100000000</v>
      </c>
      <c r="W363" s="90">
        <f>+'Skull King'!D10</f>
        <v>1E-4</v>
      </c>
      <c r="X363" s="91">
        <f>+'Skull King'!E10</f>
        <v>0</v>
      </c>
      <c r="Y363" s="186">
        <f>+'Skull King'!F10</f>
        <v>0</v>
      </c>
      <c r="AR363"/>
    </row>
    <row r="364" spans="3:44" ht="13.5" thickBot="1">
      <c r="C364" s="75"/>
      <c r="J364" s="16"/>
      <c r="T364" s="150">
        <f>+'Skull King'!A11</f>
        <v>7</v>
      </c>
      <c r="U364" s="95" t="str">
        <f>+'Skull King'!B11</f>
        <v>Nin</v>
      </c>
      <c r="V364" s="111">
        <f>+'Skull King'!C11</f>
        <v>-100000000</v>
      </c>
      <c r="W364" s="90">
        <f>+'Skull King'!D11</f>
        <v>1E-4</v>
      </c>
      <c r="X364" s="91">
        <f>+'Skull King'!E11</f>
        <v>0</v>
      </c>
      <c r="Y364" s="186">
        <f>+'Skull King'!F11</f>
        <v>0</v>
      </c>
      <c r="AR364"/>
    </row>
    <row r="365" spans="3:44">
      <c r="C365" s="75"/>
      <c r="J365" s="16"/>
      <c r="AR365"/>
    </row>
    <row r="366" spans="3:44">
      <c r="C366" s="75"/>
      <c r="J366" s="16"/>
      <c r="AR366"/>
    </row>
    <row r="367" spans="3:44">
      <c r="C367" s="75"/>
      <c r="J367" s="16"/>
      <c r="AR367"/>
    </row>
    <row r="368" spans="3:44">
      <c r="C368" s="75"/>
      <c r="J368" s="16"/>
      <c r="AR368"/>
    </row>
    <row r="369" spans="3:44">
      <c r="C369" s="75"/>
      <c r="J369" s="16"/>
      <c r="AR369"/>
    </row>
    <row r="370" spans="3:44">
      <c r="C370" s="75"/>
      <c r="J370" s="16"/>
      <c r="AR370"/>
    </row>
    <row r="371" spans="3:44">
      <c r="C371" s="75"/>
      <c r="J371" s="16"/>
      <c r="AR371"/>
    </row>
    <row r="372" spans="3:44">
      <c r="C372" s="75"/>
      <c r="J372" s="16"/>
      <c r="AR372"/>
    </row>
    <row r="373" spans="3:44">
      <c r="C373" s="75"/>
      <c r="J373" s="16"/>
      <c r="AR373"/>
    </row>
    <row r="374" spans="3:44">
      <c r="C374" s="75"/>
      <c r="J374" s="16"/>
      <c r="AR374"/>
    </row>
    <row r="375" spans="3:44">
      <c r="C375" s="75"/>
      <c r="J375" s="16"/>
      <c r="AR375"/>
    </row>
    <row r="376" spans="3:44">
      <c r="C376" s="75"/>
      <c r="J376" s="16"/>
      <c r="AR376"/>
    </row>
    <row r="377" spans="3:44">
      <c r="C377" s="75"/>
      <c r="J377" s="16"/>
      <c r="AR377"/>
    </row>
    <row r="378" spans="3:44">
      <c r="C378" s="75"/>
      <c r="J378" s="16"/>
      <c r="AR378"/>
    </row>
    <row r="379" spans="3:44">
      <c r="C379" s="75"/>
      <c r="J379" s="16"/>
      <c r="AR379"/>
    </row>
    <row r="380" spans="3:44">
      <c r="C380" s="75"/>
      <c r="J380" s="16"/>
      <c r="AR380"/>
    </row>
    <row r="381" spans="3:44">
      <c r="C381" s="75"/>
      <c r="J381" s="16"/>
      <c r="AR381"/>
    </row>
    <row r="382" spans="3:44" ht="13.5" thickBot="1">
      <c r="C382" s="75"/>
      <c r="J382" s="16"/>
      <c r="AR382"/>
    </row>
    <row r="383" spans="3:44" ht="13.5" thickBot="1">
      <c r="C383" s="75"/>
      <c r="D383" s="150">
        <f>+Wizard!A9</f>
        <v>5</v>
      </c>
      <c r="E383" s="23" t="str">
        <f>+Wizard!B9</f>
        <v>Marina</v>
      </c>
      <c r="F383" s="89">
        <f>+Wizard!C9</f>
        <v>20</v>
      </c>
      <c r="G383" s="288">
        <f>+Wizard!D9</f>
        <v>0</v>
      </c>
      <c r="H383" s="91">
        <f>+Wizard!E9</f>
        <v>85</v>
      </c>
      <c r="I383" s="186">
        <f>+Wizard!F9</f>
        <v>5</v>
      </c>
      <c r="J383" s="16"/>
      <c r="K383" s="150" t="e">
        <f>+#REF!</f>
        <v>#REF!</v>
      </c>
      <c r="L383" s="95" t="e">
        <f>+#REF!</f>
        <v>#REF!</v>
      </c>
      <c r="M383" s="111" t="e">
        <f>+#REF!</f>
        <v>#REF!</v>
      </c>
      <c r="N383" s="90" t="e">
        <f>+#REF!</f>
        <v>#REF!</v>
      </c>
      <c r="O383" s="91" t="e">
        <f>+#REF!</f>
        <v>#REF!</v>
      </c>
      <c r="P383" s="296" t="e">
        <f>+#REF!</f>
        <v>#REF!</v>
      </c>
      <c r="Q383" s="186" t="e">
        <f>+#REF!</f>
        <v>#REF!</v>
      </c>
      <c r="AA383" s="150">
        <f>+Buti!A9</f>
        <v>5</v>
      </c>
      <c r="AB383" s="95" t="str">
        <f>+Buti!B9</f>
        <v>Goretti</v>
      </c>
      <c r="AC383" s="111">
        <f>+Buti!C9</f>
        <v>-5</v>
      </c>
      <c r="AD383" s="90">
        <f>+Buti!D9</f>
        <v>233</v>
      </c>
      <c r="AE383" s="91">
        <f>+Buti!E9</f>
        <v>21</v>
      </c>
      <c r="AF383" s="186">
        <f>+Buti!F9</f>
        <v>5</v>
      </c>
      <c r="AR383"/>
    </row>
    <row r="384" spans="3:44" ht="13.5" thickBot="1">
      <c r="C384" s="75"/>
      <c r="D384" s="150">
        <f>+Wizard!A10</f>
        <v>6</v>
      </c>
      <c r="E384" s="23" t="str">
        <f>+Wizard!B10</f>
        <v>Manolo</v>
      </c>
      <c r="F384" s="89">
        <f>+Wizard!C10</f>
        <v>15</v>
      </c>
      <c r="G384" s="288">
        <f>+Wizard!D10</f>
        <v>0</v>
      </c>
      <c r="H384" s="91">
        <f>+Wizard!E10</f>
        <v>112</v>
      </c>
      <c r="I384" s="186">
        <f>+Wizard!F10</f>
        <v>0</v>
      </c>
      <c r="J384" s="16"/>
      <c r="K384" s="150" t="e">
        <f>+#REF!</f>
        <v>#REF!</v>
      </c>
      <c r="L384" s="95" t="e">
        <f>+#REF!</f>
        <v>#REF!</v>
      </c>
      <c r="M384" s="111" t="e">
        <f>+#REF!</f>
        <v>#REF!</v>
      </c>
      <c r="N384" s="90" t="e">
        <f>+#REF!</f>
        <v>#REF!</v>
      </c>
      <c r="O384" s="91" t="e">
        <f>+#REF!</f>
        <v>#REF!</v>
      </c>
      <c r="P384" s="296" t="e">
        <f>+#REF!</f>
        <v>#REF!</v>
      </c>
      <c r="Q384" s="186" t="e">
        <f>+#REF!</f>
        <v>#REF!</v>
      </c>
      <c r="S384" s="150">
        <f>+Cribbage!A10</f>
        <v>6</v>
      </c>
      <c r="T384" s="23" t="str">
        <f>+Cribbage!B10</f>
        <v>Sebas</v>
      </c>
      <c r="U384" s="111">
        <f>+Cribbage!C10</f>
        <v>2</v>
      </c>
      <c r="V384" s="90">
        <f>+Cribbage!D10</f>
        <v>5</v>
      </c>
      <c r="W384" s="91">
        <f>+Cribbage!E10</f>
        <v>-4.3999999999999977</v>
      </c>
      <c r="X384" s="296">
        <f>+Cribbage!F10</f>
        <v>23</v>
      </c>
      <c r="Y384" s="186">
        <f>+Cribbage!G10</f>
        <v>5</v>
      </c>
      <c r="AA384" s="150">
        <f>+Buti!A10</f>
        <v>6</v>
      </c>
      <c r="AB384" s="95" t="str">
        <f>+Buti!B10</f>
        <v>Anaïs</v>
      </c>
      <c r="AC384" s="111">
        <f>+Buti!C10</f>
        <v>-10</v>
      </c>
      <c r="AD384" s="90">
        <f>+Buti!D10</f>
        <v>-101</v>
      </c>
      <c r="AE384" s="91">
        <f>+Buti!E10</f>
        <v>13</v>
      </c>
      <c r="AF384" s="186">
        <f>+Buti!F10</f>
        <v>0</v>
      </c>
      <c r="AR384"/>
    </row>
    <row r="385" spans="3:44" ht="13.5" thickBot="1">
      <c r="C385" s="75"/>
      <c r="D385" s="150">
        <f>+Wizard!A11</f>
        <v>7</v>
      </c>
      <c r="E385" s="23" t="str">
        <f>+Wizard!B11</f>
        <v>Núria</v>
      </c>
      <c r="F385" s="89">
        <f>+Wizard!C11</f>
        <v>11</v>
      </c>
      <c r="G385" s="288">
        <f>+Wizard!D11</f>
        <v>0</v>
      </c>
      <c r="H385" s="91">
        <f>+Wizard!E11</f>
        <v>6</v>
      </c>
      <c r="I385" s="186">
        <f>+Wizard!F11</f>
        <v>0</v>
      </c>
      <c r="J385" s="16"/>
      <c r="K385" s="150" t="e">
        <f>+#REF!</f>
        <v>#REF!</v>
      </c>
      <c r="L385" s="95" t="e">
        <f>+#REF!</f>
        <v>#REF!</v>
      </c>
      <c r="M385" s="111" t="e">
        <f>+#REF!</f>
        <v>#REF!</v>
      </c>
      <c r="N385" s="90" t="e">
        <f>+#REF!</f>
        <v>#REF!</v>
      </c>
      <c r="O385" s="91" t="e">
        <f>+#REF!</f>
        <v>#REF!</v>
      </c>
      <c r="P385" s="296" t="e">
        <f>+#REF!</f>
        <v>#REF!</v>
      </c>
      <c r="Q385" s="186" t="e">
        <f>+#REF!</f>
        <v>#REF!</v>
      </c>
      <c r="S385" s="150">
        <f>+Cribbage!A11</f>
        <v>7</v>
      </c>
      <c r="T385" s="23" t="str">
        <f>+Cribbage!B11</f>
        <v>Goretti</v>
      </c>
      <c r="U385" s="111">
        <f>+Cribbage!C11</f>
        <v>2</v>
      </c>
      <c r="V385" s="90">
        <f>+Cribbage!D11</f>
        <v>6</v>
      </c>
      <c r="W385" s="91">
        <f>+Cribbage!E11</f>
        <v>-2.8000000000000007</v>
      </c>
      <c r="X385" s="296">
        <f>+Cribbage!F11</f>
        <v>50</v>
      </c>
      <c r="Y385" s="186">
        <f>+Cribbage!G11</f>
        <v>0</v>
      </c>
      <c r="AA385" s="150">
        <f>+Buti!A11</f>
        <v>7</v>
      </c>
      <c r="AB385" s="95" t="str">
        <f>+Buti!B11</f>
        <v>Grau</v>
      </c>
      <c r="AC385" s="111">
        <f>+Buti!C11</f>
        <v>-10</v>
      </c>
      <c r="AD385" s="90">
        <f>+Buti!D11</f>
        <v>-209</v>
      </c>
      <c r="AE385" s="91">
        <f>+Buti!E11</f>
        <v>21</v>
      </c>
      <c r="AF385" s="186">
        <f>+Buti!F11</f>
        <v>0</v>
      </c>
      <c r="AR385"/>
    </row>
    <row r="386" spans="3:44" ht="13.5" thickBot="1">
      <c r="C386" s="75"/>
      <c r="D386" s="150">
        <f>+Wizard!A12</f>
        <v>8</v>
      </c>
      <c r="E386" s="23" t="str">
        <f>+Wizard!B12</f>
        <v>Gemma</v>
      </c>
      <c r="F386" s="89">
        <f>+Wizard!C12</f>
        <v>9</v>
      </c>
      <c r="G386" s="288">
        <f>+Wizard!D12</f>
        <v>0</v>
      </c>
      <c r="H386" s="91">
        <f>+Wizard!E12</f>
        <v>28</v>
      </c>
      <c r="I386" s="186">
        <f>+Wizard!F12</f>
        <v>0</v>
      </c>
      <c r="J386" s="16"/>
      <c r="K386" s="150" t="e">
        <f>+#REF!</f>
        <v>#REF!</v>
      </c>
      <c r="L386" s="95" t="e">
        <f>+#REF!</f>
        <v>#REF!</v>
      </c>
      <c r="M386" s="111" t="e">
        <f>+#REF!</f>
        <v>#REF!</v>
      </c>
      <c r="N386" s="90" t="e">
        <f>+#REF!</f>
        <v>#REF!</v>
      </c>
      <c r="O386" s="91" t="e">
        <f>+#REF!</f>
        <v>#REF!</v>
      </c>
      <c r="P386" s="296" t="e">
        <f>+#REF!</f>
        <v>#REF!</v>
      </c>
      <c r="Q386" s="186" t="e">
        <f>+#REF!</f>
        <v>#REF!</v>
      </c>
      <c r="S386" s="150">
        <f>+Cribbage!A12</f>
        <v>8</v>
      </c>
      <c r="T386" s="23" t="str">
        <f>+Cribbage!B12</f>
        <v>Marko</v>
      </c>
      <c r="U386" s="111">
        <f>+Cribbage!C12</f>
        <v>0</v>
      </c>
      <c r="V386" s="90">
        <f>+Cribbage!D12</f>
        <v>2</v>
      </c>
      <c r="W386" s="91">
        <f>+Cribbage!E12</f>
        <v>-5.1999999999999993</v>
      </c>
      <c r="X386" s="296">
        <f>+Cribbage!F12</f>
        <v>17</v>
      </c>
      <c r="Y386" s="186">
        <f>+Cribbage!G12</f>
        <v>0</v>
      </c>
      <c r="AA386" s="150">
        <f>+Buti!A12</f>
        <v>8</v>
      </c>
      <c r="AB386" s="95" t="str">
        <f>+Buti!B12</f>
        <v>Núria</v>
      </c>
      <c r="AC386" s="111">
        <f>+Buti!C12</f>
        <v>-22</v>
      </c>
      <c r="AD386" s="90">
        <f>+Buti!D12</f>
        <v>-89</v>
      </c>
      <c r="AE386" s="91">
        <f>+Buti!E12</f>
        <v>50</v>
      </c>
      <c r="AF386" s="186">
        <f>+Buti!F12</f>
        <v>0</v>
      </c>
      <c r="AR386"/>
    </row>
    <row r="387" spans="3:44" ht="13.5" thickBot="1">
      <c r="C387" s="75"/>
      <c r="D387" s="150">
        <f>+Wizard!A13</f>
        <v>9</v>
      </c>
      <c r="E387" s="23" t="str">
        <f>+Wizard!B13</f>
        <v>Grau</v>
      </c>
      <c r="F387" s="89">
        <f>+Wizard!C13</f>
        <v>8</v>
      </c>
      <c r="G387" s="288">
        <f>+Wizard!D13</f>
        <v>0</v>
      </c>
      <c r="H387" s="91">
        <f>+Wizard!E13</f>
        <v>84</v>
      </c>
      <c r="I387" s="186">
        <f>+Wizard!F13</f>
        <v>0</v>
      </c>
      <c r="J387" s="16"/>
      <c r="K387" s="150" t="e">
        <f>+#REF!</f>
        <v>#REF!</v>
      </c>
      <c r="L387" s="95" t="e">
        <f>+#REF!</f>
        <v>#REF!</v>
      </c>
      <c r="M387" s="111" t="e">
        <f>+#REF!</f>
        <v>#REF!</v>
      </c>
      <c r="N387" s="90" t="e">
        <f>+#REF!</f>
        <v>#REF!</v>
      </c>
      <c r="O387" s="91" t="e">
        <f>+#REF!</f>
        <v>#REF!</v>
      </c>
      <c r="P387" s="296" t="e">
        <f>+#REF!</f>
        <v>#REF!</v>
      </c>
      <c r="Q387" s="186" t="e">
        <f>+#REF!</f>
        <v>#REF!</v>
      </c>
      <c r="S387" s="150">
        <f>+Cribbage!A13</f>
        <v>9</v>
      </c>
      <c r="T387" s="23" t="str">
        <f>+Cribbage!B13</f>
        <v>Nogué</v>
      </c>
      <c r="U387" s="111">
        <f>+Cribbage!C13</f>
        <v>0</v>
      </c>
      <c r="V387" s="90">
        <f>+Cribbage!D13</f>
        <v>4</v>
      </c>
      <c r="W387" s="91">
        <f>+Cribbage!E13</f>
        <v>-25.6</v>
      </c>
      <c r="X387" s="296">
        <f>+Cribbage!F13</f>
        <v>29</v>
      </c>
      <c r="Y387" s="186">
        <f>+Cribbage!G13</f>
        <v>0</v>
      </c>
      <c r="AA387" s="150">
        <f>+Buti!A13</f>
        <v>9</v>
      </c>
      <c r="AB387" s="95" t="str">
        <f>+Buti!B13</f>
        <v>Nogué</v>
      </c>
      <c r="AC387" s="111">
        <f>+Buti!C13</f>
        <v>-47</v>
      </c>
      <c r="AD387" s="90">
        <f>+Buti!D13</f>
        <v>-442</v>
      </c>
      <c r="AE387" s="91">
        <f>+Buti!E13</f>
        <v>57</v>
      </c>
      <c r="AF387" s="186">
        <f>+Buti!F13</f>
        <v>0</v>
      </c>
      <c r="AR387"/>
    </row>
    <row r="388" spans="3:44" ht="13.5" thickBot="1">
      <c r="C388" s="75"/>
      <c r="D388" s="150">
        <f>+Wizard!A14</f>
        <v>10</v>
      </c>
      <c r="E388" s="23" t="str">
        <f>+Wizard!B14</f>
        <v>Jordi</v>
      </c>
      <c r="F388" s="89">
        <f>+Wizard!C14</f>
        <v>-2</v>
      </c>
      <c r="G388" s="288">
        <f>+Wizard!D14</f>
        <v>0</v>
      </c>
      <c r="H388" s="91">
        <f>+Wizard!E14</f>
        <v>10</v>
      </c>
      <c r="I388" s="186">
        <f>+Wizard!F14</f>
        <v>0</v>
      </c>
      <c r="J388" s="16"/>
      <c r="K388" s="150" t="e">
        <f>+#REF!</f>
        <v>#REF!</v>
      </c>
      <c r="L388" s="95" t="e">
        <f>+#REF!</f>
        <v>#REF!</v>
      </c>
      <c r="M388" s="111" t="e">
        <f>+#REF!</f>
        <v>#REF!</v>
      </c>
      <c r="N388" s="90" t="e">
        <f>+#REF!</f>
        <v>#REF!</v>
      </c>
      <c r="O388" s="91" t="e">
        <f>+#REF!</f>
        <v>#REF!</v>
      </c>
      <c r="P388" s="296" t="e">
        <f>+#REF!</f>
        <v>#REF!</v>
      </c>
      <c r="Q388" s="186" t="e">
        <f>+#REF!</f>
        <v>#REF!</v>
      </c>
      <c r="S388" s="150">
        <f>+Cribbage!A14</f>
        <v>10</v>
      </c>
      <c r="T388" s="23" t="str">
        <f>+Cribbage!B14</f>
        <v>Òscar</v>
      </c>
      <c r="U388" s="111">
        <f>+Cribbage!C14</f>
        <v>1</v>
      </c>
      <c r="V388" s="90">
        <f>+Cribbage!D14</f>
        <v>3</v>
      </c>
      <c r="W388" s="91">
        <f>+Cribbage!E14</f>
        <v>-2</v>
      </c>
      <c r="X388" s="296">
        <f>+Cribbage!F14</f>
        <v>2</v>
      </c>
      <c r="Y388" s="186">
        <f>+Cribbage!G14</f>
        <v>0</v>
      </c>
      <c r="AA388" s="150">
        <f>+Buti!A14</f>
        <v>10</v>
      </c>
      <c r="AB388" s="95" t="str">
        <f>+Buti!B14</f>
        <v>Gemma</v>
      </c>
      <c r="AC388" s="111">
        <f>+Buti!C14</f>
        <v>-60</v>
      </c>
      <c r="AD388" s="90">
        <f>+Buti!D14</f>
        <v>-183</v>
      </c>
      <c r="AE388" s="91">
        <f>+Buti!E14</f>
        <v>17</v>
      </c>
      <c r="AF388" s="186">
        <f>+Buti!F14</f>
        <v>0</v>
      </c>
      <c r="AR388"/>
    </row>
    <row r="389" spans="3:44" ht="13.5" thickBot="1">
      <c r="C389" s="75"/>
      <c r="D389" s="150">
        <f>+Wizard!A15</f>
        <v>11</v>
      </c>
      <c r="E389" s="23" t="str">
        <f>+Wizard!B15</f>
        <v>Debi</v>
      </c>
      <c r="F389" s="89">
        <f>+Wizard!C15</f>
        <v>-6</v>
      </c>
      <c r="G389" s="288">
        <f>+Wizard!D15</f>
        <v>0</v>
      </c>
      <c r="H389" s="91">
        <f>+Wizard!E15</f>
        <v>11</v>
      </c>
      <c r="I389" s="186">
        <f>+Wizard!F15</f>
        <v>0</v>
      </c>
      <c r="J389" s="16"/>
      <c r="K389" s="150" t="e">
        <f>+#REF!</f>
        <v>#REF!</v>
      </c>
      <c r="L389" s="95" t="e">
        <f>+#REF!</f>
        <v>#REF!</v>
      </c>
      <c r="M389" s="111" t="e">
        <f>+#REF!</f>
        <v>#REF!</v>
      </c>
      <c r="N389" s="90" t="e">
        <f>+#REF!</f>
        <v>#REF!</v>
      </c>
      <c r="O389" s="91" t="e">
        <f>+#REF!</f>
        <v>#REF!</v>
      </c>
      <c r="P389" s="296" t="e">
        <f>+#REF!</f>
        <v>#REF!</v>
      </c>
      <c r="Q389" s="186" t="e">
        <f>+#REF!</f>
        <v>#REF!</v>
      </c>
      <c r="S389" s="150">
        <f>+Cribbage!A15</f>
        <v>11</v>
      </c>
      <c r="T389" s="23" t="str">
        <f>+Cribbage!B15</f>
        <v>Anaïs</v>
      </c>
      <c r="U389" s="111">
        <f>+Cribbage!C15</f>
        <v>0</v>
      </c>
      <c r="V389" s="90">
        <f>+Cribbage!D15</f>
        <v>2</v>
      </c>
      <c r="W389" s="91">
        <f>+Cribbage!E15</f>
        <v>-2</v>
      </c>
      <c r="X389" s="296">
        <f>+Cribbage!F15</f>
        <v>1</v>
      </c>
      <c r="Y389" s="186">
        <f>+Cribbage!G15</f>
        <v>0</v>
      </c>
      <c r="AA389" s="150">
        <f>+Buti!A15</f>
        <v>11</v>
      </c>
      <c r="AB389" s="95" t="str">
        <f>+Buti!B15</f>
        <v>Rosa V.</v>
      </c>
      <c r="AC389" s="111">
        <f>+Buti!C15</f>
        <v>-97</v>
      </c>
      <c r="AD389" s="90">
        <f>+Buti!D15</f>
        <v>-248</v>
      </c>
      <c r="AE389" s="91">
        <f>+Buti!E15</f>
        <v>26</v>
      </c>
      <c r="AF389" s="186">
        <f>+Buti!F15</f>
        <v>0</v>
      </c>
      <c r="AR389"/>
    </row>
    <row r="390" spans="3:44" ht="13.5" thickBot="1">
      <c r="C390" s="75"/>
      <c r="D390" s="150">
        <f>+Wizard!A16</f>
        <v>12</v>
      </c>
      <c r="E390" s="23" t="str">
        <f>+Wizard!B16</f>
        <v>Alfred</v>
      </c>
      <c r="F390" s="89">
        <f>+Wizard!C16</f>
        <v>-10</v>
      </c>
      <c r="G390" s="288">
        <f>+Wizard!D16</f>
        <v>0</v>
      </c>
      <c r="H390" s="91">
        <f>+Wizard!E16</f>
        <v>33</v>
      </c>
      <c r="I390" s="186">
        <f>+Wizard!F16</f>
        <v>0</v>
      </c>
      <c r="J390" s="16"/>
      <c r="K390" s="150" t="e">
        <f>+#REF!</f>
        <v>#REF!</v>
      </c>
      <c r="L390" s="95" t="e">
        <f>+#REF!</f>
        <v>#REF!</v>
      </c>
      <c r="M390" s="111" t="e">
        <f>+#REF!</f>
        <v>#REF!</v>
      </c>
      <c r="N390" s="90" t="e">
        <f>+#REF!</f>
        <v>#REF!</v>
      </c>
      <c r="O390" s="91" t="e">
        <f>+#REF!</f>
        <v>#REF!</v>
      </c>
      <c r="P390" s="296" t="e">
        <f>+#REF!</f>
        <v>#REF!</v>
      </c>
      <c r="Q390" s="186" t="e">
        <f>+#REF!</f>
        <v>#REF!</v>
      </c>
      <c r="S390" s="150">
        <f>+Cribbage!A16</f>
        <v>12</v>
      </c>
      <c r="T390" s="23" t="str">
        <f>+Cribbage!B16</f>
        <v>Lluisa</v>
      </c>
      <c r="U390" s="111">
        <f>+Cribbage!C16</f>
        <v>-100000000</v>
      </c>
      <c r="V390" s="90">
        <f>+Cribbage!D16</f>
        <v>1</v>
      </c>
      <c r="W390" s="91">
        <f>+Cribbage!E16</f>
        <v>0</v>
      </c>
      <c r="X390" s="296">
        <f>+Cribbage!F16</f>
        <v>0</v>
      </c>
      <c r="Y390" s="186">
        <f>+Cribbage!G16</f>
        <v>0</v>
      </c>
      <c r="AA390" s="150">
        <f>+Buti!A16</f>
        <v>12</v>
      </c>
      <c r="AB390" s="95" t="str">
        <f>+Buti!B16</f>
        <v>Isabel</v>
      </c>
      <c r="AC390" s="111">
        <f>+Buti!C16</f>
        <v>0</v>
      </c>
      <c r="AD390" s="90">
        <f>+Buti!D16</f>
        <v>-17</v>
      </c>
      <c r="AE390" s="91">
        <f>+Buti!E16</f>
        <v>1</v>
      </c>
      <c r="AF390" s="186">
        <f>+Buti!F16</f>
        <v>0</v>
      </c>
      <c r="AR390"/>
    </row>
    <row r="391" spans="3:44" ht="13.5" thickBot="1">
      <c r="C391" s="75"/>
      <c r="D391" s="150">
        <f>+Wizard!A17</f>
        <v>13</v>
      </c>
      <c r="E391" s="23" t="str">
        <f>+Wizard!B17</f>
        <v>Christophe</v>
      </c>
      <c r="F391" s="89">
        <f>+Wizard!C17</f>
        <v>-11</v>
      </c>
      <c r="G391" s="288">
        <f>+Wizard!D17</f>
        <v>0</v>
      </c>
      <c r="H391" s="91">
        <f>+Wizard!E17</f>
        <v>8</v>
      </c>
      <c r="I391" s="186">
        <f>+Wizard!F17</f>
        <v>0</v>
      </c>
      <c r="J391" s="16"/>
      <c r="K391" s="150" t="e">
        <f>+#REF!</f>
        <v>#REF!</v>
      </c>
      <c r="L391" s="95" t="e">
        <f>+#REF!</f>
        <v>#REF!</v>
      </c>
      <c r="M391" s="111" t="e">
        <f>+#REF!</f>
        <v>#REF!</v>
      </c>
      <c r="N391" s="90" t="e">
        <f>+#REF!</f>
        <v>#REF!</v>
      </c>
      <c r="O391" s="91" t="e">
        <f>+#REF!</f>
        <v>#REF!</v>
      </c>
      <c r="P391" s="296" t="e">
        <f>+#REF!</f>
        <v>#REF!</v>
      </c>
      <c r="Q391" s="297" t="e">
        <f>+#REF!</f>
        <v>#REF!</v>
      </c>
      <c r="S391" s="150">
        <f>+Cribbage!A17</f>
        <v>13</v>
      </c>
      <c r="T391" s="23" t="str">
        <f>+Cribbage!B17</f>
        <v>Xavier</v>
      </c>
      <c r="U391" s="111">
        <f>+Cribbage!C17</f>
        <v>-100000000</v>
      </c>
      <c r="V391" s="90">
        <f>+Cribbage!D17</f>
        <v>1</v>
      </c>
      <c r="W391" s="91">
        <f>+Cribbage!E17</f>
        <v>0</v>
      </c>
      <c r="X391" s="296">
        <f>+Cribbage!F17</f>
        <v>0</v>
      </c>
      <c r="Y391" s="186">
        <f>+Cribbage!G17</f>
        <v>0</v>
      </c>
      <c r="AA391" s="150">
        <f>+Buti!A17</f>
        <v>13</v>
      </c>
      <c r="AB391" s="95" t="str">
        <f>+Buti!B17</f>
        <v>Carlos F</v>
      </c>
      <c r="AC391" s="111">
        <f>+Buti!C17</f>
        <v>0</v>
      </c>
      <c r="AD391" s="90">
        <f>+Buti!D17</f>
        <v>-40</v>
      </c>
      <c r="AE391" s="91">
        <f>+Buti!E17</f>
        <v>2</v>
      </c>
      <c r="AF391" s="186">
        <f>+Buti!F17</f>
        <v>0</v>
      </c>
      <c r="AR391"/>
    </row>
    <row r="392" spans="3:44" ht="13.5" thickBot="1">
      <c r="C392" s="75"/>
      <c r="D392" s="150">
        <f>+Wizard!A18</f>
        <v>14</v>
      </c>
      <c r="E392" s="23" t="str">
        <f>+Wizard!B18</f>
        <v>Nogué</v>
      </c>
      <c r="F392" s="89">
        <f>+Wizard!C18</f>
        <v>-12</v>
      </c>
      <c r="G392" s="288">
        <f>+Wizard!D18</f>
        <v>0</v>
      </c>
      <c r="H392" s="91">
        <f>+Wizard!E18</f>
        <v>6</v>
      </c>
      <c r="I392" s="186">
        <f>+Wizard!F18</f>
        <v>0</v>
      </c>
      <c r="J392" s="16"/>
      <c r="K392" s="150" t="e">
        <f>+#REF!</f>
        <v>#REF!</v>
      </c>
      <c r="L392" s="95" t="e">
        <f>+#REF!</f>
        <v>#REF!</v>
      </c>
      <c r="M392" s="111" t="e">
        <f>+#REF!</f>
        <v>#REF!</v>
      </c>
      <c r="N392" s="90" t="e">
        <f>+#REF!</f>
        <v>#REF!</v>
      </c>
      <c r="O392" s="91" t="e">
        <f>+#REF!</f>
        <v>#REF!</v>
      </c>
      <c r="P392" s="296" t="e">
        <f>+#REF!</f>
        <v>#REF!</v>
      </c>
      <c r="Q392" s="297" t="e">
        <f>+#REF!</f>
        <v>#REF!</v>
      </c>
      <c r="S392" s="150">
        <f>+Cribbage!A18</f>
        <v>14</v>
      </c>
      <c r="T392" s="23" t="str">
        <f>+Cribbage!B18</f>
        <v>Eito</v>
      </c>
      <c r="U392" s="111">
        <f>+Cribbage!C18</f>
        <v>-100000000</v>
      </c>
      <c r="V392" s="90">
        <f>+Cribbage!D18</f>
        <v>1</v>
      </c>
      <c r="W392" s="91">
        <f>+Cribbage!E18</f>
        <v>0</v>
      </c>
      <c r="X392" s="296">
        <f>+Cribbage!F18</f>
        <v>0</v>
      </c>
      <c r="Y392" s="186">
        <f>+Cribbage!G18</f>
        <v>0</v>
      </c>
      <c r="AA392" s="150">
        <f>+Buti!A18</f>
        <v>14</v>
      </c>
      <c r="AB392" s="95" t="str">
        <f>+Buti!B18</f>
        <v>Òscar</v>
      </c>
      <c r="AC392" s="111">
        <f>+Buti!C18</f>
        <v>-4</v>
      </c>
      <c r="AD392" s="90">
        <f>+Buti!D18</f>
        <v>-25</v>
      </c>
      <c r="AE392" s="91">
        <f>+Buti!E18</f>
        <v>3</v>
      </c>
      <c r="AF392" s="186">
        <f>+Buti!F18</f>
        <v>0</v>
      </c>
      <c r="AR392"/>
    </row>
    <row r="393" spans="3:44" ht="13.5" thickBot="1">
      <c r="C393" s="75"/>
      <c r="D393" s="150">
        <f>+Wizard!A19</f>
        <v>15</v>
      </c>
      <c r="E393" s="23" t="str">
        <f>+Wizard!B19</f>
        <v>Marko</v>
      </c>
      <c r="F393" s="89">
        <f>+Wizard!C19</f>
        <v>-16</v>
      </c>
      <c r="G393" s="288">
        <f>+Wizard!D19</f>
        <v>0</v>
      </c>
      <c r="H393" s="91">
        <f>+Wizard!E19</f>
        <v>35</v>
      </c>
      <c r="I393" s="186">
        <f>+Wizard!F19</f>
        <v>0</v>
      </c>
      <c r="J393" s="16"/>
      <c r="K393" s="150" t="e">
        <f>+#REF!</f>
        <v>#REF!</v>
      </c>
      <c r="L393" s="95" t="e">
        <f>+#REF!</f>
        <v>#REF!</v>
      </c>
      <c r="M393" s="111" t="e">
        <f>+#REF!</f>
        <v>#REF!</v>
      </c>
      <c r="N393" s="90" t="e">
        <f>+#REF!</f>
        <v>#REF!</v>
      </c>
      <c r="O393" s="91" t="e">
        <f>+#REF!</f>
        <v>#REF!</v>
      </c>
      <c r="P393" s="296" t="e">
        <f>+#REF!</f>
        <v>#REF!</v>
      </c>
      <c r="Q393" s="297" t="e">
        <f>+#REF!</f>
        <v>#REF!</v>
      </c>
      <c r="S393" s="16"/>
      <c r="U393" s="16"/>
      <c r="V393" s="16"/>
      <c r="AA393" s="150">
        <f>+Buti!A19</f>
        <v>15</v>
      </c>
      <c r="AB393" s="95" t="str">
        <f>+Buti!B19</f>
        <v>José Ramón</v>
      </c>
      <c r="AC393" s="111">
        <f>+Buti!C19</f>
        <v>-10</v>
      </c>
      <c r="AD393" s="90">
        <f>+Buti!D19</f>
        <v>-78</v>
      </c>
      <c r="AE393" s="91">
        <f>+Buti!E19</f>
        <v>5</v>
      </c>
      <c r="AF393" s="186">
        <f>+Buti!F19</f>
        <v>0</v>
      </c>
      <c r="AR393"/>
    </row>
    <row r="394" spans="3:44" ht="13.5" thickBot="1">
      <c r="C394" s="75"/>
      <c r="D394" s="150">
        <f>+Wizard!A20</f>
        <v>16</v>
      </c>
      <c r="E394" s="23" t="str">
        <f>+Wizard!B20</f>
        <v>Tito</v>
      </c>
      <c r="F394" s="89">
        <f>+Wizard!C20</f>
        <v>-17</v>
      </c>
      <c r="G394" s="288">
        <f>+Wizard!D20</f>
        <v>0</v>
      </c>
      <c r="H394" s="91">
        <f>+Wizard!E20</f>
        <v>22</v>
      </c>
      <c r="I394" s="186">
        <f>+Wizard!F20</f>
        <v>0</v>
      </c>
      <c r="J394" s="16"/>
      <c r="K394" s="150" t="e">
        <f>+#REF!</f>
        <v>#REF!</v>
      </c>
      <c r="L394" s="95" t="e">
        <f>+#REF!</f>
        <v>#REF!</v>
      </c>
      <c r="M394" s="111" t="e">
        <f>+#REF!</f>
        <v>#REF!</v>
      </c>
      <c r="N394" s="90" t="e">
        <f>+#REF!</f>
        <v>#REF!</v>
      </c>
      <c r="O394" s="91" t="e">
        <f>+#REF!</f>
        <v>#REF!</v>
      </c>
      <c r="P394" s="296" t="e">
        <f>+#REF!</f>
        <v>#REF!</v>
      </c>
      <c r="Q394" s="297" t="e">
        <f>+#REF!</f>
        <v>#REF!</v>
      </c>
      <c r="S394" s="16"/>
      <c r="U394" s="16"/>
      <c r="V394" s="16"/>
      <c r="AA394" s="150">
        <f>+Buti!A20</f>
        <v>16</v>
      </c>
      <c r="AB394" s="95" t="str">
        <f>+Buti!B20</f>
        <v>Neus</v>
      </c>
      <c r="AC394" s="111">
        <f>+Buti!C20</f>
        <v>-10</v>
      </c>
      <c r="AD394" s="90">
        <f>+Buti!D20</f>
        <v>-103</v>
      </c>
      <c r="AE394" s="91">
        <f>+Buti!E20</f>
        <v>1</v>
      </c>
      <c r="AF394" s="186">
        <f>+Buti!F20</f>
        <v>0</v>
      </c>
      <c r="AR394"/>
    </row>
    <row r="395" spans="3:44" ht="13.5" thickBot="1">
      <c r="C395" s="75"/>
      <c r="D395" s="150">
        <f>+Wizard!A21</f>
        <v>17</v>
      </c>
      <c r="E395" s="23" t="str">
        <f>+Wizard!B21</f>
        <v>Ana B</v>
      </c>
      <c r="F395" s="89">
        <f>+Wizard!C21</f>
        <v>-21</v>
      </c>
      <c r="G395" s="288">
        <f>+Wizard!D21</f>
        <v>0</v>
      </c>
      <c r="H395" s="91">
        <f>+Wizard!E21</f>
        <v>39</v>
      </c>
      <c r="I395" s="186">
        <f>+Wizard!F21</f>
        <v>0</v>
      </c>
      <c r="J395" s="16"/>
      <c r="K395" s="16"/>
      <c r="L395" s="16"/>
      <c r="M395" s="16"/>
      <c r="O395" s="16"/>
      <c r="S395" s="16"/>
      <c r="U395" s="16"/>
      <c r="V395" s="16"/>
      <c r="AA395" s="150">
        <f>+Buti!A21</f>
        <v>17</v>
      </c>
      <c r="AB395" s="95" t="str">
        <f>+Buti!B21</f>
        <v>Ana B.</v>
      </c>
      <c r="AC395" s="111">
        <f>+Buti!C21</f>
        <v>-20</v>
      </c>
      <c r="AD395" s="90">
        <f>+Buti!D21</f>
        <v>-231</v>
      </c>
      <c r="AE395" s="91">
        <f>+Buti!E21</f>
        <v>2</v>
      </c>
      <c r="AF395" s="186">
        <f>+Buti!F21</f>
        <v>0</v>
      </c>
      <c r="AR395"/>
    </row>
    <row r="396" spans="3:44" ht="13.5" thickBot="1">
      <c r="C396" s="75"/>
      <c r="D396" s="150">
        <f>+Wizard!A22</f>
        <v>18</v>
      </c>
      <c r="E396" s="23" t="str">
        <f>+Wizard!B22</f>
        <v>Nancy</v>
      </c>
      <c r="F396" s="89">
        <f>+Wizard!C22</f>
        <v>-26</v>
      </c>
      <c r="G396" s="288">
        <f>+Wizard!D22</f>
        <v>0</v>
      </c>
      <c r="H396" s="91">
        <f>+Wizard!E22</f>
        <v>22</v>
      </c>
      <c r="I396" s="186">
        <f>+Wizard!F22</f>
        <v>0</v>
      </c>
      <c r="J396" s="16"/>
      <c r="K396" s="16"/>
      <c r="L396" s="16"/>
      <c r="M396" s="16"/>
      <c r="O396" s="16"/>
      <c r="S396" s="16"/>
      <c r="U396" s="16"/>
      <c r="V396" s="16"/>
      <c r="AA396" s="150">
        <f>+Buti!A22</f>
        <v>18</v>
      </c>
      <c r="AB396" s="95" t="str">
        <f>+Buti!B22</f>
        <v>Manolo</v>
      </c>
      <c r="AC396" s="111">
        <f>+Buti!C22</f>
        <v>-100000000</v>
      </c>
      <c r="AD396" s="90">
        <f>+Buti!D22</f>
        <v>1</v>
      </c>
      <c r="AE396" s="91">
        <f>+Buti!E22</f>
        <v>0</v>
      </c>
      <c r="AF396" s="186">
        <f>+Buti!F22</f>
        <v>0</v>
      </c>
      <c r="AR396"/>
    </row>
    <row r="397" spans="3:44" ht="13.5" thickBot="1">
      <c r="C397" s="75"/>
      <c r="D397" s="150">
        <f>+Wizard!A23</f>
        <v>19</v>
      </c>
      <c r="E397" s="23" t="str">
        <f>+Wizard!B23</f>
        <v>Nin</v>
      </c>
      <c r="F397" s="89">
        <f>+Wizard!C23</f>
        <v>-49</v>
      </c>
      <c r="G397" s="288">
        <f>+Wizard!D23</f>
        <v>0</v>
      </c>
      <c r="H397" s="91">
        <f>+Wizard!E23</f>
        <v>30</v>
      </c>
      <c r="I397" s="186">
        <f>+Wizard!F23</f>
        <v>0</v>
      </c>
      <c r="J397" s="16"/>
      <c r="K397" s="16"/>
      <c r="L397" s="16"/>
      <c r="M397" s="16"/>
      <c r="O397" s="16"/>
      <c r="S397" s="16"/>
      <c r="U397" s="16"/>
      <c r="V397" s="16"/>
      <c r="AR397"/>
    </row>
    <row r="398" spans="3:44" ht="13.5" thickBot="1">
      <c r="C398" s="75"/>
      <c r="D398" s="150">
        <f>+Wizard!A24</f>
        <v>20</v>
      </c>
      <c r="E398" s="23" t="str">
        <f>+Wizard!B24</f>
        <v>Goretti</v>
      </c>
      <c r="F398" s="89">
        <f>+Wizard!C24</f>
        <v>-63</v>
      </c>
      <c r="G398" s="288">
        <f>+Wizard!D24</f>
        <v>0</v>
      </c>
      <c r="H398" s="91">
        <f>+Wizard!E24</f>
        <v>68</v>
      </c>
      <c r="I398" s="186">
        <f>+Wizard!F24</f>
        <v>0</v>
      </c>
      <c r="J398" s="16"/>
      <c r="K398" s="16"/>
      <c r="L398" s="16"/>
      <c r="M398" s="16"/>
      <c r="O398" s="16"/>
      <c r="S398" s="16"/>
      <c r="U398" s="16"/>
      <c r="V398" s="16"/>
      <c r="AR398"/>
    </row>
    <row r="399" spans="3:44" ht="13.5" thickBot="1">
      <c r="C399" s="75"/>
      <c r="D399" s="150">
        <f>+Wizard!A25</f>
        <v>21</v>
      </c>
      <c r="E399" s="23" t="str">
        <f>+Wizard!B25</f>
        <v>France</v>
      </c>
      <c r="F399" s="89">
        <f>+Wizard!C25</f>
        <v>4</v>
      </c>
      <c r="G399" s="288">
        <f>+Wizard!D25</f>
        <v>0</v>
      </c>
      <c r="H399" s="91">
        <f>+Wizard!E25</f>
        <v>1</v>
      </c>
      <c r="I399" s="186">
        <f>+Wizard!F25</f>
        <v>0</v>
      </c>
      <c r="J399" s="16"/>
      <c r="K399" s="16"/>
      <c r="L399" s="16"/>
      <c r="M399" s="16"/>
      <c r="O399" s="16"/>
      <c r="S399" s="16"/>
      <c r="U399" s="16"/>
      <c r="V399" s="16"/>
      <c r="AR399"/>
    </row>
    <row r="400" spans="3:44" ht="13.5" thickBot="1">
      <c r="C400" s="75"/>
      <c r="D400" s="150">
        <f>+Wizard!A26</f>
        <v>22</v>
      </c>
      <c r="E400" s="23" t="str">
        <f>+Wizard!B26</f>
        <v>Tony</v>
      </c>
      <c r="F400" s="89">
        <f>+Wizard!C26</f>
        <v>3</v>
      </c>
      <c r="G400" s="288">
        <f>+Wizard!D26</f>
        <v>0</v>
      </c>
      <c r="H400" s="91">
        <f>+Wizard!E26</f>
        <v>1</v>
      </c>
      <c r="I400" s="186">
        <f>+Wizard!F26</f>
        <v>0</v>
      </c>
      <c r="J400" s="16"/>
      <c r="K400" s="16"/>
      <c r="L400" s="16"/>
      <c r="M400" s="16"/>
      <c r="O400" s="16"/>
      <c r="S400" s="16"/>
      <c r="U400" s="16"/>
      <c r="V400" s="16"/>
      <c r="AR400"/>
    </row>
    <row r="401" spans="3:44" ht="13.5" thickBot="1">
      <c r="C401" s="75"/>
      <c r="D401" s="150">
        <f>+Wizard!A27</f>
        <v>23</v>
      </c>
      <c r="E401" s="23" t="str">
        <f>+Wizard!B27</f>
        <v>Bibi</v>
      </c>
      <c r="F401" s="89">
        <f>+Wizard!C27</f>
        <v>3</v>
      </c>
      <c r="G401" s="288">
        <f>+Wizard!D27</f>
        <v>0</v>
      </c>
      <c r="H401" s="91">
        <f>+Wizard!E27</f>
        <v>1</v>
      </c>
      <c r="I401" s="186">
        <f>+Wizard!F27</f>
        <v>0</v>
      </c>
      <c r="J401" s="16"/>
      <c r="K401" s="16"/>
      <c r="L401" s="16"/>
      <c r="M401" s="16"/>
      <c r="O401" s="16"/>
      <c r="S401" s="16"/>
      <c r="U401" s="16"/>
      <c r="V401" s="16"/>
      <c r="AR401"/>
    </row>
    <row r="402" spans="3:44" ht="13.5" thickBot="1">
      <c r="C402" s="75"/>
      <c r="D402" s="150">
        <f>+Wizard!A28</f>
        <v>24</v>
      </c>
      <c r="E402" s="23" t="str">
        <f>+Wizard!B28</f>
        <v>Lluisa</v>
      </c>
      <c r="F402" s="89">
        <f>+Wizard!C28</f>
        <v>1</v>
      </c>
      <c r="G402" s="288">
        <f>+Wizard!D28</f>
        <v>0</v>
      </c>
      <c r="H402" s="91">
        <f>+Wizard!E28</f>
        <v>5</v>
      </c>
      <c r="I402" s="186">
        <f>+Wizard!F28</f>
        <v>0</v>
      </c>
      <c r="J402" s="16"/>
      <c r="K402" s="16"/>
      <c r="L402" s="16"/>
      <c r="M402" s="16"/>
      <c r="O402" s="16"/>
      <c r="S402" s="16"/>
      <c r="U402" s="16"/>
      <c r="V402" s="16"/>
      <c r="AR402"/>
    </row>
    <row r="403" spans="3:44" ht="13.5" thickBot="1">
      <c r="C403" s="75"/>
      <c r="D403" s="150">
        <f>+Wizard!A29</f>
        <v>25</v>
      </c>
      <c r="E403" s="23" t="str">
        <f>+Wizard!B29</f>
        <v>Carol</v>
      </c>
      <c r="F403" s="89">
        <f>+Wizard!C29</f>
        <v>1</v>
      </c>
      <c r="G403" s="288">
        <f>+Wizard!D29</f>
        <v>0</v>
      </c>
      <c r="H403" s="91">
        <f>+Wizard!E29</f>
        <v>2</v>
      </c>
      <c r="I403" s="186">
        <f>+Wizard!F29</f>
        <v>0</v>
      </c>
      <c r="J403" s="16"/>
      <c r="K403" s="16"/>
      <c r="L403" s="16"/>
      <c r="M403" s="16"/>
      <c r="O403" s="16"/>
      <c r="S403" s="16"/>
      <c r="U403" s="16"/>
      <c r="V403" s="16"/>
      <c r="AR403"/>
    </row>
    <row r="404" spans="3:44" ht="13.5" thickBot="1">
      <c r="C404" s="75"/>
      <c r="D404" s="150">
        <f>+Wizard!A30</f>
        <v>26</v>
      </c>
      <c r="E404" s="23" t="str">
        <f>+Wizard!B30</f>
        <v>Becca</v>
      </c>
      <c r="F404" s="89">
        <f>+Wizard!C30</f>
        <v>1</v>
      </c>
      <c r="G404" s="288">
        <f>+Wizard!D30</f>
        <v>0</v>
      </c>
      <c r="H404" s="91">
        <f>+Wizard!E30</f>
        <v>1</v>
      </c>
      <c r="I404" s="186">
        <f>+Wizard!F30</f>
        <v>0</v>
      </c>
      <c r="J404" s="16"/>
      <c r="K404" s="16"/>
      <c r="L404" s="16"/>
      <c r="M404" s="16"/>
      <c r="O404" s="16"/>
      <c r="S404" s="16"/>
      <c r="U404" s="16"/>
      <c r="V404" s="16"/>
      <c r="AR404"/>
    </row>
    <row r="405" spans="3:44" ht="13.5" thickBot="1">
      <c r="C405" s="75"/>
      <c r="D405" s="150">
        <f>+Wizard!A31</f>
        <v>27</v>
      </c>
      <c r="E405" s="23" t="str">
        <f>+Wizard!B31</f>
        <v>Sebas</v>
      </c>
      <c r="F405" s="89">
        <f>+Wizard!C31</f>
        <v>0</v>
      </c>
      <c r="G405" s="288">
        <f>+Wizard!D31</f>
        <v>0</v>
      </c>
      <c r="H405" s="91">
        <f>+Wizard!E31</f>
        <v>5</v>
      </c>
      <c r="I405" s="186">
        <f>+Wizard!F31</f>
        <v>0</v>
      </c>
      <c r="J405" s="16"/>
      <c r="K405" s="16"/>
      <c r="L405" s="16"/>
      <c r="M405" s="16"/>
      <c r="O405" s="16"/>
      <c r="S405" s="16"/>
      <c r="U405" s="16"/>
      <c r="V405" s="16"/>
      <c r="AR405"/>
    </row>
    <row r="406" spans="3:44" ht="13.5" thickBot="1">
      <c r="C406" s="75"/>
      <c r="D406" s="150">
        <f>+Wizard!A32</f>
        <v>28</v>
      </c>
      <c r="E406" s="23" t="str">
        <f>+Wizard!B32</f>
        <v>Shauna</v>
      </c>
      <c r="F406" s="89">
        <f>+Wizard!C32</f>
        <v>0</v>
      </c>
      <c r="G406" s="288">
        <f>+Wizard!D32</f>
        <v>0</v>
      </c>
      <c r="H406" s="91">
        <f>+Wizard!E32</f>
        <v>4</v>
      </c>
      <c r="I406" s="186">
        <f>+Wizard!F32</f>
        <v>0</v>
      </c>
      <c r="J406" s="16"/>
      <c r="K406" s="16"/>
      <c r="L406" s="16"/>
      <c r="M406" s="16"/>
      <c r="O406" s="16"/>
      <c r="S406" s="16"/>
      <c r="U406" s="16"/>
      <c r="V406" s="16"/>
      <c r="AR406"/>
    </row>
    <row r="407" spans="3:44">
      <c r="C407" s="75"/>
      <c r="D407" s="16"/>
      <c r="E407" s="16"/>
      <c r="H407" s="16"/>
      <c r="J407" s="16"/>
      <c r="K407" s="16"/>
      <c r="L407" s="16"/>
      <c r="M407" s="16"/>
      <c r="O407" s="16"/>
      <c r="S407" s="16"/>
      <c r="U407" s="16"/>
      <c r="V407" s="16"/>
      <c r="AR407"/>
    </row>
    <row r="408" spans="3:44">
      <c r="C408" s="75"/>
      <c r="J408" s="16"/>
      <c r="AA408" s="5" t="str">
        <f>+'Skull King'!A1</f>
        <v>SKULL KING</v>
      </c>
      <c r="AR408"/>
    </row>
    <row r="409" spans="3:44" ht="13.5" thickBot="1">
      <c r="C409" s="75"/>
      <c r="J409" s="16"/>
      <c r="AA409" s="5"/>
      <c r="AR409"/>
    </row>
    <row r="410" spans="3:44" ht="13.5" thickBot="1">
      <c r="C410" s="75"/>
      <c r="J410" s="16"/>
      <c r="AA410" s="66"/>
      <c r="AB410" s="66"/>
      <c r="AC410" s="67" t="str">
        <f>+'Skull King'!C4</f>
        <v>Premi</v>
      </c>
      <c r="AD410" s="67" t="str">
        <f>+'Skull King'!D4</f>
        <v>Punts</v>
      </c>
      <c r="AE410" s="67" t="str">
        <f>+'Skull King'!E4</f>
        <v>Partides</v>
      </c>
      <c r="AF410" s="68" t="str">
        <f>+'Skull King'!F4</f>
        <v>General</v>
      </c>
      <c r="AR410"/>
    </row>
    <row r="411" spans="3:44" ht="13.5" thickBot="1">
      <c r="C411" s="75"/>
      <c r="J411" s="16"/>
      <c r="AA411" s="23">
        <f>+'Skull King'!A5</f>
        <v>1</v>
      </c>
      <c r="AB411" s="23" t="str">
        <f>+'Skull King'!B5</f>
        <v>Ana B.</v>
      </c>
      <c r="AC411" s="111">
        <f>+'Skull King'!C5</f>
        <v>-100000000</v>
      </c>
      <c r="AD411" s="100">
        <f>+'Skull King'!D5</f>
        <v>1E-4</v>
      </c>
      <c r="AE411" s="91">
        <f>+'Skull King'!E5</f>
        <v>0</v>
      </c>
      <c r="AF411" s="18">
        <f>+'Skull King'!F5</f>
        <v>0</v>
      </c>
      <c r="AR411"/>
    </row>
    <row r="412" spans="3:44" ht="13.5" thickBot="1">
      <c r="C412" s="75"/>
      <c r="J412" s="16"/>
      <c r="AA412" s="23">
        <f>+'Skull King'!A6</f>
        <v>2</v>
      </c>
      <c r="AB412" s="23" t="str">
        <f>+'Skull King'!B6</f>
        <v>Jeff</v>
      </c>
      <c r="AC412" s="111">
        <f>+'Skull King'!C6</f>
        <v>-100000000</v>
      </c>
      <c r="AD412" s="100">
        <f>+'Skull King'!D6</f>
        <v>1E-4</v>
      </c>
      <c r="AE412" s="91">
        <f>+'Skull King'!E6</f>
        <v>0</v>
      </c>
      <c r="AF412" s="18">
        <f>+'Skull King'!F6</f>
        <v>0</v>
      </c>
      <c r="AR412"/>
    </row>
    <row r="413" spans="3:44" ht="13.5" thickBot="1">
      <c r="C413" s="75"/>
      <c r="J413" s="16"/>
      <c r="AA413" s="23">
        <f>+'Skull King'!A7</f>
        <v>3</v>
      </c>
      <c r="AB413" s="23" t="str">
        <f>+'Skull King'!B7</f>
        <v>Grau</v>
      </c>
      <c r="AC413" s="111">
        <f>+'Skull King'!C7</f>
        <v>-100000000</v>
      </c>
      <c r="AD413" s="100">
        <f>+'Skull King'!D7</f>
        <v>1E-4</v>
      </c>
      <c r="AE413" s="91">
        <f>+'Skull King'!E7</f>
        <v>0</v>
      </c>
      <c r="AF413" s="18">
        <f>+'Skull King'!F7</f>
        <v>0</v>
      </c>
      <c r="AR413"/>
    </row>
    <row r="414" spans="3:44" ht="13.5" thickBot="1">
      <c r="C414" s="75"/>
      <c r="J414" s="16"/>
      <c r="AA414" s="23">
        <f>+'Skull King'!A8</f>
        <v>4</v>
      </c>
      <c r="AB414" s="23" t="str">
        <f>+'Skull King'!B8</f>
        <v>Tim</v>
      </c>
      <c r="AC414" s="111">
        <f>+'Skull King'!C8</f>
        <v>-100000000</v>
      </c>
      <c r="AD414" s="100">
        <f>+'Skull King'!D8</f>
        <v>1E-4</v>
      </c>
      <c r="AE414" s="91">
        <f>+'Skull King'!E8</f>
        <v>0</v>
      </c>
      <c r="AF414" s="18">
        <f>+'Skull King'!F8</f>
        <v>0</v>
      </c>
      <c r="AR414"/>
    </row>
    <row r="415" spans="3:44" ht="13.5" thickBot="1">
      <c r="C415" s="75"/>
      <c r="J415" s="16"/>
      <c r="AA415" s="23">
        <f>+'Skull King'!A9</f>
        <v>5</v>
      </c>
      <c r="AB415" s="23" t="str">
        <f>+'Skull King'!B9</f>
        <v>Carles</v>
      </c>
      <c r="AC415" s="111">
        <f>+'Skull King'!C9</f>
        <v>-100000000</v>
      </c>
      <c r="AD415" s="100">
        <f>+'Skull King'!D9</f>
        <v>1E-4</v>
      </c>
      <c r="AE415" s="91">
        <f>+'Skull King'!E9</f>
        <v>0</v>
      </c>
      <c r="AF415" s="18">
        <f>+'Skull King'!F9</f>
        <v>0</v>
      </c>
      <c r="AR415"/>
    </row>
    <row r="416" spans="3:44" ht="13.5" thickBot="1">
      <c r="C416" s="75"/>
      <c r="J416" s="16"/>
      <c r="K416" s="150" t="e">
        <f>+Podrida!#REF!</f>
        <v>#REF!</v>
      </c>
      <c r="L416" s="23" t="e">
        <f>+Podrida!#REF!</f>
        <v>#REF!</v>
      </c>
      <c r="M416" s="89" t="e">
        <f>+Podrida!#REF!</f>
        <v>#REF!</v>
      </c>
      <c r="N416" s="90" t="e">
        <f>+Podrida!#REF!</f>
        <v>#REF!</v>
      </c>
      <c r="O416" s="91" t="e">
        <f>+Podrida!#REF!</f>
        <v>#REF!</v>
      </c>
      <c r="P416" s="296" t="e">
        <f>+Podrida!#REF!</f>
        <v>#REF!</v>
      </c>
      <c r="Q416" s="186" t="e">
        <f>+Podrida!#REF!</f>
        <v>#REF!</v>
      </c>
      <c r="S416" s="150">
        <v>6</v>
      </c>
      <c r="T416" s="23" t="str">
        <f>+'Tute cabrò'!B10</f>
        <v>Goretti</v>
      </c>
      <c r="U416" s="111">
        <f>+'Tute cabrò'!C10</f>
        <v>-30</v>
      </c>
      <c r="V416" s="100">
        <f>+'Tute cabrò'!D10</f>
        <v>2.8571428571428572</v>
      </c>
      <c r="W416" s="91">
        <f>+'Tute cabrò'!E10</f>
        <v>14</v>
      </c>
      <c r="X416" s="18">
        <f>+'Tute cabrò'!F10</f>
        <v>0</v>
      </c>
      <c r="AA416" s="23">
        <f>+'Skull King'!A10</f>
        <v>6</v>
      </c>
      <c r="AB416" s="23" t="str">
        <f>+'Skull King'!B10</f>
        <v>Marina</v>
      </c>
      <c r="AC416" s="111">
        <f>+'Skull King'!C10</f>
        <v>-100000000</v>
      </c>
      <c r="AD416" s="100">
        <f>+'Skull King'!D10</f>
        <v>1E-4</v>
      </c>
      <c r="AE416" s="91">
        <f>+'Skull King'!E10</f>
        <v>0</v>
      </c>
      <c r="AF416" s="18">
        <f>+'Skull King'!F10</f>
        <v>0</v>
      </c>
      <c r="AR416"/>
    </row>
    <row r="417" spans="3:44" ht="13.5" thickBot="1">
      <c r="C417" s="75"/>
      <c r="D417" s="150">
        <f>+Kul!A11</f>
        <v>7</v>
      </c>
      <c r="E417" s="23" t="str">
        <f>+Kul!B11</f>
        <v>Bibi</v>
      </c>
      <c r="F417" s="111">
        <f>+Kul!C11</f>
        <v>10</v>
      </c>
      <c r="G417" s="90">
        <f>+Kul!D11</f>
        <v>1</v>
      </c>
      <c r="H417" s="91">
        <f>+Kul!E11</f>
        <v>1</v>
      </c>
      <c r="I417" s="186">
        <f>+Kul!F11</f>
        <v>0</v>
      </c>
      <c r="J417" s="16"/>
      <c r="K417" s="150" t="e">
        <f>+Podrida!#REF!</f>
        <v>#REF!</v>
      </c>
      <c r="L417" s="23" t="e">
        <f>+Podrida!#REF!</f>
        <v>#REF!</v>
      </c>
      <c r="M417" s="89" t="e">
        <f>+Podrida!#REF!</f>
        <v>#REF!</v>
      </c>
      <c r="N417" s="90" t="e">
        <f>+Podrida!#REF!</f>
        <v>#REF!</v>
      </c>
      <c r="O417" s="91" t="e">
        <f>+Podrida!#REF!</f>
        <v>#REF!</v>
      </c>
      <c r="P417" s="296" t="e">
        <f>+Podrida!#REF!</f>
        <v>#REF!</v>
      </c>
      <c r="Q417" s="186" t="e">
        <f>+Podrida!#REF!</f>
        <v>#REF!</v>
      </c>
      <c r="S417" s="150">
        <v>7</v>
      </c>
      <c r="T417" s="23" t="str">
        <f>+'Tute cabrò'!B11</f>
        <v>Montse</v>
      </c>
      <c r="U417" s="111">
        <f>+'Tute cabrò'!C11</f>
        <v>-50</v>
      </c>
      <c r="V417" s="100">
        <f>+'Tute cabrò'!D11</f>
        <v>3</v>
      </c>
      <c r="W417" s="91">
        <f>+'Tute cabrò'!E11</f>
        <v>9</v>
      </c>
      <c r="X417" s="18">
        <f>+'Tute cabrò'!F11</f>
        <v>0</v>
      </c>
      <c r="AA417" s="23">
        <f>+'Skull King'!A11</f>
        <v>7</v>
      </c>
      <c r="AB417" s="23" t="str">
        <f>+'Skull King'!B11</f>
        <v>Nin</v>
      </c>
      <c r="AC417" s="111">
        <f>+'Skull King'!C11</f>
        <v>-100000000</v>
      </c>
      <c r="AD417" s="100">
        <f>+'Skull King'!D11</f>
        <v>1E-4</v>
      </c>
      <c r="AE417" s="91">
        <f>+'Skull King'!E11</f>
        <v>0</v>
      </c>
      <c r="AF417" s="18">
        <f>+'Skull King'!F11</f>
        <v>0</v>
      </c>
      <c r="AR417"/>
    </row>
    <row r="418" spans="3:44" ht="13.5" thickBot="1">
      <c r="C418" s="75"/>
      <c r="D418" s="150">
        <f>+Kul!A12</f>
        <v>8</v>
      </c>
      <c r="E418" s="23" t="str">
        <f>+Kul!B12</f>
        <v>Carles</v>
      </c>
      <c r="F418" s="111">
        <f>+Kul!C12</f>
        <v>8</v>
      </c>
      <c r="G418" s="90">
        <f>+Kul!D12</f>
        <v>1</v>
      </c>
      <c r="H418" s="91">
        <f>+Kul!E12</f>
        <v>2</v>
      </c>
      <c r="I418" s="186">
        <f>+Kul!F12</f>
        <v>0</v>
      </c>
      <c r="J418" s="16"/>
      <c r="K418" s="16"/>
      <c r="L418" s="16"/>
      <c r="M418" s="16"/>
      <c r="O418" s="16"/>
      <c r="S418" s="150">
        <v>8</v>
      </c>
      <c r="T418" s="23" t="str">
        <f>+'Tute cabrò'!B12</f>
        <v>Tito</v>
      </c>
      <c r="U418" s="111">
        <f>+'Tute cabrò'!C12</f>
        <v>0</v>
      </c>
      <c r="V418" s="100">
        <f>+'Tute cabrò'!D12</f>
        <v>2</v>
      </c>
      <c r="W418" s="91">
        <f>+'Tute cabrò'!E12</f>
        <v>2</v>
      </c>
      <c r="X418" s="18">
        <f>+'Tute cabrò'!F12</f>
        <v>0</v>
      </c>
      <c r="AA418" s="23">
        <f>+'Skull King'!A12</f>
        <v>8</v>
      </c>
      <c r="AB418" s="23" t="str">
        <f>+'Skull King'!B12</f>
        <v>Sergi</v>
      </c>
      <c r="AC418" s="111">
        <f>+'Skull King'!C12</f>
        <v>-100000000</v>
      </c>
      <c r="AD418" s="100">
        <f>+'Skull King'!D12</f>
        <v>1E-4</v>
      </c>
      <c r="AE418" s="91">
        <f>+'Skull King'!E12</f>
        <v>0</v>
      </c>
      <c r="AF418" s="18">
        <f>+'Skull King'!F12</f>
        <v>0</v>
      </c>
      <c r="AR418"/>
    </row>
    <row r="419" spans="3:44" ht="13.5" thickBot="1">
      <c r="C419" s="75"/>
      <c r="D419" s="150">
        <f>+Kul!A13</f>
        <v>9</v>
      </c>
      <c r="E419" s="23" t="str">
        <f>+Kul!B13</f>
        <v>Manel</v>
      </c>
      <c r="F419" s="111">
        <f>+Kul!C13</f>
        <v>8</v>
      </c>
      <c r="G419" s="90">
        <f>+Kul!D13</f>
        <v>1</v>
      </c>
      <c r="H419" s="91">
        <f>+Kul!E13</f>
        <v>2</v>
      </c>
      <c r="I419" s="186">
        <f>+Kul!F13</f>
        <v>0</v>
      </c>
      <c r="J419" s="16"/>
      <c r="K419" s="16"/>
      <c r="L419" s="16"/>
      <c r="M419" s="16"/>
      <c r="O419" s="16"/>
      <c r="S419" s="150">
        <v>9</v>
      </c>
      <c r="T419" s="23" t="str">
        <f>+'Tute cabrò'!B13</f>
        <v>Manolo</v>
      </c>
      <c r="U419" s="111">
        <f>+'Tute cabrò'!C13</f>
        <v>0</v>
      </c>
      <c r="V419" s="100">
        <f>+'Tute cabrò'!D13</f>
        <v>2</v>
      </c>
      <c r="W419" s="91">
        <f>+'Tute cabrò'!E13</f>
        <v>2</v>
      </c>
      <c r="X419" s="18">
        <f>+'Tute cabrò'!F13</f>
        <v>0</v>
      </c>
      <c r="AA419" s="23">
        <f>+'Skull King'!A13</f>
        <v>9</v>
      </c>
      <c r="AB419" s="23" t="str">
        <f>+'Skull King'!B13</f>
        <v>Manel</v>
      </c>
      <c r="AC419" s="111">
        <f>+'Skull King'!C13</f>
        <v>-100000000</v>
      </c>
      <c r="AD419" s="100">
        <f>+'Skull King'!D13</f>
        <v>1E-4</v>
      </c>
      <c r="AE419" s="91">
        <f>+'Skull King'!E13</f>
        <v>0</v>
      </c>
      <c r="AF419" s="18">
        <f>+'Skull King'!F13</f>
        <v>0</v>
      </c>
      <c r="AR419"/>
    </row>
    <row r="420" spans="3:44" ht="13.5" thickBot="1">
      <c r="C420" s="75"/>
      <c r="D420" s="150">
        <f>+Kul!A14</f>
        <v>10</v>
      </c>
      <c r="E420" s="23" t="str">
        <f>+Kul!B14</f>
        <v>Grau</v>
      </c>
      <c r="F420" s="111">
        <f>+Kul!C14</f>
        <v>6</v>
      </c>
      <c r="G420" s="90">
        <f>+Kul!D14</f>
        <v>4</v>
      </c>
      <c r="H420" s="91">
        <f>+Kul!E14</f>
        <v>5</v>
      </c>
      <c r="I420" s="186">
        <f>+Kul!F14</f>
        <v>0</v>
      </c>
      <c r="J420" s="16"/>
      <c r="K420" s="16"/>
      <c r="L420" s="16"/>
      <c r="M420" s="16"/>
      <c r="O420" s="16"/>
      <c r="S420" s="150">
        <v>10</v>
      </c>
      <c r="T420" s="23" t="str">
        <f>+'Tute cabrò'!B14</f>
        <v>Òscar</v>
      </c>
      <c r="U420" s="111">
        <f>+'Tute cabrò'!C14</f>
        <v>-10</v>
      </c>
      <c r="V420" s="100">
        <f>+'Tute cabrò'!D14</f>
        <v>3</v>
      </c>
      <c r="W420" s="91">
        <f>+'Tute cabrò'!E14</f>
        <v>1</v>
      </c>
      <c r="X420" s="18">
        <f>+'Tute cabrò'!F14</f>
        <v>0</v>
      </c>
      <c r="AR420"/>
    </row>
    <row r="421" spans="3:44" ht="13.5" thickBot="1">
      <c r="C421" s="75"/>
      <c r="D421" s="150">
        <f>+Kul!A15</f>
        <v>11</v>
      </c>
      <c r="E421" s="23" t="str">
        <f>+Kul!B15</f>
        <v>Carol</v>
      </c>
      <c r="F421" s="111">
        <f>+Kul!C15</f>
        <v>5</v>
      </c>
      <c r="G421" s="90">
        <f>+Kul!D15</f>
        <v>-5</v>
      </c>
      <c r="H421" s="91">
        <f>+Kul!E15</f>
        <v>2</v>
      </c>
      <c r="I421" s="186">
        <f>+Kul!F15</f>
        <v>0</v>
      </c>
      <c r="J421" s="16"/>
      <c r="K421" s="16"/>
      <c r="L421" s="16"/>
      <c r="M421" s="16"/>
      <c r="O421" s="16"/>
      <c r="S421" s="150">
        <v>11</v>
      </c>
      <c r="T421" s="23" t="str">
        <f>+'Tute cabrò'!B15</f>
        <v>Gemma</v>
      </c>
      <c r="U421" s="111">
        <f>+'Tute cabrò'!C15</f>
        <v>-10</v>
      </c>
      <c r="V421" s="100">
        <f>+'Tute cabrò'!D15</f>
        <v>3</v>
      </c>
      <c r="W421" s="91">
        <f>+'Tute cabrò'!E15</f>
        <v>1</v>
      </c>
      <c r="X421" s="18">
        <f>+'Tute cabrò'!F15</f>
        <v>0</v>
      </c>
      <c r="AR421"/>
    </row>
    <row r="422" spans="3:44" ht="13.5" thickBot="1">
      <c r="C422" s="75"/>
      <c r="D422" s="150">
        <f>+Kul!A16</f>
        <v>12</v>
      </c>
      <c r="E422" s="23" t="str">
        <f>+Kul!B16</f>
        <v>Anaïs</v>
      </c>
      <c r="F422" s="111">
        <f>+Kul!C16</f>
        <v>1</v>
      </c>
      <c r="G422" s="90">
        <f>+Kul!D16</f>
        <v>5</v>
      </c>
      <c r="H422" s="91">
        <f>+Kul!E16</f>
        <v>2</v>
      </c>
      <c r="I422" s="186">
        <f>+Kul!F16</f>
        <v>0</v>
      </c>
      <c r="J422" s="16"/>
      <c r="K422" s="16"/>
      <c r="L422" s="16"/>
      <c r="M422" s="16"/>
      <c r="O422" s="16"/>
      <c r="S422" s="150">
        <v>12</v>
      </c>
      <c r="T422" s="23" t="str">
        <f>+'Tute cabrò'!B16</f>
        <v>Núria V</v>
      </c>
      <c r="U422" s="111">
        <f>+'Tute cabrò'!C16</f>
        <v>-10</v>
      </c>
      <c r="V422" s="100">
        <f>+'Tute cabrò'!D16</f>
        <v>3</v>
      </c>
      <c r="W422" s="91">
        <f>+'Tute cabrò'!E16</f>
        <v>1</v>
      </c>
      <c r="X422" s="18">
        <f>+'Tute cabrò'!F16</f>
        <v>0</v>
      </c>
      <c r="AR422"/>
    </row>
    <row r="423" spans="3:44" ht="13.5" thickBot="1">
      <c r="C423" s="75"/>
      <c r="D423" s="150">
        <f>+Kul!A17</f>
        <v>13</v>
      </c>
      <c r="E423" s="23" t="str">
        <f>+Kul!B17</f>
        <v>Tito</v>
      </c>
      <c r="F423" s="111">
        <f>+Kul!C17</f>
        <v>0</v>
      </c>
      <c r="G423" s="90">
        <f>+Kul!D17</f>
        <v>-2</v>
      </c>
      <c r="H423" s="91">
        <f>+Kul!E17</f>
        <v>1</v>
      </c>
      <c r="I423" s="186">
        <f>+Kul!F17</f>
        <v>0</v>
      </c>
      <c r="J423" s="16"/>
      <c r="K423" s="16"/>
      <c r="L423" s="16"/>
      <c r="M423" s="16"/>
      <c r="O423" s="16"/>
      <c r="S423" s="150">
        <v>13</v>
      </c>
      <c r="T423" s="23" t="str">
        <f>+'Tute cabrò'!B17</f>
        <v>Mariajo</v>
      </c>
      <c r="U423" s="111">
        <f>+'Tute cabrò'!C17</f>
        <v>-100000000</v>
      </c>
      <c r="V423" s="100">
        <f>+'Tute cabrò'!D17</f>
        <v>1E-4</v>
      </c>
      <c r="W423" s="91">
        <f>+'Tute cabrò'!E17</f>
        <v>0</v>
      </c>
      <c r="X423" s="18">
        <f>+'Tute cabrò'!F17</f>
        <v>0</v>
      </c>
      <c r="AR423"/>
    </row>
    <row r="424" spans="3:44" ht="13.5" thickBot="1">
      <c r="C424" s="75"/>
      <c r="D424" s="150">
        <f>+Kul!A18</f>
        <v>14</v>
      </c>
      <c r="E424" s="23" t="str">
        <f>+Kul!B18</f>
        <v>Mariajo</v>
      </c>
      <c r="F424" s="111">
        <f>+Kul!C18</f>
        <v>-4</v>
      </c>
      <c r="G424" s="90">
        <f>+Kul!D18</f>
        <v>12</v>
      </c>
      <c r="H424" s="91">
        <f>+Kul!E18</f>
        <v>2</v>
      </c>
      <c r="I424" s="186">
        <f>+Kul!F18</f>
        <v>0</v>
      </c>
      <c r="J424" s="16"/>
      <c r="K424" s="16"/>
      <c r="L424" s="16"/>
      <c r="M424" s="16"/>
      <c r="O424" s="16"/>
      <c r="S424" s="150">
        <v>14</v>
      </c>
      <c r="T424" s="23" t="str">
        <f>+'Tute cabrò'!B18</f>
        <v>Nin</v>
      </c>
      <c r="U424" s="111">
        <f>+'Tute cabrò'!C18</f>
        <v>-100000000</v>
      </c>
      <c r="V424" s="100">
        <f>+'Tute cabrò'!D18</f>
        <v>1E-4</v>
      </c>
      <c r="W424" s="91">
        <f>+'Tute cabrò'!E18</f>
        <v>0</v>
      </c>
      <c r="X424" s="18">
        <f>+'Tute cabrò'!F18</f>
        <v>0</v>
      </c>
      <c r="AR424"/>
    </row>
    <row r="425" spans="3:44" ht="13.5" thickBot="1">
      <c r="C425" s="75"/>
      <c r="D425" s="150">
        <f>+Kul!A19</f>
        <v>15</v>
      </c>
      <c r="E425" s="23" t="str">
        <f>+Kul!B19</f>
        <v>Goretti</v>
      </c>
      <c r="F425" s="111">
        <f>+Kul!C19</f>
        <v>-10</v>
      </c>
      <c r="G425" s="90">
        <f>+Kul!D19</f>
        <v>9</v>
      </c>
      <c r="H425" s="91">
        <f>+Kul!E19</f>
        <v>2</v>
      </c>
      <c r="I425" s="186">
        <f>+Kul!F19</f>
        <v>0</v>
      </c>
      <c r="J425" s="16"/>
      <c r="K425" s="16"/>
      <c r="L425" s="16"/>
      <c r="M425" s="16"/>
      <c r="O425" s="16"/>
      <c r="S425" s="150">
        <v>15</v>
      </c>
      <c r="T425" s="23" t="str">
        <f>+'Tute cabrò'!B19</f>
        <v>Carles</v>
      </c>
      <c r="U425" s="111">
        <f>+'Tute cabrò'!C19</f>
        <v>-100000000</v>
      </c>
      <c r="V425" s="100">
        <f>+'Tute cabrò'!D19</f>
        <v>1E-4</v>
      </c>
      <c r="W425" s="91">
        <f>+'Tute cabrò'!E19</f>
        <v>0</v>
      </c>
      <c r="X425" s="18">
        <f>+'Tute cabrò'!F19</f>
        <v>0</v>
      </c>
      <c r="AR425"/>
    </row>
    <row r="426" spans="3:44" ht="13.5" thickBot="1">
      <c r="C426" s="75"/>
      <c r="D426" s="150">
        <f>+Kul!A23</f>
        <v>19</v>
      </c>
      <c r="E426" s="23" t="str">
        <f>+Kul!B23</f>
        <v>Joan</v>
      </c>
      <c r="F426" s="111">
        <f>+Kul!C23</f>
        <v>-100000000</v>
      </c>
      <c r="G426" s="90">
        <f>+Kul!D23</f>
        <v>0</v>
      </c>
      <c r="H426" s="91">
        <f>+Kul!E23</f>
        <v>0</v>
      </c>
      <c r="I426" s="186">
        <f>+Kul!F23</f>
        <v>0</v>
      </c>
      <c r="J426" s="16"/>
      <c r="K426" s="16"/>
      <c r="L426" s="16"/>
      <c r="M426" s="16"/>
      <c r="O426" s="16"/>
      <c r="S426" s="16"/>
      <c r="U426" s="72"/>
      <c r="V426" s="72"/>
      <c r="W426" s="92"/>
      <c r="AR426"/>
    </row>
    <row r="427" spans="3:44">
      <c r="C427" s="75"/>
      <c r="D427" s="16"/>
      <c r="E427" s="16"/>
      <c r="H427" s="16"/>
      <c r="J427" s="16"/>
      <c r="K427" s="16"/>
      <c r="L427" s="16"/>
      <c r="M427" s="16"/>
      <c r="O427" s="16"/>
      <c r="S427" s="16"/>
      <c r="U427" s="16"/>
      <c r="V427" s="16"/>
      <c r="AR427"/>
    </row>
    <row r="428" spans="3:44">
      <c r="C428" s="75"/>
      <c r="J428" s="16"/>
      <c r="K428" s="5" t="str">
        <f>+Texas!A1</f>
        <v>POKER TEXAS</v>
      </c>
      <c r="L428" s="5"/>
      <c r="S428" s="5" t="str">
        <f>+Mus!A1</f>
        <v>MUS</v>
      </c>
      <c r="AR428"/>
    </row>
    <row r="429" spans="3:44" ht="13.5" thickBot="1">
      <c r="C429" s="75"/>
      <c r="J429" s="16"/>
      <c r="K429" s="5"/>
      <c r="L429" s="5"/>
      <c r="S429" s="16"/>
      <c r="AR429"/>
    </row>
    <row r="430" spans="3:44" ht="13.5" thickBot="1">
      <c r="K430" s="66"/>
      <c r="L430" s="66"/>
      <c r="M430" s="67" t="str">
        <f>+Texas!C4</f>
        <v>Premi</v>
      </c>
      <c r="N430" s="67" t="str">
        <f>+Texas!D4</f>
        <v>Punts</v>
      </c>
      <c r="O430" s="67" t="str">
        <f>+Texas!E4</f>
        <v>Partides</v>
      </c>
      <c r="P430" s="68" t="str">
        <f>+Texas!F4</f>
        <v>General</v>
      </c>
      <c r="S430" s="66"/>
      <c r="T430" s="66"/>
      <c r="U430" s="67" t="str">
        <f>+Mus!C4</f>
        <v>Premi</v>
      </c>
      <c r="V430" s="67" t="str">
        <f>+Mus!D4</f>
        <v>Punts</v>
      </c>
      <c r="W430" s="67" t="str">
        <f>+Mus!E4</f>
        <v>Partides</v>
      </c>
      <c r="X430" s="68" t="str">
        <f>+Mus!F4</f>
        <v>General</v>
      </c>
      <c r="AR430"/>
    </row>
    <row r="431" spans="3:44" ht="13.5" thickBot="1">
      <c r="K431" s="23">
        <f>+Texas!A5</f>
        <v>1</v>
      </c>
      <c r="L431" s="23" t="str">
        <f>+Texas!B5</f>
        <v>Carles</v>
      </c>
      <c r="M431" s="111">
        <f>+Texas!C5</f>
        <v>-100000000</v>
      </c>
      <c r="N431" s="90">
        <f>+Texas!D5</f>
        <v>0</v>
      </c>
      <c r="O431" s="96">
        <f>+Texas!E5</f>
        <v>0</v>
      </c>
      <c r="P431" s="18">
        <f>+Texas!F5</f>
        <v>0</v>
      </c>
      <c r="S431" s="150">
        <f>+Mus!A5</f>
        <v>1</v>
      </c>
      <c r="T431" s="23" t="str">
        <f>+Mus!B5</f>
        <v>Carles</v>
      </c>
      <c r="U431" s="111">
        <f>+Mus!C5</f>
        <v>-100000000</v>
      </c>
      <c r="V431" s="100">
        <f>+Mus!D5</f>
        <v>0</v>
      </c>
      <c r="W431" s="96">
        <f>+Mus!E5</f>
        <v>0</v>
      </c>
      <c r="X431" s="18">
        <f>+Mus!F5</f>
        <v>0</v>
      </c>
      <c r="AR431"/>
    </row>
    <row r="432" spans="3:44" ht="13.5" thickBot="1">
      <c r="K432" s="23">
        <f>+Texas!A6</f>
        <v>2</v>
      </c>
      <c r="L432" s="23" t="str">
        <f>+Texas!B6</f>
        <v>Nin</v>
      </c>
      <c r="M432" s="111">
        <f>+Texas!C6</f>
        <v>-100000000</v>
      </c>
      <c r="N432" s="90">
        <f>+Texas!D6</f>
        <v>0</v>
      </c>
      <c r="O432" s="91">
        <f>+Texas!E6</f>
        <v>0</v>
      </c>
      <c r="P432" s="18">
        <f>+Texas!F6</f>
        <v>0</v>
      </c>
      <c r="S432" s="150">
        <f>+Mus!A6</f>
        <v>2</v>
      </c>
      <c r="T432" s="23" t="str">
        <f>+Mus!B6</f>
        <v>Sergi</v>
      </c>
      <c r="U432" s="111">
        <f>+Mus!C6</f>
        <v>-100000000</v>
      </c>
      <c r="V432" s="100">
        <f>+Mus!D6</f>
        <v>0</v>
      </c>
      <c r="W432" s="91">
        <f>+Mus!E6</f>
        <v>0</v>
      </c>
      <c r="X432" s="18">
        <f>+Mus!F6</f>
        <v>0</v>
      </c>
      <c r="AR432"/>
    </row>
    <row r="433" spans="4:44" ht="13.5" thickBot="1">
      <c r="K433" s="23">
        <f>+Texas!A7</f>
        <v>3</v>
      </c>
      <c r="L433" s="23" t="str">
        <f>+Texas!B7</f>
        <v>Manolo</v>
      </c>
      <c r="M433" s="111">
        <f>+Texas!C7</f>
        <v>-100000000</v>
      </c>
      <c r="N433" s="90">
        <f>+Texas!D7</f>
        <v>0</v>
      </c>
      <c r="O433" s="91">
        <f>+Texas!E7</f>
        <v>0</v>
      </c>
      <c r="P433" s="18">
        <f>+Texas!F7</f>
        <v>0</v>
      </c>
      <c r="S433" s="150">
        <f>+Mus!A7</f>
        <v>3</v>
      </c>
      <c r="T433" s="23" t="str">
        <f>+Mus!B7</f>
        <v>Lucía</v>
      </c>
      <c r="U433" s="111">
        <f>+Mus!C7</f>
        <v>-100000000</v>
      </c>
      <c r="V433" s="100">
        <f>+Mus!D7</f>
        <v>0</v>
      </c>
      <c r="W433" s="91">
        <f>+Mus!E7</f>
        <v>0</v>
      </c>
      <c r="X433" s="18">
        <f>+Mus!F7</f>
        <v>0</v>
      </c>
      <c r="AR433"/>
    </row>
    <row r="434" spans="4:44" ht="13.5" thickBot="1">
      <c r="K434" s="23">
        <f>+Texas!A8</f>
        <v>4</v>
      </c>
      <c r="L434" s="23" t="str">
        <f>+Texas!B8</f>
        <v>Sergi</v>
      </c>
      <c r="M434" s="111">
        <f>+Texas!C8</f>
        <v>-100000000</v>
      </c>
      <c r="N434" s="90">
        <f>+Texas!D8</f>
        <v>0</v>
      </c>
      <c r="O434" s="91">
        <f>+Texas!E8</f>
        <v>0</v>
      </c>
      <c r="P434" s="18">
        <f>+Texas!F8</f>
        <v>0</v>
      </c>
      <c r="S434" s="150">
        <f>+Mus!A8</f>
        <v>4</v>
      </c>
      <c r="T434" s="23" t="str">
        <f>+Mus!B8</f>
        <v>Manolo</v>
      </c>
      <c r="U434" s="111">
        <f>+Mus!C8</f>
        <v>-100000000</v>
      </c>
      <c r="V434" s="100">
        <f>+Mus!D8</f>
        <v>0</v>
      </c>
      <c r="W434" s="91">
        <f>+Mus!E8</f>
        <v>0</v>
      </c>
      <c r="X434" s="18">
        <f>+Mus!F8</f>
        <v>0</v>
      </c>
      <c r="AR434"/>
    </row>
    <row r="435" spans="4:44">
      <c r="AR435"/>
    </row>
    <row r="436" spans="4:44">
      <c r="D436" s="312" t="str">
        <f>+'7 i mig'!A1</f>
        <v>7 i mig</v>
      </c>
      <c r="AR436"/>
    </row>
    <row r="437" spans="4:44" ht="13.5" thickBot="1">
      <c r="AR437"/>
    </row>
    <row r="438" spans="4:44" ht="13.5" thickBot="1">
      <c r="D438" s="19"/>
      <c r="E438" s="19"/>
      <c r="F438" s="20" t="str">
        <f>+'7 i mig'!C4</f>
        <v>Premi</v>
      </c>
      <c r="G438" s="21" t="str">
        <f>+'7 i mig'!D4</f>
        <v>Punts</v>
      </c>
      <c r="H438" s="21" t="str">
        <f>+'7 i mig'!E4</f>
        <v>Partides</v>
      </c>
      <c r="I438" s="22" t="str">
        <f>+'7 i mig'!F4</f>
        <v>General</v>
      </c>
      <c r="AR438"/>
    </row>
    <row r="439" spans="4:44" ht="13.5" thickBot="1">
      <c r="D439" s="150">
        <f>+'7 i mig'!A5</f>
        <v>1</v>
      </c>
      <c r="E439" s="23" t="str">
        <f>+'7 i mig'!B5</f>
        <v>Carles</v>
      </c>
      <c r="F439" s="47">
        <f>+'7 i mig'!C5</f>
        <v>-100000000</v>
      </c>
      <c r="G439" s="48">
        <f>+'7 i mig'!D5</f>
        <v>0</v>
      </c>
      <c r="H439" s="45">
        <f>+'7 i mig'!E5</f>
        <v>0</v>
      </c>
      <c r="I439" s="18">
        <f>+'7 i mig'!F5</f>
        <v>0</v>
      </c>
      <c r="AR439"/>
    </row>
    <row r="440" spans="4:44" ht="13.5" thickBot="1">
      <c r="D440" s="150">
        <f>+'7 i mig'!A6</f>
        <v>2</v>
      </c>
      <c r="E440" s="162" t="str">
        <f>+'7 i mig'!B6</f>
        <v>Manel</v>
      </c>
      <c r="F440" s="47">
        <f>+'7 i mig'!C6</f>
        <v>-100000000</v>
      </c>
      <c r="G440" s="48">
        <f>+'7 i mig'!D6</f>
        <v>0</v>
      </c>
      <c r="H440" s="45">
        <f>+'7 i mig'!E6</f>
        <v>0</v>
      </c>
      <c r="I440" s="18">
        <f>+'7 i mig'!F6</f>
        <v>0</v>
      </c>
      <c r="AR440"/>
    </row>
    <row r="441" spans="4:44" ht="13.5" thickBot="1">
      <c r="D441" s="150">
        <f>+'7 i mig'!A7</f>
        <v>3</v>
      </c>
      <c r="E441" s="23" t="str">
        <f>+'7 i mig'!B7</f>
        <v>Nin</v>
      </c>
      <c r="F441" s="47">
        <f>+'7 i mig'!C7</f>
        <v>-100000000</v>
      </c>
      <c r="G441" s="48">
        <f>+'7 i mig'!D7</f>
        <v>0</v>
      </c>
      <c r="H441" s="45">
        <f>+'7 i mig'!E7</f>
        <v>0</v>
      </c>
      <c r="I441" s="18">
        <f>+'7 i mig'!F7</f>
        <v>0</v>
      </c>
      <c r="AR441"/>
    </row>
    <row r="442" spans="4:44">
      <c r="AR442"/>
    </row>
    <row r="443" spans="4:44" ht="13.5" thickBot="1">
      <c r="K443" s="23">
        <f>+Cors!A9</f>
        <v>5</v>
      </c>
      <c r="L443" s="23" t="str">
        <f>+Cors!B9</f>
        <v>Tito</v>
      </c>
      <c r="M443" s="111">
        <f>+Cors!C9</f>
        <v>-100000000</v>
      </c>
      <c r="N443" s="90">
        <f>+Cors!D9</f>
        <v>1</v>
      </c>
      <c r="O443" s="91">
        <f>+Cors!E9</f>
        <v>1</v>
      </c>
      <c r="P443" s="296">
        <f>+Cors!F9</f>
        <v>0</v>
      </c>
      <c r="Q443" s="186">
        <f>+Cors!G9</f>
        <v>0</v>
      </c>
      <c r="AR443"/>
    </row>
    <row r="444" spans="4:44">
      <c r="AR444"/>
    </row>
    <row r="445" spans="4:44">
      <c r="AR445"/>
    </row>
    <row r="446" spans="4:44">
      <c r="AR446"/>
    </row>
    <row r="447" spans="4:44">
      <c r="AR447"/>
    </row>
    <row r="448" spans="4:44">
      <c r="AR448"/>
    </row>
    <row r="449" spans="44:44">
      <c r="AR449"/>
    </row>
    <row r="450" spans="44:44">
      <c r="AR450"/>
    </row>
    <row r="451" spans="44:44">
      <c r="AR451"/>
    </row>
    <row r="452" spans="44:44">
      <c r="AR452"/>
    </row>
    <row r="453" spans="44:44">
      <c r="AR453"/>
    </row>
    <row r="454" spans="44:44">
      <c r="AR454"/>
    </row>
    <row r="455" spans="44:44">
      <c r="AR455"/>
    </row>
    <row r="456" spans="44:44">
      <c r="AR456"/>
    </row>
    <row r="457" spans="44:44">
      <c r="AR457"/>
    </row>
    <row r="458" spans="44:44">
      <c r="AR458"/>
    </row>
    <row r="459" spans="44:44">
      <c r="AR459"/>
    </row>
    <row r="460" spans="44:44">
      <c r="AR460"/>
    </row>
    <row r="461" spans="44:44">
      <c r="AR461"/>
    </row>
    <row r="462" spans="44:44">
      <c r="AR462"/>
    </row>
    <row r="463" spans="44:44">
      <c r="AR463"/>
    </row>
    <row r="464" spans="44:44">
      <c r="AR464"/>
    </row>
    <row r="465" spans="3:44">
      <c r="AR465"/>
    </row>
    <row r="466" spans="3:44">
      <c r="AR466"/>
    </row>
    <row r="467" spans="3:44" ht="13.5" thickBot="1">
      <c r="K467" s="150">
        <f>+Pumba!A9</f>
        <v>5</v>
      </c>
      <c r="L467" s="23" t="str">
        <f>+Pumba!B9</f>
        <v>Gemma</v>
      </c>
      <c r="M467" s="111">
        <f>+Pumba!C9</f>
        <v>1</v>
      </c>
      <c r="N467" s="100">
        <f>+Pumba!D9</f>
        <v>15.857142857142858</v>
      </c>
      <c r="O467" s="91">
        <f>+Pumba!E9</f>
        <v>3</v>
      </c>
      <c r="P467" s="186">
        <f>+Pumba!F9</f>
        <v>0</v>
      </c>
      <c r="R467" s="5" t="str">
        <f>+Tarot!A1</f>
        <v>TAROT</v>
      </c>
      <c r="W467" s="16"/>
      <c r="AR467"/>
    </row>
    <row r="468" spans="3:44" ht="13.5" thickBot="1">
      <c r="K468" s="150">
        <f>+Pumba!A10</f>
        <v>6</v>
      </c>
      <c r="L468" s="23" t="str">
        <f>+Pumba!B10</f>
        <v>Oscar</v>
      </c>
      <c r="M468" s="111">
        <f>+Pumba!C10</f>
        <v>-2</v>
      </c>
      <c r="N468" s="100">
        <f>+Pumba!D10</f>
        <v>13.25</v>
      </c>
      <c r="O468" s="91">
        <f>+Pumba!E10</f>
        <v>4</v>
      </c>
      <c r="P468" s="186">
        <f>+Pumba!F10</f>
        <v>0</v>
      </c>
      <c r="W468" s="16"/>
      <c r="AR468"/>
    </row>
    <row r="469" spans="3:44" ht="13.5" thickBot="1">
      <c r="K469" s="150">
        <f>+Pumba!A11</f>
        <v>7</v>
      </c>
      <c r="L469" s="23" t="str">
        <f>+Pumba!B11</f>
        <v>Carles</v>
      </c>
      <c r="M469" s="111">
        <f>+Pumba!C11</f>
        <v>-100000000</v>
      </c>
      <c r="N469" s="100">
        <f>+Pumba!D11</f>
        <v>0</v>
      </c>
      <c r="O469" s="91">
        <f>+Pumba!E11</f>
        <v>0</v>
      </c>
      <c r="P469" s="186">
        <f>+Pumba!F11</f>
        <v>0</v>
      </c>
      <c r="R469" s="66"/>
      <c r="S469" s="66"/>
      <c r="T469" s="67" t="str">
        <f>+Tarot!C4</f>
        <v>Premi</v>
      </c>
      <c r="U469" s="67" t="str">
        <f>+Tarot!D4</f>
        <v>Punts</v>
      </c>
      <c r="V469" s="67" t="str">
        <f>+Tarot!E4</f>
        <v>Partides</v>
      </c>
      <c r="W469" s="68" t="str">
        <f>+Tarot!F4</f>
        <v>General</v>
      </c>
      <c r="AR469"/>
    </row>
    <row r="470" spans="3:44" ht="13.5" thickBot="1">
      <c r="K470" s="150">
        <f>+Pumba!A12</f>
        <v>8</v>
      </c>
      <c r="L470" s="23" t="str">
        <f>+Pumba!B12</f>
        <v>Manolo</v>
      </c>
      <c r="M470" s="111">
        <f>+Pumba!C12</f>
        <v>-100000000</v>
      </c>
      <c r="N470" s="100">
        <f>+Pumba!D12</f>
        <v>0</v>
      </c>
      <c r="O470" s="91">
        <f>+Pumba!E12</f>
        <v>0</v>
      </c>
      <c r="P470" s="186">
        <f>+Pumba!F12</f>
        <v>0</v>
      </c>
      <c r="R470" s="150">
        <f>+Tarot!A5</f>
        <v>1</v>
      </c>
      <c r="S470" s="95" t="str">
        <f>+Tarot!B5</f>
        <v>Nin</v>
      </c>
      <c r="T470" s="111">
        <f>+Tarot!C5</f>
        <v>-100000000</v>
      </c>
      <c r="U470" s="100">
        <f>+Tarot!D5</f>
        <v>1</v>
      </c>
      <c r="V470" s="91">
        <f>+Tarot!E5</f>
        <v>0</v>
      </c>
      <c r="W470" s="186">
        <f>+Tarot!F5</f>
        <v>0</v>
      </c>
      <c r="AR470"/>
    </row>
    <row r="471" spans="3:44" ht="13.5" thickBot="1">
      <c r="R471" s="150">
        <f>+Tarot!A6</f>
        <v>2</v>
      </c>
      <c r="S471" s="95" t="str">
        <f>+Tarot!B6</f>
        <v>Jordi</v>
      </c>
      <c r="T471" s="111">
        <f>+Tarot!C6</f>
        <v>-100000000</v>
      </c>
      <c r="U471" s="100">
        <f>+Tarot!D6</f>
        <v>1</v>
      </c>
      <c r="V471" s="91">
        <f>+Tarot!E6</f>
        <v>0</v>
      </c>
      <c r="W471" s="186">
        <f>+Tarot!F6</f>
        <v>0</v>
      </c>
      <c r="AR471"/>
    </row>
    <row r="472" spans="3:44" ht="13.5" thickBot="1">
      <c r="R472" s="150">
        <f>+Tarot!A7</f>
        <v>3</v>
      </c>
      <c r="S472" s="23" t="str">
        <f>+Tarot!B7</f>
        <v>Sergi</v>
      </c>
      <c r="T472" s="111">
        <f>+Tarot!C7</f>
        <v>-100000000</v>
      </c>
      <c r="U472" s="100">
        <f>+Tarot!D7</f>
        <v>1</v>
      </c>
      <c r="V472" s="91">
        <f>+Tarot!E7</f>
        <v>0</v>
      </c>
      <c r="W472" s="186">
        <f>+Tarot!F7</f>
        <v>0</v>
      </c>
      <c r="AR472"/>
    </row>
    <row r="473" spans="3:44" ht="13.5" thickBot="1">
      <c r="E473" s="16"/>
      <c r="G473" s="16"/>
      <c r="H473" s="16"/>
      <c r="K473" s="150">
        <f>+Wizard!A10</f>
        <v>6</v>
      </c>
      <c r="L473" s="23" t="str">
        <f>+Wizard!B10</f>
        <v>Manolo</v>
      </c>
      <c r="M473" s="111">
        <f>+Wizard!C10</f>
        <v>15</v>
      </c>
      <c r="N473" s="100">
        <f>+Wizard!D10</f>
        <v>0</v>
      </c>
      <c r="O473" s="91">
        <f>+Wizard!E10</f>
        <v>112</v>
      </c>
      <c r="P473" s="18">
        <f>+Wizard!F10</f>
        <v>0</v>
      </c>
      <c r="R473" s="150">
        <f>+Tarot!A8</f>
        <v>4</v>
      </c>
      <c r="S473" s="23" t="str">
        <f>+Tarot!B8</f>
        <v>Carles</v>
      </c>
      <c r="T473" s="111">
        <f>+Tarot!C8</f>
        <v>-100000000</v>
      </c>
      <c r="U473" s="100">
        <f>+Tarot!D8</f>
        <v>1</v>
      </c>
      <c r="V473" s="91">
        <f>+Tarot!E8</f>
        <v>0</v>
      </c>
      <c r="W473" s="186">
        <f>+Tarot!F8</f>
        <v>0</v>
      </c>
      <c r="AR473"/>
    </row>
    <row r="474" spans="3:44" ht="13.5" thickBot="1">
      <c r="E474" s="16"/>
      <c r="G474" s="16"/>
      <c r="H474" s="16"/>
      <c r="K474" s="150">
        <f>+Wizard!A11</f>
        <v>7</v>
      </c>
      <c r="L474" s="23" t="str">
        <f>+Wizard!B11</f>
        <v>Núria</v>
      </c>
      <c r="M474" s="111">
        <f>+Wizard!C11</f>
        <v>11</v>
      </c>
      <c r="N474" s="100">
        <f>+Wizard!D11</f>
        <v>0</v>
      </c>
      <c r="O474" s="91">
        <f>+Wizard!E11</f>
        <v>6</v>
      </c>
      <c r="P474" s="18">
        <f>+Wizard!F11</f>
        <v>0</v>
      </c>
      <c r="R474" s="150">
        <f>+Tarot!A9</f>
        <v>5</v>
      </c>
      <c r="S474" s="23" t="str">
        <f>+Tarot!B9</f>
        <v>Mariajo</v>
      </c>
      <c r="T474" s="111">
        <f>+Tarot!C9</f>
        <v>-100000000</v>
      </c>
      <c r="U474" s="100">
        <f>+Tarot!D9</f>
        <v>1</v>
      </c>
      <c r="V474" s="91">
        <f>+Tarot!E9</f>
        <v>0</v>
      </c>
      <c r="W474" s="186">
        <f>+Tarot!F9</f>
        <v>0</v>
      </c>
      <c r="AR474"/>
    </row>
    <row r="475" spans="3:44" ht="13.5" thickBot="1">
      <c r="E475" s="16"/>
      <c r="G475" s="16"/>
      <c r="H475" s="16"/>
      <c r="K475" s="150">
        <f>+Wizard!A12</f>
        <v>8</v>
      </c>
      <c r="L475" s="23" t="str">
        <f>+Wizard!B12</f>
        <v>Gemma</v>
      </c>
      <c r="M475" s="111">
        <f>+Wizard!C12</f>
        <v>9</v>
      </c>
      <c r="N475" s="100">
        <f>+Wizard!D12</f>
        <v>0</v>
      </c>
      <c r="O475" s="91">
        <f>+Wizard!E12</f>
        <v>28</v>
      </c>
      <c r="P475" s="18">
        <f>+Wizard!F12</f>
        <v>0</v>
      </c>
      <c r="AR475"/>
    </row>
    <row r="476" spans="3:44" ht="13.5" thickBot="1">
      <c r="C476" s="75"/>
      <c r="E476" s="16"/>
      <c r="G476" s="16"/>
      <c r="H476" s="16"/>
      <c r="J476" s="16"/>
      <c r="K476" s="150">
        <f>+Wizard!A13</f>
        <v>9</v>
      </c>
      <c r="L476" s="23" t="str">
        <f>+Wizard!B13</f>
        <v>Grau</v>
      </c>
      <c r="M476" s="111">
        <f>+Wizard!C13</f>
        <v>8</v>
      </c>
      <c r="N476" s="100">
        <f>+Wizard!D13</f>
        <v>0</v>
      </c>
      <c r="O476" s="91">
        <f>+Wizard!E13</f>
        <v>84</v>
      </c>
      <c r="P476" s="18">
        <f>+Wizard!F13</f>
        <v>0</v>
      </c>
      <c r="AR476"/>
    </row>
    <row r="477" spans="3:44" ht="13.5" thickBot="1">
      <c r="C477" s="75"/>
      <c r="E477" s="16"/>
      <c r="G477" s="16"/>
      <c r="H477" s="16"/>
      <c r="J477" s="16"/>
      <c r="K477" s="150">
        <f>+Wizard!A14</f>
        <v>10</v>
      </c>
      <c r="L477" s="23" t="str">
        <f>+Wizard!B14</f>
        <v>Jordi</v>
      </c>
      <c r="M477" s="111">
        <f>+Wizard!C14</f>
        <v>-2</v>
      </c>
      <c r="N477" s="100">
        <f>+Wizard!D14</f>
        <v>0</v>
      </c>
      <c r="O477" s="91">
        <f>+Wizard!E14</f>
        <v>10</v>
      </c>
      <c r="P477" s="18">
        <f>+Wizard!F14</f>
        <v>0</v>
      </c>
      <c r="AR477"/>
    </row>
    <row r="478" spans="3:44" ht="13.5" thickBot="1">
      <c r="C478" s="75"/>
      <c r="E478" s="16"/>
      <c r="G478" s="16"/>
      <c r="H478" s="16"/>
      <c r="J478" s="16"/>
      <c r="K478" s="150">
        <f>+Wizard!A15</f>
        <v>11</v>
      </c>
      <c r="L478" s="23" t="str">
        <f>+Wizard!B15</f>
        <v>Debi</v>
      </c>
      <c r="M478" s="111">
        <f>+Wizard!C15</f>
        <v>-6</v>
      </c>
      <c r="N478" s="100">
        <f>+Wizard!D15</f>
        <v>0</v>
      </c>
      <c r="O478" s="91">
        <f>+Wizard!E15</f>
        <v>11</v>
      </c>
      <c r="P478" s="18">
        <f>+Wizard!F15</f>
        <v>0</v>
      </c>
      <c r="AR478"/>
    </row>
    <row r="479" spans="3:44" ht="13.5" thickBot="1">
      <c r="C479" s="75"/>
      <c r="E479" s="16"/>
      <c r="G479" s="16"/>
      <c r="H479" s="16"/>
      <c r="J479" s="16"/>
      <c r="K479" s="150">
        <f>+Wizard!A16</f>
        <v>12</v>
      </c>
      <c r="L479" s="23" t="str">
        <f>+Wizard!B16</f>
        <v>Alfred</v>
      </c>
      <c r="M479" s="111">
        <f>+Wizard!C16</f>
        <v>-10</v>
      </c>
      <c r="N479" s="100">
        <f>+Wizard!D16</f>
        <v>0</v>
      </c>
      <c r="O479" s="91">
        <f>+Wizard!E16</f>
        <v>33</v>
      </c>
      <c r="P479" s="18">
        <f>+Wizard!F16</f>
        <v>0</v>
      </c>
      <c r="AR479"/>
    </row>
    <row r="480" spans="3:44" ht="13.5" thickBot="1">
      <c r="C480" s="75"/>
      <c r="J480" s="16"/>
      <c r="K480" s="150">
        <f>+Wizard!A17</f>
        <v>13</v>
      </c>
      <c r="L480" s="23" t="str">
        <f>+Wizard!B17</f>
        <v>Christophe</v>
      </c>
      <c r="M480" s="111">
        <f>+Wizard!C17</f>
        <v>-11</v>
      </c>
      <c r="N480" s="100">
        <f>+Wizard!D17</f>
        <v>0</v>
      </c>
      <c r="O480" s="91">
        <f>+Wizard!E17</f>
        <v>8</v>
      </c>
      <c r="P480" s="18">
        <f>+Wizard!F17</f>
        <v>0</v>
      </c>
      <c r="R480" s="150">
        <f>+Buti!A9</f>
        <v>5</v>
      </c>
      <c r="S480" s="95" t="str">
        <f>+Buti!B9</f>
        <v>Goretti</v>
      </c>
      <c r="T480" s="111">
        <f>+Buti!C9</f>
        <v>-5</v>
      </c>
      <c r="U480" s="90">
        <f>+Buti!D9</f>
        <v>233</v>
      </c>
      <c r="V480" s="91">
        <f>+Buti!E9</f>
        <v>21</v>
      </c>
      <c r="W480" s="186">
        <f>+Buti!F9</f>
        <v>5</v>
      </c>
      <c r="AR480"/>
    </row>
    <row r="481" spans="3:44" ht="13.5" thickBot="1">
      <c r="C481" s="75"/>
      <c r="J481" s="16"/>
      <c r="K481" s="150">
        <f>+Wizard!A18</f>
        <v>14</v>
      </c>
      <c r="L481" s="23" t="str">
        <f>+Wizard!B18</f>
        <v>Nogué</v>
      </c>
      <c r="M481" s="111">
        <f>+Wizard!C18</f>
        <v>-12</v>
      </c>
      <c r="N481" s="100">
        <f>+Wizard!D18</f>
        <v>0</v>
      </c>
      <c r="O481" s="91">
        <f>+Wizard!E18</f>
        <v>6</v>
      </c>
      <c r="P481" s="18">
        <f>+Wizard!F18</f>
        <v>0</v>
      </c>
      <c r="R481" s="150">
        <f>+Buti!A10</f>
        <v>6</v>
      </c>
      <c r="S481" s="23" t="str">
        <f>+Buti!B10</f>
        <v>Anaïs</v>
      </c>
      <c r="T481" s="111">
        <f>+Buti!C10</f>
        <v>-10</v>
      </c>
      <c r="U481" s="90">
        <f>+Buti!D10</f>
        <v>-101</v>
      </c>
      <c r="V481" s="91">
        <f>+Buti!E10</f>
        <v>13</v>
      </c>
      <c r="W481" s="186">
        <f>+Buti!F10</f>
        <v>0</v>
      </c>
      <c r="AR481"/>
    </row>
    <row r="482" spans="3:44" ht="13.5" thickBot="1">
      <c r="C482" s="75"/>
      <c r="J482" s="16"/>
      <c r="K482" s="150">
        <f>+Wizard!A19</f>
        <v>15</v>
      </c>
      <c r="L482" s="23" t="str">
        <f>+Wizard!B19</f>
        <v>Marko</v>
      </c>
      <c r="M482" s="111">
        <f>+Wizard!C19</f>
        <v>-16</v>
      </c>
      <c r="N482" s="100">
        <f>+Wizard!D19</f>
        <v>0</v>
      </c>
      <c r="O482" s="91">
        <f>+Wizard!E19</f>
        <v>35</v>
      </c>
      <c r="P482" s="18">
        <f>+Wizard!F19</f>
        <v>0</v>
      </c>
      <c r="R482" s="150">
        <f>+Buti!A11</f>
        <v>7</v>
      </c>
      <c r="S482" s="23" t="str">
        <f>+Buti!B11</f>
        <v>Grau</v>
      </c>
      <c r="T482" s="111">
        <f>+Buti!C11</f>
        <v>-10</v>
      </c>
      <c r="U482" s="90">
        <f>+Buti!D11</f>
        <v>-209</v>
      </c>
      <c r="V482" s="91">
        <f>+Buti!E11</f>
        <v>21</v>
      </c>
      <c r="W482" s="186">
        <f>+Buti!F11</f>
        <v>0</v>
      </c>
      <c r="AR482"/>
    </row>
    <row r="483" spans="3:44" ht="13.5" thickBot="1">
      <c r="C483" s="75"/>
      <c r="J483" s="16"/>
      <c r="K483" s="150">
        <f>+Wizard!A22</f>
        <v>18</v>
      </c>
      <c r="L483" s="23" t="str">
        <f>+Wizard!B22</f>
        <v>Nancy</v>
      </c>
      <c r="M483" s="111">
        <f>+Wizard!C22</f>
        <v>-26</v>
      </c>
      <c r="N483" s="100">
        <f>+Wizard!D22</f>
        <v>0</v>
      </c>
      <c r="O483" s="91">
        <f>+Wizard!E22</f>
        <v>22</v>
      </c>
      <c r="P483" s="18">
        <f>+Wizard!F22</f>
        <v>0</v>
      </c>
      <c r="R483" s="150">
        <f>+Buti!A12</f>
        <v>8</v>
      </c>
      <c r="S483" s="23" t="str">
        <f>+Buti!B12</f>
        <v>Núria</v>
      </c>
      <c r="T483" s="111">
        <f>+Buti!C12</f>
        <v>-22</v>
      </c>
      <c r="U483" s="90">
        <f>+Buti!D12</f>
        <v>-89</v>
      </c>
      <c r="V483" s="91">
        <f>+Buti!E12</f>
        <v>50</v>
      </c>
      <c r="W483" s="186">
        <f>+Buti!F12</f>
        <v>0</v>
      </c>
      <c r="AR483"/>
    </row>
    <row r="484" spans="3:44" ht="13.5" thickBot="1">
      <c r="C484" s="75"/>
      <c r="J484" s="16"/>
      <c r="K484" s="150">
        <f>+Wizard!A23</f>
        <v>19</v>
      </c>
      <c r="L484" s="23" t="str">
        <f>+Wizard!B23</f>
        <v>Nin</v>
      </c>
      <c r="M484" s="111">
        <f>+Wizard!C23</f>
        <v>-49</v>
      </c>
      <c r="N484" s="100">
        <f>+Wizard!D23</f>
        <v>0</v>
      </c>
      <c r="O484" s="91">
        <f>+Wizard!E23</f>
        <v>30</v>
      </c>
      <c r="P484" s="18">
        <f>+Wizard!F23</f>
        <v>0</v>
      </c>
      <c r="R484" s="150">
        <f>+Buti!A13</f>
        <v>9</v>
      </c>
      <c r="S484" s="23" t="str">
        <f>+Buti!B13</f>
        <v>Nogué</v>
      </c>
      <c r="T484" s="111">
        <f>+Buti!C13</f>
        <v>-47</v>
      </c>
      <c r="U484" s="90">
        <f>+Buti!D13</f>
        <v>-442</v>
      </c>
      <c r="V484" s="91">
        <f>+Buti!E13</f>
        <v>57</v>
      </c>
      <c r="W484" s="186">
        <f>+Buti!F13</f>
        <v>0</v>
      </c>
      <c r="Y484" s="150">
        <f>+Pumba!A13</f>
        <v>9</v>
      </c>
      <c r="Z484" s="23" t="str">
        <f>+Pumba!B13</f>
        <v>Mariajo</v>
      </c>
      <c r="AA484" s="111">
        <f>+Pumba!C13</f>
        <v>-100000000</v>
      </c>
      <c r="AB484" s="100">
        <f>+Pumba!D13</f>
        <v>0</v>
      </c>
      <c r="AC484" s="91">
        <f>+Pumba!E13</f>
        <v>0</v>
      </c>
      <c r="AD484" s="186">
        <f>+Pumba!F13</f>
        <v>0</v>
      </c>
      <c r="AR484"/>
    </row>
    <row r="485" spans="3:44" ht="13.5" thickBot="1">
      <c r="C485" s="75"/>
      <c r="J485" s="16"/>
      <c r="K485" s="150">
        <f>+Wizard!A24</f>
        <v>20</v>
      </c>
      <c r="L485" s="23" t="str">
        <f>+Wizard!B24</f>
        <v>Goretti</v>
      </c>
      <c r="M485" s="111">
        <f>+Wizard!C24</f>
        <v>-63</v>
      </c>
      <c r="N485" s="100">
        <f>+Wizard!D24</f>
        <v>0</v>
      </c>
      <c r="O485" s="91">
        <f>+Wizard!E24</f>
        <v>68</v>
      </c>
      <c r="P485" s="18">
        <f>+Wizard!F24</f>
        <v>0</v>
      </c>
      <c r="R485" s="150">
        <f>+Buti!A14</f>
        <v>10</v>
      </c>
      <c r="S485" s="23" t="str">
        <f>+Buti!B14</f>
        <v>Gemma</v>
      </c>
      <c r="T485" s="111">
        <f>+Buti!C14</f>
        <v>-60</v>
      </c>
      <c r="U485" s="90">
        <f>+Buti!D14</f>
        <v>-183</v>
      </c>
      <c r="V485" s="91">
        <f>+Buti!E14</f>
        <v>17</v>
      </c>
      <c r="W485" s="186">
        <f>+Buti!F14</f>
        <v>0</v>
      </c>
      <c r="Y485" s="150">
        <f>+Pumba!A14</f>
        <v>10</v>
      </c>
      <c r="Z485" s="23" t="str">
        <f>+Pumba!B14</f>
        <v>Sergi</v>
      </c>
      <c r="AA485" s="111">
        <f>+Pumba!C14</f>
        <v>-100000000</v>
      </c>
      <c r="AB485" s="100">
        <f>+Pumba!D14</f>
        <v>0</v>
      </c>
      <c r="AC485" s="91">
        <f>+Pumba!E14</f>
        <v>0</v>
      </c>
      <c r="AD485" s="186">
        <f>+Pumba!F14</f>
        <v>0</v>
      </c>
      <c r="AR485"/>
    </row>
    <row r="486" spans="3:44" ht="13.5" thickBot="1">
      <c r="C486" s="75"/>
      <c r="J486" s="16"/>
      <c r="K486" s="150">
        <f>+Wizard!A25</f>
        <v>21</v>
      </c>
      <c r="L486" s="23" t="str">
        <f>+Wizard!B25</f>
        <v>France</v>
      </c>
      <c r="M486" s="111">
        <f>+Wizard!C25</f>
        <v>4</v>
      </c>
      <c r="N486" s="100">
        <f>+Wizard!D25</f>
        <v>0</v>
      </c>
      <c r="O486" s="91">
        <f>+Wizard!E25</f>
        <v>1</v>
      </c>
      <c r="P486" s="18">
        <f>+Wizard!F25</f>
        <v>0</v>
      </c>
      <c r="R486" s="150">
        <f>+Buti!A15</f>
        <v>11</v>
      </c>
      <c r="S486" s="23" t="str">
        <f>+Buti!B15</f>
        <v>Rosa V.</v>
      </c>
      <c r="T486" s="111">
        <f>+Buti!C15</f>
        <v>-97</v>
      </c>
      <c r="U486" s="90">
        <f>+Buti!D15</f>
        <v>-248</v>
      </c>
      <c r="V486" s="91">
        <f>+Buti!E15</f>
        <v>26</v>
      </c>
      <c r="W486" s="186">
        <f>+Buti!F15</f>
        <v>0</v>
      </c>
      <c r="AR486"/>
    </row>
    <row r="487" spans="3:44">
      <c r="C487" s="75"/>
      <c r="E487" s="16"/>
      <c r="G487" s="16"/>
      <c r="H487" s="16"/>
      <c r="J487" s="16"/>
      <c r="K487" s="16"/>
      <c r="L487" s="16"/>
      <c r="M487" s="16"/>
      <c r="O487" s="16"/>
      <c r="S487" s="16"/>
      <c r="U487" s="16"/>
      <c r="V487" s="16"/>
      <c r="AR487"/>
    </row>
    <row r="488" spans="3:44">
      <c r="C488" s="75"/>
      <c r="D488" s="16"/>
      <c r="E488" s="16"/>
      <c r="H488" s="16"/>
      <c r="J488" s="16"/>
      <c r="K488" s="16"/>
      <c r="L488" s="16"/>
      <c r="M488" s="16"/>
      <c r="O488" s="16"/>
      <c r="S488" s="16"/>
      <c r="U488" s="16"/>
      <c r="V488" s="16"/>
      <c r="AR488"/>
    </row>
    <row r="489" spans="3:44">
      <c r="C489" s="75"/>
      <c r="D489" s="202" t="str">
        <f>+Guinyot!A1</f>
        <v>GUINYOT</v>
      </c>
      <c r="E489" s="202"/>
      <c r="F489" s="202"/>
      <c r="G489" s="202"/>
      <c r="H489" s="202"/>
      <c r="I489" s="202"/>
      <c r="J489" s="16"/>
      <c r="AR489"/>
    </row>
    <row r="490" spans="3:44" ht="13.5" thickBot="1">
      <c r="C490" s="75"/>
      <c r="D490" s="202"/>
      <c r="E490" s="202"/>
      <c r="F490" s="202"/>
      <c r="G490" s="202"/>
      <c r="H490" s="202"/>
      <c r="I490" s="202"/>
      <c r="J490" s="16"/>
      <c r="AR490"/>
    </row>
    <row r="491" spans="3:44" ht="13.5" thickBot="1">
      <c r="C491" s="75"/>
      <c r="D491" s="66"/>
      <c r="E491" s="66"/>
      <c r="F491" s="67" t="str">
        <f>+Guinyot!C4</f>
        <v>Premi</v>
      </c>
      <c r="G491" s="67" t="str">
        <f>+Guinyot!D4</f>
        <v>Punts</v>
      </c>
      <c r="H491" s="67" t="str">
        <f>+Guinyot!E4</f>
        <v>Partides</v>
      </c>
      <c r="I491" s="68" t="str">
        <f>+Guinyot!F4</f>
        <v>General</v>
      </c>
      <c r="J491" s="16"/>
      <c r="AR491"/>
    </row>
    <row r="492" spans="3:44" ht="13.5" thickBot="1">
      <c r="C492" s="75"/>
      <c r="D492" s="150">
        <f>+Guinyot!A5</f>
        <v>1</v>
      </c>
      <c r="E492" s="23" t="str">
        <f>+Guinyot!B5</f>
        <v>Carles</v>
      </c>
      <c r="F492" s="111">
        <f>+Guinyot!C5</f>
        <v>-100000000</v>
      </c>
      <c r="G492" s="100">
        <f>+Guinyot!D5</f>
        <v>0</v>
      </c>
      <c r="H492" s="96">
        <f>+Guinyot!E5</f>
        <v>0</v>
      </c>
      <c r="I492" s="18">
        <f>+Guinyot!F5</f>
        <v>0</v>
      </c>
      <c r="J492" s="16"/>
      <c r="AR492"/>
    </row>
    <row r="493" spans="3:44" ht="13.5" thickBot="1">
      <c r="C493" s="75"/>
      <c r="D493" s="150">
        <f>+Guinyot!A6</f>
        <v>2</v>
      </c>
      <c r="E493" s="23" t="str">
        <f>+Guinyot!B6</f>
        <v>Mariajo</v>
      </c>
      <c r="F493" s="111">
        <f>+Guinyot!C6</f>
        <v>-100000000</v>
      </c>
      <c r="G493" s="100">
        <f>+Guinyot!D6</f>
        <v>0</v>
      </c>
      <c r="H493" s="91">
        <f>+Guinyot!E6</f>
        <v>0</v>
      </c>
      <c r="I493" s="18">
        <f>+Guinyot!F6</f>
        <v>0</v>
      </c>
      <c r="J493" s="16"/>
      <c r="AR493"/>
    </row>
    <row r="494" spans="3:44" ht="13.5" thickBot="1">
      <c r="C494" s="75"/>
      <c r="D494" s="150">
        <f>+Guinyot!A7</f>
        <v>3</v>
      </c>
      <c r="E494" s="23" t="str">
        <f>+Guinyot!B7</f>
        <v>Sergi</v>
      </c>
      <c r="F494" s="111">
        <f>+Guinyot!C7</f>
        <v>-100000000</v>
      </c>
      <c r="G494" s="100">
        <f>+Guinyot!D7</f>
        <v>0</v>
      </c>
      <c r="H494" s="91">
        <f>+Guinyot!E7</f>
        <v>0</v>
      </c>
      <c r="I494" s="18">
        <f>+Guinyot!F7</f>
        <v>0</v>
      </c>
      <c r="J494" s="16"/>
      <c r="AR494"/>
    </row>
    <row r="495" spans="3:44" ht="13.5" thickBot="1">
      <c r="C495" s="75"/>
      <c r="D495" s="150">
        <f>+Guinyot!A8</f>
        <v>4</v>
      </c>
      <c r="E495" s="23" t="str">
        <f>+Guinyot!B8</f>
        <v>Manolo</v>
      </c>
      <c r="F495" s="111">
        <f>+Guinyot!C8</f>
        <v>-100000000</v>
      </c>
      <c r="G495" s="100">
        <f>+Guinyot!D8</f>
        <v>0</v>
      </c>
      <c r="H495" s="91">
        <f>+Guinyot!E8</f>
        <v>0</v>
      </c>
      <c r="I495" s="18">
        <f>+Guinyot!F8</f>
        <v>0</v>
      </c>
      <c r="J495" s="16"/>
      <c r="AR495"/>
    </row>
    <row r="496" spans="3:44" ht="13.5" thickBot="1">
      <c r="C496" s="75"/>
      <c r="D496" s="150">
        <f>+Guinyot!A9</f>
        <v>5</v>
      </c>
      <c r="E496" s="23" t="str">
        <f>+Guinyot!B9</f>
        <v>Jordi</v>
      </c>
      <c r="F496" s="111">
        <f>+Guinyot!C9</f>
        <v>-100000000</v>
      </c>
      <c r="G496" s="100">
        <f>+Guinyot!D9</f>
        <v>0</v>
      </c>
      <c r="H496" s="91">
        <f>+Guinyot!E9</f>
        <v>0</v>
      </c>
      <c r="I496" s="18">
        <f>+Guinyot!F9</f>
        <v>0</v>
      </c>
      <c r="J496" s="16"/>
      <c r="AR496"/>
    </row>
    <row r="497" spans="3:44" ht="13.5" thickBot="1">
      <c r="C497" s="75"/>
      <c r="D497" s="16"/>
      <c r="E497" s="16"/>
      <c r="H497" s="16"/>
      <c r="J497" s="16"/>
      <c r="K497" s="150">
        <f>+Cribbage!A10</f>
        <v>6</v>
      </c>
      <c r="L497" s="23" t="str">
        <f>+Cribbage!B10</f>
        <v>Sebas</v>
      </c>
      <c r="M497" s="89">
        <f>+Cribbage!C10</f>
        <v>2</v>
      </c>
      <c r="N497" s="100">
        <f>+Cribbage!D10</f>
        <v>5</v>
      </c>
      <c r="O497" s="91">
        <f>+Cribbage!E10</f>
        <v>-4.3999999999999977</v>
      </c>
      <c r="P497" s="18">
        <f>+Cribbage!G10</f>
        <v>5</v>
      </c>
      <c r="Y497" s="150" t="e">
        <f>+#REF!</f>
        <v>#REF!</v>
      </c>
      <c r="Z497" s="23" t="e">
        <f>+#REF!</f>
        <v>#REF!</v>
      </c>
      <c r="AA497" s="111" t="e">
        <f>+#REF!</f>
        <v>#REF!</v>
      </c>
      <c r="AB497" s="100" t="e">
        <f>+#REF!</f>
        <v>#REF!</v>
      </c>
      <c r="AC497" s="91" t="e">
        <f>+#REF!</f>
        <v>#REF!</v>
      </c>
      <c r="AD497" s="186" t="e">
        <f>+#REF!</f>
        <v>#REF!</v>
      </c>
      <c r="AR497"/>
    </row>
    <row r="498" spans="3:44" ht="13.5" thickBot="1">
      <c r="C498" s="75"/>
      <c r="D498" s="16"/>
      <c r="E498" s="16"/>
      <c r="H498" s="16"/>
      <c r="J498" s="16"/>
      <c r="K498" s="150">
        <f>+Cribbage!A11</f>
        <v>7</v>
      </c>
      <c r="L498" s="23" t="str">
        <f>+Cribbage!B11</f>
        <v>Goretti</v>
      </c>
      <c r="M498" s="89">
        <f>+Cribbage!C11</f>
        <v>2</v>
      </c>
      <c r="N498" s="100">
        <f>+Cribbage!D11</f>
        <v>6</v>
      </c>
      <c r="O498" s="91">
        <f>+Cribbage!E11</f>
        <v>-2.8000000000000007</v>
      </c>
      <c r="P498" s="18">
        <f>+Cribbage!G11</f>
        <v>0</v>
      </c>
      <c r="R498" s="150" t="e">
        <f>+Podrida!#REF!</f>
        <v>#REF!</v>
      </c>
      <c r="S498" s="23" t="e">
        <f>+Podrida!#REF!</f>
        <v>#REF!</v>
      </c>
      <c r="T498" s="111" t="e">
        <f>+Podrida!#REF!</f>
        <v>#REF!</v>
      </c>
      <c r="U498" s="100" t="e">
        <f>+Podrida!#REF!</f>
        <v>#REF!</v>
      </c>
      <c r="V498" s="91" t="e">
        <f>+Podrida!#REF!</f>
        <v>#REF!</v>
      </c>
      <c r="W498" s="186" t="e">
        <f>+Podrida!#REF!</f>
        <v>#REF!</v>
      </c>
      <c r="Y498" s="150" t="e">
        <f>+#REF!</f>
        <v>#REF!</v>
      </c>
      <c r="Z498" s="23" t="e">
        <f>+#REF!</f>
        <v>#REF!</v>
      </c>
      <c r="AA498" s="111" t="e">
        <f>+#REF!</f>
        <v>#REF!</v>
      </c>
      <c r="AB498" s="100" t="e">
        <f>+#REF!</f>
        <v>#REF!</v>
      </c>
      <c r="AC498" s="91" t="e">
        <f>+#REF!</f>
        <v>#REF!</v>
      </c>
      <c r="AD498" s="186" t="e">
        <f>+#REF!</f>
        <v>#REF!</v>
      </c>
      <c r="AR498"/>
    </row>
    <row r="499" spans="3:44" ht="13.5" thickBot="1">
      <c r="C499" s="75"/>
      <c r="D499" s="16"/>
      <c r="E499" s="16"/>
      <c r="H499" s="16"/>
      <c r="J499" s="16"/>
      <c r="K499" s="150">
        <f>+Cribbage!A12</f>
        <v>8</v>
      </c>
      <c r="L499" s="23" t="str">
        <f>+Cribbage!B12</f>
        <v>Marko</v>
      </c>
      <c r="M499" s="89">
        <f>+Cribbage!C12</f>
        <v>0</v>
      </c>
      <c r="N499" s="100">
        <f>+Cribbage!D12</f>
        <v>2</v>
      </c>
      <c r="O499" s="91">
        <f>+Cribbage!E12</f>
        <v>-5.1999999999999993</v>
      </c>
      <c r="P499" s="18">
        <f>+Cribbage!G12</f>
        <v>0</v>
      </c>
      <c r="R499" s="150" t="e">
        <f>+Podrida!#REF!</f>
        <v>#REF!</v>
      </c>
      <c r="S499" s="23" t="e">
        <f>+Podrida!#REF!</f>
        <v>#REF!</v>
      </c>
      <c r="T499" s="111" t="e">
        <f>+Podrida!#REF!</f>
        <v>#REF!</v>
      </c>
      <c r="U499" s="100" t="e">
        <f>+Podrida!#REF!</f>
        <v>#REF!</v>
      </c>
      <c r="V499" s="91" t="e">
        <f>+Podrida!#REF!</f>
        <v>#REF!</v>
      </c>
      <c r="W499" s="186" t="e">
        <f>+Podrida!#REF!</f>
        <v>#REF!</v>
      </c>
      <c r="Y499" s="150" t="e">
        <f>+#REF!</f>
        <v>#REF!</v>
      </c>
      <c r="Z499" s="23" t="e">
        <f>+#REF!</f>
        <v>#REF!</v>
      </c>
      <c r="AA499" s="111" t="e">
        <f>+#REF!</f>
        <v>#REF!</v>
      </c>
      <c r="AB499" s="100" t="e">
        <f>+#REF!</f>
        <v>#REF!</v>
      </c>
      <c r="AC499" s="91" t="e">
        <f>+#REF!</f>
        <v>#REF!</v>
      </c>
      <c r="AD499" s="186" t="e">
        <f>+#REF!</f>
        <v>#REF!</v>
      </c>
      <c r="AR499"/>
    </row>
    <row r="500" spans="3:44" ht="13.5" thickBot="1">
      <c r="C500" s="75"/>
      <c r="D500" s="16"/>
      <c r="E500" s="16"/>
      <c r="H500" s="16"/>
      <c r="J500" s="16"/>
      <c r="K500" s="150">
        <f>+Cribbage!A13</f>
        <v>9</v>
      </c>
      <c r="L500" s="23" t="str">
        <f>+Cribbage!B13</f>
        <v>Nogué</v>
      </c>
      <c r="M500" s="89">
        <f>+Cribbage!C13</f>
        <v>0</v>
      </c>
      <c r="N500" s="100">
        <f>+Cribbage!D13</f>
        <v>4</v>
      </c>
      <c r="O500" s="91">
        <f>+Cribbage!E13</f>
        <v>-25.6</v>
      </c>
      <c r="P500" s="18">
        <f>+Cribbage!G13</f>
        <v>0</v>
      </c>
      <c r="R500" s="150" t="e">
        <f>+Podrida!#REF!</f>
        <v>#REF!</v>
      </c>
      <c r="S500" s="23" t="e">
        <f>+Podrida!#REF!</f>
        <v>#REF!</v>
      </c>
      <c r="T500" s="111" t="e">
        <f>+Podrida!#REF!</f>
        <v>#REF!</v>
      </c>
      <c r="U500" s="100" t="e">
        <f>+Podrida!#REF!</f>
        <v>#REF!</v>
      </c>
      <c r="V500" s="91" t="e">
        <f>+Podrida!#REF!</f>
        <v>#REF!</v>
      </c>
      <c r="W500" s="186" t="e">
        <f>+Podrida!#REF!</f>
        <v>#REF!</v>
      </c>
      <c r="Y500" s="150" t="e">
        <f>+#REF!</f>
        <v>#REF!</v>
      </c>
      <c r="Z500" s="23" t="e">
        <f>+#REF!</f>
        <v>#REF!</v>
      </c>
      <c r="AA500" s="111" t="e">
        <f>+#REF!</f>
        <v>#REF!</v>
      </c>
      <c r="AB500" s="100" t="e">
        <f>+#REF!</f>
        <v>#REF!</v>
      </c>
      <c r="AC500" s="91" t="e">
        <f>+#REF!</f>
        <v>#REF!</v>
      </c>
      <c r="AD500" s="186" t="e">
        <f>+#REF!</f>
        <v>#REF!</v>
      </c>
      <c r="AR500"/>
    </row>
    <row r="501" spans="3:44" ht="13.5" thickBot="1">
      <c r="C501" s="75"/>
      <c r="D501" s="16"/>
      <c r="E501" s="16"/>
      <c r="H501" s="16"/>
      <c r="J501" s="16"/>
      <c r="K501" s="150">
        <f>+Cribbage!A14</f>
        <v>10</v>
      </c>
      <c r="L501" s="23" t="str">
        <f>+Cribbage!B14</f>
        <v>Òscar</v>
      </c>
      <c r="M501" s="89">
        <f>+Cribbage!C14</f>
        <v>1</v>
      </c>
      <c r="N501" s="100">
        <f>+Cribbage!D14</f>
        <v>3</v>
      </c>
      <c r="O501" s="91">
        <f>+Cribbage!E14</f>
        <v>-2</v>
      </c>
      <c r="P501" s="18">
        <f>+Cribbage!G14</f>
        <v>0</v>
      </c>
      <c r="R501" s="150" t="e">
        <f>+Podrida!#REF!</f>
        <v>#REF!</v>
      </c>
      <c r="S501" s="23" t="e">
        <f>+Podrida!#REF!</f>
        <v>#REF!</v>
      </c>
      <c r="T501" s="111" t="e">
        <f>+Podrida!#REF!</f>
        <v>#REF!</v>
      </c>
      <c r="U501" s="100" t="e">
        <f>+Podrida!#REF!</f>
        <v>#REF!</v>
      </c>
      <c r="V501" s="91" t="e">
        <f>+Podrida!#REF!</f>
        <v>#REF!</v>
      </c>
      <c r="W501" s="186" t="e">
        <f>+Podrida!#REF!</f>
        <v>#REF!</v>
      </c>
      <c r="Y501" s="150" t="e">
        <f>+#REF!</f>
        <v>#REF!</v>
      </c>
      <c r="Z501" s="23" t="e">
        <f>+#REF!</f>
        <v>#REF!</v>
      </c>
      <c r="AA501" s="111" t="e">
        <f>+#REF!</f>
        <v>#REF!</v>
      </c>
      <c r="AB501" s="100" t="e">
        <f>+#REF!</f>
        <v>#REF!</v>
      </c>
      <c r="AC501" s="91" t="e">
        <f>+#REF!</f>
        <v>#REF!</v>
      </c>
      <c r="AD501" s="186" t="e">
        <f>+#REF!</f>
        <v>#REF!</v>
      </c>
      <c r="AR501"/>
    </row>
    <row r="502" spans="3:44" ht="13.5" thickBot="1">
      <c r="C502" s="75"/>
      <c r="D502" s="16"/>
      <c r="E502" s="16"/>
      <c r="H502" s="16"/>
      <c r="J502" s="16"/>
      <c r="K502" s="150">
        <f>+Cribbage!A15</f>
        <v>11</v>
      </c>
      <c r="L502" s="23" t="str">
        <f>+Cribbage!B15</f>
        <v>Anaïs</v>
      </c>
      <c r="M502" s="89">
        <f>+Cribbage!C15</f>
        <v>0</v>
      </c>
      <c r="N502" s="100">
        <f>+Cribbage!D15</f>
        <v>2</v>
      </c>
      <c r="O502" s="91">
        <f>+Cribbage!E15</f>
        <v>-2</v>
      </c>
      <c r="P502" s="18">
        <f>+Cribbage!G15</f>
        <v>0</v>
      </c>
      <c r="R502" s="150" t="e">
        <f>+Podrida!#REF!</f>
        <v>#REF!</v>
      </c>
      <c r="S502" s="23" t="e">
        <f>+Podrida!#REF!</f>
        <v>#REF!</v>
      </c>
      <c r="T502" s="111" t="e">
        <f>+Podrida!#REF!</f>
        <v>#REF!</v>
      </c>
      <c r="U502" s="100" t="e">
        <f>+Podrida!#REF!</f>
        <v>#REF!</v>
      </c>
      <c r="V502" s="91" t="e">
        <f>+Podrida!#REF!</f>
        <v>#REF!</v>
      </c>
      <c r="W502" s="186" t="e">
        <f>+Podrida!#REF!</f>
        <v>#REF!</v>
      </c>
      <c r="Y502" s="150" t="e">
        <f>+#REF!</f>
        <v>#REF!</v>
      </c>
      <c r="Z502" s="23" t="e">
        <f>+#REF!</f>
        <v>#REF!</v>
      </c>
      <c r="AA502" s="111" t="e">
        <f>+#REF!</f>
        <v>#REF!</v>
      </c>
      <c r="AB502" s="100" t="e">
        <f>+#REF!</f>
        <v>#REF!</v>
      </c>
      <c r="AC502" s="91" t="e">
        <f>+#REF!</f>
        <v>#REF!</v>
      </c>
      <c r="AD502" s="186" t="e">
        <f>+#REF!</f>
        <v>#REF!</v>
      </c>
      <c r="AR502"/>
    </row>
    <row r="503" spans="3:44" ht="13.5" thickBot="1">
      <c r="C503" s="75"/>
      <c r="D503" s="16"/>
      <c r="E503" s="16"/>
      <c r="H503" s="16"/>
      <c r="J503" s="16"/>
      <c r="K503" s="150">
        <f>+Cribbage!A16</f>
        <v>12</v>
      </c>
      <c r="L503" s="23" t="str">
        <f>+Cribbage!B16</f>
        <v>Lluisa</v>
      </c>
      <c r="M503" s="89">
        <f>+Cribbage!C16</f>
        <v>-100000000</v>
      </c>
      <c r="N503" s="100">
        <f>+Cribbage!D16</f>
        <v>1</v>
      </c>
      <c r="O503" s="91">
        <f>+Cribbage!E16</f>
        <v>0</v>
      </c>
      <c r="P503" s="18">
        <f>+Cribbage!G16</f>
        <v>0</v>
      </c>
      <c r="R503" s="150" t="e">
        <f>+Podrida!#REF!</f>
        <v>#REF!</v>
      </c>
      <c r="S503" s="23" t="e">
        <f>+Podrida!#REF!</f>
        <v>#REF!</v>
      </c>
      <c r="T503" s="111" t="e">
        <f>+Podrida!#REF!</f>
        <v>#REF!</v>
      </c>
      <c r="U503" s="100" t="e">
        <f>+Podrida!#REF!</f>
        <v>#REF!</v>
      </c>
      <c r="V503" s="91" t="e">
        <f>+Podrida!#REF!</f>
        <v>#REF!</v>
      </c>
      <c r="W503" s="186" t="e">
        <f>+Podrida!#REF!</f>
        <v>#REF!</v>
      </c>
      <c r="Y503" s="150" t="e">
        <f>+#REF!</f>
        <v>#REF!</v>
      </c>
      <c r="Z503" s="23" t="e">
        <f>+#REF!</f>
        <v>#REF!</v>
      </c>
      <c r="AA503" s="111" t="e">
        <f>+#REF!</f>
        <v>#REF!</v>
      </c>
      <c r="AB503" s="100" t="e">
        <f>+#REF!</f>
        <v>#REF!</v>
      </c>
      <c r="AC503" s="91" t="e">
        <f>+#REF!</f>
        <v>#REF!</v>
      </c>
      <c r="AD503" s="186" t="e">
        <f>+#REF!</f>
        <v>#REF!</v>
      </c>
      <c r="AR503"/>
    </row>
    <row r="504" spans="3:44" ht="13.5" thickBot="1">
      <c r="C504" s="75"/>
      <c r="D504" s="16"/>
      <c r="E504" s="16"/>
      <c r="H504" s="16"/>
      <c r="J504" s="16"/>
      <c r="K504" s="150">
        <f>+Cribbage!A17</f>
        <v>13</v>
      </c>
      <c r="L504" s="23" t="str">
        <f>+Cribbage!B17</f>
        <v>Xavier</v>
      </c>
      <c r="M504" s="89">
        <f>+Cribbage!C17</f>
        <v>-100000000</v>
      </c>
      <c r="N504" s="100">
        <f>+Cribbage!D17</f>
        <v>1</v>
      </c>
      <c r="O504" s="91">
        <f>+Cribbage!E17</f>
        <v>0</v>
      </c>
      <c r="P504" s="18">
        <f>+Cribbage!G17</f>
        <v>0</v>
      </c>
      <c r="R504" s="150" t="e">
        <f>+Podrida!#REF!</f>
        <v>#REF!</v>
      </c>
      <c r="S504" s="23" t="e">
        <f>+Podrida!#REF!</f>
        <v>#REF!</v>
      </c>
      <c r="T504" s="111" t="e">
        <f>+Podrida!#REF!</f>
        <v>#REF!</v>
      </c>
      <c r="U504" s="100" t="e">
        <f>+Podrida!#REF!</f>
        <v>#REF!</v>
      </c>
      <c r="V504" s="91" t="e">
        <f>+Podrida!#REF!</f>
        <v>#REF!</v>
      </c>
      <c r="W504" s="186" t="e">
        <f>+Podrida!#REF!</f>
        <v>#REF!</v>
      </c>
      <c r="Y504" s="150" t="e">
        <f>+#REF!</f>
        <v>#REF!</v>
      </c>
      <c r="Z504" s="23" t="e">
        <f>+#REF!</f>
        <v>#REF!</v>
      </c>
      <c r="AA504" s="111" t="e">
        <f>+#REF!</f>
        <v>#REF!</v>
      </c>
      <c r="AB504" s="100" t="e">
        <f>+#REF!</f>
        <v>#REF!</v>
      </c>
      <c r="AC504" s="91" t="e">
        <f>+#REF!</f>
        <v>#REF!</v>
      </c>
      <c r="AD504" s="186" t="e">
        <f>+#REF!</f>
        <v>#REF!</v>
      </c>
      <c r="AR504"/>
    </row>
    <row r="505" spans="3:44" ht="13.5" hidden="1" thickBot="1">
      <c r="C505" s="75"/>
      <c r="D505" s="16"/>
      <c r="E505" s="16"/>
      <c r="H505" s="16"/>
      <c r="J505" s="16"/>
      <c r="K505" s="150">
        <f>+Cribbage!A18</f>
        <v>14</v>
      </c>
      <c r="L505" s="23" t="str">
        <f>+Cribbage!B18</f>
        <v>Eito</v>
      </c>
      <c r="M505" s="89">
        <f>+Cribbage!C18</f>
        <v>-100000000</v>
      </c>
      <c r="N505" s="100">
        <f>+Cribbage!D18</f>
        <v>1</v>
      </c>
      <c r="O505" s="91">
        <f>+Cribbage!E18</f>
        <v>0</v>
      </c>
      <c r="P505" s="18">
        <f>+Cribbage!G18</f>
        <v>0</v>
      </c>
      <c r="R505" s="150" t="e">
        <f>+Podrida!#REF!</f>
        <v>#REF!</v>
      </c>
      <c r="S505" s="23" t="e">
        <f>+Podrida!#REF!</f>
        <v>#REF!</v>
      </c>
      <c r="T505" s="111" t="e">
        <f>+Podrida!#REF!</f>
        <v>#REF!</v>
      </c>
      <c r="U505" s="100" t="e">
        <f>+Podrida!#REF!</f>
        <v>#REF!</v>
      </c>
      <c r="V505" s="91" t="e">
        <f>+Podrida!#REF!</f>
        <v>#REF!</v>
      </c>
      <c r="W505" s="186" t="e">
        <f>+Podrida!#REF!</f>
        <v>#REF!</v>
      </c>
      <c r="Y505" s="150" t="e">
        <f>+#REF!</f>
        <v>#REF!</v>
      </c>
      <c r="Z505" s="23" t="e">
        <f>+#REF!</f>
        <v>#REF!</v>
      </c>
      <c r="AA505" s="111" t="e">
        <f>+#REF!</f>
        <v>#REF!</v>
      </c>
      <c r="AB505" s="100" t="e">
        <f>+#REF!</f>
        <v>#REF!</v>
      </c>
      <c r="AC505" s="91" t="e">
        <f>+#REF!</f>
        <v>#REF!</v>
      </c>
      <c r="AD505" s="186" t="e">
        <f>+#REF!</f>
        <v>#REF!</v>
      </c>
      <c r="AR505"/>
    </row>
    <row r="506" spans="3:44" ht="13.5" thickBot="1">
      <c r="C506" s="75"/>
      <c r="D506" s="16"/>
      <c r="E506" s="16"/>
      <c r="H506" s="16"/>
      <c r="J506" s="16"/>
      <c r="K506" s="150">
        <f>+Cribbage!A19</f>
        <v>15</v>
      </c>
      <c r="L506" s="23" t="str">
        <f>+Cribbage!B19</f>
        <v>Ana B.</v>
      </c>
      <c r="M506" s="89">
        <f>+Cribbage!C19</f>
        <v>-100000000</v>
      </c>
      <c r="N506" s="100">
        <f>+Cribbage!D19</f>
        <v>1</v>
      </c>
      <c r="O506" s="91">
        <f>+Cribbage!E19</f>
        <v>0</v>
      </c>
      <c r="P506" s="18">
        <f>+Cribbage!G19</f>
        <v>0</v>
      </c>
      <c r="S506" s="16"/>
      <c r="U506" s="16"/>
      <c r="V506" s="16"/>
      <c r="Y506" s="150" t="e">
        <f>+#REF!</f>
        <v>#REF!</v>
      </c>
      <c r="Z506" s="23" t="e">
        <f>+#REF!</f>
        <v>#REF!</v>
      </c>
      <c r="AA506" s="111" t="e">
        <f>+#REF!</f>
        <v>#REF!</v>
      </c>
      <c r="AB506" s="100" t="e">
        <f>+#REF!</f>
        <v>#REF!</v>
      </c>
      <c r="AC506" s="91" t="e">
        <f>+#REF!</f>
        <v>#REF!</v>
      </c>
      <c r="AD506" s="186" t="e">
        <f>+#REF!</f>
        <v>#REF!</v>
      </c>
      <c r="AR506"/>
    </row>
    <row r="507" spans="3:44" ht="13.5" thickBot="1">
      <c r="C507" s="75"/>
      <c r="D507" s="16"/>
      <c r="E507" s="16"/>
      <c r="H507" s="16"/>
      <c r="J507" s="16"/>
      <c r="K507" s="150">
        <f>+Cribbage!A20</f>
        <v>16</v>
      </c>
      <c r="L507" s="23" t="str">
        <f>+Cribbage!B20</f>
        <v>Carles</v>
      </c>
      <c r="M507" s="89">
        <f>+Cribbage!C20</f>
        <v>-100000000</v>
      </c>
      <c r="N507" s="100">
        <f>+Cribbage!D20</f>
        <v>1</v>
      </c>
      <c r="O507" s="91">
        <f>+Cribbage!E20</f>
        <v>0</v>
      </c>
      <c r="P507" s="18">
        <f>+Cribbage!G20</f>
        <v>0</v>
      </c>
      <c r="S507" s="16"/>
      <c r="U507" s="16"/>
      <c r="V507" s="16"/>
      <c r="Y507" s="150" t="e">
        <f>+#REF!</f>
        <v>#REF!</v>
      </c>
      <c r="Z507" s="23" t="e">
        <f>+#REF!</f>
        <v>#REF!</v>
      </c>
      <c r="AA507" s="111" t="e">
        <f>+#REF!</f>
        <v>#REF!</v>
      </c>
      <c r="AB507" s="100" t="e">
        <f>+#REF!</f>
        <v>#REF!</v>
      </c>
      <c r="AC507" s="91" t="e">
        <f>+#REF!</f>
        <v>#REF!</v>
      </c>
      <c r="AD507" s="186" t="e">
        <f>+#REF!</f>
        <v>#REF!</v>
      </c>
      <c r="AR507"/>
    </row>
    <row r="508" spans="3:44" ht="13.5" thickBot="1">
      <c r="C508" s="75"/>
      <c r="D508" s="16"/>
      <c r="E508" s="16"/>
      <c r="H508" s="16"/>
      <c r="J508" s="16"/>
      <c r="K508" s="150">
        <f>+Cribbage!A21</f>
        <v>17</v>
      </c>
      <c r="L508" s="23" t="str">
        <f>+Cribbage!B21</f>
        <v>Sergi</v>
      </c>
      <c r="M508" s="89">
        <f>+Cribbage!C21</f>
        <v>-100000000</v>
      </c>
      <c r="N508" s="100">
        <f>+Cribbage!D21</f>
        <v>1</v>
      </c>
      <c r="O508" s="91">
        <f>+Cribbage!E21</f>
        <v>0</v>
      </c>
      <c r="P508" s="18">
        <f>+Cribbage!G21</f>
        <v>0</v>
      </c>
      <c r="S508" s="16"/>
      <c r="U508" s="16"/>
      <c r="V508" s="16"/>
      <c r="Y508" s="150" t="e">
        <f>+#REF!</f>
        <v>#REF!</v>
      </c>
      <c r="Z508" s="23" t="e">
        <f>+#REF!</f>
        <v>#REF!</v>
      </c>
      <c r="AA508" s="111" t="e">
        <f>+#REF!</f>
        <v>#REF!</v>
      </c>
      <c r="AB508" s="100" t="e">
        <f>+#REF!</f>
        <v>#REF!</v>
      </c>
      <c r="AC508" s="91" t="e">
        <f>+#REF!</f>
        <v>#REF!</v>
      </c>
      <c r="AD508" s="186" t="e">
        <f>+#REF!</f>
        <v>#REF!</v>
      </c>
      <c r="AR508"/>
    </row>
    <row r="509" spans="3:44" ht="13.5" thickBot="1">
      <c r="C509" s="75"/>
      <c r="D509" s="16"/>
      <c r="E509" s="16"/>
      <c r="H509" s="16"/>
      <c r="J509" s="16"/>
      <c r="K509" s="150">
        <f>+Cribbage!A22</f>
        <v>18</v>
      </c>
      <c r="L509" s="23" t="str">
        <f>+Cribbage!B22</f>
        <v>Manolo</v>
      </c>
      <c r="M509" s="89">
        <f>+Cribbage!C22</f>
        <v>-100000000</v>
      </c>
      <c r="N509" s="100">
        <f>+Cribbage!D22</f>
        <v>1</v>
      </c>
      <c r="O509" s="91">
        <f>+Cribbage!E22</f>
        <v>0</v>
      </c>
      <c r="P509" s="18">
        <f>+Cribbage!G22</f>
        <v>0</v>
      </c>
      <c r="S509" s="16"/>
      <c r="U509" s="16"/>
      <c r="V509" s="16"/>
      <c r="AR509"/>
    </row>
    <row r="510" spans="3:44" ht="13.5" thickBot="1">
      <c r="C510" s="75"/>
      <c r="D510" s="16"/>
      <c r="E510" s="16"/>
      <c r="H510" s="16"/>
      <c r="J510" s="16"/>
      <c r="K510" s="150">
        <f>+Cribbage!A23</f>
        <v>19</v>
      </c>
      <c r="L510" s="23" t="str">
        <f>+Cribbage!B23</f>
        <v>Mariajo</v>
      </c>
      <c r="M510" s="89">
        <f>+Cribbage!C23</f>
        <v>-100000000</v>
      </c>
      <c r="N510" s="100">
        <f>+Cribbage!D23</f>
        <v>1</v>
      </c>
      <c r="O510" s="91">
        <f>+Cribbage!E23</f>
        <v>0</v>
      </c>
      <c r="P510" s="18">
        <f>+Cribbage!G23</f>
        <v>0</v>
      </c>
      <c r="S510" s="16"/>
      <c r="U510" s="16"/>
      <c r="V510" s="16"/>
      <c r="AR510"/>
    </row>
    <row r="511" spans="3:44" ht="13.5" thickBot="1">
      <c r="C511" s="75"/>
      <c r="D511" s="16"/>
      <c r="E511" s="16"/>
      <c r="H511" s="16"/>
      <c r="J511" s="16"/>
      <c r="K511" s="150">
        <f>+Cribbage!A24</f>
        <v>20</v>
      </c>
      <c r="L511" s="23" t="str">
        <f>+Cribbage!B24</f>
        <v>Tito</v>
      </c>
      <c r="M511" s="89">
        <f>+Cribbage!C24</f>
        <v>-100000000</v>
      </c>
      <c r="N511" s="100">
        <f>+Cribbage!D24</f>
        <v>1</v>
      </c>
      <c r="O511" s="91">
        <f>+Cribbage!E24</f>
        <v>0</v>
      </c>
      <c r="P511" s="18">
        <f>+Cribbage!G24</f>
        <v>0</v>
      </c>
      <c r="S511" s="16"/>
      <c r="U511" s="16"/>
      <c r="V511" s="16"/>
      <c r="AR511"/>
    </row>
    <row r="512" spans="3:44">
      <c r="C512" s="75"/>
      <c r="D512" s="16"/>
      <c r="E512" s="16"/>
      <c r="H512" s="16"/>
      <c r="J512" s="16"/>
      <c r="K512" s="16"/>
      <c r="L512" s="16"/>
      <c r="M512" s="16"/>
      <c r="O512" s="16"/>
      <c r="S512" s="16"/>
      <c r="U512" s="16"/>
      <c r="V512" s="16"/>
      <c r="AR512"/>
    </row>
    <row r="513" spans="3:44">
      <c r="C513" s="75"/>
      <c r="J513" s="16"/>
      <c r="AR513"/>
    </row>
    <row r="514" spans="3:44">
      <c r="C514" s="75"/>
      <c r="J514" s="16"/>
      <c r="AR514"/>
    </row>
    <row r="515" spans="3:44">
      <c r="C515" s="75"/>
      <c r="J515" s="16"/>
      <c r="AR515"/>
    </row>
    <row r="516" spans="3:44">
      <c r="C516" s="75"/>
      <c r="J516" s="16"/>
      <c r="AR516"/>
    </row>
    <row r="517" spans="3:44">
      <c r="C517" s="75"/>
      <c r="J517" s="16"/>
      <c r="AR517"/>
    </row>
    <row r="518" spans="3:44">
      <c r="C518" s="75"/>
      <c r="J518" s="16"/>
      <c r="AR518"/>
    </row>
    <row r="519" spans="3:44">
      <c r="C519" s="75"/>
      <c r="J519" s="16"/>
      <c r="AR519"/>
    </row>
    <row r="520" spans="3:44" ht="13.5" thickBot="1">
      <c r="C520" s="75"/>
      <c r="D520" s="16"/>
      <c r="E520" s="16"/>
      <c r="H520" s="16"/>
      <c r="J520" s="16"/>
      <c r="R520" s="150">
        <f>+Mus!A9</f>
        <v>5</v>
      </c>
      <c r="S520" s="23" t="str">
        <f>+Mus!B9</f>
        <v>Mariajo</v>
      </c>
      <c r="T520" s="111">
        <f>+Mus!C9</f>
        <v>-100000000</v>
      </c>
      <c r="U520" s="100">
        <f>+Mus!D9</f>
        <v>0</v>
      </c>
      <c r="V520" s="91">
        <f>+Mus!E9</f>
        <v>0</v>
      </c>
      <c r="W520" s="18">
        <f>+Mus!F9</f>
        <v>0</v>
      </c>
      <c r="AR520"/>
    </row>
    <row r="521" spans="3:44" ht="13.5" thickBot="1">
      <c r="C521" s="75"/>
      <c r="D521" s="16"/>
      <c r="E521" s="16"/>
      <c r="H521" s="16"/>
      <c r="J521" s="16"/>
      <c r="K521" s="150">
        <f>+Tarot!A10</f>
        <v>6</v>
      </c>
      <c r="L521" s="23" t="str">
        <f>+Tarot!B10</f>
        <v>Grau</v>
      </c>
      <c r="M521" s="111">
        <f>+Tarot!C10</f>
        <v>-100000000</v>
      </c>
      <c r="N521" s="100">
        <f>+Tarot!D10</f>
        <v>1</v>
      </c>
      <c r="O521" s="91">
        <f>+Tarot!E10</f>
        <v>0</v>
      </c>
      <c r="P521" s="186">
        <f>+Tarot!F10</f>
        <v>0</v>
      </c>
      <c r="R521" s="150">
        <f>+Mus!A10</f>
        <v>6</v>
      </c>
      <c r="S521" s="23" t="str">
        <f>+Mus!B10</f>
        <v>Grau</v>
      </c>
      <c r="T521" s="111">
        <f>+Mus!C10</f>
        <v>-100000000</v>
      </c>
      <c r="U521" s="100">
        <f>+Mus!D10</f>
        <v>0</v>
      </c>
      <c r="V521" s="91">
        <f>+Mus!E10</f>
        <v>0</v>
      </c>
      <c r="W521" s="18">
        <f>+Mus!F10</f>
        <v>0</v>
      </c>
      <c r="Y521" s="23" t="e">
        <f>+#REF!</f>
        <v>#REF!</v>
      </c>
      <c r="Z521" s="23" t="e">
        <f>+#REF!</f>
        <v>#REF!</v>
      </c>
      <c r="AA521" s="111" t="e">
        <f>+#REF!</f>
        <v>#REF!</v>
      </c>
      <c r="AB521" s="100" t="e">
        <f>+#REF!</f>
        <v>#REF!</v>
      </c>
      <c r="AC521" s="91" t="e">
        <f>+#REF!</f>
        <v>#REF!</v>
      </c>
      <c r="AD521" s="18" t="e">
        <f>+#REF!</f>
        <v>#REF!</v>
      </c>
      <c r="AR521"/>
    </row>
    <row r="522" spans="3:44" ht="13.5" thickBot="1">
      <c r="C522" s="75"/>
      <c r="D522" s="16"/>
      <c r="E522" s="16"/>
      <c r="H522" s="16"/>
      <c r="J522" s="16"/>
      <c r="K522" s="16"/>
      <c r="L522" s="16"/>
      <c r="M522" s="16"/>
      <c r="O522" s="16"/>
      <c r="S522" s="16"/>
      <c r="U522" s="16"/>
      <c r="V522" s="16"/>
      <c r="Y522" s="23" t="e">
        <f>+#REF!</f>
        <v>#REF!</v>
      </c>
      <c r="Z522" s="23" t="e">
        <f>+#REF!</f>
        <v>#REF!</v>
      </c>
      <c r="AA522" s="111" t="e">
        <f>+#REF!</f>
        <v>#REF!</v>
      </c>
      <c r="AB522" s="100" t="e">
        <f>+#REF!</f>
        <v>#REF!</v>
      </c>
      <c r="AC522" s="91" t="e">
        <f>+#REF!</f>
        <v>#REF!</v>
      </c>
      <c r="AD522" s="18" t="e">
        <f>+#REF!</f>
        <v>#REF!</v>
      </c>
      <c r="AR522"/>
    </row>
    <row r="523" spans="3:44" ht="13.5" thickBot="1">
      <c r="C523" s="75"/>
      <c r="D523" s="16"/>
      <c r="E523" s="16"/>
      <c r="H523" s="16"/>
      <c r="J523" s="16"/>
      <c r="K523" s="16"/>
      <c r="L523" s="16"/>
      <c r="M523" s="16"/>
      <c r="O523" s="16"/>
      <c r="S523" s="16"/>
      <c r="U523" s="16"/>
      <c r="V523" s="16"/>
      <c r="Y523" s="23" t="e">
        <f>+#REF!</f>
        <v>#REF!</v>
      </c>
      <c r="Z523" s="23" t="e">
        <f>+#REF!</f>
        <v>#REF!</v>
      </c>
      <c r="AA523" s="111" t="e">
        <f>+#REF!</f>
        <v>#REF!</v>
      </c>
      <c r="AB523" s="100" t="e">
        <f>+#REF!</f>
        <v>#REF!</v>
      </c>
      <c r="AC523" s="91" t="e">
        <f>+#REF!</f>
        <v>#REF!</v>
      </c>
      <c r="AD523" s="18" t="e">
        <f>+#REF!</f>
        <v>#REF!</v>
      </c>
      <c r="AR523"/>
    </row>
    <row r="524" spans="3:44" ht="13.5" thickBot="1">
      <c r="C524" s="75"/>
      <c r="D524" s="16"/>
      <c r="E524" s="16"/>
      <c r="H524" s="16"/>
      <c r="J524" s="16"/>
      <c r="K524" s="16"/>
      <c r="L524" s="16"/>
      <c r="M524" s="16"/>
      <c r="O524" s="16"/>
      <c r="S524" s="16"/>
      <c r="U524" s="16"/>
      <c r="V524" s="16"/>
      <c r="Y524" s="23" t="e">
        <f>+#REF!</f>
        <v>#REF!</v>
      </c>
      <c r="Z524" s="23" t="e">
        <f>+#REF!</f>
        <v>#REF!</v>
      </c>
      <c r="AA524" s="111" t="e">
        <f>+#REF!</f>
        <v>#REF!</v>
      </c>
      <c r="AB524" s="100" t="e">
        <f>+#REF!</f>
        <v>#REF!</v>
      </c>
      <c r="AC524" s="91" t="e">
        <f>+#REF!</f>
        <v>#REF!</v>
      </c>
      <c r="AD524" s="18" t="e">
        <f>+#REF!</f>
        <v>#REF!</v>
      </c>
      <c r="AR524"/>
    </row>
    <row r="525" spans="3:44" ht="13.5" thickBot="1">
      <c r="C525" s="75"/>
      <c r="D525" s="16"/>
      <c r="E525" s="16"/>
      <c r="H525" s="16"/>
      <c r="J525" s="16"/>
      <c r="K525" s="16"/>
      <c r="L525" s="16"/>
      <c r="M525" s="16"/>
      <c r="O525" s="16"/>
      <c r="S525" s="16"/>
      <c r="U525" s="16"/>
      <c r="V525" s="16"/>
      <c r="Y525" s="23" t="e">
        <f>+#REF!</f>
        <v>#REF!</v>
      </c>
      <c r="Z525" s="23" t="e">
        <f>+#REF!</f>
        <v>#REF!</v>
      </c>
      <c r="AA525" s="111" t="e">
        <f>+#REF!</f>
        <v>#REF!</v>
      </c>
      <c r="AB525" s="100" t="e">
        <f>+#REF!</f>
        <v>#REF!</v>
      </c>
      <c r="AC525" s="91" t="e">
        <f>+#REF!</f>
        <v>#REF!</v>
      </c>
      <c r="AD525" s="18" t="e">
        <f>+#REF!</f>
        <v>#REF!</v>
      </c>
      <c r="AR525"/>
    </row>
    <row r="526" spans="3:44" hidden="1">
      <c r="C526" s="75"/>
      <c r="D526" s="16"/>
      <c r="E526" s="16"/>
      <c r="H526" s="16"/>
      <c r="J526" s="16"/>
      <c r="K526" s="16"/>
      <c r="L526" s="16"/>
      <c r="M526" s="16"/>
      <c r="O526" s="16"/>
      <c r="S526" s="16"/>
      <c r="U526" s="16"/>
      <c r="V526" s="16"/>
      <c r="AR526"/>
    </row>
    <row r="527" spans="3:44">
      <c r="C527" s="75"/>
      <c r="J527" s="16"/>
      <c r="S527" s="16"/>
      <c r="U527" s="16"/>
      <c r="V527" s="16"/>
      <c r="AR527"/>
    </row>
    <row r="528" spans="3:44">
      <c r="C528" s="75"/>
      <c r="J528" s="16"/>
      <c r="S528" s="16"/>
      <c r="U528" s="16"/>
      <c r="V528" s="16"/>
      <c r="AR528"/>
    </row>
    <row r="529" spans="3:44">
      <c r="C529" s="75"/>
      <c r="J529" s="16"/>
      <c r="S529" s="16"/>
      <c r="U529" s="16"/>
      <c r="V529" s="16"/>
      <c r="AR529"/>
    </row>
    <row r="530" spans="3:44">
      <c r="C530" s="75"/>
      <c r="J530" s="16"/>
      <c r="S530" s="16"/>
      <c r="U530" s="16"/>
      <c r="V530" s="16"/>
      <c r="AR530"/>
    </row>
    <row r="531" spans="3:44">
      <c r="C531" s="75"/>
      <c r="J531" s="16"/>
      <c r="S531" s="16"/>
      <c r="U531" s="16"/>
      <c r="V531" s="16"/>
      <c r="AR531"/>
    </row>
    <row r="532" spans="3:44">
      <c r="C532" s="75"/>
      <c r="J532" s="16"/>
      <c r="S532" s="16"/>
      <c r="U532" s="16"/>
      <c r="V532" s="16"/>
      <c r="AR532"/>
    </row>
    <row r="533" spans="3:44">
      <c r="C533" s="75"/>
      <c r="J533" s="16"/>
      <c r="S533" s="16"/>
      <c r="U533" s="16"/>
      <c r="V533" s="16"/>
      <c r="AR533"/>
    </row>
    <row r="534" spans="3:44">
      <c r="C534" s="75"/>
      <c r="J534" s="16"/>
      <c r="K534" s="16"/>
      <c r="L534" s="16"/>
      <c r="M534" s="16"/>
      <c r="O534" s="16"/>
      <c r="S534" s="16"/>
      <c r="U534" s="16"/>
      <c r="V534" s="16"/>
      <c r="AR534"/>
    </row>
    <row r="535" spans="3:44">
      <c r="C535" s="75"/>
      <c r="J535" s="16"/>
      <c r="K535" s="16"/>
      <c r="L535" s="16"/>
      <c r="M535" s="16"/>
      <c r="O535" s="16"/>
      <c r="S535" s="16"/>
      <c r="U535" s="16"/>
      <c r="V535" s="16"/>
      <c r="AR535"/>
    </row>
    <row r="536" spans="3:44">
      <c r="C536" s="75"/>
      <c r="J536" s="16"/>
      <c r="K536" s="16"/>
      <c r="L536" s="16"/>
      <c r="M536" s="16"/>
      <c r="O536" s="16"/>
      <c r="S536" s="16"/>
      <c r="U536" s="16"/>
      <c r="V536" s="16"/>
      <c r="AR536"/>
    </row>
    <row r="537" spans="3:44">
      <c r="C537" s="75"/>
      <c r="D537" s="16"/>
      <c r="E537" s="16"/>
      <c r="H537" s="16"/>
      <c r="J537" s="16"/>
      <c r="K537" s="16"/>
      <c r="L537" s="16"/>
      <c r="M537" s="16"/>
      <c r="O537" s="16"/>
      <c r="S537" s="16"/>
      <c r="U537" s="16"/>
      <c r="V537" s="16"/>
      <c r="AR537"/>
    </row>
    <row r="538" spans="3:44">
      <c r="C538" s="75"/>
      <c r="D538" s="16"/>
      <c r="E538" s="16"/>
      <c r="H538" s="16"/>
      <c r="J538" s="16"/>
      <c r="K538" s="16"/>
      <c r="L538" s="16"/>
      <c r="M538" s="16"/>
      <c r="O538" s="16"/>
      <c r="S538" s="16"/>
      <c r="U538" s="16"/>
      <c r="V538" s="16"/>
      <c r="AR538"/>
    </row>
    <row r="539" spans="3:44">
      <c r="C539" s="75"/>
      <c r="D539" s="16"/>
      <c r="E539" s="16"/>
      <c r="H539" s="16"/>
      <c r="J539" s="16"/>
      <c r="K539" s="16"/>
      <c r="L539" s="16"/>
      <c r="M539" s="16"/>
      <c r="O539" s="16"/>
      <c r="S539" s="16"/>
      <c r="U539" s="16"/>
      <c r="V539" s="16"/>
      <c r="AR539"/>
    </row>
    <row r="540" spans="3:44">
      <c r="C540" s="75"/>
      <c r="D540" s="16"/>
      <c r="E540" s="16"/>
      <c r="H540" s="16"/>
      <c r="J540" s="16"/>
      <c r="K540" s="16"/>
      <c r="L540" s="16"/>
      <c r="M540" s="16"/>
      <c r="O540" s="16"/>
      <c r="S540" s="16"/>
      <c r="U540" s="16"/>
      <c r="V540" s="16"/>
      <c r="AR540"/>
    </row>
    <row r="541" spans="3:44">
      <c r="C541" s="75"/>
      <c r="E541" s="16"/>
      <c r="H541" s="16"/>
      <c r="J541" s="16"/>
      <c r="K541" s="16"/>
      <c r="L541" s="16"/>
      <c r="M541" s="16"/>
      <c r="O541" s="16"/>
      <c r="S541" s="16"/>
      <c r="U541" s="16"/>
      <c r="V541" s="16"/>
    </row>
    <row r="549" spans="3:29" ht="13.5" thickBot="1">
      <c r="Q549" s="150">
        <f>+Buti!A9</f>
        <v>5</v>
      </c>
      <c r="R549" s="23" t="str">
        <f>+Buti!B9</f>
        <v>Goretti</v>
      </c>
      <c r="S549" s="111">
        <f>+Buti!C9</f>
        <v>-5</v>
      </c>
      <c r="T549" s="90">
        <f>+Buti!D9</f>
        <v>233</v>
      </c>
      <c r="U549" s="91">
        <f>+Buti!E9</f>
        <v>21</v>
      </c>
      <c r="V549" s="186">
        <f>+Buti!F9</f>
        <v>5</v>
      </c>
      <c r="X549" s="150">
        <f>+Wizard!A9</f>
        <v>5</v>
      </c>
      <c r="Y549" s="23" t="str">
        <f>+Wizard!B9</f>
        <v>Marina</v>
      </c>
      <c r="Z549" s="111">
        <f>+Wizard!C9</f>
        <v>20</v>
      </c>
      <c r="AA549" s="100">
        <f>+Wizard!D9</f>
        <v>0</v>
      </c>
      <c r="AB549" s="91">
        <f>+Wizard!E9</f>
        <v>85</v>
      </c>
      <c r="AC549" s="18">
        <f>+Wizard!F9</f>
        <v>5</v>
      </c>
    </row>
    <row r="550" spans="3:29" ht="13.5" thickBot="1">
      <c r="Q550" s="150">
        <f>+Buti!A10</f>
        <v>6</v>
      </c>
      <c r="R550" s="23" t="str">
        <f>+Buti!B10</f>
        <v>Anaïs</v>
      </c>
      <c r="S550" s="111">
        <f>+Buti!C10</f>
        <v>-10</v>
      </c>
      <c r="T550" s="90">
        <f>+Buti!D10</f>
        <v>-101</v>
      </c>
      <c r="U550" s="91">
        <f>+Buti!E10</f>
        <v>13</v>
      </c>
      <c r="V550" s="186">
        <f>+Buti!F10</f>
        <v>0</v>
      </c>
      <c r="X550" s="150">
        <f>+Wizard!A10</f>
        <v>6</v>
      </c>
      <c r="Y550" s="23" t="str">
        <f>+Wizard!B10</f>
        <v>Manolo</v>
      </c>
      <c r="Z550" s="111">
        <f>+Wizard!C10</f>
        <v>15</v>
      </c>
      <c r="AA550" s="100">
        <f>+Wizard!D10</f>
        <v>0</v>
      </c>
      <c r="AB550" s="91">
        <f>+Wizard!E10</f>
        <v>112</v>
      </c>
      <c r="AC550" s="18">
        <f>+Wizard!F10</f>
        <v>0</v>
      </c>
    </row>
    <row r="551" spans="3:29" ht="13.5" thickBot="1">
      <c r="J551" s="150">
        <f>+Mus!A11</f>
        <v>7</v>
      </c>
      <c r="K551" s="23" t="str">
        <f>+Mus!B11</f>
        <v>Jordi</v>
      </c>
      <c r="L551" s="111">
        <f>+Mus!C11</f>
        <v>-100000000</v>
      </c>
      <c r="M551" s="100">
        <f>+Mus!D11</f>
        <v>0</v>
      </c>
      <c r="N551" s="91">
        <f>+Mus!E11</f>
        <v>0</v>
      </c>
      <c r="O551" s="18">
        <f>+Mus!F11</f>
        <v>0</v>
      </c>
      <c r="Q551" s="150">
        <f>+Buti!A11</f>
        <v>7</v>
      </c>
      <c r="R551" s="23" t="str">
        <f>+Buti!B11</f>
        <v>Grau</v>
      </c>
      <c r="S551" s="111">
        <f>+Buti!C11</f>
        <v>-10</v>
      </c>
      <c r="T551" s="90">
        <f>+Buti!D11</f>
        <v>-209</v>
      </c>
      <c r="U551" s="91">
        <f>+Buti!E11</f>
        <v>21</v>
      </c>
      <c r="V551" s="186">
        <f>+Buti!F11</f>
        <v>0</v>
      </c>
      <c r="X551" s="150">
        <f>+Wizard!A11</f>
        <v>7</v>
      </c>
      <c r="Y551" s="23" t="str">
        <f>+Wizard!B11</f>
        <v>Núria</v>
      </c>
      <c r="Z551" s="111">
        <f>+Wizard!C11</f>
        <v>11</v>
      </c>
      <c r="AA551" s="100">
        <f>+Wizard!D11</f>
        <v>0</v>
      </c>
      <c r="AB551" s="91">
        <f>+Wizard!E11</f>
        <v>6</v>
      </c>
      <c r="AC551" s="18">
        <f>+Wizard!F11</f>
        <v>0</v>
      </c>
    </row>
    <row r="552" spans="3:29" ht="13.5" thickBot="1">
      <c r="J552" s="16"/>
      <c r="K552" s="16"/>
      <c r="L552" s="16"/>
      <c r="M552" s="16"/>
      <c r="O552" s="16"/>
      <c r="Q552" s="150">
        <f>+Buti!A12</f>
        <v>8</v>
      </c>
      <c r="R552" s="23" t="str">
        <f>+Buti!B12</f>
        <v>Núria</v>
      </c>
      <c r="S552" s="111">
        <f>+Buti!C12</f>
        <v>-22</v>
      </c>
      <c r="T552" s="90">
        <f>+Buti!D12</f>
        <v>-89</v>
      </c>
      <c r="U552" s="91">
        <f>+Buti!E12</f>
        <v>50</v>
      </c>
      <c r="V552" s="186">
        <f>+Buti!F12</f>
        <v>0</v>
      </c>
      <c r="X552" s="150">
        <f>+Wizard!A12</f>
        <v>8</v>
      </c>
      <c r="Y552" s="23" t="str">
        <f>+Wizard!B12</f>
        <v>Gemma</v>
      </c>
      <c r="Z552" s="111">
        <f>+Wizard!C12</f>
        <v>9</v>
      </c>
      <c r="AA552" s="100">
        <f>+Wizard!D12</f>
        <v>0</v>
      </c>
      <c r="AB552" s="91">
        <f>+Wizard!E12</f>
        <v>28</v>
      </c>
      <c r="AC552" s="18">
        <f>+Wizard!F12</f>
        <v>0</v>
      </c>
    </row>
    <row r="553" spans="3:29" ht="13.5" thickBot="1">
      <c r="C553" s="150">
        <f>+Kul!A13</f>
        <v>9</v>
      </c>
      <c r="D553" s="23" t="str">
        <f>+Kul!B13</f>
        <v>Manel</v>
      </c>
      <c r="E553" s="111">
        <f>+Kul!C13</f>
        <v>8</v>
      </c>
      <c r="F553" s="90">
        <f>+Kul!D13</f>
        <v>1</v>
      </c>
      <c r="G553" s="91">
        <f>+Kul!E13</f>
        <v>2</v>
      </c>
      <c r="H553" s="186">
        <f>+Kul!F13</f>
        <v>0</v>
      </c>
      <c r="J553" s="16"/>
      <c r="K553" s="16"/>
      <c r="L553" s="16"/>
      <c r="M553" s="16"/>
      <c r="O553" s="16"/>
      <c r="Q553" s="150">
        <f>+Buti!A13</f>
        <v>9</v>
      </c>
      <c r="R553" s="23" t="str">
        <f>+Buti!B13</f>
        <v>Nogué</v>
      </c>
      <c r="S553" s="111">
        <f>+Buti!C13</f>
        <v>-47</v>
      </c>
      <c r="T553" s="90">
        <f>+Buti!D13</f>
        <v>-442</v>
      </c>
      <c r="U553" s="91">
        <f>+Buti!E13</f>
        <v>57</v>
      </c>
      <c r="V553" s="186">
        <f>+Buti!F13</f>
        <v>0</v>
      </c>
      <c r="X553" s="150">
        <f>+Wizard!A13</f>
        <v>9</v>
      </c>
      <c r="Y553" s="23" t="str">
        <f>+Wizard!B13</f>
        <v>Grau</v>
      </c>
      <c r="Z553" s="111">
        <f>+Wizard!C13</f>
        <v>8</v>
      </c>
      <c r="AA553" s="100">
        <f>+Wizard!D13</f>
        <v>0</v>
      </c>
      <c r="AB553" s="91">
        <f>+Wizard!E13</f>
        <v>84</v>
      </c>
      <c r="AC553" s="18">
        <f>+Wizard!F13</f>
        <v>0</v>
      </c>
    </row>
    <row r="554" spans="3:29" ht="13.5" thickBot="1">
      <c r="C554" s="150">
        <f>+Kul!A14</f>
        <v>10</v>
      </c>
      <c r="D554" s="23" t="str">
        <f>+Kul!B14</f>
        <v>Grau</v>
      </c>
      <c r="E554" s="111">
        <f>+Kul!C14</f>
        <v>6</v>
      </c>
      <c r="F554" s="90">
        <f>+Kul!D14</f>
        <v>4</v>
      </c>
      <c r="G554" s="91">
        <f>+Kul!E14</f>
        <v>5</v>
      </c>
      <c r="H554" s="186">
        <f>+Kul!F14</f>
        <v>0</v>
      </c>
      <c r="J554" s="16"/>
      <c r="K554" s="16"/>
      <c r="L554" s="16"/>
      <c r="M554" s="16"/>
      <c r="O554" s="16"/>
      <c r="Q554" s="150">
        <f>+Buti!A14</f>
        <v>10</v>
      </c>
      <c r="R554" s="23" t="str">
        <f>+Buti!B14</f>
        <v>Gemma</v>
      </c>
      <c r="S554" s="111">
        <f>+Buti!C14</f>
        <v>-60</v>
      </c>
      <c r="T554" s="90">
        <f>+Buti!D14</f>
        <v>-183</v>
      </c>
      <c r="U554" s="91">
        <f>+Buti!E14</f>
        <v>17</v>
      </c>
      <c r="V554" s="186">
        <f>+Buti!F14</f>
        <v>0</v>
      </c>
      <c r="X554" s="150">
        <f>+Wizard!A14</f>
        <v>10</v>
      </c>
      <c r="Y554" s="23" t="str">
        <f>+Wizard!B14</f>
        <v>Jordi</v>
      </c>
      <c r="Z554" s="111">
        <f>+Wizard!C14</f>
        <v>-2</v>
      </c>
      <c r="AA554" s="100">
        <f>+Wizard!D14</f>
        <v>0</v>
      </c>
      <c r="AB554" s="91">
        <f>+Wizard!E14</f>
        <v>10</v>
      </c>
      <c r="AC554" s="18">
        <f>+Wizard!F14</f>
        <v>0</v>
      </c>
    </row>
    <row r="555" spans="3:29" ht="13.5" thickBot="1">
      <c r="C555" s="150">
        <f>+Kul!A15</f>
        <v>11</v>
      </c>
      <c r="D555" s="23" t="str">
        <f>+Kul!B15</f>
        <v>Carol</v>
      </c>
      <c r="E555" s="111">
        <f>+Kul!C15</f>
        <v>5</v>
      </c>
      <c r="F555" s="90">
        <f>+Kul!D15</f>
        <v>-5</v>
      </c>
      <c r="G555" s="91">
        <f>+Kul!E15</f>
        <v>2</v>
      </c>
      <c r="H555" s="186">
        <f>+Kul!F15</f>
        <v>0</v>
      </c>
      <c r="J555" s="16"/>
      <c r="K555" s="16"/>
      <c r="L555" s="16"/>
      <c r="M555" s="16"/>
      <c r="O555" s="16"/>
      <c r="Q555" s="150">
        <f>+Buti!A15</f>
        <v>11</v>
      </c>
      <c r="R555" s="23" t="str">
        <f>+Buti!B15</f>
        <v>Rosa V.</v>
      </c>
      <c r="S555" s="111">
        <f>+Buti!C15</f>
        <v>-97</v>
      </c>
      <c r="T555" s="90">
        <f>+Buti!D15</f>
        <v>-248</v>
      </c>
      <c r="U555" s="91">
        <f>+Buti!E15</f>
        <v>26</v>
      </c>
      <c r="V555" s="186">
        <f>+Buti!F15</f>
        <v>0</v>
      </c>
      <c r="X555" s="150">
        <f>+Wizard!A15</f>
        <v>11</v>
      </c>
      <c r="Y555" s="23" t="str">
        <f>+Wizard!B15</f>
        <v>Debi</v>
      </c>
      <c r="Z555" s="111">
        <f>+Wizard!C15</f>
        <v>-6</v>
      </c>
      <c r="AA555" s="100">
        <f>+Wizard!D15</f>
        <v>0</v>
      </c>
      <c r="AB555" s="91">
        <f>+Wizard!E15</f>
        <v>11</v>
      </c>
      <c r="AC555" s="18">
        <f>+Wizard!F15</f>
        <v>0</v>
      </c>
    </row>
    <row r="556" spans="3:29">
      <c r="C556" s="75"/>
      <c r="E556" s="16"/>
      <c r="H556" s="16"/>
      <c r="J556" s="16"/>
      <c r="K556" s="16"/>
      <c r="L556" s="16"/>
      <c r="M556" s="16"/>
      <c r="O556" s="16"/>
      <c r="S556" s="16"/>
      <c r="U556" s="16"/>
      <c r="V556" s="16"/>
    </row>
    <row r="557" spans="3:29" hidden="1"/>
    <row r="558" spans="3:29" hidden="1"/>
    <row r="566" spans="3:29" ht="13.5" thickBot="1">
      <c r="C566" s="150" t="e">
        <f>+#REF!</f>
        <v>#REF!</v>
      </c>
      <c r="D566" s="23" t="e">
        <f>+#REF!</f>
        <v>#REF!</v>
      </c>
      <c r="E566" s="111" t="e">
        <f>+#REF!</f>
        <v>#REF!</v>
      </c>
      <c r="F566" s="100" t="e">
        <f>+#REF!</f>
        <v>#REF!</v>
      </c>
      <c r="G566" s="91" t="e">
        <f>+#REF!</f>
        <v>#REF!</v>
      </c>
      <c r="H566" s="186" t="e">
        <f>+#REF!</f>
        <v>#REF!</v>
      </c>
      <c r="J566" s="23">
        <f>+Texas!A9</f>
        <v>5</v>
      </c>
      <c r="K566" s="23" t="str">
        <f>+Texas!B9</f>
        <v>David</v>
      </c>
      <c r="L566" s="111">
        <f>+Texas!C9</f>
        <v>-100000000</v>
      </c>
      <c r="M566" s="90">
        <f>+Texas!D9</f>
        <v>0</v>
      </c>
      <c r="N566" s="91">
        <f>+Texas!E9</f>
        <v>0</v>
      </c>
      <c r="O566" s="18">
        <f>+Texas!F9</f>
        <v>0</v>
      </c>
      <c r="Q566" s="150">
        <f>+Pumba!A9</f>
        <v>5</v>
      </c>
      <c r="R566" s="23" t="str">
        <f>+Pumba!B9</f>
        <v>Gemma</v>
      </c>
      <c r="S566" s="111">
        <f>+Pumba!C9</f>
        <v>1</v>
      </c>
      <c r="T566" s="100">
        <f>+Pumba!D9</f>
        <v>15.857142857142858</v>
      </c>
      <c r="U566" s="91">
        <f>+Pumba!E9</f>
        <v>3</v>
      </c>
      <c r="V566" s="186">
        <f>+Pumba!F9</f>
        <v>0</v>
      </c>
      <c r="X566" s="23">
        <f>+Omaha!A9</f>
        <v>5</v>
      </c>
      <c r="Y566" s="23" t="str">
        <f>+Omaha!B9</f>
        <v>Goretti</v>
      </c>
      <c r="Z566" s="111">
        <f>+Omaha!C9</f>
        <v>-100000000</v>
      </c>
      <c r="AA566" s="90">
        <f>+Omaha!D9</f>
        <v>0</v>
      </c>
      <c r="AB566" s="96">
        <f>+Omaha!E9</f>
        <v>0</v>
      </c>
      <c r="AC566" s="114">
        <f>+Omaha!F9</f>
        <v>0</v>
      </c>
    </row>
    <row r="567" spans="3:29" ht="13.5" thickBot="1">
      <c r="C567" s="150" t="e">
        <f>+#REF!</f>
        <v>#REF!</v>
      </c>
      <c r="D567" s="23" t="e">
        <f>+#REF!</f>
        <v>#REF!</v>
      </c>
      <c r="E567" s="111" t="e">
        <f>+#REF!</f>
        <v>#REF!</v>
      </c>
      <c r="F567" s="100" t="e">
        <f>+#REF!</f>
        <v>#REF!</v>
      </c>
      <c r="G567" s="91" t="e">
        <f>+#REF!</f>
        <v>#REF!</v>
      </c>
      <c r="H567" s="186" t="e">
        <f>+#REF!</f>
        <v>#REF!</v>
      </c>
      <c r="J567" s="23">
        <f>+Texas!A10</f>
        <v>6</v>
      </c>
      <c r="K567" s="23" t="str">
        <f>+Texas!B10</f>
        <v>Gerard</v>
      </c>
      <c r="L567" s="111">
        <f>+Texas!C10</f>
        <v>-100000000</v>
      </c>
      <c r="M567" s="90">
        <f>+Texas!D10</f>
        <v>0</v>
      </c>
      <c r="N567" s="91">
        <f>+Texas!E10</f>
        <v>0</v>
      </c>
      <c r="O567" s="18">
        <f>+Texas!F10</f>
        <v>0</v>
      </c>
      <c r="Q567" s="150">
        <f>+Pumba!A10</f>
        <v>6</v>
      </c>
      <c r="R567" s="23" t="str">
        <f>+Pumba!B10</f>
        <v>Oscar</v>
      </c>
      <c r="S567" s="111">
        <f>+Pumba!C10</f>
        <v>-2</v>
      </c>
      <c r="T567" s="100">
        <f>+Pumba!D10</f>
        <v>13.25</v>
      </c>
      <c r="U567" s="91">
        <f>+Pumba!E10</f>
        <v>4</v>
      </c>
      <c r="V567" s="186">
        <f>+Pumba!F10</f>
        <v>0</v>
      </c>
      <c r="X567" s="23">
        <f>+Omaha!A10</f>
        <v>6</v>
      </c>
      <c r="Y567" s="23" t="str">
        <f>+Omaha!B10</f>
        <v>Grau</v>
      </c>
      <c r="Z567" s="111">
        <f>+Omaha!C10</f>
        <v>-100000000</v>
      </c>
      <c r="AA567" s="90">
        <f>+Omaha!D10</f>
        <v>0</v>
      </c>
      <c r="AB567" s="96">
        <f>+Omaha!E10</f>
        <v>0</v>
      </c>
      <c r="AC567" s="114">
        <f>+Omaha!F10</f>
        <v>0</v>
      </c>
    </row>
    <row r="568" spans="3:29" ht="13.5" thickBot="1">
      <c r="C568" s="150" t="e">
        <f>+#REF!</f>
        <v>#REF!</v>
      </c>
      <c r="D568" s="23" t="e">
        <f>+#REF!</f>
        <v>#REF!</v>
      </c>
      <c r="E568" s="111" t="e">
        <f>+#REF!</f>
        <v>#REF!</v>
      </c>
      <c r="F568" s="100" t="e">
        <f>+#REF!</f>
        <v>#REF!</v>
      </c>
      <c r="G568" s="91" t="e">
        <f>+#REF!</f>
        <v>#REF!</v>
      </c>
      <c r="H568" s="186" t="e">
        <f>+#REF!</f>
        <v>#REF!</v>
      </c>
      <c r="Q568" s="150">
        <f>+Pumba!A11</f>
        <v>7</v>
      </c>
      <c r="R568" s="23" t="str">
        <f>+Pumba!B11</f>
        <v>Carles</v>
      </c>
      <c r="S568" s="111">
        <f>+Pumba!C11</f>
        <v>-100000000</v>
      </c>
      <c r="T568" s="100">
        <f>+Pumba!D11</f>
        <v>0</v>
      </c>
      <c r="U568" s="91">
        <f>+Pumba!E11</f>
        <v>0</v>
      </c>
      <c r="V568" s="186">
        <f>+Pumba!F11</f>
        <v>0</v>
      </c>
      <c r="X568" s="23">
        <f>+Omaha!A11</f>
        <v>7</v>
      </c>
      <c r="Y568" s="23" t="str">
        <f>+Omaha!B11</f>
        <v>Sergi</v>
      </c>
      <c r="Z568" s="111">
        <f>+Omaha!C11</f>
        <v>-100000000</v>
      </c>
      <c r="AA568" s="90">
        <f>+Omaha!D11</f>
        <v>0</v>
      </c>
      <c r="AB568" s="96">
        <f>+Omaha!E11</f>
        <v>0</v>
      </c>
      <c r="AC568" s="114">
        <f>+Omaha!F11</f>
        <v>0</v>
      </c>
    </row>
    <row r="569" spans="3:29" ht="13.5" thickBot="1">
      <c r="C569" s="16"/>
      <c r="E569" s="72"/>
      <c r="F569" s="92"/>
      <c r="G569" s="92"/>
      <c r="H569" s="16"/>
      <c r="Q569" s="150">
        <f>+Pumba!A12</f>
        <v>8</v>
      </c>
      <c r="R569" s="23" t="str">
        <f>+Pumba!B12</f>
        <v>Manolo</v>
      </c>
      <c r="S569" s="111">
        <f>+Pumba!C12</f>
        <v>-100000000</v>
      </c>
      <c r="T569" s="100">
        <f>+Pumba!D12</f>
        <v>0</v>
      </c>
      <c r="U569" s="91">
        <f>+Pumba!E12</f>
        <v>0</v>
      </c>
      <c r="V569" s="186">
        <f>+Pumba!F12</f>
        <v>0</v>
      </c>
      <c r="X569" s="23">
        <f>+Omaha!A12</f>
        <v>8</v>
      </c>
      <c r="Y569" s="23" t="str">
        <f>+Omaha!B12</f>
        <v>Katy</v>
      </c>
      <c r="Z569" s="111">
        <f>+Omaha!C12</f>
        <v>-100000000</v>
      </c>
      <c r="AA569" s="90">
        <f>+Omaha!D12</f>
        <v>0</v>
      </c>
      <c r="AB569" s="96">
        <f>+Omaha!E12</f>
        <v>0</v>
      </c>
      <c r="AC569" s="114">
        <f>+Omaha!F12</f>
        <v>0</v>
      </c>
    </row>
    <row r="570" spans="3:29" ht="13.5" thickBot="1">
      <c r="C570" s="16"/>
      <c r="E570" s="72"/>
      <c r="F570" s="92"/>
      <c r="G570" s="92"/>
      <c r="H570" s="16"/>
      <c r="Q570" s="150">
        <f>+Pumba!A13</f>
        <v>9</v>
      </c>
      <c r="R570" s="23" t="str">
        <f>+Pumba!B13</f>
        <v>Mariajo</v>
      </c>
      <c r="S570" s="111">
        <f>+Pumba!C13</f>
        <v>-100000000</v>
      </c>
      <c r="T570" s="100">
        <f>+Pumba!D13</f>
        <v>0</v>
      </c>
      <c r="U570" s="91">
        <f>+Pumba!E13</f>
        <v>0</v>
      </c>
      <c r="V570" s="186">
        <f>+Pumba!F13</f>
        <v>0</v>
      </c>
      <c r="X570" s="23">
        <f>+Omaha!A13</f>
        <v>9</v>
      </c>
      <c r="Y570" s="23" t="str">
        <f>+Omaha!B13</f>
        <v>Manolo</v>
      </c>
      <c r="Z570" s="111">
        <f>+Omaha!C13</f>
        <v>-100000000</v>
      </c>
      <c r="AA570" s="90">
        <f>+Omaha!D13</f>
        <v>0</v>
      </c>
      <c r="AB570" s="96">
        <f>+Omaha!E13</f>
        <v>0</v>
      </c>
      <c r="AC570" s="114">
        <f>+Omaha!F13</f>
        <v>0</v>
      </c>
    </row>
    <row r="571" spans="3:29" ht="13.5" thickBot="1">
      <c r="C571" s="16"/>
      <c r="E571" s="72"/>
      <c r="F571" s="92"/>
      <c r="G571" s="92"/>
      <c r="H571" s="16"/>
      <c r="Q571" s="150">
        <f>+Pumba!A14</f>
        <v>10</v>
      </c>
      <c r="R571" s="23" t="str">
        <f>+Pumba!B14</f>
        <v>Sergi</v>
      </c>
      <c r="S571" s="111">
        <f>+Pumba!C14</f>
        <v>-100000000</v>
      </c>
      <c r="T571" s="100">
        <f>+Pumba!D14</f>
        <v>0</v>
      </c>
      <c r="U571" s="91">
        <f>+Pumba!E14</f>
        <v>0</v>
      </c>
      <c r="V571" s="186">
        <f>+Pumba!F14</f>
        <v>0</v>
      </c>
    </row>
    <row r="572" spans="3:29" ht="13.5" thickBot="1">
      <c r="C572" s="16"/>
      <c r="E572" s="72"/>
      <c r="F572" s="92"/>
      <c r="G572" s="92"/>
      <c r="H572" s="16"/>
      <c r="Q572" s="150">
        <f>+Pumba!A15</f>
        <v>11</v>
      </c>
      <c r="R572" s="23" t="str">
        <f>+Pumba!B15</f>
        <v>Nin</v>
      </c>
      <c r="S572" s="111">
        <f>+Pumba!C15</f>
        <v>-100000000</v>
      </c>
      <c r="T572" s="100">
        <f>+Pumba!D15</f>
        <v>0</v>
      </c>
      <c r="U572" s="91">
        <f>+Pumba!E15</f>
        <v>0</v>
      </c>
      <c r="V572" s="186">
        <f>+Pumba!F15</f>
        <v>0</v>
      </c>
    </row>
    <row r="573" spans="3:29">
      <c r="C573" s="16"/>
      <c r="E573" s="72"/>
      <c r="F573" s="92"/>
      <c r="G573" s="92"/>
      <c r="H573" s="16"/>
    </row>
    <row r="574" spans="3:29">
      <c r="Q574" s="5" t="str">
        <f>+Pocha!A1</f>
        <v>POCHA</v>
      </c>
    </row>
    <row r="575" spans="3:29" ht="13.5" thickBot="1">
      <c r="Q575" s="16"/>
    </row>
    <row r="576" spans="3:29" ht="13.5" thickBot="1">
      <c r="Q576" s="19"/>
      <c r="R576" s="19"/>
      <c r="S576" s="20" t="str">
        <f>+Pocha!C4</f>
        <v>Premi</v>
      </c>
      <c r="T576" s="21" t="str">
        <f>+Pocha!D4</f>
        <v>Punts</v>
      </c>
      <c r="U576" s="21" t="str">
        <f>+Pocha!E4</f>
        <v>Partides</v>
      </c>
      <c r="V576" s="22" t="str">
        <f>+Pocha!F4</f>
        <v>General</v>
      </c>
    </row>
    <row r="577" spans="3:22" ht="13.5" thickBot="1">
      <c r="Q577" s="150">
        <f>+Pocha!A5</f>
        <v>1</v>
      </c>
      <c r="R577" s="23" t="str">
        <f>+Pocha!B5</f>
        <v>alaf</v>
      </c>
      <c r="S577" s="111">
        <f>+Pocha!C5</f>
        <v>-100000000</v>
      </c>
      <c r="T577" s="100">
        <f>+Pocha!D5</f>
        <v>1E-4</v>
      </c>
      <c r="U577" s="91">
        <f>+Pocha!E5</f>
        <v>0</v>
      </c>
      <c r="V577" s="18">
        <f>+Pocha!F5</f>
        <v>0</v>
      </c>
    </row>
    <row r="578" spans="3:22" ht="13.5" thickBot="1">
      <c r="Q578" s="150">
        <f>+Pocha!A6</f>
        <v>2</v>
      </c>
      <c r="R578" s="23" t="str">
        <f>+Pocha!B6</f>
        <v>Jordi</v>
      </c>
      <c r="S578" s="111">
        <f>+Pocha!C6</f>
        <v>-100000000</v>
      </c>
      <c r="T578" s="100">
        <f>+Pocha!D6</f>
        <v>1E-4</v>
      </c>
      <c r="U578" s="91">
        <f>+Pocha!E6</f>
        <v>0</v>
      </c>
      <c r="V578" s="18">
        <f>+Pocha!F6</f>
        <v>0</v>
      </c>
    </row>
    <row r="579" spans="3:22" ht="13.5" thickBot="1">
      <c r="Q579" s="150">
        <f>+Pocha!A7</f>
        <v>3</v>
      </c>
      <c r="R579" s="23" t="str">
        <f>+Pocha!B7</f>
        <v>Grau</v>
      </c>
      <c r="S579" s="111">
        <f>+Pocha!C7</f>
        <v>-100000000</v>
      </c>
      <c r="T579" s="100">
        <f>+Pocha!D7</f>
        <v>1E-4</v>
      </c>
      <c r="U579" s="91">
        <f>+Pocha!E7</f>
        <v>0</v>
      </c>
      <c r="V579" s="18">
        <f>+Pocha!F7</f>
        <v>0</v>
      </c>
    </row>
    <row r="580" spans="3:22" ht="13.5" thickBot="1">
      <c r="Q580" s="150">
        <f>+Pocha!A8</f>
        <v>4</v>
      </c>
      <c r="R580" s="23" t="str">
        <f>+Pocha!B8</f>
        <v>Manel</v>
      </c>
      <c r="S580" s="111">
        <f>+Pocha!C8</f>
        <v>-100000000</v>
      </c>
      <c r="T580" s="100">
        <f>+Pocha!D8</f>
        <v>1E-4</v>
      </c>
      <c r="U580" s="91">
        <f>+Pocha!E8</f>
        <v>0</v>
      </c>
      <c r="V580" s="18">
        <f>+Pocha!F8</f>
        <v>0</v>
      </c>
    </row>
    <row r="581" spans="3:22" ht="13.5" thickBot="1">
      <c r="C581" s="150">
        <f>+Cribbage!A9</f>
        <v>5</v>
      </c>
      <c r="D581" s="23" t="str">
        <f>+Cribbage!B9</f>
        <v>Gemma</v>
      </c>
      <c r="E581" s="111">
        <f>+Cribbage!C9</f>
        <v>2</v>
      </c>
      <c r="F581" s="100">
        <f>+Cribbage!D9</f>
        <v>5</v>
      </c>
      <c r="G581" s="91">
        <f>+Cribbage!E9</f>
        <v>4.2999999999999989</v>
      </c>
      <c r="H581" s="18">
        <f>+Cribbage!G9</f>
        <v>10</v>
      </c>
      <c r="J581" s="23" t="e">
        <f>+#REF!</f>
        <v>#REF!</v>
      </c>
      <c r="K581" s="23" t="e">
        <f>+#REF!</f>
        <v>#REF!</v>
      </c>
      <c r="L581" s="111" t="e">
        <f>+#REF!</f>
        <v>#REF!</v>
      </c>
      <c r="M581" s="100" t="e">
        <f>+#REF!</f>
        <v>#REF!</v>
      </c>
      <c r="N581" s="91" t="e">
        <f>+#REF!</f>
        <v>#REF!</v>
      </c>
      <c r="O581" s="18" t="e">
        <f>+#REF!</f>
        <v>#REF!</v>
      </c>
      <c r="Q581" s="150">
        <f>+Pocha!A9</f>
        <v>5</v>
      </c>
      <c r="R581" s="23" t="str">
        <f>+Pocha!B9</f>
        <v>Mariajo</v>
      </c>
      <c r="S581" s="111">
        <f>+Pocha!C9</f>
        <v>-100000000</v>
      </c>
      <c r="T581" s="100">
        <f>+Pocha!D9</f>
        <v>1E-4</v>
      </c>
      <c r="U581" s="91">
        <f>+Pocha!E9</f>
        <v>0</v>
      </c>
      <c r="V581" s="18">
        <f>+Pocha!F9</f>
        <v>0</v>
      </c>
    </row>
    <row r="599" spans="3:28" ht="13.5" hidden="1" thickBot="1">
      <c r="C599" s="150" t="e">
        <f>+#REF!</f>
        <v>#REF!</v>
      </c>
      <c r="D599" s="23" t="e">
        <f>+#REF!</f>
        <v>#REF!</v>
      </c>
      <c r="E599" s="111" t="e">
        <f>+#REF!</f>
        <v>#REF!</v>
      </c>
      <c r="F599" s="100" t="e">
        <f>+#REF!</f>
        <v>#REF!</v>
      </c>
      <c r="G599" s="91" t="e">
        <f>+#REF!</f>
        <v>#REF!</v>
      </c>
      <c r="H599" s="186" t="e">
        <f>+#REF!</f>
        <v>#REF!</v>
      </c>
      <c r="O599" s="16"/>
      <c r="Q599" s="16"/>
      <c r="X599" s="16"/>
      <c r="Z599" s="72"/>
      <c r="AA599" s="72"/>
      <c r="AB599" s="92"/>
    </row>
    <row r="600" spans="3:28" ht="13.5" hidden="1" thickBot="1">
      <c r="C600" s="150" t="e">
        <f>+#REF!</f>
        <v>#REF!</v>
      </c>
      <c r="D600" s="23" t="e">
        <f>+#REF!</f>
        <v>#REF!</v>
      </c>
      <c r="E600" s="111" t="e">
        <f>+#REF!</f>
        <v>#REF!</v>
      </c>
      <c r="F600" s="100" t="e">
        <f>+#REF!</f>
        <v>#REF!</v>
      </c>
      <c r="G600" s="91" t="e">
        <f>+#REF!</f>
        <v>#REF!</v>
      </c>
      <c r="H600" s="186" t="e">
        <f>+#REF!</f>
        <v>#REF!</v>
      </c>
      <c r="O600" s="16"/>
      <c r="Q600" s="16"/>
      <c r="X600" s="16"/>
      <c r="Z600" s="72"/>
      <c r="AA600" s="72"/>
      <c r="AB600" s="92"/>
    </row>
    <row r="601" spans="3:28" ht="13.5" hidden="1" thickBot="1">
      <c r="C601" s="150" t="e">
        <f>+#REF!</f>
        <v>#REF!</v>
      </c>
      <c r="D601" s="23" t="e">
        <f>+#REF!</f>
        <v>#REF!</v>
      </c>
      <c r="E601" s="111" t="e">
        <f>+#REF!</f>
        <v>#REF!</v>
      </c>
      <c r="F601" s="100" t="e">
        <f>+#REF!</f>
        <v>#REF!</v>
      </c>
      <c r="G601" s="91" t="e">
        <f>+#REF!</f>
        <v>#REF!</v>
      </c>
      <c r="H601" s="186" t="e">
        <f>+#REF!</f>
        <v>#REF!</v>
      </c>
      <c r="O601" s="16"/>
      <c r="Q601" s="16"/>
    </row>
    <row r="602" spans="3:28">
      <c r="Q602" s="16"/>
    </row>
    <row r="603" spans="3:28">
      <c r="Q603" s="16"/>
    </row>
    <row r="604" spans="3:28">
      <c r="Q604" s="5" t="str">
        <f>+Canasta!A1</f>
        <v>CANASTA</v>
      </c>
      <c r="V604" s="16"/>
    </row>
    <row r="605" spans="3:28" ht="13.5" thickBot="1">
      <c r="V605" s="16"/>
    </row>
    <row r="606" spans="3:28" ht="13.5" thickBot="1">
      <c r="Q606" s="66"/>
      <c r="R606" s="66"/>
      <c r="S606" s="67" t="str">
        <f>+Canasta!C4</f>
        <v>Premi</v>
      </c>
      <c r="T606" s="67" t="str">
        <f>+Canasta!D4</f>
        <v>Punts</v>
      </c>
      <c r="U606" s="67" t="str">
        <f>+Canasta!E4</f>
        <v>Partides</v>
      </c>
      <c r="V606" s="68" t="str">
        <f>+Canasta!F4</f>
        <v>General</v>
      </c>
    </row>
    <row r="607" spans="3:28" ht="13.5" thickBot="1">
      <c r="Q607" s="23">
        <f>+Canasta!A5</f>
        <v>1</v>
      </c>
      <c r="R607" s="23" t="str">
        <f>+Canasta!B5</f>
        <v>Mariajo</v>
      </c>
      <c r="S607" s="111">
        <f>+Canasta!C5</f>
        <v>110</v>
      </c>
      <c r="T607" s="90">
        <f>+Canasta!D5</f>
        <v>643.77049180327867</v>
      </c>
      <c r="U607" s="96">
        <f>+Canasta!E5</f>
        <v>61</v>
      </c>
      <c r="V607" s="186">
        <f>+Canasta!F5</f>
        <v>80</v>
      </c>
    </row>
    <row r="608" spans="3:28" ht="13.5" thickBot="1">
      <c r="Q608" s="23">
        <f>+Canasta!A6</f>
        <v>2</v>
      </c>
      <c r="R608" s="23" t="str">
        <f>+Canasta!B6</f>
        <v>Beli</v>
      </c>
      <c r="S608" s="111">
        <f>+Canasta!C6</f>
        <v>50</v>
      </c>
      <c r="T608" s="90">
        <f>+Canasta!D6</f>
        <v>139.18181818181819</v>
      </c>
      <c r="U608" s="91">
        <f>+Canasta!E6</f>
        <v>55</v>
      </c>
      <c r="V608" s="186">
        <f>+Canasta!F6</f>
        <v>40</v>
      </c>
    </row>
    <row r="609" spans="10:22" ht="13.5" thickBot="1">
      <c r="Q609" s="23">
        <f>+Canasta!A7</f>
        <v>3</v>
      </c>
      <c r="R609" s="23" t="str">
        <f>+Canasta!B7</f>
        <v>Juani</v>
      </c>
      <c r="S609" s="111">
        <f>+Canasta!C7</f>
        <v>20</v>
      </c>
      <c r="T609" s="90">
        <f>+Canasta!D7</f>
        <v>53.642857142857146</v>
      </c>
      <c r="U609" s="91">
        <f>+Canasta!E7</f>
        <v>35</v>
      </c>
      <c r="V609" s="186">
        <f>+Canasta!F7</f>
        <v>20</v>
      </c>
    </row>
    <row r="610" spans="10:22" ht="13.5" thickBot="1">
      <c r="Q610" s="23">
        <f>+Canasta!A8</f>
        <v>4</v>
      </c>
      <c r="R610" s="23" t="str">
        <f>+Canasta!B8</f>
        <v>Mari</v>
      </c>
      <c r="S610" s="111">
        <f>+Canasta!C8</f>
        <v>-40</v>
      </c>
      <c r="T610" s="90">
        <f>+Canasta!D8</f>
        <v>-858.75</v>
      </c>
      <c r="U610" s="91">
        <f>+Canasta!E8</f>
        <v>28</v>
      </c>
      <c r="V610" s="186">
        <f>+Canasta!F8</f>
        <v>10</v>
      </c>
    </row>
    <row r="611" spans="10:22" ht="13.5" thickBot="1">
      <c r="Q611" s="23">
        <f>+Canasta!A9</f>
        <v>5</v>
      </c>
      <c r="R611" s="23" t="str">
        <f>+Canasta!B9</f>
        <v>Tere</v>
      </c>
      <c r="S611" s="111">
        <f>+Canasta!C9</f>
        <v>-60</v>
      </c>
      <c r="T611" s="90">
        <f>+Canasta!D9</f>
        <v>-70.380434782608702</v>
      </c>
      <c r="U611" s="91">
        <f>+Canasta!E9</f>
        <v>46</v>
      </c>
      <c r="V611" s="186">
        <f>+Canasta!F9</f>
        <v>5</v>
      </c>
    </row>
    <row r="612" spans="10:22" ht="13.5" thickBot="1">
      <c r="O612" s="16"/>
      <c r="Q612" s="23">
        <f>+Canasta!A10</f>
        <v>6</v>
      </c>
      <c r="R612" s="23" t="str">
        <f>+Canasta!B10</f>
        <v>Mayte</v>
      </c>
      <c r="S612" s="111">
        <f>+Canasta!C10</f>
        <v>-80</v>
      </c>
      <c r="T612" s="90">
        <f>+Canasta!D10</f>
        <v>-789.23076923076928</v>
      </c>
      <c r="U612" s="91">
        <f>+Canasta!E10</f>
        <v>26</v>
      </c>
      <c r="V612" s="186">
        <f>+Canasta!F10</f>
        <v>0</v>
      </c>
    </row>
    <row r="613" spans="10:22">
      <c r="Q613" s="16"/>
    </row>
    <row r="614" spans="10:22">
      <c r="Q614" s="16"/>
    </row>
    <row r="615" spans="10:22">
      <c r="Q615" s="16"/>
    </row>
    <row r="616" spans="10:22">
      <c r="Q616" s="16"/>
    </row>
    <row r="617" spans="10:22">
      <c r="Q617" s="16"/>
    </row>
    <row r="618" spans="10:22">
      <c r="Q618" s="16"/>
    </row>
    <row r="619" spans="10:22">
      <c r="Q619" s="16"/>
    </row>
    <row r="620" spans="10:22" ht="13.5" thickBot="1">
      <c r="J620" s="150">
        <f>+Escombra!A7</f>
        <v>3</v>
      </c>
      <c r="K620" s="23" t="str">
        <f>+Escombra!B7</f>
        <v>Núria</v>
      </c>
      <c r="L620" s="111">
        <f>+Escombra!C7</f>
        <v>2</v>
      </c>
      <c r="M620" s="100">
        <f>+Escombra!D7</f>
        <v>5</v>
      </c>
      <c r="N620" s="91">
        <f>+Escombra!E7</f>
        <v>0</v>
      </c>
      <c r="O620" s="186">
        <f>+Escombra!F7</f>
        <v>31</v>
      </c>
      <c r="Q620" s="16"/>
    </row>
    <row r="621" spans="10:22" ht="13.5" thickBot="1">
      <c r="J621" s="150">
        <f>+Escombra!A8</f>
        <v>4</v>
      </c>
      <c r="K621" s="23" t="str">
        <f>+Escombra!B8</f>
        <v>Gemma</v>
      </c>
      <c r="L621" s="111">
        <f>+Escombra!C8</f>
        <v>1</v>
      </c>
      <c r="M621" s="100">
        <f>+Escombra!D8</f>
        <v>5</v>
      </c>
      <c r="N621" s="91">
        <f>+Escombra!E8</f>
        <v>-10</v>
      </c>
      <c r="O621" s="186">
        <f>+Escombra!F8</f>
        <v>17</v>
      </c>
      <c r="Q621" s="16"/>
    </row>
    <row r="622" spans="10:22">
      <c r="Q622" s="16"/>
    </row>
    <row r="623" spans="10:22">
      <c r="Q623" s="16"/>
    </row>
    <row r="624" spans="10:22">
      <c r="Q624" s="16"/>
    </row>
    <row r="625" spans="3:29">
      <c r="Q625" s="16"/>
    </row>
    <row r="626" spans="3:29">
      <c r="Q626" s="16"/>
    </row>
    <row r="627" spans="3:29">
      <c r="Q627" s="16"/>
    </row>
    <row r="628" spans="3:29">
      <c r="Q628" s="16"/>
    </row>
    <row r="629" spans="3:29">
      <c r="Q629" s="16"/>
    </row>
    <row r="630" spans="3:29">
      <c r="C630" s="5" t="str">
        <f>+Portugués!A1</f>
        <v>PORTUGUÉS</v>
      </c>
      <c r="X630" s="5" t="str">
        <f>+Tute!A1</f>
        <v>SUBHASTAT</v>
      </c>
      <c r="Y630" s="5"/>
    </row>
    <row r="631" spans="3:29" ht="13.5" thickBot="1">
      <c r="X631" s="5"/>
      <c r="Y631" s="5"/>
    </row>
    <row r="632" spans="3:29" ht="13.5" thickBot="1">
      <c r="C632" s="66"/>
      <c r="D632" s="66"/>
      <c r="E632" s="67" t="str">
        <f>+Portugués!C4</f>
        <v>Premi</v>
      </c>
      <c r="F632" s="67" t="str">
        <f>+Portugués!D4</f>
        <v>Punts</v>
      </c>
      <c r="G632" s="67" t="str">
        <f>+Portugués!E4</f>
        <v>Partides</v>
      </c>
      <c r="H632" s="68" t="str">
        <f>+Portugués!F4</f>
        <v>General</v>
      </c>
      <c r="X632" s="66"/>
      <c r="Y632" s="66"/>
      <c r="Z632" s="67" t="str">
        <f>+Tute!C4</f>
        <v>Premi</v>
      </c>
      <c r="AA632" s="67" t="str">
        <f>+Tute!D4</f>
        <v>Punts</v>
      </c>
      <c r="AB632" s="67" t="str">
        <f>+Tute!E4</f>
        <v>Partides</v>
      </c>
      <c r="AC632" s="68" t="str">
        <f>+Tute!F4</f>
        <v>General</v>
      </c>
    </row>
    <row r="633" spans="3:29" ht="13.5" thickBot="1">
      <c r="C633" s="150">
        <f>+Portugués!A5</f>
        <v>1</v>
      </c>
      <c r="D633" s="23" t="str">
        <f>+Portugués!B5</f>
        <v>Manolo</v>
      </c>
      <c r="E633" s="111">
        <f>+Portugués!C5</f>
        <v>-100000000</v>
      </c>
      <c r="F633" s="100">
        <f>+Portugués!D5</f>
        <v>1E-4</v>
      </c>
      <c r="G633" s="96">
        <f>+Portugués!E5</f>
        <v>0</v>
      </c>
      <c r="H633" s="18">
        <f>+Portugués!F5</f>
        <v>0</v>
      </c>
      <c r="X633" s="23">
        <f>+Tute!A5</f>
        <v>1</v>
      </c>
      <c r="Y633" s="23" t="str">
        <f>+Tute!B5</f>
        <v>Sebas</v>
      </c>
      <c r="Z633" s="111">
        <f>+Tute!C5</f>
        <v>14</v>
      </c>
      <c r="AA633" s="90">
        <f>+Tute!D5</f>
        <v>1142.5</v>
      </c>
      <c r="AB633" s="96">
        <f>+Tute!E5</f>
        <v>2</v>
      </c>
      <c r="AC633" s="114">
        <f>+Tute!F5</f>
        <v>0</v>
      </c>
    </row>
    <row r="634" spans="3:29" ht="13.5" thickBot="1">
      <c r="C634" s="150">
        <f>+Portugués!A6</f>
        <v>2</v>
      </c>
      <c r="D634" s="23" t="str">
        <f>+Portugués!B6</f>
        <v>Goretti</v>
      </c>
      <c r="E634" s="111">
        <f>+Portugués!C6</f>
        <v>-100000000</v>
      </c>
      <c r="F634" s="100">
        <f>+Portugués!D6</f>
        <v>1E-4</v>
      </c>
      <c r="G634" s="91">
        <f>+Portugués!E6</f>
        <v>0</v>
      </c>
      <c r="H634" s="18">
        <f>+Portugués!F6</f>
        <v>0</v>
      </c>
      <c r="X634" s="23">
        <f>+Tute!A6</f>
        <v>2</v>
      </c>
      <c r="Y634" s="23" t="str">
        <f>+Tute!B6</f>
        <v>Tito</v>
      </c>
      <c r="Z634" s="111">
        <f>+Tute!C6</f>
        <v>10</v>
      </c>
      <c r="AA634" s="90">
        <f>+Tute!D6</f>
        <v>1260</v>
      </c>
      <c r="AB634" s="96">
        <f>+Tute!E6</f>
        <v>1</v>
      </c>
      <c r="AC634" s="114">
        <f>+Tute!F6</f>
        <v>0</v>
      </c>
    </row>
    <row r="635" spans="3:29" ht="13.5" thickBot="1">
      <c r="C635" s="150">
        <f>+Portugués!A7</f>
        <v>3</v>
      </c>
      <c r="D635" s="23" t="str">
        <f>+Portugués!B7</f>
        <v>Grau</v>
      </c>
      <c r="E635" s="111">
        <f>+Portugués!C7</f>
        <v>-100000000</v>
      </c>
      <c r="F635" s="100">
        <f>+Portugués!D7</f>
        <v>1E-4</v>
      </c>
      <c r="G635" s="91">
        <f>+Portugués!E7</f>
        <v>0</v>
      </c>
      <c r="H635" s="18">
        <f>+Portugués!F7</f>
        <v>0</v>
      </c>
      <c r="X635" s="23">
        <f>+Tute!A7</f>
        <v>3</v>
      </c>
      <c r="Y635" s="23" t="str">
        <f>+Tute!B7</f>
        <v>Goretti</v>
      </c>
      <c r="Z635" s="111">
        <f>+Tute!C7</f>
        <v>0</v>
      </c>
      <c r="AA635" s="90">
        <f>+Tute!D7</f>
        <v>145</v>
      </c>
      <c r="AB635" s="96">
        <f>+Tute!E7</f>
        <v>2</v>
      </c>
      <c r="AC635" s="114">
        <f>+Tute!F7</f>
        <v>0</v>
      </c>
    </row>
    <row r="636" spans="3:29" ht="13.5" thickBot="1">
      <c r="C636" s="150">
        <f>+Portugués!A8</f>
        <v>4</v>
      </c>
      <c r="D636" s="23" t="str">
        <f>+Portugués!B8</f>
        <v>Mercè</v>
      </c>
      <c r="E636" s="111">
        <f>+Portugués!C8</f>
        <v>-100000000</v>
      </c>
      <c r="F636" s="100">
        <f>+Portugués!D8</f>
        <v>1E-4</v>
      </c>
      <c r="G636" s="91">
        <f>+Portugués!E8</f>
        <v>0</v>
      </c>
      <c r="H636" s="18">
        <f>+Portugués!F8</f>
        <v>0</v>
      </c>
    </row>
    <row r="637" spans="3:29" ht="13.5" thickBot="1">
      <c r="C637" s="150">
        <f>+Portugués!A9</f>
        <v>5</v>
      </c>
      <c r="D637" s="23" t="str">
        <f>+Portugués!B9</f>
        <v>Jordi</v>
      </c>
      <c r="E637" s="111">
        <f>+Portugués!C9</f>
        <v>-100000000</v>
      </c>
      <c r="F637" s="100">
        <f>+Portugués!D9</f>
        <v>1E-4</v>
      </c>
      <c r="G637" s="91">
        <f>+Portugués!E9</f>
        <v>0</v>
      </c>
      <c r="H637" s="18">
        <f>+Portugués!F9</f>
        <v>0</v>
      </c>
    </row>
    <row r="638" spans="3:29" ht="13.5" thickBot="1">
      <c r="C638" s="150">
        <f>+Portugués!A10</f>
        <v>6</v>
      </c>
      <c r="D638" s="23" t="str">
        <f>+Portugués!B10</f>
        <v>Joan Carles</v>
      </c>
      <c r="E638" s="111">
        <f>+Portugués!C10</f>
        <v>-100000000</v>
      </c>
      <c r="F638" s="100">
        <f>+Portugués!D10</f>
        <v>1E-4</v>
      </c>
      <c r="G638" s="91">
        <f>+Portugués!E10</f>
        <v>0</v>
      </c>
      <c r="H638" s="18">
        <f>+Portugués!F10</f>
        <v>0</v>
      </c>
    </row>
    <row r="639" spans="3:29" ht="13.5" thickBot="1">
      <c r="C639" s="150">
        <f>+Portugués!A11</f>
        <v>7</v>
      </c>
      <c r="D639" s="23" t="str">
        <f>+Portugués!B11</f>
        <v>Mariajo</v>
      </c>
      <c r="E639" s="111">
        <f>+Portugués!C11</f>
        <v>-100000000</v>
      </c>
      <c r="F639" s="100">
        <f>+Portugués!D11</f>
        <v>1E-4</v>
      </c>
      <c r="G639" s="91">
        <f>+Portugués!E11</f>
        <v>0</v>
      </c>
      <c r="H639" s="18">
        <f>+Portugués!F11</f>
        <v>0</v>
      </c>
    </row>
    <row r="640" spans="3:29">
      <c r="Q640" s="16"/>
    </row>
    <row r="641" spans="17:22">
      <c r="Q641" s="16"/>
    </row>
    <row r="643" spans="17:22" hidden="1"/>
    <row r="653" spans="17:22" ht="13.5" thickBot="1">
      <c r="Q653" s="23">
        <f>+Texas!A12</f>
        <v>8</v>
      </c>
      <c r="R653" s="23" t="str">
        <f>+Texas!B12</f>
        <v>Grau</v>
      </c>
      <c r="S653" s="111">
        <f>+Texas!C12</f>
        <v>-100000000</v>
      </c>
      <c r="T653" s="90">
        <f>+Texas!D12</f>
        <v>0</v>
      </c>
      <c r="U653" s="91">
        <f>+Texas!E12</f>
        <v>0</v>
      </c>
      <c r="V653" s="18">
        <f>+Texas!F12</f>
        <v>0</v>
      </c>
    </row>
    <row r="654" spans="17:22" ht="13.5" thickBot="1">
      <c r="Q654" s="23">
        <f>+Texas!A13</f>
        <v>9</v>
      </c>
      <c r="R654" s="23" t="str">
        <f>+Texas!B13</f>
        <v>Iglesias</v>
      </c>
      <c r="S654" s="111">
        <f>+Texas!C13</f>
        <v>-100000000</v>
      </c>
      <c r="T654" s="90">
        <f>+Texas!D13</f>
        <v>0</v>
      </c>
      <c r="U654" s="91">
        <f>+Texas!E13</f>
        <v>0</v>
      </c>
      <c r="V654" s="18">
        <f>+Texas!F13</f>
        <v>0</v>
      </c>
    </row>
    <row r="655" spans="17:22">
      <c r="Q655" s="16"/>
    </row>
    <row r="656" spans="17:22">
      <c r="Q656" s="16"/>
    </row>
    <row r="657" spans="4:17">
      <c r="Q657" s="16"/>
    </row>
    <row r="658" spans="4:17">
      <c r="Q658" s="16"/>
    </row>
    <row r="659" spans="4:17">
      <c r="Q659" s="16"/>
    </row>
    <row r="660" spans="4:17">
      <c r="Q660" s="16"/>
    </row>
    <row r="661" spans="4:17">
      <c r="Q661" s="16"/>
    </row>
    <row r="662" spans="4:17">
      <c r="Q662" s="16"/>
    </row>
    <row r="663" spans="4:17">
      <c r="Q663" s="16"/>
    </row>
    <row r="664" spans="4:17">
      <c r="Q664" s="16"/>
    </row>
    <row r="665" spans="4:17">
      <c r="Q665" s="16"/>
    </row>
    <row r="666" spans="4:17">
      <c r="Q666" s="16"/>
    </row>
    <row r="667" spans="4:17">
      <c r="Q667" s="16"/>
    </row>
    <row r="668" spans="4:17">
      <c r="Q668" s="16"/>
    </row>
    <row r="669" spans="4:17">
      <c r="D669" s="5"/>
    </row>
    <row r="674" spans="3:28">
      <c r="Q674" s="65"/>
      <c r="R674" s="65"/>
      <c r="S674" s="65"/>
      <c r="T674" s="65"/>
      <c r="U674" s="65"/>
      <c r="V674" s="65"/>
    </row>
    <row r="675" spans="3:28">
      <c r="Q675" s="65"/>
      <c r="R675" s="65"/>
      <c r="S675" s="65"/>
      <c r="T675" s="65"/>
      <c r="U675" s="65"/>
      <c r="V675" s="65"/>
    </row>
    <row r="676" spans="3:28">
      <c r="Q676" s="65"/>
      <c r="R676" s="65"/>
      <c r="S676" s="193"/>
      <c r="T676" s="161"/>
      <c r="U676" s="194"/>
      <c r="V676" s="65"/>
    </row>
    <row r="677" spans="3:28">
      <c r="Q677" s="65"/>
      <c r="R677" s="65"/>
      <c r="S677" s="193"/>
      <c r="T677" s="161"/>
      <c r="U677" s="194"/>
      <c r="V677" s="65"/>
    </row>
    <row r="678" spans="3:28" ht="13.5" thickBot="1">
      <c r="C678" s="23" t="e">
        <f>+#REF!</f>
        <v>#REF!</v>
      </c>
      <c r="D678" s="23" t="e">
        <f>+#REF!</f>
        <v>#REF!</v>
      </c>
      <c r="E678" s="111" t="e">
        <f>+#REF!</f>
        <v>#REF!</v>
      </c>
      <c r="F678" s="100" t="e">
        <f>+#REF!</f>
        <v>#REF!</v>
      </c>
      <c r="G678" s="91" t="e">
        <f>+#REF!</f>
        <v>#REF!</v>
      </c>
      <c r="H678" s="18" t="e">
        <f>+#REF!</f>
        <v>#REF!</v>
      </c>
      <c r="Q678" s="65"/>
      <c r="R678" s="65"/>
      <c r="S678" s="193"/>
      <c r="T678" s="161"/>
      <c r="U678" s="194"/>
      <c r="V678" s="65"/>
    </row>
    <row r="679" spans="3:28" ht="13.5" thickBot="1">
      <c r="C679" s="23" t="e">
        <f>+#REF!</f>
        <v>#REF!</v>
      </c>
      <c r="D679" s="23" t="e">
        <f>+#REF!</f>
        <v>#REF!</v>
      </c>
      <c r="E679" s="111" t="e">
        <f>+#REF!</f>
        <v>#REF!</v>
      </c>
      <c r="F679" s="100" t="e">
        <f>+#REF!</f>
        <v>#REF!</v>
      </c>
      <c r="G679" s="91" t="e">
        <f>+#REF!</f>
        <v>#REF!</v>
      </c>
      <c r="H679" s="18" t="e">
        <f>+#REF!</f>
        <v>#REF!</v>
      </c>
      <c r="Q679" s="65"/>
      <c r="R679" s="65"/>
      <c r="S679" s="193"/>
      <c r="T679" s="161"/>
      <c r="U679" s="194"/>
      <c r="V679" s="65"/>
      <c r="X679" s="16"/>
      <c r="Z679" s="72"/>
      <c r="AA679" s="72"/>
      <c r="AB679" s="92"/>
    </row>
    <row r="680" spans="3:28">
      <c r="Q680" s="65"/>
      <c r="R680" s="65"/>
      <c r="S680" s="65"/>
      <c r="T680" s="65"/>
      <c r="U680" s="65"/>
      <c r="V680" s="65"/>
      <c r="X680" s="16"/>
      <c r="Z680" s="72"/>
      <c r="AA680" s="72"/>
      <c r="AB680" s="92"/>
    </row>
    <row r="682" spans="3:28">
      <c r="Q682" s="5" t="e">
        <f>+#REF!</f>
        <v>#REF!</v>
      </c>
      <c r="R682" s="65"/>
      <c r="S682" s="65"/>
      <c r="T682" s="65"/>
      <c r="U682" s="65"/>
      <c r="V682" s="65"/>
    </row>
    <row r="683" spans="3:28" ht="13.5" thickBot="1">
      <c r="Q683" s="65"/>
      <c r="R683" s="65"/>
      <c r="S683" s="65"/>
      <c r="T683" s="65"/>
      <c r="U683" s="65"/>
      <c r="V683" s="65"/>
    </row>
    <row r="684" spans="3:28" ht="13.5" thickBot="1">
      <c r="Q684" s="115"/>
      <c r="R684" s="115"/>
      <c r="S684" s="116" t="e">
        <f>+#REF!</f>
        <v>#REF!</v>
      </c>
      <c r="T684" s="116" t="e">
        <f>+#REF!</f>
        <v>#REF!</v>
      </c>
      <c r="U684" s="116" t="e">
        <f>+#REF!</f>
        <v>#REF!</v>
      </c>
      <c r="V684" s="117" t="e">
        <f>+#REF!</f>
        <v>#REF!</v>
      </c>
    </row>
    <row r="685" spans="3:28" ht="13.5" thickBot="1">
      <c r="Q685" s="150" t="e">
        <f>+#REF!</f>
        <v>#REF!</v>
      </c>
      <c r="R685" s="19" t="e">
        <f>+#REF!</f>
        <v>#REF!</v>
      </c>
      <c r="S685" s="133" t="e">
        <f>+#REF!</f>
        <v>#REF!</v>
      </c>
      <c r="T685" s="134" t="e">
        <f>+#REF!</f>
        <v>#REF!</v>
      </c>
      <c r="U685" s="135" t="e">
        <f>+#REF!</f>
        <v>#REF!</v>
      </c>
      <c r="V685" s="22" t="e">
        <f>+#REF!</f>
        <v>#REF!</v>
      </c>
    </row>
    <row r="686" spans="3:28" ht="13.5" thickBot="1">
      <c r="Q686" s="150" t="e">
        <f>+#REF!</f>
        <v>#REF!</v>
      </c>
      <c r="R686" s="23" t="e">
        <f>+#REF!</f>
        <v>#REF!</v>
      </c>
      <c r="S686" s="111" t="e">
        <f>+#REF!</f>
        <v>#REF!</v>
      </c>
      <c r="T686" s="100" t="e">
        <f>+#REF!</f>
        <v>#REF!</v>
      </c>
      <c r="U686" s="91" t="e">
        <f>+#REF!</f>
        <v>#REF!</v>
      </c>
      <c r="V686" s="18" t="e">
        <f>+#REF!</f>
        <v>#REF!</v>
      </c>
    </row>
    <row r="687" spans="3:28" ht="13.5" thickBot="1">
      <c r="Q687" s="150" t="e">
        <f>+#REF!</f>
        <v>#REF!</v>
      </c>
      <c r="R687" s="23" t="e">
        <f>+#REF!</f>
        <v>#REF!</v>
      </c>
      <c r="S687" s="111" t="e">
        <f>+#REF!</f>
        <v>#REF!</v>
      </c>
      <c r="T687" s="100" t="e">
        <f>+#REF!</f>
        <v>#REF!</v>
      </c>
      <c r="U687" s="91" t="e">
        <f>+#REF!</f>
        <v>#REF!</v>
      </c>
      <c r="V687" s="18" t="e">
        <f>+#REF!</f>
        <v>#REF!</v>
      </c>
    </row>
    <row r="688" spans="3:28" ht="13.5" thickBot="1">
      <c r="J688" s="16"/>
      <c r="L688" s="72"/>
      <c r="M688" s="72"/>
      <c r="N688" s="92"/>
      <c r="Q688" s="150" t="e">
        <f>+#REF!</f>
        <v>#REF!</v>
      </c>
      <c r="R688" s="23" t="e">
        <f>+#REF!</f>
        <v>#REF!</v>
      </c>
      <c r="S688" s="111" t="e">
        <f>+#REF!</f>
        <v>#REF!</v>
      </c>
      <c r="T688" s="100" t="e">
        <f>+#REF!</f>
        <v>#REF!</v>
      </c>
      <c r="U688" s="91" t="e">
        <f>+#REF!</f>
        <v>#REF!</v>
      </c>
      <c r="V688" s="18" t="e">
        <f>+#REF!</f>
        <v>#REF!</v>
      </c>
    </row>
    <row r="689" spans="3:29">
      <c r="J689" s="16"/>
      <c r="L689" s="72"/>
      <c r="M689" s="72"/>
      <c r="N689" s="92"/>
    </row>
    <row r="690" spans="3:29">
      <c r="J690" s="16"/>
      <c r="L690" s="72"/>
      <c r="M690" s="72"/>
      <c r="N690" s="92"/>
    </row>
    <row r="691" spans="3:29">
      <c r="J691" s="16"/>
      <c r="L691" s="72"/>
      <c r="M691" s="72"/>
      <c r="N691" s="92"/>
    </row>
    <row r="692" spans="3:29">
      <c r="J692" s="16"/>
      <c r="L692" s="72"/>
      <c r="M692" s="72"/>
      <c r="N692" s="92"/>
    </row>
    <row r="693" spans="3:29" ht="13.5" thickBot="1">
      <c r="C693" s="23">
        <f>+Texas!A12</f>
        <v>8</v>
      </c>
      <c r="D693" s="23" t="str">
        <f>+Texas!B12</f>
        <v>Grau</v>
      </c>
      <c r="E693" s="111">
        <f>+Texas!C12</f>
        <v>-100000000</v>
      </c>
      <c r="F693" s="90">
        <f>+Texas!D12</f>
        <v>0</v>
      </c>
      <c r="G693" s="91">
        <f>+Texas!E12</f>
        <v>0</v>
      </c>
      <c r="H693" s="18">
        <f>+Texas!F12</f>
        <v>0</v>
      </c>
      <c r="K693" s="5"/>
    </row>
    <row r="698" spans="3:29">
      <c r="J698" s="16"/>
      <c r="L698" s="72"/>
      <c r="M698" s="72"/>
      <c r="N698" s="92"/>
    </row>
    <row r="700" spans="3:29">
      <c r="X700" s="5" t="s">
        <v>21</v>
      </c>
    </row>
    <row r="702" spans="3:29" ht="13.5" thickBot="1"/>
    <row r="703" spans="3:29" ht="13.5" thickBot="1">
      <c r="X703" s="66">
        <f>+Pocha!A4</f>
        <v>0</v>
      </c>
      <c r="Y703" s="66">
        <f>+Pocha!B4</f>
        <v>0</v>
      </c>
      <c r="Z703" s="66" t="str">
        <f>+Pocha!C4</f>
        <v>Premi</v>
      </c>
      <c r="AA703" s="66" t="str">
        <f>+Pocha!D4</f>
        <v>Punts</v>
      </c>
      <c r="AB703" s="66" t="str">
        <f>+Pocha!E4</f>
        <v>Partides</v>
      </c>
      <c r="AC703" s="66" t="str">
        <f>+Pocha!F4</f>
        <v>General</v>
      </c>
    </row>
    <row r="704" spans="3:29" ht="13.5" thickBot="1">
      <c r="X704" s="66">
        <f>+Pocha!A5</f>
        <v>1</v>
      </c>
      <c r="Y704" s="111" t="str">
        <f>+Pocha!B5</f>
        <v>alaf</v>
      </c>
      <c r="Z704" s="90">
        <f>+Pocha!C5</f>
        <v>-100000000</v>
      </c>
      <c r="AA704" s="96">
        <f>+Pocha!D5</f>
        <v>1E-4</v>
      </c>
      <c r="AB704" s="136">
        <f>+Pocha!E5</f>
        <v>0</v>
      </c>
      <c r="AC704" s="66">
        <f>+Pocha!F5</f>
        <v>0</v>
      </c>
    </row>
    <row r="705" spans="3:29" ht="13.5" thickBot="1">
      <c r="X705" s="66">
        <f>+Pocha!A6</f>
        <v>2</v>
      </c>
      <c r="Y705" s="111" t="str">
        <f>+Pocha!B6</f>
        <v>Jordi</v>
      </c>
      <c r="Z705" s="90">
        <f>+Pocha!C6</f>
        <v>-100000000</v>
      </c>
      <c r="AA705" s="96">
        <f>+Pocha!D6</f>
        <v>1E-4</v>
      </c>
      <c r="AB705" s="136">
        <f>+Pocha!E6</f>
        <v>0</v>
      </c>
      <c r="AC705" s="66">
        <f>+Pocha!F6</f>
        <v>0</v>
      </c>
    </row>
    <row r="706" spans="3:29" ht="13.5" thickBot="1">
      <c r="X706" s="66">
        <f>+Pocha!A7</f>
        <v>3</v>
      </c>
      <c r="Y706" s="111" t="str">
        <f>+Pocha!B7</f>
        <v>Grau</v>
      </c>
      <c r="Z706" s="100">
        <f>+Pocha!C7</f>
        <v>-100000000</v>
      </c>
      <c r="AA706" s="91">
        <f>+Pocha!D7</f>
        <v>1E-4</v>
      </c>
      <c r="AB706" s="136">
        <f>+Pocha!E7</f>
        <v>0</v>
      </c>
      <c r="AC706" s="66">
        <f>+Pocha!F7</f>
        <v>0</v>
      </c>
    </row>
    <row r="707" spans="3:29" ht="13.5" thickBot="1">
      <c r="X707" s="66">
        <f>+Pocha!A8</f>
        <v>4</v>
      </c>
      <c r="Y707" s="111" t="str">
        <f>+Pocha!B8</f>
        <v>Manel</v>
      </c>
      <c r="Z707" s="100">
        <f>+Pocha!C8</f>
        <v>-100000000</v>
      </c>
      <c r="AA707" s="91">
        <f>+Pocha!D8</f>
        <v>1E-4</v>
      </c>
      <c r="AB707" s="136">
        <f>+Pocha!E8</f>
        <v>0</v>
      </c>
      <c r="AC707" s="66">
        <f>+Pocha!F8</f>
        <v>0</v>
      </c>
    </row>
    <row r="710" spans="3:29" ht="13.5" thickBot="1">
      <c r="J710" s="150">
        <v>4</v>
      </c>
      <c r="K710" s="23" t="str">
        <f>+'Tute cabrò'!B8</f>
        <v>Sebas</v>
      </c>
      <c r="L710" s="111">
        <f>+'Tute cabrò'!C8</f>
        <v>10</v>
      </c>
      <c r="M710" s="100">
        <f>+'Tute cabrò'!D8</f>
        <v>1.6</v>
      </c>
      <c r="N710" s="91">
        <f>+'Tute cabrò'!E8</f>
        <v>10</v>
      </c>
      <c r="O710" s="18">
        <f>+'Tute cabrò'!F8</f>
        <v>10</v>
      </c>
      <c r="S710" s="72"/>
      <c r="T710" s="92"/>
      <c r="U710" s="92"/>
    </row>
    <row r="711" spans="3:29">
      <c r="J711" s="72"/>
      <c r="K711" s="72"/>
      <c r="L711" s="92"/>
      <c r="S711" s="72"/>
      <c r="T711" s="92"/>
      <c r="U711" s="92"/>
    </row>
    <row r="712" spans="3:29">
      <c r="C712" s="16"/>
      <c r="D712" s="52"/>
      <c r="E712" s="72"/>
      <c r="F712" s="92"/>
      <c r="G712" s="92"/>
      <c r="J712" s="72"/>
      <c r="K712" s="72"/>
      <c r="L712" s="92"/>
      <c r="S712" s="72"/>
      <c r="T712" s="92"/>
      <c r="U712" s="92"/>
    </row>
    <row r="713" spans="3:29">
      <c r="J713" s="72"/>
      <c r="K713" s="72"/>
      <c r="L713" s="92"/>
    </row>
    <row r="714" spans="3:29">
      <c r="C714" s="5" t="str">
        <f>+Pocha!A1</f>
        <v>POCHA</v>
      </c>
      <c r="J714" s="5" t="str">
        <f>+Cribbage!A1</f>
        <v>CRIBBAGE</v>
      </c>
    </row>
    <row r="715" spans="3:29">
      <c r="J715" s="5"/>
    </row>
    <row r="716" spans="3:29" ht="13.5" thickBot="1"/>
    <row r="717" spans="3:29" ht="13.5" thickBot="1">
      <c r="C717" s="66"/>
      <c r="D717" s="66"/>
      <c r="E717" s="67" t="str">
        <f>+Pocha!C4</f>
        <v>Premi</v>
      </c>
      <c r="F717" s="67" t="str">
        <f>+Pocha!D4</f>
        <v>Punts</v>
      </c>
      <c r="G717" s="67" t="str">
        <f>+Pocha!E4</f>
        <v>Partides</v>
      </c>
      <c r="H717" s="68" t="str">
        <f>+Pocha!F4</f>
        <v>General</v>
      </c>
      <c r="J717" s="66"/>
      <c r="K717" s="66"/>
      <c r="L717" s="67" t="str">
        <f>+Cribbage!C4</f>
        <v>Premi</v>
      </c>
      <c r="M717" s="67" t="str">
        <f>+Cribbage!D4</f>
        <v>Reptes</v>
      </c>
      <c r="N717" s="67" t="str">
        <f>+Cribbage!E4</f>
        <v>Punts</v>
      </c>
      <c r="O717" s="68" t="str">
        <f>+Cribbage!G4</f>
        <v>General</v>
      </c>
    </row>
    <row r="718" spans="3:29" ht="13.5" thickBot="1">
      <c r="C718" s="23">
        <f>+Pocha!A5</f>
        <v>1</v>
      </c>
      <c r="D718" s="23" t="str">
        <f>+Pocha!B5</f>
        <v>alaf</v>
      </c>
      <c r="E718" s="111">
        <f>+Pocha!C5</f>
        <v>-100000000</v>
      </c>
      <c r="F718" s="90">
        <f>+Pocha!D5</f>
        <v>1E-4</v>
      </c>
      <c r="G718" s="96">
        <f>+Pocha!E5</f>
        <v>0</v>
      </c>
      <c r="H718" s="18">
        <f>+Pocha!F5</f>
        <v>0</v>
      </c>
      <c r="J718" s="23">
        <f>+Cribbage!A5</f>
        <v>1</v>
      </c>
      <c r="K718" s="23" t="str">
        <f>+Cribbage!B5</f>
        <v>Núria</v>
      </c>
      <c r="L718" s="111">
        <f>+Cribbage!C5</f>
        <v>4</v>
      </c>
      <c r="M718" s="90">
        <f>+Cribbage!D5</f>
        <v>5</v>
      </c>
      <c r="N718" s="96">
        <f>+Cribbage!E5</f>
        <v>20.499999999999996</v>
      </c>
      <c r="O718" s="18">
        <f>+Cribbage!G5</f>
        <v>80</v>
      </c>
    </row>
    <row r="719" spans="3:29" ht="13.5" thickBot="1">
      <c r="C719" s="23">
        <f>+Pocha!A6</f>
        <v>2</v>
      </c>
      <c r="D719" s="23" t="str">
        <f>+Pocha!B6</f>
        <v>Jordi</v>
      </c>
      <c r="E719" s="111">
        <f>+Pocha!C6</f>
        <v>-100000000</v>
      </c>
      <c r="F719" s="90">
        <f>+Pocha!D6</f>
        <v>1E-4</v>
      </c>
      <c r="G719" s="91">
        <f>+Pocha!E6</f>
        <v>0</v>
      </c>
      <c r="H719" s="18">
        <f>+Pocha!F6</f>
        <v>0</v>
      </c>
      <c r="J719" s="23">
        <f>+Cribbage!A6</f>
        <v>2</v>
      </c>
      <c r="K719" s="23" t="str">
        <f>+Cribbage!B6</f>
        <v>Jordi</v>
      </c>
      <c r="L719" s="111">
        <f>+Cribbage!C6</f>
        <v>4</v>
      </c>
      <c r="M719" s="90">
        <f>+Cribbage!D6</f>
        <v>9</v>
      </c>
      <c r="N719" s="91">
        <f>+Cribbage!E6</f>
        <v>9.8000000000000007</v>
      </c>
      <c r="O719" s="18">
        <f>+Cribbage!G6</f>
        <v>40</v>
      </c>
    </row>
    <row r="720" spans="3:29" ht="13.5" thickBot="1">
      <c r="C720" s="23">
        <f>+Pocha!A7</f>
        <v>3</v>
      </c>
      <c r="D720" s="23" t="str">
        <f>+Pocha!B7</f>
        <v>Grau</v>
      </c>
      <c r="E720" s="111">
        <f>+Pocha!C7</f>
        <v>-100000000</v>
      </c>
      <c r="F720" s="90">
        <f>+Pocha!D7</f>
        <v>1E-4</v>
      </c>
      <c r="G720" s="91">
        <f>+Pocha!E7</f>
        <v>0</v>
      </c>
      <c r="H720" s="18">
        <f>+Pocha!F7</f>
        <v>0</v>
      </c>
      <c r="J720" s="23">
        <f>+Cribbage!A7</f>
        <v>3</v>
      </c>
      <c r="K720" s="23" t="str">
        <f>+Cribbage!B7</f>
        <v>Grau</v>
      </c>
      <c r="L720" s="111">
        <f>+Cribbage!C7</f>
        <v>2</v>
      </c>
      <c r="M720" s="90">
        <f>+Cribbage!D7</f>
        <v>4</v>
      </c>
      <c r="N720" s="91">
        <f>+Cribbage!E7</f>
        <v>5.4</v>
      </c>
      <c r="O720" s="18">
        <f>+Cribbage!G7</f>
        <v>20</v>
      </c>
    </row>
    <row r="721" spans="1:29" ht="13.5" thickBot="1">
      <c r="C721" s="23">
        <f>+Pocha!A8</f>
        <v>4</v>
      </c>
      <c r="D721" s="23" t="str">
        <f>+Pocha!B8</f>
        <v>Manel</v>
      </c>
      <c r="E721" s="111">
        <f>+Pocha!C8</f>
        <v>-100000000</v>
      </c>
      <c r="F721" s="90">
        <f>+Pocha!D8</f>
        <v>1E-4</v>
      </c>
      <c r="G721" s="91">
        <f>+Pocha!E8</f>
        <v>0</v>
      </c>
      <c r="H721" s="18">
        <f>+Pocha!F8</f>
        <v>0</v>
      </c>
      <c r="J721" s="23">
        <f>+Cribbage!A8</f>
        <v>4</v>
      </c>
      <c r="K721" s="23" t="str">
        <f>+Cribbage!B8</f>
        <v>Mark</v>
      </c>
      <c r="L721" s="111">
        <f>+Cribbage!C8</f>
        <v>2</v>
      </c>
      <c r="M721" s="90">
        <f>+Cribbage!D8</f>
        <v>3</v>
      </c>
      <c r="N721" s="91">
        <f>+Cribbage!E8</f>
        <v>1.9999999999999996</v>
      </c>
      <c r="O721" s="18">
        <f>+Cribbage!G8</f>
        <v>0</v>
      </c>
      <c r="Q721" s="23">
        <f>+Tute!A8</f>
        <v>4</v>
      </c>
      <c r="R721" s="23" t="str">
        <f>+Tute!B8</f>
        <v>Jordi</v>
      </c>
      <c r="S721" s="111">
        <f>+Tute!C8</f>
        <v>0</v>
      </c>
      <c r="T721" s="90">
        <f>+Tute!D8</f>
        <v>-43.34</v>
      </c>
      <c r="U721" s="96">
        <f>+Tute!E8</f>
        <v>3</v>
      </c>
      <c r="V721" s="18">
        <f>+Tute!F8</f>
        <v>0</v>
      </c>
      <c r="X721" s="150">
        <f>+'4 Duros'!A8</f>
        <v>4</v>
      </c>
      <c r="Y721" s="23" t="str">
        <f>+'4 Duros'!B8</f>
        <v>Nogué</v>
      </c>
      <c r="Z721" s="47">
        <f>+'4 Duros'!C8</f>
        <v>-3</v>
      </c>
      <c r="AA721" s="48">
        <f>+'4 Duros'!D8</f>
        <v>-28</v>
      </c>
      <c r="AB721" s="45">
        <f>+'4 Duros'!E8</f>
        <v>7</v>
      </c>
      <c r="AC721" s="18">
        <f>+'4 Duros'!F8</f>
        <v>10</v>
      </c>
    </row>
    <row r="722" spans="1:29" ht="13.5" thickBot="1">
      <c r="E722" s="72"/>
      <c r="F722" s="92"/>
      <c r="G722" s="92"/>
      <c r="J722" s="23">
        <f>+Cribbage!A9</f>
        <v>5</v>
      </c>
      <c r="K722" s="23" t="str">
        <f>+Cribbage!B9</f>
        <v>Gemma</v>
      </c>
      <c r="L722" s="111">
        <f>+Cribbage!C9</f>
        <v>2</v>
      </c>
      <c r="M722" s="90">
        <f>+Cribbage!D9</f>
        <v>5</v>
      </c>
      <c r="N722" s="91">
        <f>+Cribbage!E9</f>
        <v>4.2999999999999989</v>
      </c>
      <c r="O722" s="18">
        <f>+Cribbage!G9</f>
        <v>10</v>
      </c>
      <c r="Q722" s="23">
        <f>+Tute!A9</f>
        <v>5</v>
      </c>
      <c r="R722" s="23" t="str">
        <f>+Tute!B9</f>
        <v>Grau</v>
      </c>
      <c r="S722" s="111">
        <f>+Tute!C9</f>
        <v>-24</v>
      </c>
      <c r="T722" s="90">
        <f>+Tute!D9</f>
        <v>-2386.6999999999998</v>
      </c>
      <c r="U722" s="96">
        <f>+Tute!E9</f>
        <v>3</v>
      </c>
      <c r="V722" s="18">
        <f>+Tute!F9</f>
        <v>0</v>
      </c>
      <c r="X722" s="150">
        <f>+'4 Duros'!A9</f>
        <v>5</v>
      </c>
      <c r="Y722" s="23" t="str">
        <f>+'4 Duros'!B9</f>
        <v>Núria</v>
      </c>
      <c r="Z722" s="47">
        <f>+'4 Duros'!C9</f>
        <v>-21</v>
      </c>
      <c r="AA722" s="48">
        <f>+'4 Duros'!D9</f>
        <v>-16</v>
      </c>
      <c r="AB722" s="45">
        <f>+'4 Duros'!E9</f>
        <v>10</v>
      </c>
      <c r="AC722" s="18">
        <f>+'4 Duros'!F9</f>
        <v>5</v>
      </c>
    </row>
    <row r="723" spans="1:29" ht="13.5" thickBot="1">
      <c r="E723" s="72"/>
      <c r="F723" s="92"/>
      <c r="G723" s="92"/>
      <c r="J723" s="72"/>
      <c r="K723" s="72"/>
      <c r="L723" s="92"/>
      <c r="Q723" s="23">
        <f>+Tute!A10</f>
        <v>6</v>
      </c>
      <c r="R723" s="23" t="str">
        <f>+Tute!B10</f>
        <v>Ana</v>
      </c>
      <c r="S723" s="111">
        <f>+Tute!C10</f>
        <v>-100000000</v>
      </c>
      <c r="T723" s="90">
        <f>+Tute!D10</f>
        <v>1</v>
      </c>
      <c r="U723" s="96">
        <f>+Tute!E10</f>
        <v>0</v>
      </c>
      <c r="V723" s="18">
        <f>+Tute!F10</f>
        <v>0</v>
      </c>
      <c r="X723" s="150">
        <f>+'4 Duros'!A10</f>
        <v>6</v>
      </c>
      <c r="Y723" s="23" t="str">
        <f>+'4 Duros'!B10</f>
        <v>Bibi</v>
      </c>
      <c r="Z723" s="47">
        <f>+'4 Duros'!C10</f>
        <v>10</v>
      </c>
      <c r="AA723" s="48">
        <f>+'4 Duros'!D10</f>
        <v>16</v>
      </c>
      <c r="AB723" s="45">
        <f>+'4 Duros'!E10</f>
        <v>1</v>
      </c>
      <c r="AC723" s="18">
        <f>+'4 Duros'!F10</f>
        <v>0</v>
      </c>
    </row>
    <row r="724" spans="1:29" ht="13.5" thickBot="1">
      <c r="E724" s="72"/>
      <c r="F724" s="92"/>
      <c r="G724" s="92"/>
      <c r="J724" s="72"/>
      <c r="K724" s="72"/>
      <c r="L724" s="92"/>
      <c r="Q724" s="23">
        <f>+Tute!A11</f>
        <v>7</v>
      </c>
      <c r="R724" s="23" t="str">
        <f>+Tute!B11</f>
        <v>Manolo</v>
      </c>
      <c r="S724" s="111">
        <f>+Tute!C11</f>
        <v>-100000000</v>
      </c>
      <c r="T724" s="90">
        <f>+Tute!D11</f>
        <v>1</v>
      </c>
      <c r="U724" s="96">
        <f>+Tute!E11</f>
        <v>0</v>
      </c>
      <c r="V724" s="18">
        <f>+Tute!F11</f>
        <v>0</v>
      </c>
      <c r="X724" s="150">
        <f>+'4 Duros'!A11</f>
        <v>7</v>
      </c>
      <c r="Y724" s="23" t="str">
        <f>+'4 Duros'!B11</f>
        <v>Balcells</v>
      </c>
      <c r="Z724" s="47">
        <f>+'4 Duros'!C11</f>
        <v>-6</v>
      </c>
      <c r="AA724" s="48">
        <f>+'4 Duros'!D11</f>
        <v>-4</v>
      </c>
      <c r="AB724" s="45">
        <f>+'4 Duros'!E11</f>
        <v>1</v>
      </c>
      <c r="AC724" s="18">
        <f>+'4 Duros'!F11</f>
        <v>0</v>
      </c>
    </row>
    <row r="725" spans="1:29">
      <c r="E725" s="72"/>
      <c r="F725" s="92"/>
      <c r="G725" s="92"/>
      <c r="J725" s="72"/>
      <c r="K725" s="72"/>
      <c r="L725" s="92"/>
      <c r="Q725" s="16"/>
      <c r="S725" s="72"/>
      <c r="T725" s="72"/>
      <c r="U725" s="92"/>
    </row>
    <row r="726" spans="1:29">
      <c r="J726" s="72"/>
      <c r="K726" s="72"/>
      <c r="L726" s="92"/>
      <c r="Q726" s="16"/>
      <c r="S726" s="72"/>
      <c r="T726" s="72"/>
      <c r="U726" s="92"/>
    </row>
    <row r="727" spans="1:29">
      <c r="A727" s="5" t="str">
        <f>+Chinchón!A1</f>
        <v>CHINCHÓN</v>
      </c>
      <c r="B727"/>
      <c r="I727" s="5" t="str">
        <f>+Escombra!A1</f>
        <v>ESCOMBRA</v>
      </c>
      <c r="Q727" s="16"/>
    </row>
    <row r="728" spans="1:29">
      <c r="A728" s="5"/>
      <c r="B728"/>
      <c r="I728" s="5"/>
    </row>
    <row r="729" spans="1:29" ht="13.5" thickBot="1">
      <c r="A729" s="5"/>
      <c r="B729"/>
      <c r="I729" s="5"/>
    </row>
    <row r="730" spans="1:29" ht="13.5" thickBot="1">
      <c r="A730" s="66"/>
      <c r="B730" s="66"/>
      <c r="C730" s="67" t="str">
        <f>+Chinchón!C4</f>
        <v>Premio</v>
      </c>
      <c r="D730" s="67" t="str">
        <f>+Chinchón!D4</f>
        <v>Punts</v>
      </c>
      <c r="E730" s="67" t="str">
        <f>+Chinchón!E4</f>
        <v>Partides</v>
      </c>
      <c r="F730" s="68" t="str">
        <f>+Chinchón!F4</f>
        <v>General</v>
      </c>
      <c r="I730" s="66"/>
      <c r="J730" s="66"/>
      <c r="K730" s="67" t="str">
        <f>+Escombra!C4</f>
        <v>Premi</v>
      </c>
      <c r="L730" s="67" t="str">
        <f>+Escombra!D4</f>
        <v>Reptes</v>
      </c>
      <c r="M730" s="67" t="str">
        <f>+Escombra!E4</f>
        <v>Punts</v>
      </c>
      <c r="N730" s="68" t="str">
        <f>+Escombra!F4</f>
        <v>Partides</v>
      </c>
    </row>
    <row r="731" spans="1:29" ht="13.5" thickBot="1">
      <c r="A731" s="23">
        <f>+Chinchón!A5</f>
        <v>1</v>
      </c>
      <c r="B731" s="23" t="str">
        <f>+Chinchón!B5</f>
        <v>Mercé</v>
      </c>
      <c r="C731" s="111">
        <f>+Chinchón!C5</f>
        <v>-100000000</v>
      </c>
      <c r="D731" s="100">
        <f>+Chinchón!D5</f>
        <v>0</v>
      </c>
      <c r="E731" s="96">
        <f>+Chinchón!E5</f>
        <v>0</v>
      </c>
      <c r="F731" s="18">
        <f>+Chinchón!F5</f>
        <v>0</v>
      </c>
      <c r="I731" s="23">
        <f>+Escombra!A5</f>
        <v>1</v>
      </c>
      <c r="J731" s="23" t="str">
        <f>+Escombra!B5</f>
        <v>Jordi</v>
      </c>
      <c r="K731" s="111">
        <f>+Escombra!C5</f>
        <v>5</v>
      </c>
      <c r="L731" s="90">
        <f>+Escombra!D5</f>
        <v>6</v>
      </c>
      <c r="M731" s="96">
        <f>+Escombra!E5</f>
        <v>31</v>
      </c>
      <c r="N731" s="18">
        <f>+Escombra!F5</f>
        <v>40</v>
      </c>
    </row>
    <row r="732" spans="1:29" ht="13.5" thickBot="1">
      <c r="A732" s="23">
        <f>+Chinchón!A6</f>
        <v>2</v>
      </c>
      <c r="B732" s="23" t="str">
        <f>+Chinchón!B6</f>
        <v>Carles</v>
      </c>
      <c r="C732" s="111">
        <f>+Chinchón!C6</f>
        <v>-100000000</v>
      </c>
      <c r="D732" s="100">
        <f>+Chinchón!D6</f>
        <v>0</v>
      </c>
      <c r="E732" s="91">
        <f>+Chinchón!E6</f>
        <v>0</v>
      </c>
      <c r="F732" s="18">
        <f>+Chinchón!F6</f>
        <v>0</v>
      </c>
      <c r="I732" s="23">
        <f>+Escombra!A6</f>
        <v>2</v>
      </c>
      <c r="J732" s="23" t="str">
        <f>+Escombra!B6</f>
        <v>Sebas</v>
      </c>
      <c r="K732" s="111">
        <f>+Escombra!C6</f>
        <v>2</v>
      </c>
      <c r="L732" s="90">
        <f>+Escombra!D6</f>
        <v>5</v>
      </c>
      <c r="M732" s="91">
        <f>+Escombra!E6</f>
        <v>2</v>
      </c>
      <c r="N732" s="18">
        <f>+Escombra!F6</f>
        <v>26</v>
      </c>
    </row>
    <row r="733" spans="1:29" ht="13.5" thickBot="1">
      <c r="A733" s="23">
        <f>+Chinchón!A7</f>
        <v>3</v>
      </c>
      <c r="B733" s="23" t="str">
        <f>+Chinchón!B7</f>
        <v>Jordi</v>
      </c>
      <c r="C733" s="111">
        <f>+Chinchón!C7</f>
        <v>-100000000</v>
      </c>
      <c r="D733" s="100">
        <f>+Chinchón!D7</f>
        <v>0</v>
      </c>
      <c r="E733" s="91">
        <f>+Chinchón!E7</f>
        <v>0</v>
      </c>
      <c r="F733" s="18">
        <f>+Chinchón!F7</f>
        <v>0</v>
      </c>
      <c r="I733" s="23">
        <f>+Escombra!A7</f>
        <v>3</v>
      </c>
      <c r="J733" s="23" t="str">
        <f>+Escombra!B7</f>
        <v>Núria</v>
      </c>
      <c r="K733" s="111">
        <f>+Escombra!C7</f>
        <v>2</v>
      </c>
      <c r="L733" s="90">
        <f>+Escombra!D7</f>
        <v>5</v>
      </c>
      <c r="M733" s="91">
        <f>+Escombra!E7</f>
        <v>0</v>
      </c>
      <c r="N733" s="18">
        <f>+Escombra!F7</f>
        <v>31</v>
      </c>
    </row>
    <row r="734" spans="1:29">
      <c r="B734"/>
    </row>
    <row r="735" spans="1:29">
      <c r="B735"/>
    </row>
    <row r="736" spans="1:29">
      <c r="Q736" s="5" t="str">
        <f>+'Tute cabrò'!A1</f>
        <v>TUTE CABRÒ</v>
      </c>
      <c r="X736" s="5" t="str">
        <f>+Buti3!A1</f>
        <v>BUTI3</v>
      </c>
    </row>
    <row r="738" spans="3:29" ht="13.5" thickBot="1"/>
    <row r="739" spans="3:29" ht="13.5" thickBot="1">
      <c r="Q739" s="19"/>
      <c r="R739" s="19"/>
      <c r="S739" s="20" t="str">
        <f>+'Tute cabrò'!C4</f>
        <v>Premi</v>
      </c>
      <c r="T739" s="21" t="str">
        <f>+'Tute cabrò'!D4</f>
        <v>Punts</v>
      </c>
      <c r="U739" s="21" t="str">
        <f>+'Tute cabrò'!E4</f>
        <v>Partides</v>
      </c>
      <c r="V739" s="22" t="str">
        <f>+'Tute cabrò'!F4</f>
        <v>General</v>
      </c>
      <c r="X739" s="66"/>
      <c r="Y739" s="66"/>
      <c r="Z739" s="67" t="str">
        <f>+Buti3!C4</f>
        <v>Premi</v>
      </c>
      <c r="AA739" s="67" t="str">
        <f>+Buti3!D4</f>
        <v>Punts</v>
      </c>
      <c r="AB739" s="67" t="str">
        <f>+Buti3!E4</f>
        <v>Partides</v>
      </c>
      <c r="AC739" s="68" t="str">
        <f>+Buti3!F4</f>
        <v>General</v>
      </c>
    </row>
    <row r="740" spans="3:29" ht="13.5" thickBot="1">
      <c r="Q740" s="150">
        <f>+'Tute cabrò'!A5</f>
        <v>1</v>
      </c>
      <c r="R740" s="23" t="str">
        <f>+'Tute cabrò'!B5</f>
        <v>Jordi</v>
      </c>
      <c r="S740" s="111">
        <f>+'Tute cabrò'!C5</f>
        <v>74</v>
      </c>
      <c r="T740" s="90">
        <f>+'Tute cabrò'!D5</f>
        <v>1.3636363636363635</v>
      </c>
      <c r="U740" s="96">
        <f>+'Tute cabrò'!E5</f>
        <v>22</v>
      </c>
      <c r="V740" s="136">
        <f>+'Tute cabrò'!F5</f>
        <v>80</v>
      </c>
      <c r="X740" s="150">
        <f>+Buti3!A5</f>
        <v>1</v>
      </c>
      <c r="Y740" s="23" t="str">
        <f>+Buti3!B5</f>
        <v>Jordi</v>
      </c>
      <c r="Z740" s="111">
        <f>+Buti3!C5</f>
        <v>20</v>
      </c>
      <c r="AA740" s="90">
        <f>+Buti3!D5</f>
        <v>103</v>
      </c>
      <c r="AB740" s="91">
        <f>+Buti3!E5</f>
        <v>5</v>
      </c>
      <c r="AC740" s="18">
        <f>+Buti3!F5</f>
        <v>0</v>
      </c>
    </row>
    <row r="741" spans="3:29" ht="13.5" thickBot="1">
      <c r="Q741" s="150">
        <f>+'Tute cabrò'!A6</f>
        <v>2</v>
      </c>
      <c r="R741" s="23" t="str">
        <f>+'Tute cabrò'!B6</f>
        <v>Grau</v>
      </c>
      <c r="S741" s="111">
        <f>+'Tute cabrò'!C6</f>
        <v>36</v>
      </c>
      <c r="T741" s="90">
        <f>+'Tute cabrò'!D6</f>
        <v>2.2999999999999998</v>
      </c>
      <c r="U741" s="96">
        <f>+'Tute cabrò'!E6</f>
        <v>20</v>
      </c>
      <c r="V741" s="136">
        <f>+'Tute cabrò'!F6</f>
        <v>40</v>
      </c>
      <c r="X741" s="150">
        <f>+Buti3!A6</f>
        <v>2</v>
      </c>
      <c r="Y741" s="23" t="str">
        <f>+Buti3!B6</f>
        <v>Ferrer</v>
      </c>
      <c r="Z741" s="111">
        <f>+Buti3!C6</f>
        <v>10</v>
      </c>
      <c r="AA741" s="90">
        <f>+Buti3!D6</f>
        <v>32</v>
      </c>
      <c r="AB741" s="91">
        <f>+Buti3!E6</f>
        <v>2</v>
      </c>
      <c r="AC741" s="18">
        <f>+Buti3!F6</f>
        <v>0</v>
      </c>
    </row>
    <row r="742" spans="3:29" ht="13.5" thickBot="1">
      <c r="Q742" s="150">
        <f>+'Tute cabrò'!A7</f>
        <v>3</v>
      </c>
      <c r="R742" s="23" t="str">
        <f>+'Tute cabrò'!B7</f>
        <v>Núria</v>
      </c>
      <c r="S742" s="111">
        <f>+'Tute cabrò'!C7</f>
        <v>15</v>
      </c>
      <c r="T742" s="100">
        <f>+'Tute cabrò'!D7</f>
        <v>1.1666666666666667</v>
      </c>
      <c r="U742" s="91">
        <f>+'Tute cabrò'!E7</f>
        <v>12</v>
      </c>
      <c r="V742" s="136">
        <f>+'Tute cabrò'!F7</f>
        <v>20</v>
      </c>
      <c r="X742" s="150">
        <f>+Buti3!A7</f>
        <v>3</v>
      </c>
      <c r="Y742" s="23" t="str">
        <f>+Buti3!B7</f>
        <v>Goretti</v>
      </c>
      <c r="Z742" s="111">
        <f>+Buti3!C7</f>
        <v>0</v>
      </c>
      <c r="AA742" s="90">
        <f>+Buti3!D7</f>
        <v>16</v>
      </c>
      <c r="AB742" s="91">
        <f>+Buti3!E7</f>
        <v>2</v>
      </c>
      <c r="AC742" s="18">
        <f>+Buti3!F7</f>
        <v>0</v>
      </c>
    </row>
    <row r="743" spans="3:29" ht="13.5" thickBot="1">
      <c r="C743" s="16"/>
      <c r="Q743" s="150">
        <f>+'Tute cabrò'!A8</f>
        <v>4</v>
      </c>
      <c r="R743" s="23" t="str">
        <f>+'Tute cabrò'!B8</f>
        <v>Sebas</v>
      </c>
      <c r="S743" s="111">
        <f>+'Tute cabrò'!C8</f>
        <v>10</v>
      </c>
      <c r="T743" s="100">
        <f>+'Tute cabrò'!D8</f>
        <v>1.6</v>
      </c>
      <c r="U743" s="91">
        <f>+'Tute cabrò'!E8</f>
        <v>10</v>
      </c>
      <c r="V743" s="136">
        <f>+'Tute cabrò'!F8</f>
        <v>10</v>
      </c>
      <c r="X743" s="150">
        <f>+Buti3!A8</f>
        <v>4</v>
      </c>
      <c r="Y743" s="23" t="str">
        <f>+Buti3!B8</f>
        <v>Sebas</v>
      </c>
      <c r="Z743" s="111">
        <f>+Buti3!C8</f>
        <v>-10</v>
      </c>
      <c r="AA743" s="90">
        <f>+Buti3!D8</f>
        <v>-10</v>
      </c>
      <c r="AB743" s="91">
        <f>+Buti3!E8</f>
        <v>2</v>
      </c>
      <c r="AC743" s="18">
        <f>+Buti3!F8</f>
        <v>0</v>
      </c>
    </row>
    <row r="744" spans="3:29" ht="13.5" thickBot="1">
      <c r="J744" s="150" t="e">
        <f>+#REF!</f>
        <v>#REF!</v>
      </c>
      <c r="K744" s="23" t="e">
        <f>+#REF!</f>
        <v>#REF!</v>
      </c>
      <c r="L744" s="111" t="e">
        <f>+#REF!</f>
        <v>#REF!</v>
      </c>
      <c r="M744" s="100" t="e">
        <f>+#REF!</f>
        <v>#REF!</v>
      </c>
      <c r="N744" s="91" t="e">
        <f>+#REF!</f>
        <v>#REF!</v>
      </c>
      <c r="O744" s="18" t="e">
        <f>+#REF!</f>
        <v>#REF!</v>
      </c>
      <c r="Q744" s="150">
        <f>+'Tute cabrò'!A9</f>
        <v>5</v>
      </c>
      <c r="R744" s="23" t="str">
        <f>+'Tute cabrò'!B9</f>
        <v>Ana</v>
      </c>
      <c r="S744" s="111">
        <f>+'Tute cabrò'!C9</f>
        <v>-25</v>
      </c>
      <c r="T744" s="100">
        <f>+'Tute cabrò'!D9</f>
        <v>2.9333333333333331</v>
      </c>
      <c r="U744" s="91">
        <f>+'Tute cabrò'!E9</f>
        <v>15</v>
      </c>
      <c r="V744" s="136">
        <f>+'Tute cabrò'!F9</f>
        <v>5</v>
      </c>
    </row>
    <row r="745" spans="3:29" ht="13.5" thickBot="1">
      <c r="J745" s="150" t="e">
        <f>+#REF!</f>
        <v>#REF!</v>
      </c>
      <c r="K745" s="23" t="e">
        <f>+#REF!</f>
        <v>#REF!</v>
      </c>
      <c r="L745" s="111" t="e">
        <f>+#REF!</f>
        <v>#REF!</v>
      </c>
      <c r="M745" s="100" t="e">
        <f>+#REF!</f>
        <v>#REF!</v>
      </c>
      <c r="N745" s="91" t="e">
        <f>+#REF!</f>
        <v>#REF!</v>
      </c>
      <c r="O745" s="18" t="e">
        <f>+#REF!</f>
        <v>#REF!</v>
      </c>
      <c r="Q745" s="150">
        <f>+'Tute cabrò'!A10</f>
        <v>6</v>
      </c>
      <c r="R745" s="23" t="str">
        <f>+'Tute cabrò'!B10</f>
        <v>Goretti</v>
      </c>
      <c r="S745" s="111">
        <f>+'Tute cabrò'!C10</f>
        <v>-30</v>
      </c>
      <c r="T745" s="100">
        <f>+'Tute cabrò'!D10</f>
        <v>2.8571428571428572</v>
      </c>
      <c r="U745" s="91">
        <f>+'Tute cabrò'!E10</f>
        <v>14</v>
      </c>
      <c r="V745" s="136">
        <f>+'Tute cabrò'!F10</f>
        <v>0</v>
      </c>
    </row>
    <row r="746" spans="3:29" ht="13.5" thickBot="1">
      <c r="J746" s="150" t="e">
        <f>+#REF!</f>
        <v>#REF!</v>
      </c>
      <c r="K746" s="23" t="e">
        <f>+#REF!</f>
        <v>#REF!</v>
      </c>
      <c r="L746" s="111" t="e">
        <f>+#REF!</f>
        <v>#REF!</v>
      </c>
      <c r="M746" s="100" t="e">
        <f>+#REF!</f>
        <v>#REF!</v>
      </c>
      <c r="N746" s="91" t="e">
        <f>+#REF!</f>
        <v>#REF!</v>
      </c>
      <c r="O746" s="18" t="e">
        <f>+#REF!</f>
        <v>#REF!</v>
      </c>
      <c r="Q746" s="150">
        <f>+'Tute cabrò'!A11</f>
        <v>7</v>
      </c>
      <c r="R746" s="23" t="str">
        <f>+'Tute cabrò'!B11</f>
        <v>Montse</v>
      </c>
      <c r="S746" s="111">
        <f>+'Tute cabrò'!C11</f>
        <v>-50</v>
      </c>
      <c r="T746" s="100">
        <f>+'Tute cabrò'!D11</f>
        <v>3</v>
      </c>
      <c r="U746" s="91">
        <f>+'Tute cabrò'!E11</f>
        <v>9</v>
      </c>
      <c r="V746" s="136">
        <f>+'Tute cabrò'!F11</f>
        <v>0</v>
      </c>
    </row>
    <row r="747" spans="3:29" ht="13.5" thickBot="1">
      <c r="J747" s="150" t="e">
        <f>+#REF!</f>
        <v>#REF!</v>
      </c>
      <c r="K747" s="23" t="e">
        <f>+#REF!</f>
        <v>#REF!</v>
      </c>
      <c r="L747" s="111" t="e">
        <f>+#REF!</f>
        <v>#REF!</v>
      </c>
      <c r="M747" s="100" t="e">
        <f>+#REF!</f>
        <v>#REF!</v>
      </c>
      <c r="N747" s="91" t="e">
        <f>+#REF!</f>
        <v>#REF!</v>
      </c>
      <c r="O747" s="18" t="e">
        <f>+#REF!</f>
        <v>#REF!</v>
      </c>
    </row>
    <row r="748" spans="3:29">
      <c r="J748" s="72"/>
      <c r="K748" s="72"/>
      <c r="L748" s="92"/>
    </row>
    <row r="749" spans="3:29">
      <c r="W749" s="16"/>
    </row>
    <row r="750" spans="3:29">
      <c r="Q750" s="5"/>
    </row>
    <row r="751" spans="3:29">
      <c r="Q751" s="167"/>
    </row>
    <row r="752" spans="3:29">
      <c r="Q752" s="168"/>
    </row>
    <row r="753" spans="2:17">
      <c r="Q753" s="168"/>
    </row>
    <row r="754" spans="2:17">
      <c r="J754" s="72"/>
      <c r="K754" s="92"/>
      <c r="L754" s="92"/>
      <c r="O754" s="30"/>
      <c r="Q754" s="168"/>
    </row>
    <row r="755" spans="2:17">
      <c r="J755" s="72"/>
      <c r="K755" s="92"/>
      <c r="L755" s="92"/>
      <c r="O755" s="30"/>
      <c r="Q755" s="168"/>
    </row>
    <row r="756" spans="2:17">
      <c r="J756" s="72"/>
      <c r="K756" s="92"/>
      <c r="L756" s="92"/>
      <c r="O756" s="30"/>
      <c r="Q756" s="168"/>
    </row>
    <row r="757" spans="2:17">
      <c r="O757" s="30"/>
      <c r="Q757" s="168"/>
    </row>
    <row r="758" spans="2:17">
      <c r="O758" s="30"/>
      <c r="Q758" s="168"/>
    </row>
    <row r="759" spans="2:17" ht="13.5" thickBot="1">
      <c r="B759"/>
      <c r="C759" s="23">
        <f>+Texas!A10</f>
        <v>6</v>
      </c>
      <c r="D759" s="23" t="str">
        <f>+Texas!B10</f>
        <v>Gerard</v>
      </c>
      <c r="E759" s="111">
        <f>+Texas!C10</f>
        <v>-100000000</v>
      </c>
      <c r="F759" s="90">
        <f>+Texas!D10</f>
        <v>0</v>
      </c>
      <c r="G759" s="91">
        <f>+Texas!E10</f>
        <v>0</v>
      </c>
      <c r="H759" s="18">
        <f>+Texas!F10</f>
        <v>0</v>
      </c>
      <c r="O759" s="30"/>
      <c r="Q759" s="72"/>
    </row>
    <row r="760" spans="2:17" ht="13.5" thickBot="1">
      <c r="B760"/>
      <c r="C760" s="23">
        <f>+Texas!A11</f>
        <v>7</v>
      </c>
      <c r="D760" s="23" t="str">
        <f>+Texas!B11</f>
        <v>Goretti</v>
      </c>
      <c r="E760" s="111">
        <f>+Texas!C11</f>
        <v>-100000000</v>
      </c>
      <c r="F760" s="90">
        <f>+Texas!D11</f>
        <v>0</v>
      </c>
      <c r="G760" s="91">
        <f>+Texas!E11</f>
        <v>0</v>
      </c>
      <c r="H760" s="18">
        <f>+Texas!F11</f>
        <v>0</v>
      </c>
    </row>
    <row r="761" spans="2:17" hidden="1">
      <c r="B761"/>
      <c r="C761" s="72"/>
      <c r="D761" s="72"/>
      <c r="E761" s="92"/>
      <c r="F761" s="30"/>
    </row>
    <row r="762" spans="2:17" hidden="1">
      <c r="B762"/>
      <c r="C762" s="72"/>
      <c r="D762" s="72"/>
      <c r="E762" s="92"/>
      <c r="F762" s="30"/>
    </row>
    <row r="763" spans="2:17" hidden="1">
      <c r="B763"/>
      <c r="C763" s="72"/>
      <c r="D763" s="72"/>
      <c r="E763" s="92"/>
      <c r="F763" s="30"/>
    </row>
    <row r="764" spans="2:17" hidden="1">
      <c r="B764"/>
      <c r="C764" s="72"/>
      <c r="D764" s="72"/>
      <c r="E764" s="92"/>
      <c r="F764" s="30"/>
    </row>
    <row r="765" spans="2:17" hidden="1">
      <c r="B765"/>
      <c r="C765" s="72"/>
      <c r="D765" s="72"/>
      <c r="E765" s="92"/>
      <c r="F765" s="30"/>
    </row>
    <row r="766" spans="2:17" hidden="1">
      <c r="B766"/>
      <c r="C766" s="72"/>
      <c r="D766" s="72"/>
      <c r="E766" s="92"/>
      <c r="F766" s="30"/>
    </row>
    <row r="767" spans="2:17" hidden="1">
      <c r="B767"/>
      <c r="C767" s="72"/>
      <c r="D767" s="72"/>
      <c r="E767" s="92"/>
      <c r="F767" s="30"/>
    </row>
    <row r="768" spans="2:17" hidden="1">
      <c r="B768"/>
      <c r="C768" s="72"/>
      <c r="D768" s="72"/>
      <c r="E768" s="92"/>
      <c r="F768" s="30"/>
    </row>
    <row r="769" spans="1:44" hidden="1">
      <c r="B769"/>
      <c r="R769" s="16"/>
      <c r="AR769"/>
    </row>
    <row r="770" spans="1:44" hidden="1">
      <c r="B770"/>
      <c r="R770" s="16"/>
      <c r="AR770"/>
    </row>
    <row r="771" spans="1:44" hidden="1">
      <c r="B771"/>
      <c r="R771" s="16"/>
      <c r="AR771"/>
    </row>
    <row r="772" spans="1:44" hidden="1">
      <c r="B772"/>
      <c r="R772" s="16"/>
      <c r="AR772"/>
    </row>
    <row r="773" spans="1:44" hidden="1">
      <c r="B773"/>
      <c r="R773" s="16"/>
      <c r="AR773"/>
    </row>
    <row r="774" spans="1:44" hidden="1">
      <c r="B774"/>
    </row>
    <row r="775" spans="1:44" hidden="1">
      <c r="B775"/>
    </row>
    <row r="776" spans="1:44" hidden="1"/>
    <row r="777" spans="1:44" hidden="1"/>
    <row r="778" spans="1:44" hidden="1"/>
    <row r="779" spans="1:44">
      <c r="A779" s="5" t="str">
        <f>+'Poker D'!A1</f>
        <v>POKER D</v>
      </c>
    </row>
    <row r="781" spans="1:44" ht="13.5" thickBot="1"/>
    <row r="782" spans="1:44" ht="13.5" thickBot="1">
      <c r="A782" s="19"/>
      <c r="B782" s="19"/>
      <c r="C782" s="20"/>
      <c r="D782" s="21"/>
      <c r="E782" s="21"/>
      <c r="F782" s="22"/>
    </row>
    <row r="783" spans="1:44" ht="13.5" thickBot="1">
      <c r="A783" s="23">
        <f>+'Poker D'!A5</f>
        <v>1</v>
      </c>
      <c r="B783" s="23" t="str">
        <f>+'Poker D'!B5</f>
        <v>Mercè</v>
      </c>
      <c r="C783" s="44">
        <f>+'Poker D'!C5</f>
        <v>-100000000</v>
      </c>
      <c r="D783" s="48">
        <f>+'Poker D'!D5</f>
        <v>1E-4</v>
      </c>
      <c r="E783" s="45">
        <f>+'Poker D'!E5</f>
        <v>0</v>
      </c>
      <c r="F783" s="18">
        <f>+'Poker D'!F5</f>
        <v>0</v>
      </c>
    </row>
    <row r="784" spans="1:44" ht="13.5" thickBot="1">
      <c r="A784" s="23">
        <f>+'Poker D'!A6</f>
        <v>2</v>
      </c>
      <c r="B784" s="23" t="str">
        <f>+'Poker D'!B6</f>
        <v>Carles</v>
      </c>
      <c r="C784" s="44">
        <f>+'Poker D'!C6</f>
        <v>-100000000</v>
      </c>
      <c r="D784" s="48">
        <f>+'Poker D'!D6</f>
        <v>1E-4</v>
      </c>
      <c r="E784" s="45">
        <f>+'Poker D'!E6</f>
        <v>0</v>
      </c>
      <c r="F784" s="18">
        <f>+'Poker D'!F6</f>
        <v>0</v>
      </c>
    </row>
    <row r="785" spans="1:44" ht="13.5" thickBot="1">
      <c r="A785" s="23">
        <f>+'Poker D'!A7</f>
        <v>3</v>
      </c>
      <c r="B785" s="23" t="str">
        <f>+'Poker D'!B7</f>
        <v>Jordi</v>
      </c>
      <c r="C785" s="44">
        <f>+'Poker D'!C7</f>
        <v>-100000000</v>
      </c>
      <c r="D785" s="48">
        <f>+'Poker D'!D7</f>
        <v>1E-4</v>
      </c>
      <c r="E785" s="45">
        <f>+'Poker D'!E7</f>
        <v>0</v>
      </c>
      <c r="F785" s="18">
        <f>+'Poker D'!F7</f>
        <v>0</v>
      </c>
    </row>
    <row r="788" spans="1:44">
      <c r="Q788" s="72"/>
      <c r="R788" s="92"/>
      <c r="S788" s="92"/>
    </row>
    <row r="789" spans="1:44">
      <c r="Q789" s="72"/>
      <c r="R789" s="92"/>
      <c r="S789" s="92"/>
    </row>
    <row r="790" spans="1:44" s="16" customFormat="1"/>
    <row r="791" spans="1:44">
      <c r="AR791" s="72"/>
    </row>
    <row r="792" spans="1:44">
      <c r="AR792" s="72"/>
    </row>
    <row r="793" spans="1:44">
      <c r="AR793" s="72"/>
    </row>
    <row r="794" spans="1:44">
      <c r="AR794" s="72"/>
    </row>
    <row r="795" spans="1:44">
      <c r="H795" s="5" t="str">
        <f>+Copo!A1</f>
        <v>COPO</v>
      </c>
      <c r="AR795" s="72"/>
    </row>
    <row r="796" spans="1:44">
      <c r="H796" s="5"/>
      <c r="AR796" s="72"/>
    </row>
    <row r="797" spans="1:44" ht="13.5" thickBot="1">
      <c r="H797" s="5"/>
      <c r="AR797" s="72"/>
    </row>
    <row r="798" spans="1:44" ht="13.5" thickBot="1">
      <c r="H798" s="66"/>
      <c r="I798" s="66"/>
      <c r="J798" s="67" t="str">
        <f>+Copo!C4</f>
        <v>Premi</v>
      </c>
      <c r="K798" s="67" t="str">
        <f>+Copo!D4</f>
        <v>Punts</v>
      </c>
      <c r="L798" s="67" t="str">
        <f>+Copo!E4</f>
        <v>Partides</v>
      </c>
      <c r="M798" s="68" t="str">
        <f>+Copo!F4</f>
        <v>General</v>
      </c>
      <c r="AR798" s="72"/>
    </row>
    <row r="799" spans="1:44" ht="13.5" thickBot="1">
      <c r="H799" s="23">
        <f>+Copo!A5</f>
        <v>1</v>
      </c>
      <c r="I799" s="23" t="str">
        <f>+Copo!B5</f>
        <v>Jorge</v>
      </c>
      <c r="J799" s="111">
        <f>+Copo!C5</f>
        <v>-100000000</v>
      </c>
      <c r="K799" s="90">
        <f>+Copo!D5</f>
        <v>1E-4</v>
      </c>
      <c r="L799" s="96">
        <f>+Copo!E5</f>
        <v>0</v>
      </c>
      <c r="M799" s="18">
        <f>+Copo!F5</f>
        <v>0</v>
      </c>
      <c r="AR799" s="72"/>
    </row>
    <row r="800" spans="1:44" ht="13.5" thickBot="1">
      <c r="H800" s="23">
        <f>+Copo!A6</f>
        <v>2</v>
      </c>
      <c r="I800" s="23" t="str">
        <f>+Copo!B6</f>
        <v>Aurora</v>
      </c>
      <c r="J800" s="111">
        <f>+Copo!C6</f>
        <v>-100000000</v>
      </c>
      <c r="K800" s="90">
        <f>+Copo!D6</f>
        <v>1E-4</v>
      </c>
      <c r="L800" s="91">
        <f>+Copo!E6</f>
        <v>0</v>
      </c>
      <c r="M800" s="18">
        <f>+Copo!F6</f>
        <v>0</v>
      </c>
      <c r="AR800" s="72"/>
    </row>
    <row r="801" spans="1:44" ht="13.5" thickBot="1">
      <c r="H801" s="23">
        <f>+Copo!A7</f>
        <v>3</v>
      </c>
      <c r="I801" s="23" t="str">
        <f>+Copo!B7</f>
        <v>Sergi</v>
      </c>
      <c r="J801" s="111">
        <f>+Copo!C7</f>
        <v>-100000000</v>
      </c>
      <c r="K801" s="90">
        <f>+Copo!D7</f>
        <v>1E-4</v>
      </c>
      <c r="L801" s="91">
        <f>+Copo!E7</f>
        <v>0</v>
      </c>
      <c r="M801" s="18">
        <f>+Copo!F7</f>
        <v>0</v>
      </c>
      <c r="AR801" s="72"/>
    </row>
    <row r="802" spans="1:44" ht="13.5" thickBot="1">
      <c r="H802" s="23">
        <f>+Copo!A8</f>
        <v>4</v>
      </c>
      <c r="I802" s="23" t="str">
        <f>+Copo!B8</f>
        <v>Carles</v>
      </c>
      <c r="J802" s="111">
        <f>+Copo!C8</f>
        <v>-100000000</v>
      </c>
      <c r="K802" s="90">
        <f>+Copo!D8</f>
        <v>1E-4</v>
      </c>
      <c r="L802" s="91">
        <f>+Copo!E8</f>
        <v>0</v>
      </c>
      <c r="M802" s="18">
        <f>+Copo!F8</f>
        <v>0</v>
      </c>
      <c r="AR802" s="72"/>
    </row>
    <row r="803" spans="1:44" ht="13.5" thickBot="1">
      <c r="H803" s="23">
        <f>+Copo!A9</f>
        <v>5</v>
      </c>
      <c r="I803" s="23" t="str">
        <f>+Copo!B9</f>
        <v>Mariajo</v>
      </c>
      <c r="J803" s="111">
        <f>+Copo!C9</f>
        <v>-100000000</v>
      </c>
      <c r="K803" s="100">
        <f>+Copo!D9</f>
        <v>1E-4</v>
      </c>
      <c r="L803" s="91">
        <f>+Copo!E9</f>
        <v>0</v>
      </c>
      <c r="M803" s="18">
        <f>+Copo!F9</f>
        <v>0</v>
      </c>
      <c r="AR803" s="72"/>
    </row>
    <row r="804" spans="1:44" ht="13.5" thickBot="1">
      <c r="H804" s="23">
        <f>+Copo!A10</f>
        <v>6</v>
      </c>
      <c r="I804" s="23" t="str">
        <f>+Copo!B10</f>
        <v>Mercè</v>
      </c>
      <c r="J804" s="111">
        <f>+Copo!C10</f>
        <v>-100000000</v>
      </c>
      <c r="K804" s="100">
        <f>+Copo!D10</f>
        <v>1E-4</v>
      </c>
      <c r="L804" s="91">
        <f>+Copo!E10</f>
        <v>0</v>
      </c>
      <c r="M804" s="18">
        <f>+Copo!F10</f>
        <v>0</v>
      </c>
      <c r="AR804" s="72"/>
    </row>
    <row r="805" spans="1:44" ht="13.5" thickBot="1">
      <c r="H805" s="23">
        <f>+Copo!A11</f>
        <v>7</v>
      </c>
      <c r="I805" s="23" t="str">
        <f>+Copo!B11</f>
        <v>Jordi</v>
      </c>
      <c r="J805" s="111">
        <f>+Copo!C11</f>
        <v>-100000000</v>
      </c>
      <c r="K805" s="90">
        <f>+Copo!D11</f>
        <v>1E-4</v>
      </c>
      <c r="L805" s="96">
        <f>+Copo!E11</f>
        <v>0</v>
      </c>
      <c r="M805" s="18">
        <f>+Copo!F11</f>
        <v>0</v>
      </c>
      <c r="AR805" s="72"/>
    </row>
    <row r="806" spans="1:44">
      <c r="I806" s="5"/>
      <c r="AR806" s="72"/>
    </row>
    <row r="807" spans="1:44">
      <c r="I807" s="5"/>
      <c r="AR807" s="72"/>
    </row>
    <row r="808" spans="1:44">
      <c r="I808" s="5"/>
      <c r="AR808" s="72"/>
    </row>
    <row r="809" spans="1:44">
      <c r="I809" s="5"/>
      <c r="AR809" s="72"/>
    </row>
    <row r="810" spans="1:44">
      <c r="I810" s="5"/>
      <c r="AR810" s="72"/>
    </row>
    <row r="811" spans="1:44">
      <c r="I811" s="5"/>
      <c r="AR811" s="72"/>
    </row>
    <row r="812" spans="1:44">
      <c r="I812" s="5"/>
      <c r="O812" s="16"/>
      <c r="P812" s="52"/>
      <c r="Q812" s="72"/>
      <c r="R812" s="92"/>
      <c r="S812" s="92"/>
      <c r="T812" s="16"/>
      <c r="AR812" s="72"/>
    </row>
    <row r="813" spans="1:44">
      <c r="I813" s="5"/>
      <c r="O813" s="16"/>
      <c r="P813" s="52"/>
      <c r="Q813" s="72"/>
      <c r="R813" s="92"/>
      <c r="S813" s="92"/>
      <c r="T813" s="16"/>
      <c r="AR813" s="72"/>
    </row>
    <row r="814" spans="1:44" hidden="1">
      <c r="I814" s="5"/>
      <c r="O814" s="16"/>
      <c r="P814" s="52"/>
      <c r="Q814" s="72"/>
      <c r="R814" s="92"/>
      <c r="S814" s="92"/>
      <c r="T814" s="16"/>
      <c r="AR814" s="72"/>
    </row>
    <row r="815" spans="1:44" hidden="1">
      <c r="I815" s="5"/>
      <c r="O815" s="16"/>
      <c r="P815" s="52"/>
      <c r="Q815" s="72"/>
      <c r="R815" s="92"/>
      <c r="S815" s="92"/>
      <c r="T815" s="16"/>
      <c r="AR815" s="72"/>
    </row>
    <row r="816" spans="1:44">
      <c r="A816" s="5" t="e">
        <f>+Podrida!#REF!</f>
        <v>#REF!</v>
      </c>
      <c r="B816"/>
      <c r="O816" s="5" t="str">
        <f>+Remigio!A1</f>
        <v>REMIGIO</v>
      </c>
      <c r="AR816" s="72"/>
    </row>
    <row r="817" spans="1:44">
      <c r="B817"/>
      <c r="AR817" s="72"/>
    </row>
    <row r="818" spans="1:44" ht="13.5" thickBot="1">
      <c r="B818"/>
      <c r="AR818" s="72"/>
    </row>
    <row r="819" spans="1:44" ht="13.5" thickBot="1">
      <c r="A819" s="115"/>
      <c r="B819" s="115"/>
      <c r="C819" s="67" t="e">
        <f>+Podrida!#REF!</f>
        <v>#REF!</v>
      </c>
      <c r="D819" s="67" t="e">
        <f>+Podrida!#REF!</f>
        <v>#REF!</v>
      </c>
      <c r="E819" s="67" t="e">
        <f>+Podrida!#REF!</f>
        <v>#REF!</v>
      </c>
      <c r="F819" s="117" t="e">
        <f>+Podrida!#REF!</f>
        <v>#REF!</v>
      </c>
      <c r="O819" s="66"/>
      <c r="P819" s="66"/>
      <c r="Q819" s="67" t="str">
        <f>+Remigio!C4</f>
        <v>Premio</v>
      </c>
      <c r="R819" s="67" t="str">
        <f>+Remigio!D4</f>
        <v>Punts</v>
      </c>
      <c r="S819" s="67" t="str">
        <f>+Remigio!E4</f>
        <v>Partides</v>
      </c>
      <c r="T819" s="68" t="str">
        <f>+Remigio!F4</f>
        <v>General</v>
      </c>
      <c r="AR819" s="72"/>
    </row>
    <row r="820" spans="1:44" ht="13.5" thickBot="1">
      <c r="A820" s="23" t="e">
        <f>+Podrida!#REF!</f>
        <v>#REF!</v>
      </c>
      <c r="B820" s="95" t="e">
        <f>+Podrida!#REF!</f>
        <v>#REF!</v>
      </c>
      <c r="C820" s="111" t="e">
        <f>+Podrida!#REF!</f>
        <v>#REF!</v>
      </c>
      <c r="D820" s="90" t="e">
        <f>+Podrida!#REF!</f>
        <v>#REF!</v>
      </c>
      <c r="E820" s="91" t="e">
        <f>+Podrida!#REF!</f>
        <v>#REF!</v>
      </c>
      <c r="F820" s="114" t="e">
        <f>+Podrida!#REF!</f>
        <v>#REF!</v>
      </c>
      <c r="O820" s="23">
        <f>+Remigio!A5</f>
        <v>1</v>
      </c>
      <c r="P820" s="23" t="str">
        <f>+Remigio!B5</f>
        <v>Jordi</v>
      </c>
      <c r="Q820" s="111">
        <f>+Remigio!C5</f>
        <v>10</v>
      </c>
      <c r="R820" s="100">
        <f>+Remigio!D5</f>
        <v>6.75</v>
      </c>
      <c r="S820" s="96">
        <f>+Remigio!E5</f>
        <v>1</v>
      </c>
      <c r="T820" s="18">
        <f>+Remigio!F5</f>
        <v>0</v>
      </c>
      <c r="AR820" s="72"/>
    </row>
    <row r="821" spans="1:44" ht="13.5" thickBot="1">
      <c r="A821" s="23" t="e">
        <f>+Podrida!#REF!</f>
        <v>#REF!</v>
      </c>
      <c r="B821" s="95" t="e">
        <f>+Podrida!#REF!</f>
        <v>#REF!</v>
      </c>
      <c r="C821" s="111" t="e">
        <f>+Podrida!#REF!</f>
        <v>#REF!</v>
      </c>
      <c r="D821" s="90" t="e">
        <f>+Podrida!#REF!</f>
        <v>#REF!</v>
      </c>
      <c r="E821" s="91" t="e">
        <f>+Podrida!#REF!</f>
        <v>#REF!</v>
      </c>
      <c r="F821" s="114" t="e">
        <f>+Podrida!#REF!</f>
        <v>#REF!</v>
      </c>
      <c r="O821" s="23">
        <f>+Remigio!A6</f>
        <v>2</v>
      </c>
      <c r="P821" s="23" t="str">
        <f>+Remigio!B6</f>
        <v>Àngel</v>
      </c>
      <c r="Q821" s="111">
        <f>+Remigio!C6</f>
        <v>4</v>
      </c>
      <c r="R821" s="100">
        <f>+Remigio!D6</f>
        <v>7.25</v>
      </c>
      <c r="S821" s="91">
        <f>+Remigio!E6</f>
        <v>1</v>
      </c>
      <c r="T821" s="18">
        <f>+Remigio!F6</f>
        <v>0</v>
      </c>
      <c r="AR821" s="72"/>
    </row>
    <row r="822" spans="1:44" ht="13.5" thickBot="1">
      <c r="A822" s="23" t="e">
        <f>+Podrida!#REF!</f>
        <v>#REF!</v>
      </c>
      <c r="B822" s="23" t="e">
        <f>+Podrida!#REF!</f>
        <v>#REF!</v>
      </c>
      <c r="C822" s="111" t="e">
        <f>+Podrida!#REF!</f>
        <v>#REF!</v>
      </c>
      <c r="D822" s="90" t="e">
        <f>+Podrida!#REF!</f>
        <v>#REF!</v>
      </c>
      <c r="E822" s="96" t="e">
        <f>+Podrida!#REF!</f>
        <v>#REF!</v>
      </c>
      <c r="F822" s="114" t="e">
        <f>+Podrida!#REF!</f>
        <v>#REF!</v>
      </c>
      <c r="O822" s="23">
        <f>+Remigio!A7</f>
        <v>3</v>
      </c>
      <c r="P822" s="23" t="str">
        <f>+Remigio!B7</f>
        <v>Sebas</v>
      </c>
      <c r="Q822" s="111">
        <f>+Remigio!C7</f>
        <v>-4</v>
      </c>
      <c r="R822" s="100">
        <f>+Remigio!D7</f>
        <v>13.25</v>
      </c>
      <c r="S822" s="91">
        <f>+Remigio!E7</f>
        <v>1</v>
      </c>
      <c r="T822" s="18">
        <f>+Remigio!F7</f>
        <v>0</v>
      </c>
      <c r="AR822" s="72"/>
    </row>
    <row r="823" spans="1:44" ht="13.5" thickBot="1">
      <c r="A823" s="23" t="e">
        <f>+Podrida!#REF!</f>
        <v>#REF!</v>
      </c>
      <c r="B823" s="23" t="e">
        <f>+Podrida!#REF!</f>
        <v>#REF!</v>
      </c>
      <c r="C823" s="111" t="e">
        <f>+Podrida!#REF!</f>
        <v>#REF!</v>
      </c>
      <c r="D823" s="90" t="e">
        <f>+Podrida!#REF!</f>
        <v>#REF!</v>
      </c>
      <c r="E823" s="96" t="e">
        <f>+Podrida!#REF!</f>
        <v>#REF!</v>
      </c>
      <c r="F823" s="114" t="e">
        <f>+Podrida!#REF!</f>
        <v>#REF!</v>
      </c>
      <c r="AR823" s="72"/>
    </row>
    <row r="824" spans="1:44" ht="13.5" thickBot="1">
      <c r="A824" s="16"/>
      <c r="B824" s="52"/>
      <c r="C824" s="72"/>
      <c r="D824" s="92"/>
      <c r="E824" s="92"/>
      <c r="F824" s="16"/>
      <c r="H824" s="23">
        <f>+Escombra!A9</f>
        <v>5</v>
      </c>
      <c r="I824" s="23" t="str">
        <f>+Escombra!B9</f>
        <v>Montse</v>
      </c>
      <c r="J824" s="111">
        <f>+Escombra!C9</f>
        <v>1</v>
      </c>
      <c r="K824" s="90">
        <f>+Escombra!D9</f>
        <v>5</v>
      </c>
      <c r="L824" s="91">
        <f>+Escombra!E9</f>
        <v>-11</v>
      </c>
      <c r="M824" s="18">
        <f>+Escombra!F9</f>
        <v>30</v>
      </c>
      <c r="AR824" s="72"/>
    </row>
    <row r="825" spans="1:44" ht="13.5" thickBot="1">
      <c r="A825" s="16"/>
      <c r="B825" s="52"/>
      <c r="C825" s="72"/>
      <c r="D825" s="92"/>
      <c r="E825" s="92"/>
      <c r="F825" s="16"/>
      <c r="H825" s="23">
        <f>+Escombra!A10</f>
        <v>6</v>
      </c>
      <c r="I825" s="23" t="str">
        <f>+Escombra!B10</f>
        <v>Grau</v>
      </c>
      <c r="J825" s="111">
        <f>+Escombra!C10</f>
        <v>0.5</v>
      </c>
      <c r="K825" s="90">
        <f>+Escombra!D10</f>
        <v>1</v>
      </c>
      <c r="L825" s="91">
        <f>+Escombra!E10</f>
        <v>0</v>
      </c>
      <c r="M825" s="18">
        <f>+Escombra!F10</f>
        <v>6</v>
      </c>
      <c r="AR825" s="72"/>
    </row>
    <row r="826" spans="1:44">
      <c r="A826" s="16"/>
      <c r="B826" s="52"/>
      <c r="C826" s="72"/>
      <c r="D826" s="92"/>
      <c r="E826" s="92"/>
      <c r="F826" s="16"/>
      <c r="I826" s="5"/>
      <c r="AR826" s="72"/>
    </row>
    <row r="827" spans="1:44">
      <c r="A827" s="16"/>
      <c r="B827" s="52"/>
      <c r="C827" s="72"/>
      <c r="D827" s="92"/>
      <c r="E827" s="92"/>
      <c r="F827" s="16"/>
      <c r="I827" s="5"/>
      <c r="AR827" s="72"/>
    </row>
    <row r="828" spans="1:44">
      <c r="A828" s="16"/>
      <c r="B828" s="52"/>
      <c r="C828" s="72"/>
      <c r="D828" s="92"/>
      <c r="E828" s="92"/>
      <c r="F828" s="16"/>
      <c r="I828" s="5"/>
      <c r="AR828" s="72"/>
    </row>
    <row r="829" spans="1:44">
      <c r="A829" s="16"/>
      <c r="B829" s="52"/>
      <c r="C829" s="72"/>
      <c r="D829" s="92"/>
      <c r="E829" s="92"/>
      <c r="F829" s="16"/>
      <c r="I829" s="5"/>
      <c r="AR829" s="72"/>
    </row>
    <row r="830" spans="1:44">
      <c r="I830" s="5"/>
      <c r="AR830" s="72"/>
    </row>
    <row r="831" spans="1:44">
      <c r="I831" s="5"/>
      <c r="AR831" s="72"/>
    </row>
    <row r="832" spans="1:44">
      <c r="I832" s="5"/>
      <c r="AR832" s="72"/>
    </row>
    <row r="833" spans="2:44">
      <c r="I833" s="5"/>
      <c r="AR833" s="72"/>
    </row>
    <row r="834" spans="2:44">
      <c r="I834" s="5"/>
      <c r="AR834" s="72"/>
    </row>
    <row r="835" spans="2:44">
      <c r="AR835" s="72"/>
    </row>
    <row r="836" spans="2:44">
      <c r="AR836" s="72"/>
    </row>
    <row r="837" spans="2:44">
      <c r="AR837" s="72"/>
    </row>
    <row r="838" spans="2:44">
      <c r="AR838" s="72"/>
    </row>
    <row r="839" spans="2:44">
      <c r="AR839" s="72"/>
    </row>
    <row r="840" spans="2:44">
      <c r="AR840" s="72"/>
    </row>
    <row r="841" spans="2:44">
      <c r="AR841" s="72"/>
    </row>
    <row r="842" spans="2:44">
      <c r="AR842" s="72"/>
    </row>
    <row r="843" spans="2:44" ht="13.5" thickBot="1">
      <c r="H843" s="23">
        <f>+Pocha!A8</f>
        <v>4</v>
      </c>
      <c r="I843" s="23"/>
      <c r="J843" s="111"/>
      <c r="K843" s="90"/>
      <c r="L843" s="91"/>
      <c r="M843" s="18"/>
      <c r="Q843" s="69"/>
      <c r="R843" s="69"/>
      <c r="S843" s="30"/>
      <c r="AR843" s="72"/>
    </row>
    <row r="844" spans="2:44" ht="13.5" thickBot="1">
      <c r="H844" s="23">
        <f>+Pocha!A9</f>
        <v>5</v>
      </c>
      <c r="I844" s="23"/>
      <c r="J844" s="111"/>
      <c r="K844" s="90"/>
      <c r="L844" s="91"/>
      <c r="M844" s="18"/>
      <c r="Q844" s="69"/>
      <c r="R844" s="69"/>
      <c r="S844" s="30"/>
      <c r="AR844" s="72"/>
    </row>
    <row r="845" spans="2:44" ht="13.5" thickBot="1">
      <c r="B845"/>
      <c r="C845" s="92"/>
      <c r="D845" s="92"/>
      <c r="E845" s="92"/>
      <c r="H845" s="23">
        <f>+Pocha!A10</f>
        <v>6</v>
      </c>
      <c r="I845" s="23"/>
      <c r="J845" s="111"/>
      <c r="K845" s="100"/>
      <c r="L845" s="91"/>
      <c r="M845" s="18"/>
      <c r="Q845" s="69"/>
      <c r="R845" s="69"/>
      <c r="S845" s="30"/>
      <c r="AR845" s="72"/>
    </row>
    <row r="846" spans="2:44" ht="13.5" thickBot="1">
      <c r="B846"/>
      <c r="C846" s="92"/>
      <c r="D846" s="92"/>
      <c r="E846" s="92"/>
      <c r="H846" s="109">
        <f>+Pocha!A11</f>
        <v>7</v>
      </c>
      <c r="I846" s="109"/>
      <c r="J846" s="118"/>
      <c r="K846" s="119"/>
      <c r="L846" s="120"/>
      <c r="M846" s="121"/>
      <c r="Q846" s="69"/>
      <c r="R846" s="69"/>
      <c r="S846" s="30"/>
      <c r="AR846" s="72"/>
    </row>
    <row r="847" spans="2:44" ht="13.5" thickBot="1">
      <c r="B847"/>
      <c r="C847" s="92"/>
      <c r="D847" s="92"/>
      <c r="E847" s="92"/>
      <c r="H847" s="23">
        <f>+Pocha!A12</f>
        <v>8</v>
      </c>
      <c r="I847" s="23"/>
      <c r="J847" s="111"/>
      <c r="K847" s="100"/>
      <c r="L847" s="91"/>
      <c r="M847" s="18"/>
      <c r="Q847" s="69"/>
      <c r="R847" s="69"/>
      <c r="S847" s="30"/>
      <c r="AR847" s="72"/>
    </row>
    <row r="848" spans="2:44" ht="13.5" thickBot="1">
      <c r="B848"/>
      <c r="C848" s="92"/>
      <c r="D848" s="92"/>
      <c r="E848" s="92"/>
      <c r="H848" s="23">
        <f>+Pocha!A13</f>
        <v>9</v>
      </c>
      <c r="I848" s="23"/>
      <c r="J848" s="111"/>
      <c r="K848" s="100"/>
      <c r="L848" s="91"/>
      <c r="M848" s="18"/>
      <c r="Q848" s="69"/>
      <c r="R848" s="69"/>
      <c r="S848" s="30"/>
      <c r="AR848" s="72"/>
    </row>
    <row r="849" spans="2:60" ht="13.5" thickBot="1">
      <c r="B849"/>
      <c r="C849" s="92"/>
      <c r="D849" s="92"/>
      <c r="E849" s="92"/>
      <c r="H849" s="23">
        <f>+Pocha!A14</f>
        <v>10</v>
      </c>
      <c r="I849" s="23"/>
      <c r="J849" s="111"/>
      <c r="K849" s="100"/>
      <c r="L849" s="91"/>
      <c r="M849" s="18"/>
      <c r="Q849" s="69"/>
      <c r="R849" s="69"/>
      <c r="S849" s="30"/>
      <c r="AR849" s="72"/>
    </row>
    <row r="850" spans="2:60">
      <c r="B850"/>
      <c r="C850" s="92"/>
      <c r="D850" s="92"/>
      <c r="E850" s="92"/>
      <c r="Q850" s="69"/>
      <c r="R850" s="69"/>
      <c r="S850" s="30"/>
      <c r="AR850" s="72"/>
    </row>
    <row r="851" spans="2:60">
      <c r="B851"/>
      <c r="C851" s="92"/>
      <c r="D851" s="92"/>
      <c r="E851" s="92"/>
      <c r="Q851" s="69"/>
      <c r="R851" s="69"/>
      <c r="S851" s="30"/>
      <c r="AR851" s="72"/>
    </row>
    <row r="852" spans="2:60">
      <c r="B852"/>
      <c r="C852" s="92"/>
      <c r="D852" s="92"/>
      <c r="E852" s="92"/>
      <c r="AR852" s="72"/>
    </row>
    <row r="853" spans="2:60">
      <c r="B853"/>
      <c r="C853" s="92"/>
      <c r="D853" s="92"/>
      <c r="E853" s="92"/>
      <c r="AR853" s="72"/>
    </row>
    <row r="854" spans="2:60" ht="13.5" thickBot="1">
      <c r="B854"/>
      <c r="C854" s="92"/>
      <c r="D854" s="92"/>
      <c r="E854" s="92">
        <f>SUM(E856:E871)</f>
        <v>10</v>
      </c>
      <c r="N854" s="92">
        <f>SUM(N856:N871)</f>
        <v>2</v>
      </c>
      <c r="Q854" s="92">
        <f>SUM(Q856:Q871)</f>
        <v>6</v>
      </c>
      <c r="T854" s="92">
        <f>SUM(T856:T871)</f>
        <v>2</v>
      </c>
      <c r="AR854" s="72"/>
      <c r="AZ854" s="92">
        <f>SUM(AW856:AW871)</f>
        <v>0</v>
      </c>
      <c r="BC854" s="92">
        <f>SUM(BC856:BC871)</f>
        <v>3</v>
      </c>
      <c r="BF854" s="92">
        <f>SUM(BF856:BF871)</f>
        <v>7</v>
      </c>
    </row>
    <row r="855" spans="2:60" ht="13.5" thickBot="1">
      <c r="B855"/>
      <c r="C855" s="92"/>
      <c r="D855" s="92"/>
      <c r="E855" s="409" t="s">
        <v>1</v>
      </c>
      <c r="F855" s="410"/>
      <c r="G855" s="411"/>
      <c r="H855" s="409" t="s">
        <v>99</v>
      </c>
      <c r="I855" s="410"/>
      <c r="J855" s="411"/>
      <c r="K855" s="409" t="s">
        <v>93</v>
      </c>
      <c r="L855" s="410"/>
      <c r="M855" s="411"/>
      <c r="N855" s="409" t="s">
        <v>6</v>
      </c>
      <c r="O855" s="410"/>
      <c r="P855" s="411"/>
      <c r="Q855" s="409" t="s">
        <v>9</v>
      </c>
      <c r="R855" s="410"/>
      <c r="S855" s="411"/>
      <c r="T855" s="409" t="s">
        <v>43</v>
      </c>
      <c r="U855" s="410"/>
      <c r="V855" s="411"/>
      <c r="W855" s="409" t="s">
        <v>26</v>
      </c>
      <c r="X855" s="410"/>
      <c r="Y855" s="411"/>
      <c r="Z855" s="409" t="s">
        <v>41</v>
      </c>
      <c r="AA855" s="410"/>
      <c r="AB855" s="411"/>
      <c r="AC855" s="409" t="s">
        <v>4</v>
      </c>
      <c r="AD855" s="410"/>
      <c r="AE855" s="411"/>
      <c r="AF855" s="187"/>
      <c r="AG855" s="187"/>
      <c r="AH855" s="187"/>
      <c r="AI855" s="187"/>
      <c r="AJ855" s="187"/>
      <c r="AK855" s="187"/>
      <c r="AL855" s="187"/>
      <c r="AM855" s="187"/>
      <c r="AN855" s="187"/>
      <c r="AO855" s="187"/>
      <c r="AP855" s="187"/>
      <c r="AQ855" s="409" t="s">
        <v>73</v>
      </c>
      <c r="AR855" s="410"/>
      <c r="AS855" s="411"/>
      <c r="AT855" s="409" t="s">
        <v>91</v>
      </c>
      <c r="AU855" s="410"/>
      <c r="AV855" s="411"/>
      <c r="AW855" s="409" t="s">
        <v>89</v>
      </c>
      <c r="AX855" s="410"/>
      <c r="AY855" s="411"/>
      <c r="AZ855" s="409" t="s">
        <v>62</v>
      </c>
      <c r="BA855" s="410"/>
      <c r="BB855" s="411"/>
      <c r="BC855" s="409" t="s">
        <v>94</v>
      </c>
      <c r="BD855" s="410"/>
      <c r="BE855" s="411"/>
      <c r="BF855" s="409" t="s">
        <v>35</v>
      </c>
      <c r="BG855" s="410"/>
      <c r="BH855" s="411"/>
    </row>
    <row r="856" spans="2:60" ht="13.5" thickBot="1">
      <c r="B856"/>
      <c r="C856" s="161" t="s">
        <v>105</v>
      </c>
      <c r="E856" s="9">
        <v>4</v>
      </c>
      <c r="F856" s="9"/>
      <c r="G856" s="9"/>
      <c r="H856" s="9"/>
      <c r="I856" s="9"/>
      <c r="J856" s="9"/>
      <c r="K856" s="9"/>
      <c r="L856" s="9"/>
      <c r="M856" s="9"/>
      <c r="N856" s="9">
        <v>1</v>
      </c>
      <c r="O856" s="9"/>
      <c r="P856" s="9"/>
      <c r="Q856" s="9">
        <v>1</v>
      </c>
      <c r="R856" s="9"/>
      <c r="S856" s="9"/>
      <c r="T856" s="9">
        <v>0</v>
      </c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325"/>
      <c r="AT856" s="325"/>
      <c r="AU856" s="325"/>
      <c r="AV856" s="325"/>
      <c r="AW856" s="325"/>
      <c r="AX856" s="325"/>
      <c r="AY856" s="325"/>
      <c r="AZ856" s="325">
        <v>0</v>
      </c>
      <c r="BA856" s="325"/>
      <c r="BB856" s="325"/>
      <c r="BC856" s="325">
        <v>1</v>
      </c>
      <c r="BD856" s="325"/>
      <c r="BE856" s="325"/>
      <c r="BF856" s="325">
        <v>4</v>
      </c>
      <c r="BG856" s="325"/>
    </row>
    <row r="857" spans="2:60">
      <c r="C857" s="65" t="s">
        <v>106</v>
      </c>
      <c r="E857">
        <v>1</v>
      </c>
      <c r="N857">
        <v>0</v>
      </c>
      <c r="Q857">
        <v>1</v>
      </c>
      <c r="T857">
        <v>1</v>
      </c>
      <c r="AR857" s="72"/>
      <c r="BF857" s="16">
        <v>1</v>
      </c>
    </row>
    <row r="858" spans="2:60">
      <c r="C858" s="65" t="s">
        <v>107</v>
      </c>
      <c r="Q858">
        <v>1</v>
      </c>
      <c r="AR858" s="72"/>
    </row>
    <row r="859" spans="2:60">
      <c r="C859" s="65" t="s">
        <v>108</v>
      </c>
      <c r="N859">
        <v>1</v>
      </c>
      <c r="AR859" s="72"/>
    </row>
    <row r="860" spans="2:60">
      <c r="C860" s="65" t="s">
        <v>109</v>
      </c>
      <c r="E860">
        <v>1</v>
      </c>
      <c r="AR860" s="72"/>
      <c r="BC860" s="16">
        <v>1</v>
      </c>
    </row>
    <row r="861" spans="2:60">
      <c r="C861" s="65" t="s">
        <v>110</v>
      </c>
      <c r="AR861" s="72"/>
      <c r="AZ861" s="16">
        <v>1</v>
      </c>
    </row>
    <row r="862" spans="2:60">
      <c r="C862" s="65" t="s">
        <v>111</v>
      </c>
      <c r="E862">
        <v>1</v>
      </c>
      <c r="AR862" s="72"/>
      <c r="AZ862" s="16">
        <v>1</v>
      </c>
      <c r="BF862" s="16">
        <v>1</v>
      </c>
    </row>
    <row r="863" spans="2:60">
      <c r="C863" s="65" t="s">
        <v>112</v>
      </c>
      <c r="T863">
        <v>1</v>
      </c>
      <c r="AR863" s="72"/>
      <c r="BC863" s="16">
        <v>1</v>
      </c>
    </row>
    <row r="864" spans="2:60">
      <c r="C864" s="65" t="s">
        <v>113</v>
      </c>
      <c r="E864">
        <v>1</v>
      </c>
      <c r="AR864" s="72"/>
    </row>
    <row r="865" spans="3:58" ht="13.5" thickBot="1">
      <c r="C865" s="65" t="s">
        <v>100</v>
      </c>
      <c r="E865">
        <v>2</v>
      </c>
      <c r="Q865">
        <v>3</v>
      </c>
      <c r="AR865" s="72"/>
      <c r="BF865" s="16">
        <v>1</v>
      </c>
    </row>
    <row r="866" spans="3:58" ht="13.5" thickBot="1">
      <c r="Q866" s="165"/>
      <c r="R866" s="165"/>
      <c r="S866" s="165"/>
      <c r="AR866" s="72"/>
      <c r="AT866" s="409" t="s">
        <v>1</v>
      </c>
    </row>
    <row r="867" spans="3:58" ht="13.5" thickBot="1">
      <c r="Q867" s="72"/>
      <c r="R867" s="92"/>
      <c r="S867" s="92"/>
      <c r="AR867" s="72"/>
      <c r="AT867" s="410"/>
    </row>
    <row r="868" spans="3:58" ht="13.5" thickBot="1">
      <c r="Q868" s="72"/>
      <c r="R868" s="92"/>
      <c r="S868" s="92"/>
      <c r="AR868" s="72"/>
      <c r="AT868" s="411"/>
    </row>
    <row r="869" spans="3:58" ht="13.5" thickBot="1">
      <c r="Q869" s="72"/>
      <c r="R869" s="92"/>
      <c r="S869" s="92"/>
      <c r="AR869" s="72"/>
      <c r="AT869" s="409" t="s">
        <v>99</v>
      </c>
    </row>
    <row r="870" spans="3:58" ht="13.5" thickBot="1">
      <c r="Q870" s="72"/>
      <c r="R870" s="92"/>
      <c r="S870" s="92"/>
      <c r="AR870" s="72"/>
      <c r="AT870" s="410"/>
    </row>
    <row r="871" spans="3:58" ht="13.5" thickBot="1">
      <c r="Q871" s="72"/>
      <c r="R871" s="92"/>
      <c r="S871" s="92"/>
      <c r="AR871" s="72"/>
      <c r="AT871" s="411"/>
    </row>
    <row r="872" spans="3:58" ht="13.5" thickBot="1">
      <c r="AR872" s="72"/>
      <c r="AT872" s="409" t="s">
        <v>93</v>
      </c>
    </row>
    <row r="873" spans="3:58" ht="13.5" thickBot="1">
      <c r="AR873" s="72"/>
      <c r="AT873" s="410"/>
    </row>
    <row r="874" spans="3:58" ht="13.5" thickBot="1">
      <c r="AR874" s="72"/>
      <c r="AT874" s="411"/>
    </row>
    <row r="875" spans="3:58">
      <c r="C875" s="32">
        <v>8</v>
      </c>
      <c r="D875" s="32" t="s">
        <v>41</v>
      </c>
      <c r="E875" s="32">
        <f t="shared" ref="E875:E882" si="7">SUM(F875:O875)</f>
        <v>0</v>
      </c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AR875" s="72"/>
      <c r="AT875" s="412" t="s">
        <v>6</v>
      </c>
    </row>
    <row r="876" spans="3:58">
      <c r="C876" s="32">
        <v>9</v>
      </c>
      <c r="D876" s="32" t="s">
        <v>26</v>
      </c>
      <c r="E876" s="32">
        <f t="shared" si="7"/>
        <v>0</v>
      </c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AR876" s="72"/>
      <c r="AT876" s="413"/>
    </row>
    <row r="877" spans="3:58" ht="13.5" thickBot="1">
      <c r="C877" s="32">
        <v>10</v>
      </c>
      <c r="D877" s="32" t="s">
        <v>93</v>
      </c>
      <c r="E877" s="32">
        <f t="shared" si="7"/>
        <v>0</v>
      </c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AR877" s="72"/>
      <c r="AT877" s="414"/>
    </row>
    <row r="878" spans="3:58">
      <c r="C878" s="32">
        <v>11</v>
      </c>
      <c r="D878" s="32" t="s">
        <v>99</v>
      </c>
      <c r="E878" s="32">
        <f t="shared" si="7"/>
        <v>0</v>
      </c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AR878" s="72"/>
      <c r="AT878" s="412" t="s">
        <v>9</v>
      </c>
    </row>
    <row r="879" spans="3:58">
      <c r="C879" s="32">
        <v>12</v>
      </c>
      <c r="D879" s="32" t="s">
        <v>91</v>
      </c>
      <c r="E879" s="32">
        <f t="shared" si="7"/>
        <v>0</v>
      </c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AR879" s="72"/>
      <c r="AT879" s="413"/>
    </row>
    <row r="880" spans="3:58" ht="13.5" thickBot="1">
      <c r="C880" s="166">
        <v>13</v>
      </c>
      <c r="D880" s="32" t="s">
        <v>73</v>
      </c>
      <c r="E880" s="32">
        <f t="shared" si="7"/>
        <v>0</v>
      </c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AR880" s="72"/>
      <c r="AT880" s="414"/>
    </row>
    <row r="881" spans="2:46">
      <c r="C881" s="166">
        <v>14</v>
      </c>
      <c r="D881" s="32" t="s">
        <v>89</v>
      </c>
      <c r="E881" s="32">
        <f t="shared" si="7"/>
        <v>0</v>
      </c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AR881" s="72"/>
      <c r="AT881" s="412" t="s">
        <v>43</v>
      </c>
    </row>
    <row r="882" spans="2:46">
      <c r="C882" s="166">
        <v>15</v>
      </c>
      <c r="D882" s="32" t="s">
        <v>4</v>
      </c>
      <c r="E882" s="32">
        <f t="shared" si="7"/>
        <v>0</v>
      </c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AR882" s="72"/>
      <c r="AT882" s="413"/>
    </row>
    <row r="883" spans="2:46" ht="13.5" thickBot="1">
      <c r="AR883" s="72"/>
      <c r="AT883" s="414"/>
    </row>
    <row r="884" spans="2:46" ht="13.5" thickBot="1">
      <c r="AR884" s="72"/>
      <c r="AT884" s="409" t="s">
        <v>26</v>
      </c>
    </row>
    <row r="885" spans="2:46" ht="13.5" thickBot="1">
      <c r="AR885" s="72"/>
      <c r="AT885" s="410"/>
    </row>
    <row r="886" spans="2:46" ht="13.5" thickBot="1">
      <c r="AR886" s="72"/>
      <c r="AT886" s="411"/>
    </row>
    <row r="887" spans="2:46" ht="13.5" thickBot="1">
      <c r="AR887" s="72"/>
      <c r="AT887" s="409" t="s">
        <v>41</v>
      </c>
    </row>
    <row r="888" spans="2:46" ht="13.5" thickBot="1">
      <c r="AR888" s="72"/>
      <c r="AT888" s="410"/>
    </row>
    <row r="889" spans="2:46" ht="13.5" thickBot="1">
      <c r="B889"/>
      <c r="AR889" s="72"/>
      <c r="AT889" s="411"/>
    </row>
    <row r="890" spans="2:46" ht="13.5" thickBot="1">
      <c r="B890"/>
      <c r="AR890" s="72"/>
      <c r="AT890" s="409" t="s">
        <v>4</v>
      </c>
    </row>
    <row r="891" spans="2:46" ht="13.5" thickBot="1">
      <c r="B891"/>
      <c r="AR891" s="72"/>
      <c r="AT891" s="410"/>
    </row>
    <row r="892" spans="2:46" ht="13.5" thickBot="1">
      <c r="B892"/>
      <c r="G892" s="70"/>
      <c r="J892" s="72"/>
      <c r="K892" s="92"/>
      <c r="L892" s="92"/>
      <c r="AR892" s="72"/>
      <c r="AT892" s="411"/>
    </row>
    <row r="893" spans="2:46" ht="13.5" thickBot="1">
      <c r="B893"/>
      <c r="G893" s="39"/>
      <c r="J893" s="72"/>
      <c r="K893" s="92"/>
      <c r="L893" s="92"/>
      <c r="AR893" s="72"/>
      <c r="AT893" s="409" t="s">
        <v>73</v>
      </c>
    </row>
    <row r="894" spans="2:46" ht="13.5" thickBot="1">
      <c r="B894"/>
      <c r="G894" s="39"/>
      <c r="J894" s="72"/>
      <c r="K894" s="92"/>
      <c r="L894" s="92"/>
      <c r="AR894" s="72"/>
      <c r="AT894" s="410"/>
    </row>
    <row r="895" spans="2:46" ht="13.5" thickBot="1">
      <c r="G895" s="39"/>
      <c r="J895" s="72"/>
      <c r="K895" s="92"/>
      <c r="L895" s="92"/>
      <c r="AR895" s="72"/>
      <c r="AT895" s="411"/>
    </row>
    <row r="896" spans="2:46" ht="13.5" thickBot="1">
      <c r="G896" s="39"/>
      <c r="J896" s="72"/>
      <c r="K896" s="92"/>
      <c r="L896" s="92"/>
      <c r="AR896" s="72"/>
      <c r="AT896" s="409" t="s">
        <v>91</v>
      </c>
    </row>
    <row r="897" spans="1:46" ht="13.5" thickBot="1">
      <c r="G897" s="39"/>
      <c r="J897" s="72"/>
      <c r="K897" s="92"/>
      <c r="L897" s="92"/>
      <c r="AR897" s="72"/>
      <c r="AT897" s="410"/>
    </row>
    <row r="898" spans="1:46" ht="13.5" thickBot="1">
      <c r="G898" s="39"/>
      <c r="AR898" s="72"/>
      <c r="AT898" s="411"/>
    </row>
    <row r="899" spans="1:46" ht="13.5" thickBot="1">
      <c r="G899" s="39"/>
      <c r="AR899" s="72"/>
      <c r="AT899" s="409" t="s">
        <v>89</v>
      </c>
    </row>
    <row r="900" spans="1:46" ht="13.5" thickBot="1">
      <c r="A900" s="5" t="str">
        <f>+Mus!A1</f>
        <v>MUS</v>
      </c>
      <c r="G900" s="39"/>
      <c r="H900" s="5" t="str">
        <f>+Truc!A1</f>
        <v>TRUC</v>
      </c>
      <c r="I900" s="5"/>
      <c r="J900" s="5"/>
      <c r="K900" s="5"/>
      <c r="L900" s="5"/>
      <c r="M900" s="5"/>
      <c r="AR900" s="72"/>
      <c r="AT900" s="410"/>
    </row>
    <row r="901" spans="1:46" ht="13.5" thickBot="1">
      <c r="G901" s="39"/>
      <c r="H901" s="5"/>
      <c r="I901" s="5"/>
      <c r="J901" s="5"/>
      <c r="K901" s="5"/>
      <c r="L901" s="5"/>
      <c r="M901" s="5"/>
      <c r="AR901" s="72"/>
      <c r="AT901" s="411"/>
    </row>
    <row r="902" spans="1:46" ht="13.5" thickBot="1">
      <c r="G902" s="39"/>
      <c r="H902" s="5"/>
      <c r="I902" s="5"/>
      <c r="J902" s="5"/>
      <c r="K902" s="5"/>
      <c r="L902" s="5"/>
      <c r="M902" s="5"/>
      <c r="AR902" s="72"/>
      <c r="AT902" s="409" t="s">
        <v>62</v>
      </c>
    </row>
    <row r="903" spans="1:46" ht="13.5" thickBot="1">
      <c r="A903" s="115"/>
      <c r="B903" s="115"/>
      <c r="C903" s="164"/>
      <c r="D903" s="164"/>
      <c r="E903" s="116" t="str">
        <f>+Mus!E4</f>
        <v>Partides</v>
      </c>
      <c r="F903" s="117" t="str">
        <f>+Mus!F4</f>
        <v>General</v>
      </c>
      <c r="G903" s="39"/>
      <c r="H903" s="66"/>
      <c r="I903" s="66"/>
      <c r="J903" s="67" t="str">
        <f>+Truc!C4</f>
        <v>Diferencia</v>
      </c>
      <c r="K903" s="67" t="str">
        <f>+Truc!D4</f>
        <v>Punts</v>
      </c>
      <c r="L903" s="67" t="str">
        <f>+Truc!E4</f>
        <v>Partides</v>
      </c>
      <c r="M903" s="68" t="str">
        <f>+Truc!F4</f>
        <v>General</v>
      </c>
      <c r="AR903" s="72"/>
      <c r="AT903" s="410"/>
    </row>
    <row r="904" spans="1:46" ht="13.5" thickBot="1">
      <c r="A904" s="23">
        <f>+Mus!A5</f>
        <v>1</v>
      </c>
      <c r="B904" s="23" t="str">
        <f>+Mus!B5</f>
        <v>Carles</v>
      </c>
      <c r="C904" s="17"/>
      <c r="D904" s="17"/>
      <c r="E904" s="96">
        <f>+Mus!E5</f>
        <v>0</v>
      </c>
      <c r="F904" s="18">
        <f>+Mus!F5</f>
        <v>0</v>
      </c>
      <c r="G904" s="39"/>
      <c r="H904" s="23">
        <f>+Truc!A5</f>
        <v>1</v>
      </c>
      <c r="I904" s="23" t="str">
        <f>+Truc!B5</f>
        <v>Carles</v>
      </c>
      <c r="J904" s="111">
        <f>+Truc!C5</f>
        <v>-100000000</v>
      </c>
      <c r="K904" s="90">
        <f>+Truc!D5</f>
        <v>1</v>
      </c>
      <c r="L904" s="96">
        <f>+Truc!E5</f>
        <v>0</v>
      </c>
      <c r="M904" s="114">
        <f>+Truc!F5</f>
        <v>-33.333333333333336</v>
      </c>
      <c r="AR904" s="72"/>
      <c r="AT904" s="411"/>
    </row>
    <row r="905" spans="1:46" s="16" customFormat="1" ht="13.5" thickBot="1">
      <c r="A905" s="23">
        <f>+Mus!A6</f>
        <v>2</v>
      </c>
      <c r="B905" s="23" t="str">
        <f>+Mus!B6</f>
        <v>Sergi</v>
      </c>
      <c r="C905" s="17"/>
      <c r="D905" s="17"/>
      <c r="E905" s="91">
        <f>+Mus!E6</f>
        <v>0</v>
      </c>
      <c r="F905" s="18">
        <f>+Mus!F6</f>
        <v>0</v>
      </c>
      <c r="G905" s="39"/>
      <c r="H905" s="23">
        <f>+Truc!A6</f>
        <v>2</v>
      </c>
      <c r="I905" s="23" t="str">
        <f>+Truc!B6</f>
        <v>Mariajo</v>
      </c>
      <c r="J905" s="111">
        <f>+Truc!C6</f>
        <v>-100000000</v>
      </c>
      <c r="K905" s="90">
        <f>+Truc!D6</f>
        <v>1</v>
      </c>
      <c r="L905" s="96">
        <f>+Truc!E6</f>
        <v>0</v>
      </c>
      <c r="M905" s="114">
        <f>+Truc!F6</f>
        <v>-33.333333333333336</v>
      </c>
      <c r="AR905" s="72"/>
      <c r="AT905" s="409" t="s">
        <v>94</v>
      </c>
    </row>
    <row r="906" spans="1:46" ht="13.5" thickBot="1">
      <c r="A906" s="23">
        <f>+Mus!A7</f>
        <v>3</v>
      </c>
      <c r="B906" s="23" t="str">
        <f>+Mus!B7</f>
        <v>Lucía</v>
      </c>
      <c r="C906" s="147"/>
      <c r="D906" s="147"/>
      <c r="E906" s="91">
        <f>+Mus!E7</f>
        <v>0</v>
      </c>
      <c r="F906" s="18">
        <f>+Mus!F7</f>
        <v>0</v>
      </c>
      <c r="G906" s="39"/>
      <c r="H906" s="23">
        <f>+Truc!A7</f>
        <v>2</v>
      </c>
      <c r="I906" s="23" t="str">
        <f>+Truc!B7</f>
        <v>Manolo</v>
      </c>
      <c r="J906" s="111">
        <f>+Truc!C7</f>
        <v>-100000000</v>
      </c>
      <c r="K906" s="90">
        <f>+Truc!D7</f>
        <v>1</v>
      </c>
      <c r="L906" s="96">
        <f>+Truc!E7</f>
        <v>0</v>
      </c>
      <c r="M906" s="114">
        <f>+Truc!F7</f>
        <v>-33.333333333333336</v>
      </c>
      <c r="AR906" s="72"/>
      <c r="AT906" s="410"/>
    </row>
    <row r="907" spans="1:46" ht="13.5" thickBot="1">
      <c r="A907" s="23">
        <f>+Mus!A8</f>
        <v>4</v>
      </c>
      <c r="B907" s="23" t="str">
        <f>+Mus!B8</f>
        <v>Manolo</v>
      </c>
      <c r="C907" s="111"/>
      <c r="D907" s="90"/>
      <c r="E907" s="91">
        <f>+Mus!E8</f>
        <v>0</v>
      </c>
      <c r="F907" s="18">
        <f>+Mus!F8</f>
        <v>0</v>
      </c>
      <c r="G907" s="39"/>
      <c r="H907" s="23">
        <f>+Truc!A8</f>
        <v>4</v>
      </c>
      <c r="I907" s="23" t="str">
        <f>+Truc!B8</f>
        <v>Jordi</v>
      </c>
      <c r="J907" s="111">
        <f>+Truc!C8</f>
        <v>-100000000</v>
      </c>
      <c r="K907" s="90">
        <f>+Truc!D8</f>
        <v>1</v>
      </c>
      <c r="L907" s="96">
        <f>+Truc!E8</f>
        <v>0</v>
      </c>
      <c r="M907" s="18">
        <f>+Truc!F8</f>
        <v>-5</v>
      </c>
      <c r="Q907" s="72"/>
      <c r="R907" s="72"/>
      <c r="S907" s="92"/>
      <c r="AR907" s="72"/>
      <c r="AT907" s="411"/>
    </row>
    <row r="908" spans="1:46" ht="13.5" thickBot="1">
      <c r="A908" s="23">
        <f>+Mus!A9</f>
        <v>5</v>
      </c>
      <c r="B908" s="23" t="str">
        <f>+Mus!B9</f>
        <v>Mariajo</v>
      </c>
      <c r="C908" s="111"/>
      <c r="D908" s="90"/>
      <c r="E908" s="91">
        <f>+Mus!E9</f>
        <v>0</v>
      </c>
      <c r="F908" s="18">
        <f>+Mus!F9</f>
        <v>0</v>
      </c>
      <c r="G908" s="39"/>
      <c r="H908" s="23">
        <f>+Truc!A9</f>
        <v>4</v>
      </c>
      <c r="I908" s="23" t="str">
        <f>+Truc!B9</f>
        <v>Mercè</v>
      </c>
      <c r="J908" s="111">
        <f>+Truc!C9</f>
        <v>-100000000</v>
      </c>
      <c r="K908" s="90">
        <f>+Truc!D9</f>
        <v>1</v>
      </c>
      <c r="L908" s="96">
        <f>+Truc!E9</f>
        <v>0</v>
      </c>
      <c r="M908" s="18">
        <f>+Truc!F9</f>
        <v>-5</v>
      </c>
      <c r="Q908" s="72"/>
      <c r="R908" s="72"/>
      <c r="S908" s="92"/>
      <c r="AR908" s="72"/>
      <c r="AT908" s="409" t="s">
        <v>35</v>
      </c>
    </row>
    <row r="909" spans="1:46" ht="13.5" thickBot="1">
      <c r="A909" s="23">
        <f>+Mus!A10</f>
        <v>6</v>
      </c>
      <c r="B909" s="23" t="str">
        <f>+Mus!B10</f>
        <v>Grau</v>
      </c>
      <c r="C909" s="111"/>
      <c r="D909" s="90"/>
      <c r="E909" s="91">
        <f>+Mus!E10</f>
        <v>0</v>
      </c>
      <c r="F909" s="18">
        <f>+Mus!F10</f>
        <v>0</v>
      </c>
      <c r="G909" s="39"/>
      <c r="H909" s="23">
        <f>+Truc!A10</f>
        <v>6</v>
      </c>
      <c r="I909" s="23" t="str">
        <f>+Truc!B10</f>
        <v>Sergi</v>
      </c>
      <c r="J909" s="111">
        <f>+Truc!C10</f>
        <v>-100000000</v>
      </c>
      <c r="K909" s="90">
        <f>+Truc!D10</f>
        <v>1</v>
      </c>
      <c r="L909" s="96">
        <f>+Truc!E10</f>
        <v>0</v>
      </c>
      <c r="M909" s="18">
        <f>+Truc!F10</f>
        <v>-5</v>
      </c>
      <c r="Q909" s="72"/>
      <c r="R909" s="72"/>
      <c r="S909" s="92"/>
      <c r="AR909" s="72"/>
      <c r="AT909" s="410"/>
    </row>
    <row r="910" spans="1:46" ht="13.5" thickBot="1">
      <c r="A910" s="23">
        <f>+Mus!A11</f>
        <v>7</v>
      </c>
      <c r="B910" s="23" t="str">
        <f>+Mus!B11</f>
        <v>Jordi</v>
      </c>
      <c r="C910" s="111"/>
      <c r="D910" s="90"/>
      <c r="E910" s="91">
        <f>+Mus!E11</f>
        <v>0</v>
      </c>
      <c r="F910" s="18">
        <f>+Mus!F11</f>
        <v>0</v>
      </c>
      <c r="G910" s="39"/>
      <c r="H910" s="23"/>
      <c r="I910" s="23"/>
      <c r="J910" s="111"/>
      <c r="K910" s="90"/>
      <c r="L910" s="96"/>
      <c r="M910" s="18"/>
      <c r="Q910" s="72"/>
      <c r="R910" s="72"/>
      <c r="S910" s="92"/>
      <c r="AR910" s="72"/>
      <c r="AT910" s="411"/>
    </row>
    <row r="911" spans="1:46" ht="13.5" thickBot="1">
      <c r="G911" s="39"/>
      <c r="H911" s="23">
        <f>+Truc!A12</f>
        <v>8</v>
      </c>
      <c r="I911" s="23" t="str">
        <f>+Truc!B12</f>
        <v>Iglesias</v>
      </c>
      <c r="J911" s="111">
        <f>+Truc!C12</f>
        <v>-100000000</v>
      </c>
      <c r="K911" s="90">
        <f>+Truc!D12</f>
        <v>1</v>
      </c>
      <c r="L911" s="96">
        <f>+Truc!E12</f>
        <v>0</v>
      </c>
      <c r="M911" s="18">
        <f>+Truc!F12</f>
        <v>0</v>
      </c>
      <c r="Q911" s="72"/>
      <c r="R911" s="72"/>
      <c r="S911" s="92"/>
      <c r="AR911" s="72"/>
    </row>
    <row r="912" spans="1:46" ht="13.5" thickBot="1">
      <c r="B912"/>
      <c r="C912" s="69"/>
      <c r="D912" s="69"/>
      <c r="E912" s="30"/>
      <c r="G912" s="39"/>
      <c r="H912" s="23">
        <f>+Truc!A13</f>
        <v>9</v>
      </c>
      <c r="I912" s="23" t="str">
        <f>+Truc!B13</f>
        <v>Martín</v>
      </c>
      <c r="J912" s="111">
        <f>+Truc!C13</f>
        <v>-100000000</v>
      </c>
      <c r="K912" s="90">
        <f>+Truc!D13</f>
        <v>1</v>
      </c>
      <c r="L912" s="96">
        <f>+Truc!E13</f>
        <v>0</v>
      </c>
      <c r="M912" s="18">
        <f>+Truc!F13</f>
        <v>0</v>
      </c>
      <c r="Q912" s="72"/>
      <c r="R912" s="72"/>
      <c r="S912" s="92"/>
      <c r="AR912" s="72"/>
    </row>
    <row r="913" spans="1:44" ht="13.5" thickBot="1">
      <c r="B913"/>
      <c r="C913" s="69"/>
      <c r="D913" s="69"/>
      <c r="E913" s="30"/>
      <c r="G913" s="39"/>
      <c r="H913" s="23">
        <f>+Truc!A14</f>
        <v>10</v>
      </c>
      <c r="I913" s="23" t="str">
        <f>+Truc!B14</f>
        <v>Xavi</v>
      </c>
      <c r="J913" s="111">
        <f>+Truc!C14</f>
        <v>-100000000</v>
      </c>
      <c r="K913" s="90">
        <f>+Truc!D14</f>
        <v>1</v>
      </c>
      <c r="L913" s="96">
        <f>+Truc!E14</f>
        <v>0</v>
      </c>
      <c r="M913" s="18">
        <f>+Truc!F14</f>
        <v>0</v>
      </c>
      <c r="Q913" s="72"/>
      <c r="R913" s="72"/>
      <c r="S913" s="92"/>
      <c r="AR913" s="72"/>
    </row>
    <row r="914" spans="1:44">
      <c r="B914"/>
      <c r="C914" s="69"/>
      <c r="D914" s="69"/>
      <c r="E914" s="30"/>
      <c r="G914" s="39"/>
      <c r="J914" s="72"/>
      <c r="K914" s="92"/>
      <c r="L914" s="92"/>
      <c r="Q914" s="72"/>
      <c r="R914" s="72"/>
      <c r="S914" s="92"/>
      <c r="AR914" s="72"/>
    </row>
    <row r="915" spans="1:44">
      <c r="B915"/>
      <c r="C915" s="41"/>
      <c r="D915" s="41"/>
      <c r="G915" s="39"/>
      <c r="Q915" s="72"/>
      <c r="R915" s="72"/>
      <c r="S915" s="92"/>
      <c r="AR915" s="72"/>
    </row>
    <row r="916" spans="1:44">
      <c r="Q916" s="72"/>
      <c r="R916" s="72"/>
      <c r="S916" s="92"/>
    </row>
    <row r="917" spans="1:44">
      <c r="Q917" s="72"/>
      <c r="R917" s="72"/>
      <c r="S917" s="92"/>
    </row>
    <row r="918" spans="1:44">
      <c r="Q918" s="72"/>
      <c r="R918" s="72"/>
      <c r="S918" s="92"/>
    </row>
    <row r="919" spans="1:44">
      <c r="Q919" s="72"/>
      <c r="R919" s="72"/>
      <c r="S919" s="92"/>
    </row>
    <row r="920" spans="1:44">
      <c r="Q920" s="72"/>
      <c r="R920" s="72"/>
      <c r="S920" s="92"/>
    </row>
    <row r="921" spans="1:44">
      <c r="Q921" s="72"/>
      <c r="R921" s="72"/>
      <c r="S921" s="92"/>
    </row>
    <row r="922" spans="1:44">
      <c r="Q922" s="72"/>
      <c r="R922" s="72"/>
      <c r="S922" s="92"/>
    </row>
    <row r="923" spans="1:44">
      <c r="P923" s="5"/>
    </row>
    <row r="927" spans="1:44" ht="13.5" thickBot="1">
      <c r="A927" s="23">
        <f>+Omaha!A12</f>
        <v>8</v>
      </c>
      <c r="B927" s="23" t="str">
        <f>+Omaha!B12</f>
        <v>Katy</v>
      </c>
      <c r="C927" s="111">
        <f>+Omaha!C12</f>
        <v>-100000000</v>
      </c>
      <c r="D927" s="90">
        <f>+Omaha!D12</f>
        <v>0</v>
      </c>
      <c r="E927" s="96">
        <f>+Omaha!E12</f>
        <v>0</v>
      </c>
      <c r="F927" s="18">
        <f>+Omaha!F12</f>
        <v>0</v>
      </c>
    </row>
    <row r="928" spans="1:44" ht="13.5" thickBot="1">
      <c r="A928" s="23">
        <f>+Omaha!A13</f>
        <v>9</v>
      </c>
      <c r="B928" s="23" t="str">
        <f>+Omaha!B13</f>
        <v>Manolo</v>
      </c>
      <c r="C928" s="111">
        <f>+Omaha!C13</f>
        <v>-100000000</v>
      </c>
      <c r="D928" s="90">
        <f>+Omaha!D13</f>
        <v>0</v>
      </c>
      <c r="E928" s="96">
        <f>+Omaha!E13</f>
        <v>0</v>
      </c>
      <c r="F928" s="18">
        <f>+Omaha!F13</f>
        <v>0</v>
      </c>
    </row>
    <row r="929" spans="1:44" s="16" customFormat="1" ht="13.5" thickBot="1">
      <c r="A929" s="23">
        <f>+Omaha!A14</f>
        <v>10</v>
      </c>
      <c r="B929" s="23" t="str">
        <f>+Omaha!B14</f>
        <v>Joan Carles</v>
      </c>
      <c r="C929" s="111">
        <f>+Omaha!C14</f>
        <v>-100000000</v>
      </c>
      <c r="D929" s="90">
        <f>+Omaha!D14</f>
        <v>0</v>
      </c>
      <c r="E929" s="96">
        <f>+Omaha!E14</f>
        <v>0</v>
      </c>
      <c r="F929" s="18">
        <f>+Omaha!F14</f>
        <v>0</v>
      </c>
      <c r="G929" s="39"/>
      <c r="H929"/>
      <c r="I929"/>
      <c r="J929" s="72"/>
      <c r="K929" s="92"/>
      <c r="L929" s="92"/>
      <c r="M929"/>
      <c r="AR929" s="72"/>
    </row>
    <row r="930" spans="1:44" ht="13.5" thickBot="1">
      <c r="A930" s="23">
        <f>+Omaha!A15</f>
        <v>11</v>
      </c>
      <c r="B930" s="23" t="str">
        <f>+Omaha!B15</f>
        <v>Jorge</v>
      </c>
      <c r="C930" s="111">
        <f>+Omaha!C15</f>
        <v>-100000000</v>
      </c>
      <c r="D930" s="90">
        <f>+Omaha!D15</f>
        <v>0</v>
      </c>
      <c r="E930" s="96">
        <f>+Omaha!E15</f>
        <v>0</v>
      </c>
      <c r="F930" s="18">
        <f>+Omaha!F15</f>
        <v>0</v>
      </c>
      <c r="G930" s="39"/>
      <c r="J930" s="72"/>
      <c r="K930" s="92"/>
      <c r="L930" s="92"/>
      <c r="AR930" s="72"/>
    </row>
    <row r="931" spans="1:44">
      <c r="B931"/>
      <c r="C931" s="72"/>
      <c r="D931" s="72"/>
      <c r="E931" s="92"/>
      <c r="G931" s="39"/>
      <c r="J931" s="72"/>
      <c r="K931" s="92"/>
      <c r="L931" s="92"/>
      <c r="AR931" s="72"/>
    </row>
    <row r="932" spans="1:44">
      <c r="B932"/>
      <c r="C932" s="69"/>
      <c r="D932" s="69"/>
      <c r="E932" s="30"/>
      <c r="G932" s="39"/>
      <c r="J932" s="72"/>
      <c r="K932" s="92"/>
      <c r="L932" s="92"/>
      <c r="AR932" s="72"/>
    </row>
    <row r="933" spans="1:44">
      <c r="G933" s="39"/>
      <c r="H933" s="5" t="str">
        <f>+'4 Duros'!A1</f>
        <v>4 DUROS</v>
      </c>
      <c r="AR933" s="72"/>
    </row>
    <row r="934" spans="1:44">
      <c r="G934" s="39"/>
      <c r="AR934" s="72"/>
    </row>
    <row r="935" spans="1:44" ht="13.5" thickBot="1">
      <c r="G935" s="39"/>
      <c r="AR935" s="72"/>
    </row>
    <row r="936" spans="1:44" ht="13.5" thickBot="1">
      <c r="G936" s="72"/>
      <c r="H936" s="110"/>
      <c r="I936" s="19"/>
      <c r="J936" s="107" t="str">
        <f>+'4 Duros'!C4</f>
        <v>Premi</v>
      </c>
      <c r="K936" s="108" t="str">
        <f>+'4 Duros'!D4</f>
        <v>Punts</v>
      </c>
      <c r="L936" s="60" t="str">
        <f>+'4 Duros'!E4</f>
        <v>Partides</v>
      </c>
      <c r="M936" s="68" t="str">
        <f>+'4 Duros'!F4</f>
        <v>General</v>
      </c>
      <c r="AR936" s="72"/>
    </row>
    <row r="937" spans="1:44" ht="13.5" thickBot="1">
      <c r="G937" s="39"/>
      <c r="H937" s="109"/>
      <c r="I937" s="23"/>
      <c r="J937" s="89"/>
      <c r="K937" s="90"/>
      <c r="L937" s="96"/>
      <c r="M937" s="18"/>
      <c r="AR937" s="72"/>
    </row>
    <row r="938" spans="1:44" ht="13.5" thickBot="1">
      <c r="G938" s="39"/>
      <c r="H938" s="23"/>
      <c r="I938" s="23"/>
      <c r="J938" s="89"/>
      <c r="K938" s="90"/>
      <c r="L938" s="91"/>
      <c r="M938" s="18"/>
      <c r="AR938" s="72"/>
    </row>
    <row r="939" spans="1:44" ht="13.5" thickBot="1">
      <c r="G939" s="39"/>
      <c r="H939" s="23"/>
      <c r="I939" s="23"/>
      <c r="J939" s="89"/>
      <c r="K939" s="90"/>
      <c r="L939" s="91"/>
      <c r="M939" s="18"/>
      <c r="AR939" s="72"/>
    </row>
    <row r="940" spans="1:44" ht="13.5" thickBot="1">
      <c r="G940" s="39"/>
      <c r="H940" s="23"/>
      <c r="I940" s="23"/>
      <c r="J940" s="89"/>
      <c r="K940" s="90"/>
      <c r="L940" s="91"/>
      <c r="M940" s="18"/>
      <c r="AR940" s="72"/>
    </row>
    <row r="941" spans="1:44" ht="13.5" thickBot="1">
      <c r="G941" s="39"/>
      <c r="H941" s="23"/>
      <c r="I941" s="23"/>
      <c r="J941" s="89"/>
      <c r="K941" s="90"/>
      <c r="L941" s="91"/>
      <c r="M941" s="18"/>
      <c r="AR941" s="72"/>
    </row>
    <row r="942" spans="1:44" ht="13.5" thickBot="1">
      <c r="B942"/>
      <c r="C942" s="92"/>
      <c r="D942" s="92"/>
      <c r="E942" s="92"/>
      <c r="G942" s="39"/>
      <c r="H942" s="23"/>
      <c r="I942" s="23"/>
      <c r="J942" s="89"/>
      <c r="K942" s="90"/>
      <c r="L942" s="91"/>
      <c r="M942" s="18"/>
      <c r="AR942" s="72"/>
    </row>
    <row r="943" spans="1:44">
      <c r="B943"/>
      <c r="C943" s="92"/>
      <c r="D943" s="92"/>
      <c r="E943" s="92"/>
      <c r="G943" s="39"/>
      <c r="J943" s="74"/>
      <c r="K943" s="69"/>
      <c r="AR943" s="72"/>
    </row>
    <row r="944" spans="1:44">
      <c r="B944"/>
      <c r="C944" s="92"/>
      <c r="D944" s="92"/>
      <c r="E944" s="92"/>
      <c r="G944" s="39"/>
      <c r="J944" s="74"/>
      <c r="K944" s="69"/>
      <c r="AR944" s="72"/>
    </row>
    <row r="945" spans="7:44">
      <c r="G945" s="39"/>
      <c r="J945" s="74"/>
      <c r="K945" s="69"/>
      <c r="AR945" s="72"/>
    </row>
    <row r="946" spans="7:44">
      <c r="G946" s="39"/>
      <c r="J946" s="74"/>
      <c r="K946" s="69"/>
      <c r="AR946" s="72"/>
    </row>
    <row r="947" spans="7:44">
      <c r="G947" s="39"/>
      <c r="J947" s="74"/>
      <c r="K947" s="69"/>
      <c r="AR947" s="72"/>
    </row>
    <row r="948" spans="7:44">
      <c r="G948" s="39"/>
      <c r="J948" s="74"/>
      <c r="K948" s="69"/>
      <c r="AR948" s="72"/>
    </row>
    <row r="949" spans="7:44">
      <c r="G949" s="39"/>
      <c r="J949" s="74"/>
      <c r="K949" s="69"/>
      <c r="AR949" s="72"/>
    </row>
    <row r="950" spans="7:44">
      <c r="G950" s="39"/>
      <c r="J950" s="74"/>
      <c r="K950" s="69"/>
      <c r="AR950" s="72"/>
    </row>
    <row r="951" spans="7:44">
      <c r="G951" s="39"/>
      <c r="J951" s="74"/>
      <c r="K951" s="69"/>
      <c r="AR951" s="72"/>
    </row>
    <row r="952" spans="7:44">
      <c r="G952" s="39"/>
      <c r="J952" s="74"/>
      <c r="K952" s="69"/>
      <c r="AR952" s="72"/>
    </row>
    <row r="953" spans="7:44">
      <c r="G953" s="39"/>
      <c r="J953" s="74"/>
      <c r="K953" s="69"/>
      <c r="AR953" s="72"/>
    </row>
    <row r="954" spans="7:44">
      <c r="G954" s="39"/>
      <c r="J954" s="74"/>
      <c r="K954" s="69"/>
      <c r="AR954" s="72"/>
    </row>
    <row r="955" spans="7:44">
      <c r="G955" s="39"/>
      <c r="AR955" s="72"/>
    </row>
    <row r="956" spans="7:44">
      <c r="G956" s="39"/>
      <c r="AR956" s="72"/>
    </row>
    <row r="957" spans="7:44">
      <c r="G957" s="39"/>
      <c r="AR957" s="72"/>
    </row>
    <row r="958" spans="7:44">
      <c r="G958" s="39"/>
      <c r="AR958" s="72"/>
    </row>
    <row r="959" spans="7:44" s="16" customFormat="1">
      <c r="G959" s="72"/>
      <c r="AR959" s="72"/>
    </row>
    <row r="960" spans="7:44">
      <c r="G960" s="39"/>
      <c r="AR960" s="72"/>
    </row>
    <row r="961" spans="1:44">
      <c r="G961" s="39"/>
      <c r="AR961" s="72"/>
    </row>
    <row r="962" spans="1:44">
      <c r="G962" s="39"/>
      <c r="AR962" s="72"/>
    </row>
    <row r="963" spans="1:44">
      <c r="G963" s="39"/>
      <c r="AR963" s="72"/>
    </row>
    <row r="964" spans="1:44">
      <c r="G964" s="39"/>
      <c r="AR964" s="72"/>
    </row>
    <row r="965" spans="1:44">
      <c r="G965" s="39"/>
      <c r="AR965" s="72"/>
    </row>
    <row r="966" spans="1:44">
      <c r="G966" s="39"/>
      <c r="AR966" s="72"/>
    </row>
    <row r="967" spans="1:44">
      <c r="G967" s="39"/>
      <c r="AR967" s="72"/>
    </row>
    <row r="968" spans="1:44">
      <c r="B968"/>
      <c r="G968" s="39"/>
      <c r="AR968" s="72"/>
    </row>
    <row r="969" spans="1:44">
      <c r="B969"/>
      <c r="G969" s="39"/>
      <c r="AR969" s="72"/>
    </row>
    <row r="970" spans="1:44">
      <c r="B970"/>
      <c r="C970" s="72"/>
      <c r="D970" s="72"/>
      <c r="E970" s="92"/>
      <c r="G970" s="39"/>
      <c r="AR970" s="72"/>
    </row>
    <row r="971" spans="1:44">
      <c r="B971"/>
      <c r="C971" s="72"/>
      <c r="D971" s="72"/>
      <c r="E971" s="92"/>
      <c r="G971" s="39"/>
      <c r="AR971" s="72"/>
    </row>
    <row r="972" spans="1:44">
      <c r="B972"/>
      <c r="C972" s="72"/>
      <c r="D972" s="72"/>
      <c r="E972" s="92"/>
      <c r="G972" s="39"/>
      <c r="AR972" s="72"/>
    </row>
    <row r="973" spans="1:44" ht="13.5" hidden="1" thickBot="1">
      <c r="A973" s="109" t="e">
        <f>+Podrida!#REF!</f>
        <v>#REF!</v>
      </c>
      <c r="B973" s="109" t="e">
        <f>+Podrida!#REF!</f>
        <v>#REF!</v>
      </c>
      <c r="C973" s="118" t="e">
        <f>+Podrida!#REF!</f>
        <v>#REF!</v>
      </c>
      <c r="D973" s="119" t="e">
        <f>+Podrida!#REF!</f>
        <v>#REF!</v>
      </c>
      <c r="E973" s="120" t="e">
        <f>+Podrida!#REF!</f>
        <v>#REF!</v>
      </c>
      <c r="F973" s="121" t="e">
        <f>+Podrida!#REF!</f>
        <v>#REF!</v>
      </c>
      <c r="G973" s="39"/>
      <c r="H973" s="23">
        <f>+Pumba!A18</f>
        <v>14</v>
      </c>
      <c r="I973" s="23" t="str">
        <f>+Pumba!B18</f>
        <v>Lucía</v>
      </c>
      <c r="J973" s="111">
        <f>+Pumba!C18</f>
        <v>-100000000</v>
      </c>
      <c r="K973" s="100">
        <f>+Pumba!D18</f>
        <v>0</v>
      </c>
      <c r="L973" s="91">
        <f>+Pumba!E18</f>
        <v>0</v>
      </c>
      <c r="M973" s="18">
        <f>+Pumba!F18</f>
        <v>0</v>
      </c>
      <c r="AR973" s="72"/>
    </row>
    <row r="974" spans="1:44" ht="13.5" hidden="1" thickBot="1">
      <c r="A974" s="23" t="e">
        <f>+Podrida!#REF!</f>
        <v>#REF!</v>
      </c>
      <c r="B974" s="23" t="e">
        <f>+Podrida!#REF!</f>
        <v>#REF!</v>
      </c>
      <c r="C974" s="111" t="e">
        <f>+Podrida!#REF!</f>
        <v>#REF!</v>
      </c>
      <c r="D974" s="100" t="e">
        <f>+Podrida!#REF!</f>
        <v>#REF!</v>
      </c>
      <c r="E974" s="91" t="e">
        <f>+Podrida!#REF!</f>
        <v>#REF!</v>
      </c>
      <c r="F974" s="18" t="e">
        <f>+Podrida!#REF!</f>
        <v>#REF!</v>
      </c>
      <c r="G974" s="39"/>
      <c r="H974" s="23">
        <f>+Pumba!A19</f>
        <v>15</v>
      </c>
      <c r="I974" s="23" t="str">
        <f>+Pumba!B19</f>
        <v>Grau</v>
      </c>
      <c r="J974" s="111">
        <f>+Pumba!C19</f>
        <v>-100000000</v>
      </c>
      <c r="K974" s="100">
        <f>+Pumba!D19</f>
        <v>0</v>
      </c>
      <c r="L974" s="91">
        <f>+Pumba!E19</f>
        <v>0</v>
      </c>
      <c r="M974" s="18">
        <f>+Pumba!F19</f>
        <v>0</v>
      </c>
      <c r="AR974" s="72"/>
    </row>
    <row r="975" spans="1:44" ht="13.5" hidden="1" thickBot="1">
      <c r="A975" s="23" t="e">
        <f>+Podrida!#REF!</f>
        <v>#REF!</v>
      </c>
      <c r="B975" s="23" t="e">
        <f>+Podrida!#REF!</f>
        <v>#REF!</v>
      </c>
      <c r="C975" s="111" t="e">
        <f>+Podrida!#REF!</f>
        <v>#REF!</v>
      </c>
      <c r="D975" s="100" t="e">
        <f>+Podrida!#REF!</f>
        <v>#REF!</v>
      </c>
      <c r="E975" s="91" t="e">
        <f>+Podrida!#REF!</f>
        <v>#REF!</v>
      </c>
      <c r="F975" s="18" t="e">
        <f>+Podrida!#REF!</f>
        <v>#REF!</v>
      </c>
      <c r="G975" s="39"/>
      <c r="H975" s="23">
        <f>+Pumba!A20</f>
        <v>16</v>
      </c>
      <c r="I975" s="23" t="str">
        <f>+Pumba!B20</f>
        <v>Angie</v>
      </c>
      <c r="J975" s="111">
        <f>+Pumba!C20</f>
        <v>-100000000</v>
      </c>
      <c r="K975" s="100">
        <f>+Pumba!D20</f>
        <v>0</v>
      </c>
      <c r="L975" s="91">
        <f>+Pumba!E20</f>
        <v>0</v>
      </c>
      <c r="M975" s="18">
        <f>+Pumba!F20</f>
        <v>0</v>
      </c>
      <c r="AR975" s="72"/>
    </row>
    <row r="976" spans="1:44" ht="13.5" hidden="1" thickBot="1">
      <c r="B976"/>
      <c r="C976" s="74"/>
      <c r="D976" s="69"/>
      <c r="E976" s="30"/>
      <c r="G976" s="39"/>
      <c r="H976" s="23">
        <f>+Pumba!A21</f>
        <v>17</v>
      </c>
      <c r="I976" s="23" t="str">
        <f>+Pumba!B21</f>
        <v>Martín</v>
      </c>
      <c r="J976" s="111">
        <f>+Pumba!C21</f>
        <v>-100000000</v>
      </c>
      <c r="K976" s="100">
        <f>+Pumba!D21</f>
        <v>0</v>
      </c>
      <c r="L976" s="91">
        <f>+Pumba!E21</f>
        <v>0</v>
      </c>
      <c r="M976" s="18">
        <f>+Pumba!F21</f>
        <v>0</v>
      </c>
      <c r="AR976" s="72"/>
    </row>
    <row r="977" spans="2:44">
      <c r="B977"/>
      <c r="C977" s="74"/>
      <c r="D977" s="69"/>
      <c r="E977" s="30"/>
      <c r="G977" s="39"/>
      <c r="J977" s="74"/>
      <c r="K977" s="69"/>
      <c r="L977" s="30"/>
      <c r="AR977" s="72"/>
    </row>
    <row r="978" spans="2:44">
      <c r="B978"/>
      <c r="G978" s="39"/>
      <c r="AR978" s="72"/>
    </row>
    <row r="979" spans="2:44">
      <c r="G979" s="39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>
        <f>+Truc!J1</f>
        <v>0</v>
      </c>
      <c r="AR979" s="72"/>
    </row>
    <row r="980" spans="2:44">
      <c r="G980" s="39"/>
      <c r="AR980" s="72"/>
    </row>
    <row r="981" spans="2:44">
      <c r="G981" s="39"/>
      <c r="AR981" s="72"/>
    </row>
    <row r="982" spans="2:44" s="16" customFormat="1">
      <c r="G982" s="72"/>
      <c r="AR982" s="72"/>
    </row>
    <row r="983" spans="2:44">
      <c r="G983" s="39"/>
      <c r="AR983" s="72"/>
    </row>
    <row r="984" spans="2:44">
      <c r="G984" s="39"/>
      <c r="AR984" s="72"/>
    </row>
    <row r="985" spans="2:44">
      <c r="G985" s="39"/>
      <c r="AR985" s="72"/>
    </row>
    <row r="986" spans="2:44">
      <c r="G986" s="39"/>
      <c r="AR986" s="72"/>
    </row>
    <row r="987" spans="2:44">
      <c r="G987" s="39"/>
      <c r="AR987" s="72"/>
    </row>
    <row r="988" spans="2:44">
      <c r="G988" s="39"/>
      <c r="AR988" s="72"/>
    </row>
    <row r="989" spans="2:44">
      <c r="G989" s="39"/>
      <c r="AR989" s="72"/>
    </row>
    <row r="990" spans="2:44">
      <c r="G990" s="39"/>
      <c r="AR990" s="72"/>
    </row>
    <row r="991" spans="2:44">
      <c r="B991"/>
      <c r="C991" s="72"/>
      <c r="D991" s="92"/>
      <c r="E991" s="92"/>
      <c r="G991" s="39"/>
      <c r="AR991" s="72"/>
    </row>
    <row r="992" spans="2:44">
      <c r="B992"/>
      <c r="C992" s="72"/>
      <c r="D992" s="92"/>
      <c r="E992" s="92"/>
      <c r="G992" s="39"/>
      <c r="AR992" s="72"/>
    </row>
    <row r="993" spans="1:13" ht="13.5" hidden="1" thickBot="1">
      <c r="A993" s="109">
        <f>+Remigio!A15</f>
        <v>11</v>
      </c>
      <c r="B993" s="109" t="str">
        <f>+Remigio!B15</f>
        <v>Carles</v>
      </c>
      <c r="C993" s="118">
        <f>+Remigio!C15</f>
        <v>-100000000</v>
      </c>
      <c r="D993" s="122">
        <f>+Remigio!D15</f>
        <v>0</v>
      </c>
      <c r="E993" s="120">
        <f>+Remigio!E15</f>
        <v>0</v>
      </c>
      <c r="F993" s="121">
        <f>+Remigio!F15</f>
        <v>0</v>
      </c>
      <c r="G993" s="71"/>
      <c r="H993" s="23">
        <f>+Truc!A15</f>
        <v>11</v>
      </c>
      <c r="I993" s="23" t="str">
        <f>+Truc!B15</f>
        <v>MªJosé</v>
      </c>
      <c r="J993" s="111">
        <f>+Truc!C15</f>
        <v>-100000000</v>
      </c>
      <c r="K993" s="90">
        <f>+Truc!D15</f>
        <v>1</v>
      </c>
      <c r="L993" s="96">
        <f>+Truc!E15</f>
        <v>0</v>
      </c>
      <c r="M993" s="18">
        <f>+Truc!F15</f>
        <v>0</v>
      </c>
    </row>
    <row r="994" spans="1:13" ht="13.5" hidden="1" thickBot="1">
      <c r="B994"/>
      <c r="C994" s="72"/>
      <c r="D994" s="72"/>
      <c r="E994" s="16"/>
      <c r="H994" s="23">
        <f>+Truc!A16</f>
        <v>12</v>
      </c>
      <c r="I994" s="23" t="str">
        <f>+Truc!B16</f>
        <v>Goretti</v>
      </c>
      <c r="J994" s="111">
        <f>+Truc!C16</f>
        <v>-100000000</v>
      </c>
      <c r="K994" s="90">
        <f>+Truc!D16</f>
        <v>1</v>
      </c>
      <c r="L994" s="96">
        <f>+Truc!E16</f>
        <v>0</v>
      </c>
      <c r="M994" s="18">
        <f>+Truc!F16</f>
        <v>0</v>
      </c>
    </row>
    <row r="995" spans="1:13" ht="13.5" hidden="1" thickBot="1">
      <c r="B995"/>
      <c r="C995" s="72"/>
      <c r="D995" s="72"/>
      <c r="E995" s="16"/>
      <c r="H995" s="23">
        <f>+Truc!A17</f>
        <v>13</v>
      </c>
      <c r="I995" s="23" t="str">
        <f>+Truc!B17</f>
        <v>Ester</v>
      </c>
      <c r="J995" s="111">
        <f>+Truc!C17</f>
        <v>-100000000</v>
      </c>
      <c r="K995" s="90">
        <f>+Truc!D17</f>
        <v>1</v>
      </c>
      <c r="L995" s="96">
        <f>+Truc!E17</f>
        <v>0</v>
      </c>
      <c r="M995" s="18">
        <f>+Truc!F17</f>
        <v>0</v>
      </c>
    </row>
    <row r="996" spans="1:13" ht="13.5" hidden="1" thickBot="1">
      <c r="B996"/>
      <c r="C996" s="72"/>
      <c r="D996" s="72"/>
      <c r="E996" s="16"/>
      <c r="H996" s="23">
        <f>+Truc!A18</f>
        <v>14</v>
      </c>
      <c r="I996" s="23" t="str">
        <f>+Truc!B18</f>
        <v>Marga</v>
      </c>
      <c r="J996" s="111">
        <f>+Truc!C18</f>
        <v>-100000000</v>
      </c>
      <c r="K996" s="90">
        <f>+Truc!D18</f>
        <v>1</v>
      </c>
      <c r="L996" s="96">
        <f>+Truc!E18</f>
        <v>0</v>
      </c>
      <c r="M996" s="18">
        <f>+Truc!F18</f>
        <v>0</v>
      </c>
    </row>
    <row r="997" spans="1:13" ht="13.5" hidden="1" thickBot="1">
      <c r="B997"/>
      <c r="C997" s="72"/>
      <c r="D997" s="72"/>
      <c r="E997" s="16"/>
      <c r="H997" s="23">
        <f>+Truc!A19</f>
        <v>15</v>
      </c>
      <c r="I997" s="23" t="str">
        <f>+Truc!B19</f>
        <v>Jorge</v>
      </c>
      <c r="J997" s="111">
        <f>+Truc!C19</f>
        <v>-100000000</v>
      </c>
      <c r="K997" s="90">
        <f>+Truc!D19</f>
        <v>1</v>
      </c>
      <c r="L997" s="96">
        <f>+Truc!E19</f>
        <v>0</v>
      </c>
      <c r="M997" s="18">
        <f>+Truc!F19</f>
        <v>0</v>
      </c>
    </row>
    <row r="998" spans="1:13" ht="13.5" hidden="1" thickBot="1">
      <c r="B998"/>
      <c r="C998" s="72"/>
      <c r="D998" s="72"/>
      <c r="E998" s="16"/>
      <c r="H998" s="23">
        <f>+Truc!A20</f>
        <v>16</v>
      </c>
      <c r="I998" s="23" t="str">
        <f>+Truc!B20</f>
        <v>Allan</v>
      </c>
      <c r="J998" s="111">
        <f>+Truc!C20</f>
        <v>-100000000</v>
      </c>
      <c r="K998" s="90">
        <f>+Truc!D20</f>
        <v>1</v>
      </c>
      <c r="L998" s="96">
        <f>+Truc!E20</f>
        <v>0</v>
      </c>
      <c r="M998" s="18">
        <f>+Truc!F20</f>
        <v>0</v>
      </c>
    </row>
    <row r="999" spans="1:13">
      <c r="H999" s="5"/>
      <c r="I999" s="5"/>
      <c r="J999" s="5"/>
      <c r="K999" s="5"/>
      <c r="L999" s="5"/>
      <c r="M999" s="5"/>
    </row>
    <row r="1016" spans="2:12">
      <c r="J1016" s="72"/>
      <c r="K1016" s="92"/>
      <c r="L1016" s="16"/>
    </row>
    <row r="1017" spans="2:12" hidden="1">
      <c r="J1017" s="72"/>
      <c r="K1017" s="92"/>
      <c r="L1017" s="92"/>
    </row>
    <row r="1018" spans="2:12" hidden="1">
      <c r="J1018" s="72"/>
      <c r="K1018" s="92"/>
      <c r="L1018" s="92"/>
    </row>
    <row r="1019" spans="2:12" hidden="1">
      <c r="J1019" s="72"/>
      <c r="K1019" s="92"/>
      <c r="L1019" s="92"/>
    </row>
    <row r="1020" spans="2:12" hidden="1">
      <c r="J1020" s="92"/>
      <c r="K1020" s="92"/>
      <c r="L1020" s="92"/>
    </row>
    <row r="1021" spans="2:12" hidden="1">
      <c r="J1021" s="92"/>
      <c r="K1021" s="92"/>
      <c r="L1021" s="92"/>
    </row>
    <row r="1022" spans="2:12" hidden="1"/>
    <row r="1023" spans="2:12">
      <c r="B1023"/>
    </row>
    <row r="1025" spans="1:13">
      <c r="A1025" s="5" t="str">
        <f>+'Black Jack'!A1</f>
        <v>BLACK JACK</v>
      </c>
      <c r="H1025" s="5" t="str">
        <f>+Julepe!A1</f>
        <v>JULEPE</v>
      </c>
    </row>
    <row r="1026" spans="1:13">
      <c r="A1026" s="5"/>
    </row>
    <row r="1027" spans="1:13" ht="13.5" thickBot="1">
      <c r="A1027" s="5"/>
    </row>
    <row r="1028" spans="1:13" ht="13.5" thickBot="1">
      <c r="A1028" s="66"/>
      <c r="B1028" s="66"/>
      <c r="C1028" s="67" t="str">
        <f>+'Black Jack'!C4</f>
        <v>Premi</v>
      </c>
      <c r="D1028" s="116" t="str">
        <f>+'Black Jack'!D4</f>
        <v>Punts</v>
      </c>
      <c r="E1028" s="116" t="str">
        <f>+'Black Jack'!E4</f>
        <v>Partides</v>
      </c>
      <c r="F1028" s="117" t="str">
        <f>+'Black Jack'!F4</f>
        <v>General</v>
      </c>
      <c r="H1028" s="66"/>
      <c r="I1028" s="66"/>
      <c r="J1028" s="67" t="str">
        <f>+Julepe!C4</f>
        <v>Premi</v>
      </c>
      <c r="K1028" s="67" t="str">
        <f>+Julepe!D4</f>
        <v>Punts</v>
      </c>
      <c r="L1028" s="67" t="str">
        <f>+Julepe!E4</f>
        <v>Partides</v>
      </c>
      <c r="M1028" s="68" t="str">
        <f>+Julepe!F4</f>
        <v>General</v>
      </c>
    </row>
    <row r="1029" spans="1:13" ht="13.5" thickBot="1">
      <c r="A1029" s="23">
        <f>+'Black Jack'!A5</f>
        <v>1</v>
      </c>
      <c r="B1029" s="23" t="str">
        <f>+'Black Jack'!B5</f>
        <v>Grau</v>
      </c>
      <c r="C1029" s="111">
        <f>+'Black Jack'!C5</f>
        <v>0</v>
      </c>
      <c r="D1029" s="90">
        <f>+'Black Jack'!D5</f>
        <v>-100000000</v>
      </c>
      <c r="E1029" s="96">
        <f>+'Black Jack'!E5</f>
        <v>1</v>
      </c>
      <c r="F1029" s="18">
        <f>+'Black Jack'!F5</f>
        <v>0</v>
      </c>
      <c r="H1029" s="109">
        <f>+Julepe!A5</f>
        <v>1</v>
      </c>
      <c r="I1029" s="109" t="str">
        <f>+Julepe!B5</f>
        <v>Jordi</v>
      </c>
      <c r="J1029" s="118">
        <f>+Julepe!C5</f>
        <v>-100000000</v>
      </c>
      <c r="K1029" s="122">
        <f>+Julepe!D5</f>
        <v>0</v>
      </c>
      <c r="L1029" s="120">
        <f>+Julepe!E5</f>
        <v>0</v>
      </c>
      <c r="M1029" s="121">
        <f>+Julepe!F5</f>
        <v>0</v>
      </c>
    </row>
    <row r="1030" spans="1:13" ht="13.5" thickBot="1">
      <c r="A1030" s="23">
        <f>+'Black Jack'!A6</f>
        <v>2</v>
      </c>
      <c r="B1030" s="23" t="str">
        <f>+'Black Jack'!B6</f>
        <v>Mariajo</v>
      </c>
      <c r="C1030" s="111">
        <f>+'Black Jack'!C6</f>
        <v>0</v>
      </c>
      <c r="D1030" s="90">
        <f>+'Black Jack'!D6</f>
        <v>-100000000</v>
      </c>
      <c r="E1030" s="91">
        <f>+'Black Jack'!E6</f>
        <v>1</v>
      </c>
      <c r="F1030" s="18">
        <f>+'Black Jack'!F6</f>
        <v>0</v>
      </c>
      <c r="H1030" s="109">
        <f>+Julepe!A6</f>
        <v>2</v>
      </c>
      <c r="I1030" s="109" t="str">
        <f>+Julepe!B6</f>
        <v>Christophe</v>
      </c>
      <c r="J1030" s="118">
        <f>+Julepe!C6</f>
        <v>-100000000</v>
      </c>
      <c r="K1030" s="122">
        <f>+Julepe!D6</f>
        <v>0</v>
      </c>
      <c r="L1030" s="120">
        <f>+Julepe!E6</f>
        <v>0</v>
      </c>
      <c r="M1030" s="121">
        <f>+Julepe!F6</f>
        <v>0</v>
      </c>
    </row>
    <row r="1031" spans="1:13" ht="13.5" thickBot="1">
      <c r="A1031" s="23">
        <f>+'Black Jack'!A7</f>
        <v>3</v>
      </c>
      <c r="B1031" s="23" t="str">
        <f>+'Black Jack'!B7</f>
        <v>Jordi</v>
      </c>
      <c r="C1031" s="111">
        <f>+'Black Jack'!C7</f>
        <v>0</v>
      </c>
      <c r="D1031" s="90">
        <f>+'Black Jack'!D7</f>
        <v>-100000000</v>
      </c>
      <c r="E1031" s="91">
        <f>+'Black Jack'!E7</f>
        <v>1</v>
      </c>
      <c r="F1031" s="18">
        <f>+'Black Jack'!F7</f>
        <v>0</v>
      </c>
      <c r="H1031" s="109">
        <f>+Julepe!A7</f>
        <v>3</v>
      </c>
      <c r="I1031" s="109" t="str">
        <f>+Julepe!B7</f>
        <v>Carles</v>
      </c>
      <c r="J1031" s="118">
        <f>+Julepe!C7</f>
        <v>-100000000</v>
      </c>
      <c r="K1031" s="122">
        <f>+Julepe!D7</f>
        <v>0</v>
      </c>
      <c r="L1031" s="120">
        <f>+Julepe!E7</f>
        <v>0</v>
      </c>
      <c r="M1031" s="121">
        <f>+Julepe!F7</f>
        <v>0</v>
      </c>
    </row>
    <row r="1032" spans="1:13" ht="13.5" thickBot="1">
      <c r="A1032" s="23">
        <f>+'Black Jack'!A8</f>
        <v>4</v>
      </c>
      <c r="B1032" s="23" t="str">
        <f>+'Black Jack'!B8</f>
        <v>Christophe</v>
      </c>
      <c r="C1032" s="111">
        <f>+'Black Jack'!C8</f>
        <v>0</v>
      </c>
      <c r="D1032" s="90">
        <f>+'Black Jack'!D8</f>
        <v>-100000000</v>
      </c>
      <c r="E1032" s="91">
        <f>+'Black Jack'!E8</f>
        <v>1</v>
      </c>
      <c r="F1032" s="18">
        <f>+'Black Jack'!F8</f>
        <v>0</v>
      </c>
      <c r="H1032" s="109">
        <f>+Julepe!A8</f>
        <v>4</v>
      </c>
      <c r="I1032" s="109" t="str">
        <f>+Julepe!B8</f>
        <v>Grau</v>
      </c>
      <c r="J1032" s="118">
        <f>+Julepe!C8</f>
        <v>-100000000</v>
      </c>
      <c r="K1032" s="122">
        <f>+Julepe!D8</f>
        <v>0</v>
      </c>
      <c r="L1032" s="120">
        <f>+Julepe!E8</f>
        <v>0</v>
      </c>
      <c r="M1032" s="121">
        <f>+Julepe!F8</f>
        <v>0</v>
      </c>
    </row>
    <row r="1033" spans="1:13" ht="13.5" thickBot="1">
      <c r="A1033" s="23">
        <f>+'Black Jack'!A9</f>
        <v>5</v>
      </c>
      <c r="B1033" s="23" t="str">
        <f>+'Black Jack'!B9</f>
        <v>Manel</v>
      </c>
      <c r="C1033" s="111">
        <f>+'Black Jack'!C9</f>
        <v>0</v>
      </c>
      <c r="D1033" s="90">
        <f>+'Black Jack'!D9</f>
        <v>-100000000</v>
      </c>
      <c r="E1033" s="91">
        <f>+'Black Jack'!E9</f>
        <v>1</v>
      </c>
      <c r="F1033" s="18">
        <f>+'Black Jack'!F9</f>
        <v>0</v>
      </c>
    </row>
    <row r="1034" spans="1:13">
      <c r="B1034"/>
      <c r="C1034" s="72"/>
      <c r="D1034" s="92"/>
      <c r="E1034" s="92"/>
    </row>
    <row r="1035" spans="1:13" ht="13.5" hidden="1" thickBot="1">
      <c r="B1035"/>
      <c r="C1035" s="72"/>
      <c r="D1035" s="92"/>
      <c r="E1035" s="92"/>
      <c r="H1035" s="23">
        <f>+Chinchón!A11</f>
        <v>7</v>
      </c>
      <c r="I1035" s="23" t="str">
        <f>+Chinchón!B11</f>
        <v>Iglesias</v>
      </c>
      <c r="J1035" s="111">
        <f>+Chinchón!C11</f>
        <v>-100000000</v>
      </c>
      <c r="K1035" s="100">
        <f>+Chinchón!D11</f>
        <v>0</v>
      </c>
      <c r="L1035" s="91">
        <f>+Chinchón!E11</f>
        <v>0</v>
      </c>
      <c r="M1035" s="18">
        <f>+Chinchón!F11</f>
        <v>0</v>
      </c>
    </row>
    <row r="1036" spans="1:13" ht="13.5" hidden="1" thickBot="1">
      <c r="B1036"/>
      <c r="C1036" s="72"/>
      <c r="D1036" s="92"/>
      <c r="E1036" s="92"/>
      <c r="H1036" s="23">
        <f>+Chinchón!A12</f>
        <v>8</v>
      </c>
      <c r="I1036" s="23" t="str">
        <f>+Chinchón!B12</f>
        <v>Xavi</v>
      </c>
      <c r="J1036" s="111">
        <f>+Chinchón!C12</f>
        <v>-100000000</v>
      </c>
      <c r="K1036" s="100">
        <f>+Chinchón!D12</f>
        <v>0</v>
      </c>
      <c r="L1036" s="91">
        <f>+Chinchón!E12</f>
        <v>0</v>
      </c>
      <c r="M1036" s="18">
        <f>+Chinchón!F12</f>
        <v>0</v>
      </c>
    </row>
    <row r="1037" spans="1:13" ht="13.5" hidden="1" thickBot="1">
      <c r="B1037"/>
      <c r="C1037" s="72"/>
      <c r="D1037" s="92"/>
      <c r="E1037" s="92"/>
      <c r="H1037" s="23">
        <f>+Chinchón!A13</f>
        <v>9</v>
      </c>
      <c r="I1037" s="23" t="str">
        <f>+Chinchón!B13</f>
        <v>MªJosé</v>
      </c>
      <c r="J1037" s="111">
        <f>+Chinchón!C13</f>
        <v>-100000000</v>
      </c>
      <c r="K1037" s="100">
        <f>+Chinchón!D13</f>
        <v>0</v>
      </c>
      <c r="L1037" s="91">
        <f>+Chinchón!E13</f>
        <v>0</v>
      </c>
      <c r="M1037" s="18">
        <f>+Chinchón!F13</f>
        <v>0</v>
      </c>
    </row>
    <row r="1038" spans="1:13" ht="13.5" hidden="1" thickBot="1">
      <c r="B1038"/>
      <c r="C1038" s="72"/>
      <c r="D1038" s="92"/>
      <c r="E1038" s="92"/>
      <c r="H1038" s="23">
        <f>+Chinchón!A14</f>
        <v>10</v>
      </c>
      <c r="I1038" s="23" t="str">
        <f>+Chinchón!B14</f>
        <v>Marga</v>
      </c>
      <c r="J1038" s="111">
        <f>+Chinchón!C14</f>
        <v>-100000000</v>
      </c>
      <c r="K1038" s="100">
        <f>+Chinchón!D14</f>
        <v>0</v>
      </c>
      <c r="L1038" s="91">
        <f>+Chinchón!E14</f>
        <v>0</v>
      </c>
      <c r="M1038" s="18">
        <f>+Chinchón!F14</f>
        <v>0</v>
      </c>
    </row>
    <row r="1039" spans="1:13">
      <c r="B1039"/>
      <c r="C1039" s="72"/>
      <c r="D1039" s="92"/>
      <c r="E1039" s="92"/>
    </row>
    <row r="1042" spans="2:13">
      <c r="H1042" s="5" t="str">
        <f>+Tute!A1</f>
        <v>SUBHASTAT</v>
      </c>
    </row>
    <row r="1043" spans="2:13">
      <c r="H1043" s="5"/>
    </row>
    <row r="1044" spans="2:13" ht="13.5" thickBot="1">
      <c r="H1044" s="5"/>
    </row>
    <row r="1045" spans="2:13" ht="13.5" thickBot="1">
      <c r="H1045" s="110"/>
      <c r="I1045" s="19"/>
      <c r="J1045" s="107" t="str">
        <f>+Tute!C4</f>
        <v>Premi</v>
      </c>
      <c r="K1045" s="108" t="str">
        <f>+Tute!D4</f>
        <v>Punts</v>
      </c>
      <c r="L1045" s="60" t="str">
        <f>+Tute!E4</f>
        <v>Partides</v>
      </c>
      <c r="M1045" s="68" t="str">
        <f>+Tute!F4</f>
        <v>General</v>
      </c>
    </row>
    <row r="1046" spans="2:13" ht="13.5" thickBot="1">
      <c r="H1046" s="109">
        <f>+Tute!A5</f>
        <v>1</v>
      </c>
      <c r="I1046" s="23" t="str">
        <f>+Tute!B5</f>
        <v>Sebas</v>
      </c>
      <c r="J1046" s="89">
        <f>+Tute!C5</f>
        <v>14</v>
      </c>
      <c r="K1046" s="90">
        <f>+Tute!D5</f>
        <v>1142.5</v>
      </c>
      <c r="L1046" s="96">
        <f>+Tute!E5</f>
        <v>2</v>
      </c>
      <c r="M1046" s="18">
        <f>+Tute!F5</f>
        <v>0</v>
      </c>
    </row>
    <row r="1047" spans="2:13" ht="13.5" thickBot="1">
      <c r="H1047" s="23">
        <f>+Tute!A6</f>
        <v>2</v>
      </c>
      <c r="I1047" s="23" t="str">
        <f>+Tute!B6</f>
        <v>Tito</v>
      </c>
      <c r="J1047" s="89">
        <f>+Tute!C6</f>
        <v>10</v>
      </c>
      <c r="K1047" s="90">
        <f>+Tute!D6</f>
        <v>1260</v>
      </c>
      <c r="L1047" s="91">
        <f>+Tute!E6</f>
        <v>1</v>
      </c>
      <c r="M1047" s="18">
        <f>+Tute!F6</f>
        <v>0</v>
      </c>
    </row>
    <row r="1048" spans="2:13" ht="13.5" thickBot="1">
      <c r="H1048" s="23">
        <f>+Tute!A7</f>
        <v>3</v>
      </c>
      <c r="I1048" s="23" t="str">
        <f>+Tute!B7</f>
        <v>Goretti</v>
      </c>
      <c r="J1048" s="89">
        <f>+Tute!C7</f>
        <v>0</v>
      </c>
      <c r="K1048" s="90">
        <f>+Tute!D7</f>
        <v>145</v>
      </c>
      <c r="L1048" s="91">
        <f>+Tute!E7</f>
        <v>2</v>
      </c>
      <c r="M1048" s="18">
        <f>+Tute!F7</f>
        <v>0</v>
      </c>
    </row>
    <row r="1049" spans="2:13" ht="13.5" thickBot="1">
      <c r="H1049" s="23">
        <f>+Tute!A8</f>
        <v>4</v>
      </c>
      <c r="I1049" s="23" t="str">
        <f>+Tute!B8</f>
        <v>Jordi</v>
      </c>
      <c r="J1049" s="89">
        <f>+Tute!C8</f>
        <v>0</v>
      </c>
      <c r="K1049" s="90">
        <f>+Tute!D8</f>
        <v>-43.34</v>
      </c>
      <c r="L1049" s="91">
        <f>+Tute!E8</f>
        <v>3</v>
      </c>
      <c r="M1049" s="18">
        <f>+Tute!F8</f>
        <v>0</v>
      </c>
    </row>
    <row r="1050" spans="2:13">
      <c r="J1050" s="92"/>
      <c r="K1050" s="92"/>
      <c r="L1050" s="92"/>
    </row>
    <row r="1051" spans="2:13">
      <c r="J1051" s="92"/>
      <c r="K1051" s="92"/>
      <c r="L1051" s="92"/>
    </row>
    <row r="1052" spans="2:13">
      <c r="B1052"/>
      <c r="C1052" s="92"/>
      <c r="D1052" s="92"/>
      <c r="E1052" s="92"/>
      <c r="J1052" s="92"/>
      <c r="K1052" s="92"/>
      <c r="L1052" s="92"/>
    </row>
    <row r="1053" spans="2:13">
      <c r="B1053"/>
      <c r="C1053" s="92"/>
      <c r="D1053" s="92"/>
      <c r="E1053" s="92"/>
      <c r="J1053" s="92"/>
      <c r="K1053" s="92"/>
      <c r="L1053" s="92"/>
    </row>
    <row r="1073" spans="1:13" hidden="1"/>
    <row r="1074" spans="1:13" hidden="1"/>
    <row r="1077" spans="1:13">
      <c r="A1077" s="5" t="str">
        <f>+'Skull King'!A1</f>
        <v>SKULL KING</v>
      </c>
      <c r="B1077"/>
      <c r="H1077" s="5" t="str">
        <f>+Manilla!A1</f>
        <v>MANILLA</v>
      </c>
    </row>
    <row r="1078" spans="1:13">
      <c r="A1078" s="5"/>
      <c r="B1078"/>
    </row>
    <row r="1079" spans="1:13" ht="13.5" thickBot="1">
      <c r="B1079"/>
    </row>
    <row r="1080" spans="1:13" ht="13.5" thickBot="1">
      <c r="A1080" s="19"/>
      <c r="B1080" s="19"/>
      <c r="C1080" s="20" t="str">
        <f>+'Skull King'!C4</f>
        <v>Premi</v>
      </c>
      <c r="D1080" s="21" t="str">
        <f>+'Skull King'!D4</f>
        <v>Punts</v>
      </c>
      <c r="E1080" s="21" t="str">
        <f>+'Skull King'!E4</f>
        <v>Partides</v>
      </c>
      <c r="F1080" s="22" t="str">
        <f>+'Skull King'!F4</f>
        <v>General</v>
      </c>
      <c r="H1080" s="110"/>
      <c r="I1080" s="19"/>
      <c r="J1080" s="107" t="str">
        <f>+Manilla!C4</f>
        <v>Premi</v>
      </c>
      <c r="K1080" s="108" t="str">
        <f>+Manilla!D4</f>
        <v>Punts</v>
      </c>
      <c r="L1080" s="60" t="str">
        <f>+Manilla!E4</f>
        <v>Partides</v>
      </c>
      <c r="M1080" s="68" t="str">
        <f>+Manilla!F4</f>
        <v>General</v>
      </c>
    </row>
    <row r="1081" spans="1:13" ht="13.5" thickBot="1">
      <c r="A1081" s="23">
        <f>+'Skull King'!A5</f>
        <v>1</v>
      </c>
      <c r="B1081" s="23" t="str">
        <f>+'Skull King'!B5</f>
        <v>Ana B.</v>
      </c>
      <c r="C1081" s="47">
        <f>+'Skull King'!C5</f>
        <v>-100000000</v>
      </c>
      <c r="D1081" s="48">
        <f>+'Skull King'!D5</f>
        <v>1E-4</v>
      </c>
      <c r="E1081" s="45">
        <f>+'Skull King'!E5</f>
        <v>0</v>
      </c>
      <c r="F1081" s="18">
        <f>+'Skull King'!F5</f>
        <v>0</v>
      </c>
      <c r="H1081" s="109">
        <f>+Manilla!A5</f>
        <v>1</v>
      </c>
      <c r="I1081" s="23" t="str">
        <f>+Manilla!B5</f>
        <v>Mercè</v>
      </c>
      <c r="J1081" s="89">
        <f>+Manilla!C5</f>
        <v>-100000000</v>
      </c>
      <c r="K1081" s="90">
        <f>+Manilla!D5</f>
        <v>1</v>
      </c>
      <c r="L1081" s="96">
        <f>+Manilla!E5</f>
        <v>0</v>
      </c>
      <c r="M1081" s="18">
        <f>+Manilla!F5</f>
        <v>0</v>
      </c>
    </row>
    <row r="1082" spans="1:13" ht="13.5" thickBot="1">
      <c r="A1082" s="23">
        <f>+'Skull King'!A6</f>
        <v>2</v>
      </c>
      <c r="B1082" s="23" t="str">
        <f>+'Skull King'!B6</f>
        <v>Jeff</v>
      </c>
      <c r="C1082" s="47">
        <f>+'Skull King'!C6</f>
        <v>-100000000</v>
      </c>
      <c r="D1082" s="48">
        <f>+'Skull King'!D6</f>
        <v>1E-4</v>
      </c>
      <c r="E1082" s="45">
        <f>+'Skull King'!E6</f>
        <v>0</v>
      </c>
      <c r="F1082" s="18">
        <f>+'Skull King'!F6</f>
        <v>0</v>
      </c>
      <c r="H1082" s="23">
        <f>+Manilla!A6</f>
        <v>2</v>
      </c>
      <c r="I1082" s="23" t="str">
        <f>+Manilla!B6</f>
        <v>Iglesias</v>
      </c>
      <c r="J1082" s="89">
        <f>+Manilla!C6</f>
        <v>-100000000</v>
      </c>
      <c r="K1082" s="90">
        <f>+Manilla!D6</f>
        <v>1</v>
      </c>
      <c r="L1082" s="91">
        <f>+Manilla!E6</f>
        <v>0</v>
      </c>
      <c r="M1082" s="18">
        <f>+Manilla!F6</f>
        <v>0</v>
      </c>
    </row>
    <row r="1083" spans="1:13" ht="13.5" thickBot="1">
      <c r="A1083" s="23">
        <f>+'Skull King'!A7</f>
        <v>3</v>
      </c>
      <c r="B1083" s="23" t="str">
        <f>+'Skull King'!B7</f>
        <v>Grau</v>
      </c>
      <c r="C1083" s="47">
        <f>+'Skull King'!C7</f>
        <v>-100000000</v>
      </c>
      <c r="D1083" s="48">
        <f>+'Skull King'!D7</f>
        <v>1E-4</v>
      </c>
      <c r="E1083" s="45">
        <f>+'Skull King'!E7</f>
        <v>0</v>
      </c>
      <c r="F1083" s="18">
        <f>+'Skull King'!F7</f>
        <v>0</v>
      </c>
      <c r="H1083" s="23">
        <f>+Manilla!A7</f>
        <v>3</v>
      </c>
      <c r="I1083" s="23" t="str">
        <f>+Manilla!B7</f>
        <v>Xavi</v>
      </c>
      <c r="J1083" s="89">
        <f>+Manilla!C7</f>
        <v>-100000000</v>
      </c>
      <c r="K1083" s="90">
        <f>+Manilla!D7</f>
        <v>1</v>
      </c>
      <c r="L1083" s="91">
        <f>+Manilla!E7</f>
        <v>0</v>
      </c>
      <c r="M1083" s="18">
        <f>+Manilla!F7</f>
        <v>0</v>
      </c>
    </row>
    <row r="1084" spans="1:13" ht="13.5" thickBot="1">
      <c r="A1084" s="23">
        <f>+'Skull King'!A8</f>
        <v>4</v>
      </c>
      <c r="B1084" s="23" t="str">
        <f>+'Skull King'!B8</f>
        <v>Tim</v>
      </c>
      <c r="C1084" s="47">
        <f>+'Skull King'!C8</f>
        <v>-100000000</v>
      </c>
      <c r="D1084" s="48">
        <f>+'Skull King'!D8</f>
        <v>1E-4</v>
      </c>
      <c r="E1084" s="45">
        <f>+'Skull King'!E8</f>
        <v>0</v>
      </c>
      <c r="F1084" s="18">
        <f>+'Skull King'!F8</f>
        <v>0</v>
      </c>
      <c r="H1084" s="23">
        <f>+Manilla!A8</f>
        <v>4</v>
      </c>
      <c r="I1084" s="23" t="str">
        <f>+Manilla!B8</f>
        <v>Jordi</v>
      </c>
      <c r="J1084" s="89">
        <f>+Manilla!C8</f>
        <v>-100000000</v>
      </c>
      <c r="K1084" s="90">
        <f>+Manilla!D8</f>
        <v>1</v>
      </c>
      <c r="L1084" s="91">
        <f>+Manilla!E8</f>
        <v>0</v>
      </c>
      <c r="M1084" s="18">
        <f>+Manilla!F8</f>
        <v>0</v>
      </c>
    </row>
    <row r="1085" spans="1:13" ht="13.5" thickBot="1">
      <c r="A1085" s="23">
        <f>+'Skull King'!A9</f>
        <v>5</v>
      </c>
      <c r="B1085" s="23" t="str">
        <f>+'Skull King'!B9</f>
        <v>Carles</v>
      </c>
      <c r="C1085" s="47">
        <f>+'Skull King'!C9</f>
        <v>-100000000</v>
      </c>
      <c r="D1085" s="48">
        <f>+'Skull King'!D9</f>
        <v>1E-4</v>
      </c>
      <c r="E1085" s="45">
        <f>+'Skull King'!E9</f>
        <v>0</v>
      </c>
      <c r="F1085" s="18">
        <f>+'Skull King'!F9</f>
        <v>0</v>
      </c>
      <c r="H1085" s="23">
        <f>+Manilla!A9</f>
        <v>5</v>
      </c>
      <c r="I1085" s="23" t="str">
        <f>+Manilla!B9</f>
        <v>Carles</v>
      </c>
      <c r="J1085" s="89">
        <f>+Manilla!C9</f>
        <v>-100000000</v>
      </c>
      <c r="K1085" s="90">
        <f>+Manilla!D9</f>
        <v>1</v>
      </c>
      <c r="L1085" s="91">
        <f>+Manilla!E9</f>
        <v>0</v>
      </c>
      <c r="M1085" s="18">
        <f>+Manilla!F9</f>
        <v>0</v>
      </c>
    </row>
    <row r="1086" spans="1:13" ht="13.5" thickBot="1">
      <c r="A1086" s="23">
        <f>+'Skull King'!A10</f>
        <v>6</v>
      </c>
      <c r="B1086" s="23" t="str">
        <f>+'Skull King'!B10</f>
        <v>Marina</v>
      </c>
      <c r="C1086" s="47">
        <f>+'Skull King'!C10</f>
        <v>-100000000</v>
      </c>
      <c r="D1086" s="48">
        <f>+'Skull King'!D10</f>
        <v>1E-4</v>
      </c>
      <c r="E1086" s="45">
        <f>+'Skull King'!E10</f>
        <v>0</v>
      </c>
      <c r="F1086" s="18">
        <f>+'Skull King'!F10</f>
        <v>0</v>
      </c>
      <c r="H1086" s="23">
        <f>+Manilla!A10</f>
        <v>6</v>
      </c>
      <c r="I1086" s="23" t="str">
        <f>+Manilla!B10</f>
        <v>Sergi</v>
      </c>
      <c r="J1086" s="89">
        <f>+Manilla!C10</f>
        <v>-100000000</v>
      </c>
      <c r="K1086" s="90">
        <f>+Manilla!D10</f>
        <v>1</v>
      </c>
      <c r="L1086" s="91">
        <f>+Manilla!E10</f>
        <v>0</v>
      </c>
      <c r="M1086" s="18">
        <f>+Manilla!F10</f>
        <v>0</v>
      </c>
    </row>
    <row r="1087" spans="1:13" ht="13.5" thickBot="1">
      <c r="A1087" s="23">
        <f>+'Skull King'!A11</f>
        <v>7</v>
      </c>
      <c r="B1087" s="23" t="str">
        <f>+'Skull King'!B11</f>
        <v>Nin</v>
      </c>
      <c r="C1087" s="47">
        <f>+'Skull King'!C11</f>
        <v>-100000000</v>
      </c>
      <c r="D1087" s="48">
        <f>+'Skull King'!D11</f>
        <v>1E-4</v>
      </c>
      <c r="E1087" s="45">
        <f>+'Skull King'!E11</f>
        <v>0</v>
      </c>
      <c r="F1087" s="18">
        <f>+'Skull King'!F11</f>
        <v>0</v>
      </c>
      <c r="J1087" s="92"/>
      <c r="K1087" s="92"/>
      <c r="L1087" s="92"/>
    </row>
    <row r="1088" spans="1:13" ht="13.5" hidden="1" thickBot="1">
      <c r="A1088" s="23">
        <f>+'Skull King'!A12</f>
        <v>8</v>
      </c>
      <c r="B1088" s="23" t="str">
        <f>+'Skull King'!B12</f>
        <v>Sergi</v>
      </c>
      <c r="C1088" s="47">
        <f>+'Skull King'!C12</f>
        <v>-100000000</v>
      </c>
      <c r="D1088" s="48">
        <f>+'Skull King'!D12</f>
        <v>1E-4</v>
      </c>
      <c r="E1088" s="45">
        <f>+'Skull King'!E12</f>
        <v>0</v>
      </c>
      <c r="F1088" s="18">
        <f>+'Skull King'!F12</f>
        <v>0</v>
      </c>
      <c r="H1088" s="109">
        <f>+Manilla!A12</f>
        <v>8</v>
      </c>
      <c r="I1088" s="109" t="str">
        <f>+Manilla!B12</f>
        <v>MªJosé</v>
      </c>
      <c r="J1088" s="131">
        <f>+Manilla!C12</f>
        <v>-100000000</v>
      </c>
      <c r="K1088" s="122">
        <f>+Manilla!D12</f>
        <v>1</v>
      </c>
      <c r="L1088" s="120">
        <f>+Manilla!E12</f>
        <v>0</v>
      </c>
      <c r="M1088" s="121">
        <f>+Manilla!F12</f>
        <v>0</v>
      </c>
    </row>
    <row r="1089" spans="1:13" ht="13.5" hidden="1" thickBot="1">
      <c r="A1089" s="23">
        <f>+'Skull King'!A13</f>
        <v>9</v>
      </c>
      <c r="B1089" s="23" t="str">
        <f>+'Skull King'!B13</f>
        <v>Manel</v>
      </c>
      <c r="C1089" s="47">
        <f>+'Skull King'!C13</f>
        <v>-100000000</v>
      </c>
      <c r="D1089" s="48">
        <f>+'Skull King'!D13</f>
        <v>1E-4</v>
      </c>
      <c r="E1089" s="45">
        <f>+'Skull King'!E13</f>
        <v>0</v>
      </c>
      <c r="F1089" s="18">
        <f>+'Skull King'!F13</f>
        <v>0</v>
      </c>
      <c r="H1089" s="23">
        <f>+Manilla!A13</f>
        <v>9</v>
      </c>
      <c r="I1089" s="23" t="str">
        <f>+Manilla!B13</f>
        <v>Jimmy</v>
      </c>
      <c r="J1089" s="89">
        <f>+Manilla!C13</f>
        <v>-100000000</v>
      </c>
      <c r="K1089" s="90">
        <f>+Manilla!D13</f>
        <v>1</v>
      </c>
      <c r="L1089" s="91">
        <f>+Manilla!E13</f>
        <v>0</v>
      </c>
      <c r="M1089" s="18">
        <f>+Manilla!F13</f>
        <v>0</v>
      </c>
    </row>
    <row r="1090" spans="1:13" ht="13.5" hidden="1" thickBot="1">
      <c r="A1090" s="23">
        <f>+'Skull King'!A14</f>
        <v>10</v>
      </c>
      <c r="B1090" s="23" t="str">
        <f>+'Skull King'!B14</f>
        <v>Tito</v>
      </c>
      <c r="C1090" s="47">
        <f>+'Skull King'!C14</f>
        <v>-100000000</v>
      </c>
      <c r="D1090" s="48">
        <f>+'Skull King'!D14</f>
        <v>1E-4</v>
      </c>
      <c r="E1090" s="45">
        <f>+'Skull King'!E14</f>
        <v>0</v>
      </c>
      <c r="F1090" s="18">
        <f>+'Skull King'!F14</f>
        <v>0</v>
      </c>
      <c r="H1090" s="23">
        <f>+Manilla!A14</f>
        <v>10</v>
      </c>
      <c r="I1090" s="23" t="str">
        <f>+Manilla!B14</f>
        <v>Sylvain</v>
      </c>
      <c r="J1090" s="89">
        <f>+Manilla!C14</f>
        <v>-100000000</v>
      </c>
      <c r="K1090" s="90">
        <f>+Manilla!D14</f>
        <v>1</v>
      </c>
      <c r="L1090" s="91">
        <f>+Manilla!E14</f>
        <v>0</v>
      </c>
      <c r="M1090" s="18">
        <f>+Manilla!F14</f>
        <v>0</v>
      </c>
    </row>
    <row r="1091" spans="1:13" ht="13.5" hidden="1" thickBot="1">
      <c r="A1091" s="23">
        <f>+'Skull King'!A15</f>
        <v>11</v>
      </c>
      <c r="B1091" s="23" t="str">
        <f>+'Skull King'!B15</f>
        <v>Jordi</v>
      </c>
      <c r="C1091" s="47">
        <f>+'Skull King'!C15</f>
        <v>-100000000</v>
      </c>
      <c r="D1091" s="48">
        <f>+'Skull King'!D15</f>
        <v>1E-4</v>
      </c>
      <c r="E1091" s="45">
        <f>+'Skull King'!E15</f>
        <v>0</v>
      </c>
      <c r="F1091" s="18">
        <f>+'Skull King'!F15</f>
        <v>0</v>
      </c>
      <c r="H1091" s="23">
        <f>+Manilla!A15</f>
        <v>11</v>
      </c>
      <c r="I1091" s="23" t="str">
        <f>+Manilla!B15</f>
        <v>Ester</v>
      </c>
      <c r="J1091" s="89">
        <f>+Manilla!C15</f>
        <v>-100000000</v>
      </c>
      <c r="K1091" s="90">
        <f>+Manilla!D15</f>
        <v>1</v>
      </c>
      <c r="L1091" s="91">
        <f>+Manilla!E15</f>
        <v>0</v>
      </c>
      <c r="M1091" s="18">
        <f>+Manilla!F15</f>
        <v>0</v>
      </c>
    </row>
    <row r="1092" spans="1:13" ht="13.5" hidden="1" thickBot="1">
      <c r="A1092" s="23">
        <f>+'Skull King'!A16</f>
        <v>12</v>
      </c>
      <c r="B1092" s="23" t="str">
        <f>+'Skull King'!B16</f>
        <v>Mariajo</v>
      </c>
      <c r="C1092" s="47">
        <f>+'Skull King'!C16</f>
        <v>-100000000</v>
      </c>
      <c r="D1092" s="48">
        <f>+'Skull King'!D16</f>
        <v>1E-4</v>
      </c>
      <c r="E1092" s="45">
        <f>+'Skull King'!E16</f>
        <v>0</v>
      </c>
      <c r="F1092" s="18">
        <f>+'Skull King'!F16</f>
        <v>0</v>
      </c>
      <c r="H1092" s="23">
        <f>+Manilla!A16</f>
        <v>12</v>
      </c>
      <c r="I1092" s="23" t="str">
        <f>+Manilla!B16</f>
        <v>Pol</v>
      </c>
      <c r="J1092" s="89">
        <f>+Manilla!C16</f>
        <v>-100000000</v>
      </c>
      <c r="K1092" s="90">
        <f>+Manilla!D16</f>
        <v>1</v>
      </c>
      <c r="L1092" s="91">
        <f>+Manilla!E16</f>
        <v>0</v>
      </c>
      <c r="M1092" s="18">
        <f>+Manilla!F16</f>
        <v>0</v>
      </c>
    </row>
    <row r="1093" spans="1:13" ht="13.5" hidden="1" thickBot="1">
      <c r="A1093" s="23">
        <f>+'Skull King'!A17</f>
        <v>13</v>
      </c>
      <c r="B1093" s="23" t="str">
        <f>+'Skull King'!B17</f>
        <v>Goretti</v>
      </c>
      <c r="C1093" s="47">
        <f>+'Skull King'!C17</f>
        <v>-100000000</v>
      </c>
      <c r="D1093" s="48">
        <f>+'Skull King'!D17</f>
        <v>1E-4</v>
      </c>
      <c r="E1093" s="45">
        <f>+'Skull King'!E17</f>
        <v>0</v>
      </c>
      <c r="F1093" s="18">
        <f>+'Skull King'!F17</f>
        <v>0</v>
      </c>
      <c r="H1093" s="23">
        <f>+Manilla!A17</f>
        <v>13</v>
      </c>
      <c r="I1093" s="23" t="str">
        <f>+Manilla!B17</f>
        <v>Goretti</v>
      </c>
      <c r="J1093" s="89">
        <f>+Manilla!C17</f>
        <v>-100000000</v>
      </c>
      <c r="K1093" s="90">
        <f>+Manilla!D17</f>
        <v>1</v>
      </c>
      <c r="L1093" s="91">
        <f>+Manilla!E17</f>
        <v>0</v>
      </c>
      <c r="M1093" s="18">
        <f>+Manilla!F17</f>
        <v>0</v>
      </c>
    </row>
    <row r="1094" spans="1:13" ht="13.5" hidden="1" thickBot="1">
      <c r="A1094" s="23">
        <f>+'Skull King'!A18</f>
        <v>14</v>
      </c>
      <c r="B1094" s="23" t="str">
        <f>+'Skull King'!B18</f>
        <v>Xavi</v>
      </c>
      <c r="C1094" s="47">
        <f>+'Skull King'!C18</f>
        <v>-100000000</v>
      </c>
      <c r="D1094" s="48">
        <f>+'Skull King'!D18</f>
        <v>1E-4</v>
      </c>
      <c r="E1094" s="45">
        <f>+'Skull King'!E18</f>
        <v>0</v>
      </c>
      <c r="F1094" s="18">
        <f>+'Skull King'!F18</f>
        <v>0</v>
      </c>
      <c r="H1094" s="23">
        <f>+Manilla!A18</f>
        <v>14</v>
      </c>
      <c r="I1094" s="23" t="str">
        <f>+Manilla!B18</f>
        <v>Taberner</v>
      </c>
      <c r="J1094" s="89">
        <f>+Manilla!C18</f>
        <v>-100000000</v>
      </c>
      <c r="K1094" s="90">
        <f>+Manilla!D18</f>
        <v>1</v>
      </c>
      <c r="L1094" s="91">
        <f>+Manilla!E18</f>
        <v>0</v>
      </c>
      <c r="M1094" s="18">
        <f>+Manilla!F18</f>
        <v>0</v>
      </c>
    </row>
    <row r="1095" spans="1:13" ht="13.5" hidden="1" thickBot="1">
      <c r="A1095" s="23">
        <f>+'Skull King'!A19</f>
        <v>0</v>
      </c>
      <c r="B1095" s="23">
        <f>+'Skull King'!B19</f>
        <v>0</v>
      </c>
      <c r="C1095" s="47">
        <f>+'Skull King'!C19</f>
        <v>0</v>
      </c>
      <c r="D1095" s="48">
        <f>+'Skull King'!D19</f>
        <v>0</v>
      </c>
      <c r="E1095" s="45">
        <f>+'Skull King'!E19</f>
        <v>0</v>
      </c>
      <c r="F1095" s="18">
        <f>+'Skull King'!F19</f>
        <v>0</v>
      </c>
      <c r="H1095" s="23">
        <f>+Manilla!A19</f>
        <v>15</v>
      </c>
      <c r="I1095" s="23" t="str">
        <f>+Manilla!B19</f>
        <v>Jorge</v>
      </c>
      <c r="J1095" s="89">
        <f>+Manilla!C19</f>
        <v>-100000000</v>
      </c>
      <c r="K1095" s="90">
        <f>+Manilla!D19</f>
        <v>1</v>
      </c>
      <c r="L1095" s="91">
        <f>+Manilla!E19</f>
        <v>0</v>
      </c>
      <c r="M1095" s="18">
        <f>+Manilla!F19</f>
        <v>0</v>
      </c>
    </row>
    <row r="1098" spans="1:13">
      <c r="A1098" s="5" t="str">
        <f>+Whist!A1</f>
        <v>WHIST</v>
      </c>
      <c r="B1098"/>
      <c r="H1098" s="5" t="str">
        <f>+Wizard!A1</f>
        <v>WIZARD</v>
      </c>
    </row>
    <row r="1099" spans="1:13">
      <c r="B1099"/>
    </row>
    <row r="1100" spans="1:13" ht="13.5" thickBot="1">
      <c r="B1100"/>
    </row>
    <row r="1101" spans="1:13" ht="13.5" thickBot="1">
      <c r="A1101" s="19"/>
      <c r="B1101" s="19"/>
      <c r="C1101" s="20" t="str">
        <f>+Whist!C4</f>
        <v>Premi</v>
      </c>
      <c r="D1101" s="21" t="str">
        <f>+Whist!D4</f>
        <v>Punts</v>
      </c>
      <c r="E1101" s="21" t="str">
        <f>+Whist!E4</f>
        <v>Partides</v>
      </c>
      <c r="F1101" s="22" t="str">
        <f>+Whist!F4</f>
        <v>General</v>
      </c>
      <c r="H1101" s="110"/>
      <c r="I1101" s="19"/>
      <c r="J1101" s="107" t="str">
        <f>+Wizard!C4</f>
        <v>Premi</v>
      </c>
      <c r="K1101" s="108" t="str">
        <f>+Wizard!D4</f>
        <v>Punts</v>
      </c>
      <c r="L1101" s="60" t="str">
        <f>+Wizard!E4</f>
        <v>Partides</v>
      </c>
      <c r="M1101" s="68" t="str">
        <f>+Wizard!F4</f>
        <v>General</v>
      </c>
    </row>
    <row r="1102" spans="1:13" ht="13.5" thickBot="1">
      <c r="A1102" s="23">
        <f>+Whist!A5</f>
        <v>1</v>
      </c>
      <c r="B1102" s="23" t="str">
        <f>+Whist!B5</f>
        <v>Jordi</v>
      </c>
      <c r="C1102" s="47">
        <f>+Whist!C5</f>
        <v>-100000000</v>
      </c>
      <c r="D1102" s="48">
        <f>+Whist!D5</f>
        <v>1</v>
      </c>
      <c r="E1102" s="45">
        <f>+Whist!E5</f>
        <v>0</v>
      </c>
      <c r="F1102" s="18">
        <f>+Whist!F5</f>
        <v>0</v>
      </c>
      <c r="H1102" s="109">
        <f>+Wizard!A5</f>
        <v>1</v>
      </c>
      <c r="I1102" s="23" t="str">
        <f>+Wizard!B5</f>
        <v>Carles</v>
      </c>
      <c r="J1102" s="89">
        <f>+Wizard!C5</f>
        <v>165</v>
      </c>
      <c r="K1102" s="90">
        <f>+Wizard!D5</f>
        <v>0</v>
      </c>
      <c r="L1102" s="96">
        <f>+Wizard!E5</f>
        <v>76</v>
      </c>
      <c r="M1102" s="18">
        <f>+Wizard!F5</f>
        <v>80</v>
      </c>
    </row>
    <row r="1103" spans="1:13" ht="13.5" thickBot="1">
      <c r="A1103" s="23">
        <f>+Whist!A6</f>
        <v>2</v>
      </c>
      <c r="B1103" s="23" t="str">
        <f>+Whist!B6</f>
        <v>Anna P.</v>
      </c>
      <c r="C1103" s="47">
        <f>+Whist!C6</f>
        <v>-100000000</v>
      </c>
      <c r="D1103" s="48">
        <f>+Whist!D6</f>
        <v>1</v>
      </c>
      <c r="E1103" s="45">
        <f>+Whist!E6</f>
        <v>0</v>
      </c>
      <c r="F1103" s="18">
        <f>+Whist!F6</f>
        <v>0</v>
      </c>
      <c r="H1103" s="23">
        <f>+Wizard!A6</f>
        <v>2</v>
      </c>
      <c r="I1103" s="23" t="str">
        <f>+Wizard!B6</f>
        <v>Jeff</v>
      </c>
      <c r="J1103" s="89">
        <f>+Wizard!C6</f>
        <v>49</v>
      </c>
      <c r="K1103" s="90">
        <f>+Wizard!D6</f>
        <v>0</v>
      </c>
      <c r="L1103" s="91">
        <f>+Wizard!E6</f>
        <v>84</v>
      </c>
      <c r="M1103" s="18">
        <f>+Wizard!F6</f>
        <v>40</v>
      </c>
    </row>
    <row r="1104" spans="1:13" ht="13.5" thickBot="1">
      <c r="A1104" s="23">
        <f>+Whist!A7</f>
        <v>3</v>
      </c>
      <c r="B1104" s="23" t="str">
        <f>+Whist!B7</f>
        <v>Rosa M.</v>
      </c>
      <c r="C1104" s="47">
        <f>+Whist!C7</f>
        <v>-100000000</v>
      </c>
      <c r="D1104" s="48">
        <f>+Whist!D7</f>
        <v>1</v>
      </c>
      <c r="E1104" s="45">
        <f>+Whist!E7</f>
        <v>0</v>
      </c>
      <c r="F1104" s="18">
        <f>+Whist!F7</f>
        <v>0</v>
      </c>
      <c r="H1104" s="23">
        <f>+Wizard!A7</f>
        <v>3</v>
      </c>
      <c r="I1104" s="23" t="str">
        <f>+Wizard!B7</f>
        <v>Tim</v>
      </c>
      <c r="J1104" s="89">
        <f>+Wizard!C7</f>
        <v>40</v>
      </c>
      <c r="K1104" s="90">
        <f>+Wizard!D7</f>
        <v>0</v>
      </c>
      <c r="L1104" s="91">
        <f>+Wizard!E7</f>
        <v>76</v>
      </c>
      <c r="M1104" s="18">
        <f>+Wizard!F7</f>
        <v>20</v>
      </c>
    </row>
    <row r="1105" spans="1:13" ht="13.5" thickBot="1">
      <c r="A1105" s="23">
        <f>+Whist!A8</f>
        <v>4</v>
      </c>
      <c r="B1105" s="23" t="str">
        <f>+Whist!B8</f>
        <v>Montse</v>
      </c>
      <c r="C1105" s="47">
        <f>+Whist!C8</f>
        <v>-100000000</v>
      </c>
      <c r="D1105" s="48">
        <f>+Whist!D8</f>
        <v>1</v>
      </c>
      <c r="E1105" s="45">
        <f>+Whist!E8</f>
        <v>0</v>
      </c>
      <c r="F1105" s="18">
        <f>+Whist!F8</f>
        <v>0</v>
      </c>
      <c r="H1105" s="23">
        <f>+Wizard!A8</f>
        <v>4</v>
      </c>
      <c r="I1105" s="23" t="str">
        <f>+Wizard!B8</f>
        <v>Mario</v>
      </c>
      <c r="J1105" s="89">
        <f>+Wizard!C8</f>
        <v>33</v>
      </c>
      <c r="K1105" s="90">
        <f>+Wizard!D8</f>
        <v>0</v>
      </c>
      <c r="L1105" s="91">
        <f>+Wizard!E8</f>
        <v>53</v>
      </c>
      <c r="M1105" s="18">
        <f>+Wizard!F8</f>
        <v>10</v>
      </c>
    </row>
    <row r="1106" spans="1:13" ht="13.5" thickBot="1">
      <c r="A1106" s="23">
        <f>+Whist!A9</f>
        <v>5</v>
      </c>
      <c r="B1106" s="23" t="str">
        <f>+Whist!B9</f>
        <v>Joan</v>
      </c>
      <c r="C1106" s="47">
        <f>+Whist!C9</f>
        <v>-100000000</v>
      </c>
      <c r="D1106" s="48">
        <f>+Whist!D9</f>
        <v>1</v>
      </c>
      <c r="E1106" s="45">
        <f>+Whist!E9</f>
        <v>0</v>
      </c>
      <c r="F1106" s="18">
        <f>+Whist!F9</f>
        <v>0</v>
      </c>
      <c r="H1106" s="23">
        <f>+Wizard!A9</f>
        <v>5</v>
      </c>
      <c r="I1106" s="23" t="str">
        <f>+Wizard!B9</f>
        <v>Marina</v>
      </c>
      <c r="J1106" s="89">
        <f>+Wizard!C9</f>
        <v>20</v>
      </c>
      <c r="K1106" s="90">
        <f>+Wizard!D9</f>
        <v>0</v>
      </c>
      <c r="L1106" s="91">
        <f>+Wizard!E9</f>
        <v>85</v>
      </c>
      <c r="M1106" s="18">
        <f>+Wizard!F9</f>
        <v>5</v>
      </c>
    </row>
    <row r="1107" spans="1:13" ht="13.5" thickBot="1">
      <c r="A1107" s="23">
        <f>+Whist!A10</f>
        <v>6</v>
      </c>
      <c r="B1107" s="23" t="str">
        <f>+Whist!B10</f>
        <v>Sebas</v>
      </c>
      <c r="C1107" s="47">
        <f>+Whist!C10</f>
        <v>-100000000</v>
      </c>
      <c r="D1107" s="48">
        <f>+Whist!D10</f>
        <v>1</v>
      </c>
      <c r="E1107" s="45">
        <f>+Whist!E10</f>
        <v>0</v>
      </c>
      <c r="F1107" s="18">
        <f>+Whist!F10</f>
        <v>0</v>
      </c>
      <c r="H1107" s="23">
        <f>+Wizard!A10</f>
        <v>6</v>
      </c>
      <c r="I1107" s="23" t="str">
        <f>+Wizard!B10</f>
        <v>Manolo</v>
      </c>
      <c r="J1107" s="89">
        <f>+Wizard!C10</f>
        <v>15</v>
      </c>
      <c r="K1107" s="90">
        <f>+Wizard!D10</f>
        <v>0</v>
      </c>
      <c r="L1107" s="91">
        <f>+Wizard!E10</f>
        <v>112</v>
      </c>
      <c r="M1107" s="18">
        <f>+Wizard!F10</f>
        <v>0</v>
      </c>
    </row>
    <row r="1108" spans="1:13" ht="13.5" thickBot="1">
      <c r="A1108" s="23">
        <f>+Whist!A11</f>
        <v>7</v>
      </c>
      <c r="B1108" s="23" t="str">
        <f>+Whist!B11</f>
        <v>Núria</v>
      </c>
      <c r="C1108" s="47">
        <f>+Whist!C11</f>
        <v>-100000000</v>
      </c>
      <c r="D1108" s="48">
        <f>+Whist!D11</f>
        <v>1</v>
      </c>
      <c r="E1108" s="45">
        <f>+Whist!E11</f>
        <v>0</v>
      </c>
      <c r="F1108" s="18">
        <f>+Whist!F11</f>
        <v>0</v>
      </c>
      <c r="H1108" s="23">
        <f>+Wizard!A11</f>
        <v>7</v>
      </c>
      <c r="I1108" s="23" t="str">
        <f>+Wizard!B11</f>
        <v>Núria</v>
      </c>
      <c r="J1108" s="89">
        <f>+Wizard!C11</f>
        <v>11</v>
      </c>
      <c r="K1108" s="90">
        <f>+Wizard!D11</f>
        <v>0</v>
      </c>
      <c r="L1108" s="91">
        <f>+Wizard!E11</f>
        <v>6</v>
      </c>
      <c r="M1108" s="18">
        <f>+Wizard!F11</f>
        <v>0</v>
      </c>
    </row>
    <row r="1109" spans="1:13" ht="13.5" thickBot="1">
      <c r="A1109" s="23">
        <f>+Whist!A12</f>
        <v>8</v>
      </c>
      <c r="B1109" s="23" t="str">
        <f>+Whist!B12</f>
        <v>Sergi</v>
      </c>
      <c r="C1109" s="47">
        <f>+Whist!C12</f>
        <v>-100000000</v>
      </c>
      <c r="D1109" s="48">
        <f>+Whist!D12</f>
        <v>1</v>
      </c>
      <c r="E1109" s="45">
        <f>+Whist!E12</f>
        <v>0</v>
      </c>
      <c r="F1109" s="18">
        <f>+Whist!F12</f>
        <v>0</v>
      </c>
    </row>
  </sheetData>
  <sortState xmlns:xlrd2="http://schemas.microsoft.com/office/spreadsheetml/2017/richdata2" ref="B10:CD73">
    <sortCondition descending="1" ref="C10"/>
    <sortCondition descending="1" ref="AR10"/>
  </sortState>
  <mergeCells count="32">
    <mergeCell ref="A1:C1"/>
    <mergeCell ref="AC855:AE855"/>
    <mergeCell ref="AT872:AT874"/>
    <mergeCell ref="AQ855:AS855"/>
    <mergeCell ref="K855:M855"/>
    <mergeCell ref="N855:P855"/>
    <mergeCell ref="A92:L92"/>
    <mergeCell ref="E855:G855"/>
    <mergeCell ref="W855:Y855"/>
    <mergeCell ref="Z855:AB855"/>
    <mergeCell ref="H855:J855"/>
    <mergeCell ref="Q855:S855"/>
    <mergeCell ref="T855:V855"/>
    <mergeCell ref="BF855:BH855"/>
    <mergeCell ref="AT866:AT868"/>
    <mergeCell ref="AT855:AV855"/>
    <mergeCell ref="AW855:AY855"/>
    <mergeCell ref="AT869:AT871"/>
    <mergeCell ref="BC855:BE855"/>
    <mergeCell ref="AZ855:BB855"/>
    <mergeCell ref="AT908:AT910"/>
    <mergeCell ref="AT875:AT877"/>
    <mergeCell ref="AT878:AT880"/>
    <mergeCell ref="AT881:AT883"/>
    <mergeCell ref="AT884:AT886"/>
    <mergeCell ref="AT899:AT901"/>
    <mergeCell ref="AT902:AT904"/>
    <mergeCell ref="AT887:AT889"/>
    <mergeCell ref="AT905:AT907"/>
    <mergeCell ref="AT890:AT892"/>
    <mergeCell ref="AT893:AT895"/>
    <mergeCell ref="AT896:AT898"/>
  </mergeCells>
  <phoneticPr fontId="4" type="noConversion"/>
  <conditionalFormatting sqref="C112">
    <cfRule type="expression" dxfId="0" priority="3" stopIfTrue="1">
      <formula>$C$112&lt;&gt;$C$113+$A$8</formula>
    </cfRule>
  </conditionalFormatting>
  <printOptions horizontalCentered="1" verticalCentered="1"/>
  <pageMargins left="0.19685039370078741" right="0" top="0" bottom="0" header="0" footer="0"/>
  <pageSetup paperSize="9" scale="46" fitToHeight="3" orientation="landscape" horizontalDpi="4294967293" r:id="rId1"/>
  <headerFooter alignWithMargins="0">
    <oddFooter>&amp;R&amp;F;&amp;A;&amp;D</oddFooter>
  </headerFooter>
  <rowBreaks count="2" manualBreakCount="2">
    <brk id="90" max="43" man="1"/>
    <brk id="199" max="4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B5671-41AD-4304-807C-B91EAA060B44}">
  <sheetPr codeName="Hoja40"/>
  <dimension ref="A1:BS241"/>
  <sheetViews>
    <sheetView zoomScale="70" zoomScaleNormal="70" workbookViewId="0">
      <pane xSplit="8" ySplit="45" topLeftCell="AB79" activePane="bottomRight" state="frozen"/>
      <selection pane="topRight" activeCell="I1" sqref="I1"/>
      <selection pane="bottomLeft" activeCell="A46" sqref="A46"/>
      <selection pane="bottomRight" activeCell="BK82" sqref="BK82:BL82"/>
    </sheetView>
  </sheetViews>
  <sheetFormatPr baseColWidth="10" defaultColWidth="11.5703125" defaultRowHeight="12.75"/>
  <cols>
    <col min="1" max="1" width="5" customWidth="1"/>
    <col min="3" max="3" width="6" customWidth="1"/>
    <col min="4" max="4" width="5.42578125" customWidth="1"/>
    <col min="5" max="5" width="4.140625" customWidth="1"/>
    <col min="6" max="6" width="4.28515625" customWidth="1"/>
    <col min="7" max="7" width="5.5703125" customWidth="1"/>
    <col min="8" max="8" width="3.85546875" customWidth="1"/>
    <col min="9" max="9" width="5.28515625" customWidth="1"/>
    <col min="10" max="10" width="4.85546875" customWidth="1"/>
    <col min="11" max="11" width="4.7109375" customWidth="1"/>
    <col min="12" max="12" width="5.28515625" customWidth="1"/>
    <col min="13" max="13" width="4.7109375" customWidth="1"/>
    <col min="14" max="14" width="3.42578125" customWidth="1"/>
    <col min="15" max="15" width="4.7109375" customWidth="1"/>
    <col min="16" max="16" width="4.28515625" customWidth="1"/>
    <col min="17" max="17" width="4.42578125" customWidth="1"/>
    <col min="18" max="18" width="5.140625" customWidth="1"/>
    <col min="19" max="20" width="3.42578125" customWidth="1"/>
    <col min="21" max="21" width="5.28515625" customWidth="1"/>
    <col min="22" max="22" width="4.5703125" customWidth="1"/>
    <col min="23" max="23" width="5.140625" customWidth="1"/>
    <col min="24" max="24" width="4.28515625" customWidth="1"/>
    <col min="25" max="25" width="4.5703125" customWidth="1"/>
    <col min="26" max="26" width="3.42578125" customWidth="1"/>
    <col min="27" max="28" width="4.42578125" customWidth="1"/>
    <col min="29" max="29" width="4.42578125" bestFit="1" customWidth="1"/>
    <col min="30" max="30" width="4" customWidth="1"/>
    <col min="31" max="31" width="3.42578125" customWidth="1"/>
    <col min="32" max="32" width="4.42578125" customWidth="1"/>
    <col min="33" max="33" width="4" customWidth="1"/>
    <col min="34" max="34" width="3.7109375" customWidth="1"/>
    <col min="35" max="35" width="4.140625" customWidth="1"/>
    <col min="36" max="36" width="5" customWidth="1"/>
    <col min="37" max="38" width="3.42578125" customWidth="1"/>
    <col min="39" max="39" width="5.140625" customWidth="1"/>
    <col min="40" max="40" width="3.42578125" customWidth="1"/>
    <col min="41" max="41" width="4.140625" customWidth="1"/>
    <col min="42" max="42" width="4" customWidth="1"/>
    <col min="43" max="43" width="4.140625" customWidth="1"/>
    <col min="44" max="44" width="4.42578125" customWidth="1"/>
    <col min="45" max="45" width="4" customWidth="1"/>
    <col min="46" max="47" width="4.42578125" customWidth="1"/>
    <col min="48" max="48" width="5" customWidth="1"/>
    <col min="49" max="49" width="4.140625" customWidth="1"/>
    <col min="50" max="50" width="4.7109375" bestFit="1" customWidth="1"/>
    <col min="51" max="51" width="3.85546875" customWidth="1"/>
    <col min="52" max="52" width="3.42578125" customWidth="1"/>
    <col min="53" max="54" width="4" customWidth="1"/>
    <col min="55" max="59" width="3.42578125" customWidth="1"/>
    <col min="60" max="60" width="3.85546875" customWidth="1"/>
    <col min="61" max="61" width="3.42578125" customWidth="1"/>
    <col min="62" max="62" width="4.140625" customWidth="1"/>
    <col min="63" max="63" width="11.42578125" style="24" customWidth="1"/>
    <col min="64" max="69" width="6.140625" customWidth="1"/>
  </cols>
  <sheetData>
    <row r="1" spans="1:65">
      <c r="A1" s="5" t="s">
        <v>190</v>
      </c>
      <c r="B1" s="52"/>
    </row>
    <row r="2" spans="1:65">
      <c r="A2" t="s">
        <v>10</v>
      </c>
      <c r="R2" s="30"/>
    </row>
    <row r="3" spans="1:65" ht="13.5" thickBot="1">
      <c r="A3">
        <f>+GENERAL!B6</f>
        <v>12</v>
      </c>
      <c r="C3" s="41">
        <f>SUM(C5:C15)+B45</f>
        <v>0</v>
      </c>
      <c r="R3" s="30"/>
    </row>
    <row r="4" spans="1:65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BM4" s="101"/>
    </row>
    <row r="5" spans="1:65" ht="13.5" thickBot="1">
      <c r="A5" s="150">
        <v>1</v>
      </c>
      <c r="B5" s="23" t="s">
        <v>1</v>
      </c>
      <c r="C5" s="44">
        <f>+I$41</f>
        <v>130</v>
      </c>
      <c r="D5" s="48">
        <f>+I$42</f>
        <v>80</v>
      </c>
      <c r="E5" s="45">
        <f>+J$41</f>
        <v>37</v>
      </c>
      <c r="F5" s="18">
        <f>+I$27</f>
        <v>80</v>
      </c>
      <c r="G5" s="200">
        <f t="shared" ref="G5:G15" si="0">IF(E5&lt;A$3/2,-1,1)*800+C5+D5/1000</f>
        <v>930.08</v>
      </c>
      <c r="H5" s="30"/>
      <c r="Z5" s="126"/>
      <c r="BM5" s="101"/>
    </row>
    <row r="6" spans="1:65" ht="13.5" thickBot="1">
      <c r="A6" s="150">
        <v>2</v>
      </c>
      <c r="B6" s="162" t="s">
        <v>131</v>
      </c>
      <c r="C6" s="44">
        <f>+AA$41</f>
        <v>30</v>
      </c>
      <c r="D6" s="48">
        <f>+AA$42</f>
        <v>14</v>
      </c>
      <c r="E6" s="45">
        <f>+AB$41</f>
        <v>7</v>
      </c>
      <c r="F6" s="18">
        <f>+AA$27</f>
        <v>40</v>
      </c>
      <c r="G6" s="200">
        <f t="shared" si="0"/>
        <v>830.01400000000001</v>
      </c>
      <c r="H6" s="30"/>
      <c r="J6" s="24"/>
      <c r="Z6" s="126"/>
      <c r="BM6" s="101"/>
    </row>
    <row r="7" spans="1:65" ht="13.5" thickBot="1">
      <c r="A7" s="150">
        <v>3</v>
      </c>
      <c r="B7" s="241" t="s">
        <v>219</v>
      </c>
      <c r="C7" s="44">
        <f>+AD$41</f>
        <v>0</v>
      </c>
      <c r="D7" s="48">
        <f>+AD$42</f>
        <v>8</v>
      </c>
      <c r="E7" s="45">
        <f>+AE$41</f>
        <v>10</v>
      </c>
      <c r="F7" s="18">
        <f>+AD$27</f>
        <v>20</v>
      </c>
      <c r="G7" s="200">
        <f t="shared" si="0"/>
        <v>800.00800000000004</v>
      </c>
      <c r="H7" s="30"/>
      <c r="Z7" s="126"/>
      <c r="BM7" s="101"/>
    </row>
    <row r="8" spans="1:65" ht="13.5" thickBot="1">
      <c r="A8" s="150">
        <v>4</v>
      </c>
      <c r="B8" s="241" t="s">
        <v>172</v>
      </c>
      <c r="C8" s="44">
        <f>+BH$41</f>
        <v>-10</v>
      </c>
      <c r="D8" s="48">
        <f>+BH$42</f>
        <v>-13</v>
      </c>
      <c r="E8" s="45">
        <f>+BI$41</f>
        <v>11</v>
      </c>
      <c r="F8" s="18">
        <f>+BH$27</f>
        <v>10</v>
      </c>
      <c r="G8" s="200">
        <f t="shared" si="0"/>
        <v>789.98699999999997</v>
      </c>
      <c r="H8" s="30"/>
      <c r="Z8" s="126"/>
      <c r="BM8" s="101"/>
    </row>
    <row r="9" spans="1:65" ht="13.5" thickBot="1">
      <c r="A9" s="150">
        <v>5</v>
      </c>
      <c r="B9" s="23" t="s">
        <v>94</v>
      </c>
      <c r="C9" s="44">
        <f>+AV$41</f>
        <v>-10</v>
      </c>
      <c r="D9" s="48">
        <f>+AV$42</f>
        <v>-18</v>
      </c>
      <c r="E9" s="45">
        <f>+AW$41</f>
        <v>7</v>
      </c>
      <c r="F9" s="18">
        <f>+AV$27</f>
        <v>5</v>
      </c>
      <c r="G9" s="200">
        <f t="shared" si="0"/>
        <v>789.98199999999997</v>
      </c>
      <c r="H9" s="30"/>
      <c r="Z9" s="126"/>
    </row>
    <row r="10" spans="1:65" ht="13.5" thickBot="1">
      <c r="A10" s="150">
        <v>6</v>
      </c>
      <c r="B10" s="241" t="s">
        <v>143</v>
      </c>
      <c r="C10" s="44">
        <f>+F$41</f>
        <v>-60</v>
      </c>
      <c r="D10" s="48">
        <f>+F$42</f>
        <v>-5</v>
      </c>
      <c r="E10" s="45">
        <f>+G$41</f>
        <v>32</v>
      </c>
      <c r="F10" s="18">
        <f>+F$27</f>
        <v>0</v>
      </c>
      <c r="G10" s="200">
        <f t="shared" si="0"/>
        <v>739.995</v>
      </c>
      <c r="H10" s="30"/>
      <c r="Z10" s="126"/>
    </row>
    <row r="11" spans="1:65" ht="13.5" thickBot="1">
      <c r="A11" s="150">
        <v>7</v>
      </c>
      <c r="B11" s="23" t="s">
        <v>122</v>
      </c>
      <c r="C11" s="44">
        <f>+BB$41</f>
        <v>-80</v>
      </c>
      <c r="D11" s="48">
        <f>+BB$42</f>
        <v>-46</v>
      </c>
      <c r="E11" s="45">
        <f>+BC$41</f>
        <v>14</v>
      </c>
      <c r="F11" s="18">
        <f>+BB$27</f>
        <v>0</v>
      </c>
      <c r="G11" s="200">
        <f t="shared" si="0"/>
        <v>719.95399999999995</v>
      </c>
      <c r="H11" s="30"/>
      <c r="Z11" s="126" t="s">
        <v>69</v>
      </c>
    </row>
    <row r="12" spans="1:65" ht="13.5" thickBot="1">
      <c r="A12" s="150">
        <v>8</v>
      </c>
      <c r="B12" s="241" t="s">
        <v>144</v>
      </c>
      <c r="C12" s="44">
        <f>+AJ$41</f>
        <v>30</v>
      </c>
      <c r="D12" s="48">
        <f>+AJ$42</f>
        <v>7</v>
      </c>
      <c r="E12" s="45">
        <f>+AK$41</f>
        <v>3</v>
      </c>
      <c r="F12" s="18">
        <f>+AJ$27</f>
        <v>0</v>
      </c>
      <c r="G12" s="200">
        <f t="shared" si="0"/>
        <v>-769.99300000000005</v>
      </c>
      <c r="H12" s="30"/>
    </row>
    <row r="13" spans="1:65" ht="13.5" thickBot="1">
      <c r="A13" s="150">
        <v>9</v>
      </c>
      <c r="B13" s="23" t="s">
        <v>174</v>
      </c>
      <c r="C13" s="44">
        <f>+R$41</f>
        <v>0</v>
      </c>
      <c r="D13" s="48">
        <f>+R$42</f>
        <v>-9</v>
      </c>
      <c r="E13" s="45">
        <f>+S$41</f>
        <v>4</v>
      </c>
      <c r="F13" s="18">
        <f>+R$27</f>
        <v>0</v>
      </c>
      <c r="G13" s="200">
        <f t="shared" si="0"/>
        <v>-800.00900000000001</v>
      </c>
      <c r="H13" s="30"/>
    </row>
    <row r="14" spans="1:65" ht="13.5" thickBot="1">
      <c r="A14" s="150">
        <v>10</v>
      </c>
      <c r="B14" s="162" t="s">
        <v>132</v>
      </c>
      <c r="C14" s="44">
        <f>+AP$41</f>
        <v>-20</v>
      </c>
      <c r="D14" s="48">
        <f>+AP$42</f>
        <v>-17</v>
      </c>
      <c r="E14" s="45">
        <f>+AQ$41</f>
        <v>4</v>
      </c>
      <c r="F14" s="18">
        <f>+AP$27</f>
        <v>0</v>
      </c>
      <c r="G14" s="200">
        <f t="shared" si="0"/>
        <v>-820.01700000000005</v>
      </c>
      <c r="H14" s="30"/>
    </row>
    <row r="15" spans="1:65" ht="13.5" thickBot="1">
      <c r="A15" s="150">
        <v>11</v>
      </c>
      <c r="B15" s="23" t="s">
        <v>161</v>
      </c>
      <c r="C15" s="44">
        <f>+X$41</f>
        <v>-40</v>
      </c>
      <c r="D15" s="48">
        <f>+X$42</f>
        <v>-19</v>
      </c>
      <c r="E15" s="45">
        <f>+Y$41</f>
        <v>4</v>
      </c>
      <c r="F15" s="18">
        <f>+X$27</f>
        <v>0</v>
      </c>
      <c r="G15" s="200">
        <f t="shared" si="0"/>
        <v>-840.01900000000001</v>
      </c>
      <c r="AE15" s="43"/>
      <c r="AQ15" s="73"/>
    </row>
    <row r="16" spans="1:65" ht="13.5" hidden="1" thickBot="1">
      <c r="A16" s="150">
        <v>11</v>
      </c>
      <c r="B16" s="241" t="s">
        <v>140</v>
      </c>
      <c r="C16" s="44">
        <f>+AY$41</f>
        <v>-100000000</v>
      </c>
      <c r="D16" s="48">
        <f>+AY$42</f>
        <v>1</v>
      </c>
      <c r="E16" s="45">
        <f>+AZ$41</f>
        <v>0</v>
      </c>
      <c r="F16" s="18">
        <f>+AY$27</f>
        <v>0</v>
      </c>
      <c r="G16" s="200">
        <f t="shared" ref="G16:G24" si="1">IF(E16&lt;A$3/2,-1,1)*800+C16+D16/1000</f>
        <v>-100000799.999</v>
      </c>
    </row>
    <row r="17" spans="1:61" ht="13.5" hidden="1" thickBot="1">
      <c r="A17" s="150">
        <v>13</v>
      </c>
      <c r="B17" s="241" t="s">
        <v>142</v>
      </c>
      <c r="C17" s="44">
        <f>+AG$41</f>
        <v>-100000000</v>
      </c>
      <c r="D17" s="48">
        <f>+AG$42</f>
        <v>1</v>
      </c>
      <c r="E17" s="45">
        <f>+AH$41</f>
        <v>0</v>
      </c>
      <c r="F17" s="18">
        <f>+AG$27</f>
        <v>0</v>
      </c>
      <c r="G17" s="200">
        <f t="shared" si="1"/>
        <v>-100000799.999</v>
      </c>
    </row>
    <row r="18" spans="1:61" ht="13.5" hidden="1" thickBot="1">
      <c r="A18" s="150">
        <v>14</v>
      </c>
      <c r="B18" s="23" t="s">
        <v>9</v>
      </c>
      <c r="C18" s="44">
        <f>+U$41</f>
        <v>-100000000</v>
      </c>
      <c r="D18" s="48">
        <f>+U$42</f>
        <v>1</v>
      </c>
      <c r="E18" s="45">
        <f>+V$41</f>
        <v>0</v>
      </c>
      <c r="F18" s="18">
        <f>+U$27</f>
        <v>0</v>
      </c>
      <c r="G18" s="200">
        <f t="shared" si="1"/>
        <v>-100000799.999</v>
      </c>
    </row>
    <row r="19" spans="1:61" ht="13.5" hidden="1" thickBot="1">
      <c r="A19" s="150">
        <v>15</v>
      </c>
      <c r="B19" s="23" t="s">
        <v>120</v>
      </c>
      <c r="C19" s="44">
        <f>+AM$41</f>
        <v>-100000000</v>
      </c>
      <c r="D19" s="48">
        <f>+AM$42</f>
        <v>1</v>
      </c>
      <c r="E19" s="45">
        <f>+AN$41</f>
        <v>0</v>
      </c>
      <c r="F19" s="18">
        <f>+AM$27</f>
        <v>0</v>
      </c>
      <c r="G19" s="200">
        <f t="shared" si="1"/>
        <v>-100000799.999</v>
      </c>
    </row>
    <row r="20" spans="1:61" ht="13.5" hidden="1" thickBot="1">
      <c r="A20" s="150">
        <v>16</v>
      </c>
      <c r="B20" s="241" t="s">
        <v>159</v>
      </c>
      <c r="C20" s="44">
        <f>+C$41</f>
        <v>-100000000</v>
      </c>
      <c r="D20" s="48">
        <f>+C$42</f>
        <v>1</v>
      </c>
      <c r="E20" s="46">
        <f>+D$41</f>
        <v>0</v>
      </c>
      <c r="F20" s="18">
        <f>+C$27</f>
        <v>0</v>
      </c>
      <c r="G20" s="200">
        <f t="shared" si="1"/>
        <v>-100000799.999</v>
      </c>
    </row>
    <row r="21" spans="1:61" ht="13.5" hidden="1" thickBot="1">
      <c r="A21" s="150">
        <v>17</v>
      </c>
      <c r="B21" s="241" t="s">
        <v>208</v>
      </c>
      <c r="C21" s="44">
        <f>+BE$41</f>
        <v>-100000000</v>
      </c>
      <c r="D21" s="48">
        <f>+BE$42</f>
        <v>1</v>
      </c>
      <c r="E21" s="45">
        <f>+BF$41</f>
        <v>0</v>
      </c>
      <c r="F21" s="18">
        <f>+BH$27</f>
        <v>10</v>
      </c>
      <c r="G21" s="200">
        <f t="shared" si="1"/>
        <v>-100000799.999</v>
      </c>
    </row>
    <row r="22" spans="1:61" ht="13.5" hidden="1" thickBot="1">
      <c r="A22" s="150">
        <v>18</v>
      </c>
      <c r="B22" s="23" t="s">
        <v>62</v>
      </c>
      <c r="C22" s="44">
        <f>+AS$41</f>
        <v>-100000000</v>
      </c>
      <c r="D22" s="48">
        <f>+AS$42</f>
        <v>1</v>
      </c>
      <c r="E22" s="45">
        <f>+AT$41</f>
        <v>0</v>
      </c>
      <c r="F22" s="18">
        <f>+AS$27</f>
        <v>0</v>
      </c>
      <c r="G22" s="200">
        <f t="shared" si="1"/>
        <v>-100000799.999</v>
      </c>
    </row>
    <row r="23" spans="1:61" ht="13.5" hidden="1" thickBot="1">
      <c r="A23" s="150">
        <v>19</v>
      </c>
      <c r="B23" s="241" t="s">
        <v>135</v>
      </c>
      <c r="C23" s="44">
        <f>+O$41</f>
        <v>-100000000</v>
      </c>
      <c r="D23" s="48">
        <f>+O$42</f>
        <v>1</v>
      </c>
      <c r="E23" s="45">
        <f>+P$41</f>
        <v>0</v>
      </c>
      <c r="F23" s="18">
        <f>+O$27</f>
        <v>0</v>
      </c>
      <c r="G23" s="200">
        <f t="shared" si="1"/>
        <v>-100000799.999</v>
      </c>
    </row>
    <row r="24" spans="1:61" ht="13.5" hidden="1" thickBot="1">
      <c r="A24" s="150">
        <v>20</v>
      </c>
      <c r="B24" s="23" t="s">
        <v>138</v>
      </c>
      <c r="C24" s="44">
        <f>+L$41</f>
        <v>-100000000</v>
      </c>
      <c r="D24" s="48">
        <f>+L$42</f>
        <v>1</v>
      </c>
      <c r="E24" s="45">
        <f>+M$41</f>
        <v>0</v>
      </c>
      <c r="F24" s="18">
        <f>+L$27</f>
        <v>0</v>
      </c>
      <c r="G24" s="200">
        <f t="shared" si="1"/>
        <v>-100000799.999</v>
      </c>
      <c r="AI24" s="61"/>
      <c r="AU24" s="61"/>
    </row>
    <row r="25" spans="1:61">
      <c r="A25" s="16"/>
      <c r="G25" s="200"/>
    </row>
    <row r="26" spans="1:61">
      <c r="A26" s="16"/>
    </row>
    <row r="27" spans="1:61" hidden="1">
      <c r="B27" t="s">
        <v>12</v>
      </c>
      <c r="C27">
        <f>+C28*C29</f>
        <v>0</v>
      </c>
      <c r="D27">
        <f>+D28*D29</f>
        <v>0</v>
      </c>
      <c r="F27">
        <f>+F28*F29</f>
        <v>0</v>
      </c>
      <c r="G27">
        <f>+G28*G29</f>
        <v>32</v>
      </c>
      <c r="I27">
        <f>+I28*I29</f>
        <v>80</v>
      </c>
      <c r="J27">
        <f>+J28*J29</f>
        <v>37</v>
      </c>
      <c r="L27">
        <f>+L28*L29</f>
        <v>0</v>
      </c>
      <c r="M27">
        <f>+M28*M29</f>
        <v>0</v>
      </c>
      <c r="O27">
        <f>+O28*O29</f>
        <v>0</v>
      </c>
      <c r="P27">
        <f>+P28*P29</f>
        <v>0</v>
      </c>
      <c r="R27">
        <f>+R28*R29</f>
        <v>0</v>
      </c>
      <c r="S27">
        <f>+S28*S29</f>
        <v>4</v>
      </c>
      <c r="U27">
        <f>+U28*U29</f>
        <v>0</v>
      </c>
      <c r="V27">
        <f>+V28*V29</f>
        <v>0</v>
      </c>
      <c r="X27">
        <f>+X28*X29</f>
        <v>0</v>
      </c>
      <c r="Y27">
        <f>+Y28*Y29</f>
        <v>4</v>
      </c>
      <c r="AA27">
        <f>+AA28*AA29</f>
        <v>40</v>
      </c>
      <c r="AB27">
        <f>+AB28*AB29</f>
        <v>7</v>
      </c>
      <c r="AD27">
        <f>+AD28*AD29</f>
        <v>20</v>
      </c>
      <c r="AE27">
        <f>+AE28*AE29</f>
        <v>10</v>
      </c>
      <c r="AG27">
        <f>+AG28*AG29</f>
        <v>0</v>
      </c>
      <c r="AH27">
        <f>+AH28*AH29</f>
        <v>0</v>
      </c>
      <c r="AJ27">
        <f>+AJ28*AJ29</f>
        <v>0</v>
      </c>
      <c r="AK27">
        <f>+AK28*AK29</f>
        <v>3</v>
      </c>
      <c r="AM27">
        <f>+AM28*AM29</f>
        <v>0</v>
      </c>
      <c r="AN27">
        <f>+AN28*AN29</f>
        <v>0</v>
      </c>
      <c r="AP27">
        <f>+AP28*AP29</f>
        <v>0</v>
      </c>
      <c r="AQ27">
        <f>+AQ28*AQ29</f>
        <v>4</v>
      </c>
      <c r="AS27">
        <f>+AS28*AS29</f>
        <v>0</v>
      </c>
      <c r="AT27">
        <f>+AT28*AT29</f>
        <v>0</v>
      </c>
      <c r="AV27">
        <f>+AV28*AV29</f>
        <v>5</v>
      </c>
      <c r="AW27">
        <f>+AW28*AW29</f>
        <v>7</v>
      </c>
      <c r="AY27">
        <f>+AY28*AY29</f>
        <v>0</v>
      </c>
      <c r="AZ27">
        <f>+AZ28*AZ29</f>
        <v>0</v>
      </c>
      <c r="BB27">
        <f>+BB28*BB29</f>
        <v>0</v>
      </c>
      <c r="BC27">
        <f>+BC28*BC29</f>
        <v>14</v>
      </c>
      <c r="BE27">
        <f>+BE28*BE29</f>
        <v>0</v>
      </c>
      <c r="BF27">
        <f>+BF28*BF29</f>
        <v>0</v>
      </c>
      <c r="BH27">
        <f>+BH28*BH29</f>
        <v>10</v>
      </c>
      <c r="BI27">
        <f>+BI28*BI29</f>
        <v>11</v>
      </c>
    </row>
    <row r="28" spans="1:61" hidden="1">
      <c r="C28">
        <f>IF($B40&gt;3,1,0)</f>
        <v>1</v>
      </c>
      <c r="D28">
        <f>IF($B40&gt;3,1,0)</f>
        <v>1</v>
      </c>
      <c r="F28">
        <f>IF($B40&gt;3,1,0)</f>
        <v>1</v>
      </c>
      <c r="G28">
        <f>IF($B40&gt;3,1,0)</f>
        <v>1</v>
      </c>
      <c r="I28">
        <f>IF($B40&gt;3,1,0)</f>
        <v>1</v>
      </c>
      <c r="J28">
        <f>IF($B40&gt;3,1,0)</f>
        <v>1</v>
      </c>
      <c r="L28">
        <f>IF($B40&gt;3,1,0)</f>
        <v>1</v>
      </c>
      <c r="M28">
        <f>IF($B40&gt;3,1,0)</f>
        <v>1</v>
      </c>
      <c r="O28">
        <f>IF($B40&gt;3,1,0)</f>
        <v>1</v>
      </c>
      <c r="P28">
        <f>IF($B40&gt;3,1,0)</f>
        <v>1</v>
      </c>
      <c r="R28">
        <f>IF($B40&gt;3,1,0)</f>
        <v>1</v>
      </c>
      <c r="S28">
        <f>IF($B40&gt;3,1,0)</f>
        <v>1</v>
      </c>
      <c r="U28">
        <f>IF($B40&gt;3,1,0)</f>
        <v>1</v>
      </c>
      <c r="V28">
        <f>IF($B40&gt;3,1,0)</f>
        <v>1</v>
      </c>
      <c r="X28">
        <f>IF($B40&gt;3,1,0)</f>
        <v>1</v>
      </c>
      <c r="Y28">
        <f>IF($B40&gt;3,1,0)</f>
        <v>1</v>
      </c>
      <c r="AA28">
        <f>IF($B40&gt;3,1,0)</f>
        <v>1</v>
      </c>
      <c r="AB28">
        <f>IF($B40&gt;3,1,0)</f>
        <v>1</v>
      </c>
      <c r="AD28">
        <f>IF($B40&gt;3,1,0)</f>
        <v>1</v>
      </c>
      <c r="AE28">
        <f>IF($B40&gt;3,1,0)</f>
        <v>1</v>
      </c>
      <c r="AG28">
        <f>IF($B40&gt;3,1,0)</f>
        <v>1</v>
      </c>
      <c r="AH28">
        <f>IF($B40&gt;3,1,0)</f>
        <v>1</v>
      </c>
      <c r="AJ28">
        <f>IF($B40&gt;3,1,0)</f>
        <v>1</v>
      </c>
      <c r="AK28">
        <f>IF($B40&gt;3,1,0)</f>
        <v>1</v>
      </c>
      <c r="AM28">
        <f>IF($B40&gt;3,1,0)</f>
        <v>1</v>
      </c>
      <c r="AN28">
        <f>IF($B40&gt;3,1,0)</f>
        <v>1</v>
      </c>
      <c r="AP28">
        <f>IF($B40&gt;3,1,0)</f>
        <v>1</v>
      </c>
      <c r="AQ28">
        <f>IF($B40&gt;3,1,0)</f>
        <v>1</v>
      </c>
      <c r="AS28">
        <f>IF($B40&gt;3,1,0)</f>
        <v>1</v>
      </c>
      <c r="AT28">
        <f>IF($B40&gt;3,1,0)</f>
        <v>1</v>
      </c>
      <c r="AV28">
        <f>IF($B40&gt;3,1,0)</f>
        <v>1</v>
      </c>
      <c r="AW28">
        <f>IF($B40&gt;3,1,0)</f>
        <v>1</v>
      </c>
      <c r="AY28">
        <f>IF($B40&gt;3,1,0)</f>
        <v>1</v>
      </c>
      <c r="AZ28">
        <f>IF($B40&gt;3,1,0)</f>
        <v>1</v>
      </c>
      <c r="BB28">
        <f>IF($B40&gt;3,1,0)</f>
        <v>1</v>
      </c>
      <c r="BC28">
        <f>IF($B40&gt;3,1,0)</f>
        <v>1</v>
      </c>
      <c r="BE28">
        <f>IF($B40&gt;3,1,0)</f>
        <v>1</v>
      </c>
      <c r="BF28">
        <f>IF($B40&gt;3,1,0)</f>
        <v>1</v>
      </c>
      <c r="BH28">
        <f>IF($B40&gt;3,1,0)</f>
        <v>1</v>
      </c>
      <c r="BI28">
        <f>IF($B40&gt;3,1,0)</f>
        <v>1</v>
      </c>
    </row>
    <row r="29" spans="1:61" hidden="1">
      <c r="C29">
        <f>MAX(C30:C34)</f>
        <v>0</v>
      </c>
      <c r="D29">
        <f>+D41</f>
        <v>0</v>
      </c>
      <c r="F29">
        <f>MAX(F30:F34)</f>
        <v>0</v>
      </c>
      <c r="G29">
        <f>+G41</f>
        <v>32</v>
      </c>
      <c r="I29">
        <f>MAX(I30:I34)</f>
        <v>80</v>
      </c>
      <c r="J29">
        <f>+J41</f>
        <v>37</v>
      </c>
      <c r="L29">
        <f>MAX(L30:L34)</f>
        <v>0</v>
      </c>
      <c r="M29">
        <f>+M41</f>
        <v>0</v>
      </c>
      <c r="O29">
        <f>MAX(O30:O34)</f>
        <v>0</v>
      </c>
      <c r="P29">
        <f>+P41</f>
        <v>0</v>
      </c>
      <c r="R29">
        <f>MAX(R30:R34)</f>
        <v>0</v>
      </c>
      <c r="S29">
        <f>+S41</f>
        <v>4</v>
      </c>
      <c r="U29">
        <f>MAX(U30:U34)</f>
        <v>0</v>
      </c>
      <c r="V29">
        <f>+V41</f>
        <v>0</v>
      </c>
      <c r="X29">
        <f>MAX(X30:X34)</f>
        <v>0</v>
      </c>
      <c r="Y29">
        <f>+Y41</f>
        <v>4</v>
      </c>
      <c r="AA29">
        <f>MAX(AA30:AA34)</f>
        <v>40</v>
      </c>
      <c r="AB29">
        <f>+AB41</f>
        <v>7</v>
      </c>
      <c r="AD29">
        <f>MAX(AD30:AD34)</f>
        <v>20</v>
      </c>
      <c r="AE29">
        <f>+AE41</f>
        <v>10</v>
      </c>
      <c r="AG29">
        <f>MAX(AG30:AG34)</f>
        <v>0</v>
      </c>
      <c r="AH29">
        <f>+AH41</f>
        <v>0</v>
      </c>
      <c r="AJ29">
        <f>MAX(AJ30:AJ34)</f>
        <v>0</v>
      </c>
      <c r="AK29">
        <f>+AK41</f>
        <v>3</v>
      </c>
      <c r="AM29">
        <f>MAX(AM30:AM34)</f>
        <v>0</v>
      </c>
      <c r="AN29">
        <f>+AN41</f>
        <v>0</v>
      </c>
      <c r="AP29">
        <f>MAX(AP30:AP34)</f>
        <v>0</v>
      </c>
      <c r="AQ29">
        <f>+AQ41</f>
        <v>4</v>
      </c>
      <c r="AS29">
        <f>MAX(AS30:AS34)</f>
        <v>0</v>
      </c>
      <c r="AT29">
        <f>+AT41</f>
        <v>0</v>
      </c>
      <c r="AV29">
        <f>MAX(AV30:AV34)</f>
        <v>5</v>
      </c>
      <c r="AW29">
        <f>+AW41</f>
        <v>7</v>
      </c>
      <c r="AY29">
        <f>MAX(AY30:AY34)</f>
        <v>0</v>
      </c>
      <c r="AZ29">
        <f>+AZ41</f>
        <v>0</v>
      </c>
      <c r="BB29">
        <f>MAX(BB30:BB34)</f>
        <v>0</v>
      </c>
      <c r="BC29">
        <f>+BC41</f>
        <v>14</v>
      </c>
      <c r="BE29">
        <f>MAX(BE30:BE34)</f>
        <v>0</v>
      </c>
      <c r="BF29">
        <f>+BF41</f>
        <v>0</v>
      </c>
      <c r="BH29">
        <f>MAX(BH30:BH34)</f>
        <v>10</v>
      </c>
      <c r="BI29">
        <f>+BI41</f>
        <v>11</v>
      </c>
    </row>
    <row r="30" spans="1:61" hidden="1">
      <c r="C30">
        <f>IF(C$35=5,5,0)</f>
        <v>0</v>
      </c>
      <c r="F30">
        <f>IF(F$35=5,5,0)</f>
        <v>0</v>
      </c>
      <c r="I30">
        <f>IF(I$35=5,5,0)</f>
        <v>0</v>
      </c>
      <c r="L30">
        <f>IF(L$35=5,5,0)</f>
        <v>0</v>
      </c>
      <c r="O30">
        <f>IF(O$35=5,5,0)</f>
        <v>0</v>
      </c>
      <c r="R30">
        <f>IF(R$35=5,5,0)</f>
        <v>0</v>
      </c>
      <c r="U30">
        <f>IF(U$35=5,5,0)</f>
        <v>0</v>
      </c>
      <c r="X30">
        <f>IF(X$35=5,5,0)</f>
        <v>0</v>
      </c>
      <c r="AA30">
        <f>IF(AA$35=5,5,0)</f>
        <v>0</v>
      </c>
      <c r="AD30">
        <f>IF(AD$35=5,5,0)</f>
        <v>0</v>
      </c>
      <c r="AG30">
        <f>IF(AG$35=5,5,0)</f>
        <v>0</v>
      </c>
      <c r="AJ30">
        <f>IF(AJ$35=5,5,0)</f>
        <v>0</v>
      </c>
      <c r="AM30">
        <f>IF(AM$35=5,5,0)</f>
        <v>0</v>
      </c>
      <c r="AP30">
        <f>IF(AP$35=5,5,0)</f>
        <v>0</v>
      </c>
      <c r="AS30">
        <f>IF(AS$35=5,5,0)</f>
        <v>0</v>
      </c>
      <c r="AV30">
        <f>IF(AV$35=5,5,0)</f>
        <v>5</v>
      </c>
      <c r="AY30">
        <f>IF(AY$35=5,5,0)</f>
        <v>0</v>
      </c>
      <c r="BB30">
        <f>IF(BB$35=5,5,0)</f>
        <v>0</v>
      </c>
      <c r="BE30">
        <f>IF(BE$35=5,5,0)</f>
        <v>0</v>
      </c>
      <c r="BH30">
        <f>IF(BH$35=5,5,0)</f>
        <v>0</v>
      </c>
    </row>
    <row r="31" spans="1:61" hidden="1">
      <c r="C31">
        <f>IF(C$35=4,10,0)</f>
        <v>0</v>
      </c>
      <c r="F31">
        <f>IF(F$35=4,10,0)</f>
        <v>0</v>
      </c>
      <c r="I31">
        <f>IF(I$35=4,10,0)</f>
        <v>0</v>
      </c>
      <c r="L31">
        <f>IF(L$35=4,10,0)</f>
        <v>0</v>
      </c>
      <c r="O31">
        <f>IF(O$35=4,10,0)</f>
        <v>0</v>
      </c>
      <c r="R31">
        <f>IF(R$35=4,10,0)</f>
        <v>0</v>
      </c>
      <c r="U31">
        <f>IF(U$35=4,10,0)</f>
        <v>0</v>
      </c>
      <c r="X31">
        <f>IF(X$35=4,10,0)</f>
        <v>0</v>
      </c>
      <c r="AA31">
        <f>IF(AA$35=4,10,0)</f>
        <v>0</v>
      </c>
      <c r="AD31">
        <f>IF(AD$35=4,10,0)</f>
        <v>0</v>
      </c>
      <c r="AG31">
        <f>IF(AG$35=4,10,0)</f>
        <v>0</v>
      </c>
      <c r="AJ31">
        <f>IF(AJ$35=4,10,0)</f>
        <v>0</v>
      </c>
      <c r="AM31">
        <f>IF(AM$35=4,10,0)</f>
        <v>0</v>
      </c>
      <c r="AP31">
        <f>IF(AP$35=4,10,0)</f>
        <v>0</v>
      </c>
      <c r="AS31">
        <f>IF(AS$35=4,10,0)</f>
        <v>0</v>
      </c>
      <c r="AV31">
        <f>IF(AV$35=4,10,0)</f>
        <v>0</v>
      </c>
      <c r="AY31">
        <f>IF(AY$35=4,10,0)</f>
        <v>0</v>
      </c>
      <c r="BB31">
        <f>IF(BB$35=4,10,0)</f>
        <v>0</v>
      </c>
      <c r="BE31">
        <f>IF(BE$35=4,10,0)</f>
        <v>0</v>
      </c>
      <c r="BH31">
        <f>IF(BH$35=4,10,0)</f>
        <v>10</v>
      </c>
    </row>
    <row r="32" spans="1:61" hidden="1">
      <c r="C32">
        <f>IF(C$35=3,20,0)</f>
        <v>0</v>
      </c>
      <c r="F32">
        <f>IF(F$35=3,20,0)</f>
        <v>0</v>
      </c>
      <c r="I32">
        <f>IF(I$35=3,20,0)</f>
        <v>0</v>
      </c>
      <c r="L32">
        <f>IF(L$35=3,20,0)</f>
        <v>0</v>
      </c>
      <c r="O32">
        <f>IF(O$35=3,20,0)</f>
        <v>0</v>
      </c>
      <c r="R32">
        <f>IF(R$35=3,20,0)</f>
        <v>0</v>
      </c>
      <c r="U32">
        <f>IF(U$35=3,20,0)</f>
        <v>0</v>
      </c>
      <c r="X32">
        <f>IF(X$35=3,20,0)</f>
        <v>0</v>
      </c>
      <c r="AA32">
        <f>IF(AA$35=3,20,0)</f>
        <v>0</v>
      </c>
      <c r="AD32">
        <f>IF(AD$35=3,20,0)</f>
        <v>20</v>
      </c>
      <c r="AG32">
        <f>IF(AG$35=3,20,0)</f>
        <v>0</v>
      </c>
      <c r="AJ32">
        <f>IF(AJ$35=3,20,0)</f>
        <v>0</v>
      </c>
      <c r="AM32">
        <f>IF(AM$35=3,20,0)</f>
        <v>0</v>
      </c>
      <c r="AP32">
        <f>IF(AP$35=3,20,0)</f>
        <v>0</v>
      </c>
      <c r="AS32">
        <f>IF(AS$35=3,20,0)</f>
        <v>0</v>
      </c>
      <c r="AV32">
        <f>IF(AV$35=3,20,0)</f>
        <v>0</v>
      </c>
      <c r="AY32">
        <f>IF(AY$35=3,20,0)</f>
        <v>0</v>
      </c>
      <c r="BB32">
        <f>IF(BB$35=3,20,0)</f>
        <v>0</v>
      </c>
      <c r="BE32">
        <f>IF(BE$35=3,20,0)</f>
        <v>0</v>
      </c>
      <c r="BH32">
        <f>IF(BH$35=3,20,0)</f>
        <v>0</v>
      </c>
    </row>
    <row r="33" spans="1:70" hidden="1">
      <c r="C33">
        <f>IF(C$35=2,40,0)</f>
        <v>0</v>
      </c>
      <c r="F33">
        <f>IF(F$35=2,40,0)</f>
        <v>0</v>
      </c>
      <c r="I33">
        <f>IF(I$35=2,40,0)</f>
        <v>0</v>
      </c>
      <c r="L33">
        <f>IF(L$35=2,40,0)</f>
        <v>0</v>
      </c>
      <c r="O33">
        <f>IF(O$35=2,40,0)</f>
        <v>0</v>
      </c>
      <c r="R33">
        <f>IF(R$35=2,40,0)</f>
        <v>0</v>
      </c>
      <c r="U33">
        <f>IF(U$35=2,40,0)</f>
        <v>0</v>
      </c>
      <c r="X33">
        <f>IF(X$35=2,40,0)</f>
        <v>0</v>
      </c>
      <c r="AA33">
        <f>IF(AA$35=2,40,0)</f>
        <v>40</v>
      </c>
      <c r="AD33">
        <f>IF(AD$35=2,40,0)</f>
        <v>0</v>
      </c>
      <c r="AG33">
        <f>IF(AG$35=2,40,0)</f>
        <v>0</v>
      </c>
      <c r="AJ33">
        <f>IF(AJ$35=2,40,0)</f>
        <v>0</v>
      </c>
      <c r="AM33">
        <f>IF(AM$35=2,40,0)</f>
        <v>0</v>
      </c>
      <c r="AP33">
        <f>IF(AP$35=2,40,0)</f>
        <v>0</v>
      </c>
      <c r="AS33">
        <f>IF(AS$35=2,40,0)</f>
        <v>0</v>
      </c>
      <c r="AV33">
        <f>IF(AV$35=2,40,0)</f>
        <v>0</v>
      </c>
      <c r="AY33">
        <f>IF(AY$35=2,40,0)</f>
        <v>0</v>
      </c>
      <c r="BB33">
        <f>IF(BB$35=2,40,0)</f>
        <v>0</v>
      </c>
      <c r="BE33">
        <f>IF(BE$35=2,40,0)</f>
        <v>0</v>
      </c>
      <c r="BH33">
        <f>IF(BH$35=2,40,0)</f>
        <v>0</v>
      </c>
    </row>
    <row r="34" spans="1:70" hidden="1">
      <c r="C34">
        <f>IF(C$35=1,80,0)</f>
        <v>0</v>
      </c>
      <c r="F34">
        <f>IF(F$35=1,80,0)</f>
        <v>0</v>
      </c>
      <c r="I34">
        <f>IF(I$35=1,80,0)</f>
        <v>80</v>
      </c>
      <c r="L34">
        <f>IF(L$35=1,80,0)</f>
        <v>0</v>
      </c>
      <c r="O34">
        <f>IF(O$35=1,80,0)</f>
        <v>0</v>
      </c>
      <c r="R34">
        <f>IF(R$35=1,80,0)</f>
        <v>0</v>
      </c>
      <c r="U34">
        <f>IF(U$35=1,80,0)</f>
        <v>0</v>
      </c>
      <c r="X34">
        <f>IF(X$35=1,80,0)</f>
        <v>0</v>
      </c>
      <c r="AA34">
        <f>IF(AA$35=1,80,0)</f>
        <v>0</v>
      </c>
      <c r="AD34">
        <f>IF(AD$35=1,80,0)</f>
        <v>0</v>
      </c>
      <c r="AG34">
        <f>IF(AG$35=1,80,0)</f>
        <v>0</v>
      </c>
      <c r="AJ34">
        <f>IF(AJ$35=1,80,0)</f>
        <v>0</v>
      </c>
      <c r="AM34">
        <f>IF(AM$35=1,80,0)</f>
        <v>0</v>
      </c>
      <c r="AP34">
        <f>IF(AP$35=1,80,0)</f>
        <v>0</v>
      </c>
      <c r="AS34">
        <f>IF(AS$35=1,80,0)</f>
        <v>0</v>
      </c>
      <c r="AV34">
        <f>IF(AV$35=1,80,0)</f>
        <v>0</v>
      </c>
      <c r="AY34">
        <f>IF(AY$35=1,80,0)</f>
        <v>0</v>
      </c>
      <c r="BB34">
        <f>IF(BB$35=1,80,0)</f>
        <v>0</v>
      </c>
      <c r="BE34">
        <f>IF(BE$35=1,80,0)</f>
        <v>0</v>
      </c>
      <c r="BH34">
        <f>IF(BH$35=1,80,0)</f>
        <v>0</v>
      </c>
    </row>
    <row r="35" spans="1:70" hidden="1">
      <c r="C35">
        <f>RANK(C36,$C36:$BI36)*C40</f>
        <v>0</v>
      </c>
      <c r="F35">
        <f>RANK(F36,$C36:$BI36)*F40</f>
        <v>6</v>
      </c>
      <c r="I35">
        <f>RANK(I36,$C36:$BI36)*I40</f>
        <v>1</v>
      </c>
      <c r="L35">
        <f>RANK(L36,$C36:$BI36)*L40</f>
        <v>0</v>
      </c>
      <c r="O35">
        <f>RANK(O36,$C36:$BI36)*O40</f>
        <v>0</v>
      </c>
      <c r="R35">
        <f>RANK(R36,$C36:$BI36)*R40</f>
        <v>0</v>
      </c>
      <c r="U35">
        <f>RANK(U36,$C36:$BI36)*U40</f>
        <v>0</v>
      </c>
      <c r="X35">
        <f>RANK(X36,$C36:$BI36)*X40</f>
        <v>0</v>
      </c>
      <c r="AA35">
        <f>RANK(AA36,$C36:$BI36)*AA40</f>
        <v>2</v>
      </c>
      <c r="AD35">
        <f>RANK(AD36,$C36:$BI36)*AD40</f>
        <v>3</v>
      </c>
      <c r="AG35">
        <f>RANK(AG36,$C36:$BI36)*AG40</f>
        <v>0</v>
      </c>
      <c r="AJ35">
        <f>RANK(AJ36,$C36:$BI36)*AJ40</f>
        <v>0</v>
      </c>
      <c r="AM35">
        <f>RANK(AM36,$C36:$BI36)*AM40</f>
        <v>0</v>
      </c>
      <c r="AP35">
        <f>RANK(AP36,$C36:$BI36)*AP40</f>
        <v>0</v>
      </c>
      <c r="AS35">
        <f>RANK(AS36,$C36:$BI36)*AS40</f>
        <v>0</v>
      </c>
      <c r="AV35">
        <f>RANK(AV36,$C36:$BI36)*AV40</f>
        <v>5</v>
      </c>
      <c r="AY35">
        <f>RANK(AY36,$C36:$BI36)*AY40</f>
        <v>0</v>
      </c>
      <c r="BB35">
        <f>RANK(BB36,$C36:$BI36)*BB40</f>
        <v>7</v>
      </c>
      <c r="BE35">
        <f>RANK(BE36,$C36:$BI36)*BE40</f>
        <v>0</v>
      </c>
      <c r="BH35">
        <f>RANK(BH36,$C36:$BI36)*BH40</f>
        <v>4</v>
      </c>
    </row>
    <row r="36" spans="1:70" hidden="1">
      <c r="C36">
        <f>SUM(C37:C39)</f>
        <v>-999999900</v>
      </c>
      <c r="F36">
        <f>SUM(F37:F39)</f>
        <v>-6000528</v>
      </c>
      <c r="I36">
        <f>SUM(I37:I39)</f>
        <v>13008167</v>
      </c>
      <c r="L36">
        <f>SUM(L37:L39)</f>
        <v>-999999900</v>
      </c>
      <c r="O36">
        <f>SUM(O37:O39)</f>
        <v>-999999900</v>
      </c>
      <c r="R36">
        <f>SUM(R37:R39)</f>
        <v>-1000000896</v>
      </c>
      <c r="U36">
        <f>SUM(U37:U39)</f>
        <v>-999999900</v>
      </c>
      <c r="X36">
        <f>SUM(X37:X39)</f>
        <v>-1000001896</v>
      </c>
      <c r="AA36">
        <f>SUM(AA37:AA39)</f>
        <v>3001437</v>
      </c>
      <c r="AD36">
        <f>SUM(AD37:AD39)</f>
        <v>810</v>
      </c>
      <c r="AG36">
        <f>SUM(AG37:AG39)</f>
        <v>-999999900</v>
      </c>
      <c r="AJ36">
        <f>SUM(AJ37:AJ39)</f>
        <v>-999999297</v>
      </c>
      <c r="AM36">
        <f>SUM(AM37:AM39)</f>
        <v>-999999900</v>
      </c>
      <c r="AP36" s="201">
        <f>SUM(AP37:AP39)</f>
        <v>-1000001696</v>
      </c>
      <c r="AS36">
        <f>SUM(AS37:AS39)</f>
        <v>-999999900</v>
      </c>
      <c r="AV36">
        <f>SUM(AV37:AV39)</f>
        <v>-1001803</v>
      </c>
      <c r="AY36">
        <f>SUM(AY37:AY39)</f>
        <v>-999999900</v>
      </c>
      <c r="BB36">
        <f>SUM(BB37:BB39)</f>
        <v>-8004666</v>
      </c>
      <c r="BE36">
        <f>SUM(BE37:BE39)</f>
        <v>-9999900</v>
      </c>
      <c r="BH36">
        <f>SUM(BH37:BH39)</f>
        <v>-1001299</v>
      </c>
    </row>
    <row r="37" spans="1:70" hidden="1">
      <c r="C37">
        <f>+D41</f>
        <v>0</v>
      </c>
      <c r="F37">
        <f>+G41</f>
        <v>32</v>
      </c>
      <c r="I37">
        <f>+J41</f>
        <v>37</v>
      </c>
      <c r="L37">
        <f>+M41</f>
        <v>0</v>
      </c>
      <c r="O37">
        <f>+P41</f>
        <v>0</v>
      </c>
      <c r="R37">
        <f>+S41</f>
        <v>4</v>
      </c>
      <c r="U37">
        <f>+V41</f>
        <v>0</v>
      </c>
      <c r="X37">
        <f>+Y41</f>
        <v>4</v>
      </c>
      <c r="AA37">
        <f>+AB41</f>
        <v>7</v>
      </c>
      <c r="AD37">
        <f>+AE41</f>
        <v>10</v>
      </c>
      <c r="AG37">
        <f>+AH41</f>
        <v>0</v>
      </c>
      <c r="AJ37">
        <f>+AK41</f>
        <v>3</v>
      </c>
      <c r="AM37">
        <f>+AN41</f>
        <v>0</v>
      </c>
      <c r="AP37">
        <f>+AQ41</f>
        <v>4</v>
      </c>
      <c r="AS37">
        <f>+AT41</f>
        <v>0</v>
      </c>
      <c r="AV37">
        <f>+AW41</f>
        <v>7</v>
      </c>
      <c r="AY37">
        <f>+AZ41</f>
        <v>0</v>
      </c>
      <c r="BB37">
        <f>+BC41</f>
        <v>14</v>
      </c>
      <c r="BE37">
        <f>+BF41</f>
        <v>0</v>
      </c>
      <c r="BH37">
        <f>+BI41</f>
        <v>11</v>
      </c>
    </row>
    <row r="38" spans="1:70" hidden="1">
      <c r="C38">
        <f>+C42*100</f>
        <v>100</v>
      </c>
      <c r="F38">
        <f>+F42*100</f>
        <v>-500</v>
      </c>
      <c r="I38">
        <f>+I42*100</f>
        <v>8000</v>
      </c>
      <c r="L38">
        <f>+L42*100</f>
        <v>100</v>
      </c>
      <c r="O38">
        <f>+O42*100</f>
        <v>100</v>
      </c>
      <c r="R38">
        <f>+R42*100</f>
        <v>-900</v>
      </c>
      <c r="U38">
        <f>+U42*100</f>
        <v>100</v>
      </c>
      <c r="X38">
        <f>+X42*100</f>
        <v>-1900</v>
      </c>
      <c r="AA38">
        <f>+AA42*100</f>
        <v>1400</v>
      </c>
      <c r="AD38">
        <f>+AD42*100</f>
        <v>800</v>
      </c>
      <c r="AG38">
        <f>+AG42*100</f>
        <v>100</v>
      </c>
      <c r="AJ38">
        <f>+AJ42*100</f>
        <v>700</v>
      </c>
      <c r="AM38">
        <f>+AM42*100</f>
        <v>100</v>
      </c>
      <c r="AP38">
        <f>+AP42*100</f>
        <v>-1700</v>
      </c>
      <c r="AS38">
        <f>+AS42*100</f>
        <v>100</v>
      </c>
      <c r="AV38">
        <f>+AV42*100</f>
        <v>-1800</v>
      </c>
      <c r="AY38">
        <f>+AY42*100</f>
        <v>100</v>
      </c>
      <c r="BB38">
        <f>+BB42*100</f>
        <v>-4600</v>
      </c>
      <c r="BE38">
        <f>+BE42*100</f>
        <v>100</v>
      </c>
      <c r="BH38">
        <f>+BH42*100</f>
        <v>-1300</v>
      </c>
    </row>
    <row r="39" spans="1:70" hidden="1">
      <c r="C39">
        <f>IF(D41-$A3/2&lt;0,-1000000000,C41*C40*100000+C41)</f>
        <v>-1000000000</v>
      </c>
      <c r="F39">
        <f>IF(G41-$A3/2&lt;0,-1000000000,F41*F40*100000+F41)</f>
        <v>-6000060</v>
      </c>
      <c r="I39">
        <f>IF(J41-$A3/2&lt;0,-1000000000,I41*I40*100000+I41)</f>
        <v>13000130</v>
      </c>
      <c r="L39">
        <f>IF(M41-$A3/2&lt;0,-1000000000,L41*L40*100000+L41)</f>
        <v>-1000000000</v>
      </c>
      <c r="O39">
        <f>IF(P41-$A3/2&lt;0,-1000000000,O41*O40*100000+O41)</f>
        <v>-1000000000</v>
      </c>
      <c r="R39">
        <f>IF(S41-$A3/2&lt;0,-1000000000,R41*R40*100000+R41)</f>
        <v>-1000000000</v>
      </c>
      <c r="U39">
        <f>IF(V41-$A3/2&lt;0,-1000000000,U41*U40*100000+U41)</f>
        <v>-1000000000</v>
      </c>
      <c r="X39">
        <f>IF(Y41-$A3/2&lt;0,-1000000000,X41*X40*100000+X41)</f>
        <v>-1000000000</v>
      </c>
      <c r="AA39">
        <f>IF(AB41-$A3/2&lt;0,-1000000000,AA41*AA40*100000+AA41)</f>
        <v>3000030</v>
      </c>
      <c r="AD39">
        <f>IF(AE41-$A3/2&lt;0,-1000000000,AD41*AD40*100000+AD41)</f>
        <v>0</v>
      </c>
      <c r="AG39">
        <f>IF(AH41-$A3/2&lt;0,-1000000000,AG41*AG40*100000+AG41)</f>
        <v>-1000000000</v>
      </c>
      <c r="AJ39">
        <f>IF(AK41-$A3/2&lt;0,-1000000000,AJ41*AJ40*100000+AJ41)</f>
        <v>-1000000000</v>
      </c>
      <c r="AM39">
        <f>IF(AN41-$A3/2&lt;0,-1000000000,AM41*AM40*100000+AM41)</f>
        <v>-1000000000</v>
      </c>
      <c r="AP39">
        <f>IF(AQ41-$A3/2&lt;0,-1000000000,AP41*AP40*100000+AP41)</f>
        <v>-1000000000</v>
      </c>
      <c r="AS39">
        <f>IF(AT41-$A3/2&lt;0,-1000000000,AS41*AS40*100000+AS41)</f>
        <v>-1000000000</v>
      </c>
      <c r="AV39">
        <f>IF(AW41-$A3/2&lt;0,-1000000000,AV41*AV40*100000+AV41)</f>
        <v>-1000010</v>
      </c>
      <c r="AY39">
        <f>IF(AZ41-$A3/2&lt;0,-1000000000,AY41*AY40*100000+AY41)</f>
        <v>-1000000000</v>
      </c>
      <c r="BB39">
        <f>IF(BC41-$A3/2&lt;0,-10000000,BB41*BB40*100000+BB41)</f>
        <v>-8000080</v>
      </c>
      <c r="BE39">
        <f>IF(BF41-$A3/2&lt;0,-10000000,BE41*BE40*100000+BE41)</f>
        <v>-10000000</v>
      </c>
      <c r="BH39">
        <f>IF(BI41-$A3/2&lt;0,-10000000,BH41*BH40*100000+BH41)</f>
        <v>-1000010</v>
      </c>
      <c r="BK39"/>
    </row>
    <row r="40" spans="1:70" ht="13.5" thickBot="1">
      <c r="A40" t="s">
        <v>13</v>
      </c>
      <c r="B40">
        <f>SUM(C40:BH40)</f>
        <v>7</v>
      </c>
      <c r="C40">
        <f>IF(D41&gt;=$A3/2,1,0)</f>
        <v>0</v>
      </c>
      <c r="F40">
        <f>IF(G41&gt;=$A3/2,1,0)</f>
        <v>1</v>
      </c>
      <c r="I40">
        <f>IF(J41&gt;=$A3/2,1,0)</f>
        <v>1</v>
      </c>
      <c r="L40">
        <f>IF(M41&gt;=$A3/2,1,0)</f>
        <v>0</v>
      </c>
      <c r="O40">
        <f>IF(P41&gt;=$A3/2,1,0)</f>
        <v>0</v>
      </c>
      <c r="R40">
        <f>IF(S41&gt;=$A3/2,1,0)</f>
        <v>0</v>
      </c>
      <c r="U40">
        <f>IF(V41&gt;=$A3/2,1,0)</f>
        <v>0</v>
      </c>
      <c r="X40">
        <f>IF(Y41&gt;=$A3/2,1,0)</f>
        <v>0</v>
      </c>
      <c r="AA40">
        <f>IF(AB41&gt;=$A3/2,1,0)</f>
        <v>1</v>
      </c>
      <c r="AD40">
        <f>IF(AE41&gt;=$A3/2,1,0)</f>
        <v>1</v>
      </c>
      <c r="AG40">
        <f>IF(AH41&gt;=$A3/2,1,0)</f>
        <v>0</v>
      </c>
      <c r="AJ40">
        <f>IF(AK41&gt;=$A3/2,1,0)</f>
        <v>0</v>
      </c>
      <c r="AM40">
        <f>IF(AN41&gt;=$A3/2,1,0)</f>
        <v>0</v>
      </c>
      <c r="AP40">
        <f>IF(AQ41&gt;=$A3/2,1,0)</f>
        <v>0</v>
      </c>
      <c r="AS40">
        <f>IF(AT41&gt;=$A3/2,1,0)</f>
        <v>0</v>
      </c>
      <c r="AV40">
        <f>IF(AW41&gt;=$A3/2,1,0)</f>
        <v>1</v>
      </c>
      <c r="AY40">
        <f>IF(AZ41&gt;=$A3/2,1,0)</f>
        <v>0</v>
      </c>
      <c r="BB40">
        <f>IF(BC41&gt;=$A3/2,1,0)</f>
        <v>1</v>
      </c>
      <c r="BE40">
        <f>IF(BF41&gt;=$A3/2,1,0)</f>
        <v>0</v>
      </c>
      <c r="BH40">
        <f>IF(BI41&gt;=$A3/2,1,0)</f>
        <v>1</v>
      </c>
      <c r="BK40" s="41"/>
    </row>
    <row r="41" spans="1:70" ht="13.5" hidden="1" thickBot="1">
      <c r="C41" s="2">
        <f>IF(SUM(C46:C241)&lt;-1000,-100000000,SUM(C46:C241))</f>
        <v>-100000000</v>
      </c>
      <c r="D41" s="2">
        <f>COUNT(D46:D241)</f>
        <v>0</v>
      </c>
      <c r="E41" s="2"/>
      <c r="F41" s="2">
        <f>IF(SUM(F46:F241)&lt;-1000,-100000000,SUM(F46:F241))</f>
        <v>-60</v>
      </c>
      <c r="G41" s="2">
        <f>COUNT(G46:G241)</f>
        <v>32</v>
      </c>
      <c r="H41" s="2"/>
      <c r="I41" s="2">
        <f>IF(SUM(I46:I241)&lt;-1000,-100000000,SUM(I46:I241))</f>
        <v>130</v>
      </c>
      <c r="J41" s="2">
        <f>COUNT(J46:J241)</f>
        <v>37</v>
      </c>
      <c r="K41" s="2"/>
      <c r="L41" s="2">
        <f>IF(SUM(L46:L241)&lt;-1000,-100000000,SUM(L46:L241))</f>
        <v>-100000000</v>
      </c>
      <c r="M41" s="2">
        <f>COUNT(M46:M241)</f>
        <v>0</v>
      </c>
      <c r="N41" s="2"/>
      <c r="O41" s="2">
        <f>IF(SUM(O46:O241)&lt;-1000,-100000000,SUM(O46:O241))</f>
        <v>-100000000</v>
      </c>
      <c r="P41" s="2">
        <f>COUNT(P46:P241)</f>
        <v>0</v>
      </c>
      <c r="Q41" s="2"/>
      <c r="R41" s="2">
        <f>IF(SUM(R46:R241)&lt;-1000,-100000000,SUM(R46:R241))</f>
        <v>0</v>
      </c>
      <c r="S41" s="2">
        <f>COUNT(S46:S241)</f>
        <v>4</v>
      </c>
      <c r="T41" s="2"/>
      <c r="U41" s="2">
        <f>IF(SUM(U46:U241)&lt;-1000,-100000000,SUM(U46:U241))</f>
        <v>-100000000</v>
      </c>
      <c r="V41" s="2">
        <f>COUNT(V46:V241)</f>
        <v>0</v>
      </c>
      <c r="W41" s="2"/>
      <c r="X41" s="2">
        <f>IF(SUM(X46:X241)&lt;-1000,-100000000,SUM(X46:X241))</f>
        <v>-40</v>
      </c>
      <c r="Y41" s="2">
        <f>COUNT(Y46:Y241)</f>
        <v>4</v>
      </c>
      <c r="Z41" s="2"/>
      <c r="AA41" s="2">
        <f>IF(SUM(AA46:AA241)&lt;-1000,-100000000,SUM(AA46:AA241))</f>
        <v>30</v>
      </c>
      <c r="AB41" s="2">
        <f>COUNT(AB46:AB241)</f>
        <v>7</v>
      </c>
      <c r="AC41" s="2"/>
      <c r="AD41" s="2">
        <f>IF(SUM(AD46:AD241)&lt;-1000,-100000000,SUM(AD46:AD241))</f>
        <v>0</v>
      </c>
      <c r="AE41" s="2">
        <f>COUNT(AE46:AE241)</f>
        <v>10</v>
      </c>
      <c r="AF41" s="2"/>
      <c r="AG41" s="2">
        <f>IF(SUM(AG46:AG241)&lt;-1000,-100000000,SUM(AG46:AG241))</f>
        <v>-100000000</v>
      </c>
      <c r="AH41" s="2">
        <f>COUNT(AH46:AH241)</f>
        <v>0</v>
      </c>
      <c r="AI41" s="2"/>
      <c r="AJ41" s="2">
        <f>IF(SUM(AJ46:AJ241)&lt;-1000,-100000000,SUM(AJ46:AJ241))</f>
        <v>30</v>
      </c>
      <c r="AK41" s="2">
        <f>COUNT(AK46:AK241)</f>
        <v>3</v>
      </c>
      <c r="AL41" s="2"/>
      <c r="AM41" s="2">
        <f>IF(SUM(AM46:AM241)&lt;-1000,-100000000,SUM(AM46:AM241))</f>
        <v>-100000000</v>
      </c>
      <c r="AN41" s="2">
        <f>COUNT(AN46:AN241)</f>
        <v>0</v>
      </c>
      <c r="AO41" s="2"/>
      <c r="AP41" s="2">
        <f>IF(SUM(AP46:AP241)&lt;-1000,-100000000,SUM(AP46:AP241))</f>
        <v>-20</v>
      </c>
      <c r="AQ41" s="2">
        <f>COUNT(AQ46:AQ241)</f>
        <v>4</v>
      </c>
      <c r="AR41" s="2"/>
      <c r="AS41" s="2">
        <f>IF(SUM(AS46:AS241)&lt;-1000,-100000000,SUM(AS46:AS241))</f>
        <v>-100000000</v>
      </c>
      <c r="AT41" s="2">
        <f>COUNT(AT46:AT241)</f>
        <v>0</v>
      </c>
      <c r="AU41" s="2"/>
      <c r="AV41" s="2">
        <f>IF(SUM(AV46:AV241)&lt;-1000,-100000000,SUM(AV46:AV241))</f>
        <v>-10</v>
      </c>
      <c r="AW41" s="2">
        <f>COUNT(AW46:AW241)</f>
        <v>7</v>
      </c>
      <c r="AX41" s="2"/>
      <c r="AY41" s="2">
        <f>IF(SUM(AY46:AY241)&lt;-1000,-100000000,SUM(AY46:AY241))</f>
        <v>-100000000</v>
      </c>
      <c r="AZ41" s="2">
        <f>COUNT(AZ46:AZ241)</f>
        <v>0</v>
      </c>
      <c r="BA41" s="2"/>
      <c r="BB41" s="2">
        <f>IF(SUM(BB46:BB241)&lt;-1000,-100000000,SUM(BB46:BB241))</f>
        <v>-80</v>
      </c>
      <c r="BC41" s="2">
        <f>COUNT(BC46:BC241)</f>
        <v>14</v>
      </c>
      <c r="BD41" s="2"/>
      <c r="BE41" s="2">
        <f>IF(SUM(BE46:BE241)&lt;-1000,-100000000,SUM(BE46:BE241))</f>
        <v>-100000000</v>
      </c>
      <c r="BF41" s="2">
        <f>COUNT(BF46:BF241)</f>
        <v>0</v>
      </c>
      <c r="BG41" s="2"/>
      <c r="BH41" s="2">
        <f>IF(SUM(BH46:BH241)&lt;-1000,-100000000,SUM(BH46:BH241))</f>
        <v>-10</v>
      </c>
      <c r="BI41" s="2">
        <f>COUNT(BI46:BI241)</f>
        <v>11</v>
      </c>
      <c r="BJ41" s="2"/>
      <c r="BK41" s="25"/>
      <c r="BL41" t="s">
        <v>7</v>
      </c>
    </row>
    <row r="42" spans="1:70" ht="13.5" hidden="1" thickBot="1">
      <c r="C42" s="2">
        <f>+D42-E42</f>
        <v>1</v>
      </c>
      <c r="D42" s="2">
        <f>SUM(D46:D241)</f>
        <v>0</v>
      </c>
      <c r="E42" s="2">
        <f>SUM(E46:E241)</f>
        <v>-1</v>
      </c>
      <c r="F42" s="2">
        <f>+G42-H42</f>
        <v>-5</v>
      </c>
      <c r="G42" s="2">
        <f>SUM(G46:G241)</f>
        <v>249</v>
      </c>
      <c r="H42" s="2">
        <f>SUM(H46:H241)</f>
        <v>254</v>
      </c>
      <c r="I42" s="2">
        <f>+J42-K42</f>
        <v>80</v>
      </c>
      <c r="J42" s="2">
        <f>SUM(J46:J241)</f>
        <v>333</v>
      </c>
      <c r="K42" s="2">
        <f>SUM(K46:K241)</f>
        <v>253</v>
      </c>
      <c r="L42" s="2">
        <f>+M42-N42</f>
        <v>1</v>
      </c>
      <c r="M42" s="2">
        <f>SUM(M46:M241)</f>
        <v>0</v>
      </c>
      <c r="N42" s="2">
        <f>SUM(N46:N241)</f>
        <v>-1</v>
      </c>
      <c r="O42" s="2">
        <f>+P42-Q42</f>
        <v>1</v>
      </c>
      <c r="P42" s="2">
        <f>SUM(P46:P241)</f>
        <v>0</v>
      </c>
      <c r="Q42" s="2">
        <f>SUM(Q46:Q241)</f>
        <v>-1</v>
      </c>
      <c r="R42" s="2">
        <f>+S42-T42</f>
        <v>-9</v>
      </c>
      <c r="S42" s="2">
        <f>SUM(S46:S241)</f>
        <v>26</v>
      </c>
      <c r="T42" s="2">
        <f>SUM(T46:T241)</f>
        <v>35</v>
      </c>
      <c r="U42" s="2">
        <f>+V42-W42</f>
        <v>1</v>
      </c>
      <c r="V42" s="2">
        <f>SUM(V46:V241)</f>
        <v>0</v>
      </c>
      <c r="W42" s="2">
        <f>SUM(W46:W241)</f>
        <v>-1</v>
      </c>
      <c r="X42" s="2">
        <f>+Y42-Z42</f>
        <v>-19</v>
      </c>
      <c r="Y42" s="2">
        <f>SUM(Y46:Y241)</f>
        <v>21</v>
      </c>
      <c r="Z42" s="2">
        <f>SUM(Z46:Z241)</f>
        <v>40</v>
      </c>
      <c r="AA42" s="2">
        <f>+AB42-AC42</f>
        <v>14</v>
      </c>
      <c r="AB42" s="2">
        <f>SUM(AB46:AB241)</f>
        <v>65</v>
      </c>
      <c r="AC42" s="2">
        <f>SUM(AC46:AC241)</f>
        <v>51</v>
      </c>
      <c r="AD42" s="2">
        <f>+AE42-AF42</f>
        <v>8</v>
      </c>
      <c r="AE42" s="2">
        <f>SUM(AE46:AE241)</f>
        <v>86</v>
      </c>
      <c r="AF42" s="2">
        <f>SUM(AF46:AF241)</f>
        <v>78</v>
      </c>
      <c r="AG42" s="2">
        <f>+AH42-AI42</f>
        <v>1</v>
      </c>
      <c r="AH42" s="2">
        <f>SUM(AH46:AH241)</f>
        <v>0</v>
      </c>
      <c r="AI42" s="2">
        <f>SUM(AI46:AI241)</f>
        <v>-1</v>
      </c>
      <c r="AJ42" s="2">
        <f>+AK42-AL42</f>
        <v>7</v>
      </c>
      <c r="AK42" s="2">
        <f>SUM(AK46:AK241)</f>
        <v>31</v>
      </c>
      <c r="AL42" s="2">
        <f>SUM(AL46:AL241)</f>
        <v>24</v>
      </c>
      <c r="AM42" s="2">
        <f>+AN42-AO42</f>
        <v>1</v>
      </c>
      <c r="AN42" s="2">
        <f>SUM(AN46:AN241)</f>
        <v>0</v>
      </c>
      <c r="AO42" s="2">
        <f>SUM(AO46:AO241)</f>
        <v>-1</v>
      </c>
      <c r="AP42" s="2">
        <f>+AQ42-AR42</f>
        <v>-17</v>
      </c>
      <c r="AQ42" s="2">
        <f>SUM(AQ46:AQ241)</f>
        <v>22</v>
      </c>
      <c r="AR42" s="2">
        <f>SUM(AR46:AR241)</f>
        <v>39</v>
      </c>
      <c r="AS42" s="2">
        <f>+AT42-AU42</f>
        <v>1</v>
      </c>
      <c r="AT42" s="2">
        <f>SUM(AT46:AT241)</f>
        <v>0</v>
      </c>
      <c r="AU42" s="2">
        <f>SUM(AU46:AU241)</f>
        <v>-1</v>
      </c>
      <c r="AV42" s="2">
        <f>+AW42-AX42</f>
        <v>-18</v>
      </c>
      <c r="AW42" s="2">
        <f>SUM(AW46:AW241)</f>
        <v>41</v>
      </c>
      <c r="AX42" s="2">
        <f>SUM(AX46:AX241)</f>
        <v>59</v>
      </c>
      <c r="AY42" s="2">
        <f>+AZ42-BA42</f>
        <v>1</v>
      </c>
      <c r="AZ42" s="2">
        <f>SUM(AZ46:AZ241)</f>
        <v>0</v>
      </c>
      <c r="BA42" s="2">
        <f>SUM(BA46:BA241)</f>
        <v>-1</v>
      </c>
      <c r="BB42" s="2">
        <f>+BC42-BD42</f>
        <v>-46</v>
      </c>
      <c r="BC42" s="2">
        <f>SUM(BC46:BC241)</f>
        <v>91</v>
      </c>
      <c r="BD42" s="2">
        <f>SUM(BD46:BD241)</f>
        <v>137</v>
      </c>
      <c r="BE42" s="2">
        <f>+BF42-BG42</f>
        <v>1</v>
      </c>
      <c r="BF42" s="2">
        <f>SUM(BF46:BF241)</f>
        <v>0</v>
      </c>
      <c r="BG42" s="2">
        <f>SUM(BG46:BG241)</f>
        <v>-1</v>
      </c>
      <c r="BH42" s="2">
        <f>+BI42-BJ42</f>
        <v>-13</v>
      </c>
      <c r="BI42" s="2">
        <f>SUM(BI46:BI241)</f>
        <v>86</v>
      </c>
      <c r="BJ42" s="2">
        <f>SUM(BJ46:BJ241)</f>
        <v>99</v>
      </c>
      <c r="BK42" s="26"/>
      <c r="BL42" t="s">
        <v>8</v>
      </c>
    </row>
    <row r="43" spans="1:70" ht="13.5" hidden="1" thickBot="1">
      <c r="B43" s="9"/>
      <c r="C43" s="9"/>
      <c r="D43" s="9"/>
      <c r="E43" s="9"/>
      <c r="F43" s="9"/>
      <c r="G43" s="9"/>
      <c r="H43" s="9"/>
      <c r="I43" s="9">
        <f>COUNTIF(I46:I65,10)</f>
        <v>13</v>
      </c>
      <c r="J43" s="9"/>
      <c r="K43" s="9"/>
      <c r="L43" s="9"/>
      <c r="M43" s="9"/>
      <c r="N43" s="9"/>
      <c r="O43" s="9"/>
      <c r="P43" s="9"/>
      <c r="Q43" s="9"/>
      <c r="R43" s="9">
        <f>COUNTIF(R46:R65,10)</f>
        <v>2</v>
      </c>
      <c r="S43" s="9"/>
      <c r="T43" s="9"/>
      <c r="U43" s="9">
        <f>COUNTIF(U46:U65,10)</f>
        <v>0</v>
      </c>
      <c r="V43" s="9"/>
      <c r="W43" s="9"/>
      <c r="X43" s="9">
        <f>COUNTIF(X46:X65,10)</f>
        <v>0</v>
      </c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>
        <f>COUNTIF(AM46:AM65,10)</f>
        <v>0</v>
      </c>
      <c r="AN43" s="9"/>
      <c r="AO43" s="9"/>
      <c r="AP43" s="9">
        <f>COUNTIF(AP46:AP65,10)</f>
        <v>0</v>
      </c>
      <c r="AQ43" s="9"/>
      <c r="AR43" s="9"/>
      <c r="AS43" s="9">
        <f>COUNTIF(AS46:AS65,10)</f>
        <v>0</v>
      </c>
      <c r="AT43" s="9"/>
      <c r="AU43" s="9"/>
      <c r="AV43" s="9">
        <f>COUNTIF(AV46:AV65,10)</f>
        <v>3</v>
      </c>
      <c r="AW43" s="9"/>
      <c r="AX43" s="9"/>
      <c r="AY43" s="9">
        <f>COUNTIF(AY46:AY65,10)</f>
        <v>0</v>
      </c>
      <c r="AZ43" s="9"/>
      <c r="BB43" s="9"/>
      <c r="BC43" s="9"/>
      <c r="BE43" s="9"/>
      <c r="BF43" s="9"/>
      <c r="BH43" s="9"/>
      <c r="BI43" s="9"/>
      <c r="BK43" s="41">
        <f>MAX(BL46:BL105)</f>
        <v>182</v>
      </c>
    </row>
    <row r="44" spans="1:70" ht="13.5" thickBot="1">
      <c r="B44" s="332" t="s">
        <v>207</v>
      </c>
      <c r="C44" s="419" t="s">
        <v>159</v>
      </c>
      <c r="D44" s="412"/>
      <c r="E44" s="420"/>
      <c r="F44" s="419" t="s">
        <v>143</v>
      </c>
      <c r="G44" s="412"/>
      <c r="H44" s="420"/>
      <c r="I44" s="409" t="s">
        <v>1</v>
      </c>
      <c r="J44" s="410"/>
      <c r="K44" s="411"/>
      <c r="L44" s="409" t="s">
        <v>138</v>
      </c>
      <c r="M44" s="410"/>
      <c r="N44" s="411"/>
      <c r="O44" s="421" t="s">
        <v>135</v>
      </c>
      <c r="P44" s="410"/>
      <c r="Q44" s="411"/>
      <c r="R44" s="409" t="s">
        <v>174</v>
      </c>
      <c r="S44" s="410"/>
      <c r="T44" s="411"/>
      <c r="U44" s="409" t="s">
        <v>9</v>
      </c>
      <c r="V44" s="410"/>
      <c r="W44" s="411"/>
      <c r="X44" s="409" t="s">
        <v>161</v>
      </c>
      <c r="Y44" s="410"/>
      <c r="Z44" s="411"/>
      <c r="AA44" s="423" t="s">
        <v>131</v>
      </c>
      <c r="AB44" s="410"/>
      <c r="AC44" s="411"/>
      <c r="AD44" s="421" t="s">
        <v>219</v>
      </c>
      <c r="AE44" s="410"/>
      <c r="AF44" s="411"/>
      <c r="AG44" s="421" t="s">
        <v>142</v>
      </c>
      <c r="AH44" s="410"/>
      <c r="AI44" s="411"/>
      <c r="AJ44" s="421" t="s">
        <v>144</v>
      </c>
      <c r="AK44" s="410"/>
      <c r="AL44" s="411"/>
      <c r="AM44" s="409" t="s">
        <v>120</v>
      </c>
      <c r="AN44" s="410"/>
      <c r="AO44" s="411"/>
      <c r="AP44" s="423" t="s">
        <v>132</v>
      </c>
      <c r="AQ44" s="410"/>
      <c r="AR44" s="411"/>
      <c r="AS44" s="409" t="s">
        <v>62</v>
      </c>
      <c r="AT44" s="410"/>
      <c r="AU44" s="411"/>
      <c r="AV44" s="409" t="s">
        <v>94</v>
      </c>
      <c r="AW44" s="410"/>
      <c r="AX44" s="411"/>
      <c r="AY44" s="421" t="s">
        <v>140</v>
      </c>
      <c r="AZ44" s="410"/>
      <c r="BA44" s="411"/>
      <c r="BB44" s="409" t="s">
        <v>122</v>
      </c>
      <c r="BC44" s="410"/>
      <c r="BD44" s="411"/>
      <c r="BE44" s="421" t="s">
        <v>208</v>
      </c>
      <c r="BF44" s="410"/>
      <c r="BG44" s="411"/>
      <c r="BH44" s="421" t="s">
        <v>172</v>
      </c>
      <c r="BI44" s="410"/>
      <c r="BJ44" s="411"/>
      <c r="BK44" s="41">
        <f>COUNT(BK46:BK256)</f>
        <v>37</v>
      </c>
      <c r="BL44" s="86" t="s">
        <v>7</v>
      </c>
      <c r="BM44" s="85" t="s">
        <v>8</v>
      </c>
      <c r="BN44" s="87" t="s">
        <v>47</v>
      </c>
    </row>
    <row r="45" spans="1:70" ht="13.5" thickBot="1">
      <c r="B45" s="334">
        <f>SUM(B46:B241)</f>
        <v>30</v>
      </c>
      <c r="C45" s="37" t="s">
        <v>3</v>
      </c>
      <c r="D45" s="77" t="s">
        <v>2</v>
      </c>
      <c r="E45" s="38"/>
      <c r="F45" s="77" t="s">
        <v>3</v>
      </c>
      <c r="G45" s="77" t="s">
        <v>2</v>
      </c>
      <c r="H45" s="38"/>
      <c r="I45" s="37" t="s">
        <v>3</v>
      </c>
      <c r="J45" s="38" t="s">
        <v>2</v>
      </c>
      <c r="K45" s="77"/>
      <c r="L45" s="37" t="s">
        <v>3</v>
      </c>
      <c r="M45" s="38" t="s">
        <v>2</v>
      </c>
      <c r="N45" s="77"/>
      <c r="O45" s="37" t="s">
        <v>3</v>
      </c>
      <c r="P45" s="38" t="s">
        <v>2</v>
      </c>
      <c r="Q45" s="38"/>
      <c r="R45" s="37" t="s">
        <v>3</v>
      </c>
      <c r="S45" s="38" t="s">
        <v>2</v>
      </c>
      <c r="T45" s="77"/>
      <c r="U45" s="37" t="s">
        <v>3</v>
      </c>
      <c r="V45" s="38" t="s">
        <v>2</v>
      </c>
      <c r="W45" s="77"/>
      <c r="X45" s="37" t="s">
        <v>3</v>
      </c>
      <c r="Y45" s="38" t="s">
        <v>2</v>
      </c>
      <c r="Z45" s="77"/>
      <c r="AA45" s="37" t="s">
        <v>3</v>
      </c>
      <c r="AB45" s="38" t="s">
        <v>2</v>
      </c>
      <c r="AC45" s="77"/>
      <c r="AD45" s="37" t="s">
        <v>3</v>
      </c>
      <c r="AE45" s="38" t="s">
        <v>2</v>
      </c>
      <c r="AF45" s="77"/>
      <c r="AG45" s="37" t="s">
        <v>3</v>
      </c>
      <c r="AH45" s="38" t="s">
        <v>2</v>
      </c>
      <c r="AI45" s="77"/>
      <c r="AJ45" s="37" t="s">
        <v>3</v>
      </c>
      <c r="AK45" s="38" t="s">
        <v>2</v>
      </c>
      <c r="AL45" s="77"/>
      <c r="AM45" s="37" t="s">
        <v>3</v>
      </c>
      <c r="AN45" s="38" t="s">
        <v>2</v>
      </c>
      <c r="AO45" s="77"/>
      <c r="AP45" s="37" t="s">
        <v>3</v>
      </c>
      <c r="AQ45" s="38" t="s">
        <v>2</v>
      </c>
      <c r="AR45" s="77"/>
      <c r="AS45" s="37" t="s">
        <v>3</v>
      </c>
      <c r="AT45" s="38" t="s">
        <v>2</v>
      </c>
      <c r="AU45" s="77"/>
      <c r="AV45" s="37" t="s">
        <v>3</v>
      </c>
      <c r="AW45" s="38" t="s">
        <v>2</v>
      </c>
      <c r="AX45" s="77"/>
      <c r="AY45" s="37" t="s">
        <v>3</v>
      </c>
      <c r="AZ45" s="38" t="s">
        <v>2</v>
      </c>
      <c r="BA45" s="38"/>
      <c r="BB45" s="37" t="s">
        <v>3</v>
      </c>
      <c r="BC45" s="38" t="s">
        <v>2</v>
      </c>
      <c r="BD45" s="38"/>
      <c r="BE45" s="37" t="s">
        <v>3</v>
      </c>
      <c r="BF45" s="38" t="s">
        <v>2</v>
      </c>
      <c r="BG45" s="38"/>
      <c r="BH45" s="37" t="s">
        <v>3</v>
      </c>
      <c r="BI45" s="38" t="s">
        <v>2</v>
      </c>
      <c r="BJ45" s="38"/>
      <c r="BK45" s="27" t="s">
        <v>22</v>
      </c>
      <c r="BL45" s="30" t="s">
        <v>23</v>
      </c>
      <c r="BM45" s="439" t="s">
        <v>221</v>
      </c>
      <c r="BN45" s="440"/>
    </row>
    <row r="46" spans="1:70">
      <c r="A46">
        <v>1</v>
      </c>
      <c r="B46" s="151"/>
      <c r="C46" s="51">
        <v>-10000</v>
      </c>
      <c r="D46" s="32"/>
      <c r="E46" s="345">
        <v>-1</v>
      </c>
      <c r="F46" s="10">
        <v>-10</v>
      </c>
      <c r="G46" s="32">
        <v>8</v>
      </c>
      <c r="H46" s="11">
        <v>10</v>
      </c>
      <c r="I46" s="10">
        <v>-10</v>
      </c>
      <c r="J46" s="32">
        <v>8</v>
      </c>
      <c r="K46" s="11">
        <v>10</v>
      </c>
      <c r="L46" s="51">
        <v>-10000</v>
      </c>
      <c r="M46" s="32"/>
      <c r="N46" s="345">
        <v>-1</v>
      </c>
      <c r="O46" s="51">
        <v>-10000</v>
      </c>
      <c r="P46" s="32"/>
      <c r="Q46" s="345">
        <v>-1</v>
      </c>
      <c r="R46" s="10"/>
      <c r="S46" s="32"/>
      <c r="T46" s="11"/>
      <c r="U46" s="51">
        <v>-10000</v>
      </c>
      <c r="V46" s="32"/>
      <c r="W46" s="345">
        <v>-1</v>
      </c>
      <c r="X46" s="10"/>
      <c r="Y46" s="32"/>
      <c r="Z46" s="11"/>
      <c r="AA46" s="10">
        <v>10</v>
      </c>
      <c r="AB46" s="32">
        <v>10</v>
      </c>
      <c r="AC46" s="11">
        <v>8</v>
      </c>
      <c r="AD46" s="10"/>
      <c r="AE46" s="32"/>
      <c r="AF46" s="11"/>
      <c r="AG46" s="51">
        <v>-10000</v>
      </c>
      <c r="AH46" s="32"/>
      <c r="AI46" s="345">
        <v>-1</v>
      </c>
      <c r="AJ46" s="10">
        <v>10</v>
      </c>
      <c r="AK46" s="32">
        <v>10</v>
      </c>
      <c r="AL46" s="11">
        <v>8</v>
      </c>
      <c r="AM46" s="51">
        <v>-10000</v>
      </c>
      <c r="AN46" s="32"/>
      <c r="AO46" s="345">
        <v>-1</v>
      </c>
      <c r="AP46" s="10"/>
      <c r="AQ46" s="32"/>
      <c r="AR46" s="11"/>
      <c r="AS46" s="51">
        <v>-10000</v>
      </c>
      <c r="AT46" s="32"/>
      <c r="AU46" s="345">
        <v>-1</v>
      </c>
      <c r="AV46" s="10"/>
      <c r="AW46" s="32"/>
      <c r="AX46" s="11"/>
      <c r="AY46" s="51">
        <v>-10000</v>
      </c>
      <c r="AZ46" s="32"/>
      <c r="BA46" s="345">
        <v>-1</v>
      </c>
      <c r="BB46" s="10"/>
      <c r="BC46" s="32"/>
      <c r="BD46" s="11"/>
      <c r="BE46" s="51">
        <v>-10000</v>
      </c>
      <c r="BF46" s="32"/>
      <c r="BG46" s="345">
        <v>-1</v>
      </c>
      <c r="BH46" s="10"/>
      <c r="BI46" s="32"/>
      <c r="BJ46" s="11"/>
      <c r="BK46" s="24">
        <v>45239</v>
      </c>
      <c r="BL46" s="196">
        <v>24</v>
      </c>
      <c r="BM46">
        <f t="shared" ref="BM46:BM72" si="2">+BH46+AJ46+AG46+AD46+AA46+X46+U46+R46+O46+L46+I46+F46+C46+AM46+AP46+AS46+AV46+AY46+BB46+B46</f>
        <v>-80000</v>
      </c>
      <c r="BN46">
        <f>+BI46+AK46+AH46+AE46+AB46+Y46+V46+S46+P46+M46+J46+G46+D46+AN46+AQ46+AU46+AX46+AZ46+BC46</f>
        <v>35</v>
      </c>
      <c r="BO46">
        <f>+BJ46+AL46+AI46+AF46+AC46+Z46+W46+T46+Q46+N46+K46+H46+E46+AO46+AR46+AV46+AY46+BA46+BD46</f>
        <v>-9971</v>
      </c>
      <c r="BP46">
        <f t="shared" ref="BP46:BP95" si="3">+BN46-BO46</f>
        <v>10006</v>
      </c>
      <c r="BQ46">
        <f t="shared" ref="BQ46:BQ95" si="4">COUNT(C46:BJ46)/3</f>
        <v>10</v>
      </c>
      <c r="BR46">
        <f t="shared" ref="BR46:BR95" si="5">+BM46/BQ46</f>
        <v>-8000</v>
      </c>
    </row>
    <row r="47" spans="1:70">
      <c r="A47">
        <f>+A46+1</f>
        <v>2</v>
      </c>
      <c r="B47" s="151"/>
      <c r="C47" s="10"/>
      <c r="D47" s="32"/>
      <c r="E47" s="11"/>
      <c r="F47" s="10">
        <v>-10</v>
      </c>
      <c r="G47" s="32">
        <v>8</v>
      </c>
      <c r="H47" s="11">
        <v>11</v>
      </c>
      <c r="I47" s="10">
        <v>-10</v>
      </c>
      <c r="J47" s="32">
        <v>8</v>
      </c>
      <c r="K47" s="11">
        <v>11</v>
      </c>
      <c r="L47" s="10"/>
      <c r="M47" s="32"/>
      <c r="N47" s="11"/>
      <c r="O47" s="10"/>
      <c r="P47" s="32"/>
      <c r="Q47" s="11"/>
      <c r="R47" s="10"/>
      <c r="S47" s="32"/>
      <c r="T47" s="11"/>
      <c r="U47" s="10"/>
      <c r="V47" s="32"/>
      <c r="W47" s="11"/>
      <c r="X47" s="10"/>
      <c r="Y47" s="32"/>
      <c r="Z47" s="11"/>
      <c r="AA47" s="10">
        <v>10</v>
      </c>
      <c r="AB47" s="32">
        <v>11</v>
      </c>
      <c r="AC47" s="11">
        <v>8</v>
      </c>
      <c r="AD47" s="10"/>
      <c r="AE47" s="32"/>
      <c r="AF47" s="11"/>
      <c r="AG47" s="10"/>
      <c r="AH47" s="32"/>
      <c r="AI47" s="11"/>
      <c r="AJ47" s="10">
        <v>10</v>
      </c>
      <c r="AK47" s="32">
        <v>11</v>
      </c>
      <c r="AL47" s="11">
        <v>8</v>
      </c>
      <c r="AM47" s="10"/>
      <c r="AN47" s="32"/>
      <c r="AO47" s="11"/>
      <c r="AP47" s="10"/>
      <c r="AQ47" s="32"/>
      <c r="AR47" s="11"/>
      <c r="AS47" s="10"/>
      <c r="AT47" s="32"/>
      <c r="AU47" s="11"/>
      <c r="AV47" s="10"/>
      <c r="AW47" s="32"/>
      <c r="AX47" s="11"/>
      <c r="AY47" s="10"/>
      <c r="AZ47" s="32"/>
      <c r="BA47" s="11"/>
      <c r="BB47" s="10"/>
      <c r="BC47" s="32"/>
      <c r="BD47" s="11"/>
      <c r="BE47" s="10"/>
      <c r="BF47" s="32"/>
      <c r="BG47" s="11"/>
      <c r="BH47" s="10"/>
      <c r="BI47" s="32"/>
      <c r="BJ47" s="11"/>
      <c r="BK47" s="24">
        <v>45239</v>
      </c>
      <c r="BL47">
        <v>24</v>
      </c>
      <c r="BM47">
        <f t="shared" si="2"/>
        <v>0</v>
      </c>
      <c r="BN47">
        <f t="shared" ref="BN47:BN78" si="6">+BI47+AK47+AH47+AE47+AB47+Y47+V47+S47+P47+M47+J47+G47+D47+AN47+AQ47+AT47+AW47+AZ47+BC47</f>
        <v>38</v>
      </c>
      <c r="BO47">
        <f t="shared" ref="BO47:BO78" si="7">+BJ47+AL47+AI47+AF47+AC47+Z47+W47+T47+Q47+N47+K47+H47+E47+AO47+AR47+AU47+AX47+BA47+BD47</f>
        <v>38</v>
      </c>
      <c r="BP47">
        <f t="shared" si="3"/>
        <v>0</v>
      </c>
      <c r="BQ47">
        <f t="shared" si="4"/>
        <v>4</v>
      </c>
      <c r="BR47">
        <f t="shared" si="5"/>
        <v>0</v>
      </c>
    </row>
    <row r="48" spans="1:70">
      <c r="A48">
        <f t="shared" ref="A48:A111" si="8">+A47+1</f>
        <v>3</v>
      </c>
      <c r="B48" s="151"/>
      <c r="C48" s="10"/>
      <c r="D48" s="32"/>
      <c r="E48" s="11"/>
      <c r="F48" s="10">
        <v>-10</v>
      </c>
      <c r="G48" s="32">
        <v>8</v>
      </c>
      <c r="H48" s="11">
        <v>10</v>
      </c>
      <c r="I48" s="10">
        <v>10</v>
      </c>
      <c r="J48" s="32">
        <v>10</v>
      </c>
      <c r="K48" s="11">
        <v>8</v>
      </c>
      <c r="L48" s="54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>
        <v>-10</v>
      </c>
      <c r="AB48" s="32">
        <v>8</v>
      </c>
      <c r="AC48" s="11">
        <v>10</v>
      </c>
      <c r="AD48" s="10"/>
      <c r="AE48" s="32"/>
      <c r="AF48" s="11"/>
      <c r="AG48" s="10"/>
      <c r="AH48" s="32"/>
      <c r="AI48" s="11"/>
      <c r="AJ48" s="10">
        <v>10</v>
      </c>
      <c r="AK48" s="32">
        <v>10</v>
      </c>
      <c r="AL48" s="11">
        <v>8</v>
      </c>
      <c r="AM48" s="10"/>
      <c r="AN48" s="32"/>
      <c r="AO48" s="11"/>
      <c r="AP48" s="10"/>
      <c r="AQ48" s="32"/>
      <c r="AR48" s="11"/>
      <c r="AS48" s="10"/>
      <c r="AT48" s="32"/>
      <c r="AU48" s="11"/>
      <c r="AV48" s="10"/>
      <c r="AW48" s="32"/>
      <c r="AX48" s="11"/>
      <c r="AY48" s="10"/>
      <c r="AZ48" s="32"/>
      <c r="BA48" s="11"/>
      <c r="BB48" s="10"/>
      <c r="BC48" s="32"/>
      <c r="BD48" s="11"/>
      <c r="BE48" s="10"/>
      <c r="BF48" s="32"/>
      <c r="BG48" s="11"/>
      <c r="BH48" s="10"/>
      <c r="BI48" s="32"/>
      <c r="BJ48" s="11"/>
      <c r="BK48" s="24">
        <v>45239</v>
      </c>
      <c r="BL48">
        <v>24</v>
      </c>
      <c r="BM48">
        <f t="shared" si="2"/>
        <v>0</v>
      </c>
      <c r="BN48">
        <f t="shared" si="6"/>
        <v>36</v>
      </c>
      <c r="BO48">
        <f t="shared" si="7"/>
        <v>36</v>
      </c>
      <c r="BP48">
        <f t="shared" si="3"/>
        <v>0</v>
      </c>
      <c r="BQ48">
        <f t="shared" si="4"/>
        <v>4</v>
      </c>
      <c r="BR48">
        <f t="shared" si="5"/>
        <v>0</v>
      </c>
    </row>
    <row r="49" spans="1:71">
      <c r="A49">
        <f t="shared" si="8"/>
        <v>4</v>
      </c>
      <c r="B49" s="151"/>
      <c r="C49" s="10"/>
      <c r="D49" s="32"/>
      <c r="E49" s="11"/>
      <c r="F49" s="10"/>
      <c r="G49" s="32"/>
      <c r="H49" s="11"/>
      <c r="I49" s="10">
        <v>10</v>
      </c>
      <c r="J49" s="32">
        <v>11</v>
      </c>
      <c r="K49" s="11">
        <v>9</v>
      </c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>
        <v>-10</v>
      </c>
      <c r="AE49" s="32">
        <v>9</v>
      </c>
      <c r="AF49" s="11">
        <v>11</v>
      </c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/>
      <c r="AR49" s="11"/>
      <c r="AS49" s="10"/>
      <c r="AT49" s="32"/>
      <c r="AU49" s="11"/>
      <c r="AV49" s="10"/>
      <c r="AW49" s="32"/>
      <c r="AX49" s="11"/>
      <c r="AY49" s="10"/>
      <c r="AZ49" s="32"/>
      <c r="BA49" s="11"/>
      <c r="BB49" s="10">
        <v>-10</v>
      </c>
      <c r="BC49" s="32">
        <v>9</v>
      </c>
      <c r="BD49" s="11">
        <v>11</v>
      </c>
      <c r="BE49" s="10"/>
      <c r="BF49" s="32"/>
      <c r="BG49" s="11"/>
      <c r="BH49" s="10">
        <v>10</v>
      </c>
      <c r="BI49" s="32">
        <v>11</v>
      </c>
      <c r="BJ49" s="11">
        <v>9</v>
      </c>
      <c r="BK49" s="24">
        <v>45242</v>
      </c>
      <c r="BL49" s="41">
        <v>27</v>
      </c>
      <c r="BM49">
        <f t="shared" si="2"/>
        <v>0</v>
      </c>
      <c r="BN49">
        <f t="shared" si="6"/>
        <v>40</v>
      </c>
      <c r="BO49">
        <f t="shared" si="7"/>
        <v>40</v>
      </c>
      <c r="BP49">
        <f t="shared" si="3"/>
        <v>0</v>
      </c>
      <c r="BQ49">
        <f t="shared" si="4"/>
        <v>4</v>
      </c>
      <c r="BR49">
        <f t="shared" si="5"/>
        <v>0</v>
      </c>
    </row>
    <row r="50" spans="1:71">
      <c r="A50">
        <f t="shared" si="8"/>
        <v>5</v>
      </c>
      <c r="B50" s="151"/>
      <c r="C50" s="10"/>
      <c r="D50" s="32"/>
      <c r="E50" s="11"/>
      <c r="F50" s="10"/>
      <c r="G50" s="32"/>
      <c r="H50" s="11"/>
      <c r="I50" s="10">
        <v>-10</v>
      </c>
      <c r="J50" s="32">
        <v>9</v>
      </c>
      <c r="K50" s="11">
        <v>10</v>
      </c>
      <c r="L50" s="10"/>
      <c r="M50" s="32"/>
      <c r="N50" s="11"/>
      <c r="O50" s="10"/>
      <c r="P50" s="32"/>
      <c r="Q50" s="11"/>
      <c r="R50" s="10"/>
      <c r="S50" s="32"/>
      <c r="T50" s="11"/>
      <c r="U50" s="10"/>
      <c r="V50" s="32"/>
      <c r="W50" s="11"/>
      <c r="X50" s="10"/>
      <c r="Y50" s="32"/>
      <c r="Z50" s="11"/>
      <c r="AA50" s="10"/>
      <c r="AB50" s="32"/>
      <c r="AC50" s="11"/>
      <c r="AD50" s="10">
        <v>-10</v>
      </c>
      <c r="AE50" s="32">
        <v>9</v>
      </c>
      <c r="AF50" s="11">
        <v>10</v>
      </c>
      <c r="AG50" s="10"/>
      <c r="AH50" s="32"/>
      <c r="AI50" s="11"/>
      <c r="AJ50" s="10"/>
      <c r="AK50" s="32"/>
      <c r="AL50" s="11"/>
      <c r="AM50" s="10"/>
      <c r="AN50" s="32"/>
      <c r="AO50" s="11"/>
      <c r="AP50" s="10"/>
      <c r="AQ50" s="32"/>
      <c r="AR50" s="11"/>
      <c r="AS50" s="10"/>
      <c r="AT50" s="32"/>
      <c r="AU50" s="11"/>
      <c r="AV50" s="10"/>
      <c r="AW50" s="32"/>
      <c r="AX50" s="11"/>
      <c r="AY50" s="10"/>
      <c r="AZ50" s="32"/>
      <c r="BA50" s="11"/>
      <c r="BB50" s="10">
        <v>10</v>
      </c>
      <c r="BC50" s="32">
        <v>10</v>
      </c>
      <c r="BD50" s="11">
        <v>9</v>
      </c>
      <c r="BE50" s="10"/>
      <c r="BF50" s="32"/>
      <c r="BG50" s="11"/>
      <c r="BH50" s="10">
        <v>10</v>
      </c>
      <c r="BI50" s="32">
        <v>10</v>
      </c>
      <c r="BJ50" s="11">
        <v>9</v>
      </c>
      <c r="BK50" s="24">
        <v>45242</v>
      </c>
      <c r="BL50" s="41">
        <v>27</v>
      </c>
      <c r="BM50">
        <f t="shared" si="2"/>
        <v>0</v>
      </c>
      <c r="BN50">
        <f t="shared" si="6"/>
        <v>38</v>
      </c>
      <c r="BO50">
        <f t="shared" si="7"/>
        <v>38</v>
      </c>
      <c r="BP50">
        <f t="shared" si="3"/>
        <v>0</v>
      </c>
      <c r="BQ50">
        <f t="shared" si="4"/>
        <v>4</v>
      </c>
      <c r="BR50">
        <f t="shared" si="5"/>
        <v>0</v>
      </c>
    </row>
    <row r="51" spans="1:71">
      <c r="A51">
        <f t="shared" si="8"/>
        <v>6</v>
      </c>
      <c r="B51" s="151"/>
      <c r="C51" s="12"/>
      <c r="D51" s="36"/>
      <c r="E51" s="13"/>
      <c r="F51" s="12"/>
      <c r="G51" s="36"/>
      <c r="H51" s="13"/>
      <c r="I51" s="12">
        <v>10</v>
      </c>
      <c r="J51" s="36">
        <v>10</v>
      </c>
      <c r="K51" s="13">
        <v>8</v>
      </c>
      <c r="L51" s="12"/>
      <c r="M51" s="36"/>
      <c r="N51" s="13"/>
      <c r="O51" s="10"/>
      <c r="P51" s="36"/>
      <c r="Q51" s="13"/>
      <c r="R51" s="12"/>
      <c r="S51" s="36"/>
      <c r="T51" s="13"/>
      <c r="U51" s="12"/>
      <c r="V51" s="36"/>
      <c r="W51" s="13"/>
      <c r="X51" s="12"/>
      <c r="Y51" s="36"/>
      <c r="Z51" s="13"/>
      <c r="AA51" s="12"/>
      <c r="AB51" s="36"/>
      <c r="AC51" s="13"/>
      <c r="AD51" s="12">
        <v>10</v>
      </c>
      <c r="AE51" s="36">
        <v>10</v>
      </c>
      <c r="AF51" s="13">
        <v>8</v>
      </c>
      <c r="AG51" s="12"/>
      <c r="AH51" s="36"/>
      <c r="AI51" s="13"/>
      <c r="AJ51" s="12"/>
      <c r="AK51" s="36"/>
      <c r="AL51" s="13"/>
      <c r="AM51" s="12"/>
      <c r="AN51" s="36"/>
      <c r="AO51" s="13"/>
      <c r="AP51" s="12"/>
      <c r="AQ51" s="36"/>
      <c r="AR51" s="13"/>
      <c r="AS51" s="12"/>
      <c r="AT51" s="36"/>
      <c r="AU51" s="13"/>
      <c r="AV51" s="12"/>
      <c r="AW51" s="36"/>
      <c r="AX51" s="13"/>
      <c r="AY51" s="12"/>
      <c r="AZ51" s="36"/>
      <c r="BA51" s="13"/>
      <c r="BB51" s="12">
        <v>-10</v>
      </c>
      <c r="BC51" s="36">
        <v>8</v>
      </c>
      <c r="BD51" s="13">
        <v>10</v>
      </c>
      <c r="BE51" s="12"/>
      <c r="BF51" s="36"/>
      <c r="BG51" s="13"/>
      <c r="BH51" s="12">
        <v>-10</v>
      </c>
      <c r="BI51" s="36">
        <v>8</v>
      </c>
      <c r="BJ51" s="13">
        <v>10</v>
      </c>
      <c r="BK51" s="24">
        <v>45242</v>
      </c>
      <c r="BL51" s="41">
        <v>27</v>
      </c>
      <c r="BM51">
        <f t="shared" si="2"/>
        <v>0</v>
      </c>
      <c r="BN51">
        <f t="shared" si="6"/>
        <v>36</v>
      </c>
      <c r="BO51">
        <f t="shared" si="7"/>
        <v>36</v>
      </c>
      <c r="BP51">
        <f t="shared" si="3"/>
        <v>0</v>
      </c>
      <c r="BQ51">
        <f t="shared" si="4"/>
        <v>4</v>
      </c>
      <c r="BR51">
        <f t="shared" si="5"/>
        <v>0</v>
      </c>
    </row>
    <row r="52" spans="1:71">
      <c r="A52">
        <f t="shared" si="8"/>
        <v>7</v>
      </c>
      <c r="B52" s="151"/>
      <c r="C52" s="10"/>
      <c r="D52" s="32"/>
      <c r="E52" s="11"/>
      <c r="F52" s="10">
        <v>-10</v>
      </c>
      <c r="G52" s="32">
        <v>8</v>
      </c>
      <c r="H52" s="11">
        <v>10</v>
      </c>
      <c r="I52" s="10">
        <v>10</v>
      </c>
      <c r="J52" s="32">
        <v>10</v>
      </c>
      <c r="K52" s="11">
        <v>8</v>
      </c>
      <c r="L52" s="10"/>
      <c r="M52" s="32"/>
      <c r="N52" s="11"/>
      <c r="O52" s="10"/>
      <c r="P52" s="32"/>
      <c r="Q52" s="11"/>
      <c r="R52" s="10">
        <v>10</v>
      </c>
      <c r="S52" s="32">
        <v>10</v>
      </c>
      <c r="T52" s="11">
        <v>8</v>
      </c>
      <c r="U52" s="10"/>
      <c r="V52" s="32"/>
      <c r="W52" s="11"/>
      <c r="X52" s="10">
        <v>-10</v>
      </c>
      <c r="Y52" s="32">
        <v>8</v>
      </c>
      <c r="Z52" s="11">
        <v>10</v>
      </c>
      <c r="AA52" s="10"/>
      <c r="AB52" s="32"/>
      <c r="AC52" s="11"/>
      <c r="AD52" s="10"/>
      <c r="AE52" s="32"/>
      <c r="AF52" s="11"/>
      <c r="AG52" s="10"/>
      <c r="AH52" s="32"/>
      <c r="AI52" s="11"/>
      <c r="AJ52" s="12"/>
      <c r="AK52" s="36"/>
      <c r="AL52" s="13"/>
      <c r="AM52" s="10"/>
      <c r="AN52" s="32"/>
      <c r="AO52" s="11"/>
      <c r="AP52" s="10"/>
      <c r="AQ52" s="32"/>
      <c r="AR52" s="11"/>
      <c r="AS52" s="10"/>
      <c r="AT52" s="32"/>
      <c r="AU52" s="11"/>
      <c r="AV52" s="10"/>
      <c r="AW52" s="32"/>
      <c r="AX52" s="11"/>
      <c r="AY52" s="10"/>
      <c r="AZ52" s="32"/>
      <c r="BA52" s="11"/>
      <c r="BB52" s="10"/>
      <c r="BC52" s="32"/>
      <c r="BD52" s="11"/>
      <c r="BE52" s="10"/>
      <c r="BF52" s="32"/>
      <c r="BG52" s="11"/>
      <c r="BH52" s="10"/>
      <c r="BI52" s="32"/>
      <c r="BJ52" s="11"/>
      <c r="BK52" s="24">
        <v>45256</v>
      </c>
      <c r="BL52" s="41">
        <v>41</v>
      </c>
      <c r="BM52">
        <f t="shared" si="2"/>
        <v>0</v>
      </c>
      <c r="BN52">
        <f t="shared" si="6"/>
        <v>36</v>
      </c>
      <c r="BO52">
        <f t="shared" si="7"/>
        <v>36</v>
      </c>
      <c r="BP52">
        <f t="shared" si="3"/>
        <v>0</v>
      </c>
      <c r="BQ52">
        <f t="shared" si="4"/>
        <v>4</v>
      </c>
      <c r="BR52">
        <f t="shared" si="5"/>
        <v>0</v>
      </c>
    </row>
    <row r="53" spans="1:71">
      <c r="A53">
        <f t="shared" si="8"/>
        <v>8</v>
      </c>
      <c r="B53" s="151"/>
      <c r="C53" s="10"/>
      <c r="D53" s="32"/>
      <c r="E53" s="11"/>
      <c r="F53" s="10">
        <v>-10</v>
      </c>
      <c r="G53" s="32">
        <v>7</v>
      </c>
      <c r="H53" s="11">
        <v>10</v>
      </c>
      <c r="I53" s="10">
        <v>10</v>
      </c>
      <c r="J53" s="32">
        <v>10</v>
      </c>
      <c r="K53" s="11">
        <v>7</v>
      </c>
      <c r="L53" s="10"/>
      <c r="M53" s="32"/>
      <c r="N53" s="11"/>
      <c r="O53" s="10"/>
      <c r="P53" s="32"/>
      <c r="Q53" s="11"/>
      <c r="R53" s="10">
        <v>10</v>
      </c>
      <c r="S53" s="32">
        <v>10</v>
      </c>
      <c r="T53" s="11">
        <v>7</v>
      </c>
      <c r="U53" s="10"/>
      <c r="V53" s="32"/>
      <c r="W53" s="11"/>
      <c r="X53" s="10">
        <v>-10</v>
      </c>
      <c r="Y53" s="32">
        <v>7</v>
      </c>
      <c r="Z53" s="11">
        <v>10</v>
      </c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10"/>
      <c r="AQ53" s="32"/>
      <c r="AR53" s="11"/>
      <c r="AS53" s="10"/>
      <c r="AT53" s="32"/>
      <c r="AU53" s="11"/>
      <c r="AV53" s="10"/>
      <c r="AW53" s="32"/>
      <c r="AX53" s="11"/>
      <c r="AY53" s="10"/>
      <c r="AZ53" s="32"/>
      <c r="BA53" s="11"/>
      <c r="BB53" s="10"/>
      <c r="BC53" s="32"/>
      <c r="BD53" s="11"/>
      <c r="BE53" s="10"/>
      <c r="BF53" s="32"/>
      <c r="BG53" s="11"/>
      <c r="BH53" s="10"/>
      <c r="BI53" s="32"/>
      <c r="BJ53" s="11"/>
      <c r="BK53" s="24">
        <v>45256</v>
      </c>
      <c r="BL53" s="41">
        <v>41</v>
      </c>
      <c r="BM53">
        <f t="shared" si="2"/>
        <v>0</v>
      </c>
      <c r="BN53">
        <f t="shared" si="6"/>
        <v>34</v>
      </c>
      <c r="BO53">
        <f t="shared" si="7"/>
        <v>34</v>
      </c>
      <c r="BP53">
        <f t="shared" si="3"/>
        <v>0</v>
      </c>
      <c r="BQ53">
        <f t="shared" si="4"/>
        <v>4</v>
      </c>
      <c r="BR53">
        <f t="shared" si="5"/>
        <v>0</v>
      </c>
    </row>
    <row r="54" spans="1:71">
      <c r="A54">
        <f t="shared" si="8"/>
        <v>9</v>
      </c>
      <c r="B54" s="151">
        <v>10</v>
      </c>
      <c r="C54" s="10"/>
      <c r="D54" s="32"/>
      <c r="E54" s="11"/>
      <c r="F54" s="10">
        <v>10</v>
      </c>
      <c r="G54" s="32">
        <v>10</v>
      </c>
      <c r="H54" s="11">
        <v>2</v>
      </c>
      <c r="I54" s="10">
        <v>-10</v>
      </c>
      <c r="J54" s="32">
        <v>2</v>
      </c>
      <c r="K54" s="11">
        <v>10</v>
      </c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/>
      <c r="AN54" s="32"/>
      <c r="AO54" s="11"/>
      <c r="AP54" s="10"/>
      <c r="AQ54" s="32"/>
      <c r="AR54" s="11"/>
      <c r="AS54" s="10"/>
      <c r="AT54" s="32"/>
      <c r="AU54" s="11"/>
      <c r="AV54" s="10"/>
      <c r="AW54" s="32"/>
      <c r="AX54" s="11"/>
      <c r="AY54" s="10"/>
      <c r="AZ54" s="32"/>
      <c r="BA54" s="11"/>
      <c r="BB54" s="10">
        <v>-10</v>
      </c>
      <c r="BC54" s="32">
        <v>2</v>
      </c>
      <c r="BD54" s="11">
        <v>10</v>
      </c>
      <c r="BE54" s="10"/>
      <c r="BF54" s="32"/>
      <c r="BG54" s="11"/>
      <c r="BH54" s="10"/>
      <c r="BI54" s="32"/>
      <c r="BJ54" s="11"/>
      <c r="BK54" s="362">
        <v>45266</v>
      </c>
      <c r="BL54" s="356">
        <v>47</v>
      </c>
      <c r="BM54">
        <f t="shared" si="2"/>
        <v>0</v>
      </c>
      <c r="BN54">
        <f t="shared" si="6"/>
        <v>14</v>
      </c>
      <c r="BO54">
        <f t="shared" si="7"/>
        <v>22</v>
      </c>
      <c r="BP54">
        <f t="shared" si="3"/>
        <v>-8</v>
      </c>
      <c r="BQ54">
        <f t="shared" si="4"/>
        <v>3</v>
      </c>
      <c r="BR54">
        <f t="shared" si="5"/>
        <v>0</v>
      </c>
      <c r="BS54" s="41">
        <f>+BL54+1</f>
        <v>48</v>
      </c>
    </row>
    <row r="55" spans="1:71">
      <c r="A55">
        <f t="shared" si="8"/>
        <v>10</v>
      </c>
      <c r="B55" s="151">
        <v>-10</v>
      </c>
      <c r="C55" s="10"/>
      <c r="D55" s="32"/>
      <c r="E55" s="11"/>
      <c r="F55" s="10">
        <v>10</v>
      </c>
      <c r="G55" s="32">
        <v>10</v>
      </c>
      <c r="H55" s="11">
        <v>7</v>
      </c>
      <c r="I55" s="10">
        <v>10</v>
      </c>
      <c r="J55" s="32">
        <v>10</v>
      </c>
      <c r="K55" s="11">
        <v>7</v>
      </c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/>
      <c r="AR55" s="11"/>
      <c r="AS55" s="10"/>
      <c r="AT55" s="32"/>
      <c r="AU55" s="11"/>
      <c r="AV55" s="10"/>
      <c r="AW55" s="32"/>
      <c r="AX55" s="11"/>
      <c r="AY55" s="10"/>
      <c r="AZ55" s="32"/>
      <c r="BA55" s="11"/>
      <c r="BB55" s="10">
        <v>-10</v>
      </c>
      <c r="BC55" s="32">
        <v>7</v>
      </c>
      <c r="BD55" s="11">
        <v>10</v>
      </c>
      <c r="BE55" s="10"/>
      <c r="BF55" s="32"/>
      <c r="BG55" s="11"/>
      <c r="BH55" s="10"/>
      <c r="BI55" s="32"/>
      <c r="BJ55" s="11"/>
      <c r="BK55" s="362">
        <v>45266</v>
      </c>
      <c r="BL55" s="356">
        <v>47</v>
      </c>
      <c r="BM55">
        <f t="shared" si="2"/>
        <v>0</v>
      </c>
      <c r="BN55">
        <f t="shared" si="6"/>
        <v>27</v>
      </c>
      <c r="BO55">
        <f t="shared" si="7"/>
        <v>24</v>
      </c>
      <c r="BP55">
        <f t="shared" si="3"/>
        <v>3</v>
      </c>
      <c r="BQ55">
        <f t="shared" si="4"/>
        <v>3</v>
      </c>
      <c r="BR55">
        <f t="shared" si="5"/>
        <v>0</v>
      </c>
      <c r="BS55" s="41">
        <f t="shared" ref="BS55:BS60" si="9">+BL55+1</f>
        <v>48</v>
      </c>
    </row>
    <row r="56" spans="1:71">
      <c r="A56">
        <f t="shared" si="8"/>
        <v>11</v>
      </c>
      <c r="B56" s="151">
        <v>-10</v>
      </c>
      <c r="C56" s="10"/>
      <c r="D56" s="32"/>
      <c r="E56" s="11"/>
      <c r="F56" s="10">
        <v>10</v>
      </c>
      <c r="G56" s="32">
        <v>11</v>
      </c>
      <c r="H56" s="11">
        <v>3</v>
      </c>
      <c r="I56" s="10">
        <v>10</v>
      </c>
      <c r="J56" s="32">
        <v>11</v>
      </c>
      <c r="K56" s="11">
        <v>3</v>
      </c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10"/>
      <c r="AQ56" s="32"/>
      <c r="AR56" s="11"/>
      <c r="AS56" s="10"/>
      <c r="AT56" s="32"/>
      <c r="AU56" s="11"/>
      <c r="AV56" s="10"/>
      <c r="AW56" s="32"/>
      <c r="AX56" s="11"/>
      <c r="AY56" s="10"/>
      <c r="AZ56" s="32"/>
      <c r="BA56" s="11"/>
      <c r="BB56" s="10">
        <v>-10</v>
      </c>
      <c r="BC56" s="32">
        <v>3</v>
      </c>
      <c r="BD56" s="11">
        <v>11</v>
      </c>
      <c r="BE56" s="10"/>
      <c r="BF56" s="32"/>
      <c r="BG56" s="11"/>
      <c r="BH56" s="10"/>
      <c r="BI56" s="32"/>
      <c r="BJ56" s="11"/>
      <c r="BK56" s="362">
        <v>45266</v>
      </c>
      <c r="BL56" s="356">
        <v>47</v>
      </c>
      <c r="BM56">
        <f t="shared" si="2"/>
        <v>0</v>
      </c>
      <c r="BN56">
        <f t="shared" si="6"/>
        <v>25</v>
      </c>
      <c r="BO56">
        <f t="shared" si="7"/>
        <v>17</v>
      </c>
      <c r="BP56">
        <f t="shared" si="3"/>
        <v>8</v>
      </c>
      <c r="BQ56">
        <f t="shared" si="4"/>
        <v>3</v>
      </c>
      <c r="BR56">
        <f t="shared" si="5"/>
        <v>0</v>
      </c>
      <c r="BS56" s="41">
        <f t="shared" si="9"/>
        <v>48</v>
      </c>
    </row>
    <row r="57" spans="1:71">
      <c r="A57">
        <f t="shared" si="8"/>
        <v>12</v>
      </c>
      <c r="B57" s="151">
        <v>-10</v>
      </c>
      <c r="C57" s="10"/>
      <c r="D57" s="32"/>
      <c r="E57" s="11"/>
      <c r="F57" s="10">
        <v>10</v>
      </c>
      <c r="G57" s="32">
        <v>11</v>
      </c>
      <c r="H57" s="11">
        <v>9</v>
      </c>
      <c r="I57" s="10">
        <v>-10</v>
      </c>
      <c r="J57" s="32">
        <v>9</v>
      </c>
      <c r="K57" s="11">
        <v>11</v>
      </c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10"/>
      <c r="AQ57" s="32"/>
      <c r="AR57" s="11"/>
      <c r="AS57" s="10"/>
      <c r="AT57" s="32"/>
      <c r="AU57" s="11"/>
      <c r="AV57" s="10">
        <v>10</v>
      </c>
      <c r="AW57" s="32">
        <v>11</v>
      </c>
      <c r="AX57" s="11">
        <v>9</v>
      </c>
      <c r="AY57" s="10"/>
      <c r="AZ57" s="32"/>
      <c r="BA57" s="11"/>
      <c r="BB57" s="10"/>
      <c r="BC57" s="32"/>
      <c r="BD57" s="11"/>
      <c r="BE57" s="10"/>
      <c r="BF57" s="32"/>
      <c r="BG57" s="11"/>
      <c r="BH57" s="10"/>
      <c r="BI57" s="32"/>
      <c r="BJ57" s="11"/>
      <c r="BK57" s="362">
        <v>45266</v>
      </c>
      <c r="BL57" s="356">
        <v>47</v>
      </c>
      <c r="BM57">
        <f t="shared" si="2"/>
        <v>0</v>
      </c>
      <c r="BN57">
        <f t="shared" si="6"/>
        <v>31</v>
      </c>
      <c r="BO57">
        <f t="shared" si="7"/>
        <v>29</v>
      </c>
      <c r="BP57">
        <f t="shared" si="3"/>
        <v>2</v>
      </c>
      <c r="BQ57">
        <f t="shared" si="4"/>
        <v>3</v>
      </c>
      <c r="BR57">
        <f t="shared" si="5"/>
        <v>0</v>
      </c>
      <c r="BS57" s="41">
        <f t="shared" si="9"/>
        <v>48</v>
      </c>
    </row>
    <row r="58" spans="1:71">
      <c r="A58">
        <f t="shared" si="8"/>
        <v>13</v>
      </c>
      <c r="B58" s="151">
        <v>10</v>
      </c>
      <c r="C58" s="10"/>
      <c r="D58" s="32"/>
      <c r="E58" s="11"/>
      <c r="F58" s="10">
        <v>10</v>
      </c>
      <c r="G58" s="32">
        <v>11</v>
      </c>
      <c r="H58" s="11">
        <v>5</v>
      </c>
      <c r="I58" s="10">
        <v>-10</v>
      </c>
      <c r="J58" s="32">
        <v>5</v>
      </c>
      <c r="K58" s="11">
        <v>11</v>
      </c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S58" s="10"/>
      <c r="AT58" s="32"/>
      <c r="AU58" s="11"/>
      <c r="AV58" s="10">
        <v>-10</v>
      </c>
      <c r="AW58" s="32">
        <v>5</v>
      </c>
      <c r="AX58" s="11">
        <v>11</v>
      </c>
      <c r="AY58" s="10"/>
      <c r="AZ58" s="32"/>
      <c r="BA58" s="11"/>
      <c r="BB58" s="10"/>
      <c r="BC58" s="32"/>
      <c r="BD58" s="11"/>
      <c r="BE58" s="10"/>
      <c r="BF58" s="32"/>
      <c r="BG58" s="11"/>
      <c r="BH58" s="10"/>
      <c r="BI58" s="32"/>
      <c r="BJ58" s="11"/>
      <c r="BK58" s="363">
        <v>45287</v>
      </c>
      <c r="BL58" s="356">
        <v>57</v>
      </c>
      <c r="BM58">
        <f t="shared" si="2"/>
        <v>0</v>
      </c>
      <c r="BN58">
        <f t="shared" si="6"/>
        <v>21</v>
      </c>
      <c r="BO58">
        <f t="shared" si="7"/>
        <v>27</v>
      </c>
      <c r="BP58">
        <f t="shared" si="3"/>
        <v>-6</v>
      </c>
      <c r="BQ58">
        <f t="shared" si="4"/>
        <v>3</v>
      </c>
      <c r="BR58">
        <f t="shared" si="5"/>
        <v>0</v>
      </c>
      <c r="BS58" s="41">
        <f t="shared" si="9"/>
        <v>58</v>
      </c>
    </row>
    <row r="59" spans="1:71">
      <c r="A59">
        <f t="shared" si="8"/>
        <v>14</v>
      </c>
      <c r="B59" s="151">
        <v>10</v>
      </c>
      <c r="C59" s="10"/>
      <c r="D59" s="32"/>
      <c r="E59" s="11"/>
      <c r="F59" s="10">
        <v>-10</v>
      </c>
      <c r="G59" s="32">
        <v>1</v>
      </c>
      <c r="H59" s="11">
        <v>7</v>
      </c>
      <c r="I59" s="10">
        <v>10</v>
      </c>
      <c r="J59" s="32">
        <v>7</v>
      </c>
      <c r="K59" s="11">
        <v>1</v>
      </c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10"/>
      <c r="AQ59" s="32"/>
      <c r="AR59" s="11"/>
      <c r="AS59" s="10"/>
      <c r="AT59" s="32"/>
      <c r="AU59" s="11"/>
      <c r="AV59" s="10">
        <v>-10</v>
      </c>
      <c r="AW59" s="32">
        <v>1</v>
      </c>
      <c r="AX59" s="11">
        <v>7</v>
      </c>
      <c r="AY59" s="10"/>
      <c r="AZ59" s="32"/>
      <c r="BA59" s="11"/>
      <c r="BB59" s="10"/>
      <c r="BC59" s="32"/>
      <c r="BD59" s="11"/>
      <c r="BE59" s="10"/>
      <c r="BF59" s="32"/>
      <c r="BG59" s="11"/>
      <c r="BH59" s="10"/>
      <c r="BI59" s="32"/>
      <c r="BJ59" s="11"/>
      <c r="BK59" s="362">
        <v>45287</v>
      </c>
      <c r="BL59" s="356">
        <v>57</v>
      </c>
      <c r="BM59">
        <f t="shared" si="2"/>
        <v>0</v>
      </c>
      <c r="BN59">
        <f t="shared" si="6"/>
        <v>9</v>
      </c>
      <c r="BO59">
        <f t="shared" si="7"/>
        <v>15</v>
      </c>
      <c r="BP59">
        <f t="shared" si="3"/>
        <v>-6</v>
      </c>
      <c r="BQ59">
        <f t="shared" si="4"/>
        <v>3</v>
      </c>
      <c r="BR59">
        <f t="shared" si="5"/>
        <v>0</v>
      </c>
      <c r="BS59" s="41">
        <f t="shared" si="9"/>
        <v>58</v>
      </c>
    </row>
    <row r="60" spans="1:71">
      <c r="A60">
        <f t="shared" si="8"/>
        <v>15</v>
      </c>
      <c r="B60" s="151">
        <v>10</v>
      </c>
      <c r="C60" s="10"/>
      <c r="D60" s="32"/>
      <c r="E60" s="11"/>
      <c r="F60" s="10">
        <v>-10</v>
      </c>
      <c r="G60" s="32">
        <v>7</v>
      </c>
      <c r="H60" s="11">
        <v>11</v>
      </c>
      <c r="I60" s="10">
        <v>-10</v>
      </c>
      <c r="J60" s="32">
        <v>7</v>
      </c>
      <c r="K60" s="11">
        <v>11</v>
      </c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10"/>
      <c r="AQ60" s="32"/>
      <c r="AR60" s="11"/>
      <c r="AS60" s="10"/>
      <c r="AT60" s="32"/>
      <c r="AU60" s="11"/>
      <c r="AV60" s="10">
        <v>10</v>
      </c>
      <c r="AW60" s="32">
        <v>11</v>
      </c>
      <c r="AX60" s="11">
        <v>7</v>
      </c>
      <c r="AY60" s="10"/>
      <c r="AZ60" s="32"/>
      <c r="BA60" s="11"/>
      <c r="BB60" s="10"/>
      <c r="BC60" s="32"/>
      <c r="BD60" s="11"/>
      <c r="BE60" s="10"/>
      <c r="BF60" s="32"/>
      <c r="BG60" s="11"/>
      <c r="BH60" s="10"/>
      <c r="BI60" s="32"/>
      <c r="BJ60" s="11"/>
      <c r="BK60" s="364">
        <v>45287</v>
      </c>
      <c r="BL60" s="365">
        <v>57</v>
      </c>
      <c r="BM60">
        <f t="shared" si="2"/>
        <v>0</v>
      </c>
      <c r="BN60">
        <f t="shared" si="6"/>
        <v>25</v>
      </c>
      <c r="BO60">
        <f t="shared" si="7"/>
        <v>29</v>
      </c>
      <c r="BP60">
        <f t="shared" si="3"/>
        <v>-4</v>
      </c>
      <c r="BQ60">
        <f t="shared" si="4"/>
        <v>3</v>
      </c>
      <c r="BR60">
        <f t="shared" si="5"/>
        <v>0</v>
      </c>
      <c r="BS60" s="41">
        <f t="shared" si="9"/>
        <v>58</v>
      </c>
    </row>
    <row r="61" spans="1:71">
      <c r="A61">
        <f t="shared" si="8"/>
        <v>16</v>
      </c>
      <c r="B61" s="151">
        <v>-10</v>
      </c>
      <c r="C61" s="10"/>
      <c r="D61" s="32"/>
      <c r="E61" s="11"/>
      <c r="F61" s="10">
        <v>-10</v>
      </c>
      <c r="G61" s="32">
        <v>5</v>
      </c>
      <c r="H61" s="11">
        <v>10</v>
      </c>
      <c r="I61" s="10">
        <v>10</v>
      </c>
      <c r="J61" s="32">
        <v>10</v>
      </c>
      <c r="K61" s="11">
        <v>5</v>
      </c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10"/>
      <c r="AT61" s="32"/>
      <c r="AU61" s="11"/>
      <c r="AV61" s="10">
        <v>10</v>
      </c>
      <c r="AW61" s="32">
        <v>10</v>
      </c>
      <c r="AX61" s="11">
        <v>5</v>
      </c>
      <c r="AY61" s="10"/>
      <c r="AZ61" s="32"/>
      <c r="BA61" s="11"/>
      <c r="BB61" s="10"/>
      <c r="BC61" s="32"/>
      <c r="BD61" s="11"/>
      <c r="BE61" s="10"/>
      <c r="BF61" s="32"/>
      <c r="BG61" s="11"/>
      <c r="BH61" s="10"/>
      <c r="BI61" s="32"/>
      <c r="BJ61" s="11"/>
      <c r="BK61" s="364">
        <v>45287</v>
      </c>
      <c r="BL61" s="365">
        <v>57</v>
      </c>
      <c r="BM61">
        <f t="shared" si="2"/>
        <v>0</v>
      </c>
      <c r="BN61">
        <f t="shared" si="6"/>
        <v>25</v>
      </c>
      <c r="BO61">
        <f t="shared" si="7"/>
        <v>20</v>
      </c>
      <c r="BP61">
        <f t="shared" si="3"/>
        <v>5</v>
      </c>
      <c r="BQ61">
        <f t="shared" si="4"/>
        <v>3</v>
      </c>
      <c r="BR61">
        <f t="shared" si="5"/>
        <v>0</v>
      </c>
    </row>
    <row r="62" spans="1:71">
      <c r="A62">
        <f t="shared" si="8"/>
        <v>17</v>
      </c>
      <c r="B62" s="151">
        <v>10</v>
      </c>
      <c r="C62" s="10"/>
      <c r="D62" s="32"/>
      <c r="E62" s="11"/>
      <c r="F62" s="10">
        <v>-10</v>
      </c>
      <c r="G62" s="32">
        <v>3</v>
      </c>
      <c r="H62" s="11">
        <v>10</v>
      </c>
      <c r="I62" s="10">
        <v>10</v>
      </c>
      <c r="J62" s="32">
        <v>10</v>
      </c>
      <c r="K62" s="11">
        <v>3</v>
      </c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/>
      <c r="AB62" s="32"/>
      <c r="AC62" s="11"/>
      <c r="AD62" s="10"/>
      <c r="AE62" s="32"/>
      <c r="AF62" s="11"/>
      <c r="AG62" s="10"/>
      <c r="AH62" s="32"/>
      <c r="AI62" s="11"/>
      <c r="AJ62" s="10"/>
      <c r="AK62" s="32"/>
      <c r="AL62" s="11"/>
      <c r="AM62" s="10"/>
      <c r="AN62" s="32"/>
      <c r="AO62" s="11"/>
      <c r="AP62" s="10"/>
      <c r="AQ62" s="32"/>
      <c r="AR62" s="11"/>
      <c r="AS62" s="10"/>
      <c r="AT62" s="32"/>
      <c r="AU62" s="11"/>
      <c r="AV62" s="10">
        <v>-10</v>
      </c>
      <c r="AW62" s="32">
        <v>3</v>
      </c>
      <c r="AX62" s="11">
        <v>10</v>
      </c>
      <c r="AY62" s="10"/>
      <c r="AZ62" s="32"/>
      <c r="BA62" s="11"/>
      <c r="BB62" s="10"/>
      <c r="BC62" s="32"/>
      <c r="BD62" s="11"/>
      <c r="BE62" s="10"/>
      <c r="BF62" s="32"/>
      <c r="BG62" s="11"/>
      <c r="BH62" s="10"/>
      <c r="BI62" s="32"/>
      <c r="BJ62" s="11"/>
      <c r="BK62" s="364">
        <v>45287</v>
      </c>
      <c r="BL62" s="365">
        <v>57</v>
      </c>
      <c r="BM62">
        <f t="shared" si="2"/>
        <v>0</v>
      </c>
      <c r="BN62">
        <f t="shared" si="6"/>
        <v>16</v>
      </c>
      <c r="BO62">
        <f t="shared" si="7"/>
        <v>23</v>
      </c>
      <c r="BP62">
        <f t="shared" si="3"/>
        <v>-7</v>
      </c>
      <c r="BQ62">
        <f t="shared" si="4"/>
        <v>3</v>
      </c>
      <c r="BR62">
        <f t="shared" si="5"/>
        <v>0</v>
      </c>
    </row>
    <row r="63" spans="1:71">
      <c r="A63">
        <f t="shared" si="8"/>
        <v>18</v>
      </c>
      <c r="B63" s="151">
        <v>-10</v>
      </c>
      <c r="C63" s="10"/>
      <c r="D63" s="32"/>
      <c r="E63" s="11"/>
      <c r="F63" s="10">
        <v>10</v>
      </c>
      <c r="G63" s="32">
        <v>10</v>
      </c>
      <c r="H63" s="11">
        <v>0</v>
      </c>
      <c r="I63" s="10">
        <v>10</v>
      </c>
      <c r="J63" s="32">
        <v>10</v>
      </c>
      <c r="K63" s="11">
        <v>0</v>
      </c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/>
      <c r="AB63" s="32"/>
      <c r="AC63" s="11"/>
      <c r="AD63" s="10"/>
      <c r="AE63" s="32"/>
      <c r="AF63" s="11"/>
      <c r="AG63" s="10"/>
      <c r="AH63" s="32"/>
      <c r="AI63" s="11"/>
      <c r="AJ63" s="10"/>
      <c r="AK63" s="32"/>
      <c r="AL63" s="11"/>
      <c r="AM63" s="10"/>
      <c r="AN63" s="32"/>
      <c r="AO63" s="11"/>
      <c r="AP63" s="10"/>
      <c r="AQ63" s="32"/>
      <c r="AR63" s="11"/>
      <c r="AS63" s="10"/>
      <c r="AT63" s="32"/>
      <c r="AU63" s="11"/>
      <c r="AV63" s="10">
        <v>-10</v>
      </c>
      <c r="AW63" s="32">
        <v>0</v>
      </c>
      <c r="AX63" s="11">
        <v>10</v>
      </c>
      <c r="AY63" s="10"/>
      <c r="AZ63" s="32"/>
      <c r="BA63" s="11"/>
      <c r="BB63" s="10"/>
      <c r="BC63" s="32"/>
      <c r="BD63" s="11"/>
      <c r="BE63" s="10"/>
      <c r="BF63" s="32"/>
      <c r="BG63" s="11"/>
      <c r="BH63" s="10"/>
      <c r="BI63" s="32"/>
      <c r="BJ63" s="11"/>
      <c r="BK63" s="362">
        <v>45287</v>
      </c>
      <c r="BL63" s="366">
        <v>57</v>
      </c>
      <c r="BM63">
        <f t="shared" si="2"/>
        <v>0</v>
      </c>
      <c r="BN63">
        <f t="shared" si="6"/>
        <v>20</v>
      </c>
      <c r="BO63">
        <f t="shared" si="7"/>
        <v>10</v>
      </c>
      <c r="BP63">
        <f t="shared" si="3"/>
        <v>10</v>
      </c>
      <c r="BQ63">
        <f t="shared" si="4"/>
        <v>3</v>
      </c>
      <c r="BR63">
        <f t="shared" si="5"/>
        <v>0</v>
      </c>
    </row>
    <row r="64" spans="1:71">
      <c r="A64">
        <f t="shared" si="8"/>
        <v>19</v>
      </c>
      <c r="B64" s="151"/>
      <c r="C64" s="10"/>
      <c r="D64" s="32"/>
      <c r="E64" s="11"/>
      <c r="F64" s="10">
        <v>10</v>
      </c>
      <c r="G64" s="32">
        <v>10</v>
      </c>
      <c r="H64" s="11">
        <v>7</v>
      </c>
      <c r="I64" s="10">
        <v>10</v>
      </c>
      <c r="J64" s="32">
        <v>10</v>
      </c>
      <c r="K64" s="11">
        <v>7</v>
      </c>
      <c r="L64" s="10"/>
      <c r="M64" s="32"/>
      <c r="N64" s="11"/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/>
      <c r="AB64" s="32"/>
      <c r="AC64" s="11"/>
      <c r="AD64" s="10"/>
      <c r="AE64" s="32"/>
      <c r="AF64" s="11"/>
      <c r="AG64" s="10"/>
      <c r="AH64" s="32"/>
      <c r="AI64" s="11"/>
      <c r="AJ64" s="10"/>
      <c r="AK64" s="32"/>
      <c r="AL64" s="11"/>
      <c r="AM64" s="10"/>
      <c r="AN64" s="32"/>
      <c r="AO64" s="11"/>
      <c r="AP64" s="10"/>
      <c r="AQ64" s="32"/>
      <c r="AR64" s="11"/>
      <c r="AS64" s="10"/>
      <c r="AT64" s="32"/>
      <c r="AU64" s="11"/>
      <c r="AV64" s="10"/>
      <c r="AW64" s="32"/>
      <c r="AX64" s="11"/>
      <c r="AY64" s="10"/>
      <c r="AZ64" s="32"/>
      <c r="BA64" s="11"/>
      <c r="BB64" s="10">
        <v>-10</v>
      </c>
      <c r="BC64" s="32">
        <v>7</v>
      </c>
      <c r="BD64" s="11">
        <v>10</v>
      </c>
      <c r="BE64" s="10"/>
      <c r="BF64" s="32"/>
      <c r="BG64" s="11"/>
      <c r="BH64" s="10">
        <v>-10</v>
      </c>
      <c r="BI64" s="32">
        <v>7</v>
      </c>
      <c r="BJ64" s="11">
        <v>10</v>
      </c>
      <c r="BK64" s="364">
        <v>45298</v>
      </c>
      <c r="BL64" s="365">
        <v>65</v>
      </c>
      <c r="BM64">
        <f t="shared" si="2"/>
        <v>0</v>
      </c>
      <c r="BN64">
        <f t="shared" si="6"/>
        <v>34</v>
      </c>
      <c r="BO64">
        <f t="shared" si="7"/>
        <v>34</v>
      </c>
      <c r="BP64">
        <f t="shared" si="3"/>
        <v>0</v>
      </c>
      <c r="BQ64">
        <f t="shared" si="4"/>
        <v>4</v>
      </c>
      <c r="BR64">
        <f t="shared" si="5"/>
        <v>0</v>
      </c>
    </row>
    <row r="65" spans="1:70">
      <c r="A65">
        <f t="shared" si="8"/>
        <v>20</v>
      </c>
      <c r="B65" s="151"/>
      <c r="C65" s="10"/>
      <c r="D65" s="32"/>
      <c r="E65" s="11"/>
      <c r="F65" s="10">
        <v>10</v>
      </c>
      <c r="G65" s="32">
        <v>11</v>
      </c>
      <c r="H65" s="11">
        <v>5</v>
      </c>
      <c r="I65" s="10">
        <v>10</v>
      </c>
      <c r="J65" s="32">
        <v>11</v>
      </c>
      <c r="K65" s="11">
        <v>5</v>
      </c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/>
      <c r="AQ65" s="32"/>
      <c r="AR65" s="11"/>
      <c r="AS65" s="10"/>
      <c r="AT65" s="32"/>
      <c r="AU65" s="11"/>
      <c r="AV65" s="10"/>
      <c r="AW65" s="32"/>
      <c r="AX65" s="11"/>
      <c r="AY65" s="10"/>
      <c r="AZ65" s="32"/>
      <c r="BA65" s="11"/>
      <c r="BB65" s="10">
        <v>-10</v>
      </c>
      <c r="BC65" s="32">
        <v>5</v>
      </c>
      <c r="BD65" s="11">
        <v>11</v>
      </c>
      <c r="BE65" s="10"/>
      <c r="BF65" s="32"/>
      <c r="BG65" s="11"/>
      <c r="BH65" s="10">
        <v>-10</v>
      </c>
      <c r="BI65" s="32">
        <v>5</v>
      </c>
      <c r="BJ65" s="11">
        <v>11</v>
      </c>
      <c r="BK65" s="364">
        <v>45298</v>
      </c>
      <c r="BL65" s="365">
        <v>65</v>
      </c>
      <c r="BM65">
        <f t="shared" si="2"/>
        <v>0</v>
      </c>
      <c r="BN65">
        <f t="shared" si="6"/>
        <v>32</v>
      </c>
      <c r="BO65">
        <f t="shared" si="7"/>
        <v>32</v>
      </c>
      <c r="BP65">
        <f t="shared" si="3"/>
        <v>0</v>
      </c>
      <c r="BQ65">
        <f t="shared" si="4"/>
        <v>4</v>
      </c>
      <c r="BR65">
        <f t="shared" si="5"/>
        <v>0</v>
      </c>
    </row>
    <row r="66" spans="1:70">
      <c r="A66">
        <f t="shared" si="8"/>
        <v>21</v>
      </c>
      <c r="B66" s="151"/>
      <c r="C66" s="10"/>
      <c r="D66" s="32"/>
      <c r="E66" s="11"/>
      <c r="F66" s="10">
        <v>-10</v>
      </c>
      <c r="G66" s="32">
        <v>9</v>
      </c>
      <c r="H66" s="11">
        <v>10</v>
      </c>
      <c r="I66" s="10">
        <v>-10</v>
      </c>
      <c r="J66" s="32">
        <v>9</v>
      </c>
      <c r="K66" s="11">
        <v>10</v>
      </c>
      <c r="L66" s="10"/>
      <c r="M66" s="32"/>
      <c r="N66" s="11"/>
      <c r="O66" s="10"/>
      <c r="P66" s="32"/>
      <c r="Q66" s="11"/>
      <c r="R66" s="10"/>
      <c r="S66" s="32"/>
      <c r="T66" s="11"/>
      <c r="U66" s="10"/>
      <c r="V66" s="32"/>
      <c r="W66" s="11"/>
      <c r="X66" s="10"/>
      <c r="Y66" s="32"/>
      <c r="Z66" s="11"/>
      <c r="AA66" s="10"/>
      <c r="AB66" s="32"/>
      <c r="AC66" s="11"/>
      <c r="AD66" s="10"/>
      <c r="AE66" s="32"/>
      <c r="AF66" s="11"/>
      <c r="AG66" s="10"/>
      <c r="AH66" s="32"/>
      <c r="AI66" s="11"/>
      <c r="AJ66" s="10"/>
      <c r="AK66" s="32"/>
      <c r="AL66" s="11"/>
      <c r="AM66" s="10"/>
      <c r="AN66" s="32"/>
      <c r="AO66" s="11"/>
      <c r="AP66" s="10"/>
      <c r="AQ66" s="32"/>
      <c r="AR66" s="11"/>
      <c r="AS66" s="10"/>
      <c r="AT66" s="32"/>
      <c r="AU66" s="11"/>
      <c r="AV66" s="10"/>
      <c r="AW66" s="32"/>
      <c r="AX66" s="11"/>
      <c r="AY66" s="10"/>
      <c r="AZ66" s="32"/>
      <c r="BA66" s="11"/>
      <c r="BB66" s="10">
        <v>10</v>
      </c>
      <c r="BC66" s="32">
        <v>10</v>
      </c>
      <c r="BD66" s="11">
        <v>9</v>
      </c>
      <c r="BE66" s="10"/>
      <c r="BF66" s="32"/>
      <c r="BG66" s="11"/>
      <c r="BH66" s="10">
        <v>10</v>
      </c>
      <c r="BI66" s="32">
        <v>10</v>
      </c>
      <c r="BJ66" s="11">
        <v>9</v>
      </c>
      <c r="BK66" s="364">
        <v>45298</v>
      </c>
      <c r="BL66" s="365">
        <v>65</v>
      </c>
      <c r="BM66">
        <f t="shared" si="2"/>
        <v>0</v>
      </c>
      <c r="BN66">
        <f t="shared" si="6"/>
        <v>38</v>
      </c>
      <c r="BO66">
        <f t="shared" si="7"/>
        <v>38</v>
      </c>
      <c r="BP66">
        <f t="shared" si="3"/>
        <v>0</v>
      </c>
      <c r="BQ66">
        <f t="shared" si="4"/>
        <v>4</v>
      </c>
      <c r="BR66">
        <f t="shared" si="5"/>
        <v>0</v>
      </c>
    </row>
    <row r="67" spans="1:70">
      <c r="A67">
        <f t="shared" si="8"/>
        <v>22</v>
      </c>
      <c r="B67" s="151"/>
      <c r="C67" s="12"/>
      <c r="D67" s="36"/>
      <c r="E67" s="13"/>
      <c r="F67" s="12">
        <v>-10</v>
      </c>
      <c r="G67" s="36">
        <v>5</v>
      </c>
      <c r="H67" s="13">
        <v>11</v>
      </c>
      <c r="I67" s="12">
        <v>10</v>
      </c>
      <c r="J67" s="36">
        <v>11</v>
      </c>
      <c r="K67" s="13">
        <v>5</v>
      </c>
      <c r="L67" s="12"/>
      <c r="M67" s="36"/>
      <c r="N67" s="13"/>
      <c r="O67" s="12"/>
      <c r="P67" s="36"/>
      <c r="Q67" s="13"/>
      <c r="R67" s="12"/>
      <c r="S67" s="36"/>
      <c r="T67" s="13"/>
      <c r="U67" s="12"/>
      <c r="V67" s="36"/>
      <c r="W67" s="13"/>
      <c r="X67" s="12"/>
      <c r="Y67" s="36"/>
      <c r="Z67" s="13"/>
      <c r="AA67" s="12"/>
      <c r="AB67" s="36"/>
      <c r="AC67" s="13"/>
      <c r="AD67" s="12"/>
      <c r="AE67" s="36"/>
      <c r="AF67" s="13"/>
      <c r="AG67" s="12"/>
      <c r="AH67" s="36"/>
      <c r="AI67" s="13"/>
      <c r="AJ67" s="12"/>
      <c r="AK67" s="36"/>
      <c r="AL67" s="13"/>
      <c r="AM67" s="12"/>
      <c r="AN67" s="36"/>
      <c r="AO67" s="13"/>
      <c r="AP67" s="10"/>
      <c r="AQ67" s="32"/>
      <c r="AR67" s="11"/>
      <c r="AS67" s="12"/>
      <c r="AT67" s="36"/>
      <c r="AU67" s="13"/>
      <c r="AV67" s="12"/>
      <c r="AW67" s="36"/>
      <c r="AX67" s="13"/>
      <c r="AY67" s="12"/>
      <c r="AZ67" s="36"/>
      <c r="BA67" s="13"/>
      <c r="BB67" s="12">
        <v>10</v>
      </c>
      <c r="BC67" s="36">
        <v>11</v>
      </c>
      <c r="BD67" s="13">
        <v>5</v>
      </c>
      <c r="BE67" s="12"/>
      <c r="BF67" s="36"/>
      <c r="BG67" s="13"/>
      <c r="BH67" s="12">
        <v>-10</v>
      </c>
      <c r="BI67" s="36">
        <v>5</v>
      </c>
      <c r="BJ67" s="13">
        <v>11</v>
      </c>
      <c r="BK67" s="362">
        <v>45298</v>
      </c>
      <c r="BL67" s="366">
        <v>65</v>
      </c>
      <c r="BM67">
        <f t="shared" si="2"/>
        <v>0</v>
      </c>
      <c r="BN67">
        <f t="shared" si="6"/>
        <v>32</v>
      </c>
      <c r="BO67">
        <f t="shared" si="7"/>
        <v>32</v>
      </c>
      <c r="BP67">
        <f t="shared" si="3"/>
        <v>0</v>
      </c>
      <c r="BQ67">
        <f t="shared" si="4"/>
        <v>4</v>
      </c>
      <c r="BR67">
        <f t="shared" si="5"/>
        <v>0</v>
      </c>
    </row>
    <row r="68" spans="1:70">
      <c r="A68">
        <f t="shared" si="8"/>
        <v>23</v>
      </c>
      <c r="B68" s="151">
        <v>10</v>
      </c>
      <c r="C68" s="10"/>
      <c r="D68" s="32"/>
      <c r="E68" s="11"/>
      <c r="F68" s="10">
        <v>10</v>
      </c>
      <c r="G68" s="32">
        <v>11</v>
      </c>
      <c r="H68" s="11">
        <v>5</v>
      </c>
      <c r="I68" s="10">
        <v>-10</v>
      </c>
      <c r="J68" s="32">
        <v>5</v>
      </c>
      <c r="K68" s="11">
        <v>11</v>
      </c>
      <c r="L68" s="10"/>
      <c r="M68" s="32"/>
      <c r="N68" s="11"/>
      <c r="O68" s="10"/>
      <c r="P68" s="32"/>
      <c r="Q68" s="11"/>
      <c r="R68" s="10"/>
      <c r="S68" s="32"/>
      <c r="T68" s="11"/>
      <c r="U68" s="12"/>
      <c r="V68" s="36"/>
      <c r="W68" s="13"/>
      <c r="X68" s="10"/>
      <c r="Y68" s="32"/>
      <c r="Z68" s="11"/>
      <c r="AA68" s="10"/>
      <c r="AB68" s="32"/>
      <c r="AC68" s="11"/>
      <c r="AD68" s="10">
        <v>-10</v>
      </c>
      <c r="AE68" s="32">
        <v>5</v>
      </c>
      <c r="AF68" s="11">
        <v>11</v>
      </c>
      <c r="AG68" s="10"/>
      <c r="AH68" s="32"/>
      <c r="AI68" s="11"/>
      <c r="AJ68" s="10"/>
      <c r="AK68" s="32"/>
      <c r="AL68" s="11"/>
      <c r="AM68" s="10"/>
      <c r="AN68" s="32"/>
      <c r="AO68" s="11"/>
      <c r="AP68" s="10"/>
      <c r="AQ68" s="32"/>
      <c r="AR68" s="11"/>
      <c r="AS68" s="10"/>
      <c r="AT68" s="32"/>
      <c r="AU68" s="11"/>
      <c r="AV68" s="10"/>
      <c r="AW68" s="32"/>
      <c r="AX68" s="11"/>
      <c r="AY68" s="10"/>
      <c r="AZ68" s="32"/>
      <c r="BA68" s="11"/>
      <c r="BB68" s="10"/>
      <c r="BC68" s="32"/>
      <c r="BD68" s="11"/>
      <c r="BE68" s="10"/>
      <c r="BF68" s="32"/>
      <c r="BG68" s="11"/>
      <c r="BH68" s="10"/>
      <c r="BI68" s="32"/>
      <c r="BJ68" s="11"/>
      <c r="BK68" s="362">
        <v>45308</v>
      </c>
      <c r="BL68" s="356">
        <v>72</v>
      </c>
      <c r="BM68">
        <f t="shared" si="2"/>
        <v>0</v>
      </c>
      <c r="BN68">
        <f t="shared" si="6"/>
        <v>21</v>
      </c>
      <c r="BO68">
        <f t="shared" si="7"/>
        <v>27</v>
      </c>
      <c r="BP68">
        <f t="shared" si="3"/>
        <v>-6</v>
      </c>
      <c r="BQ68">
        <f t="shared" si="4"/>
        <v>3</v>
      </c>
      <c r="BR68">
        <f t="shared" si="5"/>
        <v>0</v>
      </c>
    </row>
    <row r="69" spans="1:70">
      <c r="A69">
        <f t="shared" si="8"/>
        <v>24</v>
      </c>
      <c r="B69" s="151">
        <v>-10</v>
      </c>
      <c r="C69" s="10"/>
      <c r="D69" s="32"/>
      <c r="E69" s="11"/>
      <c r="F69" s="10">
        <v>-10</v>
      </c>
      <c r="G69" s="32">
        <v>7</v>
      </c>
      <c r="H69" s="11">
        <v>10</v>
      </c>
      <c r="I69" s="10">
        <v>10</v>
      </c>
      <c r="J69" s="32">
        <v>10</v>
      </c>
      <c r="K69" s="11">
        <v>7</v>
      </c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/>
      <c r="AB69" s="32"/>
      <c r="AC69" s="11"/>
      <c r="AD69" s="10">
        <v>10</v>
      </c>
      <c r="AE69" s="32">
        <v>10</v>
      </c>
      <c r="AF69" s="11">
        <v>7</v>
      </c>
      <c r="AG69" s="10"/>
      <c r="AH69" s="32"/>
      <c r="AI69" s="11"/>
      <c r="AJ69" s="10"/>
      <c r="AK69" s="32"/>
      <c r="AL69" s="11"/>
      <c r="AM69" s="10"/>
      <c r="AN69" s="32"/>
      <c r="AO69" s="11"/>
      <c r="AP69" s="10"/>
      <c r="AQ69" s="32"/>
      <c r="AR69" s="11"/>
      <c r="AS69" s="10"/>
      <c r="AT69" s="32"/>
      <c r="AU69" s="11"/>
      <c r="AV69" s="10"/>
      <c r="AW69" s="32"/>
      <c r="AX69" s="11"/>
      <c r="AY69" s="10"/>
      <c r="AZ69" s="32"/>
      <c r="BA69" s="11"/>
      <c r="BB69" s="10"/>
      <c r="BC69" s="32"/>
      <c r="BD69" s="11"/>
      <c r="BE69" s="10"/>
      <c r="BF69" s="32"/>
      <c r="BG69" s="11"/>
      <c r="BH69" s="10"/>
      <c r="BI69" s="32"/>
      <c r="BJ69" s="11"/>
      <c r="BK69" s="362">
        <v>45308</v>
      </c>
      <c r="BL69" s="356">
        <v>72</v>
      </c>
      <c r="BM69">
        <f t="shared" si="2"/>
        <v>0</v>
      </c>
      <c r="BN69">
        <f t="shared" si="6"/>
        <v>27</v>
      </c>
      <c r="BO69">
        <f t="shared" si="7"/>
        <v>24</v>
      </c>
      <c r="BP69">
        <f t="shared" si="3"/>
        <v>3</v>
      </c>
      <c r="BQ69">
        <f t="shared" si="4"/>
        <v>3</v>
      </c>
      <c r="BR69">
        <f t="shared" si="5"/>
        <v>0</v>
      </c>
    </row>
    <row r="70" spans="1:70">
      <c r="A70">
        <f t="shared" si="8"/>
        <v>25</v>
      </c>
      <c r="B70" s="151">
        <v>10</v>
      </c>
      <c r="C70" s="10"/>
      <c r="D70" s="32"/>
      <c r="E70" s="11"/>
      <c r="F70" s="10">
        <v>-10</v>
      </c>
      <c r="G70" s="32">
        <v>8</v>
      </c>
      <c r="H70" s="11">
        <v>10</v>
      </c>
      <c r="I70" s="10">
        <v>10</v>
      </c>
      <c r="J70" s="32">
        <v>10</v>
      </c>
      <c r="K70" s="11">
        <v>8</v>
      </c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0"/>
      <c r="Y70" s="32"/>
      <c r="Z70" s="11"/>
      <c r="AA70" s="10"/>
      <c r="AB70" s="32"/>
      <c r="AC70" s="11"/>
      <c r="AD70" s="10">
        <v>-10</v>
      </c>
      <c r="AE70" s="32">
        <v>8</v>
      </c>
      <c r="AF70" s="11">
        <v>10</v>
      </c>
      <c r="AG70" s="10"/>
      <c r="AH70" s="32"/>
      <c r="AI70" s="11"/>
      <c r="AJ70" s="10"/>
      <c r="AK70" s="32"/>
      <c r="AL70" s="11"/>
      <c r="AM70" s="10"/>
      <c r="AN70" s="32"/>
      <c r="AO70" s="11"/>
      <c r="AP70" s="10"/>
      <c r="AQ70" s="32"/>
      <c r="AR70" s="11"/>
      <c r="AS70" s="10"/>
      <c r="AT70" s="32"/>
      <c r="AU70" s="11"/>
      <c r="AV70" s="10"/>
      <c r="AW70" s="32"/>
      <c r="AX70" s="11"/>
      <c r="AY70" s="10"/>
      <c r="AZ70" s="32"/>
      <c r="BA70" s="11"/>
      <c r="BB70" s="10"/>
      <c r="BC70" s="32"/>
      <c r="BD70" s="11"/>
      <c r="BE70" s="10"/>
      <c r="BF70" s="32"/>
      <c r="BG70" s="11"/>
      <c r="BH70" s="10"/>
      <c r="BI70" s="32"/>
      <c r="BJ70" s="11"/>
      <c r="BK70" s="362">
        <v>45308</v>
      </c>
      <c r="BL70" s="356">
        <v>72</v>
      </c>
      <c r="BM70">
        <f t="shared" si="2"/>
        <v>0</v>
      </c>
      <c r="BN70">
        <f t="shared" si="6"/>
        <v>26</v>
      </c>
      <c r="BO70">
        <f t="shared" si="7"/>
        <v>28</v>
      </c>
      <c r="BP70">
        <f t="shared" si="3"/>
        <v>-2</v>
      </c>
      <c r="BQ70">
        <f t="shared" si="4"/>
        <v>3</v>
      </c>
      <c r="BR70">
        <f t="shared" si="5"/>
        <v>0</v>
      </c>
    </row>
    <row r="71" spans="1:70">
      <c r="A71">
        <f t="shared" si="8"/>
        <v>26</v>
      </c>
      <c r="B71" s="151">
        <v>10</v>
      </c>
      <c r="C71" s="10"/>
      <c r="D71" s="32"/>
      <c r="E71" s="11"/>
      <c r="F71" s="10">
        <v>-10</v>
      </c>
      <c r="G71" s="32">
        <v>5</v>
      </c>
      <c r="H71" s="11">
        <v>10</v>
      </c>
      <c r="I71" s="10">
        <v>-10</v>
      </c>
      <c r="J71" s="32">
        <v>5</v>
      </c>
      <c r="K71" s="11">
        <v>10</v>
      </c>
      <c r="L71" s="10"/>
      <c r="M71" s="32"/>
      <c r="N71" s="11"/>
      <c r="O71" s="10"/>
      <c r="P71" s="32"/>
      <c r="Q71" s="11"/>
      <c r="R71" s="10"/>
      <c r="S71" s="32"/>
      <c r="T71" s="11"/>
      <c r="U71" s="10"/>
      <c r="V71" s="32"/>
      <c r="W71" s="11"/>
      <c r="X71" s="10"/>
      <c r="Y71" s="32"/>
      <c r="Z71" s="11"/>
      <c r="AA71" s="10"/>
      <c r="AB71" s="32"/>
      <c r="AC71" s="11"/>
      <c r="AD71" s="10">
        <v>10</v>
      </c>
      <c r="AE71" s="32">
        <v>10</v>
      </c>
      <c r="AF71" s="11">
        <v>5</v>
      </c>
      <c r="AG71" s="10"/>
      <c r="AH71" s="32"/>
      <c r="AI71" s="11"/>
      <c r="AJ71" s="10"/>
      <c r="AK71" s="32"/>
      <c r="AL71" s="11"/>
      <c r="AM71" s="10"/>
      <c r="AN71" s="32"/>
      <c r="AO71" s="11"/>
      <c r="AP71" s="10"/>
      <c r="AQ71" s="32"/>
      <c r="AR71" s="11"/>
      <c r="AS71" s="10"/>
      <c r="AT71" s="32"/>
      <c r="AU71" s="11"/>
      <c r="AV71" s="10"/>
      <c r="AW71" s="32"/>
      <c r="AX71" s="11"/>
      <c r="AY71" s="10"/>
      <c r="AZ71" s="32"/>
      <c r="BA71" s="11"/>
      <c r="BB71" s="10"/>
      <c r="BC71" s="32"/>
      <c r="BD71" s="11"/>
      <c r="BE71" s="10"/>
      <c r="BF71" s="32"/>
      <c r="BG71" s="11"/>
      <c r="BH71" s="10"/>
      <c r="BI71" s="32"/>
      <c r="BJ71" s="11"/>
      <c r="BK71" s="362">
        <v>45308</v>
      </c>
      <c r="BL71" s="356">
        <v>72</v>
      </c>
      <c r="BM71">
        <f t="shared" si="2"/>
        <v>0</v>
      </c>
      <c r="BN71">
        <f t="shared" si="6"/>
        <v>20</v>
      </c>
      <c r="BO71">
        <f t="shared" si="7"/>
        <v>25</v>
      </c>
      <c r="BP71">
        <f t="shared" si="3"/>
        <v>-5</v>
      </c>
      <c r="BQ71">
        <f t="shared" si="4"/>
        <v>3</v>
      </c>
      <c r="BR71">
        <f t="shared" si="5"/>
        <v>0</v>
      </c>
    </row>
    <row r="72" spans="1:70">
      <c r="A72">
        <f t="shared" si="8"/>
        <v>27</v>
      </c>
      <c r="B72" s="151">
        <v>10</v>
      </c>
      <c r="C72" s="10"/>
      <c r="D72" s="32"/>
      <c r="E72" s="11"/>
      <c r="F72" s="10">
        <v>10</v>
      </c>
      <c r="G72" s="32">
        <v>10</v>
      </c>
      <c r="H72" s="11">
        <v>5</v>
      </c>
      <c r="I72" s="10">
        <v>-10</v>
      </c>
      <c r="J72" s="32">
        <v>5</v>
      </c>
      <c r="K72" s="11">
        <v>10</v>
      </c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/>
      <c r="AB72" s="32"/>
      <c r="AC72" s="11"/>
      <c r="AD72" s="10">
        <v>-10</v>
      </c>
      <c r="AE72" s="32">
        <v>5</v>
      </c>
      <c r="AF72" s="11">
        <v>10</v>
      </c>
      <c r="AG72" s="10"/>
      <c r="AH72" s="32"/>
      <c r="AI72" s="11"/>
      <c r="AJ72" s="10"/>
      <c r="AK72" s="32"/>
      <c r="AL72" s="11"/>
      <c r="AM72" s="10"/>
      <c r="AN72" s="32"/>
      <c r="AO72" s="11"/>
      <c r="AP72" s="10"/>
      <c r="AQ72" s="32"/>
      <c r="AR72" s="11"/>
      <c r="AS72" s="10"/>
      <c r="AT72" s="32"/>
      <c r="AU72" s="11"/>
      <c r="AV72" s="10"/>
      <c r="AW72" s="32"/>
      <c r="AX72" s="11"/>
      <c r="AY72" s="10"/>
      <c r="AZ72" s="32"/>
      <c r="BA72" s="11"/>
      <c r="BB72" s="10"/>
      <c r="BC72" s="32"/>
      <c r="BD72" s="11"/>
      <c r="BE72" s="10"/>
      <c r="BF72" s="32"/>
      <c r="BG72" s="11"/>
      <c r="BH72" s="10"/>
      <c r="BI72" s="32"/>
      <c r="BJ72" s="11"/>
      <c r="BK72" s="362">
        <v>45308</v>
      </c>
      <c r="BL72" s="356">
        <v>72</v>
      </c>
      <c r="BM72">
        <f t="shared" si="2"/>
        <v>0</v>
      </c>
      <c r="BN72">
        <f t="shared" si="6"/>
        <v>20</v>
      </c>
      <c r="BO72">
        <f t="shared" si="7"/>
        <v>25</v>
      </c>
      <c r="BP72">
        <f t="shared" si="3"/>
        <v>-5</v>
      </c>
      <c r="BQ72">
        <f t="shared" si="4"/>
        <v>3</v>
      </c>
      <c r="BR72">
        <f t="shared" si="5"/>
        <v>0</v>
      </c>
    </row>
    <row r="73" spans="1:70">
      <c r="A73">
        <f t="shared" si="8"/>
        <v>28</v>
      </c>
      <c r="B73" s="151"/>
      <c r="C73" s="10"/>
      <c r="D73" s="32"/>
      <c r="E73" s="11"/>
      <c r="F73" s="10">
        <v>-10</v>
      </c>
      <c r="G73" s="32">
        <v>0</v>
      </c>
      <c r="H73" s="11">
        <v>11</v>
      </c>
      <c r="I73" s="10">
        <v>10</v>
      </c>
      <c r="J73" s="32">
        <v>11</v>
      </c>
      <c r="K73" s="11">
        <v>0</v>
      </c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>
        <v>10</v>
      </c>
      <c r="AB73" s="32">
        <v>11</v>
      </c>
      <c r="AC73" s="11">
        <v>0</v>
      </c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10">
        <v>-10</v>
      </c>
      <c r="AQ73" s="32">
        <v>0</v>
      </c>
      <c r="AR73" s="11">
        <v>11</v>
      </c>
      <c r="AS73" s="10"/>
      <c r="AT73" s="32"/>
      <c r="AU73" s="11"/>
      <c r="AV73" s="10"/>
      <c r="AW73" s="32"/>
      <c r="AX73" s="11"/>
      <c r="AY73" s="10"/>
      <c r="AZ73" s="32"/>
      <c r="BA73" s="11"/>
      <c r="BB73" s="10"/>
      <c r="BC73" s="32"/>
      <c r="BD73" s="11"/>
      <c r="BE73" s="10"/>
      <c r="BF73" s="32"/>
      <c r="BG73" s="11"/>
      <c r="BH73" s="10"/>
      <c r="BI73" s="32"/>
      <c r="BJ73" s="11"/>
      <c r="BK73" s="28">
        <v>45309</v>
      </c>
      <c r="BL73" s="41">
        <v>73</v>
      </c>
      <c r="BM73">
        <f>+BH73+AJ73+AG73+AD73+AA73+X73+U73+R73+O73+L73+I73+F73+C73+AM73+AP73+AS73+AV73+AY73+BB73+B73</f>
        <v>0</v>
      </c>
      <c r="BN73">
        <f t="shared" si="6"/>
        <v>22</v>
      </c>
      <c r="BO73">
        <f t="shared" si="7"/>
        <v>22</v>
      </c>
      <c r="BP73">
        <f t="shared" si="3"/>
        <v>0</v>
      </c>
      <c r="BQ73">
        <f t="shared" si="4"/>
        <v>4</v>
      </c>
      <c r="BR73">
        <f t="shared" si="5"/>
        <v>0</v>
      </c>
    </row>
    <row r="74" spans="1:70">
      <c r="A74">
        <f t="shared" si="8"/>
        <v>29</v>
      </c>
      <c r="B74" s="151"/>
      <c r="C74" s="10"/>
      <c r="D74" s="32"/>
      <c r="E74" s="11"/>
      <c r="F74" s="10">
        <v>10</v>
      </c>
      <c r="G74" s="32">
        <v>10</v>
      </c>
      <c r="H74" s="11">
        <v>6</v>
      </c>
      <c r="I74" s="10">
        <v>10</v>
      </c>
      <c r="J74" s="32">
        <v>10</v>
      </c>
      <c r="K74" s="11">
        <v>6</v>
      </c>
      <c r="L74" s="10"/>
      <c r="M74" s="32"/>
      <c r="N74" s="11"/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/>
      <c r="AE74" s="32"/>
      <c r="AF74" s="11"/>
      <c r="AG74" s="10"/>
      <c r="AH74" s="32"/>
      <c r="AI74" s="11"/>
      <c r="AJ74" s="10"/>
      <c r="AK74" s="32"/>
      <c r="AL74" s="11"/>
      <c r="AM74" s="10"/>
      <c r="AN74" s="32"/>
      <c r="AO74" s="11"/>
      <c r="AP74" s="10"/>
      <c r="AQ74" s="32"/>
      <c r="AR74" s="11"/>
      <c r="AS74" s="10"/>
      <c r="AT74" s="32"/>
      <c r="AU74" s="11"/>
      <c r="AV74" s="10"/>
      <c r="AW74" s="32"/>
      <c r="AX74" s="11"/>
      <c r="AY74" s="10"/>
      <c r="AZ74" s="32"/>
      <c r="BA74" s="11"/>
      <c r="BB74" s="10">
        <v>-10</v>
      </c>
      <c r="BC74" s="32">
        <v>6</v>
      </c>
      <c r="BD74" s="11">
        <v>10</v>
      </c>
      <c r="BE74" s="10"/>
      <c r="BF74" s="32"/>
      <c r="BG74" s="11"/>
      <c r="BH74" s="10">
        <v>-10</v>
      </c>
      <c r="BI74" s="32">
        <v>6</v>
      </c>
      <c r="BJ74" s="11">
        <v>10</v>
      </c>
      <c r="BK74" s="24">
        <v>45315</v>
      </c>
      <c r="BL74" s="41">
        <v>77</v>
      </c>
      <c r="BM74">
        <f t="shared" ref="BM74:BM95" si="10">+BH74+AJ74+AG74+AD74+AA74+X74+U74+R74+O74+L74+I74+F74+C74+AM74+AP74+AS74+AV74+AY74+BB74+B74</f>
        <v>0</v>
      </c>
      <c r="BN74">
        <f t="shared" si="6"/>
        <v>32</v>
      </c>
      <c r="BO74">
        <f t="shared" si="7"/>
        <v>32</v>
      </c>
      <c r="BP74">
        <f t="shared" si="3"/>
        <v>0</v>
      </c>
      <c r="BQ74">
        <f t="shared" si="4"/>
        <v>4</v>
      </c>
      <c r="BR74">
        <f t="shared" si="5"/>
        <v>0</v>
      </c>
    </row>
    <row r="75" spans="1:70">
      <c r="A75">
        <f t="shared" si="8"/>
        <v>30</v>
      </c>
      <c r="B75" s="151"/>
      <c r="C75" s="10"/>
      <c r="D75" s="32"/>
      <c r="E75" s="11"/>
      <c r="F75" s="10">
        <v>10</v>
      </c>
      <c r="G75" s="32">
        <v>10</v>
      </c>
      <c r="H75" s="11">
        <v>3</v>
      </c>
      <c r="I75" s="10">
        <v>10</v>
      </c>
      <c r="J75" s="32">
        <v>10</v>
      </c>
      <c r="K75" s="11">
        <v>3</v>
      </c>
      <c r="L75" s="10"/>
      <c r="M75" s="32"/>
      <c r="N75" s="11"/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/>
      <c r="AE75" s="32"/>
      <c r="AF75" s="11"/>
      <c r="AG75" s="10"/>
      <c r="AH75" s="32"/>
      <c r="AI75" s="11"/>
      <c r="AJ75" s="10"/>
      <c r="AK75" s="32"/>
      <c r="AL75" s="11"/>
      <c r="AM75" s="10"/>
      <c r="AN75" s="32"/>
      <c r="AO75" s="11"/>
      <c r="AP75" s="10"/>
      <c r="AQ75" s="32"/>
      <c r="AR75" s="11"/>
      <c r="AS75" s="10"/>
      <c r="AT75" s="32"/>
      <c r="AU75" s="11"/>
      <c r="AV75" s="10"/>
      <c r="AW75" s="32"/>
      <c r="AX75" s="11"/>
      <c r="AY75" s="10"/>
      <c r="AZ75" s="32"/>
      <c r="BA75" s="11"/>
      <c r="BB75" s="10">
        <v>-10</v>
      </c>
      <c r="BC75" s="32">
        <v>3</v>
      </c>
      <c r="BD75" s="11">
        <v>10</v>
      </c>
      <c r="BE75" s="10"/>
      <c r="BF75" s="32"/>
      <c r="BG75" s="11"/>
      <c r="BH75" s="10">
        <v>-10</v>
      </c>
      <c r="BI75" s="32">
        <v>3</v>
      </c>
      <c r="BJ75" s="11">
        <v>10</v>
      </c>
      <c r="BK75" s="24">
        <v>45315</v>
      </c>
      <c r="BL75" s="41">
        <v>77</v>
      </c>
      <c r="BM75">
        <f t="shared" si="10"/>
        <v>0</v>
      </c>
      <c r="BN75">
        <f t="shared" si="6"/>
        <v>26</v>
      </c>
      <c r="BO75">
        <f t="shared" si="7"/>
        <v>26</v>
      </c>
      <c r="BP75">
        <f t="shared" si="3"/>
        <v>0</v>
      </c>
      <c r="BQ75">
        <f t="shared" si="4"/>
        <v>4</v>
      </c>
      <c r="BR75">
        <f t="shared" si="5"/>
        <v>0</v>
      </c>
    </row>
    <row r="76" spans="1:70">
      <c r="A76">
        <f t="shared" si="8"/>
        <v>31</v>
      </c>
      <c r="B76" s="151"/>
      <c r="C76" s="10"/>
      <c r="D76" s="32"/>
      <c r="E76" s="11"/>
      <c r="F76" s="10">
        <v>-10</v>
      </c>
      <c r="G76" s="32">
        <v>6</v>
      </c>
      <c r="H76" s="11">
        <v>11</v>
      </c>
      <c r="I76" s="10">
        <v>10</v>
      </c>
      <c r="J76" s="32">
        <v>11</v>
      </c>
      <c r="K76" s="11">
        <v>6</v>
      </c>
      <c r="L76" s="10"/>
      <c r="M76" s="32"/>
      <c r="N76" s="11"/>
      <c r="O76" s="10"/>
      <c r="P76" s="32"/>
      <c r="Q76" s="11"/>
      <c r="R76" s="10"/>
      <c r="S76" s="32"/>
      <c r="T76" s="11"/>
      <c r="U76" s="10"/>
      <c r="V76" s="32"/>
      <c r="W76" s="11"/>
      <c r="X76" s="10"/>
      <c r="Y76" s="32"/>
      <c r="Z76" s="11"/>
      <c r="AA76" s="10"/>
      <c r="AB76" s="32"/>
      <c r="AC76" s="11"/>
      <c r="AD76" s="10"/>
      <c r="AE76" s="32"/>
      <c r="AF76" s="11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S76" s="10"/>
      <c r="AT76" s="32"/>
      <c r="AU76" s="11"/>
      <c r="AV76" s="10"/>
      <c r="AW76" s="32"/>
      <c r="AX76" s="11"/>
      <c r="AY76" s="10"/>
      <c r="AZ76" s="32"/>
      <c r="BA76" s="11"/>
      <c r="BB76" s="10">
        <v>-10</v>
      </c>
      <c r="BC76" s="32">
        <v>6</v>
      </c>
      <c r="BD76" s="11">
        <v>11</v>
      </c>
      <c r="BE76" s="10"/>
      <c r="BF76" s="32"/>
      <c r="BG76" s="11"/>
      <c r="BH76" s="10">
        <v>10</v>
      </c>
      <c r="BI76" s="32">
        <v>11</v>
      </c>
      <c r="BJ76" s="11">
        <v>6</v>
      </c>
      <c r="BK76" s="24">
        <v>45315</v>
      </c>
      <c r="BL76" s="41">
        <v>77</v>
      </c>
      <c r="BM76">
        <f t="shared" si="10"/>
        <v>0</v>
      </c>
      <c r="BN76">
        <f t="shared" si="6"/>
        <v>34</v>
      </c>
      <c r="BO76">
        <f t="shared" si="7"/>
        <v>34</v>
      </c>
      <c r="BP76">
        <f t="shared" si="3"/>
        <v>0</v>
      </c>
      <c r="BQ76">
        <f t="shared" si="4"/>
        <v>4</v>
      </c>
      <c r="BR76">
        <f t="shared" si="5"/>
        <v>0</v>
      </c>
    </row>
    <row r="77" spans="1:70">
      <c r="A77">
        <f t="shared" si="8"/>
        <v>32</v>
      </c>
      <c r="B77" s="151"/>
      <c r="C77" s="10"/>
      <c r="D77" s="32"/>
      <c r="E77" s="11"/>
      <c r="F77" s="10">
        <v>-10</v>
      </c>
      <c r="G77" s="32">
        <v>4</v>
      </c>
      <c r="H77" s="11">
        <v>10</v>
      </c>
      <c r="I77" s="10">
        <v>10</v>
      </c>
      <c r="J77" s="32">
        <v>10</v>
      </c>
      <c r="K77" s="11">
        <v>4</v>
      </c>
      <c r="L77" s="10"/>
      <c r="M77" s="32"/>
      <c r="N77" s="11"/>
      <c r="O77" s="10"/>
      <c r="P77" s="112"/>
      <c r="Q77" s="105"/>
      <c r="R77" s="10"/>
      <c r="S77" s="32"/>
      <c r="T77" s="11"/>
      <c r="U77" s="10"/>
      <c r="V77" s="32"/>
      <c r="W77" s="11"/>
      <c r="X77" s="10"/>
      <c r="Y77" s="112"/>
      <c r="Z77" s="105"/>
      <c r="AA77" s="10"/>
      <c r="AB77" s="32"/>
      <c r="AC77" s="11"/>
      <c r="AD77" s="10"/>
      <c r="AE77" s="112"/>
      <c r="AF77" s="105"/>
      <c r="AG77" s="10"/>
      <c r="AH77" s="32"/>
      <c r="AI77" s="11"/>
      <c r="AJ77" s="10"/>
      <c r="AK77" s="32"/>
      <c r="AL77" s="11"/>
      <c r="AM77" s="10"/>
      <c r="AN77" s="32"/>
      <c r="AO77" s="11"/>
      <c r="AP77" s="10"/>
      <c r="AQ77" s="32"/>
      <c r="AR77" s="11"/>
      <c r="AS77" s="10"/>
      <c r="AT77" s="303"/>
      <c r="AU77" s="15"/>
      <c r="AV77" s="10"/>
      <c r="AW77" s="303"/>
      <c r="AX77" s="15"/>
      <c r="AY77" s="10"/>
      <c r="AZ77" s="32"/>
      <c r="BA77" s="11"/>
      <c r="BB77" s="10">
        <v>-10</v>
      </c>
      <c r="BC77" s="32">
        <v>4</v>
      </c>
      <c r="BD77" s="11">
        <v>10</v>
      </c>
      <c r="BE77" s="10"/>
      <c r="BF77" s="32"/>
      <c r="BG77" s="11"/>
      <c r="BH77" s="10">
        <v>10</v>
      </c>
      <c r="BI77" s="32">
        <v>10</v>
      </c>
      <c r="BJ77" s="11">
        <v>4</v>
      </c>
      <c r="BK77" s="28">
        <v>45315</v>
      </c>
      <c r="BL77" s="41">
        <v>77</v>
      </c>
      <c r="BM77">
        <f t="shared" si="10"/>
        <v>0</v>
      </c>
      <c r="BN77">
        <f t="shared" si="6"/>
        <v>28</v>
      </c>
      <c r="BO77">
        <f t="shared" si="7"/>
        <v>28</v>
      </c>
      <c r="BP77">
        <f t="shared" si="3"/>
        <v>0</v>
      </c>
      <c r="BQ77">
        <f t="shared" si="4"/>
        <v>4</v>
      </c>
      <c r="BR77">
        <f t="shared" si="5"/>
        <v>0</v>
      </c>
    </row>
    <row r="78" spans="1:70">
      <c r="A78">
        <f t="shared" si="8"/>
        <v>33</v>
      </c>
      <c r="B78" s="151"/>
      <c r="C78" s="10"/>
      <c r="D78" s="32"/>
      <c r="E78" s="11"/>
      <c r="F78" s="10"/>
      <c r="G78" s="32"/>
      <c r="H78" s="11"/>
      <c r="I78" s="10">
        <v>10</v>
      </c>
      <c r="J78" s="32">
        <v>10</v>
      </c>
      <c r="K78" s="11">
        <v>1</v>
      </c>
      <c r="L78" s="10"/>
      <c r="M78" s="32"/>
      <c r="N78" s="11"/>
      <c r="O78" s="10"/>
      <c r="P78" s="32"/>
      <c r="Q78" s="11"/>
      <c r="R78" s="10">
        <v>-10</v>
      </c>
      <c r="S78" s="32">
        <v>1</v>
      </c>
      <c r="T78" s="11">
        <v>10</v>
      </c>
      <c r="U78" s="10"/>
      <c r="V78" s="32"/>
      <c r="W78" s="11"/>
      <c r="X78" s="10">
        <v>-10</v>
      </c>
      <c r="Y78" s="32">
        <v>1</v>
      </c>
      <c r="Z78" s="11">
        <v>10</v>
      </c>
      <c r="AA78" s="10"/>
      <c r="AB78" s="32"/>
      <c r="AC78" s="11"/>
      <c r="AD78" s="10">
        <v>10</v>
      </c>
      <c r="AE78" s="32">
        <v>10</v>
      </c>
      <c r="AF78" s="11">
        <v>1</v>
      </c>
      <c r="AG78" s="10"/>
      <c r="AH78" s="32"/>
      <c r="AI78" s="11"/>
      <c r="AJ78" s="10"/>
      <c r="AK78" s="32"/>
      <c r="AL78" s="11"/>
      <c r="AM78" s="10"/>
      <c r="AN78" s="32"/>
      <c r="AO78" s="11"/>
      <c r="AP78" s="10"/>
      <c r="AQ78" s="32"/>
      <c r="AR78" s="11"/>
      <c r="AS78" s="10"/>
      <c r="AT78" s="32"/>
      <c r="AU78" s="11"/>
      <c r="AV78" s="10"/>
      <c r="AW78" s="32"/>
      <c r="AX78" s="11"/>
      <c r="AY78" s="10"/>
      <c r="AZ78" s="32"/>
      <c r="BA78" s="11"/>
      <c r="BB78" s="10"/>
      <c r="BC78" s="32"/>
      <c r="BD78" s="11"/>
      <c r="BE78" s="10"/>
      <c r="BF78" s="32"/>
      <c r="BG78" s="11"/>
      <c r="BH78" s="10"/>
      <c r="BI78" s="32"/>
      <c r="BJ78" s="11"/>
      <c r="BK78" s="363">
        <v>45329</v>
      </c>
      <c r="BL78" s="356">
        <v>83</v>
      </c>
      <c r="BM78">
        <f t="shared" si="10"/>
        <v>0</v>
      </c>
      <c r="BN78">
        <f t="shared" si="6"/>
        <v>22</v>
      </c>
      <c r="BO78">
        <f t="shared" si="7"/>
        <v>22</v>
      </c>
      <c r="BP78">
        <f t="shared" si="3"/>
        <v>0</v>
      </c>
      <c r="BQ78">
        <f t="shared" si="4"/>
        <v>4</v>
      </c>
      <c r="BR78">
        <f t="shared" si="5"/>
        <v>0</v>
      </c>
    </row>
    <row r="79" spans="1:70">
      <c r="A79">
        <f t="shared" si="8"/>
        <v>34</v>
      </c>
      <c r="B79" s="151"/>
      <c r="C79" s="10"/>
      <c r="D79" s="32"/>
      <c r="E79" s="11"/>
      <c r="F79" s="10"/>
      <c r="G79" s="32"/>
      <c r="H79" s="11"/>
      <c r="I79" s="10">
        <v>10</v>
      </c>
      <c r="J79" s="32">
        <v>10</v>
      </c>
      <c r="K79" s="11">
        <v>5</v>
      </c>
      <c r="L79" s="10"/>
      <c r="M79" s="32"/>
      <c r="N79" s="11"/>
      <c r="O79" s="10"/>
      <c r="P79" s="32"/>
      <c r="Q79" s="11"/>
      <c r="R79" s="10">
        <v>-10</v>
      </c>
      <c r="S79" s="32">
        <v>5</v>
      </c>
      <c r="T79" s="11">
        <v>10</v>
      </c>
      <c r="U79" s="10"/>
      <c r="V79" s="32"/>
      <c r="W79" s="11"/>
      <c r="X79" s="10">
        <v>-10</v>
      </c>
      <c r="Y79" s="32">
        <v>5</v>
      </c>
      <c r="Z79" s="11">
        <v>10</v>
      </c>
      <c r="AA79" s="10"/>
      <c r="AB79" s="32"/>
      <c r="AC79" s="11"/>
      <c r="AD79" s="10">
        <v>10</v>
      </c>
      <c r="AE79" s="32">
        <v>10</v>
      </c>
      <c r="AF79" s="11">
        <v>5</v>
      </c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S79" s="10"/>
      <c r="AT79" s="32"/>
      <c r="AU79" s="11"/>
      <c r="AV79" s="10"/>
      <c r="AW79" s="32"/>
      <c r="AX79" s="11"/>
      <c r="AY79" s="10"/>
      <c r="AZ79" s="32"/>
      <c r="BA79" s="11"/>
      <c r="BB79" s="10"/>
      <c r="BC79" s="32"/>
      <c r="BD79" s="11"/>
      <c r="BE79" s="10"/>
      <c r="BF79" s="32"/>
      <c r="BG79" s="11"/>
      <c r="BH79" s="10"/>
      <c r="BI79" s="32"/>
      <c r="BJ79" s="11"/>
      <c r="BK79" s="363">
        <v>45329</v>
      </c>
      <c r="BL79" s="356">
        <v>83</v>
      </c>
      <c r="BM79">
        <f t="shared" si="10"/>
        <v>0</v>
      </c>
      <c r="BN79">
        <f t="shared" ref="BN79:BN95" si="11">+BI79+AK79+AH79+AE79+AB79+Y79+V79+S79+P79+M79+J79+G79+D79+AN79+AQ79+AT79+AW79+AZ79+BC79</f>
        <v>30</v>
      </c>
      <c r="BO79">
        <f t="shared" ref="BO79:BO95" si="12">+BJ79+AL79+AI79+AF79+AC79+Z79+W79+T79+Q79+N79+K79+H79+E79+AO79+AR79+AU79+AX79+BA79+BD79</f>
        <v>30</v>
      </c>
      <c r="BP79">
        <f t="shared" si="3"/>
        <v>0</v>
      </c>
      <c r="BQ79">
        <f t="shared" si="4"/>
        <v>4</v>
      </c>
      <c r="BR79">
        <f t="shared" si="5"/>
        <v>0</v>
      </c>
    </row>
    <row r="80" spans="1:70">
      <c r="A80">
        <f t="shared" si="8"/>
        <v>35</v>
      </c>
      <c r="B80" s="151"/>
      <c r="C80" s="10"/>
      <c r="D80" s="32"/>
      <c r="E80" s="11"/>
      <c r="F80" s="10">
        <v>10</v>
      </c>
      <c r="G80" s="32">
        <v>11</v>
      </c>
      <c r="H80" s="11">
        <v>5</v>
      </c>
      <c r="I80" s="10">
        <v>10</v>
      </c>
      <c r="J80" s="32">
        <v>11</v>
      </c>
      <c r="K80" s="11">
        <v>5</v>
      </c>
      <c r="L80" s="10"/>
      <c r="M80" s="32"/>
      <c r="N80" s="11"/>
      <c r="O80" s="10"/>
      <c r="P80" s="32"/>
      <c r="Q80" s="11"/>
      <c r="R80" s="10"/>
      <c r="S80" s="32"/>
      <c r="T80" s="11"/>
      <c r="U80" s="10"/>
      <c r="V80" s="32"/>
      <c r="W80" s="11"/>
      <c r="X80" s="10"/>
      <c r="Y80" s="32"/>
      <c r="Z80" s="11"/>
      <c r="AA80" s="10">
        <v>-10</v>
      </c>
      <c r="AB80" s="32">
        <v>5</v>
      </c>
      <c r="AC80" s="11">
        <v>11</v>
      </c>
      <c r="AD80" s="10"/>
      <c r="AE80" s="32"/>
      <c r="AF80" s="11"/>
      <c r="AG80" s="10"/>
      <c r="AH80" s="32"/>
      <c r="AI80" s="11"/>
      <c r="AJ80" s="10"/>
      <c r="AK80" s="32"/>
      <c r="AL80" s="11"/>
      <c r="AM80" s="10"/>
      <c r="AN80" s="32"/>
      <c r="AO80" s="11"/>
      <c r="AP80" s="10">
        <v>-10</v>
      </c>
      <c r="AQ80" s="32">
        <v>5</v>
      </c>
      <c r="AR80" s="11">
        <v>11</v>
      </c>
      <c r="AS80" s="10"/>
      <c r="AT80" s="32"/>
      <c r="AU80" s="11"/>
      <c r="AV80" s="10"/>
      <c r="AW80" s="32"/>
      <c r="AX80" s="11"/>
      <c r="AY80" s="10"/>
      <c r="AZ80" s="32"/>
      <c r="BA80" s="11"/>
      <c r="BB80" s="10"/>
      <c r="BC80" s="32"/>
      <c r="BD80" s="11"/>
      <c r="BE80" s="10"/>
      <c r="BF80" s="32"/>
      <c r="BG80" s="11"/>
      <c r="BH80" s="10"/>
      <c r="BI80" s="32"/>
      <c r="BJ80" s="11"/>
      <c r="BK80" s="24">
        <v>45351</v>
      </c>
      <c r="BL80" s="41">
        <v>92</v>
      </c>
      <c r="BM80">
        <f t="shared" si="10"/>
        <v>0</v>
      </c>
      <c r="BN80">
        <f t="shared" si="11"/>
        <v>32</v>
      </c>
      <c r="BO80">
        <f t="shared" si="12"/>
        <v>32</v>
      </c>
      <c r="BP80">
        <f t="shared" si="3"/>
        <v>0</v>
      </c>
      <c r="BQ80">
        <f t="shared" si="4"/>
        <v>4</v>
      </c>
      <c r="BR80">
        <f t="shared" si="5"/>
        <v>0</v>
      </c>
    </row>
    <row r="81" spans="1:70">
      <c r="A81">
        <f t="shared" si="8"/>
        <v>36</v>
      </c>
      <c r="B81" s="151"/>
      <c r="C81" s="10"/>
      <c r="D81" s="32"/>
      <c r="E81" s="11"/>
      <c r="F81" s="10">
        <v>-10</v>
      </c>
      <c r="G81" s="32">
        <v>7</v>
      </c>
      <c r="H81" s="11">
        <v>10</v>
      </c>
      <c r="I81" s="10">
        <v>-10</v>
      </c>
      <c r="J81" s="32">
        <v>7</v>
      </c>
      <c r="K81" s="11">
        <v>10</v>
      </c>
      <c r="L81" s="10"/>
      <c r="M81" s="32"/>
      <c r="N81" s="11"/>
      <c r="O81" s="10"/>
      <c r="P81" s="32"/>
      <c r="Q81" s="11"/>
      <c r="R81" s="10"/>
      <c r="S81" s="32"/>
      <c r="T81" s="11"/>
      <c r="U81" s="10"/>
      <c r="V81" s="32"/>
      <c r="W81" s="11"/>
      <c r="X81" s="10"/>
      <c r="Y81" s="32"/>
      <c r="Z81" s="11"/>
      <c r="AA81" s="10">
        <v>10</v>
      </c>
      <c r="AB81" s="32">
        <v>10</v>
      </c>
      <c r="AC81" s="11">
        <v>7</v>
      </c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10">
        <v>10</v>
      </c>
      <c r="AQ81" s="32">
        <v>10</v>
      </c>
      <c r="AR81" s="11">
        <v>7</v>
      </c>
      <c r="AS81" s="10"/>
      <c r="AT81" s="32"/>
      <c r="AU81" s="11"/>
      <c r="AV81" s="10"/>
      <c r="AW81" s="32"/>
      <c r="AX81" s="11"/>
      <c r="AY81" s="10"/>
      <c r="AZ81" s="32"/>
      <c r="BA81" s="11"/>
      <c r="BB81" s="10"/>
      <c r="BC81" s="32"/>
      <c r="BD81" s="11"/>
      <c r="BE81" s="10"/>
      <c r="BF81" s="32"/>
      <c r="BG81" s="11"/>
      <c r="BH81" s="10"/>
      <c r="BI81" s="32"/>
      <c r="BJ81" s="11"/>
      <c r="BK81" s="28">
        <v>45428</v>
      </c>
      <c r="BL81" s="41">
        <v>135</v>
      </c>
      <c r="BM81">
        <f t="shared" si="10"/>
        <v>0</v>
      </c>
      <c r="BN81">
        <f t="shared" si="11"/>
        <v>34</v>
      </c>
      <c r="BO81">
        <f t="shared" si="12"/>
        <v>34</v>
      </c>
      <c r="BP81">
        <f t="shared" si="3"/>
        <v>0</v>
      </c>
      <c r="BQ81">
        <f t="shared" si="4"/>
        <v>4</v>
      </c>
      <c r="BR81">
        <f t="shared" si="5"/>
        <v>0</v>
      </c>
    </row>
    <row r="82" spans="1:70">
      <c r="A82">
        <f t="shared" si="8"/>
        <v>37</v>
      </c>
      <c r="B82" s="151"/>
      <c r="C82" s="10"/>
      <c r="D82" s="32"/>
      <c r="E82" s="11"/>
      <c r="F82" s="10">
        <v>-10</v>
      </c>
      <c r="G82" s="32">
        <v>7</v>
      </c>
      <c r="H82" s="11">
        <v>10</v>
      </c>
      <c r="I82" s="10">
        <v>10</v>
      </c>
      <c r="J82" s="32">
        <v>10</v>
      </c>
      <c r="K82" s="11">
        <v>7</v>
      </c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>
        <v>10</v>
      </c>
      <c r="AB82" s="32">
        <v>10</v>
      </c>
      <c r="AC82" s="11">
        <v>7</v>
      </c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>
        <v>-10</v>
      </c>
      <c r="AQ82" s="32">
        <v>7</v>
      </c>
      <c r="AR82" s="11">
        <v>10</v>
      </c>
      <c r="AS82" s="10"/>
      <c r="AT82" s="32"/>
      <c r="AU82" s="11"/>
      <c r="AV82" s="10"/>
      <c r="AW82" s="32"/>
      <c r="AX82" s="11"/>
      <c r="AY82" s="10"/>
      <c r="AZ82" s="32"/>
      <c r="BA82" s="11"/>
      <c r="BB82" s="10"/>
      <c r="BC82" s="32"/>
      <c r="BD82" s="11"/>
      <c r="BE82" s="10"/>
      <c r="BF82" s="32"/>
      <c r="BG82" s="11"/>
      <c r="BH82" s="10"/>
      <c r="BI82" s="32"/>
      <c r="BJ82" s="11"/>
      <c r="BK82" s="24">
        <v>45562</v>
      </c>
      <c r="BL82" s="41">
        <v>182</v>
      </c>
      <c r="BM82">
        <f t="shared" si="10"/>
        <v>0</v>
      </c>
      <c r="BN82">
        <f t="shared" si="11"/>
        <v>34</v>
      </c>
      <c r="BO82">
        <f t="shared" si="12"/>
        <v>34</v>
      </c>
      <c r="BP82">
        <f t="shared" si="3"/>
        <v>0</v>
      </c>
      <c r="BQ82">
        <f t="shared" si="4"/>
        <v>4</v>
      </c>
      <c r="BR82">
        <f t="shared" si="5"/>
        <v>0</v>
      </c>
    </row>
    <row r="83" spans="1:70">
      <c r="A83">
        <f t="shared" si="8"/>
        <v>38</v>
      </c>
      <c r="B83" s="151"/>
      <c r="C83" s="10"/>
      <c r="D83" s="32"/>
      <c r="E83" s="11"/>
      <c r="F83" s="10"/>
      <c r="G83" s="32"/>
      <c r="H83" s="11"/>
      <c r="I83" s="10"/>
      <c r="J83" s="32"/>
      <c r="K83" s="11"/>
      <c r="L83" s="10"/>
      <c r="M83" s="32"/>
      <c r="N83" s="11"/>
      <c r="O83" s="10"/>
      <c r="P83" s="32"/>
      <c r="Q83" s="11"/>
      <c r="R83" s="10"/>
      <c r="S83" s="32"/>
      <c r="T83" s="11"/>
      <c r="U83" s="10"/>
      <c r="V83" s="32"/>
      <c r="W83" s="11"/>
      <c r="X83" s="10"/>
      <c r="Y83" s="32"/>
      <c r="Z83" s="11"/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/>
      <c r="AQ83" s="32"/>
      <c r="AR83" s="11"/>
      <c r="AS83" s="10"/>
      <c r="AT83" s="32"/>
      <c r="AU83" s="11"/>
      <c r="AV83" s="10"/>
      <c r="AW83" s="32"/>
      <c r="AX83" s="11"/>
      <c r="AY83" s="10"/>
      <c r="AZ83" s="32"/>
      <c r="BA83" s="11"/>
      <c r="BB83" s="10"/>
      <c r="BC83" s="32"/>
      <c r="BD83" s="11"/>
      <c r="BE83" s="10"/>
      <c r="BF83" s="32"/>
      <c r="BG83" s="11"/>
      <c r="BH83" s="10"/>
      <c r="BI83" s="32"/>
      <c r="BJ83" s="11"/>
      <c r="BL83" s="76"/>
      <c r="BM83">
        <f t="shared" si="10"/>
        <v>0</v>
      </c>
      <c r="BN83">
        <f t="shared" si="11"/>
        <v>0</v>
      </c>
      <c r="BO83">
        <f t="shared" si="12"/>
        <v>0</v>
      </c>
      <c r="BP83">
        <f t="shared" si="3"/>
        <v>0</v>
      </c>
      <c r="BQ83">
        <f t="shared" si="4"/>
        <v>0</v>
      </c>
      <c r="BR83" t="e">
        <f t="shared" si="5"/>
        <v>#DIV/0!</v>
      </c>
    </row>
    <row r="84" spans="1:70">
      <c r="A84">
        <f t="shared" si="8"/>
        <v>39</v>
      </c>
      <c r="B84" s="151"/>
      <c r="C84" s="10"/>
      <c r="D84" s="32"/>
      <c r="E84" s="11"/>
      <c r="F84" s="10"/>
      <c r="G84" s="32"/>
      <c r="H84" s="11"/>
      <c r="I84" s="10"/>
      <c r="J84" s="32"/>
      <c r="K84" s="11"/>
      <c r="L84" s="10"/>
      <c r="M84" s="32"/>
      <c r="N84" s="11"/>
      <c r="O84" s="10"/>
      <c r="P84" s="32"/>
      <c r="Q84" s="11"/>
      <c r="R84" s="10"/>
      <c r="S84" s="32"/>
      <c r="T84" s="11"/>
      <c r="U84" s="10"/>
      <c r="V84" s="32"/>
      <c r="W84" s="11"/>
      <c r="X84" s="10"/>
      <c r="Y84" s="32"/>
      <c r="Z84" s="11"/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/>
      <c r="AQ84" s="32"/>
      <c r="AR84" s="11"/>
      <c r="AS84" s="10"/>
      <c r="AT84" s="32"/>
      <c r="AU84" s="11"/>
      <c r="AV84" s="10"/>
      <c r="AW84" s="32"/>
      <c r="AX84" s="11"/>
      <c r="AY84" s="10"/>
      <c r="AZ84" s="32"/>
      <c r="BA84" s="11"/>
      <c r="BB84" s="10"/>
      <c r="BC84" s="32"/>
      <c r="BD84" s="11"/>
      <c r="BE84" s="10"/>
      <c r="BF84" s="32"/>
      <c r="BG84" s="11"/>
      <c r="BH84" s="10"/>
      <c r="BI84" s="32"/>
      <c r="BJ84" s="11"/>
      <c r="BL84" s="76"/>
      <c r="BM84">
        <f t="shared" si="10"/>
        <v>0</v>
      </c>
      <c r="BN84">
        <f t="shared" si="11"/>
        <v>0</v>
      </c>
      <c r="BO84">
        <f t="shared" si="12"/>
        <v>0</v>
      </c>
      <c r="BP84">
        <f t="shared" si="3"/>
        <v>0</v>
      </c>
      <c r="BQ84">
        <f t="shared" si="4"/>
        <v>0</v>
      </c>
      <c r="BR84" t="e">
        <f t="shared" si="5"/>
        <v>#DIV/0!</v>
      </c>
    </row>
    <row r="85" spans="1:70">
      <c r="A85">
        <f t="shared" si="8"/>
        <v>40</v>
      </c>
      <c r="B85" s="151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S85" s="10"/>
      <c r="AT85" s="32"/>
      <c r="AU85" s="11"/>
      <c r="AV85" s="10"/>
      <c r="AW85" s="32"/>
      <c r="AX85" s="11"/>
      <c r="AY85" s="10"/>
      <c r="AZ85" s="32"/>
      <c r="BA85" s="11"/>
      <c r="BB85" s="10"/>
      <c r="BC85" s="32"/>
      <c r="BD85" s="11"/>
      <c r="BE85" s="10"/>
      <c r="BF85" s="32"/>
      <c r="BG85" s="11"/>
      <c r="BH85" s="10"/>
      <c r="BI85" s="32"/>
      <c r="BJ85" s="11"/>
      <c r="BL85" s="76"/>
      <c r="BM85">
        <f t="shared" si="10"/>
        <v>0</v>
      </c>
      <c r="BN85">
        <f t="shared" si="11"/>
        <v>0</v>
      </c>
      <c r="BO85">
        <f t="shared" si="12"/>
        <v>0</v>
      </c>
      <c r="BP85">
        <f t="shared" si="3"/>
        <v>0</v>
      </c>
      <c r="BQ85">
        <f t="shared" si="4"/>
        <v>0</v>
      </c>
      <c r="BR85" t="e">
        <f t="shared" si="5"/>
        <v>#DIV/0!</v>
      </c>
    </row>
    <row r="86" spans="1:70">
      <c r="A86">
        <f t="shared" si="8"/>
        <v>41</v>
      </c>
      <c r="B86" s="151"/>
      <c r="C86" s="10"/>
      <c r="D86" s="32"/>
      <c r="E86" s="11"/>
      <c r="F86" s="10"/>
      <c r="G86" s="32"/>
      <c r="H86" s="11"/>
      <c r="I86" s="10"/>
      <c r="J86" s="32"/>
      <c r="K86" s="11"/>
      <c r="L86" s="10"/>
      <c r="M86" s="32"/>
      <c r="N86" s="11"/>
      <c r="O86" s="10"/>
      <c r="P86" s="32"/>
      <c r="Q86" s="11"/>
      <c r="R86" s="10"/>
      <c r="S86" s="32"/>
      <c r="T86" s="11"/>
      <c r="U86" s="10"/>
      <c r="V86" s="32"/>
      <c r="W86" s="11"/>
      <c r="X86" s="10"/>
      <c r="Y86" s="32"/>
      <c r="Z86" s="11"/>
      <c r="AA86" s="10"/>
      <c r="AB86" s="32"/>
      <c r="AC86" s="11"/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10"/>
      <c r="AQ86" s="32"/>
      <c r="AR86" s="11"/>
      <c r="AS86" s="10"/>
      <c r="AT86" s="32"/>
      <c r="AU86" s="11"/>
      <c r="AV86" s="10"/>
      <c r="AW86" s="32"/>
      <c r="AX86" s="11"/>
      <c r="AY86" s="10"/>
      <c r="AZ86" s="32"/>
      <c r="BA86" s="11"/>
      <c r="BB86" s="10"/>
      <c r="BC86" s="32"/>
      <c r="BD86" s="11"/>
      <c r="BE86" s="10"/>
      <c r="BF86" s="32"/>
      <c r="BG86" s="11"/>
      <c r="BH86" s="10"/>
      <c r="BI86" s="32"/>
      <c r="BJ86" s="11"/>
      <c r="BL86" s="310"/>
      <c r="BM86">
        <f t="shared" si="10"/>
        <v>0</v>
      </c>
      <c r="BN86">
        <f t="shared" si="11"/>
        <v>0</v>
      </c>
      <c r="BO86">
        <f t="shared" si="12"/>
        <v>0</v>
      </c>
      <c r="BP86">
        <f t="shared" si="3"/>
        <v>0</v>
      </c>
      <c r="BQ86">
        <f t="shared" si="4"/>
        <v>0</v>
      </c>
      <c r="BR86" t="e">
        <f t="shared" si="5"/>
        <v>#DIV/0!</v>
      </c>
    </row>
    <row r="87" spans="1:70">
      <c r="A87">
        <f t="shared" si="8"/>
        <v>42</v>
      </c>
      <c r="B87" s="151"/>
      <c r="C87" s="10"/>
      <c r="D87" s="32"/>
      <c r="E87" s="11"/>
      <c r="F87" s="10"/>
      <c r="G87" s="32"/>
      <c r="H87" s="11"/>
      <c r="I87" s="10"/>
      <c r="J87" s="32"/>
      <c r="K87" s="11"/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/>
      <c r="Y87" s="32"/>
      <c r="Z87" s="11"/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S87" s="10"/>
      <c r="AT87" s="32"/>
      <c r="AU87" s="11"/>
      <c r="AV87" s="10"/>
      <c r="AW87" s="32"/>
      <c r="AX87" s="11"/>
      <c r="AY87" s="10"/>
      <c r="AZ87" s="32"/>
      <c r="BA87" s="11"/>
      <c r="BB87" s="10"/>
      <c r="BC87" s="32"/>
      <c r="BD87" s="11"/>
      <c r="BE87" s="10"/>
      <c r="BF87" s="32"/>
      <c r="BG87" s="11"/>
      <c r="BH87" s="10"/>
      <c r="BI87" s="32"/>
      <c r="BJ87" s="11"/>
      <c r="BL87" s="310"/>
      <c r="BM87">
        <f t="shared" si="10"/>
        <v>0</v>
      </c>
      <c r="BN87">
        <f t="shared" si="11"/>
        <v>0</v>
      </c>
      <c r="BO87">
        <f t="shared" si="12"/>
        <v>0</v>
      </c>
      <c r="BP87">
        <f t="shared" si="3"/>
        <v>0</v>
      </c>
      <c r="BQ87">
        <f t="shared" si="4"/>
        <v>0</v>
      </c>
      <c r="BR87" t="e">
        <f t="shared" si="5"/>
        <v>#DIV/0!</v>
      </c>
    </row>
    <row r="88" spans="1:70">
      <c r="A88">
        <f t="shared" si="8"/>
        <v>43</v>
      </c>
      <c r="B88" s="151"/>
      <c r="C88" s="10"/>
      <c r="D88" s="32"/>
      <c r="E88" s="11"/>
      <c r="F88" s="10"/>
      <c r="G88" s="32"/>
      <c r="H88" s="11"/>
      <c r="I88" s="10"/>
      <c r="J88" s="32"/>
      <c r="K88" s="11"/>
      <c r="L88" s="10"/>
      <c r="M88" s="32"/>
      <c r="N88" s="11"/>
      <c r="O88" s="10"/>
      <c r="P88" s="32"/>
      <c r="Q88" s="11"/>
      <c r="R88" s="10"/>
      <c r="S88" s="32"/>
      <c r="T88" s="11"/>
      <c r="U88" s="10"/>
      <c r="V88" s="32"/>
      <c r="W88" s="11"/>
      <c r="X88" s="10"/>
      <c r="Y88" s="32"/>
      <c r="Z88" s="11"/>
      <c r="AA88" s="10"/>
      <c r="AB88" s="32"/>
      <c r="AC88" s="11"/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/>
      <c r="AQ88" s="32"/>
      <c r="AR88" s="11"/>
      <c r="AS88" s="10"/>
      <c r="AT88" s="32"/>
      <c r="AU88" s="11"/>
      <c r="AV88" s="10"/>
      <c r="AW88" s="32"/>
      <c r="AX88" s="11"/>
      <c r="AY88" s="10"/>
      <c r="AZ88" s="32"/>
      <c r="BA88" s="11"/>
      <c r="BB88" s="10"/>
      <c r="BC88" s="32"/>
      <c r="BD88" s="11"/>
      <c r="BE88" s="10"/>
      <c r="BF88" s="32"/>
      <c r="BG88" s="11"/>
      <c r="BH88" s="10"/>
      <c r="BI88" s="32"/>
      <c r="BJ88" s="11"/>
      <c r="BL88" s="310"/>
      <c r="BM88">
        <f t="shared" si="10"/>
        <v>0</v>
      </c>
      <c r="BN88">
        <f t="shared" si="11"/>
        <v>0</v>
      </c>
      <c r="BO88">
        <f t="shared" si="12"/>
        <v>0</v>
      </c>
      <c r="BP88">
        <f t="shared" si="3"/>
        <v>0</v>
      </c>
      <c r="BQ88">
        <f t="shared" si="4"/>
        <v>0</v>
      </c>
      <c r="BR88" t="e">
        <f t="shared" si="5"/>
        <v>#DIV/0!</v>
      </c>
    </row>
    <row r="89" spans="1:70">
      <c r="A89">
        <f t="shared" si="8"/>
        <v>44</v>
      </c>
      <c r="B89" s="151"/>
      <c r="C89" s="10"/>
      <c r="D89" s="32"/>
      <c r="E89" s="11"/>
      <c r="F89" s="10"/>
      <c r="G89" s="32"/>
      <c r="H89" s="11"/>
      <c r="I89" s="10"/>
      <c r="J89" s="32"/>
      <c r="K89" s="11"/>
      <c r="L89" s="10"/>
      <c r="M89" s="32"/>
      <c r="N89" s="11"/>
      <c r="O89" s="10"/>
      <c r="P89" s="32"/>
      <c r="Q89" s="11"/>
      <c r="R89" s="10"/>
      <c r="S89" s="32"/>
      <c r="T89" s="11"/>
      <c r="U89" s="10"/>
      <c r="V89" s="32"/>
      <c r="W89" s="11"/>
      <c r="X89" s="10"/>
      <c r="Y89" s="32"/>
      <c r="Z89" s="11"/>
      <c r="AA89" s="10"/>
      <c r="AB89" s="32"/>
      <c r="AC89" s="11"/>
      <c r="AD89" s="10"/>
      <c r="AE89" s="32"/>
      <c r="AF89" s="11"/>
      <c r="AG89" s="10"/>
      <c r="AH89" s="32"/>
      <c r="AI89" s="11"/>
      <c r="AJ89" s="10"/>
      <c r="AK89" s="32"/>
      <c r="AL89" s="11"/>
      <c r="AM89" s="10"/>
      <c r="AN89" s="32"/>
      <c r="AO89" s="11"/>
      <c r="AP89" s="10"/>
      <c r="AQ89" s="32"/>
      <c r="AR89" s="11"/>
      <c r="AS89" s="10"/>
      <c r="AT89" s="32"/>
      <c r="AU89" s="11"/>
      <c r="AV89" s="10"/>
      <c r="AW89" s="32"/>
      <c r="AX89" s="11"/>
      <c r="AY89" s="10"/>
      <c r="AZ89" s="32"/>
      <c r="BA89" s="11"/>
      <c r="BB89" s="10"/>
      <c r="BC89" s="32"/>
      <c r="BD89" s="11"/>
      <c r="BE89" s="10"/>
      <c r="BF89" s="32"/>
      <c r="BG89" s="11"/>
      <c r="BH89" s="10"/>
      <c r="BI89" s="32"/>
      <c r="BJ89" s="11"/>
      <c r="BL89" s="310"/>
      <c r="BM89">
        <f t="shared" si="10"/>
        <v>0</v>
      </c>
      <c r="BN89">
        <f t="shared" si="11"/>
        <v>0</v>
      </c>
      <c r="BO89">
        <f t="shared" si="12"/>
        <v>0</v>
      </c>
      <c r="BP89">
        <f t="shared" si="3"/>
        <v>0</v>
      </c>
      <c r="BQ89">
        <f t="shared" si="4"/>
        <v>0</v>
      </c>
      <c r="BR89" t="e">
        <f t="shared" si="5"/>
        <v>#DIV/0!</v>
      </c>
    </row>
    <row r="90" spans="1:70">
      <c r="A90">
        <f t="shared" si="8"/>
        <v>45</v>
      </c>
      <c r="B90" s="151"/>
      <c r="C90" s="10"/>
      <c r="D90" s="32"/>
      <c r="E90" s="11"/>
      <c r="F90" s="10"/>
      <c r="G90" s="32"/>
      <c r="H90" s="11"/>
      <c r="I90" s="10"/>
      <c r="J90" s="32"/>
      <c r="K90" s="11"/>
      <c r="L90" s="10"/>
      <c r="M90" s="32"/>
      <c r="N90" s="11"/>
      <c r="O90" s="10"/>
      <c r="P90" s="32"/>
      <c r="Q90" s="11"/>
      <c r="R90" s="10"/>
      <c r="S90" s="32"/>
      <c r="T90" s="11"/>
      <c r="U90" s="10"/>
      <c r="V90" s="32"/>
      <c r="W90" s="11"/>
      <c r="X90" s="10"/>
      <c r="Y90" s="32"/>
      <c r="Z90" s="11"/>
      <c r="AA90" s="10"/>
      <c r="AB90" s="32"/>
      <c r="AC90" s="11"/>
      <c r="AD90" s="10"/>
      <c r="AE90" s="32"/>
      <c r="AF90" s="11"/>
      <c r="AG90" s="10"/>
      <c r="AH90" s="32"/>
      <c r="AI90" s="11"/>
      <c r="AJ90" s="10"/>
      <c r="AK90" s="32"/>
      <c r="AL90" s="11"/>
      <c r="AM90" s="10"/>
      <c r="AN90" s="32"/>
      <c r="AO90" s="11"/>
      <c r="AP90" s="10"/>
      <c r="AQ90" s="32"/>
      <c r="AR90" s="11"/>
      <c r="AS90" s="10"/>
      <c r="AT90" s="32"/>
      <c r="AU90" s="11"/>
      <c r="AV90" s="10"/>
      <c r="AW90" s="32"/>
      <c r="AX90" s="11"/>
      <c r="AY90" s="10"/>
      <c r="AZ90" s="32"/>
      <c r="BA90" s="11"/>
      <c r="BB90" s="10"/>
      <c r="BC90" s="32"/>
      <c r="BD90" s="11"/>
      <c r="BE90" s="10"/>
      <c r="BF90" s="32"/>
      <c r="BG90" s="11"/>
      <c r="BH90" s="10"/>
      <c r="BI90" s="32"/>
      <c r="BJ90" s="11"/>
      <c r="BL90" s="310"/>
      <c r="BM90">
        <f t="shared" si="10"/>
        <v>0</v>
      </c>
      <c r="BN90">
        <f t="shared" si="11"/>
        <v>0</v>
      </c>
      <c r="BO90">
        <f t="shared" si="12"/>
        <v>0</v>
      </c>
      <c r="BP90">
        <f t="shared" si="3"/>
        <v>0</v>
      </c>
      <c r="BQ90">
        <f t="shared" si="4"/>
        <v>0</v>
      </c>
      <c r="BR90" t="e">
        <f t="shared" si="5"/>
        <v>#DIV/0!</v>
      </c>
    </row>
    <row r="91" spans="1:70">
      <c r="A91">
        <f>+A90+1</f>
        <v>46</v>
      </c>
      <c r="B91" s="151"/>
      <c r="C91" s="10"/>
      <c r="D91" s="32"/>
      <c r="E91" s="11"/>
      <c r="F91" s="10"/>
      <c r="G91" s="32"/>
      <c r="H91" s="11"/>
      <c r="I91" s="10"/>
      <c r="J91" s="32"/>
      <c r="K91" s="11"/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10"/>
      <c r="Y91" s="32"/>
      <c r="Z91" s="11"/>
      <c r="AA91" s="10"/>
      <c r="AB91" s="32"/>
      <c r="AC91" s="11"/>
      <c r="AD91" s="10"/>
      <c r="AE91" s="32"/>
      <c r="AF91" s="11"/>
      <c r="AG91" s="10"/>
      <c r="AH91" s="32"/>
      <c r="AI91" s="11"/>
      <c r="AJ91" s="10"/>
      <c r="AK91" s="32"/>
      <c r="AL91" s="11"/>
      <c r="AM91" s="10"/>
      <c r="AN91" s="32"/>
      <c r="AO91" s="11"/>
      <c r="AP91" s="10"/>
      <c r="AQ91" s="32"/>
      <c r="AR91" s="11"/>
      <c r="AS91" s="10"/>
      <c r="AT91" s="32"/>
      <c r="AU91" s="11"/>
      <c r="AV91" s="10"/>
      <c r="AW91" s="32"/>
      <c r="AX91" s="11"/>
      <c r="AY91" s="10"/>
      <c r="AZ91" s="32"/>
      <c r="BA91" s="11"/>
      <c r="BB91" s="10"/>
      <c r="BC91" s="32"/>
      <c r="BD91" s="11"/>
      <c r="BE91" s="10"/>
      <c r="BF91" s="32"/>
      <c r="BG91" s="11"/>
      <c r="BH91" s="10"/>
      <c r="BI91" s="32"/>
      <c r="BJ91" s="11"/>
      <c r="BM91">
        <f t="shared" si="10"/>
        <v>0</v>
      </c>
      <c r="BN91">
        <f t="shared" si="11"/>
        <v>0</v>
      </c>
      <c r="BO91">
        <f t="shared" si="12"/>
        <v>0</v>
      </c>
      <c r="BP91">
        <f t="shared" si="3"/>
        <v>0</v>
      </c>
      <c r="BQ91">
        <f t="shared" si="4"/>
        <v>0</v>
      </c>
      <c r="BR91" t="e">
        <f t="shared" si="5"/>
        <v>#DIV/0!</v>
      </c>
    </row>
    <row r="92" spans="1:70">
      <c r="A92">
        <f t="shared" si="8"/>
        <v>47</v>
      </c>
      <c r="B92" s="151"/>
      <c r="C92" s="10"/>
      <c r="D92" s="32"/>
      <c r="E92" s="11"/>
      <c r="F92" s="10"/>
      <c r="G92" s="32"/>
      <c r="H92" s="11"/>
      <c r="I92" s="10"/>
      <c r="J92" s="32"/>
      <c r="K92" s="11"/>
      <c r="L92" s="10"/>
      <c r="M92" s="32"/>
      <c r="N92" s="11"/>
      <c r="O92" s="10"/>
      <c r="P92" s="32"/>
      <c r="Q92" s="11"/>
      <c r="R92" s="10"/>
      <c r="S92" s="32"/>
      <c r="T92" s="11"/>
      <c r="U92" s="10"/>
      <c r="V92" s="32"/>
      <c r="W92" s="11"/>
      <c r="X92" s="10"/>
      <c r="Y92" s="32"/>
      <c r="Z92" s="11"/>
      <c r="AA92" s="10"/>
      <c r="AB92" s="32"/>
      <c r="AC92" s="11"/>
      <c r="AD92" s="10"/>
      <c r="AE92" s="32"/>
      <c r="AF92" s="11"/>
      <c r="AG92" s="10"/>
      <c r="AH92" s="32"/>
      <c r="AI92" s="11"/>
      <c r="AJ92" s="10"/>
      <c r="AK92" s="32"/>
      <c r="AL92" s="11"/>
      <c r="AM92" s="10"/>
      <c r="AN92" s="32"/>
      <c r="AO92" s="11"/>
      <c r="AP92" s="10"/>
      <c r="AQ92" s="32"/>
      <c r="AR92" s="11"/>
      <c r="AS92" s="10"/>
      <c r="AT92" s="32"/>
      <c r="AU92" s="11"/>
      <c r="AV92" s="10"/>
      <c r="AW92" s="32"/>
      <c r="AX92" s="11"/>
      <c r="AY92" s="10"/>
      <c r="AZ92" s="32"/>
      <c r="BA92" s="11"/>
      <c r="BB92" s="10"/>
      <c r="BC92" s="32"/>
      <c r="BD92" s="11"/>
      <c r="BE92" s="10"/>
      <c r="BF92" s="32"/>
      <c r="BG92" s="11"/>
      <c r="BH92" s="10"/>
      <c r="BI92" s="32"/>
      <c r="BJ92" s="11"/>
      <c r="BM92">
        <f t="shared" si="10"/>
        <v>0</v>
      </c>
      <c r="BN92">
        <f t="shared" si="11"/>
        <v>0</v>
      </c>
      <c r="BO92">
        <f t="shared" si="12"/>
        <v>0</v>
      </c>
      <c r="BP92">
        <f t="shared" si="3"/>
        <v>0</v>
      </c>
      <c r="BQ92">
        <f t="shared" si="4"/>
        <v>0</v>
      </c>
      <c r="BR92" t="e">
        <f t="shared" si="5"/>
        <v>#DIV/0!</v>
      </c>
    </row>
    <row r="93" spans="1:70">
      <c r="A93">
        <f t="shared" si="8"/>
        <v>48</v>
      </c>
      <c r="B93" s="151"/>
      <c r="C93" s="10"/>
      <c r="D93" s="32"/>
      <c r="E93" s="11"/>
      <c r="F93" s="10"/>
      <c r="G93" s="32"/>
      <c r="H93" s="11"/>
      <c r="I93" s="10"/>
      <c r="J93" s="32"/>
      <c r="K93" s="11"/>
      <c r="L93" s="10"/>
      <c r="M93" s="32"/>
      <c r="N93" s="11"/>
      <c r="O93" s="10"/>
      <c r="P93" s="32"/>
      <c r="Q93" s="11"/>
      <c r="R93" s="10"/>
      <c r="S93" s="32"/>
      <c r="T93" s="11"/>
      <c r="U93" s="10"/>
      <c r="V93" s="32"/>
      <c r="W93" s="11"/>
      <c r="X93" s="10"/>
      <c r="Y93" s="32"/>
      <c r="Z93" s="11"/>
      <c r="AA93" s="10"/>
      <c r="AB93" s="32"/>
      <c r="AC93" s="11"/>
      <c r="AD93" s="10"/>
      <c r="AE93" s="32"/>
      <c r="AF93" s="11"/>
      <c r="AG93" s="10"/>
      <c r="AH93" s="32"/>
      <c r="AI93" s="11"/>
      <c r="AJ93" s="10"/>
      <c r="AK93" s="32"/>
      <c r="AL93" s="11"/>
      <c r="AM93" s="10"/>
      <c r="AN93" s="32"/>
      <c r="AO93" s="11"/>
      <c r="AP93" s="10"/>
      <c r="AQ93" s="32"/>
      <c r="AR93" s="11"/>
      <c r="AS93" s="10"/>
      <c r="AT93" s="32"/>
      <c r="AU93" s="11"/>
      <c r="AV93" s="10"/>
      <c r="AW93" s="32"/>
      <c r="AX93" s="11"/>
      <c r="AY93" s="10"/>
      <c r="AZ93" s="32"/>
      <c r="BA93" s="11"/>
      <c r="BB93" s="10"/>
      <c r="BC93" s="32"/>
      <c r="BD93" s="11"/>
      <c r="BE93" s="10"/>
      <c r="BF93" s="32"/>
      <c r="BG93" s="11"/>
      <c r="BH93" s="10"/>
      <c r="BI93" s="32"/>
      <c r="BJ93" s="11"/>
      <c r="BM93">
        <f t="shared" si="10"/>
        <v>0</v>
      </c>
      <c r="BN93">
        <f t="shared" si="11"/>
        <v>0</v>
      </c>
      <c r="BO93">
        <f t="shared" si="12"/>
        <v>0</v>
      </c>
      <c r="BP93">
        <f t="shared" si="3"/>
        <v>0</v>
      </c>
      <c r="BQ93">
        <f t="shared" si="4"/>
        <v>0</v>
      </c>
      <c r="BR93" t="e">
        <f t="shared" si="5"/>
        <v>#DIV/0!</v>
      </c>
    </row>
    <row r="94" spans="1:70">
      <c r="A94">
        <f t="shared" si="8"/>
        <v>49</v>
      </c>
      <c r="B94" s="151"/>
      <c r="C94" s="10"/>
      <c r="D94" s="32"/>
      <c r="E94" s="11"/>
      <c r="F94" s="10"/>
      <c r="G94" s="32"/>
      <c r="H94" s="11"/>
      <c r="I94" s="10"/>
      <c r="J94" s="32"/>
      <c r="K94" s="11"/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/>
      <c r="AB94" s="32"/>
      <c r="AC94" s="11"/>
      <c r="AD94" s="10"/>
      <c r="AE94" s="32"/>
      <c r="AF94" s="11"/>
      <c r="AG94" s="10"/>
      <c r="AH94" s="32"/>
      <c r="AI94" s="11"/>
      <c r="AJ94" s="10"/>
      <c r="AK94" s="32"/>
      <c r="AL94" s="11"/>
      <c r="AM94" s="10"/>
      <c r="AN94" s="32"/>
      <c r="AO94" s="11"/>
      <c r="AP94" s="10"/>
      <c r="AQ94" s="32"/>
      <c r="AR94" s="11"/>
      <c r="AS94" s="10"/>
      <c r="AT94" s="32"/>
      <c r="AU94" s="11"/>
      <c r="AV94" s="10"/>
      <c r="AW94" s="32"/>
      <c r="AX94" s="11"/>
      <c r="AY94" s="10"/>
      <c r="AZ94" s="32"/>
      <c r="BA94" s="11"/>
      <c r="BB94" s="10"/>
      <c r="BC94" s="32"/>
      <c r="BD94" s="11"/>
      <c r="BE94" s="10"/>
      <c r="BF94" s="32"/>
      <c r="BG94" s="11"/>
      <c r="BH94" s="10"/>
      <c r="BI94" s="32"/>
      <c r="BJ94" s="11"/>
      <c r="BM94">
        <f t="shared" si="10"/>
        <v>0</v>
      </c>
      <c r="BN94">
        <f t="shared" si="11"/>
        <v>0</v>
      </c>
      <c r="BO94">
        <f t="shared" si="12"/>
        <v>0</v>
      </c>
      <c r="BP94">
        <f t="shared" si="3"/>
        <v>0</v>
      </c>
      <c r="BQ94">
        <f t="shared" si="4"/>
        <v>0</v>
      </c>
      <c r="BR94" t="e">
        <f t="shared" si="5"/>
        <v>#DIV/0!</v>
      </c>
    </row>
    <row r="95" spans="1:70">
      <c r="A95">
        <f t="shared" si="8"/>
        <v>50</v>
      </c>
      <c r="B95" s="151"/>
      <c r="C95" s="10"/>
      <c r="D95" s="32"/>
      <c r="E95" s="11"/>
      <c r="F95" s="10"/>
      <c r="G95" s="32"/>
      <c r="H95" s="11"/>
      <c r="I95" s="10"/>
      <c r="J95" s="32"/>
      <c r="K95" s="11"/>
      <c r="L95" s="10"/>
      <c r="M95" s="32"/>
      <c r="N95" s="11"/>
      <c r="O95" s="10"/>
      <c r="P95" s="32"/>
      <c r="Q95" s="11"/>
      <c r="R95" s="10"/>
      <c r="S95" s="32"/>
      <c r="T95" s="11"/>
      <c r="U95" s="10"/>
      <c r="V95" s="32"/>
      <c r="W95" s="11"/>
      <c r="X95" s="10"/>
      <c r="Y95" s="32"/>
      <c r="Z95" s="11"/>
      <c r="AA95" s="10"/>
      <c r="AB95" s="32"/>
      <c r="AC95" s="11"/>
      <c r="AD95" s="10"/>
      <c r="AE95" s="32"/>
      <c r="AF95" s="11"/>
      <c r="AG95" s="10"/>
      <c r="AH95" s="32"/>
      <c r="AI95" s="11"/>
      <c r="AJ95" s="10"/>
      <c r="AK95" s="32"/>
      <c r="AL95" s="11"/>
      <c r="AM95" s="10"/>
      <c r="AN95" s="32"/>
      <c r="AO95" s="11"/>
      <c r="AP95" s="10"/>
      <c r="AQ95" s="32"/>
      <c r="AR95" s="11"/>
      <c r="AS95" s="10"/>
      <c r="AT95" s="32"/>
      <c r="AU95" s="11"/>
      <c r="AV95" s="10"/>
      <c r="AW95" s="32"/>
      <c r="AX95" s="11"/>
      <c r="AY95" s="10"/>
      <c r="AZ95" s="32"/>
      <c r="BA95" s="11"/>
      <c r="BB95" s="10"/>
      <c r="BC95" s="32"/>
      <c r="BD95" s="11"/>
      <c r="BE95" s="10"/>
      <c r="BF95" s="32"/>
      <c r="BG95" s="11"/>
      <c r="BH95" s="10"/>
      <c r="BI95" s="32"/>
      <c r="BJ95" s="11"/>
      <c r="BM95">
        <f t="shared" si="10"/>
        <v>0</v>
      </c>
      <c r="BN95">
        <f t="shared" si="11"/>
        <v>0</v>
      </c>
      <c r="BO95">
        <f t="shared" si="12"/>
        <v>0</v>
      </c>
      <c r="BP95">
        <f t="shared" si="3"/>
        <v>0</v>
      </c>
      <c r="BQ95">
        <f t="shared" si="4"/>
        <v>0</v>
      </c>
      <c r="BR95" t="e">
        <f t="shared" si="5"/>
        <v>#DIV/0!</v>
      </c>
    </row>
    <row r="96" spans="1:70">
      <c r="A96">
        <f t="shared" si="8"/>
        <v>51</v>
      </c>
      <c r="B96" s="151"/>
      <c r="C96" s="10"/>
      <c r="D96" s="32"/>
      <c r="E96" s="11"/>
      <c r="F96" s="10"/>
      <c r="G96" s="32"/>
      <c r="H96" s="11"/>
      <c r="I96" s="10"/>
      <c r="J96" s="32"/>
      <c r="K96" s="11"/>
      <c r="L96" s="10"/>
      <c r="M96" s="32"/>
      <c r="N96" s="11"/>
      <c r="O96" s="10"/>
      <c r="P96" s="32"/>
      <c r="Q96" s="11"/>
      <c r="R96" s="10"/>
      <c r="S96" s="32"/>
      <c r="T96" s="11"/>
      <c r="U96" s="10"/>
      <c r="V96" s="32"/>
      <c r="W96" s="11"/>
      <c r="X96" s="10"/>
      <c r="Y96" s="32"/>
      <c r="Z96" s="11"/>
      <c r="AA96" s="10"/>
      <c r="AB96" s="32"/>
      <c r="AC96" s="11"/>
      <c r="AD96" s="10"/>
      <c r="AE96" s="32"/>
      <c r="AF96" s="11"/>
      <c r="AG96" s="10"/>
      <c r="AH96" s="32"/>
      <c r="AI96" s="11"/>
      <c r="AJ96" s="10"/>
      <c r="AK96" s="32"/>
      <c r="AL96" s="11"/>
      <c r="AM96" s="10"/>
      <c r="AN96" s="32"/>
      <c r="AO96" s="11"/>
      <c r="AP96" s="10"/>
      <c r="AQ96" s="32"/>
      <c r="AR96" s="11"/>
      <c r="AS96" s="10"/>
      <c r="AT96" s="32"/>
      <c r="AU96" s="11"/>
      <c r="AV96" s="10"/>
      <c r="AW96" s="32"/>
      <c r="AX96" s="11"/>
      <c r="AY96" s="10"/>
      <c r="AZ96" s="32"/>
      <c r="BA96" s="11"/>
      <c r="BB96" s="10"/>
      <c r="BC96" s="32"/>
      <c r="BD96" s="11"/>
      <c r="BE96" s="10"/>
      <c r="BF96" s="32"/>
      <c r="BG96" s="11"/>
      <c r="BH96" s="10"/>
      <c r="BI96" s="32"/>
      <c r="BJ96" s="11"/>
    </row>
    <row r="97" spans="1:64">
      <c r="A97">
        <f t="shared" si="8"/>
        <v>52</v>
      </c>
      <c r="B97" s="151"/>
      <c r="C97" s="10"/>
      <c r="D97" s="32"/>
      <c r="E97" s="11"/>
      <c r="F97" s="10"/>
      <c r="G97" s="32"/>
      <c r="H97" s="11"/>
      <c r="I97" s="10"/>
      <c r="J97" s="32"/>
      <c r="K97" s="11"/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/>
      <c r="AB97" s="32"/>
      <c r="AC97" s="11"/>
      <c r="AD97" s="10"/>
      <c r="AE97" s="32"/>
      <c r="AF97" s="11"/>
      <c r="AG97" s="10"/>
      <c r="AH97" s="32"/>
      <c r="AI97" s="11"/>
      <c r="AJ97" s="10"/>
      <c r="AK97" s="32"/>
      <c r="AL97" s="11"/>
      <c r="AM97" s="10"/>
      <c r="AN97" s="32"/>
      <c r="AO97" s="11"/>
      <c r="AP97" s="10"/>
      <c r="AQ97" s="32"/>
      <c r="AR97" s="11"/>
      <c r="AS97" s="10"/>
      <c r="AT97" s="32"/>
      <c r="AU97" s="11"/>
      <c r="AV97" s="10"/>
      <c r="AW97" s="32"/>
      <c r="AX97" s="11"/>
      <c r="AY97" s="10"/>
      <c r="AZ97" s="32"/>
      <c r="BA97" s="11"/>
      <c r="BB97" s="10"/>
      <c r="BC97" s="32"/>
      <c r="BD97" s="11"/>
      <c r="BE97" s="10"/>
      <c r="BF97" s="32"/>
      <c r="BG97" s="11"/>
      <c r="BH97" s="10"/>
      <c r="BI97" s="32"/>
      <c r="BJ97" s="11"/>
      <c r="BL97" s="41"/>
    </row>
    <row r="98" spans="1:64">
      <c r="A98">
        <f t="shared" si="8"/>
        <v>53</v>
      </c>
      <c r="B98" s="151"/>
      <c r="C98" s="10"/>
      <c r="D98" s="32"/>
      <c r="E98" s="11"/>
      <c r="F98" s="10"/>
      <c r="G98" s="32"/>
      <c r="H98" s="11"/>
      <c r="I98" s="10"/>
      <c r="J98" s="32"/>
      <c r="K98" s="11"/>
      <c r="L98" s="10"/>
      <c r="M98" s="32"/>
      <c r="N98" s="11"/>
      <c r="O98" s="10"/>
      <c r="P98" s="32"/>
      <c r="Q98" s="11"/>
      <c r="R98" s="10"/>
      <c r="S98" s="32"/>
      <c r="T98" s="11"/>
      <c r="U98" s="10"/>
      <c r="V98" s="32"/>
      <c r="W98" s="11"/>
      <c r="X98" s="10"/>
      <c r="Y98" s="32"/>
      <c r="Z98" s="11"/>
      <c r="AA98" s="10"/>
      <c r="AB98" s="32"/>
      <c r="AC98" s="11"/>
      <c r="AD98" s="10"/>
      <c r="AE98" s="32"/>
      <c r="AF98" s="11"/>
      <c r="AG98" s="10"/>
      <c r="AH98" s="32"/>
      <c r="AI98" s="11"/>
      <c r="AJ98" s="10"/>
      <c r="AK98" s="32"/>
      <c r="AL98" s="11"/>
      <c r="AM98" s="10"/>
      <c r="AN98" s="32"/>
      <c r="AO98" s="11"/>
      <c r="AP98" s="10"/>
      <c r="AQ98" s="32"/>
      <c r="AR98" s="11"/>
      <c r="AS98" s="10"/>
      <c r="AT98" s="32"/>
      <c r="AU98" s="11"/>
      <c r="AV98" s="10"/>
      <c r="AW98" s="32"/>
      <c r="AX98" s="11"/>
      <c r="AY98" s="10"/>
      <c r="AZ98" s="32"/>
      <c r="BA98" s="11"/>
      <c r="BB98" s="10"/>
      <c r="BC98" s="32"/>
      <c r="BD98" s="11"/>
      <c r="BE98" s="10"/>
      <c r="BF98" s="32"/>
      <c r="BG98" s="11"/>
      <c r="BH98" s="10"/>
      <c r="BI98" s="32"/>
      <c r="BJ98" s="11"/>
      <c r="BL98" s="41"/>
    </row>
    <row r="99" spans="1:64">
      <c r="A99">
        <f t="shared" si="8"/>
        <v>54</v>
      </c>
      <c r="B99" s="151"/>
      <c r="C99" s="10"/>
      <c r="D99" s="32"/>
      <c r="E99" s="11"/>
      <c r="F99" s="10"/>
      <c r="G99" s="32"/>
      <c r="H99" s="11"/>
      <c r="I99" s="10"/>
      <c r="J99" s="32"/>
      <c r="K99" s="11"/>
      <c r="L99" s="10"/>
      <c r="M99" s="32"/>
      <c r="N99" s="11"/>
      <c r="O99" s="10"/>
      <c r="P99" s="32"/>
      <c r="Q99" s="11"/>
      <c r="R99" s="10"/>
      <c r="S99" s="32"/>
      <c r="T99" s="11"/>
      <c r="U99" s="10"/>
      <c r="V99" s="32"/>
      <c r="W99" s="11"/>
      <c r="X99" s="10"/>
      <c r="Y99" s="32"/>
      <c r="Z99" s="11"/>
      <c r="AA99" s="10"/>
      <c r="AB99" s="32"/>
      <c r="AC99" s="11"/>
      <c r="AD99" s="10"/>
      <c r="AE99" s="32"/>
      <c r="AF99" s="11"/>
      <c r="AG99" s="10"/>
      <c r="AH99" s="32"/>
      <c r="AI99" s="11"/>
      <c r="AJ99" s="10"/>
      <c r="AK99" s="32"/>
      <c r="AL99" s="11"/>
      <c r="AM99" s="10"/>
      <c r="AN99" s="32"/>
      <c r="AO99" s="11"/>
      <c r="AP99" s="10"/>
      <c r="AQ99" s="32"/>
      <c r="AR99" s="11"/>
      <c r="AS99" s="10"/>
      <c r="AT99" s="32"/>
      <c r="AU99" s="11"/>
      <c r="AV99" s="10"/>
      <c r="AW99" s="32"/>
      <c r="AX99" s="11"/>
      <c r="AY99" s="10"/>
      <c r="AZ99" s="32"/>
      <c r="BA99" s="11"/>
      <c r="BB99" s="10"/>
      <c r="BC99" s="32"/>
      <c r="BD99" s="11"/>
      <c r="BE99" s="10"/>
      <c r="BF99" s="32"/>
      <c r="BG99" s="11"/>
      <c r="BH99" s="10"/>
      <c r="BI99" s="32"/>
      <c r="BJ99" s="11"/>
      <c r="BK99" s="28"/>
      <c r="BL99" s="41"/>
    </row>
    <row r="100" spans="1:64">
      <c r="A100">
        <f t="shared" si="8"/>
        <v>55</v>
      </c>
      <c r="B100" s="151"/>
      <c r="C100" s="10"/>
      <c r="D100" s="32"/>
      <c r="E100" s="11"/>
      <c r="F100" s="10"/>
      <c r="G100" s="32"/>
      <c r="H100" s="11"/>
      <c r="I100" s="10"/>
      <c r="J100" s="32"/>
      <c r="K100" s="11"/>
      <c r="L100" s="10"/>
      <c r="M100" s="32"/>
      <c r="N100" s="11"/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/>
      <c r="AB100" s="32"/>
      <c r="AC100" s="11"/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/>
      <c r="AQ100" s="32"/>
      <c r="AR100" s="11"/>
      <c r="AS100" s="10"/>
      <c r="AT100" s="32"/>
      <c r="AU100" s="11"/>
      <c r="AV100" s="10"/>
      <c r="AW100" s="32"/>
      <c r="AX100" s="11"/>
      <c r="AY100" s="10"/>
      <c r="AZ100" s="32"/>
      <c r="BA100" s="11"/>
      <c r="BB100" s="10"/>
      <c r="BC100" s="32"/>
      <c r="BD100" s="11"/>
      <c r="BE100" s="10"/>
      <c r="BF100" s="32"/>
      <c r="BG100" s="11"/>
      <c r="BH100" s="10"/>
      <c r="BI100" s="32"/>
      <c r="BJ100" s="11"/>
      <c r="BK100" s="28"/>
      <c r="BL100" s="41"/>
    </row>
    <row r="101" spans="1:64">
      <c r="A101">
        <f t="shared" si="8"/>
        <v>56</v>
      </c>
      <c r="B101" s="151"/>
      <c r="C101" s="10"/>
      <c r="D101" s="32"/>
      <c r="E101" s="11"/>
      <c r="F101" s="10"/>
      <c r="G101" s="32"/>
      <c r="H101" s="11"/>
      <c r="I101" s="10"/>
      <c r="J101" s="32"/>
      <c r="K101" s="11"/>
      <c r="L101" s="10"/>
      <c r="M101" s="32"/>
      <c r="N101" s="11"/>
      <c r="O101" s="10"/>
      <c r="P101" s="32"/>
      <c r="Q101" s="11"/>
      <c r="R101" s="10"/>
      <c r="S101" s="32"/>
      <c r="T101" s="11"/>
      <c r="U101" s="10"/>
      <c r="V101" s="32"/>
      <c r="W101" s="11"/>
      <c r="X101" s="10"/>
      <c r="Y101" s="32"/>
      <c r="Z101" s="11"/>
      <c r="AA101" s="10"/>
      <c r="AB101" s="32"/>
      <c r="AC101" s="11"/>
      <c r="AD101" s="10"/>
      <c r="AE101" s="32"/>
      <c r="AF101" s="11"/>
      <c r="AG101" s="10"/>
      <c r="AH101" s="32"/>
      <c r="AI101" s="11"/>
      <c r="AJ101" s="10"/>
      <c r="AK101" s="32"/>
      <c r="AL101" s="11"/>
      <c r="AM101" s="10"/>
      <c r="AN101" s="32"/>
      <c r="AO101" s="11"/>
      <c r="AP101" s="10"/>
      <c r="AQ101" s="32"/>
      <c r="AR101" s="11"/>
      <c r="AS101" s="10"/>
      <c r="AT101" s="32"/>
      <c r="AU101" s="11"/>
      <c r="AV101" s="10"/>
      <c r="AW101" s="32"/>
      <c r="AX101" s="11"/>
      <c r="AY101" s="10"/>
      <c r="AZ101" s="32"/>
      <c r="BA101" s="11"/>
      <c r="BB101" s="10"/>
      <c r="BC101" s="32"/>
      <c r="BD101" s="11"/>
      <c r="BE101" s="10"/>
      <c r="BF101" s="32"/>
      <c r="BG101" s="11"/>
      <c r="BH101" s="10"/>
      <c r="BI101" s="32"/>
      <c r="BJ101" s="11"/>
      <c r="BL101" s="41"/>
    </row>
    <row r="102" spans="1:64">
      <c r="A102">
        <f t="shared" si="8"/>
        <v>57</v>
      </c>
      <c r="B102" s="151"/>
      <c r="C102" s="10"/>
      <c r="D102" s="32"/>
      <c r="E102" s="11"/>
      <c r="F102" s="10"/>
      <c r="G102" s="32"/>
      <c r="H102" s="11"/>
      <c r="I102" s="10"/>
      <c r="J102" s="32"/>
      <c r="K102" s="11"/>
      <c r="L102" s="10"/>
      <c r="M102" s="32"/>
      <c r="N102" s="11"/>
      <c r="O102" s="10"/>
      <c r="P102" s="32"/>
      <c r="Q102" s="11"/>
      <c r="R102" s="10"/>
      <c r="S102" s="32"/>
      <c r="T102" s="11"/>
      <c r="U102" s="10"/>
      <c r="V102" s="32"/>
      <c r="W102" s="11"/>
      <c r="X102" s="10"/>
      <c r="Y102" s="32"/>
      <c r="Z102" s="11"/>
      <c r="AA102" s="10"/>
      <c r="AB102" s="32"/>
      <c r="AC102" s="11"/>
      <c r="AD102" s="10"/>
      <c r="AE102" s="32"/>
      <c r="AF102" s="11"/>
      <c r="AG102" s="10"/>
      <c r="AH102" s="32"/>
      <c r="AI102" s="11"/>
      <c r="AJ102" s="10"/>
      <c r="AK102" s="32"/>
      <c r="AL102" s="11"/>
      <c r="AM102" s="10"/>
      <c r="AN102" s="32"/>
      <c r="AO102" s="11"/>
      <c r="AP102" s="10"/>
      <c r="AQ102" s="32"/>
      <c r="AR102" s="11"/>
      <c r="AS102" s="10"/>
      <c r="AT102" s="32"/>
      <c r="AU102" s="11"/>
      <c r="AV102" s="10"/>
      <c r="AW102" s="32"/>
      <c r="AX102" s="11"/>
      <c r="AY102" s="10"/>
      <c r="AZ102" s="32"/>
      <c r="BA102" s="11"/>
      <c r="BB102" s="10"/>
      <c r="BC102" s="32"/>
      <c r="BD102" s="11"/>
      <c r="BE102" s="10"/>
      <c r="BF102" s="32"/>
      <c r="BG102" s="11"/>
      <c r="BH102" s="10"/>
      <c r="BI102" s="32"/>
      <c r="BJ102" s="11"/>
      <c r="BL102" s="41"/>
    </row>
    <row r="103" spans="1:64">
      <c r="A103">
        <f t="shared" si="8"/>
        <v>58</v>
      </c>
      <c r="B103" s="151"/>
      <c r="C103" s="10"/>
      <c r="D103" s="32"/>
      <c r="E103" s="11"/>
      <c r="F103" s="10"/>
      <c r="G103" s="32"/>
      <c r="H103" s="11"/>
      <c r="I103" s="10"/>
      <c r="J103" s="32"/>
      <c r="K103" s="11"/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/>
      <c r="AB103" s="32"/>
      <c r="AC103" s="11"/>
      <c r="AD103" s="10"/>
      <c r="AE103" s="32"/>
      <c r="AF103" s="11"/>
      <c r="AG103" s="10"/>
      <c r="AH103" s="32"/>
      <c r="AI103" s="11"/>
      <c r="AJ103" s="10"/>
      <c r="AK103" s="32"/>
      <c r="AL103" s="11"/>
      <c r="AM103" s="10"/>
      <c r="AN103" s="32"/>
      <c r="AO103" s="11"/>
      <c r="AP103" s="10"/>
      <c r="AQ103" s="32"/>
      <c r="AR103" s="11"/>
      <c r="AS103" s="10"/>
      <c r="AT103" s="32"/>
      <c r="AU103" s="11"/>
      <c r="AV103" s="10"/>
      <c r="AW103" s="32"/>
      <c r="AX103" s="11"/>
      <c r="AY103" s="10"/>
      <c r="AZ103" s="32"/>
      <c r="BA103" s="11"/>
      <c r="BB103" s="10"/>
      <c r="BC103" s="32"/>
      <c r="BD103" s="11"/>
      <c r="BE103" s="10"/>
      <c r="BF103" s="32"/>
      <c r="BG103" s="11"/>
      <c r="BH103" s="10"/>
      <c r="BI103" s="32"/>
      <c r="BJ103" s="11"/>
      <c r="BL103" s="41"/>
    </row>
    <row r="104" spans="1:64">
      <c r="A104">
        <f t="shared" si="8"/>
        <v>59</v>
      </c>
      <c r="B104" s="151"/>
      <c r="C104" s="10"/>
      <c r="D104" s="32"/>
      <c r="E104" s="11"/>
      <c r="F104" s="10"/>
      <c r="G104" s="32"/>
      <c r="H104" s="11"/>
      <c r="I104" s="10"/>
      <c r="J104" s="32"/>
      <c r="K104" s="11"/>
      <c r="L104" s="10"/>
      <c r="M104" s="32"/>
      <c r="N104" s="11"/>
      <c r="O104" s="10"/>
      <c r="P104" s="32"/>
      <c r="Q104" s="11"/>
      <c r="R104" s="10"/>
      <c r="S104" s="32"/>
      <c r="T104" s="11"/>
      <c r="U104" s="10"/>
      <c r="V104" s="32"/>
      <c r="W104" s="11"/>
      <c r="X104" s="10"/>
      <c r="Y104" s="32"/>
      <c r="Z104" s="11"/>
      <c r="AA104" s="10"/>
      <c r="AB104" s="32"/>
      <c r="AC104" s="11"/>
      <c r="AD104" s="10"/>
      <c r="AE104" s="32"/>
      <c r="AF104" s="11"/>
      <c r="AG104" s="10"/>
      <c r="AH104" s="32"/>
      <c r="AI104" s="11"/>
      <c r="AJ104" s="10"/>
      <c r="AK104" s="32"/>
      <c r="AL104" s="11"/>
      <c r="AM104" s="10"/>
      <c r="AN104" s="32"/>
      <c r="AO104" s="11"/>
      <c r="AP104" s="10"/>
      <c r="AQ104" s="32"/>
      <c r="AR104" s="11"/>
      <c r="AS104" s="10"/>
      <c r="AT104" s="32"/>
      <c r="AU104" s="11"/>
      <c r="AV104" s="10"/>
      <c r="AW104" s="32"/>
      <c r="AX104" s="11"/>
      <c r="AY104" s="10"/>
      <c r="AZ104" s="32"/>
      <c r="BA104" s="11"/>
      <c r="BB104" s="10"/>
      <c r="BC104" s="32"/>
      <c r="BD104" s="11"/>
      <c r="BE104" s="10"/>
      <c r="BF104" s="32"/>
      <c r="BG104" s="11"/>
      <c r="BH104" s="10"/>
      <c r="BI104" s="32"/>
      <c r="BJ104" s="11"/>
      <c r="BL104" s="41"/>
    </row>
    <row r="105" spans="1:64">
      <c r="A105">
        <f t="shared" si="8"/>
        <v>60</v>
      </c>
      <c r="B105" s="151"/>
      <c r="C105" s="10"/>
      <c r="D105" s="32"/>
      <c r="E105" s="11"/>
      <c r="F105" s="10"/>
      <c r="G105" s="32"/>
      <c r="H105" s="11"/>
      <c r="I105" s="10"/>
      <c r="J105" s="32"/>
      <c r="K105" s="11"/>
      <c r="L105" s="10"/>
      <c r="M105" s="32"/>
      <c r="N105" s="11"/>
      <c r="O105" s="10"/>
      <c r="P105" s="32"/>
      <c r="Q105" s="11"/>
      <c r="R105" s="10"/>
      <c r="S105" s="32"/>
      <c r="T105" s="11"/>
      <c r="U105" s="10"/>
      <c r="V105" s="32"/>
      <c r="W105" s="11"/>
      <c r="X105" s="10"/>
      <c r="Y105" s="32"/>
      <c r="Z105" s="11"/>
      <c r="AA105" s="10"/>
      <c r="AB105" s="32"/>
      <c r="AC105" s="11"/>
      <c r="AD105" s="10"/>
      <c r="AE105" s="32"/>
      <c r="AF105" s="11"/>
      <c r="AG105" s="10"/>
      <c r="AH105" s="32"/>
      <c r="AI105" s="11"/>
      <c r="AJ105" s="10"/>
      <c r="AK105" s="32"/>
      <c r="AL105" s="11"/>
      <c r="AM105" s="10"/>
      <c r="AN105" s="32"/>
      <c r="AO105" s="11"/>
      <c r="AP105" s="10"/>
      <c r="AQ105" s="32"/>
      <c r="AR105" s="11"/>
      <c r="AS105" s="10"/>
      <c r="AT105" s="32"/>
      <c r="AU105" s="11"/>
      <c r="AV105" s="10"/>
      <c r="AW105" s="32"/>
      <c r="AX105" s="11"/>
      <c r="AY105" s="10"/>
      <c r="AZ105" s="32"/>
      <c r="BA105" s="11"/>
      <c r="BB105" s="10"/>
      <c r="BC105" s="32"/>
      <c r="BD105" s="11"/>
      <c r="BE105" s="10"/>
      <c r="BF105" s="32"/>
      <c r="BG105" s="11"/>
      <c r="BH105" s="10"/>
      <c r="BI105" s="32"/>
      <c r="BJ105" s="11"/>
      <c r="BL105" s="41"/>
    </row>
    <row r="106" spans="1:64">
      <c r="A106">
        <f t="shared" si="8"/>
        <v>61</v>
      </c>
      <c r="B106" s="151"/>
      <c r="C106" s="10"/>
      <c r="D106" s="32"/>
      <c r="E106" s="11"/>
      <c r="F106" s="10"/>
      <c r="G106" s="32"/>
      <c r="H106" s="11"/>
      <c r="I106" s="10"/>
      <c r="J106" s="32"/>
      <c r="K106" s="11"/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/>
      <c r="AC106" s="11"/>
      <c r="AD106" s="10"/>
      <c r="AE106" s="32"/>
      <c r="AF106" s="11"/>
      <c r="AG106" s="10"/>
      <c r="AH106" s="32"/>
      <c r="AI106" s="11"/>
      <c r="AJ106" s="10"/>
      <c r="AK106" s="32"/>
      <c r="AL106" s="11"/>
      <c r="AM106" s="10"/>
      <c r="AN106" s="32"/>
      <c r="AO106" s="11"/>
      <c r="AP106" s="10"/>
      <c r="AQ106" s="32"/>
      <c r="AR106" s="11"/>
      <c r="AS106" s="10"/>
      <c r="AT106" s="32"/>
      <c r="AU106" s="11"/>
      <c r="AV106" s="10"/>
      <c r="AW106" s="32"/>
      <c r="AX106" s="11"/>
      <c r="AY106" s="10"/>
      <c r="AZ106" s="32"/>
      <c r="BA106" s="11"/>
      <c r="BB106" s="10"/>
      <c r="BC106" s="32"/>
      <c r="BD106" s="11"/>
      <c r="BE106" s="10"/>
      <c r="BF106" s="32"/>
      <c r="BG106" s="11"/>
      <c r="BH106" s="10"/>
      <c r="BI106" s="32"/>
      <c r="BJ106" s="11"/>
      <c r="BL106" s="41"/>
    </row>
    <row r="107" spans="1:64">
      <c r="A107">
        <f t="shared" si="8"/>
        <v>62</v>
      </c>
      <c r="B107" s="151"/>
      <c r="C107" s="10"/>
      <c r="D107" s="32"/>
      <c r="E107" s="11"/>
      <c r="F107" s="10"/>
      <c r="G107" s="32"/>
      <c r="H107" s="11"/>
      <c r="I107" s="10"/>
      <c r="J107" s="32"/>
      <c r="K107" s="11"/>
      <c r="L107" s="10"/>
      <c r="M107" s="32"/>
      <c r="N107" s="11"/>
      <c r="O107" s="10"/>
      <c r="P107" s="32"/>
      <c r="Q107" s="11"/>
      <c r="R107" s="10"/>
      <c r="S107" s="32"/>
      <c r="T107" s="11"/>
      <c r="U107" s="10"/>
      <c r="V107" s="32"/>
      <c r="W107" s="11"/>
      <c r="X107" s="10"/>
      <c r="Y107" s="32"/>
      <c r="Z107" s="11"/>
      <c r="AA107" s="10"/>
      <c r="AB107" s="32"/>
      <c r="AC107" s="11"/>
      <c r="AD107" s="10"/>
      <c r="AE107" s="32"/>
      <c r="AF107" s="11"/>
      <c r="AG107" s="10"/>
      <c r="AH107" s="32"/>
      <c r="AI107" s="11"/>
      <c r="AJ107" s="10"/>
      <c r="AK107" s="32"/>
      <c r="AL107" s="11"/>
      <c r="AM107" s="10"/>
      <c r="AN107" s="32"/>
      <c r="AO107" s="11"/>
      <c r="AP107" s="10"/>
      <c r="AQ107" s="32"/>
      <c r="AR107" s="11"/>
      <c r="AS107" s="10"/>
      <c r="AT107" s="32"/>
      <c r="AU107" s="11"/>
      <c r="AV107" s="10"/>
      <c r="AW107" s="32"/>
      <c r="AX107" s="11"/>
      <c r="AY107" s="10"/>
      <c r="AZ107" s="32"/>
      <c r="BA107" s="11"/>
      <c r="BB107" s="10"/>
      <c r="BC107" s="32"/>
      <c r="BD107" s="11"/>
      <c r="BE107" s="10"/>
      <c r="BF107" s="32"/>
      <c r="BG107" s="11"/>
      <c r="BH107" s="10"/>
      <c r="BI107" s="32"/>
      <c r="BJ107" s="11"/>
      <c r="BL107" s="41"/>
    </row>
    <row r="108" spans="1:64">
      <c r="A108">
        <f t="shared" si="8"/>
        <v>63</v>
      </c>
      <c r="B108" s="151"/>
      <c r="C108" s="10"/>
      <c r="D108" s="32"/>
      <c r="E108" s="11"/>
      <c r="F108" s="10"/>
      <c r="G108" s="32"/>
      <c r="H108" s="11"/>
      <c r="I108" s="10"/>
      <c r="J108" s="32"/>
      <c r="K108" s="11"/>
      <c r="L108" s="10"/>
      <c r="M108" s="32"/>
      <c r="N108" s="11"/>
      <c r="O108" s="10"/>
      <c r="P108" s="32"/>
      <c r="Q108" s="11"/>
      <c r="R108" s="10"/>
      <c r="S108" s="32"/>
      <c r="T108" s="11"/>
      <c r="U108" s="10"/>
      <c r="V108" s="32"/>
      <c r="W108" s="11"/>
      <c r="X108" s="10"/>
      <c r="Y108" s="32"/>
      <c r="Z108" s="11"/>
      <c r="AA108" s="10"/>
      <c r="AB108" s="32"/>
      <c r="AC108" s="11"/>
      <c r="AD108" s="10"/>
      <c r="AE108" s="32"/>
      <c r="AF108" s="11"/>
      <c r="AG108" s="10"/>
      <c r="AH108" s="32"/>
      <c r="AI108" s="11"/>
      <c r="AJ108" s="10"/>
      <c r="AK108" s="32"/>
      <c r="AL108" s="11"/>
      <c r="AM108" s="10"/>
      <c r="AN108" s="32"/>
      <c r="AO108" s="11"/>
      <c r="AP108" s="10"/>
      <c r="AQ108" s="32"/>
      <c r="AR108" s="11"/>
      <c r="AS108" s="10"/>
      <c r="AT108" s="32"/>
      <c r="AU108" s="11"/>
      <c r="AV108" s="10"/>
      <c r="AW108" s="32"/>
      <c r="AX108" s="11"/>
      <c r="AY108" s="10"/>
      <c r="AZ108" s="32"/>
      <c r="BA108" s="11"/>
      <c r="BB108" s="10"/>
      <c r="BC108" s="32"/>
      <c r="BD108" s="11"/>
      <c r="BE108" s="10"/>
      <c r="BF108" s="32"/>
      <c r="BG108" s="11"/>
      <c r="BH108" s="10"/>
      <c r="BI108" s="32"/>
      <c r="BJ108" s="11"/>
      <c r="BK108" s="28"/>
      <c r="BL108" s="41"/>
    </row>
    <row r="109" spans="1:64">
      <c r="A109">
        <f t="shared" si="8"/>
        <v>64</v>
      </c>
      <c r="B109" s="151"/>
      <c r="C109" s="10"/>
      <c r="D109" s="32"/>
      <c r="E109" s="11"/>
      <c r="F109" s="10"/>
      <c r="G109" s="32"/>
      <c r="H109" s="11"/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/>
      <c r="AQ109" s="32"/>
      <c r="AR109" s="11"/>
      <c r="AS109" s="10"/>
      <c r="AT109" s="32"/>
      <c r="AU109" s="11"/>
      <c r="AV109" s="10"/>
      <c r="AW109" s="32"/>
      <c r="AX109" s="11"/>
      <c r="AY109" s="10"/>
      <c r="AZ109" s="32"/>
      <c r="BA109" s="11"/>
      <c r="BB109" s="10"/>
      <c r="BC109" s="32"/>
      <c r="BD109" s="11"/>
      <c r="BE109" s="10"/>
      <c r="BF109" s="32"/>
      <c r="BG109" s="11"/>
      <c r="BH109" s="10"/>
      <c r="BI109" s="32"/>
      <c r="BJ109" s="11"/>
      <c r="BK109" s="28"/>
      <c r="BL109" s="41"/>
    </row>
    <row r="110" spans="1:64">
      <c r="A110">
        <f t="shared" si="8"/>
        <v>65</v>
      </c>
      <c r="B110" s="151"/>
      <c r="C110" s="10"/>
      <c r="D110" s="32"/>
      <c r="E110" s="11"/>
      <c r="F110" s="10"/>
      <c r="G110" s="32"/>
      <c r="H110" s="11"/>
      <c r="I110" s="10"/>
      <c r="J110" s="32"/>
      <c r="K110" s="11"/>
      <c r="L110" s="10"/>
      <c r="M110" s="32"/>
      <c r="N110" s="11"/>
      <c r="O110" s="10"/>
      <c r="P110" s="32"/>
      <c r="Q110" s="11"/>
      <c r="R110" s="10"/>
      <c r="S110" s="32"/>
      <c r="T110" s="11"/>
      <c r="U110" s="10"/>
      <c r="V110" s="32"/>
      <c r="W110" s="11"/>
      <c r="X110" s="10"/>
      <c r="Y110" s="32"/>
      <c r="Z110" s="11"/>
      <c r="AA110" s="10"/>
      <c r="AB110" s="32"/>
      <c r="AC110" s="11"/>
      <c r="AD110" s="10"/>
      <c r="AE110" s="32"/>
      <c r="AF110" s="11"/>
      <c r="AG110" s="10"/>
      <c r="AH110" s="32"/>
      <c r="AI110" s="11"/>
      <c r="AJ110" s="10"/>
      <c r="AK110" s="32"/>
      <c r="AL110" s="11"/>
      <c r="AM110" s="10"/>
      <c r="AN110" s="32"/>
      <c r="AO110" s="11"/>
      <c r="AP110" s="10"/>
      <c r="AQ110" s="32"/>
      <c r="AR110" s="11"/>
      <c r="AS110" s="10"/>
      <c r="AT110" s="32"/>
      <c r="AU110" s="11"/>
      <c r="AV110" s="10"/>
      <c r="AW110" s="32"/>
      <c r="AX110" s="11"/>
      <c r="AY110" s="10"/>
      <c r="AZ110" s="32"/>
      <c r="BA110" s="11"/>
      <c r="BB110" s="10"/>
      <c r="BC110" s="32"/>
      <c r="BD110" s="11"/>
      <c r="BE110" s="10"/>
      <c r="BF110" s="32"/>
      <c r="BG110" s="11"/>
      <c r="BH110" s="10"/>
      <c r="BI110" s="32"/>
      <c r="BJ110" s="11"/>
      <c r="BK110" s="28"/>
      <c r="BL110" s="41"/>
    </row>
    <row r="111" spans="1:64">
      <c r="A111">
        <f t="shared" si="8"/>
        <v>66</v>
      </c>
      <c r="B111" s="151"/>
      <c r="C111" s="10"/>
      <c r="D111" s="32"/>
      <c r="E111" s="11"/>
      <c r="F111" s="10"/>
      <c r="G111" s="32"/>
      <c r="H111" s="11"/>
      <c r="I111" s="10"/>
      <c r="J111" s="32"/>
      <c r="K111" s="11"/>
      <c r="L111" s="10"/>
      <c r="M111" s="32"/>
      <c r="N111" s="11"/>
      <c r="O111" s="10"/>
      <c r="P111" s="32"/>
      <c r="Q111" s="11"/>
      <c r="R111" s="10"/>
      <c r="S111" s="32"/>
      <c r="T111" s="11"/>
      <c r="U111" s="10"/>
      <c r="V111" s="32"/>
      <c r="W111" s="11"/>
      <c r="X111" s="10"/>
      <c r="Y111" s="32"/>
      <c r="Z111" s="11"/>
      <c r="AA111" s="10"/>
      <c r="AB111" s="32"/>
      <c r="AC111" s="11"/>
      <c r="AD111" s="10"/>
      <c r="AE111" s="32"/>
      <c r="AF111" s="11"/>
      <c r="AG111" s="10"/>
      <c r="AH111" s="32"/>
      <c r="AI111" s="11"/>
      <c r="AJ111" s="10"/>
      <c r="AK111" s="32"/>
      <c r="AL111" s="11"/>
      <c r="AM111" s="10"/>
      <c r="AN111" s="32"/>
      <c r="AO111" s="11"/>
      <c r="AP111" s="10"/>
      <c r="AQ111" s="32"/>
      <c r="AR111" s="11"/>
      <c r="AS111" s="10"/>
      <c r="AT111" s="32"/>
      <c r="AU111" s="11"/>
      <c r="AV111" s="10"/>
      <c r="AW111" s="32"/>
      <c r="AX111" s="11"/>
      <c r="AY111" s="10"/>
      <c r="AZ111" s="32"/>
      <c r="BA111" s="11"/>
      <c r="BB111" s="10"/>
      <c r="BC111" s="32"/>
      <c r="BD111" s="11"/>
      <c r="BE111" s="10"/>
      <c r="BF111" s="32"/>
      <c r="BG111" s="11"/>
      <c r="BH111" s="10"/>
      <c r="BI111" s="32"/>
      <c r="BJ111" s="11"/>
      <c r="BK111" s="28"/>
      <c r="BL111" s="41"/>
    </row>
    <row r="112" spans="1:64">
      <c r="A112">
        <f t="shared" ref="A112:A175" si="13">+A111+1</f>
        <v>67</v>
      </c>
      <c r="B112" s="151"/>
      <c r="C112" s="10"/>
      <c r="D112" s="32"/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/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10"/>
      <c r="AT112" s="32"/>
      <c r="AU112" s="11"/>
      <c r="AV112" s="10"/>
      <c r="AW112" s="32"/>
      <c r="AX112" s="11"/>
      <c r="AY112" s="10"/>
      <c r="AZ112" s="32"/>
      <c r="BA112" s="11"/>
      <c r="BB112" s="10"/>
      <c r="BC112" s="32"/>
      <c r="BD112" s="11"/>
      <c r="BE112" s="10"/>
      <c r="BF112" s="32"/>
      <c r="BG112" s="11"/>
      <c r="BH112" s="10"/>
      <c r="BI112" s="32"/>
      <c r="BJ112" s="11"/>
      <c r="BK112" s="28"/>
      <c r="BL112" s="41"/>
    </row>
    <row r="113" spans="1:64">
      <c r="A113">
        <f t="shared" si="13"/>
        <v>68</v>
      </c>
      <c r="B113" s="151"/>
      <c r="C113" s="10"/>
      <c r="D113" s="32"/>
      <c r="E113" s="11"/>
      <c r="F113" s="10"/>
      <c r="G113" s="32"/>
      <c r="H113" s="11"/>
      <c r="I113" s="10"/>
      <c r="J113" s="32"/>
      <c r="K113" s="11"/>
      <c r="L113" s="10"/>
      <c r="M113" s="32"/>
      <c r="N113" s="11"/>
      <c r="O113" s="10"/>
      <c r="P113" s="32"/>
      <c r="Q113" s="11"/>
      <c r="R113" s="10"/>
      <c r="S113" s="32"/>
      <c r="T113" s="11"/>
      <c r="U113" s="10"/>
      <c r="V113" s="32"/>
      <c r="W113" s="11"/>
      <c r="X113" s="10"/>
      <c r="Y113" s="32"/>
      <c r="Z113" s="11"/>
      <c r="AA113" s="10"/>
      <c r="AB113" s="32"/>
      <c r="AC113" s="11"/>
      <c r="AD113" s="10"/>
      <c r="AE113" s="32"/>
      <c r="AF113" s="11"/>
      <c r="AG113" s="10"/>
      <c r="AH113" s="32"/>
      <c r="AI113" s="11"/>
      <c r="AJ113" s="10"/>
      <c r="AK113" s="32"/>
      <c r="AL113" s="11"/>
      <c r="AM113" s="10"/>
      <c r="AN113" s="32"/>
      <c r="AO113" s="11"/>
      <c r="AP113" s="10"/>
      <c r="AQ113" s="32"/>
      <c r="AR113" s="11"/>
      <c r="AS113" s="10"/>
      <c r="AT113" s="32"/>
      <c r="AU113" s="11"/>
      <c r="AV113" s="10"/>
      <c r="AW113" s="32"/>
      <c r="AX113" s="11"/>
      <c r="AY113" s="10"/>
      <c r="AZ113" s="32"/>
      <c r="BA113" s="11"/>
      <c r="BB113" s="10"/>
      <c r="BC113" s="32"/>
      <c r="BD113" s="11"/>
      <c r="BE113" s="10"/>
      <c r="BF113" s="32"/>
      <c r="BG113" s="11"/>
      <c r="BH113" s="10"/>
      <c r="BI113" s="32"/>
      <c r="BJ113" s="11"/>
    </row>
    <row r="114" spans="1:64">
      <c r="A114">
        <f t="shared" si="13"/>
        <v>69</v>
      </c>
      <c r="B114" s="151"/>
      <c r="C114" s="10"/>
      <c r="D114" s="32"/>
      <c r="E114" s="11"/>
      <c r="F114" s="10"/>
      <c r="G114" s="32"/>
      <c r="H114" s="11"/>
      <c r="I114" s="10"/>
      <c r="J114" s="32"/>
      <c r="K114" s="11"/>
      <c r="L114" s="10"/>
      <c r="M114" s="32"/>
      <c r="N114" s="11"/>
      <c r="O114" s="10"/>
      <c r="P114" s="32"/>
      <c r="Q114" s="11"/>
      <c r="R114" s="10"/>
      <c r="S114" s="32"/>
      <c r="T114" s="11"/>
      <c r="U114" s="10"/>
      <c r="V114" s="32"/>
      <c r="W114" s="11"/>
      <c r="X114" s="10"/>
      <c r="Y114" s="32"/>
      <c r="Z114" s="11"/>
      <c r="AA114" s="10"/>
      <c r="AB114" s="32"/>
      <c r="AC114" s="11"/>
      <c r="AD114" s="10"/>
      <c r="AE114" s="32"/>
      <c r="AF114" s="11"/>
      <c r="AG114" s="10"/>
      <c r="AH114" s="32"/>
      <c r="AI114" s="11"/>
      <c r="AJ114" s="10"/>
      <c r="AK114" s="32"/>
      <c r="AL114" s="11"/>
      <c r="AM114" s="10"/>
      <c r="AN114" s="32"/>
      <c r="AO114" s="11"/>
      <c r="AP114" s="10"/>
      <c r="AQ114" s="32"/>
      <c r="AR114" s="11"/>
      <c r="AS114" s="10"/>
      <c r="AT114" s="32"/>
      <c r="AU114" s="11"/>
      <c r="AV114" s="10"/>
      <c r="AW114" s="32"/>
      <c r="AX114" s="11"/>
      <c r="AY114" s="10"/>
      <c r="AZ114" s="32"/>
      <c r="BA114" s="11"/>
      <c r="BB114" s="10"/>
      <c r="BC114" s="32"/>
      <c r="BD114" s="11"/>
      <c r="BE114" s="10"/>
      <c r="BF114" s="32"/>
      <c r="BG114" s="11"/>
      <c r="BH114" s="10"/>
      <c r="BI114" s="32"/>
      <c r="BJ114" s="11"/>
      <c r="BK114" s="28"/>
      <c r="BL114" s="41"/>
    </row>
    <row r="115" spans="1:64">
      <c r="A115">
        <f t="shared" si="13"/>
        <v>70</v>
      </c>
      <c r="B115" s="151"/>
      <c r="C115" s="10"/>
      <c r="D115" s="32"/>
      <c r="E115" s="11"/>
      <c r="F115" s="10"/>
      <c r="G115" s="32"/>
      <c r="H115" s="11"/>
      <c r="I115" s="10"/>
      <c r="J115" s="32"/>
      <c r="K115" s="11"/>
      <c r="L115" s="10"/>
      <c r="M115" s="32"/>
      <c r="N115" s="11"/>
      <c r="O115" s="10"/>
      <c r="P115" s="32"/>
      <c r="Q115" s="11"/>
      <c r="R115" s="10"/>
      <c r="S115" s="32"/>
      <c r="T115" s="11"/>
      <c r="U115" s="10"/>
      <c r="V115" s="32"/>
      <c r="W115" s="11"/>
      <c r="X115" s="10"/>
      <c r="Y115" s="32"/>
      <c r="Z115" s="11"/>
      <c r="AA115" s="10"/>
      <c r="AB115" s="32"/>
      <c r="AC115" s="11"/>
      <c r="AD115" s="10"/>
      <c r="AE115" s="32"/>
      <c r="AF115" s="11"/>
      <c r="AG115" s="10"/>
      <c r="AH115" s="32"/>
      <c r="AI115" s="11"/>
      <c r="AJ115" s="10"/>
      <c r="AK115" s="32"/>
      <c r="AL115" s="11"/>
      <c r="AM115" s="10"/>
      <c r="AN115" s="32"/>
      <c r="AO115" s="11"/>
      <c r="AP115" s="10"/>
      <c r="AQ115" s="32"/>
      <c r="AR115" s="11"/>
      <c r="AS115" s="10"/>
      <c r="AT115" s="32"/>
      <c r="AU115" s="11"/>
      <c r="AV115" s="10"/>
      <c r="AW115" s="32"/>
      <c r="AX115" s="11"/>
      <c r="AY115" s="10"/>
      <c r="AZ115" s="32"/>
      <c r="BA115" s="11"/>
      <c r="BB115" s="10"/>
      <c r="BC115" s="32"/>
      <c r="BD115" s="11"/>
      <c r="BE115" s="10"/>
      <c r="BF115" s="32"/>
      <c r="BG115" s="11"/>
      <c r="BH115" s="10"/>
      <c r="BI115" s="32"/>
      <c r="BJ115" s="11"/>
      <c r="BK115" s="28"/>
      <c r="BL115" s="41"/>
    </row>
    <row r="116" spans="1:64">
      <c r="A116">
        <f t="shared" si="13"/>
        <v>71</v>
      </c>
      <c r="B116" s="151"/>
      <c r="C116" s="10"/>
      <c r="D116" s="32"/>
      <c r="E116" s="11"/>
      <c r="F116" s="10"/>
      <c r="G116" s="32"/>
      <c r="H116" s="11"/>
      <c r="I116" s="10"/>
      <c r="J116" s="32"/>
      <c r="K116" s="11"/>
      <c r="L116" s="10"/>
      <c r="M116" s="32"/>
      <c r="N116" s="11"/>
      <c r="O116" s="10"/>
      <c r="P116" s="32"/>
      <c r="Q116" s="11"/>
      <c r="R116" s="10"/>
      <c r="S116" s="32"/>
      <c r="T116" s="11"/>
      <c r="U116" s="10"/>
      <c r="V116" s="32"/>
      <c r="W116" s="11"/>
      <c r="X116" s="10"/>
      <c r="Y116" s="32"/>
      <c r="Z116" s="11"/>
      <c r="AA116" s="10"/>
      <c r="AB116" s="32"/>
      <c r="AC116" s="11"/>
      <c r="AD116" s="10"/>
      <c r="AE116" s="32"/>
      <c r="AF116" s="11"/>
      <c r="AG116" s="10"/>
      <c r="AH116" s="32"/>
      <c r="AI116" s="11"/>
      <c r="AJ116" s="10"/>
      <c r="AK116" s="32"/>
      <c r="AL116" s="11"/>
      <c r="AM116" s="10"/>
      <c r="AN116" s="32"/>
      <c r="AO116" s="11"/>
      <c r="AP116" s="10"/>
      <c r="AQ116" s="32"/>
      <c r="AR116" s="11"/>
      <c r="AS116" s="10"/>
      <c r="AT116" s="32"/>
      <c r="AU116" s="11"/>
      <c r="AV116" s="10"/>
      <c r="AW116" s="32"/>
      <c r="AX116" s="11"/>
      <c r="AY116" s="10"/>
      <c r="AZ116" s="32"/>
      <c r="BA116" s="11"/>
      <c r="BB116" s="10"/>
      <c r="BC116" s="32"/>
      <c r="BD116" s="11"/>
      <c r="BE116" s="10"/>
      <c r="BF116" s="32"/>
      <c r="BG116" s="11"/>
      <c r="BH116" s="10"/>
      <c r="BI116" s="32"/>
      <c r="BJ116" s="11"/>
      <c r="BK116" s="28"/>
      <c r="BL116" s="41"/>
    </row>
    <row r="117" spans="1:64">
      <c r="A117">
        <f t="shared" si="13"/>
        <v>72</v>
      </c>
      <c r="B117" s="151"/>
      <c r="C117" s="10"/>
      <c r="D117" s="32"/>
      <c r="E117" s="11"/>
      <c r="F117" s="10"/>
      <c r="G117" s="32"/>
      <c r="H117" s="11"/>
      <c r="I117" s="10"/>
      <c r="J117" s="32"/>
      <c r="K117" s="11"/>
      <c r="L117" s="10"/>
      <c r="M117" s="32"/>
      <c r="N117" s="11"/>
      <c r="O117" s="10"/>
      <c r="P117" s="32"/>
      <c r="Q117" s="11"/>
      <c r="R117" s="10"/>
      <c r="S117" s="32"/>
      <c r="T117" s="11"/>
      <c r="U117" s="10"/>
      <c r="V117" s="32"/>
      <c r="W117" s="11"/>
      <c r="X117" s="10"/>
      <c r="Y117" s="32"/>
      <c r="Z117" s="11"/>
      <c r="AA117" s="10"/>
      <c r="AB117" s="32"/>
      <c r="AC117" s="11"/>
      <c r="AD117" s="10"/>
      <c r="AE117" s="32"/>
      <c r="AF117" s="11"/>
      <c r="AG117" s="10"/>
      <c r="AH117" s="32"/>
      <c r="AI117" s="11"/>
      <c r="AJ117" s="10"/>
      <c r="AK117" s="32"/>
      <c r="AL117" s="11"/>
      <c r="AM117" s="10"/>
      <c r="AN117" s="32"/>
      <c r="AO117" s="11"/>
      <c r="AP117" s="10"/>
      <c r="AQ117" s="32"/>
      <c r="AR117" s="11"/>
      <c r="AS117" s="10"/>
      <c r="AT117" s="32"/>
      <c r="AU117" s="11"/>
      <c r="AV117" s="10"/>
      <c r="AW117" s="32"/>
      <c r="AX117" s="11"/>
      <c r="AY117" s="10"/>
      <c r="AZ117" s="32"/>
      <c r="BA117" s="11"/>
      <c r="BB117" s="10"/>
      <c r="BC117" s="32"/>
      <c r="BD117" s="11"/>
      <c r="BE117" s="10"/>
      <c r="BF117" s="32"/>
      <c r="BG117" s="11"/>
      <c r="BH117" s="10"/>
      <c r="BI117" s="32"/>
      <c r="BJ117" s="11"/>
      <c r="BK117" s="28"/>
      <c r="BL117" s="41"/>
    </row>
    <row r="118" spans="1:64">
      <c r="A118">
        <f t="shared" si="13"/>
        <v>73</v>
      </c>
      <c r="B118" s="151"/>
      <c r="C118" s="12"/>
      <c r="D118" s="36"/>
      <c r="E118" s="13"/>
      <c r="F118" s="12"/>
      <c r="G118" s="36"/>
      <c r="H118" s="13"/>
      <c r="I118" s="12"/>
      <c r="J118" s="36"/>
      <c r="K118" s="13"/>
      <c r="L118" s="12"/>
      <c r="M118" s="36"/>
      <c r="N118" s="13"/>
      <c r="O118" s="12"/>
      <c r="P118" s="36"/>
      <c r="Q118" s="13"/>
      <c r="R118" s="12"/>
      <c r="S118" s="36"/>
      <c r="T118" s="13"/>
      <c r="U118" s="12"/>
      <c r="V118" s="36"/>
      <c r="W118" s="13"/>
      <c r="X118" s="12"/>
      <c r="Y118" s="36"/>
      <c r="Z118" s="13"/>
      <c r="AA118" s="12"/>
      <c r="AB118" s="36"/>
      <c r="AC118" s="13"/>
      <c r="AD118" s="12"/>
      <c r="AE118" s="36"/>
      <c r="AF118" s="13"/>
      <c r="AG118" s="12"/>
      <c r="AH118" s="36"/>
      <c r="AI118" s="13"/>
      <c r="AJ118" s="12"/>
      <c r="AK118" s="36"/>
      <c r="AL118" s="13"/>
      <c r="AM118" s="12"/>
      <c r="AN118" s="36"/>
      <c r="AO118" s="13"/>
      <c r="AP118" s="12"/>
      <c r="AQ118" s="36"/>
      <c r="AR118" s="13"/>
      <c r="AS118" s="12"/>
      <c r="AT118" s="36"/>
      <c r="AU118" s="13"/>
      <c r="AV118" s="12"/>
      <c r="AW118" s="36"/>
      <c r="AX118" s="13"/>
      <c r="AY118" s="12"/>
      <c r="AZ118" s="36"/>
      <c r="BA118" s="13"/>
      <c r="BB118" s="12"/>
      <c r="BC118" s="36"/>
      <c r="BD118" s="13"/>
      <c r="BE118" s="12"/>
      <c r="BF118" s="36"/>
      <c r="BG118" s="13"/>
      <c r="BH118" s="12"/>
      <c r="BI118" s="36"/>
      <c r="BJ118" s="13"/>
      <c r="BK118" s="28"/>
      <c r="BL118" s="41"/>
    </row>
    <row r="119" spans="1:64">
      <c r="A119">
        <f t="shared" si="13"/>
        <v>74</v>
      </c>
      <c r="B119" s="151"/>
      <c r="C119" s="10"/>
      <c r="D119" s="32"/>
      <c r="E119" s="11"/>
      <c r="F119" s="10"/>
      <c r="G119" s="32"/>
      <c r="H119" s="11"/>
      <c r="I119" s="10"/>
      <c r="J119" s="32"/>
      <c r="K119" s="11"/>
      <c r="L119" s="10"/>
      <c r="M119" s="32"/>
      <c r="N119" s="11"/>
      <c r="O119" s="10"/>
      <c r="P119" s="32"/>
      <c r="Q119" s="11"/>
      <c r="R119" s="10"/>
      <c r="S119" s="32"/>
      <c r="T119" s="11"/>
      <c r="U119" s="10"/>
      <c r="V119" s="32"/>
      <c r="W119" s="11"/>
      <c r="X119" s="10"/>
      <c r="Y119" s="32"/>
      <c r="Z119" s="11"/>
      <c r="AA119" s="10"/>
      <c r="AB119" s="32"/>
      <c r="AC119" s="11"/>
      <c r="AD119" s="10"/>
      <c r="AE119" s="32"/>
      <c r="AF119" s="11"/>
      <c r="AG119" s="10"/>
      <c r="AH119" s="32"/>
      <c r="AI119" s="11"/>
      <c r="AJ119" s="10"/>
      <c r="AK119" s="32"/>
      <c r="AL119" s="11"/>
      <c r="AM119" s="10"/>
      <c r="AN119" s="32"/>
      <c r="AO119" s="11"/>
      <c r="AP119" s="10"/>
      <c r="AQ119" s="32"/>
      <c r="AR119" s="11"/>
      <c r="AS119" s="10"/>
      <c r="AT119" s="32"/>
      <c r="AU119" s="11"/>
      <c r="AV119" s="10"/>
      <c r="AW119" s="32"/>
      <c r="AX119" s="11"/>
      <c r="AY119" s="10"/>
      <c r="AZ119" s="32"/>
      <c r="BA119" s="11"/>
      <c r="BB119" s="10"/>
      <c r="BC119" s="32"/>
      <c r="BD119" s="11"/>
      <c r="BE119" s="10"/>
      <c r="BF119" s="32"/>
      <c r="BG119" s="11"/>
      <c r="BH119" s="10"/>
      <c r="BI119" s="32"/>
      <c r="BJ119" s="11"/>
      <c r="BK119" s="28"/>
      <c r="BL119" s="41"/>
    </row>
    <row r="120" spans="1:64">
      <c r="A120">
        <f t="shared" si="13"/>
        <v>75</v>
      </c>
      <c r="B120" s="151"/>
      <c r="C120" s="10"/>
      <c r="D120" s="32"/>
      <c r="E120" s="11"/>
      <c r="F120" s="10"/>
      <c r="G120" s="32"/>
      <c r="H120" s="11"/>
      <c r="I120" s="10"/>
      <c r="J120" s="32"/>
      <c r="K120" s="11"/>
      <c r="L120" s="10"/>
      <c r="M120" s="32"/>
      <c r="N120" s="11"/>
      <c r="O120" s="10"/>
      <c r="P120" s="32"/>
      <c r="Q120" s="11"/>
      <c r="R120" s="10"/>
      <c r="S120" s="32"/>
      <c r="T120" s="11"/>
      <c r="U120" s="10"/>
      <c r="V120" s="32"/>
      <c r="W120" s="11"/>
      <c r="X120" s="10"/>
      <c r="Y120" s="32"/>
      <c r="Z120" s="11"/>
      <c r="AA120" s="10"/>
      <c r="AB120" s="32"/>
      <c r="AC120" s="11"/>
      <c r="AD120" s="10"/>
      <c r="AE120" s="32"/>
      <c r="AF120" s="11"/>
      <c r="AG120" s="10"/>
      <c r="AH120" s="32"/>
      <c r="AI120" s="11"/>
      <c r="AJ120" s="10"/>
      <c r="AK120" s="32"/>
      <c r="AL120" s="11"/>
      <c r="AM120" s="10"/>
      <c r="AN120" s="32"/>
      <c r="AO120" s="11"/>
      <c r="AP120" s="10"/>
      <c r="AQ120" s="32"/>
      <c r="AR120" s="11"/>
      <c r="AS120" s="10"/>
      <c r="AT120" s="32"/>
      <c r="AU120" s="11"/>
      <c r="AV120" s="10"/>
      <c r="AW120" s="32"/>
      <c r="AX120" s="11"/>
      <c r="AY120" s="10"/>
      <c r="AZ120" s="32"/>
      <c r="BA120" s="11"/>
      <c r="BB120" s="10"/>
      <c r="BC120" s="32"/>
      <c r="BD120" s="11"/>
      <c r="BE120" s="10"/>
      <c r="BF120" s="32"/>
      <c r="BG120" s="11"/>
      <c r="BH120" s="10"/>
      <c r="BI120" s="32"/>
      <c r="BJ120" s="11"/>
      <c r="BK120" s="28"/>
      <c r="BL120" s="41"/>
    </row>
    <row r="121" spans="1:64">
      <c r="A121">
        <f t="shared" si="13"/>
        <v>76</v>
      </c>
      <c r="B121" s="151"/>
      <c r="C121" s="10"/>
      <c r="D121" s="32"/>
      <c r="E121" s="11"/>
      <c r="F121" s="10"/>
      <c r="G121" s="32"/>
      <c r="H121" s="11"/>
      <c r="I121" s="10"/>
      <c r="J121" s="32"/>
      <c r="K121" s="11"/>
      <c r="L121" s="10"/>
      <c r="M121" s="32"/>
      <c r="N121" s="11"/>
      <c r="O121" s="10"/>
      <c r="P121" s="32"/>
      <c r="Q121" s="11"/>
      <c r="R121" s="10"/>
      <c r="S121" s="32"/>
      <c r="T121" s="11"/>
      <c r="U121" s="10"/>
      <c r="V121" s="32"/>
      <c r="W121" s="11"/>
      <c r="X121" s="10"/>
      <c r="Y121" s="32"/>
      <c r="Z121" s="11"/>
      <c r="AA121" s="10"/>
      <c r="AB121" s="32"/>
      <c r="AC121" s="11"/>
      <c r="AD121" s="10"/>
      <c r="AE121" s="32"/>
      <c r="AF121" s="11"/>
      <c r="AG121" s="10"/>
      <c r="AH121" s="32"/>
      <c r="AI121" s="11"/>
      <c r="AJ121" s="10"/>
      <c r="AK121" s="32"/>
      <c r="AL121" s="11"/>
      <c r="AM121" s="10"/>
      <c r="AN121" s="32"/>
      <c r="AO121" s="11"/>
      <c r="AP121" s="10"/>
      <c r="AQ121" s="32"/>
      <c r="AR121" s="11"/>
      <c r="AS121" s="10"/>
      <c r="AT121" s="32"/>
      <c r="AU121" s="11"/>
      <c r="AV121" s="10"/>
      <c r="AW121" s="32"/>
      <c r="AX121" s="11"/>
      <c r="AY121" s="10"/>
      <c r="AZ121" s="32"/>
      <c r="BA121" s="11"/>
      <c r="BB121" s="10"/>
      <c r="BC121" s="32"/>
      <c r="BD121" s="11"/>
      <c r="BE121" s="10"/>
      <c r="BF121" s="32"/>
      <c r="BG121" s="11"/>
      <c r="BH121" s="10"/>
      <c r="BI121" s="32"/>
      <c r="BJ121" s="11"/>
      <c r="BL121" s="41"/>
    </row>
    <row r="122" spans="1:64">
      <c r="A122">
        <f t="shared" si="13"/>
        <v>77</v>
      </c>
      <c r="B122" s="151"/>
      <c r="C122" s="10"/>
      <c r="D122" s="32"/>
      <c r="E122" s="11"/>
      <c r="F122" s="10"/>
      <c r="G122" s="32"/>
      <c r="H122" s="11"/>
      <c r="I122" s="10"/>
      <c r="J122" s="32"/>
      <c r="K122" s="11"/>
      <c r="L122" s="10"/>
      <c r="M122" s="32"/>
      <c r="N122" s="11"/>
      <c r="O122" s="10"/>
      <c r="P122" s="32"/>
      <c r="Q122" s="11"/>
      <c r="R122" s="10"/>
      <c r="S122" s="32"/>
      <c r="T122" s="11"/>
      <c r="U122" s="10"/>
      <c r="V122" s="32"/>
      <c r="W122" s="11"/>
      <c r="X122" s="10"/>
      <c r="Y122" s="32"/>
      <c r="Z122" s="11"/>
      <c r="AA122" s="10"/>
      <c r="AB122" s="32"/>
      <c r="AC122" s="11"/>
      <c r="AD122" s="10"/>
      <c r="AE122" s="32"/>
      <c r="AF122" s="11"/>
      <c r="AG122" s="10"/>
      <c r="AH122" s="32"/>
      <c r="AI122" s="11"/>
      <c r="AJ122" s="10"/>
      <c r="AK122" s="32"/>
      <c r="AL122" s="11"/>
      <c r="AM122" s="10"/>
      <c r="AN122" s="32"/>
      <c r="AO122" s="11"/>
      <c r="AP122" s="10"/>
      <c r="AQ122" s="32"/>
      <c r="AR122" s="11"/>
      <c r="AS122" s="10"/>
      <c r="AT122" s="32"/>
      <c r="AU122" s="11"/>
      <c r="AV122" s="10"/>
      <c r="AW122" s="32"/>
      <c r="AX122" s="11"/>
      <c r="AY122" s="10"/>
      <c r="AZ122" s="32"/>
      <c r="BA122" s="11"/>
      <c r="BB122" s="10"/>
      <c r="BC122" s="32"/>
      <c r="BD122" s="11"/>
      <c r="BE122" s="10"/>
      <c r="BF122" s="32"/>
      <c r="BG122" s="11"/>
      <c r="BH122" s="10"/>
      <c r="BI122" s="32"/>
      <c r="BJ122" s="11"/>
      <c r="BL122" s="41"/>
    </row>
    <row r="123" spans="1:64">
      <c r="A123">
        <f t="shared" si="13"/>
        <v>78</v>
      </c>
      <c r="B123" s="151"/>
      <c r="C123" s="10"/>
      <c r="D123" s="32"/>
      <c r="E123" s="11"/>
      <c r="F123" s="10"/>
      <c r="G123" s="32"/>
      <c r="H123" s="11"/>
      <c r="I123" s="10"/>
      <c r="J123" s="32"/>
      <c r="K123" s="11"/>
      <c r="L123" s="10"/>
      <c r="M123" s="32"/>
      <c r="N123" s="11"/>
      <c r="O123" s="10"/>
      <c r="P123" s="32"/>
      <c r="Q123" s="11"/>
      <c r="R123" s="10"/>
      <c r="S123" s="32"/>
      <c r="T123" s="11"/>
      <c r="U123" s="10"/>
      <c r="V123" s="32"/>
      <c r="W123" s="11"/>
      <c r="X123" s="10"/>
      <c r="Y123" s="32"/>
      <c r="Z123" s="11"/>
      <c r="AA123" s="10"/>
      <c r="AB123" s="32"/>
      <c r="AC123" s="11"/>
      <c r="AD123" s="10"/>
      <c r="AE123" s="32"/>
      <c r="AF123" s="11"/>
      <c r="AG123" s="10"/>
      <c r="AH123" s="32"/>
      <c r="AI123" s="11"/>
      <c r="AJ123" s="10"/>
      <c r="AK123" s="32"/>
      <c r="AL123" s="11"/>
      <c r="AM123" s="10"/>
      <c r="AN123" s="32"/>
      <c r="AO123" s="11"/>
      <c r="AP123" s="10"/>
      <c r="AQ123" s="32"/>
      <c r="AR123" s="11"/>
      <c r="AS123" s="10"/>
      <c r="AT123" s="32"/>
      <c r="AU123" s="11"/>
      <c r="AV123" s="10"/>
      <c r="AW123" s="32"/>
      <c r="AX123" s="11"/>
      <c r="AY123" s="10"/>
      <c r="AZ123" s="32"/>
      <c r="BA123" s="11"/>
      <c r="BB123" s="10"/>
      <c r="BC123" s="32"/>
      <c r="BD123" s="11"/>
      <c r="BE123" s="10"/>
      <c r="BF123" s="32"/>
      <c r="BG123" s="11"/>
      <c r="BH123" s="10"/>
      <c r="BI123" s="32"/>
      <c r="BJ123" s="11"/>
      <c r="BL123" s="41"/>
    </row>
    <row r="124" spans="1:64">
      <c r="A124">
        <f t="shared" si="13"/>
        <v>79</v>
      </c>
      <c r="B124" s="151"/>
      <c r="C124" s="10"/>
      <c r="D124" s="32"/>
      <c r="E124" s="11"/>
      <c r="F124" s="10"/>
      <c r="G124" s="32"/>
      <c r="H124" s="11"/>
      <c r="I124" s="10"/>
      <c r="J124" s="32"/>
      <c r="K124" s="11"/>
      <c r="L124" s="10"/>
      <c r="M124" s="32"/>
      <c r="N124" s="11"/>
      <c r="O124" s="10"/>
      <c r="P124" s="32"/>
      <c r="Q124" s="11"/>
      <c r="R124" s="10"/>
      <c r="S124" s="32"/>
      <c r="T124" s="11"/>
      <c r="U124" s="10"/>
      <c r="V124" s="32"/>
      <c r="W124" s="11"/>
      <c r="X124" s="10"/>
      <c r="Y124" s="32"/>
      <c r="Z124" s="11"/>
      <c r="AA124" s="10"/>
      <c r="AB124" s="32"/>
      <c r="AC124" s="11"/>
      <c r="AD124" s="10"/>
      <c r="AE124" s="32"/>
      <c r="AF124" s="11"/>
      <c r="AG124" s="10"/>
      <c r="AH124" s="32"/>
      <c r="AI124" s="11"/>
      <c r="AJ124" s="10"/>
      <c r="AK124" s="32"/>
      <c r="AL124" s="11"/>
      <c r="AM124" s="10"/>
      <c r="AN124" s="32"/>
      <c r="AO124" s="11"/>
      <c r="AP124" s="10"/>
      <c r="AQ124" s="32"/>
      <c r="AR124" s="11"/>
      <c r="AS124" s="10"/>
      <c r="AT124" s="32"/>
      <c r="AU124" s="11"/>
      <c r="AV124" s="10"/>
      <c r="AW124" s="32"/>
      <c r="AX124" s="11"/>
      <c r="AY124" s="10"/>
      <c r="AZ124" s="32"/>
      <c r="BA124" s="11"/>
      <c r="BB124" s="10"/>
      <c r="BC124" s="32"/>
      <c r="BD124" s="11"/>
      <c r="BE124" s="10"/>
      <c r="BF124" s="32"/>
      <c r="BG124" s="11"/>
      <c r="BH124" s="10"/>
      <c r="BI124" s="32"/>
      <c r="BJ124" s="11"/>
      <c r="BL124" s="41"/>
    </row>
    <row r="125" spans="1:64">
      <c r="A125">
        <f t="shared" si="13"/>
        <v>80</v>
      </c>
      <c r="B125" s="151"/>
      <c r="C125" s="10"/>
      <c r="D125" s="32"/>
      <c r="E125" s="11"/>
      <c r="F125" s="10"/>
      <c r="G125" s="32"/>
      <c r="H125" s="11"/>
      <c r="I125" s="10"/>
      <c r="J125" s="32"/>
      <c r="K125" s="11"/>
      <c r="L125" s="10"/>
      <c r="M125" s="32"/>
      <c r="N125" s="11"/>
      <c r="O125" s="10"/>
      <c r="P125" s="32"/>
      <c r="Q125" s="11"/>
      <c r="R125" s="10"/>
      <c r="S125" s="32"/>
      <c r="T125" s="11"/>
      <c r="U125" s="10"/>
      <c r="V125" s="32"/>
      <c r="W125" s="11"/>
      <c r="X125" s="10"/>
      <c r="Y125" s="32"/>
      <c r="Z125" s="11"/>
      <c r="AA125" s="10"/>
      <c r="AB125" s="32"/>
      <c r="AC125" s="11"/>
      <c r="AD125" s="10"/>
      <c r="AE125" s="32"/>
      <c r="AF125" s="11"/>
      <c r="AG125" s="10"/>
      <c r="AH125" s="32"/>
      <c r="AI125" s="11"/>
      <c r="AJ125" s="10"/>
      <c r="AK125" s="32"/>
      <c r="AL125" s="11"/>
      <c r="AM125" s="10"/>
      <c r="AN125" s="32"/>
      <c r="AO125" s="11"/>
      <c r="AP125" s="10"/>
      <c r="AQ125" s="32"/>
      <c r="AR125" s="11"/>
      <c r="AS125" s="10"/>
      <c r="AT125" s="32"/>
      <c r="AU125" s="11"/>
      <c r="AV125" s="10"/>
      <c r="AW125" s="32"/>
      <c r="AX125" s="11"/>
      <c r="AY125" s="10"/>
      <c r="AZ125" s="32"/>
      <c r="BA125" s="11"/>
      <c r="BB125" s="10"/>
      <c r="BC125" s="32"/>
      <c r="BD125" s="11"/>
      <c r="BE125" s="10"/>
      <c r="BF125" s="32"/>
      <c r="BG125" s="11"/>
      <c r="BH125" s="10"/>
      <c r="BI125" s="32"/>
      <c r="BJ125" s="11"/>
      <c r="BL125" s="41"/>
    </row>
    <row r="126" spans="1:64">
      <c r="A126">
        <f t="shared" si="13"/>
        <v>81</v>
      </c>
      <c r="B126" s="151"/>
      <c r="C126" s="10"/>
      <c r="D126" s="32"/>
      <c r="E126" s="11"/>
      <c r="F126" s="10"/>
      <c r="G126" s="32"/>
      <c r="H126" s="11"/>
      <c r="I126" s="10"/>
      <c r="J126" s="32"/>
      <c r="K126" s="11"/>
      <c r="L126" s="10"/>
      <c r="M126" s="32"/>
      <c r="N126" s="11"/>
      <c r="O126" s="10"/>
      <c r="P126" s="32"/>
      <c r="Q126" s="11"/>
      <c r="R126" s="10"/>
      <c r="S126" s="32"/>
      <c r="T126" s="11"/>
      <c r="U126" s="10"/>
      <c r="V126" s="32"/>
      <c r="W126" s="11"/>
      <c r="X126" s="10"/>
      <c r="Y126" s="32"/>
      <c r="Z126" s="11"/>
      <c r="AA126" s="10"/>
      <c r="AB126" s="32"/>
      <c r="AC126" s="11"/>
      <c r="AD126" s="10"/>
      <c r="AE126" s="32"/>
      <c r="AF126" s="11"/>
      <c r="AG126" s="10"/>
      <c r="AH126" s="32"/>
      <c r="AI126" s="11"/>
      <c r="AJ126" s="10"/>
      <c r="AK126" s="32"/>
      <c r="AL126" s="11"/>
      <c r="AM126" s="10"/>
      <c r="AN126" s="32"/>
      <c r="AO126" s="11"/>
      <c r="AP126" s="10"/>
      <c r="AQ126" s="32"/>
      <c r="AR126" s="11"/>
      <c r="AS126" s="10"/>
      <c r="AT126" s="32"/>
      <c r="AU126" s="11"/>
      <c r="AV126" s="10"/>
      <c r="AW126" s="32"/>
      <c r="AX126" s="11"/>
      <c r="AY126" s="10"/>
      <c r="AZ126" s="32"/>
      <c r="BA126" s="11"/>
      <c r="BB126" s="10"/>
      <c r="BC126" s="32"/>
      <c r="BD126" s="11"/>
      <c r="BE126" s="10"/>
      <c r="BF126" s="32"/>
      <c r="BG126" s="11"/>
      <c r="BH126" s="10"/>
      <c r="BI126" s="32"/>
      <c r="BJ126" s="11"/>
    </row>
    <row r="127" spans="1:64">
      <c r="A127">
        <f t="shared" si="13"/>
        <v>82</v>
      </c>
      <c r="B127" s="151"/>
      <c r="C127" s="10"/>
      <c r="D127" s="32"/>
      <c r="E127" s="11"/>
      <c r="F127" s="10"/>
      <c r="G127" s="32"/>
      <c r="H127" s="11"/>
      <c r="I127" s="10"/>
      <c r="J127" s="32"/>
      <c r="K127" s="11"/>
      <c r="L127" s="10"/>
      <c r="M127" s="32"/>
      <c r="N127" s="11"/>
      <c r="O127" s="10"/>
      <c r="P127" s="32"/>
      <c r="Q127" s="11"/>
      <c r="R127" s="10"/>
      <c r="S127" s="32"/>
      <c r="T127" s="11"/>
      <c r="U127" s="10"/>
      <c r="V127" s="32"/>
      <c r="W127" s="11"/>
      <c r="X127" s="10"/>
      <c r="Y127" s="32"/>
      <c r="Z127" s="11"/>
      <c r="AA127" s="10"/>
      <c r="AB127" s="32"/>
      <c r="AC127" s="11"/>
      <c r="AD127" s="10"/>
      <c r="AE127" s="32"/>
      <c r="AF127" s="11"/>
      <c r="AG127" s="10"/>
      <c r="AH127" s="32"/>
      <c r="AI127" s="11"/>
      <c r="AJ127" s="10"/>
      <c r="AK127" s="32"/>
      <c r="AL127" s="11"/>
      <c r="AM127" s="10"/>
      <c r="AN127" s="32"/>
      <c r="AO127" s="11"/>
      <c r="AP127" s="10"/>
      <c r="AQ127" s="32"/>
      <c r="AR127" s="11"/>
      <c r="AS127" s="10"/>
      <c r="AT127" s="32"/>
      <c r="AU127" s="11"/>
      <c r="AV127" s="10"/>
      <c r="AW127" s="32"/>
      <c r="AX127" s="11"/>
      <c r="AY127" s="10"/>
      <c r="AZ127" s="32"/>
      <c r="BA127" s="11"/>
      <c r="BB127" s="10"/>
      <c r="BC127" s="32"/>
      <c r="BD127" s="11"/>
      <c r="BE127" s="10"/>
      <c r="BF127" s="32"/>
      <c r="BG127" s="11"/>
      <c r="BH127" s="10"/>
      <c r="BI127" s="32"/>
      <c r="BJ127" s="11"/>
    </row>
    <row r="128" spans="1:64">
      <c r="A128">
        <f t="shared" si="13"/>
        <v>83</v>
      </c>
      <c r="B128" s="151"/>
      <c r="C128" s="10"/>
      <c r="D128" s="32"/>
      <c r="E128" s="11"/>
      <c r="F128" s="10"/>
      <c r="G128" s="32"/>
      <c r="H128" s="11"/>
      <c r="I128" s="10"/>
      <c r="J128" s="32"/>
      <c r="K128" s="11"/>
      <c r="L128" s="10"/>
      <c r="M128" s="32"/>
      <c r="N128" s="11"/>
      <c r="O128" s="10"/>
      <c r="P128" s="32"/>
      <c r="Q128" s="11"/>
      <c r="R128" s="10"/>
      <c r="S128" s="32"/>
      <c r="T128" s="11"/>
      <c r="U128" s="10"/>
      <c r="V128" s="32"/>
      <c r="W128" s="11"/>
      <c r="X128" s="10"/>
      <c r="Y128" s="32"/>
      <c r="Z128" s="11"/>
      <c r="AA128" s="10"/>
      <c r="AB128" s="32"/>
      <c r="AC128" s="11"/>
      <c r="AD128" s="10"/>
      <c r="AE128" s="32"/>
      <c r="AF128" s="11"/>
      <c r="AG128" s="10"/>
      <c r="AH128" s="32"/>
      <c r="AI128" s="11"/>
      <c r="AJ128" s="10"/>
      <c r="AK128" s="32"/>
      <c r="AL128" s="11"/>
      <c r="AM128" s="10"/>
      <c r="AN128" s="32"/>
      <c r="AO128" s="11"/>
      <c r="AP128" s="10"/>
      <c r="AQ128" s="32"/>
      <c r="AR128" s="11"/>
      <c r="AS128" s="10"/>
      <c r="AT128" s="32"/>
      <c r="AU128" s="11"/>
      <c r="AV128" s="10"/>
      <c r="AW128" s="32"/>
      <c r="AX128" s="11"/>
      <c r="AY128" s="10"/>
      <c r="AZ128" s="32"/>
      <c r="BA128" s="11"/>
      <c r="BB128" s="10"/>
      <c r="BC128" s="32"/>
      <c r="BD128" s="11"/>
      <c r="BE128" s="10"/>
      <c r="BF128" s="32"/>
      <c r="BG128" s="11"/>
      <c r="BH128" s="10"/>
      <c r="BI128" s="32"/>
      <c r="BJ128" s="11"/>
    </row>
    <row r="129" spans="1:64">
      <c r="A129">
        <f t="shared" si="13"/>
        <v>84</v>
      </c>
      <c r="B129" s="151"/>
      <c r="C129" s="10"/>
      <c r="D129" s="32"/>
      <c r="E129" s="11"/>
      <c r="F129" s="10"/>
      <c r="G129" s="32"/>
      <c r="H129" s="11"/>
      <c r="I129" s="10"/>
      <c r="J129" s="32"/>
      <c r="K129" s="11"/>
      <c r="L129" s="10"/>
      <c r="M129" s="32"/>
      <c r="N129" s="11"/>
      <c r="O129" s="10"/>
      <c r="P129" s="32"/>
      <c r="Q129" s="11"/>
      <c r="R129" s="10"/>
      <c r="S129" s="32"/>
      <c r="T129" s="11"/>
      <c r="U129" s="10"/>
      <c r="V129" s="32"/>
      <c r="W129" s="11"/>
      <c r="X129" s="10"/>
      <c r="Y129" s="32"/>
      <c r="Z129" s="11"/>
      <c r="AA129" s="10"/>
      <c r="AB129" s="32"/>
      <c r="AC129" s="11"/>
      <c r="AD129" s="10"/>
      <c r="AE129" s="32"/>
      <c r="AF129" s="11"/>
      <c r="AG129" s="10"/>
      <c r="AH129" s="32"/>
      <c r="AI129" s="11"/>
      <c r="AJ129" s="10"/>
      <c r="AK129" s="32"/>
      <c r="AL129" s="11"/>
      <c r="AM129" s="10"/>
      <c r="AN129" s="32"/>
      <c r="AO129" s="11"/>
      <c r="AP129" s="10"/>
      <c r="AQ129" s="32"/>
      <c r="AR129" s="11"/>
      <c r="AS129" s="10"/>
      <c r="AT129" s="32"/>
      <c r="AU129" s="11"/>
      <c r="AV129" s="10"/>
      <c r="AW129" s="32"/>
      <c r="AX129" s="11"/>
      <c r="AY129" s="10"/>
      <c r="AZ129" s="32"/>
      <c r="BA129" s="11"/>
      <c r="BB129" s="10"/>
      <c r="BC129" s="32"/>
      <c r="BD129" s="11"/>
      <c r="BE129" s="10"/>
      <c r="BF129" s="32"/>
      <c r="BG129" s="11"/>
      <c r="BH129" s="10"/>
      <c r="BI129" s="32"/>
      <c r="BJ129" s="11"/>
    </row>
    <row r="130" spans="1:64">
      <c r="A130">
        <f t="shared" si="13"/>
        <v>85</v>
      </c>
      <c r="B130" s="151"/>
      <c r="C130" s="10"/>
      <c r="D130" s="32"/>
      <c r="E130" s="11"/>
      <c r="F130" s="10"/>
      <c r="G130" s="32"/>
      <c r="H130" s="11"/>
      <c r="I130" s="10"/>
      <c r="J130" s="32"/>
      <c r="K130" s="11"/>
      <c r="L130" s="10"/>
      <c r="M130" s="32"/>
      <c r="N130" s="11"/>
      <c r="O130" s="10"/>
      <c r="P130" s="32"/>
      <c r="Q130" s="11"/>
      <c r="R130" s="10"/>
      <c r="S130" s="32"/>
      <c r="T130" s="11"/>
      <c r="U130" s="10"/>
      <c r="V130" s="32"/>
      <c r="W130" s="11"/>
      <c r="X130" s="10"/>
      <c r="Y130" s="32"/>
      <c r="Z130" s="11"/>
      <c r="AA130" s="10"/>
      <c r="AB130" s="32"/>
      <c r="AC130" s="11"/>
      <c r="AD130" s="10"/>
      <c r="AE130" s="32"/>
      <c r="AF130" s="11"/>
      <c r="AG130" s="10"/>
      <c r="AH130" s="32"/>
      <c r="AI130" s="11"/>
      <c r="AJ130" s="10"/>
      <c r="AK130" s="32"/>
      <c r="AL130" s="11"/>
      <c r="AM130" s="10"/>
      <c r="AN130" s="32"/>
      <c r="AO130" s="11"/>
      <c r="AP130" s="10"/>
      <c r="AQ130" s="32"/>
      <c r="AR130" s="11"/>
      <c r="AS130" s="10"/>
      <c r="AT130" s="32"/>
      <c r="AU130" s="11"/>
      <c r="AV130" s="10"/>
      <c r="AW130" s="32"/>
      <c r="AX130" s="11"/>
      <c r="AY130" s="10"/>
      <c r="AZ130" s="32"/>
      <c r="BA130" s="11"/>
      <c r="BB130" s="10"/>
      <c r="BC130" s="32"/>
      <c r="BD130" s="11"/>
      <c r="BE130" s="10"/>
      <c r="BF130" s="32"/>
      <c r="BG130" s="11"/>
      <c r="BH130" s="10"/>
      <c r="BI130" s="32"/>
      <c r="BJ130" s="11"/>
      <c r="BL130" s="41"/>
    </row>
    <row r="131" spans="1:64">
      <c r="A131">
        <f t="shared" si="13"/>
        <v>86</v>
      </c>
      <c r="B131" s="151"/>
      <c r="C131" s="10"/>
      <c r="D131" s="32"/>
      <c r="E131" s="11"/>
      <c r="F131" s="10"/>
      <c r="G131" s="32"/>
      <c r="H131" s="11"/>
      <c r="I131" s="10"/>
      <c r="J131" s="32"/>
      <c r="K131" s="11"/>
      <c r="L131" s="10"/>
      <c r="M131" s="32"/>
      <c r="N131" s="11"/>
      <c r="O131" s="10"/>
      <c r="P131" s="32"/>
      <c r="Q131" s="11"/>
      <c r="R131" s="10"/>
      <c r="S131" s="32"/>
      <c r="T131" s="11"/>
      <c r="U131" s="10"/>
      <c r="V131" s="32"/>
      <c r="W131" s="11"/>
      <c r="X131" s="10"/>
      <c r="Y131" s="32"/>
      <c r="Z131" s="11"/>
      <c r="AA131" s="10"/>
      <c r="AB131" s="32"/>
      <c r="AC131" s="11"/>
      <c r="AD131" s="10"/>
      <c r="AE131" s="32"/>
      <c r="AF131" s="11"/>
      <c r="AG131" s="10"/>
      <c r="AH131" s="32"/>
      <c r="AI131" s="11"/>
      <c r="AJ131" s="10"/>
      <c r="AK131" s="32"/>
      <c r="AL131" s="11"/>
      <c r="AM131" s="10"/>
      <c r="AN131" s="32"/>
      <c r="AO131" s="11"/>
      <c r="AP131" s="10"/>
      <c r="AQ131" s="32"/>
      <c r="AR131" s="11"/>
      <c r="AS131" s="10"/>
      <c r="AT131" s="32"/>
      <c r="AU131" s="11"/>
      <c r="AV131" s="10"/>
      <c r="AW131" s="32"/>
      <c r="AX131" s="11"/>
      <c r="AY131" s="10"/>
      <c r="AZ131" s="32"/>
      <c r="BA131" s="11"/>
      <c r="BB131" s="10"/>
      <c r="BC131" s="32"/>
      <c r="BD131" s="11"/>
      <c r="BE131" s="10"/>
      <c r="BF131" s="32"/>
      <c r="BG131" s="11"/>
      <c r="BH131" s="10"/>
      <c r="BI131" s="32"/>
      <c r="BJ131" s="11"/>
      <c r="BL131" s="76"/>
    </row>
    <row r="132" spans="1:64">
      <c r="A132">
        <f t="shared" si="13"/>
        <v>87</v>
      </c>
      <c r="B132" s="151"/>
      <c r="C132" s="10"/>
      <c r="D132" s="32"/>
      <c r="E132" s="11"/>
      <c r="F132" s="10"/>
      <c r="G132" s="32"/>
      <c r="H132" s="11"/>
      <c r="I132" s="10"/>
      <c r="J132" s="32"/>
      <c r="K132" s="11"/>
      <c r="L132" s="10"/>
      <c r="M132" s="32"/>
      <c r="N132" s="11"/>
      <c r="O132" s="10"/>
      <c r="P132" s="32"/>
      <c r="Q132" s="11"/>
      <c r="R132" s="10"/>
      <c r="S132" s="32"/>
      <c r="T132" s="11"/>
      <c r="U132" s="10"/>
      <c r="V132" s="32"/>
      <c r="W132" s="11"/>
      <c r="X132" s="10"/>
      <c r="Y132" s="32"/>
      <c r="Z132" s="11"/>
      <c r="AA132" s="10"/>
      <c r="AB132" s="32"/>
      <c r="AC132" s="11"/>
      <c r="AD132" s="10"/>
      <c r="AE132" s="32"/>
      <c r="AF132" s="11"/>
      <c r="AG132" s="10"/>
      <c r="AH132" s="32"/>
      <c r="AI132" s="11"/>
      <c r="AJ132" s="10"/>
      <c r="AK132" s="32"/>
      <c r="AL132" s="11"/>
      <c r="AM132" s="10"/>
      <c r="AN132" s="32"/>
      <c r="AO132" s="11"/>
      <c r="AP132" s="10"/>
      <c r="AQ132" s="32"/>
      <c r="AR132" s="11"/>
      <c r="AS132" s="10"/>
      <c r="AT132" s="32"/>
      <c r="AU132" s="11"/>
      <c r="AV132" s="10"/>
      <c r="AW132" s="32"/>
      <c r="AX132" s="11"/>
      <c r="AY132" s="10"/>
      <c r="AZ132" s="32"/>
      <c r="BA132" s="11"/>
      <c r="BB132" s="10"/>
      <c r="BC132" s="32"/>
      <c r="BD132" s="11"/>
      <c r="BE132" s="10"/>
      <c r="BF132" s="32"/>
      <c r="BG132" s="11"/>
      <c r="BH132" s="10"/>
      <c r="BI132" s="32"/>
      <c r="BJ132" s="11"/>
      <c r="BL132" s="41"/>
    </row>
    <row r="133" spans="1:64">
      <c r="A133">
        <f t="shared" si="13"/>
        <v>88</v>
      </c>
      <c r="B133" s="151"/>
      <c r="C133" s="10"/>
      <c r="D133" s="32"/>
      <c r="E133" s="11"/>
      <c r="F133" s="10"/>
      <c r="G133" s="32"/>
      <c r="H133" s="11"/>
      <c r="I133" s="10"/>
      <c r="J133" s="32"/>
      <c r="K133" s="11"/>
      <c r="L133" s="10"/>
      <c r="M133" s="32"/>
      <c r="N133" s="11"/>
      <c r="O133" s="10"/>
      <c r="P133" s="32"/>
      <c r="Q133" s="11"/>
      <c r="R133" s="10"/>
      <c r="S133" s="32"/>
      <c r="T133" s="11"/>
      <c r="U133" s="10"/>
      <c r="V133" s="32"/>
      <c r="W133" s="11"/>
      <c r="X133" s="10"/>
      <c r="Y133" s="32"/>
      <c r="Z133" s="11"/>
      <c r="AA133" s="10"/>
      <c r="AB133" s="32"/>
      <c r="AC133" s="11"/>
      <c r="AD133" s="10"/>
      <c r="AE133" s="32"/>
      <c r="AF133" s="11"/>
      <c r="AG133" s="10"/>
      <c r="AH133" s="32"/>
      <c r="AI133" s="11"/>
      <c r="AJ133" s="10"/>
      <c r="AK133" s="32"/>
      <c r="AL133" s="11"/>
      <c r="AM133" s="10"/>
      <c r="AN133" s="32"/>
      <c r="AO133" s="11"/>
      <c r="AP133" s="10"/>
      <c r="AQ133" s="32"/>
      <c r="AR133" s="11"/>
      <c r="AS133" s="10"/>
      <c r="AT133" s="32"/>
      <c r="AU133" s="11"/>
      <c r="AV133" s="10"/>
      <c r="AW133" s="32"/>
      <c r="AX133" s="11"/>
      <c r="AY133" s="10"/>
      <c r="AZ133" s="32"/>
      <c r="BA133" s="11"/>
      <c r="BB133" s="10"/>
      <c r="BC133" s="32"/>
      <c r="BD133" s="11"/>
      <c r="BE133" s="10"/>
      <c r="BF133" s="32"/>
      <c r="BG133" s="11"/>
      <c r="BH133" s="10"/>
      <c r="BI133" s="32"/>
      <c r="BJ133" s="11"/>
      <c r="BL133" s="41"/>
    </row>
    <row r="134" spans="1:64">
      <c r="A134">
        <f t="shared" si="13"/>
        <v>89</v>
      </c>
      <c r="B134" s="151"/>
      <c r="C134" s="10"/>
      <c r="D134" s="32"/>
      <c r="E134" s="11"/>
      <c r="F134" s="10"/>
      <c r="G134" s="32"/>
      <c r="H134" s="11"/>
      <c r="I134" s="10"/>
      <c r="J134" s="32"/>
      <c r="K134" s="11"/>
      <c r="L134" s="10"/>
      <c r="M134" s="32"/>
      <c r="N134" s="11"/>
      <c r="O134" s="10"/>
      <c r="P134" s="32"/>
      <c r="Q134" s="11"/>
      <c r="R134" s="10"/>
      <c r="S134" s="32"/>
      <c r="T134" s="11"/>
      <c r="U134" s="10"/>
      <c r="V134" s="32"/>
      <c r="W134" s="11"/>
      <c r="X134" s="10"/>
      <c r="Y134" s="32"/>
      <c r="Z134" s="11"/>
      <c r="AA134" s="10"/>
      <c r="AB134" s="32"/>
      <c r="AC134" s="11"/>
      <c r="AD134" s="10"/>
      <c r="AE134" s="32"/>
      <c r="AF134" s="11"/>
      <c r="AG134" s="10"/>
      <c r="AH134" s="32"/>
      <c r="AI134" s="11"/>
      <c r="AJ134" s="10"/>
      <c r="AK134" s="32"/>
      <c r="AL134" s="11"/>
      <c r="AM134" s="10"/>
      <c r="AN134" s="32"/>
      <c r="AO134" s="11"/>
      <c r="AP134" s="10"/>
      <c r="AQ134" s="32"/>
      <c r="AR134" s="11"/>
      <c r="AS134" s="10"/>
      <c r="AT134" s="32"/>
      <c r="AU134" s="11"/>
      <c r="AV134" s="10"/>
      <c r="AW134" s="32"/>
      <c r="AX134" s="11"/>
      <c r="AY134" s="10"/>
      <c r="AZ134" s="32"/>
      <c r="BA134" s="11"/>
      <c r="BB134" s="10"/>
      <c r="BC134" s="32"/>
      <c r="BD134" s="11"/>
      <c r="BE134" s="10"/>
      <c r="BF134" s="32"/>
      <c r="BG134" s="11"/>
      <c r="BH134" s="10"/>
      <c r="BI134" s="32"/>
      <c r="BJ134" s="11"/>
      <c r="BL134" s="76"/>
    </row>
    <row r="135" spans="1:64">
      <c r="A135">
        <f t="shared" si="13"/>
        <v>90</v>
      </c>
      <c r="B135" s="151"/>
      <c r="C135" s="10"/>
      <c r="D135" s="32"/>
      <c r="E135" s="11"/>
      <c r="F135" s="10"/>
      <c r="G135" s="32"/>
      <c r="H135" s="11"/>
      <c r="I135" s="10"/>
      <c r="J135" s="32"/>
      <c r="K135" s="11"/>
      <c r="L135" s="10"/>
      <c r="M135" s="32"/>
      <c r="N135" s="11"/>
      <c r="O135" s="10"/>
      <c r="P135" s="32"/>
      <c r="Q135" s="11"/>
      <c r="R135" s="10"/>
      <c r="S135" s="32"/>
      <c r="T135" s="11"/>
      <c r="U135" s="10"/>
      <c r="V135" s="32"/>
      <c r="W135" s="11"/>
      <c r="X135" s="10"/>
      <c r="Y135" s="32"/>
      <c r="Z135" s="11"/>
      <c r="AA135" s="10"/>
      <c r="AB135" s="32"/>
      <c r="AC135" s="11"/>
      <c r="AD135" s="10"/>
      <c r="AE135" s="32"/>
      <c r="AF135" s="11"/>
      <c r="AG135" s="94"/>
      <c r="AH135" s="32"/>
      <c r="AI135" s="11"/>
      <c r="AJ135" s="10"/>
      <c r="AK135" s="32"/>
      <c r="AL135" s="11"/>
      <c r="AM135" s="10"/>
      <c r="AN135" s="32"/>
      <c r="AO135" s="11"/>
      <c r="AP135" s="10"/>
      <c r="AQ135" s="32"/>
      <c r="AR135" s="11"/>
      <c r="AS135" s="10"/>
      <c r="AT135" s="32"/>
      <c r="AU135" s="11"/>
      <c r="AV135" s="10"/>
      <c r="AW135" s="32"/>
      <c r="AX135" s="11"/>
      <c r="AY135" s="94"/>
      <c r="AZ135" s="32"/>
      <c r="BA135" s="11"/>
      <c r="BB135" s="10"/>
      <c r="BC135" s="32"/>
      <c r="BD135" s="11"/>
      <c r="BE135" s="10"/>
      <c r="BF135" s="32"/>
      <c r="BG135" s="11"/>
      <c r="BH135" s="10"/>
      <c r="BI135" s="32"/>
      <c r="BJ135" s="11"/>
      <c r="BL135" s="41"/>
    </row>
    <row r="136" spans="1:64">
      <c r="A136">
        <f t="shared" si="13"/>
        <v>91</v>
      </c>
      <c r="B136" s="151"/>
      <c r="C136" s="10"/>
      <c r="D136" s="32"/>
      <c r="E136" s="11"/>
      <c r="F136" s="10"/>
      <c r="G136" s="32"/>
      <c r="H136" s="11"/>
      <c r="I136" s="10"/>
      <c r="J136" s="32"/>
      <c r="K136" s="11"/>
      <c r="L136" s="10"/>
      <c r="M136" s="32"/>
      <c r="N136" s="11"/>
      <c r="O136" s="10"/>
      <c r="P136" s="32"/>
      <c r="Q136" s="11"/>
      <c r="R136" s="10"/>
      <c r="S136" s="32"/>
      <c r="T136" s="11"/>
      <c r="U136" s="10"/>
      <c r="V136" s="32"/>
      <c r="W136" s="11"/>
      <c r="X136" s="10"/>
      <c r="Y136" s="32"/>
      <c r="Z136" s="11"/>
      <c r="AA136" s="10"/>
      <c r="AB136" s="32"/>
      <c r="AC136" s="11"/>
      <c r="AD136" s="10"/>
      <c r="AE136" s="32"/>
      <c r="AF136" s="11"/>
      <c r="AG136" s="10"/>
      <c r="AH136" s="32"/>
      <c r="AI136" s="11"/>
      <c r="AJ136" s="10"/>
      <c r="AK136" s="32"/>
      <c r="AL136" s="11"/>
      <c r="AM136" s="10"/>
      <c r="AN136" s="32"/>
      <c r="AO136" s="11"/>
      <c r="AP136" s="10"/>
      <c r="AQ136" s="32"/>
      <c r="AR136" s="11"/>
      <c r="AS136" s="10"/>
      <c r="AT136" s="32"/>
      <c r="AU136" s="11"/>
      <c r="AV136" s="10"/>
      <c r="AW136" s="32"/>
      <c r="AX136" s="11"/>
      <c r="AY136" s="10"/>
      <c r="AZ136" s="32"/>
      <c r="BA136" s="11"/>
      <c r="BB136" s="10"/>
      <c r="BC136" s="32"/>
      <c r="BD136" s="11"/>
      <c r="BE136" s="10"/>
      <c r="BF136" s="32"/>
      <c r="BG136" s="11"/>
      <c r="BH136" s="10"/>
      <c r="BI136" s="32"/>
      <c r="BJ136" s="11"/>
      <c r="BL136" s="41"/>
    </row>
    <row r="137" spans="1:64">
      <c r="A137">
        <f t="shared" si="13"/>
        <v>92</v>
      </c>
      <c r="B137" s="151"/>
      <c r="C137" s="10"/>
      <c r="D137" s="32"/>
      <c r="E137" s="11"/>
      <c r="F137" s="10"/>
      <c r="G137" s="32"/>
      <c r="H137" s="11"/>
      <c r="I137" s="10"/>
      <c r="J137" s="32"/>
      <c r="K137" s="11"/>
      <c r="L137" s="10"/>
      <c r="M137" s="32"/>
      <c r="N137" s="11"/>
      <c r="O137" s="10"/>
      <c r="P137" s="32"/>
      <c r="Q137" s="11"/>
      <c r="R137" s="10"/>
      <c r="S137" s="32"/>
      <c r="T137" s="11"/>
      <c r="U137" s="10"/>
      <c r="V137" s="32"/>
      <c r="W137" s="11"/>
      <c r="X137" s="10"/>
      <c r="Y137" s="32"/>
      <c r="Z137" s="11"/>
      <c r="AA137" s="10"/>
      <c r="AB137" s="32"/>
      <c r="AC137" s="11"/>
      <c r="AD137" s="10"/>
      <c r="AE137" s="32"/>
      <c r="AF137" s="11"/>
      <c r="AG137" s="10"/>
      <c r="AH137" s="32"/>
      <c r="AI137" s="11"/>
      <c r="AJ137" s="10"/>
      <c r="AK137" s="32"/>
      <c r="AL137" s="11"/>
      <c r="AM137" s="10"/>
      <c r="AN137" s="32"/>
      <c r="AO137" s="11"/>
      <c r="AP137" s="10"/>
      <c r="AQ137" s="32"/>
      <c r="AR137" s="11"/>
      <c r="AS137" s="10"/>
      <c r="AT137" s="32"/>
      <c r="AU137" s="11"/>
      <c r="AV137" s="10"/>
      <c r="AW137" s="32"/>
      <c r="AX137" s="11"/>
      <c r="AY137" s="10"/>
      <c r="AZ137" s="32"/>
      <c r="BA137" s="11"/>
      <c r="BB137" s="10"/>
      <c r="BC137" s="32"/>
      <c r="BD137" s="11"/>
      <c r="BE137" s="10"/>
      <c r="BF137" s="32"/>
      <c r="BG137" s="11"/>
      <c r="BH137" s="10"/>
      <c r="BI137" s="32"/>
      <c r="BJ137" s="11"/>
      <c r="BK137" s="28"/>
      <c r="BL137" s="76"/>
    </row>
    <row r="138" spans="1:64">
      <c r="A138">
        <f t="shared" si="13"/>
        <v>93</v>
      </c>
      <c r="B138" s="151"/>
      <c r="C138" s="10"/>
      <c r="D138" s="32"/>
      <c r="E138" s="11"/>
      <c r="F138" s="10"/>
      <c r="G138" s="32"/>
      <c r="H138" s="11"/>
      <c r="I138" s="10"/>
      <c r="J138" s="32"/>
      <c r="K138" s="11"/>
      <c r="L138" s="10"/>
      <c r="M138" s="32"/>
      <c r="N138" s="11"/>
      <c r="O138" s="10"/>
      <c r="P138" s="32"/>
      <c r="Q138" s="11"/>
      <c r="R138" s="10"/>
      <c r="S138" s="32"/>
      <c r="T138" s="11"/>
      <c r="U138" s="10"/>
      <c r="V138" s="32"/>
      <c r="W138" s="11"/>
      <c r="X138" s="10"/>
      <c r="Y138" s="32"/>
      <c r="Z138" s="11"/>
      <c r="AA138" s="10"/>
      <c r="AB138" s="32"/>
      <c r="AC138" s="11"/>
      <c r="AD138" s="10"/>
      <c r="AE138" s="32"/>
      <c r="AF138" s="11"/>
      <c r="AG138" s="10"/>
      <c r="AH138" s="32"/>
      <c r="AI138" s="11"/>
      <c r="AJ138" s="10"/>
      <c r="AK138" s="32"/>
      <c r="AL138" s="11"/>
      <c r="AM138" s="10"/>
      <c r="AN138" s="32"/>
      <c r="AO138" s="11"/>
      <c r="AP138" s="10"/>
      <c r="AQ138" s="32"/>
      <c r="AR138" s="11"/>
      <c r="AS138" s="10"/>
      <c r="AT138" s="32"/>
      <c r="AU138" s="11"/>
      <c r="AV138" s="10"/>
      <c r="AW138" s="32"/>
      <c r="AX138" s="11"/>
      <c r="AY138" s="10"/>
      <c r="AZ138" s="32"/>
      <c r="BA138" s="11"/>
      <c r="BB138" s="10"/>
      <c r="BC138" s="32"/>
      <c r="BD138" s="11"/>
      <c r="BE138" s="10"/>
      <c r="BF138" s="32"/>
      <c r="BG138" s="11"/>
      <c r="BH138" s="10"/>
      <c r="BI138" s="32"/>
      <c r="BJ138" s="11"/>
      <c r="BK138" s="28"/>
      <c r="BL138" s="76"/>
    </row>
    <row r="139" spans="1:64">
      <c r="A139">
        <f t="shared" si="13"/>
        <v>94</v>
      </c>
      <c r="B139" s="151"/>
      <c r="C139" s="10"/>
      <c r="D139" s="32"/>
      <c r="E139" s="11"/>
      <c r="F139" s="10"/>
      <c r="G139" s="32"/>
      <c r="H139" s="11"/>
      <c r="I139" s="10"/>
      <c r="J139" s="32"/>
      <c r="K139" s="11"/>
      <c r="L139" s="10"/>
      <c r="M139" s="32"/>
      <c r="N139" s="11"/>
      <c r="O139" s="10"/>
      <c r="P139" s="32"/>
      <c r="Q139" s="11"/>
      <c r="R139" s="10"/>
      <c r="S139" s="32"/>
      <c r="T139" s="11"/>
      <c r="U139" s="10"/>
      <c r="V139" s="32"/>
      <c r="W139" s="11"/>
      <c r="X139" s="10"/>
      <c r="Y139" s="32"/>
      <c r="Z139" s="11"/>
      <c r="AA139" s="10"/>
      <c r="AB139" s="32"/>
      <c r="AC139" s="11"/>
      <c r="AD139" s="10"/>
      <c r="AE139" s="32"/>
      <c r="AF139" s="11"/>
      <c r="AG139" s="10"/>
      <c r="AH139" s="32"/>
      <c r="AI139" s="11"/>
      <c r="AJ139" s="10"/>
      <c r="AK139" s="32"/>
      <c r="AL139" s="11"/>
      <c r="AM139" s="10"/>
      <c r="AN139" s="32"/>
      <c r="AO139" s="11"/>
      <c r="AP139" s="10"/>
      <c r="AQ139" s="32"/>
      <c r="AR139" s="11"/>
      <c r="AS139" s="10"/>
      <c r="AT139" s="32"/>
      <c r="AU139" s="11"/>
      <c r="AV139" s="10"/>
      <c r="AW139" s="32"/>
      <c r="AX139" s="11"/>
      <c r="AY139" s="10"/>
      <c r="AZ139" s="32"/>
      <c r="BA139" s="11"/>
      <c r="BB139" s="10"/>
      <c r="BC139" s="32"/>
      <c r="BD139" s="11"/>
      <c r="BE139" s="10"/>
      <c r="BF139" s="32"/>
      <c r="BG139" s="11"/>
      <c r="BH139" s="10"/>
      <c r="BI139" s="32"/>
      <c r="BJ139" s="11"/>
      <c r="BK139" s="28"/>
      <c r="BL139" s="41"/>
    </row>
    <row r="140" spans="1:64">
      <c r="A140">
        <f t="shared" si="13"/>
        <v>95</v>
      </c>
      <c r="B140" s="151"/>
      <c r="C140" s="10"/>
      <c r="D140" s="32"/>
      <c r="E140" s="11"/>
      <c r="F140" s="10"/>
      <c r="G140" s="32"/>
      <c r="H140" s="11"/>
      <c r="I140" s="10"/>
      <c r="J140" s="32"/>
      <c r="K140" s="11"/>
      <c r="L140" s="10"/>
      <c r="M140" s="32"/>
      <c r="N140" s="11"/>
      <c r="O140" s="10"/>
      <c r="P140" s="32"/>
      <c r="Q140" s="11"/>
      <c r="R140" s="10"/>
      <c r="S140" s="32"/>
      <c r="T140" s="11"/>
      <c r="U140" s="10"/>
      <c r="V140" s="32"/>
      <c r="W140" s="11"/>
      <c r="X140" s="10"/>
      <c r="Y140" s="32"/>
      <c r="Z140" s="11"/>
      <c r="AA140" s="10"/>
      <c r="AB140" s="32"/>
      <c r="AC140" s="11"/>
      <c r="AD140" s="10"/>
      <c r="AE140" s="32"/>
      <c r="AF140" s="11"/>
      <c r="AG140" s="10"/>
      <c r="AH140" s="32"/>
      <c r="AI140" s="11"/>
      <c r="AJ140" s="10"/>
      <c r="AK140" s="32"/>
      <c r="AL140" s="11"/>
      <c r="AM140" s="10"/>
      <c r="AN140" s="32"/>
      <c r="AO140" s="11"/>
      <c r="AP140" s="10"/>
      <c r="AQ140" s="32"/>
      <c r="AR140" s="11"/>
      <c r="AS140" s="10"/>
      <c r="AT140" s="32"/>
      <c r="AU140" s="11"/>
      <c r="AV140" s="10"/>
      <c r="AW140" s="32"/>
      <c r="AX140" s="11"/>
      <c r="AY140" s="10"/>
      <c r="AZ140" s="32"/>
      <c r="BA140" s="11"/>
      <c r="BB140" s="10"/>
      <c r="BC140" s="32"/>
      <c r="BD140" s="11"/>
      <c r="BE140" s="10"/>
      <c r="BF140" s="32"/>
      <c r="BG140" s="11"/>
      <c r="BH140" s="10"/>
      <c r="BI140" s="32"/>
      <c r="BJ140" s="11"/>
      <c r="BL140" s="41"/>
    </row>
    <row r="141" spans="1:64">
      <c r="A141">
        <f t="shared" si="13"/>
        <v>96</v>
      </c>
      <c r="B141" s="151"/>
      <c r="C141" s="10"/>
      <c r="D141" s="32"/>
      <c r="E141" s="11"/>
      <c r="F141" s="10"/>
      <c r="G141" s="32"/>
      <c r="H141" s="11"/>
      <c r="I141" s="10"/>
      <c r="J141" s="32"/>
      <c r="K141" s="11"/>
      <c r="L141" s="10"/>
      <c r="M141" s="32"/>
      <c r="N141" s="11"/>
      <c r="O141" s="10"/>
      <c r="P141" s="32"/>
      <c r="Q141" s="11"/>
      <c r="R141" s="10"/>
      <c r="S141" s="32"/>
      <c r="T141" s="11"/>
      <c r="U141" s="10"/>
      <c r="V141" s="32"/>
      <c r="W141" s="11"/>
      <c r="X141" s="10"/>
      <c r="Y141" s="32"/>
      <c r="Z141" s="11"/>
      <c r="AA141" s="10"/>
      <c r="AB141" s="32"/>
      <c r="AC141" s="11"/>
      <c r="AD141" s="10"/>
      <c r="AE141" s="32"/>
      <c r="AF141" s="11"/>
      <c r="AG141" s="10"/>
      <c r="AH141" s="32"/>
      <c r="AI141" s="11"/>
      <c r="AJ141" s="10"/>
      <c r="AK141" s="32"/>
      <c r="AL141" s="11"/>
      <c r="AM141" s="10"/>
      <c r="AN141" s="32"/>
      <c r="AO141" s="11"/>
      <c r="AP141" s="10"/>
      <c r="AQ141" s="32"/>
      <c r="AR141" s="11"/>
      <c r="AS141" s="10"/>
      <c r="AT141" s="32"/>
      <c r="AU141" s="11"/>
      <c r="AV141" s="10"/>
      <c r="AW141" s="32"/>
      <c r="AX141" s="11"/>
      <c r="AY141" s="10"/>
      <c r="AZ141" s="32"/>
      <c r="BA141" s="11"/>
      <c r="BB141" s="10"/>
      <c r="BC141" s="32"/>
      <c r="BD141" s="11"/>
      <c r="BE141" s="10"/>
      <c r="BF141" s="32"/>
      <c r="BG141" s="11"/>
      <c r="BH141" s="10"/>
      <c r="BI141" s="32"/>
      <c r="BJ141" s="11"/>
      <c r="BK141" s="28"/>
      <c r="BL141" s="76"/>
    </row>
    <row r="142" spans="1:64">
      <c r="A142">
        <f t="shared" si="13"/>
        <v>97</v>
      </c>
      <c r="B142" s="151"/>
      <c r="C142" s="10"/>
      <c r="D142" s="32"/>
      <c r="E142" s="11"/>
      <c r="F142" s="10"/>
      <c r="G142" s="32"/>
      <c r="H142" s="11"/>
      <c r="I142" s="10"/>
      <c r="J142" s="32"/>
      <c r="K142" s="11"/>
      <c r="L142" s="10"/>
      <c r="M142" s="32"/>
      <c r="N142" s="11"/>
      <c r="O142" s="10"/>
      <c r="P142" s="32"/>
      <c r="Q142" s="11"/>
      <c r="R142" s="10"/>
      <c r="S142" s="32"/>
      <c r="T142" s="11"/>
      <c r="U142" s="10"/>
      <c r="V142" s="32"/>
      <c r="W142" s="11"/>
      <c r="X142" s="10"/>
      <c r="Y142" s="32"/>
      <c r="Z142" s="11"/>
      <c r="AA142" s="10"/>
      <c r="AB142" s="32"/>
      <c r="AC142" s="11"/>
      <c r="AD142" s="10"/>
      <c r="AE142" s="32"/>
      <c r="AF142" s="11"/>
      <c r="AG142" s="10"/>
      <c r="AH142" s="32"/>
      <c r="AI142" s="11"/>
      <c r="AJ142" s="10"/>
      <c r="AK142" s="32"/>
      <c r="AL142" s="11"/>
      <c r="AM142" s="10"/>
      <c r="AN142" s="32"/>
      <c r="AO142" s="11"/>
      <c r="AP142" s="10"/>
      <c r="AQ142" s="32"/>
      <c r="AR142" s="11"/>
      <c r="AS142" s="10"/>
      <c r="AT142" s="32"/>
      <c r="AU142" s="11"/>
      <c r="AV142" s="10"/>
      <c r="AW142" s="32"/>
      <c r="AX142" s="11"/>
      <c r="AY142" s="10"/>
      <c r="AZ142" s="32"/>
      <c r="BA142" s="11"/>
      <c r="BB142" s="10"/>
      <c r="BC142" s="32"/>
      <c r="BD142" s="11"/>
      <c r="BE142" s="10"/>
      <c r="BF142" s="32"/>
      <c r="BG142" s="11"/>
      <c r="BH142" s="10"/>
      <c r="BI142" s="32"/>
      <c r="BJ142" s="11"/>
      <c r="BK142" s="28"/>
      <c r="BL142" s="41"/>
    </row>
    <row r="143" spans="1:64">
      <c r="A143">
        <f t="shared" si="13"/>
        <v>98</v>
      </c>
      <c r="B143" s="151"/>
      <c r="C143" s="10"/>
      <c r="D143" s="32"/>
      <c r="E143" s="11"/>
      <c r="F143" s="10"/>
      <c r="G143" s="32"/>
      <c r="H143" s="11"/>
      <c r="I143" s="10"/>
      <c r="J143" s="32"/>
      <c r="K143" s="11"/>
      <c r="L143" s="10"/>
      <c r="M143" s="32"/>
      <c r="N143" s="11"/>
      <c r="O143" s="10"/>
      <c r="P143" s="32"/>
      <c r="Q143" s="11"/>
      <c r="R143" s="10"/>
      <c r="S143" s="32"/>
      <c r="T143" s="11"/>
      <c r="U143" s="10"/>
      <c r="V143" s="32"/>
      <c r="W143" s="11"/>
      <c r="X143" s="10"/>
      <c r="Y143" s="32"/>
      <c r="Z143" s="11"/>
      <c r="AA143" s="10"/>
      <c r="AB143" s="32"/>
      <c r="AC143" s="11"/>
      <c r="AD143" s="10"/>
      <c r="AE143" s="32"/>
      <c r="AF143" s="11"/>
      <c r="AG143" s="10"/>
      <c r="AH143" s="32"/>
      <c r="AI143" s="11"/>
      <c r="AJ143" s="10"/>
      <c r="AK143" s="32"/>
      <c r="AL143" s="11"/>
      <c r="AM143" s="10"/>
      <c r="AN143" s="32"/>
      <c r="AO143" s="11"/>
      <c r="AP143" s="10"/>
      <c r="AQ143" s="32"/>
      <c r="AR143" s="11"/>
      <c r="AS143" s="10"/>
      <c r="AT143" s="32"/>
      <c r="AU143" s="11"/>
      <c r="AV143" s="10"/>
      <c r="AW143" s="32"/>
      <c r="AX143" s="11"/>
      <c r="AY143" s="10"/>
      <c r="AZ143" s="32"/>
      <c r="BA143" s="11"/>
      <c r="BB143" s="10"/>
      <c r="BC143" s="32"/>
      <c r="BD143" s="11"/>
      <c r="BE143" s="10"/>
      <c r="BF143" s="32"/>
      <c r="BG143" s="11"/>
      <c r="BH143" s="10"/>
      <c r="BI143" s="32"/>
      <c r="BJ143" s="11"/>
      <c r="BK143" s="28"/>
      <c r="BL143" s="41"/>
    </row>
    <row r="144" spans="1:64">
      <c r="A144">
        <f t="shared" si="13"/>
        <v>99</v>
      </c>
      <c r="B144" s="151"/>
      <c r="C144" s="12"/>
      <c r="D144" s="36"/>
      <c r="E144" s="13"/>
      <c r="F144" s="12"/>
      <c r="G144" s="36"/>
      <c r="H144" s="13"/>
      <c r="I144" s="12"/>
      <c r="J144" s="36"/>
      <c r="K144" s="13"/>
      <c r="L144" s="12"/>
      <c r="M144" s="36"/>
      <c r="N144" s="13"/>
      <c r="O144" s="12"/>
      <c r="P144" s="36"/>
      <c r="Q144" s="13"/>
      <c r="R144" s="12"/>
      <c r="S144" s="36"/>
      <c r="T144" s="13"/>
      <c r="U144" s="12"/>
      <c r="V144" s="36"/>
      <c r="W144" s="13"/>
      <c r="X144" s="12"/>
      <c r="Y144" s="36"/>
      <c r="Z144" s="13"/>
      <c r="AA144" s="12"/>
      <c r="AB144" s="36"/>
      <c r="AC144" s="13"/>
      <c r="AD144" s="12"/>
      <c r="AE144" s="36"/>
      <c r="AF144" s="13"/>
      <c r="AG144" s="12"/>
      <c r="AH144" s="36"/>
      <c r="AI144" s="13"/>
      <c r="AJ144" s="12"/>
      <c r="AK144" s="36"/>
      <c r="AL144" s="13"/>
      <c r="AM144" s="12"/>
      <c r="AN144" s="36"/>
      <c r="AO144" s="13"/>
      <c r="AP144" s="12"/>
      <c r="AQ144" s="36"/>
      <c r="AR144" s="13"/>
      <c r="AS144" s="12"/>
      <c r="AT144" s="36"/>
      <c r="AU144" s="13"/>
      <c r="AV144" s="12"/>
      <c r="AW144" s="36"/>
      <c r="AX144" s="13"/>
      <c r="AY144" s="12"/>
      <c r="AZ144" s="36"/>
      <c r="BA144" s="13"/>
      <c r="BB144" s="12"/>
      <c r="BC144" s="36"/>
      <c r="BD144" s="13"/>
      <c r="BE144" s="12"/>
      <c r="BF144" s="36"/>
      <c r="BG144" s="13"/>
      <c r="BH144" s="12"/>
      <c r="BI144" s="36"/>
      <c r="BJ144" s="13"/>
      <c r="BL144" s="76"/>
    </row>
    <row r="145" spans="1:64">
      <c r="A145">
        <f t="shared" si="13"/>
        <v>100</v>
      </c>
      <c r="B145" s="151"/>
      <c r="C145" s="10"/>
      <c r="D145" s="32"/>
      <c r="E145" s="11"/>
      <c r="F145" s="10"/>
      <c r="G145" s="32"/>
      <c r="H145" s="11"/>
      <c r="I145" s="10"/>
      <c r="J145" s="32"/>
      <c r="K145" s="11"/>
      <c r="L145" s="10"/>
      <c r="M145" s="32"/>
      <c r="N145" s="11"/>
      <c r="O145" s="10"/>
      <c r="P145" s="32"/>
      <c r="Q145" s="11"/>
      <c r="R145" s="10"/>
      <c r="S145" s="32"/>
      <c r="T145" s="11"/>
      <c r="U145" s="10"/>
      <c r="V145" s="32"/>
      <c r="W145" s="11"/>
      <c r="X145" s="10"/>
      <c r="Y145" s="32"/>
      <c r="Z145" s="11"/>
      <c r="AA145" s="10"/>
      <c r="AB145" s="32"/>
      <c r="AC145" s="11"/>
      <c r="AD145" s="10"/>
      <c r="AE145" s="32"/>
      <c r="AF145" s="11"/>
      <c r="AG145" s="10"/>
      <c r="AH145" s="32"/>
      <c r="AI145" s="11"/>
      <c r="AJ145" s="10"/>
      <c r="AK145" s="32"/>
      <c r="AL145" s="11"/>
      <c r="AM145" s="10"/>
      <c r="AN145" s="32"/>
      <c r="AO145" s="11"/>
      <c r="AP145" s="10"/>
      <c r="AQ145" s="32"/>
      <c r="AR145" s="11"/>
      <c r="AS145" s="10"/>
      <c r="AT145" s="32"/>
      <c r="AU145" s="11"/>
      <c r="AV145" s="10"/>
      <c r="AW145" s="32"/>
      <c r="AX145" s="11"/>
      <c r="AY145" s="10"/>
      <c r="AZ145" s="32"/>
      <c r="BA145" s="11"/>
      <c r="BB145" s="10"/>
      <c r="BC145" s="32"/>
      <c r="BD145" s="11"/>
      <c r="BE145" s="10"/>
      <c r="BF145" s="32"/>
      <c r="BG145" s="11"/>
      <c r="BH145" s="10"/>
      <c r="BI145" s="32"/>
      <c r="BJ145" s="11"/>
      <c r="BL145" s="76"/>
    </row>
    <row r="146" spans="1:64">
      <c r="A146">
        <f t="shared" si="13"/>
        <v>101</v>
      </c>
      <c r="B146" s="151"/>
      <c r="C146" s="10"/>
      <c r="D146" s="32"/>
      <c r="E146" s="11"/>
      <c r="F146" s="10"/>
      <c r="G146" s="32"/>
      <c r="H146" s="11"/>
      <c r="I146" s="10"/>
      <c r="J146" s="32"/>
      <c r="K146" s="11"/>
      <c r="L146" s="10"/>
      <c r="M146" s="32"/>
      <c r="N146" s="11"/>
      <c r="O146" s="10"/>
      <c r="P146" s="32"/>
      <c r="Q146" s="11"/>
      <c r="R146" s="10"/>
      <c r="S146" s="32"/>
      <c r="T146" s="11"/>
      <c r="U146" s="10"/>
      <c r="V146" s="32"/>
      <c r="W146" s="11"/>
      <c r="X146" s="10"/>
      <c r="Y146" s="32"/>
      <c r="Z146" s="11"/>
      <c r="AA146" s="10"/>
      <c r="AB146" s="32"/>
      <c r="AC146" s="11"/>
      <c r="AD146" s="10"/>
      <c r="AE146" s="32"/>
      <c r="AF146" s="11"/>
      <c r="AG146" s="10"/>
      <c r="AH146" s="32"/>
      <c r="AI146" s="11"/>
      <c r="AJ146" s="10"/>
      <c r="AK146" s="32"/>
      <c r="AL146" s="11"/>
      <c r="AM146" s="10"/>
      <c r="AN146" s="32"/>
      <c r="AO146" s="11"/>
      <c r="AP146" s="10"/>
      <c r="AQ146" s="32"/>
      <c r="AR146" s="11"/>
      <c r="AS146" s="10"/>
      <c r="AT146" s="32"/>
      <c r="AU146" s="11"/>
      <c r="AV146" s="10"/>
      <c r="AW146" s="32"/>
      <c r="AX146" s="11"/>
      <c r="AY146" s="10"/>
      <c r="AZ146" s="32"/>
      <c r="BA146" s="11"/>
      <c r="BB146" s="10"/>
      <c r="BC146" s="32"/>
      <c r="BD146" s="11"/>
      <c r="BE146" s="10"/>
      <c r="BF146" s="32"/>
      <c r="BG146" s="11"/>
      <c r="BH146" s="10"/>
      <c r="BI146" s="32"/>
      <c r="BJ146" s="11"/>
      <c r="BL146" s="41"/>
    </row>
    <row r="147" spans="1:64">
      <c r="A147">
        <f t="shared" si="13"/>
        <v>102</v>
      </c>
      <c r="B147" s="151"/>
      <c r="C147" s="10"/>
      <c r="D147" s="32"/>
      <c r="E147" s="11"/>
      <c r="F147" s="10"/>
      <c r="G147" s="32"/>
      <c r="H147" s="11"/>
      <c r="I147" s="10"/>
      <c r="J147" s="32"/>
      <c r="K147" s="11"/>
      <c r="L147" s="10"/>
      <c r="M147" s="32"/>
      <c r="N147" s="11"/>
      <c r="O147" s="10"/>
      <c r="P147" s="32"/>
      <c r="Q147" s="11"/>
      <c r="R147" s="10"/>
      <c r="S147" s="32"/>
      <c r="T147" s="11"/>
      <c r="U147" s="10"/>
      <c r="V147" s="32"/>
      <c r="W147" s="11"/>
      <c r="X147" s="10"/>
      <c r="Y147" s="32"/>
      <c r="Z147" s="11"/>
      <c r="AA147" s="10"/>
      <c r="AB147" s="32"/>
      <c r="AC147" s="11"/>
      <c r="AD147" s="10"/>
      <c r="AE147" s="32"/>
      <c r="AF147" s="11"/>
      <c r="AG147" s="10"/>
      <c r="AH147" s="32"/>
      <c r="AI147" s="11"/>
      <c r="AJ147" s="10"/>
      <c r="AK147" s="32"/>
      <c r="AL147" s="11"/>
      <c r="AM147" s="10"/>
      <c r="AN147" s="32"/>
      <c r="AO147" s="11"/>
      <c r="AP147" s="10"/>
      <c r="AQ147" s="32"/>
      <c r="AR147" s="11"/>
      <c r="AS147" s="10"/>
      <c r="AT147" s="32"/>
      <c r="AU147" s="11"/>
      <c r="AV147" s="10"/>
      <c r="AW147" s="32"/>
      <c r="AX147" s="11"/>
      <c r="AY147" s="10"/>
      <c r="AZ147" s="32"/>
      <c r="BA147" s="11"/>
      <c r="BB147" s="10"/>
      <c r="BC147" s="32"/>
      <c r="BD147" s="11"/>
      <c r="BE147" s="10"/>
      <c r="BF147" s="32"/>
      <c r="BG147" s="11"/>
      <c r="BH147" s="10"/>
      <c r="BI147" s="32"/>
      <c r="BJ147" s="11"/>
      <c r="BL147" s="76"/>
    </row>
    <row r="148" spans="1:64">
      <c r="A148">
        <f t="shared" si="13"/>
        <v>103</v>
      </c>
      <c r="B148" s="151"/>
      <c r="C148" s="10"/>
      <c r="D148" s="32"/>
      <c r="E148" s="11"/>
      <c r="F148" s="10"/>
      <c r="G148" s="32"/>
      <c r="H148" s="11"/>
      <c r="I148" s="10"/>
      <c r="J148" s="32"/>
      <c r="K148" s="11"/>
      <c r="L148" s="10"/>
      <c r="M148" s="32"/>
      <c r="N148" s="11"/>
      <c r="O148" s="10"/>
      <c r="P148" s="32"/>
      <c r="Q148" s="11"/>
      <c r="R148" s="10"/>
      <c r="S148" s="32"/>
      <c r="T148" s="11"/>
      <c r="U148" s="10"/>
      <c r="V148" s="32"/>
      <c r="W148" s="11"/>
      <c r="X148" s="10"/>
      <c r="Y148" s="32"/>
      <c r="Z148" s="11"/>
      <c r="AA148" s="10"/>
      <c r="AB148" s="32"/>
      <c r="AC148" s="11"/>
      <c r="AD148" s="10"/>
      <c r="AE148" s="32"/>
      <c r="AF148" s="11"/>
      <c r="AG148" s="10"/>
      <c r="AH148" s="32"/>
      <c r="AI148" s="11"/>
      <c r="AJ148" s="10"/>
      <c r="AK148" s="32"/>
      <c r="AL148" s="11"/>
      <c r="AM148" s="10"/>
      <c r="AN148" s="32"/>
      <c r="AO148" s="11"/>
      <c r="AP148" s="10"/>
      <c r="AQ148" s="32"/>
      <c r="AR148" s="11"/>
      <c r="AS148" s="10"/>
      <c r="AT148" s="32"/>
      <c r="AU148" s="11"/>
      <c r="AV148" s="10"/>
      <c r="AW148" s="32"/>
      <c r="AX148" s="11"/>
      <c r="AY148" s="10"/>
      <c r="AZ148" s="32"/>
      <c r="BA148" s="11"/>
      <c r="BB148" s="10"/>
      <c r="BC148" s="32"/>
      <c r="BD148" s="11"/>
      <c r="BE148" s="10"/>
      <c r="BF148" s="32"/>
      <c r="BG148" s="11"/>
      <c r="BH148" s="10"/>
      <c r="BI148" s="32"/>
      <c r="BJ148" s="11"/>
      <c r="BL148" s="76"/>
    </row>
    <row r="149" spans="1:64">
      <c r="A149">
        <f t="shared" si="13"/>
        <v>104</v>
      </c>
      <c r="B149" s="151"/>
      <c r="C149" s="10"/>
      <c r="D149" s="32"/>
      <c r="E149" s="11"/>
      <c r="F149" s="10"/>
      <c r="G149" s="32"/>
      <c r="H149" s="11"/>
      <c r="I149" s="10"/>
      <c r="J149" s="32"/>
      <c r="K149" s="11"/>
      <c r="L149" s="10"/>
      <c r="M149" s="32"/>
      <c r="N149" s="11"/>
      <c r="O149" s="10"/>
      <c r="P149" s="32"/>
      <c r="Q149" s="11"/>
      <c r="R149" s="10"/>
      <c r="S149" s="32"/>
      <c r="T149" s="11"/>
      <c r="U149" s="10"/>
      <c r="V149" s="32"/>
      <c r="W149" s="11"/>
      <c r="X149" s="10"/>
      <c r="Y149" s="32"/>
      <c r="Z149" s="11"/>
      <c r="AA149" s="10"/>
      <c r="AB149" s="32"/>
      <c r="AC149" s="11"/>
      <c r="AD149" s="10"/>
      <c r="AE149" s="32"/>
      <c r="AF149" s="11"/>
      <c r="AG149" s="54"/>
      <c r="AH149" s="32"/>
      <c r="AI149" s="11"/>
      <c r="AJ149" s="10"/>
      <c r="AK149" s="32"/>
      <c r="AL149" s="11"/>
      <c r="AM149" s="10"/>
      <c r="AN149" s="32"/>
      <c r="AO149" s="11"/>
      <c r="AP149" s="10"/>
      <c r="AQ149" s="32"/>
      <c r="AR149" s="11"/>
      <c r="AS149" s="10"/>
      <c r="AT149" s="32"/>
      <c r="AU149" s="11"/>
      <c r="AV149" s="10"/>
      <c r="AW149" s="32"/>
      <c r="AX149" s="11"/>
      <c r="AY149" s="54"/>
      <c r="AZ149" s="32"/>
      <c r="BA149" s="11"/>
      <c r="BB149" s="10"/>
      <c r="BC149" s="32"/>
      <c r="BD149" s="11"/>
      <c r="BE149" s="10"/>
      <c r="BF149" s="32"/>
      <c r="BG149" s="11"/>
      <c r="BH149" s="10"/>
      <c r="BI149" s="32"/>
      <c r="BJ149" s="11"/>
      <c r="BL149" s="76"/>
    </row>
    <row r="150" spans="1:64">
      <c r="A150">
        <f t="shared" si="13"/>
        <v>105</v>
      </c>
      <c r="B150" s="151"/>
      <c r="C150" s="10"/>
      <c r="D150" s="32"/>
      <c r="E150" s="11"/>
      <c r="F150" s="10"/>
      <c r="G150" s="32"/>
      <c r="H150" s="11"/>
      <c r="I150" s="10"/>
      <c r="J150" s="32"/>
      <c r="K150" s="11"/>
      <c r="L150" s="10"/>
      <c r="M150" s="32"/>
      <c r="N150" s="11"/>
      <c r="O150" s="10"/>
      <c r="P150" s="32"/>
      <c r="Q150" s="11"/>
      <c r="R150" s="10"/>
      <c r="S150" s="32"/>
      <c r="T150" s="11"/>
      <c r="U150" s="10"/>
      <c r="V150" s="32"/>
      <c r="W150" s="11"/>
      <c r="X150" s="10"/>
      <c r="Y150" s="32"/>
      <c r="Z150" s="11"/>
      <c r="AA150" s="10"/>
      <c r="AB150" s="32"/>
      <c r="AC150" s="11"/>
      <c r="AD150" s="10"/>
      <c r="AE150" s="32"/>
      <c r="AF150" s="11"/>
      <c r="AG150" s="54"/>
      <c r="AH150" s="32"/>
      <c r="AI150" s="11"/>
      <c r="AJ150" s="10"/>
      <c r="AK150" s="32"/>
      <c r="AL150" s="11"/>
      <c r="AM150" s="10"/>
      <c r="AN150" s="32"/>
      <c r="AO150" s="11"/>
      <c r="AP150" s="10"/>
      <c r="AQ150" s="32"/>
      <c r="AR150" s="11"/>
      <c r="AS150" s="10"/>
      <c r="AT150" s="32"/>
      <c r="AU150" s="11"/>
      <c r="AV150" s="10"/>
      <c r="AW150" s="32"/>
      <c r="AX150" s="11"/>
      <c r="AY150" s="10"/>
      <c r="AZ150" s="32"/>
      <c r="BA150" s="11"/>
      <c r="BB150" s="10"/>
      <c r="BC150" s="32"/>
      <c r="BD150" s="11"/>
      <c r="BE150" s="10"/>
      <c r="BF150" s="32"/>
      <c r="BG150" s="11"/>
      <c r="BH150" s="10"/>
      <c r="BI150" s="32"/>
      <c r="BJ150" s="11"/>
      <c r="BK150" s="28"/>
      <c r="BL150" s="76"/>
    </row>
    <row r="151" spans="1:64">
      <c r="A151">
        <f t="shared" si="13"/>
        <v>106</v>
      </c>
      <c r="B151" s="151"/>
      <c r="C151" s="10"/>
      <c r="D151" s="32"/>
      <c r="E151" s="11"/>
      <c r="F151" s="10"/>
      <c r="G151" s="32"/>
      <c r="H151" s="11"/>
      <c r="I151" s="10"/>
      <c r="J151" s="32"/>
      <c r="K151" s="11"/>
      <c r="L151" s="10"/>
      <c r="M151" s="32"/>
      <c r="N151" s="11"/>
      <c r="O151" s="10"/>
      <c r="P151" s="32"/>
      <c r="Q151" s="11"/>
      <c r="R151" s="10"/>
      <c r="S151" s="32"/>
      <c r="T151" s="11"/>
      <c r="U151" s="10"/>
      <c r="V151" s="32"/>
      <c r="W151" s="11"/>
      <c r="X151" s="10"/>
      <c r="Y151" s="32"/>
      <c r="Z151" s="11"/>
      <c r="AA151" s="10"/>
      <c r="AB151" s="32"/>
      <c r="AC151" s="11"/>
      <c r="AD151" s="10"/>
      <c r="AE151" s="32"/>
      <c r="AF151" s="11"/>
      <c r="AG151" s="54"/>
      <c r="AH151" s="32"/>
      <c r="AI151" s="11"/>
      <c r="AJ151" s="10"/>
      <c r="AK151" s="32"/>
      <c r="AL151" s="11"/>
      <c r="AM151" s="10"/>
      <c r="AN151" s="32"/>
      <c r="AO151" s="11"/>
      <c r="AP151" s="10"/>
      <c r="AQ151" s="32"/>
      <c r="AR151" s="11"/>
      <c r="AS151" s="10"/>
      <c r="AT151" s="32"/>
      <c r="AU151" s="11"/>
      <c r="AV151" s="10"/>
      <c r="AW151" s="32"/>
      <c r="AX151" s="11"/>
      <c r="AY151" s="10"/>
      <c r="AZ151" s="32"/>
      <c r="BA151" s="11"/>
      <c r="BB151" s="10"/>
      <c r="BC151" s="32"/>
      <c r="BD151" s="11"/>
      <c r="BE151" s="10"/>
      <c r="BF151" s="32"/>
      <c r="BG151" s="11"/>
      <c r="BH151" s="10"/>
      <c r="BI151" s="32"/>
      <c r="BJ151" s="11"/>
      <c r="BL151" s="41"/>
    </row>
    <row r="152" spans="1:64">
      <c r="A152">
        <f t="shared" si="13"/>
        <v>107</v>
      </c>
      <c r="B152" s="151"/>
      <c r="C152" s="10"/>
      <c r="D152" s="32"/>
      <c r="E152" s="11"/>
      <c r="F152" s="10"/>
      <c r="G152" s="32"/>
      <c r="H152" s="11"/>
      <c r="I152" s="10"/>
      <c r="J152" s="32"/>
      <c r="K152" s="11"/>
      <c r="L152" s="10"/>
      <c r="M152" s="32"/>
      <c r="N152" s="11"/>
      <c r="O152" s="10"/>
      <c r="P152" s="32"/>
      <c r="Q152" s="11"/>
      <c r="R152" s="10"/>
      <c r="S152" s="32"/>
      <c r="T152" s="11"/>
      <c r="U152" s="10"/>
      <c r="V152" s="32"/>
      <c r="W152" s="11"/>
      <c r="X152" s="10"/>
      <c r="Y152" s="32"/>
      <c r="Z152" s="11"/>
      <c r="AA152" s="10"/>
      <c r="AB152" s="32"/>
      <c r="AC152" s="11"/>
      <c r="AD152" s="10"/>
      <c r="AE152" s="32"/>
      <c r="AF152" s="11"/>
      <c r="AG152" s="10"/>
      <c r="AH152" s="32"/>
      <c r="AI152" s="11"/>
      <c r="AJ152" s="10"/>
      <c r="AK152" s="32"/>
      <c r="AL152" s="11"/>
      <c r="AM152" s="10"/>
      <c r="AN152" s="32"/>
      <c r="AO152" s="11"/>
      <c r="AP152" s="10"/>
      <c r="AQ152" s="32"/>
      <c r="AR152" s="11"/>
      <c r="AS152" s="10"/>
      <c r="AT152" s="32"/>
      <c r="AU152" s="11"/>
      <c r="AV152" s="10"/>
      <c r="AW152" s="32"/>
      <c r="AX152" s="11"/>
      <c r="AY152" s="10"/>
      <c r="AZ152" s="32"/>
      <c r="BA152" s="11"/>
      <c r="BB152" s="10"/>
      <c r="BC152" s="32"/>
      <c r="BD152" s="11"/>
      <c r="BE152" s="10"/>
      <c r="BF152" s="32"/>
      <c r="BG152" s="11"/>
      <c r="BH152" s="10"/>
      <c r="BI152" s="32"/>
      <c r="BJ152" s="11"/>
      <c r="BK152" s="28"/>
      <c r="BL152" s="41"/>
    </row>
    <row r="153" spans="1:64">
      <c r="A153">
        <f t="shared" si="13"/>
        <v>108</v>
      </c>
      <c r="B153" s="151"/>
      <c r="C153" s="10"/>
      <c r="D153" s="32"/>
      <c r="E153" s="11"/>
      <c r="F153" s="10"/>
      <c r="G153" s="32"/>
      <c r="H153" s="11"/>
      <c r="I153" s="10"/>
      <c r="J153" s="32"/>
      <c r="K153" s="11"/>
      <c r="L153" s="10"/>
      <c r="M153" s="32"/>
      <c r="N153" s="11"/>
      <c r="O153" s="10"/>
      <c r="P153" s="32"/>
      <c r="Q153" s="11"/>
      <c r="R153" s="10"/>
      <c r="S153" s="32"/>
      <c r="T153" s="11"/>
      <c r="U153" s="10"/>
      <c r="V153" s="32"/>
      <c r="W153" s="11"/>
      <c r="X153" s="10"/>
      <c r="Y153" s="32"/>
      <c r="Z153" s="11"/>
      <c r="AA153" s="10"/>
      <c r="AB153" s="32"/>
      <c r="AC153" s="11"/>
      <c r="AD153" s="10"/>
      <c r="AE153" s="32"/>
      <c r="AF153" s="11"/>
      <c r="AG153" s="10"/>
      <c r="AH153" s="32"/>
      <c r="AI153" s="11"/>
      <c r="AJ153" s="10"/>
      <c r="AK153" s="32"/>
      <c r="AL153" s="11"/>
      <c r="AM153" s="10"/>
      <c r="AN153" s="32"/>
      <c r="AO153" s="11"/>
      <c r="AP153" s="10"/>
      <c r="AQ153" s="32"/>
      <c r="AR153" s="11"/>
      <c r="AS153" s="10"/>
      <c r="AT153" s="32"/>
      <c r="AU153" s="11"/>
      <c r="AV153" s="10"/>
      <c r="AW153" s="32"/>
      <c r="AX153" s="11"/>
      <c r="AY153" s="10"/>
      <c r="AZ153" s="32"/>
      <c r="BA153" s="11"/>
      <c r="BB153" s="10"/>
      <c r="BC153" s="32"/>
      <c r="BD153" s="11"/>
      <c r="BE153" s="10"/>
      <c r="BF153" s="32"/>
      <c r="BG153" s="11"/>
      <c r="BH153" s="10"/>
      <c r="BI153" s="32"/>
      <c r="BJ153" s="11"/>
      <c r="BK153" s="28"/>
      <c r="BL153" s="41"/>
    </row>
    <row r="154" spans="1:64">
      <c r="A154">
        <f t="shared" si="13"/>
        <v>109</v>
      </c>
      <c r="B154" s="151"/>
      <c r="C154" s="10"/>
      <c r="D154" s="32"/>
      <c r="E154" s="11"/>
      <c r="F154" s="10"/>
      <c r="G154" s="32"/>
      <c r="H154" s="11"/>
      <c r="I154" s="10"/>
      <c r="J154" s="32"/>
      <c r="K154" s="11"/>
      <c r="L154" s="10"/>
      <c r="M154" s="32"/>
      <c r="N154" s="11"/>
      <c r="O154" s="10"/>
      <c r="P154" s="32"/>
      <c r="Q154" s="11"/>
      <c r="R154" s="10"/>
      <c r="S154" s="32"/>
      <c r="T154" s="11"/>
      <c r="U154" s="10"/>
      <c r="V154" s="32"/>
      <c r="W154" s="11"/>
      <c r="X154" s="10"/>
      <c r="Y154" s="32"/>
      <c r="Z154" s="11"/>
      <c r="AA154" s="10"/>
      <c r="AB154" s="32"/>
      <c r="AC154" s="11"/>
      <c r="AD154" s="10"/>
      <c r="AE154" s="32"/>
      <c r="AF154" s="11"/>
      <c r="AG154" s="10"/>
      <c r="AH154" s="32"/>
      <c r="AI154" s="11"/>
      <c r="AJ154" s="10"/>
      <c r="AK154" s="32"/>
      <c r="AL154" s="11"/>
      <c r="AM154" s="10"/>
      <c r="AN154" s="32"/>
      <c r="AO154" s="11"/>
      <c r="AP154" s="10"/>
      <c r="AQ154" s="32"/>
      <c r="AR154" s="11"/>
      <c r="AS154" s="10"/>
      <c r="AT154" s="32"/>
      <c r="AU154" s="11"/>
      <c r="AV154" s="10"/>
      <c r="AW154" s="32"/>
      <c r="AX154" s="11"/>
      <c r="AY154" s="10"/>
      <c r="AZ154" s="32"/>
      <c r="BA154" s="11"/>
      <c r="BB154" s="10"/>
      <c r="BC154" s="32"/>
      <c r="BD154" s="11"/>
      <c r="BE154" s="10"/>
      <c r="BF154" s="32"/>
      <c r="BG154" s="11"/>
      <c r="BH154" s="10"/>
      <c r="BI154" s="32"/>
      <c r="BJ154" s="11"/>
      <c r="BK154" s="28"/>
      <c r="BL154" s="41"/>
    </row>
    <row r="155" spans="1:64">
      <c r="A155">
        <f t="shared" si="13"/>
        <v>110</v>
      </c>
      <c r="B155" s="151"/>
      <c r="C155" s="10"/>
      <c r="D155" s="32"/>
      <c r="E155" s="11"/>
      <c r="F155" s="10"/>
      <c r="G155" s="32"/>
      <c r="H155" s="11"/>
      <c r="I155" s="10"/>
      <c r="J155" s="32"/>
      <c r="K155" s="11"/>
      <c r="L155" s="10"/>
      <c r="M155" s="32"/>
      <c r="N155" s="11"/>
      <c r="O155" s="10"/>
      <c r="P155" s="32"/>
      <c r="Q155" s="11"/>
      <c r="R155" s="10"/>
      <c r="S155" s="32"/>
      <c r="T155" s="11"/>
      <c r="U155" s="10"/>
      <c r="V155" s="32"/>
      <c r="W155" s="11"/>
      <c r="X155" s="10"/>
      <c r="Y155" s="32"/>
      <c r="Z155" s="11"/>
      <c r="AA155" s="10"/>
      <c r="AB155" s="32"/>
      <c r="AC155" s="11"/>
      <c r="AD155" s="10"/>
      <c r="AE155" s="32"/>
      <c r="AF155" s="11"/>
      <c r="AG155" s="10"/>
      <c r="AH155" s="32"/>
      <c r="AI155" s="11"/>
      <c r="AJ155" s="10"/>
      <c r="AK155" s="32"/>
      <c r="AL155" s="11"/>
      <c r="AM155" s="10"/>
      <c r="AN155" s="32"/>
      <c r="AO155" s="11"/>
      <c r="AP155" s="10"/>
      <c r="AQ155" s="32"/>
      <c r="AR155" s="11"/>
      <c r="AS155" s="10"/>
      <c r="AT155" s="32"/>
      <c r="AU155" s="11"/>
      <c r="AV155" s="10"/>
      <c r="AW155" s="32"/>
      <c r="AX155" s="11"/>
      <c r="AY155" s="10"/>
      <c r="AZ155" s="32"/>
      <c r="BA155" s="11"/>
      <c r="BB155" s="10"/>
      <c r="BC155" s="32"/>
      <c r="BD155" s="11"/>
      <c r="BE155" s="10"/>
      <c r="BF155" s="32"/>
      <c r="BG155" s="11"/>
      <c r="BH155" s="10"/>
      <c r="BI155" s="32"/>
      <c r="BJ155" s="11"/>
      <c r="BL155" s="41"/>
    </row>
    <row r="156" spans="1:64">
      <c r="A156">
        <f t="shared" si="13"/>
        <v>111</v>
      </c>
      <c r="B156" s="151"/>
      <c r="C156" s="10"/>
      <c r="D156" s="32"/>
      <c r="E156" s="11"/>
      <c r="F156" s="10"/>
      <c r="G156" s="32"/>
      <c r="H156" s="11"/>
      <c r="I156" s="10"/>
      <c r="J156" s="32"/>
      <c r="K156" s="11"/>
      <c r="L156" s="10"/>
      <c r="M156" s="32"/>
      <c r="N156" s="11"/>
      <c r="O156" s="10"/>
      <c r="P156" s="32"/>
      <c r="Q156" s="11"/>
      <c r="R156" s="10"/>
      <c r="S156" s="32"/>
      <c r="T156" s="11"/>
      <c r="U156" s="10"/>
      <c r="V156" s="32"/>
      <c r="W156" s="11"/>
      <c r="X156" s="10"/>
      <c r="Y156" s="32"/>
      <c r="Z156" s="11"/>
      <c r="AA156" s="10"/>
      <c r="AB156" s="32"/>
      <c r="AC156" s="11"/>
      <c r="AD156" s="10"/>
      <c r="AE156" s="32"/>
      <c r="AF156" s="11"/>
      <c r="AG156" s="10"/>
      <c r="AH156" s="32"/>
      <c r="AI156" s="11"/>
      <c r="AJ156" s="10"/>
      <c r="AK156" s="32"/>
      <c r="AL156" s="11"/>
      <c r="AM156" s="10"/>
      <c r="AN156" s="32"/>
      <c r="AO156" s="11"/>
      <c r="AP156" s="10"/>
      <c r="AQ156" s="32"/>
      <c r="AR156" s="11"/>
      <c r="AS156" s="10"/>
      <c r="AT156" s="32"/>
      <c r="AU156" s="11"/>
      <c r="AV156" s="10"/>
      <c r="AW156" s="32"/>
      <c r="AX156" s="11"/>
      <c r="AY156" s="10"/>
      <c r="AZ156" s="32"/>
      <c r="BA156" s="11"/>
      <c r="BB156" s="10"/>
      <c r="BC156" s="32"/>
      <c r="BD156" s="11"/>
      <c r="BE156" s="10"/>
      <c r="BF156" s="32"/>
      <c r="BG156" s="11"/>
      <c r="BH156" s="10"/>
      <c r="BI156" s="32"/>
      <c r="BJ156" s="11"/>
      <c r="BL156" s="41"/>
    </row>
    <row r="157" spans="1:64">
      <c r="A157">
        <f t="shared" si="13"/>
        <v>112</v>
      </c>
      <c r="B157" s="151"/>
      <c r="C157" s="10"/>
      <c r="D157" s="32"/>
      <c r="E157" s="11"/>
      <c r="F157" s="10"/>
      <c r="G157" s="32"/>
      <c r="H157" s="11"/>
      <c r="I157" s="10"/>
      <c r="J157" s="32"/>
      <c r="K157" s="11"/>
      <c r="L157" s="10"/>
      <c r="M157" s="32"/>
      <c r="N157" s="11"/>
      <c r="O157" s="10"/>
      <c r="P157" s="32"/>
      <c r="Q157" s="11"/>
      <c r="R157" s="10"/>
      <c r="S157" s="32"/>
      <c r="T157" s="11"/>
      <c r="U157" s="10"/>
      <c r="V157" s="32"/>
      <c r="W157" s="11"/>
      <c r="X157" s="10"/>
      <c r="Y157" s="32"/>
      <c r="Z157" s="11"/>
      <c r="AA157" s="10"/>
      <c r="AB157" s="32"/>
      <c r="AC157" s="11"/>
      <c r="AD157" s="10"/>
      <c r="AE157" s="32"/>
      <c r="AF157" s="11"/>
      <c r="AG157" s="10"/>
      <c r="AH157" s="32"/>
      <c r="AI157" s="11"/>
      <c r="AJ157" s="10"/>
      <c r="AK157" s="32"/>
      <c r="AL157" s="11"/>
      <c r="AM157" s="10"/>
      <c r="AN157" s="32"/>
      <c r="AO157" s="11"/>
      <c r="AP157" s="10"/>
      <c r="AQ157" s="32"/>
      <c r="AR157" s="11"/>
      <c r="AS157" s="10"/>
      <c r="AT157" s="32"/>
      <c r="AU157" s="11"/>
      <c r="AV157" s="10"/>
      <c r="AW157" s="32"/>
      <c r="AX157" s="11"/>
      <c r="AY157" s="10"/>
      <c r="AZ157" s="32"/>
      <c r="BA157" s="11"/>
      <c r="BB157" s="10"/>
      <c r="BC157" s="32"/>
      <c r="BD157" s="11"/>
      <c r="BE157" s="10"/>
      <c r="BF157" s="32"/>
      <c r="BG157" s="11"/>
      <c r="BH157" s="10"/>
      <c r="BI157" s="32"/>
      <c r="BJ157" s="11"/>
      <c r="BL157" s="41"/>
    </row>
    <row r="158" spans="1:64">
      <c r="A158">
        <f t="shared" si="13"/>
        <v>113</v>
      </c>
      <c r="B158" s="151"/>
      <c r="C158" s="10"/>
      <c r="D158" s="32"/>
      <c r="E158" s="11"/>
      <c r="F158" s="10"/>
      <c r="G158" s="32"/>
      <c r="H158" s="11"/>
      <c r="I158" s="10"/>
      <c r="J158" s="32"/>
      <c r="K158" s="11"/>
      <c r="L158" s="10"/>
      <c r="M158" s="32"/>
      <c r="N158" s="11"/>
      <c r="O158" s="10"/>
      <c r="P158" s="32"/>
      <c r="Q158" s="11"/>
      <c r="R158" s="10"/>
      <c r="S158" s="32"/>
      <c r="T158" s="11"/>
      <c r="U158" s="10"/>
      <c r="V158" s="32"/>
      <c r="W158" s="11"/>
      <c r="X158" s="10"/>
      <c r="Y158" s="32"/>
      <c r="Z158" s="11"/>
      <c r="AA158" s="10"/>
      <c r="AB158" s="32"/>
      <c r="AC158" s="11"/>
      <c r="AD158" s="10"/>
      <c r="AE158" s="32"/>
      <c r="AF158" s="11"/>
      <c r="AG158" s="10"/>
      <c r="AH158" s="32"/>
      <c r="AI158" s="11"/>
      <c r="AJ158" s="10"/>
      <c r="AK158" s="32"/>
      <c r="AL158" s="11"/>
      <c r="AM158" s="10"/>
      <c r="AN158" s="32"/>
      <c r="AO158" s="11"/>
      <c r="AP158" s="10"/>
      <c r="AQ158" s="32"/>
      <c r="AR158" s="11"/>
      <c r="AS158" s="10"/>
      <c r="AT158" s="32"/>
      <c r="AU158" s="11"/>
      <c r="AV158" s="10"/>
      <c r="AW158" s="32"/>
      <c r="AX158" s="11"/>
      <c r="AY158" s="10"/>
      <c r="AZ158" s="32"/>
      <c r="BA158" s="11"/>
      <c r="BB158" s="10"/>
      <c r="BC158" s="32"/>
      <c r="BD158" s="11"/>
      <c r="BE158" s="10"/>
      <c r="BF158" s="32"/>
      <c r="BG158" s="11"/>
      <c r="BH158" s="10"/>
      <c r="BI158" s="32"/>
      <c r="BJ158" s="11"/>
      <c r="BL158" s="41"/>
    </row>
    <row r="159" spans="1:64">
      <c r="A159">
        <f t="shared" si="13"/>
        <v>114</v>
      </c>
      <c r="B159" s="151"/>
      <c r="C159" s="10"/>
      <c r="D159" s="32"/>
      <c r="E159" s="11"/>
      <c r="F159" s="10"/>
      <c r="G159" s="32"/>
      <c r="H159" s="11"/>
      <c r="I159" s="10"/>
      <c r="J159" s="32"/>
      <c r="K159" s="11"/>
      <c r="L159" s="10"/>
      <c r="M159" s="32"/>
      <c r="N159" s="11"/>
      <c r="O159" s="10"/>
      <c r="P159" s="32"/>
      <c r="Q159" s="11"/>
      <c r="R159" s="10"/>
      <c r="S159" s="32"/>
      <c r="T159" s="11"/>
      <c r="U159" s="10"/>
      <c r="V159" s="32"/>
      <c r="W159" s="11"/>
      <c r="X159" s="10"/>
      <c r="Y159" s="32"/>
      <c r="Z159" s="11"/>
      <c r="AA159" s="10"/>
      <c r="AB159" s="32"/>
      <c r="AC159" s="11"/>
      <c r="AD159" s="10"/>
      <c r="AE159" s="32"/>
      <c r="AF159" s="11"/>
      <c r="AG159" s="10"/>
      <c r="AH159" s="32"/>
      <c r="AI159" s="11"/>
      <c r="AJ159" s="10"/>
      <c r="AK159" s="32"/>
      <c r="AL159" s="11"/>
      <c r="AM159" s="10"/>
      <c r="AN159" s="32"/>
      <c r="AO159" s="11"/>
      <c r="AP159" s="10"/>
      <c r="AQ159" s="32"/>
      <c r="AR159" s="11"/>
      <c r="AS159" s="10"/>
      <c r="AT159" s="32"/>
      <c r="AU159" s="11"/>
      <c r="AV159" s="10"/>
      <c r="AW159" s="32"/>
      <c r="AX159" s="11"/>
      <c r="AY159" s="10"/>
      <c r="AZ159" s="32"/>
      <c r="BA159" s="11"/>
      <c r="BB159" s="10"/>
      <c r="BC159" s="32"/>
      <c r="BD159" s="11"/>
      <c r="BE159" s="10"/>
      <c r="BF159" s="32"/>
      <c r="BG159" s="11"/>
      <c r="BH159" s="10"/>
      <c r="BI159" s="32"/>
      <c r="BJ159" s="11"/>
      <c r="BL159" s="41"/>
    </row>
    <row r="160" spans="1:64">
      <c r="A160">
        <f t="shared" si="13"/>
        <v>115</v>
      </c>
      <c r="B160" s="151"/>
      <c r="C160" s="10"/>
      <c r="D160" s="32"/>
      <c r="E160" s="11"/>
      <c r="F160" s="10"/>
      <c r="G160" s="32"/>
      <c r="H160" s="11"/>
      <c r="I160" s="10"/>
      <c r="J160" s="32"/>
      <c r="K160" s="11"/>
      <c r="L160" s="10"/>
      <c r="M160" s="32"/>
      <c r="N160" s="11"/>
      <c r="O160" s="10"/>
      <c r="P160" s="32"/>
      <c r="Q160" s="11"/>
      <c r="R160" s="10"/>
      <c r="S160" s="32"/>
      <c r="T160" s="11"/>
      <c r="U160" s="10"/>
      <c r="V160" s="32"/>
      <c r="W160" s="11"/>
      <c r="X160" s="10"/>
      <c r="Y160" s="32"/>
      <c r="Z160" s="11"/>
      <c r="AA160" s="10"/>
      <c r="AB160" s="32"/>
      <c r="AC160" s="11"/>
      <c r="AD160" s="10"/>
      <c r="AE160" s="32"/>
      <c r="AF160" s="11"/>
      <c r="AG160" s="10"/>
      <c r="AH160" s="32"/>
      <c r="AI160" s="11"/>
      <c r="AJ160" s="10"/>
      <c r="AK160" s="32"/>
      <c r="AL160" s="11"/>
      <c r="AM160" s="10"/>
      <c r="AN160" s="32"/>
      <c r="AO160" s="11"/>
      <c r="AP160" s="10"/>
      <c r="AQ160" s="32"/>
      <c r="AR160" s="11"/>
      <c r="AS160" s="10"/>
      <c r="AT160" s="32"/>
      <c r="AU160" s="11"/>
      <c r="AV160" s="10"/>
      <c r="AW160" s="32"/>
      <c r="AX160" s="11"/>
      <c r="AY160" s="10"/>
      <c r="AZ160" s="32"/>
      <c r="BA160" s="11"/>
      <c r="BB160" s="10"/>
      <c r="BC160" s="32"/>
      <c r="BD160" s="11"/>
      <c r="BE160" s="10"/>
      <c r="BF160" s="32"/>
      <c r="BG160" s="11"/>
      <c r="BH160" s="10"/>
      <c r="BI160" s="32"/>
      <c r="BJ160" s="11"/>
      <c r="BL160" s="41"/>
    </row>
    <row r="161" spans="1:64">
      <c r="A161">
        <f t="shared" si="13"/>
        <v>116</v>
      </c>
      <c r="B161" s="151"/>
      <c r="C161" s="10"/>
      <c r="D161" s="32"/>
      <c r="E161" s="11"/>
      <c r="F161" s="10"/>
      <c r="G161" s="32"/>
      <c r="H161" s="11"/>
      <c r="I161" s="10"/>
      <c r="J161" s="32"/>
      <c r="K161" s="11"/>
      <c r="L161" s="10"/>
      <c r="M161" s="32"/>
      <c r="N161" s="11"/>
      <c r="O161" s="10"/>
      <c r="P161" s="32"/>
      <c r="Q161" s="11"/>
      <c r="R161" s="10"/>
      <c r="S161" s="32"/>
      <c r="T161" s="11"/>
      <c r="U161" s="10"/>
      <c r="V161" s="32"/>
      <c r="W161" s="11"/>
      <c r="X161" s="10"/>
      <c r="Y161" s="32"/>
      <c r="Z161" s="11"/>
      <c r="AA161" s="10"/>
      <c r="AB161" s="32"/>
      <c r="AC161" s="11"/>
      <c r="AD161" s="10"/>
      <c r="AE161" s="32"/>
      <c r="AF161" s="11"/>
      <c r="AG161" s="10"/>
      <c r="AH161" s="32"/>
      <c r="AI161" s="11"/>
      <c r="AJ161" s="10"/>
      <c r="AK161" s="32"/>
      <c r="AL161" s="11"/>
      <c r="AM161" s="10"/>
      <c r="AN161" s="32"/>
      <c r="AO161" s="11"/>
      <c r="AP161" s="10"/>
      <c r="AQ161" s="32"/>
      <c r="AR161" s="11"/>
      <c r="AS161" s="10"/>
      <c r="AT161" s="32"/>
      <c r="AU161" s="11"/>
      <c r="AV161" s="10"/>
      <c r="AW161" s="32"/>
      <c r="AX161" s="11"/>
      <c r="AY161" s="10"/>
      <c r="AZ161" s="32"/>
      <c r="BA161" s="11"/>
      <c r="BB161" s="10"/>
      <c r="BC161" s="32"/>
      <c r="BD161" s="11"/>
      <c r="BE161" s="10"/>
      <c r="BF161" s="32"/>
      <c r="BG161" s="11"/>
      <c r="BH161" s="10"/>
      <c r="BI161" s="32"/>
      <c r="BJ161" s="11"/>
      <c r="BL161" s="41"/>
    </row>
    <row r="162" spans="1:64">
      <c r="A162">
        <f t="shared" si="13"/>
        <v>117</v>
      </c>
      <c r="B162" s="151"/>
      <c r="C162" s="10"/>
      <c r="D162" s="32"/>
      <c r="E162" s="11"/>
      <c r="F162" s="10"/>
      <c r="G162" s="32"/>
      <c r="H162" s="11"/>
      <c r="I162" s="10"/>
      <c r="J162" s="32"/>
      <c r="K162" s="11"/>
      <c r="L162" s="10"/>
      <c r="M162" s="32"/>
      <c r="N162" s="11"/>
      <c r="O162" s="10"/>
      <c r="P162" s="32"/>
      <c r="Q162" s="11"/>
      <c r="R162" s="10"/>
      <c r="S162" s="32"/>
      <c r="T162" s="11"/>
      <c r="U162" s="10"/>
      <c r="V162" s="32"/>
      <c r="W162" s="11"/>
      <c r="X162" s="10"/>
      <c r="Y162" s="32"/>
      <c r="Z162" s="11"/>
      <c r="AA162" s="10"/>
      <c r="AB162" s="32"/>
      <c r="AC162" s="11"/>
      <c r="AD162" s="10"/>
      <c r="AE162" s="32"/>
      <c r="AF162" s="11"/>
      <c r="AG162" s="10"/>
      <c r="AH162" s="32"/>
      <c r="AI162" s="11"/>
      <c r="AJ162" s="10"/>
      <c r="AK162" s="32"/>
      <c r="AL162" s="11"/>
      <c r="AM162" s="10"/>
      <c r="AN162" s="32"/>
      <c r="AO162" s="11"/>
      <c r="AP162" s="10"/>
      <c r="AQ162" s="32"/>
      <c r="AR162" s="11"/>
      <c r="AS162" s="10"/>
      <c r="AT162" s="32"/>
      <c r="AU162" s="11"/>
      <c r="AV162" s="10"/>
      <c r="AW162" s="32"/>
      <c r="AX162" s="11"/>
      <c r="AY162" s="10"/>
      <c r="AZ162" s="32"/>
      <c r="BA162" s="11"/>
      <c r="BB162" s="10"/>
      <c r="BC162" s="32"/>
      <c r="BD162" s="11"/>
      <c r="BE162" s="10"/>
      <c r="BF162" s="32"/>
      <c r="BG162" s="11"/>
      <c r="BH162" s="10"/>
      <c r="BI162" s="32"/>
      <c r="BJ162" s="11"/>
      <c r="BL162" s="41"/>
    </row>
    <row r="163" spans="1:64">
      <c r="A163">
        <f t="shared" si="13"/>
        <v>118</v>
      </c>
      <c r="B163" s="151"/>
      <c r="C163" s="10"/>
      <c r="D163" s="32"/>
      <c r="E163" s="11"/>
      <c r="F163" s="10"/>
      <c r="G163" s="32"/>
      <c r="H163" s="11"/>
      <c r="I163" s="10"/>
      <c r="J163" s="32"/>
      <c r="K163" s="11"/>
      <c r="L163" s="10"/>
      <c r="M163" s="32"/>
      <c r="N163" s="11"/>
      <c r="O163" s="10"/>
      <c r="P163" s="32"/>
      <c r="Q163" s="11"/>
      <c r="R163" s="10"/>
      <c r="S163" s="32"/>
      <c r="T163" s="11"/>
      <c r="U163" s="10"/>
      <c r="V163" s="32"/>
      <c r="W163" s="11"/>
      <c r="X163" s="10"/>
      <c r="Y163" s="32"/>
      <c r="Z163" s="11"/>
      <c r="AA163" s="10"/>
      <c r="AB163" s="32"/>
      <c r="AC163" s="11"/>
      <c r="AD163" s="10"/>
      <c r="AE163" s="32"/>
      <c r="AF163" s="11"/>
      <c r="AG163" s="10"/>
      <c r="AH163" s="32"/>
      <c r="AI163" s="11"/>
      <c r="AJ163" s="10"/>
      <c r="AK163" s="32"/>
      <c r="AL163" s="11"/>
      <c r="AM163" s="10"/>
      <c r="AN163" s="32"/>
      <c r="AO163" s="11"/>
      <c r="AP163" s="10"/>
      <c r="AQ163" s="32"/>
      <c r="AR163" s="11"/>
      <c r="AS163" s="10"/>
      <c r="AT163" s="32"/>
      <c r="AU163" s="11"/>
      <c r="AV163" s="10"/>
      <c r="AW163" s="32"/>
      <c r="AX163" s="11"/>
      <c r="AY163" s="10"/>
      <c r="AZ163" s="32"/>
      <c r="BA163" s="11"/>
      <c r="BB163" s="10"/>
      <c r="BC163" s="32"/>
      <c r="BD163" s="11"/>
      <c r="BE163" s="10"/>
      <c r="BF163" s="32"/>
      <c r="BG163" s="11"/>
      <c r="BH163" s="10"/>
      <c r="BI163" s="32"/>
      <c r="BJ163" s="11"/>
      <c r="BL163" s="41"/>
    </row>
    <row r="164" spans="1:64">
      <c r="A164">
        <f t="shared" si="13"/>
        <v>119</v>
      </c>
      <c r="B164" s="151"/>
      <c r="C164" s="10"/>
      <c r="D164" s="32"/>
      <c r="E164" s="11"/>
      <c r="F164" s="10"/>
      <c r="G164" s="32"/>
      <c r="H164" s="11"/>
      <c r="I164" s="10"/>
      <c r="J164" s="32"/>
      <c r="K164" s="11"/>
      <c r="L164" s="10"/>
      <c r="M164" s="32"/>
      <c r="N164" s="11"/>
      <c r="O164" s="10"/>
      <c r="P164" s="32"/>
      <c r="Q164" s="11"/>
      <c r="R164" s="10"/>
      <c r="S164" s="32"/>
      <c r="T164" s="11"/>
      <c r="U164" s="10"/>
      <c r="V164" s="32"/>
      <c r="W164" s="11"/>
      <c r="X164" s="10"/>
      <c r="Y164" s="32"/>
      <c r="Z164" s="11"/>
      <c r="AA164" s="10"/>
      <c r="AB164" s="32"/>
      <c r="AC164" s="11"/>
      <c r="AD164" s="10"/>
      <c r="AE164" s="32"/>
      <c r="AF164" s="11"/>
      <c r="AG164" s="10"/>
      <c r="AH164" s="32"/>
      <c r="AI164" s="11"/>
      <c r="AJ164" s="10"/>
      <c r="AK164" s="32"/>
      <c r="AL164" s="11"/>
      <c r="AM164" s="10"/>
      <c r="AN164" s="32"/>
      <c r="AO164" s="11"/>
      <c r="AP164" s="10"/>
      <c r="AQ164" s="32"/>
      <c r="AR164" s="11"/>
      <c r="AS164" s="10"/>
      <c r="AT164" s="32"/>
      <c r="AU164" s="11"/>
      <c r="AV164" s="10"/>
      <c r="AW164" s="32"/>
      <c r="AX164" s="11"/>
      <c r="AY164" s="10"/>
      <c r="AZ164" s="32"/>
      <c r="BA164" s="11"/>
      <c r="BB164" s="10"/>
      <c r="BC164" s="32"/>
      <c r="BD164" s="11"/>
      <c r="BE164" s="10"/>
      <c r="BF164" s="32"/>
      <c r="BG164" s="11"/>
      <c r="BH164" s="10"/>
      <c r="BI164" s="32"/>
      <c r="BJ164" s="11"/>
      <c r="BL164" s="41"/>
    </row>
    <row r="165" spans="1:64">
      <c r="A165">
        <f t="shared" si="13"/>
        <v>120</v>
      </c>
      <c r="B165" s="151"/>
      <c r="C165" s="10"/>
      <c r="D165" s="32"/>
      <c r="E165" s="11"/>
      <c r="F165" s="10"/>
      <c r="G165" s="32"/>
      <c r="H165" s="11"/>
      <c r="I165" s="10"/>
      <c r="J165" s="32"/>
      <c r="K165" s="11"/>
      <c r="L165" s="10"/>
      <c r="M165" s="32"/>
      <c r="N165" s="11"/>
      <c r="O165" s="10"/>
      <c r="P165" s="32"/>
      <c r="Q165" s="11"/>
      <c r="R165" s="10"/>
      <c r="S165" s="32"/>
      <c r="T165" s="11"/>
      <c r="U165" s="10"/>
      <c r="V165" s="32"/>
      <c r="W165" s="11"/>
      <c r="X165" s="10"/>
      <c r="Y165" s="32"/>
      <c r="Z165" s="11"/>
      <c r="AA165" s="10"/>
      <c r="AB165" s="32"/>
      <c r="AC165" s="11"/>
      <c r="AD165" s="10"/>
      <c r="AE165" s="32"/>
      <c r="AF165" s="11"/>
      <c r="AG165" s="10"/>
      <c r="AH165" s="32"/>
      <c r="AI165" s="11"/>
      <c r="AJ165" s="10"/>
      <c r="AK165" s="32"/>
      <c r="AL165" s="11"/>
      <c r="AM165" s="10"/>
      <c r="AN165" s="32"/>
      <c r="AO165" s="11"/>
      <c r="AP165" s="10"/>
      <c r="AQ165" s="32"/>
      <c r="AR165" s="11"/>
      <c r="AS165" s="10"/>
      <c r="AT165" s="32"/>
      <c r="AU165" s="11"/>
      <c r="AV165" s="10"/>
      <c r="AW165" s="32"/>
      <c r="AX165" s="11"/>
      <c r="AY165" s="10"/>
      <c r="AZ165" s="32"/>
      <c r="BA165" s="11"/>
      <c r="BB165" s="10"/>
      <c r="BC165" s="32"/>
      <c r="BD165" s="11"/>
      <c r="BE165" s="10"/>
      <c r="BF165" s="32"/>
      <c r="BG165" s="11"/>
      <c r="BH165" s="10"/>
      <c r="BI165" s="32"/>
      <c r="BJ165" s="11"/>
      <c r="BL165" s="41"/>
    </row>
    <row r="166" spans="1:64">
      <c r="A166">
        <f t="shared" si="13"/>
        <v>121</v>
      </c>
      <c r="B166" s="151"/>
      <c r="C166" s="10"/>
      <c r="D166" s="32"/>
      <c r="E166" s="11"/>
      <c r="F166" s="10"/>
      <c r="G166" s="32"/>
      <c r="H166" s="11"/>
      <c r="I166" s="10"/>
      <c r="J166" s="32"/>
      <c r="K166" s="11"/>
      <c r="L166" s="10"/>
      <c r="M166" s="32"/>
      <c r="N166" s="11"/>
      <c r="O166" s="10"/>
      <c r="P166" s="32"/>
      <c r="Q166" s="11"/>
      <c r="R166" s="10"/>
      <c r="S166" s="32"/>
      <c r="T166" s="11"/>
      <c r="U166" s="10"/>
      <c r="V166" s="32"/>
      <c r="W166" s="11"/>
      <c r="X166" s="10"/>
      <c r="Y166" s="32"/>
      <c r="Z166" s="11"/>
      <c r="AA166" s="10"/>
      <c r="AB166" s="32"/>
      <c r="AC166" s="11"/>
      <c r="AD166" s="10"/>
      <c r="AE166" s="32"/>
      <c r="AF166" s="11"/>
      <c r="AG166" s="10"/>
      <c r="AH166" s="32"/>
      <c r="AI166" s="11"/>
      <c r="AJ166" s="10"/>
      <c r="AK166" s="32"/>
      <c r="AL166" s="11"/>
      <c r="AM166" s="10"/>
      <c r="AN166" s="32"/>
      <c r="AO166" s="11"/>
      <c r="AP166" s="10"/>
      <c r="AQ166" s="32"/>
      <c r="AR166" s="11"/>
      <c r="AS166" s="10"/>
      <c r="AT166" s="32"/>
      <c r="AU166" s="11"/>
      <c r="AV166" s="10"/>
      <c r="AW166" s="32"/>
      <c r="AX166" s="11"/>
      <c r="AY166" s="10"/>
      <c r="AZ166" s="32"/>
      <c r="BA166" s="11"/>
      <c r="BB166" s="10"/>
      <c r="BC166" s="32"/>
      <c r="BD166" s="11"/>
      <c r="BE166" s="10"/>
      <c r="BF166" s="32"/>
      <c r="BG166" s="11"/>
      <c r="BH166" s="10"/>
      <c r="BI166" s="32"/>
      <c r="BJ166" s="11"/>
      <c r="BL166" s="41"/>
    </row>
    <row r="167" spans="1:64">
      <c r="A167">
        <f t="shared" si="13"/>
        <v>122</v>
      </c>
      <c r="B167" s="151"/>
      <c r="C167" s="10"/>
      <c r="D167" s="32"/>
      <c r="E167" s="11"/>
      <c r="F167" s="10"/>
      <c r="G167" s="32"/>
      <c r="H167" s="11"/>
      <c r="I167" s="10"/>
      <c r="J167" s="32"/>
      <c r="K167" s="11"/>
      <c r="L167" s="10"/>
      <c r="M167" s="32"/>
      <c r="N167" s="11"/>
      <c r="O167" s="10"/>
      <c r="P167" s="32"/>
      <c r="Q167" s="11"/>
      <c r="R167" s="10"/>
      <c r="S167" s="32"/>
      <c r="T167" s="11"/>
      <c r="U167" s="10"/>
      <c r="V167" s="32"/>
      <c r="W167" s="11"/>
      <c r="X167" s="10"/>
      <c r="Y167" s="32"/>
      <c r="Z167" s="11"/>
      <c r="AA167" s="10"/>
      <c r="AB167" s="32"/>
      <c r="AC167" s="11"/>
      <c r="AD167" s="10"/>
      <c r="AE167" s="32"/>
      <c r="AF167" s="11"/>
      <c r="AG167" s="10"/>
      <c r="AH167" s="32"/>
      <c r="AI167" s="11"/>
      <c r="AJ167" s="10"/>
      <c r="AK167" s="32"/>
      <c r="AL167" s="11"/>
      <c r="AM167" s="10"/>
      <c r="AN167" s="32"/>
      <c r="AO167" s="11"/>
      <c r="AP167" s="10"/>
      <c r="AQ167" s="32"/>
      <c r="AR167" s="11"/>
      <c r="AS167" s="10"/>
      <c r="AT167" s="32"/>
      <c r="AU167" s="11"/>
      <c r="AV167" s="10"/>
      <c r="AW167" s="32"/>
      <c r="AX167" s="11"/>
      <c r="AY167" s="10"/>
      <c r="AZ167" s="32"/>
      <c r="BA167" s="11"/>
      <c r="BB167" s="10"/>
      <c r="BC167" s="32"/>
      <c r="BD167" s="11"/>
      <c r="BE167" s="10"/>
      <c r="BF167" s="32"/>
      <c r="BG167" s="11"/>
      <c r="BH167" s="10"/>
      <c r="BI167" s="32"/>
      <c r="BJ167" s="11"/>
      <c r="BK167" s="28"/>
      <c r="BL167" s="41"/>
    </row>
    <row r="168" spans="1:64">
      <c r="A168">
        <f t="shared" si="13"/>
        <v>123</v>
      </c>
      <c r="B168" s="151"/>
      <c r="C168" s="10"/>
      <c r="D168" s="32"/>
      <c r="E168" s="11"/>
      <c r="F168" s="10"/>
      <c r="G168" s="32"/>
      <c r="H168" s="11"/>
      <c r="I168" s="10"/>
      <c r="J168" s="32"/>
      <c r="K168" s="11"/>
      <c r="L168" s="10"/>
      <c r="M168" s="32"/>
      <c r="N168" s="11"/>
      <c r="O168" s="10"/>
      <c r="P168" s="32"/>
      <c r="Q168" s="11"/>
      <c r="R168" s="10"/>
      <c r="S168" s="32"/>
      <c r="T168" s="11"/>
      <c r="U168" s="10"/>
      <c r="V168" s="32"/>
      <c r="W168" s="11"/>
      <c r="X168" s="10"/>
      <c r="Y168" s="32"/>
      <c r="Z168" s="11"/>
      <c r="AA168" s="10"/>
      <c r="AB168" s="32"/>
      <c r="AC168" s="11"/>
      <c r="AD168" s="10"/>
      <c r="AE168" s="32"/>
      <c r="AF168" s="11"/>
      <c r="AG168" s="10"/>
      <c r="AH168" s="32"/>
      <c r="AI168" s="11"/>
      <c r="AJ168" s="10"/>
      <c r="AK168" s="32"/>
      <c r="AL168" s="11"/>
      <c r="AM168" s="10"/>
      <c r="AN168" s="32"/>
      <c r="AO168" s="11"/>
      <c r="AP168" s="10"/>
      <c r="AQ168" s="32"/>
      <c r="AR168" s="11"/>
      <c r="AS168" s="10"/>
      <c r="AT168" s="32"/>
      <c r="AU168" s="11"/>
      <c r="AV168" s="10"/>
      <c r="AW168" s="32"/>
      <c r="AX168" s="11"/>
      <c r="AY168" s="10"/>
      <c r="AZ168" s="32"/>
      <c r="BA168" s="11"/>
      <c r="BB168" s="10"/>
      <c r="BC168" s="32"/>
      <c r="BD168" s="11"/>
      <c r="BE168" s="10"/>
      <c r="BF168" s="32"/>
      <c r="BG168" s="11"/>
      <c r="BH168" s="10"/>
      <c r="BI168" s="32"/>
      <c r="BJ168" s="11"/>
      <c r="BK168" s="28"/>
      <c r="BL168" s="41"/>
    </row>
    <row r="169" spans="1:64">
      <c r="A169">
        <f t="shared" si="13"/>
        <v>124</v>
      </c>
      <c r="B169" s="151"/>
      <c r="C169" s="12"/>
      <c r="D169" s="36"/>
      <c r="E169" s="13"/>
      <c r="F169" s="12"/>
      <c r="G169" s="36"/>
      <c r="H169" s="13"/>
      <c r="I169" s="12"/>
      <c r="J169" s="36"/>
      <c r="K169" s="13"/>
      <c r="L169" s="12"/>
      <c r="M169" s="36"/>
      <c r="N169" s="13"/>
      <c r="O169" s="12"/>
      <c r="P169" s="36"/>
      <c r="Q169" s="13"/>
      <c r="R169" s="12"/>
      <c r="S169" s="36"/>
      <c r="T169" s="13"/>
      <c r="U169" s="12"/>
      <c r="V169" s="36"/>
      <c r="W169" s="13"/>
      <c r="X169" s="12"/>
      <c r="Y169" s="36"/>
      <c r="Z169" s="13"/>
      <c r="AA169" s="12"/>
      <c r="AB169" s="36"/>
      <c r="AC169" s="13"/>
      <c r="AD169" s="12"/>
      <c r="AE169" s="36"/>
      <c r="AF169" s="13"/>
      <c r="AG169" s="12"/>
      <c r="AH169" s="36"/>
      <c r="AI169" s="13"/>
      <c r="AJ169" s="12"/>
      <c r="AK169" s="36"/>
      <c r="AL169" s="13"/>
      <c r="AM169" s="12"/>
      <c r="AN169" s="36"/>
      <c r="AO169" s="13"/>
      <c r="AP169" s="12"/>
      <c r="AQ169" s="36"/>
      <c r="AR169" s="13"/>
      <c r="AS169" s="12"/>
      <c r="AT169" s="36"/>
      <c r="AU169" s="13"/>
      <c r="AV169" s="12"/>
      <c r="AW169" s="36"/>
      <c r="AX169" s="13"/>
      <c r="AY169" s="12"/>
      <c r="AZ169" s="36"/>
      <c r="BA169" s="13"/>
      <c r="BB169" s="12"/>
      <c r="BC169" s="36"/>
      <c r="BD169" s="13"/>
      <c r="BE169" s="12"/>
      <c r="BF169" s="36"/>
      <c r="BG169" s="13"/>
      <c r="BH169" s="12"/>
      <c r="BI169" s="36"/>
      <c r="BJ169" s="13"/>
      <c r="BK169" s="28"/>
      <c r="BL169" s="41"/>
    </row>
    <row r="170" spans="1:64">
      <c r="A170">
        <f t="shared" si="13"/>
        <v>125</v>
      </c>
      <c r="B170" s="151"/>
      <c r="C170" s="10"/>
      <c r="D170" s="32"/>
      <c r="E170" s="11"/>
      <c r="F170" s="10"/>
      <c r="G170" s="32"/>
      <c r="H170" s="11"/>
      <c r="I170" s="10"/>
      <c r="J170" s="32"/>
      <c r="K170" s="11"/>
      <c r="L170" s="10"/>
      <c r="M170" s="32"/>
      <c r="N170" s="11"/>
      <c r="O170" s="10"/>
      <c r="P170" s="32"/>
      <c r="Q170" s="11"/>
      <c r="R170" s="10"/>
      <c r="S170" s="32"/>
      <c r="T170" s="11"/>
      <c r="U170" s="10"/>
      <c r="V170" s="32"/>
      <c r="W170" s="11"/>
      <c r="X170" s="10"/>
      <c r="Y170" s="32"/>
      <c r="Z170" s="11"/>
      <c r="AA170" s="10"/>
      <c r="AB170" s="32"/>
      <c r="AC170" s="11"/>
      <c r="AD170" s="10"/>
      <c r="AE170" s="32"/>
      <c r="AF170" s="11"/>
      <c r="AG170" s="10"/>
      <c r="AH170" s="32"/>
      <c r="AI170" s="11"/>
      <c r="AJ170" s="10"/>
      <c r="AK170" s="32"/>
      <c r="AL170" s="11"/>
      <c r="AM170" s="10"/>
      <c r="AN170" s="32"/>
      <c r="AO170" s="11"/>
      <c r="AP170" s="10"/>
      <c r="AQ170" s="32"/>
      <c r="AR170" s="11"/>
      <c r="AS170" s="10"/>
      <c r="AT170" s="32"/>
      <c r="AU170" s="11"/>
      <c r="AV170" s="10"/>
      <c r="AW170" s="32"/>
      <c r="AX170" s="11"/>
      <c r="AY170" s="10"/>
      <c r="AZ170" s="32"/>
      <c r="BA170" s="11"/>
      <c r="BB170" s="10"/>
      <c r="BC170" s="32"/>
      <c r="BD170" s="11"/>
      <c r="BE170" s="10"/>
      <c r="BF170" s="32"/>
      <c r="BG170" s="11"/>
      <c r="BH170" s="10"/>
      <c r="BI170" s="32"/>
      <c r="BJ170" s="11"/>
      <c r="BK170" s="28"/>
      <c r="BL170" s="41"/>
    </row>
    <row r="171" spans="1:64">
      <c r="A171">
        <f t="shared" si="13"/>
        <v>126</v>
      </c>
      <c r="B171" s="151"/>
      <c r="C171" s="10"/>
      <c r="D171" s="32"/>
      <c r="E171" s="11"/>
      <c r="F171" s="10"/>
      <c r="G171" s="32"/>
      <c r="H171" s="11"/>
      <c r="I171" s="10"/>
      <c r="J171" s="32"/>
      <c r="K171" s="11"/>
      <c r="L171" s="10"/>
      <c r="M171" s="32"/>
      <c r="N171" s="11"/>
      <c r="O171" s="10"/>
      <c r="P171" s="32"/>
      <c r="Q171" s="11"/>
      <c r="R171" s="10"/>
      <c r="S171" s="32"/>
      <c r="T171" s="11"/>
      <c r="U171" s="10"/>
      <c r="V171" s="32"/>
      <c r="W171" s="11"/>
      <c r="X171" s="10"/>
      <c r="Y171" s="32"/>
      <c r="Z171" s="11"/>
      <c r="AA171" s="10"/>
      <c r="AB171" s="32"/>
      <c r="AC171" s="11"/>
      <c r="AD171" s="10"/>
      <c r="AE171" s="32"/>
      <c r="AF171" s="11"/>
      <c r="AG171" s="10"/>
      <c r="AH171" s="32"/>
      <c r="AI171" s="11"/>
      <c r="AJ171" s="10"/>
      <c r="AK171" s="32"/>
      <c r="AL171" s="11"/>
      <c r="AM171" s="10"/>
      <c r="AN171" s="32"/>
      <c r="AO171" s="11"/>
      <c r="AP171" s="10"/>
      <c r="AQ171" s="32"/>
      <c r="AR171" s="11"/>
      <c r="AS171" s="10"/>
      <c r="AT171" s="32"/>
      <c r="AU171" s="11"/>
      <c r="AV171" s="10"/>
      <c r="AW171" s="32"/>
      <c r="AX171" s="11"/>
      <c r="AY171" s="10"/>
      <c r="AZ171" s="32"/>
      <c r="BA171" s="11"/>
      <c r="BB171" s="10"/>
      <c r="BC171" s="32"/>
      <c r="BD171" s="11"/>
      <c r="BE171" s="10"/>
      <c r="BF171" s="32"/>
      <c r="BG171" s="11"/>
      <c r="BH171" s="10"/>
      <c r="BI171" s="32"/>
      <c r="BJ171" s="11"/>
      <c r="BK171" s="28"/>
      <c r="BL171" s="41"/>
    </row>
    <row r="172" spans="1:64">
      <c r="A172">
        <f t="shared" si="13"/>
        <v>127</v>
      </c>
      <c r="B172" s="151"/>
      <c r="C172" s="10"/>
      <c r="D172" s="32"/>
      <c r="E172" s="11"/>
      <c r="F172" s="10"/>
      <c r="G172" s="32"/>
      <c r="H172" s="11"/>
      <c r="I172" s="10"/>
      <c r="J172" s="32"/>
      <c r="K172" s="11"/>
      <c r="L172" s="10"/>
      <c r="M172" s="32"/>
      <c r="N172" s="11"/>
      <c r="O172" s="10"/>
      <c r="P172" s="32"/>
      <c r="Q172" s="11"/>
      <c r="R172" s="10"/>
      <c r="S172" s="32"/>
      <c r="T172" s="11"/>
      <c r="U172" s="10"/>
      <c r="V172" s="32"/>
      <c r="W172" s="11"/>
      <c r="X172" s="10"/>
      <c r="Y172" s="32"/>
      <c r="Z172" s="11"/>
      <c r="AA172" s="10"/>
      <c r="AB172" s="32"/>
      <c r="AC172" s="11"/>
      <c r="AD172" s="10"/>
      <c r="AE172" s="32"/>
      <c r="AF172" s="11"/>
      <c r="AG172" s="10"/>
      <c r="AH172" s="32"/>
      <c r="AI172" s="11"/>
      <c r="AJ172" s="10"/>
      <c r="AK172" s="32"/>
      <c r="AL172" s="11"/>
      <c r="AM172" s="10"/>
      <c r="AN172" s="32"/>
      <c r="AO172" s="11"/>
      <c r="AP172" s="10"/>
      <c r="AQ172" s="32"/>
      <c r="AR172" s="11"/>
      <c r="AS172" s="10"/>
      <c r="AT172" s="32"/>
      <c r="AU172" s="11"/>
      <c r="AV172" s="10"/>
      <c r="AW172" s="32"/>
      <c r="AX172" s="11"/>
      <c r="AY172" s="10"/>
      <c r="AZ172" s="32"/>
      <c r="BA172" s="11"/>
      <c r="BB172" s="10"/>
      <c r="BC172" s="32"/>
      <c r="BD172" s="11"/>
      <c r="BE172" s="10"/>
      <c r="BF172" s="32"/>
      <c r="BG172" s="11"/>
      <c r="BH172" s="10"/>
      <c r="BI172" s="32"/>
      <c r="BJ172" s="11"/>
      <c r="BK172" s="28"/>
      <c r="BL172" s="41"/>
    </row>
    <row r="173" spans="1:64">
      <c r="A173">
        <f t="shared" si="13"/>
        <v>128</v>
      </c>
      <c r="B173" s="151"/>
      <c r="C173" s="10"/>
      <c r="D173" s="32"/>
      <c r="E173" s="11"/>
      <c r="F173" s="10"/>
      <c r="G173" s="32"/>
      <c r="H173" s="11"/>
      <c r="I173" s="10"/>
      <c r="J173" s="32"/>
      <c r="K173" s="11"/>
      <c r="L173" s="10"/>
      <c r="M173" s="32"/>
      <c r="N173" s="11"/>
      <c r="O173" s="10"/>
      <c r="P173" s="32"/>
      <c r="Q173" s="11"/>
      <c r="R173" s="10"/>
      <c r="S173" s="32"/>
      <c r="T173" s="11"/>
      <c r="U173" s="10"/>
      <c r="V173" s="32"/>
      <c r="W173" s="11"/>
      <c r="X173" s="10"/>
      <c r="Y173" s="32"/>
      <c r="Z173" s="11"/>
      <c r="AA173" s="10"/>
      <c r="AB173" s="32"/>
      <c r="AC173" s="11"/>
      <c r="AD173" s="10"/>
      <c r="AE173" s="32"/>
      <c r="AF173" s="11"/>
      <c r="AG173" s="10"/>
      <c r="AH173" s="32"/>
      <c r="AI173" s="11"/>
      <c r="AJ173" s="10"/>
      <c r="AK173" s="32"/>
      <c r="AL173" s="11"/>
      <c r="AM173" s="10"/>
      <c r="AN173" s="32"/>
      <c r="AO173" s="11"/>
      <c r="AP173" s="10"/>
      <c r="AQ173" s="32"/>
      <c r="AR173" s="11"/>
      <c r="AS173" s="10"/>
      <c r="AT173" s="32"/>
      <c r="AU173" s="11"/>
      <c r="AV173" s="10"/>
      <c r="AW173" s="32"/>
      <c r="AX173" s="11"/>
      <c r="AY173" s="10"/>
      <c r="AZ173" s="32"/>
      <c r="BA173" s="11"/>
      <c r="BB173" s="10"/>
      <c r="BC173" s="32"/>
      <c r="BD173" s="11"/>
      <c r="BE173" s="10"/>
      <c r="BF173" s="32"/>
      <c r="BG173" s="11"/>
      <c r="BH173" s="10"/>
      <c r="BI173" s="32"/>
      <c r="BJ173" s="11"/>
      <c r="BL173" s="41"/>
    </row>
    <row r="174" spans="1:64">
      <c r="A174">
        <f t="shared" si="13"/>
        <v>129</v>
      </c>
      <c r="B174" s="151"/>
      <c r="C174" s="10"/>
      <c r="D174" s="32"/>
      <c r="E174" s="11"/>
      <c r="F174" s="10"/>
      <c r="G174" s="32"/>
      <c r="H174" s="11"/>
      <c r="I174" s="10"/>
      <c r="J174" s="32"/>
      <c r="K174" s="11"/>
      <c r="L174" s="10"/>
      <c r="M174" s="32"/>
      <c r="N174" s="11"/>
      <c r="O174" s="10"/>
      <c r="P174" s="32"/>
      <c r="Q174" s="11"/>
      <c r="R174" s="10"/>
      <c r="S174" s="32"/>
      <c r="T174" s="11"/>
      <c r="U174" s="10"/>
      <c r="V174" s="32"/>
      <c r="W174" s="11"/>
      <c r="X174" s="10"/>
      <c r="Y174" s="32"/>
      <c r="Z174" s="11"/>
      <c r="AA174" s="10"/>
      <c r="AB174" s="32"/>
      <c r="AC174" s="11"/>
      <c r="AD174" s="10"/>
      <c r="AE174" s="32"/>
      <c r="AF174" s="11"/>
      <c r="AG174" s="10"/>
      <c r="AH174" s="32"/>
      <c r="AI174" s="11"/>
      <c r="AJ174" s="10"/>
      <c r="AK174" s="32"/>
      <c r="AL174" s="11"/>
      <c r="AM174" s="10"/>
      <c r="AN174" s="32"/>
      <c r="AO174" s="11"/>
      <c r="AP174" s="10"/>
      <c r="AQ174" s="32"/>
      <c r="AR174" s="11"/>
      <c r="AS174" s="10"/>
      <c r="AT174" s="32"/>
      <c r="AU174" s="11"/>
      <c r="AV174" s="10"/>
      <c r="AW174" s="32"/>
      <c r="AX174" s="11"/>
      <c r="AY174" s="10"/>
      <c r="AZ174" s="32"/>
      <c r="BA174" s="11"/>
      <c r="BB174" s="10"/>
      <c r="BC174" s="32"/>
      <c r="BD174" s="11"/>
      <c r="BE174" s="10"/>
      <c r="BF174" s="32"/>
      <c r="BG174" s="11"/>
      <c r="BH174" s="10"/>
      <c r="BI174" s="32"/>
      <c r="BJ174" s="11"/>
      <c r="BL174" s="41"/>
    </row>
    <row r="175" spans="1:64">
      <c r="A175">
        <f t="shared" si="13"/>
        <v>130</v>
      </c>
      <c r="B175" s="151"/>
      <c r="C175" s="10"/>
      <c r="D175" s="32"/>
      <c r="E175" s="11"/>
      <c r="F175" s="10"/>
      <c r="G175" s="32"/>
      <c r="H175" s="11"/>
      <c r="I175" s="10"/>
      <c r="J175" s="32"/>
      <c r="K175" s="11"/>
      <c r="L175" s="10"/>
      <c r="M175" s="32"/>
      <c r="N175" s="11"/>
      <c r="O175" s="10"/>
      <c r="P175" s="32"/>
      <c r="Q175" s="11"/>
      <c r="R175" s="10"/>
      <c r="S175" s="32"/>
      <c r="T175" s="11"/>
      <c r="U175" s="10"/>
      <c r="V175" s="32"/>
      <c r="W175" s="11"/>
      <c r="X175" s="10"/>
      <c r="Y175" s="32"/>
      <c r="Z175" s="11"/>
      <c r="AA175" s="10"/>
      <c r="AB175" s="32"/>
      <c r="AC175" s="11"/>
      <c r="AD175" s="10"/>
      <c r="AE175" s="32"/>
      <c r="AF175" s="11"/>
      <c r="AG175" s="10"/>
      <c r="AH175" s="32"/>
      <c r="AI175" s="11"/>
      <c r="AJ175" s="10"/>
      <c r="AK175" s="32"/>
      <c r="AL175" s="11"/>
      <c r="AM175" s="10"/>
      <c r="AN175" s="32"/>
      <c r="AO175" s="11"/>
      <c r="AP175" s="10"/>
      <c r="AQ175" s="32"/>
      <c r="AR175" s="11"/>
      <c r="AS175" s="10"/>
      <c r="AT175" s="32"/>
      <c r="AU175" s="11"/>
      <c r="AV175" s="10"/>
      <c r="AW175" s="32"/>
      <c r="AX175" s="11"/>
      <c r="AY175" s="10"/>
      <c r="AZ175" s="32"/>
      <c r="BA175" s="11"/>
      <c r="BB175" s="10"/>
      <c r="BC175" s="32"/>
      <c r="BD175" s="11"/>
      <c r="BE175" s="10"/>
      <c r="BF175" s="32"/>
      <c r="BG175" s="11"/>
      <c r="BH175" s="10"/>
      <c r="BI175" s="32"/>
      <c r="BJ175" s="11"/>
      <c r="BL175" s="41"/>
    </row>
    <row r="176" spans="1:64">
      <c r="A176">
        <f t="shared" ref="A176:A181" si="14">+A175+1</f>
        <v>131</v>
      </c>
      <c r="B176" s="151"/>
      <c r="C176" s="10"/>
      <c r="D176" s="32"/>
      <c r="E176" s="11"/>
      <c r="F176" s="10"/>
      <c r="G176" s="32"/>
      <c r="H176" s="11"/>
      <c r="I176" s="10"/>
      <c r="J176" s="32"/>
      <c r="K176" s="11"/>
      <c r="L176" s="10"/>
      <c r="M176" s="32"/>
      <c r="N176" s="11"/>
      <c r="O176" s="10"/>
      <c r="P176" s="32"/>
      <c r="Q176" s="11"/>
      <c r="R176" s="10"/>
      <c r="S176" s="32"/>
      <c r="T176" s="11"/>
      <c r="U176" s="10"/>
      <c r="V176" s="32"/>
      <c r="W176" s="11"/>
      <c r="X176" s="10"/>
      <c r="Y176" s="32"/>
      <c r="Z176" s="11"/>
      <c r="AA176" s="10"/>
      <c r="AB176" s="32"/>
      <c r="AC176" s="11"/>
      <c r="AD176" s="10"/>
      <c r="AE176" s="32"/>
      <c r="AF176" s="11"/>
      <c r="AG176" s="10"/>
      <c r="AH176" s="32"/>
      <c r="AI176" s="11"/>
      <c r="AJ176" s="10"/>
      <c r="AK176" s="32"/>
      <c r="AL176" s="11"/>
      <c r="AM176" s="10"/>
      <c r="AN176" s="32"/>
      <c r="AO176" s="11"/>
      <c r="AP176" s="10"/>
      <c r="AQ176" s="32"/>
      <c r="AR176" s="11"/>
      <c r="AS176" s="10"/>
      <c r="AT176" s="32"/>
      <c r="AU176" s="11"/>
      <c r="AV176" s="10"/>
      <c r="AW176" s="32"/>
      <c r="AX176" s="11"/>
      <c r="AY176" s="10"/>
      <c r="AZ176" s="32"/>
      <c r="BA176" s="11"/>
      <c r="BB176" s="10"/>
      <c r="BC176" s="32"/>
      <c r="BD176" s="11"/>
      <c r="BE176" s="10"/>
      <c r="BF176" s="32"/>
      <c r="BG176" s="11"/>
      <c r="BH176" s="10"/>
      <c r="BI176" s="32"/>
      <c r="BJ176" s="11"/>
      <c r="BL176" s="41"/>
    </row>
    <row r="177" spans="1:64">
      <c r="A177">
        <f t="shared" si="14"/>
        <v>132</v>
      </c>
      <c r="B177" s="151"/>
      <c r="C177" s="10"/>
      <c r="D177" s="32"/>
      <c r="E177" s="11"/>
      <c r="F177" s="10"/>
      <c r="G177" s="32"/>
      <c r="H177" s="11"/>
      <c r="I177" s="10"/>
      <c r="J177" s="32"/>
      <c r="K177" s="11"/>
      <c r="L177" s="10"/>
      <c r="M177" s="32"/>
      <c r="N177" s="11"/>
      <c r="O177" s="10"/>
      <c r="P177" s="32"/>
      <c r="Q177" s="11"/>
      <c r="R177" s="10"/>
      <c r="S177" s="32"/>
      <c r="T177" s="11"/>
      <c r="U177" s="10"/>
      <c r="V177" s="32"/>
      <c r="W177" s="11"/>
      <c r="X177" s="10"/>
      <c r="Y177" s="32"/>
      <c r="Z177" s="11"/>
      <c r="AA177" s="10"/>
      <c r="AB177" s="32"/>
      <c r="AC177" s="11"/>
      <c r="AD177" s="10"/>
      <c r="AE177" s="32"/>
      <c r="AF177" s="11"/>
      <c r="AG177" s="10"/>
      <c r="AH177" s="32"/>
      <c r="AI177" s="11"/>
      <c r="AJ177" s="10"/>
      <c r="AK177" s="32"/>
      <c r="AL177" s="11"/>
      <c r="AM177" s="10"/>
      <c r="AN177" s="32"/>
      <c r="AO177" s="11"/>
      <c r="AP177" s="10"/>
      <c r="AQ177" s="32"/>
      <c r="AR177" s="11"/>
      <c r="AS177" s="10"/>
      <c r="AT177" s="32"/>
      <c r="AU177" s="11"/>
      <c r="AV177" s="10"/>
      <c r="AW177" s="32"/>
      <c r="AX177" s="11"/>
      <c r="AY177" s="10"/>
      <c r="AZ177" s="32"/>
      <c r="BA177" s="11"/>
      <c r="BB177" s="10"/>
      <c r="BC177" s="32"/>
      <c r="BD177" s="11"/>
      <c r="BE177" s="10"/>
      <c r="BF177" s="32"/>
      <c r="BG177" s="11"/>
      <c r="BH177" s="10"/>
      <c r="BI177" s="32"/>
      <c r="BJ177" s="11"/>
      <c r="BL177" s="41"/>
    </row>
    <row r="178" spans="1:64">
      <c r="A178">
        <f t="shared" si="14"/>
        <v>133</v>
      </c>
      <c r="B178" s="151"/>
      <c r="C178" s="10"/>
      <c r="D178" s="32"/>
      <c r="E178" s="11"/>
      <c r="F178" s="10"/>
      <c r="G178" s="32"/>
      <c r="H178" s="11"/>
      <c r="I178" s="10"/>
      <c r="J178" s="32"/>
      <c r="K178" s="11"/>
      <c r="L178" s="10"/>
      <c r="M178" s="32"/>
      <c r="N178" s="11"/>
      <c r="O178" s="10"/>
      <c r="P178" s="32"/>
      <c r="Q178" s="11"/>
      <c r="R178" s="10"/>
      <c r="S178" s="32"/>
      <c r="T178" s="11"/>
      <c r="U178" s="10"/>
      <c r="V178" s="32"/>
      <c r="W178" s="11"/>
      <c r="X178" s="10"/>
      <c r="Y178" s="32"/>
      <c r="Z178" s="11"/>
      <c r="AA178" s="10"/>
      <c r="AB178" s="32"/>
      <c r="AC178" s="11"/>
      <c r="AD178" s="10"/>
      <c r="AE178" s="32"/>
      <c r="AF178" s="11"/>
      <c r="AG178" s="10"/>
      <c r="AH178" s="32"/>
      <c r="AI178" s="11"/>
      <c r="AJ178" s="10"/>
      <c r="AK178" s="32"/>
      <c r="AL178" s="11"/>
      <c r="AM178" s="10"/>
      <c r="AN178" s="32"/>
      <c r="AO178" s="11"/>
      <c r="AP178" s="10"/>
      <c r="AQ178" s="32"/>
      <c r="AR178" s="11"/>
      <c r="AS178" s="10"/>
      <c r="AT178" s="32"/>
      <c r="AU178" s="11"/>
      <c r="AV178" s="10"/>
      <c r="AW178" s="32"/>
      <c r="AX178" s="11"/>
      <c r="AY178" s="10"/>
      <c r="AZ178" s="32"/>
      <c r="BA178" s="11"/>
      <c r="BB178" s="10"/>
      <c r="BC178" s="32"/>
      <c r="BD178" s="11"/>
      <c r="BE178" s="10"/>
      <c r="BF178" s="32"/>
      <c r="BG178" s="11"/>
      <c r="BH178" s="10"/>
      <c r="BI178" s="32"/>
      <c r="BJ178" s="11"/>
      <c r="BL178" s="41"/>
    </row>
    <row r="179" spans="1:64">
      <c r="A179">
        <f t="shared" si="14"/>
        <v>134</v>
      </c>
      <c r="B179" s="151"/>
      <c r="C179" s="10"/>
      <c r="D179" s="32"/>
      <c r="E179" s="11"/>
      <c r="F179" s="10"/>
      <c r="G179" s="32"/>
      <c r="H179" s="11"/>
      <c r="I179" s="10"/>
      <c r="J179" s="32"/>
      <c r="K179" s="11"/>
      <c r="L179" s="10"/>
      <c r="M179" s="32"/>
      <c r="N179" s="11"/>
      <c r="O179" s="10"/>
      <c r="P179" s="32"/>
      <c r="Q179" s="11"/>
      <c r="R179" s="10"/>
      <c r="S179" s="32"/>
      <c r="T179" s="11"/>
      <c r="U179" s="10"/>
      <c r="V179" s="32"/>
      <c r="W179" s="11"/>
      <c r="X179" s="10"/>
      <c r="Y179" s="32"/>
      <c r="Z179" s="11"/>
      <c r="AA179" s="10"/>
      <c r="AB179" s="32"/>
      <c r="AC179" s="11"/>
      <c r="AD179" s="10"/>
      <c r="AE179" s="32"/>
      <c r="AF179" s="11"/>
      <c r="AG179" s="10"/>
      <c r="AH179" s="32"/>
      <c r="AI179" s="11"/>
      <c r="AJ179" s="10"/>
      <c r="AK179" s="32"/>
      <c r="AL179" s="11"/>
      <c r="AM179" s="10"/>
      <c r="AN179" s="32"/>
      <c r="AO179" s="11"/>
      <c r="AP179" s="10"/>
      <c r="AQ179" s="32"/>
      <c r="AR179" s="11"/>
      <c r="AS179" s="10"/>
      <c r="AT179" s="32"/>
      <c r="AU179" s="11"/>
      <c r="AV179" s="10"/>
      <c r="AW179" s="32"/>
      <c r="AX179" s="11"/>
      <c r="AY179" s="10"/>
      <c r="AZ179" s="32"/>
      <c r="BA179" s="11"/>
      <c r="BB179" s="10"/>
      <c r="BC179" s="32"/>
      <c r="BD179" s="11"/>
      <c r="BE179" s="10"/>
      <c r="BF179" s="32"/>
      <c r="BG179" s="11"/>
      <c r="BH179" s="10"/>
      <c r="BI179" s="32"/>
      <c r="BJ179" s="11"/>
      <c r="BL179" s="41"/>
    </row>
    <row r="180" spans="1:64">
      <c r="A180">
        <f t="shared" si="14"/>
        <v>135</v>
      </c>
      <c r="B180" s="151"/>
      <c r="C180" s="10"/>
      <c r="D180" s="32"/>
      <c r="E180" s="11"/>
      <c r="F180" s="10"/>
      <c r="G180" s="32"/>
      <c r="H180" s="11"/>
      <c r="I180" s="10"/>
      <c r="J180" s="32"/>
      <c r="K180" s="11"/>
      <c r="L180" s="10"/>
      <c r="M180" s="32"/>
      <c r="N180" s="11"/>
      <c r="O180" s="10"/>
      <c r="P180" s="32"/>
      <c r="Q180" s="11"/>
      <c r="R180" s="10"/>
      <c r="S180" s="32"/>
      <c r="T180" s="11"/>
      <c r="U180" s="10"/>
      <c r="V180" s="32"/>
      <c r="W180" s="11"/>
      <c r="X180" s="10"/>
      <c r="Y180" s="32"/>
      <c r="Z180" s="11"/>
      <c r="AA180" s="10"/>
      <c r="AB180" s="32"/>
      <c r="AC180" s="11"/>
      <c r="AD180" s="10"/>
      <c r="AE180" s="32"/>
      <c r="AF180" s="11"/>
      <c r="AG180" s="10"/>
      <c r="AH180" s="32"/>
      <c r="AI180" s="11"/>
      <c r="AJ180" s="10"/>
      <c r="AK180" s="32"/>
      <c r="AL180" s="11"/>
      <c r="AM180" s="10"/>
      <c r="AN180" s="32"/>
      <c r="AO180" s="11"/>
      <c r="AP180" s="10"/>
      <c r="AQ180" s="32"/>
      <c r="AR180" s="11"/>
      <c r="AS180" s="10"/>
      <c r="AT180" s="32"/>
      <c r="AU180" s="11"/>
      <c r="AV180" s="10"/>
      <c r="AW180" s="32"/>
      <c r="AX180" s="11"/>
      <c r="AY180" s="10"/>
      <c r="AZ180" s="32"/>
      <c r="BA180" s="11"/>
      <c r="BB180" s="10"/>
      <c r="BC180" s="32"/>
      <c r="BD180" s="11"/>
      <c r="BE180" s="10"/>
      <c r="BF180" s="32"/>
      <c r="BG180" s="11"/>
      <c r="BH180" s="10"/>
      <c r="BI180" s="32"/>
      <c r="BJ180" s="11"/>
      <c r="BK180" s="28"/>
      <c r="BL180" s="41"/>
    </row>
    <row r="181" spans="1:64">
      <c r="A181">
        <f t="shared" si="14"/>
        <v>136</v>
      </c>
      <c r="B181" s="151"/>
      <c r="C181" s="10"/>
      <c r="D181" s="32"/>
      <c r="E181" s="11"/>
      <c r="F181" s="10"/>
      <c r="G181" s="32"/>
      <c r="H181" s="11"/>
      <c r="I181" s="10"/>
      <c r="J181" s="32"/>
      <c r="K181" s="11"/>
      <c r="L181" s="10"/>
      <c r="M181" s="32"/>
      <c r="N181" s="11"/>
      <c r="O181" s="10"/>
      <c r="P181" s="32"/>
      <c r="Q181" s="11"/>
      <c r="R181" s="10"/>
      <c r="S181" s="32"/>
      <c r="T181" s="11"/>
      <c r="U181" s="10"/>
      <c r="V181" s="32"/>
      <c r="W181" s="11"/>
      <c r="X181" s="10"/>
      <c r="Y181" s="32"/>
      <c r="Z181" s="11"/>
      <c r="AA181" s="10"/>
      <c r="AB181" s="32"/>
      <c r="AC181" s="11"/>
      <c r="AD181" s="10"/>
      <c r="AE181" s="32"/>
      <c r="AF181" s="11"/>
      <c r="AG181" s="10"/>
      <c r="AH181" s="32"/>
      <c r="AI181" s="11"/>
      <c r="AJ181" s="10"/>
      <c r="AK181" s="32"/>
      <c r="AL181" s="11"/>
      <c r="AM181" s="10"/>
      <c r="AN181" s="32"/>
      <c r="AO181" s="11"/>
      <c r="AP181" s="10"/>
      <c r="AQ181" s="32"/>
      <c r="AR181" s="11"/>
      <c r="AS181" s="10"/>
      <c r="AT181" s="32"/>
      <c r="AU181" s="11"/>
      <c r="AV181" s="10"/>
      <c r="AW181" s="32"/>
      <c r="AX181" s="11"/>
      <c r="AY181" s="10"/>
      <c r="AZ181" s="32"/>
      <c r="BA181" s="11"/>
      <c r="BB181" s="10"/>
      <c r="BC181" s="32"/>
      <c r="BD181" s="11"/>
      <c r="BE181" s="10"/>
      <c r="BF181" s="32"/>
      <c r="BG181" s="11"/>
      <c r="BH181" s="10"/>
      <c r="BI181" s="32"/>
      <c r="BJ181" s="11"/>
      <c r="BK181" s="28"/>
      <c r="BL181" s="41"/>
    </row>
    <row r="182" spans="1:64">
      <c r="A182">
        <f>+A181+1</f>
        <v>137</v>
      </c>
      <c r="B182" s="151"/>
      <c r="C182" s="10"/>
      <c r="D182" s="32"/>
      <c r="E182" s="11"/>
      <c r="F182" s="10"/>
      <c r="G182" s="32"/>
      <c r="H182" s="11"/>
      <c r="I182" s="10"/>
      <c r="J182" s="32"/>
      <c r="K182" s="11"/>
      <c r="L182" s="10"/>
      <c r="M182" s="32"/>
      <c r="N182" s="11"/>
      <c r="O182" s="10"/>
      <c r="P182" s="32"/>
      <c r="Q182" s="11"/>
      <c r="R182" s="10"/>
      <c r="S182" s="32"/>
      <c r="T182" s="11"/>
      <c r="U182" s="10"/>
      <c r="V182" s="32"/>
      <c r="W182" s="11"/>
      <c r="X182" s="10"/>
      <c r="Y182" s="32"/>
      <c r="Z182" s="11"/>
      <c r="AA182" s="10"/>
      <c r="AB182" s="32"/>
      <c r="AC182" s="11"/>
      <c r="AD182" s="10"/>
      <c r="AE182" s="32"/>
      <c r="AF182" s="11"/>
      <c r="AG182" s="10"/>
      <c r="AH182" s="32"/>
      <c r="AI182" s="11"/>
      <c r="AJ182" s="10"/>
      <c r="AK182" s="32"/>
      <c r="AL182" s="11"/>
      <c r="AM182" s="10"/>
      <c r="AN182" s="32"/>
      <c r="AO182" s="11"/>
      <c r="AP182" s="10"/>
      <c r="AQ182" s="32"/>
      <c r="AR182" s="11"/>
      <c r="AS182" s="10"/>
      <c r="AT182" s="32"/>
      <c r="AU182" s="11"/>
      <c r="AV182" s="10"/>
      <c r="AW182" s="32"/>
      <c r="AX182" s="11"/>
      <c r="AY182" s="10"/>
      <c r="AZ182" s="32"/>
      <c r="BA182" s="11"/>
      <c r="BB182" s="10"/>
      <c r="BC182" s="32"/>
      <c r="BD182" s="11"/>
      <c r="BE182" s="10"/>
      <c r="BF182" s="32"/>
      <c r="BG182" s="11"/>
      <c r="BH182" s="10"/>
      <c r="BI182" s="32"/>
      <c r="BJ182" s="11"/>
      <c r="BK182" s="28"/>
      <c r="BL182" s="41"/>
    </row>
    <row r="183" spans="1:64">
      <c r="A183">
        <f>+A182+1</f>
        <v>138</v>
      </c>
      <c r="B183" s="151"/>
      <c r="C183" s="10"/>
      <c r="D183" s="32"/>
      <c r="E183" s="11"/>
      <c r="F183" s="10"/>
      <c r="G183" s="32"/>
      <c r="H183" s="11"/>
      <c r="I183" s="10"/>
      <c r="J183" s="32"/>
      <c r="K183" s="11"/>
      <c r="L183" s="10"/>
      <c r="M183" s="32"/>
      <c r="N183" s="11"/>
      <c r="O183" s="10"/>
      <c r="P183" s="32"/>
      <c r="Q183" s="11"/>
      <c r="R183" s="10"/>
      <c r="S183" s="32"/>
      <c r="T183" s="11"/>
      <c r="U183" s="10"/>
      <c r="V183" s="32"/>
      <c r="W183" s="11"/>
      <c r="X183" s="10"/>
      <c r="Y183" s="32"/>
      <c r="Z183" s="11"/>
      <c r="AA183" s="10"/>
      <c r="AB183" s="32"/>
      <c r="AC183" s="11"/>
      <c r="AD183" s="10"/>
      <c r="AE183" s="32"/>
      <c r="AF183" s="11"/>
      <c r="AG183" s="10"/>
      <c r="AH183" s="32"/>
      <c r="AI183" s="11"/>
      <c r="AJ183" s="10"/>
      <c r="AK183" s="32"/>
      <c r="AL183" s="11"/>
      <c r="AM183" s="10"/>
      <c r="AN183" s="32"/>
      <c r="AO183" s="11"/>
      <c r="AP183" s="10"/>
      <c r="AQ183" s="32"/>
      <c r="AR183" s="11"/>
      <c r="AS183" s="10"/>
      <c r="AT183" s="32"/>
      <c r="AU183" s="11"/>
      <c r="AV183" s="10"/>
      <c r="AW183" s="32"/>
      <c r="AX183" s="11"/>
      <c r="AY183" s="10"/>
      <c r="AZ183" s="32"/>
      <c r="BA183" s="11"/>
      <c r="BB183" s="10"/>
      <c r="BC183" s="32"/>
      <c r="BD183" s="11"/>
      <c r="BE183" s="10"/>
      <c r="BF183" s="32"/>
      <c r="BG183" s="11"/>
      <c r="BH183" s="10"/>
      <c r="BI183" s="32"/>
      <c r="BJ183" s="11"/>
      <c r="BK183" s="28"/>
      <c r="BL183" s="41"/>
    </row>
    <row r="184" spans="1:64">
      <c r="A184">
        <f>+A183+1</f>
        <v>139</v>
      </c>
      <c r="B184" s="151"/>
      <c r="C184" s="10"/>
      <c r="D184" s="32"/>
      <c r="E184" s="11"/>
      <c r="F184" s="10"/>
      <c r="G184" s="32"/>
      <c r="H184" s="11"/>
      <c r="I184" s="10"/>
      <c r="J184" s="32"/>
      <c r="K184" s="11"/>
      <c r="L184" s="10"/>
      <c r="M184" s="32"/>
      <c r="N184" s="11"/>
      <c r="O184" s="10"/>
      <c r="P184" s="32"/>
      <c r="Q184" s="11"/>
      <c r="R184" s="10"/>
      <c r="S184" s="32"/>
      <c r="T184" s="11"/>
      <c r="U184" s="10"/>
      <c r="V184" s="32"/>
      <c r="W184" s="11"/>
      <c r="X184" s="10"/>
      <c r="Y184" s="32"/>
      <c r="Z184" s="11"/>
      <c r="AA184" s="10"/>
      <c r="AB184" s="32"/>
      <c r="AC184" s="11"/>
      <c r="AD184" s="10"/>
      <c r="AE184" s="32"/>
      <c r="AF184" s="11"/>
      <c r="AG184" s="10"/>
      <c r="AH184" s="32"/>
      <c r="AI184" s="11"/>
      <c r="AJ184" s="10"/>
      <c r="AK184" s="32"/>
      <c r="AL184" s="11"/>
      <c r="AM184" s="10"/>
      <c r="AN184" s="32"/>
      <c r="AO184" s="11"/>
      <c r="AP184" s="10"/>
      <c r="AQ184" s="32"/>
      <c r="AR184" s="11"/>
      <c r="AS184" s="10"/>
      <c r="AT184" s="32"/>
      <c r="AU184" s="11"/>
      <c r="AV184" s="10"/>
      <c r="AW184" s="32"/>
      <c r="AX184" s="11"/>
      <c r="AY184" s="10"/>
      <c r="AZ184" s="32"/>
      <c r="BA184" s="11"/>
      <c r="BB184" s="10"/>
      <c r="BC184" s="32"/>
      <c r="BD184" s="11"/>
      <c r="BE184" s="10"/>
      <c r="BF184" s="32"/>
      <c r="BG184" s="11"/>
      <c r="BH184" s="10"/>
      <c r="BI184" s="32"/>
      <c r="BJ184" s="11"/>
      <c r="BK184" s="28"/>
      <c r="BL184" s="41"/>
    </row>
    <row r="185" spans="1:64">
      <c r="A185">
        <f t="shared" ref="A185:A241" si="15">+A184+1</f>
        <v>140</v>
      </c>
      <c r="B185" s="151"/>
      <c r="C185" s="10"/>
      <c r="D185" s="32"/>
      <c r="E185" s="11"/>
      <c r="F185" s="10"/>
      <c r="G185" s="32"/>
      <c r="H185" s="11"/>
      <c r="I185" s="10"/>
      <c r="J185" s="32"/>
      <c r="K185" s="11"/>
      <c r="L185" s="10"/>
      <c r="M185" s="32"/>
      <c r="N185" s="11"/>
      <c r="O185" s="10"/>
      <c r="P185" s="32"/>
      <c r="Q185" s="11"/>
      <c r="R185" s="10"/>
      <c r="S185" s="32"/>
      <c r="T185" s="11"/>
      <c r="U185" s="10"/>
      <c r="V185" s="32"/>
      <c r="W185" s="11"/>
      <c r="X185" s="10"/>
      <c r="Y185" s="32"/>
      <c r="Z185" s="11"/>
      <c r="AA185" s="10"/>
      <c r="AB185" s="32"/>
      <c r="AC185" s="11"/>
      <c r="AD185" s="10"/>
      <c r="AE185" s="32"/>
      <c r="AF185" s="11"/>
      <c r="AG185" s="10"/>
      <c r="AH185" s="32"/>
      <c r="AI185" s="11"/>
      <c r="AJ185" s="10"/>
      <c r="AK185" s="32"/>
      <c r="AL185" s="11"/>
      <c r="AM185" s="10"/>
      <c r="AN185" s="32"/>
      <c r="AO185" s="11"/>
      <c r="AP185" s="10"/>
      <c r="AQ185" s="32"/>
      <c r="AR185" s="11"/>
      <c r="AS185" s="10"/>
      <c r="AT185" s="32"/>
      <c r="AU185" s="11"/>
      <c r="AV185" s="10"/>
      <c r="AW185" s="32"/>
      <c r="AX185" s="11"/>
      <c r="AY185" s="10"/>
      <c r="AZ185" s="32"/>
      <c r="BA185" s="11"/>
      <c r="BB185" s="10"/>
      <c r="BC185" s="32"/>
      <c r="BD185" s="11"/>
      <c r="BE185" s="10"/>
      <c r="BF185" s="32"/>
      <c r="BG185" s="11"/>
      <c r="BH185" s="10"/>
      <c r="BI185" s="32"/>
      <c r="BJ185" s="11"/>
      <c r="BL185" s="41"/>
    </row>
    <row r="186" spans="1:64">
      <c r="A186">
        <f t="shared" si="15"/>
        <v>141</v>
      </c>
      <c r="B186" s="151"/>
      <c r="C186" s="10"/>
      <c r="D186" s="32"/>
      <c r="E186" s="11"/>
      <c r="F186" s="10"/>
      <c r="G186" s="32"/>
      <c r="H186" s="11"/>
      <c r="I186" s="10"/>
      <c r="J186" s="32"/>
      <c r="K186" s="11"/>
      <c r="L186" s="10"/>
      <c r="M186" s="32"/>
      <c r="N186" s="11"/>
      <c r="O186" s="10"/>
      <c r="P186" s="32"/>
      <c r="Q186" s="11"/>
      <c r="R186" s="10"/>
      <c r="S186" s="32"/>
      <c r="T186" s="11"/>
      <c r="U186" s="10"/>
      <c r="V186" s="32"/>
      <c r="W186" s="11"/>
      <c r="X186" s="10"/>
      <c r="Y186" s="32"/>
      <c r="Z186" s="11"/>
      <c r="AA186" s="10"/>
      <c r="AB186" s="32"/>
      <c r="AC186" s="11"/>
      <c r="AD186" s="10"/>
      <c r="AE186" s="32"/>
      <c r="AF186" s="11"/>
      <c r="AG186" s="10"/>
      <c r="AH186" s="32"/>
      <c r="AI186" s="11"/>
      <c r="AJ186" s="10"/>
      <c r="AK186" s="32"/>
      <c r="AL186" s="11"/>
      <c r="AM186" s="10"/>
      <c r="AN186" s="32"/>
      <c r="AO186" s="11"/>
      <c r="AP186" s="10"/>
      <c r="AQ186" s="32"/>
      <c r="AR186" s="11"/>
      <c r="AS186" s="10"/>
      <c r="AT186" s="32"/>
      <c r="AU186" s="11"/>
      <c r="AV186" s="10"/>
      <c r="AW186" s="32"/>
      <c r="AX186" s="11"/>
      <c r="AY186" s="10"/>
      <c r="AZ186" s="32"/>
      <c r="BA186" s="11"/>
      <c r="BB186" s="10"/>
      <c r="BC186" s="32"/>
      <c r="BD186" s="11"/>
      <c r="BE186" s="10"/>
      <c r="BF186" s="32"/>
      <c r="BG186" s="11"/>
      <c r="BH186" s="10"/>
      <c r="BI186" s="32"/>
      <c r="BJ186" s="11"/>
      <c r="BL186" s="41"/>
    </row>
    <row r="187" spans="1:64">
      <c r="A187">
        <f t="shared" si="15"/>
        <v>142</v>
      </c>
      <c r="B187" s="151"/>
      <c r="C187" s="10"/>
      <c r="D187" s="32"/>
      <c r="E187" s="11"/>
      <c r="F187" s="10"/>
      <c r="G187" s="32"/>
      <c r="H187" s="11"/>
      <c r="I187" s="10"/>
      <c r="J187" s="32"/>
      <c r="K187" s="11"/>
      <c r="L187" s="10"/>
      <c r="M187" s="32"/>
      <c r="N187" s="11"/>
      <c r="O187" s="10"/>
      <c r="P187" s="32"/>
      <c r="Q187" s="11"/>
      <c r="R187" s="10"/>
      <c r="S187" s="32"/>
      <c r="T187" s="11"/>
      <c r="U187" s="10"/>
      <c r="V187" s="32"/>
      <c r="W187" s="11"/>
      <c r="X187" s="10"/>
      <c r="Y187" s="32"/>
      <c r="Z187" s="11"/>
      <c r="AA187" s="10"/>
      <c r="AB187" s="32"/>
      <c r="AC187" s="11"/>
      <c r="AD187" s="10"/>
      <c r="AE187" s="32"/>
      <c r="AF187" s="11"/>
      <c r="AG187" s="10"/>
      <c r="AH187" s="32"/>
      <c r="AI187" s="11"/>
      <c r="AJ187" s="10"/>
      <c r="AK187" s="32"/>
      <c r="AL187" s="11"/>
      <c r="AM187" s="10"/>
      <c r="AN187" s="32"/>
      <c r="AO187" s="11"/>
      <c r="AP187" s="10"/>
      <c r="AQ187" s="32"/>
      <c r="AR187" s="11"/>
      <c r="AS187" s="10"/>
      <c r="AT187" s="32"/>
      <c r="AU187" s="11"/>
      <c r="AV187" s="10"/>
      <c r="AW187" s="32"/>
      <c r="AX187" s="11"/>
      <c r="AY187" s="10"/>
      <c r="AZ187" s="32"/>
      <c r="BA187" s="11"/>
      <c r="BB187" s="10"/>
      <c r="BC187" s="32"/>
      <c r="BD187" s="11"/>
      <c r="BE187" s="10"/>
      <c r="BF187" s="32"/>
      <c r="BG187" s="11"/>
      <c r="BH187" s="10"/>
      <c r="BI187" s="32"/>
      <c r="BJ187" s="11"/>
      <c r="BL187" s="76"/>
    </row>
    <row r="188" spans="1:64">
      <c r="A188">
        <f t="shared" si="15"/>
        <v>143</v>
      </c>
      <c r="B188" s="151"/>
      <c r="C188" s="10"/>
      <c r="D188" s="32"/>
      <c r="E188" s="11"/>
      <c r="F188" s="10"/>
      <c r="G188" s="32"/>
      <c r="H188" s="11"/>
      <c r="I188" s="10"/>
      <c r="J188" s="32"/>
      <c r="K188" s="11"/>
      <c r="L188" s="10"/>
      <c r="M188" s="32"/>
      <c r="N188" s="11"/>
      <c r="O188" s="10"/>
      <c r="P188" s="32"/>
      <c r="Q188" s="11"/>
      <c r="R188" s="10"/>
      <c r="S188" s="32"/>
      <c r="T188" s="11"/>
      <c r="U188" s="10"/>
      <c r="V188" s="32"/>
      <c r="W188" s="11"/>
      <c r="X188" s="10"/>
      <c r="Y188" s="32"/>
      <c r="Z188" s="11"/>
      <c r="AA188" s="10"/>
      <c r="AB188" s="32"/>
      <c r="AC188" s="11"/>
      <c r="AD188" s="10"/>
      <c r="AE188" s="32"/>
      <c r="AF188" s="11"/>
      <c r="AG188" s="10"/>
      <c r="AH188" s="32"/>
      <c r="AI188" s="11"/>
      <c r="AJ188" s="10"/>
      <c r="AK188" s="32"/>
      <c r="AL188" s="11"/>
      <c r="AM188" s="10"/>
      <c r="AN188" s="32"/>
      <c r="AO188" s="11"/>
      <c r="AP188" s="10"/>
      <c r="AQ188" s="32"/>
      <c r="AR188" s="11"/>
      <c r="AS188" s="10"/>
      <c r="AT188" s="32"/>
      <c r="AU188" s="11"/>
      <c r="AV188" s="10"/>
      <c r="AW188" s="32"/>
      <c r="AX188" s="11"/>
      <c r="AY188" s="10"/>
      <c r="AZ188" s="32"/>
      <c r="BA188" s="11"/>
      <c r="BB188" s="10"/>
      <c r="BC188" s="32"/>
      <c r="BD188" s="11"/>
      <c r="BE188" s="10"/>
      <c r="BF188" s="32"/>
      <c r="BG188" s="11"/>
      <c r="BH188" s="10"/>
      <c r="BI188" s="32"/>
      <c r="BJ188" s="11"/>
      <c r="BL188" s="76"/>
    </row>
    <row r="189" spans="1:64">
      <c r="A189">
        <f t="shared" si="15"/>
        <v>144</v>
      </c>
      <c r="B189" s="151"/>
      <c r="C189" s="10"/>
      <c r="D189" s="32"/>
      <c r="E189" s="11"/>
      <c r="F189" s="10"/>
      <c r="G189" s="32"/>
      <c r="H189" s="11"/>
      <c r="I189" s="10"/>
      <c r="J189" s="32"/>
      <c r="K189" s="11"/>
      <c r="L189" s="10"/>
      <c r="M189" s="32"/>
      <c r="N189" s="11"/>
      <c r="O189" s="10"/>
      <c r="P189" s="32"/>
      <c r="Q189" s="11"/>
      <c r="R189" s="10"/>
      <c r="S189" s="32"/>
      <c r="T189" s="11"/>
      <c r="U189" s="10"/>
      <c r="V189" s="32"/>
      <c r="W189" s="11"/>
      <c r="X189" s="10"/>
      <c r="Y189" s="32"/>
      <c r="Z189" s="11"/>
      <c r="AA189" s="10"/>
      <c r="AB189" s="32"/>
      <c r="AC189" s="11"/>
      <c r="AD189" s="10"/>
      <c r="AE189" s="32"/>
      <c r="AF189" s="11"/>
      <c r="AG189" s="10"/>
      <c r="AH189" s="32"/>
      <c r="AI189" s="11"/>
      <c r="AJ189" s="10"/>
      <c r="AK189" s="32"/>
      <c r="AL189" s="11"/>
      <c r="AM189" s="10"/>
      <c r="AN189" s="32"/>
      <c r="AO189" s="11"/>
      <c r="AP189" s="10"/>
      <c r="AQ189" s="32"/>
      <c r="AR189" s="11"/>
      <c r="AS189" s="10"/>
      <c r="AT189" s="32"/>
      <c r="AU189" s="11"/>
      <c r="AV189" s="10"/>
      <c r="AW189" s="32"/>
      <c r="AX189" s="11"/>
      <c r="AY189" s="10"/>
      <c r="AZ189" s="32"/>
      <c r="BA189" s="11"/>
      <c r="BB189" s="10"/>
      <c r="BC189" s="32"/>
      <c r="BD189" s="11"/>
      <c r="BE189" s="10"/>
      <c r="BF189" s="32"/>
      <c r="BG189" s="11"/>
      <c r="BH189" s="10"/>
      <c r="BI189" s="32"/>
      <c r="BJ189" s="11"/>
      <c r="BK189" s="28"/>
      <c r="BL189" s="41"/>
    </row>
    <row r="190" spans="1:64">
      <c r="A190">
        <f t="shared" si="15"/>
        <v>145</v>
      </c>
      <c r="B190" s="151"/>
      <c r="C190" s="10"/>
      <c r="D190" s="32"/>
      <c r="E190" s="11"/>
      <c r="F190" s="10"/>
      <c r="G190" s="32"/>
      <c r="H190" s="11"/>
      <c r="I190" s="10"/>
      <c r="J190" s="32"/>
      <c r="K190" s="11"/>
      <c r="L190" s="10"/>
      <c r="M190" s="32"/>
      <c r="N190" s="11"/>
      <c r="O190" s="10"/>
      <c r="P190" s="32"/>
      <c r="Q190" s="11"/>
      <c r="R190" s="10"/>
      <c r="S190" s="32"/>
      <c r="T190" s="11"/>
      <c r="U190" s="10"/>
      <c r="V190" s="32"/>
      <c r="W190" s="11"/>
      <c r="X190" s="10"/>
      <c r="Y190" s="32"/>
      <c r="Z190" s="11"/>
      <c r="AA190" s="10"/>
      <c r="AB190" s="32"/>
      <c r="AC190" s="11"/>
      <c r="AD190" s="10"/>
      <c r="AE190" s="32"/>
      <c r="AF190" s="11"/>
      <c r="AG190" s="10"/>
      <c r="AH190" s="32"/>
      <c r="AI190" s="11"/>
      <c r="AJ190" s="10"/>
      <c r="AK190" s="32"/>
      <c r="AL190" s="11"/>
      <c r="AM190" s="10"/>
      <c r="AN190" s="32"/>
      <c r="AO190" s="11"/>
      <c r="AP190" s="10"/>
      <c r="AQ190" s="32"/>
      <c r="AR190" s="11"/>
      <c r="AS190" s="10"/>
      <c r="AT190" s="32"/>
      <c r="AU190" s="11"/>
      <c r="AV190" s="10"/>
      <c r="AW190" s="32"/>
      <c r="AX190" s="11"/>
      <c r="AY190" s="10"/>
      <c r="AZ190" s="32"/>
      <c r="BA190" s="11"/>
      <c r="BB190" s="10"/>
      <c r="BC190" s="32"/>
      <c r="BD190" s="11"/>
      <c r="BE190" s="10"/>
      <c r="BF190" s="32"/>
      <c r="BG190" s="11"/>
      <c r="BH190" s="10"/>
      <c r="BI190" s="32"/>
      <c r="BJ190" s="11"/>
      <c r="BK190" s="28"/>
      <c r="BL190" s="41"/>
    </row>
    <row r="191" spans="1:64">
      <c r="A191">
        <f t="shared" si="15"/>
        <v>146</v>
      </c>
      <c r="B191" s="151"/>
      <c r="C191" s="10"/>
      <c r="D191" s="32"/>
      <c r="E191" s="11"/>
      <c r="F191" s="10"/>
      <c r="G191" s="32"/>
      <c r="H191" s="11"/>
      <c r="I191" s="10"/>
      <c r="J191" s="32"/>
      <c r="K191" s="11"/>
      <c r="L191" s="10"/>
      <c r="M191" s="32"/>
      <c r="N191" s="11"/>
      <c r="O191" s="10"/>
      <c r="P191" s="32"/>
      <c r="Q191" s="11"/>
      <c r="R191" s="10"/>
      <c r="S191" s="32"/>
      <c r="T191" s="11"/>
      <c r="U191" s="10"/>
      <c r="V191" s="32"/>
      <c r="W191" s="11"/>
      <c r="X191" s="10"/>
      <c r="Y191" s="32"/>
      <c r="Z191" s="11"/>
      <c r="AA191" s="10"/>
      <c r="AB191" s="32"/>
      <c r="AC191" s="11"/>
      <c r="AD191" s="10"/>
      <c r="AE191" s="32"/>
      <c r="AF191" s="11"/>
      <c r="AG191" s="10"/>
      <c r="AH191" s="32"/>
      <c r="AI191" s="11"/>
      <c r="AJ191" s="10"/>
      <c r="AK191" s="32"/>
      <c r="AL191" s="11"/>
      <c r="AM191" s="10"/>
      <c r="AN191" s="32"/>
      <c r="AO191" s="11"/>
      <c r="AP191" s="10"/>
      <c r="AQ191" s="32"/>
      <c r="AR191" s="11"/>
      <c r="AS191" s="10"/>
      <c r="AT191" s="32"/>
      <c r="AU191" s="11"/>
      <c r="AV191" s="10"/>
      <c r="AW191" s="32"/>
      <c r="AX191" s="11"/>
      <c r="AY191" s="10"/>
      <c r="AZ191" s="32"/>
      <c r="BA191" s="11"/>
      <c r="BB191" s="10"/>
      <c r="BC191" s="32"/>
      <c r="BD191" s="11"/>
      <c r="BE191" s="10"/>
      <c r="BF191" s="32"/>
      <c r="BG191" s="11"/>
      <c r="BH191" s="10"/>
      <c r="BI191" s="32"/>
      <c r="BJ191" s="11"/>
      <c r="BK191" s="28"/>
      <c r="BL191" s="41"/>
    </row>
    <row r="192" spans="1:64">
      <c r="A192">
        <f t="shared" si="15"/>
        <v>147</v>
      </c>
      <c r="B192" s="151"/>
      <c r="C192" s="10"/>
      <c r="D192" s="32"/>
      <c r="E192" s="11"/>
      <c r="F192" s="10"/>
      <c r="G192" s="32"/>
      <c r="H192" s="11"/>
      <c r="I192" s="10"/>
      <c r="J192" s="32"/>
      <c r="K192" s="11"/>
      <c r="L192" s="10"/>
      <c r="M192" s="32"/>
      <c r="N192" s="11"/>
      <c r="O192" s="10"/>
      <c r="P192" s="32"/>
      <c r="Q192" s="11"/>
      <c r="R192" s="10"/>
      <c r="S192" s="32"/>
      <c r="T192" s="11"/>
      <c r="U192" s="10"/>
      <c r="V192" s="32"/>
      <c r="W192" s="11"/>
      <c r="X192" s="10"/>
      <c r="Y192" s="32"/>
      <c r="Z192" s="11"/>
      <c r="AA192" s="10"/>
      <c r="AB192" s="32"/>
      <c r="AC192" s="11"/>
      <c r="AD192" s="10"/>
      <c r="AE192" s="32"/>
      <c r="AF192" s="11"/>
      <c r="AG192" s="10"/>
      <c r="AH192" s="32"/>
      <c r="AI192" s="11"/>
      <c r="AJ192" s="10"/>
      <c r="AK192" s="32"/>
      <c r="AL192" s="11"/>
      <c r="AM192" s="10"/>
      <c r="AN192" s="32"/>
      <c r="AO192" s="11"/>
      <c r="AP192" s="10"/>
      <c r="AQ192" s="32"/>
      <c r="AR192" s="11"/>
      <c r="AS192" s="10"/>
      <c r="AT192" s="32"/>
      <c r="AU192" s="11"/>
      <c r="AV192" s="10"/>
      <c r="AW192" s="32"/>
      <c r="AX192" s="11"/>
      <c r="AY192" s="10"/>
      <c r="AZ192" s="32"/>
      <c r="BA192" s="11"/>
      <c r="BB192" s="10"/>
      <c r="BC192" s="32"/>
      <c r="BD192" s="11"/>
      <c r="BE192" s="10"/>
      <c r="BF192" s="32"/>
      <c r="BG192" s="11"/>
      <c r="BH192" s="10"/>
      <c r="BI192" s="32"/>
      <c r="BJ192" s="11"/>
      <c r="BK192" s="28"/>
      <c r="BL192" s="41"/>
    </row>
    <row r="193" spans="1:64">
      <c r="A193">
        <f t="shared" si="15"/>
        <v>148</v>
      </c>
      <c r="B193" s="151"/>
      <c r="C193" s="10"/>
      <c r="D193" s="32"/>
      <c r="E193" s="11"/>
      <c r="F193" s="10"/>
      <c r="G193" s="32"/>
      <c r="H193" s="11"/>
      <c r="I193" s="10"/>
      <c r="J193" s="32"/>
      <c r="K193" s="11"/>
      <c r="L193" s="10"/>
      <c r="M193" s="32"/>
      <c r="N193" s="11"/>
      <c r="O193" s="10"/>
      <c r="P193" s="32"/>
      <c r="Q193" s="11"/>
      <c r="R193" s="10"/>
      <c r="S193" s="32"/>
      <c r="T193" s="11"/>
      <c r="U193" s="10"/>
      <c r="V193" s="32"/>
      <c r="W193" s="11"/>
      <c r="X193" s="10"/>
      <c r="Y193" s="32"/>
      <c r="Z193" s="11"/>
      <c r="AA193" s="10"/>
      <c r="AB193" s="32"/>
      <c r="AC193" s="11"/>
      <c r="AD193" s="10"/>
      <c r="AE193" s="32"/>
      <c r="AF193" s="11"/>
      <c r="AG193" s="10"/>
      <c r="AH193" s="32"/>
      <c r="AI193" s="11"/>
      <c r="AJ193" s="10"/>
      <c r="AK193" s="32"/>
      <c r="AL193" s="11"/>
      <c r="AM193" s="10"/>
      <c r="AN193" s="32"/>
      <c r="AO193" s="11"/>
      <c r="AP193" s="10"/>
      <c r="AQ193" s="32"/>
      <c r="AR193" s="11"/>
      <c r="AS193" s="10"/>
      <c r="AT193" s="32"/>
      <c r="AU193" s="11"/>
      <c r="AV193" s="10"/>
      <c r="AW193" s="32"/>
      <c r="AX193" s="11"/>
      <c r="AY193" s="10"/>
      <c r="AZ193" s="32"/>
      <c r="BA193" s="11"/>
      <c r="BB193" s="10"/>
      <c r="BC193" s="32"/>
      <c r="BD193" s="11"/>
      <c r="BE193" s="10"/>
      <c r="BF193" s="32"/>
      <c r="BG193" s="11"/>
      <c r="BH193" s="10"/>
      <c r="BI193" s="32"/>
      <c r="BJ193" s="11"/>
      <c r="BK193" s="28"/>
      <c r="BL193" s="41"/>
    </row>
    <row r="194" spans="1:64">
      <c r="A194">
        <f t="shared" si="15"/>
        <v>149</v>
      </c>
      <c r="B194" s="151"/>
      <c r="C194" s="10"/>
      <c r="D194" s="32"/>
      <c r="E194" s="11"/>
      <c r="F194" s="10"/>
      <c r="G194" s="32"/>
      <c r="H194" s="11"/>
      <c r="I194" s="10"/>
      <c r="J194" s="32"/>
      <c r="K194" s="11"/>
      <c r="L194" s="10"/>
      <c r="M194" s="32"/>
      <c r="N194" s="11"/>
      <c r="O194" s="10"/>
      <c r="P194" s="32"/>
      <c r="Q194" s="11"/>
      <c r="R194" s="10"/>
      <c r="S194" s="32"/>
      <c r="T194" s="11"/>
      <c r="U194" s="10"/>
      <c r="V194" s="32"/>
      <c r="W194" s="11"/>
      <c r="X194" s="10"/>
      <c r="Y194" s="32"/>
      <c r="Z194" s="11"/>
      <c r="AA194" s="10"/>
      <c r="AB194" s="32"/>
      <c r="AC194" s="11"/>
      <c r="AD194" s="10"/>
      <c r="AE194" s="32"/>
      <c r="AF194" s="11"/>
      <c r="AG194" s="10"/>
      <c r="AH194" s="32"/>
      <c r="AI194" s="11"/>
      <c r="AJ194" s="10"/>
      <c r="AK194" s="32"/>
      <c r="AL194" s="11"/>
      <c r="AM194" s="10"/>
      <c r="AN194" s="32"/>
      <c r="AO194" s="11"/>
      <c r="AP194" s="10"/>
      <c r="AQ194" s="32"/>
      <c r="AR194" s="11"/>
      <c r="AS194" s="10"/>
      <c r="AT194" s="32"/>
      <c r="AU194" s="11"/>
      <c r="AV194" s="10"/>
      <c r="AW194" s="32"/>
      <c r="AX194" s="11"/>
      <c r="AY194" s="10"/>
      <c r="AZ194" s="32"/>
      <c r="BA194" s="11"/>
      <c r="BB194" s="10"/>
      <c r="BC194" s="32"/>
      <c r="BD194" s="11"/>
      <c r="BE194" s="10"/>
      <c r="BF194" s="32"/>
      <c r="BG194" s="11"/>
      <c r="BH194" s="10"/>
      <c r="BI194" s="32"/>
      <c r="BJ194" s="11"/>
      <c r="BK194" s="28"/>
      <c r="BL194" s="41"/>
    </row>
    <row r="195" spans="1:64">
      <c r="A195">
        <f t="shared" si="15"/>
        <v>150</v>
      </c>
      <c r="B195" s="151"/>
      <c r="C195" s="10"/>
      <c r="D195" s="32"/>
      <c r="E195" s="11"/>
      <c r="F195" s="10"/>
      <c r="G195" s="32"/>
      <c r="H195" s="11"/>
      <c r="I195" s="10"/>
      <c r="J195" s="32"/>
      <c r="K195" s="11"/>
      <c r="L195" s="10"/>
      <c r="M195" s="32"/>
      <c r="N195" s="11"/>
      <c r="O195" s="10"/>
      <c r="P195" s="32"/>
      <c r="Q195" s="11"/>
      <c r="R195" s="10"/>
      <c r="S195" s="32"/>
      <c r="T195" s="11"/>
      <c r="U195" s="10"/>
      <c r="V195" s="32"/>
      <c r="W195" s="11"/>
      <c r="X195" s="10"/>
      <c r="Y195" s="32"/>
      <c r="Z195" s="11"/>
      <c r="AA195" s="10"/>
      <c r="AB195" s="32"/>
      <c r="AC195" s="11"/>
      <c r="AD195" s="10"/>
      <c r="AE195" s="32"/>
      <c r="AF195" s="11"/>
      <c r="AG195" s="10"/>
      <c r="AH195" s="32"/>
      <c r="AI195" s="11"/>
      <c r="AJ195" s="10"/>
      <c r="AK195" s="32"/>
      <c r="AL195" s="11"/>
      <c r="AM195" s="10"/>
      <c r="AN195" s="32"/>
      <c r="AO195" s="11"/>
      <c r="AP195" s="10"/>
      <c r="AQ195" s="32"/>
      <c r="AR195" s="11"/>
      <c r="AS195" s="10"/>
      <c r="AT195" s="32"/>
      <c r="AU195" s="11"/>
      <c r="AV195" s="10"/>
      <c r="AW195" s="32"/>
      <c r="AX195" s="11"/>
      <c r="AY195" s="10"/>
      <c r="AZ195" s="32"/>
      <c r="BA195" s="11"/>
      <c r="BB195" s="10"/>
      <c r="BC195" s="32"/>
      <c r="BD195" s="11"/>
      <c r="BE195" s="10"/>
      <c r="BF195" s="32"/>
      <c r="BG195" s="11"/>
      <c r="BH195" s="10"/>
      <c r="BI195" s="32"/>
      <c r="BJ195" s="11"/>
      <c r="BK195" s="28"/>
      <c r="BL195" s="41"/>
    </row>
    <row r="196" spans="1:64">
      <c r="A196">
        <f t="shared" si="15"/>
        <v>151</v>
      </c>
      <c r="B196" s="151"/>
      <c r="C196" s="10"/>
      <c r="D196" s="32"/>
      <c r="E196" s="11"/>
      <c r="F196" s="10"/>
      <c r="G196" s="32"/>
      <c r="H196" s="11"/>
      <c r="I196" s="10"/>
      <c r="J196" s="32"/>
      <c r="K196" s="11"/>
      <c r="L196" s="10"/>
      <c r="M196" s="32"/>
      <c r="N196" s="11"/>
      <c r="O196" s="10"/>
      <c r="P196" s="32"/>
      <c r="Q196" s="11"/>
      <c r="R196" s="10"/>
      <c r="S196" s="32"/>
      <c r="T196" s="11"/>
      <c r="U196" s="10"/>
      <c r="V196" s="32"/>
      <c r="W196" s="11"/>
      <c r="X196" s="10"/>
      <c r="Y196" s="32"/>
      <c r="Z196" s="11"/>
      <c r="AA196" s="10"/>
      <c r="AB196" s="32"/>
      <c r="AC196" s="11"/>
      <c r="AD196" s="10"/>
      <c r="AE196" s="32"/>
      <c r="AF196" s="11"/>
      <c r="AG196" s="10"/>
      <c r="AH196" s="32"/>
      <c r="AI196" s="11"/>
      <c r="AJ196" s="10"/>
      <c r="AK196" s="32"/>
      <c r="AL196" s="11"/>
      <c r="AM196" s="10"/>
      <c r="AN196" s="32"/>
      <c r="AO196" s="11"/>
      <c r="AP196" s="10"/>
      <c r="AQ196" s="32"/>
      <c r="AR196" s="11"/>
      <c r="AS196" s="10"/>
      <c r="AT196" s="32"/>
      <c r="AU196" s="11"/>
      <c r="AV196" s="10"/>
      <c r="AW196" s="32"/>
      <c r="AX196" s="11"/>
      <c r="AY196" s="10"/>
      <c r="AZ196" s="32"/>
      <c r="BA196" s="11"/>
      <c r="BB196" s="10"/>
      <c r="BC196" s="32"/>
      <c r="BD196" s="11"/>
      <c r="BE196" s="10"/>
      <c r="BF196" s="32"/>
      <c r="BG196" s="11"/>
      <c r="BH196" s="10"/>
      <c r="BI196" s="32"/>
      <c r="BJ196" s="11"/>
      <c r="BK196" s="28"/>
      <c r="BL196" s="41"/>
    </row>
    <row r="197" spans="1:64">
      <c r="A197">
        <f t="shared" si="15"/>
        <v>152</v>
      </c>
      <c r="B197" s="151"/>
      <c r="C197" s="10"/>
      <c r="D197" s="32"/>
      <c r="E197" s="11"/>
      <c r="F197" s="10"/>
      <c r="G197" s="32"/>
      <c r="H197" s="11"/>
      <c r="I197" s="10"/>
      <c r="J197" s="32"/>
      <c r="K197" s="11"/>
      <c r="L197" s="10"/>
      <c r="M197" s="32"/>
      <c r="N197" s="11"/>
      <c r="O197" s="10"/>
      <c r="P197" s="32"/>
      <c r="Q197" s="11"/>
      <c r="R197" s="10"/>
      <c r="S197" s="32"/>
      <c r="T197" s="11"/>
      <c r="U197" s="10"/>
      <c r="V197" s="32"/>
      <c r="W197" s="11"/>
      <c r="X197" s="10"/>
      <c r="Y197" s="32"/>
      <c r="Z197" s="11"/>
      <c r="AA197" s="10"/>
      <c r="AB197" s="32"/>
      <c r="AC197" s="11"/>
      <c r="AD197" s="10"/>
      <c r="AE197" s="32"/>
      <c r="AF197" s="11"/>
      <c r="AG197" s="10"/>
      <c r="AH197" s="32"/>
      <c r="AI197" s="11"/>
      <c r="AJ197" s="10"/>
      <c r="AK197" s="32"/>
      <c r="AL197" s="11"/>
      <c r="AM197" s="10"/>
      <c r="AN197" s="32"/>
      <c r="AO197" s="11"/>
      <c r="AP197" s="10"/>
      <c r="AQ197" s="32"/>
      <c r="AR197" s="11"/>
      <c r="AS197" s="10"/>
      <c r="AT197" s="32"/>
      <c r="AU197" s="11"/>
      <c r="AV197" s="10"/>
      <c r="AW197" s="32"/>
      <c r="AX197" s="11"/>
      <c r="AY197" s="10"/>
      <c r="AZ197" s="32"/>
      <c r="BA197" s="11"/>
      <c r="BB197" s="10"/>
      <c r="BC197" s="32"/>
      <c r="BD197" s="11"/>
      <c r="BE197" s="10"/>
      <c r="BF197" s="32"/>
      <c r="BG197" s="11"/>
      <c r="BH197" s="10"/>
      <c r="BI197" s="32"/>
      <c r="BJ197" s="11"/>
      <c r="BK197" s="28"/>
      <c r="BL197" s="41"/>
    </row>
    <row r="198" spans="1:64">
      <c r="A198">
        <f t="shared" si="15"/>
        <v>153</v>
      </c>
      <c r="B198" s="151"/>
      <c r="C198" s="10"/>
      <c r="D198" s="32"/>
      <c r="E198" s="11"/>
      <c r="F198" s="10"/>
      <c r="G198" s="32"/>
      <c r="H198" s="11"/>
      <c r="I198" s="10"/>
      <c r="J198" s="32"/>
      <c r="K198" s="11"/>
      <c r="L198" s="10"/>
      <c r="M198" s="32"/>
      <c r="N198" s="11"/>
      <c r="O198" s="10"/>
      <c r="P198" s="32"/>
      <c r="Q198" s="11"/>
      <c r="R198" s="10"/>
      <c r="S198" s="32"/>
      <c r="T198" s="11"/>
      <c r="U198" s="10"/>
      <c r="V198" s="32"/>
      <c r="W198" s="11"/>
      <c r="X198" s="10"/>
      <c r="Y198" s="32"/>
      <c r="Z198" s="11"/>
      <c r="AA198" s="10"/>
      <c r="AB198" s="32"/>
      <c r="AC198" s="11"/>
      <c r="AD198" s="10"/>
      <c r="AE198" s="32"/>
      <c r="AF198" s="11"/>
      <c r="AG198" s="10"/>
      <c r="AH198" s="32"/>
      <c r="AI198" s="11"/>
      <c r="AJ198" s="10"/>
      <c r="AK198" s="32"/>
      <c r="AL198" s="11"/>
      <c r="AM198" s="10"/>
      <c r="AN198" s="32"/>
      <c r="AO198" s="11"/>
      <c r="AP198" s="10"/>
      <c r="AQ198" s="32"/>
      <c r="AR198" s="11"/>
      <c r="AS198" s="10"/>
      <c r="AT198" s="32"/>
      <c r="AU198" s="11"/>
      <c r="AV198" s="10"/>
      <c r="AW198" s="32"/>
      <c r="AX198" s="11"/>
      <c r="AY198" s="10"/>
      <c r="AZ198" s="32"/>
      <c r="BA198" s="11"/>
      <c r="BB198" s="10"/>
      <c r="BC198" s="32"/>
      <c r="BD198" s="11"/>
      <c r="BE198" s="10"/>
      <c r="BF198" s="32"/>
      <c r="BG198" s="11"/>
      <c r="BH198" s="10"/>
      <c r="BI198" s="32"/>
      <c r="BJ198" s="11"/>
      <c r="BK198" s="28"/>
      <c r="BL198" s="41"/>
    </row>
    <row r="199" spans="1:64">
      <c r="A199">
        <f t="shared" si="15"/>
        <v>154</v>
      </c>
      <c r="B199" s="151"/>
      <c r="C199" s="10"/>
      <c r="D199" s="32"/>
      <c r="E199" s="11"/>
      <c r="F199" s="10"/>
      <c r="G199" s="32"/>
      <c r="H199" s="11"/>
      <c r="I199" s="10"/>
      <c r="J199" s="32"/>
      <c r="K199" s="11"/>
      <c r="L199" s="10"/>
      <c r="M199" s="32"/>
      <c r="N199" s="11"/>
      <c r="O199" s="10"/>
      <c r="P199" s="32"/>
      <c r="Q199" s="11"/>
      <c r="R199" s="10"/>
      <c r="S199" s="32"/>
      <c r="T199" s="11"/>
      <c r="U199" s="10"/>
      <c r="V199" s="32"/>
      <c r="W199" s="11"/>
      <c r="X199" s="10"/>
      <c r="Y199" s="32"/>
      <c r="Z199" s="11"/>
      <c r="AA199" s="10"/>
      <c r="AB199" s="32"/>
      <c r="AC199" s="11"/>
      <c r="AD199" s="10"/>
      <c r="AE199" s="32"/>
      <c r="AF199" s="11"/>
      <c r="AG199" s="10"/>
      <c r="AH199" s="32"/>
      <c r="AI199" s="11"/>
      <c r="AJ199" s="10"/>
      <c r="AK199" s="32"/>
      <c r="AL199" s="11"/>
      <c r="AM199" s="10"/>
      <c r="AN199" s="32"/>
      <c r="AO199" s="11"/>
      <c r="AP199" s="10"/>
      <c r="AQ199" s="32"/>
      <c r="AR199" s="11"/>
      <c r="AS199" s="10"/>
      <c r="AT199" s="32"/>
      <c r="AU199" s="11"/>
      <c r="AV199" s="10"/>
      <c r="AW199" s="32"/>
      <c r="AX199" s="11"/>
      <c r="AY199" s="10"/>
      <c r="AZ199" s="32"/>
      <c r="BA199" s="11"/>
      <c r="BB199" s="10"/>
      <c r="BC199" s="32"/>
      <c r="BD199" s="11"/>
      <c r="BE199" s="10"/>
      <c r="BF199" s="32"/>
      <c r="BG199" s="11"/>
      <c r="BH199" s="10"/>
      <c r="BI199" s="32"/>
      <c r="BJ199" s="11"/>
      <c r="BL199" s="41"/>
    </row>
    <row r="200" spans="1:64">
      <c r="A200">
        <f t="shared" si="15"/>
        <v>155</v>
      </c>
      <c r="B200" s="151"/>
      <c r="C200" s="10"/>
      <c r="D200" s="32"/>
      <c r="E200" s="11"/>
      <c r="F200" s="10"/>
      <c r="G200" s="32"/>
      <c r="H200" s="11"/>
      <c r="I200" s="10"/>
      <c r="J200" s="32"/>
      <c r="K200" s="11"/>
      <c r="L200" s="10"/>
      <c r="M200" s="32"/>
      <c r="N200" s="11"/>
      <c r="O200" s="10"/>
      <c r="P200" s="32"/>
      <c r="Q200" s="11"/>
      <c r="R200" s="10"/>
      <c r="S200" s="32"/>
      <c r="T200" s="11"/>
      <c r="U200" s="10"/>
      <c r="V200" s="32"/>
      <c r="W200" s="11"/>
      <c r="X200" s="10"/>
      <c r="Y200" s="32"/>
      <c r="Z200" s="11"/>
      <c r="AA200" s="10"/>
      <c r="AB200" s="32"/>
      <c r="AC200" s="11"/>
      <c r="AD200" s="10"/>
      <c r="AE200" s="32"/>
      <c r="AF200" s="11"/>
      <c r="AG200" s="10"/>
      <c r="AH200" s="32"/>
      <c r="AI200" s="11"/>
      <c r="AJ200" s="10"/>
      <c r="AK200" s="32"/>
      <c r="AL200" s="11"/>
      <c r="AM200" s="10"/>
      <c r="AN200" s="32"/>
      <c r="AO200" s="11"/>
      <c r="AP200" s="10"/>
      <c r="AQ200" s="32"/>
      <c r="AR200" s="11"/>
      <c r="AS200" s="10"/>
      <c r="AT200" s="32"/>
      <c r="AU200" s="11"/>
      <c r="AV200" s="10"/>
      <c r="AW200" s="32"/>
      <c r="AX200" s="11"/>
      <c r="AY200" s="10"/>
      <c r="AZ200" s="32"/>
      <c r="BA200" s="11"/>
      <c r="BB200" s="10"/>
      <c r="BC200" s="32"/>
      <c r="BD200" s="11"/>
      <c r="BE200" s="10"/>
      <c r="BF200" s="32"/>
      <c r="BG200" s="11"/>
      <c r="BH200" s="10"/>
      <c r="BI200" s="32"/>
      <c r="BJ200" s="11"/>
      <c r="BL200" s="41"/>
    </row>
    <row r="201" spans="1:64">
      <c r="A201">
        <f t="shared" si="15"/>
        <v>156</v>
      </c>
      <c r="B201" s="151"/>
      <c r="C201" s="10"/>
      <c r="D201" s="32"/>
      <c r="E201" s="11"/>
      <c r="F201" s="10"/>
      <c r="G201" s="32"/>
      <c r="H201" s="11"/>
      <c r="I201" s="10"/>
      <c r="J201" s="32"/>
      <c r="K201" s="11"/>
      <c r="L201" s="10"/>
      <c r="M201" s="32"/>
      <c r="N201" s="11"/>
      <c r="O201" s="10"/>
      <c r="P201" s="32"/>
      <c r="Q201" s="11"/>
      <c r="R201" s="10"/>
      <c r="S201" s="32"/>
      <c r="T201" s="11"/>
      <c r="U201" s="10"/>
      <c r="V201" s="32"/>
      <c r="W201" s="11"/>
      <c r="X201" s="10"/>
      <c r="Y201" s="32"/>
      <c r="Z201" s="11"/>
      <c r="AA201" s="10"/>
      <c r="AB201" s="32"/>
      <c r="AC201" s="11"/>
      <c r="AD201" s="10"/>
      <c r="AE201" s="32"/>
      <c r="AF201" s="11"/>
      <c r="AG201" s="10"/>
      <c r="AH201" s="32"/>
      <c r="AI201" s="11"/>
      <c r="AJ201" s="10"/>
      <c r="AK201" s="32"/>
      <c r="AL201" s="11"/>
      <c r="AM201" s="10"/>
      <c r="AN201" s="32"/>
      <c r="AO201" s="11"/>
      <c r="AP201" s="10"/>
      <c r="AQ201" s="32"/>
      <c r="AR201" s="11"/>
      <c r="AS201" s="10"/>
      <c r="AT201" s="32"/>
      <c r="AU201" s="11"/>
      <c r="AV201" s="10"/>
      <c r="AW201" s="32"/>
      <c r="AX201" s="11"/>
      <c r="AY201" s="10"/>
      <c r="AZ201" s="32"/>
      <c r="BA201" s="11"/>
      <c r="BB201" s="10"/>
      <c r="BC201" s="32"/>
      <c r="BD201" s="11"/>
      <c r="BE201" s="10"/>
      <c r="BF201" s="32"/>
      <c r="BG201" s="11"/>
      <c r="BH201" s="10"/>
      <c r="BI201" s="32"/>
      <c r="BJ201" s="11"/>
      <c r="BL201" s="41"/>
    </row>
    <row r="202" spans="1:64">
      <c r="A202">
        <f t="shared" si="15"/>
        <v>157</v>
      </c>
      <c r="B202" s="151"/>
      <c r="C202" s="12"/>
      <c r="D202" s="36"/>
      <c r="E202" s="13"/>
      <c r="F202" s="12"/>
      <c r="G202" s="36"/>
      <c r="H202" s="13"/>
      <c r="I202" s="12"/>
      <c r="J202" s="36"/>
      <c r="K202" s="13"/>
      <c r="L202" s="12"/>
      <c r="M202" s="36"/>
      <c r="N202" s="13"/>
      <c r="O202" s="12"/>
      <c r="P202" s="36"/>
      <c r="Q202" s="13"/>
      <c r="R202" s="12"/>
      <c r="S202" s="36"/>
      <c r="T202" s="13"/>
      <c r="U202" s="12"/>
      <c r="V202" s="36"/>
      <c r="W202" s="13"/>
      <c r="X202" s="12"/>
      <c r="Y202" s="36"/>
      <c r="Z202" s="13"/>
      <c r="AA202" s="12"/>
      <c r="AB202" s="36"/>
      <c r="AC202" s="13"/>
      <c r="AD202" s="12"/>
      <c r="AE202" s="36"/>
      <c r="AF202" s="13"/>
      <c r="AG202" s="12"/>
      <c r="AH202" s="36"/>
      <c r="AI202" s="13"/>
      <c r="AJ202" s="12"/>
      <c r="AK202" s="36"/>
      <c r="AL202" s="13"/>
      <c r="AM202" s="12"/>
      <c r="AN202" s="36"/>
      <c r="AO202" s="13"/>
      <c r="AP202" s="12"/>
      <c r="AQ202" s="36"/>
      <c r="AR202" s="13"/>
      <c r="AS202" s="12"/>
      <c r="AT202" s="36"/>
      <c r="AU202" s="13"/>
      <c r="AV202" s="12"/>
      <c r="AW202" s="36"/>
      <c r="AX202" s="13"/>
      <c r="AY202" s="12"/>
      <c r="AZ202" s="36"/>
      <c r="BA202" s="13"/>
      <c r="BB202" s="12"/>
      <c r="BC202" s="36"/>
      <c r="BD202" s="13"/>
      <c r="BE202" s="12"/>
      <c r="BF202" s="36"/>
      <c r="BG202" s="13"/>
      <c r="BH202" s="12"/>
      <c r="BI202" s="36"/>
      <c r="BJ202" s="13"/>
      <c r="BL202" s="41"/>
    </row>
    <row r="203" spans="1:64">
      <c r="A203">
        <f t="shared" si="15"/>
        <v>158</v>
      </c>
      <c r="B203" s="151"/>
      <c r="C203" s="10"/>
      <c r="D203" s="32"/>
      <c r="E203" s="11"/>
      <c r="F203" s="10"/>
      <c r="G203" s="32"/>
      <c r="H203" s="11"/>
      <c r="I203" s="10"/>
      <c r="J203" s="32"/>
      <c r="K203" s="11"/>
      <c r="L203" s="10"/>
      <c r="M203" s="32"/>
      <c r="N203" s="11"/>
      <c r="O203" s="10"/>
      <c r="P203" s="32"/>
      <c r="Q203" s="11"/>
      <c r="R203" s="10"/>
      <c r="S203" s="32"/>
      <c r="T203" s="11"/>
      <c r="U203" s="10"/>
      <c r="V203" s="32"/>
      <c r="W203" s="11"/>
      <c r="X203" s="10"/>
      <c r="Y203" s="32"/>
      <c r="Z203" s="11"/>
      <c r="AA203" s="10"/>
      <c r="AB203" s="32"/>
      <c r="AC203" s="11"/>
      <c r="AD203" s="10"/>
      <c r="AE203" s="32"/>
      <c r="AF203" s="11"/>
      <c r="AG203" s="10"/>
      <c r="AH203" s="32"/>
      <c r="AI203" s="11"/>
      <c r="AJ203" s="10"/>
      <c r="AK203" s="32"/>
      <c r="AL203" s="11"/>
      <c r="AM203" s="10"/>
      <c r="AN203" s="32"/>
      <c r="AO203" s="11"/>
      <c r="AP203" s="10"/>
      <c r="AQ203" s="32"/>
      <c r="AR203" s="11"/>
      <c r="AS203" s="10"/>
      <c r="AT203" s="32"/>
      <c r="AU203" s="11"/>
      <c r="AV203" s="10"/>
      <c r="AW203" s="32"/>
      <c r="AX203" s="11"/>
      <c r="AY203" s="10"/>
      <c r="AZ203" s="32"/>
      <c r="BA203" s="11"/>
      <c r="BB203" s="10"/>
      <c r="BC203" s="32"/>
      <c r="BD203" s="11"/>
      <c r="BE203" s="10"/>
      <c r="BF203" s="32"/>
      <c r="BG203" s="11"/>
      <c r="BH203" s="10"/>
      <c r="BI203" s="32"/>
      <c r="BJ203" s="11"/>
      <c r="BL203" s="41"/>
    </row>
    <row r="204" spans="1:64">
      <c r="A204">
        <f t="shared" si="15"/>
        <v>159</v>
      </c>
      <c r="B204" s="151"/>
      <c r="C204" s="10"/>
      <c r="D204" s="32"/>
      <c r="E204" s="11"/>
      <c r="F204" s="10"/>
      <c r="G204" s="32"/>
      <c r="H204" s="11"/>
      <c r="I204" s="10"/>
      <c r="J204" s="32"/>
      <c r="K204" s="11"/>
      <c r="L204" s="10"/>
      <c r="M204" s="32"/>
      <c r="N204" s="11"/>
      <c r="O204" s="10"/>
      <c r="P204" s="32"/>
      <c r="Q204" s="11"/>
      <c r="R204" s="10"/>
      <c r="S204" s="32"/>
      <c r="T204" s="11"/>
      <c r="U204" s="10"/>
      <c r="V204" s="32"/>
      <c r="W204" s="11"/>
      <c r="X204" s="10"/>
      <c r="Y204" s="32"/>
      <c r="Z204" s="11"/>
      <c r="AA204" s="10"/>
      <c r="AB204" s="32"/>
      <c r="AC204" s="11"/>
      <c r="AD204" s="10"/>
      <c r="AE204" s="32"/>
      <c r="AF204" s="11"/>
      <c r="AG204" s="10"/>
      <c r="AH204" s="32"/>
      <c r="AI204" s="11"/>
      <c r="AJ204" s="10"/>
      <c r="AK204" s="32"/>
      <c r="AL204" s="11"/>
      <c r="AM204" s="10"/>
      <c r="AN204" s="32"/>
      <c r="AO204" s="11"/>
      <c r="AP204" s="10"/>
      <c r="AQ204" s="32"/>
      <c r="AR204" s="11"/>
      <c r="AS204" s="10"/>
      <c r="AT204" s="32"/>
      <c r="AU204" s="11"/>
      <c r="AV204" s="10"/>
      <c r="AW204" s="32"/>
      <c r="AX204" s="11"/>
      <c r="AY204" s="10"/>
      <c r="AZ204" s="32"/>
      <c r="BA204" s="11"/>
      <c r="BB204" s="10"/>
      <c r="BC204" s="32"/>
      <c r="BD204" s="11"/>
      <c r="BE204" s="10"/>
      <c r="BF204" s="32"/>
      <c r="BG204" s="11"/>
      <c r="BH204" s="10"/>
      <c r="BI204" s="32"/>
      <c r="BJ204" s="11"/>
      <c r="BL204" s="41"/>
    </row>
    <row r="205" spans="1:64">
      <c r="A205">
        <f t="shared" si="15"/>
        <v>160</v>
      </c>
      <c r="B205" s="151"/>
      <c r="C205" s="10"/>
      <c r="D205" s="32"/>
      <c r="E205" s="11"/>
      <c r="F205" s="10"/>
      <c r="G205" s="32"/>
      <c r="H205" s="11"/>
      <c r="I205" s="10"/>
      <c r="J205" s="32"/>
      <c r="K205" s="11"/>
      <c r="L205" s="10"/>
      <c r="M205" s="32"/>
      <c r="N205" s="11"/>
      <c r="O205" s="10"/>
      <c r="P205" s="32"/>
      <c r="Q205" s="11"/>
      <c r="R205" s="10"/>
      <c r="S205" s="32"/>
      <c r="T205" s="11"/>
      <c r="U205" s="10"/>
      <c r="V205" s="32"/>
      <c r="W205" s="11"/>
      <c r="X205" s="10"/>
      <c r="Y205" s="32"/>
      <c r="Z205" s="11"/>
      <c r="AA205" s="10"/>
      <c r="AB205" s="32"/>
      <c r="AC205" s="11"/>
      <c r="AD205" s="10"/>
      <c r="AE205" s="32"/>
      <c r="AF205" s="11"/>
      <c r="AG205" s="10"/>
      <c r="AH205" s="32"/>
      <c r="AI205" s="11"/>
      <c r="AJ205" s="10"/>
      <c r="AK205" s="32"/>
      <c r="AL205" s="11"/>
      <c r="AM205" s="10"/>
      <c r="AN205" s="32"/>
      <c r="AO205" s="11"/>
      <c r="AP205" s="10"/>
      <c r="AQ205" s="32"/>
      <c r="AR205" s="11"/>
      <c r="AS205" s="10"/>
      <c r="AT205" s="32"/>
      <c r="AU205" s="11"/>
      <c r="AV205" s="10"/>
      <c r="AW205" s="32"/>
      <c r="AX205" s="11"/>
      <c r="AY205" s="10"/>
      <c r="AZ205" s="32"/>
      <c r="BA205" s="11"/>
      <c r="BB205" s="10"/>
      <c r="BC205" s="32"/>
      <c r="BD205" s="11"/>
      <c r="BE205" s="10"/>
      <c r="BF205" s="32"/>
      <c r="BG205" s="11"/>
      <c r="BH205" s="10"/>
      <c r="BI205" s="32"/>
      <c r="BJ205" s="11"/>
      <c r="BL205" s="41"/>
    </row>
    <row r="206" spans="1:64">
      <c r="A206">
        <f t="shared" si="15"/>
        <v>161</v>
      </c>
      <c r="B206" s="151"/>
      <c r="C206" s="10"/>
      <c r="D206" s="32"/>
      <c r="E206" s="11"/>
      <c r="F206" s="10"/>
      <c r="G206" s="32"/>
      <c r="H206" s="11"/>
      <c r="I206" s="10"/>
      <c r="J206" s="32"/>
      <c r="K206" s="11"/>
      <c r="L206" s="10"/>
      <c r="M206" s="32"/>
      <c r="N206" s="11"/>
      <c r="O206" s="10"/>
      <c r="P206" s="32"/>
      <c r="Q206" s="11"/>
      <c r="R206" s="10"/>
      <c r="S206" s="32"/>
      <c r="T206" s="11"/>
      <c r="U206" s="10"/>
      <c r="V206" s="32"/>
      <c r="W206" s="11"/>
      <c r="X206" s="10"/>
      <c r="Y206" s="32"/>
      <c r="Z206" s="11"/>
      <c r="AA206" s="10"/>
      <c r="AB206" s="32"/>
      <c r="AC206" s="11"/>
      <c r="AD206" s="10"/>
      <c r="AE206" s="32"/>
      <c r="AF206" s="11"/>
      <c r="AG206" s="10"/>
      <c r="AH206" s="32"/>
      <c r="AI206" s="11"/>
      <c r="AJ206" s="10"/>
      <c r="AK206" s="32"/>
      <c r="AL206" s="11"/>
      <c r="AM206" s="10"/>
      <c r="AN206" s="32"/>
      <c r="AO206" s="11"/>
      <c r="AP206" s="10"/>
      <c r="AQ206" s="32"/>
      <c r="AR206" s="11"/>
      <c r="AS206" s="10"/>
      <c r="AT206" s="32"/>
      <c r="AU206" s="11"/>
      <c r="AV206" s="10"/>
      <c r="AW206" s="32"/>
      <c r="AX206" s="11"/>
      <c r="AY206" s="10"/>
      <c r="AZ206" s="32"/>
      <c r="BA206" s="11"/>
      <c r="BB206" s="10"/>
      <c r="BC206" s="32"/>
      <c r="BD206" s="11"/>
      <c r="BE206" s="10"/>
      <c r="BF206" s="32"/>
      <c r="BG206" s="11"/>
      <c r="BH206" s="10"/>
      <c r="BI206" s="32"/>
      <c r="BJ206" s="11"/>
      <c r="BL206" s="41"/>
    </row>
    <row r="207" spans="1:64">
      <c r="A207">
        <f t="shared" si="15"/>
        <v>162</v>
      </c>
      <c r="B207" s="151"/>
      <c r="C207" s="10"/>
      <c r="D207" s="32"/>
      <c r="E207" s="11"/>
      <c r="F207" s="10"/>
      <c r="G207" s="32"/>
      <c r="H207" s="11"/>
      <c r="I207" s="10"/>
      <c r="J207" s="32"/>
      <c r="K207" s="11"/>
      <c r="L207" s="10"/>
      <c r="M207" s="32"/>
      <c r="N207" s="11"/>
      <c r="O207" s="10"/>
      <c r="P207" s="32"/>
      <c r="Q207" s="11"/>
      <c r="R207" s="10"/>
      <c r="S207" s="32"/>
      <c r="T207" s="11"/>
      <c r="U207" s="10"/>
      <c r="V207" s="32"/>
      <c r="W207" s="11"/>
      <c r="X207" s="10"/>
      <c r="Y207" s="32"/>
      <c r="Z207" s="11"/>
      <c r="AA207" s="10"/>
      <c r="AB207" s="32"/>
      <c r="AC207" s="11"/>
      <c r="AD207" s="10"/>
      <c r="AE207" s="32"/>
      <c r="AF207" s="11"/>
      <c r="AG207" s="10"/>
      <c r="AH207" s="32"/>
      <c r="AI207" s="11"/>
      <c r="AJ207" s="10"/>
      <c r="AK207" s="32"/>
      <c r="AL207" s="11"/>
      <c r="AM207" s="10"/>
      <c r="AN207" s="32"/>
      <c r="AO207" s="11"/>
      <c r="AP207" s="10"/>
      <c r="AQ207" s="32"/>
      <c r="AR207" s="11"/>
      <c r="AS207" s="10"/>
      <c r="AT207" s="32"/>
      <c r="AU207" s="11"/>
      <c r="AV207" s="10"/>
      <c r="AW207" s="32"/>
      <c r="AX207" s="11"/>
      <c r="AY207" s="10"/>
      <c r="AZ207" s="32"/>
      <c r="BA207" s="11"/>
      <c r="BB207" s="10"/>
      <c r="BC207" s="32"/>
      <c r="BD207" s="11"/>
      <c r="BE207" s="10"/>
      <c r="BF207" s="32"/>
      <c r="BG207" s="11"/>
      <c r="BH207" s="10"/>
      <c r="BI207" s="32"/>
      <c r="BJ207" s="11"/>
      <c r="BL207" s="41"/>
    </row>
    <row r="208" spans="1:64">
      <c r="A208">
        <f t="shared" si="15"/>
        <v>163</v>
      </c>
      <c r="B208" s="151"/>
      <c r="C208" s="10"/>
      <c r="D208" s="32"/>
      <c r="E208" s="11"/>
      <c r="F208" s="10"/>
      <c r="G208" s="32"/>
      <c r="H208" s="11"/>
      <c r="I208" s="10"/>
      <c r="J208" s="32"/>
      <c r="K208" s="11"/>
      <c r="L208" s="10"/>
      <c r="M208" s="32"/>
      <c r="N208" s="11"/>
      <c r="O208" s="10"/>
      <c r="P208" s="32"/>
      <c r="Q208" s="11"/>
      <c r="R208" s="10"/>
      <c r="S208" s="32"/>
      <c r="T208" s="11"/>
      <c r="U208" s="10"/>
      <c r="V208" s="32"/>
      <c r="W208" s="11"/>
      <c r="X208" s="10"/>
      <c r="Y208" s="32"/>
      <c r="Z208" s="11"/>
      <c r="AA208" s="10"/>
      <c r="AB208" s="32"/>
      <c r="AC208" s="11"/>
      <c r="AD208" s="10"/>
      <c r="AE208" s="32"/>
      <c r="AF208" s="11"/>
      <c r="AG208" s="10"/>
      <c r="AH208" s="32"/>
      <c r="AI208" s="11"/>
      <c r="AJ208" s="10"/>
      <c r="AK208" s="32"/>
      <c r="AL208" s="11"/>
      <c r="AM208" s="10"/>
      <c r="AN208" s="32"/>
      <c r="AO208" s="11"/>
      <c r="AP208" s="10"/>
      <c r="AQ208" s="32"/>
      <c r="AR208" s="11"/>
      <c r="AS208" s="10"/>
      <c r="AT208" s="32"/>
      <c r="AU208" s="11"/>
      <c r="AV208" s="10"/>
      <c r="AW208" s="32"/>
      <c r="AX208" s="11"/>
      <c r="AY208" s="10"/>
      <c r="AZ208" s="32"/>
      <c r="BA208" s="11"/>
      <c r="BB208" s="10"/>
      <c r="BC208" s="32"/>
      <c r="BD208" s="11"/>
      <c r="BE208" s="10"/>
      <c r="BF208" s="32"/>
      <c r="BG208" s="11"/>
      <c r="BH208" s="10"/>
      <c r="BI208" s="32"/>
      <c r="BJ208" s="11"/>
      <c r="BL208" s="41"/>
    </row>
    <row r="209" spans="1:64">
      <c r="A209">
        <f t="shared" si="15"/>
        <v>164</v>
      </c>
      <c r="B209" s="151"/>
      <c r="C209" s="10"/>
      <c r="D209" s="32"/>
      <c r="E209" s="11"/>
      <c r="F209" s="10"/>
      <c r="G209" s="32"/>
      <c r="H209" s="11"/>
      <c r="I209" s="10"/>
      <c r="J209" s="32"/>
      <c r="K209" s="11"/>
      <c r="L209" s="10"/>
      <c r="M209" s="32"/>
      <c r="N209" s="11"/>
      <c r="O209" s="10"/>
      <c r="P209" s="32"/>
      <c r="Q209" s="11"/>
      <c r="R209" s="10"/>
      <c r="S209" s="32"/>
      <c r="T209" s="11"/>
      <c r="U209" s="10"/>
      <c r="V209" s="32"/>
      <c r="W209" s="11"/>
      <c r="X209" s="10"/>
      <c r="Y209" s="32"/>
      <c r="Z209" s="11"/>
      <c r="AA209" s="10"/>
      <c r="AB209" s="32"/>
      <c r="AC209" s="11"/>
      <c r="AD209" s="10"/>
      <c r="AE209" s="32"/>
      <c r="AF209" s="11"/>
      <c r="AG209" s="10"/>
      <c r="AH209" s="32"/>
      <c r="AI209" s="11"/>
      <c r="AJ209" s="10"/>
      <c r="AK209" s="32"/>
      <c r="AL209" s="11"/>
      <c r="AM209" s="10"/>
      <c r="AN209" s="32"/>
      <c r="AO209" s="11"/>
      <c r="AP209" s="10"/>
      <c r="AQ209" s="32"/>
      <c r="AR209" s="11"/>
      <c r="AS209" s="10"/>
      <c r="AT209" s="32"/>
      <c r="AU209" s="11"/>
      <c r="AV209" s="10"/>
      <c r="AW209" s="32"/>
      <c r="AX209" s="11"/>
      <c r="AY209" s="10"/>
      <c r="AZ209" s="32"/>
      <c r="BA209" s="11"/>
      <c r="BB209" s="10"/>
      <c r="BC209" s="32"/>
      <c r="BD209" s="11"/>
      <c r="BE209" s="10"/>
      <c r="BF209" s="32"/>
      <c r="BG209" s="11"/>
      <c r="BH209" s="10"/>
      <c r="BI209" s="32"/>
      <c r="BJ209" s="11"/>
      <c r="BL209" s="41"/>
    </row>
    <row r="210" spans="1:64">
      <c r="A210">
        <f t="shared" si="15"/>
        <v>165</v>
      </c>
      <c r="B210" s="151"/>
      <c r="C210" s="10"/>
      <c r="D210" s="32"/>
      <c r="E210" s="11"/>
      <c r="F210" s="10"/>
      <c r="G210" s="32"/>
      <c r="H210" s="11"/>
      <c r="I210" s="10"/>
      <c r="J210" s="32"/>
      <c r="K210" s="11"/>
      <c r="L210" s="10"/>
      <c r="M210" s="32"/>
      <c r="N210" s="11"/>
      <c r="O210" s="10"/>
      <c r="P210" s="32"/>
      <c r="Q210" s="11"/>
      <c r="R210" s="10"/>
      <c r="S210" s="32"/>
      <c r="T210" s="11"/>
      <c r="U210" s="10"/>
      <c r="V210" s="32"/>
      <c r="W210" s="11"/>
      <c r="X210" s="10"/>
      <c r="Y210" s="32"/>
      <c r="Z210" s="11"/>
      <c r="AA210" s="10"/>
      <c r="AB210" s="32"/>
      <c r="AC210" s="11"/>
      <c r="AD210" s="10"/>
      <c r="AE210" s="32"/>
      <c r="AF210" s="11"/>
      <c r="AG210" s="10"/>
      <c r="AH210" s="32"/>
      <c r="AI210" s="11"/>
      <c r="AJ210" s="10"/>
      <c r="AK210" s="32"/>
      <c r="AL210" s="11"/>
      <c r="AM210" s="10"/>
      <c r="AN210" s="32"/>
      <c r="AO210" s="11"/>
      <c r="AP210" s="10"/>
      <c r="AQ210" s="32"/>
      <c r="AR210" s="11"/>
      <c r="AS210" s="10"/>
      <c r="AT210" s="32"/>
      <c r="AU210" s="11"/>
      <c r="AV210" s="10"/>
      <c r="AW210" s="32"/>
      <c r="AX210" s="11"/>
      <c r="AY210" s="10"/>
      <c r="AZ210" s="32"/>
      <c r="BA210" s="11"/>
      <c r="BB210" s="10"/>
      <c r="BC210" s="32"/>
      <c r="BD210" s="11"/>
      <c r="BE210" s="10"/>
      <c r="BF210" s="32"/>
      <c r="BG210" s="11"/>
      <c r="BH210" s="10"/>
      <c r="BI210" s="32"/>
      <c r="BJ210" s="11"/>
      <c r="BL210" s="41"/>
    </row>
    <row r="211" spans="1:64">
      <c r="A211">
        <f t="shared" si="15"/>
        <v>166</v>
      </c>
      <c r="B211" s="151"/>
      <c r="C211" s="10"/>
      <c r="D211" s="32"/>
      <c r="E211" s="11"/>
      <c r="F211" s="10"/>
      <c r="G211" s="32"/>
      <c r="H211" s="11"/>
      <c r="I211" s="10"/>
      <c r="J211" s="32"/>
      <c r="K211" s="11"/>
      <c r="L211" s="10"/>
      <c r="M211" s="32"/>
      <c r="N211" s="11"/>
      <c r="O211" s="10"/>
      <c r="P211" s="32"/>
      <c r="Q211" s="11"/>
      <c r="R211" s="10"/>
      <c r="S211" s="32"/>
      <c r="T211" s="11"/>
      <c r="U211" s="10"/>
      <c r="V211" s="32"/>
      <c r="W211" s="11"/>
      <c r="X211" s="10"/>
      <c r="Y211" s="32"/>
      <c r="Z211" s="11"/>
      <c r="AA211" s="10"/>
      <c r="AB211" s="32"/>
      <c r="AC211" s="11"/>
      <c r="AD211" s="10"/>
      <c r="AE211" s="32"/>
      <c r="AF211" s="11"/>
      <c r="AG211" s="10"/>
      <c r="AH211" s="32"/>
      <c r="AI211" s="11"/>
      <c r="AJ211" s="10"/>
      <c r="AK211" s="32"/>
      <c r="AL211" s="11"/>
      <c r="AM211" s="10"/>
      <c r="AN211" s="32"/>
      <c r="AO211" s="11"/>
      <c r="AP211" s="10"/>
      <c r="AQ211" s="32"/>
      <c r="AR211" s="11"/>
      <c r="AS211" s="10"/>
      <c r="AT211" s="32"/>
      <c r="AU211" s="11"/>
      <c r="AV211" s="10"/>
      <c r="AW211" s="32"/>
      <c r="AX211" s="11"/>
      <c r="AY211" s="10"/>
      <c r="AZ211" s="32"/>
      <c r="BA211" s="11"/>
      <c r="BB211" s="10"/>
      <c r="BC211" s="32"/>
      <c r="BD211" s="11"/>
      <c r="BE211" s="10"/>
      <c r="BF211" s="32"/>
      <c r="BG211" s="11"/>
      <c r="BH211" s="10"/>
      <c r="BI211" s="32"/>
      <c r="BJ211" s="11"/>
      <c r="BL211" s="41"/>
    </row>
    <row r="212" spans="1:64">
      <c r="A212">
        <f t="shared" si="15"/>
        <v>167</v>
      </c>
      <c r="B212" s="151"/>
      <c r="C212" s="10"/>
      <c r="D212" s="32"/>
      <c r="E212" s="11"/>
      <c r="F212" s="10"/>
      <c r="G212" s="32"/>
      <c r="H212" s="11"/>
      <c r="I212" s="10"/>
      <c r="J212" s="32"/>
      <c r="K212" s="11"/>
      <c r="L212" s="10"/>
      <c r="M212" s="32"/>
      <c r="N212" s="11"/>
      <c r="O212" s="10"/>
      <c r="P212" s="32"/>
      <c r="Q212" s="11"/>
      <c r="R212" s="10"/>
      <c r="S212" s="32"/>
      <c r="T212" s="11"/>
      <c r="U212" s="10"/>
      <c r="V212" s="32"/>
      <c r="W212" s="11"/>
      <c r="X212" s="10"/>
      <c r="Y212" s="32"/>
      <c r="Z212" s="11"/>
      <c r="AA212" s="10"/>
      <c r="AB212" s="32"/>
      <c r="AC212" s="11"/>
      <c r="AD212" s="10"/>
      <c r="AE212" s="32"/>
      <c r="AF212" s="11"/>
      <c r="AG212" s="10"/>
      <c r="AH212" s="32"/>
      <c r="AI212" s="11"/>
      <c r="AJ212" s="10"/>
      <c r="AK212" s="32"/>
      <c r="AL212" s="11"/>
      <c r="AM212" s="10"/>
      <c r="AN212" s="32"/>
      <c r="AO212" s="11"/>
      <c r="AP212" s="10"/>
      <c r="AQ212" s="32"/>
      <c r="AR212" s="11"/>
      <c r="AS212" s="10"/>
      <c r="AT212" s="32"/>
      <c r="AU212" s="11"/>
      <c r="AV212" s="10"/>
      <c r="AW212" s="32"/>
      <c r="AX212" s="11"/>
      <c r="AY212" s="10"/>
      <c r="AZ212" s="32"/>
      <c r="BA212" s="11"/>
      <c r="BB212" s="10"/>
      <c r="BC212" s="32"/>
      <c r="BD212" s="11"/>
      <c r="BE212" s="10"/>
      <c r="BF212" s="32"/>
      <c r="BG212" s="11"/>
      <c r="BH212" s="10"/>
      <c r="BI212" s="32"/>
      <c r="BJ212" s="11"/>
      <c r="BL212" s="41"/>
    </row>
    <row r="213" spans="1:64">
      <c r="A213">
        <f t="shared" si="15"/>
        <v>168</v>
      </c>
      <c r="B213" s="151"/>
      <c r="C213" s="10"/>
      <c r="D213" s="32"/>
      <c r="E213" s="11"/>
      <c r="F213" s="10"/>
      <c r="G213" s="32"/>
      <c r="H213" s="11"/>
      <c r="I213" s="10"/>
      <c r="J213" s="32"/>
      <c r="K213" s="11"/>
      <c r="L213" s="10"/>
      <c r="M213" s="32"/>
      <c r="N213" s="11"/>
      <c r="O213" s="10"/>
      <c r="P213" s="32"/>
      <c r="Q213" s="11"/>
      <c r="R213" s="10"/>
      <c r="S213" s="32"/>
      <c r="T213" s="11"/>
      <c r="U213" s="10"/>
      <c r="V213" s="32"/>
      <c r="W213" s="11"/>
      <c r="X213" s="10"/>
      <c r="Y213" s="32"/>
      <c r="Z213" s="11"/>
      <c r="AA213" s="10"/>
      <c r="AB213" s="32"/>
      <c r="AC213" s="11"/>
      <c r="AD213" s="10"/>
      <c r="AE213" s="32"/>
      <c r="AF213" s="11"/>
      <c r="AG213" s="10"/>
      <c r="AH213" s="32"/>
      <c r="AI213" s="11"/>
      <c r="AJ213" s="10"/>
      <c r="AK213" s="32"/>
      <c r="AL213" s="11"/>
      <c r="AM213" s="10"/>
      <c r="AN213" s="32"/>
      <c r="AO213" s="11"/>
      <c r="AP213" s="10"/>
      <c r="AQ213" s="32"/>
      <c r="AR213" s="11"/>
      <c r="AS213" s="10"/>
      <c r="AT213" s="32"/>
      <c r="AU213" s="11"/>
      <c r="AV213" s="10"/>
      <c r="AW213" s="32"/>
      <c r="AX213" s="11"/>
      <c r="AY213" s="10"/>
      <c r="AZ213" s="32"/>
      <c r="BA213" s="11"/>
      <c r="BB213" s="10"/>
      <c r="BC213" s="32"/>
      <c r="BD213" s="11"/>
      <c r="BE213" s="10"/>
      <c r="BF213" s="32"/>
      <c r="BG213" s="11"/>
      <c r="BH213" s="10"/>
      <c r="BI213" s="32"/>
      <c r="BJ213" s="11"/>
      <c r="BL213" s="41"/>
    </row>
    <row r="214" spans="1:64">
      <c r="A214">
        <f t="shared" si="15"/>
        <v>169</v>
      </c>
      <c r="B214" s="151"/>
      <c r="C214" s="10"/>
      <c r="D214" s="32"/>
      <c r="E214" s="11"/>
      <c r="F214" s="10"/>
      <c r="G214" s="32"/>
      <c r="H214" s="11"/>
      <c r="I214" s="10"/>
      <c r="J214" s="32"/>
      <c r="K214" s="11"/>
      <c r="L214" s="10"/>
      <c r="M214" s="32"/>
      <c r="N214" s="11"/>
      <c r="O214" s="10"/>
      <c r="P214" s="32"/>
      <c r="Q214" s="11"/>
      <c r="R214" s="10"/>
      <c r="S214" s="32"/>
      <c r="T214" s="11"/>
      <c r="U214" s="10"/>
      <c r="V214" s="32"/>
      <c r="W214" s="11"/>
      <c r="X214" s="10"/>
      <c r="Y214" s="32"/>
      <c r="Z214" s="11"/>
      <c r="AA214" s="10"/>
      <c r="AB214" s="32"/>
      <c r="AC214" s="11"/>
      <c r="AD214" s="10"/>
      <c r="AE214" s="32"/>
      <c r="AF214" s="11"/>
      <c r="AG214" s="10"/>
      <c r="AH214" s="32"/>
      <c r="AI214" s="11"/>
      <c r="AJ214" s="10"/>
      <c r="AK214" s="32"/>
      <c r="AL214" s="11"/>
      <c r="AM214" s="10"/>
      <c r="AN214" s="32"/>
      <c r="AO214" s="11"/>
      <c r="AP214" s="10"/>
      <c r="AQ214" s="32"/>
      <c r="AR214" s="11"/>
      <c r="AS214" s="10"/>
      <c r="AT214" s="32"/>
      <c r="AU214" s="11"/>
      <c r="AV214" s="10"/>
      <c r="AW214" s="32"/>
      <c r="AX214" s="11"/>
      <c r="AY214" s="10"/>
      <c r="AZ214" s="32"/>
      <c r="BA214" s="11"/>
      <c r="BB214" s="10"/>
      <c r="BC214" s="32"/>
      <c r="BD214" s="11"/>
      <c r="BE214" s="10"/>
      <c r="BF214" s="32"/>
      <c r="BG214" s="11"/>
      <c r="BH214" s="10"/>
      <c r="BI214" s="32"/>
      <c r="BJ214" s="11"/>
      <c r="BL214" s="41"/>
    </row>
    <row r="215" spans="1:64">
      <c r="A215">
        <f t="shared" si="15"/>
        <v>170</v>
      </c>
      <c r="B215" s="151"/>
      <c r="C215" s="10"/>
      <c r="D215" s="32"/>
      <c r="E215" s="11"/>
      <c r="F215" s="10"/>
      <c r="G215" s="32"/>
      <c r="H215" s="11"/>
      <c r="I215" s="10"/>
      <c r="J215" s="32"/>
      <c r="K215" s="11"/>
      <c r="L215" s="10"/>
      <c r="M215" s="32"/>
      <c r="N215" s="11"/>
      <c r="O215" s="10"/>
      <c r="P215" s="32"/>
      <c r="Q215" s="11"/>
      <c r="R215" s="10"/>
      <c r="S215" s="32"/>
      <c r="T215" s="11"/>
      <c r="U215" s="10"/>
      <c r="V215" s="32"/>
      <c r="W215" s="11"/>
      <c r="X215" s="10"/>
      <c r="Y215" s="32"/>
      <c r="Z215" s="11"/>
      <c r="AA215" s="10"/>
      <c r="AB215" s="32"/>
      <c r="AC215" s="11"/>
      <c r="AD215" s="10"/>
      <c r="AE215" s="32"/>
      <c r="AF215" s="11"/>
      <c r="AG215" s="10"/>
      <c r="AH215" s="32"/>
      <c r="AI215" s="11"/>
      <c r="AJ215" s="10"/>
      <c r="AK215" s="32"/>
      <c r="AL215" s="11"/>
      <c r="AM215" s="10"/>
      <c r="AN215" s="32"/>
      <c r="AO215" s="11"/>
      <c r="AP215" s="10"/>
      <c r="AQ215" s="32"/>
      <c r="AR215" s="11"/>
      <c r="AS215" s="10"/>
      <c r="AT215" s="32"/>
      <c r="AU215" s="11"/>
      <c r="AV215" s="10"/>
      <c r="AW215" s="32"/>
      <c r="AX215" s="11"/>
      <c r="AY215" s="10"/>
      <c r="AZ215" s="32"/>
      <c r="BA215" s="11"/>
      <c r="BB215" s="10"/>
      <c r="BC215" s="32"/>
      <c r="BD215" s="11"/>
      <c r="BE215" s="10"/>
      <c r="BF215" s="32"/>
      <c r="BG215" s="11"/>
      <c r="BH215" s="10"/>
      <c r="BI215" s="32"/>
      <c r="BJ215" s="11"/>
      <c r="BL215" s="41"/>
    </row>
    <row r="216" spans="1:64">
      <c r="A216">
        <f t="shared" si="15"/>
        <v>171</v>
      </c>
      <c r="B216" s="151"/>
      <c r="C216" s="10"/>
      <c r="D216" s="32"/>
      <c r="E216" s="11"/>
      <c r="F216" s="10"/>
      <c r="G216" s="32"/>
      <c r="H216" s="11"/>
      <c r="I216" s="10"/>
      <c r="J216" s="32"/>
      <c r="K216" s="11"/>
      <c r="L216" s="10"/>
      <c r="M216" s="32"/>
      <c r="N216" s="11"/>
      <c r="O216" s="10"/>
      <c r="P216" s="32"/>
      <c r="Q216" s="11"/>
      <c r="R216" s="10"/>
      <c r="S216" s="32"/>
      <c r="T216" s="11"/>
      <c r="U216" s="10"/>
      <c r="V216" s="32"/>
      <c r="W216" s="11"/>
      <c r="X216" s="10"/>
      <c r="Y216" s="32"/>
      <c r="Z216" s="11"/>
      <c r="AA216" s="10"/>
      <c r="AB216" s="32"/>
      <c r="AC216" s="11"/>
      <c r="AD216" s="10"/>
      <c r="AE216" s="32"/>
      <c r="AF216" s="11"/>
      <c r="AG216" s="10"/>
      <c r="AH216" s="32"/>
      <c r="AI216" s="11"/>
      <c r="AJ216" s="10"/>
      <c r="AK216" s="32"/>
      <c r="AL216" s="11"/>
      <c r="AM216" s="10"/>
      <c r="AN216" s="32"/>
      <c r="AO216" s="11"/>
      <c r="AP216" s="10"/>
      <c r="AQ216" s="32"/>
      <c r="AR216" s="11"/>
      <c r="AS216" s="10"/>
      <c r="AT216" s="32"/>
      <c r="AU216" s="11"/>
      <c r="AV216" s="10"/>
      <c r="AW216" s="32"/>
      <c r="AX216" s="11"/>
      <c r="AY216" s="10"/>
      <c r="AZ216" s="32"/>
      <c r="BA216" s="11"/>
      <c r="BB216" s="10"/>
      <c r="BC216" s="32"/>
      <c r="BD216" s="11"/>
      <c r="BE216" s="10"/>
      <c r="BF216" s="32"/>
      <c r="BG216" s="11"/>
      <c r="BH216" s="10"/>
      <c r="BI216" s="32"/>
      <c r="BJ216" s="11"/>
      <c r="BL216" s="41"/>
    </row>
    <row r="217" spans="1:64">
      <c r="A217">
        <f t="shared" si="15"/>
        <v>172</v>
      </c>
      <c r="B217" s="151"/>
      <c r="C217" s="10"/>
      <c r="D217" s="32"/>
      <c r="E217" s="11"/>
      <c r="F217" s="10"/>
      <c r="G217" s="32"/>
      <c r="H217" s="11"/>
      <c r="I217" s="10"/>
      <c r="J217" s="32"/>
      <c r="K217" s="11"/>
      <c r="L217" s="10"/>
      <c r="M217" s="32"/>
      <c r="N217" s="11"/>
      <c r="O217" s="10"/>
      <c r="P217" s="32"/>
      <c r="Q217" s="11"/>
      <c r="R217" s="10"/>
      <c r="S217" s="32"/>
      <c r="T217" s="11"/>
      <c r="U217" s="10"/>
      <c r="V217" s="32"/>
      <c r="W217" s="11"/>
      <c r="X217" s="10"/>
      <c r="Y217" s="32"/>
      <c r="Z217" s="11"/>
      <c r="AA217" s="10"/>
      <c r="AB217" s="32"/>
      <c r="AC217" s="11"/>
      <c r="AD217" s="10"/>
      <c r="AE217" s="32"/>
      <c r="AF217" s="11"/>
      <c r="AG217" s="10"/>
      <c r="AH217" s="32"/>
      <c r="AI217" s="11"/>
      <c r="AJ217" s="10"/>
      <c r="AK217" s="32"/>
      <c r="AL217" s="11"/>
      <c r="AM217" s="10"/>
      <c r="AN217" s="32"/>
      <c r="AO217" s="11"/>
      <c r="AP217" s="10"/>
      <c r="AQ217" s="32"/>
      <c r="AR217" s="11"/>
      <c r="AS217" s="10"/>
      <c r="AT217" s="32"/>
      <c r="AU217" s="11"/>
      <c r="AV217" s="10"/>
      <c r="AW217" s="32"/>
      <c r="AX217" s="11"/>
      <c r="AY217" s="10"/>
      <c r="AZ217" s="32"/>
      <c r="BA217" s="11"/>
      <c r="BB217" s="10"/>
      <c r="BC217" s="32"/>
      <c r="BD217" s="11"/>
      <c r="BE217" s="10"/>
      <c r="BF217" s="32"/>
      <c r="BG217" s="11"/>
      <c r="BH217" s="10"/>
      <c r="BI217" s="32"/>
      <c r="BJ217" s="11"/>
      <c r="BL217" s="41"/>
    </row>
    <row r="218" spans="1:64">
      <c r="A218">
        <f t="shared" si="15"/>
        <v>173</v>
      </c>
      <c r="B218" s="151"/>
      <c r="C218" s="10"/>
      <c r="D218" s="32"/>
      <c r="E218" s="11"/>
      <c r="F218" s="10"/>
      <c r="G218" s="32"/>
      <c r="H218" s="11"/>
      <c r="I218" s="10"/>
      <c r="J218" s="32"/>
      <c r="K218" s="11"/>
      <c r="L218" s="10"/>
      <c r="M218" s="32"/>
      <c r="N218" s="11"/>
      <c r="O218" s="10"/>
      <c r="P218" s="32"/>
      <c r="Q218" s="11"/>
      <c r="R218" s="10"/>
      <c r="S218" s="32"/>
      <c r="T218" s="11"/>
      <c r="U218" s="10"/>
      <c r="V218" s="32"/>
      <c r="W218" s="11"/>
      <c r="X218" s="10"/>
      <c r="Y218" s="32"/>
      <c r="Z218" s="11"/>
      <c r="AA218" s="10"/>
      <c r="AB218" s="32"/>
      <c r="AC218" s="11"/>
      <c r="AD218" s="10"/>
      <c r="AE218" s="32"/>
      <c r="AF218" s="11"/>
      <c r="AG218" s="10"/>
      <c r="AH218" s="32"/>
      <c r="AI218" s="11"/>
      <c r="AJ218" s="10"/>
      <c r="AK218" s="32"/>
      <c r="AL218" s="11"/>
      <c r="AM218" s="10"/>
      <c r="AN218" s="32"/>
      <c r="AO218" s="11"/>
      <c r="AP218" s="10"/>
      <c r="AQ218" s="32"/>
      <c r="AR218" s="11"/>
      <c r="AS218" s="10"/>
      <c r="AT218" s="32"/>
      <c r="AU218" s="11"/>
      <c r="AV218" s="10"/>
      <c r="AW218" s="32"/>
      <c r="AX218" s="11"/>
      <c r="AY218" s="10"/>
      <c r="AZ218" s="32"/>
      <c r="BA218" s="11"/>
      <c r="BB218" s="10"/>
      <c r="BC218" s="32"/>
      <c r="BD218" s="11"/>
      <c r="BE218" s="10"/>
      <c r="BF218" s="32"/>
      <c r="BG218" s="11"/>
      <c r="BH218" s="10"/>
      <c r="BI218" s="32"/>
      <c r="BJ218" s="11"/>
      <c r="BL218" s="41"/>
    </row>
    <row r="219" spans="1:64">
      <c r="A219">
        <f t="shared" si="15"/>
        <v>174</v>
      </c>
      <c r="B219" s="151"/>
      <c r="C219" s="10"/>
      <c r="D219" s="32"/>
      <c r="E219" s="11"/>
      <c r="F219" s="10"/>
      <c r="G219" s="32"/>
      <c r="H219" s="11"/>
      <c r="I219" s="10"/>
      <c r="J219" s="32"/>
      <c r="K219" s="11"/>
      <c r="L219" s="10"/>
      <c r="M219" s="32"/>
      <c r="N219" s="11"/>
      <c r="O219" s="10"/>
      <c r="P219" s="32"/>
      <c r="Q219" s="11"/>
      <c r="R219" s="10"/>
      <c r="S219" s="32"/>
      <c r="T219" s="11"/>
      <c r="U219" s="10"/>
      <c r="V219" s="32"/>
      <c r="W219" s="11"/>
      <c r="X219" s="10"/>
      <c r="Y219" s="32"/>
      <c r="Z219" s="11"/>
      <c r="AA219" s="10"/>
      <c r="AB219" s="32"/>
      <c r="AC219" s="11"/>
      <c r="AD219" s="10"/>
      <c r="AE219" s="32"/>
      <c r="AF219" s="11"/>
      <c r="AG219" s="10"/>
      <c r="AH219" s="32"/>
      <c r="AI219" s="11"/>
      <c r="AJ219" s="10"/>
      <c r="AK219" s="32"/>
      <c r="AL219" s="11"/>
      <c r="AM219" s="10"/>
      <c r="AN219" s="32"/>
      <c r="AO219" s="11"/>
      <c r="AP219" s="10"/>
      <c r="AQ219" s="32"/>
      <c r="AR219" s="11"/>
      <c r="AS219" s="10"/>
      <c r="AT219" s="32"/>
      <c r="AU219" s="11"/>
      <c r="AV219" s="10"/>
      <c r="AW219" s="32"/>
      <c r="AX219" s="11"/>
      <c r="AY219" s="10"/>
      <c r="AZ219" s="32"/>
      <c r="BA219" s="11"/>
      <c r="BB219" s="10"/>
      <c r="BC219" s="32"/>
      <c r="BD219" s="11"/>
      <c r="BE219" s="10"/>
      <c r="BF219" s="32"/>
      <c r="BG219" s="11"/>
      <c r="BH219" s="10"/>
      <c r="BI219" s="32"/>
      <c r="BJ219" s="11"/>
      <c r="BL219" s="41"/>
    </row>
    <row r="220" spans="1:64">
      <c r="A220">
        <f t="shared" si="15"/>
        <v>175</v>
      </c>
      <c r="B220" s="151"/>
      <c r="C220" s="10"/>
      <c r="D220" s="32"/>
      <c r="E220" s="11"/>
      <c r="F220" s="10"/>
      <c r="G220" s="32"/>
      <c r="H220" s="11"/>
      <c r="I220" s="10"/>
      <c r="J220" s="32"/>
      <c r="K220" s="11"/>
      <c r="L220" s="10"/>
      <c r="M220" s="32"/>
      <c r="N220" s="11"/>
      <c r="O220" s="10"/>
      <c r="P220" s="32"/>
      <c r="Q220" s="11"/>
      <c r="R220" s="10"/>
      <c r="S220" s="32"/>
      <c r="T220" s="11"/>
      <c r="U220" s="10"/>
      <c r="V220" s="32"/>
      <c r="W220" s="11"/>
      <c r="X220" s="10"/>
      <c r="Y220" s="32"/>
      <c r="Z220" s="11"/>
      <c r="AA220" s="10"/>
      <c r="AB220" s="32"/>
      <c r="AC220" s="11"/>
      <c r="AD220" s="10"/>
      <c r="AE220" s="32"/>
      <c r="AF220" s="11"/>
      <c r="AG220" s="10"/>
      <c r="AH220" s="32"/>
      <c r="AI220" s="11"/>
      <c r="AJ220" s="10"/>
      <c r="AK220" s="32"/>
      <c r="AL220" s="11"/>
      <c r="AM220" s="10"/>
      <c r="AN220" s="32"/>
      <c r="AO220" s="11"/>
      <c r="AP220" s="10"/>
      <c r="AQ220" s="32"/>
      <c r="AR220" s="11"/>
      <c r="AS220" s="10"/>
      <c r="AT220" s="32"/>
      <c r="AU220" s="11"/>
      <c r="AV220" s="10"/>
      <c r="AW220" s="32"/>
      <c r="AX220" s="11"/>
      <c r="AY220" s="10"/>
      <c r="AZ220" s="32"/>
      <c r="BA220" s="11"/>
      <c r="BB220" s="10"/>
      <c r="BC220" s="32"/>
      <c r="BD220" s="11"/>
      <c r="BE220" s="10"/>
      <c r="BF220" s="32"/>
      <c r="BG220" s="11"/>
      <c r="BH220" s="10"/>
      <c r="BI220" s="32"/>
      <c r="BJ220" s="11"/>
      <c r="BL220" s="41"/>
    </row>
    <row r="221" spans="1:64">
      <c r="A221">
        <f t="shared" si="15"/>
        <v>176</v>
      </c>
      <c r="B221" s="151"/>
      <c r="C221" s="10"/>
      <c r="D221" s="32"/>
      <c r="E221" s="11"/>
      <c r="F221" s="10"/>
      <c r="G221" s="32"/>
      <c r="H221" s="11"/>
      <c r="I221" s="10"/>
      <c r="J221" s="32"/>
      <c r="K221" s="11"/>
      <c r="L221" s="10"/>
      <c r="M221" s="32"/>
      <c r="N221" s="11"/>
      <c r="O221" s="10"/>
      <c r="P221" s="32"/>
      <c r="Q221" s="11"/>
      <c r="R221" s="10"/>
      <c r="S221" s="32"/>
      <c r="T221" s="11"/>
      <c r="U221" s="10"/>
      <c r="V221" s="32"/>
      <c r="W221" s="11"/>
      <c r="X221" s="10"/>
      <c r="Y221" s="32"/>
      <c r="Z221" s="11"/>
      <c r="AA221" s="10"/>
      <c r="AB221" s="32"/>
      <c r="AC221" s="11"/>
      <c r="AD221" s="10"/>
      <c r="AE221" s="32"/>
      <c r="AF221" s="11"/>
      <c r="AG221" s="10"/>
      <c r="AH221" s="32"/>
      <c r="AI221" s="11"/>
      <c r="AJ221" s="10"/>
      <c r="AK221" s="32"/>
      <c r="AL221" s="11"/>
      <c r="AM221" s="10"/>
      <c r="AN221" s="32"/>
      <c r="AO221" s="11"/>
      <c r="AP221" s="10"/>
      <c r="AQ221" s="32"/>
      <c r="AR221" s="11"/>
      <c r="AS221" s="10"/>
      <c r="AT221" s="32"/>
      <c r="AU221" s="11"/>
      <c r="AV221" s="10"/>
      <c r="AW221" s="32"/>
      <c r="AX221" s="11"/>
      <c r="AY221" s="10"/>
      <c r="AZ221" s="32"/>
      <c r="BA221" s="11"/>
      <c r="BB221" s="10"/>
      <c r="BC221" s="32"/>
      <c r="BD221" s="11"/>
      <c r="BE221" s="10"/>
      <c r="BF221" s="32"/>
      <c r="BG221" s="11"/>
      <c r="BH221" s="10"/>
      <c r="BI221" s="32"/>
      <c r="BJ221" s="11"/>
      <c r="BL221" s="41"/>
    </row>
    <row r="222" spans="1:64">
      <c r="A222">
        <f t="shared" si="15"/>
        <v>177</v>
      </c>
      <c r="B222" s="151"/>
      <c r="C222" s="10"/>
      <c r="D222" s="32"/>
      <c r="E222" s="11"/>
      <c r="F222" s="10"/>
      <c r="G222" s="32"/>
      <c r="H222" s="11"/>
      <c r="I222" s="10"/>
      <c r="J222" s="32"/>
      <c r="K222" s="11"/>
      <c r="L222" s="10"/>
      <c r="M222" s="32"/>
      <c r="N222" s="11"/>
      <c r="O222" s="10"/>
      <c r="P222" s="32"/>
      <c r="Q222" s="11"/>
      <c r="R222" s="10"/>
      <c r="S222" s="32"/>
      <c r="T222" s="11"/>
      <c r="U222" s="10"/>
      <c r="V222" s="32"/>
      <c r="W222" s="11"/>
      <c r="X222" s="10"/>
      <c r="Y222" s="32"/>
      <c r="Z222" s="11"/>
      <c r="AA222" s="10"/>
      <c r="AB222" s="32"/>
      <c r="AC222" s="11"/>
      <c r="AD222" s="10"/>
      <c r="AE222" s="32"/>
      <c r="AF222" s="11"/>
      <c r="AG222" s="10"/>
      <c r="AH222" s="32"/>
      <c r="AI222" s="11"/>
      <c r="AJ222" s="10"/>
      <c r="AK222" s="32"/>
      <c r="AL222" s="11"/>
      <c r="AM222" s="10"/>
      <c r="AN222" s="32"/>
      <c r="AO222" s="11"/>
      <c r="AP222" s="10"/>
      <c r="AQ222" s="32"/>
      <c r="AR222" s="11"/>
      <c r="AS222" s="10"/>
      <c r="AT222" s="32"/>
      <c r="AU222" s="11"/>
      <c r="AV222" s="10"/>
      <c r="AW222" s="32"/>
      <c r="AX222" s="11"/>
      <c r="AY222" s="10"/>
      <c r="AZ222" s="32"/>
      <c r="BA222" s="11"/>
      <c r="BB222" s="10"/>
      <c r="BC222" s="32"/>
      <c r="BD222" s="11"/>
      <c r="BE222" s="10"/>
      <c r="BF222" s="32"/>
      <c r="BG222" s="11"/>
      <c r="BH222" s="10"/>
      <c r="BI222" s="32"/>
      <c r="BJ222" s="11"/>
      <c r="BK222" s="28"/>
      <c r="BL222" s="41"/>
    </row>
    <row r="223" spans="1:64">
      <c r="A223">
        <f t="shared" si="15"/>
        <v>178</v>
      </c>
      <c r="B223" s="151"/>
      <c r="C223" s="10"/>
      <c r="D223" s="32"/>
      <c r="E223" s="11"/>
      <c r="F223" s="10"/>
      <c r="G223" s="32"/>
      <c r="H223" s="11"/>
      <c r="I223" s="10"/>
      <c r="J223" s="32"/>
      <c r="K223" s="11"/>
      <c r="L223" s="10"/>
      <c r="M223" s="32"/>
      <c r="N223" s="11"/>
      <c r="O223" s="10"/>
      <c r="P223" s="32"/>
      <c r="Q223" s="11"/>
      <c r="R223" s="10"/>
      <c r="S223" s="32"/>
      <c r="T223" s="11"/>
      <c r="U223" s="10"/>
      <c r="V223" s="32"/>
      <c r="W223" s="11"/>
      <c r="X223" s="10"/>
      <c r="Y223" s="32"/>
      <c r="Z223" s="11"/>
      <c r="AA223" s="10"/>
      <c r="AB223" s="32"/>
      <c r="AC223" s="11"/>
      <c r="AD223" s="10"/>
      <c r="AE223" s="32"/>
      <c r="AF223" s="11"/>
      <c r="AG223" s="10"/>
      <c r="AH223" s="32"/>
      <c r="AI223" s="11"/>
      <c r="AJ223" s="10"/>
      <c r="AK223" s="32"/>
      <c r="AL223" s="11"/>
      <c r="AM223" s="10"/>
      <c r="AN223" s="32"/>
      <c r="AO223" s="11"/>
      <c r="AP223" s="10"/>
      <c r="AQ223" s="32"/>
      <c r="AR223" s="11"/>
      <c r="AS223" s="10"/>
      <c r="AT223" s="32"/>
      <c r="AU223" s="11"/>
      <c r="AV223" s="10"/>
      <c r="AW223" s="32"/>
      <c r="AX223" s="11"/>
      <c r="AY223" s="10"/>
      <c r="AZ223" s="32"/>
      <c r="BA223" s="11"/>
      <c r="BB223" s="10"/>
      <c r="BC223" s="32"/>
      <c r="BD223" s="11"/>
      <c r="BE223" s="10"/>
      <c r="BF223" s="32"/>
      <c r="BG223" s="11"/>
      <c r="BH223" s="10"/>
      <c r="BI223" s="32"/>
      <c r="BJ223" s="11"/>
      <c r="BK223" s="28"/>
      <c r="BL223" s="41"/>
    </row>
    <row r="224" spans="1:64">
      <c r="A224">
        <f t="shared" si="15"/>
        <v>179</v>
      </c>
      <c r="B224" s="151"/>
      <c r="C224" s="10"/>
      <c r="D224" s="32"/>
      <c r="E224" s="11"/>
      <c r="F224" s="10"/>
      <c r="G224" s="32"/>
      <c r="H224" s="11"/>
      <c r="I224" s="10"/>
      <c r="J224" s="32"/>
      <c r="K224" s="11"/>
      <c r="L224" s="10"/>
      <c r="M224" s="32"/>
      <c r="N224" s="11"/>
      <c r="O224" s="10"/>
      <c r="P224" s="32"/>
      <c r="Q224" s="11"/>
      <c r="R224" s="10"/>
      <c r="S224" s="32"/>
      <c r="T224" s="11"/>
      <c r="U224" s="10"/>
      <c r="V224" s="32"/>
      <c r="W224" s="11"/>
      <c r="X224" s="10"/>
      <c r="Y224" s="32"/>
      <c r="Z224" s="11"/>
      <c r="AA224" s="10"/>
      <c r="AB224" s="32"/>
      <c r="AC224" s="11"/>
      <c r="AD224" s="10"/>
      <c r="AE224" s="32"/>
      <c r="AF224" s="11"/>
      <c r="AG224" s="10"/>
      <c r="AH224" s="32"/>
      <c r="AI224" s="11"/>
      <c r="AJ224" s="10"/>
      <c r="AK224" s="32"/>
      <c r="AL224" s="11"/>
      <c r="AM224" s="10"/>
      <c r="AN224" s="32"/>
      <c r="AO224" s="11"/>
      <c r="AP224" s="10"/>
      <c r="AQ224" s="32"/>
      <c r="AR224" s="11"/>
      <c r="AS224" s="10"/>
      <c r="AT224" s="32"/>
      <c r="AU224" s="11"/>
      <c r="AV224" s="10"/>
      <c r="AW224" s="32"/>
      <c r="AX224" s="11"/>
      <c r="AY224" s="10"/>
      <c r="AZ224" s="32"/>
      <c r="BA224" s="11"/>
      <c r="BB224" s="10"/>
      <c r="BC224" s="32"/>
      <c r="BD224" s="11"/>
      <c r="BE224" s="10"/>
      <c r="BF224" s="32"/>
      <c r="BG224" s="11"/>
      <c r="BH224" s="10"/>
      <c r="BI224" s="32"/>
      <c r="BJ224" s="11"/>
      <c r="BK224" s="28"/>
      <c r="BL224" s="41"/>
    </row>
    <row r="225" spans="1:64">
      <c r="A225">
        <f t="shared" si="15"/>
        <v>180</v>
      </c>
      <c r="B225" s="151"/>
      <c r="C225" s="10"/>
      <c r="D225" s="32"/>
      <c r="E225" s="11"/>
      <c r="F225" s="10"/>
      <c r="G225" s="32"/>
      <c r="H225" s="11"/>
      <c r="I225" s="10"/>
      <c r="J225" s="32"/>
      <c r="K225" s="11"/>
      <c r="L225" s="10"/>
      <c r="M225" s="32"/>
      <c r="N225" s="11"/>
      <c r="O225" s="10"/>
      <c r="P225" s="32"/>
      <c r="Q225" s="11"/>
      <c r="R225" s="10"/>
      <c r="S225" s="32"/>
      <c r="T225" s="11"/>
      <c r="U225" s="10"/>
      <c r="V225" s="32"/>
      <c r="W225" s="11"/>
      <c r="X225" s="10"/>
      <c r="Y225" s="32"/>
      <c r="Z225" s="11"/>
      <c r="AA225" s="10"/>
      <c r="AB225" s="32"/>
      <c r="AC225" s="11"/>
      <c r="AD225" s="10"/>
      <c r="AE225" s="32"/>
      <c r="AF225" s="11"/>
      <c r="AG225" s="10"/>
      <c r="AH225" s="32"/>
      <c r="AI225" s="11"/>
      <c r="AJ225" s="10"/>
      <c r="AK225" s="32"/>
      <c r="AL225" s="11"/>
      <c r="AM225" s="10"/>
      <c r="AN225" s="32"/>
      <c r="AO225" s="11"/>
      <c r="AP225" s="10"/>
      <c r="AQ225" s="32"/>
      <c r="AR225" s="11"/>
      <c r="AS225" s="10"/>
      <c r="AT225" s="32"/>
      <c r="AU225" s="11"/>
      <c r="AV225" s="10"/>
      <c r="AW225" s="32"/>
      <c r="AX225" s="11"/>
      <c r="AY225" s="10"/>
      <c r="AZ225" s="32"/>
      <c r="BA225" s="11"/>
      <c r="BB225" s="10"/>
      <c r="BC225" s="32"/>
      <c r="BD225" s="11"/>
      <c r="BE225" s="10"/>
      <c r="BF225" s="32"/>
      <c r="BG225" s="11"/>
      <c r="BH225" s="10"/>
      <c r="BI225" s="32"/>
      <c r="BJ225" s="11"/>
      <c r="BK225" s="28"/>
      <c r="BL225" s="41"/>
    </row>
    <row r="226" spans="1:64">
      <c r="A226">
        <f t="shared" si="15"/>
        <v>181</v>
      </c>
      <c r="B226" s="151"/>
      <c r="C226" s="10"/>
      <c r="D226" s="32"/>
      <c r="E226" s="11"/>
      <c r="F226" s="10"/>
      <c r="G226" s="32"/>
      <c r="H226" s="11"/>
      <c r="I226" s="10"/>
      <c r="J226" s="32"/>
      <c r="K226" s="11"/>
      <c r="L226" s="10"/>
      <c r="M226" s="32"/>
      <c r="N226" s="11"/>
      <c r="O226" s="10"/>
      <c r="P226" s="32"/>
      <c r="Q226" s="11"/>
      <c r="R226" s="10"/>
      <c r="S226" s="32"/>
      <c r="T226" s="11"/>
      <c r="U226" s="10"/>
      <c r="V226" s="32"/>
      <c r="W226" s="11"/>
      <c r="X226" s="10"/>
      <c r="Y226" s="32"/>
      <c r="Z226" s="11"/>
      <c r="AA226" s="10"/>
      <c r="AB226" s="32"/>
      <c r="AC226" s="11"/>
      <c r="AD226" s="10"/>
      <c r="AE226" s="32"/>
      <c r="AF226" s="11"/>
      <c r="AG226" s="10"/>
      <c r="AH226" s="32"/>
      <c r="AI226" s="11"/>
      <c r="AJ226" s="10"/>
      <c r="AK226" s="32"/>
      <c r="AL226" s="11"/>
      <c r="AM226" s="10"/>
      <c r="AN226" s="32"/>
      <c r="AO226" s="11"/>
      <c r="AP226" s="10"/>
      <c r="AQ226" s="32"/>
      <c r="AR226" s="11"/>
      <c r="AS226" s="10"/>
      <c r="AT226" s="32"/>
      <c r="AU226" s="11"/>
      <c r="AV226" s="10"/>
      <c r="AW226" s="32"/>
      <c r="AX226" s="11"/>
      <c r="AY226" s="10"/>
      <c r="AZ226" s="32"/>
      <c r="BA226" s="11"/>
      <c r="BB226" s="10"/>
      <c r="BC226" s="32"/>
      <c r="BD226" s="11"/>
      <c r="BE226" s="10"/>
      <c r="BF226" s="32"/>
      <c r="BG226" s="11"/>
      <c r="BH226" s="10"/>
      <c r="BI226" s="32"/>
      <c r="BJ226" s="11"/>
      <c r="BK226" s="28"/>
      <c r="BL226" s="41"/>
    </row>
    <row r="227" spans="1:64">
      <c r="A227">
        <f t="shared" si="15"/>
        <v>182</v>
      </c>
      <c r="B227" s="151"/>
      <c r="C227" s="12"/>
      <c r="D227" s="36"/>
      <c r="E227" s="13"/>
      <c r="F227" s="12"/>
      <c r="G227" s="36"/>
      <c r="H227" s="13"/>
      <c r="I227" s="12"/>
      <c r="J227" s="36"/>
      <c r="K227" s="13"/>
      <c r="L227" s="12"/>
      <c r="M227" s="36"/>
      <c r="N227" s="13"/>
      <c r="O227" s="12"/>
      <c r="P227" s="36"/>
      <c r="Q227" s="13"/>
      <c r="R227" s="12"/>
      <c r="S227" s="36"/>
      <c r="T227" s="13"/>
      <c r="U227" s="12"/>
      <c r="V227" s="36"/>
      <c r="W227" s="13"/>
      <c r="X227" s="12"/>
      <c r="Y227" s="36"/>
      <c r="Z227" s="13"/>
      <c r="AA227" s="12"/>
      <c r="AB227" s="36"/>
      <c r="AC227" s="13"/>
      <c r="AD227" s="12"/>
      <c r="AE227" s="36"/>
      <c r="AF227" s="13"/>
      <c r="AG227" s="12"/>
      <c r="AH227" s="36"/>
      <c r="AI227" s="13"/>
      <c r="AJ227" s="12"/>
      <c r="AK227" s="36"/>
      <c r="AL227" s="13"/>
      <c r="AM227" s="12"/>
      <c r="AN227" s="36"/>
      <c r="AO227" s="13"/>
      <c r="AP227" s="12"/>
      <c r="AQ227" s="36"/>
      <c r="AR227" s="13"/>
      <c r="AS227" s="12"/>
      <c r="AT227" s="36"/>
      <c r="AU227" s="13"/>
      <c r="AV227" s="12"/>
      <c r="AW227" s="36"/>
      <c r="AX227" s="13"/>
      <c r="AY227" s="12"/>
      <c r="AZ227" s="36"/>
      <c r="BA227" s="13"/>
      <c r="BB227" s="12"/>
      <c r="BC227" s="36"/>
      <c r="BD227" s="13"/>
      <c r="BE227" s="12"/>
      <c r="BF227" s="36"/>
      <c r="BG227" s="13"/>
      <c r="BH227" s="12"/>
      <c r="BI227" s="36"/>
      <c r="BJ227" s="13"/>
      <c r="BK227" s="28"/>
      <c r="BL227" s="41"/>
    </row>
    <row r="228" spans="1:64">
      <c r="A228">
        <f t="shared" si="15"/>
        <v>183</v>
      </c>
      <c r="B228" s="151"/>
      <c r="C228" s="10"/>
      <c r="D228" s="32"/>
      <c r="E228" s="11"/>
      <c r="F228" s="10"/>
      <c r="G228" s="32"/>
      <c r="H228" s="11"/>
      <c r="I228" s="10"/>
      <c r="J228" s="32"/>
      <c r="K228" s="11"/>
      <c r="L228" s="10"/>
      <c r="M228" s="32"/>
      <c r="N228" s="11"/>
      <c r="O228" s="10"/>
      <c r="P228" s="32"/>
      <c r="Q228" s="11"/>
      <c r="R228" s="10"/>
      <c r="S228" s="32"/>
      <c r="T228" s="11"/>
      <c r="U228" s="10"/>
      <c r="V228" s="32"/>
      <c r="W228" s="11"/>
      <c r="X228" s="10"/>
      <c r="Y228" s="32"/>
      <c r="Z228" s="11"/>
      <c r="AA228" s="10"/>
      <c r="AB228" s="32"/>
      <c r="AC228" s="11"/>
      <c r="AD228" s="10"/>
      <c r="AE228" s="32"/>
      <c r="AF228" s="11"/>
      <c r="AG228" s="10"/>
      <c r="AH228" s="32"/>
      <c r="AI228" s="11"/>
      <c r="AJ228" s="10"/>
      <c r="AK228" s="32"/>
      <c r="AL228" s="11"/>
      <c r="AM228" s="10"/>
      <c r="AN228" s="32"/>
      <c r="AO228" s="11"/>
      <c r="AP228" s="10"/>
      <c r="AQ228" s="32"/>
      <c r="AR228" s="11"/>
      <c r="AS228" s="10"/>
      <c r="AT228" s="32"/>
      <c r="AU228" s="11"/>
      <c r="AV228" s="10"/>
      <c r="AW228" s="32"/>
      <c r="AX228" s="11"/>
      <c r="AY228" s="10"/>
      <c r="AZ228" s="32"/>
      <c r="BA228" s="11"/>
      <c r="BB228" s="10"/>
      <c r="BC228" s="32"/>
      <c r="BD228" s="11"/>
      <c r="BE228" s="10"/>
      <c r="BF228" s="32"/>
      <c r="BG228" s="11"/>
      <c r="BH228" s="10"/>
      <c r="BI228" s="32"/>
      <c r="BJ228" s="11"/>
      <c r="BK228" s="28"/>
      <c r="BL228" s="41"/>
    </row>
    <row r="229" spans="1:64">
      <c r="A229">
        <f t="shared" si="15"/>
        <v>184</v>
      </c>
      <c r="B229" s="151"/>
      <c r="C229" s="10"/>
      <c r="D229" s="32"/>
      <c r="E229" s="11"/>
      <c r="F229" s="10"/>
      <c r="G229" s="32"/>
      <c r="H229" s="11"/>
      <c r="I229" s="10"/>
      <c r="J229" s="32"/>
      <c r="K229" s="11"/>
      <c r="L229" s="10"/>
      <c r="M229" s="32"/>
      <c r="N229" s="11"/>
      <c r="O229" s="10"/>
      <c r="P229" s="32"/>
      <c r="Q229" s="11"/>
      <c r="R229" s="10"/>
      <c r="S229" s="32"/>
      <c r="T229" s="11"/>
      <c r="U229" s="10"/>
      <c r="V229" s="32"/>
      <c r="W229" s="11"/>
      <c r="X229" s="10"/>
      <c r="Y229" s="32"/>
      <c r="Z229" s="11"/>
      <c r="AA229" s="10"/>
      <c r="AB229" s="32"/>
      <c r="AC229" s="11"/>
      <c r="AD229" s="10"/>
      <c r="AE229" s="32"/>
      <c r="AF229" s="11"/>
      <c r="AG229" s="10"/>
      <c r="AH229" s="32"/>
      <c r="AI229" s="11"/>
      <c r="AJ229" s="10"/>
      <c r="AK229" s="32"/>
      <c r="AL229" s="11"/>
      <c r="AM229" s="10"/>
      <c r="AN229" s="32"/>
      <c r="AO229" s="11"/>
      <c r="AP229" s="10"/>
      <c r="AQ229" s="32"/>
      <c r="AR229" s="11"/>
      <c r="AS229" s="10"/>
      <c r="AT229" s="32"/>
      <c r="AU229" s="11"/>
      <c r="AV229" s="10"/>
      <c r="AW229" s="32"/>
      <c r="AX229" s="11"/>
      <c r="AY229" s="10"/>
      <c r="AZ229" s="32"/>
      <c r="BA229" s="11"/>
      <c r="BB229" s="10"/>
      <c r="BC229" s="32"/>
      <c r="BD229" s="11"/>
      <c r="BE229" s="10"/>
      <c r="BF229" s="32"/>
      <c r="BG229" s="11"/>
      <c r="BH229" s="10"/>
      <c r="BI229" s="32"/>
      <c r="BJ229" s="11"/>
      <c r="BK229" s="28"/>
      <c r="BL229" s="41"/>
    </row>
    <row r="230" spans="1:64">
      <c r="A230">
        <f t="shared" si="15"/>
        <v>185</v>
      </c>
      <c r="B230" s="151"/>
      <c r="C230" s="10"/>
      <c r="D230" s="32"/>
      <c r="E230" s="11"/>
      <c r="F230" s="10"/>
      <c r="G230" s="32"/>
      <c r="H230" s="11"/>
      <c r="I230" s="10"/>
      <c r="J230" s="32"/>
      <c r="K230" s="11"/>
      <c r="L230" s="10"/>
      <c r="M230" s="32"/>
      <c r="N230" s="11"/>
      <c r="O230" s="10"/>
      <c r="P230" s="32"/>
      <c r="Q230" s="11"/>
      <c r="R230" s="10"/>
      <c r="S230" s="32"/>
      <c r="T230" s="11"/>
      <c r="U230" s="10"/>
      <c r="V230" s="32"/>
      <c r="W230" s="11"/>
      <c r="X230" s="10"/>
      <c r="Y230" s="32"/>
      <c r="Z230" s="11"/>
      <c r="AA230" s="10"/>
      <c r="AB230" s="32"/>
      <c r="AC230" s="11"/>
      <c r="AD230" s="10"/>
      <c r="AE230" s="32"/>
      <c r="AF230" s="11"/>
      <c r="AG230" s="10"/>
      <c r="AH230" s="32"/>
      <c r="AI230" s="11"/>
      <c r="AJ230" s="10"/>
      <c r="AK230" s="32"/>
      <c r="AL230" s="11"/>
      <c r="AM230" s="10"/>
      <c r="AN230" s="32"/>
      <c r="AO230" s="11"/>
      <c r="AP230" s="10"/>
      <c r="AQ230" s="32"/>
      <c r="AR230" s="11"/>
      <c r="AS230" s="10"/>
      <c r="AT230" s="32"/>
      <c r="AU230" s="11"/>
      <c r="AV230" s="10"/>
      <c r="AW230" s="32"/>
      <c r="AX230" s="11"/>
      <c r="AY230" s="10"/>
      <c r="AZ230" s="32"/>
      <c r="BA230" s="11"/>
      <c r="BB230" s="10"/>
      <c r="BC230" s="32"/>
      <c r="BD230" s="11"/>
      <c r="BE230" s="10"/>
      <c r="BF230" s="32"/>
      <c r="BG230" s="11"/>
      <c r="BH230" s="10"/>
      <c r="BI230" s="32"/>
      <c r="BJ230" s="11"/>
      <c r="BL230" s="41"/>
    </row>
    <row r="231" spans="1:64">
      <c r="A231">
        <f t="shared" si="15"/>
        <v>186</v>
      </c>
      <c r="B231" s="151"/>
      <c r="C231" s="10"/>
      <c r="D231" s="32"/>
      <c r="E231" s="11"/>
      <c r="F231" s="10"/>
      <c r="G231" s="32"/>
      <c r="H231" s="11"/>
      <c r="I231" s="10"/>
      <c r="J231" s="32"/>
      <c r="K231" s="11"/>
      <c r="L231" s="10"/>
      <c r="M231" s="32"/>
      <c r="N231" s="11"/>
      <c r="O231" s="10"/>
      <c r="P231" s="32"/>
      <c r="Q231" s="11"/>
      <c r="R231" s="10"/>
      <c r="S231" s="32"/>
      <c r="T231" s="11"/>
      <c r="U231" s="10"/>
      <c r="V231" s="32"/>
      <c r="W231" s="11"/>
      <c r="X231" s="10"/>
      <c r="Y231" s="32"/>
      <c r="Z231" s="11"/>
      <c r="AA231" s="10"/>
      <c r="AB231" s="32"/>
      <c r="AC231" s="11"/>
      <c r="AD231" s="10"/>
      <c r="AE231" s="32"/>
      <c r="AF231" s="11"/>
      <c r="AG231" s="10"/>
      <c r="AH231" s="32"/>
      <c r="AI231" s="11"/>
      <c r="AJ231" s="10"/>
      <c r="AK231" s="32"/>
      <c r="AL231" s="11"/>
      <c r="AM231" s="10"/>
      <c r="AN231" s="32"/>
      <c r="AO231" s="11"/>
      <c r="AP231" s="10"/>
      <c r="AQ231" s="32"/>
      <c r="AR231" s="11"/>
      <c r="AS231" s="10"/>
      <c r="AT231" s="32"/>
      <c r="AU231" s="11"/>
      <c r="AV231" s="10"/>
      <c r="AW231" s="32"/>
      <c r="AX231" s="11"/>
      <c r="AY231" s="10"/>
      <c r="AZ231" s="32"/>
      <c r="BA231" s="11"/>
      <c r="BB231" s="10"/>
      <c r="BC231" s="32"/>
      <c r="BD231" s="11"/>
      <c r="BE231" s="10"/>
      <c r="BF231" s="32"/>
      <c r="BG231" s="11"/>
      <c r="BH231" s="10"/>
      <c r="BI231" s="32"/>
      <c r="BJ231" s="11"/>
      <c r="BL231" s="41"/>
    </row>
    <row r="232" spans="1:64">
      <c r="A232">
        <f t="shared" si="15"/>
        <v>187</v>
      </c>
      <c r="B232" s="151"/>
      <c r="C232" s="10"/>
      <c r="D232" s="32"/>
      <c r="E232" s="11"/>
      <c r="F232" s="10"/>
      <c r="G232" s="32"/>
      <c r="H232" s="11"/>
      <c r="I232" s="10"/>
      <c r="J232" s="32"/>
      <c r="K232" s="11"/>
      <c r="L232" s="10"/>
      <c r="M232" s="32"/>
      <c r="N232" s="11"/>
      <c r="O232" s="10"/>
      <c r="P232" s="32"/>
      <c r="Q232" s="11"/>
      <c r="R232" s="10"/>
      <c r="S232" s="32"/>
      <c r="T232" s="11"/>
      <c r="U232" s="10"/>
      <c r="V232" s="32"/>
      <c r="W232" s="11"/>
      <c r="X232" s="10"/>
      <c r="Y232" s="32"/>
      <c r="Z232" s="11"/>
      <c r="AA232" s="10"/>
      <c r="AB232" s="32"/>
      <c r="AC232" s="11"/>
      <c r="AD232" s="10"/>
      <c r="AE232" s="32"/>
      <c r="AF232" s="11"/>
      <c r="AG232" s="10"/>
      <c r="AH232" s="32"/>
      <c r="AI232" s="11"/>
      <c r="AJ232" s="10"/>
      <c r="AK232" s="32"/>
      <c r="AL232" s="11"/>
      <c r="AM232" s="10"/>
      <c r="AN232" s="32"/>
      <c r="AO232" s="11"/>
      <c r="AP232" s="10"/>
      <c r="AQ232" s="32"/>
      <c r="AR232" s="11"/>
      <c r="AS232" s="10"/>
      <c r="AT232" s="32"/>
      <c r="AU232" s="11"/>
      <c r="AV232" s="10"/>
      <c r="AW232" s="32"/>
      <c r="AX232" s="11"/>
      <c r="AY232" s="10"/>
      <c r="AZ232" s="32"/>
      <c r="BA232" s="11"/>
      <c r="BB232" s="10"/>
      <c r="BC232" s="32"/>
      <c r="BD232" s="11"/>
      <c r="BE232" s="10"/>
      <c r="BF232" s="32"/>
      <c r="BG232" s="11"/>
      <c r="BH232" s="10"/>
      <c r="BI232" s="32"/>
      <c r="BJ232" s="11"/>
      <c r="BL232" s="41"/>
    </row>
    <row r="233" spans="1:64">
      <c r="A233">
        <f t="shared" si="15"/>
        <v>188</v>
      </c>
      <c r="B233" s="151"/>
      <c r="C233" s="10"/>
      <c r="D233" s="32"/>
      <c r="E233" s="11"/>
      <c r="F233" s="10"/>
      <c r="G233" s="32"/>
      <c r="H233" s="11"/>
      <c r="I233" s="10"/>
      <c r="J233" s="32"/>
      <c r="K233" s="11"/>
      <c r="L233" s="10"/>
      <c r="M233" s="32"/>
      <c r="N233" s="11"/>
      <c r="O233" s="10"/>
      <c r="P233" s="32"/>
      <c r="Q233" s="11"/>
      <c r="R233" s="10"/>
      <c r="S233" s="32"/>
      <c r="T233" s="11"/>
      <c r="U233" s="10"/>
      <c r="V233" s="32"/>
      <c r="W233" s="11"/>
      <c r="X233" s="10"/>
      <c r="Y233" s="32"/>
      <c r="Z233" s="11"/>
      <c r="AA233" s="10"/>
      <c r="AB233" s="32"/>
      <c r="AC233" s="11"/>
      <c r="AD233" s="10"/>
      <c r="AE233" s="32"/>
      <c r="AF233" s="11"/>
      <c r="AG233" s="10"/>
      <c r="AH233" s="32"/>
      <c r="AI233" s="11"/>
      <c r="AJ233" s="10"/>
      <c r="AK233" s="32"/>
      <c r="AL233" s="11"/>
      <c r="AM233" s="10"/>
      <c r="AN233" s="32"/>
      <c r="AO233" s="11"/>
      <c r="AP233" s="10"/>
      <c r="AQ233" s="32"/>
      <c r="AR233" s="11"/>
      <c r="AS233" s="10"/>
      <c r="AT233" s="32"/>
      <c r="AU233" s="11"/>
      <c r="AV233" s="10"/>
      <c r="AW233" s="32"/>
      <c r="AX233" s="11"/>
      <c r="AY233" s="10"/>
      <c r="AZ233" s="32"/>
      <c r="BA233" s="11"/>
      <c r="BB233" s="10"/>
      <c r="BC233" s="32"/>
      <c r="BD233" s="11"/>
      <c r="BE233" s="10"/>
      <c r="BF233" s="32"/>
      <c r="BG233" s="11"/>
      <c r="BH233" s="10"/>
      <c r="BI233" s="32"/>
      <c r="BJ233" s="11"/>
      <c r="BL233" s="41"/>
    </row>
    <row r="234" spans="1:64">
      <c r="A234">
        <f t="shared" si="15"/>
        <v>189</v>
      </c>
      <c r="B234" s="151"/>
      <c r="C234" s="10"/>
      <c r="D234" s="32"/>
      <c r="E234" s="11"/>
      <c r="F234" s="10"/>
      <c r="G234" s="32"/>
      <c r="H234" s="11"/>
      <c r="I234" s="10"/>
      <c r="J234" s="32"/>
      <c r="K234" s="11"/>
      <c r="L234" s="10"/>
      <c r="M234" s="32"/>
      <c r="N234" s="11"/>
      <c r="O234" s="10"/>
      <c r="P234" s="32"/>
      <c r="Q234" s="11"/>
      <c r="R234" s="10"/>
      <c r="S234" s="32"/>
      <c r="T234" s="11"/>
      <c r="U234" s="10"/>
      <c r="V234" s="32"/>
      <c r="W234" s="11"/>
      <c r="X234" s="10"/>
      <c r="Y234" s="32"/>
      <c r="Z234" s="11"/>
      <c r="AA234" s="10"/>
      <c r="AB234" s="32"/>
      <c r="AC234" s="11"/>
      <c r="AD234" s="10"/>
      <c r="AE234" s="32"/>
      <c r="AF234" s="11"/>
      <c r="AG234" s="10"/>
      <c r="AH234" s="32"/>
      <c r="AI234" s="11"/>
      <c r="AJ234" s="10"/>
      <c r="AK234" s="32"/>
      <c r="AL234" s="11"/>
      <c r="AM234" s="10"/>
      <c r="AN234" s="32"/>
      <c r="AO234" s="11"/>
      <c r="AP234" s="10"/>
      <c r="AQ234" s="32"/>
      <c r="AR234" s="11"/>
      <c r="AS234" s="10"/>
      <c r="AT234" s="32"/>
      <c r="AU234" s="11"/>
      <c r="AV234" s="10"/>
      <c r="AW234" s="32"/>
      <c r="AX234" s="11"/>
      <c r="AY234" s="10"/>
      <c r="AZ234" s="32"/>
      <c r="BA234" s="11"/>
      <c r="BB234" s="10"/>
      <c r="BC234" s="32"/>
      <c r="BD234" s="11"/>
      <c r="BE234" s="10"/>
      <c r="BF234" s="32"/>
      <c r="BG234" s="11"/>
      <c r="BH234" s="10"/>
      <c r="BI234" s="32"/>
      <c r="BJ234" s="11"/>
      <c r="BL234" s="41"/>
    </row>
    <row r="235" spans="1:64">
      <c r="A235">
        <f t="shared" si="15"/>
        <v>190</v>
      </c>
      <c r="B235" s="151"/>
      <c r="C235" s="10"/>
      <c r="D235" s="32"/>
      <c r="E235" s="11"/>
      <c r="F235" s="10"/>
      <c r="G235" s="32"/>
      <c r="H235" s="11"/>
      <c r="I235" s="10"/>
      <c r="J235" s="32"/>
      <c r="K235" s="11"/>
      <c r="L235" s="10"/>
      <c r="M235" s="32"/>
      <c r="N235" s="11"/>
      <c r="O235" s="10"/>
      <c r="P235" s="32"/>
      <c r="Q235" s="11"/>
      <c r="R235" s="10"/>
      <c r="S235" s="32"/>
      <c r="T235" s="11"/>
      <c r="U235" s="10"/>
      <c r="V235" s="32"/>
      <c r="W235" s="11"/>
      <c r="X235" s="10"/>
      <c r="Y235" s="32"/>
      <c r="Z235" s="11"/>
      <c r="AA235" s="10"/>
      <c r="AB235" s="32"/>
      <c r="AC235" s="11"/>
      <c r="AD235" s="10"/>
      <c r="AE235" s="32"/>
      <c r="AF235" s="11"/>
      <c r="AG235" s="10"/>
      <c r="AH235" s="32"/>
      <c r="AI235" s="11"/>
      <c r="AJ235" s="10"/>
      <c r="AK235" s="32"/>
      <c r="AL235" s="11"/>
      <c r="AM235" s="10"/>
      <c r="AN235" s="32"/>
      <c r="AO235" s="11"/>
      <c r="AP235" s="10"/>
      <c r="AQ235" s="32"/>
      <c r="AR235" s="11"/>
      <c r="AS235" s="10"/>
      <c r="AT235" s="32"/>
      <c r="AU235" s="11"/>
      <c r="AV235" s="10"/>
      <c r="AW235" s="32"/>
      <c r="AX235" s="11"/>
      <c r="AY235" s="10"/>
      <c r="AZ235" s="32"/>
      <c r="BA235" s="11"/>
      <c r="BB235" s="10"/>
      <c r="BC235" s="32"/>
      <c r="BD235" s="11"/>
      <c r="BE235" s="10"/>
      <c r="BF235" s="32"/>
      <c r="BG235" s="11"/>
      <c r="BH235" s="10"/>
      <c r="BI235" s="32"/>
      <c r="BJ235" s="11"/>
      <c r="BL235" s="41"/>
    </row>
    <row r="236" spans="1:64">
      <c r="A236">
        <f t="shared" si="15"/>
        <v>191</v>
      </c>
      <c r="B236" s="151"/>
      <c r="C236" s="10"/>
      <c r="D236" s="32"/>
      <c r="E236" s="11"/>
      <c r="F236" s="10"/>
      <c r="G236" s="32"/>
      <c r="H236" s="11"/>
      <c r="I236" s="10"/>
      <c r="J236" s="32"/>
      <c r="K236" s="11"/>
      <c r="L236" s="10"/>
      <c r="M236" s="32"/>
      <c r="N236" s="11"/>
      <c r="O236" s="10"/>
      <c r="P236" s="32"/>
      <c r="Q236" s="11"/>
      <c r="R236" s="10"/>
      <c r="S236" s="32"/>
      <c r="T236" s="11"/>
      <c r="U236" s="10"/>
      <c r="V236" s="32"/>
      <c r="W236" s="11"/>
      <c r="X236" s="10"/>
      <c r="Y236" s="32"/>
      <c r="Z236" s="11"/>
      <c r="AA236" s="10"/>
      <c r="AB236" s="32"/>
      <c r="AC236" s="11"/>
      <c r="AD236" s="10"/>
      <c r="AE236" s="32"/>
      <c r="AF236" s="11"/>
      <c r="AG236" s="10"/>
      <c r="AH236" s="32"/>
      <c r="AI236" s="11"/>
      <c r="AJ236" s="10"/>
      <c r="AK236" s="32"/>
      <c r="AL236" s="11"/>
      <c r="AM236" s="10"/>
      <c r="AN236" s="32"/>
      <c r="AO236" s="11"/>
      <c r="AP236" s="10"/>
      <c r="AQ236" s="32"/>
      <c r="AR236" s="11"/>
      <c r="AS236" s="10"/>
      <c r="AT236" s="32"/>
      <c r="AU236" s="11"/>
      <c r="AV236" s="10"/>
      <c r="AW236" s="32"/>
      <c r="AX236" s="11"/>
      <c r="AY236" s="10"/>
      <c r="AZ236" s="32"/>
      <c r="BA236" s="11"/>
      <c r="BB236" s="10"/>
      <c r="BC236" s="32"/>
      <c r="BD236" s="11"/>
      <c r="BE236" s="10"/>
      <c r="BF236" s="32"/>
      <c r="BG236" s="11"/>
      <c r="BH236" s="10"/>
      <c r="BI236" s="32"/>
      <c r="BJ236" s="11"/>
      <c r="BK236" s="28"/>
      <c r="BL236" s="41"/>
    </row>
    <row r="237" spans="1:64">
      <c r="A237">
        <f t="shared" si="15"/>
        <v>192</v>
      </c>
      <c r="B237" s="151"/>
      <c r="C237" s="10"/>
      <c r="D237" s="32"/>
      <c r="E237" s="11"/>
      <c r="F237" s="10"/>
      <c r="G237" s="32"/>
      <c r="H237" s="11"/>
      <c r="I237" s="10"/>
      <c r="J237" s="32"/>
      <c r="K237" s="11"/>
      <c r="L237" s="10"/>
      <c r="M237" s="32"/>
      <c r="N237" s="11"/>
      <c r="O237" s="10"/>
      <c r="P237" s="32"/>
      <c r="Q237" s="11"/>
      <c r="R237" s="10"/>
      <c r="S237" s="32"/>
      <c r="T237" s="11"/>
      <c r="U237" s="10"/>
      <c r="V237" s="32"/>
      <c r="W237" s="11"/>
      <c r="X237" s="10"/>
      <c r="Y237" s="32"/>
      <c r="Z237" s="11"/>
      <c r="AA237" s="10"/>
      <c r="AB237" s="32"/>
      <c r="AC237" s="11"/>
      <c r="AD237" s="10"/>
      <c r="AE237" s="32"/>
      <c r="AF237" s="11"/>
      <c r="AG237" s="10"/>
      <c r="AH237" s="32"/>
      <c r="AI237" s="11"/>
      <c r="AJ237" s="10"/>
      <c r="AK237" s="32"/>
      <c r="AL237" s="11"/>
      <c r="AM237" s="10"/>
      <c r="AN237" s="32"/>
      <c r="AO237" s="11"/>
      <c r="AP237" s="10"/>
      <c r="AQ237" s="32"/>
      <c r="AR237" s="11"/>
      <c r="AS237" s="10"/>
      <c r="AT237" s="32"/>
      <c r="AU237" s="11"/>
      <c r="AV237" s="10"/>
      <c r="AW237" s="32"/>
      <c r="AX237" s="11"/>
      <c r="AY237" s="10"/>
      <c r="AZ237" s="32"/>
      <c r="BA237" s="11"/>
      <c r="BB237" s="10"/>
      <c r="BC237" s="32"/>
      <c r="BD237" s="11"/>
      <c r="BE237" s="10"/>
      <c r="BF237" s="32"/>
      <c r="BG237" s="11"/>
      <c r="BH237" s="10"/>
      <c r="BI237" s="32"/>
      <c r="BJ237" s="11"/>
      <c r="BL237" s="41"/>
    </row>
    <row r="238" spans="1:64">
      <c r="A238">
        <f t="shared" si="15"/>
        <v>193</v>
      </c>
      <c r="B238" s="151"/>
      <c r="C238" s="10"/>
      <c r="D238" s="32"/>
      <c r="E238" s="11"/>
      <c r="F238" s="10"/>
      <c r="G238" s="32"/>
      <c r="H238" s="11"/>
      <c r="I238" s="10"/>
      <c r="J238" s="32"/>
      <c r="K238" s="11"/>
      <c r="L238" s="10"/>
      <c r="M238" s="32"/>
      <c r="N238" s="11"/>
      <c r="O238" s="10"/>
      <c r="P238" s="32"/>
      <c r="Q238" s="11"/>
      <c r="R238" s="10"/>
      <c r="S238" s="32"/>
      <c r="T238" s="11"/>
      <c r="U238" s="10"/>
      <c r="V238" s="32"/>
      <c r="W238" s="11"/>
      <c r="X238" s="10"/>
      <c r="Y238" s="32"/>
      <c r="Z238" s="11"/>
      <c r="AA238" s="10"/>
      <c r="AB238" s="32"/>
      <c r="AC238" s="11"/>
      <c r="AD238" s="10"/>
      <c r="AE238" s="32"/>
      <c r="AF238" s="11"/>
      <c r="AG238" s="10"/>
      <c r="AH238" s="32"/>
      <c r="AI238" s="11"/>
      <c r="AJ238" s="10"/>
      <c r="AK238" s="32"/>
      <c r="AL238" s="11"/>
      <c r="AM238" s="10"/>
      <c r="AN238" s="32"/>
      <c r="AO238" s="11"/>
      <c r="AP238" s="10"/>
      <c r="AQ238" s="32"/>
      <c r="AR238" s="11"/>
      <c r="AS238" s="10"/>
      <c r="AT238" s="32"/>
      <c r="AU238" s="11"/>
      <c r="AV238" s="10"/>
      <c r="AW238" s="32"/>
      <c r="AX238" s="11"/>
      <c r="AY238" s="10"/>
      <c r="AZ238" s="32"/>
      <c r="BA238" s="11"/>
      <c r="BB238" s="10"/>
      <c r="BC238" s="32"/>
      <c r="BD238" s="11"/>
      <c r="BE238" s="10"/>
      <c r="BF238" s="32"/>
      <c r="BG238" s="11"/>
      <c r="BH238" s="10"/>
      <c r="BI238" s="32"/>
      <c r="BJ238" s="11"/>
      <c r="BL238" s="41"/>
    </row>
    <row r="239" spans="1:64">
      <c r="A239">
        <f t="shared" si="15"/>
        <v>194</v>
      </c>
      <c r="B239" s="151"/>
      <c r="C239" s="10"/>
      <c r="D239" s="32"/>
      <c r="E239" s="11"/>
      <c r="F239" s="10"/>
      <c r="G239" s="32"/>
      <c r="H239" s="11"/>
      <c r="I239" s="10"/>
      <c r="J239" s="32"/>
      <c r="K239" s="11"/>
      <c r="L239" s="10"/>
      <c r="M239" s="32"/>
      <c r="N239" s="11"/>
      <c r="O239" s="10"/>
      <c r="P239" s="32"/>
      <c r="Q239" s="11"/>
      <c r="R239" s="10"/>
      <c r="S239" s="32"/>
      <c r="T239" s="11"/>
      <c r="U239" s="10"/>
      <c r="V239" s="32"/>
      <c r="W239" s="11"/>
      <c r="X239" s="10"/>
      <c r="Y239" s="32"/>
      <c r="Z239" s="11"/>
      <c r="AA239" s="10"/>
      <c r="AB239" s="32"/>
      <c r="AC239" s="11"/>
      <c r="AD239" s="10"/>
      <c r="AE239" s="32"/>
      <c r="AF239" s="11"/>
      <c r="AG239" s="10"/>
      <c r="AH239" s="32"/>
      <c r="AI239" s="11"/>
      <c r="AJ239" s="10"/>
      <c r="AK239" s="32"/>
      <c r="AL239" s="11"/>
      <c r="AM239" s="10"/>
      <c r="AN239" s="32"/>
      <c r="AO239" s="11"/>
      <c r="AP239" s="10"/>
      <c r="AQ239" s="32"/>
      <c r="AR239" s="11"/>
      <c r="AS239" s="10"/>
      <c r="AT239" s="32"/>
      <c r="AU239" s="11"/>
      <c r="AV239" s="10"/>
      <c r="AW239" s="32"/>
      <c r="AX239" s="11"/>
      <c r="AY239" s="10"/>
      <c r="AZ239" s="32"/>
      <c r="BA239" s="11"/>
      <c r="BB239" s="10"/>
      <c r="BC239" s="32"/>
      <c r="BD239" s="11"/>
      <c r="BE239" s="10"/>
      <c r="BF239" s="32"/>
      <c r="BG239" s="11"/>
      <c r="BH239" s="10"/>
      <c r="BI239" s="32"/>
      <c r="BJ239" s="11"/>
    </row>
    <row r="240" spans="1:64">
      <c r="A240">
        <f t="shared" si="15"/>
        <v>195</v>
      </c>
      <c r="B240" s="151"/>
      <c r="C240" s="10"/>
      <c r="D240" s="32"/>
      <c r="E240" s="11"/>
      <c r="F240" s="10"/>
      <c r="G240" s="32"/>
      <c r="H240" s="11"/>
      <c r="I240" s="10"/>
      <c r="J240" s="32"/>
      <c r="K240" s="11"/>
      <c r="L240" s="10"/>
      <c r="M240" s="32"/>
      <c r="N240" s="11"/>
      <c r="O240" s="10"/>
      <c r="P240" s="32"/>
      <c r="Q240" s="11"/>
      <c r="R240" s="10"/>
      <c r="S240" s="32"/>
      <c r="T240" s="11"/>
      <c r="U240" s="10"/>
      <c r="V240" s="32"/>
      <c r="W240" s="11"/>
      <c r="X240" s="10"/>
      <c r="Y240" s="32"/>
      <c r="Z240" s="11"/>
      <c r="AA240" s="10"/>
      <c r="AB240" s="32"/>
      <c r="AC240" s="11"/>
      <c r="AD240" s="10"/>
      <c r="AE240" s="32"/>
      <c r="AF240" s="11"/>
      <c r="AG240" s="10"/>
      <c r="AH240" s="32"/>
      <c r="AI240" s="11"/>
      <c r="AJ240" s="10"/>
      <c r="AK240" s="32"/>
      <c r="AL240" s="11"/>
      <c r="AM240" s="10"/>
      <c r="AN240" s="32"/>
      <c r="AO240" s="11"/>
      <c r="AP240" s="10"/>
      <c r="AQ240" s="32"/>
      <c r="AR240" s="11"/>
      <c r="AS240" s="10"/>
      <c r="AT240" s="32"/>
      <c r="AU240" s="11"/>
      <c r="AV240" s="10"/>
      <c r="AW240" s="32"/>
      <c r="AX240" s="11"/>
      <c r="AY240" s="10"/>
      <c r="AZ240" s="32"/>
      <c r="BA240" s="11"/>
      <c r="BB240" s="10"/>
      <c r="BC240" s="32"/>
      <c r="BD240" s="11"/>
      <c r="BE240" s="10"/>
      <c r="BF240" s="32"/>
      <c r="BG240" s="11"/>
      <c r="BH240" s="10"/>
      <c r="BI240" s="32"/>
      <c r="BJ240" s="11"/>
    </row>
    <row r="241" spans="1:62">
      <c r="A241">
        <f t="shared" si="15"/>
        <v>196</v>
      </c>
      <c r="B241" s="151"/>
      <c r="C241" s="10"/>
      <c r="D241" s="32"/>
      <c r="E241" s="11"/>
      <c r="F241" s="10"/>
      <c r="G241" s="32"/>
      <c r="H241" s="11"/>
      <c r="I241" s="10"/>
      <c r="J241" s="32"/>
      <c r="K241" s="11"/>
      <c r="L241" s="10"/>
      <c r="M241" s="32"/>
      <c r="N241" s="11"/>
      <c r="O241" s="10"/>
      <c r="P241" s="32"/>
      <c r="Q241" s="11"/>
      <c r="R241" s="10"/>
      <c r="S241" s="32"/>
      <c r="T241" s="11"/>
      <c r="U241" s="10"/>
      <c r="V241" s="32"/>
      <c r="W241" s="11"/>
      <c r="X241" s="10"/>
      <c r="Y241" s="32"/>
      <c r="Z241" s="11"/>
      <c r="AA241" s="10"/>
      <c r="AB241" s="32"/>
      <c r="AC241" s="11"/>
      <c r="AD241" s="10"/>
      <c r="AE241" s="32"/>
      <c r="AF241" s="11"/>
      <c r="AG241" s="10"/>
      <c r="AH241" s="32"/>
      <c r="AI241" s="11"/>
      <c r="AJ241" s="10"/>
      <c r="AK241" s="32"/>
      <c r="AL241" s="11"/>
      <c r="AM241" s="10"/>
      <c r="AN241" s="32"/>
      <c r="AO241" s="11"/>
      <c r="AP241" s="10"/>
      <c r="AQ241" s="32"/>
      <c r="AR241" s="11"/>
      <c r="AS241" s="10"/>
      <c r="AT241" s="32"/>
      <c r="AU241" s="11"/>
      <c r="AV241" s="10"/>
      <c r="AW241" s="32"/>
      <c r="AX241" s="11"/>
      <c r="AY241" s="10"/>
      <c r="AZ241" s="32"/>
      <c r="BA241" s="11"/>
      <c r="BB241" s="10"/>
      <c r="BC241" s="32"/>
      <c r="BD241" s="11"/>
      <c r="BE241" s="10"/>
      <c r="BF241" s="32"/>
      <c r="BG241" s="11"/>
      <c r="BH241" s="10"/>
      <c r="BI241" s="32"/>
      <c r="BJ241" s="11"/>
    </row>
  </sheetData>
  <sortState xmlns:xlrd2="http://schemas.microsoft.com/office/spreadsheetml/2017/richdata2" ref="B5:G15">
    <sortCondition descending="1" ref="G5:G24"/>
  </sortState>
  <mergeCells count="21">
    <mergeCell ref="AS44:AU44"/>
    <mergeCell ref="AV44:AX44"/>
    <mergeCell ref="AY44:BA44"/>
    <mergeCell ref="BB44:BD44"/>
    <mergeCell ref="BE44:BG44"/>
    <mergeCell ref="BM45:BN45"/>
    <mergeCell ref="AJ44:AL44"/>
    <mergeCell ref="C44:E44"/>
    <mergeCell ref="F44:H44"/>
    <mergeCell ref="I44:K44"/>
    <mergeCell ref="L44:N44"/>
    <mergeCell ref="O44:Q44"/>
    <mergeCell ref="R44:T44"/>
    <mergeCell ref="U44:W44"/>
    <mergeCell ref="X44:Z44"/>
    <mergeCell ref="AA44:AC44"/>
    <mergeCell ref="AD44:AF44"/>
    <mergeCell ref="AG44:AI44"/>
    <mergeCell ref="BH44:BJ44"/>
    <mergeCell ref="AM44:AO44"/>
    <mergeCell ref="AP44:AR4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DAD8D-B9C5-4BC8-A3E0-5A3E6BA52AD6}">
  <sheetPr codeName="Hoja1"/>
  <dimension ref="A1:AV200"/>
  <sheetViews>
    <sheetView zoomScale="70" zoomScaleNormal="70" workbookViewId="0">
      <pane xSplit="8" ySplit="45" topLeftCell="I80" activePane="bottomRight" state="frozen"/>
      <selection pane="topRight" activeCell="I1" sqref="I1"/>
      <selection pane="bottomLeft" activeCell="A46" sqref="A46"/>
      <selection pane="bottomRight" activeCell="AO80" sqref="AO80:AP80"/>
    </sheetView>
  </sheetViews>
  <sheetFormatPr baseColWidth="10" defaultColWidth="10.85546875" defaultRowHeight="12.75"/>
  <cols>
    <col min="1" max="1" width="5.5703125" customWidth="1"/>
    <col min="2" max="2" width="14.85546875" customWidth="1"/>
    <col min="3" max="3" width="5.5703125" customWidth="1"/>
    <col min="4" max="4" width="5.28515625" customWidth="1"/>
    <col min="5" max="5" width="4.28515625" customWidth="1"/>
    <col min="6" max="6" width="4.5703125" customWidth="1"/>
    <col min="7" max="7" width="6.42578125" customWidth="1"/>
    <col min="8" max="8" width="3.85546875" customWidth="1"/>
    <col min="9" max="9" width="4.5703125" customWidth="1"/>
    <col min="10" max="25" width="3.85546875" customWidth="1"/>
    <col min="26" max="26" width="4.42578125" customWidth="1"/>
    <col min="27" max="29" width="3.85546875" customWidth="1"/>
    <col min="30" max="30" width="4.85546875" customWidth="1"/>
    <col min="31" max="40" width="3.85546875" customWidth="1"/>
    <col min="41" max="41" width="11.42578125" style="24"/>
    <col min="45" max="45" width="8.42578125" customWidth="1"/>
  </cols>
  <sheetData>
    <row r="1" spans="1:10">
      <c r="A1" s="5" t="s">
        <v>11</v>
      </c>
    </row>
    <row r="2" spans="1:10">
      <c r="A2" t="s">
        <v>10</v>
      </c>
    </row>
    <row r="3" spans="1:10" ht="13.5" thickBot="1">
      <c r="A3">
        <f>+GENERAL!B6</f>
        <v>12</v>
      </c>
      <c r="C3" s="41">
        <f>SUM(C5:C23)</f>
        <v>0</v>
      </c>
    </row>
    <row r="4" spans="1:10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</row>
    <row r="5" spans="1:10" ht="13.5" thickBot="1">
      <c r="A5" s="150">
        <v>1</v>
      </c>
      <c r="B5" s="23" t="s">
        <v>1</v>
      </c>
      <c r="C5" s="47">
        <f>+G$41</f>
        <v>141.5</v>
      </c>
      <c r="D5" s="49">
        <f>+H$42</f>
        <v>3.2948717948717952</v>
      </c>
      <c r="E5" s="45">
        <f>+H$41</f>
        <v>26</v>
      </c>
      <c r="F5" s="18">
        <f>+G$27</f>
        <v>80</v>
      </c>
      <c r="G5" s="200">
        <f t="shared" ref="G5:G23" si="0">IF(E5&lt;A$3/2,-1,1)*80+C5/1000+D5/1000000</f>
        <v>80.141503294871782</v>
      </c>
      <c r="J5" s="41"/>
    </row>
    <row r="6" spans="1:10" ht="13.5" thickBot="1">
      <c r="A6" s="150">
        <v>2</v>
      </c>
      <c r="B6" s="23" t="s">
        <v>62</v>
      </c>
      <c r="C6" s="47">
        <f>+AI$41</f>
        <v>19</v>
      </c>
      <c r="D6" s="49">
        <f>+AJ$42</f>
        <v>0.81818181818181823</v>
      </c>
      <c r="E6" s="45">
        <f>+AJ$41</f>
        <v>11</v>
      </c>
      <c r="F6" s="18">
        <f>+AI$27</f>
        <v>40</v>
      </c>
      <c r="G6" s="200">
        <f t="shared" si="0"/>
        <v>80.019000818181823</v>
      </c>
      <c r="J6" s="41"/>
    </row>
    <row r="7" spans="1:10" ht="13.5" thickBot="1">
      <c r="A7" s="150">
        <v>3</v>
      </c>
      <c r="B7" s="241" t="s">
        <v>131</v>
      </c>
      <c r="C7" s="47">
        <f>+AK$41</f>
        <v>9</v>
      </c>
      <c r="D7" s="49">
        <f>+AL$42</f>
        <v>0.3508771929824564</v>
      </c>
      <c r="E7" s="45">
        <f>+AL$41</f>
        <v>19</v>
      </c>
      <c r="F7" s="18">
        <f>+AK$27</f>
        <v>20</v>
      </c>
      <c r="G7" s="200">
        <f t="shared" si="0"/>
        <v>80.009000350877187</v>
      </c>
      <c r="J7" s="41"/>
    </row>
    <row r="8" spans="1:10" ht="13.5" thickBot="1">
      <c r="A8" s="150">
        <v>4</v>
      </c>
      <c r="B8" s="241" t="s">
        <v>220</v>
      </c>
      <c r="C8" s="44">
        <f>+E$41</f>
        <v>-2.5</v>
      </c>
      <c r="D8" s="49">
        <f>+F$42</f>
        <v>-1</v>
      </c>
      <c r="E8" s="45">
        <f>+F$41</f>
        <v>6</v>
      </c>
      <c r="F8" s="18">
        <f>+E$27</f>
        <v>10</v>
      </c>
      <c r="G8" s="200">
        <f t="shared" si="0"/>
        <v>79.997499000000005</v>
      </c>
      <c r="J8" s="41"/>
    </row>
    <row r="9" spans="1:10" ht="13.5" thickBot="1">
      <c r="A9" s="150">
        <v>5</v>
      </c>
      <c r="B9" s="241" t="s">
        <v>143</v>
      </c>
      <c r="C9" s="47">
        <f>+U$41</f>
        <v>-13.5</v>
      </c>
      <c r="D9" s="49">
        <f>+V$42</f>
        <v>-0.49206349206349181</v>
      </c>
      <c r="E9" s="45">
        <f>+V$41</f>
        <v>21</v>
      </c>
      <c r="F9" s="18">
        <f>+U$27</f>
        <v>5</v>
      </c>
      <c r="G9" s="200">
        <f t="shared" si="0"/>
        <v>79.986499507936514</v>
      </c>
      <c r="J9" s="41"/>
    </row>
    <row r="10" spans="1:10" ht="13.5" customHeight="1" thickBot="1">
      <c r="A10" s="150">
        <v>6</v>
      </c>
      <c r="B10" s="241" t="s">
        <v>144</v>
      </c>
      <c r="C10" s="47">
        <f>+AC$41</f>
        <v>-19</v>
      </c>
      <c r="D10" s="49">
        <f>+AD$42</f>
        <v>-6.6666666666666513E-2</v>
      </c>
      <c r="E10" s="45">
        <f>+AD$41</f>
        <v>20</v>
      </c>
      <c r="F10" s="18">
        <f>+AC$27</f>
        <v>0</v>
      </c>
      <c r="G10" s="200">
        <f t="shared" si="0"/>
        <v>79.980999933333322</v>
      </c>
      <c r="J10" s="41"/>
    </row>
    <row r="11" spans="1:10" ht="13.5" customHeight="1" thickBot="1">
      <c r="A11" s="150">
        <v>7</v>
      </c>
      <c r="B11" s="241" t="s">
        <v>132</v>
      </c>
      <c r="C11" s="47">
        <f>+Y$41</f>
        <v>-41</v>
      </c>
      <c r="D11" s="49">
        <f>+Z$42</f>
        <v>-3.0166666666666666</v>
      </c>
      <c r="E11" s="45">
        <f>+Z$41</f>
        <v>20</v>
      </c>
      <c r="F11" s="18">
        <f>+Y$27</f>
        <v>0</v>
      </c>
      <c r="G11" s="200">
        <f t="shared" si="0"/>
        <v>79.958996983333336</v>
      </c>
      <c r="J11" s="41"/>
    </row>
    <row r="12" spans="1:10" ht="13.5" customHeight="1" thickBot="1">
      <c r="A12" s="150">
        <v>8</v>
      </c>
      <c r="B12" s="23" t="s">
        <v>94</v>
      </c>
      <c r="C12" s="47">
        <f>+AG$41</f>
        <v>-38</v>
      </c>
      <c r="D12" s="49">
        <f>+AH$42</f>
        <v>-4.625</v>
      </c>
      <c r="E12" s="45">
        <f>+AH$41</f>
        <v>8</v>
      </c>
      <c r="F12" s="18">
        <f>+AG$27</f>
        <v>0</v>
      </c>
      <c r="G12" s="200">
        <f t="shared" si="0"/>
        <v>79.961995375000001</v>
      </c>
      <c r="J12" s="41"/>
    </row>
    <row r="13" spans="1:10" ht="13.5" customHeight="1" thickBot="1">
      <c r="A13" s="150">
        <v>9</v>
      </c>
      <c r="B13" s="23" t="s">
        <v>155</v>
      </c>
      <c r="C13" s="47">
        <f>+M$41</f>
        <v>5</v>
      </c>
      <c r="D13" s="49">
        <f>+N$42</f>
        <v>-2</v>
      </c>
      <c r="E13" s="45">
        <f>+N$41</f>
        <v>1</v>
      </c>
      <c r="F13" s="18">
        <f>+M$27</f>
        <v>0</v>
      </c>
      <c r="G13" s="200">
        <f t="shared" si="0"/>
        <v>-79.995001999999999</v>
      </c>
      <c r="J13" s="41"/>
    </row>
    <row r="14" spans="1:10" ht="13.5" customHeight="1" thickBot="1">
      <c r="A14" s="150">
        <v>10</v>
      </c>
      <c r="B14" s="23" t="s">
        <v>9</v>
      </c>
      <c r="C14" s="47">
        <f>+C$41</f>
        <v>4</v>
      </c>
      <c r="D14" s="50">
        <f>+D$42</f>
        <v>2</v>
      </c>
      <c r="E14" s="46">
        <f>+D$41</f>
        <v>1</v>
      </c>
      <c r="F14" s="18">
        <f>+C$27</f>
        <v>0</v>
      </c>
      <c r="G14" s="200">
        <f t="shared" si="0"/>
        <v>-79.995998</v>
      </c>
      <c r="J14" s="41"/>
    </row>
    <row r="15" spans="1:10" ht="13.5" customHeight="1" thickBot="1">
      <c r="A15" s="150">
        <v>11</v>
      </c>
      <c r="B15" s="241" t="s">
        <v>217</v>
      </c>
      <c r="C15" s="47">
        <f>+AM$41</f>
        <v>0</v>
      </c>
      <c r="D15" s="49">
        <f>+AN$42</f>
        <v>5</v>
      </c>
      <c r="E15" s="45">
        <f>+AN$41</f>
        <v>1</v>
      </c>
      <c r="F15" s="18">
        <f>+AM$27</f>
        <v>0</v>
      </c>
      <c r="G15" s="200">
        <f t="shared" si="0"/>
        <v>-79.999994999999998</v>
      </c>
      <c r="J15" s="41"/>
    </row>
    <row r="16" spans="1:10" ht="13.5" customHeight="1" thickBot="1">
      <c r="A16" s="150">
        <v>12</v>
      </c>
      <c r="B16" s="241" t="s">
        <v>208</v>
      </c>
      <c r="C16" s="47">
        <f>+S$41</f>
        <v>-2</v>
      </c>
      <c r="D16" s="49">
        <f>+T$42</f>
        <v>-0.33333333333333331</v>
      </c>
      <c r="E16" s="45">
        <f>+T$41</f>
        <v>3</v>
      </c>
      <c r="F16" s="18">
        <f>+S$27</f>
        <v>0</v>
      </c>
      <c r="G16" s="200">
        <f t="shared" si="0"/>
        <v>-80.002000333333328</v>
      </c>
      <c r="J16" s="41"/>
    </row>
    <row r="17" spans="1:40" ht="13.5" customHeight="1" thickBot="1">
      <c r="A17" s="150">
        <v>13</v>
      </c>
      <c r="B17" s="23" t="s">
        <v>210</v>
      </c>
      <c r="C17" s="47">
        <f>+Q$41</f>
        <v>-2</v>
      </c>
      <c r="D17" s="49">
        <f>+R$42</f>
        <v>-1</v>
      </c>
      <c r="E17" s="45">
        <f>+R$41</f>
        <v>2</v>
      </c>
      <c r="F17" s="18">
        <f>+Q$27</f>
        <v>0</v>
      </c>
      <c r="G17" s="200">
        <f t="shared" si="0"/>
        <v>-80.002000999999993</v>
      </c>
      <c r="J17" s="41"/>
    </row>
    <row r="18" spans="1:40" ht="13.5" customHeight="1" thickBot="1">
      <c r="A18" s="150">
        <v>14</v>
      </c>
      <c r="B18" s="241" t="s">
        <v>219</v>
      </c>
      <c r="C18" s="47">
        <f>+I$41</f>
        <v>-2.5</v>
      </c>
      <c r="D18" s="49">
        <f>+J$42</f>
        <v>1</v>
      </c>
      <c r="E18" s="45">
        <f>+J$41</f>
        <v>1</v>
      </c>
      <c r="F18" s="18">
        <f>+I$27</f>
        <v>0</v>
      </c>
      <c r="G18" s="200">
        <f t="shared" si="0"/>
        <v>-80.002499</v>
      </c>
      <c r="J18" s="41"/>
    </row>
    <row r="19" spans="1:40" ht="13.5" customHeight="1" thickBot="1">
      <c r="A19" s="150">
        <v>15</v>
      </c>
      <c r="B19" s="241" t="s">
        <v>142</v>
      </c>
      <c r="C19" s="47">
        <f>+W$41</f>
        <v>-3</v>
      </c>
      <c r="D19" s="49">
        <f>+X$42</f>
        <v>1.833333333333335</v>
      </c>
      <c r="E19" s="45">
        <f>+X$41</f>
        <v>2</v>
      </c>
      <c r="F19" s="18">
        <f>+W$27</f>
        <v>0</v>
      </c>
      <c r="G19" s="200">
        <f t="shared" si="0"/>
        <v>-80.002998166666671</v>
      </c>
      <c r="J19" s="41"/>
    </row>
    <row r="20" spans="1:40" ht="13.5" customHeight="1" thickBot="1">
      <c r="A20" s="150">
        <v>16</v>
      </c>
      <c r="B20" s="241" t="s">
        <v>218</v>
      </c>
      <c r="C20" s="47">
        <f>+O$41</f>
        <v>-10</v>
      </c>
      <c r="D20" s="49">
        <f>+P$42</f>
        <v>-11</v>
      </c>
      <c r="E20" s="45">
        <f>+P$41</f>
        <v>1</v>
      </c>
      <c r="F20" s="205">
        <f>+O$27</f>
        <v>0</v>
      </c>
      <c r="G20" s="200">
        <f t="shared" si="0"/>
        <v>-80.010011000000006</v>
      </c>
      <c r="J20" s="41"/>
    </row>
    <row r="21" spans="1:40" ht="13.5" customHeight="1" thickBot="1">
      <c r="A21" s="150">
        <v>17</v>
      </c>
      <c r="B21" s="241" t="s">
        <v>43</v>
      </c>
      <c r="C21" s="47">
        <f>+K$41</f>
        <v>-10</v>
      </c>
      <c r="D21" s="49">
        <f>+L$42</f>
        <v>-18</v>
      </c>
      <c r="E21" s="45">
        <f>+L$41</f>
        <v>1</v>
      </c>
      <c r="F21" s="18">
        <f>+K$27</f>
        <v>0</v>
      </c>
      <c r="G21" s="200">
        <f t="shared" si="0"/>
        <v>-80.010018000000002</v>
      </c>
      <c r="J21" s="41"/>
    </row>
    <row r="22" spans="1:40" ht="13.5" thickBot="1">
      <c r="A22" s="150">
        <v>18</v>
      </c>
      <c r="B22" s="241" t="s">
        <v>242</v>
      </c>
      <c r="C22" s="47">
        <f>+AA$41</f>
        <v>-16</v>
      </c>
      <c r="D22" s="49">
        <f>+AB$42</f>
        <v>-10</v>
      </c>
      <c r="E22" s="45">
        <f>+AB$41</f>
        <v>2</v>
      </c>
      <c r="F22" s="18">
        <f>+AA$27</f>
        <v>0</v>
      </c>
      <c r="G22" s="200">
        <f t="shared" si="0"/>
        <v>-80.016010000000009</v>
      </c>
      <c r="J22" s="41"/>
    </row>
    <row r="23" spans="1:40" ht="13.5" thickBot="1">
      <c r="A23" s="150">
        <v>19</v>
      </c>
      <c r="B23" s="241" t="s">
        <v>159</v>
      </c>
      <c r="C23" s="47">
        <f>+AE$41</f>
        <v>-19</v>
      </c>
      <c r="D23" s="49">
        <f>+AF$42</f>
        <v>-7.666666666666667</v>
      </c>
      <c r="E23" s="45">
        <f>+AF$41</f>
        <v>3</v>
      </c>
      <c r="F23" s="18">
        <f>+AE$27</f>
        <v>0</v>
      </c>
      <c r="G23" s="200">
        <f t="shared" si="0"/>
        <v>-80.019007666666667</v>
      </c>
      <c r="J23" s="41"/>
    </row>
    <row r="24" spans="1:40">
      <c r="A24" s="16"/>
      <c r="J24" s="41"/>
    </row>
    <row r="25" spans="1:40">
      <c r="A25" s="16"/>
    </row>
    <row r="27" spans="1:40" ht="12.75" hidden="1" customHeight="1">
      <c r="B27" t="s">
        <v>12</v>
      </c>
      <c r="C27">
        <f>+C28*C29</f>
        <v>0</v>
      </c>
      <c r="D27">
        <f t="shared" ref="D27:AN27" si="1">+D28*D29</f>
        <v>1</v>
      </c>
      <c r="E27">
        <f t="shared" si="1"/>
        <v>10</v>
      </c>
      <c r="F27">
        <f t="shared" si="1"/>
        <v>6</v>
      </c>
      <c r="G27">
        <f t="shared" si="1"/>
        <v>80</v>
      </c>
      <c r="H27">
        <f t="shared" si="1"/>
        <v>26</v>
      </c>
      <c r="I27">
        <f t="shared" si="1"/>
        <v>0</v>
      </c>
      <c r="J27">
        <f t="shared" si="1"/>
        <v>1</v>
      </c>
      <c r="K27">
        <f t="shared" si="1"/>
        <v>0</v>
      </c>
      <c r="L27">
        <f t="shared" si="1"/>
        <v>1</v>
      </c>
      <c r="M27">
        <f t="shared" si="1"/>
        <v>0</v>
      </c>
      <c r="N27">
        <f t="shared" si="1"/>
        <v>1</v>
      </c>
      <c r="O27">
        <f t="shared" si="1"/>
        <v>0</v>
      </c>
      <c r="P27">
        <f t="shared" si="1"/>
        <v>1</v>
      </c>
      <c r="Q27">
        <f t="shared" si="1"/>
        <v>0</v>
      </c>
      <c r="R27">
        <f t="shared" si="1"/>
        <v>2</v>
      </c>
      <c r="S27">
        <f t="shared" si="1"/>
        <v>0</v>
      </c>
      <c r="T27">
        <f t="shared" si="1"/>
        <v>3</v>
      </c>
      <c r="U27">
        <f t="shared" si="1"/>
        <v>5</v>
      </c>
      <c r="V27">
        <f t="shared" si="1"/>
        <v>21</v>
      </c>
      <c r="W27">
        <f t="shared" si="1"/>
        <v>0</v>
      </c>
      <c r="X27">
        <f t="shared" si="1"/>
        <v>2</v>
      </c>
      <c r="Y27">
        <f t="shared" si="1"/>
        <v>0</v>
      </c>
      <c r="Z27">
        <f t="shared" si="1"/>
        <v>20</v>
      </c>
      <c r="AA27">
        <f t="shared" si="1"/>
        <v>0</v>
      </c>
      <c r="AB27">
        <f t="shared" si="1"/>
        <v>2</v>
      </c>
      <c r="AC27">
        <f t="shared" si="1"/>
        <v>0</v>
      </c>
      <c r="AD27">
        <f t="shared" si="1"/>
        <v>20</v>
      </c>
      <c r="AE27">
        <f t="shared" si="1"/>
        <v>0</v>
      </c>
      <c r="AF27">
        <f t="shared" si="1"/>
        <v>3</v>
      </c>
      <c r="AG27">
        <f t="shared" si="1"/>
        <v>0</v>
      </c>
      <c r="AH27">
        <f t="shared" si="1"/>
        <v>8</v>
      </c>
      <c r="AI27">
        <f t="shared" si="1"/>
        <v>40</v>
      </c>
      <c r="AJ27">
        <f t="shared" si="1"/>
        <v>11</v>
      </c>
      <c r="AK27">
        <f t="shared" si="1"/>
        <v>20</v>
      </c>
      <c r="AL27">
        <f t="shared" si="1"/>
        <v>19</v>
      </c>
      <c r="AM27">
        <f t="shared" si="1"/>
        <v>0</v>
      </c>
      <c r="AN27">
        <f t="shared" si="1"/>
        <v>1</v>
      </c>
    </row>
    <row r="28" spans="1:40" ht="12.75" hidden="1" customHeight="1">
      <c r="C28">
        <f>IF($B40&gt;3,1,0)</f>
        <v>1</v>
      </c>
      <c r="D28">
        <f>IF($B40&gt;3,1,0)</f>
        <v>1</v>
      </c>
      <c r="E28">
        <f t="shared" ref="E28:AN28" si="2">IF($B40&gt;3,1,0)</f>
        <v>1</v>
      </c>
      <c r="F28">
        <f t="shared" si="2"/>
        <v>1</v>
      </c>
      <c r="G28">
        <f t="shared" si="2"/>
        <v>1</v>
      </c>
      <c r="H28">
        <f t="shared" si="2"/>
        <v>1</v>
      </c>
      <c r="I28">
        <f t="shared" si="2"/>
        <v>1</v>
      </c>
      <c r="J28">
        <f t="shared" si="2"/>
        <v>1</v>
      </c>
      <c r="K28">
        <f t="shared" si="2"/>
        <v>1</v>
      </c>
      <c r="L28">
        <f t="shared" si="2"/>
        <v>1</v>
      </c>
      <c r="M28">
        <f t="shared" si="2"/>
        <v>1</v>
      </c>
      <c r="N28">
        <f t="shared" si="2"/>
        <v>1</v>
      </c>
      <c r="O28">
        <f t="shared" si="2"/>
        <v>1</v>
      </c>
      <c r="P28">
        <f t="shared" si="2"/>
        <v>1</v>
      </c>
      <c r="Q28">
        <f t="shared" si="2"/>
        <v>1</v>
      </c>
      <c r="R28">
        <f t="shared" si="2"/>
        <v>1</v>
      </c>
      <c r="S28">
        <f t="shared" si="2"/>
        <v>1</v>
      </c>
      <c r="T28">
        <f t="shared" si="2"/>
        <v>1</v>
      </c>
      <c r="U28">
        <f t="shared" si="2"/>
        <v>1</v>
      </c>
      <c r="V28">
        <f t="shared" si="2"/>
        <v>1</v>
      </c>
      <c r="W28">
        <f t="shared" si="2"/>
        <v>1</v>
      </c>
      <c r="X28">
        <f t="shared" si="2"/>
        <v>1</v>
      </c>
      <c r="Y28">
        <f t="shared" si="2"/>
        <v>1</v>
      </c>
      <c r="Z28">
        <f t="shared" si="2"/>
        <v>1</v>
      </c>
      <c r="AA28">
        <f t="shared" si="2"/>
        <v>1</v>
      </c>
      <c r="AB28">
        <f t="shared" si="2"/>
        <v>1</v>
      </c>
      <c r="AC28">
        <f t="shared" si="2"/>
        <v>1</v>
      </c>
      <c r="AD28">
        <f t="shared" si="2"/>
        <v>1</v>
      </c>
      <c r="AE28">
        <f t="shared" si="2"/>
        <v>1</v>
      </c>
      <c r="AF28">
        <f t="shared" si="2"/>
        <v>1</v>
      </c>
      <c r="AG28">
        <f t="shared" si="2"/>
        <v>1</v>
      </c>
      <c r="AH28">
        <f t="shared" si="2"/>
        <v>1</v>
      </c>
      <c r="AI28">
        <f t="shared" si="2"/>
        <v>1</v>
      </c>
      <c r="AJ28">
        <f t="shared" si="2"/>
        <v>1</v>
      </c>
      <c r="AK28">
        <f t="shared" si="2"/>
        <v>1</v>
      </c>
      <c r="AL28">
        <f t="shared" si="2"/>
        <v>1</v>
      </c>
      <c r="AM28">
        <f t="shared" si="2"/>
        <v>1</v>
      </c>
      <c r="AN28">
        <f t="shared" si="2"/>
        <v>1</v>
      </c>
    </row>
    <row r="29" spans="1:40" ht="12.75" hidden="1" customHeight="1">
      <c r="C29">
        <f>MAX(C30:C34)</f>
        <v>0</v>
      </c>
      <c r="D29">
        <f>+D41</f>
        <v>1</v>
      </c>
      <c r="E29">
        <f>MAX(E30:E34)</f>
        <v>10</v>
      </c>
      <c r="F29">
        <f>+F41</f>
        <v>6</v>
      </c>
      <c r="G29">
        <f>MAX(G30:G34)</f>
        <v>80</v>
      </c>
      <c r="H29">
        <f>+H41</f>
        <v>26</v>
      </c>
      <c r="I29">
        <f>MAX(I30:I34)</f>
        <v>0</v>
      </c>
      <c r="J29">
        <f>+J41</f>
        <v>1</v>
      </c>
      <c r="K29">
        <f>MAX(K30:K34)</f>
        <v>0</v>
      </c>
      <c r="L29">
        <f>+L41</f>
        <v>1</v>
      </c>
      <c r="M29">
        <f>MAX(M30:M34)</f>
        <v>0</v>
      </c>
      <c r="N29">
        <f>+N41</f>
        <v>1</v>
      </c>
      <c r="O29">
        <f>MAX(O30:O34)</f>
        <v>0</v>
      </c>
      <c r="P29">
        <f>+P41</f>
        <v>1</v>
      </c>
      <c r="Q29">
        <f>MAX(Q30:Q34)</f>
        <v>0</v>
      </c>
      <c r="R29">
        <f>+R41</f>
        <v>2</v>
      </c>
      <c r="S29">
        <f>MAX(S30:S34)</f>
        <v>0</v>
      </c>
      <c r="T29">
        <f>+T41</f>
        <v>3</v>
      </c>
      <c r="U29">
        <f>MAX(U30:U34)</f>
        <v>5</v>
      </c>
      <c r="V29">
        <f>+V41</f>
        <v>21</v>
      </c>
      <c r="W29">
        <f>MAX(W30:W34)</f>
        <v>0</v>
      </c>
      <c r="X29">
        <f>+X41</f>
        <v>2</v>
      </c>
      <c r="Y29">
        <f>MAX(Y30:Y34)</f>
        <v>0</v>
      </c>
      <c r="Z29">
        <f>+Z41</f>
        <v>20</v>
      </c>
      <c r="AA29">
        <f>MAX(AA30:AA34)</f>
        <v>0</v>
      </c>
      <c r="AB29">
        <f>+AB41</f>
        <v>2</v>
      </c>
      <c r="AC29">
        <f>MAX(AC30:AC34)</f>
        <v>0</v>
      </c>
      <c r="AD29">
        <f>+AD41</f>
        <v>20</v>
      </c>
      <c r="AE29">
        <f>MAX(AE30:AE34)</f>
        <v>0</v>
      </c>
      <c r="AF29">
        <f>+AF41</f>
        <v>3</v>
      </c>
      <c r="AG29">
        <f>MAX(AG30:AG34)</f>
        <v>0</v>
      </c>
      <c r="AH29">
        <f>+AH41</f>
        <v>8</v>
      </c>
      <c r="AI29">
        <f>MAX(AI30:AI34)</f>
        <v>40</v>
      </c>
      <c r="AJ29">
        <f>+AJ41</f>
        <v>11</v>
      </c>
      <c r="AK29">
        <f>MAX(AK30:AK34)</f>
        <v>20</v>
      </c>
      <c r="AL29">
        <f>+AL41</f>
        <v>19</v>
      </c>
      <c r="AM29">
        <f>MAX(AM30:AM34)</f>
        <v>0</v>
      </c>
      <c r="AN29">
        <f>+AN41</f>
        <v>1</v>
      </c>
    </row>
    <row r="30" spans="1:40" ht="12.75" hidden="1" customHeight="1">
      <c r="C30">
        <f>IF(C$35=5,5,0)</f>
        <v>0</v>
      </c>
      <c r="E30">
        <f>IF(E$35=5,5,0)</f>
        <v>0</v>
      </c>
      <c r="G30">
        <f>IF(G$35=5,5,0)</f>
        <v>0</v>
      </c>
      <c r="I30">
        <f>IF(I$35=5,5,0)</f>
        <v>0</v>
      </c>
      <c r="K30">
        <f>IF(K$35=5,5,0)</f>
        <v>0</v>
      </c>
      <c r="M30">
        <f>IF(M$35=5,5,0)</f>
        <v>0</v>
      </c>
      <c r="O30">
        <f>IF(O$35=5,5,0)</f>
        <v>0</v>
      </c>
      <c r="Q30">
        <f>IF(Q$35=5,5,0)</f>
        <v>0</v>
      </c>
      <c r="S30">
        <f>IF(S$35=5,5,0)</f>
        <v>0</v>
      </c>
      <c r="U30">
        <f>IF(U$35=5,5,0)</f>
        <v>5</v>
      </c>
      <c r="W30">
        <f>IF(W$35=5,5,0)</f>
        <v>0</v>
      </c>
      <c r="Y30">
        <f>IF(Y$35=5,5,0)</f>
        <v>0</v>
      </c>
      <c r="AA30">
        <f>IF(AA$35=5,5,0)</f>
        <v>0</v>
      </c>
      <c r="AC30">
        <f>IF(AC$35=5,5,0)</f>
        <v>0</v>
      </c>
      <c r="AE30">
        <f>IF(AE$35=5,5,0)</f>
        <v>0</v>
      </c>
      <c r="AG30">
        <f>IF(AG$35=5,5,0)</f>
        <v>0</v>
      </c>
      <c r="AI30">
        <f>IF(AI$35=5,5,0)</f>
        <v>0</v>
      </c>
      <c r="AK30">
        <f>IF(AK$35=5,5,0)</f>
        <v>0</v>
      </c>
      <c r="AM30">
        <f>IF(AM$35=5,5,0)</f>
        <v>0</v>
      </c>
    </row>
    <row r="31" spans="1:40" ht="12.75" hidden="1" customHeight="1">
      <c r="C31">
        <f>IF(C$35=4,10,0)</f>
        <v>0</v>
      </c>
      <c r="E31">
        <f>IF(E$35=4,10,0)</f>
        <v>10</v>
      </c>
      <c r="G31">
        <f>IF(G$35=4,10,0)</f>
        <v>0</v>
      </c>
      <c r="I31">
        <f>IF(I$35=4,10,0)</f>
        <v>0</v>
      </c>
      <c r="K31">
        <f>IF(K$35=4,10,0)</f>
        <v>0</v>
      </c>
      <c r="M31">
        <f>IF(M$35=4,10,0)</f>
        <v>0</v>
      </c>
      <c r="O31">
        <f>IF(O$35=4,10,0)</f>
        <v>0</v>
      </c>
      <c r="Q31">
        <f>IF(Q$35=4,10,0)</f>
        <v>0</v>
      </c>
      <c r="S31">
        <f>IF(S$35=4,10,0)</f>
        <v>0</v>
      </c>
      <c r="U31">
        <f>IF(U$35=4,10,0)</f>
        <v>0</v>
      </c>
      <c r="W31">
        <f>IF(W$35=4,10,0)</f>
        <v>0</v>
      </c>
      <c r="Y31">
        <f>IF(Y$35=4,10,0)</f>
        <v>0</v>
      </c>
      <c r="AA31">
        <f>IF(AA$35=4,10,0)</f>
        <v>0</v>
      </c>
      <c r="AC31">
        <f>IF(AC$35=4,10,0)</f>
        <v>0</v>
      </c>
      <c r="AE31">
        <f>IF(AE$35=4,10,0)</f>
        <v>0</v>
      </c>
      <c r="AG31">
        <f>IF(AG$35=4,10,0)</f>
        <v>0</v>
      </c>
      <c r="AI31">
        <f>IF(AI$35=4,10,0)</f>
        <v>0</v>
      </c>
      <c r="AK31">
        <f>IF(AK$35=4,10,0)</f>
        <v>0</v>
      </c>
      <c r="AM31">
        <f>IF(AM$35=4,10,0)</f>
        <v>0</v>
      </c>
    </row>
    <row r="32" spans="1:40" ht="12.75" hidden="1" customHeight="1">
      <c r="C32">
        <f>IF(C$35=3,20,0)</f>
        <v>0</v>
      </c>
      <c r="E32">
        <f>IF(E$35=3,20,0)</f>
        <v>0</v>
      </c>
      <c r="G32">
        <f>IF(G$35=3,20,0)</f>
        <v>0</v>
      </c>
      <c r="I32">
        <f>IF(I$35=3,20,0)</f>
        <v>0</v>
      </c>
      <c r="K32">
        <f>IF(K$35=3,20,0)</f>
        <v>0</v>
      </c>
      <c r="M32">
        <f>IF(M$35=3,20,0)</f>
        <v>0</v>
      </c>
      <c r="O32">
        <f>IF(O$35=3,20,0)</f>
        <v>0</v>
      </c>
      <c r="Q32">
        <f>IF(Q$35=3,20,0)</f>
        <v>0</v>
      </c>
      <c r="S32">
        <f>IF(S$35=3,20,0)</f>
        <v>0</v>
      </c>
      <c r="U32">
        <f>IF(U$35=3,20,0)</f>
        <v>0</v>
      </c>
      <c r="W32">
        <f>IF(W$35=3,20,0)</f>
        <v>0</v>
      </c>
      <c r="Y32">
        <f>IF(Y$35=3,20,0)</f>
        <v>0</v>
      </c>
      <c r="AA32">
        <f>IF(AA$35=3,20,0)</f>
        <v>0</v>
      </c>
      <c r="AC32">
        <f>IF(AC$35=3,20,0)</f>
        <v>0</v>
      </c>
      <c r="AE32">
        <f>IF(AE$35=3,20,0)</f>
        <v>0</v>
      </c>
      <c r="AG32">
        <f>IF(AG$35=3,20,0)</f>
        <v>0</v>
      </c>
      <c r="AI32">
        <f>IF(AI$35=3,20,0)</f>
        <v>0</v>
      </c>
      <c r="AK32">
        <f>IF(AK$35=3,20,0)</f>
        <v>20</v>
      </c>
      <c r="AM32">
        <f>IF(AM$35=3,20,0)</f>
        <v>0</v>
      </c>
    </row>
    <row r="33" spans="1:47" ht="12.75" hidden="1" customHeight="1">
      <c r="C33">
        <f>IF(C$35=2,40,0)</f>
        <v>0</v>
      </c>
      <c r="E33">
        <f>IF(E$35=2,40,0)</f>
        <v>0</v>
      </c>
      <c r="G33">
        <f>IF(G$35=2,40,0)</f>
        <v>0</v>
      </c>
      <c r="I33">
        <f>IF(I$35=2,40,0)</f>
        <v>0</v>
      </c>
      <c r="K33">
        <f>IF(K$35=2,40,0)</f>
        <v>0</v>
      </c>
      <c r="M33">
        <f>IF(M$35=2,40,0)</f>
        <v>0</v>
      </c>
      <c r="O33">
        <f>IF(O$35=2,40,0)</f>
        <v>0</v>
      </c>
      <c r="Q33">
        <f>IF(Q$35=2,40,0)</f>
        <v>0</v>
      </c>
      <c r="S33">
        <f>IF(S$35=2,40,0)</f>
        <v>0</v>
      </c>
      <c r="U33">
        <f>IF(U$35=2,40,0)</f>
        <v>0</v>
      </c>
      <c r="W33">
        <f>IF(W$35=2,40,0)</f>
        <v>0</v>
      </c>
      <c r="Y33">
        <f>IF(Y$35=2,40,0)</f>
        <v>0</v>
      </c>
      <c r="AA33">
        <f>IF(AA$35=2,40,0)</f>
        <v>0</v>
      </c>
      <c r="AC33">
        <f>IF(AC$35=2,40,0)</f>
        <v>0</v>
      </c>
      <c r="AE33">
        <f>IF(AE$35=2,40,0)</f>
        <v>0</v>
      </c>
      <c r="AG33">
        <f>IF(AG$35=2,40,0)</f>
        <v>0</v>
      </c>
      <c r="AI33">
        <f>IF(AI$35=2,40,0)</f>
        <v>40</v>
      </c>
      <c r="AK33">
        <f>IF(AK$35=2,40,0)</f>
        <v>0</v>
      </c>
      <c r="AM33">
        <f>IF(AM$35=2,40,0)</f>
        <v>0</v>
      </c>
    </row>
    <row r="34" spans="1:47" ht="12.75" hidden="1" customHeight="1">
      <c r="C34">
        <f>IF(C$35=1,80,0)</f>
        <v>0</v>
      </c>
      <c r="E34">
        <f>IF(E$35=1,80,0)</f>
        <v>0</v>
      </c>
      <c r="G34">
        <f>IF(G$35=1,80,0)</f>
        <v>80</v>
      </c>
      <c r="I34">
        <f>IF(I$35=1,80,0)</f>
        <v>0</v>
      </c>
      <c r="K34">
        <f>IF(K$35=1,80,0)</f>
        <v>0</v>
      </c>
      <c r="M34">
        <f>IF(M$35=1,80,0)</f>
        <v>0</v>
      </c>
      <c r="O34">
        <f>IF(O$35=1,80,0)</f>
        <v>0</v>
      </c>
      <c r="Q34">
        <f>IF(Q$35=1,80,0)</f>
        <v>0</v>
      </c>
      <c r="S34">
        <f>IF(S$35=1,80,0)</f>
        <v>0</v>
      </c>
      <c r="U34">
        <f>IF(U$35=1,80,0)</f>
        <v>0</v>
      </c>
      <c r="W34">
        <f>IF(W$35=1,80,0)</f>
        <v>0</v>
      </c>
      <c r="Y34">
        <f>IF(Y$35=1,80,0)</f>
        <v>0</v>
      </c>
      <c r="AA34">
        <f>IF(AA$35=1,80,0)</f>
        <v>0</v>
      </c>
      <c r="AC34">
        <f>IF(AC$35=1,80,0)</f>
        <v>0</v>
      </c>
      <c r="AE34">
        <f>IF(AE$35=1,80,0)</f>
        <v>0</v>
      </c>
      <c r="AG34">
        <f>IF(AG$35=1,80,0)</f>
        <v>0</v>
      </c>
      <c r="AI34">
        <f>IF(AI$35=1,80,0)</f>
        <v>0</v>
      </c>
      <c r="AK34">
        <f>IF(AK$35=1,80,0)</f>
        <v>0</v>
      </c>
      <c r="AM34">
        <f>IF(AM$35=1,80,0)</f>
        <v>0</v>
      </c>
    </row>
    <row r="35" spans="1:47" ht="12.75" hidden="1" customHeight="1">
      <c r="C35">
        <f>RANK(C36,$C36:$BG36)*C40</f>
        <v>0</v>
      </c>
      <c r="E35">
        <f>RANK(E36,$C36:$BG36)*E40</f>
        <v>4</v>
      </c>
      <c r="G35">
        <f>RANK(G36,$C36:$BG36)*G40</f>
        <v>1</v>
      </c>
      <c r="I35">
        <f>RANK(I36,$C36:$BG36)*I40</f>
        <v>0</v>
      </c>
      <c r="K35">
        <f>RANK(K36,$C36:$BG36)*K40</f>
        <v>0</v>
      </c>
      <c r="M35">
        <f>RANK(M36,$C36:$BG36)*M40</f>
        <v>0</v>
      </c>
      <c r="O35">
        <f>RANK(O36,$C36:$BG36)*O40</f>
        <v>0</v>
      </c>
      <c r="Q35">
        <f>RANK(Q36,$C36:$BG36)*Q40</f>
        <v>0</v>
      </c>
      <c r="S35">
        <f>RANK(S36,$C36:$BG36)*S40</f>
        <v>0</v>
      </c>
      <c r="U35">
        <f>RANK(U36,$C36:$BG36)*U40</f>
        <v>5</v>
      </c>
      <c r="W35">
        <f>RANK(W36,$C36:$BG36)*W40</f>
        <v>0</v>
      </c>
      <c r="Y35">
        <f>RANK(Y36,$C36:$BG36)*Y40</f>
        <v>8</v>
      </c>
      <c r="AA35">
        <f>RANK(AA36,$C36:$BG36)*AA40</f>
        <v>0</v>
      </c>
      <c r="AC35">
        <f>RANK(AC36,$C36:$BG36)*AC40</f>
        <v>6</v>
      </c>
      <c r="AE35">
        <f>RANK(AE36,$C36:$BG36)*AE40</f>
        <v>0</v>
      </c>
      <c r="AG35">
        <f>RANK(AG36,$C36:$BG36)*AG40</f>
        <v>7</v>
      </c>
      <c r="AI35">
        <f>RANK(AI36,$C36:$BG36)*AI40</f>
        <v>2</v>
      </c>
      <c r="AK35">
        <f>RANK(AK36,$C36:$BG36)*AK40</f>
        <v>3</v>
      </c>
      <c r="AM35">
        <f>RANK(AM36,$C36:$BG36)*AM40</f>
        <v>0</v>
      </c>
    </row>
    <row r="36" spans="1:47" ht="12.75" hidden="1" customHeight="1">
      <c r="C36">
        <f>SUM(C37:C39)</f>
        <v>-999795</v>
      </c>
      <c r="E36">
        <f>SUM(E37:E39)</f>
        <v>-2596.5</v>
      </c>
      <c r="G36">
        <f>SUM(G37:G39)</f>
        <v>141996.98717948719</v>
      </c>
      <c r="I36">
        <f>SUM(I37:I39)</f>
        <v>-999901.5</v>
      </c>
      <c r="K36">
        <f>SUM(K37:K39)</f>
        <v>-1001809</v>
      </c>
      <c r="M36">
        <f>SUM(M37:M39)</f>
        <v>-1000194</v>
      </c>
      <c r="O36">
        <f>SUM(O37:O39)</f>
        <v>-1001109</v>
      </c>
      <c r="Q36">
        <f>SUM(Q37:Q39)</f>
        <v>-1000100</v>
      </c>
      <c r="S36">
        <f>SUM(S37:S39)</f>
        <v>-1000032.3333333334</v>
      </c>
      <c r="U36">
        <f>SUM(U37:U39)</f>
        <v>-13541.70634920635</v>
      </c>
      <c r="W36">
        <f>SUM(W37:W39)</f>
        <v>-999817.66666666663</v>
      </c>
      <c r="Y36">
        <f>SUM(Y37:Y39)</f>
        <v>-41322.666666666664</v>
      </c>
      <c r="AA36">
        <f>SUM(AA37:AA39)</f>
        <v>-1001014</v>
      </c>
      <c r="AC36">
        <f>SUM(AC37:AC39)</f>
        <v>-19005.666666666668</v>
      </c>
      <c r="AE36">
        <f>SUM(AE37:AE39)</f>
        <v>-1000782.6666666666</v>
      </c>
      <c r="AG36">
        <f>SUM(AG37:AG39)</f>
        <v>-38492.5</v>
      </c>
      <c r="AI36">
        <f>SUM(AI37:AI39)</f>
        <v>19111.81818181818</v>
      </c>
      <c r="AK36">
        <f>SUM(AK37:AK39)</f>
        <v>9063.0877192982462</v>
      </c>
      <c r="AM36">
        <f>SUM(AM37:AM39)</f>
        <v>-999499</v>
      </c>
    </row>
    <row r="37" spans="1:47" ht="12.75" hidden="1" customHeight="1">
      <c r="C37">
        <f>+D41</f>
        <v>1</v>
      </c>
      <c r="E37">
        <f>+F41</f>
        <v>6</v>
      </c>
      <c r="G37">
        <f>+H41</f>
        <v>26</v>
      </c>
      <c r="I37">
        <f>+J41</f>
        <v>1</v>
      </c>
      <c r="K37">
        <f>+L41</f>
        <v>1</v>
      </c>
      <c r="M37">
        <f>+N41</f>
        <v>1</v>
      </c>
      <c r="O37">
        <f>+P41</f>
        <v>1</v>
      </c>
      <c r="Q37">
        <f>+R41</f>
        <v>2</v>
      </c>
      <c r="S37">
        <f>+T41</f>
        <v>3</v>
      </c>
      <c r="U37">
        <f>+V41</f>
        <v>21</v>
      </c>
      <c r="W37">
        <f>+X41</f>
        <v>2</v>
      </c>
      <c r="Y37">
        <f>+Z41</f>
        <v>20</v>
      </c>
      <c r="AA37">
        <f>+AB41</f>
        <v>2</v>
      </c>
      <c r="AC37">
        <f>+AD41</f>
        <v>20</v>
      </c>
      <c r="AE37">
        <f>+AF41</f>
        <v>3</v>
      </c>
      <c r="AG37">
        <f>+AH41</f>
        <v>8</v>
      </c>
      <c r="AI37">
        <f>+AJ41</f>
        <v>11</v>
      </c>
      <c r="AK37">
        <f>+AL41</f>
        <v>19</v>
      </c>
      <c r="AM37">
        <f>+AN41</f>
        <v>1</v>
      </c>
    </row>
    <row r="38" spans="1:47" ht="12.75" hidden="1" customHeight="1">
      <c r="C38">
        <f>+D42*100</f>
        <v>200</v>
      </c>
      <c r="E38">
        <f>+F42*100</f>
        <v>-100</v>
      </c>
      <c r="G38">
        <f>+H42*100</f>
        <v>329.4871794871795</v>
      </c>
      <c r="I38">
        <f>+J42*100</f>
        <v>100</v>
      </c>
      <c r="K38">
        <f>+L42*100</f>
        <v>-1800</v>
      </c>
      <c r="M38">
        <f>+N42*100</f>
        <v>-200</v>
      </c>
      <c r="O38">
        <f>+P42*100</f>
        <v>-1100</v>
      </c>
      <c r="Q38">
        <f>+R42*100</f>
        <v>-100</v>
      </c>
      <c r="S38">
        <f>+T42*100</f>
        <v>-33.333333333333329</v>
      </c>
      <c r="U38">
        <f>+V42*100</f>
        <v>-49.206349206349181</v>
      </c>
      <c r="W38">
        <f>+X42*100</f>
        <v>183.33333333333351</v>
      </c>
      <c r="Y38">
        <f>+Z42*100</f>
        <v>-301.66666666666669</v>
      </c>
      <c r="AA38">
        <f>+AB42*100</f>
        <v>-1000</v>
      </c>
      <c r="AC38">
        <f>+AD42*100</f>
        <v>-6.666666666666651</v>
      </c>
      <c r="AE38">
        <f>+AF42*100</f>
        <v>-766.66666666666674</v>
      </c>
      <c r="AG38">
        <f>+AH42*100</f>
        <v>-462.5</v>
      </c>
      <c r="AI38">
        <f>+AJ42*100</f>
        <v>81.818181818181827</v>
      </c>
      <c r="AK38">
        <f>+AL42*100</f>
        <v>35.087719298245638</v>
      </c>
      <c r="AM38">
        <f>+AN42*100</f>
        <v>500</v>
      </c>
    </row>
    <row r="39" spans="1:47" ht="12.75" hidden="1" customHeight="1">
      <c r="C39">
        <f>IF(C40=1,C41*C40*1000+C41,-1000000+C41)</f>
        <v>-999996</v>
      </c>
      <c r="E39">
        <f>IF(E40=1,E41*E40*1000+E41,-1000000+E41)</f>
        <v>-2502.5</v>
      </c>
      <c r="G39">
        <f>IF(G40=1,G41*G40*1000+G41,-1000000+G41)</f>
        <v>141641.5</v>
      </c>
      <c r="I39">
        <f>IF(I40=1,I41*I40*1000+I41,-1000000+I41)</f>
        <v>-1000002.5</v>
      </c>
      <c r="K39">
        <f>IF(K40=1,K41*K40*1000+K41,-1000000+K41)</f>
        <v>-1000010</v>
      </c>
      <c r="M39">
        <f>IF(M40=1,M41*M40*1000+M41,-1000000+M41)</f>
        <v>-999995</v>
      </c>
      <c r="O39">
        <f>IF(O40=1,O41*O40*1000+O41,-1000000+O41)</f>
        <v>-1000010</v>
      </c>
      <c r="Q39">
        <f>IF(Q40=1,Q41*Q40*1000+Q41,-1000000+Q41)</f>
        <v>-1000002</v>
      </c>
      <c r="S39">
        <f>IF(S40=1,S41*S40*1000+S41,-1000000+S41)</f>
        <v>-1000002</v>
      </c>
      <c r="U39">
        <f>IF(U40=1,U41*U40*1000+U41,-1000000+U41)</f>
        <v>-13513.5</v>
      </c>
      <c r="W39">
        <f>IF(W40=1,W41*W40*1000+W41,-1000000+W41)</f>
        <v>-1000003</v>
      </c>
      <c r="Y39">
        <f>IF(Y40=1,Y41*Y40*1000+Y41,-1000000+Y41)</f>
        <v>-41041</v>
      </c>
      <c r="AA39">
        <f>IF(AA40=1,AA41*AA40*1000+AA41,-1000000+AA41)</f>
        <v>-1000016</v>
      </c>
      <c r="AC39">
        <f>IF(AC40=1,AC41*AC40*1000+AC41,-1000000+AC41)</f>
        <v>-19019</v>
      </c>
      <c r="AE39">
        <f>IF(AE40=1,AE41*AE40*1000+AE41,-1000000+AE41)</f>
        <v>-1000019</v>
      </c>
      <c r="AG39">
        <f>IF(AG40=1,AG41*AG40*1000+AG41,-1000000+AG41)</f>
        <v>-38038</v>
      </c>
      <c r="AI39">
        <f>IF(AI40=1,AI41*AI40*1000+AI41,-1000000+AI41)</f>
        <v>19019</v>
      </c>
      <c r="AK39">
        <f>IF(AK40=1,AK41*AK40*1000+AK41,-1000000+AK41)</f>
        <v>9009</v>
      </c>
      <c r="AM39">
        <f>IF(AM40=1,AM41*AM40*1000+AM41,-1000000+AM41)</f>
        <v>-1000000</v>
      </c>
    </row>
    <row r="40" spans="1:47" ht="13.5" customHeight="1">
      <c r="A40" t="s">
        <v>13</v>
      </c>
      <c r="B40">
        <f>SUM(C40:AM40)</f>
        <v>8</v>
      </c>
      <c r="C40">
        <f>IF(D41&gt;=$A3/2,1,0)</f>
        <v>0</v>
      </c>
      <c r="E40">
        <f>IF(F41&gt;=$A3/2,1,0)</f>
        <v>1</v>
      </c>
      <c r="G40">
        <f>IF(H41&gt;=$A3/2,1,0)</f>
        <v>1</v>
      </c>
      <c r="I40">
        <f>IF(J41&gt;=$A3/2,1,0)</f>
        <v>0</v>
      </c>
      <c r="K40">
        <f>IF(L41&gt;=$A3/2,1,0)</f>
        <v>0</v>
      </c>
      <c r="M40">
        <f>IF(N41&gt;=$A3/2,1,0)</f>
        <v>0</v>
      </c>
      <c r="O40">
        <f>IF(P41&gt;=$A3/2,1,0)</f>
        <v>0</v>
      </c>
      <c r="Q40">
        <f>IF(R41&gt;=$A3/2,1,0)</f>
        <v>0</v>
      </c>
      <c r="S40">
        <f>IF(T41&gt;=$A3/2,1,0)</f>
        <v>0</v>
      </c>
      <c r="U40">
        <f>IF(V41&gt;=$A3/2,1,0)</f>
        <v>1</v>
      </c>
      <c r="W40">
        <f>IF(X41&gt;=$A3/2,1,0)</f>
        <v>0</v>
      </c>
      <c r="Y40">
        <f>IF(Z41&gt;=$A3/2,1,0)</f>
        <v>1</v>
      </c>
      <c r="AA40">
        <f>IF(AB41&gt;=$A3/2,1,0)</f>
        <v>0</v>
      </c>
      <c r="AC40">
        <f>IF(AD41&gt;=$A3/2,1,0)</f>
        <v>1</v>
      </c>
      <c r="AE40">
        <f>IF(AF41&gt;=$A3/2,1,0)</f>
        <v>0</v>
      </c>
      <c r="AG40">
        <f>IF(AH41&gt;=$A3/2,1,0)</f>
        <v>1</v>
      </c>
      <c r="AI40">
        <f>IF(AJ41&gt;=$A3/2,1,0)</f>
        <v>1</v>
      </c>
      <c r="AK40">
        <f>IF(AL41&gt;=$A3/2,1,0)</f>
        <v>1</v>
      </c>
      <c r="AM40">
        <f>IF(AN41&gt;=$A3/2,1,0)</f>
        <v>0</v>
      </c>
    </row>
    <row r="41" spans="1:47" ht="13.5" hidden="1" customHeight="1" thickBot="1">
      <c r="C41" s="2">
        <f>IF(SUM(C46:C303)&lt;-1000,-100000000,SUM(C46:C303))</f>
        <v>4</v>
      </c>
      <c r="D41" s="2">
        <f>COUNT(D46:D303)</f>
        <v>1</v>
      </c>
      <c r="E41" s="2">
        <f>IF(SUM(E46:E303)&lt;-1000,-100000000,SUM(E46:E303))</f>
        <v>-2.5</v>
      </c>
      <c r="F41" s="2">
        <f>COUNT(F46:F303)</f>
        <v>6</v>
      </c>
      <c r="G41" s="2">
        <f>IF(SUM(G46:G303)&lt;-1000,-100000000,SUM(G46:G303))</f>
        <v>141.5</v>
      </c>
      <c r="H41" s="2">
        <f>COUNT(H46:H303)</f>
        <v>26</v>
      </c>
      <c r="I41" s="2">
        <f>IF(SUM(I46:I303)&lt;-1000,-100000000,SUM(I46:I303))</f>
        <v>-2.5</v>
      </c>
      <c r="J41" s="2">
        <f>COUNT(J46:J303)</f>
        <v>1</v>
      </c>
      <c r="K41" s="2">
        <f>IF(SUM(K46:K303)&lt;-1000,-100000000,SUM(K46:K303))</f>
        <v>-10</v>
      </c>
      <c r="L41" s="2">
        <f>COUNT(L46:L303)</f>
        <v>1</v>
      </c>
      <c r="M41" s="2">
        <f>IF(SUM(M46:M303)&lt;-1000,-100000000,SUM(M46:M303))</f>
        <v>5</v>
      </c>
      <c r="N41" s="2">
        <f>COUNT(N46:N303)</f>
        <v>1</v>
      </c>
      <c r="O41" s="2">
        <f>IF(SUM(O46:O303)&lt;-1000,-100000000,SUM(O46:O303))</f>
        <v>-10</v>
      </c>
      <c r="P41" s="2">
        <f>COUNT(P46:P303)</f>
        <v>1</v>
      </c>
      <c r="Q41" s="2">
        <f>IF(SUM(Q46:Q303)&lt;-1000,-100000000,SUM(Q46:Q303))</f>
        <v>-2</v>
      </c>
      <c r="R41" s="2">
        <f>COUNT(R46:R303)</f>
        <v>2</v>
      </c>
      <c r="S41" s="2">
        <f>IF(SUM(S46:S303)&lt;-1000,-100000000,SUM(S46:S303))</f>
        <v>-2</v>
      </c>
      <c r="T41" s="2">
        <f>COUNT(T46:T303)</f>
        <v>3</v>
      </c>
      <c r="U41" s="2">
        <f>IF(SUM(U46:U303)&lt;-1000,-100000000,SUM(U46:U303))</f>
        <v>-13.5</v>
      </c>
      <c r="V41" s="2">
        <f>COUNT(V46:V303)</f>
        <v>21</v>
      </c>
      <c r="W41" s="2">
        <f>IF(SUM(W46:W303)&lt;-1000,-100000000,SUM(W46:W303))</f>
        <v>-3</v>
      </c>
      <c r="X41" s="2">
        <f>COUNT(X46:X303)</f>
        <v>2</v>
      </c>
      <c r="Y41" s="2">
        <f>IF(SUM(Y46:Y303)&lt;-1000,-100000000,SUM(Y46:Y303))</f>
        <v>-41</v>
      </c>
      <c r="Z41" s="2">
        <f>COUNT(Z46:Z303)</f>
        <v>20</v>
      </c>
      <c r="AA41" s="2">
        <f>IF(SUM(AA46:AA303)&lt;-1000,-100000000,SUM(AA46:AA303))</f>
        <v>-16</v>
      </c>
      <c r="AB41" s="2">
        <f>COUNT(AB46:AB303)</f>
        <v>2</v>
      </c>
      <c r="AC41" s="2">
        <f>IF(SUM(AC46:AC303)&lt;-1000,-100000000,SUM(AC46:AC303))</f>
        <v>-19</v>
      </c>
      <c r="AD41" s="2">
        <f>COUNT(AD46:AD303)</f>
        <v>20</v>
      </c>
      <c r="AE41" s="2">
        <f>IF(SUM(AE46:AE303)&lt;-1000,-100000000,SUM(AE46:AE303))</f>
        <v>-19</v>
      </c>
      <c r="AF41" s="2">
        <f>COUNT(AF46:AF303)</f>
        <v>3</v>
      </c>
      <c r="AG41" s="2">
        <f>IF(SUM(AG46:AG303)&lt;-1000,-100000000,SUM(AG46:AG303))</f>
        <v>-38</v>
      </c>
      <c r="AH41" s="2">
        <f>COUNT(AH46:AH303)</f>
        <v>8</v>
      </c>
      <c r="AI41" s="2">
        <f>IF(SUM(AI46:AI303)&lt;-1000,-100000000,SUM(AI46:AI303))</f>
        <v>19</v>
      </c>
      <c r="AJ41" s="2">
        <f>COUNT(AJ46:AJ303)</f>
        <v>11</v>
      </c>
      <c r="AK41" s="2">
        <f>IF(SUM(AK46:AK303)&lt;-1000,-100000000,SUM(AK46:AK303))</f>
        <v>9</v>
      </c>
      <c r="AL41" s="2">
        <f>COUNT(AL46:AL303)</f>
        <v>19</v>
      </c>
      <c r="AM41" s="2">
        <f>IF(SUM(AM46:AM303)&lt;-1000,-100000000,SUM(AM46:AM303))</f>
        <v>0</v>
      </c>
      <c r="AN41" s="2">
        <f>COUNT(AN46:AN303)</f>
        <v>1</v>
      </c>
    </row>
    <row r="42" spans="1:47" ht="12.75" hidden="1" customHeight="1">
      <c r="C42" s="2"/>
      <c r="D42" s="2">
        <f>IF(D41=0,0.0001,AVERAGE(D46:D200))</f>
        <v>2</v>
      </c>
      <c r="E42" s="2"/>
      <c r="F42" s="2">
        <f>IF(F41=0,0.0001,AVERAGE(F46:F200))</f>
        <v>-1</v>
      </c>
      <c r="G42" s="2"/>
      <c r="H42" s="2">
        <f>IF(H41=0,0.0001,AVERAGE(H46:H200))</f>
        <v>3.2948717948717952</v>
      </c>
      <c r="I42" s="2"/>
      <c r="J42" s="2">
        <f>IF(J41=0,0.0001,AVERAGE(J46:J200))</f>
        <v>1</v>
      </c>
      <c r="K42" s="2"/>
      <c r="L42" s="2">
        <f>IF(L41=0,0.0001,AVERAGE(L46:L200))</f>
        <v>-18</v>
      </c>
      <c r="M42" s="2"/>
      <c r="N42" s="2">
        <f>IF(N41=0,0.0001,AVERAGE(N46:N200))</f>
        <v>-2</v>
      </c>
      <c r="O42" s="2"/>
      <c r="P42" s="2">
        <f>IF(P41=0,0.0001,AVERAGE(P46:P200))</f>
        <v>-11</v>
      </c>
      <c r="Q42" s="2"/>
      <c r="R42" s="2">
        <f>IF(R41=0,0.0001,AVERAGE(R46:R200))</f>
        <v>-1</v>
      </c>
      <c r="S42" s="2"/>
      <c r="T42" s="2">
        <f>IF(T41=0,0.0001,AVERAGE(T46:T200))</f>
        <v>-0.33333333333333331</v>
      </c>
      <c r="U42" s="2"/>
      <c r="V42" s="2">
        <f>IF(V41=0,0.0001,AVERAGE(V46:V200))</f>
        <v>-0.49206349206349181</v>
      </c>
      <c r="W42" s="2"/>
      <c r="X42" s="2">
        <f>IF(X41=0,0.0001,AVERAGE(X46:X200))</f>
        <v>1.833333333333335</v>
      </c>
      <c r="Y42" s="2"/>
      <c r="Z42" s="2">
        <f>IF(Z41=0,0.0001,AVERAGE(Z46:Z200))</f>
        <v>-3.0166666666666666</v>
      </c>
      <c r="AA42" s="2"/>
      <c r="AB42" s="2">
        <f>IF(AB41=0,0.0001,AVERAGE(AB46:AB200))</f>
        <v>-10</v>
      </c>
      <c r="AC42" s="2"/>
      <c r="AD42" s="2">
        <f>IF(AD41=0,0.0001,AVERAGE(AD46:AD200))</f>
        <v>-6.6666666666666513E-2</v>
      </c>
      <c r="AE42" s="2"/>
      <c r="AF42" s="2">
        <f>IF(AF41=0,0.0001,AVERAGE(AF46:AF200))</f>
        <v>-7.666666666666667</v>
      </c>
      <c r="AG42" s="2"/>
      <c r="AH42" s="2">
        <f>IF(AH41=0,0.0001,AVERAGE(AH46:AH200))</f>
        <v>-4.625</v>
      </c>
      <c r="AI42" s="2"/>
      <c r="AJ42" s="2">
        <f>IF(AJ41=0,0.0001,AVERAGE(AJ46:AJ200))</f>
        <v>0.81818181818181823</v>
      </c>
      <c r="AK42" s="2"/>
      <c r="AL42" s="2">
        <f>IF(AL41=0,0.0001,AVERAGE(AL46:AL200))</f>
        <v>0.3508771929824564</v>
      </c>
      <c r="AM42" s="2"/>
      <c r="AN42" s="2">
        <f>IF(AN41=0,0.0001,AVERAGE(AN46:AN200))</f>
        <v>5</v>
      </c>
    </row>
    <row r="43" spans="1:47" ht="13.5" thickBot="1"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41">
        <f>MAX(AP46:AP200)</f>
        <v>176</v>
      </c>
    </row>
    <row r="44" spans="1:47">
      <c r="B44" s="84" t="s">
        <v>0</v>
      </c>
      <c r="C44" s="422" t="s">
        <v>9</v>
      </c>
      <c r="D44" s="420"/>
      <c r="E44" s="419" t="s">
        <v>220</v>
      </c>
      <c r="F44" s="420"/>
      <c r="G44" s="422" t="s">
        <v>1</v>
      </c>
      <c r="H44" s="420"/>
      <c r="I44" s="419" t="s">
        <v>219</v>
      </c>
      <c r="J44" s="420"/>
      <c r="K44" s="419" t="s">
        <v>43</v>
      </c>
      <c r="L44" s="420"/>
      <c r="M44" s="422" t="s">
        <v>155</v>
      </c>
      <c r="N44" s="420"/>
      <c r="O44" s="419" t="s">
        <v>218</v>
      </c>
      <c r="P44" s="420"/>
      <c r="Q44" s="422" t="s">
        <v>210</v>
      </c>
      <c r="R44" s="420"/>
      <c r="S44" s="419" t="s">
        <v>208</v>
      </c>
      <c r="T44" s="420"/>
      <c r="U44" s="419" t="s">
        <v>143</v>
      </c>
      <c r="V44" s="420"/>
      <c r="W44" s="419" t="s">
        <v>142</v>
      </c>
      <c r="X44" s="420"/>
      <c r="Y44" s="419" t="s">
        <v>132</v>
      </c>
      <c r="Z44" s="420"/>
      <c r="AA44" s="419" t="s">
        <v>242</v>
      </c>
      <c r="AB44" s="420"/>
      <c r="AC44" s="419" t="s">
        <v>144</v>
      </c>
      <c r="AD44" s="420"/>
      <c r="AE44" s="419" t="s">
        <v>159</v>
      </c>
      <c r="AF44" s="420"/>
      <c r="AG44" s="422" t="s">
        <v>94</v>
      </c>
      <c r="AH44" s="420"/>
      <c r="AI44" s="422" t="s">
        <v>62</v>
      </c>
      <c r="AJ44" s="420"/>
      <c r="AK44" s="419" t="s">
        <v>131</v>
      </c>
      <c r="AL44" s="420"/>
      <c r="AM44" s="419" t="s">
        <v>217</v>
      </c>
      <c r="AN44" s="420"/>
      <c r="AO44" s="41">
        <f>COUNT(AO46:AO218)</f>
        <v>35</v>
      </c>
      <c r="AP44" s="178" t="s">
        <v>7</v>
      </c>
      <c r="AQ44" s="179" t="s">
        <v>8</v>
      </c>
      <c r="AR44" s="87" t="s">
        <v>47</v>
      </c>
      <c r="AU44" s="29"/>
    </row>
    <row r="45" spans="1:47" ht="13.5" thickBot="1">
      <c r="B45" s="1"/>
      <c r="C45" s="3" t="s">
        <v>3</v>
      </c>
      <c r="D45" s="4" t="s">
        <v>2</v>
      </c>
      <c r="E45" s="3" t="s">
        <v>3</v>
      </c>
      <c r="F45" s="4" t="s">
        <v>2</v>
      </c>
      <c r="G45" s="3" t="s">
        <v>3</v>
      </c>
      <c r="H45" s="4" t="s">
        <v>2</v>
      </c>
      <c r="I45" s="3" t="s">
        <v>3</v>
      </c>
      <c r="J45" s="4" t="s">
        <v>2</v>
      </c>
      <c r="K45" s="3" t="s">
        <v>3</v>
      </c>
      <c r="L45" s="4" t="s">
        <v>2</v>
      </c>
      <c r="M45" s="3" t="s">
        <v>3</v>
      </c>
      <c r="N45" s="4" t="s">
        <v>2</v>
      </c>
      <c r="O45" s="3" t="s">
        <v>3</v>
      </c>
      <c r="P45" s="4" t="s">
        <v>2</v>
      </c>
      <c r="Q45" s="3" t="s">
        <v>3</v>
      </c>
      <c r="R45" s="4" t="s">
        <v>2</v>
      </c>
      <c r="S45" s="3" t="s">
        <v>3</v>
      </c>
      <c r="T45" s="4" t="s">
        <v>2</v>
      </c>
      <c r="U45" s="3" t="s">
        <v>3</v>
      </c>
      <c r="V45" s="4" t="s">
        <v>2</v>
      </c>
      <c r="W45" s="3" t="s">
        <v>3</v>
      </c>
      <c r="X45" s="4" t="s">
        <v>2</v>
      </c>
      <c r="Y45" s="3" t="s">
        <v>3</v>
      </c>
      <c r="Z45" s="4" t="s">
        <v>2</v>
      </c>
      <c r="AA45" s="3" t="s">
        <v>3</v>
      </c>
      <c r="AB45" s="4" t="s">
        <v>2</v>
      </c>
      <c r="AC45" s="3" t="s">
        <v>3</v>
      </c>
      <c r="AD45" s="4" t="s">
        <v>2</v>
      </c>
      <c r="AE45" s="3" t="s">
        <v>3</v>
      </c>
      <c r="AF45" s="4" t="s">
        <v>2</v>
      </c>
      <c r="AG45" s="3" t="s">
        <v>3</v>
      </c>
      <c r="AH45" s="4" t="s">
        <v>2</v>
      </c>
      <c r="AI45" s="3" t="s">
        <v>3</v>
      </c>
      <c r="AJ45" s="4" t="s">
        <v>2</v>
      </c>
      <c r="AK45" s="3" t="s">
        <v>3</v>
      </c>
      <c r="AL45" s="4" t="s">
        <v>2</v>
      </c>
      <c r="AM45" s="3" t="s">
        <v>3</v>
      </c>
      <c r="AN45" s="4" t="s">
        <v>2</v>
      </c>
      <c r="AO45" s="27" t="s">
        <v>22</v>
      </c>
      <c r="AP45" s="30" t="s">
        <v>23</v>
      </c>
      <c r="AU45" s="29"/>
    </row>
    <row r="46" spans="1:47">
      <c r="A46">
        <v>1</v>
      </c>
      <c r="B46" s="346"/>
      <c r="C46" s="54"/>
      <c r="D46" s="15"/>
      <c r="E46" s="54"/>
      <c r="F46" s="347"/>
      <c r="G46" s="94">
        <v>2.5</v>
      </c>
      <c r="H46" s="347">
        <v>1</v>
      </c>
      <c r="I46" s="54"/>
      <c r="J46" s="347"/>
      <c r="K46" s="54"/>
      <c r="L46" s="347"/>
      <c r="M46" s="54"/>
      <c r="N46" s="15"/>
      <c r="O46" s="54"/>
      <c r="P46" s="347"/>
      <c r="Q46" s="54"/>
      <c r="R46" s="15"/>
      <c r="S46" s="54"/>
      <c r="T46" s="15"/>
      <c r="U46" s="54">
        <v>10</v>
      </c>
      <c r="V46" s="15">
        <v>8</v>
      </c>
      <c r="W46" s="54"/>
      <c r="X46" s="15"/>
      <c r="Y46" s="54">
        <v>-10</v>
      </c>
      <c r="Z46" s="15">
        <v>-6</v>
      </c>
      <c r="AA46" s="54"/>
      <c r="AB46" s="15"/>
      <c r="AC46" s="94">
        <v>2.5</v>
      </c>
      <c r="AD46" s="15">
        <v>1</v>
      </c>
      <c r="AE46" s="54"/>
      <c r="AF46" s="15"/>
      <c r="AG46" s="54"/>
      <c r="AH46" s="15"/>
      <c r="AI46" s="54"/>
      <c r="AJ46" s="15"/>
      <c r="AK46" s="54">
        <v>-5</v>
      </c>
      <c r="AL46" s="15">
        <v>-2</v>
      </c>
      <c r="AM46" s="54"/>
      <c r="AN46" s="15"/>
      <c r="AO46" s="24">
        <v>45205</v>
      </c>
      <c r="AP46" s="41">
        <v>2</v>
      </c>
      <c r="AQ46" s="41">
        <f t="shared" ref="AQ46:AR63" si="3">+C46+E46+G46+I46++K46++M46+O46+Q46+S46+U46+W46+AK46+AM46+Y46+AC46+AE46+AG46+AI46+AA46</f>
        <v>0</v>
      </c>
      <c r="AR46" s="39">
        <f t="shared" si="3"/>
        <v>2</v>
      </c>
      <c r="AS46">
        <f t="shared" ref="AS46:AS64" si="4">COUNT(C46:AN46)/2</f>
        <v>5</v>
      </c>
      <c r="AT46" s="227">
        <v>-10000000</v>
      </c>
      <c r="AU46" s="29"/>
    </row>
    <row r="47" spans="1:47">
      <c r="A47">
        <f>+A46+1</f>
        <v>2</v>
      </c>
      <c r="B47" s="40"/>
      <c r="C47" s="56"/>
      <c r="D47" s="14"/>
      <c r="E47" s="56"/>
      <c r="F47" s="14"/>
      <c r="G47" s="56">
        <v>0</v>
      </c>
      <c r="H47" s="14">
        <v>6</v>
      </c>
      <c r="I47" s="56"/>
      <c r="J47" s="14"/>
      <c r="K47" s="56"/>
      <c r="L47" s="14"/>
      <c r="M47" s="56"/>
      <c r="N47" s="14"/>
      <c r="O47" s="56"/>
      <c r="P47" s="14"/>
      <c r="Q47" s="56"/>
      <c r="R47" s="14"/>
      <c r="S47" s="56"/>
      <c r="T47" s="14"/>
      <c r="U47" s="56">
        <v>-5</v>
      </c>
      <c r="V47" s="14">
        <v>-7</v>
      </c>
      <c r="W47" s="56"/>
      <c r="X47" s="14"/>
      <c r="Y47" s="56">
        <v>-10</v>
      </c>
      <c r="Z47" s="14">
        <v>-14</v>
      </c>
      <c r="AA47" s="56"/>
      <c r="AB47" s="14"/>
      <c r="AC47" s="56">
        <v>10</v>
      </c>
      <c r="AD47" s="14">
        <v>9</v>
      </c>
      <c r="AE47" s="56"/>
      <c r="AF47" s="14"/>
      <c r="AG47" s="56"/>
      <c r="AH47" s="14"/>
      <c r="AI47" s="56"/>
      <c r="AJ47" s="14"/>
      <c r="AK47" s="54">
        <v>5</v>
      </c>
      <c r="AL47" s="14">
        <v>8</v>
      </c>
      <c r="AM47" s="56"/>
      <c r="AN47" s="14"/>
      <c r="AO47" s="24">
        <v>45232</v>
      </c>
      <c r="AP47" s="41">
        <v>17</v>
      </c>
      <c r="AQ47" s="41">
        <f t="shared" si="3"/>
        <v>0</v>
      </c>
      <c r="AR47" s="39">
        <f t="shared" si="3"/>
        <v>2</v>
      </c>
      <c r="AS47">
        <f t="shared" si="4"/>
        <v>5</v>
      </c>
      <c r="AT47">
        <f t="shared" ref="AT47:AT67" si="5">+AR47/AS47</f>
        <v>0.4</v>
      </c>
      <c r="AU47" s="29"/>
    </row>
    <row r="48" spans="1:47">
      <c r="A48">
        <f t="shared" ref="A48:A111" si="6">+A47+1</f>
        <v>3</v>
      </c>
      <c r="B48" s="40"/>
      <c r="C48" s="54"/>
      <c r="D48" s="15"/>
      <c r="E48" s="54"/>
      <c r="F48" s="15"/>
      <c r="G48" s="354">
        <v>10</v>
      </c>
      <c r="H48" s="355">
        <v>7</v>
      </c>
      <c r="I48" s="54"/>
      <c r="J48" s="15"/>
      <c r="K48" s="54"/>
      <c r="L48" s="15"/>
      <c r="M48" s="54"/>
      <c r="N48" s="15"/>
      <c r="O48" s="54"/>
      <c r="P48" s="15"/>
      <c r="Q48" s="54"/>
      <c r="R48" s="15"/>
      <c r="S48" s="54"/>
      <c r="T48" s="15"/>
      <c r="U48" s="354">
        <v>5</v>
      </c>
      <c r="V48" s="355">
        <v>6</v>
      </c>
      <c r="W48" s="54"/>
      <c r="X48" s="15"/>
      <c r="Y48" s="54"/>
      <c r="Z48" s="15"/>
      <c r="AA48" s="54"/>
      <c r="AB48" s="15"/>
      <c r="AC48" s="54"/>
      <c r="AD48" s="15"/>
      <c r="AE48" s="354">
        <v>-5</v>
      </c>
      <c r="AF48" s="355">
        <v>-7</v>
      </c>
      <c r="AG48" s="354">
        <v>-10</v>
      </c>
      <c r="AH48" s="355">
        <v>-9</v>
      </c>
      <c r="AI48" s="54"/>
      <c r="AJ48" s="15"/>
      <c r="AK48" s="54"/>
      <c r="AL48" s="15"/>
      <c r="AM48" s="354">
        <v>0</v>
      </c>
      <c r="AN48" s="355">
        <v>5</v>
      </c>
      <c r="AO48" s="24">
        <v>45234</v>
      </c>
      <c r="AP48" s="41">
        <v>19</v>
      </c>
      <c r="AQ48" s="41">
        <f t="shared" si="3"/>
        <v>0</v>
      </c>
      <c r="AR48" s="39">
        <f t="shared" si="3"/>
        <v>2</v>
      </c>
      <c r="AS48">
        <f t="shared" si="4"/>
        <v>5</v>
      </c>
      <c r="AT48">
        <f t="shared" si="5"/>
        <v>0.4</v>
      </c>
      <c r="AU48" s="29"/>
    </row>
    <row r="49" spans="1:48">
      <c r="A49">
        <f t="shared" si="6"/>
        <v>4</v>
      </c>
      <c r="B49" s="40"/>
      <c r="C49" s="54"/>
      <c r="D49" s="15"/>
      <c r="E49" s="94">
        <v>-2.5</v>
      </c>
      <c r="F49" s="15">
        <v>1</v>
      </c>
      <c r="G49" s="54">
        <v>10</v>
      </c>
      <c r="H49" s="15">
        <v>6</v>
      </c>
      <c r="I49" s="94">
        <v>-2.5</v>
      </c>
      <c r="J49" s="15">
        <v>1</v>
      </c>
      <c r="K49" s="54"/>
      <c r="L49" s="15"/>
      <c r="M49" s="54"/>
      <c r="N49" s="15"/>
      <c r="O49" s="54">
        <v>-10</v>
      </c>
      <c r="P49" s="15">
        <v>-11</v>
      </c>
      <c r="Q49" s="54"/>
      <c r="R49" s="15"/>
      <c r="S49" s="54"/>
      <c r="T49" s="15"/>
      <c r="U49" s="54"/>
      <c r="V49" s="15"/>
      <c r="W49" s="54"/>
      <c r="X49" s="15"/>
      <c r="Y49" s="54"/>
      <c r="Z49" s="15"/>
      <c r="AA49" s="54"/>
      <c r="AB49" s="15"/>
      <c r="AC49" s="54"/>
      <c r="AD49" s="15"/>
      <c r="AE49" s="54"/>
      <c r="AF49" s="15"/>
      <c r="AG49" s="54"/>
      <c r="AH49" s="15"/>
      <c r="AI49" s="54">
        <v>5</v>
      </c>
      <c r="AJ49" s="15">
        <v>5</v>
      </c>
      <c r="AK49" s="54"/>
      <c r="AL49" s="15"/>
      <c r="AM49" s="54"/>
      <c r="AN49" s="15"/>
      <c r="AO49" s="24">
        <v>45237</v>
      </c>
      <c r="AP49" s="41">
        <v>21</v>
      </c>
      <c r="AQ49" s="41">
        <f t="shared" si="3"/>
        <v>0</v>
      </c>
      <c r="AR49" s="39">
        <f t="shared" si="3"/>
        <v>2</v>
      </c>
      <c r="AS49">
        <f t="shared" si="4"/>
        <v>5</v>
      </c>
      <c r="AT49">
        <f t="shared" si="5"/>
        <v>0.4</v>
      </c>
      <c r="AU49" s="29"/>
    </row>
    <row r="50" spans="1:48">
      <c r="A50">
        <f>+A49+1</f>
        <v>5</v>
      </c>
      <c r="B50" s="40"/>
      <c r="C50" s="54"/>
      <c r="D50" s="15"/>
      <c r="E50" s="54"/>
      <c r="F50" s="15"/>
      <c r="G50" s="54"/>
      <c r="H50" s="15"/>
      <c r="I50" s="54"/>
      <c r="J50" s="15"/>
      <c r="K50" s="54"/>
      <c r="L50" s="15"/>
      <c r="M50" s="54"/>
      <c r="N50" s="15"/>
      <c r="O50" s="54"/>
      <c r="P50" s="15"/>
      <c r="Q50" s="54">
        <v>-4</v>
      </c>
      <c r="R50" s="15">
        <v>-3</v>
      </c>
      <c r="S50" s="54">
        <v>-10</v>
      </c>
      <c r="T50" s="15">
        <v>-7</v>
      </c>
      <c r="U50" s="54"/>
      <c r="V50" s="15"/>
      <c r="W50" s="54"/>
      <c r="X50" s="15"/>
      <c r="Y50" s="54"/>
      <c r="Z50" s="15"/>
      <c r="AA50" s="54"/>
      <c r="AB50" s="15"/>
      <c r="AC50" s="54"/>
      <c r="AD50" s="15"/>
      <c r="AE50" s="54"/>
      <c r="AF50" s="15"/>
      <c r="AG50" s="54">
        <v>4</v>
      </c>
      <c r="AH50" s="15">
        <v>-2</v>
      </c>
      <c r="AI50" s="54">
        <v>10</v>
      </c>
      <c r="AJ50" s="15">
        <v>3</v>
      </c>
      <c r="AK50" s="54"/>
      <c r="AL50" s="15"/>
      <c r="AM50" s="54"/>
      <c r="AN50" s="15"/>
      <c r="AO50" s="24">
        <v>45247</v>
      </c>
      <c r="AP50" s="41">
        <v>29</v>
      </c>
      <c r="AQ50" s="41">
        <f t="shared" si="3"/>
        <v>0</v>
      </c>
      <c r="AR50" s="39">
        <f t="shared" si="3"/>
        <v>-9</v>
      </c>
      <c r="AS50">
        <f t="shared" si="4"/>
        <v>4</v>
      </c>
      <c r="AT50">
        <f t="shared" si="5"/>
        <v>-2.25</v>
      </c>
      <c r="AU50" s="29"/>
    </row>
    <row r="51" spans="1:48">
      <c r="A51">
        <f t="shared" si="6"/>
        <v>6</v>
      </c>
      <c r="B51" s="40"/>
      <c r="C51" s="354">
        <v>4</v>
      </c>
      <c r="D51" s="355">
        <v>2</v>
      </c>
      <c r="E51" s="54"/>
      <c r="F51" s="15"/>
      <c r="G51" s="354">
        <v>10</v>
      </c>
      <c r="H51" s="355">
        <v>7</v>
      </c>
      <c r="I51" s="54"/>
      <c r="J51" s="15"/>
      <c r="K51" s="360">
        <v>-10</v>
      </c>
      <c r="L51" s="361">
        <v>-18</v>
      </c>
      <c r="M51" s="360">
        <v>5</v>
      </c>
      <c r="N51" s="361">
        <v>-2</v>
      </c>
      <c r="O51" s="54"/>
      <c r="P51" s="15"/>
      <c r="Q51" s="54"/>
      <c r="R51" s="15"/>
      <c r="S51" s="54"/>
      <c r="T51" s="15"/>
      <c r="U51" s="360">
        <v>5</v>
      </c>
      <c r="V51" s="361">
        <v>-2</v>
      </c>
      <c r="W51" s="54"/>
      <c r="X51" s="15"/>
      <c r="Y51" s="54"/>
      <c r="Z51" s="15"/>
      <c r="AA51" s="54"/>
      <c r="AB51" s="15"/>
      <c r="AC51" s="54"/>
      <c r="AD51" s="15"/>
      <c r="AE51" s="354">
        <v>-4</v>
      </c>
      <c r="AF51" s="355">
        <v>-2</v>
      </c>
      <c r="AG51" s="354">
        <v>-10</v>
      </c>
      <c r="AH51" s="355">
        <v>-8</v>
      </c>
      <c r="AI51" s="54"/>
      <c r="AJ51" s="15"/>
      <c r="AK51" s="54"/>
      <c r="AL51" s="15"/>
      <c r="AM51" s="54"/>
      <c r="AN51" s="15"/>
      <c r="AO51" s="24">
        <v>45255</v>
      </c>
      <c r="AP51" s="41">
        <v>40</v>
      </c>
      <c r="AQ51" s="41">
        <f t="shared" si="3"/>
        <v>0</v>
      </c>
      <c r="AR51" s="39">
        <f t="shared" si="3"/>
        <v>-23</v>
      </c>
      <c r="AS51">
        <f t="shared" si="4"/>
        <v>7</v>
      </c>
      <c r="AT51">
        <f t="shared" si="5"/>
        <v>-3.2857142857142856</v>
      </c>
      <c r="AU51" s="29"/>
    </row>
    <row r="52" spans="1:48">
      <c r="A52">
        <f t="shared" si="6"/>
        <v>7</v>
      </c>
      <c r="B52" s="40"/>
      <c r="C52" s="54"/>
      <c r="D52" s="15"/>
      <c r="E52" s="54"/>
      <c r="F52" s="15"/>
      <c r="G52" s="94">
        <v>7.5</v>
      </c>
      <c r="H52" s="15">
        <v>8</v>
      </c>
      <c r="I52" s="54"/>
      <c r="J52" s="15"/>
      <c r="K52" s="54"/>
      <c r="L52" s="15"/>
      <c r="M52" s="54"/>
      <c r="N52" s="15"/>
      <c r="O52" s="54"/>
      <c r="P52" s="15"/>
      <c r="Q52" s="54"/>
      <c r="R52" s="15"/>
      <c r="S52" s="54"/>
      <c r="T52" s="15"/>
      <c r="U52" s="54">
        <v>-10</v>
      </c>
      <c r="V52" s="15">
        <v>-8</v>
      </c>
      <c r="W52" s="54"/>
      <c r="X52" s="15"/>
      <c r="Y52" s="54">
        <v>-5</v>
      </c>
      <c r="Z52" s="15">
        <v>-6</v>
      </c>
      <c r="AA52" s="54"/>
      <c r="AB52" s="15"/>
      <c r="AC52" s="94">
        <v>7.5</v>
      </c>
      <c r="AD52" s="15">
        <v>8</v>
      </c>
      <c r="AE52" s="54"/>
      <c r="AF52" s="15"/>
      <c r="AG52" s="54"/>
      <c r="AH52" s="15"/>
      <c r="AI52" s="54"/>
      <c r="AJ52" s="15"/>
      <c r="AK52" s="54">
        <v>0</v>
      </c>
      <c r="AL52" s="15">
        <v>0</v>
      </c>
      <c r="AM52" s="54"/>
      <c r="AN52" s="15"/>
      <c r="AO52" s="24">
        <v>45261</v>
      </c>
      <c r="AP52" s="41">
        <v>46</v>
      </c>
      <c r="AQ52" s="41">
        <f t="shared" si="3"/>
        <v>0</v>
      </c>
      <c r="AR52" s="39">
        <f t="shared" si="3"/>
        <v>2</v>
      </c>
      <c r="AS52">
        <f t="shared" si="4"/>
        <v>5</v>
      </c>
      <c r="AT52">
        <f t="shared" si="5"/>
        <v>0.4</v>
      </c>
      <c r="AU52" s="29"/>
    </row>
    <row r="53" spans="1:48">
      <c r="A53">
        <f t="shared" si="6"/>
        <v>8</v>
      </c>
      <c r="B53" s="40"/>
      <c r="C53" s="54"/>
      <c r="D53" s="15"/>
      <c r="E53" s="54"/>
      <c r="F53" s="15"/>
      <c r="G53" s="54">
        <v>10</v>
      </c>
      <c r="H53" s="15">
        <v>4</v>
      </c>
      <c r="I53" s="54"/>
      <c r="J53" s="15"/>
      <c r="K53" s="54"/>
      <c r="L53" s="15"/>
      <c r="M53" s="54"/>
      <c r="N53" s="15"/>
      <c r="O53" s="54"/>
      <c r="P53" s="15"/>
      <c r="Q53" s="54"/>
      <c r="R53" s="15"/>
      <c r="S53" s="54"/>
      <c r="T53" s="15"/>
      <c r="U53" s="54">
        <v>-5</v>
      </c>
      <c r="V53" s="15">
        <v>-6</v>
      </c>
      <c r="W53" s="54"/>
      <c r="X53" s="15"/>
      <c r="Y53" s="54"/>
      <c r="Z53" s="15"/>
      <c r="AA53" s="54"/>
      <c r="AB53" s="15"/>
      <c r="AC53" s="54"/>
      <c r="AD53" s="15"/>
      <c r="AE53" s="54"/>
      <c r="AF53" s="15"/>
      <c r="AG53" s="54"/>
      <c r="AH53" s="15"/>
      <c r="AI53" s="54"/>
      <c r="AJ53" s="15"/>
      <c r="AK53" s="54">
        <v>-5</v>
      </c>
      <c r="AL53" s="15">
        <v>-6</v>
      </c>
      <c r="AM53" s="54"/>
      <c r="AN53" s="15"/>
      <c r="AO53" s="341">
        <v>45268</v>
      </c>
      <c r="AP53" s="41">
        <v>49</v>
      </c>
      <c r="AQ53" s="41">
        <f t="shared" si="3"/>
        <v>0</v>
      </c>
      <c r="AR53" s="39">
        <f t="shared" si="3"/>
        <v>-8</v>
      </c>
      <c r="AS53">
        <f t="shared" si="4"/>
        <v>3</v>
      </c>
      <c r="AT53">
        <f t="shared" si="5"/>
        <v>-2.6666666666666665</v>
      </c>
      <c r="AU53" s="29"/>
    </row>
    <row r="54" spans="1:48">
      <c r="A54">
        <f t="shared" si="6"/>
        <v>9</v>
      </c>
      <c r="B54" s="40"/>
      <c r="C54" s="54"/>
      <c r="D54" s="15"/>
      <c r="E54" s="54"/>
      <c r="F54" s="15"/>
      <c r="G54" s="54">
        <v>0</v>
      </c>
      <c r="H54" s="15">
        <v>-2</v>
      </c>
      <c r="I54" s="54"/>
      <c r="J54" s="15"/>
      <c r="K54" s="54"/>
      <c r="L54" s="15"/>
      <c r="M54" s="54"/>
      <c r="N54" s="15"/>
      <c r="O54" s="54"/>
      <c r="P54" s="15"/>
      <c r="Q54" s="54"/>
      <c r="R54" s="15"/>
      <c r="S54" s="54"/>
      <c r="T54" s="15"/>
      <c r="U54" s="54"/>
      <c r="V54" s="15"/>
      <c r="W54" s="54"/>
      <c r="X54" s="15"/>
      <c r="Y54" s="54"/>
      <c r="Z54" s="15"/>
      <c r="AA54" s="54"/>
      <c r="AB54" s="15"/>
      <c r="AC54" s="54"/>
      <c r="AD54" s="15"/>
      <c r="AE54" s="54"/>
      <c r="AF54" s="15"/>
      <c r="AG54" s="54">
        <v>-10</v>
      </c>
      <c r="AH54" s="15">
        <v>-5</v>
      </c>
      <c r="AI54" s="54">
        <v>10</v>
      </c>
      <c r="AJ54" s="15">
        <v>2</v>
      </c>
      <c r="AK54" s="54"/>
      <c r="AL54" s="15"/>
      <c r="AM54" s="54"/>
      <c r="AN54" s="15"/>
      <c r="AO54" s="214">
        <v>45275</v>
      </c>
      <c r="AP54" s="215">
        <v>52</v>
      </c>
      <c r="AQ54" s="41">
        <f t="shared" si="3"/>
        <v>0</v>
      </c>
      <c r="AR54" s="39">
        <f t="shared" si="3"/>
        <v>-5</v>
      </c>
      <c r="AS54">
        <f t="shared" si="4"/>
        <v>3</v>
      </c>
      <c r="AT54">
        <f t="shared" si="5"/>
        <v>-1.6666666666666667</v>
      </c>
      <c r="AU54" s="29"/>
    </row>
    <row r="55" spans="1:48" s="211" customFormat="1">
      <c r="A55" s="211">
        <f t="shared" si="6"/>
        <v>10</v>
      </c>
      <c r="B55" s="229"/>
      <c r="C55" s="228"/>
      <c r="D55" s="349"/>
      <c r="E55" s="228"/>
      <c r="F55" s="349"/>
      <c r="G55" s="228">
        <v>10</v>
      </c>
      <c r="H55" s="349">
        <v>6</v>
      </c>
      <c r="I55" s="228"/>
      <c r="J55" s="349"/>
      <c r="K55" s="228"/>
      <c r="L55" s="349"/>
      <c r="M55" s="228"/>
      <c r="N55" s="349"/>
      <c r="O55" s="228"/>
      <c r="P55" s="349"/>
      <c r="Q55" s="228"/>
      <c r="R55" s="349"/>
      <c r="S55" s="228"/>
      <c r="T55" s="349"/>
      <c r="U55" s="228">
        <v>4</v>
      </c>
      <c r="V55" s="349">
        <v>0</v>
      </c>
      <c r="W55" s="228"/>
      <c r="X55" s="349"/>
      <c r="Y55" s="228">
        <v>-10</v>
      </c>
      <c r="Z55" s="349">
        <v>-6</v>
      </c>
      <c r="AA55" s="228"/>
      <c r="AB55" s="349"/>
      <c r="AC55" s="228">
        <v>-4</v>
      </c>
      <c r="AD55" s="349">
        <v>-1</v>
      </c>
      <c r="AE55" s="228"/>
      <c r="AF55" s="349"/>
      <c r="AG55" s="228"/>
      <c r="AH55" s="349"/>
      <c r="AI55" s="228"/>
      <c r="AJ55" s="349"/>
      <c r="AK55" s="228"/>
      <c r="AL55" s="349"/>
      <c r="AM55" s="228"/>
      <c r="AN55" s="349"/>
      <c r="AO55" s="214">
        <v>45275</v>
      </c>
      <c r="AP55" s="215">
        <v>53</v>
      </c>
      <c r="AQ55" s="41">
        <f t="shared" si="3"/>
        <v>0</v>
      </c>
      <c r="AR55" s="39">
        <f t="shared" si="3"/>
        <v>-1</v>
      </c>
      <c r="AS55" s="211">
        <f t="shared" si="4"/>
        <v>4</v>
      </c>
      <c r="AT55">
        <f t="shared" si="5"/>
        <v>-0.25</v>
      </c>
      <c r="AU55" s="348"/>
    </row>
    <row r="56" spans="1:48">
      <c r="A56">
        <f t="shared" si="6"/>
        <v>11</v>
      </c>
      <c r="B56" s="40"/>
      <c r="C56" s="54"/>
      <c r="D56" s="15"/>
      <c r="E56" s="54"/>
      <c r="F56" s="15"/>
      <c r="G56" s="54">
        <v>10</v>
      </c>
      <c r="H56" s="15">
        <v>5</v>
      </c>
      <c r="I56" s="54"/>
      <c r="J56" s="15"/>
      <c r="K56" s="54"/>
      <c r="L56" s="15"/>
      <c r="M56" s="54"/>
      <c r="N56" s="15"/>
      <c r="O56" s="54"/>
      <c r="P56" s="15"/>
      <c r="Q56" s="54"/>
      <c r="R56" s="15"/>
      <c r="S56" s="54"/>
      <c r="T56" s="15"/>
      <c r="U56" s="54">
        <v>-5</v>
      </c>
      <c r="V56" s="15">
        <v>2</v>
      </c>
      <c r="W56" s="54">
        <v>-5</v>
      </c>
      <c r="X56" s="15">
        <v>2</v>
      </c>
      <c r="Y56" s="54">
        <v>5</v>
      </c>
      <c r="Z56" s="15">
        <v>3</v>
      </c>
      <c r="AA56" s="54"/>
      <c r="AB56" s="15"/>
      <c r="AC56" s="54">
        <v>-5</v>
      </c>
      <c r="AD56" s="15">
        <v>2</v>
      </c>
      <c r="AE56" s="54"/>
      <c r="AF56" s="15"/>
      <c r="AG56" s="54"/>
      <c r="AH56" s="15"/>
      <c r="AI56" s="54"/>
      <c r="AJ56" s="15"/>
      <c r="AK56" s="54"/>
      <c r="AL56" s="15"/>
      <c r="AM56" s="54"/>
      <c r="AN56" s="15"/>
      <c r="AO56" s="24">
        <v>45281</v>
      </c>
      <c r="AP56" s="41">
        <v>54</v>
      </c>
      <c r="AQ56" s="41">
        <f t="shared" si="3"/>
        <v>0</v>
      </c>
      <c r="AR56" s="39">
        <f>+D56+F56+H56+J56++L56++N56+P56+R56+T56+V56+X56+AL56+AN56+Z56+AD56+AF56+AH56+AJ56+AB56</f>
        <v>14</v>
      </c>
      <c r="AS56">
        <f t="shared" si="4"/>
        <v>5</v>
      </c>
      <c r="AT56">
        <f t="shared" si="5"/>
        <v>2.8</v>
      </c>
      <c r="AU56" s="29"/>
    </row>
    <row r="57" spans="1:48">
      <c r="A57">
        <f t="shared" si="6"/>
        <v>12</v>
      </c>
      <c r="B57" s="40"/>
      <c r="C57" s="54"/>
      <c r="D57" s="15"/>
      <c r="E57" s="54"/>
      <c r="F57" s="15"/>
      <c r="G57" s="54">
        <v>10</v>
      </c>
      <c r="H57" s="15">
        <v>4</v>
      </c>
      <c r="I57" s="54"/>
      <c r="J57" s="15"/>
      <c r="K57" s="54"/>
      <c r="L57" s="15"/>
      <c r="M57" s="54"/>
      <c r="N57" s="15"/>
      <c r="O57" s="54"/>
      <c r="P57" s="15"/>
      <c r="Q57" s="54"/>
      <c r="R57" s="15"/>
      <c r="S57" s="54"/>
      <c r="T57" s="15"/>
      <c r="U57" s="54"/>
      <c r="V57" s="15"/>
      <c r="W57" s="54"/>
      <c r="X57" s="15"/>
      <c r="Y57" s="54"/>
      <c r="Z57" s="15"/>
      <c r="AA57" s="54"/>
      <c r="AB57" s="15"/>
      <c r="AC57" s="54">
        <v>-10</v>
      </c>
      <c r="AD57" s="15">
        <v>-11</v>
      </c>
      <c r="AE57" s="54"/>
      <c r="AF57" s="15"/>
      <c r="AG57" s="54"/>
      <c r="AH57" s="15"/>
      <c r="AI57" s="54"/>
      <c r="AJ57" s="15"/>
      <c r="AK57" s="54">
        <v>0</v>
      </c>
      <c r="AL57" s="15">
        <v>-2</v>
      </c>
      <c r="AM57" s="54"/>
      <c r="AN57" s="15"/>
      <c r="AO57" s="24">
        <v>45288</v>
      </c>
      <c r="AP57" s="41">
        <v>58</v>
      </c>
      <c r="AQ57" s="41">
        <f t="shared" si="3"/>
        <v>0</v>
      </c>
      <c r="AR57" s="39">
        <f t="shared" si="3"/>
        <v>-9</v>
      </c>
      <c r="AS57">
        <f t="shared" si="4"/>
        <v>3</v>
      </c>
      <c r="AT57">
        <f t="shared" si="5"/>
        <v>-3</v>
      </c>
      <c r="AU57" s="29"/>
    </row>
    <row r="58" spans="1:48">
      <c r="A58">
        <f>+A57+1</f>
        <v>13</v>
      </c>
      <c r="B58" s="40"/>
      <c r="C58" s="54"/>
      <c r="D58" s="15"/>
      <c r="E58" s="54"/>
      <c r="F58" s="15"/>
      <c r="G58" s="54">
        <v>10</v>
      </c>
      <c r="H58" s="15">
        <v>9</v>
      </c>
      <c r="I58" s="54"/>
      <c r="J58" s="15"/>
      <c r="K58" s="54"/>
      <c r="L58" s="15"/>
      <c r="M58" s="54"/>
      <c r="N58" s="15"/>
      <c r="O58" s="54"/>
      <c r="P58" s="15"/>
      <c r="Q58" s="54"/>
      <c r="R58" s="15"/>
      <c r="S58" s="54"/>
      <c r="T58" s="15"/>
      <c r="U58" s="54">
        <v>0</v>
      </c>
      <c r="V58" s="15">
        <v>0</v>
      </c>
      <c r="W58" s="54"/>
      <c r="X58" s="15"/>
      <c r="Y58" s="54">
        <v>5</v>
      </c>
      <c r="Z58" s="15">
        <v>2</v>
      </c>
      <c r="AA58" s="54"/>
      <c r="AB58" s="15"/>
      <c r="AC58" s="54">
        <v>-5</v>
      </c>
      <c r="AD58" s="15">
        <v>-4</v>
      </c>
      <c r="AE58" s="54"/>
      <c r="AF58" s="15"/>
      <c r="AG58" s="54"/>
      <c r="AH58" s="15"/>
      <c r="AI58" s="54"/>
      <c r="AJ58" s="15"/>
      <c r="AK58" s="54">
        <v>-10</v>
      </c>
      <c r="AL58" s="15">
        <v>-5</v>
      </c>
      <c r="AM58" s="54"/>
      <c r="AN58" s="15"/>
      <c r="AO58" s="24">
        <v>45293</v>
      </c>
      <c r="AP58" s="215">
        <v>61</v>
      </c>
      <c r="AQ58" s="41">
        <f>+C58+E58+G58+I58++K58++M58+O58+Q58+S58+U58+W58+AK58+AM58+Y58+AC58+AE58+AG58+AI58+AA58</f>
        <v>0</v>
      </c>
      <c r="AR58" s="39">
        <f t="shared" si="3"/>
        <v>2</v>
      </c>
      <c r="AS58">
        <f t="shared" si="4"/>
        <v>5</v>
      </c>
      <c r="AT58">
        <f t="shared" si="5"/>
        <v>0.4</v>
      </c>
      <c r="AU58" s="29"/>
      <c r="AV58" s="41"/>
    </row>
    <row r="59" spans="1:48">
      <c r="A59">
        <f>+A58+1</f>
        <v>14</v>
      </c>
      <c r="B59" s="6"/>
      <c r="C59" s="54"/>
      <c r="D59" s="15"/>
      <c r="E59" s="54"/>
      <c r="F59" s="15"/>
      <c r="G59" s="54">
        <v>8</v>
      </c>
      <c r="H59" s="105">
        <f>3+2.66666666666667</f>
        <v>5.6666666666666696</v>
      </c>
      <c r="I59" s="54"/>
      <c r="J59" s="15"/>
      <c r="K59" s="54"/>
      <c r="L59" s="15"/>
      <c r="M59" s="54"/>
      <c r="N59" s="15"/>
      <c r="O59" s="54"/>
      <c r="P59" s="15"/>
      <c r="Q59" s="54"/>
      <c r="R59" s="15"/>
      <c r="S59" s="54"/>
      <c r="T59" s="15"/>
      <c r="U59" s="54">
        <v>8</v>
      </c>
      <c r="V59" s="105">
        <f>3+2.66666666666667</f>
        <v>5.6666666666666696</v>
      </c>
      <c r="W59" s="54">
        <v>2</v>
      </c>
      <c r="X59" s="105">
        <f>-1+2.66666666666667</f>
        <v>1.6666666666666701</v>
      </c>
      <c r="Y59" s="54">
        <v>-10</v>
      </c>
      <c r="Z59" s="105">
        <f>-8+2.66666666666667</f>
        <v>-5.3333333333333304</v>
      </c>
      <c r="AA59" s="54"/>
      <c r="AB59" s="15"/>
      <c r="AC59" s="54">
        <v>-6</v>
      </c>
      <c r="AD59" s="105">
        <f>-6+2.66666666666667</f>
        <v>-3.3333333333333299</v>
      </c>
      <c r="AE59" s="54"/>
      <c r="AF59" s="15"/>
      <c r="AG59" s="54"/>
      <c r="AH59" s="15"/>
      <c r="AI59" s="54"/>
      <c r="AJ59" s="15"/>
      <c r="AK59" s="54">
        <v>-2</v>
      </c>
      <c r="AL59" s="105">
        <f>-2+2.66666666666667</f>
        <v>0.66666666666667007</v>
      </c>
      <c r="AM59" s="54"/>
      <c r="AN59" s="15"/>
      <c r="AO59" s="24">
        <v>45295</v>
      </c>
      <c r="AP59" s="41">
        <v>64</v>
      </c>
      <c r="AQ59" s="41">
        <f t="shared" si="3"/>
        <v>0</v>
      </c>
      <c r="AR59" s="39">
        <f t="shared" si="3"/>
        <v>5.0000000000000178</v>
      </c>
      <c r="AS59">
        <f t="shared" si="4"/>
        <v>6</v>
      </c>
      <c r="AT59">
        <f t="shared" si="5"/>
        <v>0.83333333333333626</v>
      </c>
      <c r="AU59" s="29"/>
      <c r="AV59" s="41"/>
    </row>
    <row r="60" spans="1:48">
      <c r="A60">
        <f t="shared" si="6"/>
        <v>15</v>
      </c>
      <c r="B60" s="40"/>
      <c r="C60" s="54"/>
      <c r="D60" s="15"/>
      <c r="E60" s="54">
        <v>0</v>
      </c>
      <c r="F60" s="15">
        <v>-5</v>
      </c>
      <c r="G60" s="54">
        <v>10</v>
      </c>
      <c r="H60" s="15">
        <v>6</v>
      </c>
      <c r="I60" s="54"/>
      <c r="J60" s="15"/>
      <c r="K60" s="54"/>
      <c r="L60" s="15"/>
      <c r="M60" s="54"/>
      <c r="N60" s="15"/>
      <c r="O60" s="54"/>
      <c r="P60" s="15"/>
      <c r="Q60" s="54"/>
      <c r="R60" s="15"/>
      <c r="S60" s="54"/>
      <c r="T60" s="15"/>
      <c r="U60" s="54"/>
      <c r="V60" s="15"/>
      <c r="W60" s="54"/>
      <c r="X60" s="15"/>
      <c r="Y60" s="54"/>
      <c r="Z60" s="15"/>
      <c r="AA60" s="54"/>
      <c r="AB60" s="15"/>
      <c r="AC60" s="54"/>
      <c r="AD60" s="15"/>
      <c r="AE60" s="54"/>
      <c r="AF60" s="15"/>
      <c r="AG60" s="54"/>
      <c r="AH60" s="15"/>
      <c r="AI60" s="54">
        <v>-10</v>
      </c>
      <c r="AJ60" s="15">
        <v>-7</v>
      </c>
      <c r="AK60" s="54"/>
      <c r="AL60" s="15"/>
      <c r="AM60" s="54"/>
      <c r="AN60" s="15"/>
      <c r="AO60" s="24">
        <v>45307</v>
      </c>
      <c r="AP60" s="41">
        <v>71</v>
      </c>
      <c r="AQ60" s="41">
        <f t="shared" si="3"/>
        <v>0</v>
      </c>
      <c r="AR60" s="39">
        <f t="shared" si="3"/>
        <v>-6</v>
      </c>
      <c r="AS60">
        <f t="shared" si="4"/>
        <v>3</v>
      </c>
      <c r="AT60">
        <f t="shared" si="5"/>
        <v>-2</v>
      </c>
      <c r="AU60" s="29"/>
      <c r="AV60" s="41"/>
    </row>
    <row r="61" spans="1:48">
      <c r="A61">
        <f t="shared" si="6"/>
        <v>16</v>
      </c>
      <c r="B61" s="40"/>
      <c r="C61" s="54"/>
      <c r="D61" s="15"/>
      <c r="E61" s="54">
        <v>10</v>
      </c>
      <c r="F61" s="15">
        <v>11</v>
      </c>
      <c r="G61" s="54">
        <v>0</v>
      </c>
      <c r="H61" s="15">
        <v>-6</v>
      </c>
      <c r="I61" s="54"/>
      <c r="J61" s="15"/>
      <c r="K61" s="54"/>
      <c r="L61" s="15"/>
      <c r="M61" s="54"/>
      <c r="N61" s="15"/>
      <c r="O61" s="54"/>
      <c r="P61" s="15"/>
      <c r="Q61" s="54"/>
      <c r="R61" s="15"/>
      <c r="S61" s="54"/>
      <c r="T61" s="15"/>
      <c r="U61" s="54"/>
      <c r="V61" s="15"/>
      <c r="W61" s="54"/>
      <c r="X61" s="15"/>
      <c r="Y61" s="54"/>
      <c r="Z61" s="15"/>
      <c r="AA61" s="54"/>
      <c r="AB61" s="15"/>
      <c r="AC61" s="54"/>
      <c r="AD61" s="15"/>
      <c r="AE61" s="54"/>
      <c r="AF61" s="15"/>
      <c r="AG61" s="54"/>
      <c r="AH61" s="15"/>
      <c r="AI61" s="54">
        <v>-10</v>
      </c>
      <c r="AJ61" s="15">
        <v>-14</v>
      </c>
      <c r="AK61" s="54"/>
      <c r="AL61" s="15"/>
      <c r="AM61" s="54"/>
      <c r="AN61" s="15"/>
      <c r="AO61" s="24">
        <v>45315</v>
      </c>
      <c r="AP61" s="41">
        <v>76</v>
      </c>
      <c r="AQ61" s="41">
        <f t="shared" si="3"/>
        <v>0</v>
      </c>
      <c r="AR61" s="39">
        <f t="shared" si="3"/>
        <v>-9</v>
      </c>
      <c r="AS61">
        <f t="shared" si="4"/>
        <v>3</v>
      </c>
      <c r="AT61">
        <f t="shared" si="5"/>
        <v>-3</v>
      </c>
      <c r="AU61" s="29"/>
      <c r="AV61" s="41"/>
    </row>
    <row r="62" spans="1:48">
      <c r="A62">
        <f t="shared" si="6"/>
        <v>17</v>
      </c>
      <c r="B62" s="40"/>
      <c r="C62" s="54"/>
      <c r="D62" s="15"/>
      <c r="E62" s="54">
        <v>-10</v>
      </c>
      <c r="F62" s="15">
        <v>-8</v>
      </c>
      <c r="G62" s="54">
        <v>10</v>
      </c>
      <c r="H62" s="15">
        <v>6</v>
      </c>
      <c r="I62" s="54"/>
      <c r="J62" s="15"/>
      <c r="K62" s="54"/>
      <c r="L62" s="15"/>
      <c r="M62" s="54"/>
      <c r="N62" s="15"/>
      <c r="O62" s="54"/>
      <c r="P62" s="15"/>
      <c r="Q62" s="54"/>
      <c r="R62" s="15"/>
      <c r="S62" s="54"/>
      <c r="T62" s="15"/>
      <c r="U62" s="54"/>
      <c r="V62" s="15"/>
      <c r="W62" s="54"/>
      <c r="X62" s="15"/>
      <c r="Y62" s="54"/>
      <c r="Z62" s="15"/>
      <c r="AA62" s="54"/>
      <c r="AB62" s="15"/>
      <c r="AC62" s="54"/>
      <c r="AD62" s="15"/>
      <c r="AE62" s="54"/>
      <c r="AF62" s="15"/>
      <c r="AG62" s="54"/>
      <c r="AH62" s="15"/>
      <c r="AI62" s="54">
        <v>0</v>
      </c>
      <c r="AJ62" s="15">
        <v>-7</v>
      </c>
      <c r="AK62" s="54"/>
      <c r="AL62" s="15"/>
      <c r="AM62" s="54"/>
      <c r="AN62" s="15"/>
      <c r="AO62" s="24">
        <v>45315</v>
      </c>
      <c r="AP62">
        <v>76</v>
      </c>
      <c r="AQ62" s="41">
        <f t="shared" si="3"/>
        <v>0</v>
      </c>
      <c r="AR62" s="39">
        <f t="shared" si="3"/>
        <v>-9</v>
      </c>
      <c r="AS62">
        <f t="shared" si="4"/>
        <v>3</v>
      </c>
      <c r="AT62">
        <f t="shared" si="5"/>
        <v>-3</v>
      </c>
      <c r="AU62" s="29"/>
      <c r="AV62" s="41"/>
    </row>
    <row r="63" spans="1:48">
      <c r="A63">
        <f t="shared" si="6"/>
        <v>18</v>
      </c>
      <c r="B63" s="40"/>
      <c r="C63" s="54"/>
      <c r="D63" s="15"/>
      <c r="E63" s="54">
        <v>-10</v>
      </c>
      <c r="F63" s="15">
        <v>-8</v>
      </c>
      <c r="G63" s="54">
        <v>10</v>
      </c>
      <c r="H63" s="15">
        <v>3</v>
      </c>
      <c r="I63" s="54"/>
      <c r="J63" s="15"/>
      <c r="K63" s="54"/>
      <c r="L63" s="15"/>
      <c r="M63" s="54"/>
      <c r="N63" s="15"/>
      <c r="O63" s="54"/>
      <c r="P63" s="15"/>
      <c r="Q63" s="54"/>
      <c r="R63" s="15"/>
      <c r="S63" s="54"/>
      <c r="T63" s="15"/>
      <c r="U63" s="54"/>
      <c r="V63" s="15"/>
      <c r="W63" s="54"/>
      <c r="X63" s="15"/>
      <c r="Y63" s="54"/>
      <c r="Z63" s="15"/>
      <c r="AA63" s="54"/>
      <c r="AB63" s="15"/>
      <c r="AC63" s="54"/>
      <c r="AD63" s="15"/>
      <c r="AE63" s="54"/>
      <c r="AF63" s="15"/>
      <c r="AG63" s="54"/>
      <c r="AH63" s="15"/>
      <c r="AI63" s="54">
        <v>0</v>
      </c>
      <c r="AJ63" s="15">
        <v>-2</v>
      </c>
      <c r="AK63" s="54"/>
      <c r="AL63" s="15"/>
      <c r="AM63" s="54"/>
      <c r="AN63" s="15"/>
      <c r="AO63" s="24">
        <v>45315</v>
      </c>
      <c r="AP63">
        <v>76</v>
      </c>
      <c r="AQ63" s="41">
        <f t="shared" si="3"/>
        <v>0</v>
      </c>
      <c r="AR63" s="39">
        <f t="shared" si="3"/>
        <v>-7</v>
      </c>
      <c r="AS63">
        <f t="shared" si="4"/>
        <v>3</v>
      </c>
      <c r="AT63">
        <f t="shared" si="5"/>
        <v>-2.3333333333333335</v>
      </c>
      <c r="AU63" s="29"/>
      <c r="AV63" s="41"/>
    </row>
    <row r="64" spans="1:48">
      <c r="A64">
        <f t="shared" si="6"/>
        <v>19</v>
      </c>
      <c r="B64" s="6"/>
      <c r="C64" s="54"/>
      <c r="D64" s="15"/>
      <c r="E64" s="54"/>
      <c r="F64" s="15"/>
      <c r="G64" s="54">
        <v>0</v>
      </c>
      <c r="H64" s="15">
        <v>3</v>
      </c>
      <c r="I64" s="54"/>
      <c r="J64" s="15"/>
      <c r="K64" s="54"/>
      <c r="L64" s="15"/>
      <c r="M64" s="54"/>
      <c r="N64" s="15"/>
      <c r="O64" s="54"/>
      <c r="P64" s="15"/>
      <c r="Q64" s="54"/>
      <c r="R64" s="15"/>
      <c r="S64" s="54"/>
      <c r="T64" s="15"/>
      <c r="U64" s="54">
        <v>-10</v>
      </c>
      <c r="V64" s="15">
        <v>-7</v>
      </c>
      <c r="W64" s="54"/>
      <c r="X64" s="15"/>
      <c r="Y64" s="54">
        <v>-5</v>
      </c>
      <c r="Z64" s="15">
        <v>-6</v>
      </c>
      <c r="AA64" s="54"/>
      <c r="AB64" s="15"/>
      <c r="AC64" s="54">
        <v>5</v>
      </c>
      <c r="AD64" s="15">
        <v>5</v>
      </c>
      <c r="AE64" s="54"/>
      <c r="AF64" s="15"/>
      <c r="AG64" s="54"/>
      <c r="AH64" s="15"/>
      <c r="AI64" s="54"/>
      <c r="AJ64" s="15"/>
      <c r="AK64" s="54">
        <v>10</v>
      </c>
      <c r="AL64" s="15">
        <v>7</v>
      </c>
      <c r="AM64" s="54"/>
      <c r="AN64" s="15"/>
      <c r="AO64" s="24">
        <v>45316</v>
      </c>
      <c r="AP64">
        <v>78</v>
      </c>
      <c r="AQ64" s="41">
        <f t="shared" ref="AQ64:AR79" si="7">+C64+E64+G64+I64++K64++M64+O64+Q64+S64+U64+W64+AK64+AM64+Y64+AC64+AE64+AG64+AI64+AA64</f>
        <v>0</v>
      </c>
      <c r="AR64" s="39">
        <f t="shared" si="7"/>
        <v>2</v>
      </c>
      <c r="AS64">
        <f t="shared" si="4"/>
        <v>5</v>
      </c>
      <c r="AT64">
        <f t="shared" si="5"/>
        <v>0.4</v>
      </c>
      <c r="AU64" s="29"/>
    </row>
    <row r="65" spans="1:46">
      <c r="A65">
        <f t="shared" si="6"/>
        <v>20</v>
      </c>
      <c r="B65" s="6"/>
      <c r="C65" s="54"/>
      <c r="D65" s="15"/>
      <c r="E65" s="54">
        <v>10</v>
      </c>
      <c r="F65" s="15">
        <v>3</v>
      </c>
      <c r="G65" s="54">
        <v>4</v>
      </c>
      <c r="H65" s="15">
        <v>1</v>
      </c>
      <c r="I65" s="54"/>
      <c r="J65" s="15"/>
      <c r="K65" s="54"/>
      <c r="L65" s="15"/>
      <c r="M65" s="54"/>
      <c r="N65" s="15"/>
      <c r="O65" s="54"/>
      <c r="P65" s="15"/>
      <c r="Q65" s="54"/>
      <c r="R65" s="15"/>
      <c r="S65" s="54"/>
      <c r="T65" s="15"/>
      <c r="U65" s="54"/>
      <c r="V65" s="15"/>
      <c r="W65" s="54"/>
      <c r="X65" s="15"/>
      <c r="Y65" s="54"/>
      <c r="Z65" s="15"/>
      <c r="AA65" s="54"/>
      <c r="AB65" s="15"/>
      <c r="AC65" s="54"/>
      <c r="AD65" s="15"/>
      <c r="AE65" s="54"/>
      <c r="AF65" s="15"/>
      <c r="AG65" s="54">
        <v>-10</v>
      </c>
      <c r="AH65" s="15">
        <v>-8</v>
      </c>
      <c r="AI65" s="54">
        <v>-4</v>
      </c>
      <c r="AJ65" s="15">
        <v>-1</v>
      </c>
      <c r="AK65" s="54"/>
      <c r="AL65" s="15"/>
      <c r="AM65" s="54"/>
      <c r="AN65" s="15"/>
      <c r="AO65" s="24">
        <v>45323</v>
      </c>
      <c r="AP65" s="41">
        <v>80</v>
      </c>
      <c r="AQ65" s="41">
        <f t="shared" si="7"/>
        <v>0</v>
      </c>
      <c r="AR65" s="39">
        <f>+D65+F65+H65+J65++L65++N65+P65+R65+T65+V65+X65+AL65+AN65+Z65+AD65+AF65+AH65+AJ65+AB65</f>
        <v>-5</v>
      </c>
      <c r="AS65">
        <f>COUNT(C65:AN65)/2</f>
        <v>4</v>
      </c>
      <c r="AT65">
        <f t="shared" si="5"/>
        <v>-1.25</v>
      </c>
    </row>
    <row r="66" spans="1:46">
      <c r="A66">
        <f t="shared" si="6"/>
        <v>21</v>
      </c>
      <c r="B66" s="6"/>
      <c r="C66" s="54"/>
      <c r="D66" s="15"/>
      <c r="E66" s="54"/>
      <c r="F66" s="15"/>
      <c r="G66" s="54">
        <v>-5</v>
      </c>
      <c r="H66" s="15">
        <v>1</v>
      </c>
      <c r="I66" s="54"/>
      <c r="J66" s="15"/>
      <c r="K66" s="54"/>
      <c r="L66" s="15"/>
      <c r="M66" s="54"/>
      <c r="N66" s="15"/>
      <c r="O66" s="54"/>
      <c r="P66" s="15"/>
      <c r="Q66" s="54"/>
      <c r="R66" s="15"/>
      <c r="S66" s="54"/>
      <c r="T66" s="15"/>
      <c r="U66" s="54">
        <v>5</v>
      </c>
      <c r="V66" s="15">
        <v>0</v>
      </c>
      <c r="W66" s="54"/>
      <c r="X66" s="15"/>
      <c r="Y66" s="54">
        <v>-5</v>
      </c>
      <c r="Z66" s="15">
        <v>1</v>
      </c>
      <c r="AA66" s="54"/>
      <c r="AB66" s="15"/>
      <c r="AC66" s="54">
        <v>-5</v>
      </c>
      <c r="AD66" s="15">
        <v>1</v>
      </c>
      <c r="AE66" s="54"/>
      <c r="AF66" s="15"/>
      <c r="AG66" s="54"/>
      <c r="AH66" s="15"/>
      <c r="AI66" s="54"/>
      <c r="AJ66" s="15"/>
      <c r="AK66" s="54">
        <v>10</v>
      </c>
      <c r="AL66" s="15">
        <v>3</v>
      </c>
      <c r="AM66" s="54"/>
      <c r="AN66" s="15"/>
      <c r="AO66" s="24">
        <v>45323</v>
      </c>
      <c r="AP66" s="41">
        <v>81</v>
      </c>
      <c r="AQ66" s="41">
        <f t="shared" si="7"/>
        <v>0</v>
      </c>
      <c r="AR66" s="39">
        <f>+D66+F66+H66+J66++L66++N66+P66+R66+T66+V66+X66+AL66+AN66+Z66+AD66+AF66+AH66+AJ66+AB66</f>
        <v>6</v>
      </c>
      <c r="AS66">
        <f>COUNT(C66:AN66)/2</f>
        <v>5</v>
      </c>
      <c r="AT66">
        <f t="shared" si="5"/>
        <v>1.2</v>
      </c>
    </row>
    <row r="67" spans="1:46">
      <c r="A67">
        <f t="shared" si="6"/>
        <v>22</v>
      </c>
      <c r="B67" s="229"/>
      <c r="C67" s="54"/>
      <c r="D67" s="15"/>
      <c r="E67" s="54"/>
      <c r="F67" s="15"/>
      <c r="G67" s="54"/>
      <c r="H67" s="15"/>
      <c r="I67" s="54"/>
      <c r="J67" s="15"/>
      <c r="K67" s="54"/>
      <c r="L67" s="15"/>
      <c r="M67" s="54"/>
      <c r="N67" s="15"/>
      <c r="O67" s="54"/>
      <c r="P67" s="15"/>
      <c r="Q67" s="54"/>
      <c r="R67" s="15"/>
      <c r="S67" s="54"/>
      <c r="T67" s="15"/>
      <c r="U67" s="54">
        <v>-10</v>
      </c>
      <c r="V67" s="15">
        <v>-3</v>
      </c>
      <c r="W67" s="54"/>
      <c r="X67" s="15"/>
      <c r="Y67" s="54">
        <v>7</v>
      </c>
      <c r="Z67" s="15">
        <v>1</v>
      </c>
      <c r="AA67" s="54"/>
      <c r="AB67" s="15"/>
      <c r="AC67" s="54">
        <v>7</v>
      </c>
      <c r="AD67" s="15">
        <v>1</v>
      </c>
      <c r="AE67" s="54"/>
      <c r="AF67" s="15"/>
      <c r="AG67" s="54"/>
      <c r="AH67" s="15"/>
      <c r="AI67" s="54"/>
      <c r="AJ67" s="15"/>
      <c r="AK67" s="54">
        <v>-4</v>
      </c>
      <c r="AL67" s="15">
        <v>0</v>
      </c>
      <c r="AM67" s="54"/>
      <c r="AN67" s="15"/>
      <c r="AO67" s="28">
        <v>45337</v>
      </c>
      <c r="AP67" s="41">
        <v>85</v>
      </c>
      <c r="AQ67" s="41">
        <f t="shared" si="7"/>
        <v>0</v>
      </c>
      <c r="AR67" s="39">
        <f>+D67+F67+H67+J67++L67++N67+P67+R67+T67+V67+X67+AL67+AN67+Z67+AD67+AF67+AH67+AJ67+AB67</f>
        <v>-1</v>
      </c>
      <c r="AS67">
        <f>COUNT(C67:AN67)/2</f>
        <v>4</v>
      </c>
      <c r="AT67">
        <f t="shared" si="5"/>
        <v>-0.25</v>
      </c>
    </row>
    <row r="68" spans="1:46">
      <c r="A68">
        <f t="shared" si="6"/>
        <v>23</v>
      </c>
      <c r="B68" s="6"/>
      <c r="C68" s="54"/>
      <c r="D68" s="15"/>
      <c r="E68" s="54"/>
      <c r="F68" s="15"/>
      <c r="G68" s="54">
        <v>-10</v>
      </c>
      <c r="H68" s="15">
        <v>-16</v>
      </c>
      <c r="I68" s="54"/>
      <c r="J68" s="15"/>
      <c r="K68" s="54"/>
      <c r="L68" s="15"/>
      <c r="M68" s="54"/>
      <c r="N68" s="15"/>
      <c r="O68" s="54"/>
      <c r="P68" s="15"/>
      <c r="Q68" s="54"/>
      <c r="R68" s="15"/>
      <c r="S68" s="54"/>
      <c r="T68" s="15"/>
      <c r="U68" s="54">
        <v>5</v>
      </c>
      <c r="V68" s="15">
        <v>1</v>
      </c>
      <c r="W68" s="54"/>
      <c r="X68" s="15"/>
      <c r="Y68" s="54">
        <v>-5</v>
      </c>
      <c r="Z68" s="15">
        <v>-3</v>
      </c>
      <c r="AA68" s="54"/>
      <c r="AB68" s="15"/>
      <c r="AC68" s="54">
        <v>0</v>
      </c>
      <c r="AD68" s="15">
        <v>-2</v>
      </c>
      <c r="AE68" s="54"/>
      <c r="AF68" s="15"/>
      <c r="AG68" s="54"/>
      <c r="AH68" s="15"/>
      <c r="AI68" s="54"/>
      <c r="AJ68" s="15"/>
      <c r="AK68" s="54">
        <v>10</v>
      </c>
      <c r="AL68" s="15">
        <v>2</v>
      </c>
      <c r="AM68" s="54"/>
      <c r="AN68" s="15"/>
      <c r="AO68" s="24">
        <v>45351</v>
      </c>
      <c r="AP68" s="41">
        <v>92</v>
      </c>
      <c r="AQ68" s="41">
        <f t="shared" si="7"/>
        <v>0</v>
      </c>
      <c r="AR68" s="39">
        <f>+D68+F68+H68+J68++L68++N68+P68+R68+T68+V68+X68+AL68+AN68+Z68+AD68+AF68+AH68+AJ68+AB68</f>
        <v>-18</v>
      </c>
      <c r="AS68">
        <f>COUNT(C68:AN68)/2</f>
        <v>5</v>
      </c>
      <c r="AT68">
        <f>+AR68/AS68</f>
        <v>-3.6</v>
      </c>
    </row>
    <row r="69" spans="1:46">
      <c r="A69">
        <f t="shared" si="6"/>
        <v>24</v>
      </c>
      <c r="B69" s="229"/>
      <c r="C69" s="54"/>
      <c r="D69" s="15"/>
      <c r="E69" s="54"/>
      <c r="F69" s="15"/>
      <c r="G69" s="54"/>
      <c r="H69" s="15"/>
      <c r="I69" s="54"/>
      <c r="J69" s="15"/>
      <c r="K69" s="54"/>
      <c r="L69" s="15"/>
      <c r="M69" s="54"/>
      <c r="N69" s="15"/>
      <c r="O69" s="54"/>
      <c r="P69" s="15"/>
      <c r="Q69" s="54"/>
      <c r="R69" s="15"/>
      <c r="S69" s="54"/>
      <c r="T69" s="15"/>
      <c r="U69" s="54">
        <v>0</v>
      </c>
      <c r="V69" s="15">
        <v>2</v>
      </c>
      <c r="W69" s="54"/>
      <c r="X69" s="15"/>
      <c r="Y69" s="54">
        <v>10</v>
      </c>
      <c r="Z69" s="15">
        <v>5</v>
      </c>
      <c r="AA69" s="54"/>
      <c r="AB69" s="15"/>
      <c r="AC69" s="54">
        <v>0</v>
      </c>
      <c r="AD69" s="15">
        <v>2</v>
      </c>
      <c r="AE69" s="54"/>
      <c r="AF69" s="15"/>
      <c r="AG69" s="54"/>
      <c r="AH69" s="15"/>
      <c r="AI69" s="54"/>
      <c r="AJ69" s="15"/>
      <c r="AK69" s="54">
        <v>-10</v>
      </c>
      <c r="AL69" s="15">
        <v>-5</v>
      </c>
      <c r="AM69" s="54"/>
      <c r="AN69" s="15"/>
      <c r="AO69" s="24">
        <v>45372</v>
      </c>
      <c r="AP69" s="41">
        <v>102</v>
      </c>
      <c r="AQ69" s="41">
        <f t="shared" si="7"/>
        <v>0</v>
      </c>
      <c r="AR69" s="39">
        <f t="shared" si="7"/>
        <v>4</v>
      </c>
      <c r="AS69">
        <f t="shared" ref="AS69:AS132" si="8">COUNT(C69:AN69)/2</f>
        <v>4</v>
      </c>
      <c r="AT69">
        <f t="shared" ref="AT69:AT132" si="9">+AR69/AS69</f>
        <v>1</v>
      </c>
    </row>
    <row r="70" spans="1:46">
      <c r="A70">
        <f t="shared" si="6"/>
        <v>25</v>
      </c>
      <c r="B70" s="229"/>
      <c r="C70" s="54"/>
      <c r="D70" s="15"/>
      <c r="E70" s="54"/>
      <c r="F70" s="15"/>
      <c r="G70" s="54"/>
      <c r="H70" s="15"/>
      <c r="I70" s="54"/>
      <c r="J70" s="15"/>
      <c r="K70" s="54"/>
      <c r="L70" s="15"/>
      <c r="M70" s="54"/>
      <c r="N70" s="15"/>
      <c r="O70" s="54"/>
      <c r="P70" s="15"/>
      <c r="Q70" s="54"/>
      <c r="R70" s="15"/>
      <c r="S70" s="54"/>
      <c r="T70" s="15"/>
      <c r="U70" s="54">
        <v>-10</v>
      </c>
      <c r="V70" s="15">
        <v>-10</v>
      </c>
      <c r="W70" s="54"/>
      <c r="X70" s="15"/>
      <c r="Y70" s="54">
        <v>10</v>
      </c>
      <c r="Z70" s="15">
        <v>8</v>
      </c>
      <c r="AA70" s="54"/>
      <c r="AB70" s="15"/>
      <c r="AC70" s="54">
        <v>-4</v>
      </c>
      <c r="AD70" s="15">
        <v>-1</v>
      </c>
      <c r="AE70" s="54"/>
      <c r="AF70" s="15"/>
      <c r="AG70" s="54"/>
      <c r="AH70" s="15"/>
      <c r="AI70" s="54"/>
      <c r="AJ70" s="15"/>
      <c r="AK70" s="54">
        <v>4</v>
      </c>
      <c r="AL70" s="15">
        <v>2</v>
      </c>
      <c r="AM70" s="54"/>
      <c r="AN70" s="15"/>
      <c r="AO70" s="24">
        <v>45386</v>
      </c>
      <c r="AP70" s="41">
        <v>109</v>
      </c>
      <c r="AQ70" s="41">
        <f t="shared" si="7"/>
        <v>0</v>
      </c>
      <c r="AR70" s="39">
        <f t="shared" si="7"/>
        <v>-1</v>
      </c>
      <c r="AS70">
        <f t="shared" si="8"/>
        <v>4</v>
      </c>
      <c r="AT70">
        <f t="shared" si="9"/>
        <v>-0.25</v>
      </c>
    </row>
    <row r="71" spans="1:46">
      <c r="A71">
        <f t="shared" si="6"/>
        <v>26</v>
      </c>
      <c r="B71" s="229"/>
      <c r="C71" s="54"/>
      <c r="D71" s="15"/>
      <c r="E71" s="54"/>
      <c r="F71" s="15"/>
      <c r="G71" s="54"/>
      <c r="H71" s="15"/>
      <c r="I71" s="54"/>
      <c r="J71" s="15"/>
      <c r="K71" s="54"/>
      <c r="L71" s="15"/>
      <c r="M71" s="54"/>
      <c r="N71" s="15"/>
      <c r="O71" s="54"/>
      <c r="P71" s="15"/>
      <c r="Q71" s="54"/>
      <c r="R71" s="15"/>
      <c r="S71" s="54"/>
      <c r="T71" s="15"/>
      <c r="U71" s="54">
        <v>-4</v>
      </c>
      <c r="V71" s="15">
        <v>3</v>
      </c>
      <c r="W71" s="54"/>
      <c r="X71" s="15"/>
      <c r="Y71" s="54">
        <v>-10</v>
      </c>
      <c r="Z71" s="15">
        <v>-17</v>
      </c>
      <c r="AA71" s="54"/>
      <c r="AB71" s="15"/>
      <c r="AC71" s="54">
        <v>4</v>
      </c>
      <c r="AD71" s="15">
        <v>5</v>
      </c>
      <c r="AE71" s="54"/>
      <c r="AF71" s="15"/>
      <c r="AG71" s="54"/>
      <c r="AH71" s="15"/>
      <c r="AI71" s="54"/>
      <c r="AJ71" s="15"/>
      <c r="AK71" s="54">
        <v>10</v>
      </c>
      <c r="AL71" s="15">
        <v>8</v>
      </c>
      <c r="AM71" s="54"/>
      <c r="AN71" s="15"/>
      <c r="AO71" s="24">
        <v>45400</v>
      </c>
      <c r="AP71" s="41">
        <v>117</v>
      </c>
      <c r="AQ71" s="41">
        <f t="shared" si="7"/>
        <v>0</v>
      </c>
      <c r="AR71" s="39">
        <f t="shared" si="7"/>
        <v>-1</v>
      </c>
      <c r="AS71">
        <f t="shared" si="8"/>
        <v>4</v>
      </c>
      <c r="AT71">
        <f t="shared" si="9"/>
        <v>-0.25</v>
      </c>
    </row>
    <row r="72" spans="1:46">
      <c r="A72">
        <f t="shared" si="6"/>
        <v>27</v>
      </c>
      <c r="B72" s="6"/>
      <c r="C72" s="54"/>
      <c r="D72" s="15"/>
      <c r="E72" s="54"/>
      <c r="F72" s="15"/>
      <c r="G72" s="94">
        <v>2.5</v>
      </c>
      <c r="H72" s="15">
        <v>5</v>
      </c>
      <c r="I72" s="54"/>
      <c r="J72" s="15"/>
      <c r="K72" s="54"/>
      <c r="L72" s="15"/>
      <c r="M72" s="54"/>
      <c r="N72" s="15"/>
      <c r="O72" s="54"/>
      <c r="P72" s="15"/>
      <c r="Q72" s="54"/>
      <c r="R72" s="15"/>
      <c r="S72" s="54"/>
      <c r="T72" s="15"/>
      <c r="U72" s="54">
        <v>2.5</v>
      </c>
      <c r="V72" s="15">
        <v>5</v>
      </c>
      <c r="W72" s="54"/>
      <c r="X72" s="15"/>
      <c r="Y72" s="54">
        <v>-10</v>
      </c>
      <c r="Z72" s="15">
        <v>-15</v>
      </c>
      <c r="AA72" s="54"/>
      <c r="AB72" s="15"/>
      <c r="AC72" s="54">
        <v>-5</v>
      </c>
      <c r="AD72" s="15">
        <v>-3</v>
      </c>
      <c r="AE72" s="54"/>
      <c r="AF72" s="15"/>
      <c r="AG72" s="54"/>
      <c r="AH72" s="15"/>
      <c r="AI72" s="54"/>
      <c r="AJ72" s="15"/>
      <c r="AK72" s="54">
        <v>10</v>
      </c>
      <c r="AL72" s="15">
        <v>10</v>
      </c>
      <c r="AM72" s="54"/>
      <c r="AN72" s="15"/>
      <c r="AO72" s="24">
        <v>45442</v>
      </c>
      <c r="AP72" s="41">
        <v>140</v>
      </c>
      <c r="AQ72" s="41">
        <f t="shared" si="7"/>
        <v>0</v>
      </c>
      <c r="AR72" s="39">
        <f t="shared" si="7"/>
        <v>2</v>
      </c>
      <c r="AS72">
        <f t="shared" si="8"/>
        <v>5</v>
      </c>
      <c r="AT72">
        <f t="shared" si="9"/>
        <v>0.4</v>
      </c>
    </row>
    <row r="73" spans="1:46">
      <c r="A73">
        <f t="shared" si="6"/>
        <v>28</v>
      </c>
      <c r="B73" s="6"/>
      <c r="C73" s="54"/>
      <c r="D73" s="15"/>
      <c r="E73" s="54"/>
      <c r="F73" s="15"/>
      <c r="G73" s="54"/>
      <c r="H73" s="15"/>
      <c r="I73" s="54"/>
      <c r="J73" s="15"/>
      <c r="K73" s="54"/>
      <c r="L73" s="15"/>
      <c r="M73" s="54"/>
      <c r="N73" s="15"/>
      <c r="O73" s="54"/>
      <c r="P73" s="15"/>
      <c r="Q73" s="54"/>
      <c r="R73" s="15"/>
      <c r="S73" s="54"/>
      <c r="T73" s="15"/>
      <c r="U73" s="54"/>
      <c r="V73" s="15"/>
      <c r="W73" s="54"/>
      <c r="X73" s="15"/>
      <c r="Y73" s="54"/>
      <c r="Z73" s="15"/>
      <c r="AA73" s="54">
        <v>-10</v>
      </c>
      <c r="AB73" s="15">
        <v>-16</v>
      </c>
      <c r="AC73" s="54"/>
      <c r="AD73" s="15"/>
      <c r="AE73" s="54"/>
      <c r="AF73" s="15"/>
      <c r="AG73" s="54">
        <v>0</v>
      </c>
      <c r="AH73" s="15">
        <v>0</v>
      </c>
      <c r="AI73" s="54">
        <v>10</v>
      </c>
      <c r="AJ73" s="15">
        <v>12</v>
      </c>
      <c r="AK73" s="54"/>
      <c r="AL73" s="15"/>
      <c r="AM73" s="54"/>
      <c r="AN73" s="15"/>
      <c r="AO73" s="24">
        <v>45449</v>
      </c>
      <c r="AP73" s="41">
        <v>143</v>
      </c>
      <c r="AQ73" s="41">
        <f t="shared" si="7"/>
        <v>0</v>
      </c>
      <c r="AR73" s="39">
        <f t="shared" si="7"/>
        <v>-4</v>
      </c>
      <c r="AS73">
        <f t="shared" si="8"/>
        <v>3</v>
      </c>
      <c r="AT73">
        <f t="shared" si="9"/>
        <v>-1.3333333333333333</v>
      </c>
    </row>
    <row r="74" spans="1:46">
      <c r="A74">
        <f t="shared" si="6"/>
        <v>29</v>
      </c>
      <c r="B74" s="6"/>
      <c r="C74" s="54"/>
      <c r="D74" s="15"/>
      <c r="E74" s="54"/>
      <c r="F74" s="15"/>
      <c r="G74" s="54"/>
      <c r="H74" s="15"/>
      <c r="I74" s="54"/>
      <c r="J74" s="15"/>
      <c r="K74" s="54"/>
      <c r="L74" s="15"/>
      <c r="M74" s="54"/>
      <c r="N74" s="15"/>
      <c r="O74" s="54"/>
      <c r="P74" s="15"/>
      <c r="Q74" s="54"/>
      <c r="R74" s="15"/>
      <c r="S74" s="54"/>
      <c r="T74" s="15"/>
      <c r="U74" s="54">
        <v>4</v>
      </c>
      <c r="V74" s="15">
        <v>0</v>
      </c>
      <c r="W74" s="54"/>
      <c r="X74" s="15"/>
      <c r="Y74" s="54">
        <v>10</v>
      </c>
      <c r="Z74" s="15">
        <v>5</v>
      </c>
      <c r="AA74" s="54"/>
      <c r="AB74" s="15"/>
      <c r="AC74" s="54">
        <v>-10</v>
      </c>
      <c r="AD74" s="15">
        <v>-4</v>
      </c>
      <c r="AE74" s="54"/>
      <c r="AF74" s="15"/>
      <c r="AG74" s="54"/>
      <c r="AH74" s="15"/>
      <c r="AI74" s="54"/>
      <c r="AJ74" s="15"/>
      <c r="AK74" s="54">
        <v>-4</v>
      </c>
      <c r="AL74" s="15">
        <v>-2</v>
      </c>
      <c r="AM74" s="54"/>
      <c r="AN74" s="15"/>
      <c r="AO74" s="28">
        <v>45449</v>
      </c>
      <c r="AP74" s="41">
        <v>144</v>
      </c>
      <c r="AQ74" s="41">
        <f>+C74+E74+G74+I74+K74+M74+O74+Q74+S74+U74+W74+AK74+AM74+Y74+AC74+AE74+AG74+AI74+AA74</f>
        <v>0</v>
      </c>
      <c r="AR74" s="39">
        <f t="shared" si="7"/>
        <v>-1</v>
      </c>
      <c r="AS74">
        <f t="shared" si="8"/>
        <v>4</v>
      </c>
      <c r="AT74">
        <f t="shared" si="9"/>
        <v>-0.25</v>
      </c>
    </row>
    <row r="75" spans="1:46">
      <c r="A75">
        <f t="shared" si="6"/>
        <v>30</v>
      </c>
      <c r="B75" s="6"/>
      <c r="C75" s="54"/>
      <c r="D75" s="15"/>
      <c r="E75" s="54"/>
      <c r="F75" s="15"/>
      <c r="G75" s="54"/>
      <c r="H75" s="15"/>
      <c r="I75" s="54"/>
      <c r="J75" s="15"/>
      <c r="K75" s="54"/>
      <c r="L75" s="15"/>
      <c r="M75" s="54"/>
      <c r="N75" s="15"/>
      <c r="O75" s="54"/>
      <c r="P75" s="15"/>
      <c r="Q75" s="54"/>
      <c r="R75" s="15"/>
      <c r="S75" s="54">
        <v>0</v>
      </c>
      <c r="T75" s="15">
        <v>-4</v>
      </c>
      <c r="U75" s="54"/>
      <c r="V75" s="15"/>
      <c r="W75" s="54"/>
      <c r="X75" s="15"/>
      <c r="Y75" s="54"/>
      <c r="Z75" s="15"/>
      <c r="AA75" s="54"/>
      <c r="AB75" s="15"/>
      <c r="AC75" s="54"/>
      <c r="AD75" s="15"/>
      <c r="AE75" s="54"/>
      <c r="AF75" s="15"/>
      <c r="AG75" s="54">
        <v>-10</v>
      </c>
      <c r="AH75" s="15">
        <v>-15</v>
      </c>
      <c r="AI75" s="54">
        <v>10</v>
      </c>
      <c r="AJ75" s="15">
        <v>15</v>
      </c>
      <c r="AK75" s="54"/>
      <c r="AL75" s="15"/>
      <c r="AM75" s="54"/>
      <c r="AN75" s="15"/>
      <c r="AO75" s="24">
        <v>45456</v>
      </c>
      <c r="AP75" s="41">
        <v>146</v>
      </c>
      <c r="AQ75" s="41">
        <f t="shared" si="7"/>
        <v>0</v>
      </c>
      <c r="AR75" s="39">
        <f t="shared" si="7"/>
        <v>-4</v>
      </c>
      <c r="AS75">
        <f t="shared" si="8"/>
        <v>3</v>
      </c>
      <c r="AT75">
        <f t="shared" si="9"/>
        <v>-1.3333333333333333</v>
      </c>
    </row>
    <row r="76" spans="1:46">
      <c r="A76">
        <f t="shared" si="6"/>
        <v>31</v>
      </c>
      <c r="B76" s="350"/>
      <c r="C76" s="54"/>
      <c r="D76" s="15"/>
      <c r="E76" s="54"/>
      <c r="F76" s="15"/>
      <c r="G76" s="54"/>
      <c r="H76" s="15"/>
      <c r="I76" s="54"/>
      <c r="J76" s="15"/>
      <c r="K76" s="54"/>
      <c r="L76" s="15"/>
      <c r="M76" s="54"/>
      <c r="N76" s="15"/>
      <c r="O76" s="54"/>
      <c r="P76" s="15"/>
      <c r="Q76" s="54">
        <v>2</v>
      </c>
      <c r="R76" s="15">
        <v>1</v>
      </c>
      <c r="S76" s="54">
        <v>8</v>
      </c>
      <c r="T76" s="15">
        <v>10</v>
      </c>
      <c r="U76" s="54"/>
      <c r="V76" s="15"/>
      <c r="W76" s="54"/>
      <c r="X76" s="15"/>
      <c r="Y76" s="54"/>
      <c r="Z76" s="15"/>
      <c r="AA76" s="54">
        <v>-6</v>
      </c>
      <c r="AB76" s="15">
        <v>-4</v>
      </c>
      <c r="AC76" s="54"/>
      <c r="AD76" s="15"/>
      <c r="AE76" s="54">
        <v>-10</v>
      </c>
      <c r="AF76" s="15">
        <v>-14</v>
      </c>
      <c r="AG76" s="54">
        <v>8</v>
      </c>
      <c r="AH76" s="15">
        <v>10</v>
      </c>
      <c r="AI76" s="54">
        <v>-2</v>
      </c>
      <c r="AJ76" s="15">
        <v>3</v>
      </c>
      <c r="AK76" s="54"/>
      <c r="AL76" s="15"/>
      <c r="AM76" s="54"/>
      <c r="AN76" s="15"/>
      <c r="AO76" s="24">
        <v>45467</v>
      </c>
      <c r="AP76" s="41">
        <v>150</v>
      </c>
      <c r="AQ76" s="41">
        <f t="shared" si="7"/>
        <v>0</v>
      </c>
      <c r="AR76" s="39">
        <f t="shared" si="7"/>
        <v>6</v>
      </c>
      <c r="AS76">
        <f t="shared" si="8"/>
        <v>6</v>
      </c>
      <c r="AT76">
        <f t="shared" si="9"/>
        <v>1</v>
      </c>
    </row>
    <row r="77" spans="1:46">
      <c r="A77">
        <f t="shared" si="6"/>
        <v>32</v>
      </c>
      <c r="B77" s="6"/>
      <c r="C77" s="54"/>
      <c r="D77" s="15"/>
      <c r="E77" s="54"/>
      <c r="F77" s="15"/>
      <c r="G77" s="54">
        <v>-5</v>
      </c>
      <c r="H77" s="15">
        <v>-4</v>
      </c>
      <c r="I77" s="54"/>
      <c r="J77" s="15"/>
      <c r="K77" s="54"/>
      <c r="L77" s="15"/>
      <c r="M77" s="54"/>
      <c r="N77" s="15"/>
      <c r="O77" s="54"/>
      <c r="P77" s="15"/>
      <c r="Q77" s="54"/>
      <c r="R77" s="15"/>
      <c r="S77" s="54"/>
      <c r="T77" s="15"/>
      <c r="U77" s="54">
        <v>-10</v>
      </c>
      <c r="V77" s="15">
        <v>-6</v>
      </c>
      <c r="W77" s="54"/>
      <c r="X77" s="15"/>
      <c r="Y77" s="54">
        <v>10</v>
      </c>
      <c r="Z77" s="15">
        <v>6</v>
      </c>
      <c r="AA77" s="54"/>
      <c r="AB77" s="15"/>
      <c r="AC77" s="54">
        <v>5</v>
      </c>
      <c r="AD77" s="15">
        <v>5</v>
      </c>
      <c r="AE77" s="54"/>
      <c r="AF77" s="15"/>
      <c r="AG77" s="54"/>
      <c r="AH77" s="15"/>
      <c r="AI77" s="54"/>
      <c r="AJ77" s="15"/>
      <c r="AK77" s="54">
        <v>0</v>
      </c>
      <c r="AL77" s="15">
        <v>1</v>
      </c>
      <c r="AM77" s="54"/>
      <c r="AN77" s="15"/>
      <c r="AO77" s="24">
        <v>45463</v>
      </c>
      <c r="AP77" s="41">
        <v>151</v>
      </c>
      <c r="AQ77" s="41">
        <f t="shared" si="7"/>
        <v>0</v>
      </c>
      <c r="AR77" s="39">
        <f t="shared" si="7"/>
        <v>2</v>
      </c>
      <c r="AS77">
        <f t="shared" si="8"/>
        <v>5</v>
      </c>
      <c r="AT77">
        <f t="shared" si="9"/>
        <v>0.4</v>
      </c>
    </row>
    <row r="78" spans="1:46">
      <c r="A78">
        <f t="shared" si="6"/>
        <v>33</v>
      </c>
      <c r="B78" s="6"/>
      <c r="C78" s="54"/>
      <c r="D78" s="15"/>
      <c r="E78" s="54"/>
      <c r="F78" s="15"/>
      <c r="G78" s="54">
        <v>7</v>
      </c>
      <c r="H78" s="15">
        <v>6</v>
      </c>
      <c r="I78" s="54"/>
      <c r="J78" s="15"/>
      <c r="K78" s="54"/>
      <c r="L78" s="15"/>
      <c r="M78" s="54"/>
      <c r="N78" s="15"/>
      <c r="O78" s="54"/>
      <c r="P78" s="15"/>
      <c r="Q78" s="54"/>
      <c r="R78" s="15"/>
      <c r="S78" s="54"/>
      <c r="T78" s="15"/>
      <c r="U78" s="54">
        <v>7</v>
      </c>
      <c r="V78" s="15">
        <v>6</v>
      </c>
      <c r="W78" s="54"/>
      <c r="X78" s="15"/>
      <c r="Y78" s="54">
        <v>-4</v>
      </c>
      <c r="Z78" s="15">
        <v>-4</v>
      </c>
      <c r="AA78" s="54"/>
      <c r="AB78" s="15"/>
      <c r="AC78" s="54">
        <v>-10</v>
      </c>
      <c r="AD78" s="15">
        <v>-9</v>
      </c>
      <c r="AE78" s="54"/>
      <c r="AF78" s="15"/>
      <c r="AG78" s="54"/>
      <c r="AH78" s="15"/>
      <c r="AI78" s="54"/>
      <c r="AJ78" s="15"/>
      <c r="AK78" s="54"/>
      <c r="AL78" s="15"/>
      <c r="AM78" s="54"/>
      <c r="AN78" s="15"/>
      <c r="AO78" s="24">
        <v>45540</v>
      </c>
      <c r="AP78" s="41">
        <v>172</v>
      </c>
      <c r="AQ78" s="41">
        <f t="shared" si="7"/>
        <v>0</v>
      </c>
      <c r="AR78" s="39">
        <f t="shared" si="7"/>
        <v>-1</v>
      </c>
      <c r="AS78">
        <f t="shared" si="8"/>
        <v>4</v>
      </c>
      <c r="AT78">
        <f t="shared" si="9"/>
        <v>-0.25</v>
      </c>
    </row>
    <row r="79" spans="1:46">
      <c r="A79">
        <f t="shared" si="6"/>
        <v>34</v>
      </c>
      <c r="B79" s="6"/>
      <c r="C79" s="54"/>
      <c r="D79" s="15"/>
      <c r="E79" s="54"/>
      <c r="F79" s="15"/>
      <c r="G79" s="54">
        <v>10</v>
      </c>
      <c r="H79" s="15">
        <v>13</v>
      </c>
      <c r="I79" s="54"/>
      <c r="J79" s="15"/>
      <c r="K79" s="54"/>
      <c r="L79" s="15"/>
      <c r="M79" s="54"/>
      <c r="N79" s="15"/>
      <c r="O79" s="54"/>
      <c r="P79" s="15"/>
      <c r="Q79" s="54"/>
      <c r="R79" s="15"/>
      <c r="S79" s="54"/>
      <c r="T79" s="15"/>
      <c r="U79" s="54"/>
      <c r="V79" s="15"/>
      <c r="W79" s="54"/>
      <c r="X79" s="15"/>
      <c r="Y79" s="54">
        <v>-4</v>
      </c>
      <c r="Z79" s="15">
        <v>-3</v>
      </c>
      <c r="AA79" s="54"/>
      <c r="AB79" s="15"/>
      <c r="AC79" s="54">
        <v>4</v>
      </c>
      <c r="AD79" s="15">
        <v>-2</v>
      </c>
      <c r="AE79" s="54"/>
      <c r="AF79" s="15"/>
      <c r="AG79" s="54"/>
      <c r="AH79" s="15"/>
      <c r="AI79" s="54"/>
      <c r="AJ79" s="15"/>
      <c r="AK79" s="54">
        <v>-10</v>
      </c>
      <c r="AL79" s="15">
        <v>-9</v>
      </c>
      <c r="AM79" s="54"/>
      <c r="AN79" s="15"/>
      <c r="AO79" s="24">
        <v>45547</v>
      </c>
      <c r="AP79" s="41">
        <v>175</v>
      </c>
      <c r="AQ79" s="41">
        <f t="shared" si="7"/>
        <v>0</v>
      </c>
      <c r="AR79" s="39">
        <f t="shared" si="7"/>
        <v>-1</v>
      </c>
      <c r="AS79">
        <f t="shared" si="8"/>
        <v>4</v>
      </c>
      <c r="AT79">
        <f t="shared" si="9"/>
        <v>-0.25</v>
      </c>
    </row>
    <row r="80" spans="1:46">
      <c r="A80">
        <f t="shared" si="6"/>
        <v>35</v>
      </c>
      <c r="B80" s="6"/>
      <c r="C80" s="54"/>
      <c r="D80" s="15"/>
      <c r="E80" s="54"/>
      <c r="F80" s="15"/>
      <c r="G80" s="54">
        <v>10</v>
      </c>
      <c r="H80" s="15">
        <v>1</v>
      </c>
      <c r="I80" s="54"/>
      <c r="J80" s="15"/>
      <c r="K80" s="54"/>
      <c r="L80" s="15"/>
      <c r="M80" s="54"/>
      <c r="N80" s="15"/>
      <c r="O80" s="54"/>
      <c r="P80" s="15"/>
      <c r="Q80" s="54"/>
      <c r="R80" s="15"/>
      <c r="S80" s="54"/>
      <c r="T80" s="15"/>
      <c r="U80" s="54"/>
      <c r="V80" s="15"/>
      <c r="W80" s="54"/>
      <c r="X80" s="15"/>
      <c r="Y80" s="54">
        <v>-10</v>
      </c>
      <c r="Z80" s="15">
        <v>-6</v>
      </c>
      <c r="AA80" s="54"/>
      <c r="AB80" s="15"/>
      <c r="AC80" s="54"/>
      <c r="AD80" s="15"/>
      <c r="AE80" s="54"/>
      <c r="AF80" s="15"/>
      <c r="AG80" s="54"/>
      <c r="AH80" s="15"/>
      <c r="AI80" s="54"/>
      <c r="AJ80" s="15"/>
      <c r="AK80" s="54">
        <v>0</v>
      </c>
      <c r="AL80" s="15">
        <v>-4</v>
      </c>
      <c r="AM80" s="54"/>
      <c r="AN80" s="15"/>
      <c r="AO80" s="24">
        <v>45548</v>
      </c>
      <c r="AP80" s="69">
        <v>176</v>
      </c>
      <c r="AQ80" s="41">
        <f t="shared" ref="AQ80:AR98" si="10">+C80+E80+G80+I80++K80++M80+O80+Q80+S80+U80+W80+AK80+AM80+Y80+AC80+AE80+AG80+AI80+AA80</f>
        <v>0</v>
      </c>
      <c r="AR80" s="39">
        <f t="shared" si="10"/>
        <v>-9</v>
      </c>
      <c r="AS80">
        <f t="shared" si="8"/>
        <v>3</v>
      </c>
      <c r="AT80">
        <f t="shared" si="9"/>
        <v>-3</v>
      </c>
    </row>
    <row r="81" spans="1:46">
      <c r="A81">
        <f t="shared" si="6"/>
        <v>36</v>
      </c>
      <c r="B81" s="6"/>
      <c r="C81" s="54"/>
      <c r="D81" s="15"/>
      <c r="E81" s="54"/>
      <c r="F81" s="15"/>
      <c r="G81" s="54"/>
      <c r="H81" s="15"/>
      <c r="I81" s="54"/>
      <c r="J81" s="15"/>
      <c r="K81" s="54"/>
      <c r="L81" s="15"/>
      <c r="M81" s="54"/>
      <c r="N81" s="15"/>
      <c r="O81" s="54"/>
      <c r="P81" s="15"/>
      <c r="Q81" s="54"/>
      <c r="R81" s="15"/>
      <c r="S81" s="54"/>
      <c r="T81" s="15"/>
      <c r="U81" s="54"/>
      <c r="V81" s="15"/>
      <c r="W81" s="54"/>
      <c r="X81" s="15"/>
      <c r="Y81" s="54"/>
      <c r="Z81" s="15"/>
      <c r="AA81" s="54"/>
      <c r="AB81" s="15"/>
      <c r="AC81" s="54"/>
      <c r="AD81" s="15"/>
      <c r="AE81" s="54"/>
      <c r="AF81" s="15"/>
      <c r="AG81" s="54"/>
      <c r="AH81" s="15"/>
      <c r="AI81" s="54"/>
      <c r="AJ81" s="15"/>
      <c r="AK81" s="54"/>
      <c r="AL81" s="15"/>
      <c r="AM81" s="54"/>
      <c r="AN81" s="15"/>
      <c r="AP81" s="41"/>
      <c r="AQ81" s="41">
        <f t="shared" si="10"/>
        <v>0</v>
      </c>
      <c r="AR81" s="39">
        <f t="shared" si="10"/>
        <v>0</v>
      </c>
      <c r="AS81">
        <f t="shared" si="8"/>
        <v>0</v>
      </c>
      <c r="AT81" t="e">
        <f t="shared" si="9"/>
        <v>#DIV/0!</v>
      </c>
    </row>
    <row r="82" spans="1:46">
      <c r="A82">
        <f t="shared" si="6"/>
        <v>37</v>
      </c>
      <c r="B82" s="6"/>
      <c r="C82" s="54"/>
      <c r="D82" s="15"/>
      <c r="E82" s="54"/>
      <c r="F82" s="15"/>
      <c r="G82" s="54"/>
      <c r="H82" s="15"/>
      <c r="I82" s="54"/>
      <c r="J82" s="15"/>
      <c r="K82" s="54"/>
      <c r="L82" s="15"/>
      <c r="M82" s="54"/>
      <c r="N82" s="15"/>
      <c r="O82" s="54"/>
      <c r="P82" s="15"/>
      <c r="Q82" s="54"/>
      <c r="R82" s="15"/>
      <c r="S82" s="54"/>
      <c r="T82" s="15"/>
      <c r="U82" s="54"/>
      <c r="V82" s="15"/>
      <c r="W82" s="54"/>
      <c r="X82" s="15"/>
      <c r="Y82" s="54"/>
      <c r="Z82" s="15"/>
      <c r="AA82" s="54"/>
      <c r="AB82" s="15"/>
      <c r="AC82" s="54"/>
      <c r="AD82" s="15"/>
      <c r="AE82" s="54"/>
      <c r="AF82" s="15"/>
      <c r="AG82" s="54"/>
      <c r="AH82" s="15"/>
      <c r="AI82" s="54"/>
      <c r="AJ82" s="15"/>
      <c r="AK82" s="54"/>
      <c r="AL82" s="15"/>
      <c r="AM82" s="54"/>
      <c r="AN82" s="15"/>
      <c r="AP82" s="41"/>
      <c r="AQ82" s="41">
        <f t="shared" si="10"/>
        <v>0</v>
      </c>
      <c r="AR82" s="39">
        <f t="shared" si="10"/>
        <v>0</v>
      </c>
      <c r="AS82">
        <f t="shared" si="8"/>
        <v>0</v>
      </c>
      <c r="AT82" t="e">
        <f t="shared" si="9"/>
        <v>#DIV/0!</v>
      </c>
    </row>
    <row r="83" spans="1:46">
      <c r="A83">
        <f t="shared" si="6"/>
        <v>38</v>
      </c>
      <c r="B83" s="6"/>
      <c r="C83" s="54"/>
      <c r="D83" s="15"/>
      <c r="E83" s="54"/>
      <c r="F83" s="15"/>
      <c r="G83" s="54"/>
      <c r="H83" s="15"/>
      <c r="I83" s="54"/>
      <c r="J83" s="15"/>
      <c r="K83" s="54"/>
      <c r="L83" s="15"/>
      <c r="M83" s="54"/>
      <c r="N83" s="15"/>
      <c r="O83" s="54"/>
      <c r="P83" s="15"/>
      <c r="Q83" s="54"/>
      <c r="R83" s="15"/>
      <c r="S83" s="54"/>
      <c r="T83" s="15"/>
      <c r="U83" s="54"/>
      <c r="V83" s="15"/>
      <c r="W83" s="54"/>
      <c r="X83" s="15"/>
      <c r="Y83" s="54"/>
      <c r="Z83" s="15"/>
      <c r="AA83" s="54"/>
      <c r="AB83" s="15"/>
      <c r="AC83" s="54"/>
      <c r="AD83" s="15"/>
      <c r="AE83" s="54"/>
      <c r="AF83" s="15"/>
      <c r="AG83" s="54"/>
      <c r="AH83" s="15"/>
      <c r="AI83" s="54"/>
      <c r="AJ83" s="15"/>
      <c r="AK83" s="54"/>
      <c r="AL83" s="15"/>
      <c r="AM83" s="54"/>
      <c r="AN83" s="15"/>
      <c r="AP83" s="41"/>
      <c r="AQ83" s="41">
        <f t="shared" si="10"/>
        <v>0</v>
      </c>
      <c r="AR83" s="39">
        <f t="shared" si="10"/>
        <v>0</v>
      </c>
      <c r="AS83">
        <f t="shared" si="8"/>
        <v>0</v>
      </c>
      <c r="AT83" t="e">
        <f t="shared" si="9"/>
        <v>#DIV/0!</v>
      </c>
    </row>
    <row r="84" spans="1:46">
      <c r="A84">
        <f t="shared" si="6"/>
        <v>39</v>
      </c>
      <c r="B84" s="229"/>
      <c r="C84" s="54"/>
      <c r="D84" s="15"/>
      <c r="E84" s="54"/>
      <c r="F84" s="15"/>
      <c r="G84" s="54"/>
      <c r="H84" s="15"/>
      <c r="I84" s="54"/>
      <c r="J84" s="15"/>
      <c r="K84" s="54"/>
      <c r="L84" s="15"/>
      <c r="M84" s="54"/>
      <c r="N84" s="15"/>
      <c r="O84" s="54"/>
      <c r="P84" s="15"/>
      <c r="Q84" s="54"/>
      <c r="R84" s="15"/>
      <c r="S84" s="54"/>
      <c r="T84" s="15"/>
      <c r="U84" s="54"/>
      <c r="V84" s="15"/>
      <c r="W84" s="54"/>
      <c r="X84" s="15"/>
      <c r="Y84" s="54"/>
      <c r="Z84" s="15"/>
      <c r="AA84" s="54"/>
      <c r="AB84" s="15"/>
      <c r="AC84" s="54"/>
      <c r="AD84" s="15"/>
      <c r="AE84" s="54"/>
      <c r="AF84" s="15"/>
      <c r="AG84" s="229"/>
      <c r="AH84" s="15"/>
      <c r="AI84" s="54"/>
      <c r="AJ84" s="15"/>
      <c r="AK84" s="54"/>
      <c r="AL84" s="15"/>
      <c r="AM84" s="54"/>
      <c r="AN84" s="15"/>
      <c r="AP84" s="41"/>
      <c r="AQ84" s="41">
        <f t="shared" si="10"/>
        <v>0</v>
      </c>
      <c r="AR84" s="39">
        <f t="shared" si="10"/>
        <v>0</v>
      </c>
      <c r="AS84">
        <f t="shared" si="8"/>
        <v>0</v>
      </c>
      <c r="AT84" t="e">
        <f t="shared" si="9"/>
        <v>#DIV/0!</v>
      </c>
    </row>
    <row r="85" spans="1:46">
      <c r="A85">
        <f t="shared" si="6"/>
        <v>40</v>
      </c>
      <c r="B85" s="6"/>
      <c r="C85" s="54"/>
      <c r="D85" s="15"/>
      <c r="E85" s="54"/>
      <c r="F85" s="15"/>
      <c r="G85" s="54"/>
      <c r="H85" s="15"/>
      <c r="I85" s="54"/>
      <c r="J85" s="15"/>
      <c r="K85" s="54"/>
      <c r="L85" s="15"/>
      <c r="M85" s="54"/>
      <c r="N85" s="15"/>
      <c r="O85" s="54"/>
      <c r="P85" s="15"/>
      <c r="Q85" s="54"/>
      <c r="R85" s="15"/>
      <c r="S85" s="54"/>
      <c r="T85" s="15"/>
      <c r="U85" s="54"/>
      <c r="V85" s="15"/>
      <c r="W85" s="54"/>
      <c r="X85" s="15"/>
      <c r="Y85" s="54"/>
      <c r="Z85" s="15"/>
      <c r="AA85" s="54"/>
      <c r="AB85" s="15"/>
      <c r="AC85" s="54"/>
      <c r="AD85" s="15"/>
      <c r="AE85" s="54"/>
      <c r="AF85" s="15"/>
      <c r="AG85" s="54"/>
      <c r="AH85" s="15"/>
      <c r="AI85" s="54"/>
      <c r="AJ85" s="15"/>
      <c r="AK85" s="54"/>
      <c r="AL85" s="15"/>
      <c r="AM85" s="54"/>
      <c r="AN85" s="15"/>
      <c r="AP85" s="41"/>
      <c r="AQ85" s="41">
        <f t="shared" si="10"/>
        <v>0</v>
      </c>
      <c r="AR85" s="39">
        <f t="shared" si="10"/>
        <v>0</v>
      </c>
      <c r="AS85">
        <f t="shared" si="8"/>
        <v>0</v>
      </c>
      <c r="AT85" t="e">
        <f t="shared" si="9"/>
        <v>#DIV/0!</v>
      </c>
    </row>
    <row r="86" spans="1:46">
      <c r="A86">
        <f t="shared" si="6"/>
        <v>41</v>
      </c>
      <c r="B86" s="6"/>
      <c r="C86" s="54"/>
      <c r="D86" s="15"/>
      <c r="E86" s="54"/>
      <c r="F86" s="15"/>
      <c r="G86" s="54"/>
      <c r="H86" s="15"/>
      <c r="I86" s="54"/>
      <c r="J86" s="15"/>
      <c r="K86" s="54"/>
      <c r="L86" s="15"/>
      <c r="M86" s="54"/>
      <c r="N86" s="15"/>
      <c r="O86" s="54"/>
      <c r="P86" s="15"/>
      <c r="Q86" s="54"/>
      <c r="R86" s="15"/>
      <c r="S86" s="54"/>
      <c r="T86" s="15"/>
      <c r="U86" s="54"/>
      <c r="V86" s="15"/>
      <c r="W86" s="54"/>
      <c r="X86" s="15"/>
      <c r="Y86" s="54"/>
      <c r="Z86" s="15"/>
      <c r="AA86" s="54"/>
      <c r="AB86" s="15"/>
      <c r="AC86" s="54"/>
      <c r="AD86" s="15"/>
      <c r="AE86" s="54"/>
      <c r="AF86" s="15"/>
      <c r="AG86" s="54"/>
      <c r="AH86" s="15"/>
      <c r="AI86" s="54"/>
      <c r="AJ86" s="15"/>
      <c r="AK86" s="54"/>
      <c r="AL86" s="15"/>
      <c r="AM86" s="54"/>
      <c r="AN86" s="15"/>
      <c r="AP86" s="41"/>
      <c r="AQ86" s="41">
        <f t="shared" si="10"/>
        <v>0</v>
      </c>
      <c r="AR86" s="39">
        <f t="shared" si="10"/>
        <v>0</v>
      </c>
      <c r="AS86">
        <f t="shared" si="8"/>
        <v>0</v>
      </c>
      <c r="AT86" t="e">
        <f t="shared" si="9"/>
        <v>#DIV/0!</v>
      </c>
    </row>
    <row r="87" spans="1:46">
      <c r="A87">
        <f t="shared" si="6"/>
        <v>42</v>
      </c>
      <c r="B87" s="229"/>
      <c r="C87" s="54"/>
      <c r="D87" s="15"/>
      <c r="E87" s="54"/>
      <c r="F87" s="15"/>
      <c r="G87" s="54"/>
      <c r="H87" s="15"/>
      <c r="I87" s="54"/>
      <c r="J87" s="15"/>
      <c r="K87" s="54"/>
      <c r="L87" s="15"/>
      <c r="M87" s="54"/>
      <c r="N87" s="15"/>
      <c r="O87" s="54"/>
      <c r="P87" s="15"/>
      <c r="Q87" s="54"/>
      <c r="R87" s="15"/>
      <c r="S87" s="54"/>
      <c r="T87" s="15"/>
      <c r="U87" s="54"/>
      <c r="V87" s="15"/>
      <c r="W87" s="54"/>
      <c r="X87" s="15"/>
      <c r="Y87" s="54"/>
      <c r="Z87" s="15"/>
      <c r="AA87" s="54"/>
      <c r="AB87" s="15"/>
      <c r="AC87" s="54"/>
      <c r="AD87" s="15"/>
      <c r="AE87" s="54"/>
      <c r="AF87" s="15"/>
      <c r="AG87" s="229"/>
      <c r="AH87" s="15"/>
      <c r="AI87" s="54"/>
      <c r="AJ87" s="15"/>
      <c r="AK87" s="54"/>
      <c r="AL87" s="15"/>
      <c r="AM87" s="54"/>
      <c r="AN87" s="15"/>
      <c r="AP87" s="41"/>
      <c r="AQ87" s="41">
        <f t="shared" si="10"/>
        <v>0</v>
      </c>
      <c r="AR87" s="39">
        <f t="shared" si="10"/>
        <v>0</v>
      </c>
      <c r="AS87">
        <f t="shared" si="8"/>
        <v>0</v>
      </c>
      <c r="AT87" t="e">
        <f t="shared" si="9"/>
        <v>#DIV/0!</v>
      </c>
    </row>
    <row r="88" spans="1:46">
      <c r="A88">
        <f t="shared" si="6"/>
        <v>43</v>
      </c>
      <c r="B88" s="6"/>
      <c r="C88" s="54"/>
      <c r="D88" s="15"/>
      <c r="E88" s="54"/>
      <c r="F88" s="15"/>
      <c r="G88" s="54"/>
      <c r="H88" s="15"/>
      <c r="I88" s="54"/>
      <c r="J88" s="15"/>
      <c r="K88" s="54"/>
      <c r="L88" s="15"/>
      <c r="M88" s="54"/>
      <c r="N88" s="15"/>
      <c r="O88" s="54"/>
      <c r="P88" s="15"/>
      <c r="Q88" s="54"/>
      <c r="R88" s="15"/>
      <c r="S88" s="54"/>
      <c r="T88" s="15"/>
      <c r="U88" s="54"/>
      <c r="V88" s="15"/>
      <c r="W88" s="54"/>
      <c r="X88" s="15"/>
      <c r="Y88" s="54"/>
      <c r="Z88" s="15"/>
      <c r="AA88" s="54"/>
      <c r="AB88" s="15"/>
      <c r="AC88" s="54"/>
      <c r="AD88" s="15"/>
      <c r="AE88" s="54"/>
      <c r="AF88" s="15"/>
      <c r="AG88" s="54"/>
      <c r="AH88" s="15"/>
      <c r="AI88" s="54"/>
      <c r="AJ88" s="15"/>
      <c r="AK88" s="54"/>
      <c r="AL88" s="15"/>
      <c r="AM88" s="54"/>
      <c r="AN88" s="15"/>
      <c r="AP88" s="310"/>
      <c r="AQ88" s="41">
        <f t="shared" si="10"/>
        <v>0</v>
      </c>
      <c r="AR88" s="39">
        <f t="shared" si="10"/>
        <v>0</v>
      </c>
      <c r="AS88">
        <f t="shared" si="8"/>
        <v>0</v>
      </c>
      <c r="AT88" t="e">
        <f t="shared" si="9"/>
        <v>#DIV/0!</v>
      </c>
    </row>
    <row r="89" spans="1:46">
      <c r="A89">
        <f t="shared" si="6"/>
        <v>44</v>
      </c>
      <c r="B89" s="6"/>
      <c r="C89" s="54"/>
      <c r="D89" s="15"/>
      <c r="E89" s="54"/>
      <c r="F89" s="15"/>
      <c r="G89" s="54"/>
      <c r="H89" s="15"/>
      <c r="I89" s="54"/>
      <c r="J89" s="15"/>
      <c r="K89" s="54"/>
      <c r="L89" s="15"/>
      <c r="M89" s="54"/>
      <c r="N89" s="15"/>
      <c r="O89" s="54"/>
      <c r="P89" s="15"/>
      <c r="Q89" s="54"/>
      <c r="R89" s="15"/>
      <c r="S89" s="54"/>
      <c r="T89" s="15"/>
      <c r="U89" s="54"/>
      <c r="V89" s="15"/>
      <c r="W89" s="54"/>
      <c r="X89" s="15"/>
      <c r="Y89" s="54"/>
      <c r="Z89" s="15"/>
      <c r="AA89" s="54"/>
      <c r="AB89" s="15"/>
      <c r="AC89" s="54"/>
      <c r="AD89" s="15"/>
      <c r="AE89" s="54"/>
      <c r="AF89" s="15"/>
      <c r="AG89" s="54"/>
      <c r="AH89" s="15"/>
      <c r="AI89" s="54"/>
      <c r="AJ89" s="15"/>
      <c r="AK89" s="54"/>
      <c r="AL89" s="15"/>
      <c r="AM89" s="54"/>
      <c r="AN89" s="15"/>
      <c r="AP89" s="41"/>
      <c r="AQ89" s="41">
        <f t="shared" si="10"/>
        <v>0</v>
      </c>
      <c r="AR89" s="39">
        <f t="shared" si="10"/>
        <v>0</v>
      </c>
      <c r="AS89">
        <f t="shared" si="8"/>
        <v>0</v>
      </c>
      <c r="AT89" t="e">
        <f t="shared" si="9"/>
        <v>#DIV/0!</v>
      </c>
    </row>
    <row r="90" spans="1:46">
      <c r="A90">
        <f t="shared" si="6"/>
        <v>45</v>
      </c>
      <c r="B90" s="6"/>
      <c r="C90" s="54"/>
      <c r="D90" s="15"/>
      <c r="E90" s="54"/>
      <c r="F90" s="15"/>
      <c r="G90" s="54"/>
      <c r="H90" s="15"/>
      <c r="I90" s="54"/>
      <c r="J90" s="15"/>
      <c r="K90" s="54"/>
      <c r="L90" s="15"/>
      <c r="M90" s="54"/>
      <c r="N90" s="15"/>
      <c r="O90" s="54"/>
      <c r="P90" s="15"/>
      <c r="Q90" s="54"/>
      <c r="R90" s="15"/>
      <c r="S90" s="54"/>
      <c r="T90" s="15"/>
      <c r="U90" s="54"/>
      <c r="V90" s="15"/>
      <c r="W90" s="54"/>
      <c r="X90" s="15"/>
      <c r="Y90" s="54"/>
      <c r="Z90" s="15"/>
      <c r="AA90" s="54"/>
      <c r="AB90" s="15"/>
      <c r="AC90" s="54"/>
      <c r="AD90" s="15"/>
      <c r="AE90" s="54"/>
      <c r="AF90" s="15"/>
      <c r="AG90" s="54"/>
      <c r="AH90" s="15"/>
      <c r="AI90" s="54"/>
      <c r="AJ90" s="15"/>
      <c r="AK90" s="54"/>
      <c r="AL90" s="15"/>
      <c r="AM90" s="54"/>
      <c r="AN90" s="15"/>
      <c r="AO90" s="341"/>
      <c r="AP90" s="41"/>
      <c r="AQ90" s="41">
        <f t="shared" si="10"/>
        <v>0</v>
      </c>
      <c r="AR90" s="39">
        <f t="shared" si="10"/>
        <v>0</v>
      </c>
      <c r="AS90">
        <f t="shared" si="8"/>
        <v>0</v>
      </c>
      <c r="AT90" t="e">
        <f t="shared" si="9"/>
        <v>#DIV/0!</v>
      </c>
    </row>
    <row r="91" spans="1:46">
      <c r="A91">
        <f t="shared" si="6"/>
        <v>46</v>
      </c>
      <c r="B91" s="6"/>
      <c r="C91" s="54"/>
      <c r="D91" s="15"/>
      <c r="E91" s="54"/>
      <c r="F91" s="15"/>
      <c r="G91" s="54"/>
      <c r="H91" s="15"/>
      <c r="I91" s="54"/>
      <c r="J91" s="15"/>
      <c r="K91" s="54"/>
      <c r="L91" s="15"/>
      <c r="M91" s="54"/>
      <c r="N91" s="15"/>
      <c r="O91" s="54"/>
      <c r="P91" s="15"/>
      <c r="Q91" s="54"/>
      <c r="R91" s="15"/>
      <c r="S91" s="54"/>
      <c r="T91" s="15"/>
      <c r="U91" s="54"/>
      <c r="V91" s="15"/>
      <c r="W91" s="54"/>
      <c r="X91" s="15"/>
      <c r="Y91" s="54"/>
      <c r="Z91" s="15"/>
      <c r="AA91" s="54"/>
      <c r="AB91" s="15"/>
      <c r="AC91" s="54"/>
      <c r="AD91" s="15"/>
      <c r="AE91" s="54"/>
      <c r="AF91" s="15"/>
      <c r="AG91" s="54"/>
      <c r="AH91" s="15"/>
      <c r="AI91" s="54"/>
      <c r="AJ91" s="15"/>
      <c r="AK91" s="54"/>
      <c r="AL91" s="15"/>
      <c r="AM91" s="54"/>
      <c r="AN91" s="15"/>
      <c r="AP91" s="41"/>
      <c r="AQ91" s="41">
        <f t="shared" si="10"/>
        <v>0</v>
      </c>
      <c r="AR91" s="39">
        <f t="shared" si="10"/>
        <v>0</v>
      </c>
      <c r="AS91">
        <f t="shared" si="8"/>
        <v>0</v>
      </c>
      <c r="AT91" t="e">
        <f t="shared" si="9"/>
        <v>#DIV/0!</v>
      </c>
    </row>
    <row r="92" spans="1:46">
      <c r="A92">
        <f t="shared" si="6"/>
        <v>47</v>
      </c>
      <c r="B92" s="6"/>
      <c r="C92" s="54"/>
      <c r="D92" s="15"/>
      <c r="E92" s="54"/>
      <c r="F92" s="15"/>
      <c r="G92" s="54"/>
      <c r="H92" s="15"/>
      <c r="I92" s="54"/>
      <c r="J92" s="15"/>
      <c r="K92" s="54"/>
      <c r="L92" s="15"/>
      <c r="M92" s="54"/>
      <c r="N92" s="15"/>
      <c r="O92" s="54"/>
      <c r="P92" s="15"/>
      <c r="Q92" s="54"/>
      <c r="R92" s="15"/>
      <c r="S92" s="54"/>
      <c r="T92" s="15"/>
      <c r="U92" s="54"/>
      <c r="V92" s="15"/>
      <c r="W92" s="54"/>
      <c r="X92" s="15"/>
      <c r="Y92" s="54"/>
      <c r="Z92" s="15"/>
      <c r="AA92" s="54"/>
      <c r="AB92" s="15"/>
      <c r="AC92" s="54"/>
      <c r="AD92" s="15"/>
      <c r="AE92" s="54"/>
      <c r="AF92" s="15"/>
      <c r="AG92" s="54"/>
      <c r="AH92" s="15"/>
      <c r="AI92" s="54"/>
      <c r="AJ92" s="15"/>
      <c r="AK92" s="54"/>
      <c r="AL92" s="15"/>
      <c r="AM92" s="54"/>
      <c r="AN92" s="15"/>
      <c r="AQ92" s="41">
        <f t="shared" si="10"/>
        <v>0</v>
      </c>
      <c r="AR92" s="39">
        <f t="shared" si="10"/>
        <v>0</v>
      </c>
      <c r="AS92">
        <f t="shared" si="8"/>
        <v>0</v>
      </c>
      <c r="AT92" t="e">
        <f t="shared" si="9"/>
        <v>#DIV/0!</v>
      </c>
    </row>
    <row r="93" spans="1:46">
      <c r="A93">
        <f t="shared" si="6"/>
        <v>48</v>
      </c>
      <c r="B93" s="6"/>
      <c r="C93" s="54"/>
      <c r="D93" s="15"/>
      <c r="E93" s="54"/>
      <c r="F93" s="15"/>
      <c r="G93" s="54"/>
      <c r="H93" s="15"/>
      <c r="I93" s="54"/>
      <c r="J93" s="15"/>
      <c r="K93" s="54"/>
      <c r="L93" s="15"/>
      <c r="M93" s="54"/>
      <c r="N93" s="15"/>
      <c r="O93" s="54"/>
      <c r="P93" s="15"/>
      <c r="Q93" s="54"/>
      <c r="R93" s="15"/>
      <c r="S93" s="54"/>
      <c r="T93" s="15"/>
      <c r="U93" s="54"/>
      <c r="V93" s="15"/>
      <c r="W93" s="54"/>
      <c r="X93" s="15"/>
      <c r="Y93" s="54"/>
      <c r="Z93" s="15"/>
      <c r="AA93" s="54"/>
      <c r="AB93" s="15"/>
      <c r="AC93" s="54"/>
      <c r="AD93" s="15"/>
      <c r="AE93" s="54"/>
      <c r="AF93" s="15"/>
      <c r="AG93" s="54"/>
      <c r="AH93" s="15"/>
      <c r="AI93" s="54"/>
      <c r="AJ93" s="15"/>
      <c r="AK93" s="54"/>
      <c r="AL93" s="15"/>
      <c r="AM93" s="54"/>
      <c r="AN93" s="15"/>
      <c r="AP93" s="41"/>
      <c r="AQ93" s="41">
        <f t="shared" si="10"/>
        <v>0</v>
      </c>
      <c r="AR93" s="39">
        <f t="shared" si="10"/>
        <v>0</v>
      </c>
      <c r="AS93">
        <f t="shared" si="8"/>
        <v>0</v>
      </c>
      <c r="AT93" t="e">
        <f t="shared" si="9"/>
        <v>#DIV/0!</v>
      </c>
    </row>
    <row r="94" spans="1:46">
      <c r="A94">
        <f t="shared" si="6"/>
        <v>49</v>
      </c>
      <c r="B94" s="6"/>
      <c r="C94" s="54"/>
      <c r="D94" s="15"/>
      <c r="E94" s="54"/>
      <c r="F94" s="15"/>
      <c r="G94" s="54"/>
      <c r="H94" s="15"/>
      <c r="I94" s="54"/>
      <c r="J94" s="15"/>
      <c r="K94" s="54"/>
      <c r="L94" s="15"/>
      <c r="M94" s="54"/>
      <c r="N94" s="15"/>
      <c r="O94" s="54"/>
      <c r="P94" s="15"/>
      <c r="Q94" s="54"/>
      <c r="R94" s="15"/>
      <c r="S94" s="54"/>
      <c r="T94" s="15"/>
      <c r="U94" s="54"/>
      <c r="V94" s="15"/>
      <c r="W94" s="54"/>
      <c r="X94" s="15"/>
      <c r="Y94" s="54"/>
      <c r="Z94" s="15"/>
      <c r="AA94" s="54"/>
      <c r="AB94" s="15"/>
      <c r="AC94" s="54"/>
      <c r="AD94" s="15"/>
      <c r="AE94" s="54"/>
      <c r="AF94" s="15"/>
      <c r="AG94" s="54"/>
      <c r="AH94" s="15"/>
      <c r="AI94" s="54"/>
      <c r="AJ94" s="15"/>
      <c r="AK94" s="54"/>
      <c r="AL94" s="15"/>
      <c r="AM94" s="54"/>
      <c r="AN94" s="15"/>
      <c r="AP94" s="41"/>
      <c r="AQ94" s="41">
        <f t="shared" si="10"/>
        <v>0</v>
      </c>
      <c r="AR94" s="39">
        <f t="shared" si="10"/>
        <v>0</v>
      </c>
      <c r="AS94">
        <f t="shared" si="8"/>
        <v>0</v>
      </c>
      <c r="AT94" t="e">
        <f t="shared" si="9"/>
        <v>#DIV/0!</v>
      </c>
    </row>
    <row r="95" spans="1:46">
      <c r="A95">
        <f t="shared" si="6"/>
        <v>50</v>
      </c>
      <c r="B95" s="6"/>
      <c r="C95" s="54"/>
      <c r="D95" s="15"/>
      <c r="E95" s="54"/>
      <c r="F95" s="15"/>
      <c r="G95" s="54"/>
      <c r="H95" s="15"/>
      <c r="I95" s="54"/>
      <c r="J95" s="15"/>
      <c r="K95" s="54"/>
      <c r="L95" s="15"/>
      <c r="M95" s="54"/>
      <c r="N95" s="15"/>
      <c r="O95" s="54"/>
      <c r="P95" s="15"/>
      <c r="Q95" s="54"/>
      <c r="R95" s="15"/>
      <c r="S95" s="54"/>
      <c r="T95" s="15"/>
      <c r="U95" s="54"/>
      <c r="V95" s="15"/>
      <c r="W95" s="54"/>
      <c r="X95" s="15"/>
      <c r="Y95" s="54"/>
      <c r="Z95" s="15"/>
      <c r="AA95" s="54"/>
      <c r="AB95" s="15"/>
      <c r="AC95" s="54"/>
      <c r="AD95" s="15"/>
      <c r="AE95" s="54"/>
      <c r="AF95" s="15"/>
      <c r="AG95" s="54"/>
      <c r="AH95" s="15"/>
      <c r="AI95" s="54"/>
      <c r="AJ95" s="15"/>
      <c r="AK95" s="54"/>
      <c r="AL95" s="15"/>
      <c r="AM95" s="54"/>
      <c r="AN95" s="15"/>
      <c r="AO95" s="341"/>
      <c r="AP95" s="41"/>
      <c r="AQ95" s="41">
        <f t="shared" si="10"/>
        <v>0</v>
      </c>
      <c r="AR95" s="39">
        <f t="shared" si="10"/>
        <v>0</v>
      </c>
      <c r="AS95">
        <f t="shared" si="8"/>
        <v>0</v>
      </c>
      <c r="AT95" t="e">
        <f t="shared" si="9"/>
        <v>#DIV/0!</v>
      </c>
    </row>
    <row r="96" spans="1:46">
      <c r="A96">
        <f t="shared" si="6"/>
        <v>51</v>
      </c>
      <c r="B96" s="6"/>
      <c r="C96" s="54"/>
      <c r="D96" s="15"/>
      <c r="E96" s="54"/>
      <c r="F96" s="15"/>
      <c r="G96" s="54"/>
      <c r="H96" s="15"/>
      <c r="I96" s="54"/>
      <c r="J96" s="15"/>
      <c r="K96" s="54"/>
      <c r="L96" s="15"/>
      <c r="M96" s="54"/>
      <c r="N96" s="15"/>
      <c r="O96" s="54"/>
      <c r="P96" s="15"/>
      <c r="Q96" s="54"/>
      <c r="R96" s="15"/>
      <c r="S96" s="54"/>
      <c r="T96" s="15"/>
      <c r="U96" s="54"/>
      <c r="V96" s="15"/>
      <c r="W96" s="54"/>
      <c r="X96" s="15"/>
      <c r="Y96" s="54"/>
      <c r="Z96" s="15"/>
      <c r="AA96" s="54"/>
      <c r="AB96" s="15"/>
      <c r="AC96" s="54"/>
      <c r="AD96" s="15"/>
      <c r="AE96" s="54"/>
      <c r="AF96" s="15"/>
      <c r="AG96" s="54"/>
      <c r="AH96" s="15"/>
      <c r="AI96" s="54"/>
      <c r="AJ96" s="15"/>
      <c r="AK96" s="54"/>
      <c r="AL96" s="15"/>
      <c r="AM96" s="54"/>
      <c r="AN96" s="15"/>
      <c r="AO96" s="341"/>
      <c r="AP96" s="41"/>
      <c r="AQ96" s="41">
        <f t="shared" si="10"/>
        <v>0</v>
      </c>
      <c r="AR96" s="39">
        <f t="shared" si="10"/>
        <v>0</v>
      </c>
      <c r="AS96">
        <f t="shared" si="8"/>
        <v>0</v>
      </c>
      <c r="AT96" t="e">
        <f t="shared" si="9"/>
        <v>#DIV/0!</v>
      </c>
    </row>
    <row r="97" spans="1:46">
      <c r="A97">
        <f t="shared" si="6"/>
        <v>52</v>
      </c>
      <c r="B97" s="6"/>
      <c r="C97" s="54"/>
      <c r="D97" s="15"/>
      <c r="E97" s="54"/>
      <c r="F97" s="15"/>
      <c r="G97" s="54"/>
      <c r="H97" s="15"/>
      <c r="I97" s="54"/>
      <c r="J97" s="15"/>
      <c r="K97" s="54"/>
      <c r="L97" s="15"/>
      <c r="M97" s="54"/>
      <c r="N97" s="15"/>
      <c r="O97" s="54"/>
      <c r="P97" s="15"/>
      <c r="Q97" s="54"/>
      <c r="R97" s="15"/>
      <c r="S97" s="54"/>
      <c r="T97" s="15"/>
      <c r="U97" s="54"/>
      <c r="V97" s="15"/>
      <c r="W97" s="54"/>
      <c r="X97" s="15"/>
      <c r="Y97" s="54"/>
      <c r="Z97" s="15"/>
      <c r="AA97" s="54"/>
      <c r="AB97" s="15"/>
      <c r="AC97" s="54"/>
      <c r="AD97" s="15"/>
      <c r="AE97" s="54"/>
      <c r="AF97" s="15"/>
      <c r="AG97" s="54"/>
      <c r="AH97" s="15"/>
      <c r="AI97" s="54"/>
      <c r="AJ97" s="15"/>
      <c r="AK97" s="54"/>
      <c r="AL97" s="15"/>
      <c r="AM97" s="54"/>
      <c r="AN97" s="15"/>
      <c r="AP97" s="41"/>
      <c r="AQ97" s="41">
        <f t="shared" si="10"/>
        <v>0</v>
      </c>
      <c r="AR97" s="39">
        <f t="shared" si="10"/>
        <v>0</v>
      </c>
      <c r="AS97">
        <f t="shared" si="8"/>
        <v>0</v>
      </c>
      <c r="AT97" t="e">
        <f t="shared" si="9"/>
        <v>#DIV/0!</v>
      </c>
    </row>
    <row r="98" spans="1:46">
      <c r="A98">
        <f t="shared" si="6"/>
        <v>53</v>
      </c>
      <c r="B98" s="6"/>
      <c r="C98" s="54"/>
      <c r="D98" s="15"/>
      <c r="E98" s="54"/>
      <c r="F98" s="15"/>
      <c r="G98" s="54"/>
      <c r="H98" s="15"/>
      <c r="I98" s="54"/>
      <c r="J98" s="15"/>
      <c r="K98" s="54"/>
      <c r="L98" s="15"/>
      <c r="M98" s="54"/>
      <c r="N98" s="15"/>
      <c r="O98" s="54"/>
      <c r="P98" s="15"/>
      <c r="Q98" s="54"/>
      <c r="R98" s="15"/>
      <c r="S98" s="54"/>
      <c r="T98" s="15"/>
      <c r="U98" s="54"/>
      <c r="V98" s="15"/>
      <c r="W98" s="54"/>
      <c r="X98" s="15"/>
      <c r="Y98" s="54"/>
      <c r="Z98" s="15"/>
      <c r="AA98" s="54"/>
      <c r="AB98" s="15"/>
      <c r="AC98" s="54"/>
      <c r="AD98" s="15"/>
      <c r="AE98" s="54"/>
      <c r="AF98" s="15"/>
      <c r="AG98" s="54"/>
      <c r="AH98" s="15"/>
      <c r="AI98" s="54"/>
      <c r="AJ98" s="15"/>
      <c r="AK98" s="54"/>
      <c r="AL98" s="15"/>
      <c r="AM98" s="54"/>
      <c r="AN98" s="15"/>
      <c r="AP98" s="41"/>
      <c r="AQ98" s="41">
        <f t="shared" si="10"/>
        <v>0</v>
      </c>
      <c r="AR98" s="39">
        <f t="shared" si="10"/>
        <v>0</v>
      </c>
      <c r="AS98">
        <f t="shared" si="8"/>
        <v>0</v>
      </c>
      <c r="AT98" t="e">
        <f t="shared" si="9"/>
        <v>#DIV/0!</v>
      </c>
    </row>
    <row r="99" spans="1:46">
      <c r="A99">
        <f t="shared" si="6"/>
        <v>54</v>
      </c>
      <c r="B99" s="6"/>
      <c r="C99" s="54"/>
      <c r="D99" s="15"/>
      <c r="E99" s="54"/>
      <c r="F99" s="15"/>
      <c r="G99" s="54"/>
      <c r="H99" s="15"/>
      <c r="I99" s="54"/>
      <c r="J99" s="15"/>
      <c r="K99" s="54"/>
      <c r="L99" s="15"/>
      <c r="M99" s="54"/>
      <c r="N99" s="15"/>
      <c r="O99" s="54"/>
      <c r="P99" s="15"/>
      <c r="Q99" s="54"/>
      <c r="R99" s="15"/>
      <c r="S99" s="54"/>
      <c r="T99" s="15"/>
      <c r="U99" s="54"/>
      <c r="V99" s="15"/>
      <c r="W99" s="54"/>
      <c r="X99" s="15"/>
      <c r="Y99" s="54"/>
      <c r="Z99" s="15"/>
      <c r="AA99" s="54"/>
      <c r="AB99" s="15"/>
      <c r="AC99" s="54"/>
      <c r="AD99" s="15"/>
      <c r="AE99" s="54"/>
      <c r="AF99" s="15"/>
      <c r="AG99" s="54"/>
      <c r="AH99" s="15"/>
      <c r="AI99" s="54"/>
      <c r="AJ99" s="15"/>
      <c r="AK99" s="54"/>
      <c r="AL99" s="15"/>
      <c r="AM99" s="54"/>
      <c r="AN99" s="15"/>
      <c r="AP99" s="41"/>
      <c r="AQ99" s="41">
        <f t="shared" ref="AQ99:AR114" si="11">+C99+E99+G99+I99++K99++M99+O99+Q99+S99+U99+W99+AK99+AM99+Y99+AC99+AE99+AG99+AI99+AA99</f>
        <v>0</v>
      </c>
      <c r="AR99" s="39">
        <f t="shared" si="11"/>
        <v>0</v>
      </c>
      <c r="AS99">
        <f t="shared" si="8"/>
        <v>0</v>
      </c>
      <c r="AT99" t="e">
        <f t="shared" si="9"/>
        <v>#DIV/0!</v>
      </c>
    </row>
    <row r="100" spans="1:46">
      <c r="A100">
        <f t="shared" si="6"/>
        <v>55</v>
      </c>
      <c r="B100" s="6"/>
      <c r="C100" s="54"/>
      <c r="D100" s="15"/>
      <c r="E100" s="54"/>
      <c r="F100" s="15"/>
      <c r="G100" s="54"/>
      <c r="H100" s="15"/>
      <c r="I100" s="54"/>
      <c r="J100" s="15"/>
      <c r="K100" s="54"/>
      <c r="L100" s="15"/>
      <c r="M100" s="54"/>
      <c r="N100" s="15"/>
      <c r="O100" s="54"/>
      <c r="P100" s="15"/>
      <c r="Q100" s="54"/>
      <c r="R100" s="15"/>
      <c r="S100" s="54"/>
      <c r="T100" s="15"/>
      <c r="U100" s="54"/>
      <c r="V100" s="15"/>
      <c r="W100" s="54"/>
      <c r="X100" s="15"/>
      <c r="Y100" s="54"/>
      <c r="Z100" s="15"/>
      <c r="AA100" s="54"/>
      <c r="AB100" s="15"/>
      <c r="AC100" s="54"/>
      <c r="AD100" s="15"/>
      <c r="AE100" s="54"/>
      <c r="AF100" s="15"/>
      <c r="AG100" s="54"/>
      <c r="AH100" s="15"/>
      <c r="AI100" s="54"/>
      <c r="AJ100" s="15"/>
      <c r="AK100" s="54"/>
      <c r="AL100" s="15"/>
      <c r="AM100" s="54"/>
      <c r="AN100" s="15"/>
      <c r="AP100" s="41"/>
      <c r="AQ100" s="41">
        <f t="shared" si="11"/>
        <v>0</v>
      </c>
      <c r="AR100" s="39">
        <f t="shared" si="11"/>
        <v>0</v>
      </c>
      <c r="AS100">
        <f t="shared" si="8"/>
        <v>0</v>
      </c>
      <c r="AT100" t="e">
        <f t="shared" si="9"/>
        <v>#DIV/0!</v>
      </c>
    </row>
    <row r="101" spans="1:46">
      <c r="A101">
        <f t="shared" si="6"/>
        <v>56</v>
      </c>
      <c r="B101" s="229"/>
      <c r="C101" s="54"/>
      <c r="D101" s="15"/>
      <c r="E101" s="54"/>
      <c r="F101" s="15"/>
      <c r="G101" s="54"/>
      <c r="H101" s="15"/>
      <c r="I101" s="54"/>
      <c r="J101" s="15"/>
      <c r="K101" s="54"/>
      <c r="L101" s="15"/>
      <c r="M101" s="54"/>
      <c r="N101" s="15"/>
      <c r="O101" s="54"/>
      <c r="P101" s="15"/>
      <c r="Q101" s="54"/>
      <c r="R101" s="15"/>
      <c r="S101" s="54"/>
      <c r="T101" s="15"/>
      <c r="U101" s="54"/>
      <c r="V101" s="15"/>
      <c r="W101" s="54"/>
      <c r="X101" s="15"/>
      <c r="Y101" s="54"/>
      <c r="Z101" s="15"/>
      <c r="AA101" s="54"/>
      <c r="AB101" s="15"/>
      <c r="AC101" s="54"/>
      <c r="AD101" s="15"/>
      <c r="AE101" s="54"/>
      <c r="AF101" s="15"/>
      <c r="AG101" s="54"/>
      <c r="AH101" s="15"/>
      <c r="AI101" s="54"/>
      <c r="AJ101" s="15"/>
      <c r="AK101" s="54"/>
      <c r="AL101" s="15"/>
      <c r="AM101" s="54"/>
      <c r="AN101" s="15"/>
      <c r="AQ101" s="41">
        <f t="shared" si="11"/>
        <v>0</v>
      </c>
      <c r="AR101" s="39">
        <f t="shared" si="11"/>
        <v>0</v>
      </c>
      <c r="AS101">
        <f t="shared" si="8"/>
        <v>0</v>
      </c>
      <c r="AT101" t="e">
        <f t="shared" si="9"/>
        <v>#DIV/0!</v>
      </c>
    </row>
    <row r="102" spans="1:46">
      <c r="A102">
        <f t="shared" si="6"/>
        <v>57</v>
      </c>
      <c r="B102" s="6"/>
      <c r="C102" s="54"/>
      <c r="D102" s="15"/>
      <c r="E102" s="54"/>
      <c r="F102" s="15"/>
      <c r="G102" s="54"/>
      <c r="H102" s="15"/>
      <c r="I102" s="54"/>
      <c r="J102" s="15"/>
      <c r="K102" s="54"/>
      <c r="L102" s="15"/>
      <c r="M102" s="54"/>
      <c r="N102" s="15"/>
      <c r="O102" s="54"/>
      <c r="P102" s="15"/>
      <c r="Q102" s="54"/>
      <c r="R102" s="15"/>
      <c r="S102" s="54"/>
      <c r="T102" s="15"/>
      <c r="U102" s="54"/>
      <c r="V102" s="15"/>
      <c r="W102" s="54"/>
      <c r="X102" s="15"/>
      <c r="Y102" s="54"/>
      <c r="Z102" s="15"/>
      <c r="AA102" s="54"/>
      <c r="AB102" s="15"/>
      <c r="AC102" s="54"/>
      <c r="AD102" s="15"/>
      <c r="AE102" s="54"/>
      <c r="AF102" s="15"/>
      <c r="AG102" s="54"/>
      <c r="AH102" s="15"/>
      <c r="AI102" s="54"/>
      <c r="AJ102" s="15"/>
      <c r="AK102" s="54"/>
      <c r="AL102" s="15"/>
      <c r="AM102" s="54"/>
      <c r="AN102" s="15"/>
      <c r="AP102" s="41"/>
      <c r="AQ102" s="41">
        <f t="shared" si="11"/>
        <v>0</v>
      </c>
      <c r="AR102" s="39">
        <f t="shared" si="11"/>
        <v>0</v>
      </c>
      <c r="AS102">
        <f t="shared" si="8"/>
        <v>0</v>
      </c>
      <c r="AT102" t="e">
        <f t="shared" si="9"/>
        <v>#DIV/0!</v>
      </c>
    </row>
    <row r="103" spans="1:46">
      <c r="A103">
        <f t="shared" si="6"/>
        <v>58</v>
      </c>
      <c r="B103" s="6"/>
      <c r="C103" s="54"/>
      <c r="D103" s="15"/>
      <c r="E103" s="54"/>
      <c r="F103" s="15"/>
      <c r="G103" s="54"/>
      <c r="H103" s="15"/>
      <c r="I103" s="54"/>
      <c r="J103" s="15"/>
      <c r="K103" s="54"/>
      <c r="L103" s="15"/>
      <c r="M103" s="54"/>
      <c r="N103" s="15"/>
      <c r="O103" s="54"/>
      <c r="P103" s="15"/>
      <c r="Q103" s="54"/>
      <c r="R103" s="15"/>
      <c r="S103" s="54"/>
      <c r="T103" s="15"/>
      <c r="U103" s="54"/>
      <c r="V103" s="15"/>
      <c r="W103" s="54"/>
      <c r="X103" s="15"/>
      <c r="Y103" s="54"/>
      <c r="Z103" s="15"/>
      <c r="AA103" s="54"/>
      <c r="AB103" s="15"/>
      <c r="AC103" s="54"/>
      <c r="AD103" s="15"/>
      <c r="AE103" s="54"/>
      <c r="AF103" s="15"/>
      <c r="AG103" s="54"/>
      <c r="AH103" s="15"/>
      <c r="AI103" s="54"/>
      <c r="AJ103" s="15"/>
      <c r="AK103" s="54"/>
      <c r="AL103" s="15"/>
      <c r="AM103" s="54"/>
      <c r="AN103" s="15"/>
      <c r="AQ103" s="41">
        <f t="shared" si="11"/>
        <v>0</v>
      </c>
      <c r="AR103" s="39">
        <f t="shared" si="11"/>
        <v>0</v>
      </c>
      <c r="AS103">
        <f t="shared" si="8"/>
        <v>0</v>
      </c>
      <c r="AT103" t="e">
        <f t="shared" si="9"/>
        <v>#DIV/0!</v>
      </c>
    </row>
    <row r="104" spans="1:46">
      <c r="A104">
        <f t="shared" si="6"/>
        <v>59</v>
      </c>
      <c r="B104" s="229"/>
      <c r="C104" s="54"/>
      <c r="D104" s="15"/>
      <c r="E104" s="54"/>
      <c r="F104" s="15"/>
      <c r="G104" s="54"/>
      <c r="H104" s="15"/>
      <c r="I104" s="54"/>
      <c r="J104" s="15"/>
      <c r="K104" s="54"/>
      <c r="L104" s="15"/>
      <c r="M104" s="54"/>
      <c r="N104" s="15"/>
      <c r="O104" s="54"/>
      <c r="P104" s="15"/>
      <c r="Q104" s="54"/>
      <c r="R104" s="15"/>
      <c r="S104" s="54"/>
      <c r="T104" s="15"/>
      <c r="U104" s="54"/>
      <c r="V104" s="15"/>
      <c r="W104" s="54"/>
      <c r="X104" s="15"/>
      <c r="Y104" s="54"/>
      <c r="Z104" s="15"/>
      <c r="AA104" s="54"/>
      <c r="AB104" s="15"/>
      <c r="AC104" s="54"/>
      <c r="AD104" s="15"/>
      <c r="AE104" s="54"/>
      <c r="AF104" s="15"/>
      <c r="AG104" s="54"/>
      <c r="AH104" s="15"/>
      <c r="AI104" s="54"/>
      <c r="AJ104" s="15"/>
      <c r="AK104" s="54"/>
      <c r="AL104" s="15"/>
      <c r="AM104" s="54"/>
      <c r="AN104" s="15"/>
      <c r="AQ104" s="41">
        <f t="shared" si="11"/>
        <v>0</v>
      </c>
      <c r="AR104" s="39">
        <f t="shared" si="11"/>
        <v>0</v>
      </c>
      <c r="AS104">
        <f t="shared" si="8"/>
        <v>0</v>
      </c>
      <c r="AT104" t="e">
        <f t="shared" si="9"/>
        <v>#DIV/0!</v>
      </c>
    </row>
    <row r="105" spans="1:46">
      <c r="A105">
        <f t="shared" si="6"/>
        <v>60</v>
      </c>
      <c r="B105" s="6"/>
      <c r="C105" s="54"/>
      <c r="D105" s="15"/>
      <c r="E105" s="54"/>
      <c r="F105" s="15"/>
      <c r="G105" s="54"/>
      <c r="H105" s="15"/>
      <c r="I105" s="54"/>
      <c r="J105" s="15"/>
      <c r="K105" s="54"/>
      <c r="L105" s="15"/>
      <c r="M105" s="54"/>
      <c r="N105" s="15"/>
      <c r="O105" s="54"/>
      <c r="P105" s="15"/>
      <c r="Q105" s="54"/>
      <c r="R105" s="15"/>
      <c r="S105" s="54"/>
      <c r="T105" s="15"/>
      <c r="U105" s="54"/>
      <c r="V105" s="15"/>
      <c r="W105" s="54"/>
      <c r="X105" s="15"/>
      <c r="Y105" s="54"/>
      <c r="Z105" s="15"/>
      <c r="AA105" s="54"/>
      <c r="AB105" s="15"/>
      <c r="AC105" s="54"/>
      <c r="AD105" s="15"/>
      <c r="AE105" s="54"/>
      <c r="AF105" s="15"/>
      <c r="AG105" s="54"/>
      <c r="AH105" s="15"/>
      <c r="AI105" s="54"/>
      <c r="AJ105" s="15"/>
      <c r="AK105" s="54"/>
      <c r="AL105" s="15"/>
      <c r="AM105" s="54"/>
      <c r="AN105" s="15"/>
      <c r="AQ105" s="41">
        <f t="shared" si="11"/>
        <v>0</v>
      </c>
      <c r="AR105" s="39">
        <f t="shared" si="11"/>
        <v>0</v>
      </c>
      <c r="AS105">
        <f t="shared" si="8"/>
        <v>0</v>
      </c>
      <c r="AT105" t="e">
        <f t="shared" si="9"/>
        <v>#DIV/0!</v>
      </c>
    </row>
    <row r="106" spans="1:46">
      <c r="A106">
        <f t="shared" si="6"/>
        <v>61</v>
      </c>
      <c r="B106" s="6"/>
      <c r="C106" s="54"/>
      <c r="D106" s="15"/>
      <c r="E106" s="54"/>
      <c r="F106" s="15"/>
      <c r="G106" s="54"/>
      <c r="H106" s="15"/>
      <c r="I106" s="54"/>
      <c r="J106" s="15"/>
      <c r="K106" s="54"/>
      <c r="L106" s="15"/>
      <c r="M106" s="54"/>
      <c r="N106" s="15"/>
      <c r="O106" s="54"/>
      <c r="P106" s="15"/>
      <c r="Q106" s="54"/>
      <c r="R106" s="15"/>
      <c r="S106" s="54"/>
      <c r="T106" s="15"/>
      <c r="U106" s="54"/>
      <c r="V106" s="15"/>
      <c r="W106" s="54"/>
      <c r="X106" s="15"/>
      <c r="Y106" s="54"/>
      <c r="Z106" s="15"/>
      <c r="AA106" s="54"/>
      <c r="AB106" s="15"/>
      <c r="AC106" s="54"/>
      <c r="AD106" s="15"/>
      <c r="AE106" s="54"/>
      <c r="AF106" s="15"/>
      <c r="AG106" s="54"/>
      <c r="AH106" s="15"/>
      <c r="AI106" s="54"/>
      <c r="AJ106" s="15"/>
      <c r="AK106" s="54"/>
      <c r="AL106" s="15"/>
      <c r="AM106" s="54"/>
      <c r="AN106" s="15"/>
      <c r="AQ106" s="41">
        <f t="shared" si="11"/>
        <v>0</v>
      </c>
      <c r="AR106" s="39">
        <f t="shared" si="11"/>
        <v>0</v>
      </c>
      <c r="AS106">
        <f t="shared" si="8"/>
        <v>0</v>
      </c>
      <c r="AT106" t="e">
        <f t="shared" si="9"/>
        <v>#DIV/0!</v>
      </c>
    </row>
    <row r="107" spans="1:46">
      <c r="A107">
        <f t="shared" si="6"/>
        <v>62</v>
      </c>
      <c r="B107" s="6"/>
      <c r="C107" s="54"/>
      <c r="D107" s="15"/>
      <c r="E107" s="54"/>
      <c r="F107" s="15"/>
      <c r="G107" s="54"/>
      <c r="H107" s="15"/>
      <c r="I107" s="54"/>
      <c r="J107" s="15"/>
      <c r="K107" s="54"/>
      <c r="L107" s="15"/>
      <c r="M107" s="54"/>
      <c r="N107" s="15"/>
      <c r="O107" s="54"/>
      <c r="P107" s="15"/>
      <c r="Q107" s="54"/>
      <c r="R107" s="15"/>
      <c r="S107" s="54"/>
      <c r="T107" s="15"/>
      <c r="U107" s="54"/>
      <c r="V107" s="15"/>
      <c r="W107" s="54"/>
      <c r="X107" s="15"/>
      <c r="Y107" s="54"/>
      <c r="Z107" s="15"/>
      <c r="AA107" s="54"/>
      <c r="AB107" s="15"/>
      <c r="AC107" s="54"/>
      <c r="AD107" s="15"/>
      <c r="AE107" s="54"/>
      <c r="AF107" s="15"/>
      <c r="AG107" s="54"/>
      <c r="AH107" s="15"/>
      <c r="AI107" s="54"/>
      <c r="AJ107" s="15"/>
      <c r="AK107" s="54"/>
      <c r="AL107" s="15"/>
      <c r="AM107" s="54"/>
      <c r="AN107" s="15"/>
      <c r="AQ107" s="41">
        <f t="shared" si="11"/>
        <v>0</v>
      </c>
      <c r="AR107" s="39">
        <f t="shared" si="11"/>
        <v>0</v>
      </c>
      <c r="AS107">
        <f t="shared" si="8"/>
        <v>0</v>
      </c>
      <c r="AT107" t="e">
        <f t="shared" si="9"/>
        <v>#DIV/0!</v>
      </c>
    </row>
    <row r="108" spans="1:46">
      <c r="A108">
        <f t="shared" si="6"/>
        <v>63</v>
      </c>
      <c r="B108" s="6"/>
      <c r="C108" s="54"/>
      <c r="D108" s="15"/>
      <c r="E108" s="54"/>
      <c r="F108" s="15"/>
      <c r="G108" s="54"/>
      <c r="H108" s="15"/>
      <c r="I108" s="54"/>
      <c r="J108" s="15"/>
      <c r="K108" s="54"/>
      <c r="L108" s="15"/>
      <c r="M108" s="54"/>
      <c r="N108" s="15"/>
      <c r="O108" s="54"/>
      <c r="P108" s="15"/>
      <c r="Q108" s="54"/>
      <c r="R108" s="15"/>
      <c r="S108" s="54"/>
      <c r="T108" s="15"/>
      <c r="U108" s="54"/>
      <c r="V108" s="15"/>
      <c r="W108" s="54"/>
      <c r="X108" s="15"/>
      <c r="Y108" s="54"/>
      <c r="Z108" s="15"/>
      <c r="AA108" s="54"/>
      <c r="AB108" s="15"/>
      <c r="AC108" s="54"/>
      <c r="AD108" s="15"/>
      <c r="AE108" s="54"/>
      <c r="AF108" s="15"/>
      <c r="AG108" s="54"/>
      <c r="AH108" s="15"/>
      <c r="AI108" s="54"/>
      <c r="AJ108" s="15"/>
      <c r="AK108" s="54"/>
      <c r="AL108" s="15"/>
      <c r="AM108" s="54"/>
      <c r="AN108" s="15"/>
      <c r="AQ108" s="41">
        <f t="shared" si="11"/>
        <v>0</v>
      </c>
      <c r="AR108" s="39">
        <f t="shared" si="11"/>
        <v>0</v>
      </c>
      <c r="AS108">
        <f t="shared" si="8"/>
        <v>0</v>
      </c>
      <c r="AT108" t="e">
        <f t="shared" si="9"/>
        <v>#DIV/0!</v>
      </c>
    </row>
    <row r="109" spans="1:46">
      <c r="A109">
        <f t="shared" si="6"/>
        <v>64</v>
      </c>
      <c r="B109" s="6"/>
      <c r="C109" s="54"/>
      <c r="D109" s="15"/>
      <c r="E109" s="54"/>
      <c r="F109" s="15"/>
      <c r="G109" s="54"/>
      <c r="H109" s="15"/>
      <c r="I109" s="54"/>
      <c r="J109" s="15"/>
      <c r="K109" s="54"/>
      <c r="L109" s="15"/>
      <c r="M109" s="54"/>
      <c r="N109" s="15"/>
      <c r="O109" s="54"/>
      <c r="P109" s="15"/>
      <c r="Q109" s="54"/>
      <c r="R109" s="15"/>
      <c r="S109" s="54"/>
      <c r="T109" s="15"/>
      <c r="U109" s="54"/>
      <c r="V109" s="15"/>
      <c r="W109" s="54"/>
      <c r="X109" s="15"/>
      <c r="Y109" s="54"/>
      <c r="Z109" s="15"/>
      <c r="AA109" s="54"/>
      <c r="AB109" s="15"/>
      <c r="AC109" s="54"/>
      <c r="AD109" s="15"/>
      <c r="AE109" s="54"/>
      <c r="AF109" s="15"/>
      <c r="AG109" s="54"/>
      <c r="AH109" s="15"/>
      <c r="AI109" s="54"/>
      <c r="AJ109" s="15"/>
      <c r="AK109" s="54"/>
      <c r="AL109" s="15"/>
      <c r="AM109" s="54"/>
      <c r="AN109" s="15"/>
      <c r="AQ109" s="41">
        <f t="shared" si="11"/>
        <v>0</v>
      </c>
      <c r="AR109" s="39">
        <f t="shared" si="11"/>
        <v>0</v>
      </c>
      <c r="AS109">
        <f t="shared" si="8"/>
        <v>0</v>
      </c>
      <c r="AT109" t="e">
        <f t="shared" si="9"/>
        <v>#DIV/0!</v>
      </c>
    </row>
    <row r="110" spans="1:46">
      <c r="A110">
        <f t="shared" si="6"/>
        <v>65</v>
      </c>
      <c r="B110" s="6"/>
      <c r="C110" s="54"/>
      <c r="D110" s="15"/>
      <c r="E110" s="54"/>
      <c r="F110" s="15"/>
      <c r="G110" s="54"/>
      <c r="H110" s="15"/>
      <c r="I110" s="54"/>
      <c r="J110" s="15"/>
      <c r="K110" s="54"/>
      <c r="L110" s="15"/>
      <c r="M110" s="54"/>
      <c r="N110" s="15"/>
      <c r="O110" s="54"/>
      <c r="P110" s="15"/>
      <c r="Q110" s="54"/>
      <c r="R110" s="15"/>
      <c r="S110" s="54"/>
      <c r="T110" s="15"/>
      <c r="U110" s="54"/>
      <c r="V110" s="15"/>
      <c r="W110" s="54"/>
      <c r="X110" s="15"/>
      <c r="Y110" s="54"/>
      <c r="Z110" s="15"/>
      <c r="AA110" s="54"/>
      <c r="AB110" s="15"/>
      <c r="AC110" s="54"/>
      <c r="AD110" s="15"/>
      <c r="AE110" s="54"/>
      <c r="AF110" s="15"/>
      <c r="AG110" s="54"/>
      <c r="AH110" s="15"/>
      <c r="AI110" s="54"/>
      <c r="AJ110" s="15"/>
      <c r="AK110" s="54"/>
      <c r="AL110" s="15"/>
      <c r="AM110" s="54"/>
      <c r="AN110" s="15"/>
      <c r="AQ110" s="41">
        <f t="shared" si="11"/>
        <v>0</v>
      </c>
      <c r="AR110" s="39">
        <f t="shared" si="11"/>
        <v>0</v>
      </c>
      <c r="AS110">
        <f t="shared" si="8"/>
        <v>0</v>
      </c>
      <c r="AT110" t="e">
        <f t="shared" si="9"/>
        <v>#DIV/0!</v>
      </c>
    </row>
    <row r="111" spans="1:46">
      <c r="A111">
        <f t="shared" si="6"/>
        <v>66</v>
      </c>
      <c r="B111" s="6"/>
      <c r="C111" s="54"/>
      <c r="D111" s="15"/>
      <c r="E111" s="54"/>
      <c r="F111" s="15"/>
      <c r="G111" s="54"/>
      <c r="H111" s="15"/>
      <c r="I111" s="54"/>
      <c r="J111" s="15"/>
      <c r="K111" s="54"/>
      <c r="L111" s="15"/>
      <c r="M111" s="54"/>
      <c r="N111" s="15"/>
      <c r="O111" s="54"/>
      <c r="P111" s="15"/>
      <c r="Q111" s="54"/>
      <c r="R111" s="15"/>
      <c r="S111" s="54"/>
      <c r="T111" s="15"/>
      <c r="U111" s="54"/>
      <c r="V111" s="15"/>
      <c r="W111" s="54"/>
      <c r="X111" s="15"/>
      <c r="Y111" s="54"/>
      <c r="Z111" s="15"/>
      <c r="AA111" s="54"/>
      <c r="AB111" s="15"/>
      <c r="AC111" s="54"/>
      <c r="AD111" s="15"/>
      <c r="AE111" s="54"/>
      <c r="AF111" s="15"/>
      <c r="AG111" s="54"/>
      <c r="AH111" s="15"/>
      <c r="AI111" s="54"/>
      <c r="AJ111" s="15"/>
      <c r="AK111" s="54"/>
      <c r="AL111" s="15"/>
      <c r="AM111" s="54"/>
      <c r="AN111" s="15"/>
      <c r="AQ111" s="41">
        <f t="shared" si="11"/>
        <v>0</v>
      </c>
      <c r="AR111" s="39">
        <f t="shared" si="11"/>
        <v>0</v>
      </c>
      <c r="AS111">
        <f t="shared" si="8"/>
        <v>0</v>
      </c>
      <c r="AT111" t="e">
        <f t="shared" si="9"/>
        <v>#DIV/0!</v>
      </c>
    </row>
    <row r="112" spans="1:46">
      <c r="A112">
        <f t="shared" ref="A112:A175" si="12">+A111+1</f>
        <v>67</v>
      </c>
      <c r="B112" s="6"/>
      <c r="C112" s="54"/>
      <c r="D112" s="15"/>
      <c r="E112" s="54"/>
      <c r="F112" s="15"/>
      <c r="G112" s="54"/>
      <c r="H112" s="15"/>
      <c r="I112" s="54"/>
      <c r="J112" s="15"/>
      <c r="K112" s="54"/>
      <c r="L112" s="15"/>
      <c r="M112" s="54"/>
      <c r="N112" s="15"/>
      <c r="O112" s="54"/>
      <c r="P112" s="15"/>
      <c r="Q112" s="54"/>
      <c r="R112" s="15"/>
      <c r="S112" s="54"/>
      <c r="T112" s="15"/>
      <c r="U112" s="54"/>
      <c r="V112" s="15"/>
      <c r="W112" s="54"/>
      <c r="X112" s="15"/>
      <c r="Y112" s="54"/>
      <c r="Z112" s="15"/>
      <c r="AA112" s="54"/>
      <c r="AB112" s="15"/>
      <c r="AC112" s="54"/>
      <c r="AD112" s="15"/>
      <c r="AE112" s="54"/>
      <c r="AF112" s="15"/>
      <c r="AG112" s="54"/>
      <c r="AH112" s="15"/>
      <c r="AI112" s="54"/>
      <c r="AJ112" s="15"/>
      <c r="AK112" s="54"/>
      <c r="AL112" s="15"/>
      <c r="AM112" s="54"/>
      <c r="AN112" s="15"/>
      <c r="AQ112" s="41">
        <f t="shared" si="11"/>
        <v>0</v>
      </c>
      <c r="AR112" s="39">
        <f t="shared" si="11"/>
        <v>0</v>
      </c>
      <c r="AS112">
        <f t="shared" si="8"/>
        <v>0</v>
      </c>
      <c r="AT112" t="e">
        <f t="shared" si="9"/>
        <v>#DIV/0!</v>
      </c>
    </row>
    <row r="113" spans="1:46">
      <c r="A113">
        <f t="shared" si="12"/>
        <v>68</v>
      </c>
      <c r="B113" s="6"/>
      <c r="C113" s="54"/>
      <c r="D113" s="15"/>
      <c r="E113" s="54"/>
      <c r="F113" s="15"/>
      <c r="G113" s="54"/>
      <c r="H113" s="15"/>
      <c r="I113" s="54"/>
      <c r="J113" s="15"/>
      <c r="K113" s="54"/>
      <c r="L113" s="15"/>
      <c r="M113" s="54"/>
      <c r="N113" s="15"/>
      <c r="O113" s="54"/>
      <c r="P113" s="15"/>
      <c r="Q113" s="54"/>
      <c r="R113" s="15"/>
      <c r="S113" s="54"/>
      <c r="T113" s="15"/>
      <c r="U113" s="54"/>
      <c r="V113" s="15"/>
      <c r="W113" s="54"/>
      <c r="X113" s="15"/>
      <c r="Y113" s="54"/>
      <c r="Z113" s="15"/>
      <c r="AA113" s="54"/>
      <c r="AB113" s="15"/>
      <c r="AC113" s="54"/>
      <c r="AD113" s="15"/>
      <c r="AE113" s="54"/>
      <c r="AF113" s="15"/>
      <c r="AG113" s="54"/>
      <c r="AH113" s="15"/>
      <c r="AI113" s="54"/>
      <c r="AJ113" s="15"/>
      <c r="AK113" s="54"/>
      <c r="AL113" s="15"/>
      <c r="AM113" s="54"/>
      <c r="AN113" s="15"/>
      <c r="AQ113" s="41">
        <f t="shared" si="11"/>
        <v>0</v>
      </c>
      <c r="AR113" s="39">
        <f t="shared" si="11"/>
        <v>0</v>
      </c>
      <c r="AS113">
        <f t="shared" si="8"/>
        <v>0</v>
      </c>
      <c r="AT113" t="e">
        <f t="shared" si="9"/>
        <v>#DIV/0!</v>
      </c>
    </row>
    <row r="114" spans="1:46">
      <c r="A114">
        <f t="shared" si="12"/>
        <v>69</v>
      </c>
      <c r="B114" s="6"/>
      <c r="C114" s="54"/>
      <c r="D114" s="15"/>
      <c r="E114" s="54"/>
      <c r="F114" s="15"/>
      <c r="G114" s="54"/>
      <c r="H114" s="15"/>
      <c r="I114" s="54"/>
      <c r="J114" s="15"/>
      <c r="K114" s="54"/>
      <c r="L114" s="15"/>
      <c r="M114" s="54"/>
      <c r="N114" s="15"/>
      <c r="O114" s="54"/>
      <c r="P114" s="15"/>
      <c r="Q114" s="54"/>
      <c r="R114" s="15"/>
      <c r="S114" s="54"/>
      <c r="T114" s="15"/>
      <c r="U114" s="54"/>
      <c r="V114" s="15"/>
      <c r="W114" s="54"/>
      <c r="X114" s="15"/>
      <c r="Y114" s="54"/>
      <c r="Z114" s="15"/>
      <c r="AA114" s="54"/>
      <c r="AB114" s="15"/>
      <c r="AC114" s="54"/>
      <c r="AD114" s="15"/>
      <c r="AE114" s="54"/>
      <c r="AF114" s="15"/>
      <c r="AG114" s="54"/>
      <c r="AH114" s="15"/>
      <c r="AI114" s="54"/>
      <c r="AJ114" s="15"/>
      <c r="AK114" s="54"/>
      <c r="AL114" s="15"/>
      <c r="AM114" s="54"/>
      <c r="AN114" s="15"/>
      <c r="AQ114" s="41">
        <f t="shared" si="11"/>
        <v>0</v>
      </c>
      <c r="AR114" s="39">
        <f t="shared" si="11"/>
        <v>0</v>
      </c>
      <c r="AS114">
        <f t="shared" si="8"/>
        <v>0</v>
      </c>
      <c r="AT114" t="e">
        <f t="shared" si="9"/>
        <v>#DIV/0!</v>
      </c>
    </row>
    <row r="115" spans="1:46">
      <c r="A115">
        <f t="shared" si="12"/>
        <v>70</v>
      </c>
      <c r="B115" s="6"/>
      <c r="C115" s="54"/>
      <c r="D115" s="15"/>
      <c r="E115" s="54"/>
      <c r="F115" s="15"/>
      <c r="G115" s="54"/>
      <c r="H115" s="15"/>
      <c r="I115" s="54"/>
      <c r="J115" s="15"/>
      <c r="K115" s="54"/>
      <c r="L115" s="15"/>
      <c r="M115" s="54"/>
      <c r="N115" s="15"/>
      <c r="O115" s="54"/>
      <c r="P115" s="15"/>
      <c r="Q115" s="54"/>
      <c r="R115" s="15"/>
      <c r="S115" s="54"/>
      <c r="T115" s="15"/>
      <c r="U115" s="54"/>
      <c r="V115" s="15"/>
      <c r="W115" s="54"/>
      <c r="X115" s="15"/>
      <c r="Y115" s="54"/>
      <c r="Z115" s="15"/>
      <c r="AA115" s="54"/>
      <c r="AB115" s="15"/>
      <c r="AC115" s="54"/>
      <c r="AD115" s="15"/>
      <c r="AE115" s="54"/>
      <c r="AF115" s="15"/>
      <c r="AG115" s="54"/>
      <c r="AH115" s="15"/>
      <c r="AI115" s="54"/>
      <c r="AJ115" s="15"/>
      <c r="AK115" s="54"/>
      <c r="AL115" s="15"/>
      <c r="AM115" s="54"/>
      <c r="AN115" s="15"/>
      <c r="AQ115" s="41">
        <f t="shared" ref="AQ115:AR178" si="13">+C115+E115+G115+I115++K115++M115+O115+Q115+S115+U115+W115+AK115+AM115+Y115+AC115+AE115+AG115+AI115+AA115</f>
        <v>0</v>
      </c>
      <c r="AR115" s="39">
        <f t="shared" si="13"/>
        <v>0</v>
      </c>
      <c r="AS115">
        <f t="shared" si="8"/>
        <v>0</v>
      </c>
      <c r="AT115" t="e">
        <f t="shared" si="9"/>
        <v>#DIV/0!</v>
      </c>
    </row>
    <row r="116" spans="1:46">
      <c r="A116">
        <f t="shared" si="12"/>
        <v>71</v>
      </c>
      <c r="B116" s="6"/>
      <c r="C116" s="54"/>
      <c r="D116" s="15"/>
      <c r="E116" s="54"/>
      <c r="F116" s="15"/>
      <c r="G116" s="54"/>
      <c r="H116" s="15"/>
      <c r="I116" s="54"/>
      <c r="J116" s="15"/>
      <c r="K116" s="54"/>
      <c r="L116" s="15"/>
      <c r="M116" s="54"/>
      <c r="N116" s="15"/>
      <c r="O116" s="54"/>
      <c r="P116" s="15"/>
      <c r="Q116" s="54"/>
      <c r="R116" s="15"/>
      <c r="S116" s="54"/>
      <c r="T116" s="15"/>
      <c r="U116" s="54"/>
      <c r="V116" s="15"/>
      <c r="W116" s="54"/>
      <c r="X116" s="15"/>
      <c r="Y116" s="54"/>
      <c r="Z116" s="15"/>
      <c r="AA116" s="54"/>
      <c r="AB116" s="15"/>
      <c r="AC116" s="54"/>
      <c r="AD116" s="15"/>
      <c r="AE116" s="54"/>
      <c r="AF116" s="15"/>
      <c r="AG116" s="54"/>
      <c r="AH116" s="15"/>
      <c r="AI116" s="54"/>
      <c r="AJ116" s="15"/>
      <c r="AK116" s="54"/>
      <c r="AL116" s="15"/>
      <c r="AM116" s="54"/>
      <c r="AN116" s="15"/>
      <c r="AQ116" s="41">
        <f t="shared" si="13"/>
        <v>0</v>
      </c>
      <c r="AR116" s="39">
        <f t="shared" si="13"/>
        <v>0</v>
      </c>
      <c r="AS116">
        <f t="shared" si="8"/>
        <v>0</v>
      </c>
      <c r="AT116" t="e">
        <f t="shared" si="9"/>
        <v>#DIV/0!</v>
      </c>
    </row>
    <row r="117" spans="1:46">
      <c r="A117">
        <f t="shared" si="12"/>
        <v>72</v>
      </c>
      <c r="B117" s="6"/>
      <c r="C117" s="54"/>
      <c r="D117" s="15"/>
      <c r="E117" s="54"/>
      <c r="F117" s="15"/>
      <c r="G117" s="54"/>
      <c r="H117" s="15"/>
      <c r="I117" s="54"/>
      <c r="J117" s="15"/>
      <c r="K117" s="54"/>
      <c r="L117" s="15"/>
      <c r="M117" s="54"/>
      <c r="N117" s="15"/>
      <c r="O117" s="54"/>
      <c r="P117" s="15"/>
      <c r="Q117" s="54"/>
      <c r="R117" s="15"/>
      <c r="S117" s="54"/>
      <c r="T117" s="15"/>
      <c r="U117" s="54"/>
      <c r="V117" s="15"/>
      <c r="W117" s="54"/>
      <c r="X117" s="15"/>
      <c r="Y117" s="54"/>
      <c r="Z117" s="15"/>
      <c r="AA117" s="54"/>
      <c r="AB117" s="15"/>
      <c r="AC117" s="54"/>
      <c r="AD117" s="15"/>
      <c r="AE117" s="54"/>
      <c r="AF117" s="15"/>
      <c r="AG117" s="54"/>
      <c r="AH117" s="15"/>
      <c r="AI117" s="54"/>
      <c r="AJ117" s="15"/>
      <c r="AK117" s="54"/>
      <c r="AL117" s="15"/>
      <c r="AM117" s="54"/>
      <c r="AN117" s="15"/>
      <c r="AQ117" s="41">
        <f t="shared" si="13"/>
        <v>0</v>
      </c>
      <c r="AR117" s="39">
        <f t="shared" si="13"/>
        <v>0</v>
      </c>
      <c r="AS117">
        <f t="shared" si="8"/>
        <v>0</v>
      </c>
      <c r="AT117" t="e">
        <f t="shared" si="9"/>
        <v>#DIV/0!</v>
      </c>
    </row>
    <row r="118" spans="1:46">
      <c r="A118">
        <f t="shared" si="12"/>
        <v>73</v>
      </c>
      <c r="B118" s="6"/>
      <c r="C118" s="54"/>
      <c r="D118" s="15"/>
      <c r="E118" s="54"/>
      <c r="F118" s="15"/>
      <c r="G118" s="54"/>
      <c r="H118" s="15"/>
      <c r="I118" s="54"/>
      <c r="J118" s="15"/>
      <c r="K118" s="54"/>
      <c r="L118" s="15"/>
      <c r="M118" s="54"/>
      <c r="N118" s="15"/>
      <c r="O118" s="54"/>
      <c r="P118" s="15"/>
      <c r="Q118" s="54"/>
      <c r="R118" s="15"/>
      <c r="S118" s="54"/>
      <c r="T118" s="15"/>
      <c r="U118" s="54"/>
      <c r="V118" s="15"/>
      <c r="W118" s="54"/>
      <c r="X118" s="15"/>
      <c r="Y118" s="54"/>
      <c r="Z118" s="15"/>
      <c r="AA118" s="54"/>
      <c r="AB118" s="15"/>
      <c r="AC118" s="54"/>
      <c r="AD118" s="15"/>
      <c r="AE118" s="54"/>
      <c r="AF118" s="15"/>
      <c r="AG118" s="54"/>
      <c r="AH118" s="15"/>
      <c r="AI118" s="54"/>
      <c r="AJ118" s="15"/>
      <c r="AK118" s="54"/>
      <c r="AL118" s="15"/>
      <c r="AM118" s="54"/>
      <c r="AN118" s="15"/>
      <c r="AQ118" s="41">
        <f t="shared" si="13"/>
        <v>0</v>
      </c>
      <c r="AR118" s="39">
        <f t="shared" si="13"/>
        <v>0</v>
      </c>
      <c r="AS118">
        <f t="shared" si="8"/>
        <v>0</v>
      </c>
      <c r="AT118" t="e">
        <f t="shared" si="9"/>
        <v>#DIV/0!</v>
      </c>
    </row>
    <row r="119" spans="1:46">
      <c r="A119">
        <f t="shared" si="12"/>
        <v>74</v>
      </c>
      <c r="B119" s="6"/>
      <c r="C119" s="54"/>
      <c r="D119" s="15"/>
      <c r="E119" s="54"/>
      <c r="F119" s="15"/>
      <c r="G119" s="54"/>
      <c r="H119" s="15"/>
      <c r="I119" s="54"/>
      <c r="J119" s="15"/>
      <c r="K119" s="54"/>
      <c r="L119" s="15"/>
      <c r="M119" s="54"/>
      <c r="N119" s="15"/>
      <c r="O119" s="54"/>
      <c r="P119" s="15"/>
      <c r="Q119" s="54"/>
      <c r="R119" s="15"/>
      <c r="S119" s="54"/>
      <c r="T119" s="15"/>
      <c r="U119" s="54"/>
      <c r="V119" s="15"/>
      <c r="W119" s="54"/>
      <c r="X119" s="15"/>
      <c r="Y119" s="54"/>
      <c r="Z119" s="15"/>
      <c r="AA119" s="54"/>
      <c r="AB119" s="15"/>
      <c r="AC119" s="54"/>
      <c r="AD119" s="15"/>
      <c r="AE119" s="54"/>
      <c r="AF119" s="15"/>
      <c r="AG119" s="54"/>
      <c r="AH119" s="15"/>
      <c r="AI119" s="54"/>
      <c r="AJ119" s="15"/>
      <c r="AK119" s="54"/>
      <c r="AL119" s="15"/>
      <c r="AM119" s="54"/>
      <c r="AN119" s="15"/>
      <c r="AQ119" s="41">
        <f t="shared" si="13"/>
        <v>0</v>
      </c>
      <c r="AR119" s="39">
        <f t="shared" si="13"/>
        <v>0</v>
      </c>
      <c r="AS119">
        <f t="shared" si="8"/>
        <v>0</v>
      </c>
      <c r="AT119" t="e">
        <f t="shared" si="9"/>
        <v>#DIV/0!</v>
      </c>
    </row>
    <row r="120" spans="1:46">
      <c r="A120">
        <f t="shared" si="12"/>
        <v>75</v>
      </c>
      <c r="B120" s="6"/>
      <c r="C120" s="54"/>
      <c r="D120" s="15"/>
      <c r="E120" s="54"/>
      <c r="F120" s="15"/>
      <c r="G120" s="54"/>
      <c r="H120" s="15"/>
      <c r="I120" s="54"/>
      <c r="J120" s="15"/>
      <c r="K120" s="54"/>
      <c r="L120" s="15"/>
      <c r="M120" s="54"/>
      <c r="N120" s="15"/>
      <c r="O120" s="54"/>
      <c r="P120" s="15"/>
      <c r="Q120" s="54"/>
      <c r="R120" s="15"/>
      <c r="S120" s="54"/>
      <c r="T120" s="15"/>
      <c r="U120" s="54"/>
      <c r="V120" s="15"/>
      <c r="W120" s="54"/>
      <c r="X120" s="15"/>
      <c r="Y120" s="54"/>
      <c r="Z120" s="15"/>
      <c r="AA120" s="54"/>
      <c r="AB120" s="15"/>
      <c r="AC120" s="54"/>
      <c r="AD120" s="15"/>
      <c r="AE120" s="54"/>
      <c r="AF120" s="15"/>
      <c r="AG120" s="54"/>
      <c r="AH120" s="15"/>
      <c r="AI120" s="54"/>
      <c r="AJ120" s="15"/>
      <c r="AK120" s="54"/>
      <c r="AL120" s="15"/>
      <c r="AM120" s="54"/>
      <c r="AN120" s="15"/>
      <c r="AQ120" s="41">
        <f t="shared" si="13"/>
        <v>0</v>
      </c>
      <c r="AR120" s="39">
        <f t="shared" si="13"/>
        <v>0</v>
      </c>
      <c r="AS120">
        <f t="shared" si="8"/>
        <v>0</v>
      </c>
      <c r="AT120" t="e">
        <f t="shared" si="9"/>
        <v>#DIV/0!</v>
      </c>
    </row>
    <row r="121" spans="1:46">
      <c r="A121">
        <f t="shared" si="12"/>
        <v>76</v>
      </c>
      <c r="B121" s="6"/>
      <c r="C121" s="54"/>
      <c r="D121" s="15"/>
      <c r="E121" s="54"/>
      <c r="F121" s="15"/>
      <c r="G121" s="54"/>
      <c r="H121" s="15"/>
      <c r="I121" s="54"/>
      <c r="J121" s="15"/>
      <c r="K121" s="54"/>
      <c r="L121" s="15"/>
      <c r="M121" s="54"/>
      <c r="N121" s="15"/>
      <c r="O121" s="54"/>
      <c r="P121" s="15"/>
      <c r="Q121" s="54"/>
      <c r="R121" s="15"/>
      <c r="S121" s="54"/>
      <c r="T121" s="15"/>
      <c r="U121" s="54"/>
      <c r="V121" s="15"/>
      <c r="W121" s="54"/>
      <c r="X121" s="15"/>
      <c r="Y121" s="54"/>
      <c r="Z121" s="15"/>
      <c r="AA121" s="54"/>
      <c r="AB121" s="15"/>
      <c r="AC121" s="54"/>
      <c r="AD121" s="15"/>
      <c r="AE121" s="54"/>
      <c r="AF121" s="15"/>
      <c r="AG121" s="54"/>
      <c r="AH121" s="15"/>
      <c r="AI121" s="54"/>
      <c r="AJ121" s="15"/>
      <c r="AK121" s="54"/>
      <c r="AL121" s="15"/>
      <c r="AM121" s="54"/>
      <c r="AN121" s="15"/>
      <c r="AQ121" s="41">
        <f t="shared" si="13"/>
        <v>0</v>
      </c>
      <c r="AR121" s="39">
        <f t="shared" si="13"/>
        <v>0</v>
      </c>
      <c r="AS121">
        <f t="shared" si="8"/>
        <v>0</v>
      </c>
      <c r="AT121" t="e">
        <f t="shared" si="9"/>
        <v>#DIV/0!</v>
      </c>
    </row>
    <row r="122" spans="1:46">
      <c r="A122">
        <f t="shared" si="12"/>
        <v>77</v>
      </c>
      <c r="B122" s="6"/>
      <c r="C122" s="54"/>
      <c r="D122" s="15"/>
      <c r="E122" s="54"/>
      <c r="F122" s="15"/>
      <c r="G122" s="54"/>
      <c r="H122" s="15"/>
      <c r="I122" s="54"/>
      <c r="J122" s="15"/>
      <c r="K122" s="54"/>
      <c r="L122" s="15"/>
      <c r="M122" s="54"/>
      <c r="N122" s="15"/>
      <c r="O122" s="54"/>
      <c r="P122" s="15"/>
      <c r="Q122" s="54"/>
      <c r="R122" s="15"/>
      <c r="S122" s="54"/>
      <c r="T122" s="15"/>
      <c r="U122" s="54"/>
      <c r="V122" s="15"/>
      <c r="W122" s="54"/>
      <c r="X122" s="15"/>
      <c r="Y122" s="54"/>
      <c r="Z122" s="15"/>
      <c r="AA122" s="54"/>
      <c r="AB122" s="15"/>
      <c r="AC122" s="54"/>
      <c r="AD122" s="15"/>
      <c r="AE122" s="54"/>
      <c r="AF122" s="15"/>
      <c r="AG122" s="54"/>
      <c r="AH122" s="15"/>
      <c r="AI122" s="54"/>
      <c r="AJ122" s="15"/>
      <c r="AK122" s="54"/>
      <c r="AL122" s="15"/>
      <c r="AM122" s="54"/>
      <c r="AN122" s="15"/>
      <c r="AQ122" s="41">
        <f t="shared" si="13"/>
        <v>0</v>
      </c>
      <c r="AR122" s="39">
        <f t="shared" si="13"/>
        <v>0</v>
      </c>
      <c r="AS122">
        <f t="shared" si="8"/>
        <v>0</v>
      </c>
      <c r="AT122" t="e">
        <f t="shared" si="9"/>
        <v>#DIV/0!</v>
      </c>
    </row>
    <row r="123" spans="1:46">
      <c r="A123">
        <f t="shared" si="12"/>
        <v>78</v>
      </c>
      <c r="B123" s="6"/>
      <c r="C123" s="54"/>
      <c r="D123" s="15"/>
      <c r="E123" s="54"/>
      <c r="F123" s="15"/>
      <c r="G123" s="54"/>
      <c r="H123" s="15"/>
      <c r="I123" s="54"/>
      <c r="J123" s="15"/>
      <c r="K123" s="54"/>
      <c r="L123" s="15"/>
      <c r="M123" s="54"/>
      <c r="N123" s="15"/>
      <c r="O123" s="54"/>
      <c r="P123" s="15"/>
      <c r="Q123" s="54"/>
      <c r="R123" s="15"/>
      <c r="S123" s="54"/>
      <c r="T123" s="15"/>
      <c r="U123" s="54"/>
      <c r="V123" s="15"/>
      <c r="W123" s="54"/>
      <c r="X123" s="15"/>
      <c r="Y123" s="54"/>
      <c r="Z123" s="15"/>
      <c r="AA123" s="54"/>
      <c r="AB123" s="15"/>
      <c r="AC123" s="54"/>
      <c r="AD123" s="15"/>
      <c r="AE123" s="54"/>
      <c r="AF123" s="15"/>
      <c r="AG123" s="54"/>
      <c r="AH123" s="15"/>
      <c r="AI123" s="54"/>
      <c r="AJ123" s="15"/>
      <c r="AK123" s="54"/>
      <c r="AL123" s="15"/>
      <c r="AM123" s="54"/>
      <c r="AN123" s="15"/>
      <c r="AQ123" s="41">
        <f t="shared" si="13"/>
        <v>0</v>
      </c>
      <c r="AR123" s="39">
        <f t="shared" si="13"/>
        <v>0</v>
      </c>
      <c r="AS123">
        <f t="shared" si="8"/>
        <v>0</v>
      </c>
      <c r="AT123" t="e">
        <f t="shared" si="9"/>
        <v>#DIV/0!</v>
      </c>
    </row>
    <row r="124" spans="1:46">
      <c r="A124">
        <f t="shared" si="12"/>
        <v>79</v>
      </c>
      <c r="B124" s="6"/>
      <c r="C124" s="54"/>
      <c r="D124" s="15"/>
      <c r="E124" s="54"/>
      <c r="F124" s="15"/>
      <c r="G124" s="54"/>
      <c r="H124" s="15"/>
      <c r="I124" s="54"/>
      <c r="J124" s="15"/>
      <c r="K124" s="54"/>
      <c r="L124" s="15"/>
      <c r="M124" s="54"/>
      <c r="N124" s="15"/>
      <c r="O124" s="54"/>
      <c r="P124" s="15"/>
      <c r="Q124" s="54"/>
      <c r="R124" s="15"/>
      <c r="S124" s="54"/>
      <c r="T124" s="15"/>
      <c r="U124" s="54"/>
      <c r="V124" s="15"/>
      <c r="W124" s="54"/>
      <c r="X124" s="15"/>
      <c r="Y124" s="54"/>
      <c r="Z124" s="15"/>
      <c r="AA124" s="54"/>
      <c r="AB124" s="15"/>
      <c r="AC124" s="54"/>
      <c r="AD124" s="15"/>
      <c r="AE124" s="54"/>
      <c r="AF124" s="15"/>
      <c r="AG124" s="54"/>
      <c r="AH124" s="15"/>
      <c r="AI124" s="54"/>
      <c r="AJ124" s="15"/>
      <c r="AK124" s="54"/>
      <c r="AL124" s="15"/>
      <c r="AM124" s="54"/>
      <c r="AN124" s="15"/>
      <c r="AQ124" s="41">
        <f t="shared" si="13"/>
        <v>0</v>
      </c>
      <c r="AR124" s="39">
        <f t="shared" si="13"/>
        <v>0</v>
      </c>
      <c r="AS124">
        <f t="shared" si="8"/>
        <v>0</v>
      </c>
      <c r="AT124" t="e">
        <f t="shared" si="9"/>
        <v>#DIV/0!</v>
      </c>
    </row>
    <row r="125" spans="1:46">
      <c r="A125">
        <f t="shared" si="12"/>
        <v>80</v>
      </c>
      <c r="B125" s="6"/>
      <c r="C125" s="54"/>
      <c r="D125" s="15"/>
      <c r="E125" s="54"/>
      <c r="F125" s="15"/>
      <c r="G125" s="54"/>
      <c r="H125" s="15"/>
      <c r="I125" s="54"/>
      <c r="J125" s="15"/>
      <c r="K125" s="54"/>
      <c r="L125" s="15"/>
      <c r="M125" s="54"/>
      <c r="N125" s="15"/>
      <c r="O125" s="54"/>
      <c r="P125" s="15"/>
      <c r="Q125" s="54"/>
      <c r="R125" s="15"/>
      <c r="S125" s="54"/>
      <c r="T125" s="15"/>
      <c r="U125" s="54"/>
      <c r="V125" s="15"/>
      <c r="W125" s="54"/>
      <c r="X125" s="15"/>
      <c r="Y125" s="54"/>
      <c r="Z125" s="15"/>
      <c r="AA125" s="54"/>
      <c r="AB125" s="15"/>
      <c r="AC125" s="54"/>
      <c r="AD125" s="15"/>
      <c r="AE125" s="54"/>
      <c r="AF125" s="15"/>
      <c r="AG125" s="54"/>
      <c r="AH125" s="15"/>
      <c r="AI125" s="54"/>
      <c r="AJ125" s="15"/>
      <c r="AK125" s="54"/>
      <c r="AL125" s="15"/>
      <c r="AM125" s="54"/>
      <c r="AN125" s="15"/>
      <c r="AQ125" s="41">
        <f t="shared" si="13"/>
        <v>0</v>
      </c>
      <c r="AR125" s="39">
        <f t="shared" si="13"/>
        <v>0</v>
      </c>
      <c r="AS125">
        <f t="shared" si="8"/>
        <v>0</v>
      </c>
      <c r="AT125" t="e">
        <f t="shared" si="9"/>
        <v>#DIV/0!</v>
      </c>
    </row>
    <row r="126" spans="1:46">
      <c r="A126">
        <f t="shared" si="12"/>
        <v>81</v>
      </c>
      <c r="B126" s="6"/>
      <c r="C126" s="54"/>
      <c r="D126" s="15"/>
      <c r="E126" s="54"/>
      <c r="F126" s="15"/>
      <c r="G126" s="54"/>
      <c r="H126" s="15"/>
      <c r="I126" s="54"/>
      <c r="J126" s="15"/>
      <c r="K126" s="54"/>
      <c r="L126" s="15"/>
      <c r="M126" s="54"/>
      <c r="N126" s="15"/>
      <c r="O126" s="54"/>
      <c r="P126" s="15"/>
      <c r="Q126" s="54"/>
      <c r="R126" s="15"/>
      <c r="S126" s="54"/>
      <c r="T126" s="15"/>
      <c r="U126" s="54"/>
      <c r="V126" s="15"/>
      <c r="W126" s="54"/>
      <c r="X126" s="15"/>
      <c r="Y126" s="54"/>
      <c r="Z126" s="15"/>
      <c r="AA126" s="54"/>
      <c r="AB126" s="15"/>
      <c r="AC126" s="54"/>
      <c r="AD126" s="15"/>
      <c r="AE126" s="54"/>
      <c r="AF126" s="15"/>
      <c r="AG126" s="54"/>
      <c r="AH126" s="15"/>
      <c r="AI126" s="54"/>
      <c r="AJ126" s="15"/>
      <c r="AK126" s="54"/>
      <c r="AL126" s="15"/>
      <c r="AM126" s="54"/>
      <c r="AN126" s="15"/>
      <c r="AQ126" s="41">
        <f t="shared" si="13"/>
        <v>0</v>
      </c>
      <c r="AR126" s="39">
        <f t="shared" si="13"/>
        <v>0</v>
      </c>
      <c r="AS126">
        <f t="shared" si="8"/>
        <v>0</v>
      </c>
      <c r="AT126" t="e">
        <f t="shared" si="9"/>
        <v>#DIV/0!</v>
      </c>
    </row>
    <row r="127" spans="1:46">
      <c r="A127">
        <f t="shared" si="12"/>
        <v>82</v>
      </c>
      <c r="B127" s="6"/>
      <c r="C127" s="54"/>
      <c r="D127" s="15"/>
      <c r="E127" s="54"/>
      <c r="F127" s="15"/>
      <c r="G127" s="54"/>
      <c r="H127" s="15"/>
      <c r="I127" s="54"/>
      <c r="J127" s="15"/>
      <c r="K127" s="54"/>
      <c r="L127" s="15"/>
      <c r="M127" s="54"/>
      <c r="N127" s="15"/>
      <c r="O127" s="54"/>
      <c r="P127" s="15"/>
      <c r="Q127" s="54"/>
      <c r="R127" s="15"/>
      <c r="S127" s="54"/>
      <c r="T127" s="15"/>
      <c r="U127" s="54"/>
      <c r="V127" s="15"/>
      <c r="W127" s="54"/>
      <c r="X127" s="15"/>
      <c r="Y127" s="54"/>
      <c r="Z127" s="15"/>
      <c r="AA127" s="54"/>
      <c r="AB127" s="15"/>
      <c r="AC127" s="54"/>
      <c r="AD127" s="15"/>
      <c r="AE127" s="54"/>
      <c r="AF127" s="15"/>
      <c r="AG127" s="54"/>
      <c r="AH127" s="15"/>
      <c r="AI127" s="54"/>
      <c r="AJ127" s="15"/>
      <c r="AK127" s="54"/>
      <c r="AL127" s="15"/>
      <c r="AM127" s="54"/>
      <c r="AN127" s="15"/>
      <c r="AQ127" s="41">
        <f t="shared" si="13"/>
        <v>0</v>
      </c>
      <c r="AR127" s="39">
        <f t="shared" si="13"/>
        <v>0</v>
      </c>
      <c r="AS127">
        <f t="shared" si="8"/>
        <v>0</v>
      </c>
      <c r="AT127" t="e">
        <f t="shared" si="9"/>
        <v>#DIV/0!</v>
      </c>
    </row>
    <row r="128" spans="1:46">
      <c r="A128">
        <f t="shared" si="12"/>
        <v>83</v>
      </c>
      <c r="B128" s="6"/>
      <c r="C128" s="54"/>
      <c r="D128" s="15"/>
      <c r="E128" s="54"/>
      <c r="F128" s="15"/>
      <c r="G128" s="54"/>
      <c r="H128" s="15"/>
      <c r="I128" s="54"/>
      <c r="J128" s="15"/>
      <c r="K128" s="54"/>
      <c r="L128" s="15"/>
      <c r="M128" s="54"/>
      <c r="N128" s="15"/>
      <c r="O128" s="54"/>
      <c r="P128" s="15"/>
      <c r="Q128" s="54"/>
      <c r="R128" s="15"/>
      <c r="S128" s="54"/>
      <c r="T128" s="15"/>
      <c r="U128" s="54"/>
      <c r="V128" s="15"/>
      <c r="W128" s="54"/>
      <c r="X128" s="15"/>
      <c r="Y128" s="54"/>
      <c r="Z128" s="15"/>
      <c r="AA128" s="54"/>
      <c r="AB128" s="15"/>
      <c r="AC128" s="54"/>
      <c r="AD128" s="15"/>
      <c r="AE128" s="54"/>
      <c r="AF128" s="15"/>
      <c r="AG128" s="54"/>
      <c r="AH128" s="15"/>
      <c r="AI128" s="54"/>
      <c r="AJ128" s="15"/>
      <c r="AK128" s="54"/>
      <c r="AL128" s="15"/>
      <c r="AM128" s="54"/>
      <c r="AN128" s="15"/>
      <c r="AQ128" s="41">
        <f t="shared" si="13"/>
        <v>0</v>
      </c>
      <c r="AR128" s="39">
        <f t="shared" si="13"/>
        <v>0</v>
      </c>
      <c r="AS128">
        <f t="shared" si="8"/>
        <v>0</v>
      </c>
      <c r="AT128" t="e">
        <f t="shared" si="9"/>
        <v>#DIV/0!</v>
      </c>
    </row>
    <row r="129" spans="1:46">
      <c r="A129">
        <f t="shared" si="12"/>
        <v>84</v>
      </c>
      <c r="B129" s="6"/>
      <c r="C129" s="54"/>
      <c r="D129" s="15"/>
      <c r="E129" s="54"/>
      <c r="F129" s="15"/>
      <c r="G129" s="54"/>
      <c r="H129" s="15"/>
      <c r="I129" s="54"/>
      <c r="J129" s="15"/>
      <c r="K129" s="54"/>
      <c r="L129" s="15"/>
      <c r="M129" s="54"/>
      <c r="N129" s="15"/>
      <c r="O129" s="54"/>
      <c r="P129" s="15"/>
      <c r="Q129" s="54"/>
      <c r="R129" s="15"/>
      <c r="S129" s="54"/>
      <c r="T129" s="15"/>
      <c r="U129" s="54"/>
      <c r="V129" s="15"/>
      <c r="W129" s="54"/>
      <c r="X129" s="15"/>
      <c r="Y129" s="54"/>
      <c r="Z129" s="15"/>
      <c r="AA129" s="54"/>
      <c r="AB129" s="15"/>
      <c r="AC129" s="54"/>
      <c r="AD129" s="15"/>
      <c r="AE129" s="54"/>
      <c r="AF129" s="15"/>
      <c r="AG129" s="54"/>
      <c r="AH129" s="15"/>
      <c r="AI129" s="54"/>
      <c r="AJ129" s="15"/>
      <c r="AK129" s="54"/>
      <c r="AL129" s="15"/>
      <c r="AM129" s="54"/>
      <c r="AN129" s="15"/>
      <c r="AQ129" s="41">
        <f t="shared" si="13"/>
        <v>0</v>
      </c>
      <c r="AR129" s="39">
        <f t="shared" si="13"/>
        <v>0</v>
      </c>
      <c r="AS129">
        <f t="shared" si="8"/>
        <v>0</v>
      </c>
      <c r="AT129" t="e">
        <f t="shared" si="9"/>
        <v>#DIV/0!</v>
      </c>
    </row>
    <row r="130" spans="1:46">
      <c r="A130">
        <f t="shared" si="12"/>
        <v>85</v>
      </c>
      <c r="B130" s="229"/>
      <c r="C130" s="54"/>
      <c r="D130" s="15"/>
      <c r="E130" s="54"/>
      <c r="F130" s="15"/>
      <c r="G130" s="54"/>
      <c r="H130" s="15"/>
      <c r="I130" s="54"/>
      <c r="J130" s="15"/>
      <c r="K130" s="54"/>
      <c r="L130" s="15"/>
      <c r="M130" s="54"/>
      <c r="N130" s="15"/>
      <c r="O130" s="54"/>
      <c r="P130" s="15"/>
      <c r="Q130" s="54"/>
      <c r="R130" s="15"/>
      <c r="S130" s="54"/>
      <c r="T130" s="15"/>
      <c r="U130" s="54"/>
      <c r="V130" s="15"/>
      <c r="W130" s="54"/>
      <c r="X130" s="15"/>
      <c r="Y130" s="54"/>
      <c r="Z130" s="15"/>
      <c r="AA130" s="54"/>
      <c r="AB130" s="15"/>
      <c r="AC130" s="54"/>
      <c r="AD130" s="15"/>
      <c r="AE130" s="54"/>
      <c r="AF130" s="15"/>
      <c r="AG130" s="54"/>
      <c r="AH130" s="15"/>
      <c r="AI130" s="54"/>
      <c r="AJ130" s="15"/>
      <c r="AK130" s="54"/>
      <c r="AL130" s="15"/>
      <c r="AM130" s="54"/>
      <c r="AN130" s="15"/>
      <c r="AQ130" s="41">
        <f t="shared" si="13"/>
        <v>0</v>
      </c>
      <c r="AR130" s="39">
        <f t="shared" si="13"/>
        <v>0</v>
      </c>
      <c r="AS130">
        <f t="shared" si="8"/>
        <v>0</v>
      </c>
      <c r="AT130" t="e">
        <f t="shared" si="9"/>
        <v>#DIV/0!</v>
      </c>
    </row>
    <row r="131" spans="1:46">
      <c r="A131">
        <f t="shared" si="12"/>
        <v>86</v>
      </c>
      <c r="B131" s="6"/>
      <c r="C131" s="54"/>
      <c r="D131" s="15"/>
      <c r="E131" s="54"/>
      <c r="F131" s="15"/>
      <c r="G131" s="54"/>
      <c r="H131" s="15"/>
      <c r="I131" s="54"/>
      <c r="J131" s="15"/>
      <c r="K131" s="54"/>
      <c r="L131" s="15"/>
      <c r="M131" s="54"/>
      <c r="N131" s="15"/>
      <c r="O131" s="54"/>
      <c r="P131" s="15"/>
      <c r="Q131" s="54"/>
      <c r="R131" s="15"/>
      <c r="S131" s="54"/>
      <c r="T131" s="15"/>
      <c r="U131" s="54"/>
      <c r="V131" s="15"/>
      <c r="W131" s="54"/>
      <c r="X131" s="15"/>
      <c r="Y131" s="54"/>
      <c r="Z131" s="15"/>
      <c r="AA131" s="54"/>
      <c r="AB131" s="15"/>
      <c r="AC131" s="54"/>
      <c r="AD131" s="15"/>
      <c r="AE131" s="54"/>
      <c r="AF131" s="15"/>
      <c r="AG131" s="54"/>
      <c r="AH131" s="15"/>
      <c r="AI131" s="54"/>
      <c r="AJ131" s="15"/>
      <c r="AK131" s="54"/>
      <c r="AL131" s="15"/>
      <c r="AM131" s="54"/>
      <c r="AN131" s="15"/>
      <c r="AQ131" s="41">
        <f t="shared" si="13"/>
        <v>0</v>
      </c>
      <c r="AR131" s="39">
        <f t="shared" si="13"/>
        <v>0</v>
      </c>
      <c r="AS131">
        <f t="shared" si="8"/>
        <v>0</v>
      </c>
      <c r="AT131" t="e">
        <f t="shared" si="9"/>
        <v>#DIV/0!</v>
      </c>
    </row>
    <row r="132" spans="1:46">
      <c r="A132">
        <f t="shared" si="12"/>
        <v>87</v>
      </c>
      <c r="B132" s="6"/>
      <c r="C132" s="54"/>
      <c r="D132" s="15"/>
      <c r="E132" s="54"/>
      <c r="F132" s="15"/>
      <c r="G132" s="54"/>
      <c r="H132" s="15"/>
      <c r="I132" s="54"/>
      <c r="J132" s="15"/>
      <c r="K132" s="54"/>
      <c r="L132" s="15"/>
      <c r="M132" s="54"/>
      <c r="N132" s="15"/>
      <c r="O132" s="54"/>
      <c r="P132" s="15"/>
      <c r="Q132" s="54"/>
      <c r="R132" s="15"/>
      <c r="S132" s="54"/>
      <c r="T132" s="15"/>
      <c r="U132" s="54"/>
      <c r="V132" s="15"/>
      <c r="W132" s="54"/>
      <c r="X132" s="15"/>
      <c r="Y132" s="54"/>
      <c r="Z132" s="15"/>
      <c r="AA132" s="54"/>
      <c r="AB132" s="15"/>
      <c r="AC132" s="54"/>
      <c r="AD132" s="15"/>
      <c r="AE132" s="54"/>
      <c r="AF132" s="15"/>
      <c r="AG132" s="54"/>
      <c r="AH132" s="15"/>
      <c r="AI132" s="54"/>
      <c r="AJ132" s="15"/>
      <c r="AK132" s="54"/>
      <c r="AL132" s="15"/>
      <c r="AM132" s="54"/>
      <c r="AN132" s="15"/>
      <c r="AQ132" s="41">
        <f t="shared" si="13"/>
        <v>0</v>
      </c>
      <c r="AR132" s="39">
        <f t="shared" si="13"/>
        <v>0</v>
      </c>
      <c r="AS132">
        <f t="shared" si="8"/>
        <v>0</v>
      </c>
      <c r="AT132" t="e">
        <f t="shared" si="9"/>
        <v>#DIV/0!</v>
      </c>
    </row>
    <row r="133" spans="1:46">
      <c r="A133">
        <f t="shared" si="12"/>
        <v>88</v>
      </c>
      <c r="B133" s="6"/>
      <c r="C133" s="54"/>
      <c r="D133" s="15"/>
      <c r="E133" s="54"/>
      <c r="F133" s="15"/>
      <c r="G133" s="54"/>
      <c r="H133" s="15"/>
      <c r="I133" s="54"/>
      <c r="J133" s="15"/>
      <c r="K133" s="54"/>
      <c r="L133" s="15"/>
      <c r="M133" s="54"/>
      <c r="N133" s="15"/>
      <c r="O133" s="54"/>
      <c r="P133" s="15"/>
      <c r="Q133" s="54"/>
      <c r="R133" s="15"/>
      <c r="S133" s="54"/>
      <c r="T133" s="15"/>
      <c r="U133" s="54"/>
      <c r="V133" s="15"/>
      <c r="W133" s="54"/>
      <c r="X133" s="15"/>
      <c r="Y133" s="54"/>
      <c r="Z133" s="15"/>
      <c r="AA133" s="54"/>
      <c r="AB133" s="15"/>
      <c r="AC133" s="54"/>
      <c r="AD133" s="15"/>
      <c r="AE133" s="54"/>
      <c r="AF133" s="15"/>
      <c r="AG133" s="54"/>
      <c r="AH133" s="15"/>
      <c r="AI133" s="54"/>
      <c r="AJ133" s="15"/>
      <c r="AK133" s="54"/>
      <c r="AL133" s="15"/>
      <c r="AM133" s="54"/>
      <c r="AN133" s="15"/>
      <c r="AQ133" s="41">
        <f t="shared" si="13"/>
        <v>0</v>
      </c>
      <c r="AR133" s="39">
        <f t="shared" si="13"/>
        <v>0</v>
      </c>
      <c r="AS133">
        <f t="shared" ref="AS133:AS196" si="14">COUNT(C133:AN133)/2</f>
        <v>0</v>
      </c>
      <c r="AT133" t="e">
        <f t="shared" ref="AT133:AT196" si="15">+AR133/AS133</f>
        <v>#DIV/0!</v>
      </c>
    </row>
    <row r="134" spans="1:46">
      <c r="A134">
        <f t="shared" si="12"/>
        <v>89</v>
      </c>
      <c r="B134" s="6"/>
      <c r="C134" s="54"/>
      <c r="D134" s="15"/>
      <c r="E134" s="54"/>
      <c r="F134" s="15"/>
      <c r="G134" s="54"/>
      <c r="H134" s="15"/>
      <c r="I134" s="54"/>
      <c r="J134" s="15"/>
      <c r="K134" s="54"/>
      <c r="L134" s="15"/>
      <c r="M134" s="54"/>
      <c r="N134" s="15"/>
      <c r="O134" s="54"/>
      <c r="P134" s="15"/>
      <c r="Q134" s="54"/>
      <c r="R134" s="15"/>
      <c r="S134" s="54"/>
      <c r="T134" s="15"/>
      <c r="U134" s="54"/>
      <c r="V134" s="15"/>
      <c r="W134" s="54"/>
      <c r="X134" s="15"/>
      <c r="Y134" s="54"/>
      <c r="Z134" s="15"/>
      <c r="AA134" s="54"/>
      <c r="AB134" s="15"/>
      <c r="AC134" s="54"/>
      <c r="AD134" s="15"/>
      <c r="AE134" s="54"/>
      <c r="AF134" s="15"/>
      <c r="AG134" s="54"/>
      <c r="AH134" s="15"/>
      <c r="AI134" s="54"/>
      <c r="AJ134" s="15"/>
      <c r="AK134" s="54"/>
      <c r="AL134" s="15"/>
      <c r="AM134" s="54"/>
      <c r="AN134" s="15"/>
      <c r="AQ134" s="41">
        <f t="shared" si="13"/>
        <v>0</v>
      </c>
      <c r="AR134" s="39">
        <f t="shared" si="13"/>
        <v>0</v>
      </c>
      <c r="AS134">
        <f t="shared" si="14"/>
        <v>0</v>
      </c>
      <c r="AT134" t="e">
        <f t="shared" si="15"/>
        <v>#DIV/0!</v>
      </c>
    </row>
    <row r="135" spans="1:46">
      <c r="A135">
        <f t="shared" si="12"/>
        <v>90</v>
      </c>
      <c r="B135" s="6"/>
      <c r="C135" s="54"/>
      <c r="D135" s="15"/>
      <c r="E135" s="54"/>
      <c r="F135" s="15"/>
      <c r="G135" s="54"/>
      <c r="H135" s="15"/>
      <c r="I135" s="54"/>
      <c r="J135" s="15"/>
      <c r="K135" s="54"/>
      <c r="L135" s="15"/>
      <c r="M135" s="54"/>
      <c r="N135" s="15"/>
      <c r="O135" s="54"/>
      <c r="P135" s="15"/>
      <c r="Q135" s="54"/>
      <c r="R135" s="15"/>
      <c r="S135" s="54"/>
      <c r="T135" s="15"/>
      <c r="U135" s="54"/>
      <c r="V135" s="15"/>
      <c r="W135" s="54"/>
      <c r="X135" s="15"/>
      <c r="Y135" s="54"/>
      <c r="Z135" s="15"/>
      <c r="AA135" s="54"/>
      <c r="AB135" s="15"/>
      <c r="AC135" s="54"/>
      <c r="AD135" s="15"/>
      <c r="AE135" s="54"/>
      <c r="AF135" s="15"/>
      <c r="AG135" s="54"/>
      <c r="AH135" s="15"/>
      <c r="AI135" s="54"/>
      <c r="AJ135" s="15"/>
      <c r="AK135" s="54"/>
      <c r="AL135" s="15"/>
      <c r="AM135" s="54"/>
      <c r="AN135" s="15"/>
      <c r="AQ135" s="41">
        <f t="shared" si="13"/>
        <v>0</v>
      </c>
      <c r="AR135" s="39">
        <f t="shared" si="13"/>
        <v>0</v>
      </c>
      <c r="AS135">
        <f t="shared" si="14"/>
        <v>0</v>
      </c>
      <c r="AT135" t="e">
        <f t="shared" si="15"/>
        <v>#DIV/0!</v>
      </c>
    </row>
    <row r="136" spans="1:46">
      <c r="A136">
        <f t="shared" si="12"/>
        <v>91</v>
      </c>
      <c r="B136" s="6"/>
      <c r="C136" s="54"/>
      <c r="D136" s="15"/>
      <c r="E136" s="54"/>
      <c r="F136" s="15"/>
      <c r="G136" s="54"/>
      <c r="H136" s="15"/>
      <c r="I136" s="54"/>
      <c r="J136" s="15"/>
      <c r="K136" s="54"/>
      <c r="L136" s="15"/>
      <c r="M136" s="54"/>
      <c r="N136" s="15"/>
      <c r="O136" s="54"/>
      <c r="P136" s="15"/>
      <c r="Q136" s="54"/>
      <c r="R136" s="15"/>
      <c r="S136" s="54"/>
      <c r="T136" s="15"/>
      <c r="U136" s="54"/>
      <c r="V136" s="15"/>
      <c r="W136" s="54"/>
      <c r="X136" s="15"/>
      <c r="Y136" s="54"/>
      <c r="Z136" s="15"/>
      <c r="AA136" s="54"/>
      <c r="AB136" s="15"/>
      <c r="AC136" s="54"/>
      <c r="AD136" s="15"/>
      <c r="AE136" s="54"/>
      <c r="AF136" s="15"/>
      <c r="AG136" s="54"/>
      <c r="AH136" s="15"/>
      <c r="AI136" s="54"/>
      <c r="AJ136" s="15"/>
      <c r="AK136" s="54"/>
      <c r="AL136" s="15"/>
      <c r="AM136" s="54"/>
      <c r="AN136" s="15"/>
      <c r="AQ136" s="41">
        <f t="shared" si="13"/>
        <v>0</v>
      </c>
      <c r="AR136" s="39">
        <f t="shared" si="13"/>
        <v>0</v>
      </c>
      <c r="AS136">
        <f t="shared" si="14"/>
        <v>0</v>
      </c>
      <c r="AT136" t="e">
        <f t="shared" si="15"/>
        <v>#DIV/0!</v>
      </c>
    </row>
    <row r="137" spans="1:46">
      <c r="A137">
        <f t="shared" si="12"/>
        <v>92</v>
      </c>
      <c r="B137" s="6"/>
      <c r="C137" s="54"/>
      <c r="D137" s="15"/>
      <c r="E137" s="54"/>
      <c r="F137" s="15"/>
      <c r="G137" s="54"/>
      <c r="H137" s="15"/>
      <c r="I137" s="54"/>
      <c r="J137" s="15"/>
      <c r="K137" s="54"/>
      <c r="L137" s="15"/>
      <c r="M137" s="54"/>
      <c r="N137" s="15"/>
      <c r="O137" s="54"/>
      <c r="P137" s="15"/>
      <c r="Q137" s="54"/>
      <c r="R137" s="15"/>
      <c r="S137" s="54"/>
      <c r="T137" s="15"/>
      <c r="U137" s="54"/>
      <c r="V137" s="15"/>
      <c r="W137" s="54"/>
      <c r="X137" s="15"/>
      <c r="Y137" s="54"/>
      <c r="Z137" s="15"/>
      <c r="AA137" s="54"/>
      <c r="AB137" s="15"/>
      <c r="AC137" s="54"/>
      <c r="AD137" s="15"/>
      <c r="AE137" s="54"/>
      <c r="AF137" s="15"/>
      <c r="AG137" s="54"/>
      <c r="AH137" s="15"/>
      <c r="AI137" s="54"/>
      <c r="AJ137" s="15"/>
      <c r="AK137" s="54"/>
      <c r="AL137" s="15"/>
      <c r="AM137" s="54"/>
      <c r="AN137" s="15"/>
      <c r="AQ137" s="41">
        <f t="shared" si="13"/>
        <v>0</v>
      </c>
      <c r="AR137" s="39">
        <f t="shared" si="13"/>
        <v>0</v>
      </c>
      <c r="AS137">
        <f t="shared" si="14"/>
        <v>0</v>
      </c>
      <c r="AT137" t="e">
        <f t="shared" si="15"/>
        <v>#DIV/0!</v>
      </c>
    </row>
    <row r="138" spans="1:46">
      <c r="A138">
        <f t="shared" si="12"/>
        <v>93</v>
      </c>
      <c r="B138" s="6"/>
      <c r="C138" s="54"/>
      <c r="D138" s="15"/>
      <c r="E138" s="54"/>
      <c r="F138" s="15"/>
      <c r="G138" s="54"/>
      <c r="H138" s="15"/>
      <c r="I138" s="54"/>
      <c r="J138" s="15"/>
      <c r="K138" s="54"/>
      <c r="L138" s="15"/>
      <c r="M138" s="54"/>
      <c r="N138" s="15"/>
      <c r="O138" s="54"/>
      <c r="P138" s="15"/>
      <c r="Q138" s="54"/>
      <c r="R138" s="15"/>
      <c r="S138" s="54"/>
      <c r="T138" s="15"/>
      <c r="U138" s="54"/>
      <c r="V138" s="15"/>
      <c r="W138" s="54"/>
      <c r="X138" s="15"/>
      <c r="Y138" s="54"/>
      <c r="Z138" s="15"/>
      <c r="AA138" s="54"/>
      <c r="AB138" s="15"/>
      <c r="AC138" s="54"/>
      <c r="AD138" s="15"/>
      <c r="AE138" s="54"/>
      <c r="AF138" s="15"/>
      <c r="AG138" s="54"/>
      <c r="AH138" s="15"/>
      <c r="AI138" s="54"/>
      <c r="AJ138" s="15"/>
      <c r="AK138" s="54"/>
      <c r="AL138" s="15"/>
      <c r="AM138" s="54"/>
      <c r="AN138" s="15"/>
      <c r="AQ138" s="41">
        <f t="shared" si="13"/>
        <v>0</v>
      </c>
      <c r="AR138" s="39">
        <f t="shared" si="13"/>
        <v>0</v>
      </c>
      <c r="AS138">
        <f t="shared" si="14"/>
        <v>0</v>
      </c>
      <c r="AT138" t="e">
        <f t="shared" si="15"/>
        <v>#DIV/0!</v>
      </c>
    </row>
    <row r="139" spans="1:46">
      <c r="A139">
        <f t="shared" si="12"/>
        <v>94</v>
      </c>
      <c r="B139" s="6"/>
      <c r="C139" s="54"/>
      <c r="D139" s="15"/>
      <c r="E139" s="54"/>
      <c r="F139" s="15"/>
      <c r="G139" s="54"/>
      <c r="H139" s="15"/>
      <c r="I139" s="54"/>
      <c r="J139" s="15"/>
      <c r="K139" s="54"/>
      <c r="L139" s="15"/>
      <c r="M139" s="54"/>
      <c r="N139" s="15"/>
      <c r="O139" s="54"/>
      <c r="P139" s="15"/>
      <c r="Q139" s="54"/>
      <c r="R139" s="15"/>
      <c r="S139" s="54"/>
      <c r="T139" s="15"/>
      <c r="U139" s="54"/>
      <c r="V139" s="15"/>
      <c r="W139" s="54"/>
      <c r="X139" s="15"/>
      <c r="Y139" s="54"/>
      <c r="Z139" s="15"/>
      <c r="AA139" s="54"/>
      <c r="AB139" s="15"/>
      <c r="AC139" s="54"/>
      <c r="AD139" s="15"/>
      <c r="AE139" s="54"/>
      <c r="AF139" s="15"/>
      <c r="AG139" s="54"/>
      <c r="AH139" s="15"/>
      <c r="AI139" s="54"/>
      <c r="AJ139" s="15"/>
      <c r="AK139" s="54"/>
      <c r="AL139" s="15"/>
      <c r="AM139" s="54"/>
      <c r="AN139" s="15"/>
      <c r="AQ139" s="41">
        <f t="shared" si="13"/>
        <v>0</v>
      </c>
      <c r="AR139" s="39">
        <f t="shared" si="13"/>
        <v>0</v>
      </c>
      <c r="AS139">
        <f t="shared" si="14"/>
        <v>0</v>
      </c>
      <c r="AT139" t="e">
        <f t="shared" si="15"/>
        <v>#DIV/0!</v>
      </c>
    </row>
    <row r="140" spans="1:46">
      <c r="A140">
        <f t="shared" si="12"/>
        <v>95</v>
      </c>
      <c r="B140" s="6"/>
      <c r="C140" s="54"/>
      <c r="D140" s="15"/>
      <c r="E140" s="54"/>
      <c r="F140" s="15"/>
      <c r="G140" s="54"/>
      <c r="H140" s="15"/>
      <c r="I140" s="54"/>
      <c r="J140" s="15"/>
      <c r="K140" s="54"/>
      <c r="L140" s="15"/>
      <c r="M140" s="54"/>
      <c r="N140" s="15"/>
      <c r="O140" s="54"/>
      <c r="P140" s="15"/>
      <c r="Q140" s="54"/>
      <c r="R140" s="15"/>
      <c r="S140" s="54"/>
      <c r="T140" s="15"/>
      <c r="U140" s="54"/>
      <c r="V140" s="15"/>
      <c r="W140" s="54"/>
      <c r="X140" s="15"/>
      <c r="Y140" s="54"/>
      <c r="Z140" s="15"/>
      <c r="AA140" s="54"/>
      <c r="AB140" s="15"/>
      <c r="AC140" s="54"/>
      <c r="AD140" s="15"/>
      <c r="AE140" s="54"/>
      <c r="AF140" s="15"/>
      <c r="AG140" s="54"/>
      <c r="AH140" s="15"/>
      <c r="AI140" s="54"/>
      <c r="AJ140" s="15"/>
      <c r="AK140" s="54"/>
      <c r="AL140" s="15"/>
      <c r="AM140" s="54"/>
      <c r="AN140" s="15"/>
      <c r="AQ140" s="41">
        <f t="shared" si="13"/>
        <v>0</v>
      </c>
      <c r="AR140" s="39">
        <f t="shared" si="13"/>
        <v>0</v>
      </c>
      <c r="AS140">
        <f t="shared" si="14"/>
        <v>0</v>
      </c>
      <c r="AT140" t="e">
        <f t="shared" si="15"/>
        <v>#DIV/0!</v>
      </c>
    </row>
    <row r="141" spans="1:46">
      <c r="A141">
        <f t="shared" si="12"/>
        <v>96</v>
      </c>
      <c r="B141" s="6"/>
      <c r="C141" s="54"/>
      <c r="D141" s="15"/>
      <c r="E141" s="54"/>
      <c r="F141" s="15"/>
      <c r="G141" s="54"/>
      <c r="H141" s="15"/>
      <c r="I141" s="54"/>
      <c r="J141" s="15"/>
      <c r="K141" s="54"/>
      <c r="L141" s="15"/>
      <c r="M141" s="54"/>
      <c r="N141" s="15"/>
      <c r="O141" s="54"/>
      <c r="P141" s="15"/>
      <c r="Q141" s="54"/>
      <c r="R141" s="15"/>
      <c r="S141" s="54"/>
      <c r="T141" s="15"/>
      <c r="U141" s="54"/>
      <c r="V141" s="15"/>
      <c r="W141" s="54"/>
      <c r="X141" s="15"/>
      <c r="Y141" s="54"/>
      <c r="Z141" s="15"/>
      <c r="AA141" s="54"/>
      <c r="AB141" s="15"/>
      <c r="AC141" s="54"/>
      <c r="AD141" s="15"/>
      <c r="AE141" s="54"/>
      <c r="AF141" s="15"/>
      <c r="AG141" s="54"/>
      <c r="AH141" s="15"/>
      <c r="AI141" s="54"/>
      <c r="AJ141" s="15"/>
      <c r="AK141" s="54"/>
      <c r="AL141" s="15"/>
      <c r="AM141" s="54"/>
      <c r="AN141" s="15"/>
      <c r="AQ141" s="41">
        <f t="shared" si="13"/>
        <v>0</v>
      </c>
      <c r="AR141" s="39">
        <f t="shared" si="13"/>
        <v>0</v>
      </c>
      <c r="AS141">
        <f t="shared" si="14"/>
        <v>0</v>
      </c>
      <c r="AT141" t="e">
        <f t="shared" si="15"/>
        <v>#DIV/0!</v>
      </c>
    </row>
    <row r="142" spans="1:46">
      <c r="A142">
        <f t="shared" si="12"/>
        <v>97</v>
      </c>
      <c r="B142" s="6"/>
      <c r="C142" s="54"/>
      <c r="D142" s="15"/>
      <c r="E142" s="54"/>
      <c r="F142" s="15"/>
      <c r="G142" s="54"/>
      <c r="H142" s="15"/>
      <c r="I142" s="54"/>
      <c r="J142" s="15"/>
      <c r="K142" s="54"/>
      <c r="L142" s="15"/>
      <c r="M142" s="54"/>
      <c r="N142" s="15"/>
      <c r="O142" s="54"/>
      <c r="P142" s="15"/>
      <c r="Q142" s="54"/>
      <c r="R142" s="15"/>
      <c r="S142" s="54"/>
      <c r="T142" s="15"/>
      <c r="U142" s="54"/>
      <c r="V142" s="15"/>
      <c r="W142" s="54"/>
      <c r="X142" s="15"/>
      <c r="Y142" s="54"/>
      <c r="Z142" s="15"/>
      <c r="AA142" s="54"/>
      <c r="AB142" s="15"/>
      <c r="AC142" s="54"/>
      <c r="AD142" s="15"/>
      <c r="AE142" s="54"/>
      <c r="AF142" s="15"/>
      <c r="AG142" s="54"/>
      <c r="AH142" s="15"/>
      <c r="AI142" s="54"/>
      <c r="AJ142" s="15"/>
      <c r="AK142" s="54"/>
      <c r="AL142" s="15"/>
      <c r="AM142" s="54"/>
      <c r="AN142" s="15"/>
      <c r="AQ142" s="41">
        <f t="shared" si="13"/>
        <v>0</v>
      </c>
      <c r="AR142" s="39">
        <f t="shared" si="13"/>
        <v>0</v>
      </c>
      <c r="AS142">
        <f t="shared" si="14"/>
        <v>0</v>
      </c>
      <c r="AT142" t="e">
        <f t="shared" si="15"/>
        <v>#DIV/0!</v>
      </c>
    </row>
    <row r="143" spans="1:46">
      <c r="A143">
        <f t="shared" si="12"/>
        <v>98</v>
      </c>
      <c r="B143" s="6"/>
      <c r="C143" s="54"/>
      <c r="D143" s="15"/>
      <c r="E143" s="54"/>
      <c r="F143" s="15"/>
      <c r="G143" s="54"/>
      <c r="H143" s="15"/>
      <c r="I143" s="54"/>
      <c r="J143" s="15"/>
      <c r="K143" s="54"/>
      <c r="L143" s="15"/>
      <c r="M143" s="54"/>
      <c r="N143" s="15"/>
      <c r="O143" s="54"/>
      <c r="P143" s="15"/>
      <c r="Q143" s="54"/>
      <c r="R143" s="15"/>
      <c r="S143" s="54"/>
      <c r="T143" s="15"/>
      <c r="U143" s="54"/>
      <c r="V143" s="15"/>
      <c r="W143" s="54"/>
      <c r="X143" s="15"/>
      <c r="Y143" s="54"/>
      <c r="Z143" s="15"/>
      <c r="AA143" s="54"/>
      <c r="AB143" s="15"/>
      <c r="AC143" s="54"/>
      <c r="AD143" s="15"/>
      <c r="AE143" s="54"/>
      <c r="AF143" s="15"/>
      <c r="AG143" s="54"/>
      <c r="AH143" s="15"/>
      <c r="AI143" s="54"/>
      <c r="AJ143" s="15"/>
      <c r="AK143" s="54"/>
      <c r="AL143" s="15"/>
      <c r="AM143" s="54"/>
      <c r="AN143" s="15"/>
      <c r="AQ143" s="41">
        <f t="shared" si="13"/>
        <v>0</v>
      </c>
      <c r="AR143" s="39">
        <f t="shared" si="13"/>
        <v>0</v>
      </c>
      <c r="AS143">
        <f t="shared" si="14"/>
        <v>0</v>
      </c>
      <c r="AT143" t="e">
        <f t="shared" si="15"/>
        <v>#DIV/0!</v>
      </c>
    </row>
    <row r="144" spans="1:46">
      <c r="A144">
        <f t="shared" si="12"/>
        <v>99</v>
      </c>
      <c r="B144" s="6"/>
      <c r="C144" s="54"/>
      <c r="D144" s="15"/>
      <c r="E144" s="54"/>
      <c r="F144" s="15"/>
      <c r="G144" s="54"/>
      <c r="H144" s="15"/>
      <c r="I144" s="54"/>
      <c r="J144" s="15"/>
      <c r="K144" s="54"/>
      <c r="L144" s="15"/>
      <c r="M144" s="54"/>
      <c r="N144" s="15"/>
      <c r="O144" s="54"/>
      <c r="P144" s="15"/>
      <c r="Q144" s="54"/>
      <c r="R144" s="15"/>
      <c r="S144" s="54"/>
      <c r="T144" s="15"/>
      <c r="U144" s="54"/>
      <c r="V144" s="15"/>
      <c r="W144" s="54"/>
      <c r="X144" s="15"/>
      <c r="Y144" s="54"/>
      <c r="Z144" s="15"/>
      <c r="AA144" s="54"/>
      <c r="AB144" s="15"/>
      <c r="AC144" s="54"/>
      <c r="AD144" s="15"/>
      <c r="AE144" s="54"/>
      <c r="AF144" s="15"/>
      <c r="AG144" s="54"/>
      <c r="AH144" s="15"/>
      <c r="AI144" s="54"/>
      <c r="AJ144" s="15"/>
      <c r="AK144" s="54"/>
      <c r="AL144" s="15"/>
      <c r="AM144" s="54"/>
      <c r="AN144" s="15"/>
      <c r="AQ144" s="41">
        <f t="shared" si="13"/>
        <v>0</v>
      </c>
      <c r="AR144" s="39">
        <f t="shared" si="13"/>
        <v>0</v>
      </c>
      <c r="AS144">
        <f t="shared" si="14"/>
        <v>0</v>
      </c>
      <c r="AT144" t="e">
        <f t="shared" si="15"/>
        <v>#DIV/0!</v>
      </c>
    </row>
    <row r="145" spans="1:46">
      <c r="A145">
        <f t="shared" si="12"/>
        <v>100</v>
      </c>
      <c r="B145" s="6"/>
      <c r="C145" s="54"/>
      <c r="D145" s="15"/>
      <c r="E145" s="54"/>
      <c r="F145" s="15"/>
      <c r="G145" s="54"/>
      <c r="H145" s="15"/>
      <c r="I145" s="54"/>
      <c r="J145" s="15"/>
      <c r="K145" s="54"/>
      <c r="L145" s="15"/>
      <c r="M145" s="54"/>
      <c r="N145" s="15"/>
      <c r="O145" s="54"/>
      <c r="P145" s="15"/>
      <c r="Q145" s="54"/>
      <c r="R145" s="15"/>
      <c r="S145" s="54"/>
      <c r="T145" s="15"/>
      <c r="U145" s="54"/>
      <c r="V145" s="15"/>
      <c r="W145" s="54"/>
      <c r="X145" s="15"/>
      <c r="Y145" s="54"/>
      <c r="Z145" s="15"/>
      <c r="AA145" s="54"/>
      <c r="AB145" s="15"/>
      <c r="AC145" s="54"/>
      <c r="AD145" s="15"/>
      <c r="AE145" s="54"/>
      <c r="AF145" s="15"/>
      <c r="AG145" s="54"/>
      <c r="AH145" s="15"/>
      <c r="AI145" s="54"/>
      <c r="AJ145" s="15"/>
      <c r="AK145" s="54"/>
      <c r="AL145" s="15"/>
      <c r="AM145" s="54"/>
      <c r="AN145" s="15"/>
      <c r="AQ145" s="41">
        <f t="shared" si="13"/>
        <v>0</v>
      </c>
      <c r="AR145" s="39">
        <f t="shared" si="13"/>
        <v>0</v>
      </c>
      <c r="AS145">
        <f t="shared" si="14"/>
        <v>0</v>
      </c>
      <c r="AT145" t="e">
        <f t="shared" si="15"/>
        <v>#DIV/0!</v>
      </c>
    </row>
    <row r="146" spans="1:46">
      <c r="A146">
        <f t="shared" si="12"/>
        <v>101</v>
      </c>
      <c r="B146" s="6"/>
      <c r="C146" s="54"/>
      <c r="D146" s="15"/>
      <c r="E146" s="54"/>
      <c r="F146" s="15"/>
      <c r="G146" s="54"/>
      <c r="H146" s="15"/>
      <c r="I146" s="54"/>
      <c r="J146" s="15"/>
      <c r="K146" s="54"/>
      <c r="L146" s="15"/>
      <c r="M146" s="54"/>
      <c r="N146" s="15"/>
      <c r="O146" s="54"/>
      <c r="P146" s="15"/>
      <c r="Q146" s="54"/>
      <c r="R146" s="15"/>
      <c r="S146" s="54"/>
      <c r="T146" s="15"/>
      <c r="U146" s="54"/>
      <c r="V146" s="15"/>
      <c r="W146" s="54"/>
      <c r="X146" s="15"/>
      <c r="Y146" s="54"/>
      <c r="Z146" s="15"/>
      <c r="AA146" s="54"/>
      <c r="AB146" s="15"/>
      <c r="AC146" s="54"/>
      <c r="AD146" s="15"/>
      <c r="AE146" s="54"/>
      <c r="AF146" s="15"/>
      <c r="AG146" s="54"/>
      <c r="AH146" s="15"/>
      <c r="AI146" s="54"/>
      <c r="AJ146" s="15"/>
      <c r="AK146" s="54"/>
      <c r="AL146" s="15"/>
      <c r="AM146" s="54"/>
      <c r="AN146" s="15"/>
      <c r="AQ146" s="41">
        <f t="shared" si="13"/>
        <v>0</v>
      </c>
      <c r="AR146" s="39">
        <f t="shared" si="13"/>
        <v>0</v>
      </c>
      <c r="AS146">
        <f t="shared" si="14"/>
        <v>0</v>
      </c>
      <c r="AT146" t="e">
        <f t="shared" si="15"/>
        <v>#DIV/0!</v>
      </c>
    </row>
    <row r="147" spans="1:46">
      <c r="A147">
        <f t="shared" si="12"/>
        <v>102</v>
      </c>
      <c r="B147" s="6"/>
      <c r="C147" s="54"/>
      <c r="D147" s="15"/>
      <c r="E147" s="54"/>
      <c r="F147" s="15"/>
      <c r="G147" s="54"/>
      <c r="H147" s="15"/>
      <c r="I147" s="54"/>
      <c r="J147" s="15"/>
      <c r="K147" s="54"/>
      <c r="L147" s="15"/>
      <c r="M147" s="54"/>
      <c r="N147" s="15"/>
      <c r="O147" s="54"/>
      <c r="P147" s="15"/>
      <c r="Q147" s="54"/>
      <c r="R147" s="15"/>
      <c r="S147" s="54"/>
      <c r="T147" s="15"/>
      <c r="U147" s="54"/>
      <c r="V147" s="15"/>
      <c r="W147" s="54"/>
      <c r="X147" s="15"/>
      <c r="Y147" s="54"/>
      <c r="Z147" s="15"/>
      <c r="AA147" s="54"/>
      <c r="AB147" s="15"/>
      <c r="AC147" s="54"/>
      <c r="AD147" s="15"/>
      <c r="AE147" s="54"/>
      <c r="AF147" s="15"/>
      <c r="AG147" s="54"/>
      <c r="AH147" s="15"/>
      <c r="AI147" s="54"/>
      <c r="AJ147" s="15"/>
      <c r="AK147" s="54"/>
      <c r="AL147" s="15"/>
      <c r="AM147" s="54"/>
      <c r="AN147" s="15"/>
      <c r="AQ147" s="41">
        <f t="shared" si="13"/>
        <v>0</v>
      </c>
      <c r="AR147" s="39">
        <f t="shared" si="13"/>
        <v>0</v>
      </c>
      <c r="AS147">
        <f t="shared" si="14"/>
        <v>0</v>
      </c>
      <c r="AT147" t="e">
        <f t="shared" si="15"/>
        <v>#DIV/0!</v>
      </c>
    </row>
    <row r="148" spans="1:46">
      <c r="A148">
        <f t="shared" si="12"/>
        <v>103</v>
      </c>
      <c r="B148" s="6"/>
      <c r="C148" s="54"/>
      <c r="D148" s="15"/>
      <c r="E148" s="54"/>
      <c r="F148" s="15"/>
      <c r="G148" s="54"/>
      <c r="H148" s="15"/>
      <c r="I148" s="54"/>
      <c r="J148" s="15"/>
      <c r="K148" s="54"/>
      <c r="L148" s="15"/>
      <c r="M148" s="54"/>
      <c r="N148" s="15"/>
      <c r="O148" s="54"/>
      <c r="P148" s="15"/>
      <c r="Q148" s="54"/>
      <c r="R148" s="15"/>
      <c r="S148" s="54"/>
      <c r="T148" s="15"/>
      <c r="U148" s="54"/>
      <c r="V148" s="15"/>
      <c r="W148" s="54"/>
      <c r="X148" s="15"/>
      <c r="Y148" s="54"/>
      <c r="Z148" s="15"/>
      <c r="AA148" s="54"/>
      <c r="AB148" s="15"/>
      <c r="AC148" s="54"/>
      <c r="AD148" s="15"/>
      <c r="AE148" s="54"/>
      <c r="AF148" s="15"/>
      <c r="AG148" s="54"/>
      <c r="AH148" s="15"/>
      <c r="AI148" s="54"/>
      <c r="AJ148" s="15"/>
      <c r="AK148" s="54"/>
      <c r="AL148" s="15"/>
      <c r="AM148" s="54"/>
      <c r="AN148" s="15"/>
      <c r="AQ148" s="41">
        <f t="shared" si="13"/>
        <v>0</v>
      </c>
      <c r="AR148" s="39">
        <f t="shared" si="13"/>
        <v>0</v>
      </c>
      <c r="AS148">
        <f t="shared" si="14"/>
        <v>0</v>
      </c>
      <c r="AT148" t="e">
        <f t="shared" si="15"/>
        <v>#DIV/0!</v>
      </c>
    </row>
    <row r="149" spans="1:46">
      <c r="A149">
        <f t="shared" si="12"/>
        <v>104</v>
      </c>
      <c r="B149" s="6"/>
      <c r="C149" s="54"/>
      <c r="D149" s="15"/>
      <c r="E149" s="54"/>
      <c r="F149" s="15"/>
      <c r="G149" s="54"/>
      <c r="H149" s="15"/>
      <c r="I149" s="54"/>
      <c r="J149" s="15"/>
      <c r="K149" s="54"/>
      <c r="L149" s="15"/>
      <c r="M149" s="54"/>
      <c r="N149" s="15"/>
      <c r="O149" s="54"/>
      <c r="P149" s="15"/>
      <c r="Q149" s="54"/>
      <c r="R149" s="15"/>
      <c r="S149" s="54"/>
      <c r="T149" s="15"/>
      <c r="U149" s="54"/>
      <c r="V149" s="15"/>
      <c r="W149" s="54"/>
      <c r="X149" s="15"/>
      <c r="Y149" s="54"/>
      <c r="Z149" s="15"/>
      <c r="AA149" s="54"/>
      <c r="AB149" s="15"/>
      <c r="AC149" s="54"/>
      <c r="AD149" s="15"/>
      <c r="AE149" s="54"/>
      <c r="AF149" s="15"/>
      <c r="AG149" s="54"/>
      <c r="AH149" s="15"/>
      <c r="AI149" s="54"/>
      <c r="AJ149" s="15"/>
      <c r="AK149" s="54"/>
      <c r="AL149" s="15"/>
      <c r="AM149" s="54"/>
      <c r="AN149" s="15"/>
      <c r="AQ149" s="41">
        <f t="shared" si="13"/>
        <v>0</v>
      </c>
      <c r="AR149" s="39">
        <f t="shared" si="13"/>
        <v>0</v>
      </c>
      <c r="AS149">
        <f t="shared" si="14"/>
        <v>0</v>
      </c>
      <c r="AT149" t="e">
        <f t="shared" si="15"/>
        <v>#DIV/0!</v>
      </c>
    </row>
    <row r="150" spans="1:46">
      <c r="A150">
        <f t="shared" si="12"/>
        <v>105</v>
      </c>
      <c r="B150" s="6"/>
      <c r="C150" s="54"/>
      <c r="D150" s="15"/>
      <c r="E150" s="54"/>
      <c r="F150" s="15"/>
      <c r="G150" s="54"/>
      <c r="H150" s="15"/>
      <c r="I150" s="54"/>
      <c r="J150" s="15"/>
      <c r="K150" s="54"/>
      <c r="L150" s="15"/>
      <c r="M150" s="54"/>
      <c r="N150" s="15"/>
      <c r="O150" s="54"/>
      <c r="P150" s="15"/>
      <c r="Q150" s="54"/>
      <c r="R150" s="15"/>
      <c r="S150" s="54"/>
      <c r="T150" s="15"/>
      <c r="U150" s="54"/>
      <c r="V150" s="15"/>
      <c r="W150" s="54"/>
      <c r="X150" s="15"/>
      <c r="Y150" s="54"/>
      <c r="Z150" s="15"/>
      <c r="AA150" s="54"/>
      <c r="AB150" s="15"/>
      <c r="AC150" s="54"/>
      <c r="AD150" s="15"/>
      <c r="AE150" s="54"/>
      <c r="AF150" s="15"/>
      <c r="AG150" s="54"/>
      <c r="AH150" s="15"/>
      <c r="AI150" s="54"/>
      <c r="AJ150" s="15"/>
      <c r="AK150" s="54"/>
      <c r="AL150" s="15"/>
      <c r="AM150" s="54"/>
      <c r="AN150" s="15"/>
      <c r="AQ150" s="41">
        <f t="shared" si="13"/>
        <v>0</v>
      </c>
      <c r="AR150" s="39">
        <f t="shared" si="13"/>
        <v>0</v>
      </c>
      <c r="AS150">
        <f t="shared" si="14"/>
        <v>0</v>
      </c>
      <c r="AT150" t="e">
        <f t="shared" si="15"/>
        <v>#DIV/0!</v>
      </c>
    </row>
    <row r="151" spans="1:46">
      <c r="A151">
        <f t="shared" si="12"/>
        <v>106</v>
      </c>
      <c r="B151" s="6"/>
      <c r="C151" s="54"/>
      <c r="D151" s="15"/>
      <c r="E151" s="54"/>
      <c r="F151" s="15"/>
      <c r="G151" s="54"/>
      <c r="H151" s="15"/>
      <c r="I151" s="54"/>
      <c r="J151" s="15"/>
      <c r="K151" s="54"/>
      <c r="L151" s="15"/>
      <c r="M151" s="54"/>
      <c r="N151" s="15"/>
      <c r="O151" s="54"/>
      <c r="P151" s="15"/>
      <c r="Q151" s="54"/>
      <c r="R151" s="15"/>
      <c r="S151" s="54"/>
      <c r="T151" s="15"/>
      <c r="U151" s="54"/>
      <c r="V151" s="15"/>
      <c r="W151" s="54"/>
      <c r="X151" s="15"/>
      <c r="Y151" s="54"/>
      <c r="Z151" s="15"/>
      <c r="AA151" s="54"/>
      <c r="AB151" s="15"/>
      <c r="AC151" s="54"/>
      <c r="AD151" s="15"/>
      <c r="AE151" s="54"/>
      <c r="AF151" s="15"/>
      <c r="AG151" s="54"/>
      <c r="AH151" s="15"/>
      <c r="AI151" s="54"/>
      <c r="AJ151" s="15"/>
      <c r="AK151" s="54"/>
      <c r="AL151" s="15"/>
      <c r="AM151" s="54"/>
      <c r="AN151" s="15"/>
      <c r="AQ151" s="41">
        <f t="shared" si="13"/>
        <v>0</v>
      </c>
      <c r="AR151" s="39">
        <f t="shared" si="13"/>
        <v>0</v>
      </c>
      <c r="AS151">
        <f t="shared" si="14"/>
        <v>0</v>
      </c>
      <c r="AT151" t="e">
        <f t="shared" si="15"/>
        <v>#DIV/0!</v>
      </c>
    </row>
    <row r="152" spans="1:46">
      <c r="A152">
        <f t="shared" si="12"/>
        <v>107</v>
      </c>
      <c r="B152" s="6"/>
      <c r="C152" s="54"/>
      <c r="D152" s="15"/>
      <c r="E152" s="54"/>
      <c r="F152" s="15"/>
      <c r="G152" s="54"/>
      <c r="H152" s="15"/>
      <c r="I152" s="54"/>
      <c r="J152" s="15"/>
      <c r="K152" s="54"/>
      <c r="L152" s="15"/>
      <c r="M152" s="54"/>
      <c r="N152" s="15"/>
      <c r="O152" s="54"/>
      <c r="P152" s="15"/>
      <c r="Q152" s="54"/>
      <c r="R152" s="15"/>
      <c r="S152" s="54"/>
      <c r="T152" s="15"/>
      <c r="U152" s="54"/>
      <c r="V152" s="15"/>
      <c r="W152" s="54"/>
      <c r="X152" s="15"/>
      <c r="Y152" s="54"/>
      <c r="Z152" s="15"/>
      <c r="AA152" s="54"/>
      <c r="AB152" s="15"/>
      <c r="AC152" s="54"/>
      <c r="AD152" s="15"/>
      <c r="AE152" s="54"/>
      <c r="AF152" s="15"/>
      <c r="AG152" s="54"/>
      <c r="AH152" s="15"/>
      <c r="AI152" s="54"/>
      <c r="AJ152" s="15"/>
      <c r="AK152" s="54"/>
      <c r="AL152" s="15"/>
      <c r="AM152" s="54"/>
      <c r="AN152" s="15"/>
      <c r="AQ152" s="41">
        <f t="shared" si="13"/>
        <v>0</v>
      </c>
      <c r="AR152" s="39">
        <f t="shared" si="13"/>
        <v>0</v>
      </c>
      <c r="AS152">
        <f t="shared" si="14"/>
        <v>0</v>
      </c>
      <c r="AT152" t="e">
        <f t="shared" si="15"/>
        <v>#DIV/0!</v>
      </c>
    </row>
    <row r="153" spans="1:46">
      <c r="A153">
        <f t="shared" si="12"/>
        <v>108</v>
      </c>
      <c r="B153" s="6"/>
      <c r="C153" s="54"/>
      <c r="D153" s="15"/>
      <c r="E153" s="54"/>
      <c r="F153" s="15"/>
      <c r="G153" s="54"/>
      <c r="H153" s="15"/>
      <c r="I153" s="54"/>
      <c r="J153" s="15"/>
      <c r="K153" s="54"/>
      <c r="L153" s="15"/>
      <c r="M153" s="54"/>
      <c r="N153" s="15"/>
      <c r="O153" s="54"/>
      <c r="P153" s="15"/>
      <c r="Q153" s="54"/>
      <c r="R153" s="15"/>
      <c r="S153" s="54"/>
      <c r="T153" s="15"/>
      <c r="U153" s="54"/>
      <c r="V153" s="15"/>
      <c r="W153" s="54"/>
      <c r="X153" s="15"/>
      <c r="Y153" s="54"/>
      <c r="Z153" s="15"/>
      <c r="AA153" s="54"/>
      <c r="AB153" s="15"/>
      <c r="AC153" s="54"/>
      <c r="AD153" s="15"/>
      <c r="AE153" s="54"/>
      <c r="AF153" s="15"/>
      <c r="AG153" s="54"/>
      <c r="AH153" s="15"/>
      <c r="AI153" s="54"/>
      <c r="AJ153" s="15"/>
      <c r="AK153" s="54"/>
      <c r="AL153" s="15"/>
      <c r="AM153" s="54"/>
      <c r="AN153" s="15"/>
      <c r="AQ153" s="41">
        <f t="shared" si="13"/>
        <v>0</v>
      </c>
      <c r="AR153" s="39">
        <f t="shared" si="13"/>
        <v>0</v>
      </c>
      <c r="AS153">
        <f t="shared" si="14"/>
        <v>0</v>
      </c>
      <c r="AT153" t="e">
        <f t="shared" si="15"/>
        <v>#DIV/0!</v>
      </c>
    </row>
    <row r="154" spans="1:46">
      <c r="A154">
        <f t="shared" si="12"/>
        <v>109</v>
      </c>
      <c r="B154" s="6"/>
      <c r="C154" s="54"/>
      <c r="D154" s="15"/>
      <c r="E154" s="54"/>
      <c r="F154" s="15"/>
      <c r="G154" s="54"/>
      <c r="H154" s="15"/>
      <c r="I154" s="54"/>
      <c r="J154" s="15"/>
      <c r="K154" s="54"/>
      <c r="L154" s="15"/>
      <c r="M154" s="54"/>
      <c r="N154" s="15"/>
      <c r="O154" s="54"/>
      <c r="P154" s="15"/>
      <c r="Q154" s="54"/>
      <c r="R154" s="15"/>
      <c r="S154" s="54"/>
      <c r="T154" s="15"/>
      <c r="U154" s="54"/>
      <c r="V154" s="15"/>
      <c r="W154" s="54"/>
      <c r="X154" s="15"/>
      <c r="Y154" s="54"/>
      <c r="Z154" s="15"/>
      <c r="AA154" s="54"/>
      <c r="AB154" s="15"/>
      <c r="AC154" s="54"/>
      <c r="AD154" s="15"/>
      <c r="AE154" s="54"/>
      <c r="AF154" s="15"/>
      <c r="AG154" s="54"/>
      <c r="AH154" s="15"/>
      <c r="AI154" s="54"/>
      <c r="AJ154" s="15"/>
      <c r="AK154" s="54"/>
      <c r="AL154" s="15"/>
      <c r="AM154" s="54"/>
      <c r="AN154" s="15"/>
      <c r="AQ154" s="41">
        <f t="shared" si="13"/>
        <v>0</v>
      </c>
      <c r="AR154" s="39">
        <f t="shared" si="13"/>
        <v>0</v>
      </c>
      <c r="AS154">
        <f t="shared" si="14"/>
        <v>0</v>
      </c>
      <c r="AT154" t="e">
        <f t="shared" si="15"/>
        <v>#DIV/0!</v>
      </c>
    </row>
    <row r="155" spans="1:46">
      <c r="A155">
        <f t="shared" si="12"/>
        <v>110</v>
      </c>
      <c r="B155" s="6"/>
      <c r="C155" s="54"/>
      <c r="D155" s="15"/>
      <c r="E155" s="54"/>
      <c r="F155" s="15"/>
      <c r="G155" s="54"/>
      <c r="H155" s="15"/>
      <c r="I155" s="54"/>
      <c r="J155" s="15"/>
      <c r="K155" s="54"/>
      <c r="L155" s="15"/>
      <c r="M155" s="54"/>
      <c r="N155" s="15"/>
      <c r="O155" s="54"/>
      <c r="P155" s="15"/>
      <c r="Q155" s="54"/>
      <c r="R155" s="15"/>
      <c r="S155" s="54"/>
      <c r="T155" s="15"/>
      <c r="U155" s="54"/>
      <c r="V155" s="15"/>
      <c r="W155" s="54"/>
      <c r="X155" s="15"/>
      <c r="Y155" s="54"/>
      <c r="Z155" s="15"/>
      <c r="AA155" s="54"/>
      <c r="AB155" s="15"/>
      <c r="AC155" s="54"/>
      <c r="AD155" s="15"/>
      <c r="AE155" s="54"/>
      <c r="AF155" s="15"/>
      <c r="AG155" s="54"/>
      <c r="AH155" s="15"/>
      <c r="AI155" s="54"/>
      <c r="AJ155" s="15"/>
      <c r="AK155" s="54"/>
      <c r="AL155" s="15"/>
      <c r="AM155" s="54"/>
      <c r="AN155" s="15"/>
      <c r="AQ155" s="41">
        <f t="shared" si="13"/>
        <v>0</v>
      </c>
      <c r="AR155" s="39">
        <f t="shared" si="13"/>
        <v>0</v>
      </c>
      <c r="AS155">
        <f t="shared" si="14"/>
        <v>0</v>
      </c>
      <c r="AT155" t="e">
        <f t="shared" si="15"/>
        <v>#DIV/0!</v>
      </c>
    </row>
    <row r="156" spans="1:46">
      <c r="A156">
        <f t="shared" si="12"/>
        <v>111</v>
      </c>
      <c r="B156" s="6"/>
      <c r="C156" s="54"/>
      <c r="D156" s="15"/>
      <c r="E156" s="54"/>
      <c r="F156" s="15"/>
      <c r="G156" s="54"/>
      <c r="H156" s="15"/>
      <c r="I156" s="54"/>
      <c r="J156" s="15"/>
      <c r="K156" s="54"/>
      <c r="L156" s="15"/>
      <c r="M156" s="54"/>
      <c r="N156" s="15"/>
      <c r="O156" s="54"/>
      <c r="P156" s="15"/>
      <c r="Q156" s="54"/>
      <c r="R156" s="15"/>
      <c r="S156" s="54"/>
      <c r="T156" s="15"/>
      <c r="U156" s="54"/>
      <c r="V156" s="15"/>
      <c r="W156" s="54"/>
      <c r="X156" s="15"/>
      <c r="Y156" s="54"/>
      <c r="Z156" s="15"/>
      <c r="AA156" s="54"/>
      <c r="AB156" s="15"/>
      <c r="AC156" s="54"/>
      <c r="AD156" s="15"/>
      <c r="AE156" s="54"/>
      <c r="AF156" s="15"/>
      <c r="AG156" s="54"/>
      <c r="AH156" s="15"/>
      <c r="AI156" s="54"/>
      <c r="AJ156" s="15"/>
      <c r="AK156" s="54"/>
      <c r="AL156" s="15"/>
      <c r="AM156" s="54"/>
      <c r="AN156" s="15"/>
      <c r="AQ156" s="41">
        <f t="shared" si="13"/>
        <v>0</v>
      </c>
      <c r="AR156" s="39">
        <f t="shared" si="13"/>
        <v>0</v>
      </c>
      <c r="AS156">
        <f t="shared" si="14"/>
        <v>0</v>
      </c>
      <c r="AT156" t="e">
        <f t="shared" si="15"/>
        <v>#DIV/0!</v>
      </c>
    </row>
    <row r="157" spans="1:46">
      <c r="A157">
        <f t="shared" si="12"/>
        <v>112</v>
      </c>
      <c r="B157" s="6"/>
      <c r="C157" s="54"/>
      <c r="D157" s="15"/>
      <c r="E157" s="54"/>
      <c r="F157" s="15"/>
      <c r="G157" s="54"/>
      <c r="H157" s="15"/>
      <c r="I157" s="54"/>
      <c r="J157" s="15"/>
      <c r="K157" s="54"/>
      <c r="L157" s="15"/>
      <c r="M157" s="54"/>
      <c r="N157" s="15"/>
      <c r="O157" s="54"/>
      <c r="P157" s="15"/>
      <c r="Q157" s="54"/>
      <c r="R157" s="15"/>
      <c r="S157" s="54"/>
      <c r="T157" s="15"/>
      <c r="U157" s="54"/>
      <c r="V157" s="15"/>
      <c r="W157" s="54"/>
      <c r="X157" s="15"/>
      <c r="Y157" s="54"/>
      <c r="Z157" s="15"/>
      <c r="AA157" s="54"/>
      <c r="AB157" s="15"/>
      <c r="AC157" s="54"/>
      <c r="AD157" s="15"/>
      <c r="AE157" s="54"/>
      <c r="AF157" s="15"/>
      <c r="AG157" s="54"/>
      <c r="AH157" s="15"/>
      <c r="AI157" s="54"/>
      <c r="AJ157" s="15"/>
      <c r="AK157" s="54"/>
      <c r="AL157" s="15"/>
      <c r="AM157" s="54"/>
      <c r="AN157" s="15"/>
      <c r="AQ157" s="41">
        <f t="shared" si="13"/>
        <v>0</v>
      </c>
      <c r="AR157" s="39">
        <f t="shared" si="13"/>
        <v>0</v>
      </c>
      <c r="AS157">
        <f t="shared" si="14"/>
        <v>0</v>
      </c>
      <c r="AT157" t="e">
        <f t="shared" si="15"/>
        <v>#DIV/0!</v>
      </c>
    </row>
    <row r="158" spans="1:46">
      <c r="A158">
        <f t="shared" si="12"/>
        <v>113</v>
      </c>
      <c r="B158" s="6"/>
      <c r="C158" s="54"/>
      <c r="D158" s="15"/>
      <c r="E158" s="54"/>
      <c r="F158" s="15"/>
      <c r="G158" s="54"/>
      <c r="H158" s="15"/>
      <c r="I158" s="54"/>
      <c r="J158" s="15"/>
      <c r="K158" s="54"/>
      <c r="L158" s="15"/>
      <c r="M158" s="54"/>
      <c r="N158" s="15"/>
      <c r="O158" s="54"/>
      <c r="P158" s="15"/>
      <c r="Q158" s="54"/>
      <c r="R158" s="15"/>
      <c r="S158" s="54"/>
      <c r="T158" s="15"/>
      <c r="U158" s="54"/>
      <c r="V158" s="15"/>
      <c r="W158" s="54"/>
      <c r="X158" s="15"/>
      <c r="Y158" s="54"/>
      <c r="Z158" s="15"/>
      <c r="AA158" s="54"/>
      <c r="AB158" s="15"/>
      <c r="AC158" s="54"/>
      <c r="AD158" s="15"/>
      <c r="AE158" s="54"/>
      <c r="AF158" s="15"/>
      <c r="AG158" s="54"/>
      <c r="AH158" s="15"/>
      <c r="AI158" s="54"/>
      <c r="AJ158" s="15"/>
      <c r="AK158" s="54"/>
      <c r="AL158" s="15"/>
      <c r="AM158" s="54"/>
      <c r="AN158" s="15"/>
      <c r="AQ158" s="41">
        <f t="shared" si="13"/>
        <v>0</v>
      </c>
      <c r="AR158" s="39">
        <f t="shared" si="13"/>
        <v>0</v>
      </c>
      <c r="AS158">
        <f t="shared" si="14"/>
        <v>0</v>
      </c>
      <c r="AT158" t="e">
        <f t="shared" si="15"/>
        <v>#DIV/0!</v>
      </c>
    </row>
    <row r="159" spans="1:46">
      <c r="A159">
        <f t="shared" si="12"/>
        <v>114</v>
      </c>
      <c r="B159" s="6"/>
      <c r="C159" s="54"/>
      <c r="D159" s="15"/>
      <c r="E159" s="54"/>
      <c r="F159" s="15"/>
      <c r="G159" s="54"/>
      <c r="H159" s="15"/>
      <c r="I159" s="54"/>
      <c r="J159" s="15"/>
      <c r="K159" s="54"/>
      <c r="L159" s="15"/>
      <c r="M159" s="54"/>
      <c r="N159" s="15"/>
      <c r="O159" s="54"/>
      <c r="P159" s="15"/>
      <c r="Q159" s="54"/>
      <c r="R159" s="15"/>
      <c r="S159" s="54"/>
      <c r="T159" s="15"/>
      <c r="U159" s="54"/>
      <c r="V159" s="15"/>
      <c r="W159" s="54"/>
      <c r="X159" s="15"/>
      <c r="Y159" s="54"/>
      <c r="Z159" s="15"/>
      <c r="AA159" s="54"/>
      <c r="AB159" s="15"/>
      <c r="AC159" s="54"/>
      <c r="AD159" s="15"/>
      <c r="AE159" s="54"/>
      <c r="AF159" s="15"/>
      <c r="AG159" s="54"/>
      <c r="AH159" s="15"/>
      <c r="AI159" s="54"/>
      <c r="AJ159" s="15"/>
      <c r="AK159" s="54"/>
      <c r="AL159" s="15"/>
      <c r="AM159" s="54"/>
      <c r="AN159" s="15"/>
      <c r="AQ159" s="41">
        <f t="shared" si="13"/>
        <v>0</v>
      </c>
      <c r="AR159" s="39">
        <f t="shared" si="13"/>
        <v>0</v>
      </c>
      <c r="AS159">
        <f t="shared" si="14"/>
        <v>0</v>
      </c>
      <c r="AT159" t="e">
        <f t="shared" si="15"/>
        <v>#DIV/0!</v>
      </c>
    </row>
    <row r="160" spans="1:46">
      <c r="A160">
        <f t="shared" si="12"/>
        <v>115</v>
      </c>
      <c r="B160" s="6"/>
      <c r="C160" s="54"/>
      <c r="D160" s="15"/>
      <c r="E160" s="54"/>
      <c r="F160" s="15"/>
      <c r="G160" s="54"/>
      <c r="H160" s="15"/>
      <c r="I160" s="54"/>
      <c r="J160" s="15"/>
      <c r="K160" s="54"/>
      <c r="L160" s="15"/>
      <c r="M160" s="54"/>
      <c r="N160" s="15"/>
      <c r="O160" s="54"/>
      <c r="P160" s="15"/>
      <c r="Q160" s="54"/>
      <c r="R160" s="15"/>
      <c r="S160" s="54"/>
      <c r="T160" s="15"/>
      <c r="U160" s="54"/>
      <c r="V160" s="15"/>
      <c r="W160" s="54"/>
      <c r="X160" s="15"/>
      <c r="Y160" s="54"/>
      <c r="Z160" s="15"/>
      <c r="AA160" s="54"/>
      <c r="AB160" s="15"/>
      <c r="AC160" s="54"/>
      <c r="AD160" s="15"/>
      <c r="AE160" s="54"/>
      <c r="AF160" s="15"/>
      <c r="AG160" s="54"/>
      <c r="AH160" s="15"/>
      <c r="AI160" s="54"/>
      <c r="AJ160" s="15"/>
      <c r="AK160" s="54"/>
      <c r="AL160" s="15"/>
      <c r="AM160" s="54"/>
      <c r="AN160" s="15"/>
      <c r="AQ160" s="41">
        <f t="shared" si="13"/>
        <v>0</v>
      </c>
      <c r="AR160" s="39">
        <f t="shared" si="13"/>
        <v>0</v>
      </c>
      <c r="AS160">
        <f t="shared" si="14"/>
        <v>0</v>
      </c>
      <c r="AT160" t="e">
        <f t="shared" si="15"/>
        <v>#DIV/0!</v>
      </c>
    </row>
    <row r="161" spans="1:46">
      <c r="A161">
        <f t="shared" si="12"/>
        <v>116</v>
      </c>
      <c r="B161" s="6"/>
      <c r="C161" s="54"/>
      <c r="D161" s="15"/>
      <c r="E161" s="54"/>
      <c r="F161" s="15"/>
      <c r="G161" s="54"/>
      <c r="H161" s="15"/>
      <c r="I161" s="54"/>
      <c r="J161" s="15"/>
      <c r="K161" s="54"/>
      <c r="L161" s="15"/>
      <c r="M161" s="54"/>
      <c r="N161" s="15"/>
      <c r="O161" s="54"/>
      <c r="P161" s="15"/>
      <c r="Q161" s="54"/>
      <c r="R161" s="15"/>
      <c r="S161" s="54"/>
      <c r="T161" s="15"/>
      <c r="U161" s="54"/>
      <c r="V161" s="15"/>
      <c r="W161" s="54"/>
      <c r="X161" s="15"/>
      <c r="Y161" s="54"/>
      <c r="Z161" s="15"/>
      <c r="AA161" s="54"/>
      <c r="AB161" s="15"/>
      <c r="AC161" s="54"/>
      <c r="AD161" s="15"/>
      <c r="AE161" s="54"/>
      <c r="AF161" s="15"/>
      <c r="AG161" s="54"/>
      <c r="AH161" s="15"/>
      <c r="AI161" s="54"/>
      <c r="AJ161" s="15"/>
      <c r="AK161" s="54"/>
      <c r="AL161" s="15"/>
      <c r="AM161" s="54"/>
      <c r="AN161" s="15"/>
      <c r="AQ161" s="41">
        <f t="shared" si="13"/>
        <v>0</v>
      </c>
      <c r="AR161" s="39">
        <f t="shared" si="13"/>
        <v>0</v>
      </c>
      <c r="AS161">
        <f t="shared" si="14"/>
        <v>0</v>
      </c>
      <c r="AT161" t="e">
        <f t="shared" si="15"/>
        <v>#DIV/0!</v>
      </c>
    </row>
    <row r="162" spans="1:46">
      <c r="A162">
        <f t="shared" si="12"/>
        <v>117</v>
      </c>
      <c r="B162" s="6"/>
      <c r="C162" s="54"/>
      <c r="D162" s="15"/>
      <c r="E162" s="54"/>
      <c r="F162" s="15"/>
      <c r="G162" s="54"/>
      <c r="H162" s="15"/>
      <c r="I162" s="54"/>
      <c r="J162" s="15"/>
      <c r="K162" s="54"/>
      <c r="L162" s="15"/>
      <c r="M162" s="54"/>
      <c r="N162" s="15"/>
      <c r="O162" s="54"/>
      <c r="P162" s="15"/>
      <c r="Q162" s="54"/>
      <c r="R162" s="15"/>
      <c r="S162" s="54"/>
      <c r="T162" s="15"/>
      <c r="U162" s="54"/>
      <c r="V162" s="15"/>
      <c r="W162" s="54"/>
      <c r="X162" s="15"/>
      <c r="Y162" s="54"/>
      <c r="Z162" s="15"/>
      <c r="AA162" s="54"/>
      <c r="AB162" s="15"/>
      <c r="AC162" s="54"/>
      <c r="AD162" s="15"/>
      <c r="AE162" s="54"/>
      <c r="AF162" s="15"/>
      <c r="AG162" s="54"/>
      <c r="AH162" s="15"/>
      <c r="AI162" s="54"/>
      <c r="AJ162" s="15"/>
      <c r="AK162" s="54"/>
      <c r="AL162" s="15"/>
      <c r="AM162" s="54"/>
      <c r="AN162" s="15"/>
      <c r="AQ162" s="41">
        <f t="shared" si="13"/>
        <v>0</v>
      </c>
      <c r="AR162" s="39">
        <f t="shared" si="13"/>
        <v>0</v>
      </c>
      <c r="AS162">
        <f t="shared" si="14"/>
        <v>0</v>
      </c>
      <c r="AT162" t="e">
        <f t="shared" si="15"/>
        <v>#DIV/0!</v>
      </c>
    </row>
    <row r="163" spans="1:46">
      <c r="A163">
        <f t="shared" si="12"/>
        <v>118</v>
      </c>
      <c r="B163" s="6"/>
      <c r="C163" s="54"/>
      <c r="D163" s="15"/>
      <c r="E163" s="54"/>
      <c r="F163" s="15"/>
      <c r="G163" s="54"/>
      <c r="H163" s="15"/>
      <c r="I163" s="54"/>
      <c r="J163" s="15"/>
      <c r="K163" s="54"/>
      <c r="L163" s="15"/>
      <c r="M163" s="54"/>
      <c r="N163" s="15"/>
      <c r="O163" s="54"/>
      <c r="P163" s="15"/>
      <c r="Q163" s="54"/>
      <c r="R163" s="15"/>
      <c r="S163" s="54"/>
      <c r="T163" s="15"/>
      <c r="U163" s="54"/>
      <c r="V163" s="15"/>
      <c r="W163" s="54"/>
      <c r="X163" s="15"/>
      <c r="Y163" s="54"/>
      <c r="Z163" s="15"/>
      <c r="AA163" s="54"/>
      <c r="AB163" s="15"/>
      <c r="AC163" s="54"/>
      <c r="AD163" s="15"/>
      <c r="AE163" s="54"/>
      <c r="AF163" s="15"/>
      <c r="AG163" s="54"/>
      <c r="AH163" s="15"/>
      <c r="AI163" s="54"/>
      <c r="AJ163" s="15"/>
      <c r="AK163" s="54"/>
      <c r="AL163" s="15"/>
      <c r="AM163" s="54"/>
      <c r="AN163" s="15"/>
      <c r="AQ163" s="41">
        <f t="shared" si="13"/>
        <v>0</v>
      </c>
      <c r="AR163" s="39">
        <f t="shared" si="13"/>
        <v>0</v>
      </c>
      <c r="AS163">
        <f t="shared" si="14"/>
        <v>0</v>
      </c>
      <c r="AT163" t="e">
        <f t="shared" si="15"/>
        <v>#DIV/0!</v>
      </c>
    </row>
    <row r="164" spans="1:46">
      <c r="A164">
        <f t="shared" si="12"/>
        <v>119</v>
      </c>
      <c r="B164" s="6"/>
      <c r="C164" s="54"/>
      <c r="D164" s="15"/>
      <c r="E164" s="54"/>
      <c r="F164" s="15"/>
      <c r="G164" s="54"/>
      <c r="H164" s="15"/>
      <c r="I164" s="54"/>
      <c r="J164" s="15"/>
      <c r="K164" s="54"/>
      <c r="L164" s="15"/>
      <c r="M164" s="54"/>
      <c r="N164" s="15"/>
      <c r="O164" s="54"/>
      <c r="P164" s="15"/>
      <c r="Q164" s="54"/>
      <c r="R164" s="15"/>
      <c r="S164" s="54"/>
      <c r="T164" s="15"/>
      <c r="U164" s="54"/>
      <c r="V164" s="15"/>
      <c r="W164" s="54"/>
      <c r="X164" s="15"/>
      <c r="Y164" s="54"/>
      <c r="Z164" s="15"/>
      <c r="AA164" s="54"/>
      <c r="AB164" s="15"/>
      <c r="AC164" s="54"/>
      <c r="AD164" s="15"/>
      <c r="AE164" s="54"/>
      <c r="AF164" s="15"/>
      <c r="AG164" s="54"/>
      <c r="AH164" s="15"/>
      <c r="AI164" s="54"/>
      <c r="AJ164" s="15"/>
      <c r="AK164" s="54"/>
      <c r="AL164" s="15"/>
      <c r="AM164" s="54"/>
      <c r="AN164" s="15"/>
      <c r="AQ164" s="41">
        <f t="shared" si="13"/>
        <v>0</v>
      </c>
      <c r="AR164" s="39">
        <f t="shared" si="13"/>
        <v>0</v>
      </c>
      <c r="AS164">
        <f t="shared" si="14"/>
        <v>0</v>
      </c>
      <c r="AT164" t="e">
        <f t="shared" si="15"/>
        <v>#DIV/0!</v>
      </c>
    </row>
    <row r="165" spans="1:46">
      <c r="A165">
        <f t="shared" si="12"/>
        <v>120</v>
      </c>
      <c r="B165" s="6"/>
      <c r="C165" s="54"/>
      <c r="D165" s="15"/>
      <c r="E165" s="54"/>
      <c r="F165" s="15"/>
      <c r="G165" s="54"/>
      <c r="H165" s="15"/>
      <c r="I165" s="54"/>
      <c r="J165" s="15"/>
      <c r="K165" s="54"/>
      <c r="L165" s="15"/>
      <c r="M165" s="54"/>
      <c r="N165" s="15"/>
      <c r="O165" s="54"/>
      <c r="P165" s="15"/>
      <c r="Q165" s="54"/>
      <c r="R165" s="15"/>
      <c r="S165" s="54"/>
      <c r="T165" s="15"/>
      <c r="U165" s="54"/>
      <c r="V165" s="15"/>
      <c r="W165" s="54"/>
      <c r="X165" s="15"/>
      <c r="Y165" s="54"/>
      <c r="Z165" s="15"/>
      <c r="AA165" s="54"/>
      <c r="AB165" s="15"/>
      <c r="AC165" s="54"/>
      <c r="AD165" s="15"/>
      <c r="AE165" s="54"/>
      <c r="AF165" s="15"/>
      <c r="AG165" s="54"/>
      <c r="AH165" s="15"/>
      <c r="AI165" s="54"/>
      <c r="AJ165" s="15"/>
      <c r="AK165" s="54"/>
      <c r="AL165" s="15"/>
      <c r="AM165" s="54"/>
      <c r="AN165" s="15"/>
      <c r="AQ165" s="41">
        <f t="shared" si="13"/>
        <v>0</v>
      </c>
      <c r="AR165" s="39">
        <f t="shared" si="13"/>
        <v>0</v>
      </c>
      <c r="AS165">
        <f t="shared" si="14"/>
        <v>0</v>
      </c>
      <c r="AT165" t="e">
        <f t="shared" si="15"/>
        <v>#DIV/0!</v>
      </c>
    </row>
    <row r="166" spans="1:46">
      <c r="A166">
        <f t="shared" si="12"/>
        <v>121</v>
      </c>
      <c r="B166" s="6"/>
      <c r="C166" s="54"/>
      <c r="D166" s="15"/>
      <c r="E166" s="54"/>
      <c r="F166" s="15"/>
      <c r="G166" s="54"/>
      <c r="H166" s="15"/>
      <c r="I166" s="54"/>
      <c r="J166" s="15"/>
      <c r="K166" s="54"/>
      <c r="L166" s="15"/>
      <c r="M166" s="54"/>
      <c r="N166" s="15"/>
      <c r="O166" s="54"/>
      <c r="P166" s="15"/>
      <c r="Q166" s="54"/>
      <c r="R166" s="15"/>
      <c r="S166" s="54"/>
      <c r="T166" s="15"/>
      <c r="U166" s="54"/>
      <c r="V166" s="15"/>
      <c r="W166" s="54"/>
      <c r="X166" s="15"/>
      <c r="Y166" s="54"/>
      <c r="Z166" s="15"/>
      <c r="AA166" s="54"/>
      <c r="AB166" s="15"/>
      <c r="AC166" s="54"/>
      <c r="AD166" s="15"/>
      <c r="AE166" s="54"/>
      <c r="AF166" s="15"/>
      <c r="AG166" s="54"/>
      <c r="AH166" s="15"/>
      <c r="AI166" s="54"/>
      <c r="AJ166" s="15"/>
      <c r="AK166" s="54"/>
      <c r="AL166" s="15"/>
      <c r="AM166" s="54"/>
      <c r="AN166" s="15"/>
      <c r="AQ166" s="41">
        <f t="shared" si="13"/>
        <v>0</v>
      </c>
      <c r="AR166" s="39">
        <f t="shared" si="13"/>
        <v>0</v>
      </c>
      <c r="AS166">
        <f t="shared" si="14"/>
        <v>0</v>
      </c>
      <c r="AT166" t="e">
        <f t="shared" si="15"/>
        <v>#DIV/0!</v>
      </c>
    </row>
    <row r="167" spans="1:46">
      <c r="A167">
        <f t="shared" si="12"/>
        <v>122</v>
      </c>
      <c r="B167" s="6"/>
      <c r="C167" s="54"/>
      <c r="D167" s="15"/>
      <c r="E167" s="54"/>
      <c r="F167" s="15"/>
      <c r="G167" s="54"/>
      <c r="H167" s="15"/>
      <c r="I167" s="54"/>
      <c r="J167" s="15"/>
      <c r="K167" s="54"/>
      <c r="L167" s="15"/>
      <c r="M167" s="54"/>
      <c r="N167" s="15"/>
      <c r="O167" s="54"/>
      <c r="P167" s="15"/>
      <c r="Q167" s="54"/>
      <c r="R167" s="15"/>
      <c r="S167" s="54"/>
      <c r="T167" s="15"/>
      <c r="U167" s="54"/>
      <c r="V167" s="15"/>
      <c r="W167" s="54"/>
      <c r="X167" s="15"/>
      <c r="Y167" s="54"/>
      <c r="Z167" s="15"/>
      <c r="AA167" s="54"/>
      <c r="AB167" s="15"/>
      <c r="AC167" s="54"/>
      <c r="AD167" s="15"/>
      <c r="AE167" s="54"/>
      <c r="AF167" s="15"/>
      <c r="AG167" s="54"/>
      <c r="AH167" s="15"/>
      <c r="AI167" s="54"/>
      <c r="AJ167" s="15"/>
      <c r="AK167" s="54"/>
      <c r="AL167" s="15"/>
      <c r="AM167" s="54"/>
      <c r="AN167" s="15"/>
      <c r="AQ167" s="41">
        <f t="shared" si="13"/>
        <v>0</v>
      </c>
      <c r="AR167" s="39">
        <f t="shared" si="13"/>
        <v>0</v>
      </c>
      <c r="AS167">
        <f t="shared" si="14"/>
        <v>0</v>
      </c>
      <c r="AT167" t="e">
        <f t="shared" si="15"/>
        <v>#DIV/0!</v>
      </c>
    </row>
    <row r="168" spans="1:46">
      <c r="A168">
        <f t="shared" si="12"/>
        <v>123</v>
      </c>
      <c r="B168" s="6"/>
      <c r="C168" s="54"/>
      <c r="D168" s="15"/>
      <c r="E168" s="54"/>
      <c r="F168" s="15"/>
      <c r="G168" s="54"/>
      <c r="H168" s="15"/>
      <c r="I168" s="54"/>
      <c r="J168" s="15"/>
      <c r="K168" s="54"/>
      <c r="L168" s="15"/>
      <c r="M168" s="54"/>
      <c r="N168" s="15"/>
      <c r="O168" s="54"/>
      <c r="P168" s="15"/>
      <c r="Q168" s="54"/>
      <c r="R168" s="15"/>
      <c r="S168" s="54"/>
      <c r="T168" s="15"/>
      <c r="U168" s="54"/>
      <c r="V168" s="15"/>
      <c r="W168" s="54"/>
      <c r="X168" s="15"/>
      <c r="Y168" s="54"/>
      <c r="Z168" s="15"/>
      <c r="AA168" s="54"/>
      <c r="AB168" s="15"/>
      <c r="AC168" s="54"/>
      <c r="AD168" s="15"/>
      <c r="AE168" s="54"/>
      <c r="AF168" s="15"/>
      <c r="AG168" s="54"/>
      <c r="AH168" s="15"/>
      <c r="AI168" s="54"/>
      <c r="AJ168" s="15"/>
      <c r="AK168" s="54"/>
      <c r="AL168" s="15"/>
      <c r="AM168" s="54"/>
      <c r="AN168" s="15"/>
      <c r="AQ168" s="41">
        <f t="shared" si="13"/>
        <v>0</v>
      </c>
      <c r="AR168" s="39">
        <f t="shared" si="13"/>
        <v>0</v>
      </c>
      <c r="AS168">
        <f t="shared" si="14"/>
        <v>0</v>
      </c>
      <c r="AT168" t="e">
        <f t="shared" si="15"/>
        <v>#DIV/0!</v>
      </c>
    </row>
    <row r="169" spans="1:46">
      <c r="A169">
        <f t="shared" si="12"/>
        <v>124</v>
      </c>
      <c r="B169" s="6"/>
      <c r="C169" s="54"/>
      <c r="D169" s="15"/>
      <c r="E169" s="54"/>
      <c r="F169" s="15"/>
      <c r="G169" s="54"/>
      <c r="H169" s="15"/>
      <c r="I169" s="54"/>
      <c r="J169" s="15"/>
      <c r="K169" s="54"/>
      <c r="L169" s="15"/>
      <c r="M169" s="54"/>
      <c r="N169" s="15"/>
      <c r="O169" s="54"/>
      <c r="P169" s="15"/>
      <c r="Q169" s="54"/>
      <c r="R169" s="15"/>
      <c r="S169" s="54"/>
      <c r="T169" s="15"/>
      <c r="U169" s="54"/>
      <c r="V169" s="15"/>
      <c r="W169" s="54"/>
      <c r="X169" s="15"/>
      <c r="Y169" s="54"/>
      <c r="Z169" s="15"/>
      <c r="AA169" s="54"/>
      <c r="AB169" s="15"/>
      <c r="AC169" s="54"/>
      <c r="AD169" s="15"/>
      <c r="AE169" s="54"/>
      <c r="AF169" s="15"/>
      <c r="AG169" s="54"/>
      <c r="AH169" s="15"/>
      <c r="AI169" s="54"/>
      <c r="AJ169" s="15"/>
      <c r="AK169" s="54"/>
      <c r="AL169" s="15"/>
      <c r="AM169" s="54"/>
      <c r="AN169" s="15"/>
      <c r="AQ169" s="41">
        <f t="shared" si="13"/>
        <v>0</v>
      </c>
      <c r="AR169" s="39">
        <f t="shared" si="13"/>
        <v>0</v>
      </c>
      <c r="AS169">
        <f t="shared" si="14"/>
        <v>0</v>
      </c>
      <c r="AT169" t="e">
        <f t="shared" si="15"/>
        <v>#DIV/0!</v>
      </c>
    </row>
    <row r="170" spans="1:46">
      <c r="A170">
        <f t="shared" si="12"/>
        <v>125</v>
      </c>
      <c r="B170" s="6"/>
      <c r="C170" s="54"/>
      <c r="D170" s="15"/>
      <c r="E170" s="54"/>
      <c r="F170" s="15"/>
      <c r="G170" s="54"/>
      <c r="H170" s="15"/>
      <c r="I170" s="54"/>
      <c r="J170" s="15"/>
      <c r="K170" s="54"/>
      <c r="L170" s="15"/>
      <c r="M170" s="54"/>
      <c r="N170" s="15"/>
      <c r="O170" s="54"/>
      <c r="P170" s="15"/>
      <c r="Q170" s="54"/>
      <c r="R170" s="15"/>
      <c r="S170" s="54"/>
      <c r="T170" s="15"/>
      <c r="U170" s="54"/>
      <c r="V170" s="15"/>
      <c r="W170" s="54"/>
      <c r="X170" s="15"/>
      <c r="Y170" s="54"/>
      <c r="Z170" s="15"/>
      <c r="AA170" s="54"/>
      <c r="AB170" s="15"/>
      <c r="AC170" s="54"/>
      <c r="AD170" s="15"/>
      <c r="AE170" s="54"/>
      <c r="AF170" s="15"/>
      <c r="AG170" s="54"/>
      <c r="AH170" s="15"/>
      <c r="AI170" s="54"/>
      <c r="AJ170" s="15"/>
      <c r="AK170" s="54"/>
      <c r="AL170" s="15"/>
      <c r="AM170" s="54"/>
      <c r="AN170" s="15"/>
      <c r="AQ170" s="41">
        <f t="shared" si="13"/>
        <v>0</v>
      </c>
      <c r="AR170" s="39">
        <f t="shared" si="13"/>
        <v>0</v>
      </c>
      <c r="AS170">
        <f t="shared" si="14"/>
        <v>0</v>
      </c>
      <c r="AT170" t="e">
        <f t="shared" si="15"/>
        <v>#DIV/0!</v>
      </c>
    </row>
    <row r="171" spans="1:46">
      <c r="A171">
        <f t="shared" si="12"/>
        <v>126</v>
      </c>
      <c r="B171" s="6"/>
      <c r="C171" s="54"/>
      <c r="D171" s="15"/>
      <c r="E171" s="54"/>
      <c r="F171" s="15"/>
      <c r="G171" s="54"/>
      <c r="H171" s="15"/>
      <c r="I171" s="54"/>
      <c r="J171" s="15"/>
      <c r="K171" s="54"/>
      <c r="L171" s="15"/>
      <c r="M171" s="54"/>
      <c r="N171" s="15"/>
      <c r="O171" s="54"/>
      <c r="P171" s="15"/>
      <c r="Q171" s="54"/>
      <c r="R171" s="15"/>
      <c r="S171" s="54"/>
      <c r="T171" s="15"/>
      <c r="U171" s="54"/>
      <c r="V171" s="15"/>
      <c r="W171" s="54"/>
      <c r="X171" s="15"/>
      <c r="Y171" s="54"/>
      <c r="Z171" s="15"/>
      <c r="AA171" s="54"/>
      <c r="AB171" s="15"/>
      <c r="AC171" s="54"/>
      <c r="AD171" s="15"/>
      <c r="AE171" s="54"/>
      <c r="AF171" s="15"/>
      <c r="AG171" s="54"/>
      <c r="AH171" s="15"/>
      <c r="AI171" s="54"/>
      <c r="AJ171" s="15"/>
      <c r="AK171" s="54"/>
      <c r="AL171" s="15"/>
      <c r="AM171" s="54"/>
      <c r="AN171" s="15"/>
      <c r="AQ171" s="41">
        <f t="shared" si="13"/>
        <v>0</v>
      </c>
      <c r="AR171" s="39">
        <f t="shared" si="13"/>
        <v>0</v>
      </c>
      <c r="AS171">
        <f t="shared" si="14"/>
        <v>0</v>
      </c>
      <c r="AT171" t="e">
        <f t="shared" si="15"/>
        <v>#DIV/0!</v>
      </c>
    </row>
    <row r="172" spans="1:46">
      <c r="A172">
        <f t="shared" si="12"/>
        <v>127</v>
      </c>
      <c r="B172" s="6"/>
      <c r="C172" s="54"/>
      <c r="D172" s="15"/>
      <c r="E172" s="54"/>
      <c r="F172" s="15"/>
      <c r="G172" s="54"/>
      <c r="H172" s="15"/>
      <c r="I172" s="54"/>
      <c r="J172" s="15"/>
      <c r="K172" s="54"/>
      <c r="L172" s="15"/>
      <c r="M172" s="54"/>
      <c r="N172" s="15"/>
      <c r="O172" s="54"/>
      <c r="P172" s="15"/>
      <c r="Q172" s="54"/>
      <c r="R172" s="15"/>
      <c r="S172" s="54"/>
      <c r="T172" s="15"/>
      <c r="U172" s="54"/>
      <c r="V172" s="15"/>
      <c r="W172" s="54"/>
      <c r="X172" s="15"/>
      <c r="Y172" s="54"/>
      <c r="Z172" s="15"/>
      <c r="AA172" s="54"/>
      <c r="AB172" s="15"/>
      <c r="AC172" s="54"/>
      <c r="AD172" s="15"/>
      <c r="AE172" s="54"/>
      <c r="AF172" s="15"/>
      <c r="AG172" s="54"/>
      <c r="AH172" s="15"/>
      <c r="AI172" s="54"/>
      <c r="AJ172" s="15"/>
      <c r="AK172" s="54"/>
      <c r="AL172" s="15"/>
      <c r="AM172" s="54"/>
      <c r="AN172" s="15"/>
      <c r="AQ172" s="41">
        <f t="shared" si="13"/>
        <v>0</v>
      </c>
      <c r="AR172" s="39">
        <f t="shared" si="13"/>
        <v>0</v>
      </c>
      <c r="AS172">
        <f t="shared" si="14"/>
        <v>0</v>
      </c>
      <c r="AT172" t="e">
        <f t="shared" si="15"/>
        <v>#DIV/0!</v>
      </c>
    </row>
    <row r="173" spans="1:46">
      <c r="A173">
        <f t="shared" si="12"/>
        <v>128</v>
      </c>
      <c r="B173" s="6"/>
      <c r="C173" s="54"/>
      <c r="D173" s="15"/>
      <c r="E173" s="54"/>
      <c r="F173" s="15"/>
      <c r="G173" s="54"/>
      <c r="H173" s="15"/>
      <c r="I173" s="54"/>
      <c r="J173" s="15"/>
      <c r="K173" s="54"/>
      <c r="L173" s="15"/>
      <c r="M173" s="54"/>
      <c r="N173" s="15"/>
      <c r="O173" s="54"/>
      <c r="P173" s="15"/>
      <c r="Q173" s="54"/>
      <c r="R173" s="15"/>
      <c r="S173" s="54"/>
      <c r="T173" s="15"/>
      <c r="U173" s="54"/>
      <c r="V173" s="15"/>
      <c r="W173" s="54"/>
      <c r="X173" s="15"/>
      <c r="Y173" s="54"/>
      <c r="Z173" s="15"/>
      <c r="AA173" s="54"/>
      <c r="AB173" s="15"/>
      <c r="AC173" s="54"/>
      <c r="AD173" s="15"/>
      <c r="AE173" s="54"/>
      <c r="AF173" s="15"/>
      <c r="AG173" s="54"/>
      <c r="AH173" s="15"/>
      <c r="AI173" s="54"/>
      <c r="AJ173" s="15"/>
      <c r="AK173" s="54"/>
      <c r="AL173" s="15"/>
      <c r="AM173" s="54"/>
      <c r="AN173" s="15"/>
      <c r="AQ173" s="41">
        <f t="shared" si="13"/>
        <v>0</v>
      </c>
      <c r="AR173" s="39">
        <f t="shared" si="13"/>
        <v>0</v>
      </c>
      <c r="AS173">
        <f t="shared" si="14"/>
        <v>0</v>
      </c>
      <c r="AT173" t="e">
        <f t="shared" si="15"/>
        <v>#DIV/0!</v>
      </c>
    </row>
    <row r="174" spans="1:46">
      <c r="A174">
        <f t="shared" si="12"/>
        <v>129</v>
      </c>
      <c r="B174" s="6"/>
      <c r="C174" s="54"/>
      <c r="D174" s="15"/>
      <c r="E174" s="54"/>
      <c r="F174" s="15"/>
      <c r="G174" s="54"/>
      <c r="H174" s="15"/>
      <c r="I174" s="54"/>
      <c r="J174" s="15"/>
      <c r="K174" s="54"/>
      <c r="L174" s="15"/>
      <c r="M174" s="54"/>
      <c r="N174" s="15"/>
      <c r="O174" s="54"/>
      <c r="P174" s="15"/>
      <c r="Q174" s="54"/>
      <c r="R174" s="15"/>
      <c r="S174" s="54"/>
      <c r="T174" s="15"/>
      <c r="U174" s="54"/>
      <c r="V174" s="15"/>
      <c r="W174" s="54"/>
      <c r="X174" s="15"/>
      <c r="Y174" s="54"/>
      <c r="Z174" s="15"/>
      <c r="AA174" s="54"/>
      <c r="AB174" s="15"/>
      <c r="AC174" s="54"/>
      <c r="AD174" s="15"/>
      <c r="AE174" s="54"/>
      <c r="AF174" s="15"/>
      <c r="AG174" s="54"/>
      <c r="AH174" s="15"/>
      <c r="AI174" s="54"/>
      <c r="AJ174" s="15"/>
      <c r="AK174" s="54"/>
      <c r="AL174" s="15"/>
      <c r="AM174" s="54"/>
      <c r="AN174" s="15"/>
      <c r="AQ174" s="41">
        <f t="shared" si="13"/>
        <v>0</v>
      </c>
      <c r="AR174" s="39">
        <f t="shared" si="13"/>
        <v>0</v>
      </c>
      <c r="AS174">
        <f t="shared" si="14"/>
        <v>0</v>
      </c>
      <c r="AT174" t="e">
        <f t="shared" si="15"/>
        <v>#DIV/0!</v>
      </c>
    </row>
    <row r="175" spans="1:46">
      <c r="A175">
        <f t="shared" si="12"/>
        <v>130</v>
      </c>
      <c r="B175" s="6"/>
      <c r="C175" s="54"/>
      <c r="D175" s="15"/>
      <c r="E175" s="54"/>
      <c r="F175" s="15"/>
      <c r="G175" s="54"/>
      <c r="H175" s="15"/>
      <c r="I175" s="54"/>
      <c r="J175" s="15"/>
      <c r="K175" s="54"/>
      <c r="L175" s="15"/>
      <c r="M175" s="54"/>
      <c r="N175" s="15"/>
      <c r="O175" s="54"/>
      <c r="P175" s="15"/>
      <c r="Q175" s="54"/>
      <c r="R175" s="15"/>
      <c r="S175" s="54"/>
      <c r="T175" s="15"/>
      <c r="U175" s="54"/>
      <c r="V175" s="15"/>
      <c r="W175" s="54"/>
      <c r="X175" s="15"/>
      <c r="Y175" s="54"/>
      <c r="Z175" s="15"/>
      <c r="AA175" s="54"/>
      <c r="AB175" s="15"/>
      <c r="AC175" s="54"/>
      <c r="AD175" s="15"/>
      <c r="AE175" s="54"/>
      <c r="AF175" s="15"/>
      <c r="AG175" s="54"/>
      <c r="AH175" s="15"/>
      <c r="AI175" s="54"/>
      <c r="AJ175" s="15"/>
      <c r="AK175" s="54"/>
      <c r="AL175" s="15"/>
      <c r="AM175" s="54"/>
      <c r="AN175" s="15"/>
      <c r="AQ175" s="41">
        <f t="shared" si="13"/>
        <v>0</v>
      </c>
      <c r="AR175" s="39">
        <f t="shared" si="13"/>
        <v>0</v>
      </c>
      <c r="AS175">
        <f t="shared" si="14"/>
        <v>0</v>
      </c>
      <c r="AT175" t="e">
        <f t="shared" si="15"/>
        <v>#DIV/0!</v>
      </c>
    </row>
    <row r="176" spans="1:46">
      <c r="A176">
        <f t="shared" ref="A176:A200" si="16">+A175+1</f>
        <v>131</v>
      </c>
      <c r="B176" s="6"/>
      <c r="C176" s="54"/>
      <c r="D176" s="15"/>
      <c r="E176" s="54"/>
      <c r="F176" s="15"/>
      <c r="G176" s="54"/>
      <c r="H176" s="15"/>
      <c r="I176" s="54"/>
      <c r="J176" s="15"/>
      <c r="K176" s="54"/>
      <c r="L176" s="15"/>
      <c r="M176" s="54"/>
      <c r="N176" s="15"/>
      <c r="O176" s="54"/>
      <c r="P176" s="15"/>
      <c r="Q176" s="54"/>
      <c r="R176" s="15"/>
      <c r="S176" s="54"/>
      <c r="T176" s="15"/>
      <c r="U176" s="54"/>
      <c r="V176" s="15"/>
      <c r="W176" s="54"/>
      <c r="X176" s="15"/>
      <c r="Y176" s="54"/>
      <c r="Z176" s="15"/>
      <c r="AA176" s="54"/>
      <c r="AB176" s="15"/>
      <c r="AC176" s="54"/>
      <c r="AD176" s="15"/>
      <c r="AE176" s="54"/>
      <c r="AF176" s="15"/>
      <c r="AG176" s="54"/>
      <c r="AH176" s="15"/>
      <c r="AI176" s="54"/>
      <c r="AJ176" s="15"/>
      <c r="AK176" s="54"/>
      <c r="AL176" s="15"/>
      <c r="AM176" s="54"/>
      <c r="AN176" s="15"/>
      <c r="AQ176" s="41">
        <f t="shared" si="13"/>
        <v>0</v>
      </c>
      <c r="AR176" s="39">
        <f t="shared" si="13"/>
        <v>0</v>
      </c>
      <c r="AS176">
        <f t="shared" si="14"/>
        <v>0</v>
      </c>
      <c r="AT176" t="e">
        <f t="shared" si="15"/>
        <v>#DIV/0!</v>
      </c>
    </row>
    <row r="177" spans="1:46">
      <c r="A177">
        <f t="shared" si="16"/>
        <v>132</v>
      </c>
      <c r="B177" s="6"/>
      <c r="C177" s="54"/>
      <c r="D177" s="15"/>
      <c r="E177" s="54"/>
      <c r="F177" s="15"/>
      <c r="G177" s="54"/>
      <c r="H177" s="15"/>
      <c r="I177" s="54"/>
      <c r="J177" s="15"/>
      <c r="K177" s="54"/>
      <c r="L177" s="15"/>
      <c r="M177" s="54"/>
      <c r="N177" s="15"/>
      <c r="O177" s="54"/>
      <c r="P177" s="15"/>
      <c r="Q177" s="54"/>
      <c r="R177" s="15"/>
      <c r="S177" s="54"/>
      <c r="T177" s="15"/>
      <c r="U177" s="54"/>
      <c r="V177" s="15"/>
      <c r="W177" s="54"/>
      <c r="X177" s="15"/>
      <c r="Y177" s="54"/>
      <c r="Z177" s="15"/>
      <c r="AA177" s="54"/>
      <c r="AB177" s="15"/>
      <c r="AC177" s="54"/>
      <c r="AD177" s="15"/>
      <c r="AE177" s="54"/>
      <c r="AF177" s="15"/>
      <c r="AG177" s="54"/>
      <c r="AH177" s="15"/>
      <c r="AI177" s="54"/>
      <c r="AJ177" s="15"/>
      <c r="AK177" s="54"/>
      <c r="AL177" s="15"/>
      <c r="AM177" s="54"/>
      <c r="AN177" s="15"/>
      <c r="AQ177" s="41">
        <f t="shared" si="13"/>
        <v>0</v>
      </c>
      <c r="AR177" s="39">
        <f t="shared" si="13"/>
        <v>0</v>
      </c>
      <c r="AS177">
        <f t="shared" si="14"/>
        <v>0</v>
      </c>
      <c r="AT177" t="e">
        <f t="shared" si="15"/>
        <v>#DIV/0!</v>
      </c>
    </row>
    <row r="178" spans="1:46">
      <c r="A178">
        <f t="shared" si="16"/>
        <v>133</v>
      </c>
      <c r="B178" s="6"/>
      <c r="C178" s="54"/>
      <c r="D178" s="15"/>
      <c r="E178" s="54"/>
      <c r="F178" s="15"/>
      <c r="G178" s="54"/>
      <c r="H178" s="15"/>
      <c r="I178" s="54"/>
      <c r="J178" s="15"/>
      <c r="K178" s="54"/>
      <c r="L178" s="15"/>
      <c r="M178" s="54"/>
      <c r="N178" s="15"/>
      <c r="O178" s="54"/>
      <c r="P178" s="15"/>
      <c r="Q178" s="54"/>
      <c r="R178" s="15"/>
      <c r="S178" s="54"/>
      <c r="T178" s="15"/>
      <c r="U178" s="54"/>
      <c r="V178" s="15"/>
      <c r="W178" s="54"/>
      <c r="X178" s="15"/>
      <c r="Y178" s="54"/>
      <c r="Z178" s="15"/>
      <c r="AA178" s="54"/>
      <c r="AB178" s="15"/>
      <c r="AC178" s="54"/>
      <c r="AD178" s="15"/>
      <c r="AE178" s="54"/>
      <c r="AF178" s="15"/>
      <c r="AG178" s="54"/>
      <c r="AH178" s="15"/>
      <c r="AI178" s="54"/>
      <c r="AJ178" s="15"/>
      <c r="AK178" s="54"/>
      <c r="AL178" s="15"/>
      <c r="AM178" s="54"/>
      <c r="AN178" s="15"/>
      <c r="AQ178" s="41">
        <f t="shared" si="13"/>
        <v>0</v>
      </c>
      <c r="AR178" s="39">
        <f t="shared" si="13"/>
        <v>0</v>
      </c>
      <c r="AS178">
        <f t="shared" si="14"/>
        <v>0</v>
      </c>
      <c r="AT178" t="e">
        <f t="shared" si="15"/>
        <v>#DIV/0!</v>
      </c>
    </row>
    <row r="179" spans="1:46">
      <c r="A179">
        <f t="shared" si="16"/>
        <v>134</v>
      </c>
      <c r="B179" s="6"/>
      <c r="C179" s="54"/>
      <c r="D179" s="15"/>
      <c r="E179" s="54"/>
      <c r="F179" s="15"/>
      <c r="G179" s="54"/>
      <c r="H179" s="15"/>
      <c r="I179" s="54"/>
      <c r="J179" s="15"/>
      <c r="K179" s="54"/>
      <c r="L179" s="15"/>
      <c r="M179" s="54"/>
      <c r="N179" s="15"/>
      <c r="O179" s="54"/>
      <c r="P179" s="15"/>
      <c r="Q179" s="54"/>
      <c r="R179" s="15"/>
      <c r="S179" s="54"/>
      <c r="T179" s="15"/>
      <c r="U179" s="54"/>
      <c r="V179" s="15"/>
      <c r="W179" s="54"/>
      <c r="X179" s="15"/>
      <c r="Y179" s="54"/>
      <c r="Z179" s="15"/>
      <c r="AA179" s="54"/>
      <c r="AB179" s="15"/>
      <c r="AC179" s="54"/>
      <c r="AD179" s="15"/>
      <c r="AE179" s="54"/>
      <c r="AF179" s="15"/>
      <c r="AG179" s="54"/>
      <c r="AH179" s="15"/>
      <c r="AI179" s="54"/>
      <c r="AJ179" s="15"/>
      <c r="AK179" s="54"/>
      <c r="AL179" s="15"/>
      <c r="AM179" s="54"/>
      <c r="AN179" s="15"/>
      <c r="AQ179" s="41">
        <f t="shared" ref="AQ179:AR200" si="17">+C179+E179+G179+I179++K179++M179+O179+Q179+S179+U179+W179+AK179+AM179+Y179+AC179+AE179+AG179+AI179+AA179</f>
        <v>0</v>
      </c>
      <c r="AR179" s="39">
        <f t="shared" si="17"/>
        <v>0</v>
      </c>
      <c r="AS179">
        <f t="shared" si="14"/>
        <v>0</v>
      </c>
      <c r="AT179" t="e">
        <f t="shared" si="15"/>
        <v>#DIV/0!</v>
      </c>
    </row>
    <row r="180" spans="1:46">
      <c r="A180">
        <f t="shared" si="16"/>
        <v>135</v>
      </c>
      <c r="B180" s="6"/>
      <c r="C180" s="54"/>
      <c r="D180" s="15"/>
      <c r="E180" s="54"/>
      <c r="F180" s="15"/>
      <c r="G180" s="54"/>
      <c r="H180" s="15"/>
      <c r="I180" s="54"/>
      <c r="J180" s="15"/>
      <c r="K180" s="54"/>
      <c r="L180" s="15"/>
      <c r="M180" s="54"/>
      <c r="N180" s="15"/>
      <c r="O180" s="54"/>
      <c r="P180" s="15"/>
      <c r="Q180" s="54"/>
      <c r="R180" s="15"/>
      <c r="S180" s="54"/>
      <c r="T180" s="15"/>
      <c r="U180" s="54"/>
      <c r="V180" s="15"/>
      <c r="W180" s="54"/>
      <c r="X180" s="15"/>
      <c r="Y180" s="54"/>
      <c r="Z180" s="15"/>
      <c r="AA180" s="54"/>
      <c r="AB180" s="15"/>
      <c r="AC180" s="54"/>
      <c r="AD180" s="15"/>
      <c r="AE180" s="54"/>
      <c r="AF180" s="15"/>
      <c r="AG180" s="54"/>
      <c r="AH180" s="15"/>
      <c r="AI180" s="54"/>
      <c r="AJ180" s="15"/>
      <c r="AK180" s="54"/>
      <c r="AL180" s="15"/>
      <c r="AM180" s="54"/>
      <c r="AN180" s="15"/>
      <c r="AQ180" s="41">
        <f t="shared" si="17"/>
        <v>0</v>
      </c>
      <c r="AR180" s="39">
        <f t="shared" si="17"/>
        <v>0</v>
      </c>
      <c r="AS180">
        <f t="shared" si="14"/>
        <v>0</v>
      </c>
      <c r="AT180" t="e">
        <f t="shared" si="15"/>
        <v>#DIV/0!</v>
      </c>
    </row>
    <row r="181" spans="1:46">
      <c r="A181">
        <f t="shared" si="16"/>
        <v>136</v>
      </c>
      <c r="B181" s="6"/>
      <c r="C181" s="54"/>
      <c r="D181" s="15"/>
      <c r="E181" s="54"/>
      <c r="F181" s="15"/>
      <c r="G181" s="54"/>
      <c r="H181" s="15"/>
      <c r="I181" s="54"/>
      <c r="J181" s="15"/>
      <c r="K181" s="54"/>
      <c r="L181" s="15"/>
      <c r="M181" s="54"/>
      <c r="N181" s="15"/>
      <c r="O181" s="54"/>
      <c r="P181" s="15"/>
      <c r="Q181" s="54"/>
      <c r="R181" s="15"/>
      <c r="S181" s="54"/>
      <c r="T181" s="15"/>
      <c r="U181" s="54"/>
      <c r="V181" s="15"/>
      <c r="W181" s="54"/>
      <c r="X181" s="15"/>
      <c r="Y181" s="54"/>
      <c r="Z181" s="15"/>
      <c r="AA181" s="54"/>
      <c r="AB181" s="15"/>
      <c r="AC181" s="54"/>
      <c r="AD181" s="15"/>
      <c r="AE181" s="54"/>
      <c r="AF181" s="15"/>
      <c r="AG181" s="54"/>
      <c r="AH181" s="15"/>
      <c r="AI181" s="54"/>
      <c r="AJ181" s="15"/>
      <c r="AK181" s="54"/>
      <c r="AL181" s="15"/>
      <c r="AM181" s="54"/>
      <c r="AN181" s="15"/>
      <c r="AQ181" s="41">
        <f t="shared" si="17"/>
        <v>0</v>
      </c>
      <c r="AR181" s="39">
        <f t="shared" si="17"/>
        <v>0</v>
      </c>
      <c r="AS181">
        <f t="shared" si="14"/>
        <v>0</v>
      </c>
      <c r="AT181" t="e">
        <f t="shared" si="15"/>
        <v>#DIV/0!</v>
      </c>
    </row>
    <row r="182" spans="1:46">
      <c r="A182">
        <f t="shared" si="16"/>
        <v>137</v>
      </c>
      <c r="B182" s="6"/>
      <c r="C182" s="54"/>
      <c r="D182" s="15"/>
      <c r="E182" s="54"/>
      <c r="F182" s="15"/>
      <c r="G182" s="54"/>
      <c r="H182" s="15"/>
      <c r="I182" s="54"/>
      <c r="J182" s="15"/>
      <c r="K182" s="54"/>
      <c r="L182" s="15"/>
      <c r="M182" s="54"/>
      <c r="N182" s="15"/>
      <c r="O182" s="54"/>
      <c r="P182" s="15"/>
      <c r="Q182" s="54"/>
      <c r="R182" s="15"/>
      <c r="S182" s="54"/>
      <c r="T182" s="15"/>
      <c r="U182" s="54"/>
      <c r="V182" s="15"/>
      <c r="W182" s="54"/>
      <c r="X182" s="15"/>
      <c r="Y182" s="54"/>
      <c r="Z182" s="15"/>
      <c r="AA182" s="54"/>
      <c r="AB182" s="15"/>
      <c r="AC182" s="54"/>
      <c r="AD182" s="15"/>
      <c r="AE182" s="54"/>
      <c r="AF182" s="15"/>
      <c r="AG182" s="54"/>
      <c r="AH182" s="15"/>
      <c r="AI182" s="54"/>
      <c r="AJ182" s="15"/>
      <c r="AK182" s="54"/>
      <c r="AL182" s="15"/>
      <c r="AM182" s="54"/>
      <c r="AN182" s="15"/>
      <c r="AQ182" s="41">
        <f t="shared" si="17"/>
        <v>0</v>
      </c>
      <c r="AR182" s="39">
        <f t="shared" si="17"/>
        <v>0</v>
      </c>
      <c r="AS182">
        <f t="shared" si="14"/>
        <v>0</v>
      </c>
      <c r="AT182" t="e">
        <f t="shared" si="15"/>
        <v>#DIV/0!</v>
      </c>
    </row>
    <row r="183" spans="1:46">
      <c r="A183">
        <f t="shared" si="16"/>
        <v>138</v>
      </c>
      <c r="B183" s="6"/>
      <c r="C183" s="54"/>
      <c r="D183" s="15"/>
      <c r="E183" s="54"/>
      <c r="F183" s="15"/>
      <c r="G183" s="54"/>
      <c r="H183" s="15"/>
      <c r="I183" s="54"/>
      <c r="J183" s="15"/>
      <c r="K183" s="54"/>
      <c r="L183" s="15"/>
      <c r="M183" s="54"/>
      <c r="N183" s="15"/>
      <c r="O183" s="54"/>
      <c r="P183" s="15"/>
      <c r="Q183" s="54"/>
      <c r="R183" s="15"/>
      <c r="S183" s="54"/>
      <c r="T183" s="15"/>
      <c r="U183" s="54"/>
      <c r="V183" s="15"/>
      <c r="W183" s="54"/>
      <c r="X183" s="15"/>
      <c r="Y183" s="54"/>
      <c r="Z183" s="15"/>
      <c r="AA183" s="54"/>
      <c r="AB183" s="15"/>
      <c r="AC183" s="54"/>
      <c r="AD183" s="15"/>
      <c r="AE183" s="54"/>
      <c r="AF183" s="15"/>
      <c r="AG183" s="54"/>
      <c r="AH183" s="15"/>
      <c r="AI183" s="54"/>
      <c r="AJ183" s="15"/>
      <c r="AK183" s="54"/>
      <c r="AL183" s="15"/>
      <c r="AM183" s="54"/>
      <c r="AN183" s="15"/>
      <c r="AQ183" s="41">
        <f t="shared" si="17"/>
        <v>0</v>
      </c>
      <c r="AR183" s="39">
        <f t="shared" si="17"/>
        <v>0</v>
      </c>
      <c r="AS183">
        <f t="shared" si="14"/>
        <v>0</v>
      </c>
      <c r="AT183" t="e">
        <f t="shared" si="15"/>
        <v>#DIV/0!</v>
      </c>
    </row>
    <row r="184" spans="1:46">
      <c r="A184">
        <f t="shared" si="16"/>
        <v>139</v>
      </c>
      <c r="B184" s="6"/>
      <c r="C184" s="54"/>
      <c r="D184" s="15"/>
      <c r="E184" s="54"/>
      <c r="F184" s="15"/>
      <c r="G184" s="54"/>
      <c r="H184" s="15"/>
      <c r="I184" s="54"/>
      <c r="J184" s="15"/>
      <c r="K184" s="54"/>
      <c r="L184" s="15"/>
      <c r="M184" s="54"/>
      <c r="N184" s="15"/>
      <c r="O184" s="54"/>
      <c r="P184" s="15"/>
      <c r="Q184" s="54"/>
      <c r="R184" s="15"/>
      <c r="S184" s="54"/>
      <c r="T184" s="15"/>
      <c r="U184" s="54"/>
      <c r="V184" s="15"/>
      <c r="W184" s="54"/>
      <c r="X184" s="15"/>
      <c r="Y184" s="54"/>
      <c r="Z184" s="15"/>
      <c r="AA184" s="54"/>
      <c r="AB184" s="15"/>
      <c r="AC184" s="54"/>
      <c r="AD184" s="15"/>
      <c r="AE184" s="54"/>
      <c r="AF184" s="15"/>
      <c r="AG184" s="54"/>
      <c r="AH184" s="15"/>
      <c r="AI184" s="54"/>
      <c r="AJ184" s="15"/>
      <c r="AK184" s="54"/>
      <c r="AL184" s="15"/>
      <c r="AM184" s="54"/>
      <c r="AN184" s="15"/>
      <c r="AQ184" s="41">
        <f t="shared" si="17"/>
        <v>0</v>
      </c>
      <c r="AR184" s="39">
        <f t="shared" si="17"/>
        <v>0</v>
      </c>
      <c r="AS184">
        <f t="shared" si="14"/>
        <v>0</v>
      </c>
      <c r="AT184" t="e">
        <f t="shared" si="15"/>
        <v>#DIV/0!</v>
      </c>
    </row>
    <row r="185" spans="1:46">
      <c r="A185">
        <f t="shared" si="16"/>
        <v>140</v>
      </c>
      <c r="B185" s="6"/>
      <c r="C185" s="54"/>
      <c r="D185" s="15"/>
      <c r="E185" s="54"/>
      <c r="F185" s="15"/>
      <c r="G185" s="54"/>
      <c r="H185" s="15"/>
      <c r="I185" s="54"/>
      <c r="J185" s="15"/>
      <c r="K185" s="54"/>
      <c r="L185" s="15"/>
      <c r="M185" s="54"/>
      <c r="N185" s="15"/>
      <c r="O185" s="54"/>
      <c r="P185" s="15"/>
      <c r="Q185" s="54"/>
      <c r="R185" s="15"/>
      <c r="S185" s="54"/>
      <c r="T185" s="15"/>
      <c r="U185" s="54"/>
      <c r="V185" s="15"/>
      <c r="W185" s="54"/>
      <c r="X185" s="15"/>
      <c r="Y185" s="54"/>
      <c r="Z185" s="15"/>
      <c r="AA185" s="54"/>
      <c r="AB185" s="15"/>
      <c r="AC185" s="54"/>
      <c r="AD185" s="15"/>
      <c r="AE185" s="54"/>
      <c r="AF185" s="15"/>
      <c r="AG185" s="54"/>
      <c r="AH185" s="15"/>
      <c r="AI185" s="54"/>
      <c r="AJ185" s="15"/>
      <c r="AK185" s="54"/>
      <c r="AL185" s="15"/>
      <c r="AM185" s="54"/>
      <c r="AN185" s="15"/>
      <c r="AQ185" s="41">
        <f t="shared" si="17"/>
        <v>0</v>
      </c>
      <c r="AR185" s="39">
        <f t="shared" si="17"/>
        <v>0</v>
      </c>
      <c r="AS185">
        <f t="shared" si="14"/>
        <v>0</v>
      </c>
      <c r="AT185" t="e">
        <f t="shared" si="15"/>
        <v>#DIV/0!</v>
      </c>
    </row>
    <row r="186" spans="1:46">
      <c r="A186">
        <f t="shared" si="16"/>
        <v>141</v>
      </c>
      <c r="B186" s="6"/>
      <c r="C186" s="54"/>
      <c r="D186" s="15"/>
      <c r="E186" s="54"/>
      <c r="F186" s="15"/>
      <c r="G186" s="54"/>
      <c r="H186" s="15"/>
      <c r="I186" s="54"/>
      <c r="J186" s="15"/>
      <c r="K186" s="54"/>
      <c r="L186" s="15"/>
      <c r="M186" s="54"/>
      <c r="N186" s="15"/>
      <c r="O186" s="54"/>
      <c r="P186" s="15"/>
      <c r="Q186" s="54"/>
      <c r="R186" s="15"/>
      <c r="S186" s="54"/>
      <c r="T186" s="15"/>
      <c r="U186" s="54"/>
      <c r="V186" s="15"/>
      <c r="W186" s="54"/>
      <c r="X186" s="15"/>
      <c r="Y186" s="54"/>
      <c r="Z186" s="15"/>
      <c r="AA186" s="54"/>
      <c r="AB186" s="15"/>
      <c r="AC186" s="54"/>
      <c r="AD186" s="15"/>
      <c r="AE186" s="54"/>
      <c r="AF186" s="15"/>
      <c r="AG186" s="54"/>
      <c r="AH186" s="15"/>
      <c r="AI186" s="54"/>
      <c r="AJ186" s="15"/>
      <c r="AK186" s="54"/>
      <c r="AL186" s="15"/>
      <c r="AM186" s="54"/>
      <c r="AN186" s="15"/>
      <c r="AQ186" s="41">
        <f t="shared" si="17"/>
        <v>0</v>
      </c>
      <c r="AR186" s="39">
        <f t="shared" si="17"/>
        <v>0</v>
      </c>
      <c r="AS186">
        <f t="shared" si="14"/>
        <v>0</v>
      </c>
      <c r="AT186" t="e">
        <f t="shared" si="15"/>
        <v>#DIV/0!</v>
      </c>
    </row>
    <row r="187" spans="1:46">
      <c r="A187">
        <f t="shared" si="16"/>
        <v>142</v>
      </c>
      <c r="B187" s="6"/>
      <c r="C187" s="54"/>
      <c r="D187" s="15"/>
      <c r="E187" s="54"/>
      <c r="F187" s="15"/>
      <c r="G187" s="54"/>
      <c r="H187" s="15"/>
      <c r="I187" s="54"/>
      <c r="J187" s="15"/>
      <c r="K187" s="54"/>
      <c r="L187" s="15"/>
      <c r="M187" s="54"/>
      <c r="N187" s="15"/>
      <c r="O187" s="54"/>
      <c r="P187" s="15"/>
      <c r="Q187" s="54"/>
      <c r="R187" s="15"/>
      <c r="S187" s="54"/>
      <c r="T187" s="15"/>
      <c r="U187" s="54"/>
      <c r="V187" s="15"/>
      <c r="W187" s="54"/>
      <c r="X187" s="15"/>
      <c r="Y187" s="54"/>
      <c r="Z187" s="15"/>
      <c r="AA187" s="54"/>
      <c r="AB187" s="15"/>
      <c r="AC187" s="54"/>
      <c r="AD187" s="15"/>
      <c r="AE187" s="54"/>
      <c r="AF187" s="15"/>
      <c r="AG187" s="54"/>
      <c r="AH187" s="15"/>
      <c r="AI187" s="54"/>
      <c r="AJ187" s="15"/>
      <c r="AK187" s="54"/>
      <c r="AL187" s="15"/>
      <c r="AM187" s="54"/>
      <c r="AN187" s="15"/>
      <c r="AQ187" s="41">
        <f t="shared" si="17"/>
        <v>0</v>
      </c>
      <c r="AR187" s="39">
        <f t="shared" si="17"/>
        <v>0</v>
      </c>
      <c r="AS187">
        <f t="shared" si="14"/>
        <v>0</v>
      </c>
      <c r="AT187" t="e">
        <f t="shared" si="15"/>
        <v>#DIV/0!</v>
      </c>
    </row>
    <row r="188" spans="1:46">
      <c r="A188">
        <f t="shared" si="16"/>
        <v>143</v>
      </c>
      <c r="B188" s="6"/>
      <c r="C188" s="54"/>
      <c r="D188" s="15"/>
      <c r="E188" s="54"/>
      <c r="F188" s="15"/>
      <c r="G188" s="54"/>
      <c r="H188" s="15"/>
      <c r="I188" s="54"/>
      <c r="J188" s="15"/>
      <c r="K188" s="54"/>
      <c r="L188" s="15"/>
      <c r="M188" s="54"/>
      <c r="N188" s="15"/>
      <c r="O188" s="54"/>
      <c r="P188" s="15"/>
      <c r="Q188" s="54"/>
      <c r="R188" s="15"/>
      <c r="S188" s="54"/>
      <c r="T188" s="15"/>
      <c r="U188" s="54"/>
      <c r="V188" s="15"/>
      <c r="W188" s="54"/>
      <c r="X188" s="15"/>
      <c r="Y188" s="54"/>
      <c r="Z188" s="15"/>
      <c r="AA188" s="54"/>
      <c r="AB188" s="15"/>
      <c r="AC188" s="54"/>
      <c r="AD188" s="15"/>
      <c r="AE188" s="54"/>
      <c r="AF188" s="15"/>
      <c r="AG188" s="54"/>
      <c r="AH188" s="15"/>
      <c r="AI188" s="54"/>
      <c r="AJ188" s="15"/>
      <c r="AK188" s="54"/>
      <c r="AL188" s="15"/>
      <c r="AM188" s="54"/>
      <c r="AN188" s="15"/>
      <c r="AQ188" s="41">
        <f t="shared" si="17"/>
        <v>0</v>
      </c>
      <c r="AR188" s="39">
        <f t="shared" si="17"/>
        <v>0</v>
      </c>
      <c r="AS188">
        <f t="shared" si="14"/>
        <v>0</v>
      </c>
      <c r="AT188" t="e">
        <f t="shared" si="15"/>
        <v>#DIV/0!</v>
      </c>
    </row>
    <row r="189" spans="1:46">
      <c r="A189">
        <f t="shared" si="16"/>
        <v>144</v>
      </c>
      <c r="B189" s="6"/>
      <c r="C189" s="54"/>
      <c r="D189" s="15"/>
      <c r="E189" s="54"/>
      <c r="F189" s="15"/>
      <c r="G189" s="54"/>
      <c r="H189" s="15"/>
      <c r="I189" s="54"/>
      <c r="J189" s="15"/>
      <c r="K189" s="54"/>
      <c r="L189" s="15"/>
      <c r="M189" s="54"/>
      <c r="N189" s="15"/>
      <c r="O189" s="54"/>
      <c r="P189" s="15"/>
      <c r="Q189" s="54"/>
      <c r="R189" s="15"/>
      <c r="S189" s="54"/>
      <c r="T189" s="15"/>
      <c r="U189" s="54"/>
      <c r="V189" s="15"/>
      <c r="W189" s="54"/>
      <c r="X189" s="15"/>
      <c r="Y189" s="54"/>
      <c r="Z189" s="15"/>
      <c r="AA189" s="54"/>
      <c r="AB189" s="15"/>
      <c r="AC189" s="54"/>
      <c r="AD189" s="15"/>
      <c r="AE189" s="54"/>
      <c r="AF189" s="15"/>
      <c r="AG189" s="54"/>
      <c r="AH189" s="15"/>
      <c r="AI189" s="54"/>
      <c r="AJ189" s="15"/>
      <c r="AK189" s="54"/>
      <c r="AL189" s="15"/>
      <c r="AM189" s="54"/>
      <c r="AN189" s="15"/>
      <c r="AQ189" s="41">
        <f t="shared" si="17"/>
        <v>0</v>
      </c>
      <c r="AR189" s="39">
        <f t="shared" si="17"/>
        <v>0</v>
      </c>
      <c r="AS189">
        <f t="shared" si="14"/>
        <v>0</v>
      </c>
      <c r="AT189" t="e">
        <f t="shared" si="15"/>
        <v>#DIV/0!</v>
      </c>
    </row>
    <row r="190" spans="1:46">
      <c r="A190">
        <f t="shared" si="16"/>
        <v>145</v>
      </c>
      <c r="B190" s="6"/>
      <c r="C190" s="54"/>
      <c r="D190" s="15"/>
      <c r="E190" s="54"/>
      <c r="F190" s="15"/>
      <c r="G190" s="54"/>
      <c r="H190" s="15"/>
      <c r="I190" s="54"/>
      <c r="J190" s="15"/>
      <c r="K190" s="54"/>
      <c r="L190" s="15"/>
      <c r="M190" s="54"/>
      <c r="N190" s="15"/>
      <c r="O190" s="54"/>
      <c r="P190" s="15"/>
      <c r="Q190" s="54"/>
      <c r="R190" s="15"/>
      <c r="S190" s="54"/>
      <c r="T190" s="15"/>
      <c r="U190" s="54"/>
      <c r="V190" s="15"/>
      <c r="W190" s="54"/>
      <c r="X190" s="15"/>
      <c r="Y190" s="54"/>
      <c r="Z190" s="15"/>
      <c r="AA190" s="54"/>
      <c r="AB190" s="15"/>
      <c r="AC190" s="54"/>
      <c r="AD190" s="15"/>
      <c r="AE190" s="54"/>
      <c r="AF190" s="15"/>
      <c r="AG190" s="54"/>
      <c r="AH190" s="15"/>
      <c r="AI190" s="54"/>
      <c r="AJ190" s="15"/>
      <c r="AK190" s="54"/>
      <c r="AL190" s="15"/>
      <c r="AM190" s="54"/>
      <c r="AN190" s="15"/>
      <c r="AQ190" s="41">
        <f t="shared" si="17"/>
        <v>0</v>
      </c>
      <c r="AR190" s="39">
        <f t="shared" si="17"/>
        <v>0</v>
      </c>
      <c r="AS190">
        <f t="shared" si="14"/>
        <v>0</v>
      </c>
      <c r="AT190" t="e">
        <f t="shared" si="15"/>
        <v>#DIV/0!</v>
      </c>
    </row>
    <row r="191" spans="1:46">
      <c r="A191">
        <f t="shared" si="16"/>
        <v>146</v>
      </c>
      <c r="B191" s="6"/>
      <c r="C191" s="54"/>
      <c r="D191" s="15"/>
      <c r="E191" s="54"/>
      <c r="F191" s="15"/>
      <c r="G191" s="54"/>
      <c r="H191" s="15"/>
      <c r="I191" s="54"/>
      <c r="J191" s="15"/>
      <c r="K191" s="54"/>
      <c r="L191" s="15"/>
      <c r="M191" s="54"/>
      <c r="N191" s="15"/>
      <c r="O191" s="54"/>
      <c r="P191" s="15"/>
      <c r="Q191" s="54"/>
      <c r="R191" s="15"/>
      <c r="S191" s="54"/>
      <c r="T191" s="15"/>
      <c r="U191" s="54"/>
      <c r="V191" s="15"/>
      <c r="W191" s="54"/>
      <c r="X191" s="15"/>
      <c r="Y191" s="54"/>
      <c r="Z191" s="15"/>
      <c r="AA191" s="54"/>
      <c r="AB191" s="15"/>
      <c r="AC191" s="54"/>
      <c r="AD191" s="15"/>
      <c r="AE191" s="54"/>
      <c r="AF191" s="15"/>
      <c r="AG191" s="54"/>
      <c r="AH191" s="15"/>
      <c r="AI191" s="54"/>
      <c r="AJ191" s="15"/>
      <c r="AK191" s="54"/>
      <c r="AL191" s="15"/>
      <c r="AM191" s="54"/>
      <c r="AN191" s="15"/>
      <c r="AQ191" s="41">
        <f t="shared" si="17"/>
        <v>0</v>
      </c>
      <c r="AR191" s="39">
        <f t="shared" si="17"/>
        <v>0</v>
      </c>
      <c r="AS191">
        <f t="shared" si="14"/>
        <v>0</v>
      </c>
      <c r="AT191" t="e">
        <f t="shared" si="15"/>
        <v>#DIV/0!</v>
      </c>
    </row>
    <row r="192" spans="1:46">
      <c r="A192">
        <f t="shared" si="16"/>
        <v>147</v>
      </c>
      <c r="B192" s="6"/>
      <c r="C192" s="54"/>
      <c r="D192" s="15"/>
      <c r="E192" s="54"/>
      <c r="F192" s="15"/>
      <c r="G192" s="54"/>
      <c r="H192" s="15"/>
      <c r="I192" s="54"/>
      <c r="J192" s="15"/>
      <c r="K192" s="54"/>
      <c r="L192" s="15"/>
      <c r="M192" s="54"/>
      <c r="N192" s="15"/>
      <c r="O192" s="54"/>
      <c r="P192" s="15"/>
      <c r="Q192" s="54"/>
      <c r="R192" s="15"/>
      <c r="S192" s="54"/>
      <c r="T192" s="15"/>
      <c r="U192" s="54"/>
      <c r="V192" s="15"/>
      <c r="W192" s="54"/>
      <c r="X192" s="15"/>
      <c r="Y192" s="54"/>
      <c r="Z192" s="15"/>
      <c r="AA192" s="54"/>
      <c r="AB192" s="15"/>
      <c r="AC192" s="54"/>
      <c r="AD192" s="15"/>
      <c r="AE192" s="54"/>
      <c r="AF192" s="15"/>
      <c r="AG192" s="54"/>
      <c r="AH192" s="15"/>
      <c r="AI192" s="54"/>
      <c r="AJ192" s="15"/>
      <c r="AK192" s="54"/>
      <c r="AL192" s="15"/>
      <c r="AM192" s="54"/>
      <c r="AN192" s="15"/>
      <c r="AQ192" s="41">
        <f t="shared" si="17"/>
        <v>0</v>
      </c>
      <c r="AR192" s="39">
        <f t="shared" si="17"/>
        <v>0</v>
      </c>
      <c r="AS192">
        <f t="shared" si="14"/>
        <v>0</v>
      </c>
      <c r="AT192" t="e">
        <f t="shared" si="15"/>
        <v>#DIV/0!</v>
      </c>
    </row>
    <row r="193" spans="1:46">
      <c r="A193">
        <f t="shared" si="16"/>
        <v>148</v>
      </c>
      <c r="B193" s="6"/>
      <c r="C193" s="54"/>
      <c r="D193" s="15"/>
      <c r="E193" s="54"/>
      <c r="F193" s="15"/>
      <c r="G193" s="54"/>
      <c r="H193" s="15"/>
      <c r="I193" s="54"/>
      <c r="J193" s="15"/>
      <c r="K193" s="54"/>
      <c r="L193" s="15"/>
      <c r="M193" s="54"/>
      <c r="N193" s="15"/>
      <c r="O193" s="54"/>
      <c r="P193" s="15"/>
      <c r="Q193" s="54"/>
      <c r="R193" s="15"/>
      <c r="S193" s="54"/>
      <c r="T193" s="15"/>
      <c r="U193" s="54"/>
      <c r="V193" s="15"/>
      <c r="W193" s="54"/>
      <c r="X193" s="15"/>
      <c r="Y193" s="54"/>
      <c r="Z193" s="15"/>
      <c r="AA193" s="54"/>
      <c r="AB193" s="15"/>
      <c r="AC193" s="54"/>
      <c r="AD193" s="15"/>
      <c r="AE193" s="54"/>
      <c r="AF193" s="15"/>
      <c r="AG193" s="54"/>
      <c r="AH193" s="15"/>
      <c r="AI193" s="54"/>
      <c r="AJ193" s="15"/>
      <c r="AK193" s="54"/>
      <c r="AL193" s="15"/>
      <c r="AM193" s="54"/>
      <c r="AN193" s="15"/>
      <c r="AQ193" s="41">
        <f t="shared" si="17"/>
        <v>0</v>
      </c>
      <c r="AR193" s="39">
        <f t="shared" si="17"/>
        <v>0</v>
      </c>
      <c r="AS193">
        <f t="shared" si="14"/>
        <v>0</v>
      </c>
      <c r="AT193" t="e">
        <f t="shared" si="15"/>
        <v>#DIV/0!</v>
      </c>
    </row>
    <row r="194" spans="1:46">
      <c r="A194">
        <f t="shared" si="16"/>
        <v>149</v>
      </c>
      <c r="B194" s="6"/>
      <c r="C194" s="54"/>
      <c r="D194" s="15"/>
      <c r="E194" s="54"/>
      <c r="F194" s="15"/>
      <c r="G194" s="54"/>
      <c r="H194" s="15"/>
      <c r="I194" s="54"/>
      <c r="J194" s="15"/>
      <c r="K194" s="54"/>
      <c r="L194" s="15"/>
      <c r="M194" s="54"/>
      <c r="N194" s="15"/>
      <c r="O194" s="54"/>
      <c r="P194" s="15"/>
      <c r="Q194" s="54"/>
      <c r="R194" s="15"/>
      <c r="S194" s="54"/>
      <c r="T194" s="15"/>
      <c r="U194" s="54"/>
      <c r="V194" s="15"/>
      <c r="W194" s="54"/>
      <c r="X194" s="15"/>
      <c r="Y194" s="54"/>
      <c r="Z194" s="15"/>
      <c r="AA194" s="54"/>
      <c r="AB194" s="15"/>
      <c r="AC194" s="54"/>
      <c r="AD194" s="15"/>
      <c r="AE194" s="54"/>
      <c r="AF194" s="15"/>
      <c r="AG194" s="54"/>
      <c r="AH194" s="15"/>
      <c r="AI194" s="54"/>
      <c r="AJ194" s="15"/>
      <c r="AK194" s="54"/>
      <c r="AL194" s="15"/>
      <c r="AM194" s="54"/>
      <c r="AN194" s="15"/>
      <c r="AQ194" s="41">
        <f t="shared" si="17"/>
        <v>0</v>
      </c>
      <c r="AR194" s="39">
        <f t="shared" si="17"/>
        <v>0</v>
      </c>
      <c r="AS194">
        <f t="shared" si="14"/>
        <v>0</v>
      </c>
      <c r="AT194" t="e">
        <f t="shared" si="15"/>
        <v>#DIV/0!</v>
      </c>
    </row>
    <row r="195" spans="1:46">
      <c r="A195">
        <f t="shared" si="16"/>
        <v>150</v>
      </c>
      <c r="B195" s="6"/>
      <c r="C195" s="54"/>
      <c r="D195" s="15"/>
      <c r="E195" s="54"/>
      <c r="F195" s="15"/>
      <c r="G195" s="54"/>
      <c r="H195" s="15"/>
      <c r="I195" s="54"/>
      <c r="J195" s="15"/>
      <c r="K195" s="54"/>
      <c r="L195" s="15"/>
      <c r="M195" s="54"/>
      <c r="N195" s="15"/>
      <c r="O195" s="54"/>
      <c r="P195" s="15"/>
      <c r="Q195" s="54"/>
      <c r="R195" s="15"/>
      <c r="S195" s="54"/>
      <c r="T195" s="15"/>
      <c r="U195" s="54"/>
      <c r="V195" s="15"/>
      <c r="W195" s="54"/>
      <c r="X195" s="15"/>
      <c r="Y195" s="54"/>
      <c r="Z195" s="15"/>
      <c r="AA195" s="54"/>
      <c r="AB195" s="15"/>
      <c r="AC195" s="54"/>
      <c r="AD195" s="15"/>
      <c r="AE195" s="54"/>
      <c r="AF195" s="15"/>
      <c r="AG195" s="54"/>
      <c r="AH195" s="15"/>
      <c r="AI195" s="54"/>
      <c r="AJ195" s="15"/>
      <c r="AK195" s="54"/>
      <c r="AL195" s="15"/>
      <c r="AM195" s="54"/>
      <c r="AN195" s="15"/>
      <c r="AQ195" s="41">
        <f t="shared" si="17"/>
        <v>0</v>
      </c>
      <c r="AR195" s="39">
        <f t="shared" si="17"/>
        <v>0</v>
      </c>
      <c r="AS195">
        <f t="shared" si="14"/>
        <v>0</v>
      </c>
      <c r="AT195" t="e">
        <f t="shared" si="15"/>
        <v>#DIV/0!</v>
      </c>
    </row>
    <row r="196" spans="1:46">
      <c r="A196">
        <f t="shared" si="16"/>
        <v>151</v>
      </c>
      <c r="B196" s="6"/>
      <c r="C196" s="54"/>
      <c r="D196" s="15"/>
      <c r="E196" s="54"/>
      <c r="F196" s="15"/>
      <c r="G196" s="54"/>
      <c r="H196" s="15"/>
      <c r="I196" s="54"/>
      <c r="J196" s="15"/>
      <c r="K196" s="54"/>
      <c r="L196" s="15"/>
      <c r="M196" s="54"/>
      <c r="N196" s="15"/>
      <c r="O196" s="54"/>
      <c r="P196" s="15"/>
      <c r="Q196" s="54"/>
      <c r="R196" s="15"/>
      <c r="S196" s="54"/>
      <c r="T196" s="15"/>
      <c r="U196" s="54"/>
      <c r="V196" s="15"/>
      <c r="W196" s="54"/>
      <c r="X196" s="15"/>
      <c r="Y196" s="54"/>
      <c r="Z196" s="15"/>
      <c r="AA196" s="54"/>
      <c r="AB196" s="15"/>
      <c r="AC196" s="54"/>
      <c r="AD196" s="15"/>
      <c r="AE196" s="54"/>
      <c r="AF196" s="15"/>
      <c r="AG196" s="54"/>
      <c r="AH196" s="15"/>
      <c r="AI196" s="54"/>
      <c r="AJ196" s="15"/>
      <c r="AK196" s="54"/>
      <c r="AL196" s="15"/>
      <c r="AM196" s="54"/>
      <c r="AN196" s="15"/>
      <c r="AQ196" s="41">
        <f t="shared" si="17"/>
        <v>0</v>
      </c>
      <c r="AR196" s="39">
        <f t="shared" si="17"/>
        <v>0</v>
      </c>
      <c r="AS196">
        <f t="shared" si="14"/>
        <v>0</v>
      </c>
      <c r="AT196" t="e">
        <f t="shared" si="15"/>
        <v>#DIV/0!</v>
      </c>
    </row>
    <row r="197" spans="1:46">
      <c r="A197">
        <f t="shared" si="16"/>
        <v>152</v>
      </c>
      <c r="B197" s="6"/>
      <c r="C197" s="54"/>
      <c r="D197" s="15"/>
      <c r="E197" s="54"/>
      <c r="F197" s="15"/>
      <c r="G197" s="54"/>
      <c r="H197" s="15"/>
      <c r="I197" s="54"/>
      <c r="J197" s="15"/>
      <c r="K197" s="54"/>
      <c r="L197" s="15"/>
      <c r="M197" s="54"/>
      <c r="N197" s="15"/>
      <c r="O197" s="54"/>
      <c r="P197" s="15"/>
      <c r="Q197" s="54"/>
      <c r="R197" s="15"/>
      <c r="S197" s="54"/>
      <c r="T197" s="15"/>
      <c r="U197" s="54"/>
      <c r="V197" s="15"/>
      <c r="W197" s="54"/>
      <c r="X197" s="15"/>
      <c r="Y197" s="54"/>
      <c r="Z197" s="15"/>
      <c r="AA197" s="54"/>
      <c r="AB197" s="15"/>
      <c r="AC197" s="54"/>
      <c r="AD197" s="15"/>
      <c r="AE197" s="54"/>
      <c r="AF197" s="15"/>
      <c r="AG197" s="54"/>
      <c r="AH197" s="15"/>
      <c r="AI197" s="54"/>
      <c r="AJ197" s="15"/>
      <c r="AK197" s="54"/>
      <c r="AL197" s="15"/>
      <c r="AM197" s="54"/>
      <c r="AN197" s="15"/>
      <c r="AQ197" s="41">
        <f t="shared" si="17"/>
        <v>0</v>
      </c>
      <c r="AR197" s="39">
        <f t="shared" si="17"/>
        <v>0</v>
      </c>
      <c r="AS197">
        <f>COUNT(C197:AN197)/2</f>
        <v>0</v>
      </c>
      <c r="AT197" t="e">
        <f>+AR197/AS197</f>
        <v>#DIV/0!</v>
      </c>
    </row>
    <row r="198" spans="1:46">
      <c r="A198">
        <f t="shared" si="16"/>
        <v>153</v>
      </c>
      <c r="B198" s="6"/>
      <c r="C198" s="54"/>
      <c r="D198" s="15"/>
      <c r="E198" s="54"/>
      <c r="F198" s="15"/>
      <c r="G198" s="54"/>
      <c r="H198" s="15"/>
      <c r="I198" s="54"/>
      <c r="J198" s="15"/>
      <c r="K198" s="54"/>
      <c r="L198" s="15"/>
      <c r="M198" s="54"/>
      <c r="N198" s="15"/>
      <c r="O198" s="54"/>
      <c r="P198" s="15"/>
      <c r="Q198" s="54"/>
      <c r="R198" s="15"/>
      <c r="S198" s="54"/>
      <c r="T198" s="15"/>
      <c r="U198" s="54"/>
      <c r="V198" s="15"/>
      <c r="W198" s="54"/>
      <c r="X198" s="15"/>
      <c r="Y198" s="54"/>
      <c r="Z198" s="15"/>
      <c r="AA198" s="54"/>
      <c r="AB198" s="15"/>
      <c r="AC198" s="54"/>
      <c r="AD198" s="15"/>
      <c r="AE198" s="54"/>
      <c r="AF198" s="15"/>
      <c r="AG198" s="54"/>
      <c r="AH198" s="15"/>
      <c r="AI198" s="54"/>
      <c r="AJ198" s="15"/>
      <c r="AK198" s="54"/>
      <c r="AL198" s="15"/>
      <c r="AM198" s="54"/>
      <c r="AN198" s="15"/>
      <c r="AQ198" s="41">
        <f t="shared" si="17"/>
        <v>0</v>
      </c>
      <c r="AR198" s="39">
        <f t="shared" si="17"/>
        <v>0</v>
      </c>
      <c r="AS198">
        <f>COUNT(C198:AN198)/2</f>
        <v>0</v>
      </c>
      <c r="AT198" t="e">
        <f>+AR198/AS198</f>
        <v>#DIV/0!</v>
      </c>
    </row>
    <row r="199" spans="1:46">
      <c r="A199">
        <f t="shared" si="16"/>
        <v>154</v>
      </c>
      <c r="B199" s="6"/>
      <c r="C199" s="54"/>
      <c r="D199" s="15"/>
      <c r="E199" s="54"/>
      <c r="F199" s="15"/>
      <c r="G199" s="54"/>
      <c r="H199" s="15"/>
      <c r="I199" s="54"/>
      <c r="J199" s="15"/>
      <c r="K199" s="54"/>
      <c r="L199" s="15"/>
      <c r="M199" s="54"/>
      <c r="N199" s="15"/>
      <c r="O199" s="54"/>
      <c r="P199" s="15"/>
      <c r="Q199" s="54"/>
      <c r="R199" s="15"/>
      <c r="S199" s="54"/>
      <c r="T199" s="15"/>
      <c r="U199" s="54"/>
      <c r="V199" s="15"/>
      <c r="W199" s="54"/>
      <c r="X199" s="15"/>
      <c r="Y199" s="54"/>
      <c r="Z199" s="15"/>
      <c r="AA199" s="54"/>
      <c r="AB199" s="15"/>
      <c r="AC199" s="54"/>
      <c r="AD199" s="15"/>
      <c r="AE199" s="54"/>
      <c r="AF199" s="15"/>
      <c r="AG199" s="54"/>
      <c r="AH199" s="15"/>
      <c r="AI199" s="54"/>
      <c r="AJ199" s="15"/>
      <c r="AK199" s="54"/>
      <c r="AL199" s="15"/>
      <c r="AM199" s="54"/>
      <c r="AN199" s="15"/>
      <c r="AQ199" s="41">
        <f t="shared" si="17"/>
        <v>0</v>
      </c>
      <c r="AR199" s="39">
        <f t="shared" si="17"/>
        <v>0</v>
      </c>
      <c r="AS199">
        <f>COUNT(C199:AN199)/2</f>
        <v>0</v>
      </c>
      <c r="AT199" t="e">
        <f>+AR199/AS199</f>
        <v>#DIV/0!</v>
      </c>
    </row>
    <row r="200" spans="1:46">
      <c r="A200">
        <f t="shared" si="16"/>
        <v>155</v>
      </c>
      <c r="B200" s="6"/>
      <c r="C200" s="54"/>
      <c r="D200" s="15"/>
      <c r="E200" s="54"/>
      <c r="F200" s="15"/>
      <c r="G200" s="54"/>
      <c r="H200" s="15"/>
      <c r="I200" s="54"/>
      <c r="J200" s="15"/>
      <c r="K200" s="54"/>
      <c r="L200" s="15"/>
      <c r="M200" s="54"/>
      <c r="N200" s="15"/>
      <c r="O200" s="54"/>
      <c r="P200" s="15"/>
      <c r="Q200" s="54"/>
      <c r="R200" s="15"/>
      <c r="S200" s="54"/>
      <c r="T200" s="15"/>
      <c r="U200" s="54"/>
      <c r="V200" s="15"/>
      <c r="W200" s="54"/>
      <c r="X200" s="15"/>
      <c r="Y200" s="54"/>
      <c r="Z200" s="15"/>
      <c r="AA200" s="54"/>
      <c r="AB200" s="15"/>
      <c r="AC200" s="54"/>
      <c r="AD200" s="15"/>
      <c r="AE200" s="54"/>
      <c r="AF200" s="15"/>
      <c r="AG200" s="54"/>
      <c r="AH200" s="15"/>
      <c r="AI200" s="54"/>
      <c r="AJ200" s="15"/>
      <c r="AK200" s="54"/>
      <c r="AL200" s="15"/>
      <c r="AM200" s="54"/>
      <c r="AN200" s="15"/>
      <c r="AQ200" s="41">
        <f t="shared" si="17"/>
        <v>0</v>
      </c>
      <c r="AR200" s="39">
        <f t="shared" si="17"/>
        <v>0</v>
      </c>
      <c r="AS200">
        <f>COUNT(C200:AN200)/2</f>
        <v>0</v>
      </c>
      <c r="AT200" t="e">
        <f>+AR200/AS200</f>
        <v>#DIV/0!</v>
      </c>
    </row>
  </sheetData>
  <sortState xmlns:xlrd2="http://schemas.microsoft.com/office/spreadsheetml/2017/richdata2" ref="B5:G23">
    <sortCondition descending="1" ref="G5:G23"/>
    <sortCondition descending="1" ref="F5:F23"/>
    <sortCondition descending="1" ref="E5:E23"/>
  </sortState>
  <mergeCells count="19">
    <mergeCell ref="AM44:AN44"/>
    <mergeCell ref="AA44:AB44"/>
    <mergeCell ref="AC44:AD44"/>
    <mergeCell ref="AE44:AF44"/>
    <mergeCell ref="AG44:AH44"/>
    <mergeCell ref="AI44:AJ44"/>
    <mergeCell ref="AK44:AL44"/>
    <mergeCell ref="Y44:Z44"/>
    <mergeCell ref="C44:D44"/>
    <mergeCell ref="E44:F44"/>
    <mergeCell ref="G44:H44"/>
    <mergeCell ref="I44:J44"/>
    <mergeCell ref="K44:L44"/>
    <mergeCell ref="M44:N44"/>
    <mergeCell ref="O44:P44"/>
    <mergeCell ref="Q44:R44"/>
    <mergeCell ref="S44:T44"/>
    <mergeCell ref="U44:V44"/>
    <mergeCell ref="W44:X4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8"/>
  <dimension ref="A1:AT570"/>
  <sheetViews>
    <sheetView topLeftCell="A2" zoomScaleNormal="100" workbookViewId="0">
      <pane xSplit="6" ySplit="44" topLeftCell="G75" activePane="bottomRight" state="frozen"/>
      <selection activeCell="A2" sqref="A2"/>
      <selection pane="topRight" activeCell="G2" sqref="G2"/>
      <selection pane="bottomLeft" activeCell="A46" sqref="A46"/>
      <selection pane="bottomRight" activeCell="AO79" sqref="AO79:AP79"/>
    </sheetView>
  </sheetViews>
  <sheetFormatPr baseColWidth="10" defaultColWidth="11.5703125" defaultRowHeight="12.75"/>
  <cols>
    <col min="1" max="1" width="4" customWidth="1"/>
    <col min="3" max="3" width="4.7109375" customWidth="1"/>
    <col min="4" max="4" width="5" customWidth="1"/>
    <col min="5" max="40" width="4" customWidth="1"/>
    <col min="43" max="43" width="6.28515625" customWidth="1"/>
    <col min="44" max="44" width="4.140625" customWidth="1"/>
    <col min="45" max="45" width="5" customWidth="1"/>
  </cols>
  <sheetData>
    <row r="1" spans="1:41">
      <c r="A1" s="5" t="s">
        <v>66</v>
      </c>
      <c r="AO1" s="24"/>
    </row>
    <row r="2" spans="1:41">
      <c r="A2" t="s">
        <v>10</v>
      </c>
      <c r="AO2" s="24"/>
    </row>
    <row r="3" spans="1:41" ht="13.5" thickBot="1">
      <c r="A3">
        <f>+GENERAL!B6</f>
        <v>12</v>
      </c>
      <c r="C3" s="41">
        <f>SUM(C5:C21)-B44</f>
        <v>14</v>
      </c>
      <c r="AO3" s="24"/>
    </row>
    <row r="4" spans="1:41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AO4" s="24"/>
    </row>
    <row r="5" spans="1:41" ht="13.5" thickBot="1">
      <c r="A5" s="150">
        <v>1</v>
      </c>
      <c r="B5" s="241" t="s">
        <v>131</v>
      </c>
      <c r="C5" s="47">
        <f>+E$40</f>
        <v>86</v>
      </c>
      <c r="D5" s="48">
        <f>+F$41</f>
        <v>-7</v>
      </c>
      <c r="E5" s="45">
        <f>+F$40</f>
        <v>29</v>
      </c>
      <c r="F5" s="18">
        <f>+E$26</f>
        <v>80</v>
      </c>
      <c r="G5" s="200">
        <f t="shared" ref="G5:G23" si="0">IF(E5&lt;A$3/2,-1,1)*8000+C5*100+D5+E5/100</f>
        <v>16593.29</v>
      </c>
      <c r="AO5" s="24"/>
    </row>
    <row r="6" spans="1:41" ht="13.5" thickBot="1">
      <c r="A6" s="150">
        <v>2</v>
      </c>
      <c r="B6" s="241" t="s">
        <v>1</v>
      </c>
      <c r="C6" s="47">
        <f>+G$40</f>
        <v>15</v>
      </c>
      <c r="D6" s="48">
        <f>+H$41</f>
        <v>26</v>
      </c>
      <c r="E6" s="45">
        <f>+H$40</f>
        <v>33</v>
      </c>
      <c r="F6" s="18">
        <f>+G$26</f>
        <v>40</v>
      </c>
      <c r="G6" s="209">
        <f t="shared" si="0"/>
        <v>9526.33</v>
      </c>
      <c r="AO6" s="24"/>
    </row>
    <row r="7" spans="1:41" ht="13.5" thickBot="1">
      <c r="A7" s="150">
        <v>3</v>
      </c>
      <c r="B7" s="241" t="s">
        <v>142</v>
      </c>
      <c r="C7" s="47">
        <f>+AM$40</f>
        <v>2</v>
      </c>
      <c r="D7" s="48">
        <f>+AN$41</f>
        <v>7</v>
      </c>
      <c r="E7" s="45">
        <f>+AN$40</f>
        <v>6</v>
      </c>
      <c r="F7" s="18">
        <f>+AM$26</f>
        <v>20</v>
      </c>
      <c r="G7" s="200">
        <f t="shared" si="0"/>
        <v>8207.06</v>
      </c>
      <c r="AO7" s="24"/>
    </row>
    <row r="8" spans="1:41" ht="13.5" thickBot="1">
      <c r="A8" s="150">
        <v>4</v>
      </c>
      <c r="B8" s="241" t="s">
        <v>144</v>
      </c>
      <c r="C8" s="47">
        <f>+Y$40</f>
        <v>-9</v>
      </c>
      <c r="D8" s="48">
        <f>+Z$41</f>
        <v>12</v>
      </c>
      <c r="E8" s="45">
        <f>+Z$40</f>
        <v>25</v>
      </c>
      <c r="F8" s="18">
        <f>+Y$26</f>
        <v>10</v>
      </c>
      <c r="G8" s="200">
        <f t="shared" si="0"/>
        <v>7112.25</v>
      </c>
      <c r="AO8" s="24"/>
    </row>
    <row r="9" spans="1:41" ht="13.5" thickBot="1">
      <c r="A9" s="150">
        <v>5</v>
      </c>
      <c r="B9" s="241" t="s">
        <v>143</v>
      </c>
      <c r="C9" s="47">
        <f>+AC$40</f>
        <v>-25</v>
      </c>
      <c r="D9" s="48">
        <f>+AD$41</f>
        <v>-36</v>
      </c>
      <c r="E9" s="45">
        <f>+AD$40</f>
        <v>28</v>
      </c>
      <c r="F9" s="18">
        <f>+AC$26</f>
        <v>5</v>
      </c>
      <c r="G9" s="200">
        <f t="shared" si="0"/>
        <v>5464.28</v>
      </c>
      <c r="AO9" s="24"/>
    </row>
    <row r="10" spans="1:41" ht="13.5" thickBot="1">
      <c r="A10" s="150">
        <v>6</v>
      </c>
      <c r="B10" s="23" t="s">
        <v>132</v>
      </c>
      <c r="C10" s="47">
        <f>+AE$40</f>
        <v>-63</v>
      </c>
      <c r="D10" s="48">
        <f>+AF$41</f>
        <v>8</v>
      </c>
      <c r="E10" s="45">
        <f>+AF$40</f>
        <v>29</v>
      </c>
      <c r="F10" s="18">
        <f>+AE$26</f>
        <v>0</v>
      </c>
      <c r="G10" s="200">
        <f t="shared" si="0"/>
        <v>1708.29</v>
      </c>
      <c r="AO10" s="24"/>
    </row>
    <row r="11" spans="1:41" ht="13.5" thickBot="1">
      <c r="A11" s="150">
        <v>7</v>
      </c>
      <c r="B11" s="241" t="s">
        <v>263</v>
      </c>
      <c r="C11" s="47">
        <f>+I$40</f>
        <v>10</v>
      </c>
      <c r="D11" s="48">
        <f>+J$41</f>
        <v>1</v>
      </c>
      <c r="E11" s="45">
        <f>+J$40</f>
        <v>1</v>
      </c>
      <c r="F11" s="18">
        <f>+I$26</f>
        <v>0</v>
      </c>
      <c r="G11" s="200">
        <f t="shared" si="0"/>
        <v>-6998.99</v>
      </c>
      <c r="AO11" s="24"/>
    </row>
    <row r="12" spans="1:41" ht="13.5" thickBot="1">
      <c r="A12" s="150">
        <v>8</v>
      </c>
      <c r="B12" s="23" t="s">
        <v>9</v>
      </c>
      <c r="C12" s="47">
        <f>+O$40</f>
        <v>8</v>
      </c>
      <c r="D12" s="48">
        <f>+P$41</f>
        <v>1</v>
      </c>
      <c r="E12" s="45">
        <f>+P$40</f>
        <v>2</v>
      </c>
      <c r="F12" s="18">
        <f>+O$26</f>
        <v>0</v>
      </c>
      <c r="G12" s="200">
        <f t="shared" si="0"/>
        <v>-7198.98</v>
      </c>
      <c r="AO12" s="24"/>
    </row>
    <row r="13" spans="1:41" ht="13.5" thickBot="1">
      <c r="A13" s="150">
        <v>9</v>
      </c>
      <c r="B13" s="23" t="s">
        <v>123</v>
      </c>
      <c r="C13" s="47">
        <f>+AK$40</f>
        <v>8</v>
      </c>
      <c r="D13" s="48">
        <f>+AL$41</f>
        <v>1</v>
      </c>
      <c r="E13" s="45">
        <f>+AL$40</f>
        <v>2</v>
      </c>
      <c r="F13" s="18">
        <f>+AK$26</f>
        <v>0</v>
      </c>
      <c r="G13" s="200">
        <f t="shared" si="0"/>
        <v>-7198.98</v>
      </c>
      <c r="AO13" s="24"/>
    </row>
    <row r="14" spans="1:41" ht="13.5" thickBot="1">
      <c r="A14" s="150">
        <v>10</v>
      </c>
      <c r="B14" s="23" t="s">
        <v>94</v>
      </c>
      <c r="C14" s="47">
        <f>+K$40</f>
        <v>6</v>
      </c>
      <c r="D14" s="59">
        <f>+L$41</f>
        <v>4</v>
      </c>
      <c r="E14" s="46">
        <f>+L$40</f>
        <v>5</v>
      </c>
      <c r="F14" s="18">
        <f>+K$26</f>
        <v>0</v>
      </c>
      <c r="G14" s="200">
        <f t="shared" si="0"/>
        <v>-7395.95</v>
      </c>
      <c r="AO14" s="24"/>
    </row>
    <row r="15" spans="1:41" ht="13.5" thickBot="1">
      <c r="A15" s="150">
        <v>11</v>
      </c>
      <c r="B15" s="241" t="s">
        <v>210</v>
      </c>
      <c r="C15" s="47">
        <f>+AA$40</f>
        <v>5</v>
      </c>
      <c r="D15" s="48">
        <f>+AB$41</f>
        <v>-5</v>
      </c>
      <c r="E15" s="45">
        <f>+AB$40</f>
        <v>2</v>
      </c>
      <c r="F15" s="18">
        <f>+AA$26</f>
        <v>0</v>
      </c>
      <c r="G15" s="200">
        <f t="shared" si="0"/>
        <v>-7504.98</v>
      </c>
      <c r="AO15" s="24"/>
    </row>
    <row r="16" spans="1:41" ht="13.5" thickBot="1">
      <c r="A16" s="150">
        <v>12</v>
      </c>
      <c r="B16" s="241" t="s">
        <v>208</v>
      </c>
      <c r="C16" s="47">
        <f>+W$40</f>
        <v>1</v>
      </c>
      <c r="D16" s="48">
        <f>+X$41</f>
        <v>5</v>
      </c>
      <c r="E16" s="45">
        <f>+X$40</f>
        <v>2</v>
      </c>
      <c r="F16" s="18">
        <f>+W$26</f>
        <v>0</v>
      </c>
      <c r="G16" s="200">
        <f t="shared" si="0"/>
        <v>-7894.98</v>
      </c>
      <c r="AO16" s="24"/>
    </row>
    <row r="17" spans="1:41" ht="13.5" thickBot="1">
      <c r="A17" s="150">
        <v>13</v>
      </c>
      <c r="B17" s="23" t="s">
        <v>147</v>
      </c>
      <c r="C17" s="47">
        <f>+AG$40</f>
        <v>0</v>
      </c>
      <c r="D17" s="48">
        <f>+AH$41</f>
        <v>-2</v>
      </c>
      <c r="E17" s="45">
        <f>+AH$40</f>
        <v>1</v>
      </c>
      <c r="F17" s="18">
        <f>+AG$26</f>
        <v>0</v>
      </c>
      <c r="G17" s="200">
        <f t="shared" si="0"/>
        <v>-8001.99</v>
      </c>
      <c r="AO17" s="24"/>
    </row>
    <row r="18" spans="1:41" ht="13.5" thickBot="1">
      <c r="A18" s="150">
        <v>14</v>
      </c>
      <c r="B18" s="23" t="s">
        <v>43</v>
      </c>
      <c r="C18" s="47">
        <f>+Q$40</f>
        <v>-4</v>
      </c>
      <c r="D18" s="48">
        <f>+R$41</f>
        <v>12</v>
      </c>
      <c r="E18" s="45">
        <f>+R$40</f>
        <v>2</v>
      </c>
      <c r="F18" s="18">
        <f>+Q$26</f>
        <v>0</v>
      </c>
      <c r="G18" s="200">
        <f t="shared" si="0"/>
        <v>-8387.98</v>
      </c>
      <c r="AO18" s="24"/>
    </row>
    <row r="19" spans="1:41" ht="13.5" thickBot="1">
      <c r="A19" s="150">
        <v>15</v>
      </c>
      <c r="B19" s="241" t="s">
        <v>62</v>
      </c>
      <c r="C19" s="47">
        <f>+U$40</f>
        <v>-10</v>
      </c>
      <c r="D19" s="48">
        <f>+V$41</f>
        <v>9</v>
      </c>
      <c r="E19" s="45">
        <f>+V$40</f>
        <v>2</v>
      </c>
      <c r="F19" s="18">
        <f>+U$26</f>
        <v>0</v>
      </c>
      <c r="G19" s="200">
        <f t="shared" si="0"/>
        <v>-8990.98</v>
      </c>
      <c r="AO19" s="24"/>
    </row>
    <row r="20" spans="1:41" ht="13.5" thickBot="1">
      <c r="A20" s="150">
        <v>16</v>
      </c>
      <c r="B20" s="241" t="s">
        <v>181</v>
      </c>
      <c r="C20" s="47">
        <f>+S$40</f>
        <v>-10</v>
      </c>
      <c r="D20" s="48">
        <f>+T$41</f>
        <v>-3</v>
      </c>
      <c r="E20" s="45">
        <f>+T$40</f>
        <v>1</v>
      </c>
      <c r="F20" s="18">
        <f>+S$26</f>
        <v>0</v>
      </c>
      <c r="G20" s="200">
        <f t="shared" si="0"/>
        <v>-9002.99</v>
      </c>
      <c r="AO20" s="24"/>
    </row>
    <row r="21" spans="1:41" ht="13.5" thickBot="1">
      <c r="A21" s="150">
        <v>17</v>
      </c>
      <c r="B21" s="23" t="s">
        <v>155</v>
      </c>
      <c r="C21" s="47">
        <f>+AI$40</f>
        <v>-10</v>
      </c>
      <c r="D21" s="48">
        <f>+AJ$41</f>
        <v>-8</v>
      </c>
      <c r="E21" s="45">
        <f>+AJ$40</f>
        <v>3</v>
      </c>
      <c r="F21" s="18">
        <f>+AI$26</f>
        <v>0</v>
      </c>
      <c r="G21" s="200">
        <f t="shared" si="0"/>
        <v>-9007.9699999999993</v>
      </c>
      <c r="AO21" s="24"/>
    </row>
    <row r="22" spans="1:41" ht="13.5" thickBot="1">
      <c r="A22" s="150">
        <v>18</v>
      </c>
      <c r="B22" s="241" t="s">
        <v>158</v>
      </c>
      <c r="C22" s="47">
        <f>+C$40</f>
        <v>-14</v>
      </c>
      <c r="D22" s="48">
        <f>+D$41</f>
        <v>-21</v>
      </c>
      <c r="E22" s="45">
        <f>+D$40</f>
        <v>3</v>
      </c>
      <c r="F22" s="18">
        <f>+C$26</f>
        <v>0</v>
      </c>
      <c r="G22" s="200">
        <f t="shared" si="0"/>
        <v>-9420.9699999999993</v>
      </c>
      <c r="AO22" s="24"/>
    </row>
    <row r="23" spans="1:41" ht="13.5" hidden="1" thickBot="1">
      <c r="A23" s="150">
        <v>19</v>
      </c>
      <c r="B23" s="241" t="s">
        <v>135</v>
      </c>
      <c r="C23" s="47">
        <f>+M$40</f>
        <v>-100000000</v>
      </c>
      <c r="D23" s="48">
        <f>+N$41</f>
        <v>0</v>
      </c>
      <c r="E23" s="45">
        <f>+N$40</f>
        <v>0</v>
      </c>
      <c r="F23" s="18">
        <f>+M$26</f>
        <v>0</v>
      </c>
      <c r="G23" s="200">
        <f t="shared" si="0"/>
        <v>-10000008000</v>
      </c>
      <c r="AO23" s="24"/>
    </row>
    <row r="24" spans="1:41">
      <c r="A24" s="16"/>
      <c r="G24" s="200"/>
      <c r="AO24" s="24"/>
    </row>
    <row r="25" spans="1:41">
      <c r="AO25" s="24"/>
    </row>
    <row r="26" spans="1:41" ht="12.75" hidden="1" customHeight="1">
      <c r="B26" t="s">
        <v>12</v>
      </c>
      <c r="C26">
        <f>+C27*C28</f>
        <v>0</v>
      </c>
      <c r="D26">
        <f t="shared" ref="D26:AN26" si="1">+D27*D28</f>
        <v>3</v>
      </c>
      <c r="E26">
        <f t="shared" si="1"/>
        <v>80</v>
      </c>
      <c r="F26">
        <f t="shared" si="1"/>
        <v>29</v>
      </c>
      <c r="G26">
        <f t="shared" si="1"/>
        <v>40</v>
      </c>
      <c r="H26">
        <f t="shared" si="1"/>
        <v>33</v>
      </c>
      <c r="I26">
        <f t="shared" si="1"/>
        <v>0</v>
      </c>
      <c r="J26">
        <f t="shared" si="1"/>
        <v>1</v>
      </c>
      <c r="K26">
        <f t="shared" si="1"/>
        <v>0</v>
      </c>
      <c r="L26">
        <f t="shared" si="1"/>
        <v>5</v>
      </c>
      <c r="M26">
        <f t="shared" si="1"/>
        <v>0</v>
      </c>
      <c r="N26">
        <f t="shared" si="1"/>
        <v>0</v>
      </c>
      <c r="O26">
        <f t="shared" si="1"/>
        <v>0</v>
      </c>
      <c r="P26">
        <f t="shared" si="1"/>
        <v>2</v>
      </c>
      <c r="Q26">
        <f t="shared" si="1"/>
        <v>0</v>
      </c>
      <c r="R26">
        <f t="shared" si="1"/>
        <v>2</v>
      </c>
      <c r="S26">
        <f t="shared" si="1"/>
        <v>0</v>
      </c>
      <c r="T26">
        <f t="shared" si="1"/>
        <v>1</v>
      </c>
      <c r="U26">
        <f t="shared" si="1"/>
        <v>0</v>
      </c>
      <c r="V26">
        <f t="shared" si="1"/>
        <v>2</v>
      </c>
      <c r="W26">
        <f t="shared" si="1"/>
        <v>0</v>
      </c>
      <c r="X26">
        <f t="shared" si="1"/>
        <v>2</v>
      </c>
      <c r="Y26">
        <f t="shared" si="1"/>
        <v>10</v>
      </c>
      <c r="Z26">
        <f t="shared" si="1"/>
        <v>25</v>
      </c>
      <c r="AA26">
        <f t="shared" ref="AA26:AJ26" si="2">+AA27*AA28</f>
        <v>0</v>
      </c>
      <c r="AB26">
        <f t="shared" si="2"/>
        <v>2</v>
      </c>
      <c r="AC26">
        <f t="shared" si="2"/>
        <v>5</v>
      </c>
      <c r="AD26">
        <f t="shared" si="2"/>
        <v>28</v>
      </c>
      <c r="AE26">
        <f t="shared" si="2"/>
        <v>0</v>
      </c>
      <c r="AF26">
        <f t="shared" si="2"/>
        <v>29</v>
      </c>
      <c r="AG26">
        <f>+AG27*AG28</f>
        <v>0</v>
      </c>
      <c r="AH26">
        <f>+AH27*AH28</f>
        <v>1</v>
      </c>
      <c r="AI26">
        <f t="shared" si="2"/>
        <v>0</v>
      </c>
      <c r="AJ26">
        <f t="shared" si="2"/>
        <v>3</v>
      </c>
      <c r="AK26">
        <f>+AK27*AK28</f>
        <v>0</v>
      </c>
      <c r="AL26">
        <f>+AL27*AL28</f>
        <v>2</v>
      </c>
      <c r="AM26">
        <f t="shared" si="1"/>
        <v>20</v>
      </c>
      <c r="AN26">
        <f t="shared" si="1"/>
        <v>6</v>
      </c>
      <c r="AO26" s="24"/>
    </row>
    <row r="27" spans="1:41" ht="12.75" hidden="1" customHeight="1">
      <c r="C27">
        <f>IF($B39&gt;3,1,0)</f>
        <v>1</v>
      </c>
      <c r="D27">
        <f t="shared" ref="D27:AN27" si="3">IF($B39&gt;3,1,0)</f>
        <v>1</v>
      </c>
      <c r="E27">
        <f t="shared" si="3"/>
        <v>1</v>
      </c>
      <c r="F27">
        <f t="shared" si="3"/>
        <v>1</v>
      </c>
      <c r="G27">
        <f t="shared" si="3"/>
        <v>1</v>
      </c>
      <c r="H27">
        <f t="shared" si="3"/>
        <v>1</v>
      </c>
      <c r="I27">
        <f t="shared" si="3"/>
        <v>1</v>
      </c>
      <c r="J27">
        <f t="shared" si="3"/>
        <v>1</v>
      </c>
      <c r="K27">
        <f t="shared" si="3"/>
        <v>1</v>
      </c>
      <c r="L27">
        <f t="shared" si="3"/>
        <v>1</v>
      </c>
      <c r="M27">
        <f t="shared" si="3"/>
        <v>1</v>
      </c>
      <c r="N27">
        <f t="shared" si="3"/>
        <v>1</v>
      </c>
      <c r="O27">
        <f t="shared" si="3"/>
        <v>1</v>
      </c>
      <c r="P27">
        <f t="shared" si="3"/>
        <v>1</v>
      </c>
      <c r="Q27">
        <f t="shared" si="3"/>
        <v>1</v>
      </c>
      <c r="R27">
        <f t="shared" si="3"/>
        <v>1</v>
      </c>
      <c r="S27">
        <f t="shared" si="3"/>
        <v>1</v>
      </c>
      <c r="T27">
        <f t="shared" si="3"/>
        <v>1</v>
      </c>
      <c r="U27">
        <f t="shared" si="3"/>
        <v>1</v>
      </c>
      <c r="V27">
        <f t="shared" si="3"/>
        <v>1</v>
      </c>
      <c r="W27">
        <f t="shared" si="3"/>
        <v>1</v>
      </c>
      <c r="X27">
        <f t="shared" si="3"/>
        <v>1</v>
      </c>
      <c r="Y27">
        <f t="shared" si="3"/>
        <v>1</v>
      </c>
      <c r="Z27">
        <f t="shared" si="3"/>
        <v>1</v>
      </c>
      <c r="AA27">
        <f t="shared" ref="AA27:AJ27" si="4">IF($B39&gt;3,1,0)</f>
        <v>1</v>
      </c>
      <c r="AB27">
        <f t="shared" si="4"/>
        <v>1</v>
      </c>
      <c r="AC27">
        <f t="shared" si="4"/>
        <v>1</v>
      </c>
      <c r="AD27">
        <f t="shared" si="4"/>
        <v>1</v>
      </c>
      <c r="AE27">
        <f t="shared" si="4"/>
        <v>1</v>
      </c>
      <c r="AF27">
        <f t="shared" si="4"/>
        <v>1</v>
      </c>
      <c r="AG27">
        <f>IF($B39&gt;3,1,0)</f>
        <v>1</v>
      </c>
      <c r="AH27">
        <f>IF($B39&gt;3,1,0)</f>
        <v>1</v>
      </c>
      <c r="AI27">
        <f t="shared" si="4"/>
        <v>1</v>
      </c>
      <c r="AJ27">
        <f t="shared" si="4"/>
        <v>1</v>
      </c>
      <c r="AK27">
        <f>IF($B39&gt;3,1,0)</f>
        <v>1</v>
      </c>
      <c r="AL27">
        <f>IF($B39&gt;3,1,0)</f>
        <v>1</v>
      </c>
      <c r="AM27">
        <f t="shared" si="3"/>
        <v>1</v>
      </c>
      <c r="AN27">
        <f t="shared" si="3"/>
        <v>1</v>
      </c>
      <c r="AO27" s="24"/>
    </row>
    <row r="28" spans="1:41" ht="12.75" hidden="1" customHeight="1">
      <c r="C28">
        <f>MAX(C29:C33)</f>
        <v>0</v>
      </c>
      <c r="D28">
        <f>+D40</f>
        <v>3</v>
      </c>
      <c r="E28">
        <f>MAX(E29:E33)</f>
        <v>80</v>
      </c>
      <c r="F28">
        <f>+F40</f>
        <v>29</v>
      </c>
      <c r="G28">
        <f>MAX(G29:G33)</f>
        <v>40</v>
      </c>
      <c r="H28">
        <f>+H40</f>
        <v>33</v>
      </c>
      <c r="I28">
        <f>MAX(I29:I33)</f>
        <v>0</v>
      </c>
      <c r="J28">
        <f>+J40</f>
        <v>1</v>
      </c>
      <c r="K28">
        <f>MAX(K29:K33)</f>
        <v>0</v>
      </c>
      <c r="L28">
        <f>+L40</f>
        <v>5</v>
      </c>
      <c r="M28">
        <f>MAX(M29:M33)</f>
        <v>0</v>
      </c>
      <c r="N28">
        <f>+N40</f>
        <v>0</v>
      </c>
      <c r="O28">
        <f>MAX(O29:O33)</f>
        <v>0</v>
      </c>
      <c r="P28">
        <f>+P40</f>
        <v>2</v>
      </c>
      <c r="Q28">
        <f>MAX(Q29:Q33)</f>
        <v>0</v>
      </c>
      <c r="R28">
        <f>+R40</f>
        <v>2</v>
      </c>
      <c r="S28">
        <f>MAX(S29:S33)</f>
        <v>0</v>
      </c>
      <c r="T28">
        <f>+T40</f>
        <v>1</v>
      </c>
      <c r="U28">
        <f>MAX(U29:U33)</f>
        <v>0</v>
      </c>
      <c r="V28">
        <f>+V40</f>
        <v>2</v>
      </c>
      <c r="W28">
        <f>MAX(W29:W33)</f>
        <v>0</v>
      </c>
      <c r="X28">
        <f>+X40</f>
        <v>2</v>
      </c>
      <c r="Y28">
        <f>MAX(Y29:Y33)</f>
        <v>10</v>
      </c>
      <c r="Z28">
        <f>+Z40</f>
        <v>25</v>
      </c>
      <c r="AA28">
        <f>MAX(AA29:AA33)</f>
        <v>0</v>
      </c>
      <c r="AB28">
        <f>+AB40</f>
        <v>2</v>
      </c>
      <c r="AC28">
        <f>MAX(AC29:AC33)</f>
        <v>5</v>
      </c>
      <c r="AD28">
        <f>+AD40</f>
        <v>28</v>
      </c>
      <c r="AE28">
        <f>MAX(AE29:AE33)</f>
        <v>0</v>
      </c>
      <c r="AF28">
        <f>+AF40</f>
        <v>29</v>
      </c>
      <c r="AG28">
        <f>MAX(AG29:AG33)</f>
        <v>0</v>
      </c>
      <c r="AH28">
        <f>+AH40</f>
        <v>1</v>
      </c>
      <c r="AI28">
        <f>MAX(AI29:AI33)</f>
        <v>0</v>
      </c>
      <c r="AJ28">
        <f>+AJ40</f>
        <v>3</v>
      </c>
      <c r="AK28">
        <f>MAX(AK29:AK33)</f>
        <v>0</v>
      </c>
      <c r="AL28">
        <f>+AL40</f>
        <v>2</v>
      </c>
      <c r="AM28">
        <f>MAX(AM29:AM33)</f>
        <v>20</v>
      </c>
      <c r="AN28">
        <f>+AN40</f>
        <v>6</v>
      </c>
      <c r="AO28" s="24"/>
    </row>
    <row r="29" spans="1:41" ht="12.75" hidden="1" customHeight="1">
      <c r="C29">
        <f>IF(C$34=5,5,0)</f>
        <v>0</v>
      </c>
      <c r="E29">
        <f>IF(E$34=5,5,0)</f>
        <v>0</v>
      </c>
      <c r="G29">
        <f>IF(G$34=5,5,0)</f>
        <v>0</v>
      </c>
      <c r="I29">
        <f>IF(I$34=5,5,0)</f>
        <v>0</v>
      </c>
      <c r="K29">
        <f>IF(K$34=5,5,0)</f>
        <v>0</v>
      </c>
      <c r="M29">
        <f>IF(M$34=5,5,0)</f>
        <v>0</v>
      </c>
      <c r="O29">
        <f>IF(O$34=5,5,0)</f>
        <v>0</v>
      </c>
      <c r="Q29">
        <f>IF(Q$34=5,5,0)</f>
        <v>0</v>
      </c>
      <c r="S29">
        <f>IF(S$34=5,5,0)</f>
        <v>0</v>
      </c>
      <c r="U29">
        <f>IF(U$34=5,5,0)</f>
        <v>0</v>
      </c>
      <c r="W29">
        <f>IF(W$34=5,5,0)</f>
        <v>0</v>
      </c>
      <c r="Y29">
        <f>IF(Y$34=5,5,0)</f>
        <v>0</v>
      </c>
      <c r="AA29">
        <f>IF(AA$34=5,5,0)</f>
        <v>0</v>
      </c>
      <c r="AC29">
        <f>IF(AC$34=5,5,0)</f>
        <v>5</v>
      </c>
      <c r="AE29">
        <f>IF(AE$34=5,5,0)</f>
        <v>0</v>
      </c>
      <c r="AG29">
        <f>IF(AG$34=5,5,0)</f>
        <v>0</v>
      </c>
      <c r="AI29">
        <f>IF(AI$34=5,5,0)</f>
        <v>0</v>
      </c>
      <c r="AK29">
        <f>IF(AK$34=5,5,0)</f>
        <v>0</v>
      </c>
      <c r="AM29">
        <f>IF(AM$34=5,5,0)</f>
        <v>0</v>
      </c>
      <c r="AO29" s="24"/>
    </row>
    <row r="30" spans="1:41" ht="12.75" hidden="1" customHeight="1">
      <c r="C30">
        <f>IF(C$34=4,10,0)</f>
        <v>0</v>
      </c>
      <c r="E30">
        <f>IF(E$34=4,10,0)</f>
        <v>0</v>
      </c>
      <c r="G30">
        <f>IF(G$34=4,10,0)</f>
        <v>0</v>
      </c>
      <c r="I30">
        <f>IF(I$34=4,10,0)</f>
        <v>0</v>
      </c>
      <c r="K30">
        <f>IF(K$34=4,10,0)</f>
        <v>0</v>
      </c>
      <c r="M30">
        <f>IF(M$34=4,10,0)</f>
        <v>0</v>
      </c>
      <c r="O30">
        <f>IF(O$34=4,10,0)</f>
        <v>0</v>
      </c>
      <c r="Q30">
        <f>IF(Q$34=4,10,0)</f>
        <v>0</v>
      </c>
      <c r="S30">
        <f>IF(S$34=4,10,0)</f>
        <v>0</v>
      </c>
      <c r="U30">
        <f>IF(U$34=4,10,0)</f>
        <v>0</v>
      </c>
      <c r="W30">
        <f>IF(W$34=4,10,0)</f>
        <v>0</v>
      </c>
      <c r="Y30">
        <f>IF(Y$34=4,10,0)</f>
        <v>10</v>
      </c>
      <c r="AA30">
        <f>IF(AA$34=4,10,0)</f>
        <v>0</v>
      </c>
      <c r="AC30">
        <f>IF(AC$34=4,10,0)</f>
        <v>0</v>
      </c>
      <c r="AE30">
        <f>IF(AE$34=4,10,0)</f>
        <v>0</v>
      </c>
      <c r="AG30">
        <f>IF(AG$34=4,10,0)</f>
        <v>0</v>
      </c>
      <c r="AI30">
        <f>IF(AI$34=4,10,0)</f>
        <v>0</v>
      </c>
      <c r="AK30">
        <f>IF(AK$34=4,10,0)</f>
        <v>0</v>
      </c>
      <c r="AM30">
        <f>IF(AM$34=4,10,0)</f>
        <v>0</v>
      </c>
      <c r="AO30" s="24"/>
    </row>
    <row r="31" spans="1:41" ht="12.75" hidden="1" customHeight="1">
      <c r="C31">
        <f>IF(C$34=3,20,0)</f>
        <v>0</v>
      </c>
      <c r="E31">
        <f>IF(E$34=3,20,0)</f>
        <v>0</v>
      </c>
      <c r="G31">
        <f>IF(G$34=3,20,0)</f>
        <v>0</v>
      </c>
      <c r="I31">
        <f>IF(I$34=3,20,0)</f>
        <v>0</v>
      </c>
      <c r="K31">
        <f>IF(K$34=3,20,0)</f>
        <v>0</v>
      </c>
      <c r="M31">
        <f>IF(M$34=3,20,0)</f>
        <v>0</v>
      </c>
      <c r="O31">
        <f>IF(O$34=3,20,0)</f>
        <v>0</v>
      </c>
      <c r="Q31">
        <f>IF(Q$34=3,20,0)</f>
        <v>0</v>
      </c>
      <c r="S31">
        <f>IF(S$34=3,20,0)</f>
        <v>0</v>
      </c>
      <c r="U31">
        <f>IF(U$34=3,20,0)</f>
        <v>0</v>
      </c>
      <c r="W31">
        <f>IF(W$34=3,20,0)</f>
        <v>0</v>
      </c>
      <c r="Y31">
        <f>IF(Y$34=3,20,0)</f>
        <v>0</v>
      </c>
      <c r="AA31">
        <f>IF(AA$34=3,20,0)</f>
        <v>0</v>
      </c>
      <c r="AC31">
        <f>IF(AC$34=3,20,0)</f>
        <v>0</v>
      </c>
      <c r="AE31">
        <f>IF(AE$34=3,20,0)</f>
        <v>0</v>
      </c>
      <c r="AG31">
        <f>IF(AG$34=3,20,0)</f>
        <v>0</v>
      </c>
      <c r="AI31">
        <f>IF(AI$34=3,20,0)</f>
        <v>0</v>
      </c>
      <c r="AK31">
        <f>IF(AK$34=3,20,0)</f>
        <v>0</v>
      </c>
      <c r="AM31">
        <f>IF(AM$34=3,20,0)</f>
        <v>20</v>
      </c>
      <c r="AO31" s="24"/>
    </row>
    <row r="32" spans="1:41" ht="12.75" hidden="1" customHeight="1">
      <c r="C32">
        <f>IF(C$34=2,40,0)</f>
        <v>0</v>
      </c>
      <c r="E32">
        <f>IF(E$34=2,40,0)</f>
        <v>0</v>
      </c>
      <c r="G32">
        <f>IF(G$34=2,40,0)</f>
        <v>40</v>
      </c>
      <c r="I32">
        <f>IF(I$34=2,40,0)</f>
        <v>0</v>
      </c>
      <c r="K32">
        <f>IF(K$34=2,40,0)</f>
        <v>0</v>
      </c>
      <c r="M32">
        <f>IF(M$34=2,40,0)</f>
        <v>0</v>
      </c>
      <c r="O32">
        <f>IF(O$34=2,40,0)</f>
        <v>0</v>
      </c>
      <c r="Q32">
        <f>IF(Q$34=2,40,0)</f>
        <v>0</v>
      </c>
      <c r="S32">
        <f>IF(S$34=2,40,0)</f>
        <v>0</v>
      </c>
      <c r="U32">
        <f>IF(U$34=2,40,0)</f>
        <v>0</v>
      </c>
      <c r="W32">
        <f>IF(W$34=2,40,0)</f>
        <v>0</v>
      </c>
      <c r="Y32">
        <f>IF(Y$34=2,40,0)</f>
        <v>0</v>
      </c>
      <c r="AA32">
        <f>IF(AA$34=2,40,0)</f>
        <v>0</v>
      </c>
      <c r="AC32">
        <f>IF(AC$34=2,40,0)</f>
        <v>0</v>
      </c>
      <c r="AE32">
        <f>IF(AE$34=2,40,0)</f>
        <v>0</v>
      </c>
      <c r="AG32">
        <f>IF(AG$34=2,40,0)</f>
        <v>0</v>
      </c>
      <c r="AI32">
        <f>IF(AI$34=2,40,0)</f>
        <v>0</v>
      </c>
      <c r="AK32">
        <f>IF(AK$34=2,40,0)</f>
        <v>0</v>
      </c>
      <c r="AM32">
        <f>IF(AM$34=2,40,0)</f>
        <v>0</v>
      </c>
      <c r="AO32" s="24"/>
    </row>
    <row r="33" spans="1:46" ht="12.75" hidden="1" customHeight="1">
      <c r="C33">
        <f>IF(C$34=1,80,0)</f>
        <v>0</v>
      </c>
      <c r="E33">
        <f>IF(E$34=1,80,0)</f>
        <v>80</v>
      </c>
      <c r="G33">
        <f>IF(G$34=1,80,0)</f>
        <v>0</v>
      </c>
      <c r="I33">
        <f>IF(I$34=1,80,0)</f>
        <v>0</v>
      </c>
      <c r="K33">
        <f>IF(K$34=1,80,0)</f>
        <v>0</v>
      </c>
      <c r="M33">
        <f>IF(M$34=1,80,0)</f>
        <v>0</v>
      </c>
      <c r="O33">
        <f>IF(O$34=1,80,0)</f>
        <v>0</v>
      </c>
      <c r="Q33">
        <f>IF(Q$34=1,80,0)</f>
        <v>0</v>
      </c>
      <c r="S33">
        <f>IF(S$34=1,80,0)</f>
        <v>0</v>
      </c>
      <c r="U33">
        <f>IF(U$34=1,80,0)</f>
        <v>0</v>
      </c>
      <c r="W33">
        <f>IF(W$34=1,80,0)</f>
        <v>0</v>
      </c>
      <c r="Y33">
        <f>IF(Y$34=1,80,0)</f>
        <v>0</v>
      </c>
      <c r="AA33">
        <f>IF(AA$34=1,80,0)</f>
        <v>0</v>
      </c>
      <c r="AC33">
        <f>IF(AC$34=1,80,0)</f>
        <v>0</v>
      </c>
      <c r="AE33">
        <f>IF(AE$34=1,80,0)</f>
        <v>0</v>
      </c>
      <c r="AG33">
        <f>IF(AG$34=1,80,0)</f>
        <v>0</v>
      </c>
      <c r="AI33">
        <f>IF(AI$34=1,80,0)</f>
        <v>0</v>
      </c>
      <c r="AK33">
        <f>IF(AK$34=1,80,0)</f>
        <v>0</v>
      </c>
      <c r="AM33">
        <f>IF(AM$34=1,80,0)</f>
        <v>0</v>
      </c>
      <c r="AO33" s="24"/>
    </row>
    <row r="34" spans="1:46" ht="12.75" hidden="1" customHeight="1">
      <c r="C34">
        <f>RANK(C35,$C35:$AZ35)*C39</f>
        <v>0</v>
      </c>
      <c r="E34">
        <f>RANK(E35,$C35:$AZ35)*E39</f>
        <v>1</v>
      </c>
      <c r="G34">
        <f>RANK(G35,$C35:$AZ35)*G39</f>
        <v>2</v>
      </c>
      <c r="I34">
        <f>RANK(I35,$C35:$AZ35)*I39</f>
        <v>0</v>
      </c>
      <c r="K34">
        <f>RANK(K35,$C35:$AZ35)*K39</f>
        <v>0</v>
      </c>
      <c r="M34">
        <f>RANK(M35,$C35:$AZ35)*M39</f>
        <v>0</v>
      </c>
      <c r="O34">
        <f>RANK(O35,$C35:$AZ35)*O39</f>
        <v>0</v>
      </c>
      <c r="Q34">
        <f>RANK(Q35,$C35:$AZ35)*Q39</f>
        <v>0</v>
      </c>
      <c r="S34">
        <f>RANK(S35,$C35:$AZ35)*S39</f>
        <v>0</v>
      </c>
      <c r="U34">
        <f>RANK(U35,$C35:$AZ35)*U39</f>
        <v>0</v>
      </c>
      <c r="W34">
        <f>RANK(W35,$C35:$AZ35)*W39</f>
        <v>0</v>
      </c>
      <c r="Y34">
        <f>RANK(Y35,$C35:$AZ35)*Y39</f>
        <v>4</v>
      </c>
      <c r="AA34">
        <f>RANK(AA35,$C35:$AZ35)*AA39</f>
        <v>0</v>
      </c>
      <c r="AC34">
        <f>RANK(AC35,$C35:$AZ35)*AC39</f>
        <v>5</v>
      </c>
      <c r="AE34">
        <f>RANK(AE35,$C35:$AZ35)*AE39</f>
        <v>6</v>
      </c>
      <c r="AG34">
        <f>RANK(AG35,$C35:$AZ35)*AG39</f>
        <v>0</v>
      </c>
      <c r="AI34">
        <f>RANK(AI35,$C35:$AZ35)*AI39</f>
        <v>0</v>
      </c>
      <c r="AK34">
        <f>RANK(AK35,$C35:$AZ35)*AK39</f>
        <v>0</v>
      </c>
      <c r="AM34">
        <f>RANK(AM35,$C35:$AZ35)*AM39</f>
        <v>3</v>
      </c>
      <c r="AO34" s="24"/>
    </row>
    <row r="35" spans="1:46" ht="12.75" hidden="1" customHeight="1">
      <c r="C35">
        <f>SUM(C36:C38)</f>
        <v>-1000221</v>
      </c>
      <c r="E35">
        <f>SUM(E36:E38)</f>
        <v>86045</v>
      </c>
      <c r="G35">
        <f>SUM(G36:G38)</f>
        <v>15308</v>
      </c>
      <c r="I35">
        <f>SUM(I36:I38)</f>
        <v>-999979</v>
      </c>
      <c r="K35">
        <f>SUM(K36:K38)</f>
        <v>-999949</v>
      </c>
      <c r="M35">
        <f>SUM(M36:M38)</f>
        <v>-101000000</v>
      </c>
      <c r="O35">
        <f>SUM(O36:O38)</f>
        <v>-999980</v>
      </c>
      <c r="Q35">
        <f>SUM(Q36:Q38)</f>
        <v>-999882</v>
      </c>
      <c r="S35">
        <f>SUM(S36:S38)</f>
        <v>-1000039</v>
      </c>
      <c r="U35">
        <f>SUM(U36:U38)</f>
        <v>-999918</v>
      </c>
      <c r="W35">
        <f>SUM(W36:W38)</f>
        <v>-999947</v>
      </c>
      <c r="Y35">
        <f>SUM(Y36:Y38)</f>
        <v>-8864</v>
      </c>
      <c r="AA35">
        <f>SUM(AA36:AA38)</f>
        <v>-1000043</v>
      </c>
      <c r="AC35">
        <f>SUM(AC36:AC38)</f>
        <v>-25357</v>
      </c>
      <c r="AE35">
        <f>SUM(AE36:AE38)</f>
        <v>-62954</v>
      </c>
      <c r="AG35">
        <f>SUM(AG36:AG38)</f>
        <v>-1000019</v>
      </c>
      <c r="AI35">
        <f>SUM(AI36:AI38)</f>
        <v>-1000087</v>
      </c>
      <c r="AK35">
        <f>SUM(AK36:AK38)</f>
        <v>-999980</v>
      </c>
      <c r="AM35">
        <f>SUM(AM36:AM38)</f>
        <v>2078</v>
      </c>
      <c r="AO35" s="24"/>
    </row>
    <row r="36" spans="1:46" ht="12.75" hidden="1" customHeight="1">
      <c r="C36">
        <f>+D40</f>
        <v>3</v>
      </c>
      <c r="E36">
        <f>+F40</f>
        <v>29</v>
      </c>
      <c r="G36">
        <f>+H40</f>
        <v>33</v>
      </c>
      <c r="I36">
        <f>+J40</f>
        <v>1</v>
      </c>
      <c r="K36">
        <f>+L40</f>
        <v>5</v>
      </c>
      <c r="M36">
        <f>+N40</f>
        <v>0</v>
      </c>
      <c r="O36">
        <f>+P40</f>
        <v>2</v>
      </c>
      <c r="Q36">
        <f>+R40</f>
        <v>2</v>
      </c>
      <c r="S36">
        <f>+T40</f>
        <v>1</v>
      </c>
      <c r="U36">
        <f>+V40</f>
        <v>2</v>
      </c>
      <c r="W36">
        <f>+X40</f>
        <v>2</v>
      </c>
      <c r="Y36">
        <f>+Z40</f>
        <v>25</v>
      </c>
      <c r="AA36">
        <f>+AB40</f>
        <v>2</v>
      </c>
      <c r="AC36">
        <f>+AD40</f>
        <v>28</v>
      </c>
      <c r="AE36">
        <f>+AF40</f>
        <v>29</v>
      </c>
      <c r="AG36">
        <f>+AH40</f>
        <v>1</v>
      </c>
      <c r="AI36">
        <f>+AJ40</f>
        <v>3</v>
      </c>
      <c r="AK36">
        <f>+AL40</f>
        <v>2</v>
      </c>
      <c r="AM36">
        <f>+AN40</f>
        <v>6</v>
      </c>
      <c r="AO36" s="24"/>
    </row>
    <row r="37" spans="1:46" ht="12.75" hidden="1" customHeight="1">
      <c r="C37">
        <f>D41*10</f>
        <v>-210</v>
      </c>
      <c r="E37">
        <f>F41*10</f>
        <v>-70</v>
      </c>
      <c r="G37">
        <f>H41*10</f>
        <v>260</v>
      </c>
      <c r="I37">
        <f>J41*10</f>
        <v>10</v>
      </c>
      <c r="K37">
        <f>L41*10</f>
        <v>40</v>
      </c>
      <c r="M37">
        <f>N41*10</f>
        <v>0</v>
      </c>
      <c r="O37">
        <f>P41*10</f>
        <v>10</v>
      </c>
      <c r="Q37">
        <f>R41*10</f>
        <v>120</v>
      </c>
      <c r="S37">
        <f>T41*10</f>
        <v>-30</v>
      </c>
      <c r="U37">
        <f>V41*10</f>
        <v>90</v>
      </c>
      <c r="W37">
        <f>X41*10</f>
        <v>50</v>
      </c>
      <c r="Y37">
        <f>Z41*10</f>
        <v>120</v>
      </c>
      <c r="AA37">
        <f>AB41*10</f>
        <v>-50</v>
      </c>
      <c r="AC37">
        <f>AD41*10</f>
        <v>-360</v>
      </c>
      <c r="AE37">
        <f>AF41*10</f>
        <v>80</v>
      </c>
      <c r="AG37">
        <f>AH41*10</f>
        <v>-20</v>
      </c>
      <c r="AI37">
        <f>AJ41*10</f>
        <v>-80</v>
      </c>
      <c r="AK37">
        <f>AL41*10</f>
        <v>10</v>
      </c>
      <c r="AM37">
        <f>AN41*10</f>
        <v>70</v>
      </c>
      <c r="AO37" s="24"/>
    </row>
    <row r="38" spans="1:46" ht="12.75" hidden="1" customHeight="1">
      <c r="C38">
        <f>IF(C39=1,C40*C39*1000+C40,-1000000+C40)</f>
        <v>-1000014</v>
      </c>
      <c r="E38">
        <f>IF(E39=1,E40*E39*1000+E40,-1000000+E40)</f>
        <v>86086</v>
      </c>
      <c r="G38">
        <f>IF(G39=1,G40*G39*1000+G40,-1000000+G40)</f>
        <v>15015</v>
      </c>
      <c r="I38">
        <f>IF(I39=1,I40*I39*1000+I40,-1000000+I40)</f>
        <v>-999990</v>
      </c>
      <c r="K38">
        <f>IF(K39=1,K40*K39*1000+K40,-1000000+K40)</f>
        <v>-999994</v>
      </c>
      <c r="M38">
        <f>IF(M39=1,M40*M39*1000+M40,-1000000+M40)</f>
        <v>-101000000</v>
      </c>
      <c r="O38">
        <f>IF(O39=1,O40*O39*1000+O40,-1000000+O40)</f>
        <v>-999992</v>
      </c>
      <c r="Q38">
        <f>IF(Q39=1,Q40*Q39*1000+Q40,-1000000+Q40)</f>
        <v>-1000004</v>
      </c>
      <c r="S38">
        <f>IF(S39=1,S40*S39*1000+S40,-1000000+S40)</f>
        <v>-1000010</v>
      </c>
      <c r="U38">
        <f>IF(U39=1,U40*U39*1000+U40,-1000000+U40)</f>
        <v>-1000010</v>
      </c>
      <c r="W38">
        <f>IF(W39=1,W40*W39*1000+W40,-1000000+W40)</f>
        <v>-999999</v>
      </c>
      <c r="Y38">
        <f>IF(Y39=1,Y40*Y39*1000+Y40,-1000000+Y40)</f>
        <v>-9009</v>
      </c>
      <c r="AA38">
        <f>IF(AA39=1,AA40*AA39*1000+AA40,-1000000+AA40)</f>
        <v>-999995</v>
      </c>
      <c r="AC38">
        <f>IF(AC39=1,AC40*AC39*1000+AC40,-1000000+AC40)</f>
        <v>-25025</v>
      </c>
      <c r="AE38">
        <f>IF(AE39=1,AE40*AE39*1000+AE40,-1000000+AE40)</f>
        <v>-63063</v>
      </c>
      <c r="AG38">
        <f>IF(AG39=1,AG40*AG39*1000+AG40,-1000000+AG40)</f>
        <v>-1000000</v>
      </c>
      <c r="AI38">
        <f>IF(AI39=1,AI40*AI39*1000+AI40,-1000000+AI40)</f>
        <v>-1000010</v>
      </c>
      <c r="AK38">
        <f>IF(AK39=1,AK40*AK39*1000+AK40,-1000000+AK40)</f>
        <v>-999992</v>
      </c>
      <c r="AM38">
        <f>IF(AM39=1,AM40*AM39*1000+AM40,-1000000+AM40)</f>
        <v>2002</v>
      </c>
      <c r="AO38" s="24"/>
    </row>
    <row r="39" spans="1:46">
      <c r="A39" t="s">
        <v>13</v>
      </c>
      <c r="B39">
        <f>SUM(C39:AM39)</f>
        <v>6</v>
      </c>
      <c r="C39">
        <f>IF(D40&gt;=$A3/2,1,0)</f>
        <v>0</v>
      </c>
      <c r="E39">
        <f>IF(F40&gt;=$A3/2,1,0)</f>
        <v>1</v>
      </c>
      <c r="G39">
        <f>IF(H40&gt;=$A3/2,1,0)</f>
        <v>1</v>
      </c>
      <c r="I39">
        <f>IF(J40&gt;=$A3/2,1,0)</f>
        <v>0</v>
      </c>
      <c r="K39">
        <f>IF(L40&gt;=$A3/2,1,0)</f>
        <v>0</v>
      </c>
      <c r="M39">
        <f>IF(N40&gt;=$A3/2,1,0)</f>
        <v>0</v>
      </c>
      <c r="O39">
        <f>IF(P40&gt;=$A3/2,1,0)</f>
        <v>0</v>
      </c>
      <c r="Q39">
        <f>IF(R40&gt;=$A3/2,1,0)</f>
        <v>0</v>
      </c>
      <c r="S39">
        <f>IF(T40&gt;=$A3/2,1,0)</f>
        <v>0</v>
      </c>
      <c r="U39">
        <f>IF(V40&gt;=$A3/2,1,0)</f>
        <v>0</v>
      </c>
      <c r="W39">
        <f>IF(X40&gt;=$A3/2,1,0)</f>
        <v>0</v>
      </c>
      <c r="Y39">
        <f>IF(Z40&gt;=$A3/2,1,0)</f>
        <v>1</v>
      </c>
      <c r="AA39">
        <f>IF(AB40&gt;=$A3/2,1,0)</f>
        <v>0</v>
      </c>
      <c r="AC39">
        <f>IF(AD40&gt;=$A3/2,1,0)</f>
        <v>1</v>
      </c>
      <c r="AE39">
        <f>IF(AF40&gt;=$A3/2,1,0)</f>
        <v>1</v>
      </c>
      <c r="AG39">
        <f>IF(AH40&gt;=$A3/2,1,0)</f>
        <v>0</v>
      </c>
      <c r="AI39">
        <f>IF(AJ40&gt;=$A3/2,1,0)</f>
        <v>0</v>
      </c>
      <c r="AK39">
        <f>IF(AL40&gt;=$A3/2,1,0)</f>
        <v>0</v>
      </c>
      <c r="AM39">
        <f>IF(AN40&gt;=$A3/2,1,0)</f>
        <v>1</v>
      </c>
      <c r="AO39" s="24"/>
    </row>
    <row r="40" spans="1:46" ht="13.5" hidden="1" customHeight="1" thickBot="1">
      <c r="C40" s="2">
        <f>IF(SUM(C45:C283)&lt;-1000,-100000000,SUM(C45:C283))</f>
        <v>-14</v>
      </c>
      <c r="D40" s="2">
        <f>COUNT(D45:D283)</f>
        <v>3</v>
      </c>
      <c r="E40" s="2">
        <f>IF(SUM(E45:E283)&lt;-1000,-100000000,SUM(E45:E283))</f>
        <v>86</v>
      </c>
      <c r="F40" s="2">
        <f>COUNT(F45:F283)</f>
        <v>29</v>
      </c>
      <c r="G40" s="2">
        <f>IF(SUM(G45:G283)&lt;-1000,-100000000,SUM(G45:G283))</f>
        <v>15</v>
      </c>
      <c r="H40" s="2">
        <f>COUNT(H45:H283)</f>
        <v>33</v>
      </c>
      <c r="I40" s="2">
        <f>IF(SUM(I45:I283)&lt;-1000,-100000000,SUM(I45:I283))</f>
        <v>10</v>
      </c>
      <c r="J40" s="2">
        <f>COUNT(J45:J283)</f>
        <v>1</v>
      </c>
      <c r="K40" s="2">
        <f>IF(SUM(K45:K283)&lt;-1000,-100000000,SUM(K45:K283))</f>
        <v>6</v>
      </c>
      <c r="L40" s="2">
        <f>COUNT(L45:L283)</f>
        <v>5</v>
      </c>
      <c r="M40" s="2">
        <f>IF(SUM(M45:M283)&lt;-1000,-100000000,SUM(M45:M283))</f>
        <v>-100000000</v>
      </c>
      <c r="N40" s="2">
        <f>COUNT(N45:N283)</f>
        <v>0</v>
      </c>
      <c r="O40" s="2">
        <f>IF(SUM(O45:O283)&lt;-1000,-100000000,SUM(O45:O283))</f>
        <v>8</v>
      </c>
      <c r="P40" s="2">
        <f>COUNT(P45:P283)</f>
        <v>2</v>
      </c>
      <c r="Q40" s="2">
        <f>IF(SUM(Q45:Q283)&lt;-1000,-100000000,SUM(Q45:Q283))</f>
        <v>-4</v>
      </c>
      <c r="R40" s="2">
        <f>COUNT(R45:R283)</f>
        <v>2</v>
      </c>
      <c r="S40" s="2">
        <f>IF(SUM(S45:S283)&lt;-1000,-100000000,SUM(S45:S283))</f>
        <v>-10</v>
      </c>
      <c r="T40" s="2">
        <f>COUNT(T45:T283)</f>
        <v>1</v>
      </c>
      <c r="U40" s="2">
        <f>IF(SUM(U45:U283)&lt;-1000,-100000000,SUM(U45:U283))</f>
        <v>-10</v>
      </c>
      <c r="V40" s="2">
        <f>COUNT(V45:V283)</f>
        <v>2</v>
      </c>
      <c r="W40" s="2">
        <f>IF(SUM(W45:W283)&lt;-1000,-100000000,SUM(W45:W283))</f>
        <v>1</v>
      </c>
      <c r="X40" s="2">
        <f>COUNT(X45:X283)</f>
        <v>2</v>
      </c>
      <c r="Y40" s="2">
        <f>IF(SUM(Y45:Y283)&lt;-1000,-100000000,SUM(Y45:Y283))</f>
        <v>-9</v>
      </c>
      <c r="Z40" s="2">
        <f>COUNT(Z45:Z283)</f>
        <v>25</v>
      </c>
      <c r="AA40" s="2">
        <f>IF(SUM(AA45:AA283)&lt;-1000,-100000000,SUM(AA45:AA283))</f>
        <v>5</v>
      </c>
      <c r="AB40" s="2">
        <f>COUNT(AB45:AB283)</f>
        <v>2</v>
      </c>
      <c r="AC40" s="2">
        <f>IF(SUM(AC45:AC283)&lt;-1000,-100000000,SUM(AC45:AC283))</f>
        <v>-25</v>
      </c>
      <c r="AD40" s="2">
        <f>COUNT(AD45:AD283)</f>
        <v>28</v>
      </c>
      <c r="AE40" s="2">
        <f>IF(SUM(AE45:AE283)&lt;-1000,-100000000,SUM(AE45:AE283))</f>
        <v>-63</v>
      </c>
      <c r="AF40" s="2">
        <f>COUNT(AF45:AF283)</f>
        <v>29</v>
      </c>
      <c r="AG40" s="2">
        <f>IF(SUM(AG45:AG283)&lt;-1000,-100000000,SUM(AG45:AG283))</f>
        <v>0</v>
      </c>
      <c r="AH40" s="2">
        <f>COUNT(AH45:AH283)</f>
        <v>1</v>
      </c>
      <c r="AI40" s="2">
        <f>IF(SUM(AI45:AI283)&lt;-1000,-100000000,SUM(AI45:AI283))</f>
        <v>-10</v>
      </c>
      <c r="AJ40" s="2">
        <f>COUNT(AJ45:AJ283)</f>
        <v>3</v>
      </c>
      <c r="AK40" s="2">
        <f>IF(SUM(AK45:AK283)&lt;-1000,-100000000,SUM(AK45:AK283))</f>
        <v>8</v>
      </c>
      <c r="AL40" s="2">
        <f>COUNT(AL45:AL283)</f>
        <v>2</v>
      </c>
      <c r="AM40" s="2">
        <f>IF(SUM(AM45:AM283)&lt;-1000,-100000000,SUM(AM45:AM283))</f>
        <v>2</v>
      </c>
      <c r="AN40" s="2">
        <f>COUNT(AN45:AN283)</f>
        <v>6</v>
      </c>
      <c r="AO40" s="24"/>
    </row>
    <row r="41" spans="1:46" ht="12.75" hidden="1" customHeight="1">
      <c r="C41" s="2">
        <f t="shared" ref="C41:AN41" si="5">SUM(C45:C177)</f>
        <v>-14</v>
      </c>
      <c r="D41" s="2">
        <f t="shared" si="5"/>
        <v>-21</v>
      </c>
      <c r="E41" s="2">
        <f t="shared" si="5"/>
        <v>86</v>
      </c>
      <c r="F41" s="2">
        <f t="shared" si="5"/>
        <v>-7</v>
      </c>
      <c r="G41" s="2">
        <f t="shared" si="5"/>
        <v>15</v>
      </c>
      <c r="H41" s="2">
        <f t="shared" si="5"/>
        <v>26</v>
      </c>
      <c r="I41" s="2">
        <f t="shared" si="5"/>
        <v>10</v>
      </c>
      <c r="J41" s="2">
        <f t="shared" si="5"/>
        <v>1</v>
      </c>
      <c r="K41" s="2">
        <f t="shared" si="5"/>
        <v>6</v>
      </c>
      <c r="L41" s="2">
        <f t="shared" si="5"/>
        <v>4</v>
      </c>
      <c r="M41" s="2">
        <f t="shared" si="5"/>
        <v>-10000</v>
      </c>
      <c r="N41" s="2">
        <f t="shared" si="5"/>
        <v>0</v>
      </c>
      <c r="O41" s="2">
        <f t="shared" si="5"/>
        <v>8</v>
      </c>
      <c r="P41" s="2">
        <f t="shared" si="5"/>
        <v>1</v>
      </c>
      <c r="Q41" s="2">
        <f t="shared" si="5"/>
        <v>-4</v>
      </c>
      <c r="R41" s="2">
        <f t="shared" si="5"/>
        <v>12</v>
      </c>
      <c r="S41" s="2">
        <f t="shared" si="5"/>
        <v>-10</v>
      </c>
      <c r="T41" s="2">
        <f t="shared" si="5"/>
        <v>-3</v>
      </c>
      <c r="U41" s="2">
        <f t="shared" si="5"/>
        <v>-10</v>
      </c>
      <c r="V41" s="2">
        <f t="shared" si="5"/>
        <v>9</v>
      </c>
      <c r="W41" s="2">
        <f t="shared" si="5"/>
        <v>1</v>
      </c>
      <c r="X41" s="2">
        <f t="shared" si="5"/>
        <v>5</v>
      </c>
      <c r="Y41" s="2">
        <f t="shared" si="5"/>
        <v>-9</v>
      </c>
      <c r="Z41" s="2">
        <f t="shared" si="5"/>
        <v>12</v>
      </c>
      <c r="AA41" s="2">
        <f t="shared" ref="AA41:AJ41" si="6">SUM(AA45:AA177)</f>
        <v>5</v>
      </c>
      <c r="AB41" s="2">
        <f t="shared" si="6"/>
        <v>-5</v>
      </c>
      <c r="AC41" s="2">
        <f t="shared" si="6"/>
        <v>-25</v>
      </c>
      <c r="AD41" s="2">
        <f t="shared" si="6"/>
        <v>-36</v>
      </c>
      <c r="AE41" s="2">
        <f t="shared" si="6"/>
        <v>-63</v>
      </c>
      <c r="AF41" s="2">
        <f t="shared" si="6"/>
        <v>8</v>
      </c>
      <c r="AG41" s="2">
        <f>SUM(AG45:AG177)</f>
        <v>0</v>
      </c>
      <c r="AH41" s="2">
        <f>SUM(AH45:AH177)</f>
        <v>-2</v>
      </c>
      <c r="AI41" s="2">
        <f t="shared" si="6"/>
        <v>-10</v>
      </c>
      <c r="AJ41" s="2">
        <f t="shared" si="6"/>
        <v>-8</v>
      </c>
      <c r="AK41" s="2">
        <f>SUM(AK45:AK177)</f>
        <v>8</v>
      </c>
      <c r="AL41" s="2">
        <f>SUM(AL45:AL177)</f>
        <v>1</v>
      </c>
      <c r="AM41" s="2">
        <f t="shared" si="5"/>
        <v>2</v>
      </c>
      <c r="AN41" s="2">
        <f t="shared" si="5"/>
        <v>7</v>
      </c>
      <c r="AO41" s="24"/>
    </row>
    <row r="42" spans="1:46" ht="13.5" thickBot="1"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41">
        <f>MAX(AP45:AP104)</f>
        <v>179</v>
      </c>
    </row>
    <row r="43" spans="1:46">
      <c r="B43" s="332" t="s">
        <v>226</v>
      </c>
      <c r="C43" s="419" t="s">
        <v>158</v>
      </c>
      <c r="D43" s="420"/>
      <c r="E43" s="419" t="s">
        <v>131</v>
      </c>
      <c r="F43" s="420"/>
      <c r="G43" s="422" t="s">
        <v>1</v>
      </c>
      <c r="H43" s="420"/>
      <c r="I43" s="419" t="s">
        <v>263</v>
      </c>
      <c r="J43" s="420"/>
      <c r="K43" s="422" t="s">
        <v>94</v>
      </c>
      <c r="L43" s="420"/>
      <c r="M43" s="419" t="s">
        <v>135</v>
      </c>
      <c r="N43" s="420"/>
      <c r="O43" s="422" t="s">
        <v>9</v>
      </c>
      <c r="P43" s="420"/>
      <c r="Q43" s="422" t="s">
        <v>43</v>
      </c>
      <c r="R43" s="420"/>
      <c r="S43" s="419" t="s">
        <v>181</v>
      </c>
      <c r="T43" s="420"/>
      <c r="U43" s="419" t="s">
        <v>62</v>
      </c>
      <c r="V43" s="420"/>
      <c r="W43" s="419" t="s">
        <v>208</v>
      </c>
      <c r="X43" s="420"/>
      <c r="Y43" s="422" t="s">
        <v>144</v>
      </c>
      <c r="Z43" s="420"/>
      <c r="AA43" s="419" t="s">
        <v>210</v>
      </c>
      <c r="AB43" s="420"/>
      <c r="AC43" s="419" t="s">
        <v>143</v>
      </c>
      <c r="AD43" s="420"/>
      <c r="AE43" s="422" t="s">
        <v>132</v>
      </c>
      <c r="AF43" s="420"/>
      <c r="AG43" s="419" t="s">
        <v>147</v>
      </c>
      <c r="AH43" s="420"/>
      <c r="AI43" s="419" t="s">
        <v>155</v>
      </c>
      <c r="AJ43" s="420"/>
      <c r="AK43" s="419" t="s">
        <v>123</v>
      </c>
      <c r="AL43" s="420"/>
      <c r="AM43" s="419" t="s">
        <v>142</v>
      </c>
      <c r="AN43" s="420"/>
      <c r="AO43" s="41">
        <f>COUNT(AO45:AO198)</f>
        <v>34</v>
      </c>
      <c r="AP43" s="86" t="s">
        <v>7</v>
      </c>
      <c r="AQ43" s="85" t="s">
        <v>8</v>
      </c>
      <c r="AR43" s="87" t="s">
        <v>47</v>
      </c>
    </row>
    <row r="44" spans="1:46" ht="13.5" thickBot="1">
      <c r="B44" s="31">
        <f>SUM(B45:B115)</f>
        <v>-4</v>
      </c>
      <c r="C44" s="3" t="s">
        <v>3</v>
      </c>
      <c r="D44" s="4" t="s">
        <v>2</v>
      </c>
      <c r="E44" s="243" t="s">
        <v>3</v>
      </c>
      <c r="F44" s="4" t="s">
        <v>2</v>
      </c>
      <c r="G44" s="3" t="s">
        <v>3</v>
      </c>
      <c r="H44" s="4" t="s">
        <v>2</v>
      </c>
      <c r="I44" s="3" t="s">
        <v>3</v>
      </c>
      <c r="J44" s="4" t="s">
        <v>2</v>
      </c>
      <c r="K44" s="3" t="s">
        <v>3</v>
      </c>
      <c r="L44" s="4" t="s">
        <v>2</v>
      </c>
      <c r="M44" s="3" t="s">
        <v>3</v>
      </c>
      <c r="N44" s="4" t="s">
        <v>2</v>
      </c>
      <c r="O44" s="3" t="s">
        <v>3</v>
      </c>
      <c r="P44" s="4" t="s">
        <v>2</v>
      </c>
      <c r="Q44" s="3" t="s">
        <v>3</v>
      </c>
      <c r="R44" s="4" t="s">
        <v>2</v>
      </c>
      <c r="S44" s="3" t="s">
        <v>3</v>
      </c>
      <c r="T44" s="4" t="s">
        <v>2</v>
      </c>
      <c r="U44" s="3" t="s">
        <v>3</v>
      </c>
      <c r="V44" s="4" t="s">
        <v>2</v>
      </c>
      <c r="W44" s="3" t="s">
        <v>3</v>
      </c>
      <c r="X44" s="4" t="s">
        <v>2</v>
      </c>
      <c r="Y44" s="3" t="s">
        <v>3</v>
      </c>
      <c r="Z44" s="4" t="s">
        <v>2</v>
      </c>
      <c r="AA44" s="3" t="s">
        <v>3</v>
      </c>
      <c r="AB44" s="4" t="s">
        <v>2</v>
      </c>
      <c r="AC44" s="3" t="s">
        <v>3</v>
      </c>
      <c r="AD44" s="4" t="s">
        <v>2</v>
      </c>
      <c r="AE44" s="3" t="s">
        <v>3</v>
      </c>
      <c r="AF44" s="4" t="s">
        <v>2</v>
      </c>
      <c r="AG44" s="3" t="s">
        <v>3</v>
      </c>
      <c r="AH44" s="4" t="s">
        <v>2</v>
      </c>
      <c r="AI44" s="3" t="s">
        <v>3</v>
      </c>
      <c r="AJ44" s="4" t="s">
        <v>2</v>
      </c>
      <c r="AK44" s="3" t="s">
        <v>3</v>
      </c>
      <c r="AL44" s="4" t="s">
        <v>2</v>
      </c>
      <c r="AM44" s="3" t="s">
        <v>3</v>
      </c>
      <c r="AN44" s="4" t="s">
        <v>2</v>
      </c>
      <c r="AO44" s="27" t="s">
        <v>22</v>
      </c>
      <c r="AP44" s="27" t="s">
        <v>16</v>
      </c>
    </row>
    <row r="45" spans="1:46">
      <c r="A45">
        <v>1</v>
      </c>
      <c r="B45" s="163"/>
      <c r="C45" s="10"/>
      <c r="D45" s="11"/>
      <c r="E45" s="10">
        <v>0</v>
      </c>
      <c r="F45" s="11">
        <v>-5</v>
      </c>
      <c r="G45" s="10">
        <v>-5</v>
      </c>
      <c r="H45" s="11">
        <v>-2</v>
      </c>
      <c r="I45" s="10"/>
      <c r="J45" s="11"/>
      <c r="K45" s="10"/>
      <c r="L45" s="11"/>
      <c r="M45" s="51">
        <v>-10000</v>
      </c>
      <c r="N45" s="11"/>
      <c r="O45" s="10"/>
      <c r="P45" s="11"/>
      <c r="Q45" s="10"/>
      <c r="R45" s="11"/>
      <c r="S45" s="10"/>
      <c r="T45" s="11"/>
      <c r="U45" s="10"/>
      <c r="V45" s="11"/>
      <c r="W45" s="10"/>
      <c r="X45" s="11"/>
      <c r="Y45" s="10">
        <v>-10</v>
      </c>
      <c r="Z45" s="11">
        <v>-7</v>
      </c>
      <c r="AA45" s="10"/>
      <c r="AB45" s="11"/>
      <c r="AC45" s="10">
        <v>10</v>
      </c>
      <c r="AD45" s="11">
        <v>6</v>
      </c>
      <c r="AE45" s="10">
        <v>5</v>
      </c>
      <c r="AF45" s="11">
        <v>8</v>
      </c>
      <c r="AG45" s="10"/>
      <c r="AH45" s="11"/>
      <c r="AI45" s="10"/>
      <c r="AJ45" s="11"/>
      <c r="AK45" s="10"/>
      <c r="AL45" s="11"/>
      <c r="AM45" s="10"/>
      <c r="AN45" s="11"/>
      <c r="AO45" s="24">
        <v>45204</v>
      </c>
      <c r="AP45">
        <v>2</v>
      </c>
      <c r="AQ45" s="41">
        <f>+C45+E45+G45+I45++K45++M45+O45+Q45+S45+U45+W45+Y45+AM45+AA45+AC45+AE45+AG45+AI45+AK45+B45</f>
        <v>-10000</v>
      </c>
      <c r="AR45" s="41">
        <f t="shared" ref="AR45:AR52" si="7">+D45+F45+H45+J45++L45++N45+P45+R45+T45+V45+X45+Z45+AN45+AB45+AD45+AF45+AH45+AJ45+AL45</f>
        <v>0</v>
      </c>
      <c r="AS45">
        <f t="shared" ref="AS45:AS53" si="8">COUNT(C45:AN45)/2</f>
        <v>5.5</v>
      </c>
      <c r="AT45">
        <f t="shared" ref="AT45:AT53" si="9">+AQ45/AS45</f>
        <v>-1818.1818181818182</v>
      </c>
    </row>
    <row r="46" spans="1:46">
      <c r="A46" s="41">
        <f>+A45+1</f>
        <v>2</v>
      </c>
      <c r="B46" s="53"/>
      <c r="C46" s="54"/>
      <c r="D46" s="15"/>
      <c r="E46" s="54"/>
      <c r="F46" s="15"/>
      <c r="G46" s="54">
        <v>-10</v>
      </c>
      <c r="H46" s="15">
        <v>-6</v>
      </c>
      <c r="I46" s="54"/>
      <c r="J46" s="15"/>
      <c r="K46" s="54">
        <v>10</v>
      </c>
      <c r="L46" s="15">
        <v>4</v>
      </c>
      <c r="M46" s="54"/>
      <c r="N46" s="15"/>
      <c r="O46" s="54"/>
      <c r="P46" s="15"/>
      <c r="Q46" s="54"/>
      <c r="R46" s="15"/>
      <c r="S46" s="54"/>
      <c r="T46" s="15"/>
      <c r="U46" s="54">
        <v>0</v>
      </c>
      <c r="V46" s="15">
        <v>6</v>
      </c>
      <c r="W46" s="54">
        <v>5</v>
      </c>
      <c r="X46" s="15">
        <v>-3</v>
      </c>
      <c r="Y46" s="54"/>
      <c r="Z46" s="15"/>
      <c r="AA46" s="54">
        <v>-5</v>
      </c>
      <c r="AB46" s="15">
        <v>-1</v>
      </c>
      <c r="AC46" s="54"/>
      <c r="AD46" s="15"/>
      <c r="AE46" s="54"/>
      <c r="AF46" s="15"/>
      <c r="AG46" s="54"/>
      <c r="AH46" s="15"/>
      <c r="AI46" s="54"/>
      <c r="AJ46" s="15"/>
      <c r="AK46" s="54"/>
      <c r="AL46" s="15"/>
      <c r="AM46" s="54"/>
      <c r="AN46" s="15"/>
      <c r="AO46" s="24">
        <v>44938</v>
      </c>
      <c r="AP46">
        <v>4</v>
      </c>
      <c r="AQ46" s="41">
        <f t="shared" ref="AQ46:AQ66" si="10">+C46+E46+G46+I46++K46++M46+O46+Q46+S46+U46+W46+Y46+AM46+AA46+AC46+AE46+AG46+AI46+AK46+B46</f>
        <v>0</v>
      </c>
      <c r="AR46" s="41">
        <f t="shared" si="7"/>
        <v>0</v>
      </c>
      <c r="AS46" s="41">
        <f t="shared" si="8"/>
        <v>5</v>
      </c>
      <c r="AT46" s="41">
        <f t="shared" si="9"/>
        <v>0</v>
      </c>
    </row>
    <row r="47" spans="1:46">
      <c r="A47" s="41">
        <f t="shared" ref="A47:A110" si="11">+A46+1</f>
        <v>3</v>
      </c>
      <c r="B47" s="53"/>
      <c r="C47" s="54"/>
      <c r="D47" s="15"/>
      <c r="E47" s="54">
        <v>10</v>
      </c>
      <c r="F47" s="15">
        <v>6</v>
      </c>
      <c r="G47" s="54">
        <v>0</v>
      </c>
      <c r="H47" s="234">
        <v>-3</v>
      </c>
      <c r="I47" s="54"/>
      <c r="J47" s="15"/>
      <c r="K47" s="54"/>
      <c r="L47" s="15"/>
      <c r="M47" s="54"/>
      <c r="N47" s="55"/>
      <c r="O47" s="54"/>
      <c r="P47" s="234"/>
      <c r="Q47" s="54"/>
      <c r="R47" s="15"/>
      <c r="S47" s="54"/>
      <c r="T47" s="15"/>
      <c r="U47" s="54"/>
      <c r="V47" s="15"/>
      <c r="W47" s="54"/>
      <c r="X47" s="15"/>
      <c r="Y47" s="54">
        <v>5</v>
      </c>
      <c r="Z47" s="15">
        <v>-2</v>
      </c>
      <c r="AA47" s="54"/>
      <c r="AB47" s="15"/>
      <c r="AC47" s="54">
        <v>-5</v>
      </c>
      <c r="AD47" s="234">
        <v>-3</v>
      </c>
      <c r="AE47" s="54">
        <v>-10</v>
      </c>
      <c r="AF47" s="55">
        <v>2</v>
      </c>
      <c r="AG47" s="54"/>
      <c r="AH47" s="55"/>
      <c r="AI47" s="54"/>
      <c r="AJ47" s="55"/>
      <c r="AK47" s="54"/>
      <c r="AL47" s="55"/>
      <c r="AM47" s="54"/>
      <c r="AN47" s="55"/>
      <c r="AO47" s="24">
        <v>45232</v>
      </c>
      <c r="AP47" s="41">
        <v>17</v>
      </c>
      <c r="AQ47" s="41">
        <f t="shared" si="10"/>
        <v>0</v>
      </c>
      <c r="AR47" s="41">
        <f t="shared" si="7"/>
        <v>0</v>
      </c>
      <c r="AS47" s="41">
        <f t="shared" si="8"/>
        <v>5</v>
      </c>
      <c r="AT47" s="41">
        <f t="shared" si="9"/>
        <v>0</v>
      </c>
    </row>
    <row r="48" spans="1:46">
      <c r="A48" s="41">
        <f t="shared" si="11"/>
        <v>4</v>
      </c>
      <c r="B48" s="53"/>
      <c r="C48" s="54"/>
      <c r="D48" s="15"/>
      <c r="E48" s="56">
        <v>5</v>
      </c>
      <c r="F48" s="14">
        <v>-3</v>
      </c>
      <c r="G48" s="56">
        <v>10</v>
      </c>
      <c r="H48" s="57">
        <v>7</v>
      </c>
      <c r="I48" s="56"/>
      <c r="J48" s="14"/>
      <c r="K48" s="56"/>
      <c r="L48" s="14"/>
      <c r="M48" s="56"/>
      <c r="N48" s="57"/>
      <c r="O48" s="56"/>
      <c r="P48" s="57"/>
      <c r="Q48" s="56"/>
      <c r="R48" s="14"/>
      <c r="S48" s="56"/>
      <c r="T48" s="14"/>
      <c r="U48" s="56"/>
      <c r="V48" s="14"/>
      <c r="W48" s="56"/>
      <c r="X48" s="14"/>
      <c r="Y48" s="56">
        <v>0</v>
      </c>
      <c r="Z48" s="14">
        <v>7</v>
      </c>
      <c r="AA48" s="56"/>
      <c r="AB48" s="14"/>
      <c r="AC48" s="56">
        <v>-5</v>
      </c>
      <c r="AD48" s="57">
        <v>-5</v>
      </c>
      <c r="AE48" s="56">
        <v>-10</v>
      </c>
      <c r="AF48" s="57">
        <v>-6</v>
      </c>
      <c r="AG48" s="56"/>
      <c r="AH48" s="57"/>
      <c r="AI48" s="56"/>
      <c r="AJ48" s="57"/>
      <c r="AK48" s="56"/>
      <c r="AL48" s="57"/>
      <c r="AM48" s="56"/>
      <c r="AN48" s="57"/>
      <c r="AO48" s="24">
        <v>45232</v>
      </c>
      <c r="AP48" s="41">
        <v>17</v>
      </c>
      <c r="AQ48" s="41">
        <f t="shared" si="10"/>
        <v>0</v>
      </c>
      <c r="AR48" s="41">
        <f t="shared" si="7"/>
        <v>0</v>
      </c>
      <c r="AS48" s="41">
        <f t="shared" si="8"/>
        <v>5</v>
      </c>
      <c r="AT48" s="41">
        <f t="shared" si="9"/>
        <v>0</v>
      </c>
    </row>
    <row r="49" spans="1:46">
      <c r="A49" s="41">
        <f t="shared" si="11"/>
        <v>5</v>
      </c>
      <c r="B49" s="53"/>
      <c r="C49" s="54">
        <v>-10</v>
      </c>
      <c r="D49" s="15">
        <v>-10</v>
      </c>
      <c r="E49" s="54"/>
      <c r="F49" s="15"/>
      <c r="G49" s="54">
        <v>10</v>
      </c>
      <c r="H49" s="184">
        <v>9</v>
      </c>
      <c r="I49" s="54"/>
      <c r="J49" s="15"/>
      <c r="K49" s="54">
        <v>6</v>
      </c>
      <c r="L49" s="184">
        <v>2</v>
      </c>
      <c r="M49" s="54"/>
      <c r="N49" s="15"/>
      <c r="O49" s="54">
        <v>2</v>
      </c>
      <c r="P49" s="184">
        <v>1</v>
      </c>
      <c r="Q49" s="54"/>
      <c r="R49" s="15"/>
      <c r="S49" s="54"/>
      <c r="T49" s="15"/>
      <c r="U49" s="54"/>
      <c r="V49" s="15"/>
      <c r="W49" s="54"/>
      <c r="X49" s="15"/>
      <c r="Y49" s="54"/>
      <c r="Z49" s="184"/>
      <c r="AA49" s="54"/>
      <c r="AB49" s="15"/>
      <c r="AC49" s="54"/>
      <c r="AD49" s="55"/>
      <c r="AE49" s="54"/>
      <c r="AF49" s="55"/>
      <c r="AG49" s="54"/>
      <c r="AH49" s="55"/>
      <c r="AI49" s="54">
        <v>-6</v>
      </c>
      <c r="AJ49" s="55">
        <v>-5</v>
      </c>
      <c r="AK49" s="54">
        <v>-2</v>
      </c>
      <c r="AL49" s="55">
        <v>3</v>
      </c>
      <c r="AM49" s="54"/>
      <c r="AN49" s="55"/>
      <c r="AO49" s="24">
        <v>45241</v>
      </c>
      <c r="AP49" s="308">
        <v>26</v>
      </c>
      <c r="AQ49" s="41">
        <f t="shared" si="10"/>
        <v>0</v>
      </c>
      <c r="AR49" s="41">
        <f t="shared" si="7"/>
        <v>0</v>
      </c>
      <c r="AS49" s="41">
        <f t="shared" si="8"/>
        <v>6</v>
      </c>
      <c r="AT49" s="41">
        <f t="shared" si="9"/>
        <v>0</v>
      </c>
    </row>
    <row r="50" spans="1:46">
      <c r="A50" s="41">
        <f t="shared" si="11"/>
        <v>6</v>
      </c>
      <c r="B50" s="58"/>
      <c r="C50" s="56">
        <v>-6</v>
      </c>
      <c r="D50" s="14">
        <v>-7</v>
      </c>
      <c r="E50" s="54"/>
      <c r="F50" s="15"/>
      <c r="G50" s="56">
        <v>10</v>
      </c>
      <c r="H50" s="185">
        <v>4</v>
      </c>
      <c r="I50" s="56"/>
      <c r="J50" s="185"/>
      <c r="K50" s="56">
        <v>0</v>
      </c>
      <c r="L50" s="185">
        <v>6</v>
      </c>
      <c r="M50" s="56"/>
      <c r="N50" s="185"/>
      <c r="O50" s="56">
        <v>6</v>
      </c>
      <c r="P50" s="14">
        <v>0</v>
      </c>
      <c r="Q50" s="56">
        <v>2</v>
      </c>
      <c r="R50" s="14">
        <v>10</v>
      </c>
      <c r="S50" s="56"/>
      <c r="T50" s="14"/>
      <c r="U50" s="56"/>
      <c r="V50" s="14"/>
      <c r="W50" s="56"/>
      <c r="X50" s="14"/>
      <c r="Y50" s="56"/>
      <c r="Z50" s="14"/>
      <c r="AA50" s="56"/>
      <c r="AB50" s="14"/>
      <c r="AC50" s="56">
        <v>-10</v>
      </c>
      <c r="AD50" s="57">
        <v>-4</v>
      </c>
      <c r="AE50" s="56"/>
      <c r="AF50" s="57"/>
      <c r="AG50" s="56"/>
      <c r="AH50" s="57"/>
      <c r="AI50" s="56">
        <v>-2</v>
      </c>
      <c r="AJ50" s="57">
        <v>-5</v>
      </c>
      <c r="AK50" s="56"/>
      <c r="AL50" s="57"/>
      <c r="AM50" s="56"/>
      <c r="AN50" s="57"/>
      <c r="AO50" s="24">
        <v>45255</v>
      </c>
      <c r="AP50" s="41">
        <v>40</v>
      </c>
      <c r="AQ50" s="41">
        <f t="shared" si="10"/>
        <v>0</v>
      </c>
      <c r="AR50" s="41">
        <f t="shared" si="7"/>
        <v>4</v>
      </c>
      <c r="AS50" s="41">
        <f t="shared" si="8"/>
        <v>7</v>
      </c>
      <c r="AT50" s="41">
        <f t="shared" si="9"/>
        <v>0</v>
      </c>
    </row>
    <row r="51" spans="1:46">
      <c r="A51" s="41">
        <f t="shared" si="11"/>
        <v>7</v>
      </c>
      <c r="B51" s="376">
        <v>-4</v>
      </c>
      <c r="C51" s="54"/>
      <c r="D51" s="15"/>
      <c r="E51" s="54"/>
      <c r="F51" s="15"/>
      <c r="G51" s="54"/>
      <c r="H51" s="55"/>
      <c r="I51" s="54"/>
      <c r="J51" s="15"/>
      <c r="K51" s="377">
        <f>4-4</f>
        <v>0</v>
      </c>
      <c r="L51" s="15">
        <v>-7</v>
      </c>
      <c r="M51" s="54"/>
      <c r="N51" s="55"/>
      <c r="O51" s="54"/>
      <c r="P51" s="55"/>
      <c r="Q51" s="54"/>
      <c r="R51" s="15"/>
      <c r="S51" s="54"/>
      <c r="T51" s="15"/>
      <c r="U51" s="54">
        <v>-10</v>
      </c>
      <c r="V51" s="15">
        <v>3</v>
      </c>
      <c r="W51" s="54">
        <f>-4</f>
        <v>-4</v>
      </c>
      <c r="X51" s="344">
        <v>8</v>
      </c>
      <c r="Y51" s="54"/>
      <c r="Z51" s="15"/>
      <c r="AA51" s="54">
        <v>10</v>
      </c>
      <c r="AB51" s="15">
        <v>-4</v>
      </c>
      <c r="AC51" s="54"/>
      <c r="AD51" s="55"/>
      <c r="AE51" s="54"/>
      <c r="AF51" s="55"/>
      <c r="AG51" s="54"/>
      <c r="AH51" s="55"/>
      <c r="AI51" s="54"/>
      <c r="AJ51" s="55"/>
      <c r="AK51" s="54"/>
      <c r="AL51" s="55"/>
      <c r="AM51" s="54"/>
      <c r="AN51" s="55"/>
      <c r="AO51" s="214">
        <v>45275</v>
      </c>
      <c r="AP51" s="215">
        <v>52</v>
      </c>
      <c r="AQ51" s="41">
        <f t="shared" si="10"/>
        <v>-8</v>
      </c>
      <c r="AR51" s="41">
        <f t="shared" si="7"/>
        <v>0</v>
      </c>
      <c r="AS51" s="41">
        <f t="shared" si="8"/>
        <v>4</v>
      </c>
      <c r="AT51" s="41">
        <f t="shared" si="9"/>
        <v>-2</v>
      </c>
    </row>
    <row r="52" spans="1:46">
      <c r="A52" s="41">
        <f t="shared" si="11"/>
        <v>8</v>
      </c>
      <c r="B52" s="53"/>
      <c r="C52" s="54"/>
      <c r="D52" s="15"/>
      <c r="E52" s="54">
        <v>-10</v>
      </c>
      <c r="F52" s="15">
        <v>-8</v>
      </c>
      <c r="G52" s="54">
        <v>2</v>
      </c>
      <c r="H52" s="55">
        <v>6</v>
      </c>
      <c r="I52" s="54"/>
      <c r="J52" s="15"/>
      <c r="K52" s="54"/>
      <c r="L52" s="15"/>
      <c r="M52" s="54"/>
      <c r="N52" s="55"/>
      <c r="O52" s="54"/>
      <c r="P52" s="55"/>
      <c r="Q52" s="54"/>
      <c r="R52" s="15"/>
      <c r="S52" s="54"/>
      <c r="T52" s="15"/>
      <c r="U52" s="54"/>
      <c r="V52" s="15"/>
      <c r="W52" s="54"/>
      <c r="X52" s="15"/>
      <c r="Y52" s="54">
        <v>-6</v>
      </c>
      <c r="Z52" s="15">
        <v>-4</v>
      </c>
      <c r="AA52" s="54"/>
      <c r="AB52" s="15"/>
      <c r="AC52" s="54">
        <v>10</v>
      </c>
      <c r="AD52" s="55">
        <v>1</v>
      </c>
      <c r="AE52" s="54">
        <v>-2</v>
      </c>
      <c r="AF52" s="55">
        <v>1</v>
      </c>
      <c r="AG52" s="54"/>
      <c r="AH52" s="55"/>
      <c r="AI52" s="54"/>
      <c r="AJ52" s="55"/>
      <c r="AK52" s="54"/>
      <c r="AL52" s="55"/>
      <c r="AM52" s="54">
        <v>6</v>
      </c>
      <c r="AN52" s="55">
        <v>4</v>
      </c>
      <c r="AO52" s="214">
        <v>45275</v>
      </c>
      <c r="AP52" s="215">
        <v>53</v>
      </c>
      <c r="AQ52" s="41">
        <f t="shared" si="10"/>
        <v>0</v>
      </c>
      <c r="AR52" s="41">
        <f t="shared" si="7"/>
        <v>0</v>
      </c>
      <c r="AS52" s="41">
        <f t="shared" si="8"/>
        <v>6</v>
      </c>
      <c r="AT52" s="41">
        <f t="shared" si="9"/>
        <v>0</v>
      </c>
    </row>
    <row r="53" spans="1:46">
      <c r="A53" s="41">
        <f t="shared" si="11"/>
        <v>9</v>
      </c>
      <c r="B53" s="53"/>
      <c r="C53" s="54"/>
      <c r="D53" s="15"/>
      <c r="E53" s="54">
        <v>-6</v>
      </c>
      <c r="F53" s="15">
        <v>-8</v>
      </c>
      <c r="G53" s="54">
        <v>6</v>
      </c>
      <c r="H53" s="55">
        <v>0</v>
      </c>
      <c r="I53" s="54"/>
      <c r="J53" s="15"/>
      <c r="K53" s="54"/>
      <c r="L53" s="15"/>
      <c r="M53" s="54"/>
      <c r="N53" s="55"/>
      <c r="O53" s="54"/>
      <c r="P53" s="55"/>
      <c r="Q53" s="54"/>
      <c r="R53" s="15"/>
      <c r="S53" s="54"/>
      <c r="T53" s="15"/>
      <c r="U53" s="54"/>
      <c r="V53" s="15"/>
      <c r="W53" s="54"/>
      <c r="X53" s="15"/>
      <c r="Y53" s="54">
        <v>2</v>
      </c>
      <c r="Z53" s="15">
        <v>-1</v>
      </c>
      <c r="AA53" s="54"/>
      <c r="AB53" s="15"/>
      <c r="AC53" s="54">
        <v>10</v>
      </c>
      <c r="AD53" s="55">
        <v>11</v>
      </c>
      <c r="AE53" s="54">
        <v>-10</v>
      </c>
      <c r="AF53" s="55">
        <v>-7</v>
      </c>
      <c r="AG53" s="54"/>
      <c r="AH53" s="55"/>
      <c r="AI53" s="54"/>
      <c r="AJ53" s="55"/>
      <c r="AK53" s="54"/>
      <c r="AL53" s="55"/>
      <c r="AM53" s="54">
        <v>-2</v>
      </c>
      <c r="AN53" s="55">
        <v>5</v>
      </c>
      <c r="AO53" s="214">
        <v>45275</v>
      </c>
      <c r="AP53" s="215">
        <v>53</v>
      </c>
      <c r="AQ53" s="41">
        <f t="shared" si="10"/>
        <v>0</v>
      </c>
      <c r="AR53" s="41">
        <f>+D53+F53+H53+J53++L53++N53+P53+R53+T53+V53+X53+Z53+AN53+AB53+AD53+AF53+AH53+AJ53+AL53</f>
        <v>0</v>
      </c>
      <c r="AS53" s="41">
        <f t="shared" si="8"/>
        <v>6</v>
      </c>
      <c r="AT53" s="41">
        <f t="shared" si="9"/>
        <v>0</v>
      </c>
    </row>
    <row r="54" spans="1:46">
      <c r="A54" s="41">
        <f t="shared" si="11"/>
        <v>10</v>
      </c>
      <c r="B54" s="53"/>
      <c r="C54" s="54"/>
      <c r="D54" s="15"/>
      <c r="E54" s="54">
        <v>6</v>
      </c>
      <c r="F54" s="15">
        <v>2</v>
      </c>
      <c r="G54" s="54">
        <v>-6</v>
      </c>
      <c r="H54" s="15">
        <v>-3</v>
      </c>
      <c r="I54" s="54"/>
      <c r="J54" s="15"/>
      <c r="K54" s="54"/>
      <c r="L54" s="15"/>
      <c r="M54" s="54"/>
      <c r="N54" s="15"/>
      <c r="O54" s="54"/>
      <c r="P54" s="15"/>
      <c r="Q54" s="54"/>
      <c r="R54" s="344"/>
      <c r="S54" s="54"/>
      <c r="T54" s="15"/>
      <c r="U54" s="54"/>
      <c r="V54" s="15"/>
      <c r="W54" s="54"/>
      <c r="X54" s="15"/>
      <c r="Y54" s="10">
        <v>10</v>
      </c>
      <c r="Z54" s="11">
        <v>5</v>
      </c>
      <c r="AA54" s="54"/>
      <c r="AB54" s="15"/>
      <c r="AC54" s="54">
        <v>2</v>
      </c>
      <c r="AD54" s="15">
        <v>-3</v>
      </c>
      <c r="AE54" s="54">
        <v>-2</v>
      </c>
      <c r="AF54" s="15">
        <v>8</v>
      </c>
      <c r="AG54" s="54"/>
      <c r="AH54" s="15"/>
      <c r="AI54" s="54"/>
      <c r="AJ54" s="15"/>
      <c r="AK54" s="54"/>
      <c r="AL54" s="15"/>
      <c r="AM54" s="54">
        <v>-10</v>
      </c>
      <c r="AN54" s="15">
        <v>-9</v>
      </c>
      <c r="AO54" s="24">
        <v>45281</v>
      </c>
      <c r="AP54" s="41">
        <v>54</v>
      </c>
      <c r="AQ54" s="41">
        <f t="shared" si="10"/>
        <v>0</v>
      </c>
      <c r="AR54" s="41">
        <f t="shared" ref="AR54:AR66" si="12">+D54+F54+H54+J54++L54++N54+P54+R54+T54+V54+X54+Z54+AN54+AB54+AD54+AF54+AH54+AJ54+AL54</f>
        <v>0</v>
      </c>
      <c r="AS54" s="41">
        <f t="shared" ref="AS54:AS63" si="13">COUNT(C54:AN54)/2</f>
        <v>6</v>
      </c>
      <c r="AT54" s="41">
        <f t="shared" ref="AT54:AT63" si="14">+AQ54/AS54</f>
        <v>0</v>
      </c>
    </row>
    <row r="55" spans="1:46">
      <c r="A55" s="41">
        <f t="shared" si="11"/>
        <v>11</v>
      </c>
      <c r="B55" s="53"/>
      <c r="C55" s="54"/>
      <c r="D55" s="15"/>
      <c r="E55" s="54">
        <v>5</v>
      </c>
      <c r="F55" s="55">
        <v>-4</v>
      </c>
      <c r="G55" s="54">
        <v>-5</v>
      </c>
      <c r="H55" s="55">
        <v>-5</v>
      </c>
      <c r="I55" s="54"/>
      <c r="J55" s="15"/>
      <c r="K55" s="54"/>
      <c r="L55" s="15"/>
      <c r="M55" s="54"/>
      <c r="N55" s="15"/>
      <c r="O55" s="54"/>
      <c r="P55" s="55"/>
      <c r="Q55" s="54"/>
      <c r="R55" s="55"/>
      <c r="S55" s="54"/>
      <c r="T55" s="15"/>
      <c r="U55" s="54"/>
      <c r="V55" s="15"/>
      <c r="W55" s="54"/>
      <c r="X55" s="55"/>
      <c r="Y55" s="54">
        <v>10</v>
      </c>
      <c r="Z55" s="15">
        <v>7</v>
      </c>
      <c r="AA55" s="54"/>
      <c r="AB55" s="15"/>
      <c r="AC55" s="54">
        <v>0</v>
      </c>
      <c r="AD55" s="15">
        <v>-2</v>
      </c>
      <c r="AE55" s="54">
        <v>-10</v>
      </c>
      <c r="AF55" s="55">
        <v>4</v>
      </c>
      <c r="AG55" s="54"/>
      <c r="AH55" s="55"/>
      <c r="AI55" s="54"/>
      <c r="AJ55" s="55"/>
      <c r="AK55" s="54"/>
      <c r="AL55" s="55"/>
      <c r="AM55" s="54"/>
      <c r="AN55" s="55"/>
      <c r="AO55" s="24">
        <v>45293</v>
      </c>
      <c r="AP55" s="41">
        <v>61</v>
      </c>
      <c r="AQ55" s="41">
        <f t="shared" si="10"/>
        <v>0</v>
      </c>
      <c r="AR55" s="41">
        <f t="shared" si="12"/>
        <v>0</v>
      </c>
      <c r="AS55" s="41">
        <f t="shared" si="13"/>
        <v>5</v>
      </c>
      <c r="AT55" s="41">
        <f t="shared" si="14"/>
        <v>0</v>
      </c>
    </row>
    <row r="56" spans="1:46">
      <c r="A56" s="41">
        <f t="shared" si="11"/>
        <v>12</v>
      </c>
      <c r="B56" s="53"/>
      <c r="C56" s="54"/>
      <c r="D56" s="15"/>
      <c r="E56" s="54">
        <v>10</v>
      </c>
      <c r="F56" s="15">
        <v>-1</v>
      </c>
      <c r="G56" s="54">
        <v>-10</v>
      </c>
      <c r="H56" s="15">
        <v>-5</v>
      </c>
      <c r="I56" s="54"/>
      <c r="J56" s="55"/>
      <c r="K56" s="54"/>
      <c r="L56" s="15"/>
      <c r="M56" s="54"/>
      <c r="N56" s="55"/>
      <c r="O56" s="54"/>
      <c r="P56" s="15"/>
      <c r="Q56" s="54"/>
      <c r="R56" s="15"/>
      <c r="S56" s="54"/>
      <c r="T56" s="15"/>
      <c r="U56" s="54"/>
      <c r="V56" s="15"/>
      <c r="W56" s="54"/>
      <c r="X56" s="15"/>
      <c r="Y56" s="54">
        <v>-5</v>
      </c>
      <c r="Z56" s="15">
        <v>1</v>
      </c>
      <c r="AA56" s="54"/>
      <c r="AB56" s="15"/>
      <c r="AC56" s="54">
        <v>5</v>
      </c>
      <c r="AD56" s="15">
        <v>9</v>
      </c>
      <c r="AE56" s="54">
        <v>0</v>
      </c>
      <c r="AF56" s="55">
        <v>-4</v>
      </c>
      <c r="AG56" s="54"/>
      <c r="AH56" s="15"/>
      <c r="AI56" s="54"/>
      <c r="AJ56" s="15"/>
      <c r="AK56" s="54"/>
      <c r="AL56" s="15"/>
      <c r="AM56" s="54"/>
      <c r="AN56" s="15"/>
      <c r="AO56" s="24">
        <v>45295</v>
      </c>
      <c r="AP56" s="41">
        <v>64</v>
      </c>
      <c r="AQ56" s="41">
        <f t="shared" si="10"/>
        <v>0</v>
      </c>
      <c r="AR56" s="41">
        <f t="shared" si="12"/>
        <v>0</v>
      </c>
      <c r="AS56" s="41">
        <f t="shared" si="13"/>
        <v>5</v>
      </c>
      <c r="AT56" s="41">
        <f t="shared" si="14"/>
        <v>0</v>
      </c>
    </row>
    <row r="57" spans="1:46">
      <c r="A57" s="41">
        <f t="shared" si="11"/>
        <v>13</v>
      </c>
      <c r="B57" s="53"/>
      <c r="C57" s="54"/>
      <c r="D57" s="15"/>
      <c r="E57" s="54">
        <v>5</v>
      </c>
      <c r="F57" s="15">
        <v>4</v>
      </c>
      <c r="G57" s="54">
        <v>10</v>
      </c>
      <c r="H57" s="55">
        <v>2</v>
      </c>
      <c r="I57" s="54"/>
      <c r="J57" s="15"/>
      <c r="K57" s="54"/>
      <c r="L57" s="15"/>
      <c r="M57" s="54"/>
      <c r="N57" s="55"/>
      <c r="O57" s="54"/>
      <c r="P57" s="55"/>
      <c r="Q57" s="54"/>
      <c r="R57" s="15"/>
      <c r="S57" s="54"/>
      <c r="T57" s="15"/>
      <c r="U57" s="54"/>
      <c r="V57" s="15"/>
      <c r="W57" s="54"/>
      <c r="X57" s="15"/>
      <c r="Y57" s="54">
        <v>-10</v>
      </c>
      <c r="Z57" s="15">
        <v>-8</v>
      </c>
      <c r="AA57" s="54"/>
      <c r="AB57" s="15"/>
      <c r="AC57" s="54">
        <v>0</v>
      </c>
      <c r="AD57" s="55">
        <v>-5</v>
      </c>
      <c r="AE57" s="54">
        <v>-5</v>
      </c>
      <c r="AF57" s="55">
        <v>7</v>
      </c>
      <c r="AG57" s="54"/>
      <c r="AH57" s="55"/>
      <c r="AI57" s="54"/>
      <c r="AJ57" s="55"/>
      <c r="AK57" s="54"/>
      <c r="AL57" s="55"/>
      <c r="AM57" s="54"/>
      <c r="AN57" s="55"/>
      <c r="AO57" s="24">
        <v>45302</v>
      </c>
      <c r="AP57" s="69">
        <v>68</v>
      </c>
      <c r="AQ57" s="41">
        <f t="shared" si="10"/>
        <v>0</v>
      </c>
      <c r="AR57" s="41">
        <f t="shared" si="12"/>
        <v>0</v>
      </c>
      <c r="AS57" s="41">
        <f t="shared" si="13"/>
        <v>5</v>
      </c>
      <c r="AT57" s="41">
        <f t="shared" si="14"/>
        <v>0</v>
      </c>
    </row>
    <row r="58" spans="1:46">
      <c r="A58" s="41">
        <f t="shared" si="11"/>
        <v>14</v>
      </c>
      <c r="B58" s="53"/>
      <c r="C58" s="56"/>
      <c r="D58" s="14"/>
      <c r="E58" s="56">
        <v>5</v>
      </c>
      <c r="F58" s="14">
        <v>7</v>
      </c>
      <c r="G58" s="56">
        <v>0</v>
      </c>
      <c r="H58" s="14">
        <v>-4</v>
      </c>
      <c r="I58" s="56"/>
      <c r="J58" s="14"/>
      <c r="K58" s="56"/>
      <c r="L58" s="14"/>
      <c r="M58" s="56"/>
      <c r="N58" s="14"/>
      <c r="O58" s="56"/>
      <c r="P58" s="14"/>
      <c r="Q58" s="56"/>
      <c r="R58" s="14"/>
      <c r="S58" s="56"/>
      <c r="T58" s="14"/>
      <c r="U58" s="56"/>
      <c r="V58" s="14"/>
      <c r="W58" s="56"/>
      <c r="X58" s="14"/>
      <c r="Y58" s="56">
        <v>10</v>
      </c>
      <c r="Z58" s="14">
        <v>8</v>
      </c>
      <c r="AA58" s="56"/>
      <c r="AB58" s="14"/>
      <c r="AC58" s="56">
        <v>-10</v>
      </c>
      <c r="AD58" s="14">
        <v>-4</v>
      </c>
      <c r="AE58" s="56">
        <v>-5</v>
      </c>
      <c r="AF58" s="14">
        <v>-7</v>
      </c>
      <c r="AG58" s="56"/>
      <c r="AH58" s="14"/>
      <c r="AI58" s="56"/>
      <c r="AJ58" s="14"/>
      <c r="AK58" s="56"/>
      <c r="AL58" s="14"/>
      <c r="AM58" s="56"/>
      <c r="AN58" s="14"/>
      <c r="AO58" s="24">
        <v>45302</v>
      </c>
      <c r="AP58" s="41">
        <v>68</v>
      </c>
      <c r="AQ58" s="41">
        <f t="shared" si="10"/>
        <v>0</v>
      </c>
      <c r="AR58" s="41">
        <f t="shared" si="12"/>
        <v>0</v>
      </c>
      <c r="AS58" s="41">
        <f t="shared" si="13"/>
        <v>5</v>
      </c>
      <c r="AT58" s="41">
        <f t="shared" si="14"/>
        <v>0</v>
      </c>
    </row>
    <row r="59" spans="1:46">
      <c r="A59" s="41">
        <f t="shared" si="11"/>
        <v>15</v>
      </c>
      <c r="B59" s="53"/>
      <c r="C59" s="54">
        <v>2</v>
      </c>
      <c r="D59" s="15">
        <v>-4</v>
      </c>
      <c r="E59" s="54"/>
      <c r="F59" s="15"/>
      <c r="G59" s="54">
        <v>6</v>
      </c>
      <c r="H59" s="15">
        <v>5</v>
      </c>
      <c r="I59" s="54"/>
      <c r="J59" s="15"/>
      <c r="K59" s="54">
        <v>-10</v>
      </c>
      <c r="L59" s="15">
        <v>-1</v>
      </c>
      <c r="M59" s="54"/>
      <c r="N59" s="15"/>
      <c r="O59" s="54"/>
      <c r="P59" s="15"/>
      <c r="Q59" s="54">
        <v>-6</v>
      </c>
      <c r="R59" s="15">
        <v>2</v>
      </c>
      <c r="S59" s="54"/>
      <c r="T59" s="15"/>
      <c r="U59" s="54"/>
      <c r="V59" s="15"/>
      <c r="W59" s="54"/>
      <c r="X59" s="15"/>
      <c r="Y59" s="54"/>
      <c r="Z59" s="15"/>
      <c r="AA59" s="54"/>
      <c r="AB59" s="15"/>
      <c r="AC59" s="54"/>
      <c r="AD59" s="15"/>
      <c r="AE59" s="54"/>
      <c r="AF59" s="15"/>
      <c r="AG59" s="54">
        <v>0</v>
      </c>
      <c r="AH59" s="15">
        <v>-2</v>
      </c>
      <c r="AI59" s="54">
        <v>-2</v>
      </c>
      <c r="AJ59" s="15">
        <v>2</v>
      </c>
      <c r="AK59" s="54">
        <v>10</v>
      </c>
      <c r="AL59" s="15">
        <v>-2</v>
      </c>
      <c r="AM59" s="54"/>
      <c r="AN59" s="15"/>
      <c r="AO59" s="28">
        <v>45304</v>
      </c>
      <c r="AP59" s="41">
        <v>70</v>
      </c>
      <c r="AQ59" s="41">
        <f t="shared" si="10"/>
        <v>0</v>
      </c>
      <c r="AR59" s="41">
        <f t="shared" si="12"/>
        <v>0</v>
      </c>
      <c r="AS59" s="41">
        <f t="shared" si="13"/>
        <v>7</v>
      </c>
      <c r="AT59" s="41">
        <f t="shared" si="14"/>
        <v>0</v>
      </c>
    </row>
    <row r="60" spans="1:46">
      <c r="A60" s="41">
        <f t="shared" si="11"/>
        <v>16</v>
      </c>
      <c r="B60" s="53"/>
      <c r="C60" s="54"/>
      <c r="D60" s="15"/>
      <c r="E60" s="54">
        <v>-4</v>
      </c>
      <c r="F60" s="15">
        <v>-3</v>
      </c>
      <c r="G60" s="54">
        <v>-10</v>
      </c>
      <c r="H60" s="15">
        <v>-7</v>
      </c>
      <c r="I60" s="54"/>
      <c r="J60" s="15"/>
      <c r="K60" s="54"/>
      <c r="L60" s="15"/>
      <c r="M60" s="54"/>
      <c r="N60" s="15"/>
      <c r="O60" s="54"/>
      <c r="P60" s="15"/>
      <c r="Q60" s="54"/>
      <c r="R60" s="15"/>
      <c r="S60" s="54"/>
      <c r="T60" s="15"/>
      <c r="U60" s="54"/>
      <c r="V60" s="15"/>
      <c r="W60" s="54"/>
      <c r="X60" s="15"/>
      <c r="Y60" s="54"/>
      <c r="Z60" s="15"/>
      <c r="AA60" s="54"/>
      <c r="AB60" s="15"/>
      <c r="AC60" s="54">
        <v>4</v>
      </c>
      <c r="AD60" s="15">
        <v>3</v>
      </c>
      <c r="AE60" s="54">
        <v>10</v>
      </c>
      <c r="AF60" s="15">
        <v>7</v>
      </c>
      <c r="AG60" s="54"/>
      <c r="AH60" s="15"/>
      <c r="AI60" s="54"/>
      <c r="AJ60" s="15"/>
      <c r="AK60" s="54"/>
      <c r="AL60" s="15"/>
      <c r="AM60" s="54"/>
      <c r="AN60" s="15"/>
      <c r="AO60" s="28">
        <v>45309</v>
      </c>
      <c r="AP60" s="41">
        <v>73</v>
      </c>
      <c r="AQ60" s="41">
        <f t="shared" si="10"/>
        <v>0</v>
      </c>
      <c r="AR60" s="41">
        <f t="shared" si="12"/>
        <v>0</v>
      </c>
      <c r="AS60" s="41">
        <f t="shared" si="13"/>
        <v>4</v>
      </c>
      <c r="AT60" s="41">
        <f t="shared" si="14"/>
        <v>0</v>
      </c>
    </row>
    <row r="61" spans="1:46">
      <c r="A61" s="41">
        <f t="shared" si="11"/>
        <v>17</v>
      </c>
      <c r="B61" s="53"/>
      <c r="C61" s="54"/>
      <c r="D61" s="15"/>
      <c r="E61" s="54">
        <v>-5</v>
      </c>
      <c r="F61" s="15">
        <v>-8</v>
      </c>
      <c r="G61" s="54">
        <v>5</v>
      </c>
      <c r="H61" s="55">
        <v>3</v>
      </c>
      <c r="I61" s="54"/>
      <c r="J61" s="15"/>
      <c r="K61" s="54"/>
      <c r="L61" s="15"/>
      <c r="M61" s="54"/>
      <c r="N61" s="55"/>
      <c r="O61" s="54"/>
      <c r="P61" s="55"/>
      <c r="Q61" s="54"/>
      <c r="R61" s="15"/>
      <c r="S61" s="54"/>
      <c r="T61" s="15"/>
      <c r="U61" s="54"/>
      <c r="V61" s="15"/>
      <c r="W61" s="54"/>
      <c r="X61" s="15"/>
      <c r="Y61" s="54">
        <v>10</v>
      </c>
      <c r="Z61" s="15">
        <v>5</v>
      </c>
      <c r="AA61" s="54"/>
      <c r="AB61" s="15"/>
      <c r="AC61" s="54">
        <v>-10</v>
      </c>
      <c r="AD61" s="55">
        <v>-6</v>
      </c>
      <c r="AE61" s="54">
        <v>0</v>
      </c>
      <c r="AF61" s="55">
        <v>6</v>
      </c>
      <c r="AG61" s="54"/>
      <c r="AH61" s="55"/>
      <c r="AI61" s="54"/>
      <c r="AJ61" s="55"/>
      <c r="AK61" s="54"/>
      <c r="AL61" s="55"/>
      <c r="AM61" s="54"/>
      <c r="AN61" s="55"/>
      <c r="AO61" s="24">
        <v>45316</v>
      </c>
      <c r="AP61">
        <v>78</v>
      </c>
      <c r="AQ61" s="41">
        <f t="shared" si="10"/>
        <v>0</v>
      </c>
      <c r="AR61" s="41">
        <f t="shared" si="12"/>
        <v>0</v>
      </c>
      <c r="AS61" s="41">
        <f t="shared" si="13"/>
        <v>5</v>
      </c>
      <c r="AT61" s="41">
        <f t="shared" si="14"/>
        <v>0</v>
      </c>
    </row>
    <row r="62" spans="1:46">
      <c r="A62" s="41">
        <f t="shared" si="11"/>
        <v>18</v>
      </c>
      <c r="B62" s="53"/>
      <c r="C62" s="56"/>
      <c r="D62" s="14"/>
      <c r="E62" s="56">
        <v>-10</v>
      </c>
      <c r="F62" s="14">
        <v>-8</v>
      </c>
      <c r="G62" s="54">
        <v>5</v>
      </c>
      <c r="H62" s="55">
        <v>4</v>
      </c>
      <c r="I62" s="54"/>
      <c r="J62" s="15"/>
      <c r="K62" s="54"/>
      <c r="L62" s="15"/>
      <c r="M62" s="54"/>
      <c r="N62" s="55"/>
      <c r="O62" s="54"/>
      <c r="P62" s="55"/>
      <c r="Q62" s="54"/>
      <c r="R62" s="15"/>
      <c r="S62" s="54"/>
      <c r="T62" s="15"/>
      <c r="U62" s="54"/>
      <c r="V62" s="15"/>
      <c r="W62" s="54"/>
      <c r="X62" s="15"/>
      <c r="Y62" s="54">
        <v>0</v>
      </c>
      <c r="Z62" s="15">
        <v>-2</v>
      </c>
      <c r="AA62" s="54"/>
      <c r="AB62" s="15"/>
      <c r="AC62" s="54">
        <v>10</v>
      </c>
      <c r="AD62" s="55">
        <v>9</v>
      </c>
      <c r="AE62" s="54">
        <v>-5</v>
      </c>
      <c r="AF62" s="55">
        <v>-3</v>
      </c>
      <c r="AG62" s="54"/>
      <c r="AH62" s="55"/>
      <c r="AI62" s="54"/>
      <c r="AJ62" s="55"/>
      <c r="AK62" s="54"/>
      <c r="AL62" s="55"/>
      <c r="AM62" s="54"/>
      <c r="AN62" s="55"/>
      <c r="AO62" s="28">
        <v>45323</v>
      </c>
      <c r="AP62" s="41">
        <v>81</v>
      </c>
      <c r="AQ62" s="41">
        <f t="shared" si="10"/>
        <v>0</v>
      </c>
      <c r="AR62" s="41">
        <f t="shared" si="12"/>
        <v>0</v>
      </c>
      <c r="AS62" s="41">
        <f t="shared" si="13"/>
        <v>5</v>
      </c>
      <c r="AT62" s="41">
        <f t="shared" si="14"/>
        <v>0</v>
      </c>
    </row>
    <row r="63" spans="1:46">
      <c r="A63" s="41">
        <f t="shared" si="11"/>
        <v>19</v>
      </c>
      <c r="B63" s="53"/>
      <c r="C63" s="54"/>
      <c r="D63" s="15"/>
      <c r="E63" s="54">
        <v>10</v>
      </c>
      <c r="F63" s="15">
        <v>3</v>
      </c>
      <c r="G63" s="54">
        <v>0</v>
      </c>
      <c r="H63" s="55">
        <v>2</v>
      </c>
      <c r="I63" s="54"/>
      <c r="J63" s="15"/>
      <c r="K63" s="54"/>
      <c r="L63" s="15"/>
      <c r="M63" s="54"/>
      <c r="N63" s="55"/>
      <c r="O63" s="54"/>
      <c r="P63" s="55"/>
      <c r="Q63" s="54"/>
      <c r="R63" s="15"/>
      <c r="S63" s="54"/>
      <c r="T63" s="15"/>
      <c r="U63" s="54"/>
      <c r="V63" s="15"/>
      <c r="W63" s="54"/>
      <c r="X63" s="15"/>
      <c r="Y63" s="54">
        <v>-10</v>
      </c>
      <c r="Z63" s="15">
        <v>4</v>
      </c>
      <c r="AA63" s="54"/>
      <c r="AB63" s="15"/>
      <c r="AC63" s="54">
        <v>-5</v>
      </c>
      <c r="AD63" s="55">
        <v>-5</v>
      </c>
      <c r="AE63" s="54">
        <v>5</v>
      </c>
      <c r="AF63" s="55">
        <v>-4</v>
      </c>
      <c r="AG63" s="54"/>
      <c r="AH63" s="55"/>
      <c r="AI63" s="54"/>
      <c r="AJ63" s="55"/>
      <c r="AK63" s="54"/>
      <c r="AL63" s="55"/>
      <c r="AM63" s="54"/>
      <c r="AN63" s="55"/>
      <c r="AO63" s="28">
        <v>45351</v>
      </c>
      <c r="AP63" s="41">
        <v>92</v>
      </c>
      <c r="AQ63" s="41">
        <f t="shared" si="10"/>
        <v>0</v>
      </c>
      <c r="AR63" s="41">
        <f t="shared" si="12"/>
        <v>0</v>
      </c>
      <c r="AS63" s="41">
        <f t="shared" si="13"/>
        <v>5</v>
      </c>
      <c r="AT63" s="41">
        <f t="shared" si="14"/>
        <v>0</v>
      </c>
    </row>
    <row r="64" spans="1:46">
      <c r="A64" s="41">
        <f t="shared" si="11"/>
        <v>20</v>
      </c>
      <c r="B64" s="53"/>
      <c r="C64" s="54"/>
      <c r="D64" s="15"/>
      <c r="E64" s="54">
        <v>0</v>
      </c>
      <c r="F64" s="15">
        <v>-1</v>
      </c>
      <c r="G64" s="54">
        <v>-5</v>
      </c>
      <c r="H64" s="15">
        <v>-6</v>
      </c>
      <c r="I64" s="54"/>
      <c r="J64" s="15"/>
      <c r="K64" s="54"/>
      <c r="L64" s="15"/>
      <c r="M64" s="54"/>
      <c r="N64" s="15"/>
      <c r="O64" s="54"/>
      <c r="P64" s="15"/>
      <c r="Q64" s="54"/>
      <c r="R64" s="15"/>
      <c r="S64" s="54"/>
      <c r="T64" s="15"/>
      <c r="U64" s="54"/>
      <c r="V64" s="15"/>
      <c r="W64" s="54"/>
      <c r="X64" s="15"/>
      <c r="Y64" s="54">
        <v>10</v>
      </c>
      <c r="Z64" s="15">
        <v>5</v>
      </c>
      <c r="AA64" s="54"/>
      <c r="AB64" s="15"/>
      <c r="AC64" s="54">
        <v>5</v>
      </c>
      <c r="AD64" s="15">
        <v>7</v>
      </c>
      <c r="AE64" s="54">
        <v>-10</v>
      </c>
      <c r="AF64" s="15">
        <v>-5</v>
      </c>
      <c r="AG64" s="54"/>
      <c r="AH64" s="15"/>
      <c r="AI64" s="54"/>
      <c r="AJ64" s="15"/>
      <c r="AK64" s="54"/>
      <c r="AL64" s="15"/>
      <c r="AM64" s="54"/>
      <c r="AN64" s="15"/>
      <c r="AO64" s="28">
        <v>45393</v>
      </c>
      <c r="AP64" s="41">
        <v>113</v>
      </c>
      <c r="AQ64" s="41">
        <f t="shared" si="10"/>
        <v>0</v>
      </c>
      <c r="AR64" s="41">
        <f t="shared" si="12"/>
        <v>0</v>
      </c>
      <c r="AS64" s="41">
        <f t="shared" ref="AS64:AS69" si="15">COUNT(C64:AN64)/2</f>
        <v>5</v>
      </c>
      <c r="AT64" s="41">
        <f t="shared" ref="AT64:AT69" si="16">+AQ64/AS64</f>
        <v>0</v>
      </c>
    </row>
    <row r="65" spans="1:46">
      <c r="A65" s="41">
        <f t="shared" si="11"/>
        <v>21</v>
      </c>
      <c r="B65" s="53"/>
      <c r="C65" s="54"/>
      <c r="D65" s="15"/>
      <c r="E65" s="54">
        <v>-5</v>
      </c>
      <c r="F65" s="15">
        <v>-7</v>
      </c>
      <c r="G65" s="54">
        <v>-10</v>
      </c>
      <c r="H65" s="15">
        <v>-6</v>
      </c>
      <c r="I65" s="54"/>
      <c r="J65" s="15"/>
      <c r="K65" s="54"/>
      <c r="L65" s="15"/>
      <c r="M65" s="54"/>
      <c r="N65" s="15"/>
      <c r="O65" s="54"/>
      <c r="P65" s="15"/>
      <c r="Q65" s="54"/>
      <c r="R65" s="15"/>
      <c r="S65" s="54"/>
      <c r="T65" s="15"/>
      <c r="U65" s="54"/>
      <c r="V65" s="15"/>
      <c r="W65" s="54"/>
      <c r="X65" s="15"/>
      <c r="Y65" s="54">
        <v>0</v>
      </c>
      <c r="Z65" s="15">
        <v>4</v>
      </c>
      <c r="AA65" s="54"/>
      <c r="AB65" s="15"/>
      <c r="AC65" s="54">
        <v>10</v>
      </c>
      <c r="AD65" s="15">
        <v>4</v>
      </c>
      <c r="AE65" s="54">
        <v>5</v>
      </c>
      <c r="AF65" s="15">
        <v>5</v>
      </c>
      <c r="AG65" s="54"/>
      <c r="AH65" s="15"/>
      <c r="AI65" s="54"/>
      <c r="AJ65" s="15"/>
      <c r="AK65" s="54"/>
      <c r="AL65" s="15"/>
      <c r="AM65" s="54"/>
      <c r="AN65" s="15"/>
      <c r="AO65" s="28">
        <v>45393</v>
      </c>
      <c r="AP65" s="41">
        <v>113</v>
      </c>
      <c r="AQ65" s="41">
        <f t="shared" si="10"/>
        <v>0</v>
      </c>
      <c r="AR65" s="41">
        <f t="shared" si="12"/>
        <v>0</v>
      </c>
      <c r="AS65" s="41">
        <f t="shared" si="15"/>
        <v>5</v>
      </c>
      <c r="AT65" s="41">
        <f t="shared" si="16"/>
        <v>0</v>
      </c>
    </row>
    <row r="66" spans="1:46">
      <c r="A66" s="41">
        <f t="shared" si="11"/>
        <v>22</v>
      </c>
      <c r="B66" s="53"/>
      <c r="C66" s="54"/>
      <c r="D66" s="15"/>
      <c r="E66" s="54">
        <v>10</v>
      </c>
      <c r="F66" s="15">
        <v>10</v>
      </c>
      <c r="G66" s="54">
        <v>-4</v>
      </c>
      <c r="H66" s="15">
        <v>2</v>
      </c>
      <c r="I66" s="54"/>
      <c r="J66" s="15"/>
      <c r="K66" s="54"/>
      <c r="L66" s="15"/>
      <c r="M66" s="54"/>
      <c r="N66" s="15"/>
      <c r="O66" s="54"/>
      <c r="P66" s="15"/>
      <c r="Q66" s="54"/>
      <c r="R66" s="15"/>
      <c r="S66" s="54"/>
      <c r="T66" s="15"/>
      <c r="U66" s="54"/>
      <c r="V66" s="15"/>
      <c r="W66" s="54"/>
      <c r="X66" s="15"/>
      <c r="Y66" s="54">
        <v>-10</v>
      </c>
      <c r="Z66" s="15">
        <v>-10</v>
      </c>
      <c r="AA66" s="54"/>
      <c r="AB66" s="15"/>
      <c r="AC66" s="54"/>
      <c r="AD66" s="15"/>
      <c r="AE66" s="54">
        <v>4</v>
      </c>
      <c r="AF66" s="15">
        <v>-2</v>
      </c>
      <c r="AG66" s="54"/>
      <c r="AH66" s="15"/>
      <c r="AI66" s="54"/>
      <c r="AJ66" s="15"/>
      <c r="AK66" s="54"/>
      <c r="AL66" s="15"/>
      <c r="AM66" s="54"/>
      <c r="AN66" s="15"/>
      <c r="AO66" s="24">
        <v>45413</v>
      </c>
      <c r="AP66" s="41">
        <v>123</v>
      </c>
      <c r="AQ66" s="41">
        <f t="shared" si="10"/>
        <v>0</v>
      </c>
      <c r="AR66" s="41">
        <f t="shared" si="12"/>
        <v>0</v>
      </c>
      <c r="AS66" s="41">
        <f t="shared" si="15"/>
        <v>4</v>
      </c>
      <c r="AT66" s="41">
        <f t="shared" si="16"/>
        <v>0</v>
      </c>
    </row>
    <row r="67" spans="1:46">
      <c r="A67" s="41">
        <f t="shared" si="11"/>
        <v>23</v>
      </c>
      <c r="B67" s="53"/>
      <c r="C67" s="54"/>
      <c r="D67" s="15"/>
      <c r="E67" s="54">
        <v>5</v>
      </c>
      <c r="F67" s="15">
        <v>2</v>
      </c>
      <c r="G67" s="54">
        <v>10</v>
      </c>
      <c r="H67" s="15">
        <v>7</v>
      </c>
      <c r="I67" s="54"/>
      <c r="J67" s="15"/>
      <c r="K67" s="54"/>
      <c r="L67" s="15"/>
      <c r="M67" s="54"/>
      <c r="N67" s="15"/>
      <c r="O67" s="54"/>
      <c r="P67" s="15"/>
      <c r="Q67" s="54"/>
      <c r="R67" s="15"/>
      <c r="S67" s="54">
        <v>-10</v>
      </c>
      <c r="T67" s="15">
        <v>-3</v>
      </c>
      <c r="U67" s="54"/>
      <c r="V67" s="15"/>
      <c r="W67" s="54"/>
      <c r="X67" s="15"/>
      <c r="Y67" s="54">
        <v>0</v>
      </c>
      <c r="Z67" s="15">
        <v>-2</v>
      </c>
      <c r="AA67" s="54"/>
      <c r="AB67" s="15"/>
      <c r="AC67" s="54"/>
      <c r="AD67" s="15"/>
      <c r="AE67" s="54">
        <v>-5</v>
      </c>
      <c r="AF67" s="15">
        <v>-4</v>
      </c>
      <c r="AG67" s="54"/>
      <c r="AH67" s="15"/>
      <c r="AI67" s="54"/>
      <c r="AJ67" s="15"/>
      <c r="AK67" s="54"/>
      <c r="AL67" s="15"/>
      <c r="AM67" s="54"/>
      <c r="AN67" s="15"/>
      <c r="AO67" s="28">
        <v>45414</v>
      </c>
      <c r="AP67" s="41">
        <v>124</v>
      </c>
      <c r="AQ67" s="41">
        <f>+C67+E67+G67+I67++K67++M67+O67+Q67+S67+U67+W67+Y67+AM67+AA67+AC67+AE67+AG67+AI67+AK67+B67</f>
        <v>0</v>
      </c>
      <c r="AR67" s="41">
        <f>+D67+F67+H67+J67++L67++N67+P67+R67+T67+V67+X67+Z67+AN67+AB67+AD67+AF67+AH67+AJ67+AL67</f>
        <v>0</v>
      </c>
      <c r="AS67" s="41">
        <f t="shared" si="15"/>
        <v>5</v>
      </c>
      <c r="AT67" s="41">
        <f t="shared" si="16"/>
        <v>0</v>
      </c>
    </row>
    <row r="68" spans="1:46">
      <c r="A68" s="41">
        <f t="shared" si="11"/>
        <v>24</v>
      </c>
      <c r="B68" s="53"/>
      <c r="C68" s="54"/>
      <c r="D68" s="15"/>
      <c r="E68" s="54">
        <v>10</v>
      </c>
      <c r="F68" s="15">
        <v>9</v>
      </c>
      <c r="G68" s="54">
        <v>-10</v>
      </c>
      <c r="H68" s="15">
        <v>-3</v>
      </c>
      <c r="I68" s="54"/>
      <c r="J68" s="15"/>
      <c r="K68" s="54"/>
      <c r="L68" s="15"/>
      <c r="M68" s="54"/>
      <c r="N68" s="15"/>
      <c r="O68" s="54"/>
      <c r="P68" s="15"/>
      <c r="Q68" s="54"/>
      <c r="R68" s="15"/>
      <c r="S68" s="54"/>
      <c r="T68" s="15"/>
      <c r="U68" s="54"/>
      <c r="V68" s="15"/>
      <c r="W68" s="54"/>
      <c r="X68" s="15"/>
      <c r="Y68" s="54">
        <v>0</v>
      </c>
      <c r="Z68" s="15">
        <v>-4</v>
      </c>
      <c r="AA68" s="54"/>
      <c r="AB68" s="15"/>
      <c r="AC68" s="54">
        <v>-5</v>
      </c>
      <c r="AD68" s="15">
        <v>-8</v>
      </c>
      <c r="AE68" s="54">
        <v>5</v>
      </c>
      <c r="AF68" s="15">
        <v>6</v>
      </c>
      <c r="AG68" s="54"/>
      <c r="AH68" s="15"/>
      <c r="AI68" s="54"/>
      <c r="AJ68" s="15"/>
      <c r="AK68" s="54"/>
      <c r="AL68" s="15"/>
      <c r="AM68" s="54"/>
      <c r="AN68" s="15"/>
      <c r="AO68" s="28">
        <v>45428</v>
      </c>
      <c r="AP68" s="41">
        <v>135</v>
      </c>
      <c r="AQ68" s="41">
        <f>+C68+E68+G68+I68++K68++M68+O68+Q68+S68+U68+W68+Y68+AM68+AA68+AC68+AE68+AG68+AI68+AK68+B68</f>
        <v>0</v>
      </c>
      <c r="AR68" s="41">
        <f>+D68+F68+H68+J68++L68++N68+P68+R68+T68+V68+X68+Z68+AN68+AB68+AD68+AF68+AH68+AJ68+AL68</f>
        <v>0</v>
      </c>
      <c r="AS68" s="41">
        <f t="shared" si="15"/>
        <v>5</v>
      </c>
      <c r="AT68" s="41">
        <f t="shared" si="16"/>
        <v>0</v>
      </c>
    </row>
    <row r="69" spans="1:46">
      <c r="A69" s="41">
        <f t="shared" si="11"/>
        <v>25</v>
      </c>
      <c r="B69" s="53"/>
      <c r="C69" s="54"/>
      <c r="D69" s="15"/>
      <c r="E69" s="54">
        <v>0</v>
      </c>
      <c r="F69" s="15">
        <v>-7</v>
      </c>
      <c r="G69" s="54">
        <v>-5</v>
      </c>
      <c r="H69" s="15">
        <v>-2</v>
      </c>
      <c r="I69" s="54"/>
      <c r="J69" s="15"/>
      <c r="K69" s="54"/>
      <c r="L69" s="15"/>
      <c r="M69" s="54"/>
      <c r="N69" s="15"/>
      <c r="O69" s="54"/>
      <c r="P69" s="15"/>
      <c r="Q69" s="54"/>
      <c r="R69" s="15"/>
      <c r="S69" s="54"/>
      <c r="T69" s="15"/>
      <c r="U69" s="54"/>
      <c r="V69" s="15"/>
      <c r="W69" s="54"/>
      <c r="X69" s="15"/>
      <c r="Y69" s="54">
        <v>5</v>
      </c>
      <c r="Z69" s="15">
        <v>7</v>
      </c>
      <c r="AA69" s="54"/>
      <c r="AB69" s="15"/>
      <c r="AC69" s="54">
        <v>-10</v>
      </c>
      <c r="AD69" s="15">
        <v>-5</v>
      </c>
      <c r="AE69" s="54">
        <v>10</v>
      </c>
      <c r="AF69" s="15">
        <v>7</v>
      </c>
      <c r="AG69" s="54"/>
      <c r="AH69" s="15"/>
      <c r="AI69" s="54"/>
      <c r="AJ69" s="15"/>
      <c r="AK69" s="54"/>
      <c r="AL69" s="15"/>
      <c r="AM69" s="54"/>
      <c r="AN69" s="15"/>
      <c r="AO69" s="28">
        <v>45428</v>
      </c>
      <c r="AP69" s="41">
        <v>135</v>
      </c>
      <c r="AQ69" s="41">
        <f>+C69+E69+G69+I69++K69++M69+O69+Q69+S69+U69+W69+Y69+AM69+AA69+AC69+AE69+AG69+AI69+AK69+B69</f>
        <v>0</v>
      </c>
      <c r="AR69" s="41">
        <f>+D69+F69+H69+J69++L69++N69+P69+R69+T69+V69+X69+Z69+AN69+AB69+AD69+AF69+AH69+AJ69+AL69</f>
        <v>0</v>
      </c>
      <c r="AS69" s="41">
        <f t="shared" si="15"/>
        <v>5</v>
      </c>
      <c r="AT69" s="41">
        <f t="shared" si="16"/>
        <v>0</v>
      </c>
    </row>
    <row r="70" spans="1:46">
      <c r="A70" s="41">
        <f t="shared" si="11"/>
        <v>26</v>
      </c>
      <c r="B70" s="53"/>
      <c r="C70" s="54"/>
      <c r="D70" s="15"/>
      <c r="E70" s="54">
        <v>10</v>
      </c>
      <c r="F70" s="15">
        <v>9</v>
      </c>
      <c r="G70" s="54">
        <v>5</v>
      </c>
      <c r="H70" s="15">
        <v>4</v>
      </c>
      <c r="I70" s="54"/>
      <c r="J70" s="15"/>
      <c r="K70" s="54"/>
      <c r="L70" s="15"/>
      <c r="M70" s="54"/>
      <c r="N70" s="15"/>
      <c r="O70" s="54"/>
      <c r="P70" s="15"/>
      <c r="Q70" s="54"/>
      <c r="R70" s="15"/>
      <c r="S70" s="54"/>
      <c r="T70" s="15"/>
      <c r="U70" s="54"/>
      <c r="V70" s="15"/>
      <c r="W70" s="54"/>
      <c r="X70" s="15"/>
      <c r="Y70" s="54">
        <v>-10</v>
      </c>
      <c r="Z70" s="15">
        <v>-4</v>
      </c>
      <c r="AA70" s="54"/>
      <c r="AB70" s="15"/>
      <c r="AC70" s="54">
        <v>0</v>
      </c>
      <c r="AD70" s="15">
        <v>-3</v>
      </c>
      <c r="AE70" s="54">
        <v>-5</v>
      </c>
      <c r="AF70" s="15">
        <v>-6</v>
      </c>
      <c r="AG70" s="54"/>
      <c r="AH70" s="15"/>
      <c r="AI70" s="54"/>
      <c r="AJ70" s="15"/>
      <c r="AK70" s="54"/>
      <c r="AL70" s="15"/>
      <c r="AM70" s="54"/>
      <c r="AN70" s="15"/>
      <c r="AO70" s="28">
        <v>45442</v>
      </c>
      <c r="AP70" s="41">
        <v>140</v>
      </c>
      <c r="AQ70" s="41">
        <f t="shared" ref="AQ70:AQ85" si="17">+C70+E70+G70+I70++K70++M70+O70+Q70+S70+U70+W70+Y70+AM70+AA70+AC70+AE70+AG70+AI70+AK70+B70</f>
        <v>0</v>
      </c>
      <c r="AR70" s="41">
        <f t="shared" ref="AR70:AR85" si="18">+D70+F70+H70+J70++L70++N70+P70+R70+T70+V70+X70+Z70+AN70+AB70+AD70+AF70+AH70+AJ70+AL70</f>
        <v>0</v>
      </c>
      <c r="AS70" s="41">
        <f t="shared" ref="AS70:AS85" si="19">COUNT(C70:AN70)/2</f>
        <v>5</v>
      </c>
      <c r="AT70" s="41">
        <f t="shared" ref="AT70:AT85" si="20">+AQ70/AS70</f>
        <v>0</v>
      </c>
    </row>
    <row r="71" spans="1:46">
      <c r="A71" s="41">
        <f t="shared" si="11"/>
        <v>27</v>
      </c>
      <c r="B71" s="53"/>
      <c r="C71" s="54"/>
      <c r="D71" s="15"/>
      <c r="E71" s="54">
        <v>10</v>
      </c>
      <c r="F71" s="15">
        <v>-1</v>
      </c>
      <c r="G71" s="54">
        <v>-5</v>
      </c>
      <c r="H71" s="15">
        <v>4</v>
      </c>
      <c r="I71" s="54"/>
      <c r="J71" s="15"/>
      <c r="K71" s="54"/>
      <c r="L71" s="15"/>
      <c r="M71" s="54"/>
      <c r="N71" s="15"/>
      <c r="O71" s="54"/>
      <c r="P71" s="15"/>
      <c r="Q71" s="54"/>
      <c r="R71" s="15"/>
      <c r="S71" s="54"/>
      <c r="T71" s="15"/>
      <c r="U71" s="54"/>
      <c r="V71" s="15"/>
      <c r="W71" s="54"/>
      <c r="X71" s="15"/>
      <c r="Y71" s="54">
        <v>5</v>
      </c>
      <c r="Z71" s="15">
        <v>-3</v>
      </c>
      <c r="AA71" s="54"/>
      <c r="AB71" s="15"/>
      <c r="AC71" s="54">
        <v>-10</v>
      </c>
      <c r="AD71" s="15">
        <v>-7</v>
      </c>
      <c r="AE71" s="54">
        <v>0</v>
      </c>
      <c r="AF71" s="15">
        <v>7</v>
      </c>
      <c r="AG71" s="54"/>
      <c r="AH71" s="15"/>
      <c r="AI71" s="54"/>
      <c r="AJ71" s="15"/>
      <c r="AK71" s="54"/>
      <c r="AL71" s="15"/>
      <c r="AM71" s="54"/>
      <c r="AN71" s="15"/>
      <c r="AO71" s="28">
        <v>45442</v>
      </c>
      <c r="AP71" s="41">
        <v>140</v>
      </c>
      <c r="AQ71" s="41">
        <f t="shared" si="17"/>
        <v>0</v>
      </c>
      <c r="AR71" s="41">
        <f t="shared" si="18"/>
        <v>0</v>
      </c>
      <c r="AS71" s="41">
        <f t="shared" si="19"/>
        <v>5</v>
      </c>
      <c r="AT71" s="41">
        <f t="shared" si="20"/>
        <v>0</v>
      </c>
    </row>
    <row r="72" spans="1:46">
      <c r="A72" s="41">
        <f t="shared" si="11"/>
        <v>28</v>
      </c>
      <c r="B72" s="53"/>
      <c r="C72" s="54"/>
      <c r="D72" s="15"/>
      <c r="E72" s="54">
        <v>5</v>
      </c>
      <c r="F72" s="15">
        <v>8</v>
      </c>
      <c r="G72" s="54">
        <v>0</v>
      </c>
      <c r="H72" s="15">
        <v>-6</v>
      </c>
      <c r="I72" s="54"/>
      <c r="J72" s="15"/>
      <c r="K72" s="54"/>
      <c r="L72" s="15"/>
      <c r="M72" s="54"/>
      <c r="N72" s="15"/>
      <c r="O72" s="54"/>
      <c r="P72" s="15"/>
      <c r="Q72" s="54"/>
      <c r="R72" s="15"/>
      <c r="S72" s="54"/>
      <c r="T72" s="15"/>
      <c r="U72" s="54"/>
      <c r="V72" s="15"/>
      <c r="W72" s="54"/>
      <c r="X72" s="15"/>
      <c r="Y72" s="54">
        <v>10</v>
      </c>
      <c r="Z72" s="15">
        <v>6</v>
      </c>
      <c r="AA72" s="54"/>
      <c r="AB72" s="15"/>
      <c r="AC72" s="54">
        <v>-5</v>
      </c>
      <c r="AD72" s="15">
        <v>-2</v>
      </c>
      <c r="AE72" s="54">
        <v>-10</v>
      </c>
      <c r="AF72" s="15">
        <v>-6</v>
      </c>
      <c r="AG72" s="54"/>
      <c r="AH72" s="15"/>
      <c r="AI72" s="54"/>
      <c r="AJ72" s="15"/>
      <c r="AK72" s="54"/>
      <c r="AL72" s="15"/>
      <c r="AM72" s="54"/>
      <c r="AN72" s="15"/>
      <c r="AO72" s="28">
        <v>45463</v>
      </c>
      <c r="AP72" s="41">
        <v>151</v>
      </c>
      <c r="AQ72" s="41">
        <f t="shared" si="17"/>
        <v>0</v>
      </c>
      <c r="AR72" s="41">
        <f t="shared" si="18"/>
        <v>0</v>
      </c>
      <c r="AS72" s="41">
        <f t="shared" si="19"/>
        <v>5</v>
      </c>
      <c r="AT72" s="41">
        <f t="shared" si="20"/>
        <v>0</v>
      </c>
    </row>
    <row r="73" spans="1:46">
      <c r="A73" s="41">
        <f t="shared" si="11"/>
        <v>29</v>
      </c>
      <c r="B73" s="53"/>
      <c r="C73" s="54"/>
      <c r="D73" s="15"/>
      <c r="E73" s="54">
        <v>0</v>
      </c>
      <c r="F73" s="15">
        <v>-5</v>
      </c>
      <c r="G73" s="54">
        <v>10</v>
      </c>
      <c r="H73" s="15">
        <v>10</v>
      </c>
      <c r="I73" s="54"/>
      <c r="J73" s="15"/>
      <c r="K73" s="54"/>
      <c r="L73" s="15"/>
      <c r="M73" s="54"/>
      <c r="N73" s="15"/>
      <c r="O73" s="54"/>
      <c r="P73" s="15"/>
      <c r="Q73" s="54"/>
      <c r="R73" s="15"/>
      <c r="S73" s="54"/>
      <c r="T73" s="15"/>
      <c r="U73" s="54"/>
      <c r="V73" s="15"/>
      <c r="W73" s="54"/>
      <c r="X73" s="15"/>
      <c r="Y73" s="54">
        <v>-5</v>
      </c>
      <c r="Z73" s="15">
        <v>-6</v>
      </c>
      <c r="AA73" s="54"/>
      <c r="AB73" s="15"/>
      <c r="AC73" s="54">
        <v>5</v>
      </c>
      <c r="AD73" s="15">
        <v>0</v>
      </c>
      <c r="AE73" s="54">
        <v>-10</v>
      </c>
      <c r="AF73" s="15">
        <v>1</v>
      </c>
      <c r="AG73" s="54"/>
      <c r="AH73" s="15"/>
      <c r="AI73" s="54"/>
      <c r="AJ73" s="15"/>
      <c r="AK73" s="54"/>
      <c r="AL73" s="15"/>
      <c r="AM73" s="54"/>
      <c r="AN73" s="15"/>
      <c r="AO73" s="28">
        <v>45463</v>
      </c>
      <c r="AP73" s="41">
        <v>151</v>
      </c>
      <c r="AQ73" s="41">
        <f t="shared" si="17"/>
        <v>0</v>
      </c>
      <c r="AR73" s="41">
        <f t="shared" si="18"/>
        <v>0</v>
      </c>
      <c r="AS73" s="41">
        <f t="shared" si="19"/>
        <v>5</v>
      </c>
      <c r="AT73" s="41">
        <f t="shared" si="20"/>
        <v>0</v>
      </c>
    </row>
    <row r="74" spans="1:46">
      <c r="A74" s="41">
        <f t="shared" si="11"/>
        <v>30</v>
      </c>
      <c r="B74" s="53"/>
      <c r="C74" s="54"/>
      <c r="D74" s="15"/>
      <c r="E74" s="54">
        <v>5</v>
      </c>
      <c r="F74" s="15">
        <v>0</v>
      </c>
      <c r="G74" s="54">
        <v>-5</v>
      </c>
      <c r="H74" s="15">
        <v>3</v>
      </c>
      <c r="I74" s="54"/>
      <c r="J74" s="15"/>
      <c r="K74" s="54"/>
      <c r="L74" s="15"/>
      <c r="M74" s="54"/>
      <c r="N74" s="15"/>
      <c r="O74" s="54"/>
      <c r="P74" s="15"/>
      <c r="Q74" s="54"/>
      <c r="R74" s="15"/>
      <c r="S74" s="54"/>
      <c r="T74" s="15"/>
      <c r="U74" s="54"/>
      <c r="V74" s="15"/>
      <c r="W74" s="54"/>
      <c r="X74" s="15"/>
      <c r="Y74" s="54"/>
      <c r="Z74" s="15"/>
      <c r="AA74" s="54"/>
      <c r="AB74" s="15"/>
      <c r="AC74" s="54">
        <v>0</v>
      </c>
      <c r="AD74" s="15">
        <v>-5</v>
      </c>
      <c r="AE74" s="54">
        <v>-10</v>
      </c>
      <c r="AF74" s="15">
        <v>-7</v>
      </c>
      <c r="AG74" s="54"/>
      <c r="AH74" s="15"/>
      <c r="AI74" s="54"/>
      <c r="AJ74" s="15"/>
      <c r="AK74" s="54"/>
      <c r="AL74" s="15"/>
      <c r="AM74" s="54">
        <v>10</v>
      </c>
      <c r="AN74" s="15">
        <v>9</v>
      </c>
      <c r="AO74" s="28">
        <v>45464</v>
      </c>
      <c r="AP74" s="41">
        <v>154</v>
      </c>
      <c r="AQ74" s="41">
        <f t="shared" si="17"/>
        <v>0</v>
      </c>
      <c r="AR74" s="41">
        <f t="shared" si="18"/>
        <v>0</v>
      </c>
      <c r="AS74" s="41">
        <f t="shared" si="19"/>
        <v>5</v>
      </c>
      <c r="AT74" s="41">
        <f t="shared" si="20"/>
        <v>0</v>
      </c>
    </row>
    <row r="75" spans="1:46">
      <c r="A75" s="41">
        <f t="shared" si="11"/>
        <v>31</v>
      </c>
      <c r="B75" s="53"/>
      <c r="C75" s="54"/>
      <c r="D75" s="15"/>
      <c r="E75" s="54">
        <v>5</v>
      </c>
      <c r="F75" s="15">
        <v>3</v>
      </c>
      <c r="G75" s="54">
        <v>10</v>
      </c>
      <c r="H75" s="15">
        <v>8</v>
      </c>
      <c r="I75" s="54"/>
      <c r="J75" s="15"/>
      <c r="K75" s="54"/>
      <c r="L75" s="15"/>
      <c r="M75" s="54"/>
      <c r="N75" s="15"/>
      <c r="O75" s="54"/>
      <c r="P75" s="15"/>
      <c r="Q75" s="54"/>
      <c r="R75" s="15"/>
      <c r="S75" s="54"/>
      <c r="T75" s="15"/>
      <c r="U75" s="54"/>
      <c r="V75" s="15"/>
      <c r="W75" s="54"/>
      <c r="X75" s="15"/>
      <c r="Y75" s="54"/>
      <c r="Z75" s="15"/>
      <c r="AA75" s="54"/>
      <c r="AB75" s="15"/>
      <c r="AC75" s="54">
        <v>-10</v>
      </c>
      <c r="AD75" s="15">
        <v>-8</v>
      </c>
      <c r="AE75" s="54">
        <v>-5</v>
      </c>
      <c r="AF75" s="15">
        <v>-3</v>
      </c>
      <c r="AG75" s="54"/>
      <c r="AH75" s="15"/>
      <c r="AI75" s="54"/>
      <c r="AJ75" s="15"/>
      <c r="AK75" s="54"/>
      <c r="AL75" s="15"/>
      <c r="AM75" s="54">
        <v>0</v>
      </c>
      <c r="AN75" s="15">
        <v>0</v>
      </c>
      <c r="AO75" s="28">
        <v>45464</v>
      </c>
      <c r="AP75" s="41">
        <v>154</v>
      </c>
      <c r="AQ75" s="41">
        <f t="shared" si="17"/>
        <v>0</v>
      </c>
      <c r="AR75" s="41">
        <f t="shared" si="18"/>
        <v>0</v>
      </c>
      <c r="AS75" s="41">
        <f t="shared" si="19"/>
        <v>5</v>
      </c>
      <c r="AT75" s="41">
        <f t="shared" si="20"/>
        <v>0</v>
      </c>
    </row>
    <row r="76" spans="1:46">
      <c r="A76" s="41">
        <f t="shared" si="11"/>
        <v>32</v>
      </c>
      <c r="B76" s="53"/>
      <c r="C76" s="54"/>
      <c r="D76" s="15"/>
      <c r="E76" s="54">
        <v>10</v>
      </c>
      <c r="F76" s="15">
        <v>4</v>
      </c>
      <c r="G76" s="54">
        <v>5</v>
      </c>
      <c r="H76" s="15">
        <v>4</v>
      </c>
      <c r="I76" s="54"/>
      <c r="J76" s="15"/>
      <c r="K76" s="54"/>
      <c r="L76" s="15"/>
      <c r="M76" s="54"/>
      <c r="N76" s="15"/>
      <c r="O76" s="54"/>
      <c r="P76" s="15"/>
      <c r="Q76" s="54"/>
      <c r="R76" s="15"/>
      <c r="S76" s="54"/>
      <c r="T76" s="15"/>
      <c r="U76" s="54"/>
      <c r="V76" s="15"/>
      <c r="W76" s="54"/>
      <c r="X76" s="15"/>
      <c r="Y76" s="54">
        <v>-10</v>
      </c>
      <c r="Z76" s="15">
        <v>1</v>
      </c>
      <c r="AA76" s="54"/>
      <c r="AB76" s="15"/>
      <c r="AC76" s="54">
        <v>-5</v>
      </c>
      <c r="AD76" s="15">
        <v>-7</v>
      </c>
      <c r="AE76" s="54">
        <v>0</v>
      </c>
      <c r="AF76" s="15">
        <v>-2</v>
      </c>
      <c r="AG76" s="54"/>
      <c r="AH76" s="15"/>
      <c r="AI76" s="54"/>
      <c r="AJ76" s="15"/>
      <c r="AK76" s="54"/>
      <c r="AL76" s="15"/>
      <c r="AM76" s="54"/>
      <c r="AN76" s="15"/>
      <c r="AO76" s="341">
        <v>45471</v>
      </c>
      <c r="AP76" s="41">
        <v>155</v>
      </c>
      <c r="AQ76" s="41">
        <f t="shared" si="17"/>
        <v>0</v>
      </c>
      <c r="AR76" s="41">
        <f t="shared" si="18"/>
        <v>0</v>
      </c>
      <c r="AS76" s="41">
        <f t="shared" si="19"/>
        <v>5</v>
      </c>
      <c r="AT76" s="41">
        <f t="shared" si="20"/>
        <v>0</v>
      </c>
    </row>
    <row r="77" spans="1:46">
      <c r="A77" s="41">
        <f t="shared" si="11"/>
        <v>33</v>
      </c>
      <c r="B77" s="53"/>
      <c r="C77" s="54"/>
      <c r="D77" s="15"/>
      <c r="E77" s="54">
        <v>10</v>
      </c>
      <c r="F77" s="15">
        <v>2</v>
      </c>
      <c r="G77" s="54">
        <v>-5</v>
      </c>
      <c r="H77" s="15">
        <v>-4</v>
      </c>
      <c r="I77" s="54"/>
      <c r="J77" s="15"/>
      <c r="K77" s="54"/>
      <c r="L77" s="15"/>
      <c r="M77" s="54"/>
      <c r="N77" s="15"/>
      <c r="O77" s="54"/>
      <c r="P77" s="15"/>
      <c r="Q77" s="54"/>
      <c r="R77" s="15"/>
      <c r="S77" s="54"/>
      <c r="T77" s="15"/>
      <c r="U77" s="54"/>
      <c r="V77" s="15"/>
      <c r="W77" s="54"/>
      <c r="X77" s="15"/>
      <c r="Y77" s="54">
        <v>-10</v>
      </c>
      <c r="Z77" s="15">
        <v>5</v>
      </c>
      <c r="AA77" s="54"/>
      <c r="AB77" s="15"/>
      <c r="AC77" s="54">
        <v>0</v>
      </c>
      <c r="AD77" s="15">
        <v>0</v>
      </c>
      <c r="AE77" s="54">
        <v>5</v>
      </c>
      <c r="AF77" s="15">
        <v>-3</v>
      </c>
      <c r="AG77" s="54"/>
      <c r="AH77" s="15"/>
      <c r="AI77" s="54"/>
      <c r="AJ77" s="15"/>
      <c r="AK77" s="54"/>
      <c r="AL77" s="15"/>
      <c r="AM77" s="54"/>
      <c r="AN77" s="15"/>
      <c r="AO77" s="341">
        <v>45471</v>
      </c>
      <c r="AP77" s="41">
        <v>155</v>
      </c>
      <c r="AQ77" s="41">
        <f t="shared" si="17"/>
        <v>0</v>
      </c>
      <c r="AR77" s="41">
        <f t="shared" si="18"/>
        <v>0</v>
      </c>
      <c r="AS77" s="41">
        <f t="shared" si="19"/>
        <v>5</v>
      </c>
      <c r="AT77" s="41">
        <f t="shared" si="20"/>
        <v>0</v>
      </c>
    </row>
    <row r="78" spans="1:46">
      <c r="A78" s="41">
        <f t="shared" si="11"/>
        <v>34</v>
      </c>
      <c r="B78" s="53"/>
      <c r="C78" s="54"/>
      <c r="D78" s="15"/>
      <c r="E78" s="54">
        <v>-10</v>
      </c>
      <c r="F78" s="15">
        <v>-7</v>
      </c>
      <c r="G78" s="54">
        <v>6</v>
      </c>
      <c r="H78" s="15">
        <v>4</v>
      </c>
      <c r="I78" s="54">
        <v>10</v>
      </c>
      <c r="J78" s="15">
        <v>1</v>
      </c>
      <c r="K78" s="54"/>
      <c r="L78" s="15"/>
      <c r="M78" s="54"/>
      <c r="N78" s="15"/>
      <c r="O78" s="54"/>
      <c r="P78" s="15"/>
      <c r="Q78" s="54"/>
      <c r="R78" s="15"/>
      <c r="S78" s="54"/>
      <c r="T78" s="15"/>
      <c r="U78" s="54"/>
      <c r="V78" s="15"/>
      <c r="W78" s="54"/>
      <c r="X78" s="15"/>
      <c r="Y78" s="54"/>
      <c r="Z78" s="15"/>
      <c r="AA78" s="54"/>
      <c r="AB78" s="15"/>
      <c r="AC78" s="54">
        <v>-6</v>
      </c>
      <c r="AD78" s="15">
        <v>-4</v>
      </c>
      <c r="AE78" s="54">
        <v>2</v>
      </c>
      <c r="AF78" s="15">
        <v>8</v>
      </c>
      <c r="AG78" s="54"/>
      <c r="AH78" s="15"/>
      <c r="AI78" s="54"/>
      <c r="AJ78" s="15"/>
      <c r="AK78" s="54"/>
      <c r="AL78" s="15"/>
      <c r="AM78" s="54">
        <v>-2</v>
      </c>
      <c r="AN78" s="15">
        <v>-2</v>
      </c>
      <c r="AO78" s="28">
        <v>45554</v>
      </c>
      <c r="AP78" s="41">
        <v>179</v>
      </c>
      <c r="AQ78" s="41">
        <f t="shared" si="17"/>
        <v>0</v>
      </c>
      <c r="AR78" s="41">
        <f t="shared" si="18"/>
        <v>0</v>
      </c>
      <c r="AS78" s="41">
        <f t="shared" si="19"/>
        <v>6</v>
      </c>
      <c r="AT78" s="41">
        <f t="shared" si="20"/>
        <v>0</v>
      </c>
    </row>
    <row r="79" spans="1:46">
      <c r="A79" s="41">
        <f t="shared" si="11"/>
        <v>35</v>
      </c>
      <c r="B79" s="53"/>
      <c r="C79" s="54"/>
      <c r="D79" s="15"/>
      <c r="E79" s="54"/>
      <c r="F79" s="15"/>
      <c r="G79" s="54"/>
      <c r="H79" s="15"/>
      <c r="I79" s="54"/>
      <c r="J79" s="15"/>
      <c r="K79" s="54"/>
      <c r="L79" s="15"/>
      <c r="M79" s="54"/>
      <c r="N79" s="15"/>
      <c r="O79" s="54"/>
      <c r="P79" s="15"/>
      <c r="Q79" s="54"/>
      <c r="R79" s="15"/>
      <c r="S79" s="54"/>
      <c r="T79" s="15"/>
      <c r="U79" s="54"/>
      <c r="V79" s="15"/>
      <c r="W79" s="54"/>
      <c r="X79" s="15"/>
      <c r="Y79" s="54"/>
      <c r="Z79" s="15"/>
      <c r="AA79" s="54"/>
      <c r="AB79" s="15"/>
      <c r="AC79" s="54"/>
      <c r="AD79" s="15"/>
      <c r="AE79" s="54"/>
      <c r="AF79" s="15"/>
      <c r="AG79" s="54"/>
      <c r="AH79" s="15"/>
      <c r="AI79" s="54"/>
      <c r="AJ79" s="15"/>
      <c r="AK79" s="54"/>
      <c r="AL79" s="15"/>
      <c r="AM79" s="54"/>
      <c r="AN79" s="15"/>
      <c r="AO79" s="28"/>
      <c r="AP79" s="41"/>
      <c r="AQ79" s="41">
        <f t="shared" si="17"/>
        <v>0</v>
      </c>
      <c r="AR79" s="41">
        <f t="shared" si="18"/>
        <v>0</v>
      </c>
      <c r="AS79" s="41">
        <f t="shared" si="19"/>
        <v>0</v>
      </c>
      <c r="AT79" s="41" t="e">
        <f t="shared" si="20"/>
        <v>#DIV/0!</v>
      </c>
    </row>
    <row r="80" spans="1:46">
      <c r="A80" s="41">
        <f t="shared" si="11"/>
        <v>36</v>
      </c>
      <c r="B80" s="53"/>
      <c r="C80" s="54"/>
      <c r="D80" s="15"/>
      <c r="E80" s="54"/>
      <c r="F80" s="15"/>
      <c r="G80" s="54"/>
      <c r="H80" s="15"/>
      <c r="I80" s="54"/>
      <c r="J80" s="15"/>
      <c r="K80" s="54"/>
      <c r="L80" s="15"/>
      <c r="M80" s="54"/>
      <c r="N80" s="15"/>
      <c r="O80" s="54"/>
      <c r="P80" s="15"/>
      <c r="Q80" s="54"/>
      <c r="R80" s="15"/>
      <c r="S80" s="54"/>
      <c r="T80" s="15"/>
      <c r="U80" s="54"/>
      <c r="V80" s="15"/>
      <c r="W80" s="54"/>
      <c r="X80" s="15"/>
      <c r="Y80" s="54"/>
      <c r="Z80" s="15"/>
      <c r="AA80" s="54"/>
      <c r="AB80" s="15"/>
      <c r="AC80" s="54"/>
      <c r="AD80" s="15"/>
      <c r="AE80" s="54"/>
      <c r="AF80" s="15"/>
      <c r="AG80" s="54"/>
      <c r="AH80" s="15"/>
      <c r="AI80" s="54"/>
      <c r="AJ80" s="15"/>
      <c r="AK80" s="54"/>
      <c r="AL80" s="15"/>
      <c r="AM80" s="54"/>
      <c r="AN80" s="15"/>
      <c r="AO80" s="28"/>
      <c r="AP80" s="41"/>
      <c r="AQ80" s="41">
        <f t="shared" si="17"/>
        <v>0</v>
      </c>
      <c r="AR80" s="41">
        <f t="shared" si="18"/>
        <v>0</v>
      </c>
      <c r="AS80" s="41">
        <f t="shared" si="19"/>
        <v>0</v>
      </c>
      <c r="AT80" s="41" t="e">
        <f t="shared" si="20"/>
        <v>#DIV/0!</v>
      </c>
    </row>
    <row r="81" spans="1:46">
      <c r="A81" s="41">
        <f t="shared" si="11"/>
        <v>37</v>
      </c>
      <c r="B81" s="53"/>
      <c r="C81" s="54"/>
      <c r="D81" s="15"/>
      <c r="E81" s="54"/>
      <c r="F81" s="15"/>
      <c r="G81" s="54"/>
      <c r="H81" s="15"/>
      <c r="I81" s="54"/>
      <c r="J81" s="15"/>
      <c r="K81" s="54"/>
      <c r="L81" s="15"/>
      <c r="M81" s="54"/>
      <c r="N81" s="15"/>
      <c r="O81" s="54"/>
      <c r="P81" s="15"/>
      <c r="Q81" s="54"/>
      <c r="R81" s="15"/>
      <c r="S81" s="54"/>
      <c r="T81" s="15"/>
      <c r="U81" s="54"/>
      <c r="V81" s="15"/>
      <c r="W81" s="54"/>
      <c r="X81" s="15"/>
      <c r="Y81" s="54"/>
      <c r="Z81" s="15"/>
      <c r="AA81" s="54"/>
      <c r="AB81" s="15"/>
      <c r="AC81" s="54"/>
      <c r="AD81" s="15"/>
      <c r="AE81" s="54"/>
      <c r="AF81" s="15"/>
      <c r="AG81" s="54"/>
      <c r="AH81" s="15"/>
      <c r="AI81" s="54"/>
      <c r="AJ81" s="15"/>
      <c r="AK81" s="54"/>
      <c r="AL81" s="15"/>
      <c r="AM81" s="54"/>
      <c r="AN81" s="15"/>
      <c r="AO81" s="28"/>
      <c r="AP81" s="41"/>
      <c r="AQ81" s="41">
        <f t="shared" si="17"/>
        <v>0</v>
      </c>
      <c r="AR81" s="41">
        <f t="shared" si="18"/>
        <v>0</v>
      </c>
      <c r="AS81" s="41">
        <f t="shared" si="19"/>
        <v>0</v>
      </c>
      <c r="AT81" s="41" t="e">
        <f t="shared" si="20"/>
        <v>#DIV/0!</v>
      </c>
    </row>
    <row r="82" spans="1:46">
      <c r="A82" s="41">
        <f t="shared" si="11"/>
        <v>38</v>
      </c>
      <c r="B82" s="53"/>
      <c r="C82" s="54"/>
      <c r="D82" s="15"/>
      <c r="E82" s="54"/>
      <c r="F82" s="15"/>
      <c r="G82" s="54"/>
      <c r="H82" s="15"/>
      <c r="I82" s="54"/>
      <c r="J82" s="15"/>
      <c r="K82" s="54"/>
      <c r="L82" s="15"/>
      <c r="M82" s="54"/>
      <c r="N82" s="15"/>
      <c r="O82" s="54"/>
      <c r="P82" s="15"/>
      <c r="Q82" s="54"/>
      <c r="R82" s="15"/>
      <c r="S82" s="54"/>
      <c r="T82" s="15"/>
      <c r="U82" s="54"/>
      <c r="V82" s="15"/>
      <c r="W82" s="54"/>
      <c r="X82" s="15"/>
      <c r="Y82" s="54"/>
      <c r="Z82" s="15"/>
      <c r="AA82" s="54"/>
      <c r="AB82" s="15"/>
      <c r="AC82" s="54"/>
      <c r="AD82" s="15"/>
      <c r="AE82" s="54"/>
      <c r="AF82" s="15"/>
      <c r="AG82" s="54"/>
      <c r="AH82" s="15"/>
      <c r="AI82" s="54"/>
      <c r="AJ82" s="15"/>
      <c r="AK82" s="54"/>
      <c r="AL82" s="15"/>
      <c r="AM82" s="54"/>
      <c r="AN82" s="15"/>
      <c r="AO82" s="28"/>
      <c r="AP82" s="41"/>
      <c r="AQ82" s="41">
        <f t="shared" si="17"/>
        <v>0</v>
      </c>
      <c r="AR82" s="41">
        <f t="shared" si="18"/>
        <v>0</v>
      </c>
      <c r="AS82" s="41">
        <f t="shared" si="19"/>
        <v>0</v>
      </c>
      <c r="AT82" s="41" t="e">
        <f t="shared" si="20"/>
        <v>#DIV/0!</v>
      </c>
    </row>
    <row r="83" spans="1:46">
      <c r="A83" s="41">
        <f t="shared" si="11"/>
        <v>39</v>
      </c>
      <c r="B83" s="53"/>
      <c r="C83" s="54"/>
      <c r="D83" s="15"/>
      <c r="E83" s="54"/>
      <c r="F83" s="15"/>
      <c r="G83" s="54"/>
      <c r="H83" s="15"/>
      <c r="I83" s="54"/>
      <c r="J83" s="15"/>
      <c r="K83" s="54"/>
      <c r="L83" s="15"/>
      <c r="M83" s="54"/>
      <c r="N83" s="15"/>
      <c r="O83" s="54"/>
      <c r="P83" s="15"/>
      <c r="Q83" s="54"/>
      <c r="R83" s="15"/>
      <c r="S83" s="54"/>
      <c r="T83" s="15"/>
      <c r="U83" s="54"/>
      <c r="V83" s="15"/>
      <c r="W83" s="54"/>
      <c r="X83" s="15"/>
      <c r="Y83" s="54"/>
      <c r="Z83" s="15"/>
      <c r="AA83" s="54"/>
      <c r="AB83" s="15"/>
      <c r="AC83" s="54"/>
      <c r="AD83" s="15"/>
      <c r="AE83" s="54"/>
      <c r="AF83" s="15"/>
      <c r="AG83" s="54"/>
      <c r="AH83" s="15"/>
      <c r="AI83" s="54"/>
      <c r="AJ83" s="15"/>
      <c r="AK83" s="54"/>
      <c r="AL83" s="15"/>
      <c r="AM83" s="54"/>
      <c r="AN83" s="15"/>
      <c r="AO83" s="28"/>
      <c r="AP83" s="41"/>
      <c r="AQ83" s="41">
        <f t="shared" si="17"/>
        <v>0</v>
      </c>
      <c r="AR83" s="41">
        <f t="shared" si="18"/>
        <v>0</v>
      </c>
      <c r="AS83" s="41">
        <f t="shared" si="19"/>
        <v>0</v>
      </c>
      <c r="AT83" s="41" t="e">
        <f t="shared" si="20"/>
        <v>#DIV/0!</v>
      </c>
    </row>
    <row r="84" spans="1:46">
      <c r="A84" s="41">
        <f t="shared" si="11"/>
        <v>40</v>
      </c>
      <c r="B84" s="53"/>
      <c r="C84" s="54"/>
      <c r="D84" s="15"/>
      <c r="E84" s="54"/>
      <c r="F84" s="15"/>
      <c r="G84" s="54"/>
      <c r="H84" s="15"/>
      <c r="I84" s="54"/>
      <c r="J84" s="15"/>
      <c r="K84" s="54"/>
      <c r="L84" s="15"/>
      <c r="M84" s="54"/>
      <c r="N84" s="15"/>
      <c r="O84" s="54"/>
      <c r="P84" s="15"/>
      <c r="Q84" s="54"/>
      <c r="R84" s="15"/>
      <c r="S84" s="54"/>
      <c r="T84" s="15"/>
      <c r="U84" s="54"/>
      <c r="V84" s="15"/>
      <c r="W84" s="54"/>
      <c r="X84" s="15"/>
      <c r="Y84" s="54"/>
      <c r="Z84" s="15"/>
      <c r="AA84" s="54"/>
      <c r="AB84" s="15"/>
      <c r="AC84" s="54"/>
      <c r="AD84" s="15"/>
      <c r="AE84" s="54"/>
      <c r="AF84" s="15"/>
      <c r="AG84" s="54"/>
      <c r="AH84" s="15"/>
      <c r="AI84" s="54"/>
      <c r="AJ84" s="15"/>
      <c r="AK84" s="54"/>
      <c r="AL84" s="15"/>
      <c r="AM84" s="54"/>
      <c r="AN84" s="15"/>
      <c r="AO84" s="28"/>
      <c r="AP84" s="41"/>
      <c r="AQ84" s="41">
        <f t="shared" si="17"/>
        <v>0</v>
      </c>
      <c r="AR84" s="41">
        <f t="shared" si="18"/>
        <v>0</v>
      </c>
      <c r="AS84" s="41">
        <f t="shared" si="19"/>
        <v>0</v>
      </c>
      <c r="AT84" s="41" t="e">
        <f t="shared" si="20"/>
        <v>#DIV/0!</v>
      </c>
    </row>
    <row r="85" spans="1:46">
      <c r="A85" s="41">
        <f t="shared" si="11"/>
        <v>41</v>
      </c>
      <c r="B85" s="53"/>
      <c r="C85" s="54"/>
      <c r="D85" s="15"/>
      <c r="E85" s="54"/>
      <c r="F85" s="15"/>
      <c r="G85" s="54"/>
      <c r="H85" s="15"/>
      <c r="I85" s="54"/>
      <c r="J85" s="15"/>
      <c r="K85" s="54"/>
      <c r="L85" s="15"/>
      <c r="M85" s="54"/>
      <c r="N85" s="15"/>
      <c r="O85" s="54"/>
      <c r="P85" s="15"/>
      <c r="Q85" s="54"/>
      <c r="R85" s="15"/>
      <c r="S85" s="54"/>
      <c r="T85" s="15"/>
      <c r="U85" s="54"/>
      <c r="V85" s="15"/>
      <c r="W85" s="54"/>
      <c r="X85" s="15"/>
      <c r="Y85" s="54"/>
      <c r="Z85" s="15"/>
      <c r="AA85" s="54"/>
      <c r="AB85" s="15"/>
      <c r="AC85" s="54"/>
      <c r="AD85" s="15"/>
      <c r="AE85" s="54"/>
      <c r="AF85" s="15"/>
      <c r="AG85" s="54"/>
      <c r="AH85" s="15"/>
      <c r="AI85" s="54"/>
      <c r="AJ85" s="15"/>
      <c r="AK85" s="54"/>
      <c r="AL85" s="15"/>
      <c r="AM85" s="54"/>
      <c r="AN85" s="15"/>
      <c r="AO85" s="28"/>
      <c r="AP85" s="41"/>
      <c r="AQ85" s="41">
        <f t="shared" si="17"/>
        <v>0</v>
      </c>
      <c r="AR85" s="41">
        <f t="shared" si="18"/>
        <v>0</v>
      </c>
      <c r="AS85" s="41">
        <f t="shared" si="19"/>
        <v>0</v>
      </c>
      <c r="AT85" s="41" t="e">
        <f t="shared" si="20"/>
        <v>#DIV/0!</v>
      </c>
    </row>
    <row r="86" spans="1:46">
      <c r="A86" s="41">
        <f t="shared" si="11"/>
        <v>42</v>
      </c>
      <c r="B86" s="53"/>
      <c r="C86" s="54"/>
      <c r="D86" s="15"/>
      <c r="E86" s="54"/>
      <c r="F86" s="15"/>
      <c r="G86" s="54"/>
      <c r="H86" s="15"/>
      <c r="I86" s="54"/>
      <c r="J86" s="15"/>
      <c r="K86" s="54"/>
      <c r="L86" s="15"/>
      <c r="M86" s="54"/>
      <c r="N86" s="15"/>
      <c r="O86" s="54"/>
      <c r="P86" s="15"/>
      <c r="Q86" s="54"/>
      <c r="R86" s="15"/>
      <c r="S86" s="54"/>
      <c r="T86" s="15"/>
      <c r="U86" s="54"/>
      <c r="V86" s="15"/>
      <c r="W86" s="54"/>
      <c r="X86" s="15"/>
      <c r="Y86" s="54"/>
      <c r="Z86" s="15"/>
      <c r="AA86" s="54"/>
      <c r="AB86" s="15"/>
      <c r="AC86" s="54"/>
      <c r="AD86" s="15"/>
      <c r="AE86" s="54"/>
      <c r="AF86" s="15"/>
      <c r="AG86" s="54"/>
      <c r="AH86" s="15"/>
      <c r="AI86" s="54"/>
      <c r="AJ86" s="15"/>
      <c r="AK86" s="54"/>
      <c r="AL86" s="15"/>
      <c r="AM86" s="54"/>
      <c r="AN86" s="15"/>
      <c r="AO86" s="24"/>
      <c r="AP86" s="41"/>
      <c r="AQ86" s="41"/>
      <c r="AR86" s="41"/>
      <c r="AS86" s="41"/>
      <c r="AT86" s="41"/>
    </row>
    <row r="87" spans="1:46">
      <c r="A87" s="41">
        <f t="shared" si="11"/>
        <v>43</v>
      </c>
      <c r="B87" s="53"/>
      <c r="C87" s="54"/>
      <c r="D87" s="15"/>
      <c r="E87" s="54"/>
      <c r="F87" s="15"/>
      <c r="G87" s="54"/>
      <c r="H87" s="15"/>
      <c r="I87" s="54"/>
      <c r="J87" s="15"/>
      <c r="K87" s="54"/>
      <c r="L87" s="15"/>
      <c r="M87" s="54"/>
      <c r="N87" s="15"/>
      <c r="O87" s="54"/>
      <c r="P87" s="15"/>
      <c r="Q87" s="54"/>
      <c r="R87" s="15"/>
      <c r="S87" s="54"/>
      <c r="T87" s="15"/>
      <c r="U87" s="54"/>
      <c r="V87" s="15"/>
      <c r="W87" s="54"/>
      <c r="X87" s="15"/>
      <c r="Y87" s="54"/>
      <c r="Z87" s="15"/>
      <c r="AA87" s="54"/>
      <c r="AB87" s="15"/>
      <c r="AC87" s="54"/>
      <c r="AD87" s="15"/>
      <c r="AE87" s="54"/>
      <c r="AF87" s="15"/>
      <c r="AG87" s="54"/>
      <c r="AH87" s="15"/>
      <c r="AI87" s="54"/>
      <c r="AJ87" s="15"/>
      <c r="AK87" s="54"/>
      <c r="AL87" s="15"/>
      <c r="AM87" s="54"/>
      <c r="AN87" s="15"/>
      <c r="AO87" s="24"/>
      <c r="AP87" s="41"/>
      <c r="AQ87" s="41"/>
      <c r="AR87" s="41"/>
      <c r="AS87" s="41"/>
      <c r="AT87" s="41"/>
    </row>
    <row r="88" spans="1:46">
      <c r="A88" s="41">
        <f t="shared" si="11"/>
        <v>44</v>
      </c>
      <c r="B88" s="53"/>
      <c r="C88" s="54"/>
      <c r="D88" s="15"/>
      <c r="E88" s="54"/>
      <c r="F88" s="15"/>
      <c r="G88" s="54"/>
      <c r="H88" s="15"/>
      <c r="I88" s="54"/>
      <c r="J88" s="15"/>
      <c r="K88" s="54"/>
      <c r="L88" s="15"/>
      <c r="M88" s="54"/>
      <c r="N88" s="15"/>
      <c r="O88" s="54"/>
      <c r="P88" s="15"/>
      <c r="Q88" s="54"/>
      <c r="R88" s="15"/>
      <c r="S88" s="54"/>
      <c r="T88" s="15"/>
      <c r="U88" s="54"/>
      <c r="V88" s="15"/>
      <c r="W88" s="54"/>
      <c r="X88" s="15"/>
      <c r="Y88" s="54"/>
      <c r="Z88" s="15"/>
      <c r="AA88" s="54"/>
      <c r="AB88" s="15"/>
      <c r="AC88" s="54"/>
      <c r="AD88" s="15"/>
      <c r="AE88" s="54"/>
      <c r="AF88" s="15"/>
      <c r="AG88" s="54"/>
      <c r="AH88" s="15"/>
      <c r="AI88" s="54"/>
      <c r="AJ88" s="15"/>
      <c r="AK88" s="54"/>
      <c r="AL88" s="15"/>
      <c r="AM88" s="54"/>
      <c r="AN88" s="15"/>
      <c r="AO88" s="24"/>
      <c r="AP88" s="41"/>
      <c r="AQ88" s="41"/>
      <c r="AR88" s="41"/>
      <c r="AS88" s="41"/>
      <c r="AT88" s="41"/>
    </row>
    <row r="89" spans="1:46">
      <c r="A89" s="41">
        <f t="shared" si="11"/>
        <v>45</v>
      </c>
      <c r="B89" s="53"/>
      <c r="C89" s="54"/>
      <c r="D89" s="15"/>
      <c r="E89" s="54"/>
      <c r="F89" s="15"/>
      <c r="G89" s="54"/>
      <c r="H89" s="15"/>
      <c r="I89" s="54"/>
      <c r="J89" s="15"/>
      <c r="K89" s="54"/>
      <c r="L89" s="15"/>
      <c r="M89" s="54"/>
      <c r="N89" s="15"/>
      <c r="O89" s="54"/>
      <c r="P89" s="15"/>
      <c r="Q89" s="54"/>
      <c r="R89" s="15"/>
      <c r="S89" s="54"/>
      <c r="T89" s="15"/>
      <c r="U89" s="54"/>
      <c r="V89" s="15"/>
      <c r="W89" s="54"/>
      <c r="X89" s="15"/>
      <c r="Y89" s="54"/>
      <c r="Z89" s="15"/>
      <c r="AA89" s="54"/>
      <c r="AB89" s="15"/>
      <c r="AC89" s="54"/>
      <c r="AD89" s="15"/>
      <c r="AE89" s="54"/>
      <c r="AF89" s="15"/>
      <c r="AG89" s="54"/>
      <c r="AH89" s="15"/>
      <c r="AI89" s="54"/>
      <c r="AJ89" s="15"/>
      <c r="AK89" s="54"/>
      <c r="AL89" s="15"/>
      <c r="AM89" s="54"/>
      <c r="AN89" s="15"/>
      <c r="AO89" s="24"/>
      <c r="AQ89" s="41"/>
      <c r="AR89" s="41"/>
      <c r="AS89" s="41"/>
      <c r="AT89" s="41"/>
    </row>
    <row r="90" spans="1:46">
      <c r="A90" s="41">
        <f t="shared" si="11"/>
        <v>46</v>
      </c>
      <c r="B90" s="53"/>
      <c r="C90" s="54"/>
      <c r="D90" s="15"/>
      <c r="E90" s="54"/>
      <c r="F90" s="15"/>
      <c r="G90" s="54"/>
      <c r="H90" s="15"/>
      <c r="I90" s="54"/>
      <c r="J90" s="15"/>
      <c r="K90" s="54"/>
      <c r="L90" s="15"/>
      <c r="M90" s="54"/>
      <c r="N90" s="15"/>
      <c r="O90" s="54"/>
      <c r="P90" s="15"/>
      <c r="Q90" s="54"/>
      <c r="R90" s="15"/>
      <c r="S90" s="54"/>
      <c r="T90" s="15"/>
      <c r="U90" s="54"/>
      <c r="V90" s="15"/>
      <c r="W90" s="54"/>
      <c r="X90" s="15"/>
      <c r="Y90" s="54"/>
      <c r="Z90" s="15"/>
      <c r="AA90" s="54"/>
      <c r="AB90" s="15"/>
      <c r="AC90" s="54"/>
      <c r="AD90" s="15"/>
      <c r="AE90" s="54"/>
      <c r="AF90" s="15"/>
      <c r="AG90" s="54"/>
      <c r="AH90" s="15"/>
      <c r="AI90" s="54"/>
      <c r="AJ90" s="15"/>
      <c r="AK90" s="54"/>
      <c r="AL90" s="15"/>
      <c r="AM90" s="54"/>
      <c r="AN90" s="15"/>
      <c r="AO90" s="24"/>
      <c r="AQ90" s="41"/>
      <c r="AR90" s="41"/>
      <c r="AS90" s="41"/>
      <c r="AT90" s="41"/>
    </row>
    <row r="91" spans="1:46">
      <c r="A91" s="41">
        <f t="shared" si="11"/>
        <v>47</v>
      </c>
      <c r="B91" s="53"/>
      <c r="C91" s="54"/>
      <c r="D91" s="15"/>
      <c r="E91" s="54"/>
      <c r="F91" s="15"/>
      <c r="G91" s="54"/>
      <c r="H91" s="15"/>
      <c r="I91" s="54"/>
      <c r="J91" s="15"/>
      <c r="K91" s="54"/>
      <c r="L91" s="15"/>
      <c r="M91" s="54"/>
      <c r="N91" s="15"/>
      <c r="O91" s="54"/>
      <c r="P91" s="15"/>
      <c r="Q91" s="54"/>
      <c r="R91" s="15"/>
      <c r="S91" s="54"/>
      <c r="T91" s="15"/>
      <c r="U91" s="54"/>
      <c r="V91" s="15"/>
      <c r="W91" s="54"/>
      <c r="X91" s="15"/>
      <c r="Y91" s="54"/>
      <c r="Z91" s="15"/>
      <c r="AA91" s="54"/>
      <c r="AB91" s="15"/>
      <c r="AC91" s="54"/>
      <c r="AD91" s="15"/>
      <c r="AE91" s="54"/>
      <c r="AF91" s="15"/>
      <c r="AG91" s="54"/>
      <c r="AH91" s="15"/>
      <c r="AI91" s="54"/>
      <c r="AJ91" s="15"/>
      <c r="AK91" s="54"/>
      <c r="AL91" s="15"/>
      <c r="AM91" s="54"/>
      <c r="AN91" s="15"/>
      <c r="AO91" s="24"/>
      <c r="AP91" s="41"/>
      <c r="AQ91" s="41"/>
      <c r="AR91" s="41"/>
      <c r="AS91" s="41"/>
      <c r="AT91" s="41"/>
    </row>
    <row r="92" spans="1:46">
      <c r="A92" s="41">
        <f t="shared" si="11"/>
        <v>48</v>
      </c>
      <c r="B92" s="53"/>
      <c r="C92" s="54"/>
      <c r="D92" s="15"/>
      <c r="E92" s="54"/>
      <c r="F92" s="15"/>
      <c r="G92" s="54"/>
      <c r="H92" s="15"/>
      <c r="I92" s="54"/>
      <c r="J92" s="15"/>
      <c r="K92" s="54"/>
      <c r="L92" s="15"/>
      <c r="M92" s="54"/>
      <c r="N92" s="15"/>
      <c r="O92" s="54"/>
      <c r="P92" s="15"/>
      <c r="Q92" s="54"/>
      <c r="R92" s="15"/>
      <c r="S92" s="54"/>
      <c r="T92" s="15"/>
      <c r="U92" s="54"/>
      <c r="V92" s="15"/>
      <c r="W92" s="54"/>
      <c r="X92" s="15"/>
      <c r="Y92" s="54"/>
      <c r="Z92" s="15"/>
      <c r="AA92" s="54"/>
      <c r="AB92" s="15"/>
      <c r="AC92" s="54"/>
      <c r="AD92" s="15"/>
      <c r="AE92" s="54"/>
      <c r="AF92" s="15"/>
      <c r="AG92" s="54"/>
      <c r="AH92" s="15"/>
      <c r="AI92" s="54"/>
      <c r="AJ92" s="15"/>
      <c r="AK92" s="54"/>
      <c r="AL92" s="15"/>
      <c r="AM92" s="54"/>
      <c r="AN92" s="15"/>
      <c r="AO92" s="128"/>
      <c r="AP92" s="41"/>
      <c r="AQ92" s="41"/>
      <c r="AR92" s="41"/>
      <c r="AS92" s="41"/>
      <c r="AT92" s="41"/>
    </row>
    <row r="93" spans="1:46">
      <c r="A93" s="41">
        <f t="shared" si="11"/>
        <v>49</v>
      </c>
      <c r="B93" s="53"/>
      <c r="C93" s="54"/>
      <c r="D93" s="15"/>
      <c r="E93" s="54"/>
      <c r="F93" s="15"/>
      <c r="G93" s="54"/>
      <c r="H93" s="15"/>
      <c r="I93" s="54"/>
      <c r="J93" s="15"/>
      <c r="K93" s="54"/>
      <c r="L93" s="15"/>
      <c r="M93" s="54"/>
      <c r="N93" s="15"/>
      <c r="O93" s="54"/>
      <c r="P93" s="15"/>
      <c r="Q93" s="54"/>
      <c r="R93" s="15"/>
      <c r="S93" s="54"/>
      <c r="T93" s="15"/>
      <c r="U93" s="54"/>
      <c r="V93" s="15"/>
      <c r="W93" s="54"/>
      <c r="X93" s="15"/>
      <c r="Y93" s="54"/>
      <c r="Z93" s="15"/>
      <c r="AA93" s="54"/>
      <c r="AB93" s="15"/>
      <c r="AC93" s="54"/>
      <c r="AD93" s="15"/>
      <c r="AE93" s="54"/>
      <c r="AF93" s="15"/>
      <c r="AG93" s="54"/>
      <c r="AH93" s="15"/>
      <c r="AI93" s="54"/>
      <c r="AJ93" s="15"/>
      <c r="AK93" s="54"/>
      <c r="AL93" s="15"/>
      <c r="AM93" s="54"/>
      <c r="AN93" s="15"/>
      <c r="AO93" s="128"/>
      <c r="AP93" s="41"/>
      <c r="AQ93" s="41"/>
      <c r="AR93" s="41"/>
      <c r="AS93" s="41"/>
      <c r="AT93" s="41"/>
    </row>
    <row r="94" spans="1:46">
      <c r="A94" s="41">
        <f t="shared" si="11"/>
        <v>50</v>
      </c>
      <c r="B94" s="53"/>
      <c r="C94" s="54"/>
      <c r="D94" s="15"/>
      <c r="E94" s="54"/>
      <c r="F94" s="15"/>
      <c r="G94" s="54"/>
      <c r="H94" s="15"/>
      <c r="I94" s="54"/>
      <c r="J94" s="15"/>
      <c r="K94" s="54"/>
      <c r="L94" s="15"/>
      <c r="M94" s="54"/>
      <c r="N94" s="15"/>
      <c r="O94" s="54"/>
      <c r="P94" s="15"/>
      <c r="Q94" s="54"/>
      <c r="R94" s="15"/>
      <c r="S94" s="54"/>
      <c r="T94" s="15"/>
      <c r="U94" s="54"/>
      <c r="V94" s="15"/>
      <c r="W94" s="54"/>
      <c r="X94" s="15"/>
      <c r="Y94" s="54"/>
      <c r="Z94" s="15"/>
      <c r="AA94" s="54"/>
      <c r="AB94" s="15"/>
      <c r="AC94" s="54"/>
      <c r="AD94" s="15"/>
      <c r="AE94" s="54"/>
      <c r="AF94" s="15"/>
      <c r="AG94" s="54"/>
      <c r="AH94" s="15"/>
      <c r="AI94" s="54"/>
      <c r="AJ94" s="15"/>
      <c r="AK94" s="54"/>
      <c r="AL94" s="15"/>
      <c r="AM94" s="54"/>
      <c r="AN94" s="15"/>
      <c r="AO94" s="24"/>
      <c r="AP94" s="76"/>
      <c r="AQ94" s="41"/>
      <c r="AR94" s="41"/>
      <c r="AS94" s="41"/>
      <c r="AT94" s="41"/>
    </row>
    <row r="95" spans="1:46">
      <c r="A95" s="41">
        <f t="shared" si="11"/>
        <v>51</v>
      </c>
      <c r="B95" s="53"/>
      <c r="C95" s="54"/>
      <c r="D95" s="15"/>
      <c r="E95" s="54"/>
      <c r="F95" s="15"/>
      <c r="G95" s="54"/>
      <c r="H95" s="15"/>
      <c r="I95" s="54"/>
      <c r="J95" s="15"/>
      <c r="K95" s="54"/>
      <c r="L95" s="15"/>
      <c r="M95" s="54"/>
      <c r="N95" s="15"/>
      <c r="O95" s="54"/>
      <c r="P95" s="15"/>
      <c r="Q95" s="54"/>
      <c r="R95" s="15"/>
      <c r="S95" s="54"/>
      <c r="T95" s="15"/>
      <c r="U95" s="54"/>
      <c r="V95" s="15"/>
      <c r="W95" s="54"/>
      <c r="X95" s="15"/>
      <c r="Y95" s="54"/>
      <c r="Z95" s="15"/>
      <c r="AA95" s="54"/>
      <c r="AB95" s="15"/>
      <c r="AC95" s="54"/>
      <c r="AD95" s="15"/>
      <c r="AE95" s="54"/>
      <c r="AF95" s="15"/>
      <c r="AG95" s="54"/>
      <c r="AH95" s="15"/>
      <c r="AI95" s="54"/>
      <c r="AJ95" s="15"/>
      <c r="AK95" s="54"/>
      <c r="AL95" s="15"/>
      <c r="AM95" s="54"/>
      <c r="AN95" s="15"/>
      <c r="AO95" s="28"/>
      <c r="AP95" s="41"/>
      <c r="AQ95" s="41"/>
      <c r="AR95" s="41"/>
      <c r="AS95" s="41"/>
      <c r="AT95" s="41"/>
    </row>
    <row r="96" spans="1:46">
      <c r="A96" s="41">
        <f t="shared" si="11"/>
        <v>52</v>
      </c>
      <c r="B96" s="53"/>
      <c r="C96" s="54"/>
      <c r="D96" s="15"/>
      <c r="E96" s="54"/>
      <c r="F96" s="15"/>
      <c r="G96" s="54"/>
      <c r="H96" s="15"/>
      <c r="I96" s="54"/>
      <c r="J96" s="15"/>
      <c r="K96" s="54"/>
      <c r="L96" s="15"/>
      <c r="M96" s="54"/>
      <c r="N96" s="15"/>
      <c r="O96" s="54"/>
      <c r="P96" s="15"/>
      <c r="Q96" s="54"/>
      <c r="R96" s="15"/>
      <c r="S96" s="54"/>
      <c r="T96" s="15"/>
      <c r="U96" s="54"/>
      <c r="V96" s="15"/>
      <c r="W96" s="54"/>
      <c r="X96" s="15"/>
      <c r="Y96" s="54"/>
      <c r="Z96" s="15"/>
      <c r="AA96" s="54"/>
      <c r="AB96" s="15"/>
      <c r="AC96" s="54"/>
      <c r="AD96" s="15"/>
      <c r="AE96" s="54"/>
      <c r="AF96" s="15"/>
      <c r="AG96" s="54"/>
      <c r="AH96" s="15"/>
      <c r="AI96" s="54"/>
      <c r="AJ96" s="15"/>
      <c r="AK96" s="54"/>
      <c r="AL96" s="15"/>
      <c r="AM96" s="54"/>
      <c r="AN96" s="15"/>
      <c r="AO96" s="28"/>
      <c r="AP96" s="76"/>
      <c r="AQ96" s="41"/>
      <c r="AR96" s="41"/>
      <c r="AS96" s="41"/>
      <c r="AT96" s="41"/>
    </row>
    <row r="97" spans="1:46">
      <c r="A97" s="41">
        <f t="shared" si="11"/>
        <v>53</v>
      </c>
      <c r="B97" s="53"/>
      <c r="C97" s="54"/>
      <c r="D97" s="15"/>
      <c r="E97" s="54"/>
      <c r="F97" s="15"/>
      <c r="G97" s="54"/>
      <c r="H97" s="15"/>
      <c r="I97" s="54"/>
      <c r="J97" s="15"/>
      <c r="K97" s="54"/>
      <c r="L97" s="15"/>
      <c r="M97" s="54"/>
      <c r="N97" s="15"/>
      <c r="O97" s="54"/>
      <c r="P97" s="15"/>
      <c r="Q97" s="54"/>
      <c r="R97" s="15"/>
      <c r="S97" s="54"/>
      <c r="T97" s="15"/>
      <c r="U97" s="54"/>
      <c r="V97" s="15"/>
      <c r="W97" s="54"/>
      <c r="X97" s="15"/>
      <c r="Y97" s="54"/>
      <c r="Z97" s="15"/>
      <c r="AA97" s="54"/>
      <c r="AB97" s="15"/>
      <c r="AC97" s="54"/>
      <c r="AD97" s="15"/>
      <c r="AE97" s="54"/>
      <c r="AF97" s="15"/>
      <c r="AG97" s="54"/>
      <c r="AH97" s="15"/>
      <c r="AI97" s="54"/>
      <c r="AJ97" s="15"/>
      <c r="AK97" s="54"/>
      <c r="AL97" s="15"/>
      <c r="AM97" s="54"/>
      <c r="AN97" s="15"/>
      <c r="AO97" s="128"/>
      <c r="AP97" s="76"/>
      <c r="AQ97" s="41"/>
      <c r="AR97" s="41"/>
      <c r="AS97" s="41"/>
      <c r="AT97" s="41"/>
    </row>
    <row r="98" spans="1:46">
      <c r="A98" s="41">
        <f t="shared" si="11"/>
        <v>54</v>
      </c>
      <c r="B98" s="53"/>
      <c r="C98" s="54"/>
      <c r="D98" s="15"/>
      <c r="E98" s="54"/>
      <c r="F98" s="15"/>
      <c r="G98" s="54"/>
      <c r="H98" s="15"/>
      <c r="I98" s="54"/>
      <c r="J98" s="15"/>
      <c r="K98" s="54"/>
      <c r="L98" s="15"/>
      <c r="M98" s="54"/>
      <c r="N98" s="15"/>
      <c r="O98" s="54"/>
      <c r="P98" s="15"/>
      <c r="Q98" s="54"/>
      <c r="R98" s="15"/>
      <c r="S98" s="54"/>
      <c r="T98" s="15"/>
      <c r="U98" s="54"/>
      <c r="V98" s="15"/>
      <c r="W98" s="54"/>
      <c r="X98" s="15"/>
      <c r="Y98" s="54"/>
      <c r="Z98" s="15"/>
      <c r="AA98" s="54"/>
      <c r="AB98" s="15"/>
      <c r="AC98" s="54"/>
      <c r="AD98" s="15"/>
      <c r="AE98" s="54"/>
      <c r="AF98" s="15"/>
      <c r="AG98" s="54"/>
      <c r="AH98" s="15"/>
      <c r="AI98" s="54"/>
      <c r="AJ98" s="15"/>
      <c r="AK98" s="54"/>
      <c r="AL98" s="15"/>
      <c r="AM98" s="54"/>
      <c r="AN98" s="15"/>
      <c r="AO98" s="24"/>
      <c r="AP98" s="76"/>
      <c r="AQ98" s="41"/>
      <c r="AR98" s="41"/>
      <c r="AS98" s="41"/>
      <c r="AT98" s="41"/>
    </row>
    <row r="99" spans="1:46">
      <c r="A99" s="41">
        <f t="shared" si="11"/>
        <v>55</v>
      </c>
      <c r="B99" s="53"/>
      <c r="C99" s="54"/>
      <c r="D99" s="15"/>
      <c r="E99" s="54"/>
      <c r="F99" s="15"/>
      <c r="G99" s="54"/>
      <c r="H99" s="15"/>
      <c r="I99" s="54"/>
      <c r="J99" s="15"/>
      <c r="K99" s="54"/>
      <c r="L99" s="15"/>
      <c r="M99" s="54"/>
      <c r="N99" s="15"/>
      <c r="O99" s="54"/>
      <c r="P99" s="15"/>
      <c r="Q99" s="54"/>
      <c r="R99" s="15"/>
      <c r="S99" s="54"/>
      <c r="T99" s="15"/>
      <c r="U99" s="54"/>
      <c r="V99" s="15"/>
      <c r="W99" s="54"/>
      <c r="X99" s="15"/>
      <c r="Y99" s="54"/>
      <c r="Z99" s="15"/>
      <c r="AA99" s="54"/>
      <c r="AB99" s="15"/>
      <c r="AC99" s="54"/>
      <c r="AD99" s="15"/>
      <c r="AE99" s="54"/>
      <c r="AF99" s="15"/>
      <c r="AG99" s="54"/>
      <c r="AH99" s="15"/>
      <c r="AI99" s="54"/>
      <c r="AJ99" s="15"/>
      <c r="AK99" s="54"/>
      <c r="AL99" s="15"/>
      <c r="AM99" s="54"/>
      <c r="AN99" s="15"/>
      <c r="AO99" s="24"/>
      <c r="AP99" s="76"/>
      <c r="AQ99" s="41"/>
      <c r="AR99" s="41"/>
      <c r="AS99" s="41"/>
      <c r="AT99" s="41"/>
    </row>
    <row r="100" spans="1:46">
      <c r="A100" s="41">
        <f t="shared" si="11"/>
        <v>56</v>
      </c>
      <c r="B100" s="53"/>
      <c r="C100" s="54"/>
      <c r="D100" s="15"/>
      <c r="E100" s="54"/>
      <c r="F100" s="15"/>
      <c r="G100" s="54"/>
      <c r="H100" s="15"/>
      <c r="I100" s="54"/>
      <c r="J100" s="15"/>
      <c r="K100" s="54"/>
      <c r="L100" s="15"/>
      <c r="M100" s="54"/>
      <c r="N100" s="15"/>
      <c r="O100" s="54"/>
      <c r="P100" s="15"/>
      <c r="Q100" s="54"/>
      <c r="R100" s="15"/>
      <c r="S100" s="54"/>
      <c r="T100" s="15"/>
      <c r="U100" s="54"/>
      <c r="V100" s="15"/>
      <c r="W100" s="54"/>
      <c r="X100" s="15"/>
      <c r="Y100" s="54"/>
      <c r="Z100" s="15"/>
      <c r="AA100" s="54"/>
      <c r="AB100" s="15"/>
      <c r="AC100" s="54"/>
      <c r="AD100" s="15"/>
      <c r="AE100" s="54"/>
      <c r="AF100" s="15"/>
      <c r="AG100" s="54"/>
      <c r="AH100" s="15"/>
      <c r="AI100" s="54"/>
      <c r="AJ100" s="15"/>
      <c r="AK100" s="54"/>
      <c r="AL100" s="15"/>
      <c r="AM100" s="54"/>
      <c r="AN100" s="15"/>
      <c r="AO100" s="24"/>
      <c r="AP100" s="76"/>
      <c r="AQ100" s="41"/>
      <c r="AR100" s="41"/>
      <c r="AS100" s="41"/>
      <c r="AT100" s="41"/>
    </row>
    <row r="101" spans="1:46">
      <c r="A101" s="41">
        <f t="shared" si="11"/>
        <v>57</v>
      </c>
      <c r="B101" s="53"/>
      <c r="C101" s="54"/>
      <c r="D101" s="15"/>
      <c r="E101" s="54"/>
      <c r="F101" s="15"/>
      <c r="G101" s="54"/>
      <c r="H101" s="15"/>
      <c r="I101" s="54"/>
      <c r="J101" s="15"/>
      <c r="K101" s="54"/>
      <c r="L101" s="15"/>
      <c r="M101" s="54"/>
      <c r="N101" s="15"/>
      <c r="O101" s="54"/>
      <c r="P101" s="15"/>
      <c r="Q101" s="54"/>
      <c r="R101" s="15"/>
      <c r="S101" s="54"/>
      <c r="T101" s="15"/>
      <c r="U101" s="54"/>
      <c r="V101" s="15"/>
      <c r="W101" s="54"/>
      <c r="X101" s="15"/>
      <c r="Y101" s="54"/>
      <c r="Z101" s="15"/>
      <c r="AA101" s="54"/>
      <c r="AB101" s="15"/>
      <c r="AC101" s="54"/>
      <c r="AD101" s="15"/>
      <c r="AE101" s="54"/>
      <c r="AF101" s="15"/>
      <c r="AG101" s="54"/>
      <c r="AH101" s="15"/>
      <c r="AI101" s="54"/>
      <c r="AJ101" s="15"/>
      <c r="AK101" s="54"/>
      <c r="AL101" s="15"/>
      <c r="AM101" s="54"/>
      <c r="AN101" s="15"/>
      <c r="AO101" s="24"/>
      <c r="AP101" s="41"/>
      <c r="AQ101" s="41"/>
      <c r="AR101" s="41"/>
      <c r="AS101" s="41"/>
      <c r="AT101" s="41"/>
    </row>
    <row r="102" spans="1:46">
      <c r="A102" s="41">
        <f t="shared" si="11"/>
        <v>58</v>
      </c>
      <c r="B102" s="53"/>
      <c r="C102" s="54"/>
      <c r="D102" s="15"/>
      <c r="E102" s="54"/>
      <c r="F102" s="15"/>
      <c r="G102" s="54"/>
      <c r="H102" s="15"/>
      <c r="I102" s="54"/>
      <c r="J102" s="15"/>
      <c r="K102" s="54"/>
      <c r="L102" s="15"/>
      <c r="M102" s="54"/>
      <c r="N102" s="15"/>
      <c r="O102" s="54"/>
      <c r="P102" s="15"/>
      <c r="Q102" s="54"/>
      <c r="R102" s="15"/>
      <c r="S102" s="54"/>
      <c r="T102" s="15"/>
      <c r="U102" s="54"/>
      <c r="V102" s="15"/>
      <c r="W102" s="54"/>
      <c r="X102" s="15"/>
      <c r="Y102" s="54"/>
      <c r="Z102" s="15"/>
      <c r="AA102" s="54"/>
      <c r="AB102" s="15"/>
      <c r="AC102" s="54"/>
      <c r="AD102" s="15"/>
      <c r="AE102" s="54"/>
      <c r="AF102" s="15"/>
      <c r="AG102" s="54"/>
      <c r="AH102" s="15"/>
      <c r="AI102" s="54"/>
      <c r="AJ102" s="15"/>
      <c r="AK102" s="54"/>
      <c r="AL102" s="15"/>
      <c r="AM102" s="54"/>
      <c r="AN102" s="15"/>
      <c r="AO102" s="24"/>
      <c r="AP102" s="41"/>
      <c r="AQ102" s="41"/>
      <c r="AR102" s="41"/>
      <c r="AS102" s="41"/>
      <c r="AT102" s="41"/>
    </row>
    <row r="103" spans="1:46">
      <c r="A103" s="41">
        <f t="shared" si="11"/>
        <v>59</v>
      </c>
      <c r="B103" s="53"/>
      <c r="C103" s="54"/>
      <c r="D103" s="15"/>
      <c r="E103" s="54"/>
      <c r="F103" s="15"/>
      <c r="G103" s="54"/>
      <c r="H103" s="15"/>
      <c r="I103" s="54"/>
      <c r="J103" s="15"/>
      <c r="K103" s="54"/>
      <c r="L103" s="15"/>
      <c r="M103" s="54"/>
      <c r="N103" s="15"/>
      <c r="O103" s="54"/>
      <c r="P103" s="15"/>
      <c r="Q103" s="54"/>
      <c r="R103" s="15"/>
      <c r="S103" s="54"/>
      <c r="T103" s="15"/>
      <c r="U103" s="54"/>
      <c r="V103" s="15"/>
      <c r="W103" s="54"/>
      <c r="X103" s="15"/>
      <c r="Y103" s="54"/>
      <c r="Z103" s="15"/>
      <c r="AA103" s="54"/>
      <c r="AB103" s="15"/>
      <c r="AC103" s="54"/>
      <c r="AD103" s="15"/>
      <c r="AE103" s="54"/>
      <c r="AF103" s="15"/>
      <c r="AG103" s="54"/>
      <c r="AH103" s="15"/>
      <c r="AI103" s="54"/>
      <c r="AJ103" s="15"/>
      <c r="AK103" s="54"/>
      <c r="AL103" s="15"/>
      <c r="AM103" s="54"/>
      <c r="AN103" s="15"/>
      <c r="AO103" s="24"/>
      <c r="AP103" s="41"/>
      <c r="AQ103" s="41"/>
      <c r="AR103" s="41"/>
      <c r="AS103" s="41"/>
      <c r="AT103" s="41"/>
    </row>
    <row r="104" spans="1:46">
      <c r="A104" s="41">
        <f t="shared" si="11"/>
        <v>60</v>
      </c>
      <c r="B104" s="53"/>
      <c r="C104" s="54"/>
      <c r="D104" s="15"/>
      <c r="E104" s="54"/>
      <c r="F104" s="15"/>
      <c r="G104" s="54"/>
      <c r="H104" s="15"/>
      <c r="I104" s="54"/>
      <c r="J104" s="15"/>
      <c r="K104" s="54"/>
      <c r="L104" s="15"/>
      <c r="M104" s="54"/>
      <c r="N104" s="15"/>
      <c r="O104" s="54"/>
      <c r="P104" s="15"/>
      <c r="Q104" s="54"/>
      <c r="R104" s="15"/>
      <c r="S104" s="54"/>
      <c r="T104" s="15"/>
      <c r="U104" s="54"/>
      <c r="V104" s="15"/>
      <c r="W104" s="54"/>
      <c r="X104" s="15"/>
      <c r="Y104" s="54"/>
      <c r="Z104" s="15"/>
      <c r="AA104" s="54"/>
      <c r="AB104" s="15"/>
      <c r="AC104" s="54"/>
      <c r="AD104" s="15"/>
      <c r="AE104" s="54"/>
      <c r="AF104" s="15"/>
      <c r="AG104" s="54"/>
      <c r="AH104" s="15"/>
      <c r="AI104" s="54"/>
      <c r="AJ104" s="15"/>
      <c r="AK104" s="54"/>
      <c r="AL104" s="15"/>
      <c r="AM104" s="54"/>
      <c r="AN104" s="15"/>
      <c r="AO104" s="24"/>
      <c r="AP104" s="76"/>
      <c r="AQ104" s="41"/>
      <c r="AR104" s="41"/>
      <c r="AS104" s="41"/>
      <c r="AT104" s="41"/>
    </row>
    <row r="105" spans="1:46">
      <c r="A105" s="41">
        <f t="shared" si="11"/>
        <v>61</v>
      </c>
      <c r="B105" s="53"/>
      <c r="C105" s="54"/>
      <c r="D105" s="15"/>
      <c r="E105" s="54"/>
      <c r="F105" s="15"/>
      <c r="G105" s="54"/>
      <c r="H105" s="15"/>
      <c r="I105" s="54"/>
      <c r="J105" s="15"/>
      <c r="K105" s="54"/>
      <c r="L105" s="15"/>
      <c r="M105" s="54"/>
      <c r="N105" s="15"/>
      <c r="O105" s="54"/>
      <c r="P105" s="15"/>
      <c r="Q105" s="54"/>
      <c r="R105" s="15"/>
      <c r="S105" s="54"/>
      <c r="T105" s="15"/>
      <c r="U105" s="54"/>
      <c r="V105" s="15"/>
      <c r="W105" s="54"/>
      <c r="X105" s="15"/>
      <c r="Y105" s="54"/>
      <c r="Z105" s="15"/>
      <c r="AA105" s="54"/>
      <c r="AB105" s="15"/>
      <c r="AC105" s="54"/>
      <c r="AD105" s="15"/>
      <c r="AE105" s="54"/>
      <c r="AF105" s="15"/>
      <c r="AG105" s="54"/>
      <c r="AH105" s="15"/>
      <c r="AI105" s="54"/>
      <c r="AJ105" s="15"/>
      <c r="AK105" s="54"/>
      <c r="AL105" s="15"/>
      <c r="AM105" s="54"/>
      <c r="AN105" s="15"/>
      <c r="AO105" s="28"/>
      <c r="AP105" s="76"/>
      <c r="AQ105" s="41"/>
      <c r="AR105" s="41"/>
      <c r="AS105" s="41"/>
      <c r="AT105" s="41"/>
    </row>
    <row r="106" spans="1:46">
      <c r="A106" s="41">
        <f t="shared" si="11"/>
        <v>62</v>
      </c>
      <c r="B106" s="53"/>
      <c r="C106" s="54"/>
      <c r="D106" s="15"/>
      <c r="E106" s="54"/>
      <c r="F106" s="15"/>
      <c r="G106" s="54"/>
      <c r="H106" s="15"/>
      <c r="I106" s="54"/>
      <c r="J106" s="15"/>
      <c r="K106" s="54"/>
      <c r="L106" s="15"/>
      <c r="M106" s="54"/>
      <c r="N106" s="15"/>
      <c r="O106" s="54"/>
      <c r="P106" s="15"/>
      <c r="Q106" s="54"/>
      <c r="R106" s="15"/>
      <c r="S106" s="54"/>
      <c r="T106" s="15"/>
      <c r="U106" s="54"/>
      <c r="V106" s="15"/>
      <c r="W106" s="54"/>
      <c r="X106" s="15"/>
      <c r="Y106" s="54"/>
      <c r="Z106" s="15"/>
      <c r="AA106" s="54"/>
      <c r="AB106" s="15"/>
      <c r="AC106" s="54"/>
      <c r="AD106" s="15"/>
      <c r="AE106" s="54"/>
      <c r="AF106" s="15"/>
      <c r="AG106" s="54"/>
      <c r="AH106" s="15"/>
      <c r="AI106" s="54"/>
      <c r="AJ106" s="15"/>
      <c r="AK106" s="54"/>
      <c r="AL106" s="15"/>
      <c r="AM106" s="54"/>
      <c r="AN106" s="15"/>
      <c r="AO106" s="128"/>
      <c r="AP106" s="76"/>
      <c r="AQ106" s="41"/>
      <c r="AR106" s="41"/>
      <c r="AS106" s="41"/>
      <c r="AT106" s="41"/>
    </row>
    <row r="107" spans="1:46">
      <c r="A107" s="41">
        <f t="shared" si="11"/>
        <v>63</v>
      </c>
      <c r="B107" s="53"/>
      <c r="C107" s="54"/>
      <c r="D107" s="15"/>
      <c r="E107" s="54"/>
      <c r="F107" s="15"/>
      <c r="G107" s="54"/>
      <c r="H107" s="15"/>
      <c r="I107" s="54"/>
      <c r="J107" s="15"/>
      <c r="K107" s="54"/>
      <c r="L107" s="15"/>
      <c r="M107" s="54"/>
      <c r="N107" s="15"/>
      <c r="O107" s="54"/>
      <c r="P107" s="15"/>
      <c r="Q107" s="54"/>
      <c r="R107" s="15"/>
      <c r="S107" s="54"/>
      <c r="T107" s="15"/>
      <c r="U107" s="54"/>
      <c r="V107" s="15"/>
      <c r="W107" s="54"/>
      <c r="X107" s="15"/>
      <c r="Y107" s="54"/>
      <c r="Z107" s="15"/>
      <c r="AA107" s="54"/>
      <c r="AB107" s="15"/>
      <c r="AC107" s="54"/>
      <c r="AD107" s="15"/>
      <c r="AE107" s="54"/>
      <c r="AF107" s="15"/>
      <c r="AG107" s="54"/>
      <c r="AH107" s="15"/>
      <c r="AI107" s="54"/>
      <c r="AJ107" s="15"/>
      <c r="AK107" s="54"/>
      <c r="AL107" s="15"/>
      <c r="AM107" s="54"/>
      <c r="AN107" s="15"/>
      <c r="AO107" s="128"/>
      <c r="AP107" s="76"/>
      <c r="AQ107" s="41"/>
      <c r="AR107" s="41"/>
      <c r="AS107" s="41"/>
      <c r="AT107" s="41"/>
    </row>
    <row r="108" spans="1:46">
      <c r="A108" s="41">
        <f t="shared" si="11"/>
        <v>64</v>
      </c>
      <c r="B108" s="53"/>
      <c r="C108" s="54"/>
      <c r="D108" s="15"/>
      <c r="E108" s="54"/>
      <c r="F108" s="15"/>
      <c r="G108" s="54"/>
      <c r="H108" s="15"/>
      <c r="I108" s="54"/>
      <c r="J108" s="15"/>
      <c r="K108" s="54"/>
      <c r="L108" s="15"/>
      <c r="M108" s="54"/>
      <c r="N108" s="15"/>
      <c r="O108" s="54"/>
      <c r="P108" s="15"/>
      <c r="Q108" s="54"/>
      <c r="R108" s="15"/>
      <c r="S108" s="54"/>
      <c r="T108" s="15"/>
      <c r="U108" s="54"/>
      <c r="V108" s="15"/>
      <c r="W108" s="54"/>
      <c r="X108" s="15"/>
      <c r="Y108" s="54"/>
      <c r="Z108" s="15"/>
      <c r="AA108" s="54"/>
      <c r="AB108" s="15"/>
      <c r="AC108" s="54"/>
      <c r="AD108" s="15"/>
      <c r="AE108" s="54"/>
      <c r="AF108" s="15"/>
      <c r="AG108" s="54"/>
      <c r="AH108" s="15"/>
      <c r="AI108" s="54"/>
      <c r="AJ108" s="15"/>
      <c r="AK108" s="54"/>
      <c r="AL108" s="15"/>
      <c r="AM108" s="54"/>
      <c r="AN108" s="15"/>
      <c r="AO108" s="24"/>
      <c r="AP108" s="41"/>
      <c r="AQ108" s="41"/>
      <c r="AR108" s="41"/>
      <c r="AS108" s="41"/>
      <c r="AT108" s="41"/>
    </row>
    <row r="109" spans="1:46">
      <c r="A109" s="41">
        <f t="shared" si="11"/>
        <v>65</v>
      </c>
      <c r="B109" s="53"/>
      <c r="C109" s="54"/>
      <c r="D109" s="15"/>
      <c r="E109" s="54"/>
      <c r="F109" s="15"/>
      <c r="G109" s="54"/>
      <c r="H109" s="15"/>
      <c r="I109" s="54"/>
      <c r="J109" s="15"/>
      <c r="K109" s="54"/>
      <c r="L109" s="15"/>
      <c r="M109" s="54"/>
      <c r="N109" s="15"/>
      <c r="O109" s="54"/>
      <c r="P109" s="15"/>
      <c r="Q109" s="54"/>
      <c r="R109" s="15"/>
      <c r="S109" s="54"/>
      <c r="T109" s="15"/>
      <c r="U109" s="54"/>
      <c r="V109" s="15"/>
      <c r="W109" s="54"/>
      <c r="X109" s="15"/>
      <c r="Y109" s="54"/>
      <c r="Z109" s="15"/>
      <c r="AA109" s="54"/>
      <c r="AB109" s="15"/>
      <c r="AC109" s="54"/>
      <c r="AD109" s="15"/>
      <c r="AE109" s="54"/>
      <c r="AF109" s="15"/>
      <c r="AG109" s="54"/>
      <c r="AH109" s="15"/>
      <c r="AI109" s="54"/>
      <c r="AJ109" s="15"/>
      <c r="AK109" s="54"/>
      <c r="AL109" s="15"/>
      <c r="AM109" s="54"/>
      <c r="AN109" s="15"/>
      <c r="AO109" s="28"/>
      <c r="AP109" s="41"/>
      <c r="AQ109" s="41"/>
      <c r="AR109" s="41"/>
      <c r="AS109" s="41"/>
      <c r="AT109" s="41"/>
    </row>
    <row r="110" spans="1:46">
      <c r="A110" s="41">
        <f t="shared" si="11"/>
        <v>66</v>
      </c>
      <c r="B110" s="53"/>
      <c r="C110" s="54"/>
      <c r="D110" s="15"/>
      <c r="E110" s="54"/>
      <c r="F110" s="15"/>
      <c r="G110" s="54"/>
      <c r="H110" s="15"/>
      <c r="I110" s="54"/>
      <c r="J110" s="15"/>
      <c r="K110" s="54"/>
      <c r="L110" s="15"/>
      <c r="M110" s="54"/>
      <c r="N110" s="15"/>
      <c r="O110" s="54"/>
      <c r="P110" s="15"/>
      <c r="Q110" s="54"/>
      <c r="R110" s="15"/>
      <c r="S110" s="54"/>
      <c r="T110" s="15"/>
      <c r="U110" s="54"/>
      <c r="V110" s="15"/>
      <c r="W110" s="54"/>
      <c r="X110" s="15"/>
      <c r="Y110" s="54"/>
      <c r="Z110" s="15"/>
      <c r="AA110" s="54"/>
      <c r="AB110" s="15"/>
      <c r="AC110" s="54"/>
      <c r="AD110" s="15"/>
      <c r="AE110" s="54"/>
      <c r="AF110" s="15"/>
      <c r="AG110" s="54"/>
      <c r="AH110" s="15"/>
      <c r="AI110" s="54"/>
      <c r="AJ110" s="15"/>
      <c r="AK110" s="54"/>
      <c r="AL110" s="15"/>
      <c r="AM110" s="54"/>
      <c r="AN110" s="15"/>
      <c r="AO110" s="24"/>
      <c r="AP110" s="41"/>
      <c r="AQ110" s="41"/>
      <c r="AR110" s="41"/>
      <c r="AS110" s="41"/>
      <c r="AT110" s="41"/>
    </row>
    <row r="111" spans="1:46">
      <c r="A111" s="41">
        <f>+A110+1</f>
        <v>67</v>
      </c>
      <c r="B111" s="53"/>
      <c r="C111" s="54"/>
      <c r="D111" s="15"/>
      <c r="E111" s="54"/>
      <c r="F111" s="15"/>
      <c r="G111" s="54"/>
      <c r="H111" s="15"/>
      <c r="I111" s="54"/>
      <c r="J111" s="15"/>
      <c r="K111" s="54"/>
      <c r="L111" s="15"/>
      <c r="M111" s="54"/>
      <c r="N111" s="15"/>
      <c r="O111" s="54"/>
      <c r="P111" s="15"/>
      <c r="Q111" s="54"/>
      <c r="R111" s="15"/>
      <c r="S111" s="54"/>
      <c r="T111" s="15"/>
      <c r="U111" s="54"/>
      <c r="V111" s="15"/>
      <c r="W111" s="54"/>
      <c r="X111" s="15"/>
      <c r="Y111" s="54"/>
      <c r="Z111" s="15"/>
      <c r="AA111" s="54"/>
      <c r="AB111" s="15"/>
      <c r="AC111" s="54"/>
      <c r="AD111" s="15"/>
      <c r="AE111" s="54"/>
      <c r="AF111" s="15"/>
      <c r="AG111" s="54"/>
      <c r="AH111" s="15"/>
      <c r="AI111" s="54"/>
      <c r="AJ111" s="15"/>
      <c r="AK111" s="54"/>
      <c r="AL111" s="15"/>
      <c r="AM111" s="54"/>
      <c r="AN111" s="15"/>
      <c r="AQ111" s="41"/>
      <c r="AR111" s="41"/>
      <c r="AS111" s="41"/>
      <c r="AT111" s="41"/>
    </row>
    <row r="112" spans="1:46">
      <c r="A112" s="41">
        <f>+A111+1</f>
        <v>68</v>
      </c>
      <c r="B112" s="53"/>
      <c r="C112" s="54"/>
      <c r="D112" s="15"/>
      <c r="E112" s="54"/>
      <c r="F112" s="15"/>
      <c r="G112" s="54"/>
      <c r="H112" s="15"/>
      <c r="I112" s="54"/>
      <c r="J112" s="15"/>
      <c r="K112" s="54"/>
      <c r="L112" s="15"/>
      <c r="M112" s="54"/>
      <c r="N112" s="15"/>
      <c r="O112" s="54"/>
      <c r="P112" s="15"/>
      <c r="Q112" s="54"/>
      <c r="R112" s="15"/>
      <c r="S112" s="54"/>
      <c r="T112" s="15"/>
      <c r="U112" s="54"/>
      <c r="V112" s="15"/>
      <c r="W112" s="54"/>
      <c r="X112" s="15"/>
      <c r="Y112" s="54"/>
      <c r="Z112" s="15"/>
      <c r="AA112" s="54"/>
      <c r="AB112" s="15"/>
      <c r="AC112" s="54"/>
      <c r="AD112" s="15"/>
      <c r="AE112" s="54"/>
      <c r="AF112" s="15"/>
      <c r="AG112" s="54"/>
      <c r="AH112" s="15"/>
      <c r="AI112" s="54"/>
      <c r="AJ112" s="15"/>
      <c r="AK112" s="54"/>
      <c r="AL112" s="15"/>
      <c r="AM112" s="54"/>
      <c r="AN112" s="15"/>
      <c r="AQ112" s="41"/>
      <c r="AR112" s="41"/>
      <c r="AS112" s="41"/>
      <c r="AT112" s="41"/>
    </row>
    <row r="113" spans="1:46">
      <c r="A113" s="41">
        <f>+A112+1</f>
        <v>69</v>
      </c>
      <c r="B113" s="53"/>
      <c r="C113" s="54"/>
      <c r="D113" s="15"/>
      <c r="E113" s="54"/>
      <c r="F113" s="15"/>
      <c r="G113" s="54"/>
      <c r="H113" s="15"/>
      <c r="I113" s="54"/>
      <c r="J113" s="15"/>
      <c r="K113" s="54"/>
      <c r="L113" s="15"/>
      <c r="M113" s="54"/>
      <c r="N113" s="15"/>
      <c r="O113" s="54"/>
      <c r="P113" s="15"/>
      <c r="Q113" s="54"/>
      <c r="R113" s="15"/>
      <c r="S113" s="54"/>
      <c r="T113" s="15"/>
      <c r="U113" s="54"/>
      <c r="V113" s="15"/>
      <c r="W113" s="54"/>
      <c r="X113" s="15"/>
      <c r="Y113" s="54"/>
      <c r="Z113" s="15"/>
      <c r="AA113" s="54"/>
      <c r="AB113" s="15"/>
      <c r="AC113" s="54"/>
      <c r="AD113" s="15"/>
      <c r="AE113" s="54"/>
      <c r="AF113" s="15"/>
      <c r="AG113" s="54"/>
      <c r="AH113" s="15"/>
      <c r="AI113" s="54"/>
      <c r="AJ113" s="15"/>
      <c r="AK113" s="54"/>
      <c r="AL113" s="15"/>
      <c r="AM113" s="54"/>
      <c r="AN113" s="15"/>
      <c r="AQ113" s="41"/>
      <c r="AR113" s="41"/>
      <c r="AS113" s="41"/>
      <c r="AT113" s="41"/>
    </row>
    <row r="114" spans="1:46">
      <c r="A114" s="41">
        <f>+A113+1</f>
        <v>70</v>
      </c>
      <c r="B114" s="53"/>
      <c r="C114" s="54"/>
      <c r="D114" s="15"/>
      <c r="E114" s="54"/>
      <c r="F114" s="15"/>
      <c r="G114" s="54"/>
      <c r="H114" s="15"/>
      <c r="I114" s="54"/>
      <c r="J114" s="15"/>
      <c r="K114" s="54"/>
      <c r="L114" s="15"/>
      <c r="M114" s="54"/>
      <c r="N114" s="15"/>
      <c r="O114" s="54"/>
      <c r="P114" s="15"/>
      <c r="Q114" s="54"/>
      <c r="R114" s="15"/>
      <c r="S114" s="54"/>
      <c r="T114" s="15"/>
      <c r="U114" s="54"/>
      <c r="V114" s="15"/>
      <c r="W114" s="54"/>
      <c r="X114" s="15"/>
      <c r="Y114" s="54"/>
      <c r="Z114" s="15"/>
      <c r="AA114" s="54"/>
      <c r="AB114" s="15"/>
      <c r="AC114" s="54"/>
      <c r="AD114" s="15"/>
      <c r="AE114" s="54"/>
      <c r="AF114" s="15"/>
      <c r="AG114" s="54"/>
      <c r="AH114" s="15"/>
      <c r="AI114" s="54"/>
      <c r="AJ114" s="15"/>
      <c r="AK114" s="54"/>
      <c r="AL114" s="15"/>
      <c r="AM114" s="54"/>
      <c r="AN114" s="15"/>
      <c r="AQ114" s="41"/>
      <c r="AR114" s="41"/>
      <c r="AS114" s="41"/>
      <c r="AT114" s="41"/>
    </row>
    <row r="115" spans="1:46">
      <c r="A115" s="41">
        <f>+A114+1</f>
        <v>71</v>
      </c>
      <c r="B115" s="53"/>
      <c r="C115" s="54"/>
      <c r="D115" s="15"/>
      <c r="E115" s="54"/>
      <c r="F115" s="15"/>
      <c r="G115" s="54"/>
      <c r="H115" s="15"/>
      <c r="I115" s="54"/>
      <c r="J115" s="15"/>
      <c r="K115" s="54"/>
      <c r="L115" s="15"/>
      <c r="M115" s="54"/>
      <c r="N115" s="15"/>
      <c r="O115" s="54"/>
      <c r="P115" s="15"/>
      <c r="Q115" s="54"/>
      <c r="R115" s="15"/>
      <c r="S115" s="54"/>
      <c r="T115" s="15"/>
      <c r="U115" s="54"/>
      <c r="V115" s="15"/>
      <c r="W115" s="54"/>
      <c r="X115" s="15"/>
      <c r="Y115" s="54"/>
      <c r="Z115" s="15"/>
      <c r="AA115" s="54"/>
      <c r="AB115" s="15"/>
      <c r="AC115" s="54"/>
      <c r="AD115" s="15"/>
      <c r="AE115" s="54"/>
      <c r="AF115" s="15"/>
      <c r="AG115" s="54"/>
      <c r="AH115" s="15"/>
      <c r="AI115" s="54"/>
      <c r="AJ115" s="15"/>
      <c r="AK115" s="54"/>
      <c r="AL115" s="15"/>
      <c r="AM115" s="54"/>
      <c r="AN115" s="15"/>
      <c r="AQ115" s="41"/>
      <c r="AR115" s="41"/>
      <c r="AS115" s="41"/>
      <c r="AT115" s="41"/>
    </row>
    <row r="116" spans="1:46">
      <c r="AQ116" s="41"/>
      <c r="AR116" s="41"/>
    </row>
    <row r="117" spans="1:46">
      <c r="AQ117" s="41"/>
      <c r="AR117" s="41"/>
    </row>
    <row r="118" spans="1:46">
      <c r="AQ118" s="41"/>
      <c r="AR118" s="41"/>
    </row>
    <row r="119" spans="1:46">
      <c r="AQ119" s="41"/>
      <c r="AR119" s="41"/>
    </row>
    <row r="120" spans="1:46">
      <c r="AQ120" s="41"/>
      <c r="AR120" s="41"/>
    </row>
    <row r="121" spans="1:46">
      <c r="AQ121" s="41"/>
      <c r="AR121" s="41"/>
    </row>
    <row r="122" spans="1:46">
      <c r="AQ122" s="41"/>
      <c r="AR122" s="41"/>
    </row>
    <row r="123" spans="1:46">
      <c r="AQ123" s="41"/>
      <c r="AR123" s="41"/>
    </row>
    <row r="124" spans="1:46">
      <c r="AQ124" s="41"/>
      <c r="AR124" s="41"/>
    </row>
    <row r="125" spans="1:46">
      <c r="AQ125" s="41"/>
      <c r="AR125" s="41"/>
    </row>
    <row r="126" spans="1:46">
      <c r="AQ126" s="41"/>
      <c r="AR126" s="41"/>
    </row>
    <row r="127" spans="1:46">
      <c r="AQ127" s="41"/>
      <c r="AR127" s="41"/>
    </row>
    <row r="128" spans="1:46">
      <c r="AQ128" s="41"/>
      <c r="AR128" s="41"/>
    </row>
    <row r="129" spans="43:44">
      <c r="AQ129" s="41"/>
      <c r="AR129" s="41"/>
    </row>
    <row r="130" spans="43:44">
      <c r="AQ130" s="41"/>
      <c r="AR130" s="41"/>
    </row>
    <row r="131" spans="43:44">
      <c r="AQ131" s="41"/>
      <c r="AR131" s="41"/>
    </row>
    <row r="132" spans="43:44">
      <c r="AQ132" s="41"/>
      <c r="AR132" s="41"/>
    </row>
    <row r="133" spans="43:44">
      <c r="AQ133" s="41"/>
      <c r="AR133" s="41"/>
    </row>
    <row r="134" spans="43:44">
      <c r="AQ134" s="41"/>
      <c r="AR134" s="41"/>
    </row>
    <row r="135" spans="43:44">
      <c r="AQ135" s="41"/>
      <c r="AR135" s="41"/>
    </row>
    <row r="136" spans="43:44">
      <c r="AQ136" s="41"/>
      <c r="AR136" s="41"/>
    </row>
    <row r="137" spans="43:44">
      <c r="AQ137" s="41"/>
      <c r="AR137" s="41"/>
    </row>
    <row r="138" spans="43:44">
      <c r="AQ138" s="41"/>
      <c r="AR138" s="41"/>
    </row>
    <row r="139" spans="43:44">
      <c r="AQ139" s="41"/>
      <c r="AR139" s="41"/>
    </row>
    <row r="140" spans="43:44">
      <c r="AQ140" s="41"/>
      <c r="AR140" s="41"/>
    </row>
    <row r="141" spans="43:44">
      <c r="AQ141" s="41"/>
      <c r="AR141" s="41"/>
    </row>
    <row r="142" spans="43:44">
      <c r="AQ142" s="41"/>
      <c r="AR142" s="41"/>
    </row>
    <row r="143" spans="43:44">
      <c r="AQ143" s="41"/>
      <c r="AR143" s="41"/>
    </row>
    <row r="144" spans="43:44">
      <c r="AQ144" s="41"/>
      <c r="AR144" s="41"/>
    </row>
    <row r="145" spans="43:44">
      <c r="AQ145" s="41"/>
      <c r="AR145" s="41"/>
    </row>
    <row r="146" spans="43:44">
      <c r="AQ146" s="41"/>
      <c r="AR146" s="41"/>
    </row>
    <row r="147" spans="43:44">
      <c r="AQ147" s="41"/>
      <c r="AR147" s="41"/>
    </row>
    <row r="148" spans="43:44">
      <c r="AQ148" s="41"/>
      <c r="AR148" s="41"/>
    </row>
    <row r="149" spans="43:44">
      <c r="AQ149" s="41"/>
      <c r="AR149" s="41"/>
    </row>
    <row r="150" spans="43:44">
      <c r="AQ150" s="41"/>
      <c r="AR150" s="41"/>
    </row>
    <row r="151" spans="43:44">
      <c r="AQ151" s="41"/>
      <c r="AR151" s="41"/>
    </row>
    <row r="152" spans="43:44">
      <c r="AQ152" s="41"/>
      <c r="AR152" s="41"/>
    </row>
    <row r="153" spans="43:44">
      <c r="AQ153" s="41"/>
      <c r="AR153" s="41"/>
    </row>
    <row r="154" spans="43:44">
      <c r="AQ154" s="41"/>
      <c r="AR154" s="41"/>
    </row>
    <row r="155" spans="43:44">
      <c r="AQ155" s="41"/>
      <c r="AR155" s="41"/>
    </row>
    <row r="156" spans="43:44">
      <c r="AQ156" s="41"/>
      <c r="AR156" s="41"/>
    </row>
    <row r="157" spans="43:44">
      <c r="AQ157" s="41"/>
      <c r="AR157" s="41"/>
    </row>
    <row r="158" spans="43:44">
      <c r="AQ158" s="41"/>
      <c r="AR158" s="41"/>
    </row>
    <row r="159" spans="43:44">
      <c r="AQ159" s="41"/>
      <c r="AR159" s="41"/>
    </row>
    <row r="160" spans="43:44">
      <c r="AQ160" s="41"/>
      <c r="AR160" s="41"/>
    </row>
    <row r="161" spans="43:44">
      <c r="AQ161" s="41"/>
      <c r="AR161" s="41"/>
    </row>
    <row r="162" spans="43:44">
      <c r="AQ162" s="41"/>
      <c r="AR162" s="41"/>
    </row>
    <row r="163" spans="43:44">
      <c r="AQ163" s="41"/>
      <c r="AR163" s="41"/>
    </row>
    <row r="164" spans="43:44">
      <c r="AQ164" s="41"/>
      <c r="AR164" s="41"/>
    </row>
    <row r="165" spans="43:44">
      <c r="AQ165" s="41"/>
      <c r="AR165" s="41"/>
    </row>
    <row r="166" spans="43:44">
      <c r="AQ166" s="41"/>
      <c r="AR166" s="41"/>
    </row>
    <row r="167" spans="43:44">
      <c r="AQ167" s="41"/>
      <c r="AR167" s="41"/>
    </row>
    <row r="168" spans="43:44">
      <c r="AQ168" s="41"/>
      <c r="AR168" s="41"/>
    </row>
    <row r="169" spans="43:44">
      <c r="AQ169" s="41"/>
      <c r="AR169" s="41"/>
    </row>
    <row r="170" spans="43:44">
      <c r="AQ170" s="41"/>
      <c r="AR170" s="41"/>
    </row>
    <row r="171" spans="43:44">
      <c r="AQ171" s="41"/>
      <c r="AR171" s="41"/>
    </row>
    <row r="172" spans="43:44">
      <c r="AQ172" s="41"/>
      <c r="AR172" s="41"/>
    </row>
    <row r="173" spans="43:44">
      <c r="AQ173" s="41"/>
      <c r="AR173" s="41"/>
    </row>
    <row r="174" spans="43:44">
      <c r="AQ174" s="41"/>
      <c r="AR174" s="41"/>
    </row>
    <row r="175" spans="43:44">
      <c r="AQ175" s="41"/>
      <c r="AR175" s="41"/>
    </row>
    <row r="176" spans="43:44">
      <c r="AQ176" s="41"/>
      <c r="AR176" s="41"/>
    </row>
    <row r="177" spans="43:44">
      <c r="AQ177" s="41"/>
      <c r="AR177" s="41"/>
    </row>
    <row r="178" spans="43:44">
      <c r="AQ178" s="41"/>
      <c r="AR178" s="41"/>
    </row>
    <row r="179" spans="43:44">
      <c r="AQ179" s="41"/>
      <c r="AR179" s="41"/>
    </row>
    <row r="180" spans="43:44">
      <c r="AQ180" s="41"/>
      <c r="AR180" s="41"/>
    </row>
    <row r="181" spans="43:44">
      <c r="AQ181" s="41"/>
      <c r="AR181" s="41"/>
    </row>
    <row r="182" spans="43:44">
      <c r="AQ182" s="41"/>
      <c r="AR182" s="41"/>
    </row>
    <row r="183" spans="43:44">
      <c r="AQ183" s="41"/>
      <c r="AR183" s="41"/>
    </row>
    <row r="184" spans="43:44">
      <c r="AQ184" s="41"/>
      <c r="AR184" s="41"/>
    </row>
    <row r="185" spans="43:44">
      <c r="AQ185" s="41"/>
      <c r="AR185" s="41"/>
    </row>
    <row r="186" spans="43:44">
      <c r="AQ186" s="41"/>
      <c r="AR186" s="41"/>
    </row>
    <row r="187" spans="43:44">
      <c r="AQ187" s="41"/>
      <c r="AR187" s="41"/>
    </row>
    <row r="188" spans="43:44">
      <c r="AQ188" s="41"/>
      <c r="AR188" s="41"/>
    </row>
    <row r="189" spans="43:44">
      <c r="AQ189" s="41"/>
      <c r="AR189" s="41"/>
    </row>
    <row r="190" spans="43:44">
      <c r="AQ190" s="41"/>
      <c r="AR190" s="41"/>
    </row>
    <row r="191" spans="43:44">
      <c r="AQ191" s="41"/>
      <c r="AR191" s="41"/>
    </row>
    <row r="192" spans="43:44">
      <c r="AQ192" s="41"/>
      <c r="AR192" s="41"/>
    </row>
    <row r="193" spans="43:44">
      <c r="AQ193" s="41"/>
      <c r="AR193" s="41"/>
    </row>
    <row r="194" spans="43:44">
      <c r="AQ194" s="41"/>
      <c r="AR194" s="41"/>
    </row>
    <row r="195" spans="43:44">
      <c r="AQ195" s="41"/>
      <c r="AR195" s="41"/>
    </row>
    <row r="196" spans="43:44">
      <c r="AQ196" s="41"/>
      <c r="AR196" s="41"/>
    </row>
    <row r="197" spans="43:44">
      <c r="AQ197" s="41"/>
      <c r="AR197" s="41"/>
    </row>
    <row r="198" spans="43:44">
      <c r="AQ198" s="41"/>
      <c r="AR198" s="41"/>
    </row>
    <row r="199" spans="43:44">
      <c r="AQ199" s="41"/>
      <c r="AR199" s="41"/>
    </row>
    <row r="200" spans="43:44">
      <c r="AQ200" s="41"/>
      <c r="AR200" s="41"/>
    </row>
    <row r="201" spans="43:44">
      <c r="AQ201" s="41"/>
      <c r="AR201" s="41"/>
    </row>
    <row r="202" spans="43:44">
      <c r="AQ202" s="41"/>
      <c r="AR202" s="41"/>
    </row>
    <row r="203" spans="43:44">
      <c r="AQ203" s="41"/>
      <c r="AR203" s="41"/>
    </row>
    <row r="204" spans="43:44">
      <c r="AQ204" s="41"/>
      <c r="AR204" s="41"/>
    </row>
    <row r="205" spans="43:44">
      <c r="AQ205" s="41"/>
      <c r="AR205" s="41"/>
    </row>
    <row r="206" spans="43:44">
      <c r="AQ206" s="41"/>
      <c r="AR206" s="41"/>
    </row>
    <row r="207" spans="43:44">
      <c r="AQ207" s="41"/>
      <c r="AR207" s="41"/>
    </row>
    <row r="208" spans="43:44">
      <c r="AQ208" s="41"/>
      <c r="AR208" s="41"/>
    </row>
    <row r="209" spans="43:44">
      <c r="AQ209" s="41"/>
      <c r="AR209" s="41"/>
    </row>
    <row r="210" spans="43:44">
      <c r="AQ210" s="41"/>
      <c r="AR210" s="41"/>
    </row>
    <row r="211" spans="43:44">
      <c r="AQ211" s="41"/>
      <c r="AR211" s="41"/>
    </row>
    <row r="212" spans="43:44">
      <c r="AQ212" s="41"/>
      <c r="AR212" s="41"/>
    </row>
    <row r="213" spans="43:44">
      <c r="AQ213" s="41"/>
      <c r="AR213" s="41"/>
    </row>
    <row r="214" spans="43:44">
      <c r="AQ214" s="41"/>
      <c r="AR214" s="41"/>
    </row>
    <row r="215" spans="43:44">
      <c r="AQ215" s="41"/>
      <c r="AR215" s="41"/>
    </row>
    <row r="216" spans="43:44">
      <c r="AQ216" s="41"/>
      <c r="AR216" s="41"/>
    </row>
    <row r="217" spans="43:44">
      <c r="AQ217" s="41"/>
      <c r="AR217" s="41"/>
    </row>
    <row r="218" spans="43:44">
      <c r="AQ218" s="41"/>
      <c r="AR218" s="41"/>
    </row>
    <row r="219" spans="43:44">
      <c r="AQ219" s="41"/>
      <c r="AR219" s="41"/>
    </row>
    <row r="220" spans="43:44">
      <c r="AQ220" s="41"/>
      <c r="AR220" s="41"/>
    </row>
    <row r="221" spans="43:44">
      <c r="AQ221" s="41"/>
      <c r="AR221" s="41"/>
    </row>
    <row r="222" spans="43:44">
      <c r="AQ222" s="41"/>
      <c r="AR222" s="41"/>
    </row>
    <row r="223" spans="43:44">
      <c r="AQ223" s="41"/>
      <c r="AR223" s="41"/>
    </row>
    <row r="224" spans="43:44">
      <c r="AQ224" s="41"/>
      <c r="AR224" s="41"/>
    </row>
    <row r="225" spans="43:44">
      <c r="AQ225" s="41"/>
      <c r="AR225" s="41"/>
    </row>
    <row r="226" spans="43:44">
      <c r="AQ226" s="41"/>
      <c r="AR226" s="41"/>
    </row>
    <row r="227" spans="43:44">
      <c r="AQ227" s="41"/>
      <c r="AR227" s="41"/>
    </row>
    <row r="228" spans="43:44">
      <c r="AQ228" s="41"/>
      <c r="AR228" s="41"/>
    </row>
    <row r="229" spans="43:44">
      <c r="AQ229" s="41"/>
      <c r="AR229" s="41"/>
    </row>
    <row r="230" spans="43:44">
      <c r="AQ230" s="41"/>
      <c r="AR230" s="41"/>
    </row>
    <row r="231" spans="43:44">
      <c r="AQ231" s="41"/>
      <c r="AR231" s="41"/>
    </row>
    <row r="232" spans="43:44">
      <c r="AQ232" s="41"/>
      <c r="AR232" s="41"/>
    </row>
    <row r="233" spans="43:44">
      <c r="AQ233" s="41"/>
      <c r="AR233" s="41"/>
    </row>
    <row r="234" spans="43:44">
      <c r="AQ234" s="41"/>
      <c r="AR234" s="41"/>
    </row>
    <row r="235" spans="43:44">
      <c r="AQ235" s="41"/>
      <c r="AR235" s="41"/>
    </row>
    <row r="236" spans="43:44">
      <c r="AQ236" s="41"/>
      <c r="AR236" s="41"/>
    </row>
    <row r="237" spans="43:44">
      <c r="AQ237" s="41"/>
      <c r="AR237" s="41"/>
    </row>
    <row r="238" spans="43:44">
      <c r="AQ238" s="41"/>
      <c r="AR238" s="41"/>
    </row>
    <row r="239" spans="43:44">
      <c r="AQ239" s="41"/>
      <c r="AR239" s="41"/>
    </row>
    <row r="240" spans="43:44">
      <c r="AQ240" s="41"/>
      <c r="AR240" s="41"/>
    </row>
    <row r="241" spans="43:44">
      <c r="AQ241" s="41"/>
      <c r="AR241" s="41"/>
    </row>
    <row r="242" spans="43:44">
      <c r="AQ242" s="41"/>
      <c r="AR242" s="41"/>
    </row>
    <row r="243" spans="43:44">
      <c r="AQ243" s="41"/>
      <c r="AR243" s="41"/>
    </row>
    <row r="244" spans="43:44">
      <c r="AQ244" s="41"/>
      <c r="AR244" s="41"/>
    </row>
    <row r="245" spans="43:44">
      <c r="AQ245" s="41"/>
      <c r="AR245" s="41"/>
    </row>
    <row r="246" spans="43:44">
      <c r="AQ246" s="41"/>
      <c r="AR246" s="41"/>
    </row>
    <row r="247" spans="43:44">
      <c r="AQ247" s="41"/>
      <c r="AR247" s="41"/>
    </row>
    <row r="248" spans="43:44">
      <c r="AQ248" s="41"/>
      <c r="AR248" s="41"/>
    </row>
    <row r="249" spans="43:44">
      <c r="AQ249" s="41"/>
      <c r="AR249" s="41"/>
    </row>
    <row r="250" spans="43:44">
      <c r="AQ250" s="41"/>
      <c r="AR250" s="41"/>
    </row>
    <row r="251" spans="43:44">
      <c r="AQ251" s="41"/>
      <c r="AR251" s="41"/>
    </row>
    <row r="252" spans="43:44">
      <c r="AQ252" s="41"/>
      <c r="AR252" s="41"/>
    </row>
    <row r="253" spans="43:44">
      <c r="AQ253" s="41"/>
      <c r="AR253" s="41"/>
    </row>
    <row r="254" spans="43:44">
      <c r="AQ254" s="41"/>
      <c r="AR254" s="41"/>
    </row>
    <row r="255" spans="43:44">
      <c r="AQ255" s="41"/>
      <c r="AR255" s="41"/>
    </row>
    <row r="256" spans="43:44">
      <c r="AQ256" s="41"/>
      <c r="AR256" s="41"/>
    </row>
    <row r="257" spans="43:44">
      <c r="AQ257" s="41"/>
      <c r="AR257" s="41"/>
    </row>
    <row r="258" spans="43:44">
      <c r="AQ258" s="41"/>
      <c r="AR258" s="41"/>
    </row>
    <row r="259" spans="43:44">
      <c r="AQ259" s="41"/>
      <c r="AR259" s="41"/>
    </row>
    <row r="260" spans="43:44">
      <c r="AQ260" s="41"/>
      <c r="AR260" s="41"/>
    </row>
    <row r="261" spans="43:44">
      <c r="AQ261" s="41"/>
      <c r="AR261" s="41"/>
    </row>
    <row r="262" spans="43:44">
      <c r="AQ262" s="41"/>
      <c r="AR262" s="41"/>
    </row>
    <row r="263" spans="43:44">
      <c r="AQ263" s="41"/>
      <c r="AR263" s="41"/>
    </row>
    <row r="264" spans="43:44">
      <c r="AQ264" s="41"/>
      <c r="AR264" s="41"/>
    </row>
    <row r="265" spans="43:44">
      <c r="AQ265" s="41"/>
      <c r="AR265" s="41"/>
    </row>
    <row r="266" spans="43:44">
      <c r="AQ266" s="41"/>
      <c r="AR266" s="41"/>
    </row>
    <row r="267" spans="43:44">
      <c r="AQ267" s="41"/>
      <c r="AR267" s="41"/>
    </row>
    <row r="268" spans="43:44">
      <c r="AQ268" s="41"/>
      <c r="AR268" s="41"/>
    </row>
    <row r="269" spans="43:44">
      <c r="AQ269" s="41"/>
      <c r="AR269" s="41"/>
    </row>
    <row r="270" spans="43:44">
      <c r="AQ270" s="41"/>
      <c r="AR270" s="41"/>
    </row>
    <row r="271" spans="43:44">
      <c r="AQ271" s="41"/>
      <c r="AR271" s="41"/>
    </row>
    <row r="272" spans="43:44">
      <c r="AQ272" s="41"/>
      <c r="AR272" s="41"/>
    </row>
    <row r="273" spans="43:44">
      <c r="AQ273" s="41"/>
      <c r="AR273" s="41"/>
    </row>
    <row r="274" spans="43:44">
      <c r="AQ274" s="41"/>
      <c r="AR274" s="41"/>
    </row>
    <row r="275" spans="43:44">
      <c r="AQ275" s="41"/>
      <c r="AR275" s="41"/>
    </row>
    <row r="276" spans="43:44">
      <c r="AQ276" s="41"/>
      <c r="AR276" s="41"/>
    </row>
    <row r="277" spans="43:44">
      <c r="AQ277" s="41"/>
      <c r="AR277" s="41"/>
    </row>
    <row r="278" spans="43:44">
      <c r="AQ278" s="41"/>
      <c r="AR278" s="41"/>
    </row>
    <row r="279" spans="43:44">
      <c r="AQ279" s="41"/>
      <c r="AR279" s="41"/>
    </row>
    <row r="280" spans="43:44">
      <c r="AQ280" s="41"/>
      <c r="AR280" s="41"/>
    </row>
    <row r="281" spans="43:44">
      <c r="AQ281" s="41"/>
      <c r="AR281" s="41"/>
    </row>
    <row r="282" spans="43:44">
      <c r="AQ282" s="41"/>
      <c r="AR282" s="41"/>
    </row>
    <row r="283" spans="43:44">
      <c r="AQ283" s="41"/>
      <c r="AR283" s="41"/>
    </row>
    <row r="284" spans="43:44">
      <c r="AQ284" s="41"/>
      <c r="AR284" s="41"/>
    </row>
    <row r="285" spans="43:44">
      <c r="AQ285" s="41"/>
      <c r="AR285" s="41"/>
    </row>
    <row r="286" spans="43:44">
      <c r="AQ286" s="41"/>
      <c r="AR286" s="41"/>
    </row>
    <row r="287" spans="43:44">
      <c r="AQ287" s="41"/>
      <c r="AR287" s="41"/>
    </row>
    <row r="288" spans="43:44">
      <c r="AQ288" s="41"/>
      <c r="AR288" s="41"/>
    </row>
    <row r="289" spans="43:44">
      <c r="AQ289" s="41"/>
      <c r="AR289" s="41"/>
    </row>
    <row r="290" spans="43:44">
      <c r="AQ290" s="41"/>
      <c r="AR290" s="41"/>
    </row>
    <row r="291" spans="43:44">
      <c r="AQ291" s="41"/>
      <c r="AR291" s="41"/>
    </row>
    <row r="292" spans="43:44">
      <c r="AQ292" s="41"/>
      <c r="AR292" s="41"/>
    </row>
    <row r="293" spans="43:44">
      <c r="AQ293" s="41"/>
      <c r="AR293" s="41"/>
    </row>
    <row r="294" spans="43:44">
      <c r="AQ294" s="41"/>
      <c r="AR294" s="41"/>
    </row>
    <row r="295" spans="43:44">
      <c r="AQ295" s="41"/>
      <c r="AR295" s="41"/>
    </row>
    <row r="296" spans="43:44">
      <c r="AQ296" s="41"/>
      <c r="AR296" s="41"/>
    </row>
    <row r="297" spans="43:44">
      <c r="AQ297" s="41"/>
      <c r="AR297" s="41"/>
    </row>
    <row r="298" spans="43:44">
      <c r="AQ298" s="41"/>
      <c r="AR298" s="41"/>
    </row>
    <row r="299" spans="43:44">
      <c r="AQ299" s="41"/>
      <c r="AR299" s="41"/>
    </row>
    <row r="300" spans="43:44">
      <c r="AQ300" s="41"/>
      <c r="AR300" s="41"/>
    </row>
    <row r="301" spans="43:44">
      <c r="AQ301" s="41"/>
      <c r="AR301" s="41"/>
    </row>
    <row r="302" spans="43:44">
      <c r="AQ302" s="41"/>
      <c r="AR302" s="41"/>
    </row>
    <row r="303" spans="43:44">
      <c r="AQ303" s="41"/>
      <c r="AR303" s="41"/>
    </row>
    <row r="304" spans="43:44">
      <c r="AQ304" s="41"/>
      <c r="AR304" s="41"/>
    </row>
    <row r="305" spans="43:44">
      <c r="AQ305" s="41"/>
      <c r="AR305" s="41"/>
    </row>
    <row r="306" spans="43:44">
      <c r="AQ306" s="41"/>
      <c r="AR306" s="41"/>
    </row>
    <row r="307" spans="43:44">
      <c r="AQ307" s="41"/>
      <c r="AR307" s="41"/>
    </row>
    <row r="308" spans="43:44">
      <c r="AQ308" s="41"/>
      <c r="AR308" s="41"/>
    </row>
    <row r="309" spans="43:44">
      <c r="AQ309" s="41"/>
      <c r="AR309" s="41"/>
    </row>
    <row r="310" spans="43:44">
      <c r="AQ310" s="41"/>
      <c r="AR310" s="41"/>
    </row>
    <row r="311" spans="43:44">
      <c r="AQ311" s="41"/>
      <c r="AR311" s="41"/>
    </row>
    <row r="312" spans="43:44">
      <c r="AQ312" s="41"/>
      <c r="AR312" s="41"/>
    </row>
    <row r="313" spans="43:44">
      <c r="AQ313" s="41"/>
      <c r="AR313" s="41"/>
    </row>
    <row r="314" spans="43:44">
      <c r="AQ314" s="41"/>
      <c r="AR314" s="41"/>
    </row>
    <row r="315" spans="43:44">
      <c r="AQ315" s="41"/>
      <c r="AR315" s="41"/>
    </row>
    <row r="316" spans="43:44">
      <c r="AQ316" s="41"/>
      <c r="AR316" s="41"/>
    </row>
    <row r="317" spans="43:44">
      <c r="AQ317" s="41"/>
      <c r="AR317" s="41"/>
    </row>
    <row r="318" spans="43:44">
      <c r="AQ318" s="41"/>
      <c r="AR318" s="41"/>
    </row>
    <row r="319" spans="43:44">
      <c r="AQ319" s="41"/>
      <c r="AR319" s="41"/>
    </row>
    <row r="320" spans="43:44">
      <c r="AQ320" s="41"/>
      <c r="AR320" s="41"/>
    </row>
    <row r="321" spans="43:44">
      <c r="AQ321" s="41"/>
      <c r="AR321" s="41"/>
    </row>
    <row r="322" spans="43:44">
      <c r="AQ322" s="41"/>
      <c r="AR322" s="41"/>
    </row>
    <row r="323" spans="43:44">
      <c r="AQ323" s="41"/>
      <c r="AR323" s="41"/>
    </row>
    <row r="324" spans="43:44">
      <c r="AQ324" s="41"/>
      <c r="AR324" s="41"/>
    </row>
    <row r="325" spans="43:44">
      <c r="AQ325" s="41"/>
      <c r="AR325" s="41"/>
    </row>
    <row r="326" spans="43:44">
      <c r="AQ326" s="41"/>
      <c r="AR326" s="41"/>
    </row>
    <row r="327" spans="43:44">
      <c r="AQ327" s="41"/>
      <c r="AR327" s="41"/>
    </row>
    <row r="328" spans="43:44">
      <c r="AQ328" s="41"/>
      <c r="AR328" s="41"/>
    </row>
    <row r="329" spans="43:44">
      <c r="AQ329" s="41"/>
      <c r="AR329" s="41"/>
    </row>
    <row r="330" spans="43:44">
      <c r="AQ330" s="41"/>
      <c r="AR330" s="41"/>
    </row>
    <row r="331" spans="43:44">
      <c r="AQ331" s="41"/>
      <c r="AR331" s="41"/>
    </row>
    <row r="332" spans="43:44">
      <c r="AQ332" s="41"/>
      <c r="AR332" s="41"/>
    </row>
    <row r="333" spans="43:44">
      <c r="AQ333" s="41"/>
      <c r="AR333" s="41"/>
    </row>
    <row r="334" spans="43:44">
      <c r="AQ334" s="41"/>
      <c r="AR334" s="41"/>
    </row>
    <row r="335" spans="43:44">
      <c r="AQ335" s="41"/>
      <c r="AR335" s="41"/>
    </row>
    <row r="336" spans="43:44">
      <c r="AQ336" s="41"/>
      <c r="AR336" s="41"/>
    </row>
    <row r="337" spans="43:44">
      <c r="AQ337" s="41"/>
      <c r="AR337" s="41"/>
    </row>
    <row r="338" spans="43:44">
      <c r="AQ338" s="41"/>
      <c r="AR338" s="41"/>
    </row>
    <row r="339" spans="43:44">
      <c r="AQ339" s="41"/>
      <c r="AR339" s="41"/>
    </row>
    <row r="340" spans="43:44">
      <c r="AQ340" s="41"/>
      <c r="AR340" s="41"/>
    </row>
    <row r="341" spans="43:44">
      <c r="AQ341" s="41"/>
      <c r="AR341" s="41"/>
    </row>
    <row r="342" spans="43:44">
      <c r="AQ342" s="41"/>
      <c r="AR342" s="41"/>
    </row>
    <row r="343" spans="43:44">
      <c r="AQ343" s="41"/>
      <c r="AR343" s="41"/>
    </row>
    <row r="344" spans="43:44">
      <c r="AQ344" s="41"/>
      <c r="AR344" s="41"/>
    </row>
    <row r="345" spans="43:44">
      <c r="AQ345" s="41"/>
      <c r="AR345" s="41"/>
    </row>
    <row r="346" spans="43:44">
      <c r="AQ346" s="41"/>
      <c r="AR346" s="41"/>
    </row>
    <row r="347" spans="43:44">
      <c r="AQ347" s="41"/>
      <c r="AR347" s="41"/>
    </row>
    <row r="348" spans="43:44">
      <c r="AQ348" s="41"/>
      <c r="AR348" s="41"/>
    </row>
    <row r="349" spans="43:44">
      <c r="AQ349" s="41"/>
      <c r="AR349" s="41"/>
    </row>
    <row r="350" spans="43:44">
      <c r="AQ350" s="41"/>
      <c r="AR350" s="41"/>
    </row>
    <row r="351" spans="43:44">
      <c r="AQ351" s="41"/>
      <c r="AR351" s="41"/>
    </row>
    <row r="352" spans="43:44">
      <c r="AQ352" s="41"/>
      <c r="AR352" s="41"/>
    </row>
    <row r="353" spans="43:44">
      <c r="AQ353" s="41"/>
      <c r="AR353" s="41"/>
    </row>
    <row r="354" spans="43:44">
      <c r="AQ354" s="41"/>
      <c r="AR354" s="41"/>
    </row>
    <row r="355" spans="43:44">
      <c r="AQ355" s="41"/>
      <c r="AR355" s="41"/>
    </row>
    <row r="356" spans="43:44">
      <c r="AQ356" s="41"/>
      <c r="AR356" s="41"/>
    </row>
    <row r="357" spans="43:44">
      <c r="AQ357" s="41"/>
      <c r="AR357" s="41"/>
    </row>
    <row r="358" spans="43:44">
      <c r="AQ358" s="41"/>
      <c r="AR358" s="41"/>
    </row>
    <row r="359" spans="43:44">
      <c r="AQ359" s="41"/>
      <c r="AR359" s="41"/>
    </row>
    <row r="360" spans="43:44">
      <c r="AQ360" s="41"/>
      <c r="AR360" s="41"/>
    </row>
    <row r="361" spans="43:44">
      <c r="AQ361" s="41"/>
      <c r="AR361" s="41"/>
    </row>
    <row r="362" spans="43:44">
      <c r="AQ362" s="41"/>
      <c r="AR362" s="41"/>
    </row>
    <row r="363" spans="43:44">
      <c r="AQ363" s="41"/>
      <c r="AR363" s="41"/>
    </row>
    <row r="364" spans="43:44">
      <c r="AQ364" s="41"/>
      <c r="AR364" s="41"/>
    </row>
    <row r="365" spans="43:44">
      <c r="AQ365" s="41"/>
      <c r="AR365" s="41"/>
    </row>
    <row r="366" spans="43:44">
      <c r="AQ366" s="41"/>
      <c r="AR366" s="41"/>
    </row>
    <row r="367" spans="43:44">
      <c r="AQ367" s="41"/>
      <c r="AR367" s="41"/>
    </row>
    <row r="368" spans="43:44">
      <c r="AQ368" s="41"/>
      <c r="AR368" s="41"/>
    </row>
    <row r="369" spans="43:44">
      <c r="AQ369" s="41"/>
      <c r="AR369" s="41"/>
    </row>
    <row r="370" spans="43:44">
      <c r="AQ370" s="41"/>
      <c r="AR370" s="41"/>
    </row>
    <row r="371" spans="43:44">
      <c r="AQ371" s="41"/>
      <c r="AR371" s="41"/>
    </row>
    <row r="372" spans="43:44">
      <c r="AQ372" s="41"/>
      <c r="AR372" s="41"/>
    </row>
    <row r="373" spans="43:44">
      <c r="AQ373" s="41"/>
      <c r="AR373" s="41"/>
    </row>
    <row r="374" spans="43:44">
      <c r="AQ374" s="41"/>
      <c r="AR374" s="41"/>
    </row>
    <row r="375" spans="43:44">
      <c r="AQ375" s="41"/>
      <c r="AR375" s="41"/>
    </row>
    <row r="376" spans="43:44">
      <c r="AQ376" s="41"/>
      <c r="AR376" s="41"/>
    </row>
    <row r="377" spans="43:44">
      <c r="AQ377" s="41"/>
      <c r="AR377" s="41"/>
    </row>
    <row r="378" spans="43:44">
      <c r="AQ378" s="41"/>
      <c r="AR378" s="41"/>
    </row>
    <row r="379" spans="43:44">
      <c r="AQ379" s="41"/>
      <c r="AR379" s="41"/>
    </row>
    <row r="380" spans="43:44">
      <c r="AQ380" s="41"/>
      <c r="AR380" s="41"/>
    </row>
    <row r="381" spans="43:44">
      <c r="AQ381" s="41"/>
      <c r="AR381" s="41"/>
    </row>
    <row r="382" spans="43:44">
      <c r="AQ382" s="41"/>
      <c r="AR382" s="41"/>
    </row>
    <row r="383" spans="43:44">
      <c r="AQ383" s="41"/>
      <c r="AR383" s="41"/>
    </row>
    <row r="384" spans="43:44">
      <c r="AQ384" s="41"/>
      <c r="AR384" s="41"/>
    </row>
    <row r="385" spans="43:44">
      <c r="AQ385" s="41"/>
      <c r="AR385" s="41"/>
    </row>
    <row r="386" spans="43:44">
      <c r="AQ386" s="41"/>
      <c r="AR386" s="41"/>
    </row>
    <row r="387" spans="43:44">
      <c r="AQ387" s="41"/>
      <c r="AR387" s="41"/>
    </row>
    <row r="388" spans="43:44">
      <c r="AQ388" s="41"/>
      <c r="AR388" s="41"/>
    </row>
    <row r="389" spans="43:44">
      <c r="AQ389" s="41"/>
      <c r="AR389" s="41"/>
    </row>
    <row r="390" spans="43:44">
      <c r="AQ390" s="41"/>
      <c r="AR390" s="41"/>
    </row>
    <row r="391" spans="43:44">
      <c r="AQ391" s="41"/>
      <c r="AR391" s="41"/>
    </row>
    <row r="392" spans="43:44">
      <c r="AQ392" s="41"/>
      <c r="AR392" s="41"/>
    </row>
    <row r="393" spans="43:44">
      <c r="AQ393" s="41"/>
      <c r="AR393" s="41"/>
    </row>
    <row r="394" spans="43:44">
      <c r="AQ394" s="41"/>
      <c r="AR394" s="41"/>
    </row>
    <row r="395" spans="43:44">
      <c r="AQ395" s="41"/>
      <c r="AR395" s="41"/>
    </row>
    <row r="396" spans="43:44">
      <c r="AQ396" s="41"/>
      <c r="AR396" s="41"/>
    </row>
    <row r="397" spans="43:44">
      <c r="AQ397" s="41"/>
      <c r="AR397" s="41"/>
    </row>
    <row r="398" spans="43:44">
      <c r="AQ398" s="41"/>
      <c r="AR398" s="41"/>
    </row>
    <row r="399" spans="43:44">
      <c r="AQ399" s="41"/>
      <c r="AR399" s="41"/>
    </row>
    <row r="400" spans="43:44">
      <c r="AQ400" s="41"/>
      <c r="AR400" s="41"/>
    </row>
    <row r="401" spans="43:44">
      <c r="AQ401" s="41"/>
      <c r="AR401" s="41"/>
    </row>
    <row r="402" spans="43:44">
      <c r="AQ402" s="41"/>
      <c r="AR402" s="41"/>
    </row>
    <row r="403" spans="43:44">
      <c r="AQ403" s="41"/>
      <c r="AR403" s="41"/>
    </row>
    <row r="404" spans="43:44">
      <c r="AQ404" s="41"/>
      <c r="AR404" s="41"/>
    </row>
    <row r="405" spans="43:44">
      <c r="AQ405" s="41"/>
      <c r="AR405" s="41"/>
    </row>
    <row r="406" spans="43:44">
      <c r="AQ406" s="41"/>
      <c r="AR406" s="41"/>
    </row>
    <row r="407" spans="43:44">
      <c r="AQ407" s="41"/>
      <c r="AR407" s="41"/>
    </row>
    <row r="408" spans="43:44">
      <c r="AQ408" s="41"/>
      <c r="AR408" s="41"/>
    </row>
    <row r="409" spans="43:44">
      <c r="AQ409" s="41"/>
      <c r="AR409" s="41"/>
    </row>
    <row r="410" spans="43:44">
      <c r="AQ410" s="41"/>
      <c r="AR410" s="41"/>
    </row>
    <row r="411" spans="43:44">
      <c r="AQ411" s="41"/>
      <c r="AR411" s="41"/>
    </row>
    <row r="412" spans="43:44">
      <c r="AQ412" s="41"/>
      <c r="AR412" s="41"/>
    </row>
    <row r="413" spans="43:44">
      <c r="AQ413" s="41"/>
      <c r="AR413" s="41"/>
    </row>
    <row r="414" spans="43:44">
      <c r="AQ414" s="41"/>
      <c r="AR414" s="41"/>
    </row>
    <row r="415" spans="43:44">
      <c r="AQ415" s="41"/>
      <c r="AR415" s="41"/>
    </row>
    <row r="416" spans="43:44">
      <c r="AQ416" s="41"/>
      <c r="AR416" s="41"/>
    </row>
    <row r="417" spans="43:44">
      <c r="AQ417" s="41"/>
      <c r="AR417" s="41"/>
    </row>
    <row r="418" spans="43:44">
      <c r="AQ418" s="41"/>
      <c r="AR418" s="41"/>
    </row>
    <row r="419" spans="43:44">
      <c r="AQ419" s="41"/>
      <c r="AR419" s="41"/>
    </row>
    <row r="420" spans="43:44">
      <c r="AQ420" s="41"/>
      <c r="AR420" s="41"/>
    </row>
    <row r="421" spans="43:44">
      <c r="AQ421" s="41"/>
      <c r="AR421" s="41"/>
    </row>
    <row r="422" spans="43:44">
      <c r="AQ422" s="41"/>
      <c r="AR422" s="41"/>
    </row>
    <row r="423" spans="43:44">
      <c r="AQ423" s="41"/>
      <c r="AR423" s="41"/>
    </row>
    <row r="424" spans="43:44">
      <c r="AQ424" s="41"/>
      <c r="AR424" s="41"/>
    </row>
    <row r="425" spans="43:44">
      <c r="AQ425" s="41"/>
      <c r="AR425" s="41"/>
    </row>
    <row r="426" spans="43:44">
      <c r="AQ426" s="41"/>
      <c r="AR426" s="41"/>
    </row>
    <row r="427" spans="43:44">
      <c r="AQ427" s="41"/>
      <c r="AR427" s="41"/>
    </row>
    <row r="428" spans="43:44">
      <c r="AQ428" s="41"/>
      <c r="AR428" s="41"/>
    </row>
    <row r="429" spans="43:44">
      <c r="AQ429" s="41"/>
      <c r="AR429" s="41"/>
    </row>
    <row r="430" spans="43:44">
      <c r="AQ430" s="41"/>
      <c r="AR430" s="41"/>
    </row>
    <row r="431" spans="43:44">
      <c r="AQ431" s="41"/>
      <c r="AR431" s="41"/>
    </row>
    <row r="432" spans="43:44">
      <c r="AQ432" s="41"/>
      <c r="AR432" s="41"/>
    </row>
    <row r="433" spans="43:44">
      <c r="AQ433" s="41"/>
      <c r="AR433" s="41"/>
    </row>
    <row r="434" spans="43:44">
      <c r="AQ434" s="41"/>
      <c r="AR434" s="41"/>
    </row>
    <row r="435" spans="43:44">
      <c r="AQ435" s="41"/>
      <c r="AR435" s="41"/>
    </row>
    <row r="436" spans="43:44">
      <c r="AQ436" s="41"/>
      <c r="AR436" s="41"/>
    </row>
    <row r="437" spans="43:44">
      <c r="AQ437" s="41"/>
      <c r="AR437" s="41"/>
    </row>
    <row r="438" spans="43:44">
      <c r="AQ438" s="41"/>
      <c r="AR438" s="41"/>
    </row>
    <row r="439" spans="43:44">
      <c r="AQ439" s="41"/>
      <c r="AR439" s="41"/>
    </row>
    <row r="440" spans="43:44">
      <c r="AQ440" s="41"/>
      <c r="AR440" s="41"/>
    </row>
    <row r="441" spans="43:44">
      <c r="AQ441" s="41"/>
      <c r="AR441" s="41"/>
    </row>
    <row r="442" spans="43:44">
      <c r="AQ442" s="41"/>
      <c r="AR442" s="41"/>
    </row>
    <row r="443" spans="43:44">
      <c r="AQ443" s="41"/>
      <c r="AR443" s="41"/>
    </row>
    <row r="444" spans="43:44">
      <c r="AQ444" s="41"/>
      <c r="AR444" s="41"/>
    </row>
    <row r="445" spans="43:44">
      <c r="AQ445" s="41"/>
      <c r="AR445" s="41"/>
    </row>
    <row r="446" spans="43:44">
      <c r="AQ446" s="41"/>
      <c r="AR446" s="41"/>
    </row>
    <row r="447" spans="43:44">
      <c r="AQ447" s="41"/>
      <c r="AR447" s="41"/>
    </row>
    <row r="448" spans="43:44">
      <c r="AQ448" s="41"/>
      <c r="AR448" s="41"/>
    </row>
    <row r="449" spans="43:44">
      <c r="AQ449" s="41"/>
      <c r="AR449" s="41"/>
    </row>
    <row r="450" spans="43:44">
      <c r="AQ450" s="41"/>
      <c r="AR450" s="41"/>
    </row>
    <row r="451" spans="43:44">
      <c r="AQ451" s="41"/>
      <c r="AR451" s="41"/>
    </row>
    <row r="452" spans="43:44">
      <c r="AQ452" s="41"/>
      <c r="AR452" s="41"/>
    </row>
    <row r="453" spans="43:44">
      <c r="AQ453" s="41"/>
      <c r="AR453" s="41"/>
    </row>
    <row r="454" spans="43:44">
      <c r="AQ454" s="41"/>
      <c r="AR454" s="41"/>
    </row>
    <row r="455" spans="43:44">
      <c r="AQ455" s="41"/>
      <c r="AR455" s="41"/>
    </row>
    <row r="456" spans="43:44">
      <c r="AQ456" s="41"/>
      <c r="AR456" s="41"/>
    </row>
    <row r="457" spans="43:44">
      <c r="AQ457" s="41"/>
      <c r="AR457" s="41"/>
    </row>
    <row r="458" spans="43:44">
      <c r="AQ458" s="41"/>
      <c r="AR458" s="41"/>
    </row>
    <row r="459" spans="43:44">
      <c r="AQ459" s="41"/>
      <c r="AR459" s="41"/>
    </row>
    <row r="460" spans="43:44">
      <c r="AQ460" s="41"/>
      <c r="AR460" s="41"/>
    </row>
    <row r="461" spans="43:44">
      <c r="AQ461" s="41"/>
      <c r="AR461" s="41"/>
    </row>
    <row r="462" spans="43:44">
      <c r="AQ462" s="41"/>
      <c r="AR462" s="41"/>
    </row>
    <row r="463" spans="43:44">
      <c r="AQ463" s="41"/>
      <c r="AR463" s="41"/>
    </row>
    <row r="464" spans="43:44">
      <c r="AQ464" s="41"/>
      <c r="AR464" s="41"/>
    </row>
    <row r="465" spans="43:44">
      <c r="AQ465" s="41"/>
      <c r="AR465" s="41"/>
    </row>
    <row r="466" spans="43:44">
      <c r="AQ466" s="41"/>
      <c r="AR466" s="41"/>
    </row>
    <row r="467" spans="43:44">
      <c r="AQ467" s="41"/>
      <c r="AR467" s="41"/>
    </row>
    <row r="468" spans="43:44">
      <c r="AQ468" s="41"/>
      <c r="AR468" s="41"/>
    </row>
    <row r="469" spans="43:44">
      <c r="AQ469" s="41"/>
      <c r="AR469" s="41"/>
    </row>
    <row r="470" spans="43:44">
      <c r="AQ470" s="41"/>
      <c r="AR470" s="41"/>
    </row>
    <row r="471" spans="43:44">
      <c r="AQ471" s="41"/>
      <c r="AR471" s="41"/>
    </row>
    <row r="472" spans="43:44">
      <c r="AQ472" s="41"/>
      <c r="AR472" s="41"/>
    </row>
    <row r="473" spans="43:44">
      <c r="AQ473" s="41"/>
      <c r="AR473" s="41"/>
    </row>
    <row r="474" spans="43:44">
      <c r="AQ474" s="41"/>
      <c r="AR474" s="41"/>
    </row>
    <row r="475" spans="43:44">
      <c r="AQ475" s="41"/>
      <c r="AR475" s="41"/>
    </row>
    <row r="476" spans="43:44">
      <c r="AQ476" s="41"/>
      <c r="AR476" s="41"/>
    </row>
    <row r="477" spans="43:44">
      <c r="AQ477" s="41"/>
      <c r="AR477" s="41"/>
    </row>
    <row r="478" spans="43:44">
      <c r="AQ478" s="41"/>
      <c r="AR478" s="41"/>
    </row>
    <row r="479" spans="43:44">
      <c r="AQ479" s="41"/>
      <c r="AR479" s="41"/>
    </row>
    <row r="480" spans="43:44">
      <c r="AQ480" s="41"/>
      <c r="AR480" s="41"/>
    </row>
    <row r="481" spans="43:44">
      <c r="AQ481" s="41"/>
      <c r="AR481" s="41"/>
    </row>
    <row r="482" spans="43:44">
      <c r="AQ482" s="41"/>
      <c r="AR482" s="41"/>
    </row>
    <row r="483" spans="43:44">
      <c r="AQ483" s="41"/>
      <c r="AR483" s="41"/>
    </row>
    <row r="484" spans="43:44">
      <c r="AQ484" s="41"/>
      <c r="AR484" s="41"/>
    </row>
    <row r="485" spans="43:44">
      <c r="AQ485" s="41"/>
      <c r="AR485" s="41"/>
    </row>
    <row r="486" spans="43:44">
      <c r="AQ486" s="41"/>
      <c r="AR486" s="41"/>
    </row>
    <row r="487" spans="43:44">
      <c r="AQ487" s="41"/>
      <c r="AR487" s="41"/>
    </row>
    <row r="488" spans="43:44">
      <c r="AQ488" s="41"/>
      <c r="AR488" s="41"/>
    </row>
    <row r="489" spans="43:44">
      <c r="AQ489" s="41"/>
      <c r="AR489" s="41"/>
    </row>
    <row r="490" spans="43:44">
      <c r="AQ490" s="41"/>
      <c r="AR490" s="41"/>
    </row>
    <row r="491" spans="43:44">
      <c r="AQ491" s="41"/>
      <c r="AR491" s="41"/>
    </row>
    <row r="492" spans="43:44">
      <c r="AQ492" s="41"/>
      <c r="AR492" s="41"/>
    </row>
    <row r="493" spans="43:44">
      <c r="AQ493" s="41"/>
      <c r="AR493" s="41"/>
    </row>
    <row r="494" spans="43:44">
      <c r="AQ494" s="41"/>
      <c r="AR494" s="41"/>
    </row>
    <row r="495" spans="43:44">
      <c r="AQ495" s="41"/>
      <c r="AR495" s="41"/>
    </row>
    <row r="496" spans="43:44">
      <c r="AQ496" s="41"/>
      <c r="AR496" s="41"/>
    </row>
    <row r="497" spans="43:44">
      <c r="AQ497" s="41"/>
      <c r="AR497" s="41"/>
    </row>
    <row r="498" spans="43:44">
      <c r="AQ498" s="41"/>
      <c r="AR498" s="41"/>
    </row>
    <row r="499" spans="43:44">
      <c r="AQ499" s="41"/>
      <c r="AR499" s="41"/>
    </row>
    <row r="500" spans="43:44">
      <c r="AQ500" s="41"/>
      <c r="AR500" s="41"/>
    </row>
    <row r="501" spans="43:44">
      <c r="AQ501" s="41"/>
      <c r="AR501" s="41"/>
    </row>
    <row r="502" spans="43:44">
      <c r="AQ502" s="41"/>
      <c r="AR502" s="41"/>
    </row>
    <row r="503" spans="43:44">
      <c r="AQ503" s="41"/>
      <c r="AR503" s="41"/>
    </row>
    <row r="504" spans="43:44">
      <c r="AQ504" s="41"/>
      <c r="AR504" s="41"/>
    </row>
    <row r="505" spans="43:44">
      <c r="AQ505" s="41"/>
      <c r="AR505" s="41"/>
    </row>
    <row r="506" spans="43:44">
      <c r="AQ506" s="41"/>
      <c r="AR506" s="41"/>
    </row>
    <row r="507" spans="43:44">
      <c r="AQ507" s="41"/>
      <c r="AR507" s="41"/>
    </row>
    <row r="508" spans="43:44">
      <c r="AQ508" s="41"/>
      <c r="AR508" s="41"/>
    </row>
    <row r="509" spans="43:44">
      <c r="AQ509" s="41"/>
      <c r="AR509" s="41"/>
    </row>
    <row r="510" spans="43:44">
      <c r="AQ510" s="41"/>
      <c r="AR510" s="41"/>
    </row>
    <row r="511" spans="43:44">
      <c r="AQ511" s="41"/>
      <c r="AR511" s="41"/>
    </row>
    <row r="512" spans="43:44">
      <c r="AQ512" s="41"/>
      <c r="AR512" s="41"/>
    </row>
    <row r="513" spans="43:44">
      <c r="AQ513" s="41"/>
      <c r="AR513" s="41"/>
    </row>
    <row r="514" spans="43:44">
      <c r="AQ514" s="41"/>
      <c r="AR514" s="41"/>
    </row>
    <row r="515" spans="43:44">
      <c r="AQ515" s="41"/>
      <c r="AR515" s="41"/>
    </row>
    <row r="516" spans="43:44">
      <c r="AQ516" s="41"/>
      <c r="AR516" s="41"/>
    </row>
    <row r="517" spans="43:44">
      <c r="AQ517" s="41"/>
      <c r="AR517" s="41"/>
    </row>
    <row r="518" spans="43:44">
      <c r="AQ518" s="41"/>
      <c r="AR518" s="41"/>
    </row>
    <row r="519" spans="43:44">
      <c r="AQ519" s="41"/>
      <c r="AR519" s="41"/>
    </row>
    <row r="520" spans="43:44">
      <c r="AQ520" s="41"/>
      <c r="AR520" s="41"/>
    </row>
    <row r="521" spans="43:44">
      <c r="AQ521" s="41"/>
      <c r="AR521" s="41"/>
    </row>
    <row r="522" spans="43:44">
      <c r="AQ522" s="41"/>
      <c r="AR522" s="41"/>
    </row>
    <row r="523" spans="43:44">
      <c r="AQ523" s="41"/>
      <c r="AR523" s="41"/>
    </row>
    <row r="524" spans="43:44">
      <c r="AQ524" s="41"/>
      <c r="AR524" s="41"/>
    </row>
    <row r="525" spans="43:44">
      <c r="AQ525" s="41"/>
      <c r="AR525" s="41"/>
    </row>
    <row r="526" spans="43:44">
      <c r="AQ526" s="41"/>
      <c r="AR526" s="41"/>
    </row>
    <row r="527" spans="43:44">
      <c r="AQ527" s="41"/>
      <c r="AR527" s="41"/>
    </row>
    <row r="528" spans="43:44">
      <c r="AQ528" s="41"/>
      <c r="AR528" s="41"/>
    </row>
    <row r="529" spans="43:44">
      <c r="AQ529" s="41"/>
      <c r="AR529" s="41"/>
    </row>
    <row r="530" spans="43:44">
      <c r="AQ530" s="41"/>
      <c r="AR530" s="41"/>
    </row>
    <row r="531" spans="43:44">
      <c r="AQ531" s="41"/>
      <c r="AR531" s="41"/>
    </row>
    <row r="532" spans="43:44">
      <c r="AQ532" s="41"/>
      <c r="AR532" s="41"/>
    </row>
    <row r="533" spans="43:44">
      <c r="AQ533" s="41"/>
      <c r="AR533" s="41"/>
    </row>
    <row r="534" spans="43:44">
      <c r="AQ534" s="41"/>
      <c r="AR534" s="41"/>
    </row>
    <row r="535" spans="43:44">
      <c r="AQ535" s="41"/>
      <c r="AR535" s="41"/>
    </row>
    <row r="536" spans="43:44">
      <c r="AQ536" s="41"/>
      <c r="AR536" s="41"/>
    </row>
    <row r="537" spans="43:44">
      <c r="AQ537" s="41"/>
      <c r="AR537" s="41"/>
    </row>
    <row r="538" spans="43:44">
      <c r="AQ538" s="41"/>
      <c r="AR538" s="41"/>
    </row>
    <row r="539" spans="43:44">
      <c r="AQ539" s="41"/>
      <c r="AR539" s="41"/>
    </row>
    <row r="540" spans="43:44">
      <c r="AQ540" s="41"/>
      <c r="AR540" s="41"/>
    </row>
    <row r="541" spans="43:44">
      <c r="AQ541" s="41"/>
      <c r="AR541" s="41"/>
    </row>
    <row r="542" spans="43:44">
      <c r="AQ542" s="41"/>
      <c r="AR542" s="41"/>
    </row>
    <row r="543" spans="43:44">
      <c r="AQ543" s="41"/>
      <c r="AR543" s="41"/>
    </row>
    <row r="544" spans="43:44">
      <c r="AQ544" s="41"/>
      <c r="AR544" s="41"/>
    </row>
    <row r="545" spans="43:44">
      <c r="AQ545" s="41"/>
      <c r="AR545" s="41"/>
    </row>
    <row r="546" spans="43:44">
      <c r="AQ546" s="41"/>
      <c r="AR546" s="41"/>
    </row>
    <row r="547" spans="43:44">
      <c r="AQ547" s="41"/>
      <c r="AR547" s="41"/>
    </row>
    <row r="548" spans="43:44">
      <c r="AQ548" s="41"/>
      <c r="AR548" s="41"/>
    </row>
    <row r="549" spans="43:44">
      <c r="AQ549" s="41"/>
      <c r="AR549" s="41"/>
    </row>
    <row r="550" spans="43:44">
      <c r="AQ550" s="41"/>
      <c r="AR550" s="41"/>
    </row>
    <row r="551" spans="43:44">
      <c r="AQ551" s="41"/>
      <c r="AR551" s="41"/>
    </row>
    <row r="552" spans="43:44">
      <c r="AQ552" s="41"/>
      <c r="AR552" s="41"/>
    </row>
    <row r="553" spans="43:44">
      <c r="AQ553" s="41"/>
      <c r="AR553" s="41"/>
    </row>
    <row r="554" spans="43:44">
      <c r="AQ554" s="41"/>
      <c r="AR554" s="41"/>
    </row>
    <row r="555" spans="43:44">
      <c r="AQ555" s="41"/>
      <c r="AR555" s="41"/>
    </row>
    <row r="556" spans="43:44">
      <c r="AQ556" s="41"/>
      <c r="AR556" s="41"/>
    </row>
    <row r="557" spans="43:44">
      <c r="AQ557" s="41"/>
      <c r="AR557" s="41"/>
    </row>
    <row r="558" spans="43:44">
      <c r="AQ558" s="41"/>
      <c r="AR558" s="41"/>
    </row>
    <row r="559" spans="43:44">
      <c r="AQ559" s="41"/>
      <c r="AR559" s="41"/>
    </row>
    <row r="560" spans="43:44">
      <c r="AQ560" s="41"/>
      <c r="AR560" s="41"/>
    </row>
    <row r="561" spans="43:44">
      <c r="AQ561" s="41"/>
      <c r="AR561" s="41"/>
    </row>
    <row r="562" spans="43:44">
      <c r="AQ562" s="41"/>
      <c r="AR562" s="41"/>
    </row>
    <row r="563" spans="43:44">
      <c r="AQ563" s="41"/>
      <c r="AR563" s="41"/>
    </row>
    <row r="564" spans="43:44">
      <c r="AQ564" s="41"/>
      <c r="AR564" s="41"/>
    </row>
    <row r="565" spans="43:44">
      <c r="AQ565" s="41"/>
      <c r="AR565" s="41"/>
    </row>
    <row r="566" spans="43:44">
      <c r="AQ566" s="41"/>
      <c r="AR566" s="41"/>
    </row>
    <row r="567" spans="43:44">
      <c r="AQ567" s="41"/>
      <c r="AR567" s="41"/>
    </row>
    <row r="568" spans="43:44">
      <c r="AQ568" s="41"/>
      <c r="AR568" s="41"/>
    </row>
    <row r="569" spans="43:44">
      <c r="AQ569" s="41"/>
      <c r="AR569" s="41"/>
    </row>
    <row r="570" spans="43:44">
      <c r="AQ570" s="41"/>
      <c r="AR570" s="41"/>
    </row>
  </sheetData>
  <sortState xmlns:xlrd2="http://schemas.microsoft.com/office/spreadsheetml/2017/richdata2" ref="B5:G23">
    <sortCondition descending="1" ref="G5"/>
    <sortCondition descending="1" ref="C5"/>
    <sortCondition descending="1" ref="E5"/>
  </sortState>
  <mergeCells count="19">
    <mergeCell ref="K43:L43"/>
    <mergeCell ref="M43:N43"/>
    <mergeCell ref="O43:P43"/>
    <mergeCell ref="Q43:R43"/>
    <mergeCell ref="C43:D43"/>
    <mergeCell ref="E43:F43"/>
    <mergeCell ref="G43:H43"/>
    <mergeCell ref="I43:J43"/>
    <mergeCell ref="AA43:AB43"/>
    <mergeCell ref="AM43:AN43"/>
    <mergeCell ref="S43:T43"/>
    <mergeCell ref="U43:V43"/>
    <mergeCell ref="W43:X43"/>
    <mergeCell ref="Y43:Z43"/>
    <mergeCell ref="AC43:AD43"/>
    <mergeCell ref="AE43:AF43"/>
    <mergeCell ref="AK43:AL43"/>
    <mergeCell ref="AI43:AJ43"/>
    <mergeCell ref="AG43:AH43"/>
  </mergeCells>
  <phoneticPr fontId="4" type="noConversion"/>
  <pageMargins left="0.75" right="0.75" top="1" bottom="1" header="0" footer="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5"/>
  <dimension ref="A1:AM128"/>
  <sheetViews>
    <sheetView zoomScale="80" zoomScaleNormal="80" workbookViewId="0">
      <pane xSplit="8" ySplit="40" topLeftCell="I73" activePane="bottomRight" state="frozen"/>
      <selection pane="topRight" activeCell="I1" sqref="I1"/>
      <selection pane="bottomLeft" activeCell="A41" sqref="A41"/>
      <selection pane="bottomRight" activeCell="AG74" sqref="AG74:AH74"/>
    </sheetView>
  </sheetViews>
  <sheetFormatPr baseColWidth="10" defaultColWidth="11.5703125" defaultRowHeight="12.75"/>
  <cols>
    <col min="1" max="1" width="5" customWidth="1"/>
    <col min="3" max="3" width="7.140625" customWidth="1"/>
    <col min="4" max="4" width="6.140625" customWidth="1"/>
    <col min="5" max="5" width="4.28515625" customWidth="1"/>
    <col min="6" max="6" width="4.42578125" customWidth="1"/>
    <col min="7" max="7" width="5.28515625" customWidth="1"/>
    <col min="8" max="8" width="3.85546875" customWidth="1"/>
    <col min="9" max="9" width="5.28515625" customWidth="1"/>
    <col min="10" max="10" width="3.42578125" customWidth="1"/>
    <col min="11" max="11" width="4.7109375" customWidth="1"/>
    <col min="12" max="12" width="6.140625" customWidth="1"/>
    <col min="13" max="13" width="6.28515625" customWidth="1"/>
    <col min="14" max="14" width="4.28515625" customWidth="1"/>
    <col min="15" max="15" width="5.28515625" customWidth="1"/>
    <col min="16" max="16" width="3.85546875" customWidth="1"/>
    <col min="17" max="17" width="4.7109375" customWidth="1"/>
    <col min="18" max="18" width="3.42578125" customWidth="1"/>
    <col min="19" max="19" width="4.42578125" customWidth="1"/>
    <col min="20" max="20" width="3.42578125" customWidth="1"/>
    <col min="21" max="21" width="4" customWidth="1"/>
    <col min="22" max="22" width="3.85546875" customWidth="1"/>
    <col min="23" max="23" width="4.42578125" customWidth="1"/>
    <col min="24" max="24" width="3.42578125" customWidth="1"/>
    <col min="25" max="25" width="5" customWidth="1"/>
    <col min="26" max="26" width="3.42578125" customWidth="1"/>
    <col min="27" max="27" width="4.28515625" customWidth="1"/>
    <col min="28" max="30" width="3.42578125" customWidth="1"/>
    <col min="31" max="31" width="4.5703125" customWidth="1"/>
    <col min="32" max="32" width="3.42578125" customWidth="1"/>
    <col min="33" max="33" width="11.42578125" style="24" customWidth="1"/>
  </cols>
  <sheetData>
    <row r="1" spans="1:39">
      <c r="A1" s="5" t="s">
        <v>80</v>
      </c>
      <c r="B1" s="52"/>
    </row>
    <row r="2" spans="1:39">
      <c r="A2" t="s">
        <v>10</v>
      </c>
    </row>
    <row r="3" spans="1:39" ht="13.5" thickBot="1">
      <c r="A3">
        <f>+GENERAL!B6</f>
        <v>12</v>
      </c>
      <c r="C3" s="39">
        <f>SUM(C5:C16)</f>
        <v>0</v>
      </c>
      <c r="AM3" s="101"/>
    </row>
    <row r="4" spans="1:39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N4" s="126"/>
      <c r="AM4" s="101"/>
    </row>
    <row r="5" spans="1:39" ht="13.5" thickBot="1">
      <c r="A5" s="150">
        <v>1</v>
      </c>
      <c r="B5" s="241" t="s">
        <v>1</v>
      </c>
      <c r="C5" s="44">
        <f>+G$36</f>
        <v>74</v>
      </c>
      <c r="D5" s="49">
        <f>+H$37</f>
        <v>1.3636363636363635</v>
      </c>
      <c r="E5" s="45">
        <f>+H$36</f>
        <v>22</v>
      </c>
      <c r="F5" s="18">
        <f>+G$22</f>
        <v>80</v>
      </c>
      <c r="G5" s="235">
        <f t="shared" ref="G5:G19" si="0">IF(E5&lt;A$3/2,-1,1)*800000+C5*1000-D5*10+E5/100</f>
        <v>873986.58363636362</v>
      </c>
      <c r="N5" s="126"/>
      <c r="AM5" s="101"/>
    </row>
    <row r="6" spans="1:39" ht="13.5" thickBot="1">
      <c r="A6" s="150">
        <v>2</v>
      </c>
      <c r="B6" s="162" t="s">
        <v>94</v>
      </c>
      <c r="C6" s="44">
        <f>+E$36</f>
        <v>36</v>
      </c>
      <c r="D6" s="49">
        <f>+F$37</f>
        <v>2.2999999999999998</v>
      </c>
      <c r="E6" s="45">
        <f>+F$36</f>
        <v>20</v>
      </c>
      <c r="F6" s="18">
        <f>+E$22</f>
        <v>40</v>
      </c>
      <c r="G6" s="235">
        <f t="shared" si="0"/>
        <v>835977.2</v>
      </c>
      <c r="N6" s="126"/>
      <c r="AM6" s="101"/>
    </row>
    <row r="7" spans="1:39" ht="13.5" thickBot="1">
      <c r="A7" s="150">
        <v>3</v>
      </c>
      <c r="B7" s="23" t="s">
        <v>131</v>
      </c>
      <c r="C7" s="44">
        <f>+S$36</f>
        <v>15</v>
      </c>
      <c r="D7" s="49">
        <f>+T$37</f>
        <v>1.1666666666666667</v>
      </c>
      <c r="E7" s="45">
        <f>+T$36</f>
        <v>12</v>
      </c>
      <c r="F7" s="18">
        <f>+S$22</f>
        <v>20</v>
      </c>
      <c r="G7" s="235">
        <f t="shared" si="0"/>
        <v>814988.45333333337</v>
      </c>
      <c r="N7" s="126"/>
      <c r="AM7" s="101"/>
    </row>
    <row r="8" spans="1:39" ht="13.5" thickBot="1">
      <c r="A8" s="150">
        <v>4</v>
      </c>
      <c r="B8" s="23" t="s">
        <v>143</v>
      </c>
      <c r="C8" s="44">
        <f>+C$36</f>
        <v>10</v>
      </c>
      <c r="D8" s="49">
        <f>+D$37</f>
        <v>1.6</v>
      </c>
      <c r="E8" s="46">
        <f>+D$36</f>
        <v>10</v>
      </c>
      <c r="F8" s="18">
        <f>+C$22</f>
        <v>10</v>
      </c>
      <c r="G8" s="235">
        <f t="shared" si="0"/>
        <v>809984.1</v>
      </c>
      <c r="AM8" s="101"/>
    </row>
    <row r="9" spans="1:39" ht="13.5" thickBot="1">
      <c r="A9" s="150">
        <v>5</v>
      </c>
      <c r="B9" s="23" t="s">
        <v>96</v>
      </c>
      <c r="C9" s="44">
        <f>+AA$36</f>
        <v>-25</v>
      </c>
      <c r="D9" s="49">
        <f>+AB$37</f>
        <v>2.9333333333333331</v>
      </c>
      <c r="E9" s="45">
        <f>+AB$36</f>
        <v>15</v>
      </c>
      <c r="F9" s="18">
        <f>+AA$22</f>
        <v>5</v>
      </c>
      <c r="G9" s="235">
        <f t="shared" si="0"/>
        <v>774970.81666666665</v>
      </c>
      <c r="AM9" s="101"/>
    </row>
    <row r="10" spans="1:39" ht="13.5" thickBot="1">
      <c r="A10" s="150">
        <v>6</v>
      </c>
      <c r="B10" s="23" t="s">
        <v>62</v>
      </c>
      <c r="C10" s="44">
        <f>+K$36</f>
        <v>-30</v>
      </c>
      <c r="D10" s="49">
        <f>+L$37</f>
        <v>2.8571428571428572</v>
      </c>
      <c r="E10" s="45">
        <f>+L$36</f>
        <v>14</v>
      </c>
      <c r="F10" s="18">
        <f>+K$22</f>
        <v>0</v>
      </c>
      <c r="G10" s="235">
        <f t="shared" si="0"/>
        <v>769971.56857142854</v>
      </c>
      <c r="AM10" s="101"/>
    </row>
    <row r="11" spans="1:39" ht="13.5" thickBot="1">
      <c r="A11" s="150">
        <v>7</v>
      </c>
      <c r="B11" s="23" t="s">
        <v>46</v>
      </c>
      <c r="C11" s="44">
        <f>+AE$36</f>
        <v>-50</v>
      </c>
      <c r="D11" s="49">
        <f>+AF$37</f>
        <v>3</v>
      </c>
      <c r="E11" s="45">
        <f>+AF$36</f>
        <v>9</v>
      </c>
      <c r="F11" s="18">
        <f>+AE$22</f>
        <v>0</v>
      </c>
      <c r="G11" s="235">
        <f t="shared" si="0"/>
        <v>749970.09</v>
      </c>
      <c r="AM11" s="101"/>
    </row>
    <row r="12" spans="1:39" ht="13.5" thickBot="1">
      <c r="A12" s="150">
        <v>8</v>
      </c>
      <c r="B12" s="241" t="s">
        <v>147</v>
      </c>
      <c r="C12" s="44">
        <f>+AC$36</f>
        <v>0</v>
      </c>
      <c r="D12" s="49">
        <f>+AD$37</f>
        <v>2</v>
      </c>
      <c r="E12" s="45">
        <f>+AD$36</f>
        <v>2</v>
      </c>
      <c r="F12" s="18">
        <f>+AC$22</f>
        <v>0</v>
      </c>
      <c r="G12" s="235">
        <f t="shared" si="0"/>
        <v>-800019.98</v>
      </c>
      <c r="AM12" s="101"/>
    </row>
    <row r="13" spans="1:39" ht="13.5" thickBot="1">
      <c r="A13" s="150">
        <v>9</v>
      </c>
      <c r="B13" s="23" t="s">
        <v>120</v>
      </c>
      <c r="C13" s="44">
        <f>+U$36</f>
        <v>0</v>
      </c>
      <c r="D13" s="49">
        <f>+V$37</f>
        <v>2</v>
      </c>
      <c r="E13" s="45">
        <f>+V$36</f>
        <v>2</v>
      </c>
      <c r="F13" s="18">
        <f>+U$22</f>
        <v>0</v>
      </c>
      <c r="G13" s="235">
        <f t="shared" si="0"/>
        <v>-800019.98</v>
      </c>
      <c r="AM13" s="101"/>
    </row>
    <row r="14" spans="1:39" ht="13.5" thickBot="1">
      <c r="A14" s="150">
        <v>10</v>
      </c>
      <c r="B14" s="241" t="s">
        <v>142</v>
      </c>
      <c r="C14" s="44">
        <f>+W$36</f>
        <v>-10</v>
      </c>
      <c r="D14" s="49">
        <f>+X$37</f>
        <v>3</v>
      </c>
      <c r="E14" s="45">
        <f>+X$36</f>
        <v>1</v>
      </c>
      <c r="F14" s="18">
        <f>+W$22</f>
        <v>0</v>
      </c>
      <c r="G14" s="235">
        <f t="shared" si="0"/>
        <v>-810029.99</v>
      </c>
    </row>
    <row r="15" spans="1:39" ht="13.5" thickBot="1">
      <c r="A15" s="150">
        <v>11</v>
      </c>
      <c r="B15" s="241" t="s">
        <v>144</v>
      </c>
      <c r="C15" s="44">
        <f>+Y$36</f>
        <v>-10</v>
      </c>
      <c r="D15" s="49">
        <f>+Z$37</f>
        <v>3</v>
      </c>
      <c r="E15" s="45">
        <f>+Z$36</f>
        <v>1</v>
      </c>
      <c r="F15" s="18">
        <f>+Y$22</f>
        <v>0</v>
      </c>
      <c r="G15" s="235">
        <f t="shared" si="0"/>
        <v>-810029.99</v>
      </c>
      <c r="V15" s="43"/>
    </row>
    <row r="16" spans="1:39" ht="13.5" customHeight="1" thickBot="1">
      <c r="A16" s="150">
        <v>12</v>
      </c>
      <c r="B16" s="241" t="s">
        <v>256</v>
      </c>
      <c r="C16" s="44">
        <f>+M$36</f>
        <v>-10</v>
      </c>
      <c r="D16" s="49">
        <f>+N$37</f>
        <v>3</v>
      </c>
      <c r="E16" s="45">
        <f>+N$36</f>
        <v>1</v>
      </c>
      <c r="F16" s="18">
        <f>+M$22</f>
        <v>0</v>
      </c>
      <c r="G16" s="235">
        <f t="shared" si="0"/>
        <v>-810029.99</v>
      </c>
    </row>
    <row r="17" spans="1:32" ht="13.5" hidden="1" customHeight="1" thickBot="1">
      <c r="A17" s="150">
        <v>13</v>
      </c>
      <c r="B17" s="23" t="s">
        <v>43</v>
      </c>
      <c r="C17" s="44">
        <f>+Q$36</f>
        <v>-100000000</v>
      </c>
      <c r="D17" s="49">
        <f>+R$37</f>
        <v>1E-4</v>
      </c>
      <c r="E17" s="45">
        <f>+R$36</f>
        <v>0</v>
      </c>
      <c r="F17" s="18">
        <f>+Q$22</f>
        <v>0</v>
      </c>
      <c r="G17" s="235">
        <f t="shared" si="0"/>
        <v>-100000800000.00101</v>
      </c>
    </row>
    <row r="18" spans="1:32" ht="13.5" hidden="1" customHeight="1" thickBot="1">
      <c r="A18" s="150">
        <v>14</v>
      </c>
      <c r="B18" s="23" t="s">
        <v>155</v>
      </c>
      <c r="C18" s="44">
        <f>+I$36</f>
        <v>-100000000</v>
      </c>
      <c r="D18" s="49">
        <f>+J$37</f>
        <v>1E-4</v>
      </c>
      <c r="E18" s="45">
        <f>+J$36</f>
        <v>0</v>
      </c>
      <c r="F18" s="18">
        <f>+I$22</f>
        <v>0</v>
      </c>
      <c r="G18" s="235">
        <f t="shared" si="0"/>
        <v>-100000800000.00101</v>
      </c>
      <c r="L18" s="62"/>
    </row>
    <row r="19" spans="1:32" ht="13.5" hidden="1" thickBot="1">
      <c r="A19" s="150">
        <v>15</v>
      </c>
      <c r="B19" s="23" t="s">
        <v>9</v>
      </c>
      <c r="C19" s="44">
        <f>+O$36</f>
        <v>-100000000</v>
      </c>
      <c r="D19" s="49">
        <f>+P$37</f>
        <v>1E-4</v>
      </c>
      <c r="E19" s="45">
        <f>+P$36</f>
        <v>0</v>
      </c>
      <c r="F19" s="18">
        <f>+O$22</f>
        <v>0</v>
      </c>
      <c r="G19" s="235">
        <f t="shared" si="0"/>
        <v>-100000800000.00101</v>
      </c>
      <c r="L19" s="62"/>
    </row>
    <row r="20" spans="1:32">
      <c r="A20" s="16"/>
      <c r="G20" s="235"/>
      <c r="L20" s="62"/>
    </row>
    <row r="21" spans="1:32">
      <c r="A21" s="16"/>
    </row>
    <row r="22" spans="1:32" hidden="1">
      <c r="A22" s="16"/>
      <c r="B22" t="s">
        <v>12</v>
      </c>
      <c r="C22">
        <f t="shared" ref="C22:AF22" si="1">+C23*C24</f>
        <v>10</v>
      </c>
      <c r="D22">
        <f t="shared" si="1"/>
        <v>10</v>
      </c>
      <c r="E22">
        <f t="shared" si="1"/>
        <v>40</v>
      </c>
      <c r="F22">
        <f t="shared" si="1"/>
        <v>20</v>
      </c>
      <c r="G22">
        <f t="shared" si="1"/>
        <v>80</v>
      </c>
      <c r="H22">
        <f t="shared" si="1"/>
        <v>22</v>
      </c>
      <c r="I22">
        <f t="shared" si="1"/>
        <v>0</v>
      </c>
      <c r="J22">
        <f t="shared" si="1"/>
        <v>0</v>
      </c>
      <c r="K22">
        <f t="shared" si="1"/>
        <v>0</v>
      </c>
      <c r="L22">
        <f t="shared" si="1"/>
        <v>14</v>
      </c>
      <c r="M22">
        <f t="shared" si="1"/>
        <v>0</v>
      </c>
      <c r="N22">
        <f t="shared" si="1"/>
        <v>1</v>
      </c>
      <c r="O22">
        <f t="shared" si="1"/>
        <v>0</v>
      </c>
      <c r="P22">
        <f t="shared" si="1"/>
        <v>0</v>
      </c>
      <c r="Q22">
        <f t="shared" si="1"/>
        <v>0</v>
      </c>
      <c r="R22">
        <f t="shared" si="1"/>
        <v>0</v>
      </c>
      <c r="S22">
        <f t="shared" si="1"/>
        <v>20</v>
      </c>
      <c r="T22">
        <f t="shared" si="1"/>
        <v>12</v>
      </c>
      <c r="U22">
        <f t="shared" si="1"/>
        <v>0</v>
      </c>
      <c r="V22">
        <f t="shared" si="1"/>
        <v>2</v>
      </c>
      <c r="W22">
        <f t="shared" si="1"/>
        <v>0</v>
      </c>
      <c r="X22">
        <f t="shared" si="1"/>
        <v>1</v>
      </c>
      <c r="Y22">
        <f t="shared" si="1"/>
        <v>0</v>
      </c>
      <c r="Z22">
        <f t="shared" si="1"/>
        <v>1</v>
      </c>
      <c r="AA22">
        <f t="shared" si="1"/>
        <v>5</v>
      </c>
      <c r="AB22">
        <f t="shared" si="1"/>
        <v>15</v>
      </c>
      <c r="AC22">
        <f t="shared" si="1"/>
        <v>0</v>
      </c>
      <c r="AD22">
        <f t="shared" si="1"/>
        <v>2</v>
      </c>
      <c r="AE22">
        <f t="shared" si="1"/>
        <v>0</v>
      </c>
      <c r="AF22">
        <f t="shared" si="1"/>
        <v>9</v>
      </c>
    </row>
    <row r="23" spans="1:32" hidden="1">
      <c r="A23" s="16"/>
      <c r="C23">
        <f t="shared" ref="C23:AF23" si="2">IF($B35&gt;3,1,0)</f>
        <v>1</v>
      </c>
      <c r="D23">
        <f t="shared" si="2"/>
        <v>1</v>
      </c>
      <c r="E23">
        <f t="shared" si="2"/>
        <v>1</v>
      </c>
      <c r="F23">
        <f t="shared" si="2"/>
        <v>1</v>
      </c>
      <c r="G23">
        <f t="shared" si="2"/>
        <v>1</v>
      </c>
      <c r="H23">
        <f t="shared" si="2"/>
        <v>1</v>
      </c>
      <c r="I23">
        <f t="shared" si="2"/>
        <v>1</v>
      </c>
      <c r="J23">
        <f t="shared" si="2"/>
        <v>1</v>
      </c>
      <c r="K23">
        <f t="shared" si="2"/>
        <v>1</v>
      </c>
      <c r="L23">
        <f t="shared" si="2"/>
        <v>1</v>
      </c>
      <c r="M23">
        <f t="shared" si="2"/>
        <v>1</v>
      </c>
      <c r="N23">
        <f t="shared" si="2"/>
        <v>1</v>
      </c>
      <c r="O23">
        <f t="shared" si="2"/>
        <v>1</v>
      </c>
      <c r="P23">
        <f t="shared" si="2"/>
        <v>1</v>
      </c>
      <c r="Q23">
        <f t="shared" si="2"/>
        <v>1</v>
      </c>
      <c r="R23">
        <f t="shared" si="2"/>
        <v>1</v>
      </c>
      <c r="S23">
        <f t="shared" si="2"/>
        <v>1</v>
      </c>
      <c r="T23">
        <f t="shared" si="2"/>
        <v>1</v>
      </c>
      <c r="U23">
        <f t="shared" si="2"/>
        <v>1</v>
      </c>
      <c r="V23">
        <f t="shared" si="2"/>
        <v>1</v>
      </c>
      <c r="W23">
        <f t="shared" si="2"/>
        <v>1</v>
      </c>
      <c r="X23">
        <f t="shared" si="2"/>
        <v>1</v>
      </c>
      <c r="Y23">
        <f t="shared" si="2"/>
        <v>1</v>
      </c>
      <c r="Z23">
        <f t="shared" si="2"/>
        <v>1</v>
      </c>
      <c r="AA23">
        <f t="shared" si="2"/>
        <v>1</v>
      </c>
      <c r="AB23">
        <f t="shared" si="2"/>
        <v>1</v>
      </c>
      <c r="AC23">
        <f t="shared" si="2"/>
        <v>1</v>
      </c>
      <c r="AD23">
        <f t="shared" si="2"/>
        <v>1</v>
      </c>
      <c r="AE23">
        <f t="shared" si="2"/>
        <v>1</v>
      </c>
      <c r="AF23">
        <f t="shared" si="2"/>
        <v>1</v>
      </c>
    </row>
    <row r="24" spans="1:32" hidden="1">
      <c r="A24" s="16"/>
      <c r="C24">
        <f>MAX(C25:C29)</f>
        <v>10</v>
      </c>
      <c r="D24">
        <f>+D36</f>
        <v>10</v>
      </c>
      <c r="E24">
        <f>MAX(E25:E29)</f>
        <v>40</v>
      </c>
      <c r="F24">
        <f>+F36</f>
        <v>20</v>
      </c>
      <c r="G24">
        <f>MAX(G25:G29)</f>
        <v>80</v>
      </c>
      <c r="H24">
        <f>+H36</f>
        <v>22</v>
      </c>
      <c r="I24">
        <f>MAX(I25:I29)</f>
        <v>0</v>
      </c>
      <c r="J24">
        <f>+J36</f>
        <v>0</v>
      </c>
      <c r="K24">
        <f>MAX(K25:K29)</f>
        <v>0</v>
      </c>
      <c r="L24">
        <f>+L36</f>
        <v>14</v>
      </c>
      <c r="M24">
        <f>MAX(M25:M29)</f>
        <v>0</v>
      </c>
      <c r="N24">
        <f>+N36</f>
        <v>1</v>
      </c>
      <c r="O24">
        <f>MAX(O25:O29)</f>
        <v>0</v>
      </c>
      <c r="P24">
        <f>+P36</f>
        <v>0</v>
      </c>
      <c r="Q24">
        <f>MAX(Q25:Q29)</f>
        <v>0</v>
      </c>
      <c r="R24">
        <f>+R36</f>
        <v>0</v>
      </c>
      <c r="S24">
        <f>MAX(S25:S29)</f>
        <v>20</v>
      </c>
      <c r="T24">
        <f>+T36</f>
        <v>12</v>
      </c>
      <c r="U24">
        <f>MAX(U25:U29)</f>
        <v>0</v>
      </c>
      <c r="V24">
        <f>+V36</f>
        <v>2</v>
      </c>
      <c r="W24">
        <f>MAX(W25:W29)</f>
        <v>0</v>
      </c>
      <c r="X24">
        <f>+X36</f>
        <v>1</v>
      </c>
      <c r="Y24">
        <f>MAX(Y25:Y29)</f>
        <v>0</v>
      </c>
      <c r="Z24">
        <f>+Z36</f>
        <v>1</v>
      </c>
      <c r="AA24">
        <f>MAX(AA25:AA29)</f>
        <v>5</v>
      </c>
      <c r="AB24">
        <f>+AB36</f>
        <v>15</v>
      </c>
      <c r="AC24">
        <f>MAX(AC25:AC29)</f>
        <v>0</v>
      </c>
      <c r="AD24">
        <f>+AD36</f>
        <v>2</v>
      </c>
      <c r="AE24">
        <f>MAX(AE25:AE29)</f>
        <v>0</v>
      </c>
      <c r="AF24">
        <f>+AF36</f>
        <v>9</v>
      </c>
    </row>
    <row r="25" spans="1:32" hidden="1">
      <c r="A25" s="16"/>
      <c r="C25">
        <f>IF(C$30=5,5,0)</f>
        <v>0</v>
      </c>
      <c r="E25">
        <f>IF(E$30=5,5,0)</f>
        <v>0</v>
      </c>
      <c r="G25">
        <f>IF(G$30=5,5,0)</f>
        <v>0</v>
      </c>
      <c r="I25">
        <f>IF(I$30=5,5,0)</f>
        <v>0</v>
      </c>
      <c r="K25">
        <f>IF(K$30=5,5,0)</f>
        <v>0</v>
      </c>
      <c r="M25">
        <f>IF(M$30=5,5,0)</f>
        <v>0</v>
      </c>
      <c r="O25">
        <f>IF(O$30=5,5,0)</f>
        <v>0</v>
      </c>
      <c r="Q25">
        <f>IF(Q$30=5,5,0)</f>
        <v>0</v>
      </c>
      <c r="S25">
        <f>IF(S$30=5,5,0)</f>
        <v>0</v>
      </c>
      <c r="U25">
        <f>IF(U$30=5,5,0)</f>
        <v>0</v>
      </c>
      <c r="W25">
        <f>IF(W$30=5,5,0)</f>
        <v>0</v>
      </c>
      <c r="Y25">
        <f>IF(Y$30=5,5,0)</f>
        <v>0</v>
      </c>
      <c r="AA25">
        <f>IF(AA$30=5,5,0)</f>
        <v>5</v>
      </c>
      <c r="AC25">
        <f>IF(AC$30=5,5,0)</f>
        <v>0</v>
      </c>
      <c r="AE25">
        <f>IF(AE$30=5,5,0)</f>
        <v>0</v>
      </c>
    </row>
    <row r="26" spans="1:32" hidden="1">
      <c r="C26">
        <f>IF(C$30=4,10,0)</f>
        <v>10</v>
      </c>
      <c r="E26">
        <f>IF(E$30=4,10,0)</f>
        <v>0</v>
      </c>
      <c r="G26">
        <f>IF(G$30=4,10,0)</f>
        <v>0</v>
      </c>
      <c r="I26">
        <f>IF(I$30=4,10,0)</f>
        <v>0</v>
      </c>
      <c r="K26">
        <f>IF(K$30=4,10,0)</f>
        <v>0</v>
      </c>
      <c r="M26">
        <f>IF(M$30=4,10,0)</f>
        <v>0</v>
      </c>
      <c r="O26">
        <f>IF(O$30=4,10,0)</f>
        <v>0</v>
      </c>
      <c r="Q26">
        <f>IF(Q$30=4,10,0)</f>
        <v>0</v>
      </c>
      <c r="S26">
        <f>IF(S$30=4,10,0)</f>
        <v>0</v>
      </c>
      <c r="U26">
        <f>IF(U$30=4,10,0)</f>
        <v>0</v>
      </c>
      <c r="W26">
        <f>IF(W$30=4,10,0)</f>
        <v>0</v>
      </c>
      <c r="Y26">
        <f>IF(Y$30=4,10,0)</f>
        <v>0</v>
      </c>
      <c r="AA26">
        <f>IF(AA$30=4,10,0)</f>
        <v>0</v>
      </c>
      <c r="AC26">
        <f>IF(AC$30=4,10,0)</f>
        <v>0</v>
      </c>
      <c r="AE26">
        <f>IF(AE$30=4,10,0)</f>
        <v>0</v>
      </c>
    </row>
    <row r="27" spans="1:32" hidden="1">
      <c r="C27">
        <f>IF(C$30=3,20,0)</f>
        <v>0</v>
      </c>
      <c r="E27">
        <f>IF(E$30=3,20,0)</f>
        <v>0</v>
      </c>
      <c r="G27">
        <f>IF(G$30=3,20,0)</f>
        <v>0</v>
      </c>
      <c r="I27">
        <f>IF(I$30=3,20,0)</f>
        <v>0</v>
      </c>
      <c r="K27">
        <f>IF(K$30=3,20,0)</f>
        <v>0</v>
      </c>
      <c r="M27">
        <f>IF(M$30=3,20,0)</f>
        <v>0</v>
      </c>
      <c r="O27">
        <f>IF(O$30=3,20,0)</f>
        <v>0</v>
      </c>
      <c r="Q27">
        <f>IF(Q$30=3,20,0)</f>
        <v>0</v>
      </c>
      <c r="S27">
        <f>IF(S$30=3,20,0)</f>
        <v>20</v>
      </c>
      <c r="U27">
        <f>IF(U$30=3,20,0)</f>
        <v>0</v>
      </c>
      <c r="W27">
        <f>IF(W$30=3,20,0)</f>
        <v>0</v>
      </c>
      <c r="Y27">
        <f>IF(Y$30=3,20,0)</f>
        <v>0</v>
      </c>
      <c r="AA27">
        <f>IF(AA$30=3,20,0)</f>
        <v>0</v>
      </c>
      <c r="AC27">
        <f>IF(AC$30=3,20,0)</f>
        <v>0</v>
      </c>
      <c r="AE27">
        <f>IF(AE$30=3,20,0)</f>
        <v>0</v>
      </c>
    </row>
    <row r="28" spans="1:32" hidden="1">
      <c r="C28">
        <f>IF(C$30=2,40,0)</f>
        <v>0</v>
      </c>
      <c r="E28">
        <f>IF(E$30=2,40,0)</f>
        <v>40</v>
      </c>
      <c r="G28">
        <f>IF(G$30=2,40,0)</f>
        <v>0</v>
      </c>
      <c r="I28">
        <f>IF(I$30=2,40,0)</f>
        <v>0</v>
      </c>
      <c r="K28">
        <f>IF(K$30=2,40,0)</f>
        <v>0</v>
      </c>
      <c r="M28">
        <f>IF(M$30=2,40,0)</f>
        <v>0</v>
      </c>
      <c r="O28">
        <f>IF(O$30=2,40,0)</f>
        <v>0</v>
      </c>
      <c r="Q28">
        <f>IF(Q$30=2,40,0)</f>
        <v>0</v>
      </c>
      <c r="S28">
        <f>IF(S$30=2,40,0)</f>
        <v>0</v>
      </c>
      <c r="U28">
        <f>IF(U$30=2,40,0)</f>
        <v>0</v>
      </c>
      <c r="W28">
        <f>IF(W$30=2,40,0)</f>
        <v>0</v>
      </c>
      <c r="Y28">
        <f>IF(Y$30=2,40,0)</f>
        <v>0</v>
      </c>
      <c r="AA28">
        <f>IF(AA$30=2,40,0)</f>
        <v>0</v>
      </c>
      <c r="AC28">
        <f>IF(AC$30=2,40,0)</f>
        <v>0</v>
      </c>
      <c r="AE28">
        <f>IF(AE$30=2,40,0)</f>
        <v>0</v>
      </c>
    </row>
    <row r="29" spans="1:32" hidden="1">
      <c r="C29">
        <f>IF(C$30=1,80,0)</f>
        <v>0</v>
      </c>
      <c r="E29">
        <f>IF(E$30=1,80,0)</f>
        <v>0</v>
      </c>
      <c r="G29">
        <f>IF(G$30=1,80,0)</f>
        <v>80</v>
      </c>
      <c r="I29">
        <f>IF(I$30=1,80,0)</f>
        <v>0</v>
      </c>
      <c r="K29">
        <f>IF(K$30=1,80,0)</f>
        <v>0</v>
      </c>
      <c r="M29">
        <f>IF(M$30=1,80,0)</f>
        <v>0</v>
      </c>
      <c r="O29">
        <f>IF(O$30=1,80,0)</f>
        <v>0</v>
      </c>
      <c r="Q29">
        <f>IF(Q$30=1,80,0)</f>
        <v>0</v>
      </c>
      <c r="S29">
        <f>IF(S$30=1,80,0)</f>
        <v>0</v>
      </c>
      <c r="U29">
        <f>IF(U$30=1,80,0)</f>
        <v>0</v>
      </c>
      <c r="W29">
        <f>IF(W$30=1,80,0)</f>
        <v>0</v>
      </c>
      <c r="Y29">
        <f>IF(Y$30=1,80,0)</f>
        <v>0</v>
      </c>
      <c r="AA29">
        <f>IF(AA$30=1,80,0)</f>
        <v>0</v>
      </c>
      <c r="AC29">
        <f>IF(AC$30=1,80,0)</f>
        <v>0</v>
      </c>
      <c r="AE29">
        <f>IF(AE$30=1,80,0)</f>
        <v>0</v>
      </c>
    </row>
    <row r="30" spans="1:32" hidden="1">
      <c r="C30">
        <f>RANK(C31,$C31:$BH31)*C35</f>
        <v>4</v>
      </c>
      <c r="E30">
        <f>RANK(E31,$C31:$BH31)*E35</f>
        <v>2</v>
      </c>
      <c r="G30">
        <f>RANK(G31,$C31:$BH31)*G35</f>
        <v>1</v>
      </c>
      <c r="I30">
        <f>RANK(I31,$C31:$BH31)*I35</f>
        <v>0</v>
      </c>
      <c r="K30">
        <f>RANK(K31,$C31:$BH31)*K35</f>
        <v>6</v>
      </c>
      <c r="M30">
        <f>RANK(M31,$C31:$BH31)*M35</f>
        <v>0</v>
      </c>
      <c r="O30">
        <f>RANK(O31,$C31:$BH31)*O35</f>
        <v>0</v>
      </c>
      <c r="Q30">
        <f>RANK(Q31,$C31:$BH31)*Q35</f>
        <v>0</v>
      </c>
      <c r="S30">
        <f>RANK(S31,$C31:$BH31)*S35</f>
        <v>3</v>
      </c>
      <c r="U30">
        <f>RANK(U31,$C31:$BH31)*U35</f>
        <v>0</v>
      </c>
      <c r="W30">
        <f>RANK(W31,$C31:$BH31)*W35</f>
        <v>0</v>
      </c>
      <c r="Y30">
        <f>RANK(Y31,$C31:$BH31)*Y35</f>
        <v>0</v>
      </c>
      <c r="AA30">
        <f>RANK(AA31,$C31:$BH31)*AA35</f>
        <v>5</v>
      </c>
      <c r="AC30">
        <f>RANK(AC31,$C31:$BH31)*AC35</f>
        <v>0</v>
      </c>
      <c r="AE30">
        <f>RANK(AE31,$C31:$BH31)*AE35</f>
        <v>7</v>
      </c>
    </row>
    <row r="31" spans="1:32" hidden="1">
      <c r="C31">
        <f>SUM(C32:C34)</f>
        <v>9860</v>
      </c>
      <c r="E31">
        <f>SUM(E32:E34)</f>
        <v>35826</v>
      </c>
      <c r="G31">
        <f>SUM(G32:G34)</f>
        <v>73959.636363636368</v>
      </c>
      <c r="I31">
        <f>SUM(I32:I34)</f>
        <v>-101000000.01000001</v>
      </c>
      <c r="K31">
        <f>SUM(K32:K34)</f>
        <v>-30301.714285714286</v>
      </c>
      <c r="M31">
        <f>SUM(M32:M34)</f>
        <v>-1000309</v>
      </c>
      <c r="O31">
        <f>SUM(O32:O34)</f>
        <v>-101000000.01000001</v>
      </c>
      <c r="Q31">
        <f>SUM(Q32:Q34)</f>
        <v>-101000000.01000001</v>
      </c>
      <c r="S31">
        <f>SUM(S32:S34)</f>
        <v>14910.333333333334</v>
      </c>
      <c r="U31">
        <f>SUM(U32:U34)</f>
        <v>-1000198</v>
      </c>
      <c r="W31">
        <f>SUM(W32:W34)</f>
        <v>-1000309</v>
      </c>
      <c r="Y31">
        <f>SUM(Y32:Y34)</f>
        <v>-1000309</v>
      </c>
      <c r="AA31">
        <f>SUM(AA32:AA34)</f>
        <v>-25303.333333333332</v>
      </c>
      <c r="AC31">
        <f>SUM(AC32:AC34)</f>
        <v>-1000198</v>
      </c>
      <c r="AE31">
        <f>SUM(AE32:AE34)</f>
        <v>-50341</v>
      </c>
    </row>
    <row r="32" spans="1:32" hidden="1">
      <c r="C32">
        <f>+D36</f>
        <v>10</v>
      </c>
      <c r="E32">
        <f>+F36</f>
        <v>20</v>
      </c>
      <c r="G32">
        <f>+H36</f>
        <v>22</v>
      </c>
      <c r="I32">
        <f>+J36</f>
        <v>0</v>
      </c>
      <c r="K32">
        <f>+L36</f>
        <v>14</v>
      </c>
      <c r="M32">
        <f>+N36</f>
        <v>1</v>
      </c>
      <c r="O32">
        <f>+P36</f>
        <v>0</v>
      </c>
      <c r="Q32">
        <f>+R36</f>
        <v>0</v>
      </c>
      <c r="S32">
        <f>+T36</f>
        <v>12</v>
      </c>
      <c r="U32">
        <f>+V36</f>
        <v>2</v>
      </c>
      <c r="W32">
        <f>+X36</f>
        <v>1</v>
      </c>
      <c r="Y32">
        <f>+Z36</f>
        <v>1</v>
      </c>
      <c r="AA32">
        <f>+AB36</f>
        <v>15</v>
      </c>
      <c r="AC32">
        <f>+AD36</f>
        <v>2</v>
      </c>
      <c r="AE32">
        <f>+AF36</f>
        <v>9</v>
      </c>
    </row>
    <row r="33" spans="1:38" hidden="1">
      <c r="C33">
        <f>-D37*100</f>
        <v>-160</v>
      </c>
      <c r="E33">
        <f>-F37*100</f>
        <v>-229.99999999999997</v>
      </c>
      <c r="G33">
        <f>-H37*100</f>
        <v>-136.36363636363635</v>
      </c>
      <c r="I33">
        <f>-J37*100</f>
        <v>-0.01</v>
      </c>
      <c r="K33">
        <f>-L37*100</f>
        <v>-285.71428571428572</v>
      </c>
      <c r="M33">
        <f>-N37*100</f>
        <v>-300</v>
      </c>
      <c r="O33">
        <f>-P37*100</f>
        <v>-0.01</v>
      </c>
      <c r="Q33">
        <f>-R37*100</f>
        <v>-0.01</v>
      </c>
      <c r="S33">
        <f>-T37*100</f>
        <v>-116.66666666666667</v>
      </c>
      <c r="U33">
        <f>-V37*100</f>
        <v>-200</v>
      </c>
      <c r="W33">
        <f>-X37*100</f>
        <v>-300</v>
      </c>
      <c r="Y33">
        <f>-Z37*100</f>
        <v>-300</v>
      </c>
      <c r="AA33">
        <f>-AB37*100</f>
        <v>-293.33333333333331</v>
      </c>
      <c r="AC33">
        <f>-AD37*100</f>
        <v>-200</v>
      </c>
      <c r="AE33">
        <f>-AF37*100</f>
        <v>-300</v>
      </c>
    </row>
    <row r="34" spans="1:38" hidden="1">
      <c r="C34">
        <f>IF(C35=1,C36*C35*1000+C36,-1000000+C36)</f>
        <v>10010</v>
      </c>
      <c r="E34">
        <f>IF(E35=1,E36*E35*1000+E36,-1000000+E36)</f>
        <v>36036</v>
      </c>
      <c r="G34">
        <f>IF(G35=1,G36*G35*1000+G36,-1000000+G36)</f>
        <v>74074</v>
      </c>
      <c r="I34">
        <f>IF(I35=1,I36*I35*1000+I36,-1000000+I36)</f>
        <v>-101000000</v>
      </c>
      <c r="K34">
        <f>IF(K35=1,K36*K35*1000+K36,-1000000+K36)</f>
        <v>-30030</v>
      </c>
      <c r="M34">
        <f>IF(M35=1,M36*M35*1000+M36,-1000000+M36)</f>
        <v>-1000010</v>
      </c>
      <c r="O34">
        <f>IF(O35=1,O36*O35*1000+O36,-1000000+O36)</f>
        <v>-101000000</v>
      </c>
      <c r="Q34">
        <f>IF(Q35=1,Q36*Q35*1000+Q36,-1000000+Q36)</f>
        <v>-101000000</v>
      </c>
      <c r="S34">
        <f>IF(S35=1,S36*S35*1000+S36,-1000000+S36)</f>
        <v>15015</v>
      </c>
      <c r="U34">
        <f>IF(U35=1,U36*U35*1000+U36,-1000000+U36)</f>
        <v>-1000000</v>
      </c>
      <c r="W34">
        <f>IF(W35=1,W36*W35*1000+W36,-1000000+W36)</f>
        <v>-1000010</v>
      </c>
      <c r="Y34">
        <f>IF(Y35=1,Y36*Y35*1000+Y36,-1000000+Y36)</f>
        <v>-1000010</v>
      </c>
      <c r="AA34">
        <f>IF(AA35=1,AA36*AA35*1000+AA36,-1000000+AA36)</f>
        <v>-25025</v>
      </c>
      <c r="AC34">
        <f>IF(AC35=1,AC36*AC35*1000+AC36,-1000000+AC36)</f>
        <v>-1000000</v>
      </c>
      <c r="AE34">
        <f>IF(AE35=1,AE36*AE35*1000+AE36,-1000000+AE36)</f>
        <v>-50050</v>
      </c>
    </row>
    <row r="35" spans="1:38">
      <c r="A35" t="s">
        <v>13</v>
      </c>
      <c r="B35">
        <f>SUM(C35:AE35)</f>
        <v>7</v>
      </c>
      <c r="C35">
        <f>IF(D36&gt;=$A3/2,1,0)</f>
        <v>1</v>
      </c>
      <c r="E35">
        <f>IF(F36&gt;=$A3/2,1,0)</f>
        <v>1</v>
      </c>
      <c r="G35">
        <f>IF(H36&gt;=$A3/2,1,0)</f>
        <v>1</v>
      </c>
      <c r="I35">
        <f>IF(J36&gt;=$A3/2,1,0)</f>
        <v>0</v>
      </c>
      <c r="K35">
        <f>IF(L36&gt;=$A3/2,1,0)</f>
        <v>1</v>
      </c>
      <c r="M35">
        <f>IF(N36&gt;=$A3/2,1,0)</f>
        <v>0</v>
      </c>
      <c r="O35">
        <f>IF(P36&gt;=$A3/2,1,0)</f>
        <v>0</v>
      </c>
      <c r="Q35">
        <f>IF(R36&gt;=$A3/2,1,0)</f>
        <v>0</v>
      </c>
      <c r="S35">
        <f>IF(T36&gt;=$A3/2,1,0)</f>
        <v>1</v>
      </c>
      <c r="U35">
        <f>IF(V36&gt;=$A3/2,1,0)</f>
        <v>0</v>
      </c>
      <c r="W35">
        <f>IF(X36&gt;=$A3/2,1,0)</f>
        <v>0</v>
      </c>
      <c r="Y35">
        <f>IF(Z36&gt;=$A3/2,1,0)</f>
        <v>0</v>
      </c>
      <c r="AA35">
        <f>IF(AB36&gt;=$A3/2,1,0)</f>
        <v>1</v>
      </c>
      <c r="AC35">
        <f>IF(AD36&gt;=$A3/2,1,0)</f>
        <v>0</v>
      </c>
      <c r="AE35">
        <f>IF(AF36&gt;=$A3/2,1,0)</f>
        <v>1</v>
      </c>
    </row>
    <row r="36" spans="1:38" ht="13.5" hidden="1" thickBot="1">
      <c r="C36" s="2">
        <f>IF(SUM(C41:C213)&lt;-1000,-100000000,SUM(C41:C213))</f>
        <v>10</v>
      </c>
      <c r="D36" s="2">
        <f>COUNT(D41:D213)</f>
        <v>10</v>
      </c>
      <c r="E36" s="2">
        <f>IF(SUM(E41:E213)&lt;-1000,-100000000,SUM(E41:E213))</f>
        <v>36</v>
      </c>
      <c r="F36" s="2">
        <f>COUNT(F41:F213)</f>
        <v>20</v>
      </c>
      <c r="G36" s="2">
        <f>IF(SUM(G41:G213)&lt;-1000,-100000000,SUM(G41:G213))</f>
        <v>74</v>
      </c>
      <c r="H36" s="2">
        <f>COUNT(H41:H213)</f>
        <v>22</v>
      </c>
      <c r="I36" s="2">
        <f>IF(SUM(I41:I213)&lt;-1000,-100000000,SUM(I41:I213))</f>
        <v>-100000000</v>
      </c>
      <c r="J36" s="2">
        <f>COUNT(J41:J213)</f>
        <v>0</v>
      </c>
      <c r="K36" s="2">
        <f>IF(SUM(K41:K213)&lt;-1000,-100000000,SUM(K41:K213))</f>
        <v>-30</v>
      </c>
      <c r="L36" s="2">
        <f>COUNT(L41:L213)</f>
        <v>14</v>
      </c>
      <c r="M36" s="2">
        <f>IF(SUM(M41:M213)&lt;-1000,-100000000,SUM(M41:M213))</f>
        <v>-10</v>
      </c>
      <c r="N36" s="2">
        <f>COUNT(N41:N213)</f>
        <v>1</v>
      </c>
      <c r="O36" s="2">
        <f>IF(SUM(O41:O213)&lt;-1000,-100000000,SUM(O41:O213))</f>
        <v>-100000000</v>
      </c>
      <c r="P36" s="2">
        <f>COUNT(P41:P213)</f>
        <v>0</v>
      </c>
      <c r="Q36" s="2">
        <f>IF(SUM(Q41:Q213)&lt;-1000,-100000000,SUM(Q41:Q213))</f>
        <v>-100000000</v>
      </c>
      <c r="R36" s="2">
        <f>COUNT(R41:R213)</f>
        <v>0</v>
      </c>
      <c r="S36" s="2">
        <f>IF(SUM(S41:S213)&lt;-1000,-100000000,SUM(S41:S213))</f>
        <v>15</v>
      </c>
      <c r="T36" s="2">
        <f>COUNT(T41:T213)</f>
        <v>12</v>
      </c>
      <c r="U36" s="2">
        <f>IF(SUM(U41:U213)&lt;-1000,-100000000,SUM(U41:U213))</f>
        <v>0</v>
      </c>
      <c r="V36" s="2">
        <f>COUNT(V41:V213)</f>
        <v>2</v>
      </c>
      <c r="W36" s="2">
        <f>IF(SUM(W41:W213)&lt;-1000,-100000000,SUM(W41:W213))</f>
        <v>-10</v>
      </c>
      <c r="X36" s="2">
        <f>COUNT(X41:X213)</f>
        <v>1</v>
      </c>
      <c r="Y36" s="2">
        <f>IF(SUM(Y41:Y213)&lt;-1000,-100000000,SUM(Y41:Y213))</f>
        <v>-10</v>
      </c>
      <c r="Z36" s="2">
        <f>COUNT(Z41:Z213)</f>
        <v>1</v>
      </c>
      <c r="AA36" s="2">
        <f>IF(SUM(AA41:AA213)&lt;-1000,-100000000,SUM(AA41:AA213))</f>
        <v>-25</v>
      </c>
      <c r="AB36" s="2">
        <f>COUNT(AB41:AB213)</f>
        <v>15</v>
      </c>
      <c r="AC36" s="2">
        <f>IF(SUM(AC41:AC213)&lt;-1000,-100000000,SUM(AC41:AC213))</f>
        <v>0</v>
      </c>
      <c r="AD36" s="2">
        <f>COUNT(AD41:AD213)</f>
        <v>2</v>
      </c>
      <c r="AE36" s="2">
        <f>IF(SUM(AE41:AE213)&lt;-1000,-100000000,SUM(AE41:AE213))</f>
        <v>-50</v>
      </c>
      <c r="AF36" s="2">
        <f>COUNT(AF41:AF213)</f>
        <v>9</v>
      </c>
      <c r="AI36">
        <f>+AE36+Y36+W36+U36+S36+Q36+O36+M36+K36+I36+G36+E36+C36+AA36+AC36</f>
        <v>-300000000</v>
      </c>
    </row>
    <row r="37" spans="1:38" hidden="1">
      <c r="C37" s="2"/>
      <c r="D37" s="2">
        <f>IF(D36=0,0.0001,AVERAGE(D41:D128))</f>
        <v>1.6</v>
      </c>
      <c r="E37" s="2"/>
      <c r="F37" s="2">
        <f>IF(F36=0,0.0001,AVERAGE(F41:F128))</f>
        <v>2.2999999999999998</v>
      </c>
      <c r="G37" s="2"/>
      <c r="H37" s="2">
        <f>IF(H36=0,0.0001,AVERAGE(H41:H128))</f>
        <v>1.3636363636363635</v>
      </c>
      <c r="I37" s="2"/>
      <c r="J37" s="2">
        <f>IF(J36=0,0.0001,AVERAGE(J41:J128))</f>
        <v>1E-4</v>
      </c>
      <c r="K37" s="2"/>
      <c r="L37" s="2">
        <f>IF(L36=0,0.0001,AVERAGE(L41:L128))</f>
        <v>2.8571428571428572</v>
      </c>
      <c r="M37" s="2"/>
      <c r="N37" s="2">
        <f>IF(N36=0,0.0001,AVERAGE(N41:N128))</f>
        <v>3</v>
      </c>
      <c r="O37" s="2"/>
      <c r="P37" s="2">
        <f>IF(P36=0,0.0001,AVERAGE(P41:P128))</f>
        <v>1E-4</v>
      </c>
      <c r="Q37" s="2"/>
      <c r="R37" s="2">
        <f>IF(R36=0,0.0001,AVERAGE(R41:R128))</f>
        <v>1E-4</v>
      </c>
      <c r="S37" s="2"/>
      <c r="T37" s="2">
        <f>IF(T36=0,0.0001,AVERAGE(T41:T128))</f>
        <v>1.1666666666666667</v>
      </c>
      <c r="U37" s="2"/>
      <c r="V37" s="2">
        <f>IF(V36=0,0.0001,AVERAGE(V41:V128))</f>
        <v>2</v>
      </c>
      <c r="W37" s="2"/>
      <c r="X37" s="2">
        <f>IF(X36=0,0.0001,AVERAGE(X41:X128))</f>
        <v>3</v>
      </c>
      <c r="Y37" s="2"/>
      <c r="Z37" s="2">
        <f>IF(Z36=0,0.0001,AVERAGE(Z41:Z128))</f>
        <v>3</v>
      </c>
      <c r="AA37" s="2"/>
      <c r="AB37" s="2">
        <f>IF(AB36=0,0.0001,AVERAGE(AB41:AB128))</f>
        <v>2.9333333333333331</v>
      </c>
      <c r="AC37" s="2"/>
      <c r="AD37" s="2">
        <f>IF(AD36=0,0.0001,AVERAGE(AD41:AD128))</f>
        <v>2</v>
      </c>
      <c r="AE37" s="2"/>
      <c r="AF37" s="2">
        <f>IF(AF36=0,0.0001,AVERAGE(AF41:AF128))</f>
        <v>3</v>
      </c>
    </row>
    <row r="38" spans="1:38" ht="13.5" thickBot="1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41">
        <f>MAX(AH41:AH100)</f>
        <v>181</v>
      </c>
    </row>
    <row r="39" spans="1:38" ht="13.5" thickBot="1">
      <c r="B39" s="425" t="s">
        <v>68</v>
      </c>
      <c r="C39" s="409" t="s">
        <v>143</v>
      </c>
      <c r="D39" s="410"/>
      <c r="E39" s="423" t="s">
        <v>94</v>
      </c>
      <c r="F39" s="410"/>
      <c r="G39" s="409" t="s">
        <v>1</v>
      </c>
      <c r="H39" s="410"/>
      <c r="I39" s="409" t="s">
        <v>155</v>
      </c>
      <c r="J39" s="410"/>
      <c r="K39" s="422" t="s">
        <v>62</v>
      </c>
      <c r="L39" s="412"/>
      <c r="M39" s="421" t="s">
        <v>256</v>
      </c>
      <c r="N39" s="411"/>
      <c r="O39" s="409" t="s">
        <v>9</v>
      </c>
      <c r="P39" s="410"/>
      <c r="Q39" s="409" t="s">
        <v>43</v>
      </c>
      <c r="R39" s="410"/>
      <c r="S39" s="409" t="s">
        <v>131</v>
      </c>
      <c r="T39" s="410"/>
      <c r="U39" s="422" t="s">
        <v>120</v>
      </c>
      <c r="V39" s="420"/>
      <c r="W39" s="409" t="s">
        <v>142</v>
      </c>
      <c r="X39" s="410"/>
      <c r="Y39" s="421" t="s">
        <v>144</v>
      </c>
      <c r="Z39" s="410"/>
      <c r="AA39" s="422" t="s">
        <v>96</v>
      </c>
      <c r="AB39" s="420"/>
      <c r="AC39" s="421" t="s">
        <v>147</v>
      </c>
      <c r="AD39" s="452"/>
      <c r="AE39" s="409" t="s">
        <v>132</v>
      </c>
      <c r="AF39" s="411"/>
      <c r="AG39" s="41">
        <f>COUNT(AG41:AG128)</f>
        <v>34</v>
      </c>
      <c r="AH39" s="86" t="s">
        <v>7</v>
      </c>
      <c r="AI39" s="85" t="s">
        <v>8</v>
      </c>
      <c r="AJ39" s="87" t="s">
        <v>47</v>
      </c>
      <c r="AK39" s="342"/>
    </row>
    <row r="40" spans="1:38" ht="13.5" thickBot="1">
      <c r="B40" s="426"/>
      <c r="C40" s="37" t="s">
        <v>3</v>
      </c>
      <c r="D40" s="38" t="s">
        <v>2</v>
      </c>
      <c r="E40" s="37" t="s">
        <v>3</v>
      </c>
      <c r="F40" s="38" t="s">
        <v>2</v>
      </c>
      <c r="G40" s="37" t="s">
        <v>3</v>
      </c>
      <c r="H40" s="38" t="s">
        <v>2</v>
      </c>
      <c r="I40" s="37" t="s">
        <v>3</v>
      </c>
      <c r="J40" s="38" t="s">
        <v>2</v>
      </c>
      <c r="K40" s="37" t="s">
        <v>3</v>
      </c>
      <c r="L40" s="77" t="s">
        <v>2</v>
      </c>
      <c r="M40" s="77" t="s">
        <v>3</v>
      </c>
      <c r="N40" s="38" t="s">
        <v>2</v>
      </c>
      <c r="O40" s="37" t="s">
        <v>3</v>
      </c>
      <c r="P40" s="38" t="s">
        <v>2</v>
      </c>
      <c r="Q40" s="37" t="s">
        <v>3</v>
      </c>
      <c r="R40" s="38" t="s">
        <v>2</v>
      </c>
      <c r="S40" s="37" t="s">
        <v>3</v>
      </c>
      <c r="T40" s="38" t="s">
        <v>2</v>
      </c>
      <c r="U40" s="37" t="s">
        <v>3</v>
      </c>
      <c r="V40" s="38" t="s">
        <v>2</v>
      </c>
      <c r="W40" s="37" t="s">
        <v>3</v>
      </c>
      <c r="X40" s="38" t="s">
        <v>2</v>
      </c>
      <c r="Y40" s="37" t="s">
        <v>3</v>
      </c>
      <c r="Z40" s="38" t="s">
        <v>2</v>
      </c>
      <c r="AA40" s="37" t="s">
        <v>3</v>
      </c>
      <c r="AB40" s="38" t="s">
        <v>2</v>
      </c>
      <c r="AC40" s="37" t="s">
        <v>3</v>
      </c>
      <c r="AD40" s="38" t="s">
        <v>2</v>
      </c>
      <c r="AE40" s="37" t="s">
        <v>3</v>
      </c>
      <c r="AF40" s="38" t="s">
        <v>2</v>
      </c>
      <c r="AG40" s="27" t="s">
        <v>22</v>
      </c>
      <c r="AH40" s="30" t="s">
        <v>23</v>
      </c>
    </row>
    <row r="41" spans="1:38">
      <c r="A41">
        <v>1</v>
      </c>
      <c r="B41" s="6"/>
      <c r="C41" s="10"/>
      <c r="D41" s="11"/>
      <c r="E41" s="10"/>
      <c r="F41" s="11"/>
      <c r="G41" s="10">
        <v>10</v>
      </c>
      <c r="H41" s="11">
        <v>1</v>
      </c>
      <c r="I41" s="51">
        <v>-10000</v>
      </c>
      <c r="J41" s="11"/>
      <c r="K41" s="10"/>
      <c r="L41" s="11"/>
      <c r="M41" s="10"/>
      <c r="N41" s="11"/>
      <c r="O41" s="51">
        <v>-10000</v>
      </c>
      <c r="P41" s="11"/>
      <c r="Q41" s="51">
        <v>-10000</v>
      </c>
      <c r="R41" s="11"/>
      <c r="S41" s="10">
        <v>0</v>
      </c>
      <c r="T41" s="11">
        <v>2</v>
      </c>
      <c r="U41" s="10"/>
      <c r="V41" s="11"/>
      <c r="W41" s="10">
        <v>-10</v>
      </c>
      <c r="X41" s="11">
        <v>3</v>
      </c>
      <c r="Y41" s="10"/>
      <c r="Z41" s="11"/>
      <c r="AA41" s="10"/>
      <c r="AB41" s="11"/>
      <c r="AC41" s="10"/>
      <c r="AD41" s="11"/>
      <c r="AE41" s="10"/>
      <c r="AF41" s="11"/>
      <c r="AG41" s="24">
        <v>45205</v>
      </c>
      <c r="AH41">
        <v>3</v>
      </c>
      <c r="AI41">
        <f t="shared" ref="AI41:AI72" si="3">+AE41+Y41+W41+U41+S41+Q41+O41+M41+K41+I41+G41+E41+C41+AA41+AC41</f>
        <v>-30000</v>
      </c>
      <c r="AJ41">
        <f t="shared" ref="AJ41:AJ52" si="4">COUNT(C41:AF41)/2</f>
        <v>4.5</v>
      </c>
      <c r="AK41">
        <f>+AJ41*2-AL41</f>
        <v>3</v>
      </c>
      <c r="AL41">
        <f t="shared" ref="AL41:AL72" si="5">+AF41+Z41+X41+V41+T41+R41+P41+N41+L41+J41+H41+F41+D41+AB41+AD41</f>
        <v>6</v>
      </c>
    </row>
    <row r="42" spans="1:38">
      <c r="A42">
        <f t="shared" ref="A42:A73" si="6">+A41+1</f>
        <v>2</v>
      </c>
      <c r="B42" s="6"/>
      <c r="C42" s="10"/>
      <c r="D42" s="32"/>
      <c r="E42" s="10">
        <v>10</v>
      </c>
      <c r="F42" s="32">
        <v>3</v>
      </c>
      <c r="G42" s="10"/>
      <c r="H42" s="32"/>
      <c r="I42" s="10"/>
      <c r="J42" s="32"/>
      <c r="K42" s="10">
        <v>-10</v>
      </c>
      <c r="L42" s="32">
        <v>5</v>
      </c>
      <c r="M42" s="10"/>
      <c r="N42" s="32"/>
      <c r="O42" s="10"/>
      <c r="P42" s="32"/>
      <c r="Q42" s="10"/>
      <c r="R42" s="32"/>
      <c r="S42" s="10"/>
      <c r="T42" s="32"/>
      <c r="U42" s="10"/>
      <c r="V42" s="32"/>
      <c r="W42" s="10"/>
      <c r="X42" s="32"/>
      <c r="Y42" s="10"/>
      <c r="Z42" s="32"/>
      <c r="AA42" s="10">
        <v>0</v>
      </c>
      <c r="AB42" s="244">
        <v>4</v>
      </c>
      <c r="AC42" s="10"/>
      <c r="AD42" s="313"/>
      <c r="AE42" s="10"/>
      <c r="AF42" s="11"/>
      <c r="AG42" s="24">
        <v>44938</v>
      </c>
      <c r="AH42" s="41">
        <v>4</v>
      </c>
      <c r="AI42">
        <f t="shared" si="3"/>
        <v>0</v>
      </c>
      <c r="AJ42">
        <f t="shared" si="4"/>
        <v>3</v>
      </c>
      <c r="AK42">
        <f>+AJ42*2-AL42</f>
        <v>-6</v>
      </c>
      <c r="AL42">
        <f t="shared" si="5"/>
        <v>12</v>
      </c>
    </row>
    <row r="43" spans="1:38">
      <c r="A43">
        <f t="shared" si="6"/>
        <v>3</v>
      </c>
      <c r="B43" s="6"/>
      <c r="C43" s="10"/>
      <c r="D43" s="32"/>
      <c r="E43" s="10">
        <v>10</v>
      </c>
      <c r="F43" s="32">
        <v>1</v>
      </c>
      <c r="G43" s="10"/>
      <c r="H43" s="32"/>
      <c r="I43" s="10"/>
      <c r="J43" s="32"/>
      <c r="K43" s="10">
        <v>-10</v>
      </c>
      <c r="L43" s="32">
        <v>5</v>
      </c>
      <c r="M43" s="10"/>
      <c r="N43" s="32"/>
      <c r="O43" s="10"/>
      <c r="P43" s="32"/>
      <c r="Q43" s="10"/>
      <c r="R43" s="32"/>
      <c r="S43" s="10"/>
      <c r="T43" s="32"/>
      <c r="U43" s="10"/>
      <c r="V43" s="32"/>
      <c r="W43" s="10"/>
      <c r="X43" s="32"/>
      <c r="Y43" s="10"/>
      <c r="Z43" s="32"/>
      <c r="AA43" s="10">
        <v>0</v>
      </c>
      <c r="AB43" s="244">
        <v>4</v>
      </c>
      <c r="AC43" s="10"/>
      <c r="AD43" s="313"/>
      <c r="AE43" s="10"/>
      <c r="AF43" s="11"/>
      <c r="AG43" s="24">
        <v>44938</v>
      </c>
      <c r="AH43" s="41">
        <v>4</v>
      </c>
      <c r="AI43">
        <f t="shared" si="3"/>
        <v>0</v>
      </c>
      <c r="AJ43">
        <f t="shared" si="4"/>
        <v>3</v>
      </c>
      <c r="AK43">
        <f t="shared" ref="AK43:AK65" si="7">+AJ43*2-AL43</f>
        <v>-4</v>
      </c>
      <c r="AL43">
        <f t="shared" si="5"/>
        <v>10</v>
      </c>
    </row>
    <row r="44" spans="1:38">
      <c r="A44">
        <f t="shared" si="6"/>
        <v>4</v>
      </c>
      <c r="B44" s="6"/>
      <c r="C44" s="10"/>
      <c r="D44" s="32"/>
      <c r="E44" s="10">
        <v>10</v>
      </c>
      <c r="F44" s="32">
        <v>2</v>
      </c>
      <c r="G44" s="10"/>
      <c r="H44" s="32"/>
      <c r="I44" s="10"/>
      <c r="J44" s="32"/>
      <c r="K44" s="10">
        <v>-10</v>
      </c>
      <c r="L44" s="32">
        <v>5</v>
      </c>
      <c r="M44" s="10"/>
      <c r="N44" s="32"/>
      <c r="O44" s="10"/>
      <c r="P44" s="32"/>
      <c r="Q44" s="10"/>
      <c r="R44" s="32"/>
      <c r="S44" s="10"/>
      <c r="T44" s="32"/>
      <c r="U44" s="10"/>
      <c r="V44" s="32"/>
      <c r="W44" s="10"/>
      <c r="X44" s="32"/>
      <c r="Y44" s="10"/>
      <c r="Z44" s="32"/>
      <c r="AA44" s="10">
        <v>0</v>
      </c>
      <c r="AB44" s="244">
        <v>3</v>
      </c>
      <c r="AC44" s="10"/>
      <c r="AD44" s="313"/>
      <c r="AE44" s="10"/>
      <c r="AF44" s="11"/>
      <c r="AG44" s="24">
        <v>45212</v>
      </c>
      <c r="AH44" s="41">
        <v>6</v>
      </c>
      <c r="AI44">
        <f t="shared" si="3"/>
        <v>0</v>
      </c>
      <c r="AJ44">
        <f t="shared" si="4"/>
        <v>3</v>
      </c>
      <c r="AK44">
        <f t="shared" si="7"/>
        <v>-4</v>
      </c>
      <c r="AL44">
        <f t="shared" si="5"/>
        <v>10</v>
      </c>
    </row>
    <row r="45" spans="1:38">
      <c r="A45">
        <f t="shared" si="6"/>
        <v>5</v>
      </c>
      <c r="B45" s="6"/>
      <c r="C45" s="10"/>
      <c r="D45" s="32"/>
      <c r="E45" s="10">
        <v>10</v>
      </c>
      <c r="F45" s="32">
        <v>1</v>
      </c>
      <c r="G45" s="10"/>
      <c r="H45" s="32"/>
      <c r="I45" s="10"/>
      <c r="J45" s="32"/>
      <c r="K45" s="10">
        <v>0</v>
      </c>
      <c r="L45" s="32">
        <v>3</v>
      </c>
      <c r="M45" s="10"/>
      <c r="N45" s="32"/>
      <c r="O45" s="10"/>
      <c r="P45" s="32"/>
      <c r="Q45" s="10"/>
      <c r="R45" s="32"/>
      <c r="S45" s="10"/>
      <c r="T45" s="32"/>
      <c r="U45" s="10"/>
      <c r="V45" s="32"/>
      <c r="W45" s="10"/>
      <c r="X45" s="32"/>
      <c r="Y45" s="10"/>
      <c r="Z45" s="32"/>
      <c r="AA45" s="10">
        <v>-10</v>
      </c>
      <c r="AB45" s="244">
        <v>5</v>
      </c>
      <c r="AC45" s="10"/>
      <c r="AD45" s="313"/>
      <c r="AE45" s="10"/>
      <c r="AF45" s="11"/>
      <c r="AG45" s="24">
        <v>45212</v>
      </c>
      <c r="AH45" s="41">
        <v>6</v>
      </c>
      <c r="AI45">
        <f t="shared" si="3"/>
        <v>0</v>
      </c>
      <c r="AJ45">
        <f t="shared" si="4"/>
        <v>3</v>
      </c>
      <c r="AK45">
        <f t="shared" si="7"/>
        <v>-3</v>
      </c>
      <c r="AL45">
        <f t="shared" si="5"/>
        <v>9</v>
      </c>
    </row>
    <row r="46" spans="1:38">
      <c r="A46">
        <f t="shared" si="6"/>
        <v>6</v>
      </c>
      <c r="B46" s="6"/>
      <c r="C46" s="12"/>
      <c r="D46" s="36"/>
      <c r="E46" s="12">
        <v>-10</v>
      </c>
      <c r="F46" s="36">
        <v>4</v>
      </c>
      <c r="G46" s="12"/>
      <c r="H46" s="36"/>
      <c r="I46" s="12"/>
      <c r="J46" s="36"/>
      <c r="K46" s="12">
        <v>10</v>
      </c>
      <c r="L46" s="36">
        <v>2</v>
      </c>
      <c r="M46" s="12"/>
      <c r="N46" s="36"/>
      <c r="O46" s="12"/>
      <c r="P46" s="36"/>
      <c r="Q46" s="12"/>
      <c r="R46" s="36"/>
      <c r="S46" s="12"/>
      <c r="T46" s="36"/>
      <c r="U46" s="12"/>
      <c r="V46" s="36"/>
      <c r="W46" s="12"/>
      <c r="X46" s="36"/>
      <c r="Y46" s="12"/>
      <c r="Z46" s="36"/>
      <c r="AA46" s="12">
        <v>0</v>
      </c>
      <c r="AB46" s="245">
        <v>3</v>
      </c>
      <c r="AC46" s="12"/>
      <c r="AD46" s="314"/>
      <c r="AE46" s="12"/>
      <c r="AF46" s="13"/>
      <c r="AG46" s="24">
        <v>45214</v>
      </c>
      <c r="AH46" s="41">
        <v>8</v>
      </c>
      <c r="AI46">
        <f t="shared" si="3"/>
        <v>0</v>
      </c>
      <c r="AJ46">
        <f t="shared" si="4"/>
        <v>3</v>
      </c>
      <c r="AK46">
        <f t="shared" si="7"/>
        <v>-3</v>
      </c>
      <c r="AL46">
        <f t="shared" si="5"/>
        <v>9</v>
      </c>
    </row>
    <row r="47" spans="1:38">
      <c r="A47">
        <f t="shared" si="6"/>
        <v>7</v>
      </c>
      <c r="B47" s="6"/>
      <c r="C47" s="10"/>
      <c r="D47" s="32"/>
      <c r="E47" s="10">
        <v>-10</v>
      </c>
      <c r="F47" s="32">
        <v>3</v>
      </c>
      <c r="G47" s="12">
        <v>10</v>
      </c>
      <c r="H47" s="36">
        <v>1</v>
      </c>
      <c r="I47" s="12"/>
      <c r="J47" s="36"/>
      <c r="K47" s="12"/>
      <c r="L47" s="36"/>
      <c r="M47" s="12"/>
      <c r="N47" s="36"/>
      <c r="O47" s="12"/>
      <c r="P47" s="36"/>
      <c r="Q47" s="12"/>
      <c r="R47" s="36"/>
      <c r="S47" s="12"/>
      <c r="T47" s="36"/>
      <c r="U47" s="12"/>
      <c r="V47" s="36"/>
      <c r="W47" s="12"/>
      <c r="X47" s="36"/>
      <c r="Y47" s="12"/>
      <c r="Z47" s="36"/>
      <c r="AA47" s="10">
        <v>0</v>
      </c>
      <c r="AB47" s="244">
        <v>2</v>
      </c>
      <c r="AC47" s="10"/>
      <c r="AD47" s="313"/>
      <c r="AE47" s="10"/>
      <c r="AF47" s="11"/>
      <c r="AG47" s="24">
        <v>45233</v>
      </c>
      <c r="AH47" s="41">
        <v>18</v>
      </c>
      <c r="AI47">
        <f t="shared" si="3"/>
        <v>0</v>
      </c>
      <c r="AJ47">
        <f t="shared" si="4"/>
        <v>3</v>
      </c>
      <c r="AK47">
        <f t="shared" si="7"/>
        <v>0</v>
      </c>
      <c r="AL47">
        <f t="shared" si="5"/>
        <v>6</v>
      </c>
    </row>
    <row r="48" spans="1:38">
      <c r="A48">
        <f t="shared" si="6"/>
        <v>8</v>
      </c>
      <c r="B48" s="6"/>
      <c r="C48" s="10"/>
      <c r="D48" s="32"/>
      <c r="E48" s="10">
        <v>-10</v>
      </c>
      <c r="F48" s="32">
        <v>6</v>
      </c>
      <c r="G48" s="10">
        <v>5</v>
      </c>
      <c r="H48" s="32">
        <v>0</v>
      </c>
      <c r="I48" s="10"/>
      <c r="J48" s="32"/>
      <c r="K48" s="10"/>
      <c r="L48" s="32"/>
      <c r="M48" s="10"/>
      <c r="N48" s="32"/>
      <c r="O48" s="10"/>
      <c r="P48" s="32"/>
      <c r="Q48" s="10"/>
      <c r="R48" s="32"/>
      <c r="S48" s="10"/>
      <c r="T48" s="32"/>
      <c r="U48" s="10"/>
      <c r="V48" s="32"/>
      <c r="W48" s="10"/>
      <c r="X48" s="32"/>
      <c r="Y48" s="10"/>
      <c r="Z48" s="32"/>
      <c r="AA48" s="10">
        <v>5</v>
      </c>
      <c r="AB48" s="244">
        <v>0</v>
      </c>
      <c r="AC48" s="10"/>
      <c r="AD48" s="313"/>
      <c r="AE48" s="10"/>
      <c r="AF48" s="11"/>
      <c r="AG48" s="24">
        <v>45233</v>
      </c>
      <c r="AH48" s="41">
        <v>18</v>
      </c>
      <c r="AI48">
        <f t="shared" si="3"/>
        <v>0</v>
      </c>
      <c r="AJ48">
        <f t="shared" si="4"/>
        <v>3</v>
      </c>
      <c r="AK48">
        <f t="shared" si="7"/>
        <v>0</v>
      </c>
      <c r="AL48">
        <f t="shared" si="5"/>
        <v>6</v>
      </c>
    </row>
    <row r="49" spans="1:38">
      <c r="A49">
        <f t="shared" si="6"/>
        <v>9</v>
      </c>
      <c r="B49" s="6"/>
      <c r="C49" s="10">
        <v>10</v>
      </c>
      <c r="D49" s="32">
        <v>0</v>
      </c>
      <c r="E49" s="10">
        <v>-4</v>
      </c>
      <c r="F49" s="32">
        <v>3</v>
      </c>
      <c r="G49" s="10">
        <v>4</v>
      </c>
      <c r="H49" s="32">
        <v>1</v>
      </c>
      <c r="I49" s="10"/>
      <c r="J49" s="32"/>
      <c r="K49" s="10"/>
      <c r="L49" s="32"/>
      <c r="M49" s="10"/>
      <c r="N49" s="32"/>
      <c r="O49" s="10"/>
      <c r="P49" s="32"/>
      <c r="Q49" s="10"/>
      <c r="R49" s="32"/>
      <c r="S49" s="10"/>
      <c r="T49" s="32"/>
      <c r="U49" s="10"/>
      <c r="V49" s="32"/>
      <c r="W49" s="10"/>
      <c r="X49" s="32"/>
      <c r="Y49" s="10"/>
      <c r="Z49" s="32"/>
      <c r="AA49" s="10">
        <v>-10</v>
      </c>
      <c r="AB49" s="244">
        <v>5</v>
      </c>
      <c r="AC49" s="10"/>
      <c r="AD49" s="313"/>
      <c r="AE49" s="10"/>
      <c r="AF49" s="11"/>
      <c r="AG49" s="24">
        <v>45235</v>
      </c>
      <c r="AH49" s="41">
        <v>20</v>
      </c>
      <c r="AI49">
        <f t="shared" si="3"/>
        <v>0</v>
      </c>
      <c r="AJ49">
        <f t="shared" si="4"/>
        <v>4</v>
      </c>
      <c r="AK49">
        <f t="shared" si="7"/>
        <v>-1</v>
      </c>
      <c r="AL49">
        <f t="shared" si="5"/>
        <v>9</v>
      </c>
    </row>
    <row r="50" spans="1:38">
      <c r="A50">
        <f t="shared" si="6"/>
        <v>10</v>
      </c>
      <c r="B50" s="6"/>
      <c r="C50" s="271">
        <v>-5</v>
      </c>
      <c r="D50" s="272">
        <v>2</v>
      </c>
      <c r="E50" s="269">
        <v>0</v>
      </c>
      <c r="F50" s="353">
        <v>2</v>
      </c>
      <c r="G50" s="271">
        <v>10</v>
      </c>
      <c r="H50" s="272">
        <v>1</v>
      </c>
      <c r="I50" s="54"/>
      <c r="J50" s="32"/>
      <c r="K50" s="54"/>
      <c r="L50" s="32"/>
      <c r="M50" s="10"/>
      <c r="N50" s="32"/>
      <c r="O50" s="10"/>
      <c r="P50" s="32"/>
      <c r="Q50" s="10"/>
      <c r="R50" s="32"/>
      <c r="S50" s="10"/>
      <c r="T50" s="32"/>
      <c r="U50" s="271">
        <v>-5</v>
      </c>
      <c r="V50" s="272">
        <v>2</v>
      </c>
      <c r="W50" s="94"/>
      <c r="X50" s="32"/>
      <c r="Y50" s="10"/>
      <c r="Z50" s="32"/>
      <c r="AA50" s="269">
        <v>0</v>
      </c>
      <c r="AB50" s="352">
        <v>2</v>
      </c>
      <c r="AC50" s="269">
        <v>0</v>
      </c>
      <c r="AD50" s="353">
        <v>2</v>
      </c>
      <c r="AE50" s="10"/>
      <c r="AF50" s="11"/>
      <c r="AG50" s="24">
        <v>45235</v>
      </c>
      <c r="AH50" s="41">
        <v>20</v>
      </c>
      <c r="AI50">
        <f t="shared" si="3"/>
        <v>0</v>
      </c>
      <c r="AJ50">
        <f t="shared" si="4"/>
        <v>6</v>
      </c>
      <c r="AK50">
        <f t="shared" si="7"/>
        <v>1</v>
      </c>
      <c r="AL50">
        <f t="shared" si="5"/>
        <v>11</v>
      </c>
    </row>
    <row r="51" spans="1:38">
      <c r="A51">
        <f t="shared" si="6"/>
        <v>11</v>
      </c>
      <c r="B51" s="6"/>
      <c r="C51" s="271">
        <v>-10</v>
      </c>
      <c r="D51" s="272">
        <v>3</v>
      </c>
      <c r="E51" s="269">
        <v>10</v>
      </c>
      <c r="F51" s="353">
        <v>1</v>
      </c>
      <c r="G51" s="271">
        <v>5</v>
      </c>
      <c r="H51" s="272">
        <v>2</v>
      </c>
      <c r="I51" s="10"/>
      <c r="J51" s="32"/>
      <c r="K51" s="10"/>
      <c r="L51" s="32"/>
      <c r="M51" s="10"/>
      <c r="N51" s="32"/>
      <c r="O51" s="10"/>
      <c r="P51" s="32"/>
      <c r="Q51" s="10"/>
      <c r="R51" s="32"/>
      <c r="S51" s="10"/>
      <c r="T51" s="32"/>
      <c r="U51" s="271">
        <v>5</v>
      </c>
      <c r="V51" s="272">
        <v>2</v>
      </c>
      <c r="W51" s="10"/>
      <c r="X51" s="32"/>
      <c r="Y51" s="10"/>
      <c r="Z51" s="32"/>
      <c r="AA51" s="269">
        <v>-10</v>
      </c>
      <c r="AB51" s="352">
        <v>3</v>
      </c>
      <c r="AC51" s="269">
        <v>0</v>
      </c>
      <c r="AD51" s="353">
        <v>2</v>
      </c>
      <c r="AE51" s="10"/>
      <c r="AF51" s="11"/>
      <c r="AG51" s="24">
        <v>45235</v>
      </c>
      <c r="AH51" s="41">
        <v>20</v>
      </c>
      <c r="AI51">
        <f t="shared" si="3"/>
        <v>0</v>
      </c>
      <c r="AJ51">
        <f t="shared" si="4"/>
        <v>6</v>
      </c>
      <c r="AK51">
        <f t="shared" si="7"/>
        <v>-1</v>
      </c>
      <c r="AL51">
        <f t="shared" si="5"/>
        <v>13</v>
      </c>
    </row>
    <row r="52" spans="1:38">
      <c r="A52">
        <f t="shared" si="6"/>
        <v>12</v>
      </c>
      <c r="B52" s="6"/>
      <c r="C52" s="10"/>
      <c r="D52" s="32"/>
      <c r="E52" s="10"/>
      <c r="F52" s="32"/>
      <c r="G52" s="10">
        <v>5</v>
      </c>
      <c r="H52" s="32">
        <v>1</v>
      </c>
      <c r="I52" s="10"/>
      <c r="J52" s="32"/>
      <c r="K52" s="10"/>
      <c r="L52" s="32"/>
      <c r="M52" s="10"/>
      <c r="N52" s="32"/>
      <c r="O52" s="10"/>
      <c r="P52" s="32"/>
      <c r="Q52" s="10"/>
      <c r="R52" s="32"/>
      <c r="S52" s="10">
        <v>5</v>
      </c>
      <c r="T52" s="32">
        <v>1</v>
      </c>
      <c r="U52" s="10"/>
      <c r="V52" s="32"/>
      <c r="W52" s="10"/>
      <c r="X52" s="32"/>
      <c r="Y52" s="10"/>
      <c r="Z52" s="32"/>
      <c r="AA52" s="10"/>
      <c r="AB52" s="244"/>
      <c r="AC52" s="10"/>
      <c r="AD52" s="313"/>
      <c r="AE52" s="10">
        <v>-10</v>
      </c>
      <c r="AF52" s="11">
        <v>4</v>
      </c>
      <c r="AG52" s="24">
        <v>45240</v>
      </c>
      <c r="AH52" s="41">
        <v>25</v>
      </c>
      <c r="AI52">
        <f t="shared" si="3"/>
        <v>0</v>
      </c>
      <c r="AJ52">
        <f t="shared" si="4"/>
        <v>3</v>
      </c>
      <c r="AK52">
        <f t="shared" si="7"/>
        <v>0</v>
      </c>
      <c r="AL52">
        <f t="shared" si="5"/>
        <v>6</v>
      </c>
    </row>
    <row r="53" spans="1:38">
      <c r="A53">
        <f t="shared" si="6"/>
        <v>13</v>
      </c>
      <c r="B53" s="6"/>
      <c r="C53" s="10"/>
      <c r="D53" s="32"/>
      <c r="E53" s="10"/>
      <c r="F53" s="32"/>
      <c r="G53" s="10">
        <v>5</v>
      </c>
      <c r="H53" s="32">
        <v>1</v>
      </c>
      <c r="I53" s="10"/>
      <c r="J53" s="32"/>
      <c r="K53" s="10"/>
      <c r="L53" s="32"/>
      <c r="M53" s="10"/>
      <c r="N53" s="32"/>
      <c r="O53" s="10"/>
      <c r="P53" s="32"/>
      <c r="Q53" s="10"/>
      <c r="R53" s="32"/>
      <c r="S53" s="10">
        <v>5</v>
      </c>
      <c r="T53" s="32">
        <v>1</v>
      </c>
      <c r="U53" s="10"/>
      <c r="V53" s="32"/>
      <c r="W53" s="10"/>
      <c r="X53" s="32"/>
      <c r="Y53" s="10"/>
      <c r="Z53" s="32"/>
      <c r="AA53" s="10"/>
      <c r="AB53" s="244"/>
      <c r="AC53" s="10"/>
      <c r="AD53" s="313"/>
      <c r="AE53" s="10">
        <v>-10</v>
      </c>
      <c r="AF53" s="11">
        <v>4</v>
      </c>
      <c r="AG53" s="24">
        <v>45240</v>
      </c>
      <c r="AH53" s="41">
        <v>25</v>
      </c>
      <c r="AI53">
        <f t="shared" si="3"/>
        <v>0</v>
      </c>
      <c r="AJ53">
        <f t="shared" ref="AJ53:AJ64" si="8">COUNT(C53:AF53)/2</f>
        <v>3</v>
      </c>
      <c r="AK53">
        <f t="shared" si="7"/>
        <v>0</v>
      </c>
      <c r="AL53">
        <f t="shared" si="5"/>
        <v>6</v>
      </c>
    </row>
    <row r="54" spans="1:38">
      <c r="A54">
        <f t="shared" si="6"/>
        <v>14</v>
      </c>
      <c r="B54" s="6"/>
      <c r="C54" s="10">
        <v>5</v>
      </c>
      <c r="D54" s="32">
        <v>1</v>
      </c>
      <c r="E54" s="10"/>
      <c r="F54" s="32"/>
      <c r="G54" s="10">
        <v>5</v>
      </c>
      <c r="H54" s="32">
        <v>1</v>
      </c>
      <c r="I54" s="10"/>
      <c r="J54" s="32"/>
      <c r="K54" s="10"/>
      <c r="L54" s="32"/>
      <c r="M54" s="10"/>
      <c r="N54" s="32"/>
      <c r="O54" s="10"/>
      <c r="P54" s="32"/>
      <c r="Q54" s="10"/>
      <c r="R54" s="32"/>
      <c r="S54" s="10">
        <v>-10</v>
      </c>
      <c r="T54" s="32">
        <v>4</v>
      </c>
      <c r="U54" s="10"/>
      <c r="V54" s="32"/>
      <c r="W54" s="10"/>
      <c r="X54" s="32"/>
      <c r="Y54" s="10"/>
      <c r="Z54" s="32"/>
      <c r="AA54" s="10"/>
      <c r="AB54" s="244"/>
      <c r="AC54" s="10"/>
      <c r="AD54" s="313"/>
      <c r="AE54" s="10"/>
      <c r="AF54" s="11"/>
      <c r="AG54" s="24">
        <v>45267</v>
      </c>
      <c r="AH54" s="41">
        <v>48</v>
      </c>
      <c r="AI54">
        <f t="shared" si="3"/>
        <v>0</v>
      </c>
      <c r="AJ54">
        <f t="shared" si="8"/>
        <v>3</v>
      </c>
      <c r="AK54">
        <f t="shared" si="7"/>
        <v>0</v>
      </c>
      <c r="AL54">
        <f t="shared" si="5"/>
        <v>6</v>
      </c>
    </row>
    <row r="55" spans="1:38">
      <c r="A55">
        <f t="shared" si="6"/>
        <v>15</v>
      </c>
      <c r="B55" s="6"/>
      <c r="C55" s="10">
        <v>5</v>
      </c>
      <c r="D55" s="32">
        <v>2</v>
      </c>
      <c r="E55" s="10"/>
      <c r="F55" s="32"/>
      <c r="G55" s="10">
        <v>5</v>
      </c>
      <c r="H55" s="32">
        <v>2</v>
      </c>
      <c r="I55" s="10"/>
      <c r="J55" s="32"/>
      <c r="K55" s="10"/>
      <c r="L55" s="32"/>
      <c r="M55" s="10"/>
      <c r="N55" s="32"/>
      <c r="O55" s="10"/>
      <c r="P55" s="32"/>
      <c r="Q55" s="10"/>
      <c r="R55" s="32"/>
      <c r="S55" s="10">
        <v>-10</v>
      </c>
      <c r="T55" s="32">
        <v>-3</v>
      </c>
      <c r="U55" s="94"/>
      <c r="V55" s="32"/>
      <c r="W55" s="10"/>
      <c r="X55" s="32"/>
      <c r="Y55" s="10"/>
      <c r="Z55" s="32"/>
      <c r="AA55" s="10"/>
      <c r="AB55" s="244"/>
      <c r="AC55" s="10"/>
      <c r="AD55" s="313"/>
      <c r="AE55" s="10"/>
      <c r="AF55" s="11"/>
      <c r="AG55" s="341">
        <v>45268</v>
      </c>
      <c r="AH55" s="41">
        <v>49</v>
      </c>
      <c r="AI55">
        <f t="shared" si="3"/>
        <v>0</v>
      </c>
      <c r="AJ55">
        <f t="shared" si="8"/>
        <v>3</v>
      </c>
      <c r="AK55">
        <f t="shared" si="7"/>
        <v>5</v>
      </c>
      <c r="AL55">
        <f t="shared" si="5"/>
        <v>1</v>
      </c>
    </row>
    <row r="56" spans="1:38">
      <c r="A56">
        <f t="shared" si="6"/>
        <v>16</v>
      </c>
      <c r="B56" s="6"/>
      <c r="C56" s="10">
        <v>0</v>
      </c>
      <c r="D56" s="32">
        <v>2</v>
      </c>
      <c r="E56" s="10"/>
      <c r="F56" s="32"/>
      <c r="G56" s="10"/>
      <c r="H56" s="32"/>
      <c r="I56" s="10"/>
      <c r="J56" s="32"/>
      <c r="K56" s="10"/>
      <c r="L56" s="32"/>
      <c r="M56" s="10"/>
      <c r="N56" s="32"/>
      <c r="O56" s="10"/>
      <c r="P56" s="32"/>
      <c r="Q56" s="10"/>
      <c r="R56" s="32"/>
      <c r="S56" s="10">
        <v>10</v>
      </c>
      <c r="T56" s="32">
        <v>0</v>
      </c>
      <c r="U56" s="10"/>
      <c r="V56" s="32"/>
      <c r="W56" s="10"/>
      <c r="X56" s="32"/>
      <c r="Y56" s="10"/>
      <c r="Z56" s="32"/>
      <c r="AA56" s="10"/>
      <c r="AB56" s="244"/>
      <c r="AC56" s="10"/>
      <c r="AD56" s="313"/>
      <c r="AE56" s="10">
        <v>-10</v>
      </c>
      <c r="AF56" s="11">
        <v>4</v>
      </c>
      <c r="AG56" s="24">
        <v>45274</v>
      </c>
      <c r="AH56" s="41">
        <v>51</v>
      </c>
      <c r="AI56">
        <f t="shared" si="3"/>
        <v>0</v>
      </c>
      <c r="AJ56">
        <f t="shared" si="8"/>
        <v>3</v>
      </c>
      <c r="AK56">
        <f t="shared" si="7"/>
        <v>0</v>
      </c>
      <c r="AL56">
        <f t="shared" si="5"/>
        <v>6</v>
      </c>
    </row>
    <row r="57" spans="1:38">
      <c r="A57">
        <f t="shared" si="6"/>
        <v>17</v>
      </c>
      <c r="B57" s="6"/>
      <c r="C57" s="10"/>
      <c r="D57" s="32"/>
      <c r="E57" s="10">
        <v>0</v>
      </c>
      <c r="F57" s="32">
        <v>2</v>
      </c>
      <c r="G57" s="10">
        <v>0</v>
      </c>
      <c r="H57" s="32">
        <v>2</v>
      </c>
      <c r="I57" s="10"/>
      <c r="J57" s="32"/>
      <c r="K57" s="10">
        <v>0</v>
      </c>
      <c r="L57" s="32">
        <v>2</v>
      </c>
      <c r="M57" s="10"/>
      <c r="N57" s="32"/>
      <c r="O57" s="10"/>
      <c r="P57" s="32"/>
      <c r="Q57" s="10"/>
      <c r="R57" s="32"/>
      <c r="S57" s="10"/>
      <c r="T57" s="32"/>
      <c r="U57" s="10"/>
      <c r="V57" s="32"/>
      <c r="W57" s="10"/>
      <c r="X57" s="32"/>
      <c r="Y57" s="10"/>
      <c r="Z57" s="32"/>
      <c r="AA57" s="10"/>
      <c r="AB57" s="244"/>
      <c r="AC57" s="10"/>
      <c r="AD57" s="313"/>
      <c r="AE57" s="10"/>
      <c r="AF57" s="11"/>
      <c r="AG57" s="28">
        <v>45275</v>
      </c>
      <c r="AH57" s="41">
        <v>52</v>
      </c>
      <c r="AI57">
        <f t="shared" si="3"/>
        <v>0</v>
      </c>
      <c r="AJ57">
        <f t="shared" si="8"/>
        <v>3</v>
      </c>
      <c r="AK57">
        <f t="shared" si="7"/>
        <v>0</v>
      </c>
      <c r="AL57">
        <f t="shared" si="5"/>
        <v>6</v>
      </c>
    </row>
    <row r="58" spans="1:38">
      <c r="A58">
        <f t="shared" si="6"/>
        <v>18</v>
      </c>
      <c r="B58" s="6"/>
      <c r="C58" s="10"/>
      <c r="D58" s="32"/>
      <c r="E58" s="10"/>
      <c r="F58" s="32"/>
      <c r="G58" s="10">
        <v>10</v>
      </c>
      <c r="H58" s="32">
        <v>1</v>
      </c>
      <c r="I58" s="10"/>
      <c r="J58" s="32"/>
      <c r="K58" s="10"/>
      <c r="L58" s="32"/>
      <c r="M58" s="10"/>
      <c r="N58" s="32"/>
      <c r="O58" s="10"/>
      <c r="P58" s="32"/>
      <c r="Q58" s="10"/>
      <c r="R58" s="32"/>
      <c r="S58" s="10">
        <v>-10</v>
      </c>
      <c r="T58" s="32">
        <v>3</v>
      </c>
      <c r="U58" s="10"/>
      <c r="V58" s="32"/>
      <c r="W58" s="10"/>
      <c r="X58" s="32"/>
      <c r="Y58" s="10"/>
      <c r="Z58" s="32"/>
      <c r="AA58" s="10"/>
      <c r="AB58" s="244"/>
      <c r="AC58" s="10"/>
      <c r="AD58" s="313"/>
      <c r="AE58" s="10">
        <v>0</v>
      </c>
      <c r="AF58" s="11">
        <v>2</v>
      </c>
      <c r="AG58" s="28">
        <v>45289</v>
      </c>
      <c r="AH58" s="41">
        <v>59</v>
      </c>
      <c r="AI58">
        <f t="shared" si="3"/>
        <v>0</v>
      </c>
      <c r="AJ58">
        <f t="shared" si="8"/>
        <v>3</v>
      </c>
      <c r="AK58">
        <f t="shared" si="7"/>
        <v>0</v>
      </c>
      <c r="AL58">
        <f t="shared" si="5"/>
        <v>6</v>
      </c>
    </row>
    <row r="59" spans="1:38">
      <c r="A59">
        <f t="shared" si="6"/>
        <v>19</v>
      </c>
      <c r="B59" s="6"/>
      <c r="C59" s="10"/>
      <c r="D59" s="32"/>
      <c r="E59" s="10">
        <v>0</v>
      </c>
      <c r="F59" s="32">
        <v>2</v>
      </c>
      <c r="G59" s="10">
        <v>0</v>
      </c>
      <c r="H59" s="32">
        <v>2</v>
      </c>
      <c r="I59" s="10"/>
      <c r="J59" s="32"/>
      <c r="K59" s="10">
        <v>0</v>
      </c>
      <c r="L59" s="32">
        <v>2</v>
      </c>
      <c r="M59" s="10"/>
      <c r="N59" s="32"/>
      <c r="O59" s="10"/>
      <c r="P59" s="32"/>
      <c r="Q59" s="10"/>
      <c r="R59" s="32"/>
      <c r="S59" s="10"/>
      <c r="T59" s="32"/>
      <c r="U59" s="10"/>
      <c r="V59" s="32"/>
      <c r="W59" s="10"/>
      <c r="X59" s="32"/>
      <c r="Y59" s="10"/>
      <c r="Z59" s="32"/>
      <c r="AA59" s="10"/>
      <c r="AB59" s="244"/>
      <c r="AC59" s="10"/>
      <c r="AD59" s="313"/>
      <c r="AE59" s="10"/>
      <c r="AF59" s="11"/>
      <c r="AG59" s="28">
        <v>45295</v>
      </c>
      <c r="AH59" s="41">
        <v>62</v>
      </c>
      <c r="AI59">
        <f t="shared" si="3"/>
        <v>0</v>
      </c>
      <c r="AJ59">
        <f t="shared" si="8"/>
        <v>3</v>
      </c>
      <c r="AK59">
        <f t="shared" si="7"/>
        <v>0</v>
      </c>
      <c r="AL59">
        <f t="shared" si="5"/>
        <v>6</v>
      </c>
    </row>
    <row r="60" spans="1:38">
      <c r="A60">
        <f t="shared" si="6"/>
        <v>20</v>
      </c>
      <c r="B60" s="6"/>
      <c r="C60" s="10">
        <v>5</v>
      </c>
      <c r="D60" s="32">
        <v>0</v>
      </c>
      <c r="E60" s="10"/>
      <c r="F60" s="32"/>
      <c r="G60" s="10">
        <v>5</v>
      </c>
      <c r="H60" s="32">
        <v>0</v>
      </c>
      <c r="I60" s="10"/>
      <c r="J60" s="32"/>
      <c r="K60" s="10"/>
      <c r="L60" s="32"/>
      <c r="M60" s="10"/>
      <c r="N60" s="32"/>
      <c r="O60" s="10"/>
      <c r="P60" s="32"/>
      <c r="Q60" s="10"/>
      <c r="R60" s="32"/>
      <c r="S60" s="10"/>
      <c r="T60" s="32"/>
      <c r="U60" s="10"/>
      <c r="V60" s="32"/>
      <c r="W60" s="10"/>
      <c r="X60" s="32"/>
      <c r="Y60" s="10">
        <v>-10</v>
      </c>
      <c r="Z60" s="32">
        <v>3</v>
      </c>
      <c r="AA60" s="10"/>
      <c r="AB60" s="244"/>
      <c r="AC60" s="10"/>
      <c r="AD60" s="313"/>
      <c r="AE60" s="10"/>
      <c r="AF60" s="11"/>
      <c r="AG60" s="24">
        <v>45378</v>
      </c>
      <c r="AH60" s="41">
        <v>106</v>
      </c>
      <c r="AI60">
        <f t="shared" si="3"/>
        <v>0</v>
      </c>
      <c r="AJ60">
        <f t="shared" si="8"/>
        <v>3</v>
      </c>
      <c r="AK60">
        <f t="shared" si="7"/>
        <v>3</v>
      </c>
      <c r="AL60">
        <f t="shared" si="5"/>
        <v>3</v>
      </c>
    </row>
    <row r="61" spans="1:38">
      <c r="A61">
        <f t="shared" si="6"/>
        <v>21</v>
      </c>
      <c r="B61" s="6"/>
      <c r="C61" s="10"/>
      <c r="D61" s="32"/>
      <c r="E61" s="10">
        <v>10</v>
      </c>
      <c r="F61" s="32">
        <v>1</v>
      </c>
      <c r="G61" s="10"/>
      <c r="H61" s="32"/>
      <c r="I61" s="10"/>
      <c r="J61" s="32"/>
      <c r="K61" s="10">
        <v>-10</v>
      </c>
      <c r="L61" s="32">
        <v>3</v>
      </c>
      <c r="M61" s="10"/>
      <c r="N61" s="32"/>
      <c r="O61" s="10"/>
      <c r="P61" s="32"/>
      <c r="Q61" s="10"/>
      <c r="R61" s="32"/>
      <c r="S61" s="10"/>
      <c r="T61" s="32"/>
      <c r="U61" s="10"/>
      <c r="V61" s="32"/>
      <c r="W61" s="10"/>
      <c r="X61" s="32"/>
      <c r="Y61" s="10"/>
      <c r="Z61" s="32"/>
      <c r="AA61" s="10">
        <v>0</v>
      </c>
      <c r="AB61" s="244">
        <v>2</v>
      </c>
      <c r="AC61" s="10"/>
      <c r="AD61" s="313"/>
      <c r="AE61" s="10"/>
      <c r="AF61" s="11"/>
      <c r="AG61" s="24">
        <v>45388</v>
      </c>
      <c r="AH61" s="41">
        <v>111</v>
      </c>
      <c r="AI61">
        <f t="shared" si="3"/>
        <v>0</v>
      </c>
      <c r="AJ61">
        <f t="shared" si="8"/>
        <v>3</v>
      </c>
      <c r="AK61">
        <f t="shared" si="7"/>
        <v>0</v>
      </c>
      <c r="AL61">
        <f t="shared" si="5"/>
        <v>6</v>
      </c>
    </row>
    <row r="62" spans="1:38">
      <c r="A62">
        <f t="shared" si="6"/>
        <v>22</v>
      </c>
      <c r="B62" s="6"/>
      <c r="C62" s="12"/>
      <c r="D62" s="36"/>
      <c r="E62" s="12">
        <v>10</v>
      </c>
      <c r="F62" s="36">
        <v>1</v>
      </c>
      <c r="G62" s="12"/>
      <c r="H62" s="36"/>
      <c r="I62" s="10"/>
      <c r="J62" s="32"/>
      <c r="K62" s="12">
        <v>-10</v>
      </c>
      <c r="L62" s="36">
        <v>3</v>
      </c>
      <c r="M62" s="12"/>
      <c r="N62" s="36"/>
      <c r="O62" s="12"/>
      <c r="P62" s="36"/>
      <c r="Q62" s="12"/>
      <c r="R62" s="36"/>
      <c r="S62" s="12"/>
      <c r="T62" s="36"/>
      <c r="U62" s="12"/>
      <c r="V62" s="36"/>
      <c r="W62" s="12"/>
      <c r="X62" s="36"/>
      <c r="Y62" s="12"/>
      <c r="Z62" s="36"/>
      <c r="AA62" s="12">
        <v>0</v>
      </c>
      <c r="AB62" s="245">
        <v>2</v>
      </c>
      <c r="AC62" s="12"/>
      <c r="AD62" s="314"/>
      <c r="AE62" s="12"/>
      <c r="AF62" s="13"/>
      <c r="AG62" s="24">
        <v>45388</v>
      </c>
      <c r="AH62" s="41">
        <v>111</v>
      </c>
      <c r="AI62">
        <f t="shared" si="3"/>
        <v>0</v>
      </c>
      <c r="AJ62">
        <f t="shared" si="8"/>
        <v>3</v>
      </c>
      <c r="AK62">
        <f t="shared" si="7"/>
        <v>0</v>
      </c>
      <c r="AL62">
        <f t="shared" si="5"/>
        <v>6</v>
      </c>
    </row>
    <row r="63" spans="1:38">
      <c r="A63">
        <f t="shared" si="6"/>
        <v>23</v>
      </c>
      <c r="B63" s="6"/>
      <c r="C63" s="10">
        <v>0</v>
      </c>
      <c r="D63" s="32">
        <v>2</v>
      </c>
      <c r="E63" s="10"/>
      <c r="F63" s="32"/>
      <c r="G63" s="10">
        <v>-10</v>
      </c>
      <c r="H63" s="32">
        <v>3</v>
      </c>
      <c r="I63" s="10"/>
      <c r="J63" s="32"/>
      <c r="K63" s="10"/>
      <c r="L63" s="32"/>
      <c r="M63" s="10"/>
      <c r="N63" s="32"/>
      <c r="O63" s="10"/>
      <c r="P63" s="32"/>
      <c r="Q63" s="10"/>
      <c r="R63" s="32"/>
      <c r="S63" s="10"/>
      <c r="T63" s="32"/>
      <c r="U63" s="10"/>
      <c r="V63" s="32"/>
      <c r="W63" s="10"/>
      <c r="X63" s="32"/>
      <c r="Y63" s="10"/>
      <c r="Z63" s="32"/>
      <c r="AA63" s="10"/>
      <c r="AB63" s="244"/>
      <c r="AC63" s="10"/>
      <c r="AD63" s="313"/>
      <c r="AE63" s="10">
        <v>10</v>
      </c>
      <c r="AF63" s="11">
        <v>1</v>
      </c>
      <c r="AG63" s="24">
        <v>45450</v>
      </c>
      <c r="AH63" s="69">
        <v>145</v>
      </c>
      <c r="AI63">
        <f t="shared" si="3"/>
        <v>0</v>
      </c>
      <c r="AJ63">
        <f t="shared" si="8"/>
        <v>3</v>
      </c>
      <c r="AK63">
        <f t="shared" si="7"/>
        <v>0</v>
      </c>
      <c r="AL63">
        <f t="shared" si="5"/>
        <v>6</v>
      </c>
    </row>
    <row r="64" spans="1:38">
      <c r="A64">
        <f t="shared" si="6"/>
        <v>24</v>
      </c>
      <c r="B64" s="6"/>
      <c r="C64" s="10"/>
      <c r="D64" s="32"/>
      <c r="E64" s="10">
        <v>0</v>
      </c>
      <c r="F64" s="32">
        <v>4</v>
      </c>
      <c r="G64" s="10"/>
      <c r="H64" s="32"/>
      <c r="I64" s="10"/>
      <c r="J64" s="32"/>
      <c r="K64" s="10">
        <v>-10</v>
      </c>
      <c r="L64" s="32">
        <v>5</v>
      </c>
      <c r="M64" s="10"/>
      <c r="N64" s="32"/>
      <c r="O64" s="10"/>
      <c r="P64" s="32"/>
      <c r="Q64" s="10"/>
      <c r="R64" s="32"/>
      <c r="S64" s="10"/>
      <c r="T64" s="32"/>
      <c r="U64" s="10"/>
      <c r="V64" s="32"/>
      <c r="W64" s="10"/>
      <c r="X64" s="32"/>
      <c r="Y64" s="10"/>
      <c r="Z64" s="32"/>
      <c r="AA64" s="10">
        <v>10</v>
      </c>
      <c r="AB64" s="244">
        <v>2</v>
      </c>
      <c r="AC64" s="10"/>
      <c r="AD64" s="313"/>
      <c r="AE64" s="10"/>
      <c r="AF64" s="11"/>
      <c r="AG64" s="24">
        <v>45463</v>
      </c>
      <c r="AH64" s="41">
        <v>152</v>
      </c>
      <c r="AI64">
        <f t="shared" si="3"/>
        <v>0</v>
      </c>
      <c r="AJ64">
        <f t="shared" si="8"/>
        <v>3</v>
      </c>
      <c r="AK64">
        <f t="shared" si="7"/>
        <v>-5</v>
      </c>
      <c r="AL64">
        <f t="shared" si="5"/>
        <v>11</v>
      </c>
    </row>
    <row r="65" spans="1:38">
      <c r="A65">
        <f t="shared" si="6"/>
        <v>25</v>
      </c>
      <c r="B65" s="6"/>
      <c r="C65" s="10"/>
      <c r="D65" s="32"/>
      <c r="E65" s="10">
        <v>0</v>
      </c>
      <c r="F65" s="32">
        <v>3</v>
      </c>
      <c r="G65" s="10"/>
      <c r="H65" s="32"/>
      <c r="I65" s="10"/>
      <c r="J65" s="32"/>
      <c r="K65" s="10">
        <v>10</v>
      </c>
      <c r="L65" s="32">
        <v>1</v>
      </c>
      <c r="M65" s="10"/>
      <c r="N65" s="32"/>
      <c r="O65" s="10"/>
      <c r="P65" s="32"/>
      <c r="Q65" s="10"/>
      <c r="R65" s="32"/>
      <c r="S65" s="10"/>
      <c r="T65" s="32"/>
      <c r="U65" s="10"/>
      <c r="V65" s="32"/>
      <c r="W65" s="10"/>
      <c r="X65" s="32"/>
      <c r="Y65" s="10"/>
      <c r="Z65" s="32"/>
      <c r="AA65" s="10">
        <v>-10</v>
      </c>
      <c r="AB65" s="244">
        <v>5</v>
      </c>
      <c r="AC65" s="10"/>
      <c r="AD65" s="313"/>
      <c r="AE65" s="10"/>
      <c r="AF65" s="11"/>
      <c r="AG65" s="24">
        <v>45464</v>
      </c>
      <c r="AH65" s="41">
        <v>153</v>
      </c>
      <c r="AI65">
        <f t="shared" si="3"/>
        <v>0</v>
      </c>
      <c r="AJ65">
        <f>COUNT(C65:AF65)/2</f>
        <v>3</v>
      </c>
      <c r="AK65">
        <f t="shared" si="7"/>
        <v>-3</v>
      </c>
      <c r="AL65">
        <f t="shared" si="5"/>
        <v>9</v>
      </c>
    </row>
    <row r="66" spans="1:38">
      <c r="A66">
        <f t="shared" si="6"/>
        <v>26</v>
      </c>
      <c r="B66" s="6"/>
      <c r="C66" s="10">
        <v>0</v>
      </c>
      <c r="D66" s="32">
        <v>2</v>
      </c>
      <c r="E66" s="10"/>
      <c r="F66" s="32"/>
      <c r="G66" s="10"/>
      <c r="H66" s="32"/>
      <c r="I66" s="10"/>
      <c r="J66" s="32"/>
      <c r="K66" s="10"/>
      <c r="L66" s="32"/>
      <c r="M66" s="10"/>
      <c r="N66" s="32"/>
      <c r="O66" s="10"/>
      <c r="P66" s="32"/>
      <c r="Q66" s="10"/>
      <c r="R66" s="32"/>
      <c r="S66" s="10">
        <v>10</v>
      </c>
      <c r="T66" s="32">
        <v>1</v>
      </c>
      <c r="U66" s="10"/>
      <c r="V66" s="32"/>
      <c r="W66" s="10"/>
      <c r="X66" s="32"/>
      <c r="Y66" s="10"/>
      <c r="Z66" s="32"/>
      <c r="AA66" s="10"/>
      <c r="AB66" s="244"/>
      <c r="AC66" s="10"/>
      <c r="AD66" s="313"/>
      <c r="AE66" s="10">
        <v>-10</v>
      </c>
      <c r="AF66" s="11">
        <v>3</v>
      </c>
      <c r="AG66" s="24">
        <v>45477</v>
      </c>
      <c r="AH66" s="330">
        <v>156</v>
      </c>
      <c r="AI66">
        <f t="shared" si="3"/>
        <v>0</v>
      </c>
      <c r="AJ66">
        <f t="shared" ref="AJ66:AJ81" si="9">COUNT(C66:AF66)/2</f>
        <v>3</v>
      </c>
      <c r="AK66">
        <f t="shared" ref="AK66:AK81" si="10">+AJ66*2-AL66</f>
        <v>0</v>
      </c>
      <c r="AL66">
        <f t="shared" si="5"/>
        <v>6</v>
      </c>
    </row>
    <row r="67" spans="1:38">
      <c r="A67">
        <f t="shared" si="6"/>
        <v>27</v>
      </c>
      <c r="B67" s="6"/>
      <c r="C67" s="10"/>
      <c r="D67" s="32"/>
      <c r="E67" s="10"/>
      <c r="F67" s="32"/>
      <c r="G67" s="10">
        <v>0</v>
      </c>
      <c r="H67" s="32">
        <v>1</v>
      </c>
      <c r="I67" s="10"/>
      <c r="J67" s="32"/>
      <c r="K67" s="10"/>
      <c r="L67" s="32"/>
      <c r="M67" s="10"/>
      <c r="N67" s="32"/>
      <c r="O67" s="10"/>
      <c r="P67" s="32"/>
      <c r="Q67" s="10"/>
      <c r="R67" s="32"/>
      <c r="S67" s="10">
        <v>10</v>
      </c>
      <c r="T67" s="32">
        <v>0</v>
      </c>
      <c r="U67" s="10"/>
      <c r="V67" s="32"/>
      <c r="W67" s="10"/>
      <c r="X67" s="32"/>
      <c r="Y67" s="10"/>
      <c r="Z67" s="32"/>
      <c r="AA67" s="10"/>
      <c r="AB67" s="244"/>
      <c r="AC67" s="10"/>
      <c r="AD67" s="313"/>
      <c r="AE67" s="10">
        <v>-10</v>
      </c>
      <c r="AF67" s="11">
        <v>3</v>
      </c>
      <c r="AG67" s="24">
        <v>45492</v>
      </c>
      <c r="AH67" s="41">
        <v>162</v>
      </c>
      <c r="AI67">
        <f t="shared" si="3"/>
        <v>0</v>
      </c>
      <c r="AJ67">
        <f t="shared" si="9"/>
        <v>3</v>
      </c>
      <c r="AK67">
        <f t="shared" si="10"/>
        <v>2</v>
      </c>
      <c r="AL67">
        <f t="shared" si="5"/>
        <v>4</v>
      </c>
    </row>
    <row r="68" spans="1:38">
      <c r="A68">
        <f t="shared" si="6"/>
        <v>28</v>
      </c>
      <c r="B68" s="6"/>
      <c r="C68" s="10"/>
      <c r="D68" s="32"/>
      <c r="E68" s="10">
        <v>-10</v>
      </c>
      <c r="F68" s="32">
        <v>3</v>
      </c>
      <c r="G68" s="10">
        <v>0</v>
      </c>
      <c r="H68" s="32">
        <v>2</v>
      </c>
      <c r="I68" s="10"/>
      <c r="J68" s="32"/>
      <c r="K68" s="10">
        <v>10</v>
      </c>
      <c r="L68" s="32">
        <v>0</v>
      </c>
      <c r="M68" s="10"/>
      <c r="N68" s="32"/>
      <c r="O68" s="10"/>
      <c r="P68" s="32"/>
      <c r="Q68" s="10"/>
      <c r="R68" s="32"/>
      <c r="S68" s="10"/>
      <c r="T68" s="32"/>
      <c r="U68" s="10"/>
      <c r="V68" s="32"/>
      <c r="W68" s="10"/>
      <c r="X68" s="32"/>
      <c r="Y68" s="10"/>
      <c r="Z68" s="32"/>
      <c r="AA68" s="10"/>
      <c r="AB68" s="244"/>
      <c r="AC68" s="10"/>
      <c r="AD68" s="313"/>
      <c r="AE68" s="10"/>
      <c r="AF68" s="11"/>
      <c r="AG68" s="28">
        <v>45505</v>
      </c>
      <c r="AH68" s="41">
        <v>164</v>
      </c>
      <c r="AI68">
        <f t="shared" si="3"/>
        <v>0</v>
      </c>
      <c r="AJ68">
        <f t="shared" si="9"/>
        <v>3</v>
      </c>
      <c r="AK68">
        <f t="shared" si="10"/>
        <v>1</v>
      </c>
      <c r="AL68">
        <f t="shared" si="5"/>
        <v>5</v>
      </c>
    </row>
    <row r="69" spans="1:38">
      <c r="A69">
        <f t="shared" si="6"/>
        <v>29</v>
      </c>
      <c r="B69" s="6"/>
      <c r="C69" s="10"/>
      <c r="D69" s="32"/>
      <c r="E69" s="10">
        <v>-10</v>
      </c>
      <c r="F69" s="32">
        <v>2</v>
      </c>
      <c r="G69" s="10">
        <v>10</v>
      </c>
      <c r="H69" s="32">
        <v>0</v>
      </c>
      <c r="I69" s="10"/>
      <c r="J69" s="32"/>
      <c r="K69" s="10">
        <v>0</v>
      </c>
      <c r="L69" s="32">
        <v>2</v>
      </c>
      <c r="M69" s="10"/>
      <c r="N69" s="32"/>
      <c r="O69" s="10"/>
      <c r="P69" s="32"/>
      <c r="Q69" s="10"/>
      <c r="R69" s="32"/>
      <c r="S69" s="10"/>
      <c r="T69" s="32"/>
      <c r="U69" s="10"/>
      <c r="V69" s="32"/>
      <c r="W69" s="10"/>
      <c r="X69" s="32"/>
      <c r="Y69" s="10"/>
      <c r="Z69" s="32"/>
      <c r="AA69" s="10"/>
      <c r="AB69" s="244"/>
      <c r="AC69" s="10"/>
      <c r="AD69" s="313"/>
      <c r="AE69" s="10"/>
      <c r="AF69" s="11"/>
      <c r="AG69" s="24">
        <v>45539</v>
      </c>
      <c r="AH69" s="41">
        <v>171</v>
      </c>
      <c r="AI69">
        <f t="shared" si="3"/>
        <v>0</v>
      </c>
      <c r="AJ69">
        <f t="shared" si="9"/>
        <v>3</v>
      </c>
      <c r="AK69">
        <f t="shared" si="10"/>
        <v>2</v>
      </c>
      <c r="AL69">
        <f t="shared" si="5"/>
        <v>4</v>
      </c>
    </row>
    <row r="70" spans="1:38">
      <c r="A70">
        <f t="shared" si="6"/>
        <v>30</v>
      </c>
      <c r="B70" s="6"/>
      <c r="C70" s="10"/>
      <c r="D70" s="32"/>
      <c r="E70" s="10">
        <v>10</v>
      </c>
      <c r="F70" s="32">
        <v>1</v>
      </c>
      <c r="G70" s="10"/>
      <c r="H70" s="32"/>
      <c r="I70" s="10"/>
      <c r="J70" s="32"/>
      <c r="K70" s="10"/>
      <c r="L70" s="32"/>
      <c r="M70" s="10">
        <v>-10</v>
      </c>
      <c r="N70" s="32">
        <v>3</v>
      </c>
      <c r="O70" s="10"/>
      <c r="P70" s="32"/>
      <c r="Q70" s="10"/>
      <c r="R70" s="32"/>
      <c r="S70" s="10"/>
      <c r="T70" s="32"/>
      <c r="U70" s="10"/>
      <c r="V70" s="32"/>
      <c r="W70" s="10"/>
      <c r="X70" s="32"/>
      <c r="Y70" s="10"/>
      <c r="Z70" s="32"/>
      <c r="AA70" s="10">
        <v>0</v>
      </c>
      <c r="AB70" s="244">
        <v>2</v>
      </c>
      <c r="AC70" s="10"/>
      <c r="AD70" s="313"/>
      <c r="AE70" s="10"/>
      <c r="AF70" s="11"/>
      <c r="AG70" s="24">
        <v>45542</v>
      </c>
      <c r="AH70" s="69">
        <v>173</v>
      </c>
      <c r="AI70">
        <f t="shared" si="3"/>
        <v>0</v>
      </c>
      <c r="AJ70">
        <f t="shared" si="9"/>
        <v>3</v>
      </c>
      <c r="AK70">
        <f t="shared" si="10"/>
        <v>0</v>
      </c>
      <c r="AL70">
        <f t="shared" si="5"/>
        <v>6</v>
      </c>
    </row>
    <row r="71" spans="1:38">
      <c r="A71">
        <f t="shared" si="6"/>
        <v>31</v>
      </c>
      <c r="B71" s="6"/>
      <c r="C71" s="10"/>
      <c r="D71" s="32"/>
      <c r="E71" s="10"/>
      <c r="F71" s="32"/>
      <c r="G71" s="10">
        <v>0</v>
      </c>
      <c r="H71" s="32">
        <v>2</v>
      </c>
      <c r="I71" s="10"/>
      <c r="J71" s="32"/>
      <c r="K71" s="10"/>
      <c r="L71" s="32"/>
      <c r="M71" s="10"/>
      <c r="N71" s="32"/>
      <c r="O71" s="10"/>
      <c r="P71" s="32"/>
      <c r="Q71" s="10"/>
      <c r="R71" s="32"/>
      <c r="S71" s="10">
        <v>0</v>
      </c>
      <c r="T71" s="32">
        <v>2</v>
      </c>
      <c r="U71" s="10"/>
      <c r="V71" s="32"/>
      <c r="W71" s="10"/>
      <c r="X71" s="32"/>
      <c r="Y71" s="10"/>
      <c r="Z71" s="32"/>
      <c r="AA71" s="10"/>
      <c r="AB71" s="244"/>
      <c r="AC71" s="10"/>
      <c r="AD71" s="313"/>
      <c r="AE71" s="10">
        <v>0</v>
      </c>
      <c r="AF71" s="11">
        <v>2</v>
      </c>
      <c r="AG71" s="24">
        <v>45548</v>
      </c>
      <c r="AH71" s="69">
        <v>176</v>
      </c>
      <c r="AI71">
        <f t="shared" si="3"/>
        <v>0</v>
      </c>
      <c r="AJ71">
        <f t="shared" si="9"/>
        <v>3</v>
      </c>
      <c r="AK71">
        <f t="shared" si="10"/>
        <v>0</v>
      </c>
      <c r="AL71">
        <f t="shared" si="5"/>
        <v>6</v>
      </c>
    </row>
    <row r="72" spans="1:38">
      <c r="A72">
        <f t="shared" si="6"/>
        <v>32</v>
      </c>
      <c r="B72" s="6"/>
      <c r="C72" s="10"/>
      <c r="D72" s="32"/>
      <c r="E72" s="10"/>
      <c r="F72" s="32"/>
      <c r="G72" s="10">
        <v>5</v>
      </c>
      <c r="H72" s="32">
        <v>1</v>
      </c>
      <c r="I72" s="10"/>
      <c r="J72" s="32"/>
      <c r="K72" s="10"/>
      <c r="L72" s="32"/>
      <c r="M72" s="10"/>
      <c r="N72" s="32"/>
      <c r="O72" s="10"/>
      <c r="P72" s="32"/>
      <c r="Q72" s="10"/>
      <c r="R72" s="32"/>
      <c r="S72" s="10">
        <v>5</v>
      </c>
      <c r="T72" s="32">
        <v>1</v>
      </c>
      <c r="U72" s="10"/>
      <c r="V72" s="32"/>
      <c r="W72" s="10"/>
      <c r="X72" s="32"/>
      <c r="Y72" s="10"/>
      <c r="Z72" s="32"/>
      <c r="AA72" s="10"/>
      <c r="AB72" s="244"/>
      <c r="AC72" s="10"/>
      <c r="AD72" s="313"/>
      <c r="AE72" s="10">
        <v>-10</v>
      </c>
      <c r="AF72" s="11">
        <v>4</v>
      </c>
      <c r="AG72" s="24">
        <v>45548</v>
      </c>
      <c r="AH72" s="69">
        <v>176</v>
      </c>
      <c r="AI72">
        <f t="shared" si="3"/>
        <v>0</v>
      </c>
      <c r="AJ72">
        <f t="shared" si="9"/>
        <v>3</v>
      </c>
      <c r="AK72">
        <f t="shared" si="10"/>
        <v>0</v>
      </c>
      <c r="AL72">
        <f t="shared" si="5"/>
        <v>6</v>
      </c>
    </row>
    <row r="73" spans="1:38">
      <c r="A73">
        <f t="shared" si="6"/>
        <v>33</v>
      </c>
      <c r="B73" s="6"/>
      <c r="C73" s="10"/>
      <c r="D73" s="32"/>
      <c r="E73" s="10">
        <v>10</v>
      </c>
      <c r="F73" s="32">
        <v>1</v>
      </c>
      <c r="G73" s="54">
        <v>-10</v>
      </c>
      <c r="H73" s="32">
        <v>3</v>
      </c>
      <c r="I73" s="10"/>
      <c r="J73" s="32"/>
      <c r="K73" s="10">
        <v>0</v>
      </c>
      <c r="L73" s="32">
        <v>2</v>
      </c>
      <c r="M73" s="10"/>
      <c r="N73" s="32"/>
      <c r="O73" s="94"/>
      <c r="P73" s="32"/>
      <c r="Q73" s="10"/>
      <c r="R73" s="32"/>
      <c r="S73" s="10"/>
      <c r="T73" s="32"/>
      <c r="U73" s="94"/>
      <c r="V73" s="32"/>
      <c r="W73" s="10"/>
      <c r="X73" s="32"/>
      <c r="Y73" s="10"/>
      <c r="Z73" s="32"/>
      <c r="AA73" s="10"/>
      <c r="AB73" s="244"/>
      <c r="AC73" s="10"/>
      <c r="AD73" s="313"/>
      <c r="AE73" s="10"/>
      <c r="AF73" s="11"/>
      <c r="AG73" s="28">
        <v>45551</v>
      </c>
      <c r="AH73" s="41">
        <v>177</v>
      </c>
      <c r="AI73">
        <f t="shared" ref="AI73:AI97" si="11">+AE73+Y73+W73+U73+S73+Q73+O73+M73+K73+I73+G73+E73+C73+AA73+AC73</f>
        <v>0</v>
      </c>
      <c r="AJ73">
        <f t="shared" si="9"/>
        <v>3</v>
      </c>
      <c r="AK73">
        <f t="shared" si="10"/>
        <v>0</v>
      </c>
      <c r="AL73">
        <f t="shared" ref="AL73:AL97" si="12">+AF73+Z73+X73+V73+T73+R73+P73+N73+L73+J73+H73+F73+D73+AB73+AD73</f>
        <v>6</v>
      </c>
    </row>
    <row r="74" spans="1:38">
      <c r="A74">
        <f t="shared" ref="A74:A105" si="13">+A73+1</f>
        <v>34</v>
      </c>
      <c r="B74" s="6"/>
      <c r="C74" s="10">
        <v>0</v>
      </c>
      <c r="D74" s="32">
        <v>2</v>
      </c>
      <c r="E74" s="10"/>
      <c r="F74" s="32"/>
      <c r="G74" s="94">
        <v>0</v>
      </c>
      <c r="H74" s="32">
        <v>2</v>
      </c>
      <c r="I74" s="10"/>
      <c r="J74" s="32"/>
      <c r="K74" s="10"/>
      <c r="L74" s="32"/>
      <c r="M74" s="10"/>
      <c r="N74" s="32"/>
      <c r="O74" s="94"/>
      <c r="P74" s="32"/>
      <c r="Q74" s="10"/>
      <c r="R74" s="32"/>
      <c r="S74" s="10">
        <v>0</v>
      </c>
      <c r="T74" s="32">
        <v>2</v>
      </c>
      <c r="U74" s="94"/>
      <c r="V74" s="32"/>
      <c r="W74" s="10"/>
      <c r="X74" s="32"/>
      <c r="Y74" s="10"/>
      <c r="Z74" s="32"/>
      <c r="AA74" s="10"/>
      <c r="AB74" s="244"/>
      <c r="AC74" s="10"/>
      <c r="AD74" s="313"/>
      <c r="AE74" s="10"/>
      <c r="AF74" s="11"/>
      <c r="AG74" s="28">
        <v>45561</v>
      </c>
      <c r="AH74" s="41">
        <v>181</v>
      </c>
      <c r="AI74">
        <f t="shared" si="11"/>
        <v>0</v>
      </c>
      <c r="AJ74">
        <f t="shared" si="9"/>
        <v>3</v>
      </c>
      <c r="AK74">
        <f t="shared" si="10"/>
        <v>0</v>
      </c>
      <c r="AL74">
        <f t="shared" si="12"/>
        <v>6</v>
      </c>
    </row>
    <row r="75" spans="1:38">
      <c r="A75">
        <f t="shared" si="13"/>
        <v>35</v>
      </c>
      <c r="B75" s="6"/>
      <c r="C75" s="10"/>
      <c r="D75" s="32"/>
      <c r="E75" s="10"/>
      <c r="F75" s="32"/>
      <c r="G75" s="10"/>
      <c r="H75" s="32"/>
      <c r="I75" s="10"/>
      <c r="J75" s="32"/>
      <c r="K75" s="10"/>
      <c r="L75" s="32"/>
      <c r="M75" s="10"/>
      <c r="N75" s="32"/>
      <c r="O75" s="10"/>
      <c r="P75" s="32"/>
      <c r="Q75" s="10"/>
      <c r="R75" s="32"/>
      <c r="S75" s="10"/>
      <c r="T75" s="32"/>
      <c r="U75" s="94"/>
      <c r="V75" s="32"/>
      <c r="W75" s="10"/>
      <c r="X75" s="32"/>
      <c r="Y75" s="10"/>
      <c r="Z75" s="32"/>
      <c r="AA75" s="10"/>
      <c r="AB75" s="244"/>
      <c r="AC75" s="10"/>
      <c r="AD75" s="313"/>
      <c r="AE75" s="10"/>
      <c r="AF75" s="11"/>
      <c r="AG75" s="28"/>
      <c r="AH75" s="69"/>
      <c r="AI75">
        <f t="shared" si="11"/>
        <v>0</v>
      </c>
      <c r="AJ75">
        <f t="shared" si="9"/>
        <v>0</v>
      </c>
      <c r="AK75">
        <f t="shared" si="10"/>
        <v>0</v>
      </c>
      <c r="AL75">
        <f t="shared" si="12"/>
        <v>0</v>
      </c>
    </row>
    <row r="76" spans="1:38">
      <c r="A76">
        <f t="shared" si="13"/>
        <v>36</v>
      </c>
      <c r="B76" s="6"/>
      <c r="C76" s="10"/>
      <c r="D76" s="32"/>
      <c r="E76" s="10"/>
      <c r="F76" s="32"/>
      <c r="G76" s="10"/>
      <c r="H76" s="32"/>
      <c r="I76" s="10"/>
      <c r="J76" s="32"/>
      <c r="K76" s="10"/>
      <c r="L76" s="32"/>
      <c r="M76" s="10"/>
      <c r="N76" s="32"/>
      <c r="O76" s="10"/>
      <c r="P76" s="32"/>
      <c r="Q76" s="10"/>
      <c r="R76" s="32"/>
      <c r="S76" s="10"/>
      <c r="T76" s="32"/>
      <c r="U76" s="10"/>
      <c r="V76" s="32"/>
      <c r="W76" s="10"/>
      <c r="X76" s="32"/>
      <c r="Y76" s="10"/>
      <c r="Z76" s="32"/>
      <c r="AA76" s="10"/>
      <c r="AB76" s="244"/>
      <c r="AC76" s="10"/>
      <c r="AD76" s="313"/>
      <c r="AE76" s="10"/>
      <c r="AF76" s="11"/>
      <c r="AH76" s="41"/>
      <c r="AI76">
        <f t="shared" si="11"/>
        <v>0</v>
      </c>
      <c r="AJ76">
        <f t="shared" si="9"/>
        <v>0</v>
      </c>
      <c r="AK76">
        <f t="shared" si="10"/>
        <v>0</v>
      </c>
      <c r="AL76">
        <f t="shared" si="12"/>
        <v>0</v>
      </c>
    </row>
    <row r="77" spans="1:38">
      <c r="A77">
        <f t="shared" si="13"/>
        <v>37</v>
      </c>
      <c r="B77" s="6"/>
      <c r="C77" s="10"/>
      <c r="D77" s="32"/>
      <c r="E77" s="10"/>
      <c r="F77" s="32"/>
      <c r="G77" s="10"/>
      <c r="H77" s="32"/>
      <c r="I77" s="10"/>
      <c r="J77" s="32"/>
      <c r="K77" s="10"/>
      <c r="L77" s="32"/>
      <c r="M77" s="10"/>
      <c r="N77" s="32"/>
      <c r="O77" s="10"/>
      <c r="P77" s="32"/>
      <c r="Q77" s="10"/>
      <c r="R77" s="32"/>
      <c r="S77" s="10"/>
      <c r="T77" s="32"/>
      <c r="U77" s="10"/>
      <c r="V77" s="32"/>
      <c r="W77" s="10"/>
      <c r="X77" s="32"/>
      <c r="Y77" s="10"/>
      <c r="Z77" s="32"/>
      <c r="AA77" s="10"/>
      <c r="AB77" s="244"/>
      <c r="AC77" s="10"/>
      <c r="AD77" s="313"/>
      <c r="AE77" s="10"/>
      <c r="AF77" s="11"/>
      <c r="AG77" s="28"/>
      <c r="AH77" s="69"/>
      <c r="AI77">
        <f t="shared" si="11"/>
        <v>0</v>
      </c>
      <c r="AJ77">
        <f t="shared" si="9"/>
        <v>0</v>
      </c>
      <c r="AK77">
        <f t="shared" si="10"/>
        <v>0</v>
      </c>
      <c r="AL77">
        <f t="shared" si="12"/>
        <v>0</v>
      </c>
    </row>
    <row r="78" spans="1:38">
      <c r="A78">
        <f t="shared" si="13"/>
        <v>38</v>
      </c>
      <c r="B78" s="6"/>
      <c r="C78" s="10"/>
      <c r="D78" s="32"/>
      <c r="E78" s="10"/>
      <c r="F78" s="32"/>
      <c r="G78" s="10"/>
      <c r="H78" s="32"/>
      <c r="I78" s="10"/>
      <c r="J78" s="32"/>
      <c r="K78" s="10"/>
      <c r="L78" s="32"/>
      <c r="M78" s="10"/>
      <c r="N78" s="32"/>
      <c r="O78" s="10"/>
      <c r="P78" s="32"/>
      <c r="Q78" s="10"/>
      <c r="R78" s="32"/>
      <c r="S78" s="10"/>
      <c r="T78" s="32"/>
      <c r="U78" s="10"/>
      <c r="V78" s="32"/>
      <c r="W78" s="10"/>
      <c r="X78" s="32"/>
      <c r="Y78" s="10"/>
      <c r="Z78" s="32"/>
      <c r="AA78" s="10"/>
      <c r="AB78" s="244"/>
      <c r="AC78" s="10"/>
      <c r="AD78" s="313"/>
      <c r="AE78" s="10"/>
      <c r="AF78" s="11"/>
      <c r="AH78" s="41"/>
      <c r="AI78">
        <f t="shared" si="11"/>
        <v>0</v>
      </c>
      <c r="AJ78">
        <f t="shared" si="9"/>
        <v>0</v>
      </c>
      <c r="AK78">
        <f t="shared" si="10"/>
        <v>0</v>
      </c>
      <c r="AL78">
        <f t="shared" si="12"/>
        <v>0</v>
      </c>
    </row>
    <row r="79" spans="1:38">
      <c r="A79">
        <f t="shared" si="13"/>
        <v>39</v>
      </c>
      <c r="B79" s="6"/>
      <c r="C79" s="10"/>
      <c r="D79" s="32"/>
      <c r="E79" s="10"/>
      <c r="F79" s="32"/>
      <c r="G79" s="10"/>
      <c r="H79" s="32"/>
      <c r="I79" s="10"/>
      <c r="J79" s="32"/>
      <c r="K79" s="10"/>
      <c r="L79" s="32"/>
      <c r="M79" s="10"/>
      <c r="N79" s="32"/>
      <c r="O79" s="10"/>
      <c r="P79" s="32"/>
      <c r="Q79" s="10"/>
      <c r="R79" s="32"/>
      <c r="S79" s="10"/>
      <c r="T79" s="32"/>
      <c r="U79" s="10"/>
      <c r="V79" s="32"/>
      <c r="W79" s="10"/>
      <c r="X79" s="32"/>
      <c r="Y79" s="10"/>
      <c r="Z79" s="32"/>
      <c r="AA79" s="10"/>
      <c r="AB79" s="32"/>
      <c r="AC79" s="10"/>
      <c r="AD79" s="32"/>
      <c r="AE79" s="10"/>
      <c r="AF79" s="11"/>
      <c r="AH79" s="41"/>
      <c r="AI79">
        <f t="shared" si="11"/>
        <v>0</v>
      </c>
      <c r="AJ79">
        <f t="shared" si="9"/>
        <v>0</v>
      </c>
      <c r="AK79">
        <f t="shared" si="10"/>
        <v>0</v>
      </c>
      <c r="AL79">
        <f t="shared" si="12"/>
        <v>0</v>
      </c>
    </row>
    <row r="80" spans="1:38">
      <c r="A80">
        <f t="shared" si="13"/>
        <v>40</v>
      </c>
      <c r="B80" s="6"/>
      <c r="C80" s="10"/>
      <c r="D80" s="32"/>
      <c r="E80" s="10"/>
      <c r="F80" s="32"/>
      <c r="G80" s="10"/>
      <c r="H80" s="32"/>
      <c r="I80" s="10"/>
      <c r="J80" s="32"/>
      <c r="K80" s="10"/>
      <c r="L80" s="32"/>
      <c r="M80" s="10"/>
      <c r="N80" s="32"/>
      <c r="O80" s="10"/>
      <c r="P80" s="32"/>
      <c r="Q80" s="10"/>
      <c r="R80" s="32"/>
      <c r="S80" s="10"/>
      <c r="T80" s="32"/>
      <c r="U80" s="10"/>
      <c r="V80" s="32"/>
      <c r="W80" s="10"/>
      <c r="X80" s="32"/>
      <c r="Y80" s="10"/>
      <c r="Z80" s="32"/>
      <c r="AA80" s="10"/>
      <c r="AB80" s="244"/>
      <c r="AC80" s="10"/>
      <c r="AD80" s="313"/>
      <c r="AE80" s="10"/>
      <c r="AF80" s="11"/>
      <c r="AG80" s="28"/>
      <c r="AH80" s="69"/>
      <c r="AI80">
        <f t="shared" si="11"/>
        <v>0</v>
      </c>
      <c r="AJ80">
        <f t="shared" si="9"/>
        <v>0</v>
      </c>
      <c r="AK80">
        <f t="shared" si="10"/>
        <v>0</v>
      </c>
      <c r="AL80">
        <f t="shared" si="12"/>
        <v>0</v>
      </c>
    </row>
    <row r="81" spans="1:38">
      <c r="A81">
        <f t="shared" si="13"/>
        <v>41</v>
      </c>
      <c r="B81" s="6"/>
      <c r="C81" s="10"/>
      <c r="D81" s="32"/>
      <c r="E81" s="10"/>
      <c r="F81" s="32"/>
      <c r="G81" s="10"/>
      <c r="H81" s="32"/>
      <c r="I81" s="10"/>
      <c r="J81" s="32"/>
      <c r="K81" s="10"/>
      <c r="L81" s="32"/>
      <c r="M81" s="10"/>
      <c r="N81" s="32"/>
      <c r="O81" s="10"/>
      <c r="P81" s="32"/>
      <c r="Q81" s="10"/>
      <c r="R81" s="32"/>
      <c r="S81" s="10"/>
      <c r="T81" s="32"/>
      <c r="U81" s="10"/>
      <c r="V81" s="32"/>
      <c r="W81" s="10"/>
      <c r="X81" s="32"/>
      <c r="Y81" s="10"/>
      <c r="Z81" s="32"/>
      <c r="AA81" s="10"/>
      <c r="AB81" s="244"/>
      <c r="AC81" s="10"/>
      <c r="AD81" s="313"/>
      <c r="AE81" s="10"/>
      <c r="AF81" s="11"/>
      <c r="AG81" s="28"/>
      <c r="AH81" s="41"/>
      <c r="AI81">
        <f t="shared" si="11"/>
        <v>0</v>
      </c>
      <c r="AJ81">
        <f t="shared" si="9"/>
        <v>0</v>
      </c>
      <c r="AK81">
        <f t="shared" si="10"/>
        <v>0</v>
      </c>
      <c r="AL81">
        <f t="shared" si="12"/>
        <v>0</v>
      </c>
    </row>
    <row r="82" spans="1:38">
      <c r="A82">
        <f t="shared" si="13"/>
        <v>42</v>
      </c>
      <c r="B82" s="6"/>
      <c r="C82" s="10"/>
      <c r="D82" s="32"/>
      <c r="E82" s="10"/>
      <c r="F82" s="32"/>
      <c r="G82" s="10"/>
      <c r="H82" s="32"/>
      <c r="I82" s="10"/>
      <c r="J82" s="32"/>
      <c r="K82" s="10"/>
      <c r="L82" s="32"/>
      <c r="M82" s="10"/>
      <c r="N82" s="32"/>
      <c r="O82" s="10"/>
      <c r="P82" s="32"/>
      <c r="Q82" s="10"/>
      <c r="R82" s="32"/>
      <c r="S82" s="10"/>
      <c r="T82" s="32"/>
      <c r="U82" s="10"/>
      <c r="V82" s="32"/>
      <c r="W82" s="10"/>
      <c r="X82" s="32"/>
      <c r="Y82" s="10"/>
      <c r="Z82" s="32"/>
      <c r="AA82" s="10"/>
      <c r="AB82" s="244"/>
      <c r="AC82" s="10"/>
      <c r="AD82" s="313"/>
      <c r="AE82" s="10"/>
      <c r="AF82" s="11"/>
      <c r="AH82" s="41"/>
      <c r="AI82">
        <f t="shared" si="11"/>
        <v>0</v>
      </c>
      <c r="AJ82">
        <f t="shared" ref="AJ82:AJ99" si="14">COUNT(C82:AF82)/2</f>
        <v>0</v>
      </c>
      <c r="AK82">
        <f t="shared" ref="AK82:AK99" si="15">+AJ82*2-AL82</f>
        <v>0</v>
      </c>
      <c r="AL82">
        <f t="shared" si="12"/>
        <v>0</v>
      </c>
    </row>
    <row r="83" spans="1:38">
      <c r="A83">
        <f t="shared" si="13"/>
        <v>43</v>
      </c>
      <c r="B83" s="6"/>
      <c r="C83" s="10"/>
      <c r="D83" s="32"/>
      <c r="E83" s="10"/>
      <c r="F83" s="32"/>
      <c r="G83" s="10"/>
      <c r="H83" s="32"/>
      <c r="I83" s="10"/>
      <c r="J83" s="32"/>
      <c r="K83" s="10"/>
      <c r="L83" s="32"/>
      <c r="M83" s="10"/>
      <c r="N83" s="32"/>
      <c r="O83" s="10"/>
      <c r="P83" s="32"/>
      <c r="Q83" s="10"/>
      <c r="R83" s="32"/>
      <c r="S83" s="10"/>
      <c r="T83" s="32"/>
      <c r="U83" s="10"/>
      <c r="V83" s="32"/>
      <c r="W83" s="10"/>
      <c r="X83" s="32"/>
      <c r="Y83" s="10"/>
      <c r="Z83" s="32"/>
      <c r="AA83" s="10"/>
      <c r="AB83" s="244"/>
      <c r="AC83" s="10"/>
      <c r="AD83" s="313"/>
      <c r="AE83" s="10"/>
      <c r="AF83" s="11"/>
      <c r="AH83" s="41"/>
      <c r="AI83">
        <f t="shared" si="11"/>
        <v>0</v>
      </c>
      <c r="AJ83">
        <f t="shared" si="14"/>
        <v>0</v>
      </c>
      <c r="AK83">
        <f t="shared" si="15"/>
        <v>0</v>
      </c>
      <c r="AL83">
        <f t="shared" si="12"/>
        <v>0</v>
      </c>
    </row>
    <row r="84" spans="1:38">
      <c r="A84">
        <f t="shared" si="13"/>
        <v>44</v>
      </c>
      <c r="B84" s="6"/>
      <c r="C84" s="10"/>
      <c r="D84" s="32"/>
      <c r="E84" s="10"/>
      <c r="F84" s="32"/>
      <c r="G84" s="10"/>
      <c r="H84" s="32"/>
      <c r="I84" s="10"/>
      <c r="J84" s="32"/>
      <c r="K84" s="10"/>
      <c r="L84" s="32"/>
      <c r="M84" s="10"/>
      <c r="N84" s="32"/>
      <c r="O84" s="10"/>
      <c r="P84" s="32"/>
      <c r="Q84" s="10"/>
      <c r="R84" s="32"/>
      <c r="S84" s="10"/>
      <c r="T84" s="32"/>
      <c r="U84" s="10"/>
      <c r="V84" s="32"/>
      <c r="W84" s="10"/>
      <c r="X84" s="32"/>
      <c r="Y84" s="10"/>
      <c r="Z84" s="32"/>
      <c r="AA84" s="10"/>
      <c r="AB84" s="244"/>
      <c r="AC84" s="10"/>
      <c r="AD84" s="313"/>
      <c r="AE84" s="10"/>
      <c r="AF84" s="11"/>
      <c r="AH84" s="76"/>
      <c r="AI84">
        <f t="shared" si="11"/>
        <v>0</v>
      </c>
      <c r="AJ84">
        <f t="shared" si="14"/>
        <v>0</v>
      </c>
      <c r="AK84">
        <f t="shared" si="15"/>
        <v>0</v>
      </c>
      <c r="AL84">
        <f t="shared" si="12"/>
        <v>0</v>
      </c>
    </row>
    <row r="85" spans="1:38">
      <c r="A85">
        <f t="shared" si="13"/>
        <v>45</v>
      </c>
      <c r="B85" s="6"/>
      <c r="C85" s="10"/>
      <c r="D85" s="32"/>
      <c r="E85" s="10"/>
      <c r="F85" s="32"/>
      <c r="G85" s="10"/>
      <c r="H85" s="32"/>
      <c r="I85" s="10"/>
      <c r="J85" s="32"/>
      <c r="K85" s="10"/>
      <c r="L85" s="32"/>
      <c r="M85" s="10"/>
      <c r="N85" s="32"/>
      <c r="O85" s="10"/>
      <c r="P85" s="32"/>
      <c r="Q85" s="10"/>
      <c r="R85" s="32"/>
      <c r="S85" s="10"/>
      <c r="T85" s="32"/>
      <c r="U85" s="10"/>
      <c r="V85" s="32"/>
      <c r="W85" s="10"/>
      <c r="X85" s="32"/>
      <c r="Y85" s="10"/>
      <c r="Z85" s="32"/>
      <c r="AA85" s="10"/>
      <c r="AB85" s="244"/>
      <c r="AC85" s="10"/>
      <c r="AD85" s="313"/>
      <c r="AE85" s="10"/>
      <c r="AF85" s="11"/>
      <c r="AH85" s="76"/>
      <c r="AI85">
        <f t="shared" si="11"/>
        <v>0</v>
      </c>
      <c r="AJ85">
        <f t="shared" si="14"/>
        <v>0</v>
      </c>
      <c r="AK85">
        <f t="shared" si="15"/>
        <v>0</v>
      </c>
      <c r="AL85">
        <f t="shared" si="12"/>
        <v>0</v>
      </c>
    </row>
    <row r="86" spans="1:38">
      <c r="A86">
        <f t="shared" si="13"/>
        <v>46</v>
      </c>
      <c r="B86" s="6"/>
      <c r="C86" s="10"/>
      <c r="D86" s="11"/>
      <c r="E86" s="10"/>
      <c r="F86" s="11"/>
      <c r="G86" s="10"/>
      <c r="H86" s="11"/>
      <c r="I86" s="10"/>
      <c r="J86" s="11"/>
      <c r="K86" s="10"/>
      <c r="L86" s="11"/>
      <c r="M86" s="10"/>
      <c r="N86" s="11"/>
      <c r="O86" s="10"/>
      <c r="P86" s="11"/>
      <c r="Q86" s="10"/>
      <c r="R86" s="11"/>
      <c r="S86" s="10"/>
      <c r="T86" s="11"/>
      <c r="U86" s="10"/>
      <c r="V86" s="11"/>
      <c r="W86" s="10"/>
      <c r="X86" s="11"/>
      <c r="Y86" s="10"/>
      <c r="Z86" s="11"/>
      <c r="AA86" s="10"/>
      <c r="AB86" s="11"/>
      <c r="AC86" s="10"/>
      <c r="AD86" s="313"/>
      <c r="AE86" s="10"/>
      <c r="AF86" s="11"/>
      <c r="AH86" s="76"/>
      <c r="AI86">
        <f t="shared" si="11"/>
        <v>0</v>
      </c>
      <c r="AJ86">
        <f t="shared" si="14"/>
        <v>0</v>
      </c>
      <c r="AK86">
        <f t="shared" si="15"/>
        <v>0</v>
      </c>
      <c r="AL86">
        <f t="shared" si="12"/>
        <v>0</v>
      </c>
    </row>
    <row r="87" spans="1:38">
      <c r="A87">
        <f t="shared" si="13"/>
        <v>47</v>
      </c>
      <c r="B87" s="6"/>
      <c r="C87" s="10"/>
      <c r="D87" s="32"/>
      <c r="E87" s="10"/>
      <c r="F87" s="32"/>
      <c r="G87" s="10"/>
      <c r="H87" s="32"/>
      <c r="I87" s="10"/>
      <c r="J87" s="32"/>
      <c r="K87" s="10"/>
      <c r="L87" s="32"/>
      <c r="M87" s="10"/>
      <c r="N87" s="32"/>
      <c r="O87" s="10"/>
      <c r="P87" s="32"/>
      <c r="Q87" s="10"/>
      <c r="R87" s="32"/>
      <c r="S87" s="10"/>
      <c r="T87" s="32"/>
      <c r="U87" s="10"/>
      <c r="V87" s="32"/>
      <c r="W87" s="10"/>
      <c r="X87" s="32"/>
      <c r="Y87" s="10"/>
      <c r="Z87" s="32"/>
      <c r="AA87" s="10"/>
      <c r="AB87" s="244"/>
      <c r="AC87" s="10"/>
      <c r="AD87" s="313"/>
      <c r="AE87" s="10"/>
      <c r="AF87" s="11"/>
      <c r="AH87" s="76"/>
      <c r="AI87">
        <f t="shared" si="11"/>
        <v>0</v>
      </c>
      <c r="AJ87">
        <f t="shared" si="14"/>
        <v>0</v>
      </c>
      <c r="AK87">
        <f t="shared" si="15"/>
        <v>0</v>
      </c>
      <c r="AL87">
        <f t="shared" si="12"/>
        <v>0</v>
      </c>
    </row>
    <row r="88" spans="1:38">
      <c r="A88">
        <f t="shared" si="13"/>
        <v>48</v>
      </c>
      <c r="B88" s="6"/>
      <c r="C88" s="10"/>
      <c r="D88" s="32"/>
      <c r="E88" s="10"/>
      <c r="F88" s="32"/>
      <c r="G88" s="10"/>
      <c r="H88" s="32"/>
      <c r="I88" s="10"/>
      <c r="J88" s="32"/>
      <c r="K88" s="10"/>
      <c r="L88" s="32"/>
      <c r="M88" s="10"/>
      <c r="N88" s="32"/>
      <c r="O88" s="10"/>
      <c r="P88" s="32"/>
      <c r="Q88" s="10"/>
      <c r="R88" s="32"/>
      <c r="S88" s="10"/>
      <c r="T88" s="32"/>
      <c r="U88" s="10"/>
      <c r="V88" s="32"/>
      <c r="W88" s="10"/>
      <c r="X88" s="32"/>
      <c r="Y88" s="10"/>
      <c r="Z88" s="32"/>
      <c r="AA88" s="10"/>
      <c r="AB88" s="244"/>
      <c r="AC88" s="10"/>
      <c r="AD88" s="313"/>
      <c r="AE88" s="10"/>
      <c r="AF88" s="11"/>
      <c r="AH88" s="76"/>
      <c r="AI88">
        <f t="shared" si="11"/>
        <v>0</v>
      </c>
      <c r="AJ88">
        <f t="shared" si="14"/>
        <v>0</v>
      </c>
      <c r="AK88">
        <f t="shared" si="15"/>
        <v>0</v>
      </c>
      <c r="AL88">
        <f t="shared" si="12"/>
        <v>0</v>
      </c>
    </row>
    <row r="89" spans="1:38">
      <c r="A89">
        <f t="shared" si="13"/>
        <v>49</v>
      </c>
      <c r="B89" s="6"/>
      <c r="C89" s="10"/>
      <c r="D89" s="32"/>
      <c r="E89" s="10"/>
      <c r="F89" s="32"/>
      <c r="G89" s="10"/>
      <c r="H89" s="32"/>
      <c r="I89" s="10"/>
      <c r="J89" s="32"/>
      <c r="K89" s="10"/>
      <c r="L89" s="32"/>
      <c r="M89" s="10"/>
      <c r="N89" s="32"/>
      <c r="O89" s="10"/>
      <c r="P89" s="32"/>
      <c r="Q89" s="10"/>
      <c r="R89" s="32"/>
      <c r="S89" s="10"/>
      <c r="T89" s="32"/>
      <c r="U89" s="10"/>
      <c r="V89" s="32"/>
      <c r="W89" s="10"/>
      <c r="X89" s="32"/>
      <c r="Y89" s="10"/>
      <c r="Z89" s="32"/>
      <c r="AA89" s="10"/>
      <c r="AB89" s="244"/>
      <c r="AC89" s="10"/>
      <c r="AD89" s="313"/>
      <c r="AE89" s="10"/>
      <c r="AF89" s="11"/>
      <c r="AH89" s="76"/>
      <c r="AI89">
        <f t="shared" si="11"/>
        <v>0</v>
      </c>
      <c r="AJ89">
        <f t="shared" si="14"/>
        <v>0</v>
      </c>
      <c r="AK89">
        <f t="shared" si="15"/>
        <v>0</v>
      </c>
      <c r="AL89">
        <f t="shared" si="12"/>
        <v>0</v>
      </c>
    </row>
    <row r="90" spans="1:38">
      <c r="A90">
        <f t="shared" si="13"/>
        <v>50</v>
      </c>
      <c r="B90" s="6"/>
      <c r="C90" s="10"/>
      <c r="D90" s="32"/>
      <c r="E90" s="10"/>
      <c r="F90" s="32"/>
      <c r="G90" s="10"/>
      <c r="H90" s="32"/>
      <c r="I90" s="10"/>
      <c r="J90" s="32"/>
      <c r="K90" s="10"/>
      <c r="L90" s="32"/>
      <c r="M90" s="10"/>
      <c r="N90" s="32"/>
      <c r="O90" s="10"/>
      <c r="P90" s="32"/>
      <c r="Q90" s="10"/>
      <c r="R90" s="32"/>
      <c r="S90" s="10"/>
      <c r="T90" s="32"/>
      <c r="U90" s="10"/>
      <c r="V90" s="32"/>
      <c r="W90" s="10"/>
      <c r="X90" s="32"/>
      <c r="Y90" s="10"/>
      <c r="Z90" s="32"/>
      <c r="AA90" s="10"/>
      <c r="AB90" s="244"/>
      <c r="AC90" s="10"/>
      <c r="AD90" s="313"/>
      <c r="AE90" s="10"/>
      <c r="AF90" s="11"/>
      <c r="AH90" s="76"/>
      <c r="AI90">
        <f t="shared" si="11"/>
        <v>0</v>
      </c>
      <c r="AJ90">
        <f t="shared" si="14"/>
        <v>0</v>
      </c>
      <c r="AK90">
        <f t="shared" si="15"/>
        <v>0</v>
      </c>
      <c r="AL90">
        <f t="shared" si="12"/>
        <v>0</v>
      </c>
    </row>
    <row r="91" spans="1:38">
      <c r="A91">
        <f t="shared" si="13"/>
        <v>51</v>
      </c>
      <c r="B91" s="6"/>
      <c r="C91" s="10"/>
      <c r="D91" s="32"/>
      <c r="E91" s="10"/>
      <c r="F91" s="32"/>
      <c r="G91" s="10"/>
      <c r="H91" s="32"/>
      <c r="I91" s="10"/>
      <c r="J91" s="32"/>
      <c r="K91" s="10"/>
      <c r="L91" s="32"/>
      <c r="M91" s="10"/>
      <c r="N91" s="32"/>
      <c r="O91" s="10"/>
      <c r="P91" s="32"/>
      <c r="Q91" s="10"/>
      <c r="R91" s="32"/>
      <c r="S91" s="10"/>
      <c r="T91" s="32"/>
      <c r="U91" s="10"/>
      <c r="V91" s="32"/>
      <c r="W91" s="10"/>
      <c r="X91" s="32"/>
      <c r="Y91" s="10"/>
      <c r="Z91" s="32"/>
      <c r="AA91" s="10"/>
      <c r="AB91" s="244"/>
      <c r="AC91" s="10"/>
      <c r="AD91" s="313"/>
      <c r="AE91" s="10"/>
      <c r="AF91" s="11"/>
      <c r="AH91" s="76"/>
      <c r="AI91">
        <f t="shared" si="11"/>
        <v>0</v>
      </c>
      <c r="AJ91">
        <f t="shared" si="14"/>
        <v>0</v>
      </c>
      <c r="AK91">
        <f t="shared" si="15"/>
        <v>0</v>
      </c>
      <c r="AL91">
        <f t="shared" si="12"/>
        <v>0</v>
      </c>
    </row>
    <row r="92" spans="1:38">
      <c r="A92">
        <f t="shared" si="13"/>
        <v>52</v>
      </c>
      <c r="B92" s="6"/>
      <c r="C92" s="10"/>
      <c r="D92" s="32"/>
      <c r="E92" s="10"/>
      <c r="F92" s="32"/>
      <c r="G92" s="10"/>
      <c r="H92" s="32"/>
      <c r="I92" s="10"/>
      <c r="J92" s="32"/>
      <c r="K92" s="10"/>
      <c r="L92" s="32"/>
      <c r="M92" s="10"/>
      <c r="N92" s="32"/>
      <c r="O92" s="10"/>
      <c r="P92" s="32"/>
      <c r="Q92" s="10"/>
      <c r="R92" s="32"/>
      <c r="S92" s="10"/>
      <c r="T92" s="32"/>
      <c r="U92" s="10"/>
      <c r="V92" s="32"/>
      <c r="W92" s="10"/>
      <c r="X92" s="32"/>
      <c r="Y92" s="10"/>
      <c r="Z92" s="32"/>
      <c r="AA92" s="10"/>
      <c r="AB92" s="244"/>
      <c r="AC92" s="10"/>
      <c r="AD92" s="313"/>
      <c r="AE92" s="10"/>
      <c r="AF92" s="11"/>
      <c r="AH92" s="76"/>
      <c r="AI92">
        <f t="shared" si="11"/>
        <v>0</v>
      </c>
      <c r="AJ92">
        <f t="shared" si="14"/>
        <v>0</v>
      </c>
      <c r="AK92">
        <f t="shared" si="15"/>
        <v>0</v>
      </c>
      <c r="AL92">
        <f t="shared" si="12"/>
        <v>0</v>
      </c>
    </row>
    <row r="93" spans="1:38">
      <c r="A93">
        <f t="shared" si="13"/>
        <v>53</v>
      </c>
      <c r="B93" s="6"/>
      <c r="C93" s="10"/>
      <c r="D93" s="32"/>
      <c r="E93" s="10"/>
      <c r="F93" s="32"/>
      <c r="G93" s="10"/>
      <c r="H93" s="32"/>
      <c r="I93" s="10"/>
      <c r="J93" s="32"/>
      <c r="K93" s="10"/>
      <c r="L93" s="32"/>
      <c r="M93" s="10"/>
      <c r="N93" s="32"/>
      <c r="O93" s="10"/>
      <c r="P93" s="32"/>
      <c r="Q93" s="10"/>
      <c r="R93" s="32"/>
      <c r="S93" s="10"/>
      <c r="T93" s="32"/>
      <c r="U93" s="10"/>
      <c r="V93" s="32"/>
      <c r="W93" s="10"/>
      <c r="X93" s="32"/>
      <c r="Y93" s="10"/>
      <c r="Z93" s="32"/>
      <c r="AA93" s="10"/>
      <c r="AB93" s="244"/>
      <c r="AC93" s="10"/>
      <c r="AD93" s="313"/>
      <c r="AE93" s="10"/>
      <c r="AF93" s="11"/>
      <c r="AH93" s="76"/>
      <c r="AI93">
        <f t="shared" si="11"/>
        <v>0</v>
      </c>
      <c r="AJ93">
        <f t="shared" si="14"/>
        <v>0</v>
      </c>
      <c r="AK93">
        <f t="shared" si="15"/>
        <v>0</v>
      </c>
      <c r="AL93">
        <f t="shared" si="12"/>
        <v>0</v>
      </c>
    </row>
    <row r="94" spans="1:38">
      <c r="A94">
        <f t="shared" si="13"/>
        <v>54</v>
      </c>
      <c r="B94" s="6"/>
      <c r="C94" s="10"/>
      <c r="D94" s="32"/>
      <c r="E94" s="10"/>
      <c r="F94" s="32"/>
      <c r="G94" s="10"/>
      <c r="H94" s="32"/>
      <c r="I94" s="10"/>
      <c r="J94" s="32"/>
      <c r="K94" s="10"/>
      <c r="L94" s="32"/>
      <c r="M94" s="10"/>
      <c r="N94" s="32"/>
      <c r="O94" s="10"/>
      <c r="P94" s="32"/>
      <c r="Q94" s="10"/>
      <c r="R94" s="32"/>
      <c r="S94" s="10"/>
      <c r="T94" s="32"/>
      <c r="U94" s="10"/>
      <c r="V94" s="32"/>
      <c r="W94" s="10"/>
      <c r="X94" s="32"/>
      <c r="Y94" s="10"/>
      <c r="Z94" s="32"/>
      <c r="AA94" s="10"/>
      <c r="AB94" s="244"/>
      <c r="AC94" s="10"/>
      <c r="AD94" s="313"/>
      <c r="AE94" s="10"/>
      <c r="AF94" s="11"/>
      <c r="AH94" s="41"/>
      <c r="AI94">
        <f t="shared" si="11"/>
        <v>0</v>
      </c>
      <c r="AJ94">
        <f t="shared" si="14"/>
        <v>0</v>
      </c>
      <c r="AK94">
        <f t="shared" si="15"/>
        <v>0</v>
      </c>
      <c r="AL94">
        <f t="shared" si="12"/>
        <v>0</v>
      </c>
    </row>
    <row r="95" spans="1:38">
      <c r="A95">
        <f t="shared" si="13"/>
        <v>55</v>
      </c>
      <c r="B95" s="6"/>
      <c r="C95" s="10"/>
      <c r="D95" s="32"/>
      <c r="E95" s="10"/>
      <c r="F95" s="32"/>
      <c r="G95" s="10"/>
      <c r="H95" s="32"/>
      <c r="I95" s="10"/>
      <c r="J95" s="32"/>
      <c r="K95" s="10"/>
      <c r="L95" s="32"/>
      <c r="M95" s="10"/>
      <c r="N95" s="32"/>
      <c r="O95" s="10"/>
      <c r="P95" s="32"/>
      <c r="Q95" s="10"/>
      <c r="R95" s="32"/>
      <c r="S95" s="10"/>
      <c r="T95" s="32"/>
      <c r="U95" s="10"/>
      <c r="V95" s="32"/>
      <c r="W95" s="10"/>
      <c r="X95" s="32"/>
      <c r="Y95" s="10"/>
      <c r="Z95" s="32"/>
      <c r="AA95" s="10"/>
      <c r="AB95" s="244"/>
      <c r="AC95" s="10"/>
      <c r="AD95" s="313"/>
      <c r="AE95" s="10"/>
      <c r="AF95" s="11"/>
      <c r="AH95" s="41"/>
      <c r="AI95">
        <f t="shared" si="11"/>
        <v>0</v>
      </c>
      <c r="AJ95">
        <f t="shared" si="14"/>
        <v>0</v>
      </c>
      <c r="AK95">
        <f t="shared" si="15"/>
        <v>0</v>
      </c>
      <c r="AL95">
        <f t="shared" si="12"/>
        <v>0</v>
      </c>
    </row>
    <row r="96" spans="1:38">
      <c r="A96">
        <f t="shared" si="13"/>
        <v>56</v>
      </c>
      <c r="B96" s="6"/>
      <c r="C96" s="10"/>
      <c r="D96" s="32"/>
      <c r="E96" s="10"/>
      <c r="F96" s="32"/>
      <c r="G96" s="10"/>
      <c r="H96" s="32"/>
      <c r="I96" s="10"/>
      <c r="J96" s="32"/>
      <c r="K96" s="10"/>
      <c r="L96" s="32"/>
      <c r="M96" s="10"/>
      <c r="N96" s="32"/>
      <c r="O96" s="10"/>
      <c r="P96" s="32"/>
      <c r="Q96" s="10"/>
      <c r="R96" s="32"/>
      <c r="S96" s="10"/>
      <c r="T96" s="32"/>
      <c r="U96" s="10"/>
      <c r="V96" s="32"/>
      <c r="W96" s="10"/>
      <c r="X96" s="32"/>
      <c r="Y96" s="10"/>
      <c r="Z96" s="32"/>
      <c r="AA96" s="10"/>
      <c r="AB96" s="244"/>
      <c r="AC96" s="10"/>
      <c r="AD96" s="313"/>
      <c r="AE96" s="10"/>
      <c r="AF96" s="11"/>
      <c r="AH96" s="41"/>
      <c r="AI96">
        <f t="shared" si="11"/>
        <v>0</v>
      </c>
      <c r="AJ96">
        <f t="shared" si="14"/>
        <v>0</v>
      </c>
      <c r="AK96">
        <f t="shared" si="15"/>
        <v>0</v>
      </c>
      <c r="AL96">
        <f t="shared" si="12"/>
        <v>0</v>
      </c>
    </row>
    <row r="97" spans="1:38">
      <c r="A97">
        <f t="shared" si="13"/>
        <v>57</v>
      </c>
      <c r="B97" s="6"/>
      <c r="C97" s="10"/>
      <c r="D97" s="32"/>
      <c r="E97" s="10"/>
      <c r="F97" s="32"/>
      <c r="G97" s="10"/>
      <c r="H97" s="32"/>
      <c r="I97" s="10"/>
      <c r="J97" s="32"/>
      <c r="K97" s="10"/>
      <c r="L97" s="32"/>
      <c r="M97" s="10"/>
      <c r="N97" s="32"/>
      <c r="O97" s="10"/>
      <c r="P97" s="32"/>
      <c r="Q97" s="10"/>
      <c r="R97" s="32"/>
      <c r="S97" s="10"/>
      <c r="T97" s="32"/>
      <c r="U97" s="10"/>
      <c r="V97" s="32"/>
      <c r="W97" s="10"/>
      <c r="X97" s="32"/>
      <c r="Y97" s="10"/>
      <c r="Z97" s="32"/>
      <c r="AA97" s="10"/>
      <c r="AB97" s="32"/>
      <c r="AC97" s="10"/>
      <c r="AD97" s="32"/>
      <c r="AE97" s="10"/>
      <c r="AF97" s="11"/>
      <c r="AH97" s="41"/>
      <c r="AI97">
        <f t="shared" si="11"/>
        <v>0</v>
      </c>
      <c r="AJ97">
        <f t="shared" si="14"/>
        <v>0</v>
      </c>
      <c r="AK97">
        <f t="shared" si="15"/>
        <v>0</v>
      </c>
      <c r="AL97">
        <f t="shared" si="12"/>
        <v>0</v>
      </c>
    </row>
    <row r="98" spans="1:38">
      <c r="A98">
        <f t="shared" si="13"/>
        <v>58</v>
      </c>
      <c r="B98" s="6"/>
      <c r="C98" s="10"/>
      <c r="D98" s="32"/>
      <c r="E98" s="10"/>
      <c r="F98" s="32"/>
      <c r="G98" s="10"/>
      <c r="H98" s="32"/>
      <c r="I98" s="10"/>
      <c r="J98" s="32"/>
      <c r="K98" s="10"/>
      <c r="L98" s="32"/>
      <c r="M98" s="10"/>
      <c r="N98" s="32"/>
      <c r="O98" s="10"/>
      <c r="P98" s="32"/>
      <c r="Q98" s="10"/>
      <c r="R98" s="32"/>
      <c r="S98" s="10"/>
      <c r="T98" s="32"/>
      <c r="U98" s="10"/>
      <c r="V98" s="32"/>
      <c r="W98" s="10"/>
      <c r="X98" s="32"/>
      <c r="Y98" s="10"/>
      <c r="Z98" s="32"/>
      <c r="AA98" s="10"/>
      <c r="AB98" s="244"/>
      <c r="AC98" s="10"/>
      <c r="AD98" s="313"/>
      <c r="AE98" s="10"/>
      <c r="AF98" s="11"/>
      <c r="AG98" s="28"/>
      <c r="AH98" s="41"/>
      <c r="AI98">
        <f>+AE98+Y98+W98+U98+S98+Q98+O98+M98+K98+I98+G98+E98+C98+AA98+AC98</f>
        <v>0</v>
      </c>
      <c r="AJ98">
        <f t="shared" si="14"/>
        <v>0</v>
      </c>
      <c r="AK98">
        <f t="shared" si="15"/>
        <v>0</v>
      </c>
      <c r="AL98">
        <f>+AF98+Z98+X98+V98+T98+R98+P98+N98+L98+J98+H98+F98+D98+AB98+AD98</f>
        <v>0</v>
      </c>
    </row>
    <row r="99" spans="1:38">
      <c r="A99">
        <f t="shared" si="13"/>
        <v>59</v>
      </c>
      <c r="B99" s="6"/>
      <c r="C99" s="10"/>
      <c r="D99" s="32"/>
      <c r="E99" s="10"/>
      <c r="F99" s="32"/>
      <c r="G99" s="10"/>
      <c r="H99" s="32"/>
      <c r="I99" s="10"/>
      <c r="J99" s="32"/>
      <c r="K99" s="10"/>
      <c r="L99" s="32"/>
      <c r="M99" s="10"/>
      <c r="N99" s="32"/>
      <c r="O99" s="10"/>
      <c r="P99" s="32"/>
      <c r="Q99" s="10"/>
      <c r="R99" s="32"/>
      <c r="S99" s="10"/>
      <c r="T99" s="32"/>
      <c r="U99" s="10"/>
      <c r="V99" s="32"/>
      <c r="W99" s="10"/>
      <c r="X99" s="32"/>
      <c r="Y99" s="10"/>
      <c r="Z99" s="32"/>
      <c r="AA99" s="10"/>
      <c r="AB99" s="244"/>
      <c r="AC99" s="10"/>
      <c r="AD99" s="313"/>
      <c r="AE99" s="10"/>
      <c r="AF99" s="11"/>
      <c r="AG99" s="28"/>
      <c r="AH99" s="41"/>
      <c r="AI99">
        <f>+AE99+Y99+W99+U99+S99+Q99+O99+M99+K99+I99+G99+E99+C99+AA99+AC99</f>
        <v>0</v>
      </c>
      <c r="AJ99">
        <f t="shared" si="14"/>
        <v>0</v>
      </c>
      <c r="AK99">
        <f t="shared" si="15"/>
        <v>0</v>
      </c>
      <c r="AL99">
        <f>+AF99+Z99+X99+V99+T99+R99+P99+N99+L99+J99+H99+F99+D99+AB99+AD99</f>
        <v>0</v>
      </c>
    </row>
    <row r="100" spans="1:38">
      <c r="A100">
        <f t="shared" si="13"/>
        <v>60</v>
      </c>
      <c r="B100" s="6"/>
      <c r="C100" s="10"/>
      <c r="D100" s="32"/>
      <c r="E100" s="10"/>
      <c r="F100" s="32"/>
      <c r="G100" s="10"/>
      <c r="H100" s="32"/>
      <c r="I100" s="10"/>
      <c r="J100" s="32"/>
      <c r="K100" s="10"/>
      <c r="L100" s="32"/>
      <c r="M100" s="10"/>
      <c r="N100" s="32"/>
      <c r="O100" s="10"/>
      <c r="P100" s="32"/>
      <c r="Q100" s="10"/>
      <c r="R100" s="32"/>
      <c r="S100" s="10"/>
      <c r="T100" s="32"/>
      <c r="U100" s="10"/>
      <c r="V100" s="32"/>
      <c r="W100" s="10"/>
      <c r="X100" s="32"/>
      <c r="Y100" s="10"/>
      <c r="Z100" s="32"/>
      <c r="AA100" s="10"/>
      <c r="AB100" s="244"/>
      <c r="AC100" s="10"/>
      <c r="AD100" s="313"/>
      <c r="AE100" s="10"/>
      <c r="AF100" s="11"/>
      <c r="AH100" s="41"/>
    </row>
    <row r="101" spans="1:38">
      <c r="A101">
        <f t="shared" si="13"/>
        <v>61</v>
      </c>
      <c r="B101" s="6"/>
      <c r="C101" s="10"/>
      <c r="D101" s="32"/>
      <c r="E101" s="10"/>
      <c r="F101" s="32"/>
      <c r="G101" s="10"/>
      <c r="H101" s="32"/>
      <c r="I101" s="10"/>
      <c r="J101" s="32"/>
      <c r="K101" s="10"/>
      <c r="L101" s="32"/>
      <c r="M101" s="10"/>
      <c r="N101" s="32"/>
      <c r="O101" s="10"/>
      <c r="P101" s="32"/>
      <c r="Q101" s="10"/>
      <c r="R101" s="32"/>
      <c r="S101" s="10"/>
      <c r="T101" s="32"/>
      <c r="U101" s="10"/>
      <c r="V101" s="32"/>
      <c r="W101" s="10"/>
      <c r="X101" s="32"/>
      <c r="Y101" s="10"/>
      <c r="Z101" s="32"/>
      <c r="AA101" s="10"/>
      <c r="AB101" s="244"/>
      <c r="AC101" s="10"/>
      <c r="AD101" s="313"/>
      <c r="AE101" s="10"/>
      <c r="AF101" s="11"/>
      <c r="AH101" s="41"/>
    </row>
    <row r="102" spans="1:38">
      <c r="A102">
        <f t="shared" si="13"/>
        <v>62</v>
      </c>
      <c r="B102" s="6"/>
      <c r="C102" s="10"/>
      <c r="D102" s="32"/>
      <c r="E102" s="10"/>
      <c r="F102" s="32"/>
      <c r="G102" s="10"/>
      <c r="H102" s="32"/>
      <c r="I102" s="10"/>
      <c r="J102" s="32"/>
      <c r="K102" s="10"/>
      <c r="L102" s="32"/>
      <c r="M102" s="10"/>
      <c r="N102" s="32"/>
      <c r="O102" s="10"/>
      <c r="P102" s="32"/>
      <c r="Q102" s="10"/>
      <c r="R102" s="32"/>
      <c r="S102" s="10"/>
      <c r="T102" s="32"/>
      <c r="U102" s="10"/>
      <c r="V102" s="32"/>
      <c r="W102" s="10"/>
      <c r="X102" s="32"/>
      <c r="Y102" s="10"/>
      <c r="Z102" s="32"/>
      <c r="AA102" s="10"/>
      <c r="AB102" s="244"/>
      <c r="AC102" s="10"/>
      <c r="AD102" s="313"/>
      <c r="AE102" s="10"/>
      <c r="AF102" s="11"/>
      <c r="AH102" s="41"/>
    </row>
    <row r="103" spans="1:38">
      <c r="A103">
        <f t="shared" si="13"/>
        <v>63</v>
      </c>
      <c r="B103" s="6"/>
      <c r="C103" s="10"/>
      <c r="D103" s="32"/>
      <c r="E103" s="10"/>
      <c r="F103" s="32"/>
      <c r="G103" s="10"/>
      <c r="H103" s="32"/>
      <c r="I103" s="10"/>
      <c r="J103" s="32"/>
      <c r="K103" s="10"/>
      <c r="L103" s="32"/>
      <c r="M103" s="10"/>
      <c r="N103" s="32"/>
      <c r="O103" s="10"/>
      <c r="P103" s="32"/>
      <c r="Q103" s="10"/>
      <c r="R103" s="32"/>
      <c r="S103" s="10"/>
      <c r="T103" s="32"/>
      <c r="U103" s="10"/>
      <c r="V103" s="32"/>
      <c r="W103" s="10"/>
      <c r="X103" s="32"/>
      <c r="Y103" s="10"/>
      <c r="Z103" s="32"/>
      <c r="AA103" s="10"/>
      <c r="AB103" s="244"/>
      <c r="AC103" s="10"/>
      <c r="AD103" s="313"/>
      <c r="AE103" s="10"/>
      <c r="AF103" s="11"/>
      <c r="AH103" s="41"/>
    </row>
    <row r="104" spans="1:38">
      <c r="A104">
        <f t="shared" si="13"/>
        <v>64</v>
      </c>
      <c r="B104" s="6"/>
      <c r="C104" s="10"/>
      <c r="D104" s="32"/>
      <c r="E104" s="10"/>
      <c r="F104" s="32"/>
      <c r="G104" s="10"/>
      <c r="H104" s="32"/>
      <c r="I104" s="10"/>
      <c r="J104" s="32"/>
      <c r="K104" s="10"/>
      <c r="L104" s="32"/>
      <c r="M104" s="10"/>
      <c r="N104" s="32"/>
      <c r="O104" s="10"/>
      <c r="P104" s="32"/>
      <c r="Q104" s="10"/>
      <c r="R104" s="32"/>
      <c r="S104" s="10"/>
      <c r="T104" s="32"/>
      <c r="U104" s="10"/>
      <c r="V104" s="32"/>
      <c r="W104" s="10"/>
      <c r="X104" s="32"/>
      <c r="Y104" s="10"/>
      <c r="Z104" s="32"/>
      <c r="AA104" s="10"/>
      <c r="AB104" s="244"/>
      <c r="AC104" s="10"/>
      <c r="AD104" s="313"/>
      <c r="AE104" s="10"/>
      <c r="AF104" s="11"/>
      <c r="AH104" s="41"/>
    </row>
    <row r="105" spans="1:38">
      <c r="A105">
        <f t="shared" si="13"/>
        <v>65</v>
      </c>
      <c r="B105" s="6"/>
      <c r="C105" s="10"/>
      <c r="D105" s="32"/>
      <c r="E105" s="10"/>
      <c r="F105" s="32"/>
      <c r="G105" s="10"/>
      <c r="H105" s="32"/>
      <c r="I105" s="10"/>
      <c r="J105" s="32"/>
      <c r="K105" s="10"/>
      <c r="L105" s="32"/>
      <c r="M105" s="10"/>
      <c r="N105" s="32"/>
      <c r="O105" s="10"/>
      <c r="P105" s="32"/>
      <c r="Q105" s="10"/>
      <c r="R105" s="32"/>
      <c r="S105" s="10"/>
      <c r="T105" s="32"/>
      <c r="U105" s="10"/>
      <c r="V105" s="32"/>
      <c r="W105" s="10"/>
      <c r="X105" s="32"/>
      <c r="Y105" s="10"/>
      <c r="Z105" s="32"/>
      <c r="AA105" s="10"/>
      <c r="AB105" s="244"/>
      <c r="AC105" s="10"/>
      <c r="AD105" s="313"/>
      <c r="AE105" s="10"/>
      <c r="AF105" s="11"/>
      <c r="AH105" s="41"/>
    </row>
    <row r="106" spans="1:38">
      <c r="A106">
        <f t="shared" ref="A106:A112" si="16">+A105+1</f>
        <v>66</v>
      </c>
      <c r="B106" s="6"/>
      <c r="C106" s="10"/>
      <c r="D106" s="32"/>
      <c r="E106" s="10"/>
      <c r="F106" s="32"/>
      <c r="G106" s="10"/>
      <c r="H106" s="32"/>
      <c r="I106" s="10"/>
      <c r="J106" s="32"/>
      <c r="K106" s="10"/>
      <c r="L106" s="32"/>
      <c r="M106" s="10"/>
      <c r="N106" s="32"/>
      <c r="O106" s="10"/>
      <c r="P106" s="32"/>
      <c r="Q106" s="10"/>
      <c r="R106" s="32"/>
      <c r="S106" s="10"/>
      <c r="T106" s="32"/>
      <c r="U106" s="10"/>
      <c r="V106" s="32"/>
      <c r="W106" s="10"/>
      <c r="X106" s="32"/>
      <c r="Y106" s="10"/>
      <c r="Z106" s="32"/>
      <c r="AA106" s="10"/>
      <c r="AB106" s="244"/>
      <c r="AC106" s="10"/>
      <c r="AD106" s="313"/>
      <c r="AE106" s="10"/>
      <c r="AF106" s="11"/>
      <c r="AH106" s="41"/>
    </row>
    <row r="107" spans="1:38">
      <c r="A107">
        <f t="shared" si="16"/>
        <v>67</v>
      </c>
      <c r="B107" s="6"/>
      <c r="C107" s="10"/>
      <c r="D107" s="32"/>
      <c r="E107" s="10"/>
      <c r="F107" s="32"/>
      <c r="G107" s="10"/>
      <c r="H107" s="32"/>
      <c r="I107" s="10"/>
      <c r="J107" s="32"/>
      <c r="K107" s="10"/>
      <c r="L107" s="32"/>
      <c r="M107" s="10"/>
      <c r="N107" s="32"/>
      <c r="O107" s="10"/>
      <c r="P107" s="32"/>
      <c r="Q107" s="10"/>
      <c r="R107" s="32"/>
      <c r="S107" s="10"/>
      <c r="T107" s="32"/>
      <c r="U107" s="10"/>
      <c r="V107" s="32"/>
      <c r="W107" s="10"/>
      <c r="X107" s="32"/>
      <c r="Y107" s="10"/>
      <c r="Z107" s="32"/>
      <c r="AA107" s="10"/>
      <c r="AB107" s="244"/>
      <c r="AC107" s="10"/>
      <c r="AD107" s="313"/>
      <c r="AE107" s="10"/>
      <c r="AF107" s="11"/>
      <c r="AH107" s="41"/>
    </row>
    <row r="108" spans="1:38">
      <c r="A108">
        <f t="shared" si="16"/>
        <v>68</v>
      </c>
      <c r="B108" s="6"/>
      <c r="C108" s="10"/>
      <c r="D108" s="32"/>
      <c r="E108" s="10"/>
      <c r="F108" s="32"/>
      <c r="G108" s="10"/>
      <c r="H108" s="32"/>
      <c r="I108" s="10"/>
      <c r="J108" s="32"/>
      <c r="K108" s="10"/>
      <c r="L108" s="32"/>
      <c r="M108" s="10"/>
      <c r="N108" s="32"/>
      <c r="O108" s="10"/>
      <c r="P108" s="32"/>
      <c r="Q108" s="10"/>
      <c r="R108" s="32"/>
      <c r="S108" s="10"/>
      <c r="T108" s="32"/>
      <c r="U108" s="10"/>
      <c r="V108" s="32"/>
      <c r="W108" s="10"/>
      <c r="X108" s="32"/>
      <c r="Y108" s="10"/>
      <c r="Z108" s="32"/>
      <c r="AA108" s="10"/>
      <c r="AB108" s="244"/>
      <c r="AC108" s="10"/>
      <c r="AD108" s="313"/>
      <c r="AE108" s="10"/>
      <c r="AF108" s="11"/>
      <c r="AH108" s="41"/>
    </row>
    <row r="109" spans="1:38">
      <c r="A109">
        <f t="shared" si="16"/>
        <v>69</v>
      </c>
      <c r="B109" s="6"/>
      <c r="C109" s="10"/>
      <c r="D109" s="32"/>
      <c r="E109" s="10"/>
      <c r="F109" s="32"/>
      <c r="G109" s="10"/>
      <c r="H109" s="32"/>
      <c r="I109" s="10"/>
      <c r="J109" s="32"/>
      <c r="K109" s="10"/>
      <c r="L109" s="32"/>
      <c r="M109" s="10"/>
      <c r="N109" s="32"/>
      <c r="O109" s="10"/>
      <c r="P109" s="32"/>
      <c r="Q109" s="10"/>
      <c r="R109" s="32"/>
      <c r="S109" s="10"/>
      <c r="T109" s="32"/>
      <c r="U109" s="10"/>
      <c r="V109" s="32"/>
      <c r="W109" s="10"/>
      <c r="X109" s="32"/>
      <c r="Y109" s="10"/>
      <c r="Z109" s="32"/>
      <c r="AA109" s="10"/>
      <c r="AB109" s="244"/>
      <c r="AC109" s="10"/>
      <c r="AD109" s="313"/>
      <c r="AE109" s="10"/>
      <c r="AF109" s="11"/>
      <c r="AH109" s="41"/>
    </row>
    <row r="110" spans="1:38">
      <c r="A110">
        <f t="shared" si="16"/>
        <v>70</v>
      </c>
      <c r="B110" s="6"/>
      <c r="C110" s="10"/>
      <c r="D110" s="32"/>
      <c r="E110" s="10"/>
      <c r="F110" s="32"/>
      <c r="G110" s="10"/>
      <c r="H110" s="32"/>
      <c r="I110" s="10"/>
      <c r="J110" s="32"/>
      <c r="K110" s="10"/>
      <c r="L110" s="32"/>
      <c r="M110" s="10"/>
      <c r="N110" s="32"/>
      <c r="O110" s="10"/>
      <c r="P110" s="32"/>
      <c r="Q110" s="10"/>
      <c r="R110" s="32"/>
      <c r="S110" s="10"/>
      <c r="T110" s="32"/>
      <c r="U110" s="10"/>
      <c r="V110" s="32"/>
      <c r="W110" s="10"/>
      <c r="X110" s="32"/>
      <c r="Y110" s="10"/>
      <c r="Z110" s="32"/>
      <c r="AA110" s="10"/>
      <c r="AB110" s="244"/>
      <c r="AC110" s="10"/>
      <c r="AD110" s="313"/>
      <c r="AE110" s="10"/>
      <c r="AF110" s="11"/>
      <c r="AH110" s="41"/>
    </row>
    <row r="111" spans="1:38">
      <c r="A111">
        <f t="shared" si="16"/>
        <v>71</v>
      </c>
      <c r="B111" s="6"/>
      <c r="C111" s="10"/>
      <c r="D111" s="32"/>
      <c r="E111" s="10"/>
      <c r="F111" s="32"/>
      <c r="G111" s="10"/>
      <c r="H111" s="32"/>
      <c r="I111" s="10"/>
      <c r="J111" s="32"/>
      <c r="K111" s="10"/>
      <c r="L111" s="32"/>
      <c r="M111" s="10"/>
      <c r="N111" s="32"/>
      <c r="O111" s="10"/>
      <c r="P111" s="32"/>
      <c r="Q111" s="10"/>
      <c r="R111" s="32"/>
      <c r="S111" s="10"/>
      <c r="T111" s="32"/>
      <c r="U111" s="10"/>
      <c r="V111" s="32"/>
      <c r="W111" s="10"/>
      <c r="X111" s="32"/>
      <c r="Y111" s="10"/>
      <c r="Z111" s="32"/>
      <c r="AA111" s="10"/>
      <c r="AB111" s="244"/>
      <c r="AC111" s="10"/>
      <c r="AD111" s="313"/>
      <c r="AE111" s="10"/>
      <c r="AF111" s="11"/>
      <c r="AH111" s="41"/>
    </row>
    <row r="112" spans="1:38">
      <c r="A112">
        <f t="shared" si="16"/>
        <v>72</v>
      </c>
      <c r="B112" s="6"/>
      <c r="C112" s="10"/>
      <c r="D112" s="32"/>
      <c r="E112" s="10"/>
      <c r="F112" s="32"/>
      <c r="G112" s="10"/>
      <c r="H112" s="32"/>
      <c r="I112" s="10"/>
      <c r="J112" s="32"/>
      <c r="K112" s="10"/>
      <c r="L112" s="32"/>
      <c r="M112" s="10"/>
      <c r="N112" s="32"/>
      <c r="O112" s="10"/>
      <c r="P112" s="32"/>
      <c r="Q112" s="10"/>
      <c r="R112" s="32"/>
      <c r="S112" s="10"/>
      <c r="T112" s="32"/>
      <c r="U112" s="10"/>
      <c r="V112" s="32"/>
      <c r="W112" s="10"/>
      <c r="X112" s="32"/>
      <c r="Y112" s="10"/>
      <c r="Z112" s="32"/>
      <c r="AA112" s="10"/>
      <c r="AB112" s="244"/>
      <c r="AC112" s="10"/>
      <c r="AD112" s="313"/>
      <c r="AE112" s="10"/>
      <c r="AF112" s="11"/>
      <c r="AH112" s="41"/>
    </row>
    <row r="113" spans="1:34">
      <c r="A113">
        <f t="shared" ref="A113:A128" si="17">+A112+1</f>
        <v>73</v>
      </c>
      <c r="B113" s="6"/>
      <c r="C113" s="12"/>
      <c r="D113" s="36"/>
      <c r="E113" s="12"/>
      <c r="F113" s="36"/>
      <c r="G113" s="12"/>
      <c r="H113" s="36"/>
      <c r="I113" s="12"/>
      <c r="J113" s="36"/>
      <c r="K113" s="12"/>
      <c r="L113" s="36"/>
      <c r="M113" s="12"/>
      <c r="N113" s="36"/>
      <c r="O113" s="12"/>
      <c r="P113" s="36"/>
      <c r="Q113" s="12"/>
      <c r="R113" s="36"/>
      <c r="S113" s="12"/>
      <c r="T113" s="36"/>
      <c r="U113" s="12"/>
      <c r="V113" s="36"/>
      <c r="W113" s="12"/>
      <c r="X113" s="36"/>
      <c r="Y113" s="12"/>
      <c r="Z113" s="36"/>
      <c r="AA113" s="12"/>
      <c r="AB113" s="245"/>
      <c r="AC113" s="12"/>
      <c r="AD113" s="314"/>
      <c r="AE113" s="12"/>
      <c r="AF113" s="13"/>
      <c r="AH113" s="41"/>
    </row>
    <row r="114" spans="1:34">
      <c r="A114">
        <f t="shared" si="17"/>
        <v>74</v>
      </c>
      <c r="B114" s="6"/>
      <c r="C114" s="10"/>
      <c r="D114" s="32"/>
      <c r="E114" s="12"/>
      <c r="F114" s="32"/>
      <c r="G114" s="10"/>
      <c r="H114" s="32"/>
      <c r="I114" s="10"/>
      <c r="J114" s="32"/>
      <c r="K114" s="10"/>
      <c r="L114" s="32"/>
      <c r="M114" s="10"/>
      <c r="N114" s="32"/>
      <c r="O114" s="12"/>
      <c r="P114" s="36"/>
      <c r="Q114" s="12"/>
      <c r="R114" s="36"/>
      <c r="S114" s="12"/>
      <c r="T114" s="36"/>
      <c r="U114" s="12"/>
      <c r="V114" s="36"/>
      <c r="W114" s="12"/>
      <c r="X114" s="36"/>
      <c r="Y114" s="12"/>
      <c r="Z114" s="32"/>
      <c r="AA114" s="10"/>
      <c r="AB114" s="244"/>
      <c r="AC114" s="10"/>
      <c r="AD114" s="313"/>
      <c r="AE114" s="10"/>
      <c r="AF114" s="11"/>
      <c r="AH114" s="41"/>
    </row>
    <row r="115" spans="1:34">
      <c r="A115">
        <f t="shared" si="17"/>
        <v>75</v>
      </c>
      <c r="C115" s="10"/>
      <c r="D115" s="32"/>
      <c r="E115" s="10"/>
      <c r="F115" s="32"/>
      <c r="G115" s="10"/>
      <c r="H115" s="32"/>
      <c r="I115" s="10"/>
      <c r="J115" s="32"/>
      <c r="K115" s="10"/>
      <c r="L115" s="32"/>
      <c r="M115" s="10"/>
      <c r="N115" s="32"/>
      <c r="O115" s="10"/>
      <c r="P115" s="32"/>
      <c r="Q115" s="10"/>
      <c r="R115" s="32"/>
      <c r="S115" s="10"/>
      <c r="T115" s="112"/>
      <c r="U115" s="10"/>
      <c r="V115" s="32"/>
      <c r="W115" s="10"/>
      <c r="X115" s="32"/>
      <c r="Y115" s="10"/>
      <c r="Z115" s="32"/>
      <c r="AA115" s="10"/>
      <c r="AB115" s="244"/>
      <c r="AC115" s="10"/>
      <c r="AD115" s="313"/>
      <c r="AE115" s="10"/>
      <c r="AF115" s="11"/>
      <c r="AH115" s="41"/>
    </row>
    <row r="116" spans="1:34">
      <c r="A116">
        <f t="shared" si="17"/>
        <v>76</v>
      </c>
      <c r="B116" s="6"/>
      <c r="C116" s="10"/>
      <c r="D116" s="32"/>
      <c r="E116" s="10"/>
      <c r="F116" s="32"/>
      <c r="G116" s="10"/>
      <c r="H116" s="32"/>
      <c r="I116" s="10"/>
      <c r="J116" s="32"/>
      <c r="K116" s="10"/>
      <c r="L116" s="32"/>
      <c r="M116" s="10"/>
      <c r="N116" s="32"/>
      <c r="O116" s="10"/>
      <c r="P116" s="32"/>
      <c r="Q116" s="10"/>
      <c r="R116" s="32"/>
      <c r="S116" s="10"/>
      <c r="T116" s="32"/>
      <c r="U116" s="10"/>
      <c r="V116" s="32"/>
      <c r="W116" s="10"/>
      <c r="X116" s="32"/>
      <c r="Y116" s="10"/>
      <c r="Z116" s="32"/>
      <c r="AA116" s="10"/>
      <c r="AB116" s="244"/>
      <c r="AC116" s="10"/>
      <c r="AD116" s="313"/>
      <c r="AE116" s="10"/>
      <c r="AF116" s="11"/>
      <c r="AG116" s="28"/>
      <c r="AH116" s="41"/>
    </row>
    <row r="117" spans="1:34">
      <c r="A117">
        <f t="shared" si="17"/>
        <v>77</v>
      </c>
      <c r="B117" s="6"/>
      <c r="C117" s="10"/>
      <c r="D117" s="32"/>
      <c r="E117" s="10"/>
      <c r="F117" s="32"/>
      <c r="G117" s="10"/>
      <c r="H117" s="32"/>
      <c r="I117" s="10"/>
      <c r="J117" s="32"/>
      <c r="K117" s="10"/>
      <c r="L117" s="32"/>
      <c r="M117" s="10"/>
      <c r="N117" s="32"/>
      <c r="O117" s="10"/>
      <c r="P117" s="32"/>
      <c r="Q117" s="10"/>
      <c r="R117" s="32"/>
      <c r="S117" s="10"/>
      <c r="T117" s="32"/>
      <c r="U117" s="10"/>
      <c r="V117" s="32"/>
      <c r="W117" s="10"/>
      <c r="X117" s="32"/>
      <c r="Y117" s="10"/>
      <c r="Z117" s="32"/>
      <c r="AA117" s="10"/>
      <c r="AB117" s="244"/>
      <c r="AC117" s="10"/>
      <c r="AD117" s="313"/>
      <c r="AE117" s="10"/>
      <c r="AF117" s="11"/>
      <c r="AG117" s="28"/>
      <c r="AH117" s="41"/>
    </row>
    <row r="118" spans="1:34">
      <c r="A118">
        <f t="shared" si="17"/>
        <v>78</v>
      </c>
      <c r="B118" s="6"/>
      <c r="C118" s="10"/>
      <c r="D118" s="32"/>
      <c r="E118" s="10"/>
      <c r="F118" s="32"/>
      <c r="G118" s="10"/>
      <c r="H118" s="32"/>
      <c r="I118" s="10"/>
      <c r="J118" s="32"/>
      <c r="K118" s="10"/>
      <c r="L118" s="32"/>
      <c r="M118" s="10"/>
      <c r="N118" s="32"/>
      <c r="O118" s="10"/>
      <c r="P118" s="32"/>
      <c r="Q118" s="10"/>
      <c r="R118" s="32"/>
      <c r="S118" s="10"/>
      <c r="T118" s="32"/>
      <c r="U118" s="10"/>
      <c r="V118" s="32"/>
      <c r="W118" s="10"/>
      <c r="X118" s="32"/>
      <c r="Y118" s="10"/>
      <c r="Z118" s="32"/>
      <c r="AA118" s="10"/>
      <c r="AB118" s="244"/>
      <c r="AC118" s="10"/>
      <c r="AD118" s="313"/>
      <c r="AE118" s="10"/>
      <c r="AF118" s="11"/>
      <c r="AH118" s="41"/>
    </row>
    <row r="119" spans="1:34">
      <c r="A119">
        <f t="shared" si="17"/>
        <v>79</v>
      </c>
      <c r="B119" s="6"/>
      <c r="C119" s="10"/>
      <c r="D119" s="32"/>
      <c r="E119" s="10"/>
      <c r="F119" s="32"/>
      <c r="G119" s="10"/>
      <c r="H119" s="32"/>
      <c r="I119" s="10"/>
      <c r="J119" s="32"/>
      <c r="K119" s="10"/>
      <c r="L119" s="32"/>
      <c r="M119" s="10"/>
      <c r="N119" s="32"/>
      <c r="O119" s="10"/>
      <c r="P119" s="32"/>
      <c r="Q119" s="10"/>
      <c r="R119" s="32"/>
      <c r="S119" s="10"/>
      <c r="T119" s="32"/>
      <c r="U119" s="10"/>
      <c r="V119" s="32"/>
      <c r="W119" s="10"/>
      <c r="X119" s="32"/>
      <c r="Y119" s="10"/>
      <c r="Z119" s="32"/>
      <c r="AA119" s="10"/>
      <c r="AB119" s="244"/>
      <c r="AC119" s="10"/>
      <c r="AD119" s="313"/>
      <c r="AE119" s="10"/>
      <c r="AF119" s="11"/>
      <c r="AH119" s="41"/>
    </row>
    <row r="120" spans="1:34">
      <c r="A120">
        <f t="shared" si="17"/>
        <v>80</v>
      </c>
      <c r="B120" s="6"/>
      <c r="C120" s="10"/>
      <c r="D120" s="32"/>
      <c r="E120" s="10"/>
      <c r="F120" s="32"/>
      <c r="G120" s="10"/>
      <c r="H120" s="32"/>
      <c r="I120" s="10"/>
      <c r="J120" s="32"/>
      <c r="K120" s="10"/>
      <c r="L120" s="32"/>
      <c r="M120" s="10"/>
      <c r="N120" s="32"/>
      <c r="O120" s="10"/>
      <c r="P120" s="32"/>
      <c r="Q120" s="10"/>
      <c r="R120" s="32"/>
      <c r="S120" s="10"/>
      <c r="T120" s="32"/>
      <c r="U120" s="10"/>
      <c r="V120" s="32"/>
      <c r="W120" s="10"/>
      <c r="X120" s="32"/>
      <c r="Y120" s="10"/>
      <c r="Z120" s="32"/>
      <c r="AA120" s="10"/>
      <c r="AB120" s="244"/>
      <c r="AC120" s="10"/>
      <c r="AD120" s="313"/>
      <c r="AE120" s="10"/>
      <c r="AF120" s="11"/>
      <c r="AH120" s="41"/>
    </row>
    <row r="121" spans="1:34">
      <c r="A121">
        <f t="shared" si="17"/>
        <v>81</v>
      </c>
      <c r="B121" s="6"/>
      <c r="C121" s="10"/>
      <c r="D121" s="32"/>
      <c r="E121" s="10"/>
      <c r="F121" s="32"/>
      <c r="G121" s="10"/>
      <c r="H121" s="32"/>
      <c r="I121" s="10"/>
      <c r="J121" s="32"/>
      <c r="K121" s="10"/>
      <c r="L121" s="32"/>
      <c r="M121" s="10"/>
      <c r="N121" s="32"/>
      <c r="O121" s="10"/>
      <c r="P121" s="32"/>
      <c r="Q121" s="10"/>
      <c r="R121" s="32"/>
      <c r="S121" s="10"/>
      <c r="T121" s="32"/>
      <c r="U121" s="10"/>
      <c r="V121" s="32"/>
      <c r="W121" s="10"/>
      <c r="X121" s="32"/>
      <c r="Y121" s="10"/>
      <c r="Z121" s="32"/>
      <c r="AA121" s="10"/>
      <c r="AB121" s="244"/>
      <c r="AC121" s="10"/>
      <c r="AD121" s="313"/>
      <c r="AE121" s="10"/>
      <c r="AF121" s="11"/>
    </row>
    <row r="122" spans="1:34">
      <c r="A122">
        <f t="shared" si="17"/>
        <v>82</v>
      </c>
      <c r="B122" s="6"/>
      <c r="C122" s="10"/>
      <c r="D122" s="32"/>
      <c r="E122" s="10"/>
      <c r="F122" s="32"/>
      <c r="G122" s="10"/>
      <c r="H122" s="32"/>
      <c r="I122" s="10"/>
      <c r="J122" s="32"/>
      <c r="K122" s="10"/>
      <c r="L122" s="32"/>
      <c r="M122" s="10"/>
      <c r="N122" s="32"/>
      <c r="O122" s="10"/>
      <c r="P122" s="32"/>
      <c r="Q122" s="10"/>
      <c r="R122" s="32"/>
      <c r="S122" s="10"/>
      <c r="T122" s="32"/>
      <c r="U122" s="10"/>
      <c r="V122" s="32"/>
      <c r="W122" s="10"/>
      <c r="X122" s="32"/>
      <c r="Y122" s="10"/>
      <c r="Z122" s="32"/>
      <c r="AA122" s="10"/>
      <c r="AB122" s="244"/>
      <c r="AC122" s="10"/>
      <c r="AD122" s="313"/>
      <c r="AE122" s="10"/>
      <c r="AF122" s="11"/>
    </row>
    <row r="123" spans="1:34">
      <c r="A123">
        <f t="shared" si="17"/>
        <v>83</v>
      </c>
      <c r="B123" s="6"/>
      <c r="C123" s="10"/>
      <c r="D123" s="32"/>
      <c r="E123" s="10"/>
      <c r="F123" s="32"/>
      <c r="G123" s="10"/>
      <c r="H123" s="32"/>
      <c r="I123" s="10"/>
      <c r="J123" s="32"/>
      <c r="K123" s="10"/>
      <c r="L123" s="32"/>
      <c r="M123" s="10"/>
      <c r="N123" s="32"/>
      <c r="O123" s="10"/>
      <c r="P123" s="32"/>
      <c r="Q123" s="10"/>
      <c r="R123" s="32"/>
      <c r="S123" s="10"/>
      <c r="T123" s="32"/>
      <c r="U123" s="10"/>
      <c r="V123" s="32"/>
      <c r="W123" s="10"/>
      <c r="X123" s="32"/>
      <c r="Y123" s="10"/>
      <c r="Z123" s="32"/>
      <c r="AA123" s="10"/>
      <c r="AB123" s="244"/>
      <c r="AC123" s="10"/>
      <c r="AD123" s="313"/>
      <c r="AE123" s="10"/>
      <c r="AF123" s="11"/>
    </row>
    <row r="124" spans="1:34">
      <c r="A124">
        <f t="shared" si="17"/>
        <v>84</v>
      </c>
      <c r="B124" s="6"/>
      <c r="C124" s="10"/>
      <c r="D124" s="32"/>
      <c r="E124" s="10"/>
      <c r="F124" s="32"/>
      <c r="G124" s="10"/>
      <c r="H124" s="32"/>
      <c r="I124" s="10"/>
      <c r="J124" s="32"/>
      <c r="K124" s="10"/>
      <c r="L124" s="32"/>
      <c r="M124" s="10"/>
      <c r="N124" s="32"/>
      <c r="O124" s="10"/>
      <c r="P124" s="32"/>
      <c r="Q124" s="10"/>
      <c r="R124" s="32"/>
      <c r="S124" s="10"/>
      <c r="T124" s="32"/>
      <c r="U124" s="10"/>
      <c r="V124" s="32"/>
      <c r="W124" s="10"/>
      <c r="X124" s="32"/>
      <c r="Y124" s="10"/>
      <c r="Z124" s="32"/>
      <c r="AA124" s="10"/>
      <c r="AB124" s="244"/>
      <c r="AC124" s="10"/>
      <c r="AD124" s="313"/>
      <c r="AE124" s="10"/>
      <c r="AF124" s="11"/>
    </row>
    <row r="125" spans="1:34">
      <c r="A125">
        <f t="shared" si="17"/>
        <v>85</v>
      </c>
      <c r="B125" s="6"/>
      <c r="C125" s="10"/>
      <c r="D125" s="32"/>
      <c r="E125" s="10"/>
      <c r="F125" s="32"/>
      <c r="G125" s="10"/>
      <c r="H125" s="32"/>
      <c r="I125" s="10"/>
      <c r="J125" s="32"/>
      <c r="K125" s="10"/>
      <c r="L125" s="32"/>
      <c r="M125" s="10"/>
      <c r="N125" s="32"/>
      <c r="O125" s="10"/>
      <c r="P125" s="32"/>
      <c r="Q125" s="10"/>
      <c r="R125" s="32"/>
      <c r="S125" s="10"/>
      <c r="T125" s="32"/>
      <c r="U125" s="10"/>
      <c r="V125" s="32"/>
      <c r="W125" s="10"/>
      <c r="X125" s="32"/>
      <c r="Y125" s="10"/>
      <c r="Z125" s="32"/>
      <c r="AA125" s="10"/>
      <c r="AB125" s="244"/>
      <c r="AC125" s="10"/>
      <c r="AD125" s="313"/>
      <c r="AE125" s="10"/>
      <c r="AF125" s="11"/>
    </row>
    <row r="126" spans="1:34">
      <c r="A126">
        <f t="shared" si="17"/>
        <v>86</v>
      </c>
      <c r="B126" s="6"/>
      <c r="C126" s="10"/>
      <c r="D126" s="32"/>
      <c r="E126" s="10"/>
      <c r="F126" s="32"/>
      <c r="G126" s="10"/>
      <c r="H126" s="32"/>
      <c r="I126" s="10"/>
      <c r="J126" s="32"/>
      <c r="K126" s="10"/>
      <c r="L126" s="32"/>
      <c r="M126" s="10"/>
      <c r="N126" s="32"/>
      <c r="O126" s="10"/>
      <c r="P126" s="32"/>
      <c r="Q126" s="10"/>
      <c r="R126" s="32"/>
      <c r="S126" s="10"/>
      <c r="T126" s="32"/>
      <c r="U126" s="10"/>
      <c r="V126" s="32"/>
      <c r="W126" s="10"/>
      <c r="X126" s="32"/>
      <c r="Y126" s="10"/>
      <c r="Z126" s="32"/>
      <c r="AA126" s="10"/>
      <c r="AB126" s="244"/>
      <c r="AC126" s="10"/>
      <c r="AD126" s="313"/>
      <c r="AE126" s="10"/>
      <c r="AF126" s="11"/>
    </row>
    <row r="127" spans="1:34">
      <c r="A127">
        <f t="shared" si="17"/>
        <v>87</v>
      </c>
      <c r="B127" s="6"/>
      <c r="C127" s="10"/>
      <c r="D127" s="32"/>
      <c r="E127" s="10"/>
      <c r="F127" s="32"/>
      <c r="G127" s="10"/>
      <c r="H127" s="32"/>
      <c r="I127" s="10"/>
      <c r="J127" s="32"/>
      <c r="K127" s="10"/>
      <c r="L127" s="32"/>
      <c r="M127" s="10"/>
      <c r="N127" s="32"/>
      <c r="O127" s="10"/>
      <c r="P127" s="32"/>
      <c r="Q127" s="10"/>
      <c r="R127" s="32"/>
      <c r="S127" s="10"/>
      <c r="T127" s="32"/>
      <c r="U127" s="10"/>
      <c r="V127" s="32"/>
      <c r="W127" s="10"/>
      <c r="X127" s="32"/>
      <c r="Y127" s="10"/>
      <c r="Z127" s="32"/>
      <c r="AA127" s="10"/>
      <c r="AB127" s="244"/>
      <c r="AC127" s="10"/>
      <c r="AD127" s="313"/>
      <c r="AE127" s="10"/>
      <c r="AF127" s="11"/>
    </row>
    <row r="128" spans="1:34" ht="13.5" thickBot="1">
      <c r="A128">
        <f t="shared" si="17"/>
        <v>88</v>
      </c>
      <c r="B128" s="6"/>
      <c r="C128" s="10"/>
      <c r="D128" s="32"/>
      <c r="E128" s="10"/>
      <c r="F128" s="32"/>
      <c r="G128" s="10"/>
      <c r="H128" s="32"/>
      <c r="I128" s="10"/>
      <c r="J128" s="32"/>
      <c r="K128" s="10"/>
      <c r="L128" s="32"/>
      <c r="M128" s="10"/>
      <c r="N128" s="32"/>
      <c r="O128" s="10"/>
      <c r="P128" s="32"/>
      <c r="Q128" s="10"/>
      <c r="R128" s="32"/>
      <c r="S128" s="10"/>
      <c r="T128" s="32"/>
      <c r="U128" s="10"/>
      <c r="V128" s="32"/>
      <c r="W128" s="10"/>
      <c r="X128" s="32"/>
      <c r="Y128" s="10"/>
      <c r="Z128" s="32"/>
      <c r="AA128" s="10"/>
      <c r="AB128" s="244"/>
      <c r="AC128" s="23"/>
      <c r="AD128" s="315"/>
      <c r="AE128" s="23"/>
      <c r="AF128" s="18"/>
    </row>
  </sheetData>
  <sortState xmlns:xlrd2="http://schemas.microsoft.com/office/spreadsheetml/2017/richdata2" ref="B5:G19">
    <sortCondition descending="1" ref="G5:G19"/>
    <sortCondition descending="1" ref="C5:C19"/>
    <sortCondition ref="D5:D19"/>
  </sortState>
  <mergeCells count="16">
    <mergeCell ref="I39:J39"/>
    <mergeCell ref="K39:L39"/>
    <mergeCell ref="M39:N39"/>
    <mergeCell ref="O39:P39"/>
    <mergeCell ref="B39:B40"/>
    <mergeCell ref="C39:D39"/>
    <mergeCell ref="E39:F39"/>
    <mergeCell ref="G39:H39"/>
    <mergeCell ref="Y39:Z39"/>
    <mergeCell ref="AA39:AB39"/>
    <mergeCell ref="AE39:AF39"/>
    <mergeCell ref="Q39:R39"/>
    <mergeCell ref="S39:T39"/>
    <mergeCell ref="U39:V39"/>
    <mergeCell ref="W39:X39"/>
    <mergeCell ref="AC39:AD39"/>
  </mergeCells>
  <phoneticPr fontId="4" type="noConversion"/>
  <pageMargins left="0.75" right="0.75" top="1" bottom="1" header="0" footer="0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BF156"/>
  <sheetViews>
    <sheetView zoomScale="80" zoomScaleNormal="80" workbookViewId="0">
      <selection activeCell="BF63" sqref="BF63"/>
    </sheetView>
  </sheetViews>
  <sheetFormatPr baseColWidth="10" defaultColWidth="11.5703125" defaultRowHeight="12.75"/>
  <cols>
    <col min="1" max="1" width="5" customWidth="1"/>
    <col min="3" max="3" width="6.42578125" customWidth="1"/>
    <col min="4" max="4" width="5" customWidth="1"/>
    <col min="5" max="5" width="3.42578125" customWidth="1"/>
    <col min="6" max="6" width="4.28515625" customWidth="1"/>
    <col min="7" max="7" width="4.42578125" customWidth="1"/>
    <col min="8" max="8" width="3.42578125" customWidth="1"/>
    <col min="9" max="9" width="5.28515625" customWidth="1"/>
    <col min="10" max="11" width="3.85546875" customWidth="1"/>
    <col min="12" max="12" width="4" customWidth="1"/>
    <col min="13" max="13" width="4.42578125" customWidth="1"/>
    <col min="14" max="14" width="3.42578125" customWidth="1"/>
    <col min="15" max="15" width="4.7109375" customWidth="1"/>
    <col min="16" max="16" width="4.5703125" customWidth="1"/>
    <col min="17" max="17" width="3.42578125" customWidth="1"/>
    <col min="18" max="18" width="5.28515625" customWidth="1"/>
    <col min="19" max="19" width="4.28515625" customWidth="1"/>
    <col min="20" max="20" width="3.42578125" customWidth="1"/>
    <col min="21" max="21" width="5.28515625" customWidth="1"/>
    <col min="22" max="23" width="3.85546875" customWidth="1"/>
    <col min="24" max="25" width="4.7109375" customWidth="1"/>
    <col min="26" max="26" width="3.42578125" customWidth="1"/>
    <col min="27" max="27" width="4.42578125" customWidth="1"/>
    <col min="28" max="28" width="5" customWidth="1"/>
    <col min="29" max="30" width="3.42578125" customWidth="1"/>
    <col min="31" max="31" width="3.85546875" customWidth="1"/>
    <col min="32" max="35" width="3.42578125" customWidth="1"/>
    <col min="36" max="36" width="3.85546875" customWidth="1"/>
    <col min="37" max="37" width="4.28515625" customWidth="1"/>
    <col min="38" max="39" width="3.42578125" customWidth="1"/>
    <col min="40" max="40" width="4.140625" customWidth="1"/>
    <col min="41" max="41" width="3.42578125" customWidth="1"/>
    <col min="42" max="42" width="5" customWidth="1"/>
    <col min="43" max="43" width="4.28515625" customWidth="1"/>
    <col min="44" max="44" width="3.42578125" customWidth="1"/>
    <col min="45" max="45" width="4" customWidth="1"/>
    <col min="46" max="46" width="4.140625" customWidth="1"/>
    <col min="47" max="48" width="3.42578125" customWidth="1"/>
    <col min="49" max="49" width="3.85546875" customWidth="1"/>
    <col min="50" max="50" width="3.42578125" customWidth="1"/>
    <col min="51" max="51" width="4" customWidth="1"/>
    <col min="52" max="52" width="4.140625" customWidth="1"/>
    <col min="53" max="53" width="3.42578125" customWidth="1"/>
    <col min="54" max="54" width="11.42578125" style="24" customWidth="1"/>
  </cols>
  <sheetData>
    <row r="1" spans="1:31">
      <c r="A1" s="5" t="s">
        <v>32</v>
      </c>
      <c r="B1" s="52"/>
    </row>
    <row r="2" spans="1:31">
      <c r="A2" t="s">
        <v>10</v>
      </c>
      <c r="U2" s="126"/>
    </row>
    <row r="3" spans="1:31" ht="13.5" thickBot="1">
      <c r="A3">
        <f>+GENERAL!B6</f>
        <v>12</v>
      </c>
      <c r="C3" s="41">
        <f>SUM(C5:C10)</f>
        <v>0</v>
      </c>
      <c r="U3" s="126"/>
    </row>
    <row r="4" spans="1:31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O4" s="126"/>
      <c r="U4" s="126"/>
    </row>
    <row r="5" spans="1:31" ht="13.5" thickBot="1">
      <c r="A5" s="150">
        <v>1</v>
      </c>
      <c r="B5" s="23" t="s">
        <v>1</v>
      </c>
      <c r="C5" s="44">
        <f>+I$38</f>
        <v>74</v>
      </c>
      <c r="D5" s="49">
        <f>+I$39</f>
        <v>9.5833333333333339</v>
      </c>
      <c r="E5" s="45">
        <f>+J$38</f>
        <v>21</v>
      </c>
      <c r="F5" s="18">
        <f>+I$24</f>
        <v>80</v>
      </c>
      <c r="G5" s="200">
        <f t="shared" ref="G5:G10" si="0">IF(E5&lt;A$3/2,-1,1)*800+C5</f>
        <v>874</v>
      </c>
      <c r="H5" s="30"/>
      <c r="O5" s="126"/>
      <c r="U5" s="126"/>
    </row>
    <row r="6" spans="1:31" ht="13.5" thickBot="1">
      <c r="A6" s="150">
        <v>2</v>
      </c>
      <c r="B6" s="241" t="s">
        <v>131</v>
      </c>
      <c r="C6" s="44">
        <f>+AA$38</f>
        <v>46</v>
      </c>
      <c r="D6" s="49">
        <f>+AA$39</f>
        <v>13.402173913043478</v>
      </c>
      <c r="E6" s="45">
        <f>+AB$38</f>
        <v>20</v>
      </c>
      <c r="F6" s="18">
        <f>+AA$24</f>
        <v>40</v>
      </c>
      <c r="G6" s="200">
        <f t="shared" si="0"/>
        <v>846</v>
      </c>
      <c r="H6" s="30"/>
      <c r="O6" s="126"/>
      <c r="U6" s="126"/>
    </row>
    <row r="7" spans="1:31" ht="13.5" thickBot="1">
      <c r="A7" s="150">
        <v>3</v>
      </c>
      <c r="B7" s="241" t="s">
        <v>46</v>
      </c>
      <c r="C7" s="44">
        <f>+AM$38</f>
        <v>-44</v>
      </c>
      <c r="D7" s="49">
        <f>+AM$39</f>
        <v>19.600000000000001</v>
      </c>
      <c r="E7" s="45">
        <f>+AN$38</f>
        <v>12</v>
      </c>
      <c r="F7" s="18">
        <f>+AM$24</f>
        <v>20</v>
      </c>
      <c r="G7" s="200">
        <f t="shared" si="0"/>
        <v>756</v>
      </c>
      <c r="H7" s="30"/>
      <c r="O7" s="126"/>
      <c r="U7" s="126"/>
    </row>
    <row r="8" spans="1:31" ht="13.5" thickBot="1">
      <c r="A8" s="150">
        <v>4</v>
      </c>
      <c r="B8" s="241" t="s">
        <v>143</v>
      </c>
      <c r="C8" s="44">
        <f>+AJ$38</f>
        <v>-75</v>
      </c>
      <c r="D8" s="49">
        <f>+AJ$39</f>
        <v>16.345238095238095</v>
      </c>
      <c r="E8" s="45">
        <f>+AK$38</f>
        <v>18</v>
      </c>
      <c r="F8" s="18">
        <f>+AJ$24</f>
        <v>10</v>
      </c>
      <c r="G8" s="200">
        <f t="shared" si="0"/>
        <v>725</v>
      </c>
      <c r="H8" s="30"/>
      <c r="O8" s="126"/>
      <c r="U8" s="126"/>
    </row>
    <row r="9" spans="1:31" ht="13.5" thickBot="1">
      <c r="A9" s="150">
        <v>5</v>
      </c>
      <c r="B9" s="241" t="s">
        <v>144</v>
      </c>
      <c r="C9" s="44">
        <f>+C$38</f>
        <v>1</v>
      </c>
      <c r="D9" s="49">
        <f>+C$39</f>
        <v>15.857142857142858</v>
      </c>
      <c r="E9" s="46">
        <f>+D$38</f>
        <v>3</v>
      </c>
      <c r="F9" s="18">
        <f>+C$24</f>
        <v>0</v>
      </c>
      <c r="G9" s="200">
        <f t="shared" si="0"/>
        <v>-799</v>
      </c>
      <c r="H9" s="30"/>
      <c r="U9" s="126"/>
    </row>
    <row r="10" spans="1:31" ht="13.5" thickBot="1">
      <c r="A10" s="150">
        <v>6</v>
      </c>
      <c r="B10" s="23" t="s">
        <v>212</v>
      </c>
      <c r="C10" s="44">
        <f>+AG$38</f>
        <v>-2</v>
      </c>
      <c r="D10" s="49">
        <f>+AG$39</f>
        <v>13.25</v>
      </c>
      <c r="E10" s="45">
        <f>+AH$38</f>
        <v>4</v>
      </c>
      <c r="F10" s="18">
        <f>+AG$24</f>
        <v>0</v>
      </c>
      <c r="G10" s="200">
        <f t="shared" si="0"/>
        <v>-802</v>
      </c>
      <c r="H10" s="30"/>
      <c r="U10" s="126"/>
    </row>
    <row r="11" spans="1:31" ht="13.5" hidden="1" thickBot="1">
      <c r="A11" s="150">
        <v>7</v>
      </c>
      <c r="B11" s="23" t="s">
        <v>9</v>
      </c>
      <c r="C11" s="44">
        <f>+U$38</f>
        <v>-100000000</v>
      </c>
      <c r="D11" s="49">
        <f>+U$39</f>
        <v>0</v>
      </c>
      <c r="E11" s="45">
        <f>+V$38</f>
        <v>0</v>
      </c>
      <c r="F11" s="18">
        <f>+U$24</f>
        <v>0</v>
      </c>
      <c r="G11" s="200">
        <f t="shared" ref="G11:G21" si="1">IF(E11&lt;A$3/2,-1,1)*800+C11</f>
        <v>-100000800</v>
      </c>
      <c r="H11" s="30"/>
    </row>
    <row r="12" spans="1:31" ht="13.5" hidden="1" thickBot="1">
      <c r="A12" s="150">
        <v>8</v>
      </c>
      <c r="B12" s="162" t="s">
        <v>120</v>
      </c>
      <c r="C12" s="44">
        <f>+O$38</f>
        <v>-100000000</v>
      </c>
      <c r="D12" s="49">
        <f>+O$39</f>
        <v>0</v>
      </c>
      <c r="E12" s="45">
        <f>+P$38</f>
        <v>0</v>
      </c>
      <c r="F12" s="18">
        <f>+O$24</f>
        <v>0</v>
      </c>
      <c r="G12" s="200">
        <f t="shared" si="1"/>
        <v>-100000800</v>
      </c>
      <c r="H12" s="30"/>
    </row>
    <row r="13" spans="1:31" ht="13.5" hidden="1" thickBot="1">
      <c r="A13" s="150">
        <v>9</v>
      </c>
      <c r="B13" s="23" t="s">
        <v>43</v>
      </c>
      <c r="C13" s="44">
        <f>+X$38</f>
        <v>-100000000</v>
      </c>
      <c r="D13" s="49">
        <f>+X$39</f>
        <v>0</v>
      </c>
      <c r="E13" s="45">
        <f>+Y$38</f>
        <v>0</v>
      </c>
      <c r="F13" s="18">
        <f>+X$24</f>
        <v>0</v>
      </c>
      <c r="G13" s="200">
        <f t="shared" si="1"/>
        <v>-100000800</v>
      </c>
      <c r="H13" s="30"/>
    </row>
    <row r="14" spans="1:31" ht="13.5" hidden="1" thickBot="1">
      <c r="A14" s="150">
        <v>10</v>
      </c>
      <c r="B14" s="23" t="s">
        <v>6</v>
      </c>
      <c r="C14" s="44">
        <f>+R$38</f>
        <v>-100000000</v>
      </c>
      <c r="D14" s="49">
        <f>+R$39</f>
        <v>0</v>
      </c>
      <c r="E14" s="45">
        <f>+S$38</f>
        <v>0</v>
      </c>
      <c r="F14" s="18">
        <f>+R$24</f>
        <v>0</v>
      </c>
      <c r="G14" s="200">
        <f t="shared" si="1"/>
        <v>-100000800</v>
      </c>
      <c r="H14" s="30"/>
    </row>
    <row r="15" spans="1:31" ht="13.5" hidden="1" thickBot="1">
      <c r="A15" s="150">
        <v>11</v>
      </c>
      <c r="B15" s="162" t="s">
        <v>155</v>
      </c>
      <c r="C15" s="44">
        <f>+L$38</f>
        <v>-100000000</v>
      </c>
      <c r="D15" s="49">
        <f>+L$39</f>
        <v>0</v>
      </c>
      <c r="E15" s="45">
        <f>+M$38</f>
        <v>0</v>
      </c>
      <c r="F15" s="18">
        <f>+L$24</f>
        <v>0</v>
      </c>
      <c r="G15" s="200">
        <f t="shared" si="1"/>
        <v>-100000800</v>
      </c>
      <c r="AE15" s="43"/>
    </row>
    <row r="16" spans="1:31" ht="13.5" hidden="1" thickBot="1">
      <c r="A16" s="150">
        <v>12</v>
      </c>
      <c r="B16" s="23" t="s">
        <v>147</v>
      </c>
      <c r="C16" s="44">
        <f>+AV$38</f>
        <v>-100000000</v>
      </c>
      <c r="D16" s="49">
        <f>+AV$39</f>
        <v>0</v>
      </c>
      <c r="E16" s="46">
        <f>+AW$38</f>
        <v>0</v>
      </c>
      <c r="F16" s="18">
        <f>+AV$24</f>
        <v>0</v>
      </c>
      <c r="G16" s="200">
        <f t="shared" si="1"/>
        <v>-100000800</v>
      </c>
    </row>
    <row r="17" spans="1:52" ht="13.5" hidden="1" thickBot="1">
      <c r="A17" s="150">
        <v>13</v>
      </c>
      <c r="B17" s="23" t="s">
        <v>62</v>
      </c>
      <c r="C17" s="44">
        <f>+AS$38</f>
        <v>-100000000</v>
      </c>
      <c r="D17" s="49">
        <f>+AS$39</f>
        <v>0</v>
      </c>
      <c r="E17" s="46">
        <f>+AT$38</f>
        <v>0</v>
      </c>
      <c r="F17" s="18">
        <f>+AS$24</f>
        <v>0</v>
      </c>
      <c r="G17" s="200">
        <f t="shared" si="1"/>
        <v>-100000800</v>
      </c>
    </row>
    <row r="18" spans="1:52" ht="13.5" hidden="1" thickBot="1">
      <c r="A18" s="150">
        <v>14</v>
      </c>
      <c r="B18" s="162" t="s">
        <v>139</v>
      </c>
      <c r="C18" s="44">
        <f>+AP$38</f>
        <v>-100000000</v>
      </c>
      <c r="D18" s="49">
        <f>+AP$39</f>
        <v>0</v>
      </c>
      <c r="E18" s="45">
        <f>+AQ$38</f>
        <v>0</v>
      </c>
      <c r="F18" s="18">
        <f>+AP$24</f>
        <v>0</v>
      </c>
      <c r="G18" s="200">
        <f t="shared" si="1"/>
        <v>-100000800</v>
      </c>
      <c r="P18" s="62"/>
    </row>
    <row r="19" spans="1:52" ht="13.5" hidden="1" thickBot="1">
      <c r="A19" s="150">
        <v>15</v>
      </c>
      <c r="B19" s="23" t="s">
        <v>94</v>
      </c>
      <c r="C19" s="44">
        <f>+AY$38</f>
        <v>-100000000</v>
      </c>
      <c r="D19" s="49">
        <f>+AY$39</f>
        <v>0</v>
      </c>
      <c r="E19" s="45">
        <f>+AZ$38</f>
        <v>0</v>
      </c>
      <c r="F19" s="18">
        <f>+AY$24</f>
        <v>0</v>
      </c>
      <c r="G19" s="200">
        <f t="shared" si="1"/>
        <v>-100000800</v>
      </c>
      <c r="P19" s="62"/>
      <c r="AI19" s="61"/>
      <c r="AJ19" s="61"/>
      <c r="AK19" s="61"/>
      <c r="AL19" s="61"/>
      <c r="AM19" s="61"/>
      <c r="AN19" s="61"/>
      <c r="AO19" s="61"/>
    </row>
    <row r="20" spans="1:52" ht="13.5" hidden="1" thickBot="1">
      <c r="A20" s="150">
        <v>16</v>
      </c>
      <c r="B20" s="162" t="s">
        <v>127</v>
      </c>
      <c r="C20" s="44">
        <f>+F$38</f>
        <v>-100000000</v>
      </c>
      <c r="D20" s="49">
        <f>+F$39</f>
        <v>0</v>
      </c>
      <c r="E20" s="45">
        <f>+G$38</f>
        <v>0</v>
      </c>
      <c r="F20" s="18">
        <f>+F$24</f>
        <v>0</v>
      </c>
      <c r="G20" s="200">
        <f t="shared" si="1"/>
        <v>-100000800</v>
      </c>
      <c r="P20" s="62"/>
      <c r="AI20" s="61"/>
      <c r="AJ20" s="61"/>
      <c r="AK20" s="61"/>
      <c r="AL20" s="61"/>
      <c r="AM20" s="61"/>
      <c r="AN20" s="61"/>
      <c r="AO20" s="61"/>
    </row>
    <row r="21" spans="1:52" ht="13.5" hidden="1" thickBot="1">
      <c r="A21" s="150">
        <v>17</v>
      </c>
      <c r="B21" s="23" t="s">
        <v>78</v>
      </c>
      <c r="C21" s="44">
        <f>+AD$38</f>
        <v>-100000000</v>
      </c>
      <c r="D21" s="49">
        <f>+AD$39</f>
        <v>0</v>
      </c>
      <c r="E21" s="45">
        <f>+AE$38</f>
        <v>0</v>
      </c>
      <c r="F21" s="18">
        <f>+AD$24</f>
        <v>0</v>
      </c>
      <c r="G21" s="200">
        <f t="shared" si="1"/>
        <v>-100000800</v>
      </c>
      <c r="P21" s="62"/>
      <c r="AI21" s="61"/>
      <c r="AJ21" s="61"/>
      <c r="AK21" s="61"/>
      <c r="AL21" s="61"/>
      <c r="AM21" s="61"/>
      <c r="AN21" s="61"/>
      <c r="AO21" s="61"/>
    </row>
    <row r="22" spans="1:52">
      <c r="A22" s="16"/>
      <c r="D22" s="39"/>
      <c r="P22" s="104"/>
    </row>
    <row r="24" spans="1:52" hidden="1">
      <c r="B24" t="s">
        <v>12</v>
      </c>
      <c r="C24">
        <f>+C25*C26</f>
        <v>0</v>
      </c>
      <c r="D24">
        <f>+D25*D26</f>
        <v>3</v>
      </c>
      <c r="F24">
        <f>+F25*F26</f>
        <v>0</v>
      </c>
      <c r="G24">
        <f>+G25*G26</f>
        <v>0</v>
      </c>
      <c r="I24">
        <f>+I25*I26</f>
        <v>80</v>
      </c>
      <c r="J24">
        <f>+J25*J26</f>
        <v>21</v>
      </c>
      <c r="L24">
        <f>L25*L26</f>
        <v>0</v>
      </c>
      <c r="M24">
        <f>+M25*M26</f>
        <v>0</v>
      </c>
      <c r="O24">
        <f>+O25*O26</f>
        <v>0</v>
      </c>
      <c r="P24">
        <f>+P25*P26</f>
        <v>0</v>
      </c>
      <c r="R24">
        <f>+R25*R26</f>
        <v>0</v>
      </c>
      <c r="S24">
        <f>+S25*S26</f>
        <v>0</v>
      </c>
      <c r="U24">
        <f>+U25*U26</f>
        <v>0</v>
      </c>
      <c r="V24">
        <f>+V25*V26</f>
        <v>0</v>
      </c>
      <c r="X24">
        <f>+X25*X26</f>
        <v>0</v>
      </c>
      <c r="Y24">
        <f>+Y25*Y26</f>
        <v>0</v>
      </c>
      <c r="AA24">
        <f>+AA25*AA26</f>
        <v>40</v>
      </c>
      <c r="AB24">
        <f>+AB25*AB26</f>
        <v>20</v>
      </c>
      <c r="AD24">
        <f>+AD25*AD26</f>
        <v>0</v>
      </c>
      <c r="AE24">
        <f>+AE25*AE26</f>
        <v>0</v>
      </c>
      <c r="AG24">
        <f>+AG25*AG26</f>
        <v>0</v>
      </c>
      <c r="AH24">
        <f>+AH25*AH26</f>
        <v>4</v>
      </c>
      <c r="AJ24">
        <f>+AJ25*AJ26</f>
        <v>10</v>
      </c>
      <c r="AK24">
        <f>+AK25*AK26</f>
        <v>18</v>
      </c>
      <c r="AM24">
        <f>+AM25*AM26</f>
        <v>20</v>
      </c>
      <c r="AN24">
        <f>+AN25*AN26</f>
        <v>12</v>
      </c>
      <c r="AP24">
        <f>+AP25*AP26</f>
        <v>0</v>
      </c>
      <c r="AQ24">
        <f>+AQ25*AQ26</f>
        <v>0</v>
      </c>
      <c r="AS24">
        <f>+AS25*AS26</f>
        <v>0</v>
      </c>
      <c r="AT24">
        <f>+AT25*AT26</f>
        <v>0</v>
      </c>
      <c r="AV24">
        <f>+AV25*AV26</f>
        <v>0</v>
      </c>
      <c r="AW24">
        <f>+AW25*AW26</f>
        <v>0</v>
      </c>
      <c r="AY24">
        <f>+AY25*AY26</f>
        <v>0</v>
      </c>
      <c r="AZ24">
        <f>+AZ25*AZ26</f>
        <v>0</v>
      </c>
    </row>
    <row r="25" spans="1:52" hidden="1">
      <c r="C25">
        <f>IF($B37&gt;3,1,0)</f>
        <v>1</v>
      </c>
      <c r="D25">
        <f t="shared" ref="D25:AZ25" si="2">IF($B37&gt;3,1,0)</f>
        <v>1</v>
      </c>
      <c r="F25">
        <f t="shared" si="2"/>
        <v>1</v>
      </c>
      <c r="G25">
        <f t="shared" si="2"/>
        <v>1</v>
      </c>
      <c r="I25">
        <f>IF($B37&gt;3,1,0)</f>
        <v>1</v>
      </c>
      <c r="J25">
        <f t="shared" si="2"/>
        <v>1</v>
      </c>
      <c r="L25">
        <f t="shared" si="2"/>
        <v>1</v>
      </c>
      <c r="M25">
        <f t="shared" si="2"/>
        <v>1</v>
      </c>
      <c r="O25">
        <f t="shared" si="2"/>
        <v>1</v>
      </c>
      <c r="P25">
        <f t="shared" si="2"/>
        <v>1</v>
      </c>
      <c r="R25">
        <f t="shared" si="2"/>
        <v>1</v>
      </c>
      <c r="S25">
        <f t="shared" si="2"/>
        <v>1</v>
      </c>
      <c r="U25">
        <f t="shared" si="2"/>
        <v>1</v>
      </c>
      <c r="V25">
        <f t="shared" si="2"/>
        <v>1</v>
      </c>
      <c r="X25">
        <f t="shared" si="2"/>
        <v>1</v>
      </c>
      <c r="Y25">
        <f t="shared" si="2"/>
        <v>1</v>
      </c>
      <c r="AA25">
        <f t="shared" si="2"/>
        <v>1</v>
      </c>
      <c r="AB25">
        <f t="shared" si="2"/>
        <v>1</v>
      </c>
      <c r="AD25">
        <f t="shared" si="2"/>
        <v>1</v>
      </c>
      <c r="AE25">
        <f t="shared" si="2"/>
        <v>1</v>
      </c>
      <c r="AG25">
        <f t="shared" si="2"/>
        <v>1</v>
      </c>
      <c r="AH25">
        <f t="shared" si="2"/>
        <v>1</v>
      </c>
      <c r="AJ25">
        <f>IF($B37&gt;3,1,0)</f>
        <v>1</v>
      </c>
      <c r="AK25">
        <f>IF($B37&gt;3,1,0)</f>
        <v>1</v>
      </c>
      <c r="AM25">
        <f>IF($B37&gt;3,1,0)</f>
        <v>1</v>
      </c>
      <c r="AN25">
        <f>IF($B37&gt;3,1,0)</f>
        <v>1</v>
      </c>
      <c r="AP25">
        <f t="shared" si="2"/>
        <v>1</v>
      </c>
      <c r="AQ25">
        <f t="shared" si="2"/>
        <v>1</v>
      </c>
      <c r="AS25">
        <f>IF($B37&gt;3,1,0)</f>
        <v>1</v>
      </c>
      <c r="AT25">
        <f>IF($B37&gt;3,1,0)</f>
        <v>1</v>
      </c>
      <c r="AV25">
        <f>IF($B37&gt;3,1,0)</f>
        <v>1</v>
      </c>
      <c r="AW25">
        <f>IF($B37&gt;3,1,0)</f>
        <v>1</v>
      </c>
      <c r="AY25">
        <f t="shared" si="2"/>
        <v>1</v>
      </c>
      <c r="AZ25">
        <f t="shared" si="2"/>
        <v>1</v>
      </c>
    </row>
    <row r="26" spans="1:52" hidden="1">
      <c r="C26">
        <f>MAX(C27:C31)</f>
        <v>0</v>
      </c>
      <c r="D26">
        <f>+D38</f>
        <v>3</v>
      </c>
      <c r="F26">
        <f>MAX(F27:F31)</f>
        <v>0</v>
      </c>
      <c r="G26">
        <f>+G38</f>
        <v>0</v>
      </c>
      <c r="I26">
        <f>MAX(I27:I31)</f>
        <v>80</v>
      </c>
      <c r="J26">
        <f>+J38</f>
        <v>21</v>
      </c>
      <c r="L26">
        <f>MAX(L27:L31)</f>
        <v>0</v>
      </c>
      <c r="M26">
        <f>+M38</f>
        <v>0</v>
      </c>
      <c r="O26">
        <f>MAX(O27:O31)</f>
        <v>0</v>
      </c>
      <c r="P26">
        <f>+P38</f>
        <v>0</v>
      </c>
      <c r="R26">
        <f>MAX(R27:R31)</f>
        <v>0</v>
      </c>
      <c r="S26">
        <f>+S38</f>
        <v>0</v>
      </c>
      <c r="U26">
        <f>MAX(U27:U31)</f>
        <v>0</v>
      </c>
      <c r="V26">
        <f>+V38</f>
        <v>0</v>
      </c>
      <c r="X26">
        <f>MAX(X27:X31)</f>
        <v>0</v>
      </c>
      <c r="Y26">
        <f>+Y38</f>
        <v>0</v>
      </c>
      <c r="AA26">
        <f>MAX(AA27:AA31)</f>
        <v>40</v>
      </c>
      <c r="AB26">
        <f>+AB38</f>
        <v>20</v>
      </c>
      <c r="AD26">
        <f>MAX(AD27:AD31)</f>
        <v>0</v>
      </c>
      <c r="AE26">
        <f>+AE38</f>
        <v>0</v>
      </c>
      <c r="AG26">
        <f>MAX(AG27:AG31)</f>
        <v>0</v>
      </c>
      <c r="AH26">
        <f>+AH38</f>
        <v>4</v>
      </c>
      <c r="AJ26">
        <f>MAX(AJ27:AJ31)</f>
        <v>10</v>
      </c>
      <c r="AK26">
        <f>+AK38</f>
        <v>18</v>
      </c>
      <c r="AM26">
        <f>MAX(AM27:AM31)</f>
        <v>20</v>
      </c>
      <c r="AN26">
        <f>+AN38</f>
        <v>12</v>
      </c>
      <c r="AP26">
        <f>MAX(AP27:AP31)</f>
        <v>0</v>
      </c>
      <c r="AQ26">
        <f>+AQ38</f>
        <v>0</v>
      </c>
      <c r="AS26">
        <f>MAX(AS27:AS31)</f>
        <v>0</v>
      </c>
      <c r="AT26">
        <f>+AT38</f>
        <v>0</v>
      </c>
      <c r="AV26">
        <f>MAX(AV27:AV31)</f>
        <v>0</v>
      </c>
      <c r="AW26">
        <f>+AW38</f>
        <v>0</v>
      </c>
      <c r="AY26">
        <f>MAX(AY27:AY31)</f>
        <v>0</v>
      </c>
      <c r="AZ26">
        <f>+AZ38</f>
        <v>0</v>
      </c>
    </row>
    <row r="27" spans="1:52" hidden="1">
      <c r="C27">
        <f>IF(C$32=5,5,0)</f>
        <v>0</v>
      </c>
      <c r="F27">
        <f>IF(F$32=5,5,0)</f>
        <v>0</v>
      </c>
      <c r="I27">
        <f>IF(I$32=5,5,0)</f>
        <v>0</v>
      </c>
      <c r="L27" s="41">
        <f>IF(L$32=5,5,0)</f>
        <v>0</v>
      </c>
      <c r="O27">
        <f>IF(O$32=5,5,0)</f>
        <v>0</v>
      </c>
      <c r="R27">
        <f>IF(R$32=5,5,0)</f>
        <v>0</v>
      </c>
      <c r="U27">
        <f>IF(U$32=5,5,0)</f>
        <v>0</v>
      </c>
      <c r="X27">
        <f>IF(X$32=5,5,0)</f>
        <v>0</v>
      </c>
      <c r="AA27">
        <f>IF(AA$32=5,5,0)</f>
        <v>0</v>
      </c>
      <c r="AD27">
        <f>IF(AD$32=5,5,0)</f>
        <v>0</v>
      </c>
      <c r="AG27">
        <f>IF(AG$32=5,5,0)</f>
        <v>0</v>
      </c>
      <c r="AJ27">
        <f>IF(AJ$32=5,5,0)</f>
        <v>0</v>
      </c>
      <c r="AM27">
        <f>IF(AM$32=5,5,0)</f>
        <v>0</v>
      </c>
      <c r="AP27">
        <f>IF(AP$32=5,5,0)</f>
        <v>0</v>
      </c>
      <c r="AS27">
        <f>IF(AS$32=5,5,0)</f>
        <v>0</v>
      </c>
      <c r="AV27">
        <f>IF(AV$32=5,5,0)</f>
        <v>0</v>
      </c>
      <c r="AY27">
        <f>IF(AY$32=5,5,0)</f>
        <v>0</v>
      </c>
    </row>
    <row r="28" spans="1:52" hidden="1">
      <c r="C28">
        <f>IF(C$32=4,10,0)</f>
        <v>0</v>
      </c>
      <c r="F28">
        <f>IF(F$32=4,10,0)</f>
        <v>0</v>
      </c>
      <c r="I28">
        <f>IF(I$32=4,10,0)</f>
        <v>0</v>
      </c>
      <c r="L28" s="41">
        <f>IF(L$32=4,10,0)</f>
        <v>0</v>
      </c>
      <c r="O28">
        <f>IF(O$32=4,10,0)</f>
        <v>0</v>
      </c>
      <c r="R28">
        <f>IF(R$32=4,10,0)</f>
        <v>0</v>
      </c>
      <c r="U28">
        <f>IF(U$32=4,10,0)</f>
        <v>0</v>
      </c>
      <c r="X28">
        <f>IF(X$32=4,10,0)</f>
        <v>0</v>
      </c>
      <c r="AA28">
        <f>IF(AA$32=4,10,0)</f>
        <v>0</v>
      </c>
      <c r="AD28">
        <f>IF(AD$32=4,10,0)</f>
        <v>0</v>
      </c>
      <c r="AG28">
        <f>IF(AG$32=4,10,0)</f>
        <v>0</v>
      </c>
      <c r="AJ28">
        <f>IF(AJ$32=4,10,0)</f>
        <v>10</v>
      </c>
      <c r="AM28">
        <f>IF(AM$32=4,10,0)</f>
        <v>0</v>
      </c>
      <c r="AP28">
        <f>IF(AP$32=4,10,0)</f>
        <v>0</v>
      </c>
      <c r="AS28">
        <f>IF(AS$32=4,10,0)</f>
        <v>0</v>
      </c>
      <c r="AV28">
        <f>IF(AV$32=4,10,0)</f>
        <v>0</v>
      </c>
      <c r="AY28">
        <f>IF(AY$32=4,10,0)</f>
        <v>0</v>
      </c>
    </row>
    <row r="29" spans="1:52" hidden="1">
      <c r="C29">
        <f>IF(C$32=3,20,0)</f>
        <v>0</v>
      </c>
      <c r="F29">
        <f>IF(F$32=3,20,0)</f>
        <v>0</v>
      </c>
      <c r="I29">
        <f>IF(I$32=3,20,0)</f>
        <v>0</v>
      </c>
      <c r="L29" s="41">
        <f>IF(L$32=3,20,0)</f>
        <v>0</v>
      </c>
      <c r="O29">
        <f>IF(O$32=3,20,0)</f>
        <v>0</v>
      </c>
      <c r="R29">
        <f>IF(R$32=3,20,0)</f>
        <v>0</v>
      </c>
      <c r="U29">
        <f>IF(U$32=3,20,0)</f>
        <v>0</v>
      </c>
      <c r="X29">
        <f>IF(X$32=3,20,0)</f>
        <v>0</v>
      </c>
      <c r="AA29">
        <f>IF(AA$32=3,20,0)</f>
        <v>0</v>
      </c>
      <c r="AD29">
        <f>IF(AD$32=3,20,0)</f>
        <v>0</v>
      </c>
      <c r="AG29">
        <f>IF(AG$32=3,20,0)</f>
        <v>0</v>
      </c>
      <c r="AJ29">
        <f>IF(AJ$32=3,20,0)</f>
        <v>0</v>
      </c>
      <c r="AM29">
        <f>IF(AM$32=3,20,0)</f>
        <v>20</v>
      </c>
      <c r="AP29">
        <f>IF(AP$32=3,20,0)</f>
        <v>0</v>
      </c>
      <c r="AS29">
        <f>IF(AS$32=3,20,0)</f>
        <v>0</v>
      </c>
      <c r="AV29">
        <f>IF(AV$32=3,20,0)</f>
        <v>0</v>
      </c>
      <c r="AY29">
        <f>IF(AY$32=3,20,0)</f>
        <v>0</v>
      </c>
    </row>
    <row r="30" spans="1:52" hidden="1">
      <c r="C30">
        <f>IF(C$32=2,40,0)</f>
        <v>0</v>
      </c>
      <c r="F30">
        <f>IF(F$32=2,40,0)</f>
        <v>0</v>
      </c>
      <c r="I30">
        <f>IF(I$32=2,40,0)</f>
        <v>0</v>
      </c>
      <c r="L30" s="41">
        <f>IF(L$32=2,40,0)</f>
        <v>0</v>
      </c>
      <c r="O30">
        <f>IF(O$32=2,40,0)</f>
        <v>0</v>
      </c>
      <c r="R30">
        <f>IF(R$32=2,40,0)</f>
        <v>0</v>
      </c>
      <c r="U30">
        <f>IF(U$32=2,40,0)</f>
        <v>0</v>
      </c>
      <c r="X30">
        <f>IF(X$32=2,40,0)</f>
        <v>0</v>
      </c>
      <c r="AA30">
        <f>IF(AA$32=2,40,0)</f>
        <v>40</v>
      </c>
      <c r="AD30">
        <f>IF(AD$32=2,40,0)</f>
        <v>0</v>
      </c>
      <c r="AG30">
        <f>IF(AG$32=2,40,0)</f>
        <v>0</v>
      </c>
      <c r="AJ30">
        <f>IF(AJ$32=2,40,0)</f>
        <v>0</v>
      </c>
      <c r="AM30">
        <f>IF(AM$32=2,40,0)</f>
        <v>0</v>
      </c>
      <c r="AP30">
        <f>IF(AP$32=2,40,0)</f>
        <v>0</v>
      </c>
      <c r="AS30">
        <f>IF(AS$32=2,40,0)</f>
        <v>0</v>
      </c>
      <c r="AV30">
        <f>IF(AV$32=2,40,0)</f>
        <v>0</v>
      </c>
      <c r="AY30">
        <f>IF(AY$32=2,40,0)</f>
        <v>0</v>
      </c>
    </row>
    <row r="31" spans="1:52" hidden="1">
      <c r="C31">
        <f>IF(C$32=1,80,0)</f>
        <v>0</v>
      </c>
      <c r="F31">
        <f>IF(F$32=1,80,0)</f>
        <v>0</v>
      </c>
      <c r="I31">
        <f>IF(I$32=1,80,0)</f>
        <v>80</v>
      </c>
      <c r="L31" s="41">
        <f>IF(L$32=1,80,0)</f>
        <v>0</v>
      </c>
      <c r="O31">
        <f>IF(O$32=1,80,0)</f>
        <v>0</v>
      </c>
      <c r="R31">
        <f>IF(R$32=1,80,0)</f>
        <v>0</v>
      </c>
      <c r="U31">
        <f>IF(U$32=1,80,0)</f>
        <v>0</v>
      </c>
      <c r="X31">
        <f>IF(X$32=1,80,0)</f>
        <v>0</v>
      </c>
      <c r="AA31">
        <f>IF(AA$32=1,80,0)</f>
        <v>0</v>
      </c>
      <c r="AD31">
        <f>IF(AD$32=1,80,0)</f>
        <v>0</v>
      </c>
      <c r="AG31">
        <f>IF(AG$32=1,80,0)</f>
        <v>0</v>
      </c>
      <c r="AJ31">
        <f>IF(AJ$32=1,80,0)</f>
        <v>0</v>
      </c>
      <c r="AM31">
        <f>IF(AM$32=1,80,0)</f>
        <v>0</v>
      </c>
      <c r="AP31">
        <f>IF(AP$32=1,80,0)</f>
        <v>0</v>
      </c>
      <c r="AS31">
        <f>IF(AS$32=1,80,0)</f>
        <v>0</v>
      </c>
      <c r="AV31">
        <f>IF(AV$32=1,80,0)</f>
        <v>0</v>
      </c>
      <c r="AY31">
        <f>IF(AY$32=1,80,0)</f>
        <v>0</v>
      </c>
    </row>
    <row r="32" spans="1:52" hidden="1">
      <c r="C32">
        <f>RANK(C33,$C33:$AZ33)*C37</f>
        <v>0</v>
      </c>
      <c r="F32">
        <f>RANK(F33,$C33:$AZ33)*F37</f>
        <v>0</v>
      </c>
      <c r="I32">
        <f>RANK(I33,$C33:$AZ33)*I37</f>
        <v>1</v>
      </c>
      <c r="L32" s="41">
        <f>RANK(L33,$C33:$AZ33)*L37</f>
        <v>0</v>
      </c>
      <c r="O32">
        <f>RANK(O33,$C33:$AZ33)*O37</f>
        <v>0</v>
      </c>
      <c r="R32">
        <f>RANK(R33,$C33:$AZ33)*R37</f>
        <v>0</v>
      </c>
      <c r="U32">
        <f>RANK(U33,$C33:$AZ33)*U37</f>
        <v>0</v>
      </c>
      <c r="X32">
        <f>RANK(X33,$C33:$AZ33)*X37</f>
        <v>0</v>
      </c>
      <c r="AA32">
        <f>RANK(AA33,$C33:$AZ33)*AA37</f>
        <v>2</v>
      </c>
      <c r="AD32">
        <f>RANK(AD33,$C33:$AZ33)*AD37</f>
        <v>0</v>
      </c>
      <c r="AG32">
        <f>RANK(AG33,$C33:$AZ33)*AG37</f>
        <v>0</v>
      </c>
      <c r="AJ32">
        <f>RANK(AJ33,$C33:$AZ33)*AJ37</f>
        <v>4</v>
      </c>
      <c r="AM32">
        <f>RANK(AM33,$C33:$AZ33)*AM37</f>
        <v>3</v>
      </c>
      <c r="AP32">
        <f>RANK(AP33,$C33:$AZ33)*AP37</f>
        <v>0</v>
      </c>
      <c r="AS32">
        <f>RANK(AS33,$C33:$AZ33)*AS37</f>
        <v>0</v>
      </c>
      <c r="AV32">
        <f>RANK(AV33,$C33:$AZ33)*AV37</f>
        <v>0</v>
      </c>
      <c r="AY32">
        <f>RANK(AY33,$C33:$AZ33)*AY37</f>
        <v>0</v>
      </c>
    </row>
    <row r="33" spans="1:58" hidden="1">
      <c r="C33">
        <f>SUM(C34:C36)</f>
        <v>-1001582.7142857143</v>
      </c>
      <c r="F33">
        <f>SUM(F34:F36)</f>
        <v>-1000000</v>
      </c>
      <c r="I33">
        <f>SUM(I34:I36)</f>
        <v>739136.66666666663</v>
      </c>
      <c r="L33" s="41">
        <f>SUM(L34:L36)</f>
        <v>-1000000</v>
      </c>
      <c r="O33">
        <f>SUM(O34:O36)</f>
        <v>-1000000</v>
      </c>
      <c r="R33">
        <f>SUM(R34:R36)</f>
        <v>-1000000</v>
      </c>
      <c r="U33">
        <f>SUM(U34:U36)</f>
        <v>-1000000</v>
      </c>
      <c r="X33">
        <f>SUM(X34:X36)</f>
        <v>-1000000</v>
      </c>
      <c r="AA33">
        <f>SUM(AA34:AA36)</f>
        <v>458725.78260869568</v>
      </c>
      <c r="AD33">
        <f>SUM(AD34:AD36)</f>
        <v>-1000000</v>
      </c>
      <c r="AG33">
        <f>SUM(AG34:AG36)</f>
        <v>-1001321</v>
      </c>
      <c r="AJ33">
        <f>SUM(AJ34:AJ36)</f>
        <v>-751691.52380952379</v>
      </c>
      <c r="AM33">
        <f>SUM(AM34:AM36)</f>
        <v>-441992</v>
      </c>
      <c r="AP33">
        <f>SUM(AP34:AP36)</f>
        <v>-1000000</v>
      </c>
      <c r="AS33">
        <f>SUM(AS34:AS36)</f>
        <v>-1000000</v>
      </c>
      <c r="AV33">
        <f>SUM(AV34:AV36)</f>
        <v>-1000000</v>
      </c>
      <c r="AY33">
        <f>SUM(AY34:AY36)</f>
        <v>-1000000</v>
      </c>
    </row>
    <row r="34" spans="1:58" hidden="1">
      <c r="C34">
        <f>+D38</f>
        <v>3</v>
      </c>
      <c r="F34">
        <f>+G38</f>
        <v>0</v>
      </c>
      <c r="I34">
        <f>+J38</f>
        <v>21</v>
      </c>
      <c r="L34">
        <f>+M38</f>
        <v>0</v>
      </c>
      <c r="O34">
        <f>+P38</f>
        <v>0</v>
      </c>
      <c r="R34">
        <f>+S38</f>
        <v>0</v>
      </c>
      <c r="U34">
        <f>+V38</f>
        <v>0</v>
      </c>
      <c r="X34">
        <f>+Y38</f>
        <v>0</v>
      </c>
      <c r="AA34">
        <f>+AB38</f>
        <v>20</v>
      </c>
      <c r="AD34">
        <f>+AE38</f>
        <v>0</v>
      </c>
      <c r="AG34">
        <f>+AH38</f>
        <v>4</v>
      </c>
      <c r="AJ34">
        <f>+AK38</f>
        <v>18</v>
      </c>
      <c r="AM34">
        <f>+AN38</f>
        <v>12</v>
      </c>
      <c r="AP34">
        <f>+AQ38</f>
        <v>0</v>
      </c>
      <c r="AS34">
        <f>+AT38</f>
        <v>0</v>
      </c>
      <c r="AV34">
        <f>+AW38</f>
        <v>0</v>
      </c>
      <c r="AY34">
        <f>+AZ38</f>
        <v>0</v>
      </c>
    </row>
    <row r="35" spans="1:58" hidden="1">
      <c r="C35">
        <f>-C39*100</f>
        <v>-1585.7142857142858</v>
      </c>
      <c r="F35">
        <f>-F39*100</f>
        <v>0</v>
      </c>
      <c r="I35">
        <f>-I39*100</f>
        <v>-958.33333333333337</v>
      </c>
      <c r="L35">
        <f>-L39*100</f>
        <v>0</v>
      </c>
      <c r="O35">
        <f>-O39*100</f>
        <v>0</v>
      </c>
      <c r="R35">
        <f>-R39*100</f>
        <v>0</v>
      </c>
      <c r="U35">
        <f>-U39*100</f>
        <v>0</v>
      </c>
      <c r="X35">
        <f>-X39*100</f>
        <v>0</v>
      </c>
      <c r="AA35">
        <f>-AA39*100</f>
        <v>-1340.2173913043478</v>
      </c>
      <c r="AD35">
        <f>-AD39*100</f>
        <v>0</v>
      </c>
      <c r="AG35">
        <f>-AG39*100</f>
        <v>-1325</v>
      </c>
      <c r="AJ35">
        <f>-AJ39*100</f>
        <v>-1634.5238095238094</v>
      </c>
      <c r="AM35">
        <f>-AM39*100</f>
        <v>-1960.0000000000002</v>
      </c>
      <c r="AP35">
        <f>-AP39*100</f>
        <v>0</v>
      </c>
      <c r="AS35">
        <f>-AS39*100</f>
        <v>0</v>
      </c>
      <c r="AV35">
        <f>-AV39*100</f>
        <v>0</v>
      </c>
      <c r="AY35">
        <f>-AY39*100</f>
        <v>0</v>
      </c>
    </row>
    <row r="36" spans="1:58" hidden="1">
      <c r="C36">
        <f>IF(D38-$A3/2&lt;0,-1000000,C38*C37*10000+C38)</f>
        <v>-1000000</v>
      </c>
      <c r="F36">
        <f>IF(G38-$A3/2&lt;0,-1000000,F38*F37*10000+F38)</f>
        <v>-1000000</v>
      </c>
      <c r="I36">
        <f>IF(J38-$A3/2&lt;0,-1000000,I38*I37*10000+I38)</f>
        <v>740074</v>
      </c>
      <c r="L36">
        <f>IF(M38-$A3/2&lt;0,-1000000,L38*L37*10000+L38)</f>
        <v>-1000000</v>
      </c>
      <c r="O36">
        <f>IF(P38-$A3/2&lt;0,-1000000,O38*O37*10000+O38)</f>
        <v>-1000000</v>
      </c>
      <c r="R36">
        <f>IF(S38-$A3/2&lt;0,-1000000,R38*R37*10000+R38)</f>
        <v>-1000000</v>
      </c>
      <c r="U36">
        <f>IF(V38-$A3/2&lt;0,-1000000,U38*U37*10000+U38)</f>
        <v>-1000000</v>
      </c>
      <c r="X36">
        <f>IF(Y38-$A3/2&lt;0,-1000000,X38*X37*10000+X38)</f>
        <v>-1000000</v>
      </c>
      <c r="AA36">
        <f>IF(AB38-$A3/2&lt;0,-1000000,AA38*AA37*10000+AA38)</f>
        <v>460046</v>
      </c>
      <c r="AD36">
        <f>IF(AE38-$A3/2&lt;0,-1000000,AD38*AD37*10000+AD38)</f>
        <v>-1000000</v>
      </c>
      <c r="AG36">
        <f>IF(AH38-$A3/2&lt;0,-1000000,AG38*AG37*10000+AG38)</f>
        <v>-1000000</v>
      </c>
      <c r="AJ36">
        <f>IF(AK38-$A3/2&lt;0,-1000000,AJ38*AJ37*10000+AJ38)</f>
        <v>-750075</v>
      </c>
      <c r="AM36">
        <f>IF(AN38-$A3/2&lt;0,-1000000,AM38*AM37*10000+AM38)</f>
        <v>-440044</v>
      </c>
      <c r="AP36">
        <f>IF(AQ38-$A3/2&lt;0,-1000000,AP38*AP37*10000+AP38)</f>
        <v>-1000000</v>
      </c>
      <c r="AS36">
        <f>IF(AT38-$A3/2&lt;0,-1000000,AS38*AS37*10000+AS38)</f>
        <v>-1000000</v>
      </c>
      <c r="AV36">
        <f>IF(AW38-$A3/2&lt;0,-1000000,AV38*AV37*10000+AV38)</f>
        <v>-1000000</v>
      </c>
      <c r="AY36">
        <f>IF(AZ38-$A3/2&lt;0,-1000000,AY38*AY37*10000+AY38)</f>
        <v>-1000000</v>
      </c>
    </row>
    <row r="37" spans="1:58">
      <c r="A37" t="s">
        <v>13</v>
      </c>
      <c r="B37">
        <f>SUM(C37:AY37)</f>
        <v>4</v>
      </c>
      <c r="C37">
        <f>IF(D38&gt;=$A3/2,1,0)</f>
        <v>0</v>
      </c>
      <c r="F37">
        <f>IF(G38&gt;=$A3/2,1,0)</f>
        <v>0</v>
      </c>
      <c r="I37">
        <f>IF(J38&gt;=$A3/2,1,0)</f>
        <v>1</v>
      </c>
      <c r="L37">
        <f>IF(M38&gt;=$A3/2,1,0)</f>
        <v>0</v>
      </c>
      <c r="O37">
        <f>IF(P38&gt;=$A3/2,1,0)</f>
        <v>0</v>
      </c>
      <c r="R37">
        <f>IF(S38&gt;=$A3/2,1,0)</f>
        <v>0</v>
      </c>
      <c r="U37">
        <f>IF(V38&gt;=$A3/2,1,0)</f>
        <v>0</v>
      </c>
      <c r="X37">
        <f>IF(Y38&gt;=$A3/2,1,0)</f>
        <v>0</v>
      </c>
      <c r="AA37">
        <f>IF(AB38&gt;=$A3/2,1,0)</f>
        <v>1</v>
      </c>
      <c r="AD37">
        <f>IF(AE38&gt;=$A3/2,1,0)</f>
        <v>0</v>
      </c>
      <c r="AG37">
        <f>IF(AH38&gt;=$A3/2,1,0)</f>
        <v>0</v>
      </c>
      <c r="AJ37">
        <f>IF(AK38&gt;=$A3/2,1,0)</f>
        <v>1</v>
      </c>
      <c r="AM37">
        <f>IF(AN38&gt;=$A3/2,1,0)</f>
        <v>1</v>
      </c>
      <c r="AP37">
        <f>IF(AQ38&gt;=$A3/2,1,0)</f>
        <v>0</v>
      </c>
      <c r="AS37">
        <f>IF(AT38&gt;=$A3/2,1,0)</f>
        <v>0</v>
      </c>
      <c r="AV37">
        <f>IF(AW38&gt;=$A3/2,1,0)</f>
        <v>0</v>
      </c>
      <c r="AY37">
        <f>IF(AZ38&gt;=$A3/2,1,0)</f>
        <v>0</v>
      </c>
    </row>
    <row r="38" spans="1:58" ht="13.5" hidden="1" customHeight="1" thickBot="1">
      <c r="C38" s="2">
        <f>IF(SUM(C43:C241)&lt;-1000,-100000000,SUM(C43:C241))</f>
        <v>1</v>
      </c>
      <c r="D38" s="2">
        <f>COUNT(D43:D241)</f>
        <v>3</v>
      </c>
      <c r="E38" s="2"/>
      <c r="F38" s="2">
        <f>IF(SUM(F43:F241)&lt;-1000,-100000000,SUM(F43:F241))</f>
        <v>-100000000</v>
      </c>
      <c r="G38" s="2">
        <f>COUNT(G43:G241)</f>
        <v>0</v>
      </c>
      <c r="H38" s="2"/>
      <c r="I38" s="2">
        <f>IF(SUM(I43:I241)&lt;-1000,-100000000,SUM(I43:I241))</f>
        <v>74</v>
      </c>
      <c r="J38" s="2">
        <f>COUNT(J43:J241)</f>
        <v>21</v>
      </c>
      <c r="K38" s="2"/>
      <c r="L38" s="2">
        <f>IF(SUM(L43:L241)&lt;-1000,-100000000,SUM(L43:L241))</f>
        <v>-100000000</v>
      </c>
      <c r="M38" s="2">
        <f>COUNT(M43:M241)</f>
        <v>0</v>
      </c>
      <c r="N38" s="2"/>
      <c r="O38" s="2">
        <f>IF(SUM(O43:O241)&lt;-1000,-100000000,SUM(O43:O241))</f>
        <v>-100000000</v>
      </c>
      <c r="P38" s="2">
        <f>COUNT(P43:P241)</f>
        <v>0</v>
      </c>
      <c r="Q38" s="2"/>
      <c r="R38" s="2">
        <f>IF(SUM(R43:R241)&lt;-1000,-100000000,SUM(R43:R241))</f>
        <v>-100000000</v>
      </c>
      <c r="S38" s="2">
        <f>COUNT(S43:S241)</f>
        <v>0</v>
      </c>
      <c r="T38" s="2"/>
      <c r="U38" s="2">
        <f>IF(SUM(U43:U241)&lt;-1000,-100000000,SUM(U43:U241))</f>
        <v>-100000000</v>
      </c>
      <c r="V38" s="2">
        <f>COUNT(V43:V241)</f>
        <v>0</v>
      </c>
      <c r="W38" s="2"/>
      <c r="X38" s="2">
        <f>IF(SUM(X43:X241)&lt;-1000,-100000000,SUM(X43:X241))</f>
        <v>-100000000</v>
      </c>
      <c r="Y38" s="2">
        <f>COUNT(Y43:Y241)</f>
        <v>0</v>
      </c>
      <c r="Z38" s="2"/>
      <c r="AA38" s="2">
        <f>IF(SUM(AA43:AA241)&lt;-1000,-100000000,SUM(AA43:AA241))</f>
        <v>46</v>
      </c>
      <c r="AB38" s="2">
        <f>COUNT(AB43:AB241)</f>
        <v>20</v>
      </c>
      <c r="AC38" s="2"/>
      <c r="AD38" s="2">
        <f>IF(SUM(AD43:AD241)&lt;-1000,-100000000,SUM(AD43:AD241))</f>
        <v>-100000000</v>
      </c>
      <c r="AE38" s="2">
        <f>COUNT(AE43:AE241)</f>
        <v>0</v>
      </c>
      <c r="AF38" s="2"/>
      <c r="AG38" s="2">
        <f>IF(SUM(AG43:AG241)&lt;-1000,-100000000,SUM(AG43:AG241))</f>
        <v>-2</v>
      </c>
      <c r="AH38" s="2">
        <f>COUNT(AH43:AH241)</f>
        <v>4</v>
      </c>
      <c r="AI38" s="2"/>
      <c r="AJ38" s="2">
        <f>IF(SUM(AJ43:AJ241)&lt;-1000,-100000000,SUM(AJ43:AJ241))</f>
        <v>-75</v>
      </c>
      <c r="AK38" s="2">
        <f>COUNT(AK43:AK241)</f>
        <v>18</v>
      </c>
      <c r="AL38" s="2"/>
      <c r="AM38" s="2">
        <f>IF(SUM(AM43:AM241)&lt;-1000,-100000000,SUM(AM43:AM241))</f>
        <v>-44</v>
      </c>
      <c r="AN38" s="2">
        <f>COUNT(AN43:AN241)</f>
        <v>12</v>
      </c>
      <c r="AO38" s="2"/>
      <c r="AP38" s="2">
        <f>IF(SUM(AP43:AP241)&lt;-1000,-100000000,SUM(AP43:AP241))</f>
        <v>-100000000</v>
      </c>
      <c r="AQ38" s="2">
        <f>COUNT(AQ43:AQ241)</f>
        <v>0</v>
      </c>
      <c r="AR38" s="2"/>
      <c r="AS38" s="2">
        <f>IF(SUM(AS43:AS241)&lt;-1000,-100000000,SUM(AS43:AS241))</f>
        <v>-100000000</v>
      </c>
      <c r="AT38" s="2">
        <f>COUNT(AT43:AT241)</f>
        <v>0</v>
      </c>
      <c r="AU38" s="2"/>
      <c r="AV38" s="2">
        <f>IF(SUM(AV43:AV241)&lt;-1000,-100000000,SUM(AV43:AV241))</f>
        <v>-100000000</v>
      </c>
      <c r="AW38" s="2">
        <f>COUNT(AW43:AW241)</f>
        <v>0</v>
      </c>
      <c r="AX38" s="2"/>
      <c r="AY38" s="2">
        <f>IF(SUM(AY43:AY241)&lt;-1000,-100000000,SUM(AY43:AY241))</f>
        <v>-100000000</v>
      </c>
      <c r="AZ38" s="2">
        <f>COUNT(AZ43:AZ241)</f>
        <v>0</v>
      </c>
      <c r="BA38" s="2"/>
      <c r="BB38" s="25"/>
      <c r="BC38" t="s">
        <v>7</v>
      </c>
    </row>
    <row r="39" spans="1:58" ht="12.75" hidden="1" customHeight="1">
      <c r="C39" s="2">
        <f>+D39/E39</f>
        <v>15.857142857142858</v>
      </c>
      <c r="D39" s="2">
        <f>SUM(D43:D156)</f>
        <v>222</v>
      </c>
      <c r="E39" s="2">
        <f>SUM(E43:E156)</f>
        <v>14</v>
      </c>
      <c r="F39" s="2">
        <f>+G39/H39</f>
        <v>0</v>
      </c>
      <c r="G39" s="2">
        <f>SUM(G43:G156)</f>
        <v>0</v>
      </c>
      <c r="H39" s="2">
        <f>SUM(H43:H156)</f>
        <v>-1</v>
      </c>
      <c r="I39" s="2">
        <f>+J39/K39</f>
        <v>9.5833333333333339</v>
      </c>
      <c r="J39" s="2">
        <f>SUM(J43:J156)</f>
        <v>920</v>
      </c>
      <c r="K39" s="2">
        <f>SUM(K43:K156)</f>
        <v>96</v>
      </c>
      <c r="L39" s="2">
        <f>+M39/N39</f>
        <v>0</v>
      </c>
      <c r="M39" s="2">
        <f>SUM(M43:M156)</f>
        <v>0</v>
      </c>
      <c r="N39" s="2">
        <f>SUM(N43:N156)</f>
        <v>-1</v>
      </c>
      <c r="O39" s="2">
        <f>+P39/Q39</f>
        <v>0</v>
      </c>
      <c r="P39" s="2">
        <f>SUM(P43:P156)</f>
        <v>0</v>
      </c>
      <c r="Q39" s="2">
        <f>SUM(Q43:Q156)</f>
        <v>-1</v>
      </c>
      <c r="R39" s="2">
        <f>+S39/T39</f>
        <v>0</v>
      </c>
      <c r="S39" s="2">
        <f>SUM(S43:S156)</f>
        <v>0</v>
      </c>
      <c r="T39" s="2">
        <f>SUM(T43:T156)</f>
        <v>-1</v>
      </c>
      <c r="U39" s="2">
        <f>+V39/W39</f>
        <v>0</v>
      </c>
      <c r="V39" s="2">
        <f>SUM(V43:V156)</f>
        <v>0</v>
      </c>
      <c r="W39" s="2">
        <f>SUM(W43:W156)</f>
        <v>-1</v>
      </c>
      <c r="X39" s="2">
        <f>+Y39/Z39</f>
        <v>0</v>
      </c>
      <c r="Y39" s="2">
        <f>SUM(Y43:Y156)</f>
        <v>0</v>
      </c>
      <c r="Z39" s="2">
        <f>SUM(Z43:Z156)</f>
        <v>-1</v>
      </c>
      <c r="AA39" s="2">
        <f>+AB39/AC39</f>
        <v>13.402173913043478</v>
      </c>
      <c r="AB39" s="2">
        <f>SUM(AB43:AB156)</f>
        <v>1233</v>
      </c>
      <c r="AC39" s="2">
        <f>SUM(AC43:AC156)</f>
        <v>92</v>
      </c>
      <c r="AD39" s="2">
        <f>+AE39/AF39</f>
        <v>0</v>
      </c>
      <c r="AE39" s="2">
        <f>SUM(AE43:AE156)</f>
        <v>0</v>
      </c>
      <c r="AF39" s="2">
        <f>SUM(AF43:AF156)</f>
        <v>-1</v>
      </c>
      <c r="AG39" s="2">
        <f>+AH39/AI39</f>
        <v>13.25</v>
      </c>
      <c r="AH39" s="2">
        <f>SUM(AH43:AH156)</f>
        <v>212</v>
      </c>
      <c r="AI39" s="2">
        <f>SUM(AI43:AI156)</f>
        <v>16</v>
      </c>
      <c r="AJ39" s="2">
        <f>+AK39/AL39</f>
        <v>16.345238095238095</v>
      </c>
      <c r="AK39" s="2">
        <f>SUM(AK43:AK156)</f>
        <v>1373</v>
      </c>
      <c r="AL39" s="2">
        <f>SUM(AL43:AL156)</f>
        <v>84</v>
      </c>
      <c r="AM39" s="2">
        <f>+AN39/AO39</f>
        <v>19.600000000000001</v>
      </c>
      <c r="AN39" s="2">
        <f>SUM(AN43:AN156)</f>
        <v>980</v>
      </c>
      <c r="AO39" s="2">
        <f>SUM(AO43:AO156)</f>
        <v>50</v>
      </c>
      <c r="AP39" s="2">
        <f>+AQ39/AR39</f>
        <v>0</v>
      </c>
      <c r="AQ39" s="2">
        <f>SUM(AQ43:AQ156)</f>
        <v>0</v>
      </c>
      <c r="AR39" s="2">
        <f>SUM(AR43:AR156)</f>
        <v>-1</v>
      </c>
      <c r="AS39" s="2">
        <f>+AT39/AU39</f>
        <v>0</v>
      </c>
      <c r="AT39" s="2">
        <f>SUM(AT43:AT156)</f>
        <v>0</v>
      </c>
      <c r="AU39" s="2">
        <f>SUM(AU43:AU156)</f>
        <v>-1</v>
      </c>
      <c r="AV39" s="2">
        <f>+AW39/AX39</f>
        <v>0</v>
      </c>
      <c r="AW39" s="2">
        <f>SUM(AW43:AW156)</f>
        <v>0</v>
      </c>
      <c r="AX39" s="2">
        <f>SUM(AX43:AX156)</f>
        <v>-1</v>
      </c>
      <c r="AY39" s="2">
        <f>+AZ39/BA39</f>
        <v>0</v>
      </c>
      <c r="AZ39" s="2">
        <f>SUM(AZ43:AZ156)</f>
        <v>0</v>
      </c>
      <c r="BA39" s="2">
        <f>SUM(BA43:BA156)</f>
        <v>-1</v>
      </c>
      <c r="BB39" s="26"/>
      <c r="BC39" t="s">
        <v>8</v>
      </c>
    </row>
    <row r="40" spans="1:58" ht="13.5" thickBot="1">
      <c r="B40" s="9"/>
      <c r="C40" s="9"/>
      <c r="D40" s="9"/>
      <c r="E40" s="9"/>
      <c r="F40" s="9"/>
      <c r="G40" s="9"/>
      <c r="H40" s="9"/>
      <c r="I40" s="9">
        <f>COUNTIF(I43:I62,10)</f>
        <v>8</v>
      </c>
      <c r="J40" s="9"/>
      <c r="K40" s="9"/>
      <c r="L40" s="9"/>
      <c r="M40" s="9"/>
      <c r="N40" s="9"/>
      <c r="O40" s="9"/>
      <c r="P40" s="9"/>
      <c r="Q40" s="9"/>
      <c r="R40" s="9">
        <f>COUNTIF(R43:R62,10)</f>
        <v>0</v>
      </c>
      <c r="S40" s="9"/>
      <c r="T40" s="9"/>
      <c r="U40" s="9">
        <f>COUNTIF(U43:U62,10)</f>
        <v>0</v>
      </c>
      <c r="V40" s="9"/>
      <c r="W40" s="9"/>
      <c r="X40" s="9">
        <f>COUNTIF(X43:X62,10)</f>
        <v>0</v>
      </c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>
        <f>COUNTIF(AP43:AP62,10)</f>
        <v>0</v>
      </c>
      <c r="AQ40" s="9"/>
      <c r="AR40" s="9"/>
      <c r="AS40" s="9">
        <f>COUNTIF(AS43:AS62,10)</f>
        <v>0</v>
      </c>
      <c r="AT40" s="9"/>
      <c r="AU40" s="9"/>
      <c r="AV40" s="9">
        <f>COUNTIF(AV43:AV62,10)</f>
        <v>0</v>
      </c>
      <c r="AW40" s="9"/>
      <c r="AX40" s="9"/>
      <c r="AY40" s="9">
        <f>COUNTIF(AY43:AY62,10)</f>
        <v>0</v>
      </c>
      <c r="AZ40" s="9"/>
      <c r="BB40" s="41">
        <f>MAX(BC43:BC102)</f>
        <v>181</v>
      </c>
    </row>
    <row r="41" spans="1:58" ht="13.5" thickBot="1">
      <c r="B41" s="84" t="s">
        <v>0</v>
      </c>
      <c r="C41" s="421" t="s">
        <v>144</v>
      </c>
      <c r="D41" s="410"/>
      <c r="E41" s="411"/>
      <c r="F41" s="423" t="s">
        <v>127</v>
      </c>
      <c r="G41" s="410"/>
      <c r="H41" s="411"/>
      <c r="I41" s="409" t="s">
        <v>1</v>
      </c>
      <c r="J41" s="410"/>
      <c r="K41" s="411"/>
      <c r="L41" s="423" t="s">
        <v>155</v>
      </c>
      <c r="M41" s="410"/>
      <c r="N41" s="411"/>
      <c r="O41" s="423" t="s">
        <v>120</v>
      </c>
      <c r="P41" s="410"/>
      <c r="Q41" s="411"/>
      <c r="R41" s="409" t="s">
        <v>6</v>
      </c>
      <c r="S41" s="410"/>
      <c r="T41" s="411"/>
      <c r="U41" s="409" t="s">
        <v>9</v>
      </c>
      <c r="V41" s="410"/>
      <c r="W41" s="411"/>
      <c r="X41" s="409" t="s">
        <v>43</v>
      </c>
      <c r="Y41" s="410"/>
      <c r="Z41" s="411"/>
      <c r="AA41" s="421" t="s">
        <v>131</v>
      </c>
      <c r="AB41" s="410"/>
      <c r="AC41" s="411"/>
      <c r="AD41" s="409" t="s">
        <v>77</v>
      </c>
      <c r="AE41" s="410"/>
      <c r="AF41" s="411"/>
      <c r="AG41" s="409" t="s">
        <v>212</v>
      </c>
      <c r="AH41" s="410"/>
      <c r="AI41" s="411"/>
      <c r="AJ41" s="421" t="s">
        <v>143</v>
      </c>
      <c r="AK41" s="410"/>
      <c r="AL41" s="411"/>
      <c r="AM41" s="421" t="s">
        <v>46</v>
      </c>
      <c r="AN41" s="410"/>
      <c r="AO41" s="411"/>
      <c r="AP41" s="409" t="s">
        <v>139</v>
      </c>
      <c r="AQ41" s="410"/>
      <c r="AR41" s="411"/>
      <c r="AS41" s="409" t="s">
        <v>62</v>
      </c>
      <c r="AT41" s="410"/>
      <c r="AU41" s="411"/>
      <c r="AV41" s="409" t="s">
        <v>147</v>
      </c>
      <c r="AW41" s="410"/>
      <c r="AX41" s="411"/>
      <c r="AY41" s="409" t="s">
        <v>94</v>
      </c>
      <c r="AZ41" s="410"/>
      <c r="BA41" s="411"/>
      <c r="BB41" s="41">
        <f>COUNT(BB43:BB156)</f>
        <v>21</v>
      </c>
      <c r="BC41" s="86" t="s">
        <v>7</v>
      </c>
      <c r="BD41" s="182" t="s">
        <v>8</v>
      </c>
      <c r="BE41" s="87" t="s">
        <v>47</v>
      </c>
    </row>
    <row r="42" spans="1:58" ht="13.5" thickBot="1">
      <c r="B42" s="31" t="s">
        <v>24</v>
      </c>
      <c r="C42" s="37" t="s">
        <v>3</v>
      </c>
      <c r="D42" s="38" t="s">
        <v>2</v>
      </c>
      <c r="E42" s="77"/>
      <c r="F42" s="37" t="s">
        <v>3</v>
      </c>
      <c r="G42" s="38" t="s">
        <v>2</v>
      </c>
      <c r="H42" s="77"/>
      <c r="I42" s="37" t="s">
        <v>3</v>
      </c>
      <c r="J42" s="38" t="s">
        <v>2</v>
      </c>
      <c r="K42" s="77"/>
      <c r="L42" s="37" t="s">
        <v>3</v>
      </c>
      <c r="M42" s="38" t="s">
        <v>2</v>
      </c>
      <c r="N42" s="77"/>
      <c r="O42" s="37" t="s">
        <v>3</v>
      </c>
      <c r="P42" s="38" t="s">
        <v>2</v>
      </c>
      <c r="Q42" s="77"/>
      <c r="R42" s="37" t="s">
        <v>3</v>
      </c>
      <c r="S42" s="38" t="s">
        <v>2</v>
      </c>
      <c r="T42" s="77"/>
      <c r="U42" s="37" t="s">
        <v>3</v>
      </c>
      <c r="V42" s="38" t="s">
        <v>2</v>
      </c>
      <c r="W42" s="77"/>
      <c r="X42" s="37" t="s">
        <v>3</v>
      </c>
      <c r="Y42" s="38" t="s">
        <v>2</v>
      </c>
      <c r="Z42" s="77"/>
      <c r="AA42" s="37" t="s">
        <v>3</v>
      </c>
      <c r="AB42" s="38" t="s">
        <v>2</v>
      </c>
      <c r="AC42" s="77"/>
      <c r="AD42" s="37" t="s">
        <v>3</v>
      </c>
      <c r="AE42" s="38" t="s">
        <v>2</v>
      </c>
      <c r="AF42" s="77"/>
      <c r="AG42" s="113" t="s">
        <v>3</v>
      </c>
      <c r="AH42" s="38" t="s">
        <v>2</v>
      </c>
      <c r="AI42" s="77"/>
      <c r="AJ42" s="37" t="s">
        <v>3</v>
      </c>
      <c r="AK42" s="38" t="s">
        <v>2</v>
      </c>
      <c r="AL42" s="77"/>
      <c r="AM42" s="37" t="s">
        <v>3</v>
      </c>
      <c r="AN42" s="38" t="s">
        <v>2</v>
      </c>
      <c r="AO42" s="77"/>
      <c r="AP42" s="37" t="s">
        <v>3</v>
      </c>
      <c r="AQ42" s="38" t="s">
        <v>2</v>
      </c>
      <c r="AR42" s="77"/>
      <c r="AS42" s="37" t="s">
        <v>3</v>
      </c>
      <c r="AT42" s="38" t="s">
        <v>2</v>
      </c>
      <c r="AU42" s="77"/>
      <c r="AV42" s="37" t="s">
        <v>3</v>
      </c>
      <c r="AW42" s="38" t="s">
        <v>2</v>
      </c>
      <c r="AX42" s="77"/>
      <c r="AY42" s="77" t="s">
        <v>3</v>
      </c>
      <c r="AZ42" s="38" t="s">
        <v>2</v>
      </c>
      <c r="BA42" s="38"/>
      <c r="BB42" s="27" t="s">
        <v>22</v>
      </c>
      <c r="BC42" s="30" t="s">
        <v>23</v>
      </c>
    </row>
    <row r="43" spans="1:58">
      <c r="A43">
        <v>1</v>
      </c>
      <c r="B43" s="6"/>
      <c r="C43" s="113"/>
      <c r="D43" s="35"/>
      <c r="E43" s="93"/>
      <c r="F43" s="78">
        <v>-10000</v>
      </c>
      <c r="G43" s="35"/>
      <c r="H43" s="79">
        <v>-1</v>
      </c>
      <c r="I43" s="113">
        <v>10</v>
      </c>
      <c r="J43" s="35">
        <v>28</v>
      </c>
      <c r="K43" s="93">
        <v>6</v>
      </c>
      <c r="L43" s="78">
        <v>-10000</v>
      </c>
      <c r="M43" s="35"/>
      <c r="N43" s="79">
        <v>-1</v>
      </c>
      <c r="O43" s="78">
        <v>-10000</v>
      </c>
      <c r="P43" s="35"/>
      <c r="Q43" s="79">
        <v>-1</v>
      </c>
      <c r="R43" s="78">
        <v>-10000</v>
      </c>
      <c r="S43" s="35"/>
      <c r="T43" s="79">
        <v>-1</v>
      </c>
      <c r="U43" s="78">
        <v>-10000</v>
      </c>
      <c r="V43" s="35"/>
      <c r="W43" s="79">
        <v>-1</v>
      </c>
      <c r="X43" s="78">
        <v>-10000</v>
      </c>
      <c r="Y43" s="35"/>
      <c r="Z43" s="79">
        <v>-1</v>
      </c>
      <c r="AA43" s="113">
        <v>-10</v>
      </c>
      <c r="AB43" s="35">
        <v>135</v>
      </c>
      <c r="AC43" s="93">
        <v>6</v>
      </c>
      <c r="AD43" s="78">
        <v>-10000</v>
      </c>
      <c r="AE43" s="35"/>
      <c r="AF43" s="79">
        <v>-1</v>
      </c>
      <c r="AG43" s="113"/>
      <c r="AH43" s="35"/>
      <c r="AI43" s="93"/>
      <c r="AJ43" s="113">
        <v>0</v>
      </c>
      <c r="AK43" s="35">
        <v>99</v>
      </c>
      <c r="AL43" s="93">
        <v>6</v>
      </c>
      <c r="AM43" s="113"/>
      <c r="AN43" s="35"/>
      <c r="AO43" s="93"/>
      <c r="AP43" s="78">
        <v>-10000</v>
      </c>
      <c r="AQ43" s="35"/>
      <c r="AR43" s="79">
        <v>-1</v>
      </c>
      <c r="AS43" s="78">
        <v>-10000</v>
      </c>
      <c r="AT43" s="35"/>
      <c r="AU43" s="79">
        <v>-1</v>
      </c>
      <c r="AV43" s="78">
        <v>-10000</v>
      </c>
      <c r="AW43" s="35"/>
      <c r="AX43" s="79">
        <v>-1</v>
      </c>
      <c r="AY43" s="78">
        <v>-10000</v>
      </c>
      <c r="AZ43" s="35"/>
      <c r="BA43" s="79">
        <v>-1</v>
      </c>
      <c r="BB43" s="24">
        <v>45358</v>
      </c>
      <c r="BC43" s="196">
        <v>96</v>
      </c>
      <c r="BD43">
        <f t="shared" ref="BD43:BD65" si="3">+AY43+AP43+AG43+AD43+AA43+X43+U43+R43+O43+L43+I43+F43+C43+AJ43+AM43+AS43+AV43</f>
        <v>-110000</v>
      </c>
      <c r="BE43">
        <f t="shared" ref="BE43:BE66" si="4">COUNT(C43:BA43)/3</f>
        <v>10.333333333333334</v>
      </c>
      <c r="BF43">
        <f t="shared" ref="BF43:BF66" si="5">+BD43/BE43</f>
        <v>-10645.16129032258</v>
      </c>
    </row>
    <row r="44" spans="1:58">
      <c r="A44">
        <f>+A43+1</f>
        <v>2</v>
      </c>
      <c r="B44" s="6"/>
      <c r="C44" s="10"/>
      <c r="D44" s="32"/>
      <c r="E44" s="11"/>
      <c r="F44" s="10"/>
      <c r="G44" s="32"/>
      <c r="H44" s="11"/>
      <c r="I44" s="10">
        <v>-10</v>
      </c>
      <c r="J44" s="32">
        <v>44</v>
      </c>
      <c r="K44" s="11">
        <v>3</v>
      </c>
      <c r="L44" s="10"/>
      <c r="M44" s="32"/>
      <c r="N44" s="11"/>
      <c r="O44" s="10"/>
      <c r="P44" s="32"/>
      <c r="Q44" s="11"/>
      <c r="R44" s="10"/>
      <c r="S44" s="32"/>
      <c r="T44" s="11"/>
      <c r="U44" s="10"/>
      <c r="V44" s="32"/>
      <c r="W44" s="11"/>
      <c r="X44" s="10"/>
      <c r="Y44" s="32"/>
      <c r="Z44" s="11"/>
      <c r="AA44" s="10">
        <v>0</v>
      </c>
      <c r="AB44" s="32">
        <v>42</v>
      </c>
      <c r="AC44" s="11">
        <v>3</v>
      </c>
      <c r="AD44" s="10"/>
      <c r="AE44" s="32"/>
      <c r="AF44" s="11"/>
      <c r="AG44" s="10"/>
      <c r="AH44" s="32"/>
      <c r="AI44" s="11"/>
      <c r="AJ44" s="10">
        <v>10</v>
      </c>
      <c r="AK44" s="32">
        <v>24</v>
      </c>
      <c r="AL44" s="11">
        <v>3</v>
      </c>
      <c r="AM44" s="10"/>
      <c r="AN44" s="32"/>
      <c r="AO44" s="11"/>
      <c r="AP44" s="10"/>
      <c r="AQ44" s="32"/>
      <c r="AR44" s="11"/>
      <c r="AS44" s="10"/>
      <c r="AT44" s="32"/>
      <c r="AU44" s="11"/>
      <c r="AV44" s="10"/>
      <c r="AW44" s="32"/>
      <c r="AX44" s="11"/>
      <c r="AY44" s="10"/>
      <c r="AZ44" s="32"/>
      <c r="BA44" s="11"/>
      <c r="BB44" s="24">
        <v>45358</v>
      </c>
      <c r="BC44" s="76">
        <v>96</v>
      </c>
      <c r="BD44">
        <f t="shared" si="3"/>
        <v>0</v>
      </c>
      <c r="BE44">
        <f t="shared" si="4"/>
        <v>3</v>
      </c>
      <c r="BF44">
        <f t="shared" si="5"/>
        <v>0</v>
      </c>
    </row>
    <row r="45" spans="1:58">
      <c r="A45">
        <f t="shared" ref="A45:A114" si="6">+A44+1</f>
        <v>3</v>
      </c>
      <c r="B45" s="6"/>
      <c r="C45" s="10"/>
      <c r="D45" s="32"/>
      <c r="E45" s="11"/>
      <c r="F45" s="10"/>
      <c r="G45" s="32"/>
      <c r="H45" s="11"/>
      <c r="I45" s="10">
        <v>10</v>
      </c>
      <c r="J45" s="32">
        <v>0</v>
      </c>
      <c r="K45" s="11">
        <v>4</v>
      </c>
      <c r="L45" s="10"/>
      <c r="M45" s="32"/>
      <c r="N45" s="11"/>
      <c r="O45" s="10"/>
      <c r="P45" s="32"/>
      <c r="Q45" s="11"/>
      <c r="R45" s="10"/>
      <c r="S45" s="32"/>
      <c r="T45" s="11"/>
      <c r="U45" s="10"/>
      <c r="V45" s="32"/>
      <c r="W45" s="11"/>
      <c r="X45" s="10"/>
      <c r="Y45" s="32"/>
      <c r="Z45" s="11"/>
      <c r="AA45" s="10">
        <v>4</v>
      </c>
      <c r="AB45" s="32">
        <v>88</v>
      </c>
      <c r="AC45" s="11">
        <v>4</v>
      </c>
      <c r="AD45" s="10"/>
      <c r="AE45" s="32"/>
      <c r="AF45" s="11"/>
      <c r="AG45" s="10"/>
      <c r="AH45" s="32"/>
      <c r="AI45" s="11"/>
      <c r="AJ45" s="10">
        <v>-4</v>
      </c>
      <c r="AK45" s="32">
        <v>107</v>
      </c>
      <c r="AL45" s="11">
        <v>4</v>
      </c>
      <c r="AM45" s="10">
        <v>-10</v>
      </c>
      <c r="AN45" s="32">
        <v>146</v>
      </c>
      <c r="AO45" s="11">
        <v>4</v>
      </c>
      <c r="AP45" s="10"/>
      <c r="AQ45" s="32"/>
      <c r="AR45" s="11"/>
      <c r="AS45" s="10"/>
      <c r="AT45" s="32"/>
      <c r="AU45" s="11"/>
      <c r="AV45" s="10"/>
      <c r="AW45" s="32"/>
      <c r="AX45" s="11"/>
      <c r="AY45" s="10"/>
      <c r="AZ45" s="32"/>
      <c r="BA45" s="11"/>
      <c r="BB45" s="24">
        <v>45365</v>
      </c>
      <c r="BC45" s="41">
        <v>100</v>
      </c>
      <c r="BD45">
        <f t="shared" si="3"/>
        <v>0</v>
      </c>
      <c r="BE45">
        <f t="shared" si="4"/>
        <v>4</v>
      </c>
      <c r="BF45">
        <f t="shared" si="5"/>
        <v>0</v>
      </c>
    </row>
    <row r="46" spans="1:58">
      <c r="A46">
        <f t="shared" si="6"/>
        <v>4</v>
      </c>
      <c r="B46" s="6"/>
      <c r="C46" s="10"/>
      <c r="D46" s="32"/>
      <c r="E46" s="11"/>
      <c r="F46" s="10"/>
      <c r="G46" s="32"/>
      <c r="H46" s="11"/>
      <c r="I46" s="10">
        <v>10</v>
      </c>
      <c r="J46" s="32">
        <v>26</v>
      </c>
      <c r="K46" s="11">
        <v>4</v>
      </c>
      <c r="L46" s="10"/>
      <c r="M46" s="32"/>
      <c r="N46" s="11"/>
      <c r="O46" s="10"/>
      <c r="P46" s="32"/>
      <c r="Q46" s="11"/>
      <c r="R46" s="10"/>
      <c r="S46" s="32"/>
      <c r="T46" s="11"/>
      <c r="U46" s="10"/>
      <c r="V46" s="32"/>
      <c r="W46" s="11"/>
      <c r="X46" s="10"/>
      <c r="Y46" s="32"/>
      <c r="Z46" s="11"/>
      <c r="AA46" s="10">
        <v>-4</v>
      </c>
      <c r="AB46" s="32">
        <v>55</v>
      </c>
      <c r="AC46" s="11">
        <v>4</v>
      </c>
      <c r="AD46" s="10"/>
      <c r="AE46" s="32"/>
      <c r="AF46" s="11"/>
      <c r="AG46" s="10"/>
      <c r="AH46" s="32"/>
      <c r="AI46" s="11"/>
      <c r="AJ46" s="10">
        <v>-10</v>
      </c>
      <c r="AK46" s="32">
        <v>59</v>
      </c>
      <c r="AL46" s="11">
        <v>4</v>
      </c>
      <c r="AM46" s="10">
        <v>4</v>
      </c>
      <c r="AN46" s="32">
        <v>44</v>
      </c>
      <c r="AO46" s="11">
        <v>4</v>
      </c>
      <c r="AP46" s="10"/>
      <c r="AQ46" s="32"/>
      <c r="AR46" s="11"/>
      <c r="AS46" s="10"/>
      <c r="AT46" s="32"/>
      <c r="AU46" s="11"/>
      <c r="AV46" s="10"/>
      <c r="AW46" s="32"/>
      <c r="AX46" s="11"/>
      <c r="AY46" s="10"/>
      <c r="AZ46" s="32"/>
      <c r="BA46" s="11"/>
      <c r="BB46" s="24">
        <v>45365</v>
      </c>
      <c r="BC46" s="41">
        <v>100</v>
      </c>
      <c r="BD46">
        <f t="shared" si="3"/>
        <v>0</v>
      </c>
      <c r="BE46">
        <f t="shared" si="4"/>
        <v>4</v>
      </c>
      <c r="BF46">
        <f t="shared" si="5"/>
        <v>0</v>
      </c>
    </row>
    <row r="47" spans="1:58">
      <c r="A47">
        <f t="shared" si="6"/>
        <v>5</v>
      </c>
      <c r="B47" s="6"/>
      <c r="C47" s="10"/>
      <c r="D47" s="32"/>
      <c r="E47" s="11"/>
      <c r="F47" s="10"/>
      <c r="G47" s="32"/>
      <c r="H47" s="11"/>
      <c r="I47" s="10">
        <v>-4</v>
      </c>
      <c r="J47" s="32">
        <v>66</v>
      </c>
      <c r="K47" s="11">
        <v>4</v>
      </c>
      <c r="L47" s="10"/>
      <c r="M47" s="32"/>
      <c r="N47" s="11"/>
      <c r="O47" s="10"/>
      <c r="P47" s="32"/>
      <c r="Q47" s="11"/>
      <c r="R47" s="10"/>
      <c r="S47" s="32"/>
      <c r="T47" s="11"/>
      <c r="U47" s="10"/>
      <c r="V47" s="32"/>
      <c r="W47" s="11"/>
      <c r="X47" s="10"/>
      <c r="Y47" s="32"/>
      <c r="Z47" s="11"/>
      <c r="AA47" s="10">
        <v>10</v>
      </c>
      <c r="AB47" s="32">
        <v>16</v>
      </c>
      <c r="AC47" s="11">
        <v>4</v>
      </c>
      <c r="AD47" s="10"/>
      <c r="AE47" s="32"/>
      <c r="AF47" s="11"/>
      <c r="AG47" s="10"/>
      <c r="AH47" s="32"/>
      <c r="AI47" s="11"/>
      <c r="AJ47" s="10">
        <v>-10</v>
      </c>
      <c r="AK47" s="32">
        <v>75</v>
      </c>
      <c r="AL47" s="11">
        <v>4</v>
      </c>
      <c r="AM47" s="10">
        <v>4</v>
      </c>
      <c r="AN47" s="32">
        <v>61</v>
      </c>
      <c r="AO47" s="11">
        <v>4</v>
      </c>
      <c r="AP47" s="10"/>
      <c r="AQ47" s="32"/>
      <c r="AR47" s="11"/>
      <c r="AS47" s="10"/>
      <c r="AT47" s="32"/>
      <c r="AU47" s="11"/>
      <c r="AV47" s="10"/>
      <c r="AW47" s="32"/>
      <c r="AX47" s="11"/>
      <c r="AY47" s="10"/>
      <c r="AZ47" s="32"/>
      <c r="BA47" s="11"/>
      <c r="BB47" s="24">
        <v>45365</v>
      </c>
      <c r="BC47" s="41">
        <v>100</v>
      </c>
      <c r="BD47">
        <f t="shared" si="3"/>
        <v>0</v>
      </c>
      <c r="BE47">
        <f t="shared" si="4"/>
        <v>4</v>
      </c>
      <c r="BF47">
        <f t="shared" si="5"/>
        <v>0</v>
      </c>
    </row>
    <row r="48" spans="1:58">
      <c r="A48">
        <f t="shared" si="6"/>
        <v>6</v>
      </c>
      <c r="B48" s="6"/>
      <c r="C48" s="12"/>
      <c r="D48" s="36"/>
      <c r="E48" s="13"/>
      <c r="F48" s="12"/>
      <c r="G48" s="36"/>
      <c r="H48" s="13"/>
      <c r="I48" s="10">
        <v>7</v>
      </c>
      <c r="J48" s="32">
        <v>34</v>
      </c>
      <c r="K48" s="11">
        <v>4</v>
      </c>
      <c r="L48" s="10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>
        <v>7</v>
      </c>
      <c r="AB48" s="32">
        <v>34</v>
      </c>
      <c r="AC48" s="11">
        <v>4</v>
      </c>
      <c r="AD48" s="10"/>
      <c r="AE48" s="32"/>
      <c r="AF48" s="11"/>
      <c r="AG48" s="10">
        <v>-4</v>
      </c>
      <c r="AH48" s="32">
        <v>53</v>
      </c>
      <c r="AI48" s="11">
        <v>4</v>
      </c>
      <c r="AJ48" s="10"/>
      <c r="AK48" s="32"/>
      <c r="AL48" s="11"/>
      <c r="AM48" s="10">
        <v>-10</v>
      </c>
      <c r="AN48" s="32">
        <v>95</v>
      </c>
      <c r="AO48" s="11">
        <v>4</v>
      </c>
      <c r="AP48" s="10"/>
      <c r="AQ48" s="32"/>
      <c r="AR48" s="11"/>
      <c r="AS48" s="10"/>
      <c r="AT48" s="32"/>
      <c r="AU48" s="11"/>
      <c r="AV48" s="10"/>
      <c r="AW48" s="32"/>
      <c r="AX48" s="11"/>
      <c r="AY48" s="10"/>
      <c r="AZ48" s="32"/>
      <c r="BA48" s="11"/>
      <c r="BB48" s="24">
        <v>45373</v>
      </c>
      <c r="BC48" s="41">
        <v>104</v>
      </c>
      <c r="BD48">
        <f t="shared" si="3"/>
        <v>0</v>
      </c>
      <c r="BE48">
        <f t="shared" si="4"/>
        <v>4</v>
      </c>
      <c r="BF48">
        <f t="shared" si="5"/>
        <v>0</v>
      </c>
    </row>
    <row r="49" spans="1:58">
      <c r="A49">
        <f t="shared" si="6"/>
        <v>7</v>
      </c>
      <c r="B49" s="6"/>
      <c r="C49" s="10"/>
      <c r="D49" s="32"/>
      <c r="E49" s="11"/>
      <c r="F49" s="10"/>
      <c r="G49" s="32"/>
      <c r="H49" s="11"/>
      <c r="I49" s="10">
        <v>4</v>
      </c>
      <c r="J49" s="32">
        <v>38</v>
      </c>
      <c r="K49" s="11">
        <v>4</v>
      </c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>
        <v>10</v>
      </c>
      <c r="AB49" s="32">
        <v>34</v>
      </c>
      <c r="AC49" s="11">
        <v>4</v>
      </c>
      <c r="AD49" s="10"/>
      <c r="AE49" s="32"/>
      <c r="AF49" s="11"/>
      <c r="AG49" s="10">
        <v>-4</v>
      </c>
      <c r="AH49" s="32">
        <v>39</v>
      </c>
      <c r="AI49" s="11">
        <v>4</v>
      </c>
      <c r="AJ49" s="10"/>
      <c r="AK49" s="32"/>
      <c r="AL49" s="11"/>
      <c r="AM49" s="10">
        <v>-10</v>
      </c>
      <c r="AN49" s="32">
        <v>94</v>
      </c>
      <c r="AO49" s="11">
        <v>4</v>
      </c>
      <c r="AP49" s="10"/>
      <c r="AQ49" s="32"/>
      <c r="AR49" s="11"/>
      <c r="AS49" s="10"/>
      <c r="AT49" s="32"/>
      <c r="AU49" s="11"/>
      <c r="AV49" s="10"/>
      <c r="AW49" s="32"/>
      <c r="AX49" s="11"/>
      <c r="AY49" s="10"/>
      <c r="AZ49" s="32"/>
      <c r="BA49" s="11"/>
      <c r="BB49" s="24">
        <v>45373</v>
      </c>
      <c r="BC49" s="69">
        <v>104</v>
      </c>
      <c r="BD49">
        <f t="shared" si="3"/>
        <v>0</v>
      </c>
      <c r="BE49">
        <f t="shared" si="4"/>
        <v>4</v>
      </c>
      <c r="BF49">
        <f t="shared" si="5"/>
        <v>0</v>
      </c>
    </row>
    <row r="50" spans="1:58">
      <c r="A50">
        <f t="shared" si="6"/>
        <v>8</v>
      </c>
      <c r="B50" s="6"/>
      <c r="C50" s="10"/>
      <c r="D50" s="32"/>
      <c r="E50" s="11"/>
      <c r="F50" s="10"/>
      <c r="G50" s="32"/>
      <c r="H50" s="11"/>
      <c r="I50" s="10">
        <v>10</v>
      </c>
      <c r="J50" s="32">
        <v>6</v>
      </c>
      <c r="K50" s="11">
        <v>4</v>
      </c>
      <c r="L50" s="10"/>
      <c r="M50" s="32"/>
      <c r="N50" s="11"/>
      <c r="O50" s="10"/>
      <c r="P50" s="32"/>
      <c r="Q50" s="11"/>
      <c r="R50" s="10"/>
      <c r="S50" s="32"/>
      <c r="T50" s="11"/>
      <c r="U50" s="10"/>
      <c r="V50" s="32"/>
      <c r="W50" s="11"/>
      <c r="X50" s="10"/>
      <c r="Y50" s="32"/>
      <c r="Z50" s="11"/>
      <c r="AA50" s="10">
        <v>4</v>
      </c>
      <c r="AB50" s="32">
        <v>75</v>
      </c>
      <c r="AC50" s="11">
        <v>4</v>
      </c>
      <c r="AD50" s="10"/>
      <c r="AE50" s="32"/>
      <c r="AF50" s="11"/>
      <c r="AG50" s="10">
        <v>-4</v>
      </c>
      <c r="AH50" s="32">
        <v>80</v>
      </c>
      <c r="AI50" s="11">
        <v>4</v>
      </c>
      <c r="AJ50" s="10"/>
      <c r="AK50" s="32"/>
      <c r="AL50" s="11"/>
      <c r="AM50" s="10">
        <v>-10</v>
      </c>
      <c r="AN50" s="32">
        <v>114</v>
      </c>
      <c r="AO50" s="11">
        <v>4</v>
      </c>
      <c r="AP50" s="10"/>
      <c r="AQ50" s="32"/>
      <c r="AR50" s="11"/>
      <c r="AS50" s="10"/>
      <c r="AT50" s="32"/>
      <c r="AU50" s="11"/>
      <c r="AV50" s="10"/>
      <c r="AW50" s="32"/>
      <c r="AX50" s="11"/>
      <c r="AY50" s="10"/>
      <c r="AZ50" s="32"/>
      <c r="BA50" s="11"/>
      <c r="BB50" s="24">
        <v>45373</v>
      </c>
      <c r="BC50" s="69">
        <v>104</v>
      </c>
      <c r="BD50">
        <f t="shared" si="3"/>
        <v>0</v>
      </c>
      <c r="BE50">
        <f t="shared" si="4"/>
        <v>4</v>
      </c>
      <c r="BF50">
        <f t="shared" si="5"/>
        <v>0</v>
      </c>
    </row>
    <row r="51" spans="1:58">
      <c r="A51">
        <f t="shared" si="6"/>
        <v>9</v>
      </c>
      <c r="B51" s="6"/>
      <c r="C51" s="10">
        <v>-4</v>
      </c>
      <c r="D51" s="32">
        <v>49</v>
      </c>
      <c r="E51" s="11">
        <v>4</v>
      </c>
      <c r="F51" s="10"/>
      <c r="G51" s="32"/>
      <c r="H51" s="11"/>
      <c r="I51" s="10">
        <v>4</v>
      </c>
      <c r="J51" s="32">
        <v>48</v>
      </c>
      <c r="K51" s="11">
        <v>4</v>
      </c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>
        <v>10</v>
      </c>
      <c r="AH51" s="32">
        <v>40</v>
      </c>
      <c r="AI51" s="11">
        <v>4</v>
      </c>
      <c r="AJ51" s="10">
        <v>-10</v>
      </c>
      <c r="AK51" s="32">
        <v>53</v>
      </c>
      <c r="AL51" s="11">
        <v>4</v>
      </c>
      <c r="AM51" s="10"/>
      <c r="AN51" s="32"/>
      <c r="AO51" s="11"/>
      <c r="AP51" s="10"/>
      <c r="AQ51" s="32"/>
      <c r="AR51" s="11"/>
      <c r="AS51" s="10"/>
      <c r="AT51" s="32"/>
      <c r="AU51" s="11"/>
      <c r="AV51" s="10"/>
      <c r="AW51" s="32"/>
      <c r="AX51" s="11"/>
      <c r="AY51" s="10"/>
      <c r="AZ51" s="32"/>
      <c r="BA51" s="11"/>
      <c r="BB51" s="24">
        <v>45378</v>
      </c>
      <c r="BC51" s="69">
        <v>106</v>
      </c>
      <c r="BD51">
        <f t="shared" si="3"/>
        <v>0</v>
      </c>
      <c r="BE51">
        <f t="shared" si="4"/>
        <v>4</v>
      </c>
      <c r="BF51">
        <f t="shared" si="5"/>
        <v>0</v>
      </c>
    </row>
    <row r="52" spans="1:58">
      <c r="A52">
        <f t="shared" si="6"/>
        <v>10</v>
      </c>
      <c r="B52" s="6"/>
      <c r="C52" s="10">
        <v>0</v>
      </c>
      <c r="D52" s="32">
        <v>100</v>
      </c>
      <c r="E52" s="11">
        <v>5</v>
      </c>
      <c r="F52" s="10"/>
      <c r="G52" s="32"/>
      <c r="H52" s="11"/>
      <c r="I52" s="10">
        <v>-5</v>
      </c>
      <c r="J52" s="32">
        <v>118</v>
      </c>
      <c r="K52" s="11">
        <v>5</v>
      </c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>
        <v>10</v>
      </c>
      <c r="AB52" s="32">
        <v>25</v>
      </c>
      <c r="AC52" s="11">
        <v>5</v>
      </c>
      <c r="AD52" s="10"/>
      <c r="AE52" s="32"/>
      <c r="AF52" s="11"/>
      <c r="AG52" s="10"/>
      <c r="AH52" s="32"/>
      <c r="AI52" s="11"/>
      <c r="AJ52" s="10">
        <v>-10</v>
      </c>
      <c r="AK52" s="32">
        <v>129</v>
      </c>
      <c r="AL52" s="11">
        <v>5</v>
      </c>
      <c r="AM52" s="10">
        <v>5</v>
      </c>
      <c r="AN52" s="32">
        <v>96</v>
      </c>
      <c r="AO52" s="11">
        <v>5</v>
      </c>
      <c r="AP52" s="10"/>
      <c r="AQ52" s="32"/>
      <c r="AR52" s="11"/>
      <c r="AS52" s="10"/>
      <c r="AT52" s="32"/>
      <c r="AU52" s="11"/>
      <c r="AV52" s="10"/>
      <c r="AW52" s="32"/>
      <c r="AX52" s="11"/>
      <c r="AY52" s="10"/>
      <c r="AZ52" s="32"/>
      <c r="BA52" s="11"/>
      <c r="BB52" s="28">
        <v>45393</v>
      </c>
      <c r="BC52" s="41">
        <v>113</v>
      </c>
      <c r="BD52">
        <f t="shared" si="3"/>
        <v>0</v>
      </c>
      <c r="BE52">
        <f t="shared" si="4"/>
        <v>5</v>
      </c>
      <c r="BF52">
        <f t="shared" si="5"/>
        <v>0</v>
      </c>
    </row>
    <row r="53" spans="1:58">
      <c r="A53">
        <f t="shared" si="6"/>
        <v>11</v>
      </c>
      <c r="B53" s="6"/>
      <c r="C53" s="10">
        <v>5</v>
      </c>
      <c r="D53" s="32">
        <v>73</v>
      </c>
      <c r="E53" s="11">
        <v>5</v>
      </c>
      <c r="F53" s="10"/>
      <c r="G53" s="32"/>
      <c r="H53" s="11"/>
      <c r="I53" s="10">
        <v>-5</v>
      </c>
      <c r="J53" s="32">
        <v>87</v>
      </c>
      <c r="K53" s="11">
        <v>5</v>
      </c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>
        <v>-10</v>
      </c>
      <c r="AB53" s="32">
        <v>131</v>
      </c>
      <c r="AC53" s="11">
        <v>5</v>
      </c>
      <c r="AD53" s="10"/>
      <c r="AE53" s="32"/>
      <c r="AF53" s="11"/>
      <c r="AG53" s="10"/>
      <c r="AH53" s="32"/>
      <c r="AI53" s="11"/>
      <c r="AJ53" s="10">
        <v>10</v>
      </c>
      <c r="AK53" s="32">
        <v>60</v>
      </c>
      <c r="AL53" s="11">
        <v>5</v>
      </c>
      <c r="AM53" s="10">
        <v>0</v>
      </c>
      <c r="AN53" s="32">
        <v>78</v>
      </c>
      <c r="AO53" s="11">
        <v>5</v>
      </c>
      <c r="AP53" s="10"/>
      <c r="AQ53" s="32"/>
      <c r="AR53" s="11"/>
      <c r="AS53" s="10"/>
      <c r="AT53" s="32"/>
      <c r="AU53" s="11"/>
      <c r="AV53" s="10"/>
      <c r="AW53" s="32"/>
      <c r="AX53" s="11"/>
      <c r="AY53" s="10"/>
      <c r="AZ53" s="32"/>
      <c r="BA53" s="11"/>
      <c r="BB53" s="28">
        <v>45393</v>
      </c>
      <c r="BC53" s="41">
        <v>113</v>
      </c>
      <c r="BD53">
        <f t="shared" si="3"/>
        <v>0</v>
      </c>
      <c r="BE53">
        <f t="shared" si="4"/>
        <v>5</v>
      </c>
      <c r="BF53">
        <f t="shared" si="5"/>
        <v>0</v>
      </c>
    </row>
    <row r="54" spans="1:58">
      <c r="A54">
        <f t="shared" si="6"/>
        <v>12</v>
      </c>
      <c r="B54" s="6"/>
      <c r="C54" s="10"/>
      <c r="D54" s="32"/>
      <c r="E54" s="11"/>
      <c r="F54" s="10"/>
      <c r="G54" s="32"/>
      <c r="H54" s="11"/>
      <c r="I54" s="10">
        <v>10</v>
      </c>
      <c r="J54" s="32">
        <v>46</v>
      </c>
      <c r="K54" s="11">
        <v>6</v>
      </c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>
        <v>0</v>
      </c>
      <c r="AB54" s="32">
        <v>70</v>
      </c>
      <c r="AC54" s="11">
        <v>6</v>
      </c>
      <c r="AD54" s="10"/>
      <c r="AE54" s="32"/>
      <c r="AF54" s="11"/>
      <c r="AG54" s="10"/>
      <c r="AH54" s="32"/>
      <c r="AI54" s="11"/>
      <c r="AJ54" s="10">
        <v>-10</v>
      </c>
      <c r="AK54" s="32">
        <v>94</v>
      </c>
      <c r="AL54" s="11">
        <v>6</v>
      </c>
      <c r="AM54" s="10"/>
      <c r="AN54" s="32"/>
      <c r="AO54" s="11"/>
      <c r="AP54" s="10"/>
      <c r="AQ54" s="32"/>
      <c r="AR54" s="11"/>
      <c r="AS54" s="10"/>
      <c r="AT54" s="32"/>
      <c r="AU54" s="11"/>
      <c r="AV54" s="10"/>
      <c r="AW54" s="32"/>
      <c r="AX54" s="11"/>
      <c r="AY54" s="10"/>
      <c r="AZ54" s="32"/>
      <c r="BA54" s="11"/>
      <c r="BB54" s="24">
        <v>45484</v>
      </c>
      <c r="BC54" s="41">
        <v>157</v>
      </c>
      <c r="BD54">
        <f t="shared" si="3"/>
        <v>0</v>
      </c>
      <c r="BE54">
        <f t="shared" si="4"/>
        <v>3</v>
      </c>
      <c r="BF54">
        <f t="shared" si="5"/>
        <v>0</v>
      </c>
    </row>
    <row r="55" spans="1:58">
      <c r="A55">
        <f t="shared" si="6"/>
        <v>13</v>
      </c>
      <c r="B55" s="6"/>
      <c r="C55" s="10"/>
      <c r="D55" s="32"/>
      <c r="E55" s="11"/>
      <c r="F55" s="10"/>
      <c r="G55" s="32"/>
      <c r="H55" s="11"/>
      <c r="I55" s="10">
        <v>0</v>
      </c>
      <c r="J55" s="32">
        <v>66</v>
      </c>
      <c r="K55" s="11">
        <v>6</v>
      </c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>
        <v>10</v>
      </c>
      <c r="AB55" s="32">
        <v>51</v>
      </c>
      <c r="AC55" s="11">
        <v>6</v>
      </c>
      <c r="AD55" s="10"/>
      <c r="AE55" s="32"/>
      <c r="AF55" s="11"/>
      <c r="AG55" s="10"/>
      <c r="AH55" s="32"/>
      <c r="AI55" s="11"/>
      <c r="AJ55" s="10">
        <v>-10</v>
      </c>
      <c r="AK55" s="32">
        <v>117</v>
      </c>
      <c r="AL55" s="11">
        <v>6</v>
      </c>
      <c r="AM55" s="10"/>
      <c r="AN55" s="32"/>
      <c r="AO55" s="11"/>
      <c r="AP55" s="10"/>
      <c r="AQ55" s="32"/>
      <c r="AR55" s="11"/>
      <c r="AS55" s="10"/>
      <c r="AT55" s="32"/>
      <c r="AU55" s="11"/>
      <c r="AV55" s="10"/>
      <c r="AW55" s="32"/>
      <c r="AX55" s="11"/>
      <c r="AY55" s="10"/>
      <c r="AZ55" s="32"/>
      <c r="BA55" s="11"/>
      <c r="BB55" s="24">
        <v>45484</v>
      </c>
      <c r="BC55" s="41">
        <v>157</v>
      </c>
      <c r="BD55">
        <f t="shared" si="3"/>
        <v>0</v>
      </c>
      <c r="BE55">
        <f t="shared" si="4"/>
        <v>3</v>
      </c>
      <c r="BF55">
        <f t="shared" si="5"/>
        <v>0</v>
      </c>
    </row>
    <row r="56" spans="1:58">
      <c r="A56">
        <f t="shared" si="6"/>
        <v>14</v>
      </c>
      <c r="B56" s="6"/>
      <c r="C56" s="10"/>
      <c r="D56" s="32"/>
      <c r="E56" s="11"/>
      <c r="F56" s="10"/>
      <c r="G56" s="32"/>
      <c r="H56" s="11"/>
      <c r="I56" s="10">
        <v>10</v>
      </c>
      <c r="J56" s="32">
        <v>52</v>
      </c>
      <c r="K56" s="11">
        <v>6</v>
      </c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>
        <v>-10</v>
      </c>
      <c r="AB56" s="32">
        <v>171</v>
      </c>
      <c r="AC56" s="11">
        <v>6</v>
      </c>
      <c r="AD56" s="10"/>
      <c r="AE56" s="32"/>
      <c r="AF56" s="11"/>
      <c r="AG56" s="10"/>
      <c r="AH56" s="32"/>
      <c r="AI56" s="11"/>
      <c r="AJ56" s="10">
        <v>0</v>
      </c>
      <c r="AK56" s="32">
        <v>108</v>
      </c>
      <c r="AL56" s="11">
        <v>6</v>
      </c>
      <c r="AM56" s="10"/>
      <c r="AN56" s="32"/>
      <c r="AO56" s="11"/>
      <c r="AP56" s="10"/>
      <c r="AQ56" s="32"/>
      <c r="AR56" s="11"/>
      <c r="AS56" s="10"/>
      <c r="AT56" s="32"/>
      <c r="AU56" s="11"/>
      <c r="AV56" s="10"/>
      <c r="AW56" s="32"/>
      <c r="AX56" s="11"/>
      <c r="AY56" s="10"/>
      <c r="AZ56" s="32"/>
      <c r="BA56" s="11"/>
      <c r="BB56" s="24">
        <v>45484</v>
      </c>
      <c r="BC56" s="41">
        <v>157</v>
      </c>
      <c r="BD56">
        <f t="shared" si="3"/>
        <v>0</v>
      </c>
      <c r="BE56">
        <f t="shared" si="4"/>
        <v>3</v>
      </c>
      <c r="BF56">
        <f t="shared" si="5"/>
        <v>0</v>
      </c>
    </row>
    <row r="57" spans="1:58">
      <c r="A57">
        <f t="shared" si="6"/>
        <v>15</v>
      </c>
      <c r="B57" s="6"/>
      <c r="C57" s="10"/>
      <c r="D57" s="32"/>
      <c r="E57" s="11"/>
      <c r="F57" s="10"/>
      <c r="G57" s="32"/>
      <c r="H57" s="11"/>
      <c r="I57" s="10">
        <v>-10</v>
      </c>
      <c r="J57" s="32">
        <v>81</v>
      </c>
      <c r="K57" s="11">
        <v>6</v>
      </c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>
        <v>10</v>
      </c>
      <c r="AB57" s="32">
        <v>19</v>
      </c>
      <c r="AC57" s="11">
        <v>6</v>
      </c>
      <c r="AD57" s="10"/>
      <c r="AE57" s="32"/>
      <c r="AF57" s="11"/>
      <c r="AG57" s="10"/>
      <c r="AH57" s="32"/>
      <c r="AI57" s="11"/>
      <c r="AJ57" s="10">
        <v>0</v>
      </c>
      <c r="AK57" s="32">
        <v>73</v>
      </c>
      <c r="AL57" s="11">
        <v>6</v>
      </c>
      <c r="AM57" s="10"/>
      <c r="AN57" s="32"/>
      <c r="AO57" s="11"/>
      <c r="AP57" s="10"/>
      <c r="AQ57" s="32"/>
      <c r="AR57" s="11"/>
      <c r="AS57" s="10"/>
      <c r="AT57" s="32"/>
      <c r="AU57" s="11"/>
      <c r="AV57" s="10"/>
      <c r="AW57" s="32"/>
      <c r="AX57" s="11"/>
      <c r="AY57" s="10"/>
      <c r="AZ57" s="32"/>
      <c r="BA57" s="11"/>
      <c r="BB57" s="24">
        <v>45484</v>
      </c>
      <c r="BC57" s="41">
        <v>157</v>
      </c>
      <c r="BD57">
        <f t="shared" si="3"/>
        <v>0</v>
      </c>
      <c r="BE57">
        <f t="shared" si="4"/>
        <v>3</v>
      </c>
      <c r="BF57">
        <f t="shared" si="5"/>
        <v>0</v>
      </c>
    </row>
    <row r="58" spans="1:58">
      <c r="A58">
        <f t="shared" si="6"/>
        <v>16</v>
      </c>
      <c r="B58" s="6"/>
      <c r="C58" s="10"/>
      <c r="D58" s="32"/>
      <c r="E58" s="11"/>
      <c r="F58" s="10"/>
      <c r="G58" s="32"/>
      <c r="H58" s="11"/>
      <c r="I58" s="10">
        <v>0</v>
      </c>
      <c r="J58" s="32">
        <v>57</v>
      </c>
      <c r="K58" s="11">
        <v>6</v>
      </c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>
        <v>10</v>
      </c>
      <c r="AB58" s="32">
        <v>44</v>
      </c>
      <c r="AC58" s="11">
        <v>6</v>
      </c>
      <c r="AD58" s="10"/>
      <c r="AE58" s="32"/>
      <c r="AF58" s="11"/>
      <c r="AG58" s="10"/>
      <c r="AH58" s="32"/>
      <c r="AI58" s="11"/>
      <c r="AJ58" s="10">
        <v>-10</v>
      </c>
      <c r="AK58" s="32">
        <v>80</v>
      </c>
      <c r="AL58" s="11">
        <v>6</v>
      </c>
      <c r="AM58" s="10"/>
      <c r="AN58" s="32"/>
      <c r="AO58" s="11"/>
      <c r="AP58" s="10"/>
      <c r="AQ58" s="32"/>
      <c r="AR58" s="11"/>
      <c r="AS58" s="10"/>
      <c r="AT58" s="32"/>
      <c r="AU58" s="11"/>
      <c r="AV58" s="10"/>
      <c r="AW58" s="32"/>
      <c r="AX58" s="11"/>
      <c r="AY58" s="10"/>
      <c r="AZ58" s="32"/>
      <c r="BA58" s="11"/>
      <c r="BB58" s="24">
        <v>45484</v>
      </c>
      <c r="BC58" s="41">
        <v>157</v>
      </c>
      <c r="BD58">
        <f t="shared" si="3"/>
        <v>0</v>
      </c>
      <c r="BE58">
        <f t="shared" si="4"/>
        <v>3</v>
      </c>
      <c r="BF58">
        <f t="shared" si="5"/>
        <v>0</v>
      </c>
    </row>
    <row r="59" spans="1:58">
      <c r="A59">
        <f t="shared" si="6"/>
        <v>17</v>
      </c>
      <c r="B59" s="6"/>
      <c r="C59" s="10"/>
      <c r="D59" s="32"/>
      <c r="E59" s="11"/>
      <c r="F59" s="10"/>
      <c r="G59" s="32"/>
      <c r="H59" s="11"/>
      <c r="I59" s="10">
        <v>10</v>
      </c>
      <c r="J59" s="32">
        <v>12</v>
      </c>
      <c r="K59" s="11">
        <v>4</v>
      </c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>
        <v>-10</v>
      </c>
      <c r="AB59" s="32">
        <v>81</v>
      </c>
      <c r="AC59" s="11">
        <v>4</v>
      </c>
      <c r="AD59" s="10"/>
      <c r="AE59" s="32"/>
      <c r="AF59" s="11"/>
      <c r="AG59" s="10"/>
      <c r="AH59" s="32"/>
      <c r="AI59" s="11"/>
      <c r="AJ59" s="10">
        <v>4</v>
      </c>
      <c r="AK59" s="32">
        <v>52</v>
      </c>
      <c r="AL59" s="11">
        <v>4</v>
      </c>
      <c r="AM59" s="10">
        <v>-4</v>
      </c>
      <c r="AN59" s="32">
        <v>68</v>
      </c>
      <c r="AO59" s="11">
        <v>4</v>
      </c>
      <c r="AP59" s="10"/>
      <c r="AQ59" s="32"/>
      <c r="AR59" s="11"/>
      <c r="AS59" s="10"/>
      <c r="AT59" s="32"/>
      <c r="AU59" s="11"/>
      <c r="AV59" s="10"/>
      <c r="AW59" s="32"/>
      <c r="AX59" s="11"/>
      <c r="AY59" s="10"/>
      <c r="AZ59" s="32"/>
      <c r="BA59" s="11"/>
      <c r="BB59" s="24">
        <v>45485</v>
      </c>
      <c r="BC59" s="41">
        <v>158</v>
      </c>
      <c r="BD59">
        <f t="shared" si="3"/>
        <v>0</v>
      </c>
      <c r="BE59">
        <f t="shared" si="4"/>
        <v>4</v>
      </c>
      <c r="BF59">
        <f t="shared" si="5"/>
        <v>0</v>
      </c>
    </row>
    <row r="60" spans="1:58">
      <c r="A60">
        <f t="shared" si="6"/>
        <v>18</v>
      </c>
      <c r="B60" s="6"/>
      <c r="C60" s="10"/>
      <c r="D60" s="32"/>
      <c r="E60" s="11"/>
      <c r="F60" s="10"/>
      <c r="G60" s="32"/>
      <c r="H60" s="11"/>
      <c r="I60" s="10">
        <v>4</v>
      </c>
      <c r="J60" s="32">
        <v>39</v>
      </c>
      <c r="K60" s="11">
        <v>4</v>
      </c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>
        <v>10</v>
      </c>
      <c r="AB60" s="32">
        <v>8</v>
      </c>
      <c r="AC60" s="11">
        <v>4</v>
      </c>
      <c r="AD60" s="10"/>
      <c r="AE60" s="32"/>
      <c r="AF60" s="11"/>
      <c r="AG60" s="10"/>
      <c r="AH60" s="32"/>
      <c r="AI60" s="11"/>
      <c r="AJ60" s="10">
        <v>-7</v>
      </c>
      <c r="AK60" s="32">
        <v>79</v>
      </c>
      <c r="AL60" s="11">
        <v>4</v>
      </c>
      <c r="AM60" s="10">
        <v>-7</v>
      </c>
      <c r="AN60" s="32">
        <v>79</v>
      </c>
      <c r="AO60" s="11">
        <v>4</v>
      </c>
      <c r="AP60" s="10"/>
      <c r="AQ60" s="32"/>
      <c r="AR60" s="11"/>
      <c r="AS60" s="10"/>
      <c r="AT60" s="32"/>
      <c r="AU60" s="11"/>
      <c r="AV60" s="10"/>
      <c r="AW60" s="32"/>
      <c r="AX60" s="11"/>
      <c r="AY60" s="10"/>
      <c r="AZ60" s="32"/>
      <c r="BA60" s="11"/>
      <c r="BB60" s="24">
        <v>45485</v>
      </c>
      <c r="BC60" s="41">
        <v>158</v>
      </c>
      <c r="BD60">
        <f t="shared" si="3"/>
        <v>0</v>
      </c>
      <c r="BE60">
        <f t="shared" si="4"/>
        <v>4</v>
      </c>
      <c r="BF60">
        <f t="shared" si="5"/>
        <v>0</v>
      </c>
    </row>
    <row r="61" spans="1:58">
      <c r="A61">
        <f t="shared" si="6"/>
        <v>19</v>
      </c>
      <c r="B61" s="6"/>
      <c r="C61" s="10"/>
      <c r="D61" s="32"/>
      <c r="E61" s="11"/>
      <c r="F61" s="10"/>
      <c r="G61" s="32"/>
      <c r="H61" s="11"/>
      <c r="I61" s="10">
        <v>5</v>
      </c>
      <c r="J61" s="32">
        <v>31</v>
      </c>
      <c r="K61" s="11">
        <v>3</v>
      </c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>
        <v>5</v>
      </c>
      <c r="AB61" s="32">
        <v>31</v>
      </c>
      <c r="AC61" s="11">
        <v>3</v>
      </c>
      <c r="AD61" s="10"/>
      <c r="AE61" s="32"/>
      <c r="AF61" s="11"/>
      <c r="AG61" s="10"/>
      <c r="AH61" s="32"/>
      <c r="AI61" s="11"/>
      <c r="AJ61" s="10">
        <v>-10</v>
      </c>
      <c r="AK61" s="32">
        <v>39</v>
      </c>
      <c r="AL61" s="11">
        <v>3</v>
      </c>
      <c r="AM61" s="10"/>
      <c r="AN61" s="32"/>
      <c r="AO61" s="11"/>
      <c r="AP61" s="10"/>
      <c r="AQ61" s="32"/>
      <c r="AR61" s="11"/>
      <c r="AS61" s="10"/>
      <c r="AT61" s="32"/>
      <c r="AU61" s="11"/>
      <c r="AV61" s="10"/>
      <c r="AW61" s="32"/>
      <c r="AX61" s="11"/>
      <c r="AY61" s="10"/>
      <c r="AZ61" s="32"/>
      <c r="BA61" s="11"/>
      <c r="BB61" s="28">
        <v>45561</v>
      </c>
      <c r="BC61" s="41">
        <v>181</v>
      </c>
      <c r="BD61">
        <f t="shared" si="3"/>
        <v>0</v>
      </c>
      <c r="BE61">
        <f t="shared" si="4"/>
        <v>3</v>
      </c>
      <c r="BF61">
        <f t="shared" si="5"/>
        <v>0</v>
      </c>
    </row>
    <row r="62" spans="1:58">
      <c r="A62">
        <f t="shared" si="6"/>
        <v>20</v>
      </c>
      <c r="B62" s="6"/>
      <c r="C62" s="10"/>
      <c r="D62" s="32"/>
      <c r="E62" s="11"/>
      <c r="F62" s="10"/>
      <c r="G62" s="32"/>
      <c r="H62" s="11"/>
      <c r="I62" s="10">
        <v>10</v>
      </c>
      <c r="J62" s="32">
        <v>17</v>
      </c>
      <c r="K62" s="11">
        <v>4</v>
      </c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>
        <v>-10</v>
      </c>
      <c r="AB62" s="32">
        <v>110</v>
      </c>
      <c r="AC62" s="11">
        <v>4</v>
      </c>
      <c r="AD62" s="10"/>
      <c r="AE62" s="32"/>
      <c r="AF62" s="11"/>
      <c r="AG62" s="10"/>
      <c r="AH62" s="32"/>
      <c r="AI62" s="11"/>
      <c r="AJ62" s="10">
        <v>-4</v>
      </c>
      <c r="AK62" s="32">
        <v>78</v>
      </c>
      <c r="AL62" s="11">
        <v>4</v>
      </c>
      <c r="AM62" s="10">
        <v>4</v>
      </c>
      <c r="AN62" s="32">
        <v>52</v>
      </c>
      <c r="AO62" s="11">
        <v>4</v>
      </c>
      <c r="AP62" s="10"/>
      <c r="AQ62" s="32"/>
      <c r="AR62" s="11"/>
      <c r="AS62" s="10"/>
      <c r="AT62" s="32"/>
      <c r="AU62" s="11"/>
      <c r="AV62" s="10"/>
      <c r="AW62" s="32"/>
      <c r="AX62" s="11"/>
      <c r="AY62" s="10"/>
      <c r="AZ62" s="32"/>
      <c r="BA62" s="11"/>
      <c r="BB62" s="28">
        <v>45561</v>
      </c>
      <c r="BC62" s="41">
        <v>181</v>
      </c>
      <c r="BD62">
        <f t="shared" si="3"/>
        <v>0</v>
      </c>
      <c r="BE62">
        <f t="shared" si="4"/>
        <v>4</v>
      </c>
      <c r="BF62">
        <f t="shared" si="5"/>
        <v>0</v>
      </c>
    </row>
    <row r="63" spans="1:58">
      <c r="A63">
        <f t="shared" si="6"/>
        <v>21</v>
      </c>
      <c r="B63" s="6"/>
      <c r="C63" s="10"/>
      <c r="D63" s="32"/>
      <c r="E63" s="11"/>
      <c r="F63" s="10"/>
      <c r="G63" s="32"/>
      <c r="H63" s="11"/>
      <c r="I63" s="10">
        <v>4</v>
      </c>
      <c r="J63" s="32">
        <v>24</v>
      </c>
      <c r="K63" s="11">
        <v>4</v>
      </c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>
        <v>10</v>
      </c>
      <c r="AB63" s="32">
        <v>13</v>
      </c>
      <c r="AC63" s="11">
        <v>4</v>
      </c>
      <c r="AD63" s="10"/>
      <c r="AE63" s="32"/>
      <c r="AF63" s="11"/>
      <c r="AG63" s="10"/>
      <c r="AH63" s="32"/>
      <c r="AI63" s="11"/>
      <c r="AJ63" s="10">
        <v>-4</v>
      </c>
      <c r="AK63" s="32">
        <v>47</v>
      </c>
      <c r="AL63" s="11">
        <v>4</v>
      </c>
      <c r="AM63" s="10">
        <v>-10</v>
      </c>
      <c r="AN63" s="32">
        <v>53</v>
      </c>
      <c r="AO63" s="11">
        <v>4</v>
      </c>
      <c r="AP63" s="10"/>
      <c r="AQ63" s="32"/>
      <c r="AR63" s="11"/>
      <c r="AS63" s="10"/>
      <c r="AT63" s="32"/>
      <c r="AU63" s="11"/>
      <c r="AV63" s="10"/>
      <c r="AW63" s="32"/>
      <c r="AX63" s="11"/>
      <c r="AY63" s="10"/>
      <c r="AZ63" s="32"/>
      <c r="BA63" s="11"/>
      <c r="BB63" s="28">
        <v>45561</v>
      </c>
      <c r="BC63" s="41">
        <v>181</v>
      </c>
      <c r="BD63">
        <f t="shared" si="3"/>
        <v>0</v>
      </c>
      <c r="BE63">
        <f t="shared" si="4"/>
        <v>4</v>
      </c>
      <c r="BF63">
        <f t="shared" si="5"/>
        <v>0</v>
      </c>
    </row>
    <row r="64" spans="1:58">
      <c r="A64">
        <f t="shared" si="6"/>
        <v>22</v>
      </c>
      <c r="B64" s="6"/>
      <c r="C64" s="12"/>
      <c r="D64" s="36"/>
      <c r="E64" s="13"/>
      <c r="F64" s="12"/>
      <c r="G64" s="36"/>
      <c r="H64" s="13"/>
      <c r="I64" s="12"/>
      <c r="J64" s="36"/>
      <c r="K64" s="13"/>
      <c r="L64" s="10"/>
      <c r="M64" s="32"/>
      <c r="N64" s="11"/>
      <c r="O64" s="12"/>
      <c r="P64" s="36"/>
      <c r="Q64" s="13"/>
      <c r="R64" s="12"/>
      <c r="S64" s="36"/>
      <c r="T64" s="13"/>
      <c r="U64" s="12"/>
      <c r="V64" s="36"/>
      <c r="W64" s="13"/>
      <c r="X64" s="12"/>
      <c r="Y64" s="36"/>
      <c r="Z64" s="13"/>
      <c r="AA64" s="12"/>
      <c r="AB64" s="36"/>
      <c r="AC64" s="13"/>
      <c r="AD64" s="10"/>
      <c r="AE64" s="32"/>
      <c r="AF64" s="11"/>
      <c r="AG64" s="12"/>
      <c r="AH64" s="36"/>
      <c r="AI64" s="13"/>
      <c r="AJ64" s="10"/>
      <c r="AK64" s="32"/>
      <c r="AL64" s="11"/>
      <c r="AM64" s="12"/>
      <c r="AN64" s="36"/>
      <c r="AO64" s="13"/>
      <c r="AP64" s="12"/>
      <c r="AQ64" s="36"/>
      <c r="AR64" s="13"/>
      <c r="AS64" s="12"/>
      <c r="AT64" s="36"/>
      <c r="AU64" s="13"/>
      <c r="AV64" s="12"/>
      <c r="AW64" s="36"/>
      <c r="AX64" s="13"/>
      <c r="AY64" s="12"/>
      <c r="AZ64" s="36"/>
      <c r="BA64" s="13"/>
      <c r="BB64" s="28"/>
      <c r="BC64" s="41"/>
      <c r="BD64">
        <f t="shared" si="3"/>
        <v>0</v>
      </c>
      <c r="BE64">
        <f t="shared" si="4"/>
        <v>0</v>
      </c>
      <c r="BF64" t="e">
        <f t="shared" si="5"/>
        <v>#DIV/0!</v>
      </c>
    </row>
    <row r="65" spans="1:58">
      <c r="A65">
        <f t="shared" si="6"/>
        <v>23</v>
      </c>
      <c r="B65" s="6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/>
      <c r="AQ65" s="32"/>
      <c r="AR65" s="11"/>
      <c r="AS65" s="10"/>
      <c r="AT65" s="32"/>
      <c r="AU65" s="11"/>
      <c r="AV65" s="10"/>
      <c r="AW65" s="32"/>
      <c r="AX65" s="11"/>
      <c r="AY65" s="10"/>
      <c r="AZ65" s="32"/>
      <c r="BA65" s="11"/>
      <c r="BB65" s="28"/>
      <c r="BC65" s="41"/>
      <c r="BD65">
        <f t="shared" si="3"/>
        <v>0</v>
      </c>
      <c r="BE65">
        <f t="shared" si="4"/>
        <v>0</v>
      </c>
      <c r="BF65" t="e">
        <f t="shared" si="5"/>
        <v>#DIV/0!</v>
      </c>
    </row>
    <row r="66" spans="1:58">
      <c r="A66">
        <f t="shared" si="6"/>
        <v>24</v>
      </c>
      <c r="B66" s="6"/>
      <c r="C66" s="10"/>
      <c r="D66" s="32"/>
      <c r="E66" s="11"/>
      <c r="F66" s="10"/>
      <c r="G66" s="32"/>
      <c r="H66" s="11"/>
      <c r="I66" s="10"/>
      <c r="J66" s="32"/>
      <c r="K66" s="11"/>
      <c r="L66" s="10"/>
      <c r="M66" s="32"/>
      <c r="N66" s="11"/>
      <c r="O66" s="10"/>
      <c r="P66" s="32"/>
      <c r="Q66" s="11"/>
      <c r="R66" s="10"/>
      <c r="S66" s="32"/>
      <c r="T66" s="11"/>
      <c r="U66" s="10"/>
      <c r="V66" s="32"/>
      <c r="W66" s="11"/>
      <c r="X66" s="10"/>
      <c r="Y66" s="32"/>
      <c r="Z66" s="11"/>
      <c r="AA66" s="10"/>
      <c r="AB66" s="32"/>
      <c r="AC66" s="11"/>
      <c r="AD66" s="10"/>
      <c r="AE66" s="32"/>
      <c r="AF66" s="11"/>
      <c r="AG66" s="10"/>
      <c r="AH66" s="32"/>
      <c r="AI66" s="11"/>
      <c r="AJ66" s="10"/>
      <c r="AK66" s="32"/>
      <c r="AL66" s="11"/>
      <c r="AM66" s="10"/>
      <c r="AN66" s="32"/>
      <c r="AO66" s="11"/>
      <c r="AP66" s="10"/>
      <c r="AQ66" s="32"/>
      <c r="AR66" s="11"/>
      <c r="AS66" s="10"/>
      <c r="AT66" s="32"/>
      <c r="AU66" s="11"/>
      <c r="AV66" s="10"/>
      <c r="AW66" s="32"/>
      <c r="AX66" s="11"/>
      <c r="AY66" s="10"/>
      <c r="AZ66" s="32"/>
      <c r="BA66" s="11"/>
      <c r="BC66" s="41"/>
      <c r="BD66">
        <f>+AY66+AP66+AG66+AD66+AA66+X66+U66+R66+O66+L66+I66+F66+C66+AJ66+AM66+AS66+AV66</f>
        <v>0</v>
      </c>
      <c r="BE66">
        <f t="shared" si="4"/>
        <v>0</v>
      </c>
      <c r="BF66" t="e">
        <f t="shared" si="5"/>
        <v>#DIV/0!</v>
      </c>
    </row>
    <row r="67" spans="1:58">
      <c r="A67">
        <f t="shared" si="6"/>
        <v>25</v>
      </c>
      <c r="B67" s="6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0"/>
      <c r="V67" s="32"/>
      <c r="W67" s="11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S67" s="10"/>
      <c r="AT67" s="32"/>
      <c r="AU67" s="11"/>
      <c r="AV67" s="10"/>
      <c r="AW67" s="32"/>
      <c r="AX67" s="11"/>
      <c r="AY67" s="10"/>
      <c r="AZ67" s="32"/>
      <c r="BA67" s="11"/>
      <c r="BC67" s="41"/>
      <c r="BD67">
        <f>+AY67+AP67+AG67+AD67+AA67+X67+U67+R67+O67+L67+I67+F67+C67+AJ67+AM67+AS67+AV67</f>
        <v>0</v>
      </c>
      <c r="BE67">
        <f>COUNT(C67:BA67)/3</f>
        <v>0</v>
      </c>
      <c r="BF67" t="e">
        <f>+BD67/BE67</f>
        <v>#DIV/0!</v>
      </c>
    </row>
    <row r="68" spans="1:58">
      <c r="A68">
        <f t="shared" si="6"/>
        <v>26</v>
      </c>
      <c r="B68" s="6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10"/>
      <c r="AQ68" s="32"/>
      <c r="AR68" s="11"/>
      <c r="AS68" s="10"/>
      <c r="AT68" s="32"/>
      <c r="AU68" s="11"/>
      <c r="AV68" s="10"/>
      <c r="AW68" s="32"/>
      <c r="AX68" s="11"/>
      <c r="AY68" s="10"/>
      <c r="AZ68" s="32"/>
      <c r="BA68" s="11"/>
      <c r="BC68" s="41"/>
      <c r="BD68">
        <f>+AY68+AP68+AG68+AD68+AA68+X68+U68+R68+O68+L68+I68+F68+C68+AJ68+AM68+AS68+AV68</f>
        <v>0</v>
      </c>
      <c r="BE68">
        <f>COUNT(C68:BA68)/3</f>
        <v>0</v>
      </c>
      <c r="BF68" t="e">
        <f>+BD68/BE68</f>
        <v>#DIV/0!</v>
      </c>
    </row>
    <row r="69" spans="1:58">
      <c r="A69">
        <f t="shared" si="6"/>
        <v>27</v>
      </c>
      <c r="B69" s="6"/>
      <c r="C69" s="10"/>
      <c r="D69" s="32"/>
      <c r="E69" s="11"/>
      <c r="F69" s="10"/>
      <c r="G69" s="32"/>
      <c r="H69" s="11"/>
      <c r="I69" s="10"/>
      <c r="J69" s="32"/>
      <c r="K69" s="11"/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/>
      <c r="AB69" s="32"/>
      <c r="AC69" s="11"/>
      <c r="AD69" s="10"/>
      <c r="AE69" s="32"/>
      <c r="AF69" s="11"/>
      <c r="AG69" s="10"/>
      <c r="AH69" s="32"/>
      <c r="AI69" s="11"/>
      <c r="AJ69" s="10"/>
      <c r="AK69" s="32"/>
      <c r="AL69" s="11"/>
      <c r="AM69" s="10"/>
      <c r="AN69" s="32"/>
      <c r="AO69" s="11"/>
      <c r="AP69" s="10"/>
      <c r="AQ69" s="32"/>
      <c r="AR69" s="11"/>
      <c r="AS69" s="10"/>
      <c r="AT69" s="32"/>
      <c r="AU69" s="11"/>
      <c r="AV69" s="10"/>
      <c r="AW69" s="32"/>
      <c r="AX69" s="11"/>
      <c r="AY69" s="10"/>
      <c r="AZ69" s="32"/>
      <c r="BA69" s="11"/>
      <c r="BC69" s="41"/>
      <c r="BD69">
        <f>+AY69+AP69+AG69+AD69+AA69+X69+U69+R69+O69+L69+I69+F69+C69+AJ69+AM69+AS69+AV69</f>
        <v>0</v>
      </c>
      <c r="BE69">
        <f>COUNT(C69:BA69)/3</f>
        <v>0</v>
      </c>
      <c r="BF69" t="e">
        <f>+BD69/BE69</f>
        <v>#DIV/0!</v>
      </c>
    </row>
    <row r="70" spans="1:58">
      <c r="A70">
        <f t="shared" si="6"/>
        <v>28</v>
      </c>
      <c r="B70" s="6"/>
      <c r="C70" s="10"/>
      <c r="D70" s="32"/>
      <c r="E70" s="11"/>
      <c r="F70" s="10"/>
      <c r="G70" s="32"/>
      <c r="H70" s="11"/>
      <c r="I70" s="10"/>
      <c r="J70" s="32"/>
      <c r="K70" s="11"/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0"/>
      <c r="Y70" s="32"/>
      <c r="Z70" s="11"/>
      <c r="AA70" s="10"/>
      <c r="AB70" s="32"/>
      <c r="AC70" s="11"/>
      <c r="AD70" s="10"/>
      <c r="AE70" s="32"/>
      <c r="AF70" s="11"/>
      <c r="AG70" s="10"/>
      <c r="AH70" s="32"/>
      <c r="AI70" s="11"/>
      <c r="AJ70" s="10"/>
      <c r="AK70" s="32"/>
      <c r="AL70" s="11"/>
      <c r="AM70" s="10"/>
      <c r="AN70" s="32"/>
      <c r="AO70" s="11"/>
      <c r="AP70" s="10"/>
      <c r="AQ70" s="32"/>
      <c r="AR70" s="11"/>
      <c r="AS70" s="10"/>
      <c r="AT70" s="32"/>
      <c r="AU70" s="11"/>
      <c r="AV70" s="10"/>
      <c r="AW70" s="32"/>
      <c r="AX70" s="11"/>
      <c r="AY70" s="10"/>
      <c r="AZ70" s="32"/>
      <c r="BA70" s="11"/>
      <c r="BC70" s="41"/>
    </row>
    <row r="71" spans="1:58">
      <c r="A71">
        <f t="shared" si="6"/>
        <v>29</v>
      </c>
      <c r="B71" s="6"/>
      <c r="C71" s="10"/>
      <c r="D71" s="32"/>
      <c r="E71" s="11"/>
      <c r="F71" s="10"/>
      <c r="G71" s="32"/>
      <c r="H71" s="11"/>
      <c r="I71" s="10"/>
      <c r="J71" s="32"/>
      <c r="K71" s="11"/>
      <c r="L71" s="10"/>
      <c r="M71" s="32"/>
      <c r="N71" s="11"/>
      <c r="O71" s="10"/>
      <c r="P71" s="32"/>
      <c r="Q71" s="11"/>
      <c r="R71" s="10"/>
      <c r="S71" s="32"/>
      <c r="T71" s="11"/>
      <c r="U71" s="10"/>
      <c r="V71" s="32"/>
      <c r="W71" s="11"/>
      <c r="X71" s="10"/>
      <c r="Y71" s="32"/>
      <c r="Z71" s="11"/>
      <c r="AA71" s="10"/>
      <c r="AB71" s="32"/>
      <c r="AC71" s="11"/>
      <c r="AD71" s="10"/>
      <c r="AE71" s="32"/>
      <c r="AF71" s="11"/>
      <c r="AG71" s="10"/>
      <c r="AH71" s="32"/>
      <c r="AI71" s="11"/>
      <c r="AJ71" s="10"/>
      <c r="AK71" s="32"/>
      <c r="AL71" s="11"/>
      <c r="AM71" s="10"/>
      <c r="AN71" s="32"/>
      <c r="AO71" s="11"/>
      <c r="AP71" s="10"/>
      <c r="AQ71" s="32"/>
      <c r="AR71" s="11"/>
      <c r="AS71" s="10"/>
      <c r="AT71" s="32"/>
      <c r="AU71" s="11"/>
      <c r="AV71" s="10"/>
      <c r="AW71" s="32"/>
      <c r="AX71" s="11"/>
      <c r="AY71" s="10"/>
      <c r="AZ71" s="32"/>
      <c r="BA71" s="11"/>
      <c r="BC71" s="41"/>
    </row>
    <row r="72" spans="1:58">
      <c r="A72">
        <f t="shared" si="6"/>
        <v>30</v>
      </c>
      <c r="B72" s="6"/>
      <c r="C72" s="10"/>
      <c r="D72" s="32"/>
      <c r="E72" s="11"/>
      <c r="F72" s="10"/>
      <c r="G72" s="32"/>
      <c r="H72" s="11"/>
      <c r="I72" s="10"/>
      <c r="J72" s="32"/>
      <c r="K72" s="11"/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/>
      <c r="AB72" s="32"/>
      <c r="AC72" s="11"/>
      <c r="AD72" s="10"/>
      <c r="AE72" s="32"/>
      <c r="AF72" s="11"/>
      <c r="AG72" s="10"/>
      <c r="AH72" s="32"/>
      <c r="AI72" s="11"/>
      <c r="AJ72" s="10"/>
      <c r="AK72" s="32"/>
      <c r="AL72" s="11"/>
      <c r="AM72" s="10"/>
      <c r="AN72" s="32"/>
      <c r="AO72" s="11"/>
      <c r="AP72" s="10"/>
      <c r="AQ72" s="32"/>
      <c r="AR72" s="11"/>
      <c r="AS72" s="10"/>
      <c r="AT72" s="32"/>
      <c r="AU72" s="11"/>
      <c r="AV72" s="10"/>
      <c r="AW72" s="32"/>
      <c r="AX72" s="11"/>
      <c r="AY72" s="10"/>
      <c r="AZ72" s="32"/>
      <c r="BA72" s="11"/>
      <c r="BC72" s="41"/>
    </row>
    <row r="73" spans="1:58">
      <c r="A73">
        <f t="shared" si="6"/>
        <v>31</v>
      </c>
      <c r="B73" s="6"/>
      <c r="C73" s="10"/>
      <c r="D73" s="32"/>
      <c r="E73" s="11"/>
      <c r="F73" s="10"/>
      <c r="G73" s="32"/>
      <c r="H73" s="11"/>
      <c r="I73" s="10"/>
      <c r="J73" s="32"/>
      <c r="K73" s="11"/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10"/>
      <c r="AQ73" s="32"/>
      <c r="AR73" s="11"/>
      <c r="AS73" s="10"/>
      <c r="AT73" s="32"/>
      <c r="AU73" s="11"/>
      <c r="AV73" s="10"/>
      <c r="AW73" s="32"/>
      <c r="AX73" s="11"/>
      <c r="AY73" s="10"/>
      <c r="AZ73" s="32"/>
      <c r="BA73" s="11"/>
      <c r="BB73" s="28"/>
      <c r="BC73" s="41"/>
    </row>
    <row r="74" spans="1:58">
      <c r="A74">
        <f t="shared" si="6"/>
        <v>32</v>
      </c>
      <c r="B74" s="6"/>
      <c r="C74" s="10"/>
      <c r="D74" s="32"/>
      <c r="E74" s="11"/>
      <c r="F74" s="10"/>
      <c r="G74" s="32"/>
      <c r="H74" s="11"/>
      <c r="I74" s="10"/>
      <c r="J74" s="32"/>
      <c r="K74" s="11"/>
      <c r="L74" s="10"/>
      <c r="M74" s="32"/>
      <c r="N74" s="11"/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/>
      <c r="AE74" s="32"/>
      <c r="AF74" s="11"/>
      <c r="AG74" s="10"/>
      <c r="AH74" s="32"/>
      <c r="AI74" s="11"/>
      <c r="AJ74" s="10"/>
      <c r="AK74" s="32"/>
      <c r="AL74" s="11"/>
      <c r="AM74" s="10"/>
      <c r="AN74" s="32"/>
      <c r="AO74" s="11"/>
      <c r="AP74" s="10"/>
      <c r="AQ74" s="32"/>
      <c r="AR74" s="11"/>
      <c r="AS74" s="10"/>
      <c r="AT74" s="32"/>
      <c r="AU74" s="11"/>
      <c r="AV74" s="10"/>
      <c r="AW74" s="32"/>
      <c r="AX74" s="11"/>
      <c r="AY74" s="10"/>
      <c r="AZ74" s="32"/>
      <c r="BA74" s="11"/>
      <c r="BC74" s="41"/>
    </row>
    <row r="75" spans="1:58">
      <c r="A75">
        <f t="shared" si="6"/>
        <v>33</v>
      </c>
      <c r="B75" s="6"/>
      <c r="C75" s="10"/>
      <c r="D75" s="32"/>
      <c r="E75" s="11"/>
      <c r="F75" s="10"/>
      <c r="G75" s="32"/>
      <c r="H75" s="11"/>
      <c r="I75" s="10"/>
      <c r="J75" s="32"/>
      <c r="K75" s="11"/>
      <c r="L75" s="10"/>
      <c r="M75" s="32"/>
      <c r="N75" s="11"/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/>
      <c r="AE75" s="32"/>
      <c r="AF75" s="11"/>
      <c r="AG75" s="10"/>
      <c r="AH75" s="32"/>
      <c r="AI75" s="11"/>
      <c r="AJ75" s="10"/>
      <c r="AK75" s="32"/>
      <c r="AL75" s="11"/>
      <c r="AM75" s="10"/>
      <c r="AN75" s="32"/>
      <c r="AO75" s="11"/>
      <c r="AP75" s="10"/>
      <c r="AQ75" s="32"/>
      <c r="AR75" s="11"/>
      <c r="AS75" s="10"/>
      <c r="AT75" s="32"/>
      <c r="AU75" s="11"/>
      <c r="AV75" s="10"/>
      <c r="AW75" s="32"/>
      <c r="AX75" s="11"/>
      <c r="AY75" s="10"/>
      <c r="AZ75" s="32"/>
      <c r="BA75" s="11"/>
      <c r="BB75" s="28"/>
    </row>
    <row r="76" spans="1:58">
      <c r="A76">
        <f t="shared" si="6"/>
        <v>34</v>
      </c>
      <c r="B76" s="6"/>
      <c r="C76" s="10"/>
      <c r="D76" s="32"/>
      <c r="E76" s="11"/>
      <c r="F76" s="10"/>
      <c r="G76" s="32"/>
      <c r="H76" s="11"/>
      <c r="I76" s="10"/>
      <c r="J76" s="32"/>
      <c r="K76" s="11"/>
      <c r="L76" s="10"/>
      <c r="M76" s="32"/>
      <c r="N76" s="11"/>
      <c r="O76" s="10"/>
      <c r="P76" s="32"/>
      <c r="Q76" s="11"/>
      <c r="R76" s="10"/>
      <c r="S76" s="32"/>
      <c r="T76" s="11"/>
      <c r="U76" s="10"/>
      <c r="V76" s="32"/>
      <c r="W76" s="11"/>
      <c r="X76" s="10"/>
      <c r="Y76" s="32"/>
      <c r="Z76" s="11"/>
      <c r="AA76" s="10"/>
      <c r="AB76" s="32"/>
      <c r="AC76" s="11"/>
      <c r="AD76" s="10"/>
      <c r="AE76" s="32"/>
      <c r="AF76" s="11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S76" s="10"/>
      <c r="AT76" s="32"/>
      <c r="AU76" s="11"/>
      <c r="AV76" s="10"/>
      <c r="AW76" s="32"/>
      <c r="AX76" s="11"/>
      <c r="AY76" s="10"/>
      <c r="AZ76" s="32"/>
      <c r="BA76" s="11"/>
      <c r="BB76" s="28"/>
    </row>
    <row r="77" spans="1:58">
      <c r="A77">
        <f t="shared" si="6"/>
        <v>35</v>
      </c>
      <c r="B77" s="6"/>
      <c r="C77" s="10"/>
      <c r="D77" s="32"/>
      <c r="E77" s="11"/>
      <c r="F77" s="10"/>
      <c r="G77" s="32"/>
      <c r="H77" s="11"/>
      <c r="I77" s="10"/>
      <c r="J77" s="32"/>
      <c r="K77" s="11"/>
      <c r="L77" s="10"/>
      <c r="M77" s="32"/>
      <c r="N77" s="11"/>
      <c r="O77" s="10"/>
      <c r="P77" s="32"/>
      <c r="Q77" s="11"/>
      <c r="R77" s="10"/>
      <c r="S77" s="32"/>
      <c r="T77" s="11"/>
      <c r="U77" s="10"/>
      <c r="V77" s="32"/>
      <c r="W77" s="11"/>
      <c r="X77" s="10"/>
      <c r="Y77" s="32"/>
      <c r="Z77" s="11"/>
      <c r="AA77" s="10"/>
      <c r="AB77" s="32"/>
      <c r="AC77" s="11"/>
      <c r="AD77" s="10"/>
      <c r="AE77" s="32"/>
      <c r="AF77" s="11"/>
      <c r="AG77" s="10"/>
      <c r="AH77" s="32"/>
      <c r="AI77" s="11"/>
      <c r="AJ77" s="10"/>
      <c r="AK77" s="32"/>
      <c r="AL77" s="11"/>
      <c r="AM77" s="10"/>
      <c r="AN77" s="32"/>
      <c r="AO77" s="11"/>
      <c r="AP77" s="10"/>
      <c r="AQ77" s="32"/>
      <c r="AR77" s="11"/>
      <c r="AS77" s="10"/>
      <c r="AT77" s="32"/>
      <c r="AU77" s="11"/>
      <c r="AV77" s="10"/>
      <c r="AW77" s="32"/>
      <c r="AX77" s="11"/>
      <c r="AY77" s="10"/>
      <c r="AZ77" s="32"/>
      <c r="BA77" s="11"/>
      <c r="BC77" s="41"/>
    </row>
    <row r="78" spans="1:58">
      <c r="A78">
        <f t="shared" si="6"/>
        <v>36</v>
      </c>
      <c r="B78" s="6"/>
      <c r="C78" s="10"/>
      <c r="D78" s="32"/>
      <c r="E78" s="11"/>
      <c r="F78" s="10"/>
      <c r="G78" s="32"/>
      <c r="H78" s="11"/>
      <c r="I78" s="10"/>
      <c r="J78" s="32"/>
      <c r="K78" s="11"/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/>
      <c r="AB78" s="32"/>
      <c r="AC78" s="11"/>
      <c r="AD78" s="10"/>
      <c r="AE78" s="32"/>
      <c r="AF78" s="11"/>
      <c r="AG78" s="10"/>
      <c r="AH78" s="32"/>
      <c r="AI78" s="11"/>
      <c r="AJ78" s="10"/>
      <c r="AK78" s="32"/>
      <c r="AL78" s="11"/>
      <c r="AM78" s="10"/>
      <c r="AN78" s="32"/>
      <c r="AO78" s="11"/>
      <c r="AP78" s="10"/>
      <c r="AQ78" s="32"/>
      <c r="AR78" s="11"/>
      <c r="AS78" s="10"/>
      <c r="AT78" s="32"/>
      <c r="AU78" s="11"/>
      <c r="AV78" s="10"/>
      <c r="AW78" s="32"/>
      <c r="AX78" s="11"/>
      <c r="AY78" s="10"/>
      <c r="AZ78" s="32"/>
      <c r="BA78" s="11"/>
      <c r="BC78" s="41"/>
    </row>
    <row r="79" spans="1:58">
      <c r="A79">
        <f t="shared" si="6"/>
        <v>37</v>
      </c>
      <c r="B79" s="6"/>
      <c r="C79" s="10"/>
      <c r="D79" s="32"/>
      <c r="E79" s="11"/>
      <c r="F79" s="10"/>
      <c r="G79" s="32"/>
      <c r="H79" s="11"/>
      <c r="I79" s="10"/>
      <c r="J79" s="32"/>
      <c r="K79" s="11"/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S79" s="10"/>
      <c r="AT79" s="32"/>
      <c r="AU79" s="11"/>
      <c r="AV79" s="10"/>
      <c r="AW79" s="32"/>
      <c r="AX79" s="11"/>
      <c r="AY79" s="10"/>
      <c r="AZ79" s="32"/>
      <c r="BA79" s="11"/>
      <c r="BC79" s="41"/>
    </row>
    <row r="80" spans="1:58">
      <c r="A80">
        <f t="shared" si="6"/>
        <v>38</v>
      </c>
      <c r="B80" s="6"/>
      <c r="C80" s="10"/>
      <c r="D80" s="32"/>
      <c r="E80" s="11"/>
      <c r="F80" s="10"/>
      <c r="G80" s="32"/>
      <c r="H80" s="11"/>
      <c r="I80" s="10"/>
      <c r="J80" s="32"/>
      <c r="K80" s="11"/>
      <c r="L80" s="10"/>
      <c r="M80" s="32"/>
      <c r="N80" s="11"/>
      <c r="O80" s="10"/>
      <c r="P80" s="32"/>
      <c r="Q80" s="11"/>
      <c r="R80" s="10"/>
      <c r="S80" s="32"/>
      <c r="T80" s="11"/>
      <c r="U80" s="10"/>
      <c r="V80" s="32"/>
      <c r="W80" s="11"/>
      <c r="X80" s="10"/>
      <c r="Y80" s="32"/>
      <c r="Z80" s="11"/>
      <c r="AA80" s="10"/>
      <c r="AB80" s="32"/>
      <c r="AC80" s="11"/>
      <c r="AD80" s="10"/>
      <c r="AE80" s="32"/>
      <c r="AF80" s="11"/>
      <c r="AG80" s="10"/>
      <c r="AH80" s="32"/>
      <c r="AI80" s="11"/>
      <c r="AJ80" s="10"/>
      <c r="AK80" s="32"/>
      <c r="AL80" s="11"/>
      <c r="AM80" s="10"/>
      <c r="AN80" s="32"/>
      <c r="AO80" s="11"/>
      <c r="AP80" s="10"/>
      <c r="AQ80" s="32"/>
      <c r="AR80" s="11"/>
      <c r="AS80" s="10"/>
      <c r="AT80" s="32"/>
      <c r="AU80" s="11"/>
      <c r="AV80" s="10"/>
      <c r="AW80" s="32"/>
      <c r="AX80" s="11"/>
      <c r="AY80" s="10"/>
      <c r="AZ80" s="32"/>
      <c r="BA80" s="11"/>
      <c r="BC80" s="41"/>
    </row>
    <row r="81" spans="1:55">
      <c r="A81">
        <f t="shared" si="6"/>
        <v>39</v>
      </c>
      <c r="B81" s="6"/>
      <c r="C81" s="10"/>
      <c r="D81" s="32"/>
      <c r="E81" s="11"/>
      <c r="F81" s="10"/>
      <c r="G81" s="32"/>
      <c r="H81" s="11"/>
      <c r="I81" s="10"/>
      <c r="J81" s="32"/>
      <c r="K81" s="11"/>
      <c r="L81" s="10"/>
      <c r="M81" s="32"/>
      <c r="N81" s="11"/>
      <c r="O81" s="10"/>
      <c r="P81" s="32"/>
      <c r="Q81" s="11"/>
      <c r="R81" s="10"/>
      <c r="S81" s="32"/>
      <c r="T81" s="11"/>
      <c r="U81" s="10"/>
      <c r="V81" s="32"/>
      <c r="W81" s="11"/>
      <c r="X81" s="10"/>
      <c r="Y81" s="32"/>
      <c r="Z81" s="11"/>
      <c r="AA81" s="10"/>
      <c r="AB81" s="32"/>
      <c r="AC81" s="11"/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10"/>
      <c r="AQ81" s="32"/>
      <c r="AR81" s="11"/>
      <c r="AS81" s="10"/>
      <c r="AT81" s="32"/>
      <c r="AU81" s="11"/>
      <c r="AV81" s="10"/>
      <c r="AW81" s="32"/>
      <c r="AX81" s="11"/>
      <c r="AY81" s="10"/>
      <c r="AZ81" s="32"/>
      <c r="BA81" s="11"/>
      <c r="BC81" s="41"/>
    </row>
    <row r="82" spans="1:55">
      <c r="A82">
        <f t="shared" si="6"/>
        <v>40</v>
      </c>
      <c r="B82" s="6"/>
      <c r="C82" s="10"/>
      <c r="D82" s="32"/>
      <c r="E82" s="11"/>
      <c r="F82" s="10"/>
      <c r="G82" s="32"/>
      <c r="H82" s="11"/>
      <c r="I82" s="10"/>
      <c r="J82" s="32"/>
      <c r="K82" s="11"/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/>
      <c r="AQ82" s="32"/>
      <c r="AR82" s="11"/>
      <c r="AS82" s="10"/>
      <c r="AT82" s="32"/>
      <c r="AU82" s="11"/>
      <c r="AV82" s="10"/>
      <c r="AW82" s="32"/>
      <c r="AX82" s="11"/>
      <c r="AY82" s="10"/>
      <c r="AZ82" s="32"/>
      <c r="BA82" s="11"/>
      <c r="BC82" s="41"/>
    </row>
    <row r="83" spans="1:55">
      <c r="A83">
        <f t="shared" si="6"/>
        <v>41</v>
      </c>
      <c r="B83" s="6"/>
      <c r="C83" s="10"/>
      <c r="D83" s="32"/>
      <c r="E83" s="11"/>
      <c r="F83" s="10"/>
      <c r="G83" s="32"/>
      <c r="H83" s="11"/>
      <c r="I83" s="10"/>
      <c r="J83" s="32"/>
      <c r="K83" s="11"/>
      <c r="L83" s="10"/>
      <c r="M83" s="32"/>
      <c r="N83" s="11"/>
      <c r="O83" s="10"/>
      <c r="P83" s="32"/>
      <c r="Q83" s="11"/>
      <c r="R83" s="10"/>
      <c r="S83" s="32"/>
      <c r="T83" s="11"/>
      <c r="U83" s="10"/>
      <c r="V83" s="32"/>
      <c r="W83" s="11"/>
      <c r="X83" s="10"/>
      <c r="Y83" s="32"/>
      <c r="Z83" s="11"/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/>
      <c r="AQ83" s="32"/>
      <c r="AR83" s="11"/>
      <c r="AS83" s="10"/>
      <c r="AT83" s="32"/>
      <c r="AU83" s="11"/>
      <c r="AV83" s="10"/>
      <c r="AW83" s="32"/>
      <c r="AX83" s="11"/>
      <c r="AY83" s="10"/>
      <c r="AZ83" s="32"/>
      <c r="BA83" s="11"/>
      <c r="BC83" s="41"/>
    </row>
    <row r="84" spans="1:55">
      <c r="A84">
        <f t="shared" si="6"/>
        <v>42</v>
      </c>
      <c r="B84" s="6"/>
      <c r="C84" s="10"/>
      <c r="D84" s="32"/>
      <c r="E84" s="11"/>
      <c r="F84" s="10"/>
      <c r="G84" s="32"/>
      <c r="H84" s="11"/>
      <c r="I84" s="10"/>
      <c r="J84" s="32"/>
      <c r="K84" s="11"/>
      <c r="L84" s="10"/>
      <c r="M84" s="32"/>
      <c r="N84" s="11"/>
      <c r="O84" s="10"/>
      <c r="P84" s="32"/>
      <c r="Q84" s="11"/>
      <c r="R84" s="10"/>
      <c r="S84" s="32"/>
      <c r="T84" s="11"/>
      <c r="U84" s="10"/>
      <c r="V84" s="32"/>
      <c r="W84" s="11"/>
      <c r="X84" s="10"/>
      <c r="Y84" s="32"/>
      <c r="Z84" s="11"/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/>
      <c r="AQ84" s="32"/>
      <c r="AR84" s="11"/>
      <c r="AS84" s="10"/>
      <c r="AT84" s="32"/>
      <c r="AU84" s="11"/>
      <c r="AV84" s="10"/>
      <c r="AW84" s="32"/>
      <c r="AX84" s="11"/>
      <c r="AY84" s="10"/>
      <c r="AZ84" s="32"/>
      <c r="BA84" s="11"/>
      <c r="BC84" s="76"/>
    </row>
    <row r="85" spans="1:55">
      <c r="A85">
        <f t="shared" si="6"/>
        <v>43</v>
      </c>
      <c r="B85" s="6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S85" s="10"/>
      <c r="AT85" s="32"/>
      <c r="AU85" s="11"/>
      <c r="AV85" s="10"/>
      <c r="AW85" s="32"/>
      <c r="AX85" s="11"/>
      <c r="AY85" s="10"/>
      <c r="AZ85" s="32"/>
      <c r="BA85" s="11"/>
      <c r="BC85" s="41"/>
    </row>
    <row r="86" spans="1:55">
      <c r="A86">
        <f t="shared" si="6"/>
        <v>44</v>
      </c>
      <c r="B86" s="6"/>
      <c r="C86" s="10"/>
      <c r="D86" s="32"/>
      <c r="E86" s="11"/>
      <c r="F86" s="10"/>
      <c r="G86" s="32"/>
      <c r="H86" s="11"/>
      <c r="I86" s="10"/>
      <c r="J86" s="32"/>
      <c r="K86" s="11"/>
      <c r="L86" s="10"/>
      <c r="M86" s="32"/>
      <c r="N86" s="11"/>
      <c r="O86" s="10"/>
      <c r="P86" s="32"/>
      <c r="Q86" s="11"/>
      <c r="R86" s="10"/>
      <c r="S86" s="32"/>
      <c r="T86" s="11"/>
      <c r="U86" s="10"/>
      <c r="V86" s="32"/>
      <c r="W86" s="11"/>
      <c r="X86" s="10"/>
      <c r="Y86" s="32"/>
      <c r="Z86" s="11"/>
      <c r="AA86" s="10"/>
      <c r="AB86" s="32"/>
      <c r="AC86" s="11"/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10"/>
      <c r="AQ86" s="32"/>
      <c r="AR86" s="11"/>
      <c r="AS86" s="10"/>
      <c r="AT86" s="32"/>
      <c r="AU86" s="11"/>
      <c r="AV86" s="10"/>
      <c r="AW86" s="32"/>
      <c r="AX86" s="11"/>
      <c r="AY86" s="10"/>
      <c r="AZ86" s="32"/>
      <c r="BA86" s="11"/>
      <c r="BC86" s="41"/>
    </row>
    <row r="87" spans="1:55">
      <c r="A87">
        <f t="shared" si="6"/>
        <v>45</v>
      </c>
      <c r="B87" s="6"/>
      <c r="C87" s="10"/>
      <c r="D87" s="32"/>
      <c r="E87" s="11"/>
      <c r="F87" s="10"/>
      <c r="G87" s="32"/>
      <c r="H87" s="11"/>
      <c r="I87" s="10"/>
      <c r="J87" s="32"/>
      <c r="K87" s="11"/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/>
      <c r="Y87" s="32"/>
      <c r="Z87" s="11"/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S87" s="10"/>
      <c r="AT87" s="32"/>
      <c r="AU87" s="11"/>
      <c r="AV87" s="10"/>
      <c r="AW87" s="32"/>
      <c r="AX87" s="11"/>
      <c r="AY87" s="10"/>
      <c r="AZ87" s="32"/>
      <c r="BA87" s="11"/>
    </row>
    <row r="88" spans="1:55">
      <c r="A88">
        <f>+A87+1</f>
        <v>46</v>
      </c>
      <c r="B88" s="6"/>
      <c r="C88" s="10"/>
      <c r="D88" s="32"/>
      <c r="E88" s="11"/>
      <c r="F88" s="10"/>
      <c r="G88" s="32"/>
      <c r="H88" s="11"/>
      <c r="I88" s="10"/>
      <c r="J88" s="32"/>
      <c r="K88" s="11"/>
      <c r="L88" s="10"/>
      <c r="M88" s="32"/>
      <c r="N88" s="11"/>
      <c r="O88" s="10"/>
      <c r="P88" s="32"/>
      <c r="Q88" s="11"/>
      <c r="R88" s="10"/>
      <c r="S88" s="32"/>
      <c r="T88" s="11"/>
      <c r="U88" s="10"/>
      <c r="V88" s="32"/>
      <c r="W88" s="11"/>
      <c r="X88" s="10"/>
      <c r="Y88" s="32"/>
      <c r="Z88" s="11"/>
      <c r="AA88" s="10"/>
      <c r="AB88" s="32"/>
      <c r="AC88" s="11"/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/>
      <c r="AQ88" s="32"/>
      <c r="AR88" s="11"/>
      <c r="AS88" s="10"/>
      <c r="AT88" s="32"/>
      <c r="AU88" s="11"/>
      <c r="AV88" s="10"/>
      <c r="AW88" s="32"/>
      <c r="AX88" s="11"/>
      <c r="AY88" s="10"/>
      <c r="AZ88" s="32"/>
      <c r="BA88" s="11"/>
      <c r="BB88" s="28"/>
      <c r="BC88" s="41"/>
    </row>
    <row r="89" spans="1:55">
      <c r="A89">
        <f t="shared" si="6"/>
        <v>47</v>
      </c>
      <c r="B89" s="6"/>
      <c r="C89" s="10"/>
      <c r="D89" s="32"/>
      <c r="E89" s="11"/>
      <c r="F89" s="10"/>
      <c r="G89" s="32"/>
      <c r="H89" s="11"/>
      <c r="I89" s="10"/>
      <c r="J89" s="32"/>
      <c r="K89" s="11"/>
      <c r="L89" s="10"/>
      <c r="M89" s="32"/>
      <c r="N89" s="11"/>
      <c r="O89" s="10"/>
      <c r="P89" s="32"/>
      <c r="Q89" s="11"/>
      <c r="R89" s="10"/>
      <c r="S89" s="32"/>
      <c r="T89" s="11"/>
      <c r="U89" s="10"/>
      <c r="V89" s="32"/>
      <c r="W89" s="11"/>
      <c r="X89" s="10"/>
      <c r="Y89" s="32"/>
      <c r="Z89" s="11"/>
      <c r="AA89" s="10"/>
      <c r="AB89" s="32"/>
      <c r="AC89" s="11"/>
      <c r="AD89" s="10"/>
      <c r="AE89" s="32"/>
      <c r="AF89" s="11"/>
      <c r="AG89" s="10"/>
      <c r="AH89" s="32"/>
      <c r="AI89" s="11"/>
      <c r="AJ89" s="10"/>
      <c r="AK89" s="32"/>
      <c r="AL89" s="11"/>
      <c r="AM89" s="10"/>
      <c r="AN89" s="32"/>
      <c r="AO89" s="11"/>
      <c r="AP89" s="10"/>
      <c r="AQ89" s="32"/>
      <c r="AR89" s="11"/>
      <c r="AS89" s="10"/>
      <c r="AT89" s="32"/>
      <c r="AU89" s="11"/>
      <c r="AV89" s="10"/>
      <c r="AW89" s="32"/>
      <c r="AX89" s="11"/>
      <c r="AY89" s="10"/>
      <c r="AZ89" s="32"/>
      <c r="BA89" s="11"/>
      <c r="BC89" s="41"/>
    </row>
    <row r="90" spans="1:55">
      <c r="A90">
        <f t="shared" si="6"/>
        <v>48</v>
      </c>
      <c r="B90" s="6"/>
      <c r="C90" s="10"/>
      <c r="D90" s="32"/>
      <c r="E90" s="11"/>
      <c r="F90" s="10"/>
      <c r="G90" s="32"/>
      <c r="H90" s="11"/>
      <c r="I90" s="10"/>
      <c r="J90" s="32"/>
      <c r="K90" s="11"/>
      <c r="L90" s="10"/>
      <c r="M90" s="32"/>
      <c r="N90" s="11"/>
      <c r="O90" s="10"/>
      <c r="P90" s="32"/>
      <c r="Q90" s="11"/>
      <c r="R90" s="10"/>
      <c r="S90" s="32"/>
      <c r="T90" s="11"/>
      <c r="U90" s="10"/>
      <c r="V90" s="32"/>
      <c r="W90" s="11"/>
      <c r="X90" s="10"/>
      <c r="Y90" s="32"/>
      <c r="Z90" s="11"/>
      <c r="AA90" s="10"/>
      <c r="AB90" s="32"/>
      <c r="AC90" s="11"/>
      <c r="AD90" s="10"/>
      <c r="AE90" s="32"/>
      <c r="AF90" s="11"/>
      <c r="AG90" s="10"/>
      <c r="AH90" s="32"/>
      <c r="AI90" s="11"/>
      <c r="AJ90" s="10"/>
      <c r="AK90" s="32"/>
      <c r="AL90" s="11"/>
      <c r="AM90" s="10"/>
      <c r="AN90" s="32"/>
      <c r="AO90" s="11"/>
      <c r="AP90" s="10"/>
      <c r="AQ90" s="32"/>
      <c r="AR90" s="11"/>
      <c r="AS90" s="10"/>
      <c r="AT90" s="32"/>
      <c r="AU90" s="11"/>
      <c r="AV90" s="10"/>
      <c r="AW90" s="32"/>
      <c r="AX90" s="11"/>
      <c r="AY90" s="10"/>
      <c r="AZ90" s="32"/>
      <c r="BA90" s="11"/>
      <c r="BB90" s="28"/>
      <c r="BC90" s="76"/>
    </row>
    <row r="91" spans="1:55">
      <c r="A91">
        <f t="shared" si="6"/>
        <v>49</v>
      </c>
      <c r="B91" s="6"/>
      <c r="C91" s="10"/>
      <c r="D91" s="32"/>
      <c r="E91" s="11"/>
      <c r="F91" s="10"/>
      <c r="G91" s="32"/>
      <c r="H91" s="11"/>
      <c r="I91" s="10"/>
      <c r="J91" s="32"/>
      <c r="K91" s="11"/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10"/>
      <c r="Y91" s="32"/>
      <c r="Z91" s="11"/>
      <c r="AA91" s="10"/>
      <c r="AB91" s="32"/>
      <c r="AC91" s="11"/>
      <c r="AD91" s="10"/>
      <c r="AE91" s="32"/>
      <c r="AF91" s="11"/>
      <c r="AG91" s="10"/>
      <c r="AH91" s="32"/>
      <c r="AI91" s="11"/>
      <c r="AJ91" s="10"/>
      <c r="AK91" s="32"/>
      <c r="AL91" s="11"/>
      <c r="AM91" s="10"/>
      <c r="AN91" s="32"/>
      <c r="AO91" s="11"/>
      <c r="AP91" s="10"/>
      <c r="AQ91" s="32"/>
      <c r="AR91" s="11"/>
      <c r="AS91" s="10"/>
      <c r="AT91" s="32"/>
      <c r="AU91" s="11"/>
      <c r="AV91" s="10"/>
      <c r="AW91" s="32"/>
      <c r="AX91" s="11"/>
      <c r="AY91" s="10"/>
      <c r="AZ91" s="32"/>
      <c r="BA91" s="11"/>
      <c r="BC91" s="41"/>
    </row>
    <row r="92" spans="1:55">
      <c r="A92">
        <f t="shared" si="6"/>
        <v>50</v>
      </c>
      <c r="B92" s="6"/>
      <c r="C92" s="10"/>
      <c r="D92" s="32"/>
      <c r="E92" s="11"/>
      <c r="F92" s="10"/>
      <c r="G92" s="32"/>
      <c r="H92" s="11"/>
      <c r="I92" s="10"/>
      <c r="J92" s="32"/>
      <c r="K92" s="11"/>
      <c r="L92" s="10"/>
      <c r="M92" s="32"/>
      <c r="N92" s="11"/>
      <c r="O92" s="10"/>
      <c r="P92" s="32"/>
      <c r="Q92" s="11"/>
      <c r="R92" s="10"/>
      <c r="S92" s="32"/>
      <c r="T92" s="11"/>
      <c r="U92" s="10"/>
      <c r="V92" s="32"/>
      <c r="W92" s="11"/>
      <c r="X92" s="10"/>
      <c r="Y92" s="32"/>
      <c r="Z92" s="11"/>
      <c r="AA92" s="10"/>
      <c r="AB92" s="32"/>
      <c r="AC92" s="11"/>
      <c r="AD92" s="10"/>
      <c r="AE92" s="32"/>
      <c r="AF92" s="11"/>
      <c r="AG92" s="10"/>
      <c r="AH92" s="32"/>
      <c r="AI92" s="11"/>
      <c r="AJ92" s="10"/>
      <c r="AK92" s="32"/>
      <c r="AL92" s="11"/>
      <c r="AM92" s="10"/>
      <c r="AN92" s="32"/>
      <c r="AO92" s="11"/>
      <c r="AP92" s="10"/>
      <c r="AQ92" s="32"/>
      <c r="AR92" s="11"/>
      <c r="AS92" s="10"/>
      <c r="AT92" s="32"/>
      <c r="AU92" s="11"/>
      <c r="AV92" s="10"/>
      <c r="AW92" s="32"/>
      <c r="AX92" s="11"/>
      <c r="AY92" s="10"/>
      <c r="AZ92" s="32"/>
      <c r="BA92" s="11"/>
      <c r="BC92" s="41"/>
    </row>
    <row r="93" spans="1:55">
      <c r="A93">
        <f t="shared" si="6"/>
        <v>51</v>
      </c>
      <c r="B93" s="6"/>
      <c r="C93" s="10"/>
      <c r="D93" s="32"/>
      <c r="E93" s="11"/>
      <c r="F93" s="10"/>
      <c r="G93" s="32"/>
      <c r="H93" s="11"/>
      <c r="I93" s="10"/>
      <c r="J93" s="32"/>
      <c r="K93" s="11"/>
      <c r="L93" s="10"/>
      <c r="M93" s="32"/>
      <c r="N93" s="11"/>
      <c r="O93" s="10"/>
      <c r="P93" s="32"/>
      <c r="Q93" s="11"/>
      <c r="R93" s="10"/>
      <c r="S93" s="32"/>
      <c r="T93" s="11"/>
      <c r="U93" s="10"/>
      <c r="V93" s="32"/>
      <c r="W93" s="11"/>
      <c r="X93" s="10"/>
      <c r="Y93" s="32"/>
      <c r="Z93" s="11"/>
      <c r="AA93" s="10"/>
      <c r="AB93" s="32"/>
      <c r="AC93" s="11"/>
      <c r="AD93" s="10"/>
      <c r="AE93" s="32"/>
      <c r="AF93" s="11"/>
      <c r="AG93" s="10"/>
      <c r="AH93" s="32"/>
      <c r="AI93" s="11"/>
      <c r="AJ93" s="10"/>
      <c r="AK93" s="32"/>
      <c r="AL93" s="11"/>
      <c r="AM93" s="10"/>
      <c r="AN93" s="32"/>
      <c r="AO93" s="11"/>
      <c r="AP93" s="10"/>
      <c r="AQ93" s="32"/>
      <c r="AR93" s="11"/>
      <c r="AS93" s="10"/>
      <c r="AT93" s="32"/>
      <c r="AU93" s="11"/>
      <c r="AV93" s="10"/>
      <c r="AW93" s="32"/>
      <c r="AX93" s="11"/>
      <c r="AY93" s="10"/>
      <c r="AZ93" s="32"/>
      <c r="BA93" s="11"/>
      <c r="BB93" s="28"/>
      <c r="BC93" s="41"/>
    </row>
    <row r="94" spans="1:55">
      <c r="A94">
        <f t="shared" si="6"/>
        <v>52</v>
      </c>
      <c r="B94" s="6"/>
      <c r="C94" s="10"/>
      <c r="D94" s="32"/>
      <c r="E94" s="11"/>
      <c r="F94" s="10"/>
      <c r="G94" s="32"/>
      <c r="H94" s="11"/>
      <c r="I94" s="10"/>
      <c r="J94" s="32"/>
      <c r="K94" s="11"/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/>
      <c r="AB94" s="32"/>
      <c r="AC94" s="11"/>
      <c r="AD94" s="10"/>
      <c r="AE94" s="32"/>
      <c r="AF94" s="11"/>
      <c r="AG94" s="10"/>
      <c r="AH94" s="32"/>
      <c r="AI94" s="11"/>
      <c r="AJ94" s="10"/>
      <c r="AK94" s="32"/>
      <c r="AL94" s="11"/>
      <c r="AM94" s="10"/>
      <c r="AN94" s="32"/>
      <c r="AO94" s="11"/>
      <c r="AP94" s="10"/>
      <c r="AQ94" s="32"/>
      <c r="AR94" s="11"/>
      <c r="AS94" s="10"/>
      <c r="AT94" s="32"/>
      <c r="AU94" s="11"/>
      <c r="AV94" s="10"/>
      <c r="AW94" s="32"/>
      <c r="AX94" s="11"/>
      <c r="AY94" s="10"/>
      <c r="AZ94" s="32"/>
      <c r="BA94" s="11"/>
      <c r="BB94" s="28"/>
      <c r="BC94" s="41"/>
    </row>
    <row r="95" spans="1:55">
      <c r="A95">
        <f t="shared" si="6"/>
        <v>53</v>
      </c>
      <c r="B95" s="6"/>
      <c r="C95" s="10"/>
      <c r="D95" s="32"/>
      <c r="E95" s="11"/>
      <c r="F95" s="10"/>
      <c r="G95" s="32"/>
      <c r="H95" s="11"/>
      <c r="I95" s="10"/>
      <c r="J95" s="32"/>
      <c r="K95" s="11"/>
      <c r="L95" s="10"/>
      <c r="M95" s="32"/>
      <c r="N95" s="11"/>
      <c r="O95" s="10"/>
      <c r="P95" s="32"/>
      <c r="Q95" s="11"/>
      <c r="R95" s="10"/>
      <c r="S95" s="32"/>
      <c r="T95" s="11"/>
      <c r="U95" s="10"/>
      <c r="V95" s="32"/>
      <c r="W95" s="11"/>
      <c r="X95" s="10"/>
      <c r="Y95" s="32"/>
      <c r="Z95" s="11"/>
      <c r="AA95" s="10"/>
      <c r="AB95" s="32"/>
      <c r="AC95" s="11"/>
      <c r="AD95" s="10"/>
      <c r="AE95" s="32"/>
      <c r="AF95" s="11"/>
      <c r="AG95" s="10"/>
      <c r="AH95" s="32"/>
      <c r="AI95" s="11"/>
      <c r="AJ95" s="10"/>
      <c r="AK95" s="32"/>
      <c r="AL95" s="11"/>
      <c r="AM95" s="10"/>
      <c r="AN95" s="32"/>
      <c r="AO95" s="11"/>
      <c r="AP95" s="10"/>
      <c r="AQ95" s="32"/>
      <c r="AR95" s="11"/>
      <c r="AS95" s="10"/>
      <c r="AT95" s="32"/>
      <c r="AU95" s="11"/>
      <c r="AV95" s="10"/>
      <c r="AW95" s="32"/>
      <c r="AX95" s="11"/>
      <c r="AY95" s="10"/>
      <c r="AZ95" s="32"/>
      <c r="BA95" s="11"/>
      <c r="BB95" s="28"/>
      <c r="BC95" s="41"/>
    </row>
    <row r="96" spans="1:55">
      <c r="A96">
        <f t="shared" si="6"/>
        <v>54</v>
      </c>
      <c r="B96" s="6"/>
      <c r="C96" s="10"/>
      <c r="D96" s="32"/>
      <c r="E96" s="11"/>
      <c r="F96" s="10"/>
      <c r="G96" s="32"/>
      <c r="H96" s="11"/>
      <c r="I96" s="10"/>
      <c r="J96" s="32"/>
      <c r="K96" s="11"/>
      <c r="L96" s="10"/>
      <c r="M96" s="32"/>
      <c r="N96" s="11"/>
      <c r="O96" s="10"/>
      <c r="P96" s="32"/>
      <c r="Q96" s="11"/>
      <c r="R96" s="10"/>
      <c r="S96" s="32"/>
      <c r="T96" s="11"/>
      <c r="U96" s="10"/>
      <c r="V96" s="32"/>
      <c r="W96" s="11"/>
      <c r="X96" s="10"/>
      <c r="Y96" s="32"/>
      <c r="Z96" s="11"/>
      <c r="AA96" s="10"/>
      <c r="AB96" s="32"/>
      <c r="AC96" s="11"/>
      <c r="AD96" s="10"/>
      <c r="AE96" s="32"/>
      <c r="AF96" s="11"/>
      <c r="AG96" s="10"/>
      <c r="AH96" s="32"/>
      <c r="AI96" s="11"/>
      <c r="AJ96" s="10"/>
      <c r="AK96" s="32"/>
      <c r="AL96" s="11"/>
      <c r="AM96" s="10"/>
      <c r="AN96" s="32"/>
      <c r="AO96" s="11"/>
      <c r="AP96" s="10"/>
      <c r="AQ96" s="32"/>
      <c r="AR96" s="11"/>
      <c r="AS96" s="10"/>
      <c r="AT96" s="32"/>
      <c r="AU96" s="11"/>
      <c r="AV96" s="10"/>
      <c r="AW96" s="32"/>
      <c r="AX96" s="11"/>
      <c r="AY96" s="10"/>
      <c r="AZ96" s="32"/>
      <c r="BA96" s="11"/>
      <c r="BB96" s="28"/>
      <c r="BC96" s="41"/>
    </row>
    <row r="97" spans="1:55">
      <c r="A97">
        <f t="shared" si="6"/>
        <v>55</v>
      </c>
      <c r="B97" s="6"/>
      <c r="C97" s="10"/>
      <c r="D97" s="32"/>
      <c r="E97" s="11"/>
      <c r="F97" s="10"/>
      <c r="G97" s="32"/>
      <c r="H97" s="11"/>
      <c r="I97" s="10"/>
      <c r="J97" s="32"/>
      <c r="K97" s="11"/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/>
      <c r="AB97" s="32"/>
      <c r="AC97" s="11"/>
      <c r="AD97" s="10"/>
      <c r="AE97" s="32"/>
      <c r="AF97" s="11"/>
      <c r="AG97" s="10"/>
      <c r="AH97" s="32"/>
      <c r="AI97" s="11"/>
      <c r="AJ97" s="10"/>
      <c r="AK97" s="32"/>
      <c r="AL97" s="11"/>
      <c r="AM97" s="10"/>
      <c r="AN97" s="32"/>
      <c r="AO97" s="11"/>
      <c r="AP97" s="10"/>
      <c r="AQ97" s="32"/>
      <c r="AR97" s="11"/>
      <c r="AS97" s="10"/>
      <c r="AT97" s="32"/>
      <c r="AU97" s="11"/>
      <c r="AV97" s="10"/>
      <c r="AW97" s="32"/>
      <c r="AX97" s="11"/>
      <c r="AY97" s="10"/>
      <c r="AZ97" s="32"/>
      <c r="BA97" s="11"/>
      <c r="BC97" s="41"/>
    </row>
    <row r="98" spans="1:55">
      <c r="A98">
        <f t="shared" si="6"/>
        <v>56</v>
      </c>
      <c r="B98" s="6"/>
      <c r="C98" s="10"/>
      <c r="D98" s="32"/>
      <c r="E98" s="11"/>
      <c r="F98" s="10"/>
      <c r="G98" s="32"/>
      <c r="H98" s="11"/>
      <c r="I98" s="10"/>
      <c r="J98" s="32"/>
      <c r="K98" s="11"/>
      <c r="L98" s="10"/>
      <c r="M98" s="32"/>
      <c r="N98" s="11"/>
      <c r="O98" s="10"/>
      <c r="P98" s="32"/>
      <c r="Q98" s="11"/>
      <c r="R98" s="10"/>
      <c r="S98" s="32"/>
      <c r="T98" s="11"/>
      <c r="U98" s="10"/>
      <c r="V98" s="32"/>
      <c r="W98" s="11"/>
      <c r="X98" s="10"/>
      <c r="Y98" s="32"/>
      <c r="Z98" s="11"/>
      <c r="AA98" s="10"/>
      <c r="AB98" s="32"/>
      <c r="AC98" s="11"/>
      <c r="AD98" s="10"/>
      <c r="AE98" s="32"/>
      <c r="AF98" s="11"/>
      <c r="AG98" s="10"/>
      <c r="AH98" s="32"/>
      <c r="AI98" s="11"/>
      <c r="AJ98" s="10"/>
      <c r="AK98" s="32"/>
      <c r="AL98" s="11"/>
      <c r="AM98" s="10"/>
      <c r="AN98" s="32"/>
      <c r="AO98" s="11"/>
      <c r="AP98" s="10"/>
      <c r="AQ98" s="32"/>
      <c r="AR98" s="11"/>
      <c r="AS98" s="10"/>
      <c r="AT98" s="32"/>
      <c r="AU98" s="11"/>
      <c r="AV98" s="10"/>
      <c r="AW98" s="32"/>
      <c r="AX98" s="11"/>
      <c r="AY98" s="10"/>
      <c r="AZ98" s="32"/>
      <c r="BA98" s="11"/>
      <c r="BC98" s="41"/>
    </row>
    <row r="99" spans="1:55">
      <c r="A99">
        <f t="shared" si="6"/>
        <v>57</v>
      </c>
      <c r="B99" s="6"/>
      <c r="C99" s="10"/>
      <c r="D99" s="32"/>
      <c r="E99" s="11"/>
      <c r="F99" s="10"/>
      <c r="G99" s="32"/>
      <c r="H99" s="11"/>
      <c r="I99" s="10"/>
      <c r="J99" s="32"/>
      <c r="K99" s="11"/>
      <c r="L99" s="10"/>
      <c r="M99" s="32"/>
      <c r="N99" s="11"/>
      <c r="O99" s="10"/>
      <c r="P99" s="32"/>
      <c r="Q99" s="11"/>
      <c r="R99" s="10"/>
      <c r="S99" s="32"/>
      <c r="T99" s="11"/>
      <c r="U99" s="10"/>
      <c r="V99" s="32"/>
      <c r="W99" s="11"/>
      <c r="X99" s="10"/>
      <c r="Y99" s="32"/>
      <c r="Z99" s="11"/>
      <c r="AA99" s="10"/>
      <c r="AB99" s="32"/>
      <c r="AC99" s="11"/>
      <c r="AD99" s="10"/>
      <c r="AE99" s="32"/>
      <c r="AF99" s="11"/>
      <c r="AG99" s="10"/>
      <c r="AH99" s="32"/>
      <c r="AI99" s="11"/>
      <c r="AJ99" s="10"/>
      <c r="AK99" s="32"/>
      <c r="AL99" s="11"/>
      <c r="AM99" s="10"/>
      <c r="AN99" s="32"/>
      <c r="AO99" s="11"/>
      <c r="AP99" s="10"/>
      <c r="AQ99" s="32"/>
      <c r="AR99" s="11"/>
      <c r="AS99" s="10"/>
      <c r="AT99" s="32"/>
      <c r="AU99" s="11"/>
      <c r="AV99" s="10"/>
      <c r="AW99" s="32"/>
      <c r="AX99" s="11"/>
      <c r="AY99" s="10"/>
      <c r="AZ99" s="32"/>
      <c r="BA99" s="11"/>
      <c r="BC99" s="41"/>
    </row>
    <row r="100" spans="1:55">
      <c r="A100">
        <f t="shared" si="6"/>
        <v>58</v>
      </c>
      <c r="B100" s="6"/>
      <c r="C100" s="10"/>
      <c r="D100" s="32"/>
      <c r="E100" s="11"/>
      <c r="F100" s="10"/>
      <c r="G100" s="32"/>
      <c r="H100" s="11"/>
      <c r="I100" s="10"/>
      <c r="J100" s="32"/>
      <c r="K100" s="11"/>
      <c r="L100" s="10"/>
      <c r="M100" s="32"/>
      <c r="N100" s="11"/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/>
      <c r="AB100" s="32"/>
      <c r="AC100" s="11"/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/>
      <c r="AQ100" s="32"/>
      <c r="AR100" s="11"/>
      <c r="AS100" s="10"/>
      <c r="AT100" s="32"/>
      <c r="AU100" s="11"/>
      <c r="AV100" s="10"/>
      <c r="AW100" s="32"/>
      <c r="AX100" s="11"/>
      <c r="AY100" s="10"/>
      <c r="AZ100" s="32"/>
      <c r="BA100" s="11"/>
      <c r="BC100" s="41"/>
    </row>
    <row r="101" spans="1:55">
      <c r="A101">
        <f t="shared" si="6"/>
        <v>59</v>
      </c>
      <c r="B101" s="6"/>
      <c r="C101" s="10"/>
      <c r="D101" s="32"/>
      <c r="E101" s="11"/>
      <c r="F101" s="10"/>
      <c r="G101" s="32"/>
      <c r="H101" s="11"/>
      <c r="I101" s="10"/>
      <c r="J101" s="32"/>
      <c r="K101" s="11"/>
      <c r="L101" s="10"/>
      <c r="M101" s="32"/>
      <c r="N101" s="11"/>
      <c r="O101" s="10"/>
      <c r="P101" s="32"/>
      <c r="Q101" s="11"/>
      <c r="R101" s="10"/>
      <c r="S101" s="32"/>
      <c r="T101" s="11"/>
      <c r="U101" s="10"/>
      <c r="V101" s="32"/>
      <c r="W101" s="11"/>
      <c r="X101" s="10"/>
      <c r="Y101" s="32"/>
      <c r="Z101" s="11"/>
      <c r="AA101" s="10"/>
      <c r="AB101" s="32"/>
      <c r="AC101" s="11"/>
      <c r="AD101" s="10"/>
      <c r="AE101" s="32"/>
      <c r="AF101" s="11"/>
      <c r="AG101" s="10"/>
      <c r="AH101" s="32"/>
      <c r="AI101" s="11"/>
      <c r="AJ101" s="10"/>
      <c r="AK101" s="32"/>
      <c r="AL101" s="11"/>
      <c r="AM101" s="10"/>
      <c r="AN101" s="32"/>
      <c r="AO101" s="11"/>
      <c r="AP101" s="10"/>
      <c r="AQ101" s="32"/>
      <c r="AR101" s="11"/>
      <c r="AS101" s="10"/>
      <c r="AT101" s="32"/>
      <c r="AU101" s="11"/>
      <c r="AV101" s="10"/>
      <c r="AW101" s="32"/>
      <c r="AX101" s="11"/>
      <c r="AY101" s="10"/>
      <c r="AZ101" s="32"/>
      <c r="BA101" s="11"/>
      <c r="BC101" s="41"/>
    </row>
    <row r="102" spans="1:55">
      <c r="A102">
        <f t="shared" si="6"/>
        <v>60</v>
      </c>
      <c r="B102" s="6"/>
      <c r="C102" s="10"/>
      <c r="D102" s="32"/>
      <c r="E102" s="11"/>
      <c r="F102" s="10"/>
      <c r="G102" s="32"/>
      <c r="H102" s="11"/>
      <c r="I102" s="10"/>
      <c r="J102" s="32"/>
      <c r="K102" s="11"/>
      <c r="L102" s="10"/>
      <c r="M102" s="32"/>
      <c r="N102" s="11"/>
      <c r="O102" s="10"/>
      <c r="P102" s="32"/>
      <c r="Q102" s="11"/>
      <c r="R102" s="10"/>
      <c r="S102" s="32"/>
      <c r="T102" s="11"/>
      <c r="U102" s="10"/>
      <c r="V102" s="32"/>
      <c r="W102" s="11"/>
      <c r="X102" s="10"/>
      <c r="Y102" s="32"/>
      <c r="Z102" s="11"/>
      <c r="AA102" s="10"/>
      <c r="AB102" s="32"/>
      <c r="AC102" s="11"/>
      <c r="AD102" s="10"/>
      <c r="AE102" s="32"/>
      <c r="AF102" s="11"/>
      <c r="AG102" s="10"/>
      <c r="AH102" s="32"/>
      <c r="AI102" s="11"/>
      <c r="AJ102" s="10"/>
      <c r="AK102" s="32"/>
      <c r="AL102" s="11"/>
      <c r="AM102" s="10"/>
      <c r="AN102" s="32"/>
      <c r="AO102" s="11"/>
      <c r="AP102" s="10"/>
      <c r="AQ102" s="32"/>
      <c r="AR102" s="11"/>
      <c r="AS102" s="10"/>
      <c r="AT102" s="32"/>
      <c r="AU102" s="11"/>
      <c r="AV102" s="10"/>
      <c r="AW102" s="32"/>
      <c r="AX102" s="11"/>
      <c r="AY102" s="10"/>
      <c r="AZ102" s="32"/>
      <c r="BA102" s="11"/>
      <c r="BC102" s="41"/>
    </row>
    <row r="103" spans="1:55">
      <c r="A103">
        <f t="shared" si="6"/>
        <v>61</v>
      </c>
      <c r="B103" s="6"/>
      <c r="C103" s="10"/>
      <c r="D103" s="32"/>
      <c r="E103" s="11"/>
      <c r="F103" s="10"/>
      <c r="G103" s="32"/>
      <c r="H103" s="11"/>
      <c r="I103" s="10"/>
      <c r="J103" s="32"/>
      <c r="K103" s="11"/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/>
      <c r="AB103" s="32"/>
      <c r="AC103" s="11"/>
      <c r="AD103" s="10"/>
      <c r="AE103" s="32"/>
      <c r="AF103" s="11"/>
      <c r="AG103" s="10"/>
      <c r="AH103" s="32"/>
      <c r="AI103" s="11"/>
      <c r="AJ103" s="10"/>
      <c r="AK103" s="32"/>
      <c r="AL103" s="11"/>
      <c r="AM103" s="10"/>
      <c r="AN103" s="32"/>
      <c r="AO103" s="11"/>
      <c r="AP103" s="10"/>
      <c r="AQ103" s="32"/>
      <c r="AR103" s="11"/>
      <c r="AS103" s="10"/>
      <c r="AT103" s="32"/>
      <c r="AU103" s="11"/>
      <c r="AV103" s="10"/>
      <c r="AW103" s="32"/>
      <c r="AX103" s="11"/>
      <c r="AY103" s="10"/>
      <c r="AZ103" s="32"/>
      <c r="BA103" s="11"/>
      <c r="BC103" s="41"/>
    </row>
    <row r="104" spans="1:55">
      <c r="A104">
        <f t="shared" si="6"/>
        <v>62</v>
      </c>
      <c r="B104" s="6"/>
      <c r="C104" s="10"/>
      <c r="D104" s="32"/>
      <c r="E104" s="11"/>
      <c r="F104" s="10"/>
      <c r="G104" s="32"/>
      <c r="H104" s="11"/>
      <c r="I104" s="10"/>
      <c r="J104" s="32"/>
      <c r="K104" s="11"/>
      <c r="L104" s="10"/>
      <c r="M104" s="32"/>
      <c r="N104" s="11"/>
      <c r="O104" s="10"/>
      <c r="P104" s="32"/>
      <c r="Q104" s="11"/>
      <c r="R104" s="10"/>
      <c r="S104" s="32"/>
      <c r="T104" s="11"/>
      <c r="U104" s="10"/>
      <c r="V104" s="32"/>
      <c r="W104" s="11"/>
      <c r="X104" s="10"/>
      <c r="Y104" s="32"/>
      <c r="Z104" s="11"/>
      <c r="AA104" s="10"/>
      <c r="AB104" s="32"/>
      <c r="AC104" s="11"/>
      <c r="AD104" s="10"/>
      <c r="AE104" s="32"/>
      <c r="AF104" s="11"/>
      <c r="AG104" s="10"/>
      <c r="AH104" s="32"/>
      <c r="AI104" s="11"/>
      <c r="AJ104" s="10"/>
      <c r="AK104" s="32"/>
      <c r="AL104" s="11"/>
      <c r="AM104" s="10"/>
      <c r="AN104" s="32"/>
      <c r="AO104" s="11"/>
      <c r="AP104" s="10"/>
      <c r="AQ104" s="32"/>
      <c r="AR104" s="11"/>
      <c r="AS104" s="10"/>
      <c r="AT104" s="32"/>
      <c r="AU104" s="11"/>
      <c r="AV104" s="10"/>
      <c r="AW104" s="32"/>
      <c r="AX104" s="11"/>
      <c r="AY104" s="10"/>
      <c r="AZ104" s="32"/>
      <c r="BA104" s="11"/>
      <c r="BC104" s="41"/>
    </row>
    <row r="105" spans="1:55">
      <c r="A105">
        <f t="shared" si="6"/>
        <v>63</v>
      </c>
      <c r="B105" s="6"/>
      <c r="C105" s="10"/>
      <c r="D105" s="32"/>
      <c r="E105" s="11"/>
      <c r="F105" s="10"/>
      <c r="G105" s="32"/>
      <c r="H105" s="11"/>
      <c r="I105" s="10"/>
      <c r="J105" s="32"/>
      <c r="K105" s="11"/>
      <c r="L105" s="10"/>
      <c r="M105" s="32"/>
      <c r="N105" s="11"/>
      <c r="O105" s="10"/>
      <c r="P105" s="32"/>
      <c r="Q105" s="11"/>
      <c r="R105" s="10"/>
      <c r="S105" s="32"/>
      <c r="T105" s="11"/>
      <c r="U105" s="10"/>
      <c r="V105" s="32"/>
      <c r="W105" s="11"/>
      <c r="X105" s="10"/>
      <c r="Y105" s="32"/>
      <c r="Z105" s="11"/>
      <c r="AA105" s="10"/>
      <c r="AB105" s="32"/>
      <c r="AC105" s="11"/>
      <c r="AD105" s="10"/>
      <c r="AE105" s="32"/>
      <c r="AF105" s="11"/>
      <c r="AG105" s="10"/>
      <c r="AH105" s="32"/>
      <c r="AI105" s="11"/>
      <c r="AJ105" s="10"/>
      <c r="AK105" s="32"/>
      <c r="AL105" s="11"/>
      <c r="AM105" s="10"/>
      <c r="AN105" s="32"/>
      <c r="AO105" s="11"/>
      <c r="AP105" s="10"/>
      <c r="AQ105" s="32"/>
      <c r="AR105" s="11"/>
      <c r="AS105" s="10"/>
      <c r="AT105" s="32"/>
      <c r="AU105" s="11"/>
      <c r="AV105" s="10"/>
      <c r="AW105" s="32"/>
      <c r="AX105" s="11"/>
      <c r="AY105" s="10"/>
      <c r="AZ105" s="32"/>
      <c r="BA105" s="11"/>
      <c r="BC105" s="41"/>
    </row>
    <row r="106" spans="1:55">
      <c r="A106">
        <f t="shared" si="6"/>
        <v>64</v>
      </c>
      <c r="B106" s="6"/>
      <c r="C106" s="10"/>
      <c r="D106" s="32"/>
      <c r="E106" s="11"/>
      <c r="F106" s="10"/>
      <c r="G106" s="32"/>
      <c r="H106" s="11"/>
      <c r="I106" s="10"/>
      <c r="J106" s="32"/>
      <c r="K106" s="11"/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/>
      <c r="AC106" s="11"/>
      <c r="AD106" s="10"/>
      <c r="AE106" s="32"/>
      <c r="AF106" s="11"/>
      <c r="AG106" s="10"/>
      <c r="AH106" s="32"/>
      <c r="AI106" s="11"/>
      <c r="AJ106" s="10"/>
      <c r="AK106" s="32"/>
      <c r="AL106" s="11"/>
      <c r="AM106" s="10"/>
      <c r="AN106" s="32"/>
      <c r="AO106" s="11"/>
      <c r="AP106" s="10"/>
      <c r="AQ106" s="32"/>
      <c r="AR106" s="11"/>
      <c r="AS106" s="10"/>
      <c r="AT106" s="32"/>
      <c r="AU106" s="11"/>
      <c r="AV106" s="10"/>
      <c r="AW106" s="32"/>
      <c r="AX106" s="11"/>
      <c r="AY106" s="10"/>
      <c r="AZ106" s="32"/>
      <c r="BA106" s="11"/>
      <c r="BC106" s="41"/>
    </row>
    <row r="107" spans="1:55">
      <c r="A107">
        <f t="shared" si="6"/>
        <v>65</v>
      </c>
      <c r="B107" s="6"/>
      <c r="C107" s="10"/>
      <c r="D107" s="32"/>
      <c r="E107" s="11"/>
      <c r="F107" s="10"/>
      <c r="G107" s="32"/>
      <c r="H107" s="11"/>
      <c r="I107" s="10"/>
      <c r="J107" s="32"/>
      <c r="K107" s="11"/>
      <c r="L107" s="10"/>
      <c r="M107" s="32"/>
      <c r="N107" s="11"/>
      <c r="O107" s="10"/>
      <c r="P107" s="32"/>
      <c r="Q107" s="11"/>
      <c r="R107" s="10"/>
      <c r="S107" s="32"/>
      <c r="T107" s="11"/>
      <c r="U107" s="10"/>
      <c r="V107" s="32"/>
      <c r="W107" s="11"/>
      <c r="X107" s="10"/>
      <c r="Y107" s="32"/>
      <c r="Z107" s="11"/>
      <c r="AA107" s="10"/>
      <c r="AB107" s="32"/>
      <c r="AC107" s="11"/>
      <c r="AD107" s="10"/>
      <c r="AE107" s="32"/>
      <c r="AF107" s="11"/>
      <c r="AG107" s="10"/>
      <c r="AH107" s="32"/>
      <c r="AI107" s="11"/>
      <c r="AJ107" s="10"/>
      <c r="AK107" s="32"/>
      <c r="AL107" s="11"/>
      <c r="AM107" s="10"/>
      <c r="AN107" s="32"/>
      <c r="AO107" s="11"/>
      <c r="AP107" s="10"/>
      <c r="AQ107" s="32"/>
      <c r="AR107" s="11"/>
      <c r="AS107" s="10"/>
      <c r="AT107" s="32"/>
      <c r="AU107" s="11"/>
      <c r="AV107" s="10"/>
      <c r="AW107" s="32"/>
      <c r="AX107" s="11"/>
      <c r="AY107" s="10"/>
      <c r="AZ107" s="32"/>
      <c r="BA107" s="11"/>
      <c r="BB107" s="128"/>
      <c r="BC107" s="76"/>
    </row>
    <row r="108" spans="1:55">
      <c r="A108">
        <f t="shared" si="6"/>
        <v>66</v>
      </c>
      <c r="B108" s="6"/>
      <c r="C108" s="10"/>
      <c r="D108" s="32"/>
      <c r="E108" s="11"/>
      <c r="F108" s="10"/>
      <c r="G108" s="32"/>
      <c r="H108" s="11"/>
      <c r="I108" s="10"/>
      <c r="J108" s="32"/>
      <c r="K108" s="11"/>
      <c r="L108" s="10"/>
      <c r="M108" s="32"/>
      <c r="N108" s="11"/>
      <c r="O108" s="10"/>
      <c r="P108" s="32"/>
      <c r="Q108" s="11"/>
      <c r="R108" s="10"/>
      <c r="S108" s="32"/>
      <c r="T108" s="11"/>
      <c r="U108" s="10"/>
      <c r="V108" s="32"/>
      <c r="W108" s="11"/>
      <c r="X108" s="10"/>
      <c r="Y108" s="32"/>
      <c r="Z108" s="11"/>
      <c r="AA108" s="10"/>
      <c r="AB108" s="32"/>
      <c r="AC108" s="11"/>
      <c r="AD108" s="10"/>
      <c r="AE108" s="32"/>
      <c r="AF108" s="11"/>
      <c r="AG108" s="10"/>
      <c r="AH108" s="32"/>
      <c r="AI108" s="11"/>
      <c r="AJ108" s="10"/>
      <c r="AK108" s="32"/>
      <c r="AL108" s="11"/>
      <c r="AM108" s="10"/>
      <c r="AN108" s="32"/>
      <c r="AO108" s="11"/>
      <c r="AP108" s="10"/>
      <c r="AQ108" s="32"/>
      <c r="AR108" s="11"/>
      <c r="AS108" s="10"/>
      <c r="AT108" s="32"/>
      <c r="AU108" s="11"/>
      <c r="AV108" s="10"/>
      <c r="AW108" s="32"/>
      <c r="AX108" s="11"/>
      <c r="AY108" s="10"/>
      <c r="AZ108" s="32"/>
      <c r="BA108" s="11"/>
      <c r="BB108" s="28"/>
      <c r="BC108" s="41"/>
    </row>
    <row r="109" spans="1:55">
      <c r="A109">
        <f t="shared" si="6"/>
        <v>67</v>
      </c>
      <c r="B109" s="6"/>
      <c r="C109" s="10"/>
      <c r="D109" s="32"/>
      <c r="E109" s="11"/>
      <c r="F109" s="10"/>
      <c r="G109" s="32"/>
      <c r="H109" s="11"/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/>
      <c r="AQ109" s="32"/>
      <c r="AR109" s="11"/>
      <c r="AS109" s="10"/>
      <c r="AT109" s="32"/>
      <c r="AU109" s="11"/>
      <c r="AV109" s="10"/>
      <c r="AW109" s="32"/>
      <c r="AX109" s="11"/>
      <c r="AY109" s="10"/>
      <c r="AZ109" s="32"/>
      <c r="BA109" s="11"/>
      <c r="BB109" s="28"/>
      <c r="BC109" s="41"/>
    </row>
    <row r="110" spans="1:55">
      <c r="A110">
        <f t="shared" si="6"/>
        <v>68</v>
      </c>
      <c r="B110" s="6"/>
      <c r="C110" s="10"/>
      <c r="D110" s="32"/>
      <c r="E110" s="11"/>
      <c r="F110" s="10"/>
      <c r="G110" s="32"/>
      <c r="H110" s="11"/>
      <c r="I110" s="10"/>
      <c r="J110" s="32"/>
      <c r="K110" s="11"/>
      <c r="L110" s="10"/>
      <c r="M110" s="32"/>
      <c r="N110" s="11"/>
      <c r="O110" s="10"/>
      <c r="P110" s="32"/>
      <c r="Q110" s="11"/>
      <c r="R110" s="10"/>
      <c r="S110" s="32"/>
      <c r="T110" s="11"/>
      <c r="U110" s="10"/>
      <c r="V110" s="32"/>
      <c r="W110" s="11"/>
      <c r="X110" s="10"/>
      <c r="Y110" s="32"/>
      <c r="Z110" s="11"/>
      <c r="AA110" s="10"/>
      <c r="AB110" s="32"/>
      <c r="AC110" s="11"/>
      <c r="AD110" s="10"/>
      <c r="AE110" s="32"/>
      <c r="AF110" s="11"/>
      <c r="AG110" s="10"/>
      <c r="AH110" s="32"/>
      <c r="AI110" s="11"/>
      <c r="AJ110" s="10"/>
      <c r="AK110" s="32"/>
      <c r="AL110" s="11"/>
      <c r="AM110" s="10"/>
      <c r="AN110" s="32"/>
      <c r="AO110" s="11"/>
      <c r="AP110" s="10"/>
      <c r="AQ110" s="32"/>
      <c r="AR110" s="11"/>
      <c r="AS110" s="10"/>
      <c r="AT110" s="32"/>
      <c r="AU110" s="11"/>
      <c r="AV110" s="10"/>
      <c r="AW110" s="32"/>
      <c r="AX110" s="11"/>
      <c r="AY110" s="10"/>
      <c r="AZ110" s="32"/>
      <c r="BA110" s="11"/>
      <c r="BC110" s="41"/>
    </row>
    <row r="111" spans="1:55">
      <c r="A111">
        <f t="shared" si="6"/>
        <v>69</v>
      </c>
      <c r="B111" s="6"/>
      <c r="C111" s="10"/>
      <c r="D111" s="32"/>
      <c r="E111" s="11"/>
      <c r="F111" s="10"/>
      <c r="G111" s="32"/>
      <c r="H111" s="11"/>
      <c r="I111" s="10"/>
      <c r="J111" s="32"/>
      <c r="K111" s="11"/>
      <c r="L111" s="10"/>
      <c r="M111" s="32"/>
      <c r="N111" s="11"/>
      <c r="O111" s="10"/>
      <c r="P111" s="32"/>
      <c r="Q111" s="11"/>
      <c r="R111" s="10"/>
      <c r="S111" s="32"/>
      <c r="T111" s="11"/>
      <c r="U111" s="10"/>
      <c r="V111" s="32"/>
      <c r="W111" s="11"/>
      <c r="X111" s="10"/>
      <c r="Y111" s="32"/>
      <c r="Z111" s="11"/>
      <c r="AA111" s="10"/>
      <c r="AB111" s="32"/>
      <c r="AC111" s="11"/>
      <c r="AD111" s="10"/>
      <c r="AE111" s="32"/>
      <c r="AF111" s="11"/>
      <c r="AG111" s="10"/>
      <c r="AH111" s="32"/>
      <c r="AI111" s="11"/>
      <c r="AJ111" s="10"/>
      <c r="AK111" s="32"/>
      <c r="AL111" s="11"/>
      <c r="AM111" s="10"/>
      <c r="AN111" s="32"/>
      <c r="AO111" s="11"/>
      <c r="AP111" s="10"/>
      <c r="AQ111" s="32"/>
      <c r="AR111" s="11"/>
      <c r="AS111" s="10"/>
      <c r="AT111" s="32"/>
      <c r="AU111" s="11"/>
      <c r="AV111" s="10"/>
      <c r="AW111" s="32"/>
      <c r="AX111" s="11"/>
      <c r="AY111" s="10"/>
      <c r="AZ111" s="32"/>
      <c r="BA111" s="11"/>
      <c r="BC111" s="41"/>
    </row>
    <row r="112" spans="1:55">
      <c r="A112">
        <f t="shared" si="6"/>
        <v>70</v>
      </c>
      <c r="B112" s="6"/>
      <c r="C112" s="10"/>
      <c r="D112" s="32"/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/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10"/>
      <c r="AT112" s="32"/>
      <c r="AU112" s="11"/>
      <c r="AV112" s="10"/>
      <c r="AW112" s="32"/>
      <c r="AX112" s="11"/>
      <c r="AY112" s="10"/>
      <c r="AZ112" s="32"/>
      <c r="BA112" s="11"/>
      <c r="BC112" s="41"/>
    </row>
    <row r="113" spans="1:55">
      <c r="A113">
        <f t="shared" si="6"/>
        <v>71</v>
      </c>
      <c r="B113" s="6"/>
      <c r="C113" s="10"/>
      <c r="D113" s="32"/>
      <c r="E113" s="11"/>
      <c r="F113" s="10"/>
      <c r="G113" s="32"/>
      <c r="H113" s="11"/>
      <c r="I113" s="10"/>
      <c r="J113" s="32"/>
      <c r="K113" s="11"/>
      <c r="L113" s="10"/>
      <c r="M113" s="32"/>
      <c r="N113" s="11"/>
      <c r="O113" s="10"/>
      <c r="P113" s="32"/>
      <c r="Q113" s="11"/>
      <c r="R113" s="10"/>
      <c r="S113" s="32"/>
      <c r="T113" s="11"/>
      <c r="U113" s="10"/>
      <c r="V113" s="32"/>
      <c r="W113" s="11"/>
      <c r="X113" s="10"/>
      <c r="Y113" s="32"/>
      <c r="Z113" s="11"/>
      <c r="AA113" s="10"/>
      <c r="AB113" s="32"/>
      <c r="AC113" s="11"/>
      <c r="AD113" s="10"/>
      <c r="AE113" s="32"/>
      <c r="AF113" s="11"/>
      <c r="AG113" s="10"/>
      <c r="AH113" s="32"/>
      <c r="AI113" s="11"/>
      <c r="AJ113" s="10"/>
      <c r="AK113" s="32"/>
      <c r="AL113" s="11"/>
      <c r="AM113" s="10"/>
      <c r="AN113" s="32"/>
      <c r="AO113" s="11"/>
      <c r="AP113" s="10"/>
      <c r="AQ113" s="32"/>
      <c r="AR113" s="11"/>
      <c r="AS113" s="10"/>
      <c r="AT113" s="32"/>
      <c r="AU113" s="11"/>
      <c r="AV113" s="10"/>
      <c r="AW113" s="32"/>
      <c r="AX113" s="11"/>
      <c r="AY113" s="10"/>
      <c r="AZ113" s="32"/>
      <c r="BA113" s="11"/>
      <c r="BC113" s="41"/>
    </row>
    <row r="114" spans="1:55">
      <c r="A114">
        <f t="shared" si="6"/>
        <v>72</v>
      </c>
      <c r="B114" s="6"/>
      <c r="C114" s="10"/>
      <c r="D114" s="32"/>
      <c r="E114" s="11"/>
      <c r="F114" s="10"/>
      <c r="G114" s="32"/>
      <c r="H114" s="11"/>
      <c r="I114" s="10"/>
      <c r="J114" s="32"/>
      <c r="K114" s="11"/>
      <c r="L114" s="10"/>
      <c r="M114" s="32"/>
      <c r="N114" s="11"/>
      <c r="O114" s="10"/>
      <c r="P114" s="32"/>
      <c r="Q114" s="11"/>
      <c r="R114" s="10"/>
      <c r="S114" s="32"/>
      <c r="T114" s="11"/>
      <c r="U114" s="10"/>
      <c r="V114" s="32"/>
      <c r="W114" s="11"/>
      <c r="X114" s="10"/>
      <c r="Y114" s="32"/>
      <c r="Z114" s="11"/>
      <c r="AA114" s="10"/>
      <c r="AB114" s="32"/>
      <c r="AC114" s="11"/>
      <c r="AD114" s="10"/>
      <c r="AE114" s="32"/>
      <c r="AF114" s="11"/>
      <c r="AG114" s="10"/>
      <c r="AH114" s="32"/>
      <c r="AI114" s="11"/>
      <c r="AJ114" s="10"/>
      <c r="AK114" s="32"/>
      <c r="AL114" s="11"/>
      <c r="AM114" s="10"/>
      <c r="AN114" s="32"/>
      <c r="AO114" s="11"/>
      <c r="AP114" s="10"/>
      <c r="AQ114" s="32"/>
      <c r="AR114" s="11"/>
      <c r="AS114" s="10"/>
      <c r="AT114" s="32"/>
      <c r="AU114" s="11"/>
      <c r="AV114" s="10"/>
      <c r="AW114" s="32"/>
      <c r="AX114" s="11"/>
      <c r="AY114" s="10"/>
      <c r="AZ114" s="32"/>
      <c r="BA114" s="11"/>
      <c r="BC114" s="41"/>
    </row>
    <row r="115" spans="1:55">
      <c r="A115">
        <f t="shared" ref="A115:A156" si="7">+A114+1</f>
        <v>73</v>
      </c>
      <c r="B115" s="6"/>
      <c r="C115" s="12"/>
      <c r="D115" s="36"/>
      <c r="E115" s="13"/>
      <c r="F115" s="12"/>
      <c r="G115" s="36"/>
      <c r="H115" s="13"/>
      <c r="I115" s="12"/>
      <c r="J115" s="36"/>
      <c r="K115" s="13"/>
      <c r="L115" s="12"/>
      <c r="M115" s="36"/>
      <c r="N115" s="13"/>
      <c r="O115" s="12"/>
      <c r="P115" s="36"/>
      <c r="Q115" s="13"/>
      <c r="R115" s="12"/>
      <c r="S115" s="36"/>
      <c r="T115" s="13"/>
      <c r="U115" s="12"/>
      <c r="V115" s="36"/>
      <c r="W115" s="13"/>
      <c r="X115" s="12"/>
      <c r="Y115" s="36"/>
      <c r="Z115" s="13"/>
      <c r="AA115" s="12"/>
      <c r="AB115" s="36"/>
      <c r="AC115" s="13"/>
      <c r="AD115" s="12"/>
      <c r="AE115" s="36"/>
      <c r="AF115" s="13"/>
      <c r="AG115" s="12"/>
      <c r="AH115" s="36"/>
      <c r="AI115" s="13"/>
      <c r="AJ115" s="12"/>
      <c r="AK115" s="36"/>
      <c r="AL115" s="13"/>
      <c r="AM115" s="12"/>
      <c r="AN115" s="36"/>
      <c r="AO115" s="13"/>
      <c r="AP115" s="12"/>
      <c r="AQ115" s="36"/>
      <c r="AR115" s="13"/>
      <c r="AS115" s="12"/>
      <c r="AT115" s="36"/>
      <c r="AU115" s="13"/>
      <c r="AV115" s="12"/>
      <c r="AW115" s="36"/>
      <c r="AX115" s="13"/>
      <c r="AY115" s="12"/>
      <c r="AZ115" s="36"/>
      <c r="BA115" s="13"/>
      <c r="BC115" s="41"/>
    </row>
    <row r="116" spans="1:55">
      <c r="A116">
        <f t="shared" si="7"/>
        <v>74</v>
      </c>
      <c r="B116" s="6"/>
      <c r="C116" s="10"/>
      <c r="D116" s="32"/>
      <c r="E116" s="11"/>
      <c r="F116" s="10"/>
      <c r="G116" s="32"/>
      <c r="H116" s="11"/>
      <c r="I116" s="10"/>
      <c r="J116" s="32"/>
      <c r="K116" s="11"/>
      <c r="L116" s="10"/>
      <c r="M116" s="32"/>
      <c r="N116" s="11"/>
      <c r="O116" s="10"/>
      <c r="P116" s="32"/>
      <c r="Q116" s="11"/>
      <c r="R116" s="10"/>
      <c r="S116" s="32"/>
      <c r="T116" s="11"/>
      <c r="U116" s="10"/>
      <c r="V116" s="32"/>
      <c r="W116" s="11"/>
      <c r="X116" s="10"/>
      <c r="Y116" s="32"/>
      <c r="Z116" s="11"/>
      <c r="AA116" s="10"/>
      <c r="AB116" s="32"/>
      <c r="AC116" s="11"/>
      <c r="AD116" s="10"/>
      <c r="AE116" s="32"/>
      <c r="AF116" s="11"/>
      <c r="AG116" s="10"/>
      <c r="AH116" s="32"/>
      <c r="AI116" s="11"/>
      <c r="AJ116" s="10"/>
      <c r="AK116" s="32"/>
      <c r="AL116" s="11"/>
      <c r="AM116" s="10"/>
      <c r="AN116" s="32"/>
      <c r="AO116" s="11"/>
      <c r="AP116" s="10"/>
      <c r="AQ116" s="32"/>
      <c r="AR116" s="11"/>
      <c r="AS116" s="10"/>
      <c r="AT116" s="32"/>
      <c r="AU116" s="11"/>
      <c r="AV116" s="10"/>
      <c r="AW116" s="32"/>
      <c r="AX116" s="11"/>
      <c r="AY116" s="10"/>
      <c r="AZ116" s="32"/>
      <c r="BA116" s="11"/>
      <c r="BC116" s="41"/>
    </row>
    <row r="117" spans="1:55">
      <c r="A117">
        <f t="shared" si="7"/>
        <v>75</v>
      </c>
      <c r="B117" s="6"/>
      <c r="C117" s="10"/>
      <c r="D117" s="32"/>
      <c r="E117" s="11"/>
      <c r="F117" s="10"/>
      <c r="G117" s="32"/>
      <c r="H117" s="11"/>
      <c r="I117" s="10"/>
      <c r="J117" s="32"/>
      <c r="K117" s="11"/>
      <c r="L117" s="10"/>
      <c r="M117" s="32"/>
      <c r="N117" s="11"/>
      <c r="O117" s="10"/>
      <c r="P117" s="32"/>
      <c r="Q117" s="11"/>
      <c r="R117" s="10"/>
      <c r="S117" s="32"/>
      <c r="T117" s="11"/>
      <c r="U117" s="10"/>
      <c r="V117" s="32"/>
      <c r="W117" s="11"/>
      <c r="X117" s="10"/>
      <c r="Y117" s="32"/>
      <c r="Z117" s="11"/>
      <c r="AA117" s="10"/>
      <c r="AB117" s="32"/>
      <c r="AC117" s="11"/>
      <c r="AD117" s="10"/>
      <c r="AE117" s="32"/>
      <c r="AF117" s="11"/>
      <c r="AG117" s="10"/>
      <c r="AH117" s="32"/>
      <c r="AI117" s="11"/>
      <c r="AJ117" s="10"/>
      <c r="AK117" s="32"/>
      <c r="AL117" s="11"/>
      <c r="AM117" s="10"/>
      <c r="AN117" s="32"/>
      <c r="AO117" s="11"/>
      <c r="AP117" s="10"/>
      <c r="AQ117" s="32"/>
      <c r="AR117" s="11"/>
      <c r="AS117" s="10"/>
      <c r="AT117" s="32"/>
      <c r="AU117" s="11"/>
      <c r="AV117" s="10"/>
      <c r="AW117" s="32"/>
      <c r="AX117" s="11"/>
      <c r="AY117" s="10"/>
      <c r="AZ117" s="32"/>
      <c r="BA117" s="11"/>
      <c r="BC117" s="41"/>
    </row>
    <row r="118" spans="1:55">
      <c r="A118">
        <f t="shared" si="7"/>
        <v>76</v>
      </c>
      <c r="B118" s="6"/>
      <c r="C118" s="10"/>
      <c r="D118" s="32"/>
      <c r="E118" s="11"/>
      <c r="F118" s="10"/>
      <c r="G118" s="32"/>
      <c r="H118" s="11"/>
      <c r="I118" s="10"/>
      <c r="J118" s="32"/>
      <c r="K118" s="11"/>
      <c r="L118" s="10"/>
      <c r="M118" s="32"/>
      <c r="N118" s="11"/>
      <c r="O118" s="10"/>
      <c r="P118" s="32"/>
      <c r="Q118" s="11"/>
      <c r="R118" s="10"/>
      <c r="S118" s="32"/>
      <c r="T118" s="11"/>
      <c r="U118" s="10"/>
      <c r="V118" s="32"/>
      <c r="W118" s="11"/>
      <c r="X118" s="10"/>
      <c r="Y118" s="32"/>
      <c r="Z118" s="11"/>
      <c r="AA118" s="10"/>
      <c r="AB118" s="32"/>
      <c r="AC118" s="11"/>
      <c r="AD118" s="10"/>
      <c r="AE118" s="32"/>
      <c r="AF118" s="11"/>
      <c r="AG118" s="10"/>
      <c r="AH118" s="32"/>
      <c r="AI118" s="11"/>
      <c r="AJ118" s="10"/>
      <c r="AK118" s="32"/>
      <c r="AL118" s="11"/>
      <c r="AM118" s="10"/>
      <c r="AN118" s="32"/>
      <c r="AO118" s="11"/>
      <c r="AP118" s="10"/>
      <c r="AQ118" s="32"/>
      <c r="AR118" s="11"/>
      <c r="AS118" s="10"/>
      <c r="AT118" s="32"/>
      <c r="AU118" s="11"/>
      <c r="AV118" s="10"/>
      <c r="AW118" s="32"/>
      <c r="AX118" s="11"/>
      <c r="AY118" s="10"/>
      <c r="AZ118" s="32"/>
      <c r="BA118" s="11"/>
      <c r="BC118" s="41"/>
    </row>
    <row r="119" spans="1:55">
      <c r="A119">
        <f t="shared" si="7"/>
        <v>77</v>
      </c>
      <c r="B119" s="6"/>
      <c r="C119" s="10"/>
      <c r="D119" s="32"/>
      <c r="E119" s="11"/>
      <c r="F119" s="10"/>
      <c r="G119" s="32"/>
      <c r="H119" s="11"/>
      <c r="I119" s="10"/>
      <c r="J119" s="32"/>
      <c r="K119" s="11"/>
      <c r="L119" s="10"/>
      <c r="M119" s="32"/>
      <c r="N119" s="11"/>
      <c r="O119" s="10"/>
      <c r="P119" s="32"/>
      <c r="Q119" s="11"/>
      <c r="R119" s="10"/>
      <c r="S119" s="32"/>
      <c r="T119" s="11"/>
      <c r="U119" s="10"/>
      <c r="V119" s="32"/>
      <c r="W119" s="11"/>
      <c r="X119" s="10"/>
      <c r="Y119" s="32"/>
      <c r="Z119" s="11"/>
      <c r="AA119" s="10"/>
      <c r="AB119" s="32"/>
      <c r="AC119" s="11"/>
      <c r="AD119" s="10"/>
      <c r="AE119" s="32"/>
      <c r="AF119" s="11"/>
      <c r="AG119" s="10"/>
      <c r="AH119" s="32"/>
      <c r="AI119" s="11"/>
      <c r="AJ119" s="10"/>
      <c r="AK119" s="32"/>
      <c r="AL119" s="11"/>
      <c r="AM119" s="10"/>
      <c r="AN119" s="32"/>
      <c r="AO119" s="11"/>
      <c r="AP119" s="10"/>
      <c r="AQ119" s="32"/>
      <c r="AR119" s="11"/>
      <c r="AS119" s="10"/>
      <c r="AT119" s="32"/>
      <c r="AU119" s="11"/>
      <c r="AV119" s="10"/>
      <c r="AW119" s="32"/>
      <c r="AX119" s="11"/>
      <c r="AY119" s="10"/>
      <c r="AZ119" s="32"/>
      <c r="BA119" s="11"/>
      <c r="BC119" s="41"/>
    </row>
    <row r="120" spans="1:55">
      <c r="A120">
        <f t="shared" si="7"/>
        <v>78</v>
      </c>
      <c r="B120" s="6"/>
      <c r="C120" s="10"/>
      <c r="D120" s="32"/>
      <c r="E120" s="11"/>
      <c r="F120" s="10"/>
      <c r="G120" s="32"/>
      <c r="H120" s="11"/>
      <c r="I120" s="10"/>
      <c r="J120" s="32"/>
      <c r="K120" s="11"/>
      <c r="L120" s="10"/>
      <c r="M120" s="32"/>
      <c r="N120" s="11"/>
      <c r="O120" s="10"/>
      <c r="P120" s="32"/>
      <c r="Q120" s="11"/>
      <c r="R120" s="10"/>
      <c r="S120" s="32"/>
      <c r="T120" s="11"/>
      <c r="U120" s="10"/>
      <c r="V120" s="32"/>
      <c r="W120" s="11"/>
      <c r="X120" s="10"/>
      <c r="Y120" s="32"/>
      <c r="Z120" s="11"/>
      <c r="AA120" s="10"/>
      <c r="AB120" s="32"/>
      <c r="AC120" s="11"/>
      <c r="AD120" s="10"/>
      <c r="AE120" s="32"/>
      <c r="AF120" s="11"/>
      <c r="AG120" s="10"/>
      <c r="AH120" s="32"/>
      <c r="AI120" s="11"/>
      <c r="AJ120" s="10"/>
      <c r="AK120" s="32"/>
      <c r="AL120" s="11"/>
      <c r="AM120" s="10"/>
      <c r="AN120" s="32"/>
      <c r="AO120" s="11"/>
      <c r="AP120" s="10"/>
      <c r="AQ120" s="32"/>
      <c r="AR120" s="11"/>
      <c r="AS120" s="10"/>
      <c r="AT120" s="32"/>
      <c r="AU120" s="11"/>
      <c r="AV120" s="10"/>
      <c r="AW120" s="32"/>
      <c r="AX120" s="11"/>
      <c r="AY120" s="10"/>
      <c r="AZ120" s="32"/>
      <c r="BA120" s="11"/>
      <c r="BC120" s="41"/>
    </row>
    <row r="121" spans="1:55">
      <c r="A121">
        <f t="shared" si="7"/>
        <v>79</v>
      </c>
      <c r="B121" s="6"/>
      <c r="C121" s="10"/>
      <c r="D121" s="32"/>
      <c r="E121" s="11"/>
      <c r="F121" s="10"/>
      <c r="G121" s="32"/>
      <c r="H121" s="11"/>
      <c r="I121" s="10"/>
      <c r="J121" s="32"/>
      <c r="K121" s="11"/>
      <c r="L121" s="10"/>
      <c r="M121" s="32"/>
      <c r="N121" s="11"/>
      <c r="O121" s="10"/>
      <c r="P121" s="32"/>
      <c r="Q121" s="11"/>
      <c r="R121" s="10"/>
      <c r="S121" s="32"/>
      <c r="T121" s="11"/>
      <c r="U121" s="10"/>
      <c r="V121" s="32"/>
      <c r="W121" s="11"/>
      <c r="X121" s="10"/>
      <c r="Y121" s="32"/>
      <c r="Z121" s="11"/>
      <c r="AA121" s="10"/>
      <c r="AB121" s="32"/>
      <c r="AC121" s="11"/>
      <c r="AD121" s="10"/>
      <c r="AE121" s="32"/>
      <c r="AF121" s="11"/>
      <c r="AG121" s="10"/>
      <c r="AH121" s="32"/>
      <c r="AI121" s="11"/>
      <c r="AJ121" s="10"/>
      <c r="AK121" s="32"/>
      <c r="AL121" s="11"/>
      <c r="AM121" s="10"/>
      <c r="AN121" s="32"/>
      <c r="AO121" s="11"/>
      <c r="AP121" s="10"/>
      <c r="AQ121" s="32"/>
      <c r="AR121" s="11"/>
      <c r="AS121" s="10"/>
      <c r="AT121" s="32"/>
      <c r="AU121" s="11"/>
      <c r="AV121" s="10"/>
      <c r="AW121" s="32"/>
      <c r="AX121" s="11"/>
      <c r="AY121" s="10"/>
      <c r="AZ121" s="32"/>
      <c r="BA121" s="11"/>
      <c r="BC121" s="41"/>
    </row>
    <row r="122" spans="1:55">
      <c r="A122">
        <f t="shared" si="7"/>
        <v>80</v>
      </c>
      <c r="B122" s="6"/>
      <c r="C122" s="10"/>
      <c r="D122" s="32"/>
      <c r="E122" s="11"/>
      <c r="F122" s="10"/>
      <c r="G122" s="32"/>
      <c r="H122" s="11"/>
      <c r="I122" s="10"/>
      <c r="J122" s="32"/>
      <c r="K122" s="11"/>
      <c r="L122" s="10"/>
      <c r="M122" s="32"/>
      <c r="N122" s="11"/>
      <c r="O122" s="10"/>
      <c r="P122" s="32"/>
      <c r="Q122" s="11"/>
      <c r="R122" s="10"/>
      <c r="S122" s="32"/>
      <c r="T122" s="11"/>
      <c r="U122" s="10"/>
      <c r="V122" s="32"/>
      <c r="W122" s="11"/>
      <c r="X122" s="10"/>
      <c r="Y122" s="32"/>
      <c r="Z122" s="11"/>
      <c r="AA122" s="10"/>
      <c r="AB122" s="32"/>
      <c r="AC122" s="11"/>
      <c r="AD122" s="10"/>
      <c r="AE122" s="32"/>
      <c r="AF122" s="11"/>
      <c r="AG122" s="10"/>
      <c r="AH122" s="32"/>
      <c r="AI122" s="11"/>
      <c r="AJ122" s="10"/>
      <c r="AK122" s="32"/>
      <c r="AL122" s="11"/>
      <c r="AM122" s="10"/>
      <c r="AN122" s="32"/>
      <c r="AO122" s="11"/>
      <c r="AP122" s="10"/>
      <c r="AQ122" s="32"/>
      <c r="AR122" s="11"/>
      <c r="AS122" s="10"/>
      <c r="AT122" s="32"/>
      <c r="AU122" s="11"/>
      <c r="AV122" s="10"/>
      <c r="AW122" s="32"/>
      <c r="AX122" s="11"/>
      <c r="AY122" s="10"/>
      <c r="AZ122" s="32"/>
      <c r="BA122" s="11"/>
      <c r="BC122" s="41"/>
    </row>
    <row r="123" spans="1:55">
      <c r="A123">
        <f t="shared" si="7"/>
        <v>81</v>
      </c>
      <c r="B123" s="6"/>
      <c r="C123" s="10"/>
      <c r="D123" s="32"/>
      <c r="E123" s="11"/>
      <c r="F123" s="10"/>
      <c r="G123" s="32"/>
      <c r="H123" s="11"/>
      <c r="I123" s="10"/>
      <c r="J123" s="32"/>
      <c r="K123" s="11"/>
      <c r="L123" s="10"/>
      <c r="M123" s="32"/>
      <c r="N123" s="11"/>
      <c r="O123" s="10"/>
      <c r="P123" s="32"/>
      <c r="Q123" s="11"/>
      <c r="R123" s="10"/>
      <c r="S123" s="32"/>
      <c r="T123" s="11"/>
      <c r="U123" s="10"/>
      <c r="V123" s="32"/>
      <c r="W123" s="11"/>
      <c r="X123" s="10"/>
      <c r="Y123" s="32"/>
      <c r="Z123" s="11"/>
      <c r="AA123" s="10"/>
      <c r="AB123" s="32"/>
      <c r="AC123" s="11"/>
      <c r="AD123" s="10"/>
      <c r="AE123" s="32"/>
      <c r="AF123" s="11"/>
      <c r="AG123" s="10"/>
      <c r="AH123" s="32"/>
      <c r="AI123" s="11"/>
      <c r="AJ123" s="10"/>
      <c r="AK123" s="32"/>
      <c r="AL123" s="11"/>
      <c r="AM123" s="10"/>
      <c r="AN123" s="32"/>
      <c r="AO123" s="11"/>
      <c r="AP123" s="10"/>
      <c r="AQ123" s="32"/>
      <c r="AR123" s="11"/>
      <c r="AS123" s="10"/>
      <c r="AT123" s="32"/>
      <c r="AU123" s="11"/>
      <c r="AV123" s="10"/>
      <c r="AW123" s="32"/>
      <c r="AX123" s="11"/>
      <c r="AY123" s="10"/>
      <c r="AZ123" s="32"/>
      <c r="BA123" s="11"/>
      <c r="BC123" s="41"/>
    </row>
    <row r="124" spans="1:55">
      <c r="A124">
        <f t="shared" si="7"/>
        <v>82</v>
      </c>
      <c r="B124" s="6"/>
      <c r="C124" s="10"/>
      <c r="D124" s="32"/>
      <c r="E124" s="11"/>
      <c r="F124" s="10"/>
      <c r="G124" s="32"/>
      <c r="H124" s="11"/>
      <c r="I124" s="10"/>
      <c r="J124" s="32"/>
      <c r="K124" s="11"/>
      <c r="L124" s="10"/>
      <c r="M124" s="32"/>
      <c r="N124" s="11"/>
      <c r="O124" s="10"/>
      <c r="P124" s="32"/>
      <c r="Q124" s="11"/>
      <c r="R124" s="10"/>
      <c r="S124" s="32"/>
      <c r="T124" s="11"/>
      <c r="U124" s="10"/>
      <c r="V124" s="32"/>
      <c r="W124" s="11"/>
      <c r="X124" s="10"/>
      <c r="Y124" s="32"/>
      <c r="Z124" s="11"/>
      <c r="AA124" s="10"/>
      <c r="AB124" s="32"/>
      <c r="AC124" s="11"/>
      <c r="AD124" s="10"/>
      <c r="AE124" s="32"/>
      <c r="AF124" s="11"/>
      <c r="AG124" s="10"/>
      <c r="AH124" s="32"/>
      <c r="AI124" s="11"/>
      <c r="AJ124" s="10"/>
      <c r="AK124" s="32"/>
      <c r="AL124" s="11"/>
      <c r="AM124" s="10"/>
      <c r="AN124" s="32"/>
      <c r="AO124" s="11"/>
      <c r="AP124" s="10"/>
      <c r="AQ124" s="32"/>
      <c r="AR124" s="11"/>
      <c r="AS124" s="10"/>
      <c r="AT124" s="32"/>
      <c r="AU124" s="11"/>
      <c r="AV124" s="10"/>
      <c r="AW124" s="32"/>
      <c r="AX124" s="11"/>
      <c r="AY124" s="10"/>
      <c r="AZ124" s="32"/>
      <c r="BA124" s="11"/>
      <c r="BC124" s="41"/>
    </row>
    <row r="125" spans="1:55">
      <c r="A125">
        <f t="shared" si="7"/>
        <v>83</v>
      </c>
      <c r="B125" s="6"/>
      <c r="C125" s="10"/>
      <c r="D125" s="32"/>
      <c r="E125" s="11"/>
      <c r="F125" s="10"/>
      <c r="G125" s="32"/>
      <c r="H125" s="11"/>
      <c r="I125" s="10"/>
      <c r="J125" s="32"/>
      <c r="K125" s="11"/>
      <c r="L125" s="10"/>
      <c r="M125" s="32"/>
      <c r="N125" s="11"/>
      <c r="O125" s="10"/>
      <c r="P125" s="32"/>
      <c r="Q125" s="11"/>
      <c r="R125" s="10"/>
      <c r="S125" s="32"/>
      <c r="T125" s="11"/>
      <c r="U125" s="10"/>
      <c r="V125" s="32"/>
      <c r="W125" s="11"/>
      <c r="X125" s="10"/>
      <c r="Y125" s="32"/>
      <c r="Z125" s="11"/>
      <c r="AA125" s="10"/>
      <c r="AB125" s="32"/>
      <c r="AC125" s="11"/>
      <c r="AD125" s="10"/>
      <c r="AE125" s="32"/>
      <c r="AF125" s="11"/>
      <c r="AG125" s="10"/>
      <c r="AH125" s="32"/>
      <c r="AI125" s="11"/>
      <c r="AJ125" s="10"/>
      <c r="AK125" s="32"/>
      <c r="AL125" s="11"/>
      <c r="AM125" s="10"/>
      <c r="AN125" s="32"/>
      <c r="AO125" s="11"/>
      <c r="AP125" s="10"/>
      <c r="AQ125" s="32"/>
      <c r="AR125" s="11"/>
      <c r="AS125" s="10"/>
      <c r="AT125" s="32"/>
      <c r="AU125" s="11"/>
      <c r="AV125" s="10"/>
      <c r="AW125" s="32"/>
      <c r="AX125" s="11"/>
      <c r="AY125" s="10"/>
      <c r="AZ125" s="32"/>
      <c r="BA125" s="11"/>
      <c r="BC125" s="41"/>
    </row>
    <row r="126" spans="1:55">
      <c r="A126">
        <f t="shared" si="7"/>
        <v>84</v>
      </c>
      <c r="B126" s="6"/>
      <c r="C126" s="10"/>
      <c r="D126" s="32"/>
      <c r="E126" s="11"/>
      <c r="F126" s="10"/>
      <c r="G126" s="32"/>
      <c r="H126" s="11"/>
      <c r="I126" s="10"/>
      <c r="J126" s="32"/>
      <c r="K126" s="11"/>
      <c r="L126" s="10"/>
      <c r="M126" s="32"/>
      <c r="N126" s="11"/>
      <c r="O126" s="10"/>
      <c r="P126" s="32"/>
      <c r="Q126" s="11"/>
      <c r="R126" s="10"/>
      <c r="S126" s="32"/>
      <c r="T126" s="11"/>
      <c r="U126" s="10"/>
      <c r="V126" s="32"/>
      <c r="W126" s="11"/>
      <c r="X126" s="10"/>
      <c r="Y126" s="32"/>
      <c r="Z126" s="11"/>
      <c r="AA126" s="10"/>
      <c r="AB126" s="32"/>
      <c r="AC126" s="11"/>
      <c r="AD126" s="10"/>
      <c r="AE126" s="32"/>
      <c r="AF126" s="11"/>
      <c r="AG126" s="10"/>
      <c r="AH126" s="32"/>
      <c r="AI126" s="11"/>
      <c r="AJ126" s="10"/>
      <c r="AK126" s="32"/>
      <c r="AL126" s="11"/>
      <c r="AM126" s="10"/>
      <c r="AN126" s="32"/>
      <c r="AO126" s="11"/>
      <c r="AP126" s="10"/>
      <c r="AQ126" s="32"/>
      <c r="AR126" s="11"/>
      <c r="AS126" s="10"/>
      <c r="AT126" s="32"/>
      <c r="AU126" s="11"/>
      <c r="AV126" s="10"/>
      <c r="AW126" s="32"/>
      <c r="AX126" s="11"/>
      <c r="AY126" s="10"/>
      <c r="AZ126" s="32"/>
      <c r="BA126" s="11"/>
    </row>
    <row r="127" spans="1:55">
      <c r="A127">
        <f t="shared" si="7"/>
        <v>85</v>
      </c>
      <c r="B127" s="6"/>
      <c r="C127" s="10"/>
      <c r="D127" s="32"/>
      <c r="E127" s="11"/>
      <c r="F127" s="10"/>
      <c r="G127" s="32"/>
      <c r="H127" s="11"/>
      <c r="I127" s="10"/>
      <c r="J127" s="32"/>
      <c r="K127" s="11"/>
      <c r="L127" s="10"/>
      <c r="M127" s="32"/>
      <c r="N127" s="11"/>
      <c r="O127" s="10"/>
      <c r="P127" s="32"/>
      <c r="Q127" s="11"/>
      <c r="R127" s="10"/>
      <c r="S127" s="32"/>
      <c r="T127" s="11"/>
      <c r="U127" s="10"/>
      <c r="V127" s="32"/>
      <c r="W127" s="11"/>
      <c r="X127" s="10"/>
      <c r="Y127" s="32"/>
      <c r="Z127" s="11"/>
      <c r="AA127" s="10"/>
      <c r="AB127" s="32"/>
      <c r="AC127" s="11"/>
      <c r="AD127" s="10"/>
      <c r="AE127" s="32"/>
      <c r="AF127" s="11"/>
      <c r="AG127" s="10"/>
      <c r="AH127" s="32"/>
      <c r="AI127" s="11"/>
      <c r="AJ127" s="10"/>
      <c r="AK127" s="32"/>
      <c r="AL127" s="11"/>
      <c r="AM127" s="10"/>
      <c r="AN127" s="32"/>
      <c r="AO127" s="11"/>
      <c r="AP127" s="10"/>
      <c r="AQ127" s="32"/>
      <c r="AR127" s="11"/>
      <c r="AS127" s="10"/>
      <c r="AT127" s="32"/>
      <c r="AU127" s="11"/>
      <c r="AV127" s="10"/>
      <c r="AW127" s="32"/>
      <c r="AX127" s="11"/>
      <c r="AY127" s="10"/>
      <c r="AZ127" s="32"/>
      <c r="BA127" s="11"/>
    </row>
    <row r="128" spans="1:55">
      <c r="A128">
        <f t="shared" si="7"/>
        <v>86</v>
      </c>
      <c r="B128" s="6"/>
      <c r="C128" s="10"/>
      <c r="D128" s="32"/>
      <c r="E128" s="11"/>
      <c r="F128" s="10"/>
      <c r="G128" s="32"/>
      <c r="H128" s="11"/>
      <c r="I128" s="10"/>
      <c r="J128" s="32"/>
      <c r="K128" s="11"/>
      <c r="L128" s="10"/>
      <c r="M128" s="32"/>
      <c r="N128" s="11"/>
      <c r="O128" s="10"/>
      <c r="P128" s="32"/>
      <c r="Q128" s="11"/>
      <c r="R128" s="10"/>
      <c r="S128" s="32"/>
      <c r="T128" s="11"/>
      <c r="U128" s="10"/>
      <c r="V128" s="32"/>
      <c r="W128" s="11"/>
      <c r="X128" s="10"/>
      <c r="Y128" s="32"/>
      <c r="Z128" s="11"/>
      <c r="AA128" s="10"/>
      <c r="AB128" s="32"/>
      <c r="AC128" s="11"/>
      <c r="AD128" s="10"/>
      <c r="AE128" s="32"/>
      <c r="AF128" s="11"/>
      <c r="AG128" s="10"/>
      <c r="AH128" s="32"/>
      <c r="AI128" s="11"/>
      <c r="AJ128" s="10"/>
      <c r="AK128" s="32"/>
      <c r="AL128" s="11"/>
      <c r="AM128" s="10"/>
      <c r="AN128" s="32"/>
      <c r="AO128" s="11"/>
      <c r="AP128" s="10"/>
      <c r="AQ128" s="32"/>
      <c r="AR128" s="11"/>
      <c r="AS128" s="10"/>
      <c r="AT128" s="32"/>
      <c r="AU128" s="11"/>
      <c r="AV128" s="10"/>
      <c r="AW128" s="32"/>
      <c r="AX128" s="11"/>
      <c r="AY128" s="10"/>
      <c r="AZ128" s="32"/>
      <c r="BA128" s="11"/>
      <c r="BC128" s="41"/>
    </row>
    <row r="129" spans="1:55">
      <c r="A129">
        <f t="shared" si="7"/>
        <v>87</v>
      </c>
      <c r="B129" s="6"/>
      <c r="C129" s="10"/>
      <c r="D129" s="32"/>
      <c r="E129" s="11"/>
      <c r="F129" s="10"/>
      <c r="G129" s="32"/>
      <c r="H129" s="11"/>
      <c r="I129" s="10"/>
      <c r="J129" s="32"/>
      <c r="K129" s="11"/>
      <c r="L129" s="10"/>
      <c r="M129" s="32"/>
      <c r="N129" s="11"/>
      <c r="O129" s="10"/>
      <c r="P129" s="32"/>
      <c r="Q129" s="11"/>
      <c r="R129" s="10"/>
      <c r="S129" s="32"/>
      <c r="T129" s="11"/>
      <c r="U129" s="10"/>
      <c r="V129" s="32"/>
      <c r="W129" s="11"/>
      <c r="X129" s="10"/>
      <c r="Y129" s="32"/>
      <c r="Z129" s="11"/>
      <c r="AA129" s="10"/>
      <c r="AB129" s="32"/>
      <c r="AC129" s="11"/>
      <c r="AD129" s="10"/>
      <c r="AE129" s="32"/>
      <c r="AF129" s="11"/>
      <c r="AG129" s="10"/>
      <c r="AH129" s="32"/>
      <c r="AI129" s="11"/>
      <c r="AJ129" s="10"/>
      <c r="AK129" s="32"/>
      <c r="AL129" s="11"/>
      <c r="AM129" s="10"/>
      <c r="AN129" s="32"/>
      <c r="AO129" s="11"/>
      <c r="AP129" s="10"/>
      <c r="AQ129" s="32"/>
      <c r="AR129" s="11"/>
      <c r="AS129" s="10"/>
      <c r="AT129" s="32"/>
      <c r="AU129" s="11"/>
      <c r="AV129" s="10"/>
      <c r="AW129" s="32"/>
      <c r="AX129" s="11"/>
      <c r="AY129" s="10"/>
      <c r="AZ129" s="32"/>
      <c r="BA129" s="11"/>
      <c r="BC129" s="41"/>
    </row>
    <row r="130" spans="1:55">
      <c r="A130">
        <f t="shared" si="7"/>
        <v>88</v>
      </c>
      <c r="B130" s="6"/>
      <c r="C130" s="10"/>
      <c r="D130" s="32"/>
      <c r="E130" s="11"/>
      <c r="F130" s="10"/>
      <c r="G130" s="32"/>
      <c r="H130" s="11"/>
      <c r="I130" s="10"/>
      <c r="J130" s="32"/>
      <c r="K130" s="11"/>
      <c r="L130" s="10"/>
      <c r="M130" s="32"/>
      <c r="N130" s="11"/>
      <c r="O130" s="10"/>
      <c r="P130" s="32"/>
      <c r="Q130" s="11"/>
      <c r="R130" s="10"/>
      <c r="S130" s="32"/>
      <c r="T130" s="11"/>
      <c r="U130" s="10"/>
      <c r="V130" s="32"/>
      <c r="W130" s="11"/>
      <c r="X130" s="10"/>
      <c r="Y130" s="32"/>
      <c r="Z130" s="11"/>
      <c r="AA130" s="10"/>
      <c r="AB130" s="32"/>
      <c r="AC130" s="11"/>
      <c r="AD130" s="10"/>
      <c r="AE130" s="32"/>
      <c r="AF130" s="11"/>
      <c r="AG130" s="10"/>
      <c r="AH130" s="32"/>
      <c r="AI130" s="11"/>
      <c r="AJ130" s="10"/>
      <c r="AK130" s="32"/>
      <c r="AL130" s="11"/>
      <c r="AM130" s="10"/>
      <c r="AN130" s="32"/>
      <c r="AO130" s="11"/>
      <c r="AP130" s="10"/>
      <c r="AQ130" s="32"/>
      <c r="AR130" s="11"/>
      <c r="AS130" s="10"/>
      <c r="AT130" s="32"/>
      <c r="AU130" s="11"/>
      <c r="AV130" s="10"/>
      <c r="AW130" s="32"/>
      <c r="AX130" s="11"/>
      <c r="AY130" s="10"/>
      <c r="AZ130" s="32"/>
      <c r="BA130" s="11"/>
      <c r="BC130" s="41"/>
    </row>
    <row r="131" spans="1:55">
      <c r="A131">
        <f t="shared" si="7"/>
        <v>89</v>
      </c>
      <c r="B131" s="6"/>
      <c r="C131" s="10"/>
      <c r="D131" s="32"/>
      <c r="E131" s="11"/>
      <c r="F131" s="10"/>
      <c r="G131" s="32"/>
      <c r="H131" s="11"/>
      <c r="I131" s="10"/>
      <c r="J131" s="32"/>
      <c r="K131" s="11"/>
      <c r="L131" s="10"/>
      <c r="M131" s="32"/>
      <c r="N131" s="11"/>
      <c r="O131" s="10"/>
      <c r="P131" s="32"/>
      <c r="Q131" s="11"/>
      <c r="R131" s="10"/>
      <c r="S131" s="32"/>
      <c r="T131" s="11"/>
      <c r="U131" s="10"/>
      <c r="V131" s="32"/>
      <c r="W131" s="11"/>
      <c r="X131" s="10"/>
      <c r="Y131" s="32"/>
      <c r="Z131" s="11"/>
      <c r="AA131" s="10"/>
      <c r="AB131" s="32"/>
      <c r="AC131" s="11"/>
      <c r="AD131" s="10"/>
      <c r="AE131" s="32"/>
      <c r="AF131" s="11"/>
      <c r="AG131" s="10"/>
      <c r="AH131" s="32"/>
      <c r="AI131" s="11"/>
      <c r="AJ131" s="10"/>
      <c r="AK131" s="32"/>
      <c r="AL131" s="11"/>
      <c r="AM131" s="10"/>
      <c r="AN131" s="32"/>
      <c r="AO131" s="11"/>
      <c r="AP131" s="10"/>
      <c r="AQ131" s="32"/>
      <c r="AR131" s="11"/>
      <c r="AS131" s="10"/>
      <c r="AT131" s="32"/>
      <c r="AU131" s="11"/>
      <c r="AV131" s="10"/>
      <c r="AW131" s="32"/>
      <c r="AX131" s="11"/>
      <c r="AY131" s="10"/>
      <c r="AZ131" s="32"/>
      <c r="BA131" s="11"/>
      <c r="BC131" s="41"/>
    </row>
    <row r="132" spans="1:55">
      <c r="A132">
        <f t="shared" si="7"/>
        <v>90</v>
      </c>
      <c r="B132" s="6"/>
      <c r="C132" s="10"/>
      <c r="D132" s="32"/>
      <c r="E132" s="11"/>
      <c r="F132" s="10"/>
      <c r="G132" s="32"/>
      <c r="H132" s="11"/>
      <c r="I132" s="10"/>
      <c r="J132" s="32"/>
      <c r="K132" s="11"/>
      <c r="L132" s="10"/>
      <c r="M132" s="32"/>
      <c r="N132" s="11"/>
      <c r="O132" s="10"/>
      <c r="P132" s="32"/>
      <c r="Q132" s="11"/>
      <c r="R132" s="10"/>
      <c r="S132" s="32"/>
      <c r="T132" s="11"/>
      <c r="U132" s="10"/>
      <c r="V132" s="32"/>
      <c r="W132" s="11"/>
      <c r="X132" s="10"/>
      <c r="Y132" s="32"/>
      <c r="Z132" s="11"/>
      <c r="AA132" s="10"/>
      <c r="AB132" s="32"/>
      <c r="AC132" s="11"/>
      <c r="AD132" s="10"/>
      <c r="AE132" s="32"/>
      <c r="AF132" s="11"/>
      <c r="AG132" s="10"/>
      <c r="AH132" s="32"/>
      <c r="AI132" s="11"/>
      <c r="AJ132" s="10"/>
      <c r="AK132" s="32"/>
      <c r="AL132" s="11"/>
      <c r="AM132" s="10"/>
      <c r="AN132" s="32"/>
      <c r="AO132" s="11"/>
      <c r="AP132" s="10"/>
      <c r="AQ132" s="32"/>
      <c r="AR132" s="11"/>
      <c r="AS132" s="10"/>
      <c r="AT132" s="32"/>
      <c r="AU132" s="11"/>
      <c r="AV132" s="10"/>
      <c r="AW132" s="32"/>
      <c r="AX132" s="11"/>
      <c r="AY132" s="10"/>
      <c r="AZ132" s="32"/>
      <c r="BA132" s="11"/>
      <c r="BC132" s="41"/>
    </row>
    <row r="133" spans="1:55">
      <c r="A133">
        <f t="shared" si="7"/>
        <v>91</v>
      </c>
      <c r="B133" s="6"/>
      <c r="C133" s="10"/>
      <c r="D133" s="32"/>
      <c r="E133" s="11"/>
      <c r="F133" s="10"/>
      <c r="G133" s="32"/>
      <c r="H133" s="11"/>
      <c r="I133" s="10"/>
      <c r="J133" s="32"/>
      <c r="K133" s="11"/>
      <c r="L133" s="10"/>
      <c r="M133" s="32"/>
      <c r="N133" s="11"/>
      <c r="O133" s="10"/>
      <c r="P133" s="32"/>
      <c r="Q133" s="11"/>
      <c r="R133" s="10"/>
      <c r="S133" s="32"/>
      <c r="T133" s="11"/>
      <c r="U133" s="10"/>
      <c r="V133" s="32"/>
      <c r="W133" s="11"/>
      <c r="X133" s="10"/>
      <c r="Y133" s="32"/>
      <c r="Z133" s="11"/>
      <c r="AA133" s="10"/>
      <c r="AB133" s="32"/>
      <c r="AC133" s="11"/>
      <c r="AD133" s="10"/>
      <c r="AE133" s="32"/>
      <c r="AF133" s="11"/>
      <c r="AG133" s="10"/>
      <c r="AH133" s="32"/>
      <c r="AI133" s="11"/>
      <c r="AJ133" s="10"/>
      <c r="AK133" s="32"/>
      <c r="AL133" s="11"/>
      <c r="AM133" s="10"/>
      <c r="AN133" s="32"/>
      <c r="AO133" s="11"/>
      <c r="AP133" s="10"/>
      <c r="AQ133" s="32"/>
      <c r="AR133" s="11"/>
      <c r="AS133" s="10"/>
      <c r="AT133" s="32"/>
      <c r="AU133" s="11"/>
      <c r="AV133" s="10"/>
      <c r="AW133" s="32"/>
      <c r="AX133" s="11"/>
      <c r="AY133" s="10"/>
      <c r="AZ133" s="32"/>
      <c r="BA133" s="11"/>
      <c r="BC133" s="41"/>
    </row>
    <row r="134" spans="1:55">
      <c r="A134">
        <f t="shared" si="7"/>
        <v>92</v>
      </c>
      <c r="B134" s="6"/>
      <c r="C134" s="10"/>
      <c r="D134" s="32"/>
      <c r="E134" s="11"/>
      <c r="F134" s="10"/>
      <c r="G134" s="32"/>
      <c r="H134" s="11"/>
      <c r="I134" s="10"/>
      <c r="J134" s="32"/>
      <c r="K134" s="11"/>
      <c r="L134" s="10"/>
      <c r="M134" s="32"/>
      <c r="N134" s="11"/>
      <c r="O134" s="10"/>
      <c r="P134" s="32"/>
      <c r="Q134" s="11"/>
      <c r="R134" s="10"/>
      <c r="S134" s="32"/>
      <c r="T134" s="11"/>
      <c r="U134" s="10"/>
      <c r="V134" s="32"/>
      <c r="W134" s="11"/>
      <c r="X134" s="10"/>
      <c r="Y134" s="32"/>
      <c r="Z134" s="11"/>
      <c r="AA134" s="10"/>
      <c r="AB134" s="32"/>
      <c r="AC134" s="11"/>
      <c r="AD134" s="10"/>
      <c r="AE134" s="32"/>
      <c r="AF134" s="11"/>
      <c r="AG134" s="10"/>
      <c r="AH134" s="32"/>
      <c r="AI134" s="11"/>
      <c r="AJ134" s="10"/>
      <c r="AK134" s="32"/>
      <c r="AL134" s="11"/>
      <c r="AM134" s="10"/>
      <c r="AN134" s="32"/>
      <c r="AO134" s="11"/>
      <c r="AP134" s="10"/>
      <c r="AQ134" s="32"/>
      <c r="AR134" s="11"/>
      <c r="AS134" s="10"/>
      <c r="AT134" s="32"/>
      <c r="AU134" s="11"/>
      <c r="AV134" s="10"/>
      <c r="AW134" s="32"/>
      <c r="AX134" s="11"/>
      <c r="AY134" s="10"/>
      <c r="AZ134" s="32"/>
      <c r="BA134" s="11"/>
      <c r="BC134" s="41"/>
    </row>
    <row r="135" spans="1:55">
      <c r="A135">
        <f t="shared" si="7"/>
        <v>93</v>
      </c>
      <c r="B135" s="6"/>
      <c r="C135" s="10"/>
      <c r="D135" s="32"/>
      <c r="E135" s="11"/>
      <c r="F135" s="10"/>
      <c r="G135" s="32"/>
      <c r="H135" s="11"/>
      <c r="I135" s="10"/>
      <c r="J135" s="32"/>
      <c r="K135" s="11"/>
      <c r="L135" s="10"/>
      <c r="M135" s="32"/>
      <c r="N135" s="11"/>
      <c r="O135" s="10"/>
      <c r="P135" s="32"/>
      <c r="Q135" s="11"/>
      <c r="R135" s="10"/>
      <c r="S135" s="32"/>
      <c r="T135" s="11"/>
      <c r="U135" s="10"/>
      <c r="V135" s="32"/>
      <c r="W135" s="11"/>
      <c r="X135" s="10"/>
      <c r="Y135" s="32"/>
      <c r="Z135" s="11"/>
      <c r="AA135" s="10"/>
      <c r="AB135" s="32"/>
      <c r="AC135" s="11"/>
      <c r="AD135" s="10"/>
      <c r="AE135" s="32"/>
      <c r="AF135" s="11"/>
      <c r="AG135" s="10"/>
      <c r="AH135" s="32"/>
      <c r="AI135" s="11"/>
      <c r="AJ135" s="10"/>
      <c r="AK135" s="32"/>
      <c r="AL135" s="11"/>
      <c r="AM135" s="10"/>
      <c r="AN135" s="32"/>
      <c r="AO135" s="11"/>
      <c r="AP135" s="10"/>
      <c r="AQ135" s="32"/>
      <c r="AR135" s="11"/>
      <c r="AS135" s="10"/>
      <c r="AT135" s="32"/>
      <c r="AU135" s="11"/>
      <c r="AV135" s="10"/>
      <c r="AW135" s="32"/>
      <c r="AX135" s="11"/>
      <c r="AY135" s="10"/>
      <c r="AZ135" s="32"/>
      <c r="BA135" s="11"/>
      <c r="BC135" s="41"/>
    </row>
    <row r="136" spans="1:55">
      <c r="A136">
        <f t="shared" si="7"/>
        <v>94</v>
      </c>
      <c r="B136" s="6"/>
      <c r="C136" s="10"/>
      <c r="D136" s="32"/>
      <c r="E136" s="11"/>
      <c r="F136" s="10"/>
      <c r="G136" s="32"/>
      <c r="H136" s="11"/>
      <c r="I136" s="10"/>
      <c r="J136" s="32"/>
      <c r="K136" s="11"/>
      <c r="L136" s="10"/>
      <c r="M136" s="32"/>
      <c r="N136" s="11"/>
      <c r="O136" s="10"/>
      <c r="P136" s="32"/>
      <c r="Q136" s="11"/>
      <c r="R136" s="10"/>
      <c r="S136" s="32"/>
      <c r="T136" s="11"/>
      <c r="U136" s="10"/>
      <c r="V136" s="32"/>
      <c r="W136" s="11"/>
      <c r="X136" s="10"/>
      <c r="Y136" s="32"/>
      <c r="Z136" s="11"/>
      <c r="AA136" s="10"/>
      <c r="AB136" s="32"/>
      <c r="AC136" s="11"/>
      <c r="AD136" s="10"/>
      <c r="AE136" s="32"/>
      <c r="AF136" s="11"/>
      <c r="AG136" s="10"/>
      <c r="AH136" s="32"/>
      <c r="AI136" s="11"/>
      <c r="AJ136" s="10"/>
      <c r="AK136" s="32"/>
      <c r="AL136" s="11"/>
      <c r="AM136" s="10"/>
      <c r="AN136" s="32"/>
      <c r="AO136" s="11"/>
      <c r="AP136" s="10"/>
      <c r="AQ136" s="32"/>
      <c r="AR136" s="11"/>
      <c r="AS136" s="10"/>
      <c r="AT136" s="32"/>
      <c r="AU136" s="11"/>
      <c r="AV136" s="10"/>
      <c r="AW136" s="32"/>
      <c r="AX136" s="11"/>
      <c r="AY136" s="10"/>
      <c r="AZ136" s="32"/>
      <c r="BA136" s="11"/>
      <c r="BC136" s="41"/>
    </row>
    <row r="137" spans="1:55">
      <c r="A137">
        <f t="shared" si="7"/>
        <v>95</v>
      </c>
      <c r="B137" s="6"/>
      <c r="C137" s="10"/>
      <c r="D137" s="32"/>
      <c r="E137" s="11"/>
      <c r="F137" s="10"/>
      <c r="G137" s="32"/>
      <c r="H137" s="11"/>
      <c r="I137" s="10"/>
      <c r="J137" s="32"/>
      <c r="K137" s="11"/>
      <c r="L137" s="10"/>
      <c r="M137" s="32"/>
      <c r="N137" s="11"/>
      <c r="O137" s="10"/>
      <c r="P137" s="32"/>
      <c r="Q137" s="11"/>
      <c r="R137" s="10"/>
      <c r="S137" s="32"/>
      <c r="T137" s="11"/>
      <c r="U137" s="10"/>
      <c r="V137" s="32"/>
      <c r="W137" s="11"/>
      <c r="X137" s="10"/>
      <c r="Y137" s="32"/>
      <c r="Z137" s="11"/>
      <c r="AA137" s="10"/>
      <c r="AB137" s="32"/>
      <c r="AC137" s="11"/>
      <c r="AD137" s="10"/>
      <c r="AE137" s="32"/>
      <c r="AF137" s="11"/>
      <c r="AG137" s="10"/>
      <c r="AH137" s="32"/>
      <c r="AI137" s="11"/>
      <c r="AJ137" s="10"/>
      <c r="AK137" s="32"/>
      <c r="AL137" s="11"/>
      <c r="AM137" s="10"/>
      <c r="AN137" s="32"/>
      <c r="AO137" s="11"/>
      <c r="AP137" s="10"/>
      <c r="AQ137" s="32"/>
      <c r="AR137" s="11"/>
      <c r="AS137" s="10"/>
      <c r="AT137" s="32"/>
      <c r="AU137" s="11"/>
      <c r="AV137" s="10"/>
      <c r="AW137" s="32"/>
      <c r="AX137" s="11"/>
      <c r="AY137" s="10"/>
      <c r="AZ137" s="32"/>
      <c r="BA137" s="11"/>
      <c r="BC137" s="41"/>
    </row>
    <row r="138" spans="1:55">
      <c r="A138">
        <f t="shared" si="7"/>
        <v>96</v>
      </c>
      <c r="B138" s="6"/>
      <c r="C138" s="10"/>
      <c r="D138" s="32"/>
      <c r="E138" s="11"/>
      <c r="F138" s="10"/>
      <c r="G138" s="32"/>
      <c r="H138" s="11"/>
      <c r="I138" s="10"/>
      <c r="J138" s="32"/>
      <c r="K138" s="11"/>
      <c r="L138" s="10"/>
      <c r="M138" s="32"/>
      <c r="N138" s="11"/>
      <c r="O138" s="10"/>
      <c r="P138" s="32"/>
      <c r="Q138" s="11"/>
      <c r="R138" s="10"/>
      <c r="S138" s="32"/>
      <c r="T138" s="11"/>
      <c r="U138" s="10"/>
      <c r="V138" s="32"/>
      <c r="W138" s="11"/>
      <c r="X138" s="10"/>
      <c r="Y138" s="32"/>
      <c r="Z138" s="11"/>
      <c r="AA138" s="10"/>
      <c r="AB138" s="32"/>
      <c r="AC138" s="11"/>
      <c r="AD138" s="10"/>
      <c r="AE138" s="32"/>
      <c r="AF138" s="11"/>
      <c r="AG138" s="10"/>
      <c r="AH138" s="32"/>
      <c r="AI138" s="11"/>
      <c r="AJ138" s="10"/>
      <c r="AK138" s="32"/>
      <c r="AL138" s="11"/>
      <c r="AM138" s="10"/>
      <c r="AN138" s="32"/>
      <c r="AO138" s="11"/>
      <c r="AP138" s="10"/>
      <c r="AQ138" s="32"/>
      <c r="AR138" s="11"/>
      <c r="AS138" s="10"/>
      <c r="AT138" s="32"/>
      <c r="AU138" s="11"/>
      <c r="AV138" s="10"/>
      <c r="AW138" s="32"/>
      <c r="AX138" s="11"/>
      <c r="AY138" s="10"/>
      <c r="AZ138" s="32"/>
      <c r="BA138" s="11"/>
      <c r="BC138" s="41"/>
    </row>
    <row r="139" spans="1:55">
      <c r="A139">
        <f t="shared" si="7"/>
        <v>97</v>
      </c>
      <c r="B139" s="6"/>
      <c r="C139" s="10"/>
      <c r="D139" s="32"/>
      <c r="E139" s="11"/>
      <c r="F139" s="10"/>
      <c r="G139" s="32"/>
      <c r="H139" s="11"/>
      <c r="I139" s="10"/>
      <c r="J139" s="32"/>
      <c r="K139" s="11"/>
      <c r="L139" s="10"/>
      <c r="M139" s="32"/>
      <c r="N139" s="11"/>
      <c r="O139" s="10"/>
      <c r="P139" s="32"/>
      <c r="Q139" s="11"/>
      <c r="R139" s="10"/>
      <c r="S139" s="32"/>
      <c r="T139" s="11"/>
      <c r="U139" s="10"/>
      <c r="V139" s="32"/>
      <c r="W139" s="11"/>
      <c r="X139" s="10"/>
      <c r="Y139" s="32"/>
      <c r="Z139" s="11"/>
      <c r="AA139" s="10"/>
      <c r="AB139" s="32"/>
      <c r="AC139" s="11"/>
      <c r="AD139" s="10"/>
      <c r="AE139" s="32"/>
      <c r="AF139" s="11"/>
      <c r="AG139" s="10"/>
      <c r="AH139" s="32"/>
      <c r="AI139" s="11"/>
      <c r="AJ139" s="10"/>
      <c r="AK139" s="32"/>
      <c r="AL139" s="11"/>
      <c r="AM139" s="10"/>
      <c r="AN139" s="32"/>
      <c r="AO139" s="11"/>
      <c r="AP139" s="10"/>
      <c r="AQ139" s="32"/>
      <c r="AR139" s="11"/>
      <c r="AS139" s="10"/>
      <c r="AT139" s="32"/>
      <c r="AU139" s="11"/>
      <c r="AV139" s="10"/>
      <c r="AW139" s="32"/>
      <c r="AX139" s="11"/>
      <c r="AY139" s="10"/>
      <c r="AZ139" s="32"/>
      <c r="BA139" s="11"/>
      <c r="BC139" s="41"/>
    </row>
    <row r="140" spans="1:55">
      <c r="A140">
        <f t="shared" si="7"/>
        <v>98</v>
      </c>
      <c r="B140" s="6"/>
      <c r="C140" s="10"/>
      <c r="D140" s="32"/>
      <c r="E140" s="11"/>
      <c r="F140" s="10"/>
      <c r="G140" s="32"/>
      <c r="H140" s="11"/>
      <c r="I140" s="10"/>
      <c r="J140" s="32"/>
      <c r="K140" s="11"/>
      <c r="L140" s="10"/>
      <c r="M140" s="32"/>
      <c r="N140" s="11"/>
      <c r="O140" s="10"/>
      <c r="P140" s="32"/>
      <c r="Q140" s="11"/>
      <c r="R140" s="10"/>
      <c r="S140" s="32"/>
      <c r="T140" s="11"/>
      <c r="U140" s="10"/>
      <c r="V140" s="32"/>
      <c r="W140" s="11"/>
      <c r="X140" s="10"/>
      <c r="Y140" s="32"/>
      <c r="Z140" s="11"/>
      <c r="AA140" s="10"/>
      <c r="AB140" s="32"/>
      <c r="AC140" s="11"/>
      <c r="AD140" s="10"/>
      <c r="AE140" s="32"/>
      <c r="AF140" s="11"/>
      <c r="AG140" s="10"/>
      <c r="AH140" s="32"/>
      <c r="AI140" s="11"/>
      <c r="AJ140" s="10"/>
      <c r="AK140" s="32"/>
      <c r="AL140" s="11"/>
      <c r="AM140" s="10"/>
      <c r="AN140" s="32"/>
      <c r="AO140" s="11"/>
      <c r="AP140" s="10"/>
      <c r="AQ140" s="32"/>
      <c r="AR140" s="11"/>
      <c r="AS140" s="10"/>
      <c r="AT140" s="32"/>
      <c r="AU140" s="11"/>
      <c r="AV140" s="10"/>
      <c r="AW140" s="32"/>
      <c r="AX140" s="11"/>
      <c r="AY140" s="10"/>
      <c r="AZ140" s="32"/>
      <c r="BA140" s="11"/>
      <c r="BC140" s="41"/>
    </row>
    <row r="141" spans="1:55">
      <c r="A141">
        <f t="shared" si="7"/>
        <v>99</v>
      </c>
      <c r="B141" s="6"/>
      <c r="C141" s="12"/>
      <c r="D141" s="36"/>
      <c r="E141" s="13"/>
      <c r="F141" s="12"/>
      <c r="G141" s="36"/>
      <c r="H141" s="13"/>
      <c r="I141" s="12"/>
      <c r="J141" s="36"/>
      <c r="K141" s="13"/>
      <c r="L141" s="12"/>
      <c r="M141" s="36"/>
      <c r="N141" s="13"/>
      <c r="O141" s="12"/>
      <c r="P141" s="36"/>
      <c r="Q141" s="13"/>
      <c r="R141" s="12"/>
      <c r="S141" s="36"/>
      <c r="T141" s="13"/>
      <c r="U141" s="12"/>
      <c r="V141" s="36"/>
      <c r="W141" s="13"/>
      <c r="X141" s="12"/>
      <c r="Y141" s="36"/>
      <c r="Z141" s="13"/>
      <c r="AA141" s="12"/>
      <c r="AB141" s="36"/>
      <c r="AC141" s="13"/>
      <c r="AD141" s="12"/>
      <c r="AE141" s="36"/>
      <c r="AF141" s="13"/>
      <c r="AG141" s="12"/>
      <c r="AH141" s="36"/>
      <c r="AI141" s="13"/>
      <c r="AJ141" s="12"/>
      <c r="AK141" s="36"/>
      <c r="AL141" s="13"/>
      <c r="AM141" s="12"/>
      <c r="AN141" s="36"/>
      <c r="AO141" s="13"/>
      <c r="AP141" s="12"/>
      <c r="AQ141" s="36"/>
      <c r="AR141" s="13"/>
      <c r="AS141" s="12"/>
      <c r="AT141" s="36"/>
      <c r="AU141" s="13"/>
      <c r="AV141" s="12"/>
      <c r="AW141" s="36"/>
      <c r="AX141" s="13"/>
      <c r="AY141" s="12"/>
      <c r="AZ141" s="36"/>
      <c r="BA141" s="13"/>
      <c r="BC141" s="41"/>
    </row>
    <row r="142" spans="1:55">
      <c r="A142">
        <f t="shared" si="7"/>
        <v>100</v>
      </c>
      <c r="B142" s="6"/>
      <c r="C142" s="10"/>
      <c r="D142" s="32"/>
      <c r="E142" s="11"/>
      <c r="F142" s="10"/>
      <c r="G142" s="32"/>
      <c r="H142" s="11"/>
      <c r="I142" s="10"/>
      <c r="J142" s="32"/>
      <c r="K142" s="11"/>
      <c r="L142" s="10"/>
      <c r="M142" s="32"/>
      <c r="N142" s="11"/>
      <c r="O142" s="10"/>
      <c r="P142" s="32"/>
      <c r="Q142" s="11"/>
      <c r="R142" s="10"/>
      <c r="S142" s="32"/>
      <c r="T142" s="11"/>
      <c r="U142" s="10"/>
      <c r="V142" s="32"/>
      <c r="W142" s="11"/>
      <c r="X142" s="10"/>
      <c r="Y142" s="32"/>
      <c r="Z142" s="11"/>
      <c r="AA142" s="10"/>
      <c r="AB142" s="32"/>
      <c r="AC142" s="11"/>
      <c r="AD142" s="10"/>
      <c r="AE142" s="32"/>
      <c r="AF142" s="11"/>
      <c r="AG142" s="10"/>
      <c r="AH142" s="32"/>
      <c r="AI142" s="11"/>
      <c r="AJ142" s="10"/>
      <c r="AK142" s="32"/>
      <c r="AL142" s="11"/>
      <c r="AM142" s="10"/>
      <c r="AN142" s="32"/>
      <c r="AO142" s="11"/>
      <c r="AP142" s="10"/>
      <c r="AQ142" s="32"/>
      <c r="AR142" s="11"/>
      <c r="AS142" s="10"/>
      <c r="AT142" s="32"/>
      <c r="AU142" s="11"/>
      <c r="AV142" s="10"/>
      <c r="AW142" s="32"/>
      <c r="AX142" s="11"/>
      <c r="AY142" s="10"/>
      <c r="AZ142" s="32"/>
      <c r="BA142" s="11"/>
      <c r="BC142" s="41"/>
    </row>
    <row r="143" spans="1:55">
      <c r="A143">
        <f t="shared" si="7"/>
        <v>101</v>
      </c>
      <c r="B143" s="6"/>
      <c r="C143" s="10"/>
      <c r="D143" s="32"/>
      <c r="E143" s="11"/>
      <c r="F143" s="10"/>
      <c r="G143" s="32"/>
      <c r="H143" s="11"/>
      <c r="I143" s="10"/>
      <c r="J143" s="32"/>
      <c r="K143" s="11"/>
      <c r="L143" s="10"/>
      <c r="M143" s="32"/>
      <c r="N143" s="11"/>
      <c r="O143" s="10"/>
      <c r="P143" s="32"/>
      <c r="Q143" s="11"/>
      <c r="R143" s="10"/>
      <c r="S143" s="32"/>
      <c r="T143" s="11"/>
      <c r="U143" s="10"/>
      <c r="V143" s="32"/>
      <c r="W143" s="11"/>
      <c r="X143" s="10"/>
      <c r="Y143" s="32"/>
      <c r="Z143" s="11"/>
      <c r="AA143" s="10"/>
      <c r="AB143" s="32"/>
      <c r="AC143" s="11"/>
      <c r="AD143" s="10"/>
      <c r="AE143" s="32"/>
      <c r="AF143" s="11"/>
      <c r="AG143" s="10"/>
      <c r="AH143" s="32"/>
      <c r="AI143" s="11"/>
      <c r="AJ143" s="10"/>
      <c r="AK143" s="32"/>
      <c r="AL143" s="11"/>
      <c r="AM143" s="10"/>
      <c r="AN143" s="32"/>
      <c r="AO143" s="11"/>
      <c r="AP143" s="10"/>
      <c r="AQ143" s="32"/>
      <c r="AR143" s="11"/>
      <c r="AS143" s="10"/>
      <c r="AT143" s="32"/>
      <c r="AU143" s="11"/>
      <c r="AV143" s="10"/>
      <c r="AW143" s="32"/>
      <c r="AX143" s="11"/>
      <c r="AY143" s="10"/>
      <c r="AZ143" s="32"/>
      <c r="BA143" s="11"/>
      <c r="BC143" s="41"/>
    </row>
    <row r="144" spans="1:55">
      <c r="A144">
        <f t="shared" si="7"/>
        <v>102</v>
      </c>
      <c r="B144" s="6"/>
      <c r="C144" s="10"/>
      <c r="D144" s="32"/>
      <c r="E144" s="11"/>
      <c r="F144" s="10"/>
      <c r="G144" s="32"/>
      <c r="H144" s="11"/>
      <c r="I144" s="10"/>
      <c r="J144" s="32"/>
      <c r="K144" s="11"/>
      <c r="L144" s="10"/>
      <c r="M144" s="32"/>
      <c r="N144" s="11"/>
      <c r="O144" s="10"/>
      <c r="P144" s="32"/>
      <c r="Q144" s="11"/>
      <c r="R144" s="10"/>
      <c r="S144" s="32"/>
      <c r="T144" s="11"/>
      <c r="U144" s="10"/>
      <c r="V144" s="32"/>
      <c r="W144" s="11"/>
      <c r="X144" s="10"/>
      <c r="Y144" s="32"/>
      <c r="Z144" s="11"/>
      <c r="AA144" s="10"/>
      <c r="AB144" s="32"/>
      <c r="AC144" s="11"/>
      <c r="AD144" s="10"/>
      <c r="AE144" s="32"/>
      <c r="AF144" s="11"/>
      <c r="AG144" s="10"/>
      <c r="AH144" s="32"/>
      <c r="AI144" s="11"/>
      <c r="AJ144" s="10"/>
      <c r="AK144" s="32"/>
      <c r="AL144" s="11"/>
      <c r="AM144" s="10"/>
      <c r="AN144" s="32"/>
      <c r="AO144" s="11"/>
      <c r="AP144" s="10"/>
      <c r="AQ144" s="32"/>
      <c r="AR144" s="11"/>
      <c r="AS144" s="10"/>
      <c r="AT144" s="32"/>
      <c r="AU144" s="11"/>
      <c r="AV144" s="10"/>
      <c r="AW144" s="32"/>
      <c r="AX144" s="11"/>
      <c r="AY144" s="10"/>
      <c r="AZ144" s="32"/>
      <c r="BA144" s="11"/>
      <c r="BC144" s="41"/>
    </row>
    <row r="145" spans="1:55">
      <c r="A145">
        <f t="shared" si="7"/>
        <v>103</v>
      </c>
      <c r="B145" s="6"/>
      <c r="C145" s="10"/>
      <c r="D145" s="32"/>
      <c r="E145" s="11"/>
      <c r="F145" s="10"/>
      <c r="G145" s="32"/>
      <c r="H145" s="11"/>
      <c r="I145" s="10"/>
      <c r="J145" s="32"/>
      <c r="K145" s="11"/>
      <c r="L145" s="10"/>
      <c r="M145" s="32"/>
      <c r="N145" s="11"/>
      <c r="O145" s="10"/>
      <c r="P145" s="32"/>
      <c r="Q145" s="11"/>
      <c r="R145" s="10"/>
      <c r="S145" s="32"/>
      <c r="T145" s="11"/>
      <c r="U145" s="10"/>
      <c r="V145" s="32"/>
      <c r="W145" s="11"/>
      <c r="X145" s="10"/>
      <c r="Y145" s="32"/>
      <c r="Z145" s="11"/>
      <c r="AA145" s="10"/>
      <c r="AB145" s="32"/>
      <c r="AC145" s="11"/>
      <c r="AD145" s="10"/>
      <c r="AE145" s="32"/>
      <c r="AF145" s="11"/>
      <c r="AG145" s="10"/>
      <c r="AH145" s="32"/>
      <c r="AI145" s="11"/>
      <c r="AJ145" s="10"/>
      <c r="AK145" s="32"/>
      <c r="AL145" s="11"/>
      <c r="AM145" s="10"/>
      <c r="AN145" s="32"/>
      <c r="AO145" s="11"/>
      <c r="AP145" s="10"/>
      <c r="AQ145" s="32"/>
      <c r="AR145" s="11"/>
      <c r="AS145" s="10"/>
      <c r="AT145" s="32"/>
      <c r="AU145" s="11"/>
      <c r="AV145" s="10"/>
      <c r="AW145" s="32"/>
      <c r="AX145" s="11"/>
      <c r="AY145" s="10"/>
      <c r="AZ145" s="32"/>
      <c r="BA145" s="11"/>
      <c r="BC145" s="41"/>
    </row>
    <row r="146" spans="1:55">
      <c r="A146">
        <f t="shared" si="7"/>
        <v>104</v>
      </c>
      <c r="B146" s="6"/>
      <c r="C146" s="10"/>
      <c r="D146" s="32"/>
      <c r="E146" s="11"/>
      <c r="F146" s="10"/>
      <c r="G146" s="32"/>
      <c r="H146" s="11"/>
      <c r="I146" s="10"/>
      <c r="J146" s="32"/>
      <c r="K146" s="11"/>
      <c r="L146" s="10"/>
      <c r="M146" s="32"/>
      <c r="N146" s="11"/>
      <c r="O146" s="10"/>
      <c r="P146" s="32"/>
      <c r="Q146" s="11"/>
      <c r="R146" s="10"/>
      <c r="S146" s="32"/>
      <c r="T146" s="11"/>
      <c r="U146" s="10"/>
      <c r="V146" s="32"/>
      <c r="W146" s="11"/>
      <c r="X146" s="10"/>
      <c r="Y146" s="32"/>
      <c r="Z146" s="11"/>
      <c r="AA146" s="10"/>
      <c r="AB146" s="32"/>
      <c r="AC146" s="11"/>
      <c r="AD146" s="10"/>
      <c r="AE146" s="32"/>
      <c r="AF146" s="11"/>
      <c r="AG146" s="10"/>
      <c r="AH146" s="32"/>
      <c r="AI146" s="11"/>
      <c r="AJ146" s="10"/>
      <c r="AK146" s="32"/>
      <c r="AL146" s="11"/>
      <c r="AM146" s="10"/>
      <c r="AN146" s="32"/>
      <c r="AO146" s="11"/>
      <c r="AP146" s="10"/>
      <c r="AQ146" s="32"/>
      <c r="AR146" s="11"/>
      <c r="AS146" s="10"/>
      <c r="AT146" s="32"/>
      <c r="AU146" s="11"/>
      <c r="AV146" s="10"/>
      <c r="AW146" s="32"/>
      <c r="AX146" s="11"/>
      <c r="AY146" s="10"/>
      <c r="AZ146" s="32"/>
      <c r="BA146" s="11"/>
      <c r="BC146" s="41"/>
    </row>
    <row r="147" spans="1:55">
      <c r="A147">
        <f t="shared" si="7"/>
        <v>105</v>
      </c>
      <c r="B147" s="6"/>
      <c r="C147" s="10"/>
      <c r="D147" s="32"/>
      <c r="E147" s="11"/>
      <c r="F147" s="10"/>
      <c r="G147" s="32"/>
      <c r="H147" s="11"/>
      <c r="I147" s="10"/>
      <c r="J147" s="32"/>
      <c r="K147" s="11"/>
      <c r="L147" s="10"/>
      <c r="M147" s="32"/>
      <c r="N147" s="11"/>
      <c r="O147" s="10"/>
      <c r="P147" s="32"/>
      <c r="Q147" s="11"/>
      <c r="R147" s="10"/>
      <c r="S147" s="32"/>
      <c r="T147" s="11"/>
      <c r="U147" s="10"/>
      <c r="V147" s="32"/>
      <c r="W147" s="11"/>
      <c r="X147" s="10"/>
      <c r="Y147" s="32"/>
      <c r="Z147" s="11"/>
      <c r="AA147" s="10"/>
      <c r="AB147" s="32"/>
      <c r="AC147" s="11"/>
      <c r="AD147" s="10"/>
      <c r="AE147" s="32"/>
      <c r="AF147" s="11"/>
      <c r="AG147" s="10"/>
      <c r="AH147" s="32"/>
      <c r="AI147" s="11"/>
      <c r="AJ147" s="10"/>
      <c r="AK147" s="32"/>
      <c r="AL147" s="11"/>
      <c r="AM147" s="10"/>
      <c r="AN147" s="32"/>
      <c r="AO147" s="11"/>
      <c r="AP147" s="10"/>
      <c r="AQ147" s="32"/>
      <c r="AR147" s="11"/>
      <c r="AS147" s="10"/>
      <c r="AT147" s="32"/>
      <c r="AU147" s="11"/>
      <c r="AV147" s="10"/>
      <c r="AW147" s="32"/>
      <c r="AX147" s="11"/>
      <c r="AY147" s="10"/>
      <c r="AZ147" s="32"/>
      <c r="BA147" s="11"/>
      <c r="BC147" s="41"/>
    </row>
    <row r="148" spans="1:55">
      <c r="A148">
        <f t="shared" si="7"/>
        <v>106</v>
      </c>
      <c r="B148" s="6"/>
      <c r="C148" s="10"/>
      <c r="D148" s="32"/>
      <c r="E148" s="11"/>
      <c r="F148" s="10"/>
      <c r="G148" s="32"/>
      <c r="H148" s="11"/>
      <c r="I148" s="10"/>
      <c r="J148" s="32"/>
      <c r="K148" s="11"/>
      <c r="L148" s="10"/>
      <c r="M148" s="32"/>
      <c r="N148" s="11"/>
      <c r="O148" s="10"/>
      <c r="P148" s="32"/>
      <c r="Q148" s="11"/>
      <c r="R148" s="10"/>
      <c r="S148" s="32"/>
      <c r="T148" s="11"/>
      <c r="U148" s="10"/>
      <c r="V148" s="32"/>
      <c r="W148" s="11"/>
      <c r="X148" s="10"/>
      <c r="Y148" s="32"/>
      <c r="Z148" s="11"/>
      <c r="AA148" s="10"/>
      <c r="AB148" s="32"/>
      <c r="AC148" s="11"/>
      <c r="AD148" s="10"/>
      <c r="AE148" s="32"/>
      <c r="AF148" s="11"/>
      <c r="AG148" s="10"/>
      <c r="AH148" s="32"/>
      <c r="AI148" s="11"/>
      <c r="AJ148" s="10"/>
      <c r="AK148" s="32"/>
      <c r="AL148" s="11"/>
      <c r="AM148" s="10"/>
      <c r="AN148" s="32"/>
      <c r="AO148" s="11"/>
      <c r="AP148" s="10"/>
      <c r="AQ148" s="32"/>
      <c r="AR148" s="11"/>
      <c r="AS148" s="10"/>
      <c r="AT148" s="32"/>
      <c r="AU148" s="11"/>
      <c r="AV148" s="10"/>
      <c r="AW148" s="32"/>
      <c r="AX148" s="11"/>
      <c r="AY148" s="10"/>
      <c r="AZ148" s="32"/>
      <c r="BA148" s="11"/>
      <c r="BC148" s="41"/>
    </row>
    <row r="149" spans="1:55">
      <c r="A149">
        <f t="shared" si="7"/>
        <v>107</v>
      </c>
      <c r="B149" s="6"/>
      <c r="C149" s="10"/>
      <c r="D149" s="32"/>
      <c r="E149" s="11"/>
      <c r="F149" s="10"/>
      <c r="G149" s="32"/>
      <c r="H149" s="11"/>
      <c r="I149" s="10"/>
      <c r="J149" s="32"/>
      <c r="K149" s="11"/>
      <c r="L149" s="10"/>
      <c r="M149" s="32"/>
      <c r="N149" s="11"/>
      <c r="O149" s="10"/>
      <c r="P149" s="32"/>
      <c r="Q149" s="11"/>
      <c r="R149" s="10"/>
      <c r="S149" s="32"/>
      <c r="T149" s="11"/>
      <c r="U149" s="10"/>
      <c r="V149" s="32"/>
      <c r="W149" s="11"/>
      <c r="X149" s="10"/>
      <c r="Y149" s="32"/>
      <c r="Z149" s="11"/>
      <c r="AA149" s="10"/>
      <c r="AB149" s="32"/>
      <c r="AC149" s="11"/>
      <c r="AD149" s="10"/>
      <c r="AE149" s="32"/>
      <c r="AF149" s="11"/>
      <c r="AG149" s="10"/>
      <c r="AH149" s="32"/>
      <c r="AI149" s="11"/>
      <c r="AJ149" s="10"/>
      <c r="AK149" s="32"/>
      <c r="AL149" s="11"/>
      <c r="AM149" s="10"/>
      <c r="AN149" s="32"/>
      <c r="AO149" s="11"/>
      <c r="AP149" s="10"/>
      <c r="AQ149" s="32"/>
      <c r="AR149" s="11"/>
      <c r="AS149" s="10"/>
      <c r="AT149" s="32"/>
      <c r="AU149" s="11"/>
      <c r="AV149" s="10"/>
      <c r="AW149" s="32"/>
      <c r="AX149" s="11"/>
      <c r="AY149" s="10"/>
      <c r="AZ149" s="32"/>
      <c r="BA149" s="11"/>
      <c r="BC149" s="41"/>
    </row>
    <row r="150" spans="1:55">
      <c r="A150">
        <f t="shared" si="7"/>
        <v>108</v>
      </c>
      <c r="B150" s="6"/>
      <c r="C150" s="10"/>
      <c r="D150" s="32"/>
      <c r="E150" s="11"/>
      <c r="F150" s="10"/>
      <c r="G150" s="32"/>
      <c r="H150" s="11"/>
      <c r="I150" s="10"/>
      <c r="J150" s="32"/>
      <c r="K150" s="11"/>
      <c r="L150" s="10"/>
      <c r="M150" s="32"/>
      <c r="N150" s="11"/>
      <c r="O150" s="10"/>
      <c r="P150" s="32"/>
      <c r="Q150" s="11"/>
      <c r="R150" s="10"/>
      <c r="S150" s="32"/>
      <c r="T150" s="11"/>
      <c r="U150" s="10"/>
      <c r="V150" s="32"/>
      <c r="W150" s="11"/>
      <c r="X150" s="10"/>
      <c r="Y150" s="32"/>
      <c r="Z150" s="11"/>
      <c r="AA150" s="10"/>
      <c r="AB150" s="32"/>
      <c r="AC150" s="11"/>
      <c r="AD150" s="10"/>
      <c r="AE150" s="32"/>
      <c r="AF150" s="11"/>
      <c r="AG150" s="10"/>
      <c r="AH150" s="32"/>
      <c r="AI150" s="11"/>
      <c r="AJ150" s="10"/>
      <c r="AK150" s="32"/>
      <c r="AL150" s="11"/>
      <c r="AM150" s="10"/>
      <c r="AN150" s="32"/>
      <c r="AO150" s="11"/>
      <c r="AP150" s="10"/>
      <c r="AQ150" s="32"/>
      <c r="AR150" s="11"/>
      <c r="AS150" s="10"/>
      <c r="AT150" s="32"/>
      <c r="AU150" s="11"/>
      <c r="AV150" s="10"/>
      <c r="AW150" s="32"/>
      <c r="AX150" s="11"/>
      <c r="AY150" s="10"/>
      <c r="AZ150" s="32"/>
      <c r="BA150" s="11"/>
      <c r="BC150" s="41"/>
    </row>
    <row r="151" spans="1:55">
      <c r="A151">
        <f t="shared" si="7"/>
        <v>109</v>
      </c>
      <c r="B151" s="6"/>
      <c r="C151" s="10"/>
      <c r="D151" s="32"/>
      <c r="E151" s="11"/>
      <c r="F151" s="10"/>
      <c r="G151" s="32"/>
      <c r="H151" s="11"/>
      <c r="I151" s="10"/>
      <c r="J151" s="32"/>
      <c r="K151" s="11"/>
      <c r="L151" s="10"/>
      <c r="M151" s="32"/>
      <c r="N151" s="11"/>
      <c r="O151" s="10"/>
      <c r="P151" s="32"/>
      <c r="Q151" s="11"/>
      <c r="R151" s="10"/>
      <c r="S151" s="32"/>
      <c r="T151" s="11"/>
      <c r="U151" s="10"/>
      <c r="V151" s="32"/>
      <c r="W151" s="11"/>
      <c r="X151" s="10"/>
      <c r="Y151" s="32"/>
      <c r="Z151" s="11"/>
      <c r="AA151" s="10"/>
      <c r="AB151" s="32"/>
      <c r="AC151" s="11"/>
      <c r="AD151" s="10"/>
      <c r="AE151" s="32"/>
      <c r="AF151" s="11"/>
      <c r="AG151" s="10"/>
      <c r="AH151" s="32"/>
      <c r="AI151" s="11"/>
      <c r="AJ151" s="10"/>
      <c r="AK151" s="32"/>
      <c r="AL151" s="11"/>
      <c r="AM151" s="10"/>
      <c r="AN151" s="32"/>
      <c r="AO151" s="11"/>
      <c r="AP151" s="10"/>
      <c r="AQ151" s="32"/>
      <c r="AR151" s="11"/>
      <c r="AS151" s="10"/>
      <c r="AT151" s="32"/>
      <c r="AU151" s="11"/>
      <c r="AV151" s="10"/>
      <c r="AW151" s="32"/>
      <c r="AX151" s="11"/>
      <c r="AY151" s="10"/>
      <c r="AZ151" s="32"/>
      <c r="BA151" s="11"/>
    </row>
    <row r="152" spans="1:55">
      <c r="A152">
        <f t="shared" si="7"/>
        <v>110</v>
      </c>
      <c r="B152" s="6"/>
      <c r="C152" s="10"/>
      <c r="D152" s="32"/>
      <c r="E152" s="11"/>
      <c r="F152" s="10"/>
      <c r="G152" s="32"/>
      <c r="H152" s="11"/>
      <c r="I152" s="10"/>
      <c r="J152" s="32"/>
      <c r="K152" s="11"/>
      <c r="L152" s="10"/>
      <c r="M152" s="32"/>
      <c r="N152" s="11"/>
      <c r="O152" s="10"/>
      <c r="P152" s="32"/>
      <c r="Q152" s="11"/>
      <c r="R152" s="10"/>
      <c r="S152" s="32"/>
      <c r="T152" s="11"/>
      <c r="U152" s="10"/>
      <c r="V152" s="32"/>
      <c r="W152" s="11"/>
      <c r="X152" s="10"/>
      <c r="Y152" s="32"/>
      <c r="Z152" s="11"/>
      <c r="AA152" s="10"/>
      <c r="AB152" s="32"/>
      <c r="AC152" s="11"/>
      <c r="AD152" s="10"/>
      <c r="AE152" s="32"/>
      <c r="AF152" s="11"/>
      <c r="AG152" s="10"/>
      <c r="AH152" s="32"/>
      <c r="AI152" s="11"/>
      <c r="AJ152" s="10"/>
      <c r="AK152" s="32"/>
      <c r="AL152" s="11"/>
      <c r="AM152" s="10"/>
      <c r="AN152" s="32"/>
      <c r="AO152" s="11"/>
      <c r="AP152" s="10"/>
      <c r="AQ152" s="32"/>
      <c r="AR152" s="11"/>
      <c r="AS152" s="10"/>
      <c r="AT152" s="32"/>
      <c r="AU152" s="11"/>
      <c r="AV152" s="10"/>
      <c r="AW152" s="32"/>
      <c r="AX152" s="11"/>
      <c r="AY152" s="10"/>
      <c r="AZ152" s="32"/>
      <c r="BA152" s="11"/>
    </row>
    <row r="153" spans="1:55">
      <c r="A153">
        <f t="shared" si="7"/>
        <v>111</v>
      </c>
      <c r="B153" s="6"/>
      <c r="C153" s="10"/>
      <c r="D153" s="32"/>
      <c r="E153" s="11"/>
      <c r="F153" s="10"/>
      <c r="G153" s="32"/>
      <c r="H153" s="11"/>
      <c r="I153" s="10"/>
      <c r="J153" s="32"/>
      <c r="K153" s="11"/>
      <c r="L153" s="10"/>
      <c r="M153" s="32"/>
      <c r="N153" s="11"/>
      <c r="O153" s="10"/>
      <c r="P153" s="32"/>
      <c r="Q153" s="11"/>
      <c r="R153" s="10"/>
      <c r="S153" s="32"/>
      <c r="T153" s="11"/>
      <c r="U153" s="10"/>
      <c r="V153" s="32"/>
      <c r="W153" s="11"/>
      <c r="X153" s="10"/>
      <c r="Y153" s="32"/>
      <c r="Z153" s="11"/>
      <c r="AA153" s="10"/>
      <c r="AB153" s="32"/>
      <c r="AC153" s="11"/>
      <c r="AD153" s="10"/>
      <c r="AE153" s="32"/>
      <c r="AF153" s="11"/>
      <c r="AG153" s="10"/>
      <c r="AH153" s="32"/>
      <c r="AI153" s="11"/>
      <c r="AJ153" s="10"/>
      <c r="AK153" s="32"/>
      <c r="AL153" s="11"/>
      <c r="AM153" s="10"/>
      <c r="AN153" s="32"/>
      <c r="AO153" s="11"/>
      <c r="AP153" s="10"/>
      <c r="AQ153" s="32"/>
      <c r="AR153" s="11"/>
      <c r="AS153" s="10"/>
      <c r="AT153" s="32"/>
      <c r="AU153" s="11"/>
      <c r="AV153" s="10"/>
      <c r="AW153" s="32"/>
      <c r="AX153" s="11"/>
      <c r="AY153" s="10"/>
      <c r="AZ153" s="32"/>
      <c r="BA153" s="11"/>
    </row>
    <row r="154" spans="1:55">
      <c r="A154">
        <f t="shared" si="7"/>
        <v>112</v>
      </c>
      <c r="B154" s="6"/>
      <c r="C154" s="10"/>
      <c r="D154" s="32"/>
      <c r="E154" s="11"/>
      <c r="F154" s="10"/>
      <c r="G154" s="32"/>
      <c r="H154" s="11"/>
      <c r="I154" s="10"/>
      <c r="J154" s="32"/>
      <c r="K154" s="11"/>
      <c r="L154" s="10"/>
      <c r="M154" s="32"/>
      <c r="N154" s="11"/>
      <c r="O154" s="10"/>
      <c r="P154" s="32"/>
      <c r="Q154" s="11"/>
      <c r="R154" s="10"/>
      <c r="S154" s="32"/>
      <c r="T154" s="11"/>
      <c r="U154" s="10"/>
      <c r="V154" s="32"/>
      <c r="W154" s="11"/>
      <c r="X154" s="10"/>
      <c r="Y154" s="32"/>
      <c r="Z154" s="11"/>
      <c r="AA154" s="10"/>
      <c r="AB154" s="32"/>
      <c r="AC154" s="11"/>
      <c r="AD154" s="10"/>
      <c r="AE154" s="32"/>
      <c r="AF154" s="11"/>
      <c r="AG154" s="10"/>
      <c r="AH154" s="32"/>
      <c r="AI154" s="11"/>
      <c r="AJ154" s="10"/>
      <c r="AK154" s="32"/>
      <c r="AL154" s="11"/>
      <c r="AM154" s="10"/>
      <c r="AN154" s="32"/>
      <c r="AO154" s="11"/>
      <c r="AP154" s="10"/>
      <c r="AQ154" s="32"/>
      <c r="AR154" s="11"/>
      <c r="AS154" s="10"/>
      <c r="AT154" s="32"/>
      <c r="AU154" s="11"/>
      <c r="AV154" s="10"/>
      <c r="AW154" s="32"/>
      <c r="AX154" s="11"/>
      <c r="AY154" s="10"/>
      <c r="AZ154" s="32"/>
      <c r="BA154" s="11"/>
    </row>
    <row r="155" spans="1:55">
      <c r="A155">
        <f t="shared" si="7"/>
        <v>113</v>
      </c>
      <c r="B155" s="6"/>
      <c r="C155" s="10"/>
      <c r="D155" s="32"/>
      <c r="E155" s="11"/>
      <c r="F155" s="10"/>
      <c r="G155" s="32"/>
      <c r="H155" s="11"/>
      <c r="I155" s="10"/>
      <c r="J155" s="32"/>
      <c r="K155" s="11"/>
      <c r="L155" s="10"/>
      <c r="M155" s="32"/>
      <c r="N155" s="11"/>
      <c r="O155" s="10"/>
      <c r="P155" s="32"/>
      <c r="Q155" s="11"/>
      <c r="R155" s="10"/>
      <c r="S155" s="32"/>
      <c r="T155" s="11"/>
      <c r="U155" s="10"/>
      <c r="V155" s="32"/>
      <c r="W155" s="11"/>
      <c r="X155" s="10"/>
      <c r="Y155" s="32"/>
      <c r="Z155" s="11"/>
      <c r="AA155" s="10"/>
      <c r="AB155" s="32"/>
      <c r="AC155" s="11"/>
      <c r="AD155" s="10"/>
      <c r="AE155" s="32"/>
      <c r="AF155" s="11"/>
      <c r="AG155" s="10"/>
      <c r="AH155" s="32"/>
      <c r="AI155" s="11"/>
      <c r="AJ155" s="10"/>
      <c r="AK155" s="32"/>
      <c r="AL155" s="11"/>
      <c r="AM155" s="10"/>
      <c r="AN155" s="32"/>
      <c r="AO155" s="11"/>
      <c r="AP155" s="10"/>
      <c r="AQ155" s="32"/>
      <c r="AR155" s="11"/>
      <c r="AS155" s="10"/>
      <c r="AT155" s="32"/>
      <c r="AU155" s="11"/>
      <c r="AV155" s="10"/>
      <c r="AW155" s="32"/>
      <c r="AX155" s="11"/>
      <c r="AY155" s="10"/>
      <c r="AZ155" s="32"/>
      <c r="BA155" s="11"/>
    </row>
    <row r="156" spans="1:55">
      <c r="A156">
        <f t="shared" si="7"/>
        <v>114</v>
      </c>
      <c r="B156" s="6"/>
      <c r="C156" s="10"/>
      <c r="D156" s="32"/>
      <c r="E156" s="11"/>
      <c r="F156" s="10"/>
      <c r="G156" s="32"/>
      <c r="H156" s="11"/>
      <c r="I156" s="10"/>
      <c r="J156" s="32"/>
      <c r="K156" s="11"/>
      <c r="L156" s="10"/>
      <c r="M156" s="32"/>
      <c r="N156" s="11"/>
      <c r="O156" s="10"/>
      <c r="P156" s="32"/>
      <c r="Q156" s="11"/>
      <c r="R156" s="10"/>
      <c r="S156" s="32"/>
      <c r="T156" s="11"/>
      <c r="U156" s="10"/>
      <c r="V156" s="32"/>
      <c r="W156" s="11"/>
      <c r="X156" s="10"/>
      <c r="Y156" s="32"/>
      <c r="Z156" s="11"/>
      <c r="AA156" s="10"/>
      <c r="AB156" s="32"/>
      <c r="AC156" s="11"/>
      <c r="AD156" s="10"/>
      <c r="AE156" s="32"/>
      <c r="AF156" s="11"/>
      <c r="AG156" s="10"/>
      <c r="AH156" s="32"/>
      <c r="AI156" s="11"/>
      <c r="AJ156" s="10"/>
      <c r="AK156" s="32"/>
      <c r="AL156" s="11"/>
      <c r="AM156" s="10"/>
      <c r="AN156" s="32"/>
      <c r="AO156" s="11"/>
      <c r="AP156" s="10"/>
      <c r="AQ156" s="32"/>
      <c r="AR156" s="11"/>
      <c r="AS156" s="10"/>
      <c r="AT156" s="32"/>
      <c r="AU156" s="11"/>
      <c r="AV156" s="10"/>
      <c r="AW156" s="32"/>
      <c r="AX156" s="11"/>
      <c r="AY156" s="10"/>
      <c r="AZ156" s="32"/>
      <c r="BA156" s="11"/>
    </row>
  </sheetData>
  <sortState xmlns:xlrd2="http://schemas.microsoft.com/office/spreadsheetml/2017/richdata2" ref="B5:G10">
    <sortCondition descending="1" ref="G5"/>
    <sortCondition descending="1" ref="F5"/>
    <sortCondition ref="D5"/>
  </sortState>
  <mergeCells count="17">
    <mergeCell ref="AV41:AX41"/>
    <mergeCell ref="U41:W41"/>
    <mergeCell ref="X41:Z41"/>
    <mergeCell ref="AY41:BA41"/>
    <mergeCell ref="AA41:AC41"/>
    <mergeCell ref="AD41:AF41"/>
    <mergeCell ref="AG41:AI41"/>
    <mergeCell ref="AP41:AR41"/>
    <mergeCell ref="AJ41:AL41"/>
    <mergeCell ref="AM41:AO41"/>
    <mergeCell ref="AS41:AU41"/>
    <mergeCell ref="R41:T41"/>
    <mergeCell ref="C41:E41"/>
    <mergeCell ref="F41:H41"/>
    <mergeCell ref="I41:K41"/>
    <mergeCell ref="L41:N41"/>
    <mergeCell ref="O41:Q41"/>
  </mergeCells>
  <phoneticPr fontId="4" type="noConversion"/>
  <pageMargins left="0.75" right="0.75" top="1" bottom="1" header="0" footer="0"/>
  <pageSetup paperSize="9" scale="4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4509B-4194-46A2-92F8-E4EAE4B31AC5}">
  <sheetPr codeName="Hoja7"/>
  <dimension ref="A1:AS131"/>
  <sheetViews>
    <sheetView topLeftCell="W43" workbookViewId="0">
      <selection activeCell="AO62" sqref="AO62"/>
    </sheetView>
  </sheetViews>
  <sheetFormatPr baseColWidth="10" defaultColWidth="11.5703125" defaultRowHeight="12.75"/>
  <cols>
    <col min="1" max="1" width="5" customWidth="1"/>
    <col min="3" max="3" width="7.140625" customWidth="1"/>
    <col min="4" max="4" width="6.140625" customWidth="1"/>
    <col min="5" max="5" width="4.28515625" customWidth="1"/>
    <col min="6" max="6" width="4.42578125" customWidth="1"/>
    <col min="7" max="7" width="5.28515625" customWidth="1"/>
    <col min="8" max="8" width="3.85546875" customWidth="1"/>
    <col min="9" max="9" width="5.28515625" customWidth="1"/>
    <col min="10" max="10" width="3.42578125" customWidth="1"/>
    <col min="11" max="11" width="4.7109375" customWidth="1"/>
    <col min="12" max="12" width="6.140625" customWidth="1"/>
    <col min="13" max="13" width="6.28515625" customWidth="1"/>
    <col min="14" max="14" width="4.28515625" customWidth="1"/>
    <col min="15" max="15" width="5.28515625" customWidth="1"/>
    <col min="16" max="16" width="3.85546875" customWidth="1"/>
    <col min="17" max="17" width="4.7109375" customWidth="1"/>
    <col min="18" max="18" width="3.42578125" customWidth="1"/>
    <col min="19" max="19" width="5.140625" customWidth="1"/>
    <col min="20" max="20" width="3.42578125" customWidth="1"/>
    <col min="21" max="21" width="4" customWidth="1"/>
    <col min="22" max="22" width="3.85546875" customWidth="1"/>
    <col min="23" max="23" width="4.42578125" customWidth="1"/>
    <col min="24" max="24" width="3.42578125" customWidth="1"/>
    <col min="25" max="25" width="5" customWidth="1"/>
    <col min="26" max="26" width="3.42578125" customWidth="1"/>
    <col min="27" max="27" width="3.85546875" customWidth="1"/>
    <col min="28" max="28" width="3.42578125" customWidth="1"/>
    <col min="29" max="29" width="4" customWidth="1"/>
    <col min="30" max="36" width="4.28515625" customWidth="1"/>
    <col min="37" max="37" width="4.5703125" customWidth="1"/>
    <col min="38" max="38" width="3.42578125" customWidth="1"/>
    <col min="39" max="39" width="11.42578125" style="24" customWidth="1"/>
  </cols>
  <sheetData>
    <row r="1" spans="1:45">
      <c r="A1" s="5" t="s">
        <v>186</v>
      </c>
      <c r="B1" s="52"/>
    </row>
    <row r="2" spans="1:45">
      <c r="A2" t="s">
        <v>10</v>
      </c>
    </row>
    <row r="3" spans="1:45" ht="13.5" thickBot="1">
      <c r="A3">
        <f>+GENERAL!B6</f>
        <v>12</v>
      </c>
      <c r="C3" s="39">
        <f>SUM(C5:C16)</f>
        <v>0</v>
      </c>
      <c r="AS3" s="101"/>
    </row>
    <row r="4" spans="1:45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N4" s="126"/>
      <c r="AS4" s="101"/>
    </row>
    <row r="5" spans="1:45" ht="13.5" thickBot="1">
      <c r="A5" s="150">
        <v>1</v>
      </c>
      <c r="B5" s="23" t="s">
        <v>1</v>
      </c>
      <c r="C5" s="44">
        <f>+G$39</f>
        <v>21.833333333333332</v>
      </c>
      <c r="D5" s="49">
        <f>+H$40</f>
        <v>2.4545454545454546</v>
      </c>
      <c r="E5" s="45">
        <f>+H$39</f>
        <v>11</v>
      </c>
      <c r="F5" s="18">
        <f>+G$25</f>
        <v>80</v>
      </c>
      <c r="G5" s="235">
        <f t="shared" ref="G5:G16" si="0">IF(E5&lt;A$3/2,-1,1)*800000+C5*1000-D5*10+E5</f>
        <v>821819.78787878796</v>
      </c>
      <c r="N5" s="126"/>
      <c r="AS5" s="101"/>
    </row>
    <row r="6" spans="1:45" ht="13.5" thickBot="1">
      <c r="A6" s="150">
        <v>2</v>
      </c>
      <c r="B6" s="23" t="s">
        <v>131</v>
      </c>
      <c r="C6" s="44">
        <f>+S$39</f>
        <v>20.833333333333332</v>
      </c>
      <c r="D6" s="49">
        <f>+T$40</f>
        <v>3.8181818181818183</v>
      </c>
      <c r="E6" s="45">
        <f>+T$39</f>
        <v>11</v>
      </c>
      <c r="F6" s="18">
        <f>+S$25</f>
        <v>40</v>
      </c>
      <c r="G6" s="235">
        <f t="shared" si="0"/>
        <v>820806.15151515161</v>
      </c>
      <c r="N6" s="126"/>
      <c r="AS6" s="101"/>
    </row>
    <row r="7" spans="1:45" ht="13.5" thickBot="1">
      <c r="A7" s="150">
        <v>3</v>
      </c>
      <c r="B7" s="23" t="s">
        <v>46</v>
      </c>
      <c r="C7" s="44">
        <f>+AK$39</f>
        <v>-5.6666666666666661</v>
      </c>
      <c r="D7" s="49">
        <f>+AL$40</f>
        <v>4</v>
      </c>
      <c r="E7" s="45">
        <f>+AL$39</f>
        <v>11</v>
      </c>
      <c r="F7" s="18">
        <f>+AK$25</f>
        <v>20</v>
      </c>
      <c r="G7" s="235">
        <f t="shared" si="0"/>
        <v>794304.33333333337</v>
      </c>
      <c r="N7" s="126"/>
      <c r="AS7" s="101"/>
    </row>
    <row r="8" spans="1:45" ht="13.5" thickBot="1">
      <c r="A8" s="150">
        <v>4</v>
      </c>
      <c r="B8" s="23" t="s">
        <v>143</v>
      </c>
      <c r="C8" s="44">
        <f>+C$39</f>
        <v>-8</v>
      </c>
      <c r="D8" s="49">
        <f>+D$40</f>
        <v>5.6363636363636367</v>
      </c>
      <c r="E8" s="46">
        <f>+D$39</f>
        <v>11</v>
      </c>
      <c r="F8" s="18">
        <f>+C$25</f>
        <v>10</v>
      </c>
      <c r="G8" s="235">
        <f t="shared" si="0"/>
        <v>791954.63636363635</v>
      </c>
      <c r="AS8" s="101"/>
    </row>
    <row r="9" spans="1:45" ht="13.5" thickBot="1">
      <c r="A9" s="150">
        <v>5</v>
      </c>
      <c r="B9" s="241" t="s">
        <v>144</v>
      </c>
      <c r="C9" s="44">
        <f>+Y$39</f>
        <v>-15</v>
      </c>
      <c r="D9" s="49">
        <f>+Z$40</f>
        <v>6.333333333333333</v>
      </c>
      <c r="E9" s="45">
        <f>+Z$39</f>
        <v>6</v>
      </c>
      <c r="F9" s="18">
        <f>+Y$25</f>
        <v>5</v>
      </c>
      <c r="G9" s="235">
        <f t="shared" si="0"/>
        <v>784942.66666666663</v>
      </c>
      <c r="AS9" s="101"/>
    </row>
    <row r="10" spans="1:45" ht="13.5" thickBot="1">
      <c r="A10" s="150">
        <v>6</v>
      </c>
      <c r="B10" s="241" t="s">
        <v>142</v>
      </c>
      <c r="C10" s="44">
        <f>+W$39</f>
        <v>5</v>
      </c>
      <c r="D10" s="49">
        <f>+X$40</f>
        <v>2</v>
      </c>
      <c r="E10" s="45">
        <f>+X$39</f>
        <v>2</v>
      </c>
      <c r="F10" s="18">
        <f>+W$25</f>
        <v>0</v>
      </c>
      <c r="G10" s="235">
        <f t="shared" si="0"/>
        <v>-795018</v>
      </c>
      <c r="AS10" s="101"/>
    </row>
    <row r="11" spans="1:45" ht="13.5" thickBot="1">
      <c r="A11" s="150">
        <v>7</v>
      </c>
      <c r="B11" s="162" t="s">
        <v>94</v>
      </c>
      <c r="C11" s="44">
        <f>+E$39</f>
        <v>4.5</v>
      </c>
      <c r="D11" s="49">
        <f>+F$40</f>
        <v>0</v>
      </c>
      <c r="E11" s="45">
        <f>+F$39</f>
        <v>1</v>
      </c>
      <c r="F11" s="18">
        <f>+E$25</f>
        <v>0</v>
      </c>
      <c r="G11" s="235">
        <f t="shared" si="0"/>
        <v>-795499</v>
      </c>
      <c r="AS11" s="101"/>
    </row>
    <row r="12" spans="1:45" ht="13.5" thickBot="1">
      <c r="A12" s="150">
        <v>8</v>
      </c>
      <c r="B12" s="23" t="s">
        <v>9</v>
      </c>
      <c r="C12" s="44">
        <f>+O$39</f>
        <v>4.5</v>
      </c>
      <c r="D12" s="49">
        <f>+P$40</f>
        <v>0</v>
      </c>
      <c r="E12" s="45">
        <f>+P$39</f>
        <v>1</v>
      </c>
      <c r="F12" s="18">
        <f>+O$25</f>
        <v>0</v>
      </c>
      <c r="G12" s="235">
        <f t="shared" si="0"/>
        <v>-795499</v>
      </c>
      <c r="AS12" s="101"/>
    </row>
    <row r="13" spans="1:45" ht="13.5" thickBot="1">
      <c r="A13" s="150">
        <v>9</v>
      </c>
      <c r="B13" s="23" t="s">
        <v>155</v>
      </c>
      <c r="C13" s="44">
        <f>+I$39</f>
        <v>-2</v>
      </c>
      <c r="D13" s="49">
        <f>+J$40</f>
        <v>3</v>
      </c>
      <c r="E13" s="45">
        <f>+J$39</f>
        <v>1</v>
      </c>
      <c r="F13" s="18">
        <f>+I$25</f>
        <v>0</v>
      </c>
      <c r="G13" s="235">
        <f t="shared" si="0"/>
        <v>-802029</v>
      </c>
      <c r="AS13" s="101"/>
    </row>
    <row r="14" spans="1:45" ht="13.5" thickBot="1">
      <c r="A14" s="150">
        <v>10</v>
      </c>
      <c r="B14" s="23" t="s">
        <v>158</v>
      </c>
      <c r="C14" s="44">
        <f>+AA$39</f>
        <v>-6</v>
      </c>
      <c r="D14" s="49">
        <f>+AB$40</f>
        <v>8</v>
      </c>
      <c r="E14" s="45">
        <f>+AB$39</f>
        <v>1</v>
      </c>
      <c r="F14" s="18">
        <f>+AA$25</f>
        <v>0</v>
      </c>
      <c r="G14" s="235">
        <f t="shared" si="0"/>
        <v>-806079</v>
      </c>
    </row>
    <row r="15" spans="1:45" ht="13.5" thickBot="1">
      <c r="A15" s="150">
        <v>11</v>
      </c>
      <c r="B15" s="241" t="s">
        <v>181</v>
      </c>
      <c r="C15" s="44">
        <f>+AC$39</f>
        <v>-10</v>
      </c>
      <c r="D15" s="49">
        <f>+AD$40</f>
        <v>8</v>
      </c>
      <c r="E15" s="45">
        <f>+AD$39</f>
        <v>1</v>
      </c>
      <c r="F15" s="18">
        <f>+AC$25</f>
        <v>0</v>
      </c>
      <c r="G15" s="235">
        <f t="shared" si="0"/>
        <v>-810079</v>
      </c>
      <c r="V15" s="43"/>
    </row>
    <row r="16" spans="1:45" ht="13.5" customHeight="1" thickBot="1">
      <c r="A16" s="150">
        <v>12</v>
      </c>
      <c r="B16" s="23" t="s">
        <v>43</v>
      </c>
      <c r="C16" s="44">
        <f>+Q$39</f>
        <v>-10</v>
      </c>
      <c r="D16" s="49">
        <f>+R$40</f>
        <v>9</v>
      </c>
      <c r="E16" s="45">
        <f>+R$39</f>
        <v>1</v>
      </c>
      <c r="F16" s="18">
        <f>+Q$25</f>
        <v>0</v>
      </c>
      <c r="G16" s="235">
        <f t="shared" si="0"/>
        <v>-810089</v>
      </c>
    </row>
    <row r="17" spans="1:38" ht="13.5" hidden="1" customHeight="1" thickBot="1">
      <c r="A17" s="150">
        <v>13</v>
      </c>
      <c r="B17" s="23" t="s">
        <v>137</v>
      </c>
      <c r="C17" s="44">
        <f>+AE$39</f>
        <v>-100000000</v>
      </c>
      <c r="D17" s="49">
        <f>+AF$40</f>
        <v>1E-4</v>
      </c>
      <c r="E17" s="45">
        <f>+AF$39</f>
        <v>0</v>
      </c>
      <c r="F17" s="18">
        <f>+AE$25</f>
        <v>0</v>
      </c>
      <c r="G17" s="235">
        <f t="shared" ref="G17:G22" si="1">IF(E17&lt;A$3/2,-1,1)*800000+C17*1000-D17*10+E17</f>
        <v>-100000800000.00101</v>
      </c>
    </row>
    <row r="18" spans="1:38" ht="13.5" hidden="1" customHeight="1" thickBot="1">
      <c r="A18" s="150">
        <v>14</v>
      </c>
      <c r="B18" s="23" t="s">
        <v>135</v>
      </c>
      <c r="C18" s="44">
        <f>+AG$39</f>
        <v>-100000000</v>
      </c>
      <c r="D18" s="49">
        <f>+AH$40</f>
        <v>1E-4</v>
      </c>
      <c r="E18" s="45">
        <f>+AH$39</f>
        <v>0</v>
      </c>
      <c r="F18" s="18">
        <f>+AG$25</f>
        <v>0</v>
      </c>
      <c r="G18" s="235">
        <f t="shared" si="1"/>
        <v>-100000800000.00101</v>
      </c>
    </row>
    <row r="19" spans="1:38" ht="13.5" hidden="1" customHeight="1" thickBot="1">
      <c r="A19" s="150">
        <v>15</v>
      </c>
      <c r="B19" s="23" t="s">
        <v>204</v>
      </c>
      <c r="C19" s="44">
        <f>+AI$39</f>
        <v>-100000000</v>
      </c>
      <c r="D19" s="49">
        <f>+AJ$40</f>
        <v>1E-4</v>
      </c>
      <c r="E19" s="45">
        <f>+AJ$39</f>
        <v>0</v>
      </c>
      <c r="F19" s="18">
        <f>+AI$25</f>
        <v>0</v>
      </c>
      <c r="G19" s="235">
        <f t="shared" si="1"/>
        <v>-100000800000.00101</v>
      </c>
    </row>
    <row r="20" spans="1:38" ht="13.5" hidden="1" customHeight="1" thickBot="1">
      <c r="A20" s="150">
        <v>16</v>
      </c>
      <c r="B20" s="23" t="s">
        <v>62</v>
      </c>
      <c r="C20" s="44">
        <f>+K$39</f>
        <v>-100000000</v>
      </c>
      <c r="D20" s="49">
        <f>+L$40</f>
        <v>1E-4</v>
      </c>
      <c r="E20" s="45">
        <f>+L$39</f>
        <v>0</v>
      </c>
      <c r="F20" s="18">
        <f>+K$25</f>
        <v>0</v>
      </c>
      <c r="G20" s="235">
        <f t="shared" si="1"/>
        <v>-100000800000.00101</v>
      </c>
    </row>
    <row r="21" spans="1:38" ht="13.5" hidden="1" customHeight="1" thickBot="1">
      <c r="A21" s="150">
        <v>17</v>
      </c>
      <c r="B21" s="23" t="s">
        <v>6</v>
      </c>
      <c r="C21" s="44">
        <f>+M$39</f>
        <v>-100000000</v>
      </c>
      <c r="D21" s="49">
        <f>+N$40</f>
        <v>1E-4</v>
      </c>
      <c r="E21" s="45">
        <f>+N$39</f>
        <v>0</v>
      </c>
      <c r="F21" s="18">
        <f>+M$25</f>
        <v>0</v>
      </c>
      <c r="G21" s="235">
        <f t="shared" si="1"/>
        <v>-100000800000.00101</v>
      </c>
      <c r="L21" s="62"/>
    </row>
    <row r="22" spans="1:38" ht="13.5" hidden="1" thickBot="1">
      <c r="A22" s="150">
        <v>18</v>
      </c>
      <c r="B22" s="23" t="s">
        <v>120</v>
      </c>
      <c r="C22" s="44">
        <f>+U$39</f>
        <v>-100000000</v>
      </c>
      <c r="D22" s="49">
        <f>+V$40</f>
        <v>1E-4</v>
      </c>
      <c r="E22" s="45">
        <f>+V$39</f>
        <v>0</v>
      </c>
      <c r="F22" s="18">
        <f>+U$25</f>
        <v>0</v>
      </c>
      <c r="G22" s="235">
        <f t="shared" si="1"/>
        <v>-100000800000.00101</v>
      </c>
      <c r="L22" s="62"/>
    </row>
    <row r="23" spans="1:38">
      <c r="A23" s="16"/>
      <c r="G23" s="200"/>
      <c r="L23" s="62"/>
    </row>
    <row r="24" spans="1:38">
      <c r="A24" s="16"/>
    </row>
    <row r="25" spans="1:38" hidden="1">
      <c r="A25" s="16"/>
      <c r="B25" t="s">
        <v>12</v>
      </c>
      <c r="C25">
        <f>+C26*C27</f>
        <v>10</v>
      </c>
      <c r="D25">
        <f t="shared" ref="D25:AL25" si="2">+D26*D27</f>
        <v>11</v>
      </c>
      <c r="E25">
        <f t="shared" si="2"/>
        <v>0</v>
      </c>
      <c r="F25">
        <f t="shared" si="2"/>
        <v>1</v>
      </c>
      <c r="G25">
        <f>+G26*G27</f>
        <v>80</v>
      </c>
      <c r="H25">
        <f t="shared" si="2"/>
        <v>11</v>
      </c>
      <c r="I25">
        <f t="shared" si="2"/>
        <v>0</v>
      </c>
      <c r="J25">
        <f t="shared" si="2"/>
        <v>1</v>
      </c>
      <c r="K25">
        <f t="shared" si="2"/>
        <v>0</v>
      </c>
      <c r="L25">
        <f t="shared" si="2"/>
        <v>0</v>
      </c>
      <c r="M25">
        <f t="shared" si="2"/>
        <v>0</v>
      </c>
      <c r="N25">
        <f t="shared" si="2"/>
        <v>0</v>
      </c>
      <c r="O25">
        <f t="shared" si="2"/>
        <v>0</v>
      </c>
      <c r="P25">
        <f t="shared" si="2"/>
        <v>1</v>
      </c>
      <c r="Q25">
        <f t="shared" si="2"/>
        <v>0</v>
      </c>
      <c r="R25">
        <f t="shared" si="2"/>
        <v>1</v>
      </c>
      <c r="S25">
        <f>+S26*S27</f>
        <v>40</v>
      </c>
      <c r="T25">
        <f t="shared" si="2"/>
        <v>11</v>
      </c>
      <c r="U25">
        <f t="shared" si="2"/>
        <v>0</v>
      </c>
      <c r="V25">
        <f t="shared" si="2"/>
        <v>0</v>
      </c>
      <c r="W25">
        <f t="shared" si="2"/>
        <v>0</v>
      </c>
      <c r="X25">
        <f t="shared" si="2"/>
        <v>2</v>
      </c>
      <c r="Y25">
        <f>+Y26*Y27</f>
        <v>5</v>
      </c>
      <c r="Z25">
        <f t="shared" si="2"/>
        <v>6</v>
      </c>
      <c r="AA25">
        <f t="shared" ref="AA25:AJ25" si="3">+AA26*AA27</f>
        <v>0</v>
      </c>
      <c r="AB25">
        <f t="shared" si="3"/>
        <v>1</v>
      </c>
      <c r="AC25">
        <f t="shared" si="3"/>
        <v>0</v>
      </c>
      <c r="AD25">
        <f t="shared" si="3"/>
        <v>1</v>
      </c>
      <c r="AE25">
        <f t="shared" si="3"/>
        <v>0</v>
      </c>
      <c r="AF25">
        <f t="shared" si="3"/>
        <v>0</v>
      </c>
      <c r="AG25">
        <f t="shared" si="3"/>
        <v>0</v>
      </c>
      <c r="AH25">
        <f t="shared" si="3"/>
        <v>0</v>
      </c>
      <c r="AI25">
        <f t="shared" si="3"/>
        <v>0</v>
      </c>
      <c r="AJ25">
        <f t="shared" si="3"/>
        <v>0</v>
      </c>
      <c r="AK25">
        <f t="shared" si="2"/>
        <v>20</v>
      </c>
      <c r="AL25">
        <f t="shared" si="2"/>
        <v>11</v>
      </c>
    </row>
    <row r="26" spans="1:38" hidden="1">
      <c r="A26" s="16"/>
      <c r="C26">
        <f>IF($B38&gt;3,1,0)</f>
        <v>1</v>
      </c>
      <c r="D26">
        <f t="shared" ref="D26:AL26" si="4">IF($B38&gt;3,1,0)</f>
        <v>1</v>
      </c>
      <c r="E26">
        <f t="shared" si="4"/>
        <v>1</v>
      </c>
      <c r="F26">
        <f t="shared" si="4"/>
        <v>1</v>
      </c>
      <c r="G26">
        <f>IF($B38&gt;3,1,0)</f>
        <v>1</v>
      </c>
      <c r="H26">
        <f t="shared" si="4"/>
        <v>1</v>
      </c>
      <c r="I26">
        <f t="shared" si="4"/>
        <v>1</v>
      </c>
      <c r="J26">
        <f t="shared" si="4"/>
        <v>1</v>
      </c>
      <c r="K26">
        <f t="shared" si="4"/>
        <v>1</v>
      </c>
      <c r="L26">
        <f t="shared" si="4"/>
        <v>1</v>
      </c>
      <c r="M26">
        <f t="shared" si="4"/>
        <v>1</v>
      </c>
      <c r="N26">
        <f t="shared" si="4"/>
        <v>1</v>
      </c>
      <c r="O26">
        <f t="shared" si="4"/>
        <v>1</v>
      </c>
      <c r="P26">
        <f t="shared" si="4"/>
        <v>1</v>
      </c>
      <c r="Q26">
        <f t="shared" si="4"/>
        <v>1</v>
      </c>
      <c r="R26">
        <f t="shared" si="4"/>
        <v>1</v>
      </c>
      <c r="S26">
        <f t="shared" si="4"/>
        <v>1</v>
      </c>
      <c r="T26">
        <f t="shared" si="4"/>
        <v>1</v>
      </c>
      <c r="U26">
        <f t="shared" si="4"/>
        <v>1</v>
      </c>
      <c r="V26">
        <f t="shared" si="4"/>
        <v>1</v>
      </c>
      <c r="W26">
        <f t="shared" si="4"/>
        <v>1</v>
      </c>
      <c r="X26">
        <f t="shared" si="4"/>
        <v>1</v>
      </c>
      <c r="Y26">
        <f t="shared" si="4"/>
        <v>1</v>
      </c>
      <c r="Z26">
        <f t="shared" si="4"/>
        <v>1</v>
      </c>
      <c r="AA26">
        <f t="shared" ref="AA26:AJ26" si="5">IF($B38&gt;3,1,0)</f>
        <v>1</v>
      </c>
      <c r="AB26">
        <f t="shared" si="5"/>
        <v>1</v>
      </c>
      <c r="AC26">
        <f t="shared" si="5"/>
        <v>1</v>
      </c>
      <c r="AD26">
        <f t="shared" si="5"/>
        <v>1</v>
      </c>
      <c r="AE26">
        <f t="shared" si="5"/>
        <v>1</v>
      </c>
      <c r="AF26">
        <f t="shared" si="5"/>
        <v>1</v>
      </c>
      <c r="AG26">
        <f t="shared" si="5"/>
        <v>1</v>
      </c>
      <c r="AH26">
        <f t="shared" si="5"/>
        <v>1</v>
      </c>
      <c r="AI26">
        <f t="shared" si="5"/>
        <v>1</v>
      </c>
      <c r="AJ26">
        <f t="shared" si="5"/>
        <v>1</v>
      </c>
      <c r="AK26">
        <f t="shared" si="4"/>
        <v>1</v>
      </c>
      <c r="AL26">
        <f t="shared" si="4"/>
        <v>1</v>
      </c>
    </row>
    <row r="27" spans="1:38" hidden="1">
      <c r="A27" s="16"/>
      <c r="C27">
        <f>MAX(C28:C32)</f>
        <v>10</v>
      </c>
      <c r="D27">
        <f>+D39</f>
        <v>11</v>
      </c>
      <c r="E27">
        <f>MAX(E28:E32)</f>
        <v>0</v>
      </c>
      <c r="F27">
        <f>+F39</f>
        <v>1</v>
      </c>
      <c r="G27">
        <f>MAX(G28:G32)</f>
        <v>80</v>
      </c>
      <c r="H27">
        <f>+H39</f>
        <v>11</v>
      </c>
      <c r="I27">
        <f>MAX(I28:I32)</f>
        <v>0</v>
      </c>
      <c r="J27">
        <f>+J39</f>
        <v>1</v>
      </c>
      <c r="K27">
        <f>MAX(K28:K32)</f>
        <v>0</v>
      </c>
      <c r="L27">
        <f>+L39</f>
        <v>0</v>
      </c>
      <c r="M27">
        <f>MAX(M28:M32)</f>
        <v>0</v>
      </c>
      <c r="N27">
        <f>+N39</f>
        <v>0</v>
      </c>
      <c r="O27">
        <f>MAX(O28:O32)</f>
        <v>0</v>
      </c>
      <c r="P27">
        <f>+P39</f>
        <v>1</v>
      </c>
      <c r="Q27">
        <f>MAX(Q28:Q32)</f>
        <v>0</v>
      </c>
      <c r="R27">
        <f>+R39</f>
        <v>1</v>
      </c>
      <c r="S27">
        <f>MAX(S28:S32)</f>
        <v>40</v>
      </c>
      <c r="T27">
        <f>+T39</f>
        <v>11</v>
      </c>
      <c r="U27">
        <f>MAX(U28:U32)</f>
        <v>0</v>
      </c>
      <c r="V27">
        <f>+V39</f>
        <v>0</v>
      </c>
      <c r="W27">
        <f>MAX(W28:W32)</f>
        <v>0</v>
      </c>
      <c r="X27">
        <f>+X39</f>
        <v>2</v>
      </c>
      <c r="Y27">
        <f>MAX(Y28:Y32)</f>
        <v>5</v>
      </c>
      <c r="Z27">
        <f>+Z39</f>
        <v>6</v>
      </c>
      <c r="AA27">
        <f>MAX(AA28:AA32)</f>
        <v>0</v>
      </c>
      <c r="AB27">
        <f>+AB39</f>
        <v>1</v>
      </c>
      <c r="AC27">
        <f>MAX(AC28:AC32)</f>
        <v>0</v>
      </c>
      <c r="AD27">
        <f>+AD39</f>
        <v>1</v>
      </c>
      <c r="AE27">
        <f>MAX(AE28:AE32)</f>
        <v>0</v>
      </c>
      <c r="AF27">
        <f>+AF39</f>
        <v>0</v>
      </c>
      <c r="AG27">
        <f>MAX(AG28:AG32)</f>
        <v>0</v>
      </c>
      <c r="AH27">
        <f>+AH39</f>
        <v>0</v>
      </c>
      <c r="AI27">
        <f>MAX(AI28:AI32)</f>
        <v>0</v>
      </c>
      <c r="AJ27">
        <f>+AJ39</f>
        <v>0</v>
      </c>
      <c r="AK27">
        <f>MAX(AK28:AK32)</f>
        <v>20</v>
      </c>
      <c r="AL27">
        <f>+AL39</f>
        <v>11</v>
      </c>
    </row>
    <row r="28" spans="1:38" hidden="1">
      <c r="A28" s="16"/>
      <c r="C28">
        <f>IF(C$33=5,5,0)</f>
        <v>0</v>
      </c>
      <c r="E28">
        <f>IF(E$33=5,5,0)</f>
        <v>0</v>
      </c>
      <c r="G28">
        <f>IF(G$33=5,5,0)</f>
        <v>0</v>
      </c>
      <c r="I28">
        <f>IF(I$33=5,5,0)</f>
        <v>0</v>
      </c>
      <c r="K28">
        <f>IF(K$33=5,5,0)</f>
        <v>0</v>
      </c>
      <c r="M28">
        <f>IF(M$33=5,5,0)</f>
        <v>0</v>
      </c>
      <c r="O28">
        <f>IF(O$33=5,5,0)</f>
        <v>0</v>
      </c>
      <c r="Q28">
        <f>IF(Q$33=5,5,0)</f>
        <v>0</v>
      </c>
      <c r="S28">
        <f>IF(S$33=5,5,0)</f>
        <v>0</v>
      </c>
      <c r="U28">
        <f>IF(U$33=5,5,0)</f>
        <v>0</v>
      </c>
      <c r="W28">
        <f>IF(W$33=5,5,0)</f>
        <v>0</v>
      </c>
      <c r="Y28">
        <f>IF(Y$33=5,5,0)</f>
        <v>5</v>
      </c>
      <c r="AA28">
        <f>IF(AA$33=5,5,0)</f>
        <v>0</v>
      </c>
      <c r="AC28">
        <f>IF(AC$33=5,5,0)</f>
        <v>0</v>
      </c>
      <c r="AE28">
        <f>IF(AE$33=5,5,0)</f>
        <v>0</v>
      </c>
      <c r="AG28">
        <f>IF(AG$33=5,5,0)</f>
        <v>0</v>
      </c>
      <c r="AI28">
        <f>IF(AI$33=5,5,0)</f>
        <v>0</v>
      </c>
      <c r="AK28">
        <f>IF(AK$33=5,5,0)</f>
        <v>0</v>
      </c>
    </row>
    <row r="29" spans="1:38" hidden="1">
      <c r="C29">
        <f>IF(C$33=4,10,0)</f>
        <v>10</v>
      </c>
      <c r="E29">
        <f>IF(E$33=4,10,0)</f>
        <v>0</v>
      </c>
      <c r="G29">
        <f>IF(G$33=4,10,0)</f>
        <v>0</v>
      </c>
      <c r="I29">
        <f>IF(I$33=4,10,0)</f>
        <v>0</v>
      </c>
      <c r="K29">
        <f>IF(K$33=4,10,0)</f>
        <v>0</v>
      </c>
      <c r="M29">
        <f>IF(M$33=4,10,0)</f>
        <v>0</v>
      </c>
      <c r="O29">
        <f>IF(O$33=4,10,0)</f>
        <v>0</v>
      </c>
      <c r="Q29">
        <f>IF(Q$33=4,10,0)</f>
        <v>0</v>
      </c>
      <c r="S29">
        <f>IF(S$33=4,10,0)</f>
        <v>0</v>
      </c>
      <c r="U29">
        <f>IF(U$33=4,10,0)</f>
        <v>0</v>
      </c>
      <c r="W29">
        <f>IF(W$33=4,10,0)</f>
        <v>0</v>
      </c>
      <c r="Y29">
        <f>IF(Y$33=4,10,0)</f>
        <v>0</v>
      </c>
      <c r="AA29">
        <f>IF(AA$33=4,10,0)</f>
        <v>0</v>
      </c>
      <c r="AC29">
        <f>IF(AC$33=4,10,0)</f>
        <v>0</v>
      </c>
      <c r="AE29">
        <f>IF(AE$33=4,10,0)</f>
        <v>0</v>
      </c>
      <c r="AG29">
        <f>IF(AG$33=4,10,0)</f>
        <v>0</v>
      </c>
      <c r="AI29">
        <f>IF(AI$33=4,10,0)</f>
        <v>0</v>
      </c>
      <c r="AK29">
        <f>IF(AK$33=4,10,0)</f>
        <v>0</v>
      </c>
    </row>
    <row r="30" spans="1:38" hidden="1">
      <c r="C30">
        <f>IF(C$33=3,20,0)</f>
        <v>0</v>
      </c>
      <c r="E30">
        <f>IF(E$33=3,20,0)</f>
        <v>0</v>
      </c>
      <c r="G30">
        <f>IF(G$33=3,20,0)</f>
        <v>0</v>
      </c>
      <c r="I30">
        <f>IF(I$33=3,20,0)</f>
        <v>0</v>
      </c>
      <c r="K30">
        <f>IF(K$33=3,20,0)</f>
        <v>0</v>
      </c>
      <c r="M30">
        <f>IF(M$33=3,20,0)</f>
        <v>0</v>
      </c>
      <c r="O30">
        <f>IF(O$33=3,20,0)</f>
        <v>0</v>
      </c>
      <c r="Q30">
        <f>IF(Q$33=3,20,0)</f>
        <v>0</v>
      </c>
      <c r="S30">
        <f>IF(S$33=3,20,0)</f>
        <v>0</v>
      </c>
      <c r="U30">
        <f>IF(U$33=3,20,0)</f>
        <v>0</v>
      </c>
      <c r="W30">
        <f>IF(W$33=3,20,0)</f>
        <v>0</v>
      </c>
      <c r="Y30">
        <f>IF(Y$33=3,20,0)</f>
        <v>0</v>
      </c>
      <c r="AA30">
        <f>IF(AA$33=3,20,0)</f>
        <v>0</v>
      </c>
      <c r="AC30">
        <f>IF(AC$33=3,20,0)</f>
        <v>0</v>
      </c>
      <c r="AE30">
        <f>IF(AE$33=3,20,0)</f>
        <v>0</v>
      </c>
      <c r="AG30">
        <f>IF(AG$33=3,20,0)</f>
        <v>0</v>
      </c>
      <c r="AI30">
        <f>IF(AI$33=3,20,0)</f>
        <v>0</v>
      </c>
      <c r="AK30">
        <f>IF(AK$33=3,20,0)</f>
        <v>20</v>
      </c>
    </row>
    <row r="31" spans="1:38" hidden="1">
      <c r="C31">
        <f>IF(C$33=2,40,0)</f>
        <v>0</v>
      </c>
      <c r="E31">
        <f>IF(E$33=2,40,0)</f>
        <v>0</v>
      </c>
      <c r="G31">
        <f>IF(G$33=2,40,0)</f>
        <v>0</v>
      </c>
      <c r="I31">
        <f>IF(I$33=2,40,0)</f>
        <v>0</v>
      </c>
      <c r="K31">
        <f>IF(K$33=2,40,0)</f>
        <v>0</v>
      </c>
      <c r="M31">
        <f>IF(M$33=2,40,0)</f>
        <v>0</v>
      </c>
      <c r="O31">
        <f>IF(O$33=2,40,0)</f>
        <v>0</v>
      </c>
      <c r="Q31">
        <f>IF(Q$33=2,40,0)</f>
        <v>0</v>
      </c>
      <c r="S31">
        <f>IF(S$33=2,40,0)</f>
        <v>40</v>
      </c>
      <c r="U31">
        <f>IF(U$33=2,40,0)</f>
        <v>0</v>
      </c>
      <c r="W31">
        <f>IF(W$33=2,40,0)</f>
        <v>0</v>
      </c>
      <c r="Y31">
        <f>IF(Y$33=2,40,0)</f>
        <v>0</v>
      </c>
      <c r="AA31">
        <f>IF(AA$33=2,40,0)</f>
        <v>0</v>
      </c>
      <c r="AC31">
        <f>IF(AC$33=2,40,0)</f>
        <v>0</v>
      </c>
      <c r="AE31">
        <f>IF(AE$33=2,40,0)</f>
        <v>0</v>
      </c>
      <c r="AG31">
        <f>IF(AG$33=2,40,0)</f>
        <v>0</v>
      </c>
      <c r="AI31">
        <f>IF(AI$33=2,40,0)</f>
        <v>0</v>
      </c>
      <c r="AK31">
        <f>IF(AK$33=2,40,0)</f>
        <v>0</v>
      </c>
    </row>
    <row r="32" spans="1:38" hidden="1">
      <c r="C32">
        <f>IF(C$33=1,80,0)</f>
        <v>0</v>
      </c>
      <c r="E32">
        <f>IF(E$33=1,80,0)</f>
        <v>0</v>
      </c>
      <c r="G32">
        <f>IF(G$33=1,80,0)</f>
        <v>80</v>
      </c>
      <c r="I32">
        <f>IF(I$33=1,80,0)</f>
        <v>0</v>
      </c>
      <c r="K32">
        <f>IF(K$33=1,80,0)</f>
        <v>0</v>
      </c>
      <c r="M32">
        <f>IF(M$33=1,80,0)</f>
        <v>0</v>
      </c>
      <c r="O32">
        <f>IF(O$33=1,80,0)</f>
        <v>0</v>
      </c>
      <c r="Q32">
        <f>IF(Q$33=1,80,0)</f>
        <v>0</v>
      </c>
      <c r="S32">
        <f>IF(S$33=1,80,0)</f>
        <v>0</v>
      </c>
      <c r="U32">
        <f>IF(U$33=1,80,0)</f>
        <v>0</v>
      </c>
      <c r="W32">
        <f>IF(W$33=1,80,0)</f>
        <v>0</v>
      </c>
      <c r="Y32">
        <f>IF(Y$33=1,80,0)</f>
        <v>0</v>
      </c>
      <c r="AA32">
        <f>IF(AA$33=1,80,0)</f>
        <v>0</v>
      </c>
      <c r="AC32">
        <f>IF(AC$33=1,80,0)</f>
        <v>0</v>
      </c>
      <c r="AE32">
        <f>IF(AE$33=1,80,0)</f>
        <v>0</v>
      </c>
      <c r="AG32">
        <f>IF(AG$33=1,80,0)</f>
        <v>0</v>
      </c>
      <c r="AI32">
        <f>IF(AI$33=1,80,0)</f>
        <v>0</v>
      </c>
      <c r="AK32">
        <f>IF(AK$33=1,80,0)</f>
        <v>0</v>
      </c>
    </row>
    <row r="33" spans="1:44" hidden="1">
      <c r="C33">
        <f>RANK(C34,$C34:$BN34)*C38</f>
        <v>4</v>
      </c>
      <c r="E33">
        <f>RANK(E34,$C34:$BN34)*E38</f>
        <v>0</v>
      </c>
      <c r="G33">
        <f>RANK(G34,$C34:$BN34)*G38</f>
        <v>1</v>
      </c>
      <c r="I33">
        <f>RANK(I34,$C34:$BN34)*I38</f>
        <v>0</v>
      </c>
      <c r="K33">
        <f>RANK(K34,$C34:$BN34)*K38</f>
        <v>0</v>
      </c>
      <c r="M33">
        <f>RANK(M34,$C34:$BN34)*M38</f>
        <v>0</v>
      </c>
      <c r="O33">
        <f>RANK(O34,$C34:$BN34)*O38</f>
        <v>0</v>
      </c>
      <c r="Q33">
        <f>RANK(Q34,$C34:$BN34)*Q38</f>
        <v>0</v>
      </c>
      <c r="S33">
        <f>RANK(S34,$C34:$BN34)*S38</f>
        <v>2</v>
      </c>
      <c r="U33">
        <f>RANK(U34,$C34:$BN34)*U38</f>
        <v>0</v>
      </c>
      <c r="W33">
        <f>RANK(W34,$C34:$BN34)*W38</f>
        <v>0</v>
      </c>
      <c r="Y33">
        <f>RANK(Y34,$C34:$BN34)*Y38</f>
        <v>5</v>
      </c>
      <c r="AA33">
        <f>RANK(AA34,$C34:$BN34)*AA38</f>
        <v>0</v>
      </c>
      <c r="AC33">
        <f>RANK(AC34,$C34:$BN34)*AC38</f>
        <v>0</v>
      </c>
      <c r="AE33">
        <f>RANK(AE34,$C34:$BN34)*AE38</f>
        <v>0</v>
      </c>
      <c r="AG33">
        <f>RANK(AG34,$C34:$BN34)*AG38</f>
        <v>0</v>
      </c>
      <c r="AI33">
        <f>RANK(AI34,$C34:$BN34)*AI38</f>
        <v>0</v>
      </c>
      <c r="AK33">
        <f>RANK(AK34,$C34:$BN34)*AK38</f>
        <v>3</v>
      </c>
    </row>
    <row r="34" spans="1:44" hidden="1">
      <c r="C34">
        <f>SUM(C35:C37)</f>
        <v>-8560.636363636364</v>
      </c>
      <c r="E34">
        <f>SUM(E35:E37)</f>
        <v>-999994.5</v>
      </c>
      <c r="G34">
        <f>SUM(G35:G37)</f>
        <v>21620.71212121212</v>
      </c>
      <c r="I34">
        <f>SUM(I35:I37)</f>
        <v>-1000301</v>
      </c>
      <c r="K34">
        <f>SUM(K35:K37)</f>
        <v>-101000000.01000001</v>
      </c>
      <c r="M34">
        <f>SUM(M35:M37)</f>
        <v>-101000000.01000001</v>
      </c>
      <c r="O34">
        <f>SUM(O35:O37)</f>
        <v>-999994.5</v>
      </c>
      <c r="Q34">
        <f>SUM(Q35:Q37)</f>
        <v>-1000909</v>
      </c>
      <c r="S34">
        <f>SUM(S35:S37)</f>
        <v>20483.348484848484</v>
      </c>
      <c r="U34">
        <f>SUM(U35:U37)</f>
        <v>-101000000.01000001</v>
      </c>
      <c r="W34">
        <f>SUM(W35:W37)</f>
        <v>-1000193</v>
      </c>
      <c r="Y34">
        <f>SUM(Y35:Y37)</f>
        <v>-15642.333333333334</v>
      </c>
      <c r="AA34">
        <f>SUM(AA35:AA37)</f>
        <v>-1000805</v>
      </c>
      <c r="AC34">
        <f>SUM(AC35:AC37)</f>
        <v>-1000809</v>
      </c>
      <c r="AE34">
        <f>SUM(AE35:AE37)</f>
        <v>-101000000.01000001</v>
      </c>
      <c r="AG34">
        <f>SUM(AG35:AG37)</f>
        <v>-101000000.01000001</v>
      </c>
      <c r="AI34">
        <f>SUM(AI35:AI37)</f>
        <v>-101000000.01000001</v>
      </c>
      <c r="AK34">
        <f>SUM(AK35:AK37)</f>
        <v>-6061.333333333333</v>
      </c>
    </row>
    <row r="35" spans="1:44" hidden="1">
      <c r="C35">
        <f>+D39</f>
        <v>11</v>
      </c>
      <c r="E35">
        <f>+F39</f>
        <v>1</v>
      </c>
      <c r="G35">
        <f>+H39</f>
        <v>11</v>
      </c>
      <c r="I35">
        <f>+J39</f>
        <v>1</v>
      </c>
      <c r="K35">
        <f>+L39</f>
        <v>0</v>
      </c>
      <c r="M35">
        <f>+N39</f>
        <v>0</v>
      </c>
      <c r="O35">
        <f>+P39</f>
        <v>1</v>
      </c>
      <c r="Q35">
        <f>+R39</f>
        <v>1</v>
      </c>
      <c r="S35">
        <f>+T39</f>
        <v>11</v>
      </c>
      <c r="U35">
        <f>+V39</f>
        <v>0</v>
      </c>
      <c r="W35">
        <f>+X39</f>
        <v>2</v>
      </c>
      <c r="Y35">
        <f>+Z39</f>
        <v>6</v>
      </c>
      <c r="AA35">
        <f>+AB39</f>
        <v>1</v>
      </c>
      <c r="AC35">
        <f>+AD39</f>
        <v>1</v>
      </c>
      <c r="AE35">
        <f>+AF39</f>
        <v>0</v>
      </c>
      <c r="AG35">
        <f>+AH39</f>
        <v>0</v>
      </c>
      <c r="AI35">
        <f>+AJ39</f>
        <v>0</v>
      </c>
      <c r="AK35">
        <f>+AL39</f>
        <v>11</v>
      </c>
    </row>
    <row r="36" spans="1:44" hidden="1">
      <c r="C36">
        <f>-D40*100</f>
        <v>-563.63636363636363</v>
      </c>
      <c r="E36">
        <f>-F40*100</f>
        <v>0</v>
      </c>
      <c r="G36">
        <f>-H40*100</f>
        <v>-245.45454545454547</v>
      </c>
      <c r="I36">
        <f>-J40*100</f>
        <v>-300</v>
      </c>
      <c r="K36">
        <f>-L40*100</f>
        <v>-0.01</v>
      </c>
      <c r="M36">
        <f>-N40*100</f>
        <v>-0.01</v>
      </c>
      <c r="O36">
        <f>-P40*100</f>
        <v>0</v>
      </c>
      <c r="Q36">
        <f>-R40*100</f>
        <v>-900</v>
      </c>
      <c r="S36">
        <f>-T40*100</f>
        <v>-381.81818181818181</v>
      </c>
      <c r="U36">
        <f>-V40*100</f>
        <v>-0.01</v>
      </c>
      <c r="W36">
        <f>-X40*100</f>
        <v>-200</v>
      </c>
      <c r="Y36">
        <f>-Z40*100</f>
        <v>-633.33333333333326</v>
      </c>
      <c r="AA36">
        <f>-AB40*100</f>
        <v>-800</v>
      </c>
      <c r="AC36">
        <f>-AD40*100</f>
        <v>-800</v>
      </c>
      <c r="AE36">
        <f>-AF40*100</f>
        <v>-0.01</v>
      </c>
      <c r="AG36">
        <f>-AH40*100</f>
        <v>-0.01</v>
      </c>
      <c r="AI36">
        <f>-AJ40*100</f>
        <v>-0.01</v>
      </c>
      <c r="AK36">
        <f>-AL40*100</f>
        <v>-400</v>
      </c>
    </row>
    <row r="37" spans="1:44" hidden="1">
      <c r="C37">
        <f>IF(C38=1,C39*C38*1000+C39,-1000000+C39)</f>
        <v>-8008</v>
      </c>
      <c r="E37">
        <f>IF(E38=1,E39*E38*1000+E39,-1000000+E39)</f>
        <v>-999995.5</v>
      </c>
      <c r="G37">
        <f>IF(G38=1,G39*G38*1000+G39,-1000000+G39)</f>
        <v>21855.166666666664</v>
      </c>
      <c r="I37">
        <f>IF(I38=1,I39*I38*1000+I39,-1000000+I39)</f>
        <v>-1000002</v>
      </c>
      <c r="K37">
        <f>IF(K38=1,K39*K38*1000+K39,-1000000+K39)</f>
        <v>-101000000</v>
      </c>
      <c r="M37">
        <f>IF(M38=1,M39*M38*1000+M39,-1000000+M39)</f>
        <v>-101000000</v>
      </c>
      <c r="O37">
        <f>IF(O38=1,O39*O38*1000+O39,-1000000+O39)</f>
        <v>-999995.5</v>
      </c>
      <c r="Q37">
        <f>IF(Q38=1,Q39*Q38*1000+Q39,-1000000+Q39)</f>
        <v>-1000010</v>
      </c>
      <c r="S37">
        <f>IF(S38=1,S39*S38*1000+S39,-1000000+S39)</f>
        <v>20854.166666666664</v>
      </c>
      <c r="U37">
        <f>IF(U38=1,U39*U38*1000+U39,-1000000+U39)</f>
        <v>-101000000</v>
      </c>
      <c r="W37">
        <f>IF(W38=1,W39*W38*1000+W39,-1000000+W39)</f>
        <v>-999995</v>
      </c>
      <c r="Y37">
        <f>IF(Y38=1,Y39*Y38*1000+Y39,-1000000+Y39)</f>
        <v>-15015</v>
      </c>
      <c r="AA37">
        <f>IF(AA38=1,AA39*AA38*1000+AA39,-1000000+AA39)</f>
        <v>-1000006</v>
      </c>
      <c r="AC37">
        <f>IF(AC38=1,AC39*AC38*1000+AC39,-1000000+AC39)</f>
        <v>-1000010</v>
      </c>
      <c r="AE37">
        <f>IF(AE38=1,AE39*AE38*1000+AE39,-1000000+AE39)</f>
        <v>-101000000</v>
      </c>
      <c r="AG37">
        <f>IF(AG38=1,AG39*AG38*1000+AG39,-1000000+AG39)</f>
        <v>-101000000</v>
      </c>
      <c r="AI37">
        <f>IF(AI38=1,AI39*AI38*1000+AI39,-1000000+AI39)</f>
        <v>-101000000</v>
      </c>
      <c r="AK37">
        <f>IF(AK38=1,AK39*AK38*1000+AK39,-1000000+AK39)</f>
        <v>-5672.333333333333</v>
      </c>
    </row>
    <row r="38" spans="1:44">
      <c r="A38" t="s">
        <v>13</v>
      </c>
      <c r="B38">
        <f>SUM(C38:AK38)</f>
        <v>5</v>
      </c>
      <c r="C38">
        <f>IF(D39&gt;=$A3/2,1,0)</f>
        <v>1</v>
      </c>
      <c r="E38">
        <f>IF(F39&gt;=$A3/2,1,0)</f>
        <v>0</v>
      </c>
      <c r="G38">
        <f>IF(H39&gt;=$A3/2,1,0)</f>
        <v>1</v>
      </c>
      <c r="I38">
        <f>IF(J39&gt;=$A3/2,1,0)</f>
        <v>0</v>
      </c>
      <c r="K38">
        <f>IF(L39&gt;=$A3/2,1,0)</f>
        <v>0</v>
      </c>
      <c r="M38">
        <f>IF(N39&gt;=$A3/2,1,0)</f>
        <v>0</v>
      </c>
      <c r="O38">
        <f>IF(P39&gt;=$A3/2,1,0)</f>
        <v>0</v>
      </c>
      <c r="Q38">
        <f>IF(R39&gt;=$A3/2,1,0)</f>
        <v>0</v>
      </c>
      <c r="S38">
        <f>IF(T39&gt;=$A3/2,1,0)</f>
        <v>1</v>
      </c>
      <c r="U38">
        <f>IF(V39&gt;=$A3/2,1,0)</f>
        <v>0</v>
      </c>
      <c r="W38">
        <f>IF(X39&gt;=$A3/2,1,0)</f>
        <v>0</v>
      </c>
      <c r="Y38">
        <f>IF(Z39&gt;=$A3/2,1,0)</f>
        <v>1</v>
      </c>
      <c r="AA38">
        <f>IF(AB39&gt;=$A3/2,1,0)</f>
        <v>0</v>
      </c>
      <c r="AC38">
        <f>IF(AD39&gt;=$A3/2,1,0)</f>
        <v>0</v>
      </c>
      <c r="AE38">
        <f>IF(AF39&gt;=$A3/2,1,0)</f>
        <v>0</v>
      </c>
      <c r="AG38">
        <f>IF(AH39&gt;=$A3/2,1,0)</f>
        <v>0</v>
      </c>
      <c r="AI38">
        <f>IF(AJ39&gt;=$A3/2,1,0)</f>
        <v>0</v>
      </c>
      <c r="AK38">
        <f>IF(AL39&gt;=$A3/2,1,0)</f>
        <v>1</v>
      </c>
    </row>
    <row r="39" spans="1:44" hidden="1">
      <c r="C39" s="2">
        <f>IF(SUM(C44:C216)&lt;-1000,-100000000,SUM(C44:C216))</f>
        <v>-8</v>
      </c>
      <c r="D39" s="2">
        <f>COUNT(D44:D216)</f>
        <v>11</v>
      </c>
      <c r="E39" s="2">
        <f>IF(SUM(E44:E216)&lt;-1000,-100000000,SUM(E44:E216))</f>
        <v>4.5</v>
      </c>
      <c r="F39" s="2">
        <f>COUNT(F44:F216)</f>
        <v>1</v>
      </c>
      <c r="G39" s="2">
        <f>IF(SUM(G44:G216)&lt;-1000,-100000000,SUM(G44:G216))</f>
        <v>21.833333333333332</v>
      </c>
      <c r="H39" s="2">
        <f>COUNT(H44:H216)</f>
        <v>11</v>
      </c>
      <c r="I39" s="2">
        <f>IF(SUM(I44:I216)&lt;-1000,-100000000,SUM(I44:I216))</f>
        <v>-2</v>
      </c>
      <c r="J39" s="2">
        <f>COUNT(J44:J216)</f>
        <v>1</v>
      </c>
      <c r="K39" s="2">
        <f>IF(SUM(K44:K216)&lt;-1000,-100000000,SUM(K44:K216))</f>
        <v>-100000000</v>
      </c>
      <c r="L39" s="2">
        <f>COUNT(L44:L216)</f>
        <v>0</v>
      </c>
      <c r="M39" s="2">
        <f>IF(SUM(M44:M216)&lt;-1000,-100000000,SUM(M44:M216))</f>
        <v>-100000000</v>
      </c>
      <c r="N39" s="2">
        <f>COUNT(N44:N216)</f>
        <v>0</v>
      </c>
      <c r="O39" s="2">
        <f>IF(SUM(O44:O216)&lt;-1000,-100000000,SUM(O44:O216))</f>
        <v>4.5</v>
      </c>
      <c r="P39" s="2">
        <f>COUNT(P44:P216)</f>
        <v>1</v>
      </c>
      <c r="Q39" s="2">
        <f>IF(SUM(Q44:Q216)&lt;-1000,-100000000,SUM(Q44:Q216))</f>
        <v>-10</v>
      </c>
      <c r="R39" s="2">
        <f>COUNT(R44:R216)</f>
        <v>1</v>
      </c>
      <c r="S39" s="2">
        <f>IF(SUM(S44:S216)&lt;-1000,-100000000,SUM(S44:S216))</f>
        <v>20.833333333333332</v>
      </c>
      <c r="T39" s="2">
        <f>COUNT(T44:T216)</f>
        <v>11</v>
      </c>
      <c r="U39" s="2">
        <f>IF(SUM(U44:U216)&lt;-1000,-100000000,SUM(U44:U216))</f>
        <v>-100000000</v>
      </c>
      <c r="V39" s="2">
        <f>COUNT(V44:V216)</f>
        <v>0</v>
      </c>
      <c r="W39" s="2">
        <f>IF(SUM(W44:W216)&lt;-1000,-100000000,SUM(W44:W216))</f>
        <v>5</v>
      </c>
      <c r="X39" s="2">
        <f>COUNT(X44:X216)</f>
        <v>2</v>
      </c>
      <c r="Y39" s="2">
        <f>IF(SUM(Y44:Y216)&lt;-1000,-100000000,SUM(Y44:Y216))</f>
        <v>-15</v>
      </c>
      <c r="Z39" s="2">
        <f>COUNT(Z44:Z216)</f>
        <v>6</v>
      </c>
      <c r="AA39" s="2">
        <f>IF(SUM(AA44:AA216)&lt;-1000,-100000000,SUM(AA44:AA216))</f>
        <v>-6</v>
      </c>
      <c r="AB39" s="2">
        <f>COUNT(AB44:AB216)</f>
        <v>1</v>
      </c>
      <c r="AC39" s="2">
        <f>IF(SUM(AC44:AC216)&lt;-1000,-100000000,SUM(AC44:AC216))</f>
        <v>-10</v>
      </c>
      <c r="AD39" s="2">
        <f>COUNT(AD44:AD216)</f>
        <v>1</v>
      </c>
      <c r="AE39" s="2">
        <f>IF(SUM(AE44:AE216)&lt;-1000,-100000000,SUM(AE44:AE216))</f>
        <v>-100000000</v>
      </c>
      <c r="AF39" s="2">
        <f>COUNT(AF44:AF216)</f>
        <v>0</v>
      </c>
      <c r="AG39" s="2">
        <f>IF(SUM(AG44:AG216)&lt;-1000,-100000000,SUM(AG44:AG216))</f>
        <v>-100000000</v>
      </c>
      <c r="AH39" s="2">
        <f>COUNT(AH44:AH216)</f>
        <v>0</v>
      </c>
      <c r="AI39" s="2">
        <f>IF(SUM(AI44:AI216)&lt;-1000,-100000000,SUM(AI44:AI216))</f>
        <v>-100000000</v>
      </c>
      <c r="AJ39" s="2">
        <f>COUNT(AJ44:AJ216)</f>
        <v>0</v>
      </c>
      <c r="AK39" s="2">
        <f>IF(SUM(AK44:AK216)&lt;-1000,-100000000,SUM(AK44:AK216))</f>
        <v>-5.6666666666666661</v>
      </c>
      <c r="AL39" s="2">
        <f>COUNT(AL44:AL216)</f>
        <v>11</v>
      </c>
      <c r="AO39">
        <f>+AK39+Y39+W39+U39+S39+Q39+O39+M39+K39+I39+G39+E39+C39+AA39+AC39</f>
        <v>-300000000.00000006</v>
      </c>
    </row>
    <row r="40" spans="1:44" hidden="1">
      <c r="C40" s="2"/>
      <c r="D40" s="2">
        <f>IF(D39=0,0.0001,AVERAGE(D44:D131))</f>
        <v>5.6363636363636367</v>
      </c>
      <c r="E40" s="2"/>
      <c r="F40" s="2">
        <f>IF(F39=0,0.0001,AVERAGE(F44:F131))</f>
        <v>0</v>
      </c>
      <c r="G40" s="2"/>
      <c r="H40" s="2">
        <f>IF(H39=0,0.0001,AVERAGE(H44:H131))</f>
        <v>2.4545454545454546</v>
      </c>
      <c r="I40" s="2"/>
      <c r="J40" s="2">
        <f>IF(J39=0,0.0001,AVERAGE(J44:J131))</f>
        <v>3</v>
      </c>
      <c r="K40" s="2"/>
      <c r="L40" s="2">
        <f>IF(L39=0,0.0001,AVERAGE(L44:L131))</f>
        <v>1E-4</v>
      </c>
      <c r="M40" s="2"/>
      <c r="N40" s="2">
        <f>IF(N39=0,0.0001,AVERAGE(N44:N131))</f>
        <v>1E-4</v>
      </c>
      <c r="O40" s="2"/>
      <c r="P40" s="2">
        <f>IF(P39=0,0.0001,AVERAGE(P44:P131))</f>
        <v>0</v>
      </c>
      <c r="Q40" s="2"/>
      <c r="R40" s="2">
        <f>IF(R39=0,0.0001,AVERAGE(R44:R131))</f>
        <v>9</v>
      </c>
      <c r="S40" s="2"/>
      <c r="T40" s="2">
        <f>IF(T39=0,0.0001,AVERAGE(T44:T131))</f>
        <v>3.8181818181818183</v>
      </c>
      <c r="U40" s="2"/>
      <c r="V40" s="2">
        <f>IF(V39=0,0.0001,AVERAGE(V44:V131))</f>
        <v>1E-4</v>
      </c>
      <c r="W40" s="2"/>
      <c r="X40" s="2">
        <f>IF(X39=0,0.0001,AVERAGE(X44:X131))</f>
        <v>2</v>
      </c>
      <c r="Y40" s="2"/>
      <c r="Z40" s="2">
        <f>IF(Z39=0,0.0001,AVERAGE(Z44:Z131))</f>
        <v>6.333333333333333</v>
      </c>
      <c r="AA40" s="2"/>
      <c r="AB40" s="2">
        <f>IF(AB39=0,0.0001,AVERAGE(AB44:AB131))</f>
        <v>8</v>
      </c>
      <c r="AC40" s="2"/>
      <c r="AD40" s="2">
        <f>IF(AD39=0,0.0001,AVERAGE(AD44:AD131))</f>
        <v>8</v>
      </c>
      <c r="AE40" s="2"/>
      <c r="AF40" s="2">
        <f>IF(AF39=0,0.0001,AVERAGE(AF44:AF131))</f>
        <v>1E-4</v>
      </c>
      <c r="AG40" s="2"/>
      <c r="AH40" s="2">
        <f>IF(AH39=0,0.0001,AVERAGE(AH44:AH131))</f>
        <v>1E-4</v>
      </c>
      <c r="AI40" s="2"/>
      <c r="AJ40" s="2">
        <f>IF(AJ39=0,0.0001,AVERAGE(AJ44:AJ131))</f>
        <v>1E-4</v>
      </c>
      <c r="AK40" s="2"/>
      <c r="AL40" s="2">
        <f>IF(AL39=0,0.0001,AVERAGE(AL44:AL131))</f>
        <v>4</v>
      </c>
    </row>
    <row r="41" spans="1:44" ht="13.5" thickBot="1"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41">
        <f>MAX(AN44:AN103)</f>
        <v>182</v>
      </c>
    </row>
    <row r="42" spans="1:44" ht="13.5" thickBot="1">
      <c r="B42" s="425" t="s">
        <v>68</v>
      </c>
      <c r="C42" s="409" t="s">
        <v>143</v>
      </c>
      <c r="D42" s="410"/>
      <c r="E42" s="423" t="s">
        <v>94</v>
      </c>
      <c r="F42" s="410"/>
      <c r="G42" s="409" t="s">
        <v>1</v>
      </c>
      <c r="H42" s="410"/>
      <c r="I42" s="409" t="s">
        <v>155</v>
      </c>
      <c r="J42" s="410"/>
      <c r="K42" s="422" t="s">
        <v>62</v>
      </c>
      <c r="L42" s="412"/>
      <c r="M42" s="409" t="s">
        <v>6</v>
      </c>
      <c r="N42" s="411"/>
      <c r="O42" s="409" t="s">
        <v>9</v>
      </c>
      <c r="P42" s="410"/>
      <c r="Q42" s="409" t="s">
        <v>43</v>
      </c>
      <c r="R42" s="410"/>
      <c r="S42" s="409" t="s">
        <v>131</v>
      </c>
      <c r="T42" s="410"/>
      <c r="U42" s="422" t="s">
        <v>120</v>
      </c>
      <c r="V42" s="420"/>
      <c r="W42" s="409" t="s">
        <v>142</v>
      </c>
      <c r="X42" s="410"/>
      <c r="Y42" s="421" t="s">
        <v>144</v>
      </c>
      <c r="Z42" s="410"/>
      <c r="AA42" s="422" t="s">
        <v>158</v>
      </c>
      <c r="AB42" s="420"/>
      <c r="AC42" s="421" t="s">
        <v>181</v>
      </c>
      <c r="AD42" s="452"/>
      <c r="AE42" s="409" t="s">
        <v>205</v>
      </c>
      <c r="AF42" s="410"/>
      <c r="AG42" s="421" t="s">
        <v>135</v>
      </c>
      <c r="AH42" s="410"/>
      <c r="AI42" s="422" t="s">
        <v>204</v>
      </c>
      <c r="AJ42" s="420"/>
      <c r="AK42" s="409" t="s">
        <v>132</v>
      </c>
      <c r="AL42" s="411"/>
      <c r="AM42" s="41">
        <f>COUNT(AM44:AM131)</f>
        <v>12</v>
      </c>
      <c r="AN42" s="86" t="s">
        <v>7</v>
      </c>
      <c r="AO42" s="85" t="s">
        <v>8</v>
      </c>
      <c r="AP42" s="87" t="s">
        <v>47</v>
      </c>
    </row>
    <row r="43" spans="1:44" ht="13.5" thickBot="1">
      <c r="B43" s="426"/>
      <c r="C43" s="37" t="s">
        <v>3</v>
      </c>
      <c r="D43" s="38" t="s">
        <v>2</v>
      </c>
      <c r="E43" s="37" t="s">
        <v>3</v>
      </c>
      <c r="F43" s="38" t="s">
        <v>2</v>
      </c>
      <c r="G43" s="37" t="s">
        <v>3</v>
      </c>
      <c r="H43" s="38" t="s">
        <v>2</v>
      </c>
      <c r="I43" s="37" t="s">
        <v>3</v>
      </c>
      <c r="J43" s="38" t="s">
        <v>2</v>
      </c>
      <c r="K43" s="37" t="s">
        <v>3</v>
      </c>
      <c r="L43" s="77" t="s">
        <v>2</v>
      </c>
      <c r="M43" s="77" t="s">
        <v>3</v>
      </c>
      <c r="N43" s="38" t="s">
        <v>2</v>
      </c>
      <c r="O43" s="37" t="s">
        <v>3</v>
      </c>
      <c r="P43" s="38" t="s">
        <v>2</v>
      </c>
      <c r="Q43" s="37" t="s">
        <v>3</v>
      </c>
      <c r="R43" s="38" t="s">
        <v>2</v>
      </c>
      <c r="S43" s="37" t="s">
        <v>3</v>
      </c>
      <c r="T43" s="38" t="s">
        <v>2</v>
      </c>
      <c r="U43" s="37" t="s">
        <v>3</v>
      </c>
      <c r="V43" s="38" t="s">
        <v>2</v>
      </c>
      <c r="W43" s="37" t="s">
        <v>3</v>
      </c>
      <c r="X43" s="38" t="s">
        <v>2</v>
      </c>
      <c r="Y43" s="37" t="s">
        <v>3</v>
      </c>
      <c r="Z43" s="38" t="s">
        <v>2</v>
      </c>
      <c r="AA43" s="37" t="s">
        <v>3</v>
      </c>
      <c r="AB43" s="38" t="s">
        <v>2</v>
      </c>
      <c r="AC43" s="37" t="s">
        <v>3</v>
      </c>
      <c r="AD43" s="38" t="s">
        <v>2</v>
      </c>
      <c r="AE43" s="37" t="s">
        <v>3</v>
      </c>
      <c r="AF43" s="38" t="s">
        <v>2</v>
      </c>
      <c r="AG43" s="37" t="s">
        <v>3</v>
      </c>
      <c r="AH43" s="38" t="s">
        <v>2</v>
      </c>
      <c r="AI43" s="37" t="s">
        <v>3</v>
      </c>
      <c r="AJ43" s="38" t="s">
        <v>2</v>
      </c>
      <c r="AK43" s="37" t="s">
        <v>3</v>
      </c>
      <c r="AL43" s="38" t="s">
        <v>2</v>
      </c>
      <c r="AM43" s="27" t="s">
        <v>22</v>
      </c>
      <c r="AN43" s="30" t="s">
        <v>23</v>
      </c>
    </row>
    <row r="44" spans="1:44">
      <c r="A44">
        <v>1</v>
      </c>
      <c r="B44" s="6"/>
      <c r="C44" s="10">
        <v>-2.5</v>
      </c>
      <c r="D44" s="11">
        <v>4</v>
      </c>
      <c r="E44" s="10"/>
      <c r="F44" s="11"/>
      <c r="G44" s="113">
        <v>-10</v>
      </c>
      <c r="H44" s="11">
        <v>8</v>
      </c>
      <c r="I44" s="10"/>
      <c r="J44" s="11"/>
      <c r="K44" s="51">
        <v>-10000</v>
      </c>
      <c r="L44" s="11"/>
      <c r="M44" s="51">
        <v>-10000</v>
      </c>
      <c r="N44" s="11"/>
      <c r="O44" s="10"/>
      <c r="P44" s="11"/>
      <c r="Q44" s="10"/>
      <c r="R44" s="11"/>
      <c r="S44" s="113">
        <v>7.5</v>
      </c>
      <c r="T44" s="11">
        <v>0</v>
      </c>
      <c r="U44" s="51">
        <v>-10000</v>
      </c>
      <c r="V44" s="11"/>
      <c r="W44" s="10"/>
      <c r="X44" s="11"/>
      <c r="Y44" s="113">
        <v>7.5</v>
      </c>
      <c r="Z44" s="11">
        <v>2</v>
      </c>
      <c r="AA44" s="10"/>
      <c r="AB44" s="11"/>
      <c r="AC44" s="10"/>
      <c r="AD44" s="11"/>
      <c r="AE44" s="51">
        <v>-10000</v>
      </c>
      <c r="AF44" s="11"/>
      <c r="AG44" s="51">
        <v>-10000</v>
      </c>
      <c r="AH44" s="11"/>
      <c r="AI44" s="51">
        <v>-10000</v>
      </c>
      <c r="AJ44" s="11"/>
      <c r="AK44" s="113">
        <v>-2.5</v>
      </c>
      <c r="AL44" s="93">
        <v>4</v>
      </c>
      <c r="AM44" s="24">
        <v>45204</v>
      </c>
      <c r="AN44">
        <v>2</v>
      </c>
      <c r="AO44">
        <f t="shared" ref="AO44:AO102" si="6">+AK44+Y44+W44+U44+S44+Q44+O44+M44+K44+I44+G44+E44+C44+AA44+AC44+AE44+AG44+AI44</f>
        <v>-60000</v>
      </c>
      <c r="AP44">
        <f t="shared" ref="AP44:AP67" si="7">COUNT(C44:AL44)/2</f>
        <v>8</v>
      </c>
      <c r="AQ44">
        <f>+AP44*2-AR44</f>
        <v>-2</v>
      </c>
      <c r="AR44">
        <f t="shared" ref="AR44:AR99" si="8">+AL44+Z44+X44+V44+T44+R44+P44+N44+L44+J44+H44+F44+D44+AB44+AD44</f>
        <v>18</v>
      </c>
    </row>
    <row r="45" spans="1:44">
      <c r="A45">
        <f>+A44+1</f>
        <v>2</v>
      </c>
      <c r="B45" s="6"/>
      <c r="C45" s="10">
        <v>7.5</v>
      </c>
      <c r="D45" s="32">
        <v>0</v>
      </c>
      <c r="E45" s="10"/>
      <c r="F45" s="32"/>
      <c r="G45" s="10">
        <v>-5</v>
      </c>
      <c r="H45" s="32">
        <v>5</v>
      </c>
      <c r="I45" s="10"/>
      <c r="J45" s="32"/>
      <c r="K45" s="10"/>
      <c r="L45" s="32"/>
      <c r="M45" s="10"/>
      <c r="N45" s="32"/>
      <c r="O45" s="10"/>
      <c r="P45" s="32"/>
      <c r="Q45" s="10"/>
      <c r="R45" s="32"/>
      <c r="S45" s="10">
        <v>0</v>
      </c>
      <c r="T45" s="32">
        <v>2</v>
      </c>
      <c r="U45" s="10"/>
      <c r="V45" s="32"/>
      <c r="W45" s="10"/>
      <c r="X45" s="32"/>
      <c r="Y45" s="10">
        <v>-10</v>
      </c>
      <c r="Z45" s="32">
        <v>6</v>
      </c>
      <c r="AA45" s="10"/>
      <c r="AB45" s="244"/>
      <c r="AC45" s="10"/>
      <c r="AD45" s="313"/>
      <c r="AE45" s="10"/>
      <c r="AF45" s="32"/>
      <c r="AG45" s="10"/>
      <c r="AH45" s="32"/>
      <c r="AI45" s="10"/>
      <c r="AJ45" s="244"/>
      <c r="AK45" s="10">
        <v>7.5</v>
      </c>
      <c r="AL45" s="11">
        <v>0</v>
      </c>
      <c r="AM45" s="24">
        <v>45204</v>
      </c>
      <c r="AN45">
        <v>2</v>
      </c>
      <c r="AO45">
        <f t="shared" si="6"/>
        <v>0</v>
      </c>
      <c r="AP45">
        <f t="shared" si="7"/>
        <v>5</v>
      </c>
      <c r="AQ45">
        <f>+AP45*2-AR45</f>
        <v>-3</v>
      </c>
      <c r="AR45">
        <f t="shared" si="8"/>
        <v>13</v>
      </c>
    </row>
    <row r="46" spans="1:44">
      <c r="A46">
        <f t="shared" ref="A46:A109" si="9">+A45+1</f>
        <v>3</v>
      </c>
      <c r="B46" s="6"/>
      <c r="C46" s="10">
        <v>5</v>
      </c>
      <c r="D46" s="32">
        <v>3</v>
      </c>
      <c r="E46" s="10"/>
      <c r="F46" s="32"/>
      <c r="G46" s="10">
        <v>10</v>
      </c>
      <c r="H46" s="32">
        <v>0</v>
      </c>
      <c r="I46" s="10"/>
      <c r="J46" s="32"/>
      <c r="K46" s="10"/>
      <c r="L46" s="32"/>
      <c r="M46" s="10"/>
      <c r="N46" s="32"/>
      <c r="O46" s="10"/>
      <c r="P46" s="32"/>
      <c r="Q46" s="10"/>
      <c r="R46" s="32"/>
      <c r="S46" s="10">
        <v>-5</v>
      </c>
      <c r="T46" s="32">
        <v>11</v>
      </c>
      <c r="U46" s="10"/>
      <c r="V46" s="32"/>
      <c r="W46" s="10"/>
      <c r="X46" s="32"/>
      <c r="Y46" s="10"/>
      <c r="Z46" s="32"/>
      <c r="AA46" s="10"/>
      <c r="AB46" s="244"/>
      <c r="AC46" s="10"/>
      <c r="AD46" s="313"/>
      <c r="AE46" s="10"/>
      <c r="AF46" s="32"/>
      <c r="AG46" s="10"/>
      <c r="AH46" s="32"/>
      <c r="AI46" s="10"/>
      <c r="AJ46" s="244"/>
      <c r="AK46" s="10">
        <v>-10</v>
      </c>
      <c r="AL46" s="11">
        <v>12</v>
      </c>
      <c r="AM46" s="24">
        <v>45219</v>
      </c>
      <c r="AN46" s="41">
        <v>11</v>
      </c>
      <c r="AO46">
        <f t="shared" si="6"/>
        <v>0</v>
      </c>
      <c r="AP46">
        <f t="shared" si="7"/>
        <v>4</v>
      </c>
      <c r="AQ46">
        <f t="shared" ref="AQ46:AQ102" si="10">+AP46*2-AR46</f>
        <v>-18</v>
      </c>
      <c r="AR46">
        <f t="shared" si="8"/>
        <v>26</v>
      </c>
    </row>
    <row r="47" spans="1:44">
      <c r="A47">
        <f t="shared" si="9"/>
        <v>4</v>
      </c>
      <c r="B47" s="6"/>
      <c r="C47" s="10">
        <v>10</v>
      </c>
      <c r="D47" s="32">
        <v>0</v>
      </c>
      <c r="E47" s="10"/>
      <c r="F47" s="32"/>
      <c r="G47" s="10"/>
      <c r="H47" s="32"/>
      <c r="I47" s="10"/>
      <c r="J47" s="32"/>
      <c r="K47" s="10"/>
      <c r="L47" s="32"/>
      <c r="M47" s="10"/>
      <c r="N47" s="32"/>
      <c r="O47" s="10"/>
      <c r="P47" s="32"/>
      <c r="Q47" s="10"/>
      <c r="R47" s="32"/>
      <c r="S47" s="10">
        <v>5</v>
      </c>
      <c r="T47" s="32">
        <v>2</v>
      </c>
      <c r="U47" s="10"/>
      <c r="V47" s="32"/>
      <c r="W47" s="10"/>
      <c r="X47" s="32"/>
      <c r="Y47" s="10">
        <v>0</v>
      </c>
      <c r="Z47" s="32">
        <v>4</v>
      </c>
      <c r="AA47" s="10"/>
      <c r="AB47" s="244"/>
      <c r="AC47" s="10">
        <v>-10</v>
      </c>
      <c r="AD47" s="313">
        <v>8</v>
      </c>
      <c r="AE47" s="10"/>
      <c r="AF47" s="32"/>
      <c r="AG47" s="10"/>
      <c r="AH47" s="32"/>
      <c r="AI47" s="10"/>
      <c r="AJ47" s="244"/>
      <c r="AK47" s="10">
        <v>-5</v>
      </c>
      <c r="AL47" s="11">
        <v>5</v>
      </c>
      <c r="AM47" s="24">
        <v>45246</v>
      </c>
      <c r="AN47" s="41">
        <v>28</v>
      </c>
      <c r="AO47">
        <f t="shared" si="6"/>
        <v>0</v>
      </c>
      <c r="AP47">
        <f t="shared" si="7"/>
        <v>5</v>
      </c>
      <c r="AQ47">
        <f t="shared" si="10"/>
        <v>-9</v>
      </c>
      <c r="AR47">
        <f t="shared" si="8"/>
        <v>19</v>
      </c>
    </row>
    <row r="48" spans="1:44">
      <c r="A48">
        <f t="shared" si="9"/>
        <v>5</v>
      </c>
      <c r="B48" s="6"/>
      <c r="C48" s="10">
        <v>4.5</v>
      </c>
      <c r="D48" s="32">
        <v>0</v>
      </c>
      <c r="E48" s="10">
        <v>4.5</v>
      </c>
      <c r="F48" s="32">
        <v>0</v>
      </c>
      <c r="G48" s="10">
        <v>4.5</v>
      </c>
      <c r="H48" s="32">
        <v>0</v>
      </c>
      <c r="I48" s="10">
        <v>-2</v>
      </c>
      <c r="J48" s="32">
        <v>3</v>
      </c>
      <c r="K48" s="10"/>
      <c r="L48" s="32"/>
      <c r="M48" s="10"/>
      <c r="N48" s="32"/>
      <c r="O48" s="10">
        <v>4.5</v>
      </c>
      <c r="P48" s="32">
        <v>0</v>
      </c>
      <c r="Q48" s="10">
        <v>-10</v>
      </c>
      <c r="R48" s="32">
        <v>9</v>
      </c>
      <c r="S48" s="10"/>
      <c r="T48" s="32"/>
      <c r="U48" s="10"/>
      <c r="V48" s="32"/>
      <c r="W48" s="10"/>
      <c r="X48" s="32"/>
      <c r="Y48" s="10"/>
      <c r="Z48" s="32"/>
      <c r="AA48" s="10">
        <v>-6</v>
      </c>
      <c r="AB48" s="244">
        <v>8</v>
      </c>
      <c r="AC48" s="10"/>
      <c r="AD48" s="313"/>
      <c r="AE48" s="10"/>
      <c r="AF48" s="32"/>
      <c r="AG48" s="10"/>
      <c r="AH48" s="32"/>
      <c r="AI48" s="10"/>
      <c r="AJ48" s="244"/>
      <c r="AK48" s="10"/>
      <c r="AL48" s="11"/>
      <c r="AM48" s="24">
        <v>45255</v>
      </c>
      <c r="AN48" s="41">
        <v>40</v>
      </c>
      <c r="AO48">
        <f t="shared" si="6"/>
        <v>0</v>
      </c>
      <c r="AP48">
        <f t="shared" si="7"/>
        <v>7</v>
      </c>
      <c r="AQ48">
        <f t="shared" si="10"/>
        <v>-6</v>
      </c>
      <c r="AR48">
        <f t="shared" si="8"/>
        <v>20</v>
      </c>
    </row>
    <row r="49" spans="1:44">
      <c r="A49">
        <f t="shared" si="9"/>
        <v>6</v>
      </c>
      <c r="B49" s="6"/>
      <c r="C49" s="12">
        <v>-7.5</v>
      </c>
      <c r="D49" s="36">
        <v>8</v>
      </c>
      <c r="E49" s="12"/>
      <c r="F49" s="36"/>
      <c r="G49" s="12">
        <v>7.5</v>
      </c>
      <c r="H49" s="36">
        <v>0</v>
      </c>
      <c r="I49" s="12"/>
      <c r="J49" s="36"/>
      <c r="K49" s="12"/>
      <c r="L49" s="36"/>
      <c r="M49" s="12"/>
      <c r="N49" s="36"/>
      <c r="O49" s="12"/>
      <c r="P49" s="36"/>
      <c r="Q49" s="12"/>
      <c r="R49" s="36"/>
      <c r="S49" s="12">
        <v>0</v>
      </c>
      <c r="T49" s="36">
        <v>10</v>
      </c>
      <c r="U49" s="12"/>
      <c r="V49" s="36"/>
      <c r="W49" s="12"/>
      <c r="X49" s="36"/>
      <c r="Y49" s="12">
        <v>-7.5</v>
      </c>
      <c r="Z49" s="36">
        <v>8</v>
      </c>
      <c r="AA49" s="12"/>
      <c r="AB49" s="245"/>
      <c r="AC49" s="12"/>
      <c r="AD49" s="314"/>
      <c r="AE49" s="12"/>
      <c r="AF49" s="36"/>
      <c r="AG49" s="12"/>
      <c r="AH49" s="36"/>
      <c r="AI49" s="12"/>
      <c r="AJ49" s="245"/>
      <c r="AK49" s="12">
        <v>7.5</v>
      </c>
      <c r="AL49" s="13">
        <v>0</v>
      </c>
      <c r="AM49" s="24">
        <v>45293</v>
      </c>
      <c r="AN49" s="215">
        <v>61</v>
      </c>
      <c r="AO49">
        <f t="shared" si="6"/>
        <v>0</v>
      </c>
      <c r="AP49">
        <f t="shared" si="7"/>
        <v>5</v>
      </c>
      <c r="AQ49">
        <f t="shared" si="10"/>
        <v>-16</v>
      </c>
      <c r="AR49">
        <f t="shared" si="8"/>
        <v>26</v>
      </c>
    </row>
    <row r="50" spans="1:44">
      <c r="A50">
        <f t="shared" si="9"/>
        <v>7</v>
      </c>
      <c r="B50" s="6"/>
      <c r="C50" s="10">
        <v>5</v>
      </c>
      <c r="D50" s="32">
        <v>2</v>
      </c>
      <c r="E50" s="10"/>
      <c r="F50" s="32"/>
      <c r="G50" s="12">
        <v>-7.5</v>
      </c>
      <c r="H50" s="36">
        <v>3</v>
      </c>
      <c r="I50" s="12"/>
      <c r="J50" s="36"/>
      <c r="K50" s="12"/>
      <c r="L50" s="36"/>
      <c r="M50" s="12"/>
      <c r="N50" s="36"/>
      <c r="O50" s="12"/>
      <c r="P50" s="36"/>
      <c r="Q50" s="12"/>
      <c r="R50" s="36"/>
      <c r="S50" s="12">
        <v>5</v>
      </c>
      <c r="T50" s="36">
        <v>2</v>
      </c>
      <c r="U50" s="12"/>
      <c r="V50" s="36"/>
      <c r="W50" s="12"/>
      <c r="X50" s="36"/>
      <c r="Y50" s="12">
        <v>5</v>
      </c>
      <c r="Z50" s="36">
        <v>2</v>
      </c>
      <c r="AA50" s="10"/>
      <c r="AB50" s="244"/>
      <c r="AC50" s="10"/>
      <c r="AD50" s="313"/>
      <c r="AE50" s="12"/>
      <c r="AF50" s="36"/>
      <c r="AG50" s="12"/>
      <c r="AH50" s="36"/>
      <c r="AI50" s="10"/>
      <c r="AJ50" s="244"/>
      <c r="AK50" s="10">
        <v>-7.5</v>
      </c>
      <c r="AL50" s="11">
        <v>3</v>
      </c>
      <c r="AM50" s="24">
        <v>45316</v>
      </c>
      <c r="AN50" s="41">
        <v>78</v>
      </c>
      <c r="AO50">
        <f t="shared" si="6"/>
        <v>0</v>
      </c>
      <c r="AP50">
        <f t="shared" si="7"/>
        <v>5</v>
      </c>
      <c r="AQ50">
        <f t="shared" si="10"/>
        <v>-2</v>
      </c>
      <c r="AR50">
        <f t="shared" si="8"/>
        <v>12</v>
      </c>
    </row>
    <row r="51" spans="1:44">
      <c r="A51">
        <f t="shared" si="9"/>
        <v>8</v>
      </c>
      <c r="B51" s="6"/>
      <c r="C51" s="10"/>
      <c r="D51" s="32"/>
      <c r="E51" s="10"/>
      <c r="F51" s="32"/>
      <c r="G51" s="10">
        <v>4</v>
      </c>
      <c r="H51" s="32">
        <v>5</v>
      </c>
      <c r="I51" s="10"/>
      <c r="J51" s="32"/>
      <c r="K51" s="10"/>
      <c r="L51" s="32"/>
      <c r="M51" s="10"/>
      <c r="N51" s="32"/>
      <c r="O51" s="10"/>
      <c r="P51" s="32"/>
      <c r="Q51" s="10"/>
      <c r="R51" s="32"/>
      <c r="S51" s="10">
        <v>-4</v>
      </c>
      <c r="T51" s="32">
        <v>6</v>
      </c>
      <c r="U51" s="10"/>
      <c r="V51" s="32"/>
      <c r="W51" s="10"/>
      <c r="X51" s="32"/>
      <c r="Y51" s="10">
        <v>-10</v>
      </c>
      <c r="Z51" s="32">
        <v>16</v>
      </c>
      <c r="AA51" s="10"/>
      <c r="AB51" s="244"/>
      <c r="AC51" s="10"/>
      <c r="AD51" s="313"/>
      <c r="AE51" s="10"/>
      <c r="AF51" s="32"/>
      <c r="AG51" s="10"/>
      <c r="AH51" s="32"/>
      <c r="AI51" s="10"/>
      <c r="AJ51" s="244"/>
      <c r="AK51" s="10">
        <v>10</v>
      </c>
      <c r="AL51" s="11">
        <v>4</v>
      </c>
      <c r="AM51" s="28">
        <v>45413</v>
      </c>
      <c r="AN51" s="41">
        <v>123</v>
      </c>
      <c r="AO51">
        <f t="shared" si="6"/>
        <v>0</v>
      </c>
      <c r="AP51">
        <f t="shared" si="7"/>
        <v>4</v>
      </c>
      <c r="AQ51">
        <f t="shared" si="10"/>
        <v>-23</v>
      </c>
      <c r="AR51">
        <f t="shared" si="8"/>
        <v>31</v>
      </c>
    </row>
    <row r="52" spans="1:44">
      <c r="A52">
        <f t="shared" si="9"/>
        <v>9</v>
      </c>
      <c r="B52" s="6"/>
      <c r="C52" s="10">
        <v>-10</v>
      </c>
      <c r="D52" s="32">
        <v>8</v>
      </c>
      <c r="E52" s="10"/>
      <c r="F52" s="32"/>
      <c r="G52" s="10">
        <v>-2.5</v>
      </c>
      <c r="H52" s="32">
        <v>4</v>
      </c>
      <c r="I52" s="10"/>
      <c r="J52" s="32"/>
      <c r="K52" s="10"/>
      <c r="L52" s="32"/>
      <c r="M52" s="10"/>
      <c r="N52" s="32"/>
      <c r="O52" s="10"/>
      <c r="P52" s="32"/>
      <c r="Q52" s="10"/>
      <c r="R52" s="32"/>
      <c r="S52" s="10">
        <v>10</v>
      </c>
      <c r="T52" s="32">
        <v>0</v>
      </c>
      <c r="U52" s="10"/>
      <c r="V52" s="32"/>
      <c r="W52" s="10">
        <v>-2.5</v>
      </c>
      <c r="X52" s="32">
        <v>4</v>
      </c>
      <c r="Y52" s="10"/>
      <c r="Z52" s="32"/>
      <c r="AA52" s="10"/>
      <c r="AB52" s="244"/>
      <c r="AC52" s="10"/>
      <c r="AD52" s="313"/>
      <c r="AE52" s="10"/>
      <c r="AF52" s="32"/>
      <c r="AG52" s="10"/>
      <c r="AH52" s="32"/>
      <c r="AI52" s="10"/>
      <c r="AJ52" s="244"/>
      <c r="AK52" s="10">
        <v>5</v>
      </c>
      <c r="AL52" s="11">
        <v>2</v>
      </c>
      <c r="AM52" s="28">
        <v>45464</v>
      </c>
      <c r="AN52" s="41">
        <v>154</v>
      </c>
      <c r="AO52">
        <f t="shared" si="6"/>
        <v>0</v>
      </c>
      <c r="AP52">
        <f t="shared" si="7"/>
        <v>5</v>
      </c>
      <c r="AQ52">
        <f t="shared" si="10"/>
        <v>-8</v>
      </c>
      <c r="AR52">
        <f t="shared" si="8"/>
        <v>18</v>
      </c>
    </row>
    <row r="53" spans="1:44">
      <c r="A53">
        <f>+A52+1</f>
        <v>10</v>
      </c>
      <c r="B53" s="6"/>
      <c r="C53" s="10">
        <v>0</v>
      </c>
      <c r="D53" s="32">
        <v>2</v>
      </c>
      <c r="E53" s="10"/>
      <c r="F53" s="32"/>
      <c r="G53" s="10">
        <v>7.5</v>
      </c>
      <c r="H53" s="32">
        <v>0</v>
      </c>
      <c r="I53" s="54"/>
      <c r="J53" s="32"/>
      <c r="K53" s="94"/>
      <c r="L53" s="32"/>
      <c r="M53" s="10"/>
      <c r="N53" s="32"/>
      <c r="O53" s="10"/>
      <c r="P53" s="32"/>
      <c r="Q53" s="10"/>
      <c r="R53" s="32"/>
      <c r="S53" s="10">
        <v>-5</v>
      </c>
      <c r="T53" s="32">
        <v>6</v>
      </c>
      <c r="U53" s="10"/>
      <c r="V53" s="32"/>
      <c r="W53" s="94">
        <v>7.5</v>
      </c>
      <c r="X53" s="32">
        <v>0</v>
      </c>
      <c r="Y53" s="10"/>
      <c r="Z53" s="32"/>
      <c r="AA53" s="10"/>
      <c r="AB53" s="244"/>
      <c r="AC53" s="10"/>
      <c r="AD53" s="313"/>
      <c r="AE53" s="94"/>
      <c r="AF53" s="32"/>
      <c r="AG53" s="10"/>
      <c r="AH53" s="32"/>
      <c r="AI53" s="10"/>
      <c r="AJ53" s="244"/>
      <c r="AK53" s="10">
        <v>-10</v>
      </c>
      <c r="AL53" s="11">
        <v>9</v>
      </c>
      <c r="AM53" s="28">
        <v>45464</v>
      </c>
      <c r="AN53" s="41">
        <v>154</v>
      </c>
      <c r="AO53">
        <f t="shared" si="6"/>
        <v>0</v>
      </c>
      <c r="AP53">
        <f t="shared" si="7"/>
        <v>5</v>
      </c>
      <c r="AQ53">
        <f t="shared" si="10"/>
        <v>-7</v>
      </c>
      <c r="AR53">
        <f t="shared" si="8"/>
        <v>17</v>
      </c>
    </row>
    <row r="54" spans="1:44">
      <c r="A54">
        <f t="shared" si="9"/>
        <v>11</v>
      </c>
      <c r="B54" s="6"/>
      <c r="C54" s="10">
        <v>-10</v>
      </c>
      <c r="D54" s="32">
        <v>27</v>
      </c>
      <c r="E54" s="10"/>
      <c r="F54" s="32"/>
      <c r="G54" s="10">
        <v>10</v>
      </c>
      <c r="H54" s="32">
        <v>2</v>
      </c>
      <c r="I54" s="10"/>
      <c r="J54" s="32"/>
      <c r="K54" s="10"/>
      <c r="L54" s="32"/>
      <c r="M54" s="10"/>
      <c r="N54" s="32"/>
      <c r="O54" s="10"/>
      <c r="P54" s="32"/>
      <c r="Q54" s="10"/>
      <c r="R54" s="32"/>
      <c r="S54" s="10">
        <v>4</v>
      </c>
      <c r="T54" s="32">
        <v>3</v>
      </c>
      <c r="U54" s="10"/>
      <c r="V54" s="32"/>
      <c r="W54" s="10"/>
      <c r="X54" s="32"/>
      <c r="Y54" s="10"/>
      <c r="Z54" s="32"/>
      <c r="AA54" s="10"/>
      <c r="AB54" s="244"/>
      <c r="AC54" s="10"/>
      <c r="AD54" s="313"/>
      <c r="AE54" s="10"/>
      <c r="AF54" s="32"/>
      <c r="AG54" s="10"/>
      <c r="AH54" s="32"/>
      <c r="AI54" s="10"/>
      <c r="AJ54" s="244"/>
      <c r="AK54" s="10">
        <v>-4</v>
      </c>
      <c r="AL54" s="11">
        <v>5</v>
      </c>
      <c r="AM54" s="24">
        <v>45562</v>
      </c>
      <c r="AN54" s="41">
        <v>182</v>
      </c>
      <c r="AO54">
        <f t="shared" si="6"/>
        <v>0</v>
      </c>
      <c r="AP54">
        <f t="shared" si="7"/>
        <v>4</v>
      </c>
      <c r="AQ54">
        <f t="shared" si="10"/>
        <v>-29</v>
      </c>
      <c r="AR54">
        <f t="shared" si="8"/>
        <v>37</v>
      </c>
    </row>
    <row r="55" spans="1:44">
      <c r="A55">
        <f t="shared" si="9"/>
        <v>12</v>
      </c>
      <c r="B55" s="6"/>
      <c r="C55" s="10">
        <v>-10</v>
      </c>
      <c r="D55" s="32">
        <v>8</v>
      </c>
      <c r="E55" s="10"/>
      <c r="F55" s="32"/>
      <c r="G55" s="10">
        <f>10/3</f>
        <v>3.3333333333333335</v>
      </c>
      <c r="H55" s="32">
        <v>0</v>
      </c>
      <c r="I55" s="10"/>
      <c r="J55" s="32"/>
      <c r="K55" s="10"/>
      <c r="L55" s="32"/>
      <c r="M55" s="10"/>
      <c r="N55" s="32"/>
      <c r="O55" s="10"/>
      <c r="P55" s="32"/>
      <c r="Q55" s="10"/>
      <c r="R55" s="32"/>
      <c r="S55" s="10">
        <f>10/3</f>
        <v>3.3333333333333335</v>
      </c>
      <c r="T55" s="32">
        <v>0</v>
      </c>
      <c r="U55" s="10"/>
      <c r="V55" s="32"/>
      <c r="W55" s="10"/>
      <c r="X55" s="32"/>
      <c r="Y55" s="10"/>
      <c r="Z55" s="32"/>
      <c r="AA55" s="10"/>
      <c r="AB55" s="244"/>
      <c r="AC55" s="10"/>
      <c r="AD55" s="313"/>
      <c r="AE55" s="10"/>
      <c r="AF55" s="32"/>
      <c r="AG55" s="10"/>
      <c r="AH55" s="32"/>
      <c r="AI55" s="10"/>
      <c r="AJ55" s="244"/>
      <c r="AK55" s="10">
        <f>10/3</f>
        <v>3.3333333333333335</v>
      </c>
      <c r="AL55" s="32">
        <v>0</v>
      </c>
      <c r="AM55" s="24">
        <v>45562</v>
      </c>
      <c r="AN55" s="41">
        <v>182</v>
      </c>
      <c r="AO55">
        <f t="shared" si="6"/>
        <v>0</v>
      </c>
      <c r="AP55">
        <f t="shared" si="7"/>
        <v>4</v>
      </c>
      <c r="AQ55">
        <f t="shared" si="10"/>
        <v>0</v>
      </c>
      <c r="AR55">
        <f t="shared" si="8"/>
        <v>8</v>
      </c>
    </row>
    <row r="56" spans="1:44">
      <c r="A56">
        <f t="shared" si="9"/>
        <v>13</v>
      </c>
      <c r="B56" s="6"/>
      <c r="C56" s="10"/>
      <c r="D56" s="32"/>
      <c r="E56" s="10"/>
      <c r="F56" s="32"/>
      <c r="G56" s="10"/>
      <c r="H56" s="32"/>
      <c r="I56" s="10"/>
      <c r="J56" s="32"/>
      <c r="K56" s="10"/>
      <c r="L56" s="32"/>
      <c r="M56" s="10"/>
      <c r="N56" s="32"/>
      <c r="O56" s="10"/>
      <c r="P56" s="32"/>
      <c r="Q56" s="10"/>
      <c r="R56" s="32"/>
      <c r="S56" s="10"/>
      <c r="T56" s="32"/>
      <c r="U56" s="10"/>
      <c r="V56" s="32"/>
      <c r="W56" s="10"/>
      <c r="X56" s="32"/>
      <c r="Y56" s="10"/>
      <c r="Z56" s="32"/>
      <c r="AA56" s="10"/>
      <c r="AB56" s="244"/>
      <c r="AC56" s="10"/>
      <c r="AD56" s="313"/>
      <c r="AE56" s="10"/>
      <c r="AF56" s="32"/>
      <c r="AG56" s="10"/>
      <c r="AH56" s="32"/>
      <c r="AI56" s="10"/>
      <c r="AJ56" s="244"/>
      <c r="AK56" s="10"/>
      <c r="AL56" s="11"/>
      <c r="AN56" s="41"/>
      <c r="AO56">
        <f t="shared" si="6"/>
        <v>0</v>
      </c>
      <c r="AP56">
        <f t="shared" si="7"/>
        <v>0</v>
      </c>
      <c r="AQ56">
        <f t="shared" si="10"/>
        <v>0</v>
      </c>
      <c r="AR56">
        <f t="shared" si="8"/>
        <v>0</v>
      </c>
    </row>
    <row r="57" spans="1:44">
      <c r="A57">
        <f t="shared" si="9"/>
        <v>14</v>
      </c>
      <c r="B57" s="6"/>
      <c r="C57" s="10"/>
      <c r="D57" s="32"/>
      <c r="E57" s="10"/>
      <c r="F57" s="32"/>
      <c r="G57" s="10"/>
      <c r="H57" s="32"/>
      <c r="I57" s="10"/>
      <c r="J57" s="32"/>
      <c r="K57" s="10"/>
      <c r="L57" s="32"/>
      <c r="M57" s="10"/>
      <c r="N57" s="32"/>
      <c r="O57" s="10"/>
      <c r="P57" s="32"/>
      <c r="Q57" s="10"/>
      <c r="R57" s="32"/>
      <c r="S57" s="10"/>
      <c r="T57" s="32"/>
      <c r="U57" s="10"/>
      <c r="V57" s="32"/>
      <c r="W57" s="10"/>
      <c r="X57" s="32"/>
      <c r="Y57" s="10"/>
      <c r="Z57" s="32"/>
      <c r="AA57" s="10"/>
      <c r="AB57" s="244"/>
      <c r="AC57" s="10"/>
      <c r="AD57" s="313"/>
      <c r="AE57" s="10"/>
      <c r="AF57" s="32"/>
      <c r="AG57" s="10"/>
      <c r="AH57" s="32"/>
      <c r="AI57" s="10"/>
      <c r="AJ57" s="244"/>
      <c r="AK57" s="10"/>
      <c r="AL57" s="11"/>
      <c r="AM57" s="28"/>
      <c r="AN57" s="41"/>
      <c r="AO57">
        <f t="shared" si="6"/>
        <v>0</v>
      </c>
      <c r="AP57">
        <f t="shared" si="7"/>
        <v>0</v>
      </c>
      <c r="AQ57">
        <f t="shared" si="10"/>
        <v>0</v>
      </c>
      <c r="AR57">
        <f t="shared" si="8"/>
        <v>0</v>
      </c>
    </row>
    <row r="58" spans="1:44">
      <c r="A58">
        <f t="shared" si="9"/>
        <v>15</v>
      </c>
      <c r="B58" s="6"/>
      <c r="C58" s="10"/>
      <c r="D58" s="32"/>
      <c r="E58" s="10"/>
      <c r="F58" s="32"/>
      <c r="G58" s="10"/>
      <c r="H58" s="32"/>
      <c r="I58" s="10"/>
      <c r="J58" s="32"/>
      <c r="K58" s="10"/>
      <c r="L58" s="32"/>
      <c r="M58" s="10"/>
      <c r="N58" s="32"/>
      <c r="O58" s="10"/>
      <c r="P58" s="32"/>
      <c r="Q58" s="10"/>
      <c r="R58" s="32"/>
      <c r="S58" s="10"/>
      <c r="T58" s="32"/>
      <c r="U58" s="94"/>
      <c r="V58" s="32"/>
      <c r="W58" s="10"/>
      <c r="X58" s="32"/>
      <c r="Y58" s="10"/>
      <c r="Z58" s="32"/>
      <c r="AA58" s="10"/>
      <c r="AB58" s="244"/>
      <c r="AC58" s="10"/>
      <c r="AD58" s="313"/>
      <c r="AE58" s="10"/>
      <c r="AF58" s="32"/>
      <c r="AG58" s="10"/>
      <c r="AH58" s="32"/>
      <c r="AI58" s="10"/>
      <c r="AJ58" s="244"/>
      <c r="AK58" s="10"/>
      <c r="AL58" s="11"/>
      <c r="AN58" s="41"/>
      <c r="AO58">
        <f t="shared" si="6"/>
        <v>0</v>
      </c>
      <c r="AP58">
        <f t="shared" si="7"/>
        <v>0</v>
      </c>
      <c r="AQ58">
        <f t="shared" si="10"/>
        <v>0</v>
      </c>
      <c r="AR58">
        <f t="shared" si="8"/>
        <v>0</v>
      </c>
    </row>
    <row r="59" spans="1:44">
      <c r="A59">
        <f t="shared" si="9"/>
        <v>16</v>
      </c>
      <c r="B59" s="6"/>
      <c r="C59" s="10"/>
      <c r="D59" s="32"/>
      <c r="E59" s="10"/>
      <c r="F59" s="32"/>
      <c r="G59" s="10"/>
      <c r="H59" s="32"/>
      <c r="I59" s="10"/>
      <c r="J59" s="32"/>
      <c r="K59" s="10"/>
      <c r="L59" s="32"/>
      <c r="M59" s="10"/>
      <c r="N59" s="32"/>
      <c r="O59" s="10"/>
      <c r="P59" s="32"/>
      <c r="Q59" s="10"/>
      <c r="R59" s="32"/>
      <c r="S59" s="10"/>
      <c r="T59" s="32"/>
      <c r="U59" s="10"/>
      <c r="V59" s="32"/>
      <c r="W59" s="10"/>
      <c r="X59" s="32"/>
      <c r="Y59" s="10"/>
      <c r="Z59" s="32"/>
      <c r="AA59" s="10"/>
      <c r="AB59" s="244"/>
      <c r="AC59" s="10"/>
      <c r="AD59" s="313"/>
      <c r="AE59" s="10"/>
      <c r="AF59" s="32"/>
      <c r="AG59" s="10"/>
      <c r="AH59" s="32"/>
      <c r="AI59" s="10"/>
      <c r="AJ59" s="244"/>
      <c r="AK59" s="10"/>
      <c r="AL59" s="11"/>
      <c r="AN59" s="41"/>
      <c r="AO59">
        <f t="shared" si="6"/>
        <v>0</v>
      </c>
      <c r="AP59">
        <f t="shared" si="7"/>
        <v>0</v>
      </c>
      <c r="AQ59">
        <f t="shared" si="10"/>
        <v>0</v>
      </c>
      <c r="AR59">
        <f t="shared" si="8"/>
        <v>0</v>
      </c>
    </row>
    <row r="60" spans="1:44">
      <c r="A60">
        <f t="shared" si="9"/>
        <v>17</v>
      </c>
      <c r="B60" s="6"/>
      <c r="C60" s="10"/>
      <c r="D60" s="32"/>
      <c r="E60" s="10"/>
      <c r="F60" s="32"/>
      <c r="G60" s="10"/>
      <c r="H60" s="32"/>
      <c r="I60" s="10"/>
      <c r="J60" s="32"/>
      <c r="K60" s="10"/>
      <c r="L60" s="32"/>
      <c r="M60" s="10"/>
      <c r="N60" s="32"/>
      <c r="O60" s="10"/>
      <c r="P60" s="32"/>
      <c r="Q60" s="10"/>
      <c r="R60" s="32"/>
      <c r="S60" s="10"/>
      <c r="T60" s="313"/>
      <c r="U60" s="10"/>
      <c r="V60" s="32"/>
      <c r="W60" s="10"/>
      <c r="X60" s="32"/>
      <c r="Y60" s="10"/>
      <c r="Z60" s="32"/>
      <c r="AA60" s="10"/>
      <c r="AB60" s="244"/>
      <c r="AC60" s="10"/>
      <c r="AD60" s="313"/>
      <c r="AE60" s="10"/>
      <c r="AF60" s="32"/>
      <c r="AG60" s="10"/>
      <c r="AH60" s="32"/>
      <c r="AI60" s="10"/>
      <c r="AJ60" s="244"/>
      <c r="AK60" s="10"/>
      <c r="AL60" s="11"/>
      <c r="AM60" s="28"/>
      <c r="AN60" s="41"/>
      <c r="AO60">
        <f t="shared" si="6"/>
        <v>0</v>
      </c>
      <c r="AP60">
        <f t="shared" si="7"/>
        <v>0</v>
      </c>
      <c r="AQ60">
        <f t="shared" si="10"/>
        <v>0</v>
      </c>
      <c r="AR60">
        <f t="shared" si="8"/>
        <v>0</v>
      </c>
    </row>
    <row r="61" spans="1:44">
      <c r="A61">
        <f t="shared" si="9"/>
        <v>18</v>
      </c>
      <c r="B61" s="6"/>
      <c r="C61" s="10"/>
      <c r="D61" s="32"/>
      <c r="E61" s="10"/>
      <c r="F61" s="32"/>
      <c r="G61" s="10"/>
      <c r="H61" s="32"/>
      <c r="I61" s="10"/>
      <c r="J61" s="32"/>
      <c r="K61" s="10"/>
      <c r="L61" s="32"/>
      <c r="M61" s="10"/>
      <c r="N61" s="32"/>
      <c r="O61" s="10"/>
      <c r="P61" s="32"/>
      <c r="Q61" s="10"/>
      <c r="R61" s="32"/>
      <c r="S61" s="10"/>
      <c r="T61" s="32"/>
      <c r="U61" s="10"/>
      <c r="V61" s="32"/>
      <c r="W61" s="10"/>
      <c r="X61" s="32"/>
      <c r="Y61" s="10"/>
      <c r="Z61" s="32"/>
      <c r="AA61" s="10"/>
      <c r="AB61" s="244"/>
      <c r="AC61" s="10"/>
      <c r="AD61" s="313"/>
      <c r="AE61" s="10"/>
      <c r="AF61" s="32"/>
      <c r="AG61" s="10"/>
      <c r="AH61" s="32"/>
      <c r="AI61" s="10"/>
      <c r="AJ61" s="244"/>
      <c r="AK61" s="10"/>
      <c r="AL61" s="11"/>
      <c r="AM61" s="28"/>
      <c r="AN61" s="41"/>
      <c r="AO61">
        <f>+AK61+Y61+W61+U61+S61+Q61+O61+M61+K61+I61+G61+E61+C61+AA61+AC61+AE61+AG61+AI61</f>
        <v>0</v>
      </c>
      <c r="AP61">
        <f t="shared" si="7"/>
        <v>0</v>
      </c>
      <c r="AQ61">
        <f t="shared" si="10"/>
        <v>0</v>
      </c>
      <c r="AR61">
        <f t="shared" si="8"/>
        <v>0</v>
      </c>
    </row>
    <row r="62" spans="1:44">
      <c r="A62">
        <f t="shared" si="9"/>
        <v>19</v>
      </c>
      <c r="B62" s="6"/>
      <c r="C62" s="10"/>
      <c r="D62" s="32"/>
      <c r="E62" s="10"/>
      <c r="F62" s="32"/>
      <c r="G62" s="10"/>
      <c r="H62" s="32"/>
      <c r="I62" s="10"/>
      <c r="J62" s="32"/>
      <c r="K62" s="10"/>
      <c r="L62" s="32"/>
      <c r="M62" s="10"/>
      <c r="N62" s="32"/>
      <c r="O62" s="10"/>
      <c r="P62" s="32"/>
      <c r="Q62" s="10"/>
      <c r="R62" s="32"/>
      <c r="S62" s="10"/>
      <c r="T62" s="32"/>
      <c r="U62" s="10"/>
      <c r="V62" s="32"/>
      <c r="W62" s="10"/>
      <c r="X62" s="32"/>
      <c r="Y62" s="10"/>
      <c r="Z62" s="32"/>
      <c r="AA62" s="10"/>
      <c r="AB62" s="244"/>
      <c r="AC62" s="10"/>
      <c r="AD62" s="313"/>
      <c r="AE62" s="10"/>
      <c r="AF62" s="32"/>
      <c r="AG62" s="10"/>
      <c r="AH62" s="32"/>
      <c r="AI62" s="10"/>
      <c r="AJ62" s="244"/>
      <c r="AK62" s="10"/>
      <c r="AL62" s="11"/>
      <c r="AM62" s="28"/>
      <c r="AN62" s="41"/>
      <c r="AO62">
        <f t="shared" si="6"/>
        <v>0</v>
      </c>
      <c r="AP62">
        <f t="shared" si="7"/>
        <v>0</v>
      </c>
      <c r="AQ62">
        <f t="shared" si="10"/>
        <v>0</v>
      </c>
      <c r="AR62">
        <f t="shared" si="8"/>
        <v>0</v>
      </c>
    </row>
    <row r="63" spans="1:44">
      <c r="A63">
        <f t="shared" si="9"/>
        <v>20</v>
      </c>
      <c r="B63" s="6"/>
      <c r="C63" s="10"/>
      <c r="D63" s="32"/>
      <c r="E63" s="10"/>
      <c r="F63" s="32"/>
      <c r="G63" s="10"/>
      <c r="H63" s="32"/>
      <c r="I63" s="10"/>
      <c r="J63" s="32"/>
      <c r="K63" s="10"/>
      <c r="L63" s="32"/>
      <c r="M63" s="10"/>
      <c r="N63" s="32"/>
      <c r="O63" s="10"/>
      <c r="P63" s="32"/>
      <c r="Q63" s="10"/>
      <c r="R63" s="32"/>
      <c r="S63" s="10"/>
      <c r="T63" s="32"/>
      <c r="U63" s="10"/>
      <c r="V63" s="32"/>
      <c r="W63" s="10"/>
      <c r="X63" s="32"/>
      <c r="Y63" s="10"/>
      <c r="Z63" s="32"/>
      <c r="AA63" s="10"/>
      <c r="AB63" s="244"/>
      <c r="AC63" s="10"/>
      <c r="AD63" s="313"/>
      <c r="AE63" s="10"/>
      <c r="AF63" s="32"/>
      <c r="AG63" s="10"/>
      <c r="AH63" s="32"/>
      <c r="AI63" s="10"/>
      <c r="AJ63" s="244"/>
      <c r="AK63" s="10"/>
      <c r="AL63" s="11"/>
      <c r="AM63" s="28"/>
      <c r="AN63" s="41"/>
      <c r="AO63">
        <f t="shared" si="6"/>
        <v>0</v>
      </c>
      <c r="AP63">
        <f t="shared" si="7"/>
        <v>0</v>
      </c>
      <c r="AQ63">
        <f t="shared" si="10"/>
        <v>0</v>
      </c>
      <c r="AR63">
        <f t="shared" si="8"/>
        <v>0</v>
      </c>
    </row>
    <row r="64" spans="1:44">
      <c r="A64">
        <f t="shared" si="9"/>
        <v>21</v>
      </c>
      <c r="B64" s="6"/>
      <c r="C64" s="10"/>
      <c r="D64" s="32"/>
      <c r="E64" s="10"/>
      <c r="F64" s="32"/>
      <c r="G64" s="10"/>
      <c r="H64" s="32"/>
      <c r="I64" s="10"/>
      <c r="J64" s="32"/>
      <c r="K64" s="10"/>
      <c r="L64" s="32"/>
      <c r="M64" s="10"/>
      <c r="N64" s="32"/>
      <c r="O64" s="10"/>
      <c r="P64" s="32"/>
      <c r="Q64" s="10"/>
      <c r="R64" s="32"/>
      <c r="S64" s="10"/>
      <c r="T64" s="32"/>
      <c r="U64" s="10"/>
      <c r="V64" s="32"/>
      <c r="W64" s="10"/>
      <c r="X64" s="32"/>
      <c r="Y64" s="10"/>
      <c r="Z64" s="32"/>
      <c r="AA64" s="10"/>
      <c r="AB64" s="244"/>
      <c r="AC64" s="10"/>
      <c r="AD64" s="313"/>
      <c r="AE64" s="10"/>
      <c r="AF64" s="32"/>
      <c r="AG64" s="10"/>
      <c r="AH64" s="32"/>
      <c r="AI64" s="10"/>
      <c r="AJ64" s="244"/>
      <c r="AK64" s="10"/>
      <c r="AL64" s="11"/>
      <c r="AM64" s="28"/>
      <c r="AN64" s="41"/>
      <c r="AO64">
        <f t="shared" si="6"/>
        <v>0</v>
      </c>
      <c r="AP64">
        <f t="shared" si="7"/>
        <v>0</v>
      </c>
      <c r="AQ64">
        <f t="shared" si="10"/>
        <v>0</v>
      </c>
      <c r="AR64">
        <f t="shared" si="8"/>
        <v>0</v>
      </c>
    </row>
    <row r="65" spans="1:44">
      <c r="A65">
        <f t="shared" si="9"/>
        <v>22</v>
      </c>
      <c r="B65" s="6"/>
      <c r="C65" s="12"/>
      <c r="D65" s="36"/>
      <c r="E65" s="12"/>
      <c r="F65" s="36"/>
      <c r="G65" s="12"/>
      <c r="H65" s="36"/>
      <c r="I65" s="10"/>
      <c r="J65" s="32"/>
      <c r="K65" s="12"/>
      <c r="L65" s="36"/>
      <c r="M65" s="12"/>
      <c r="N65" s="36"/>
      <c r="O65" s="12"/>
      <c r="P65" s="36"/>
      <c r="Q65" s="12"/>
      <c r="R65" s="36"/>
      <c r="S65" s="12"/>
      <c r="T65" s="36"/>
      <c r="U65" s="12"/>
      <c r="V65" s="36"/>
      <c r="W65" s="12"/>
      <c r="X65" s="36"/>
      <c r="Y65" s="12"/>
      <c r="Z65" s="36"/>
      <c r="AA65" s="12"/>
      <c r="AB65" s="245"/>
      <c r="AC65" s="12"/>
      <c r="AD65" s="314"/>
      <c r="AE65" s="12"/>
      <c r="AF65" s="36"/>
      <c r="AG65" s="12"/>
      <c r="AH65" s="36"/>
      <c r="AI65" s="12"/>
      <c r="AJ65" s="245"/>
      <c r="AK65" s="12"/>
      <c r="AL65" s="13"/>
      <c r="AM65" s="28"/>
      <c r="AN65" s="41"/>
      <c r="AO65">
        <f t="shared" si="6"/>
        <v>0</v>
      </c>
      <c r="AP65">
        <f t="shared" si="7"/>
        <v>0</v>
      </c>
      <c r="AQ65">
        <f t="shared" si="10"/>
        <v>0</v>
      </c>
      <c r="AR65">
        <f t="shared" si="8"/>
        <v>0</v>
      </c>
    </row>
    <row r="66" spans="1:44">
      <c r="A66">
        <f t="shared" si="9"/>
        <v>23</v>
      </c>
      <c r="B66" s="6"/>
      <c r="C66" s="10"/>
      <c r="D66" s="32"/>
      <c r="E66" s="10"/>
      <c r="F66" s="32"/>
      <c r="G66" s="10"/>
      <c r="H66" s="32"/>
      <c r="I66" s="10"/>
      <c r="J66" s="32"/>
      <c r="K66" s="10"/>
      <c r="L66" s="32"/>
      <c r="M66" s="10"/>
      <c r="N66" s="32"/>
      <c r="O66" s="10"/>
      <c r="P66" s="32"/>
      <c r="Q66" s="10"/>
      <c r="R66" s="32"/>
      <c r="S66" s="10"/>
      <c r="T66" s="32"/>
      <c r="U66" s="10"/>
      <c r="V66" s="32"/>
      <c r="W66" s="10"/>
      <c r="X66" s="32"/>
      <c r="Y66" s="10"/>
      <c r="Z66" s="32"/>
      <c r="AA66" s="10"/>
      <c r="AB66" s="244"/>
      <c r="AC66" s="10"/>
      <c r="AD66" s="313"/>
      <c r="AE66" s="10"/>
      <c r="AF66" s="32"/>
      <c r="AG66" s="10"/>
      <c r="AH66" s="32"/>
      <c r="AI66" s="10"/>
      <c r="AJ66" s="244"/>
      <c r="AK66" s="10"/>
      <c r="AL66" s="11"/>
      <c r="AM66" s="28"/>
      <c r="AN66" s="41"/>
      <c r="AO66">
        <f t="shared" si="6"/>
        <v>0</v>
      </c>
      <c r="AP66">
        <f t="shared" si="7"/>
        <v>0</v>
      </c>
      <c r="AQ66">
        <f t="shared" si="10"/>
        <v>0</v>
      </c>
      <c r="AR66">
        <f t="shared" si="8"/>
        <v>0</v>
      </c>
    </row>
    <row r="67" spans="1:44">
      <c r="A67">
        <f t="shared" si="9"/>
        <v>24</v>
      </c>
      <c r="B67" s="6"/>
      <c r="C67" s="10"/>
      <c r="D67" s="32"/>
      <c r="E67" s="10"/>
      <c r="F67" s="32"/>
      <c r="G67" s="10"/>
      <c r="H67" s="32"/>
      <c r="I67" s="10"/>
      <c r="J67" s="32"/>
      <c r="K67" s="10"/>
      <c r="L67" s="32"/>
      <c r="M67" s="10"/>
      <c r="N67" s="32"/>
      <c r="O67" s="10"/>
      <c r="P67" s="32"/>
      <c r="Q67" s="10"/>
      <c r="R67" s="32"/>
      <c r="S67" s="10"/>
      <c r="T67" s="32"/>
      <c r="U67" s="10"/>
      <c r="V67" s="32"/>
      <c r="W67" s="10"/>
      <c r="X67" s="32"/>
      <c r="Y67" s="10"/>
      <c r="Z67" s="32"/>
      <c r="AA67" s="10"/>
      <c r="AB67" s="244"/>
      <c r="AC67" s="10"/>
      <c r="AD67" s="313"/>
      <c r="AE67" s="10"/>
      <c r="AF67" s="32"/>
      <c r="AG67" s="10"/>
      <c r="AH67" s="32"/>
      <c r="AI67" s="10"/>
      <c r="AJ67" s="244"/>
      <c r="AK67" s="10"/>
      <c r="AL67" s="11"/>
      <c r="AM67" s="28"/>
      <c r="AN67" s="41"/>
      <c r="AO67">
        <f t="shared" si="6"/>
        <v>0</v>
      </c>
      <c r="AP67">
        <f t="shared" si="7"/>
        <v>0</v>
      </c>
      <c r="AQ67">
        <f t="shared" si="10"/>
        <v>0</v>
      </c>
      <c r="AR67">
        <f t="shared" si="8"/>
        <v>0</v>
      </c>
    </row>
    <row r="68" spans="1:44">
      <c r="A68">
        <f t="shared" si="9"/>
        <v>25</v>
      </c>
      <c r="B68" s="6"/>
      <c r="C68" s="10"/>
      <c r="D68" s="32"/>
      <c r="E68" s="10"/>
      <c r="F68" s="32"/>
      <c r="G68" s="10"/>
      <c r="H68" s="32"/>
      <c r="I68" s="10"/>
      <c r="J68" s="32"/>
      <c r="K68" s="10"/>
      <c r="L68" s="32"/>
      <c r="M68" s="10"/>
      <c r="N68" s="32"/>
      <c r="O68" s="10"/>
      <c r="P68" s="32"/>
      <c r="Q68" s="10"/>
      <c r="R68" s="32"/>
      <c r="S68" s="10"/>
      <c r="T68" s="32"/>
      <c r="U68" s="10"/>
      <c r="V68" s="32"/>
      <c r="W68" s="10"/>
      <c r="X68" s="32"/>
      <c r="Y68" s="10"/>
      <c r="Z68" s="32"/>
      <c r="AA68" s="10"/>
      <c r="AB68" s="244"/>
      <c r="AC68" s="10"/>
      <c r="AD68" s="313"/>
      <c r="AE68" s="10"/>
      <c r="AF68" s="32"/>
      <c r="AG68" s="10"/>
      <c r="AH68" s="32"/>
      <c r="AI68" s="10"/>
      <c r="AJ68" s="244"/>
      <c r="AK68" s="10"/>
      <c r="AL68" s="11"/>
      <c r="AM68" s="28"/>
      <c r="AN68" s="41"/>
      <c r="AO68">
        <f t="shared" si="6"/>
        <v>0</v>
      </c>
      <c r="AP68">
        <f>COUNT(C68:AL68)/2</f>
        <v>0</v>
      </c>
      <c r="AQ68">
        <f t="shared" si="10"/>
        <v>0</v>
      </c>
      <c r="AR68">
        <f t="shared" si="8"/>
        <v>0</v>
      </c>
    </row>
    <row r="69" spans="1:44">
      <c r="A69">
        <f t="shared" si="9"/>
        <v>26</v>
      </c>
      <c r="B69" s="6"/>
      <c r="C69" s="10"/>
      <c r="D69" s="32"/>
      <c r="E69" s="10"/>
      <c r="F69" s="32"/>
      <c r="G69" s="10"/>
      <c r="H69" s="32"/>
      <c r="I69" s="10"/>
      <c r="J69" s="32"/>
      <c r="K69" s="10"/>
      <c r="L69" s="32"/>
      <c r="M69" s="10"/>
      <c r="N69" s="32"/>
      <c r="O69" s="10"/>
      <c r="P69" s="32"/>
      <c r="Q69" s="10"/>
      <c r="R69" s="32"/>
      <c r="S69" s="10"/>
      <c r="T69" s="32"/>
      <c r="U69" s="10"/>
      <c r="V69" s="32"/>
      <c r="W69" s="10"/>
      <c r="X69" s="32"/>
      <c r="Y69" s="10"/>
      <c r="Z69" s="32"/>
      <c r="AA69" s="10"/>
      <c r="AB69" s="244"/>
      <c r="AC69" s="10"/>
      <c r="AD69" s="313"/>
      <c r="AE69" s="10"/>
      <c r="AF69" s="32"/>
      <c r="AG69" s="10"/>
      <c r="AH69" s="32"/>
      <c r="AI69" s="10"/>
      <c r="AJ69" s="244"/>
      <c r="AK69" s="10"/>
      <c r="AL69" s="11"/>
      <c r="AN69" s="76"/>
      <c r="AO69">
        <f t="shared" si="6"/>
        <v>0</v>
      </c>
      <c r="AP69">
        <f t="shared" ref="AP69:AP102" si="11">COUNT(C69:AL69)/2</f>
        <v>0</v>
      </c>
      <c r="AQ69">
        <f t="shared" si="10"/>
        <v>0</v>
      </c>
      <c r="AR69">
        <f t="shared" si="8"/>
        <v>0</v>
      </c>
    </row>
    <row r="70" spans="1:44">
      <c r="A70">
        <f t="shared" si="9"/>
        <v>27</v>
      </c>
      <c r="B70" s="6"/>
      <c r="C70" s="10"/>
      <c r="D70" s="32"/>
      <c r="E70" s="10"/>
      <c r="F70" s="32"/>
      <c r="G70" s="10"/>
      <c r="H70" s="32"/>
      <c r="I70" s="10"/>
      <c r="J70" s="32"/>
      <c r="K70" s="10"/>
      <c r="L70" s="32"/>
      <c r="M70" s="10"/>
      <c r="N70" s="32"/>
      <c r="O70" s="10"/>
      <c r="P70" s="32"/>
      <c r="Q70" s="10"/>
      <c r="R70" s="32"/>
      <c r="S70" s="10"/>
      <c r="T70" s="32"/>
      <c r="U70" s="10"/>
      <c r="V70" s="32"/>
      <c r="W70" s="10"/>
      <c r="X70" s="32"/>
      <c r="Y70" s="10"/>
      <c r="Z70" s="32"/>
      <c r="AA70" s="10"/>
      <c r="AB70" s="244"/>
      <c r="AC70" s="10"/>
      <c r="AD70" s="313"/>
      <c r="AE70" s="10"/>
      <c r="AF70" s="32"/>
      <c r="AG70" s="10"/>
      <c r="AH70" s="32"/>
      <c r="AI70" s="10"/>
      <c r="AJ70" s="244"/>
      <c r="AK70" s="10"/>
      <c r="AL70" s="11"/>
      <c r="AN70" s="76"/>
      <c r="AO70">
        <f t="shared" si="6"/>
        <v>0</v>
      </c>
      <c r="AP70">
        <f t="shared" si="11"/>
        <v>0</v>
      </c>
      <c r="AQ70">
        <f t="shared" si="10"/>
        <v>0</v>
      </c>
      <c r="AR70">
        <f t="shared" si="8"/>
        <v>0</v>
      </c>
    </row>
    <row r="71" spans="1:44">
      <c r="A71">
        <f t="shared" si="9"/>
        <v>28</v>
      </c>
      <c r="B71" s="6"/>
      <c r="C71" s="10"/>
      <c r="D71" s="32"/>
      <c r="E71" s="10"/>
      <c r="F71" s="32"/>
      <c r="G71" s="10"/>
      <c r="H71" s="32"/>
      <c r="I71" s="10"/>
      <c r="J71" s="32"/>
      <c r="K71" s="10"/>
      <c r="L71" s="32"/>
      <c r="M71" s="10"/>
      <c r="N71" s="32"/>
      <c r="O71" s="10"/>
      <c r="P71" s="32"/>
      <c r="Q71" s="10"/>
      <c r="R71" s="32"/>
      <c r="S71" s="10"/>
      <c r="T71" s="32"/>
      <c r="U71" s="10"/>
      <c r="V71" s="32"/>
      <c r="W71" s="10"/>
      <c r="X71" s="32"/>
      <c r="Y71" s="10"/>
      <c r="Z71" s="32"/>
      <c r="AA71" s="10"/>
      <c r="AB71" s="244"/>
      <c r="AC71" s="10"/>
      <c r="AD71" s="313"/>
      <c r="AE71" s="10"/>
      <c r="AF71" s="32"/>
      <c r="AG71" s="10"/>
      <c r="AH71" s="32"/>
      <c r="AI71" s="10"/>
      <c r="AJ71" s="244"/>
      <c r="AK71" s="10"/>
      <c r="AL71" s="11"/>
      <c r="AN71" s="76"/>
      <c r="AO71">
        <f t="shared" si="6"/>
        <v>0</v>
      </c>
      <c r="AP71">
        <f t="shared" si="11"/>
        <v>0</v>
      </c>
      <c r="AQ71">
        <f t="shared" si="10"/>
        <v>0</v>
      </c>
      <c r="AR71">
        <f t="shared" si="8"/>
        <v>0</v>
      </c>
    </row>
    <row r="72" spans="1:44">
      <c r="A72">
        <f t="shared" si="9"/>
        <v>29</v>
      </c>
      <c r="B72" s="6"/>
      <c r="C72" s="10"/>
      <c r="D72" s="32"/>
      <c r="E72" s="10"/>
      <c r="F72" s="32"/>
      <c r="G72" s="10"/>
      <c r="H72" s="32"/>
      <c r="I72" s="10"/>
      <c r="J72" s="32"/>
      <c r="K72" s="10"/>
      <c r="L72" s="32"/>
      <c r="M72" s="10"/>
      <c r="N72" s="32"/>
      <c r="O72" s="10"/>
      <c r="P72" s="32"/>
      <c r="Q72" s="10"/>
      <c r="R72" s="32"/>
      <c r="S72" s="10"/>
      <c r="T72" s="32"/>
      <c r="U72" s="10"/>
      <c r="V72" s="32"/>
      <c r="W72" s="10"/>
      <c r="X72" s="32"/>
      <c r="Y72" s="10"/>
      <c r="Z72" s="32"/>
      <c r="AA72" s="10"/>
      <c r="AB72" s="244"/>
      <c r="AC72" s="10"/>
      <c r="AD72" s="313"/>
      <c r="AE72" s="10"/>
      <c r="AF72" s="32"/>
      <c r="AG72" s="10"/>
      <c r="AH72" s="32"/>
      <c r="AI72" s="10"/>
      <c r="AJ72" s="244"/>
      <c r="AK72" s="10"/>
      <c r="AL72" s="11"/>
      <c r="AN72" s="76"/>
      <c r="AO72">
        <f t="shared" si="6"/>
        <v>0</v>
      </c>
      <c r="AP72">
        <f t="shared" si="11"/>
        <v>0</v>
      </c>
      <c r="AQ72">
        <f t="shared" si="10"/>
        <v>0</v>
      </c>
      <c r="AR72">
        <f t="shared" si="8"/>
        <v>0</v>
      </c>
    </row>
    <row r="73" spans="1:44">
      <c r="A73">
        <f t="shared" si="9"/>
        <v>30</v>
      </c>
      <c r="B73" s="6"/>
      <c r="C73" s="10"/>
      <c r="D73" s="32"/>
      <c r="E73" s="10"/>
      <c r="F73" s="32"/>
      <c r="G73" s="10"/>
      <c r="H73" s="32"/>
      <c r="I73" s="10"/>
      <c r="J73" s="32"/>
      <c r="K73" s="10"/>
      <c r="L73" s="32"/>
      <c r="M73" s="10"/>
      <c r="N73" s="32"/>
      <c r="O73" s="10"/>
      <c r="P73" s="32"/>
      <c r="Q73" s="10"/>
      <c r="R73" s="32"/>
      <c r="S73" s="10"/>
      <c r="T73" s="32"/>
      <c r="U73" s="10"/>
      <c r="V73" s="32"/>
      <c r="W73" s="10"/>
      <c r="X73" s="32"/>
      <c r="Y73" s="10"/>
      <c r="Z73" s="32"/>
      <c r="AA73" s="10"/>
      <c r="AB73" s="244"/>
      <c r="AC73" s="10"/>
      <c r="AD73" s="313"/>
      <c r="AE73" s="10"/>
      <c r="AF73" s="32"/>
      <c r="AG73" s="10"/>
      <c r="AH73" s="32"/>
      <c r="AI73" s="10"/>
      <c r="AJ73" s="244"/>
      <c r="AK73" s="10"/>
      <c r="AL73" s="11"/>
      <c r="AN73" s="41"/>
      <c r="AO73">
        <f t="shared" si="6"/>
        <v>0</v>
      </c>
      <c r="AP73">
        <f t="shared" si="11"/>
        <v>0</v>
      </c>
      <c r="AQ73">
        <f t="shared" si="10"/>
        <v>0</v>
      </c>
      <c r="AR73">
        <f t="shared" si="8"/>
        <v>0</v>
      </c>
    </row>
    <row r="74" spans="1:44">
      <c r="A74">
        <f t="shared" si="9"/>
        <v>31</v>
      </c>
      <c r="B74" s="6"/>
      <c r="C74" s="10"/>
      <c r="D74" s="32"/>
      <c r="E74" s="10"/>
      <c r="F74" s="32"/>
      <c r="G74" s="10"/>
      <c r="H74" s="32"/>
      <c r="I74" s="10"/>
      <c r="J74" s="32"/>
      <c r="K74" s="10"/>
      <c r="L74" s="32"/>
      <c r="M74" s="10"/>
      <c r="N74" s="32"/>
      <c r="O74" s="10"/>
      <c r="P74" s="32"/>
      <c r="Q74" s="10"/>
      <c r="R74" s="32"/>
      <c r="S74" s="10"/>
      <c r="T74" s="32"/>
      <c r="U74" s="10"/>
      <c r="V74" s="32"/>
      <c r="W74" s="10"/>
      <c r="X74" s="32"/>
      <c r="Y74" s="10"/>
      <c r="Z74" s="32"/>
      <c r="AA74" s="10"/>
      <c r="AB74" s="244"/>
      <c r="AC74" s="10"/>
      <c r="AD74" s="313"/>
      <c r="AE74" s="10"/>
      <c r="AF74" s="32"/>
      <c r="AG74" s="10"/>
      <c r="AH74" s="32"/>
      <c r="AI74" s="10"/>
      <c r="AJ74" s="244"/>
      <c r="AK74" s="10"/>
      <c r="AL74" s="11"/>
      <c r="AN74" s="41"/>
      <c r="AO74">
        <f t="shared" si="6"/>
        <v>0</v>
      </c>
      <c r="AP74">
        <f t="shared" si="11"/>
        <v>0</v>
      </c>
      <c r="AQ74">
        <f t="shared" si="10"/>
        <v>0</v>
      </c>
      <c r="AR74">
        <f t="shared" si="8"/>
        <v>0</v>
      </c>
    </row>
    <row r="75" spans="1:44">
      <c r="A75">
        <f t="shared" si="9"/>
        <v>32</v>
      </c>
      <c r="B75" s="6"/>
      <c r="C75" s="10"/>
      <c r="D75" s="32"/>
      <c r="E75" s="10"/>
      <c r="F75" s="32"/>
      <c r="G75" s="10"/>
      <c r="H75" s="32"/>
      <c r="I75" s="10"/>
      <c r="J75" s="32"/>
      <c r="K75" s="10"/>
      <c r="L75" s="32"/>
      <c r="M75" s="10"/>
      <c r="N75" s="32"/>
      <c r="O75" s="10"/>
      <c r="P75" s="32"/>
      <c r="Q75" s="10"/>
      <c r="R75" s="32"/>
      <c r="S75" s="10"/>
      <c r="T75" s="32"/>
      <c r="U75" s="10"/>
      <c r="V75" s="32"/>
      <c r="W75" s="10"/>
      <c r="X75" s="32"/>
      <c r="Y75" s="10"/>
      <c r="Z75" s="32"/>
      <c r="AA75" s="10"/>
      <c r="AB75" s="244"/>
      <c r="AC75" s="10"/>
      <c r="AD75" s="313"/>
      <c r="AE75" s="10"/>
      <c r="AF75" s="32"/>
      <c r="AG75" s="10"/>
      <c r="AH75" s="32"/>
      <c r="AI75" s="10"/>
      <c r="AJ75" s="244"/>
      <c r="AK75" s="10"/>
      <c r="AL75" s="11"/>
      <c r="AN75" s="41"/>
      <c r="AO75">
        <f t="shared" si="6"/>
        <v>0</v>
      </c>
      <c r="AP75">
        <f t="shared" si="11"/>
        <v>0</v>
      </c>
      <c r="AQ75">
        <f t="shared" si="10"/>
        <v>0</v>
      </c>
      <c r="AR75">
        <f t="shared" si="8"/>
        <v>0</v>
      </c>
    </row>
    <row r="76" spans="1:44">
      <c r="A76">
        <f t="shared" si="9"/>
        <v>33</v>
      </c>
      <c r="B76" s="6"/>
      <c r="C76" s="10"/>
      <c r="D76" s="32"/>
      <c r="E76" s="10"/>
      <c r="F76" s="32"/>
      <c r="G76" s="94"/>
      <c r="H76" s="32"/>
      <c r="I76" s="10"/>
      <c r="J76" s="32"/>
      <c r="K76" s="10"/>
      <c r="L76" s="32"/>
      <c r="M76" s="10"/>
      <c r="N76" s="32"/>
      <c r="O76" s="94"/>
      <c r="P76" s="32"/>
      <c r="Q76" s="10"/>
      <c r="R76" s="32"/>
      <c r="S76" s="10"/>
      <c r="T76" s="32"/>
      <c r="U76" s="94"/>
      <c r="V76" s="32"/>
      <c r="W76" s="10"/>
      <c r="X76" s="32"/>
      <c r="Y76" s="10"/>
      <c r="Z76" s="32"/>
      <c r="AA76" s="10"/>
      <c r="AB76" s="244"/>
      <c r="AC76" s="10"/>
      <c r="AD76" s="313"/>
      <c r="AE76" s="10"/>
      <c r="AF76" s="32"/>
      <c r="AG76" s="10"/>
      <c r="AH76" s="32"/>
      <c r="AI76" s="10"/>
      <c r="AJ76" s="244"/>
      <c r="AK76" s="10"/>
      <c r="AL76" s="11"/>
      <c r="AN76" s="41"/>
      <c r="AO76">
        <f t="shared" si="6"/>
        <v>0</v>
      </c>
      <c r="AP76">
        <f t="shared" si="11"/>
        <v>0</v>
      </c>
      <c r="AQ76">
        <f t="shared" si="10"/>
        <v>0</v>
      </c>
      <c r="AR76">
        <f t="shared" si="8"/>
        <v>0</v>
      </c>
    </row>
    <row r="77" spans="1:44">
      <c r="A77">
        <f t="shared" si="9"/>
        <v>34</v>
      </c>
      <c r="B77" s="6"/>
      <c r="C77" s="10"/>
      <c r="D77" s="32"/>
      <c r="E77" s="10"/>
      <c r="F77" s="32"/>
      <c r="G77" s="94"/>
      <c r="H77" s="32"/>
      <c r="I77" s="10"/>
      <c r="J77" s="32"/>
      <c r="K77" s="10"/>
      <c r="L77" s="32"/>
      <c r="M77" s="10"/>
      <c r="N77" s="32"/>
      <c r="O77" s="94"/>
      <c r="P77" s="32"/>
      <c r="Q77" s="10"/>
      <c r="R77" s="32"/>
      <c r="S77" s="10"/>
      <c r="T77" s="32"/>
      <c r="U77" s="94"/>
      <c r="V77" s="32"/>
      <c r="W77" s="10"/>
      <c r="X77" s="32"/>
      <c r="Y77" s="10"/>
      <c r="Z77" s="32"/>
      <c r="AA77" s="10"/>
      <c r="AB77" s="244"/>
      <c r="AC77" s="10"/>
      <c r="AD77" s="313"/>
      <c r="AE77" s="10"/>
      <c r="AF77" s="32"/>
      <c r="AG77" s="10"/>
      <c r="AH77" s="32"/>
      <c r="AI77" s="10"/>
      <c r="AJ77" s="244"/>
      <c r="AK77" s="10"/>
      <c r="AL77" s="11"/>
      <c r="AN77" s="41"/>
      <c r="AO77">
        <f t="shared" si="6"/>
        <v>0</v>
      </c>
      <c r="AP77">
        <f t="shared" si="11"/>
        <v>0</v>
      </c>
      <c r="AQ77">
        <f t="shared" si="10"/>
        <v>0</v>
      </c>
      <c r="AR77">
        <f t="shared" si="8"/>
        <v>0</v>
      </c>
    </row>
    <row r="78" spans="1:44">
      <c r="A78">
        <f t="shared" si="9"/>
        <v>35</v>
      </c>
      <c r="B78" s="6"/>
      <c r="C78" s="10"/>
      <c r="D78" s="32"/>
      <c r="E78" s="10"/>
      <c r="F78" s="32"/>
      <c r="G78" s="10"/>
      <c r="H78" s="32"/>
      <c r="I78" s="10"/>
      <c r="J78" s="32"/>
      <c r="K78" s="10"/>
      <c r="L78" s="32"/>
      <c r="M78" s="10"/>
      <c r="N78" s="32"/>
      <c r="O78" s="10"/>
      <c r="P78" s="32"/>
      <c r="Q78" s="10"/>
      <c r="R78" s="32"/>
      <c r="S78" s="10"/>
      <c r="T78" s="32"/>
      <c r="U78" s="94"/>
      <c r="V78" s="32"/>
      <c r="W78" s="10"/>
      <c r="X78" s="32"/>
      <c r="Y78" s="10"/>
      <c r="Z78" s="32"/>
      <c r="AA78" s="10"/>
      <c r="AB78" s="244"/>
      <c r="AC78" s="10"/>
      <c r="AD78" s="313"/>
      <c r="AE78" s="10"/>
      <c r="AF78" s="32"/>
      <c r="AG78" s="10"/>
      <c r="AH78" s="32"/>
      <c r="AI78" s="10"/>
      <c r="AJ78" s="244"/>
      <c r="AK78" s="10"/>
      <c r="AL78" s="11"/>
      <c r="AM78" s="28"/>
      <c r="AN78" s="41"/>
      <c r="AO78">
        <f t="shared" si="6"/>
        <v>0</v>
      </c>
      <c r="AP78">
        <f t="shared" si="11"/>
        <v>0</v>
      </c>
      <c r="AQ78">
        <f t="shared" si="10"/>
        <v>0</v>
      </c>
      <c r="AR78">
        <f t="shared" si="8"/>
        <v>0</v>
      </c>
    </row>
    <row r="79" spans="1:44">
      <c r="A79">
        <f t="shared" si="9"/>
        <v>36</v>
      </c>
      <c r="B79" s="6"/>
      <c r="C79" s="10"/>
      <c r="D79" s="32"/>
      <c r="E79" s="10"/>
      <c r="F79" s="32"/>
      <c r="G79" s="10"/>
      <c r="H79" s="32"/>
      <c r="I79" s="10"/>
      <c r="J79" s="32"/>
      <c r="K79" s="10"/>
      <c r="L79" s="32"/>
      <c r="M79" s="10"/>
      <c r="N79" s="32"/>
      <c r="O79" s="10"/>
      <c r="P79" s="32"/>
      <c r="Q79" s="10"/>
      <c r="R79" s="32"/>
      <c r="S79" s="10"/>
      <c r="T79" s="32"/>
      <c r="U79" s="10"/>
      <c r="V79" s="32"/>
      <c r="W79" s="10"/>
      <c r="X79" s="32"/>
      <c r="Y79" s="10"/>
      <c r="Z79" s="32"/>
      <c r="AA79" s="10"/>
      <c r="AB79" s="244"/>
      <c r="AC79" s="10"/>
      <c r="AD79" s="313"/>
      <c r="AE79" s="10"/>
      <c r="AF79" s="32"/>
      <c r="AG79" s="10"/>
      <c r="AH79" s="32"/>
      <c r="AI79" s="10"/>
      <c r="AJ79" s="244"/>
      <c r="AK79" s="10"/>
      <c r="AL79" s="11"/>
      <c r="AM79" s="28"/>
      <c r="AN79" s="41"/>
      <c r="AO79">
        <f t="shared" si="6"/>
        <v>0</v>
      </c>
      <c r="AP79">
        <f t="shared" si="11"/>
        <v>0</v>
      </c>
      <c r="AQ79">
        <f t="shared" si="10"/>
        <v>0</v>
      </c>
      <c r="AR79">
        <f t="shared" si="8"/>
        <v>0</v>
      </c>
    </row>
    <row r="80" spans="1:44">
      <c r="A80">
        <f t="shared" si="9"/>
        <v>37</v>
      </c>
      <c r="B80" s="6"/>
      <c r="C80" s="10"/>
      <c r="D80" s="32"/>
      <c r="E80" s="10"/>
      <c r="F80" s="32"/>
      <c r="G80" s="10"/>
      <c r="H80" s="32"/>
      <c r="I80" s="10"/>
      <c r="J80" s="32"/>
      <c r="K80" s="10"/>
      <c r="L80" s="32"/>
      <c r="M80" s="10"/>
      <c r="N80" s="32"/>
      <c r="O80" s="10"/>
      <c r="P80" s="32"/>
      <c r="Q80" s="10"/>
      <c r="R80" s="32"/>
      <c r="S80" s="10"/>
      <c r="T80" s="32"/>
      <c r="U80" s="10"/>
      <c r="V80" s="32"/>
      <c r="W80" s="10"/>
      <c r="X80" s="32"/>
      <c r="Y80" s="10"/>
      <c r="Z80" s="32"/>
      <c r="AA80" s="10"/>
      <c r="AB80" s="244"/>
      <c r="AC80" s="10"/>
      <c r="AD80" s="313"/>
      <c r="AE80" s="10"/>
      <c r="AF80" s="32"/>
      <c r="AG80" s="10"/>
      <c r="AH80" s="32"/>
      <c r="AI80" s="10"/>
      <c r="AJ80" s="244"/>
      <c r="AK80" s="10"/>
      <c r="AL80" s="11"/>
      <c r="AM80" s="28"/>
      <c r="AN80" s="41"/>
      <c r="AO80">
        <f t="shared" si="6"/>
        <v>0</v>
      </c>
      <c r="AP80">
        <f t="shared" si="11"/>
        <v>0</v>
      </c>
      <c r="AQ80">
        <f t="shared" si="10"/>
        <v>0</v>
      </c>
      <c r="AR80">
        <f t="shared" si="8"/>
        <v>0</v>
      </c>
    </row>
    <row r="81" spans="1:44">
      <c r="A81">
        <f t="shared" si="9"/>
        <v>38</v>
      </c>
      <c r="B81" s="6"/>
      <c r="C81" s="10"/>
      <c r="D81" s="32"/>
      <c r="E81" s="10"/>
      <c r="F81" s="32"/>
      <c r="G81" s="10"/>
      <c r="H81" s="32"/>
      <c r="I81" s="10"/>
      <c r="J81" s="32"/>
      <c r="K81" s="10"/>
      <c r="L81" s="32"/>
      <c r="M81" s="10"/>
      <c r="N81" s="32"/>
      <c r="O81" s="10"/>
      <c r="P81" s="32"/>
      <c r="Q81" s="10"/>
      <c r="R81" s="32"/>
      <c r="S81" s="10"/>
      <c r="T81" s="32"/>
      <c r="U81" s="10"/>
      <c r="V81" s="32"/>
      <c r="W81" s="10"/>
      <c r="X81" s="32"/>
      <c r="Y81" s="10"/>
      <c r="Z81" s="32"/>
      <c r="AA81" s="10"/>
      <c r="AB81" s="244"/>
      <c r="AC81" s="10"/>
      <c r="AD81" s="313"/>
      <c r="AE81" s="10"/>
      <c r="AF81" s="32"/>
      <c r="AG81" s="10"/>
      <c r="AH81" s="32"/>
      <c r="AI81" s="10"/>
      <c r="AJ81" s="244"/>
      <c r="AK81" s="10"/>
      <c r="AL81" s="11"/>
      <c r="AM81" s="28"/>
      <c r="AN81" s="41"/>
      <c r="AO81">
        <f t="shared" si="6"/>
        <v>0</v>
      </c>
      <c r="AP81">
        <f t="shared" si="11"/>
        <v>0</v>
      </c>
      <c r="AQ81">
        <f t="shared" si="10"/>
        <v>0</v>
      </c>
      <c r="AR81">
        <f t="shared" si="8"/>
        <v>0</v>
      </c>
    </row>
    <row r="82" spans="1:44">
      <c r="A82">
        <f t="shared" si="9"/>
        <v>39</v>
      </c>
      <c r="B82" s="6"/>
      <c r="C82" s="10"/>
      <c r="D82" s="32"/>
      <c r="E82" s="10"/>
      <c r="F82" s="32"/>
      <c r="G82" s="10"/>
      <c r="H82" s="32"/>
      <c r="I82" s="10"/>
      <c r="J82" s="32"/>
      <c r="K82" s="10"/>
      <c r="L82" s="32"/>
      <c r="M82" s="10"/>
      <c r="N82" s="32"/>
      <c r="O82" s="10"/>
      <c r="P82" s="32"/>
      <c r="Q82" s="10"/>
      <c r="R82" s="32"/>
      <c r="S82" s="10"/>
      <c r="T82" s="32"/>
      <c r="U82" s="10"/>
      <c r="V82" s="32"/>
      <c r="W82" s="10"/>
      <c r="X82" s="32"/>
      <c r="Y82" s="10"/>
      <c r="Z82" s="32"/>
      <c r="AA82" s="10"/>
      <c r="AB82" s="244"/>
      <c r="AC82" s="10"/>
      <c r="AD82" s="313"/>
      <c r="AE82" s="10"/>
      <c r="AF82" s="32"/>
      <c r="AG82" s="10"/>
      <c r="AH82" s="32"/>
      <c r="AI82" s="10"/>
      <c r="AJ82" s="244"/>
      <c r="AK82" s="10"/>
      <c r="AL82" s="11"/>
      <c r="AM82" s="28"/>
      <c r="AN82" s="41"/>
      <c r="AO82">
        <f t="shared" si="6"/>
        <v>0</v>
      </c>
      <c r="AP82">
        <f t="shared" si="11"/>
        <v>0</v>
      </c>
      <c r="AQ82">
        <f t="shared" si="10"/>
        <v>0</v>
      </c>
      <c r="AR82">
        <f t="shared" si="8"/>
        <v>0</v>
      </c>
    </row>
    <row r="83" spans="1:44">
      <c r="A83">
        <f t="shared" si="9"/>
        <v>40</v>
      </c>
      <c r="B83" s="6"/>
      <c r="C83" s="10"/>
      <c r="D83" s="32"/>
      <c r="E83" s="10"/>
      <c r="F83" s="32"/>
      <c r="G83" s="10"/>
      <c r="H83" s="32"/>
      <c r="I83" s="10"/>
      <c r="J83" s="32"/>
      <c r="K83" s="10"/>
      <c r="L83" s="32"/>
      <c r="M83" s="10"/>
      <c r="N83" s="32"/>
      <c r="O83" s="10"/>
      <c r="P83" s="32"/>
      <c r="Q83" s="10"/>
      <c r="R83" s="32"/>
      <c r="S83" s="10"/>
      <c r="T83" s="32"/>
      <c r="U83" s="10"/>
      <c r="V83" s="32"/>
      <c r="W83" s="10"/>
      <c r="X83" s="32"/>
      <c r="Y83" s="10"/>
      <c r="Z83" s="32"/>
      <c r="AA83" s="10"/>
      <c r="AB83" s="244"/>
      <c r="AC83" s="10"/>
      <c r="AD83" s="313"/>
      <c r="AE83" s="10"/>
      <c r="AF83" s="32"/>
      <c r="AG83" s="10"/>
      <c r="AH83" s="32"/>
      <c r="AI83" s="10"/>
      <c r="AJ83" s="244"/>
      <c r="AK83" s="10"/>
      <c r="AL83" s="11"/>
      <c r="AM83" s="28"/>
      <c r="AN83" s="41"/>
      <c r="AO83">
        <f t="shared" si="6"/>
        <v>0</v>
      </c>
      <c r="AP83">
        <f t="shared" si="11"/>
        <v>0</v>
      </c>
      <c r="AQ83">
        <f t="shared" si="10"/>
        <v>0</v>
      </c>
      <c r="AR83">
        <f t="shared" si="8"/>
        <v>0</v>
      </c>
    </row>
    <row r="84" spans="1:44">
      <c r="A84">
        <f t="shared" si="9"/>
        <v>41</v>
      </c>
      <c r="B84" s="6"/>
      <c r="C84" s="10"/>
      <c r="D84" s="32"/>
      <c r="E84" s="10"/>
      <c r="F84" s="32"/>
      <c r="G84" s="10"/>
      <c r="H84" s="32"/>
      <c r="I84" s="10"/>
      <c r="J84" s="32"/>
      <c r="K84" s="10"/>
      <c r="L84" s="32"/>
      <c r="M84" s="10"/>
      <c r="N84" s="32"/>
      <c r="O84" s="10"/>
      <c r="P84" s="32"/>
      <c r="Q84" s="10"/>
      <c r="R84" s="32"/>
      <c r="S84" s="10"/>
      <c r="T84" s="32"/>
      <c r="U84" s="10"/>
      <c r="V84" s="32"/>
      <c r="W84" s="10"/>
      <c r="X84" s="32"/>
      <c r="Y84" s="10"/>
      <c r="Z84" s="32"/>
      <c r="AA84" s="10"/>
      <c r="AB84" s="244"/>
      <c r="AC84" s="10"/>
      <c r="AD84" s="313"/>
      <c r="AE84" s="10"/>
      <c r="AF84" s="32"/>
      <c r="AG84" s="10"/>
      <c r="AH84" s="32"/>
      <c r="AI84" s="10"/>
      <c r="AJ84" s="244"/>
      <c r="AK84" s="10"/>
      <c r="AL84" s="11"/>
      <c r="AM84" s="28"/>
      <c r="AN84" s="41"/>
      <c r="AO84">
        <f t="shared" si="6"/>
        <v>0</v>
      </c>
      <c r="AP84">
        <f t="shared" si="11"/>
        <v>0</v>
      </c>
      <c r="AQ84">
        <f t="shared" si="10"/>
        <v>0</v>
      </c>
      <c r="AR84">
        <f t="shared" si="8"/>
        <v>0</v>
      </c>
    </row>
    <row r="85" spans="1:44">
      <c r="A85">
        <f t="shared" si="9"/>
        <v>42</v>
      </c>
      <c r="B85" s="6"/>
      <c r="C85" s="10"/>
      <c r="D85" s="32"/>
      <c r="E85" s="10"/>
      <c r="F85" s="32"/>
      <c r="G85" s="10"/>
      <c r="H85" s="32"/>
      <c r="I85" s="10"/>
      <c r="J85" s="32"/>
      <c r="K85" s="10"/>
      <c r="L85" s="32"/>
      <c r="M85" s="10"/>
      <c r="N85" s="32"/>
      <c r="O85" s="10"/>
      <c r="P85" s="32"/>
      <c r="Q85" s="10"/>
      <c r="R85" s="32"/>
      <c r="S85" s="10"/>
      <c r="T85" s="32"/>
      <c r="U85" s="10"/>
      <c r="V85" s="32"/>
      <c r="W85" s="10"/>
      <c r="X85" s="32"/>
      <c r="Y85" s="10"/>
      <c r="Z85" s="32"/>
      <c r="AA85" s="10"/>
      <c r="AB85" s="244"/>
      <c r="AC85" s="10"/>
      <c r="AD85" s="313"/>
      <c r="AE85" s="10"/>
      <c r="AF85" s="32"/>
      <c r="AG85" s="10"/>
      <c r="AH85" s="32"/>
      <c r="AI85" s="10"/>
      <c r="AJ85" s="244"/>
      <c r="AK85" s="10"/>
      <c r="AL85" s="11"/>
      <c r="AN85" s="41"/>
      <c r="AO85">
        <f t="shared" si="6"/>
        <v>0</v>
      </c>
      <c r="AP85">
        <f t="shared" si="11"/>
        <v>0</v>
      </c>
      <c r="AQ85">
        <f t="shared" si="10"/>
        <v>0</v>
      </c>
      <c r="AR85">
        <f t="shared" si="8"/>
        <v>0</v>
      </c>
    </row>
    <row r="86" spans="1:44">
      <c r="A86">
        <f t="shared" si="9"/>
        <v>43</v>
      </c>
      <c r="B86" s="6"/>
      <c r="C86" s="10"/>
      <c r="D86" s="32"/>
      <c r="E86" s="10"/>
      <c r="F86" s="32"/>
      <c r="G86" s="10"/>
      <c r="H86" s="32"/>
      <c r="I86" s="10"/>
      <c r="J86" s="32"/>
      <c r="K86" s="10"/>
      <c r="L86" s="32"/>
      <c r="M86" s="10"/>
      <c r="N86" s="32"/>
      <c r="O86" s="10"/>
      <c r="P86" s="32"/>
      <c r="Q86" s="10"/>
      <c r="R86" s="32"/>
      <c r="S86" s="10"/>
      <c r="T86" s="32"/>
      <c r="U86" s="10"/>
      <c r="V86" s="32"/>
      <c r="W86" s="10"/>
      <c r="X86" s="32"/>
      <c r="Y86" s="10"/>
      <c r="Z86" s="32"/>
      <c r="AA86" s="10"/>
      <c r="AB86" s="244"/>
      <c r="AC86" s="10"/>
      <c r="AD86" s="313"/>
      <c r="AE86" s="10"/>
      <c r="AF86" s="32"/>
      <c r="AG86" s="10"/>
      <c r="AH86" s="32"/>
      <c r="AI86" s="10"/>
      <c r="AJ86" s="244"/>
      <c r="AK86" s="10"/>
      <c r="AL86" s="11"/>
      <c r="AN86" s="41"/>
      <c r="AO86">
        <f t="shared" si="6"/>
        <v>0</v>
      </c>
      <c r="AP86">
        <f t="shared" si="11"/>
        <v>0</v>
      </c>
      <c r="AQ86">
        <f t="shared" si="10"/>
        <v>0</v>
      </c>
      <c r="AR86">
        <f t="shared" si="8"/>
        <v>0</v>
      </c>
    </row>
    <row r="87" spans="1:44">
      <c r="A87">
        <f t="shared" si="9"/>
        <v>44</v>
      </c>
      <c r="B87" s="6"/>
      <c r="C87" s="10"/>
      <c r="D87" s="32"/>
      <c r="E87" s="10"/>
      <c r="F87" s="32"/>
      <c r="G87" s="10"/>
      <c r="H87" s="32"/>
      <c r="I87" s="10"/>
      <c r="J87" s="32"/>
      <c r="K87" s="10"/>
      <c r="L87" s="32"/>
      <c r="M87" s="10"/>
      <c r="N87" s="32"/>
      <c r="O87" s="10"/>
      <c r="P87" s="32"/>
      <c r="Q87" s="10"/>
      <c r="R87" s="32"/>
      <c r="S87" s="10"/>
      <c r="T87" s="32"/>
      <c r="U87" s="10"/>
      <c r="V87" s="32"/>
      <c r="W87" s="10"/>
      <c r="X87" s="32"/>
      <c r="Y87" s="10"/>
      <c r="Z87" s="32"/>
      <c r="AA87" s="10"/>
      <c r="AB87" s="244"/>
      <c r="AC87" s="10"/>
      <c r="AD87" s="313"/>
      <c r="AE87" s="10"/>
      <c r="AF87" s="32"/>
      <c r="AG87" s="10"/>
      <c r="AH87" s="32"/>
      <c r="AI87" s="10"/>
      <c r="AJ87" s="244"/>
      <c r="AK87" s="10"/>
      <c r="AL87" s="11"/>
      <c r="AN87" s="76"/>
      <c r="AO87">
        <f t="shared" si="6"/>
        <v>0</v>
      </c>
      <c r="AP87">
        <f t="shared" si="11"/>
        <v>0</v>
      </c>
      <c r="AQ87">
        <f t="shared" si="10"/>
        <v>0</v>
      </c>
      <c r="AR87">
        <f t="shared" si="8"/>
        <v>0</v>
      </c>
    </row>
    <row r="88" spans="1:44">
      <c r="A88">
        <f t="shared" si="9"/>
        <v>45</v>
      </c>
      <c r="B88" s="6"/>
      <c r="C88" s="10"/>
      <c r="D88" s="32"/>
      <c r="E88" s="10"/>
      <c r="F88" s="32"/>
      <c r="G88" s="10"/>
      <c r="H88" s="32"/>
      <c r="I88" s="10"/>
      <c r="J88" s="32"/>
      <c r="K88" s="10"/>
      <c r="L88" s="32"/>
      <c r="M88" s="10"/>
      <c r="N88" s="32"/>
      <c r="O88" s="10"/>
      <c r="P88" s="32"/>
      <c r="Q88" s="10"/>
      <c r="R88" s="32"/>
      <c r="S88" s="10"/>
      <c r="T88" s="32"/>
      <c r="U88" s="10"/>
      <c r="V88" s="32"/>
      <c r="W88" s="10"/>
      <c r="X88" s="32"/>
      <c r="Y88" s="10"/>
      <c r="Z88" s="32"/>
      <c r="AA88" s="10"/>
      <c r="AB88" s="244"/>
      <c r="AC88" s="10"/>
      <c r="AD88" s="313"/>
      <c r="AE88" s="10"/>
      <c r="AF88" s="32"/>
      <c r="AG88" s="10"/>
      <c r="AH88" s="32"/>
      <c r="AI88" s="10"/>
      <c r="AJ88" s="244"/>
      <c r="AK88" s="10"/>
      <c r="AL88" s="11"/>
      <c r="AN88" s="76"/>
      <c r="AO88">
        <f t="shared" si="6"/>
        <v>0</v>
      </c>
      <c r="AP88">
        <f t="shared" si="11"/>
        <v>0</v>
      </c>
      <c r="AQ88">
        <f t="shared" si="10"/>
        <v>0</v>
      </c>
      <c r="AR88">
        <f t="shared" si="8"/>
        <v>0</v>
      </c>
    </row>
    <row r="89" spans="1:44">
      <c r="A89">
        <f>+A88+1</f>
        <v>46</v>
      </c>
      <c r="B89" s="6"/>
      <c r="C89" s="10"/>
      <c r="D89" s="11"/>
      <c r="E89" s="10"/>
      <c r="F89" s="11"/>
      <c r="G89" s="10"/>
      <c r="H89" s="11"/>
      <c r="I89" s="10"/>
      <c r="J89" s="11"/>
      <c r="K89" s="10"/>
      <c r="L89" s="11"/>
      <c r="M89" s="10"/>
      <c r="N89" s="11"/>
      <c r="O89" s="10"/>
      <c r="P89" s="11"/>
      <c r="Q89" s="10"/>
      <c r="R89" s="11"/>
      <c r="S89" s="10"/>
      <c r="T89" s="11"/>
      <c r="U89" s="10"/>
      <c r="V89" s="11"/>
      <c r="W89" s="10"/>
      <c r="X89" s="11"/>
      <c r="Y89" s="10"/>
      <c r="Z89" s="11"/>
      <c r="AA89" s="10"/>
      <c r="AB89" s="11"/>
      <c r="AC89" s="10"/>
      <c r="AD89" s="313"/>
      <c r="AE89" s="10"/>
      <c r="AF89" s="11"/>
      <c r="AG89" s="10"/>
      <c r="AH89" s="11"/>
      <c r="AI89" s="10"/>
      <c r="AJ89" s="11"/>
      <c r="AK89" s="10"/>
      <c r="AL89" s="11"/>
      <c r="AN89" s="76"/>
      <c r="AO89">
        <f t="shared" si="6"/>
        <v>0</v>
      </c>
      <c r="AP89">
        <f t="shared" si="11"/>
        <v>0</v>
      </c>
      <c r="AQ89">
        <f t="shared" si="10"/>
        <v>0</v>
      </c>
      <c r="AR89">
        <f t="shared" si="8"/>
        <v>0</v>
      </c>
    </row>
    <row r="90" spans="1:44">
      <c r="A90">
        <f t="shared" si="9"/>
        <v>47</v>
      </c>
      <c r="B90" s="6"/>
      <c r="C90" s="10"/>
      <c r="D90" s="32"/>
      <c r="E90" s="10"/>
      <c r="F90" s="32"/>
      <c r="G90" s="10"/>
      <c r="H90" s="32"/>
      <c r="I90" s="10"/>
      <c r="J90" s="32"/>
      <c r="K90" s="10"/>
      <c r="L90" s="32"/>
      <c r="M90" s="10"/>
      <c r="N90" s="32"/>
      <c r="O90" s="10"/>
      <c r="P90" s="32"/>
      <c r="Q90" s="10"/>
      <c r="R90" s="32"/>
      <c r="S90" s="10"/>
      <c r="T90" s="32"/>
      <c r="U90" s="10"/>
      <c r="V90" s="32"/>
      <c r="W90" s="10"/>
      <c r="X90" s="32"/>
      <c r="Y90" s="10"/>
      <c r="Z90" s="32"/>
      <c r="AA90" s="10"/>
      <c r="AB90" s="244"/>
      <c r="AC90" s="10"/>
      <c r="AD90" s="313"/>
      <c r="AE90" s="10"/>
      <c r="AF90" s="32"/>
      <c r="AG90" s="10"/>
      <c r="AH90" s="32"/>
      <c r="AI90" s="10"/>
      <c r="AJ90" s="244"/>
      <c r="AK90" s="10"/>
      <c r="AL90" s="11"/>
      <c r="AN90" s="76"/>
      <c r="AO90">
        <f t="shared" si="6"/>
        <v>0</v>
      </c>
      <c r="AP90">
        <f t="shared" si="11"/>
        <v>0</v>
      </c>
      <c r="AQ90">
        <f t="shared" si="10"/>
        <v>0</v>
      </c>
      <c r="AR90">
        <f t="shared" si="8"/>
        <v>0</v>
      </c>
    </row>
    <row r="91" spans="1:44">
      <c r="A91">
        <f t="shared" si="9"/>
        <v>48</v>
      </c>
      <c r="B91" s="6"/>
      <c r="C91" s="10"/>
      <c r="D91" s="32"/>
      <c r="E91" s="10"/>
      <c r="F91" s="32"/>
      <c r="G91" s="10"/>
      <c r="H91" s="32"/>
      <c r="I91" s="10"/>
      <c r="J91" s="32"/>
      <c r="K91" s="10"/>
      <c r="L91" s="32"/>
      <c r="M91" s="10"/>
      <c r="N91" s="32"/>
      <c r="O91" s="10"/>
      <c r="P91" s="32"/>
      <c r="Q91" s="10"/>
      <c r="R91" s="32"/>
      <c r="S91" s="10"/>
      <c r="T91" s="32"/>
      <c r="U91" s="10"/>
      <c r="V91" s="32"/>
      <c r="W91" s="10"/>
      <c r="X91" s="32"/>
      <c r="Y91" s="10"/>
      <c r="Z91" s="32"/>
      <c r="AA91" s="10"/>
      <c r="AB91" s="244"/>
      <c r="AC91" s="10"/>
      <c r="AD91" s="313"/>
      <c r="AE91" s="10"/>
      <c r="AF91" s="32"/>
      <c r="AG91" s="10"/>
      <c r="AH91" s="32"/>
      <c r="AI91" s="10"/>
      <c r="AJ91" s="244"/>
      <c r="AK91" s="10"/>
      <c r="AL91" s="11"/>
      <c r="AN91" s="76"/>
      <c r="AO91">
        <f t="shared" si="6"/>
        <v>0</v>
      </c>
      <c r="AP91">
        <f t="shared" si="11"/>
        <v>0</v>
      </c>
      <c r="AQ91">
        <f t="shared" si="10"/>
        <v>0</v>
      </c>
      <c r="AR91">
        <f t="shared" si="8"/>
        <v>0</v>
      </c>
    </row>
    <row r="92" spans="1:44">
      <c r="A92">
        <f t="shared" si="9"/>
        <v>49</v>
      </c>
      <c r="B92" s="6"/>
      <c r="C92" s="10"/>
      <c r="D92" s="32"/>
      <c r="E92" s="10"/>
      <c r="F92" s="32"/>
      <c r="G92" s="10"/>
      <c r="H92" s="32"/>
      <c r="I92" s="10"/>
      <c r="J92" s="32"/>
      <c r="K92" s="10"/>
      <c r="L92" s="32"/>
      <c r="M92" s="10"/>
      <c r="N92" s="32"/>
      <c r="O92" s="10"/>
      <c r="P92" s="32"/>
      <c r="Q92" s="10"/>
      <c r="R92" s="32"/>
      <c r="S92" s="10"/>
      <c r="T92" s="32"/>
      <c r="U92" s="10"/>
      <c r="V92" s="32"/>
      <c r="W92" s="10"/>
      <c r="X92" s="32"/>
      <c r="Y92" s="10"/>
      <c r="Z92" s="32"/>
      <c r="AA92" s="10"/>
      <c r="AB92" s="244"/>
      <c r="AC92" s="10"/>
      <c r="AD92" s="313"/>
      <c r="AE92" s="10"/>
      <c r="AF92" s="32"/>
      <c r="AG92" s="10"/>
      <c r="AH92" s="32"/>
      <c r="AI92" s="10"/>
      <c r="AJ92" s="244"/>
      <c r="AK92" s="10"/>
      <c r="AL92" s="11"/>
      <c r="AN92" s="76"/>
      <c r="AO92">
        <f t="shared" si="6"/>
        <v>0</v>
      </c>
      <c r="AP92">
        <f t="shared" si="11"/>
        <v>0</v>
      </c>
      <c r="AQ92">
        <f t="shared" si="10"/>
        <v>0</v>
      </c>
      <c r="AR92">
        <f t="shared" si="8"/>
        <v>0</v>
      </c>
    </row>
    <row r="93" spans="1:44">
      <c r="A93">
        <f t="shared" si="9"/>
        <v>50</v>
      </c>
      <c r="B93" s="6"/>
      <c r="C93" s="10"/>
      <c r="D93" s="32"/>
      <c r="E93" s="10"/>
      <c r="F93" s="32"/>
      <c r="G93" s="10"/>
      <c r="H93" s="32"/>
      <c r="I93" s="10"/>
      <c r="J93" s="32"/>
      <c r="K93" s="10"/>
      <c r="L93" s="32"/>
      <c r="M93" s="10"/>
      <c r="N93" s="32"/>
      <c r="O93" s="10"/>
      <c r="P93" s="32"/>
      <c r="Q93" s="10"/>
      <c r="R93" s="32"/>
      <c r="S93" s="10"/>
      <c r="T93" s="32"/>
      <c r="U93" s="10"/>
      <c r="V93" s="32"/>
      <c r="W93" s="10"/>
      <c r="X93" s="32"/>
      <c r="Y93" s="10"/>
      <c r="Z93" s="32"/>
      <c r="AA93" s="10"/>
      <c r="AB93" s="244"/>
      <c r="AC93" s="10"/>
      <c r="AD93" s="313"/>
      <c r="AE93" s="10"/>
      <c r="AF93" s="32"/>
      <c r="AG93" s="10"/>
      <c r="AH93" s="32"/>
      <c r="AI93" s="10"/>
      <c r="AJ93" s="244"/>
      <c r="AK93" s="10"/>
      <c r="AL93" s="11"/>
      <c r="AN93" s="76"/>
      <c r="AO93">
        <f t="shared" si="6"/>
        <v>0</v>
      </c>
      <c r="AP93">
        <f t="shared" si="11"/>
        <v>0</v>
      </c>
      <c r="AQ93">
        <f t="shared" si="10"/>
        <v>0</v>
      </c>
      <c r="AR93">
        <f t="shared" si="8"/>
        <v>0</v>
      </c>
    </row>
    <row r="94" spans="1:44">
      <c r="A94">
        <f t="shared" si="9"/>
        <v>51</v>
      </c>
      <c r="B94" s="6"/>
      <c r="C94" s="10"/>
      <c r="D94" s="32"/>
      <c r="E94" s="10"/>
      <c r="F94" s="32"/>
      <c r="G94" s="10"/>
      <c r="H94" s="32"/>
      <c r="I94" s="10"/>
      <c r="J94" s="32"/>
      <c r="K94" s="10"/>
      <c r="L94" s="32"/>
      <c r="M94" s="10"/>
      <c r="N94" s="32"/>
      <c r="O94" s="10"/>
      <c r="P94" s="32"/>
      <c r="Q94" s="10"/>
      <c r="R94" s="32"/>
      <c r="S94" s="10"/>
      <c r="T94" s="32"/>
      <c r="U94" s="10"/>
      <c r="V94" s="32"/>
      <c r="W94" s="10"/>
      <c r="X94" s="32"/>
      <c r="Y94" s="10"/>
      <c r="Z94" s="32"/>
      <c r="AA94" s="10"/>
      <c r="AB94" s="244"/>
      <c r="AC94" s="10"/>
      <c r="AD94" s="313"/>
      <c r="AE94" s="10"/>
      <c r="AF94" s="32"/>
      <c r="AG94" s="10"/>
      <c r="AH94" s="32"/>
      <c r="AI94" s="10"/>
      <c r="AJ94" s="244"/>
      <c r="AK94" s="10"/>
      <c r="AL94" s="11"/>
      <c r="AN94" s="76"/>
      <c r="AO94">
        <f t="shared" si="6"/>
        <v>0</v>
      </c>
      <c r="AP94">
        <f t="shared" si="11"/>
        <v>0</v>
      </c>
      <c r="AQ94">
        <f t="shared" si="10"/>
        <v>0</v>
      </c>
      <c r="AR94">
        <f t="shared" si="8"/>
        <v>0</v>
      </c>
    </row>
    <row r="95" spans="1:44">
      <c r="A95">
        <f t="shared" si="9"/>
        <v>52</v>
      </c>
      <c r="B95" s="6"/>
      <c r="C95" s="10"/>
      <c r="D95" s="32"/>
      <c r="E95" s="10"/>
      <c r="F95" s="32"/>
      <c r="G95" s="10"/>
      <c r="H95" s="32"/>
      <c r="I95" s="10"/>
      <c r="J95" s="32"/>
      <c r="K95" s="10"/>
      <c r="L95" s="32"/>
      <c r="M95" s="10"/>
      <c r="N95" s="32"/>
      <c r="O95" s="10"/>
      <c r="P95" s="32"/>
      <c r="Q95" s="10"/>
      <c r="R95" s="32"/>
      <c r="S95" s="10"/>
      <c r="T95" s="32"/>
      <c r="U95" s="10"/>
      <c r="V95" s="32"/>
      <c r="W95" s="10"/>
      <c r="X95" s="32"/>
      <c r="Y95" s="10"/>
      <c r="Z95" s="32"/>
      <c r="AA95" s="10"/>
      <c r="AB95" s="244"/>
      <c r="AC95" s="10"/>
      <c r="AD95" s="313"/>
      <c r="AE95" s="10"/>
      <c r="AF95" s="32"/>
      <c r="AG95" s="10"/>
      <c r="AH95" s="32"/>
      <c r="AI95" s="10"/>
      <c r="AJ95" s="244"/>
      <c r="AK95" s="10"/>
      <c r="AL95" s="11"/>
      <c r="AN95" s="76"/>
      <c r="AO95">
        <f t="shared" si="6"/>
        <v>0</v>
      </c>
      <c r="AP95">
        <f t="shared" si="11"/>
        <v>0</v>
      </c>
      <c r="AQ95">
        <f t="shared" si="10"/>
        <v>0</v>
      </c>
      <c r="AR95">
        <f t="shared" si="8"/>
        <v>0</v>
      </c>
    </row>
    <row r="96" spans="1:44">
      <c r="A96">
        <f t="shared" si="9"/>
        <v>53</v>
      </c>
      <c r="B96" s="6"/>
      <c r="C96" s="10"/>
      <c r="D96" s="32"/>
      <c r="E96" s="10"/>
      <c r="F96" s="32"/>
      <c r="G96" s="10"/>
      <c r="H96" s="32"/>
      <c r="I96" s="10"/>
      <c r="J96" s="32"/>
      <c r="K96" s="10"/>
      <c r="L96" s="32"/>
      <c r="M96" s="10"/>
      <c r="N96" s="32"/>
      <c r="O96" s="10"/>
      <c r="P96" s="32"/>
      <c r="Q96" s="10"/>
      <c r="R96" s="32"/>
      <c r="S96" s="10"/>
      <c r="T96" s="32"/>
      <c r="U96" s="10"/>
      <c r="V96" s="32"/>
      <c r="W96" s="10"/>
      <c r="X96" s="32"/>
      <c r="Y96" s="10"/>
      <c r="Z96" s="32"/>
      <c r="AA96" s="10"/>
      <c r="AB96" s="244"/>
      <c r="AC96" s="10"/>
      <c r="AD96" s="313"/>
      <c r="AE96" s="10"/>
      <c r="AF96" s="32"/>
      <c r="AG96" s="10"/>
      <c r="AH96" s="32"/>
      <c r="AI96" s="10"/>
      <c r="AJ96" s="244"/>
      <c r="AK96" s="10"/>
      <c r="AL96" s="11"/>
      <c r="AN96" s="76"/>
      <c r="AO96">
        <f t="shared" si="6"/>
        <v>0</v>
      </c>
      <c r="AP96">
        <f t="shared" si="11"/>
        <v>0</v>
      </c>
      <c r="AQ96">
        <f t="shared" si="10"/>
        <v>0</v>
      </c>
      <c r="AR96">
        <f t="shared" si="8"/>
        <v>0</v>
      </c>
    </row>
    <row r="97" spans="1:44">
      <c r="A97">
        <f t="shared" si="9"/>
        <v>54</v>
      </c>
      <c r="B97" s="6"/>
      <c r="C97" s="10"/>
      <c r="D97" s="32"/>
      <c r="E97" s="10"/>
      <c r="F97" s="32"/>
      <c r="G97" s="10"/>
      <c r="H97" s="32"/>
      <c r="I97" s="10"/>
      <c r="J97" s="32"/>
      <c r="K97" s="10"/>
      <c r="L97" s="32"/>
      <c r="M97" s="10"/>
      <c r="N97" s="32"/>
      <c r="O97" s="10"/>
      <c r="P97" s="32"/>
      <c r="Q97" s="10"/>
      <c r="R97" s="32"/>
      <c r="S97" s="10"/>
      <c r="T97" s="32"/>
      <c r="U97" s="10"/>
      <c r="V97" s="32"/>
      <c r="W97" s="10"/>
      <c r="X97" s="32"/>
      <c r="Y97" s="10"/>
      <c r="Z97" s="32"/>
      <c r="AA97" s="10"/>
      <c r="AB97" s="244"/>
      <c r="AC97" s="10"/>
      <c r="AD97" s="313"/>
      <c r="AE97" s="10"/>
      <c r="AF97" s="32"/>
      <c r="AG97" s="10"/>
      <c r="AH97" s="32"/>
      <c r="AI97" s="10"/>
      <c r="AJ97" s="244"/>
      <c r="AK97" s="10"/>
      <c r="AL97" s="11"/>
      <c r="AN97" s="41"/>
      <c r="AO97">
        <f t="shared" si="6"/>
        <v>0</v>
      </c>
      <c r="AP97">
        <f t="shared" si="11"/>
        <v>0</v>
      </c>
      <c r="AQ97">
        <f t="shared" si="10"/>
        <v>0</v>
      </c>
      <c r="AR97">
        <f t="shared" si="8"/>
        <v>0</v>
      </c>
    </row>
    <row r="98" spans="1:44">
      <c r="A98">
        <f t="shared" si="9"/>
        <v>55</v>
      </c>
      <c r="B98" s="6"/>
      <c r="C98" s="10"/>
      <c r="D98" s="32"/>
      <c r="E98" s="10"/>
      <c r="F98" s="32"/>
      <c r="G98" s="10"/>
      <c r="H98" s="32"/>
      <c r="I98" s="10"/>
      <c r="J98" s="32"/>
      <c r="K98" s="10"/>
      <c r="L98" s="32"/>
      <c r="M98" s="10"/>
      <c r="N98" s="32"/>
      <c r="O98" s="10"/>
      <c r="P98" s="32"/>
      <c r="Q98" s="10"/>
      <c r="R98" s="32"/>
      <c r="S98" s="10"/>
      <c r="T98" s="32"/>
      <c r="U98" s="10"/>
      <c r="V98" s="32"/>
      <c r="W98" s="10"/>
      <c r="X98" s="32"/>
      <c r="Y98" s="10"/>
      <c r="Z98" s="32"/>
      <c r="AA98" s="10"/>
      <c r="AB98" s="244"/>
      <c r="AC98" s="10"/>
      <c r="AD98" s="313"/>
      <c r="AE98" s="10"/>
      <c r="AF98" s="32"/>
      <c r="AG98" s="10"/>
      <c r="AH98" s="32"/>
      <c r="AI98" s="10"/>
      <c r="AJ98" s="244"/>
      <c r="AK98" s="10"/>
      <c r="AL98" s="11"/>
      <c r="AN98" s="41"/>
      <c r="AO98">
        <f t="shared" si="6"/>
        <v>0</v>
      </c>
      <c r="AP98">
        <f t="shared" si="11"/>
        <v>0</v>
      </c>
      <c r="AQ98">
        <f t="shared" si="10"/>
        <v>0</v>
      </c>
      <c r="AR98">
        <f t="shared" si="8"/>
        <v>0</v>
      </c>
    </row>
    <row r="99" spans="1:44">
      <c r="A99">
        <f t="shared" si="9"/>
        <v>56</v>
      </c>
      <c r="B99" s="6"/>
      <c r="C99" s="10"/>
      <c r="D99" s="32"/>
      <c r="E99" s="10"/>
      <c r="F99" s="32"/>
      <c r="G99" s="10"/>
      <c r="H99" s="32"/>
      <c r="I99" s="10"/>
      <c r="J99" s="32"/>
      <c r="K99" s="10"/>
      <c r="L99" s="32"/>
      <c r="M99" s="10"/>
      <c r="N99" s="32"/>
      <c r="O99" s="10"/>
      <c r="P99" s="32"/>
      <c r="Q99" s="10"/>
      <c r="R99" s="32"/>
      <c r="S99" s="10"/>
      <c r="T99" s="32"/>
      <c r="U99" s="10"/>
      <c r="V99" s="32"/>
      <c r="W99" s="10"/>
      <c r="X99" s="32"/>
      <c r="Y99" s="10"/>
      <c r="Z99" s="32"/>
      <c r="AA99" s="10"/>
      <c r="AB99" s="244"/>
      <c r="AC99" s="10"/>
      <c r="AD99" s="313"/>
      <c r="AE99" s="10"/>
      <c r="AF99" s="32"/>
      <c r="AG99" s="10"/>
      <c r="AH99" s="32"/>
      <c r="AI99" s="10"/>
      <c r="AJ99" s="244"/>
      <c r="AK99" s="10"/>
      <c r="AL99" s="11"/>
      <c r="AN99" s="41"/>
      <c r="AO99">
        <f t="shared" si="6"/>
        <v>0</v>
      </c>
      <c r="AP99">
        <f t="shared" si="11"/>
        <v>0</v>
      </c>
      <c r="AQ99">
        <f t="shared" si="10"/>
        <v>0</v>
      </c>
      <c r="AR99">
        <f t="shared" si="8"/>
        <v>0</v>
      </c>
    </row>
    <row r="100" spans="1:44">
      <c r="A100">
        <f t="shared" si="9"/>
        <v>57</v>
      </c>
      <c r="B100" s="6"/>
      <c r="C100" s="10"/>
      <c r="D100" s="32"/>
      <c r="E100" s="10"/>
      <c r="F100" s="32"/>
      <c r="G100" s="10"/>
      <c r="H100" s="32"/>
      <c r="I100" s="10"/>
      <c r="J100" s="32"/>
      <c r="K100" s="10"/>
      <c r="L100" s="32"/>
      <c r="M100" s="10"/>
      <c r="N100" s="32"/>
      <c r="O100" s="10"/>
      <c r="P100" s="32"/>
      <c r="Q100" s="10"/>
      <c r="R100" s="32"/>
      <c r="S100" s="10"/>
      <c r="T100" s="32"/>
      <c r="U100" s="10"/>
      <c r="V100" s="32"/>
      <c r="W100" s="10"/>
      <c r="X100" s="32"/>
      <c r="Y100" s="10"/>
      <c r="Z100" s="32"/>
      <c r="AA100" s="10"/>
      <c r="AB100" s="32"/>
      <c r="AC100" s="10"/>
      <c r="AD100" s="32"/>
      <c r="AE100" s="10"/>
      <c r="AF100" s="32"/>
      <c r="AG100" s="10"/>
      <c r="AH100" s="32"/>
      <c r="AI100" s="10"/>
      <c r="AJ100" s="32"/>
      <c r="AK100" s="10"/>
      <c r="AL100" s="11"/>
      <c r="AN100" s="41"/>
      <c r="AO100">
        <f t="shared" si="6"/>
        <v>0</v>
      </c>
      <c r="AP100">
        <f t="shared" si="11"/>
        <v>0</v>
      </c>
      <c r="AQ100">
        <f t="shared" si="10"/>
        <v>0</v>
      </c>
      <c r="AR100">
        <f>+AL100+Z100+X100+V100+T100+R100+P100+N100+L100+J100+H100+F100+D100+AB100+AD100</f>
        <v>0</v>
      </c>
    </row>
    <row r="101" spans="1:44">
      <c r="A101">
        <f t="shared" si="9"/>
        <v>58</v>
      </c>
      <c r="B101" s="6"/>
      <c r="C101" s="10"/>
      <c r="D101" s="32"/>
      <c r="E101" s="10"/>
      <c r="F101" s="32"/>
      <c r="G101" s="10"/>
      <c r="H101" s="32"/>
      <c r="I101" s="10"/>
      <c r="J101" s="32"/>
      <c r="K101" s="10"/>
      <c r="L101" s="32"/>
      <c r="M101" s="10"/>
      <c r="N101" s="32"/>
      <c r="O101" s="10"/>
      <c r="P101" s="32"/>
      <c r="Q101" s="10"/>
      <c r="R101" s="32"/>
      <c r="S101" s="10"/>
      <c r="T101" s="32"/>
      <c r="U101" s="10"/>
      <c r="V101" s="32"/>
      <c r="W101" s="10"/>
      <c r="X101" s="32"/>
      <c r="Y101" s="10"/>
      <c r="Z101" s="32"/>
      <c r="AA101" s="10"/>
      <c r="AB101" s="244"/>
      <c r="AC101" s="10"/>
      <c r="AD101" s="313"/>
      <c r="AE101" s="10"/>
      <c r="AF101" s="32"/>
      <c r="AG101" s="10"/>
      <c r="AH101" s="32"/>
      <c r="AI101" s="10"/>
      <c r="AJ101" s="244"/>
      <c r="AK101" s="10"/>
      <c r="AL101" s="11"/>
      <c r="AM101" s="28"/>
      <c r="AN101" s="41"/>
      <c r="AO101">
        <f t="shared" si="6"/>
        <v>0</v>
      </c>
      <c r="AP101">
        <f t="shared" si="11"/>
        <v>0</v>
      </c>
      <c r="AQ101">
        <f t="shared" si="10"/>
        <v>0</v>
      </c>
      <c r="AR101">
        <f>+AL101+Z101+X101+V101+T101+R101+P101+N101+L101+J101+H101+F101+D101+AB101+AD101</f>
        <v>0</v>
      </c>
    </row>
    <row r="102" spans="1:44">
      <c r="A102">
        <f t="shared" si="9"/>
        <v>59</v>
      </c>
      <c r="B102" s="6"/>
      <c r="C102" s="10"/>
      <c r="D102" s="32"/>
      <c r="E102" s="10"/>
      <c r="F102" s="32"/>
      <c r="G102" s="10"/>
      <c r="H102" s="32"/>
      <c r="I102" s="10"/>
      <c r="J102" s="32"/>
      <c r="K102" s="10"/>
      <c r="L102" s="32"/>
      <c r="M102" s="10"/>
      <c r="N102" s="32"/>
      <c r="O102" s="10"/>
      <c r="P102" s="32"/>
      <c r="Q102" s="10"/>
      <c r="R102" s="32"/>
      <c r="S102" s="10"/>
      <c r="T102" s="32"/>
      <c r="U102" s="10"/>
      <c r="V102" s="32"/>
      <c r="W102" s="10"/>
      <c r="X102" s="32"/>
      <c r="Y102" s="10"/>
      <c r="Z102" s="32"/>
      <c r="AA102" s="10"/>
      <c r="AB102" s="244"/>
      <c r="AC102" s="10"/>
      <c r="AD102" s="313"/>
      <c r="AE102" s="10"/>
      <c r="AF102" s="32"/>
      <c r="AG102" s="10"/>
      <c r="AH102" s="32"/>
      <c r="AI102" s="10"/>
      <c r="AJ102" s="244"/>
      <c r="AK102" s="10"/>
      <c r="AL102" s="11"/>
      <c r="AM102" s="28"/>
      <c r="AN102" s="41"/>
      <c r="AO102">
        <f t="shared" si="6"/>
        <v>0</v>
      </c>
      <c r="AP102">
        <f t="shared" si="11"/>
        <v>0</v>
      </c>
      <c r="AQ102">
        <f t="shared" si="10"/>
        <v>0</v>
      </c>
      <c r="AR102">
        <f>+AL102+Z102+X102+V102+T102+R102+P102+N102+L102+J102+H102+F102+D102+AB102+AD102</f>
        <v>0</v>
      </c>
    </row>
    <row r="103" spans="1:44">
      <c r="A103">
        <f t="shared" si="9"/>
        <v>60</v>
      </c>
      <c r="B103" s="6"/>
      <c r="C103" s="10"/>
      <c r="D103" s="32"/>
      <c r="E103" s="10"/>
      <c r="F103" s="32"/>
      <c r="G103" s="10"/>
      <c r="H103" s="32"/>
      <c r="I103" s="10"/>
      <c r="J103" s="32"/>
      <c r="K103" s="10"/>
      <c r="L103" s="32"/>
      <c r="M103" s="10"/>
      <c r="N103" s="32"/>
      <c r="O103" s="10"/>
      <c r="P103" s="32"/>
      <c r="Q103" s="10"/>
      <c r="R103" s="32"/>
      <c r="S103" s="10"/>
      <c r="T103" s="32"/>
      <c r="U103" s="10"/>
      <c r="V103" s="32"/>
      <c r="W103" s="10"/>
      <c r="X103" s="32"/>
      <c r="Y103" s="10"/>
      <c r="Z103" s="32"/>
      <c r="AA103" s="10"/>
      <c r="AB103" s="244"/>
      <c r="AC103" s="10"/>
      <c r="AD103" s="313"/>
      <c r="AE103" s="10"/>
      <c r="AF103" s="32"/>
      <c r="AG103" s="10"/>
      <c r="AH103" s="32"/>
      <c r="AI103" s="10"/>
      <c r="AJ103" s="244"/>
      <c r="AK103" s="10"/>
      <c r="AL103" s="11"/>
      <c r="AN103" s="41"/>
    </row>
    <row r="104" spans="1:44">
      <c r="A104">
        <f t="shared" si="9"/>
        <v>61</v>
      </c>
      <c r="B104" s="6"/>
      <c r="C104" s="10"/>
      <c r="D104" s="32"/>
      <c r="E104" s="10"/>
      <c r="F104" s="32"/>
      <c r="G104" s="10"/>
      <c r="H104" s="32"/>
      <c r="I104" s="10"/>
      <c r="J104" s="32"/>
      <c r="K104" s="10"/>
      <c r="L104" s="32"/>
      <c r="M104" s="10"/>
      <c r="N104" s="32"/>
      <c r="O104" s="10"/>
      <c r="P104" s="32"/>
      <c r="Q104" s="10"/>
      <c r="R104" s="32"/>
      <c r="S104" s="10"/>
      <c r="T104" s="32"/>
      <c r="U104" s="10"/>
      <c r="V104" s="32"/>
      <c r="W104" s="10"/>
      <c r="X104" s="32"/>
      <c r="Y104" s="10"/>
      <c r="Z104" s="32"/>
      <c r="AA104" s="10"/>
      <c r="AB104" s="244"/>
      <c r="AC104" s="10"/>
      <c r="AD104" s="313"/>
      <c r="AE104" s="10"/>
      <c r="AF104" s="32"/>
      <c r="AG104" s="10"/>
      <c r="AH104" s="32"/>
      <c r="AI104" s="10"/>
      <c r="AJ104" s="244"/>
      <c r="AK104" s="10"/>
      <c r="AL104" s="11"/>
      <c r="AN104" s="41"/>
    </row>
    <row r="105" spans="1:44">
      <c r="A105">
        <f t="shared" si="9"/>
        <v>62</v>
      </c>
      <c r="B105" s="6"/>
      <c r="C105" s="10"/>
      <c r="D105" s="32"/>
      <c r="E105" s="10"/>
      <c r="F105" s="32"/>
      <c r="G105" s="10"/>
      <c r="H105" s="32"/>
      <c r="I105" s="10"/>
      <c r="J105" s="32"/>
      <c r="K105" s="10"/>
      <c r="L105" s="32"/>
      <c r="M105" s="10"/>
      <c r="N105" s="32"/>
      <c r="O105" s="10"/>
      <c r="P105" s="32"/>
      <c r="Q105" s="10"/>
      <c r="R105" s="32"/>
      <c r="S105" s="10"/>
      <c r="T105" s="32"/>
      <c r="U105" s="10"/>
      <c r="V105" s="32"/>
      <c r="W105" s="10"/>
      <c r="X105" s="32"/>
      <c r="Y105" s="10"/>
      <c r="Z105" s="32"/>
      <c r="AA105" s="10"/>
      <c r="AB105" s="244"/>
      <c r="AC105" s="10"/>
      <c r="AD105" s="313"/>
      <c r="AE105" s="10"/>
      <c r="AF105" s="32"/>
      <c r="AG105" s="10"/>
      <c r="AH105" s="32"/>
      <c r="AI105" s="10"/>
      <c r="AJ105" s="244"/>
      <c r="AK105" s="10"/>
      <c r="AL105" s="11"/>
      <c r="AN105" s="41"/>
    </row>
    <row r="106" spans="1:44">
      <c r="A106">
        <f t="shared" si="9"/>
        <v>63</v>
      </c>
      <c r="B106" s="6"/>
      <c r="C106" s="10"/>
      <c r="D106" s="32"/>
      <c r="E106" s="10"/>
      <c r="F106" s="32"/>
      <c r="G106" s="10"/>
      <c r="H106" s="32"/>
      <c r="I106" s="10"/>
      <c r="J106" s="32"/>
      <c r="K106" s="10"/>
      <c r="L106" s="32"/>
      <c r="M106" s="10"/>
      <c r="N106" s="32"/>
      <c r="O106" s="10"/>
      <c r="P106" s="32"/>
      <c r="Q106" s="10"/>
      <c r="R106" s="32"/>
      <c r="S106" s="10"/>
      <c r="T106" s="32"/>
      <c r="U106" s="10"/>
      <c r="V106" s="32"/>
      <c r="W106" s="10"/>
      <c r="X106" s="32"/>
      <c r="Y106" s="10"/>
      <c r="Z106" s="32"/>
      <c r="AA106" s="10"/>
      <c r="AB106" s="244"/>
      <c r="AC106" s="10"/>
      <c r="AD106" s="313"/>
      <c r="AE106" s="10"/>
      <c r="AF106" s="32"/>
      <c r="AG106" s="10"/>
      <c r="AH106" s="32"/>
      <c r="AI106" s="10"/>
      <c r="AJ106" s="244"/>
      <c r="AK106" s="10"/>
      <c r="AL106" s="11"/>
      <c r="AN106" s="41"/>
    </row>
    <row r="107" spans="1:44">
      <c r="A107">
        <f t="shared" si="9"/>
        <v>64</v>
      </c>
      <c r="B107" s="6"/>
      <c r="C107" s="10"/>
      <c r="D107" s="32"/>
      <c r="E107" s="10"/>
      <c r="F107" s="32"/>
      <c r="G107" s="10"/>
      <c r="H107" s="32"/>
      <c r="I107" s="10"/>
      <c r="J107" s="32"/>
      <c r="K107" s="10"/>
      <c r="L107" s="32"/>
      <c r="M107" s="10"/>
      <c r="N107" s="32"/>
      <c r="O107" s="10"/>
      <c r="P107" s="32"/>
      <c r="Q107" s="10"/>
      <c r="R107" s="32"/>
      <c r="S107" s="10"/>
      <c r="T107" s="32"/>
      <c r="U107" s="10"/>
      <c r="V107" s="32"/>
      <c r="W107" s="10"/>
      <c r="X107" s="32"/>
      <c r="Y107" s="10"/>
      <c r="Z107" s="32"/>
      <c r="AA107" s="10"/>
      <c r="AB107" s="244"/>
      <c r="AC107" s="10"/>
      <c r="AD107" s="313"/>
      <c r="AE107" s="10"/>
      <c r="AF107" s="32"/>
      <c r="AG107" s="10"/>
      <c r="AH107" s="32"/>
      <c r="AI107" s="10"/>
      <c r="AJ107" s="244"/>
      <c r="AK107" s="10"/>
      <c r="AL107" s="11"/>
      <c r="AN107" s="41"/>
    </row>
    <row r="108" spans="1:44">
      <c r="A108">
        <f t="shared" si="9"/>
        <v>65</v>
      </c>
      <c r="B108" s="6"/>
      <c r="C108" s="10"/>
      <c r="D108" s="32"/>
      <c r="E108" s="10"/>
      <c r="F108" s="32"/>
      <c r="G108" s="10"/>
      <c r="H108" s="32"/>
      <c r="I108" s="10"/>
      <c r="J108" s="32"/>
      <c r="K108" s="10"/>
      <c r="L108" s="32"/>
      <c r="M108" s="10"/>
      <c r="N108" s="32"/>
      <c r="O108" s="10"/>
      <c r="P108" s="32"/>
      <c r="Q108" s="10"/>
      <c r="R108" s="32"/>
      <c r="S108" s="10"/>
      <c r="T108" s="32"/>
      <c r="U108" s="10"/>
      <c r="V108" s="32"/>
      <c r="W108" s="10"/>
      <c r="X108" s="32"/>
      <c r="Y108" s="10"/>
      <c r="Z108" s="32"/>
      <c r="AA108" s="10"/>
      <c r="AB108" s="244"/>
      <c r="AC108" s="10"/>
      <c r="AD108" s="313"/>
      <c r="AE108" s="10"/>
      <c r="AF108" s="32"/>
      <c r="AG108" s="10"/>
      <c r="AH108" s="32"/>
      <c r="AI108" s="10"/>
      <c r="AJ108" s="244"/>
      <c r="AK108" s="10"/>
      <c r="AL108" s="11"/>
      <c r="AN108" s="41"/>
    </row>
    <row r="109" spans="1:44">
      <c r="A109">
        <f t="shared" si="9"/>
        <v>66</v>
      </c>
      <c r="B109" s="6"/>
      <c r="C109" s="10"/>
      <c r="D109" s="32"/>
      <c r="E109" s="10"/>
      <c r="F109" s="32"/>
      <c r="G109" s="10"/>
      <c r="H109" s="32"/>
      <c r="I109" s="10"/>
      <c r="J109" s="32"/>
      <c r="K109" s="10"/>
      <c r="L109" s="32"/>
      <c r="M109" s="10"/>
      <c r="N109" s="32"/>
      <c r="O109" s="10"/>
      <c r="P109" s="32"/>
      <c r="Q109" s="10"/>
      <c r="R109" s="32"/>
      <c r="S109" s="10"/>
      <c r="T109" s="32"/>
      <c r="U109" s="10"/>
      <c r="V109" s="32"/>
      <c r="W109" s="10"/>
      <c r="X109" s="32"/>
      <c r="Y109" s="10"/>
      <c r="Z109" s="32"/>
      <c r="AA109" s="10"/>
      <c r="AB109" s="244"/>
      <c r="AC109" s="10"/>
      <c r="AD109" s="313"/>
      <c r="AE109" s="10"/>
      <c r="AF109" s="32"/>
      <c r="AG109" s="10"/>
      <c r="AH109" s="32"/>
      <c r="AI109" s="10"/>
      <c r="AJ109" s="244"/>
      <c r="AK109" s="10"/>
      <c r="AL109" s="11"/>
      <c r="AN109" s="41"/>
    </row>
    <row r="110" spans="1:44">
      <c r="A110">
        <f t="shared" ref="A110:A131" si="12">+A109+1</f>
        <v>67</v>
      </c>
      <c r="B110" s="6"/>
      <c r="C110" s="10"/>
      <c r="D110" s="32"/>
      <c r="E110" s="10"/>
      <c r="F110" s="32"/>
      <c r="G110" s="10"/>
      <c r="H110" s="32"/>
      <c r="I110" s="10"/>
      <c r="J110" s="32"/>
      <c r="K110" s="10"/>
      <c r="L110" s="32"/>
      <c r="M110" s="10"/>
      <c r="N110" s="32"/>
      <c r="O110" s="10"/>
      <c r="P110" s="32"/>
      <c r="Q110" s="10"/>
      <c r="R110" s="32"/>
      <c r="S110" s="10"/>
      <c r="T110" s="32"/>
      <c r="U110" s="10"/>
      <c r="V110" s="32"/>
      <c r="W110" s="10"/>
      <c r="X110" s="32"/>
      <c r="Y110" s="10"/>
      <c r="Z110" s="32"/>
      <c r="AA110" s="10"/>
      <c r="AB110" s="244"/>
      <c r="AC110" s="10"/>
      <c r="AD110" s="313"/>
      <c r="AE110" s="10"/>
      <c r="AF110" s="32"/>
      <c r="AG110" s="10"/>
      <c r="AH110" s="32"/>
      <c r="AI110" s="10"/>
      <c r="AJ110" s="244"/>
      <c r="AK110" s="10"/>
      <c r="AL110" s="11"/>
      <c r="AN110" s="41"/>
    </row>
    <row r="111" spans="1:44">
      <c r="A111">
        <f t="shared" si="12"/>
        <v>68</v>
      </c>
      <c r="B111" s="6"/>
      <c r="C111" s="10"/>
      <c r="D111" s="32"/>
      <c r="E111" s="10"/>
      <c r="F111" s="32"/>
      <c r="G111" s="10"/>
      <c r="H111" s="32"/>
      <c r="I111" s="10"/>
      <c r="J111" s="32"/>
      <c r="K111" s="10"/>
      <c r="L111" s="32"/>
      <c r="M111" s="10"/>
      <c r="N111" s="32"/>
      <c r="O111" s="10"/>
      <c r="P111" s="32"/>
      <c r="Q111" s="10"/>
      <c r="R111" s="32"/>
      <c r="S111" s="10"/>
      <c r="T111" s="32"/>
      <c r="U111" s="10"/>
      <c r="V111" s="32"/>
      <c r="W111" s="10"/>
      <c r="X111" s="32"/>
      <c r="Y111" s="10"/>
      <c r="Z111" s="32"/>
      <c r="AA111" s="10"/>
      <c r="AB111" s="244"/>
      <c r="AC111" s="10"/>
      <c r="AD111" s="313"/>
      <c r="AE111" s="10"/>
      <c r="AF111" s="32"/>
      <c r="AG111" s="10"/>
      <c r="AH111" s="32"/>
      <c r="AI111" s="10"/>
      <c r="AJ111" s="244"/>
      <c r="AK111" s="10"/>
      <c r="AL111" s="11"/>
      <c r="AN111" s="41"/>
    </row>
    <row r="112" spans="1:44">
      <c r="A112">
        <f t="shared" si="12"/>
        <v>69</v>
      </c>
      <c r="B112" s="6"/>
      <c r="C112" s="10"/>
      <c r="D112" s="32"/>
      <c r="E112" s="10"/>
      <c r="F112" s="32"/>
      <c r="G112" s="10"/>
      <c r="H112" s="32"/>
      <c r="I112" s="10"/>
      <c r="J112" s="32"/>
      <c r="K112" s="10"/>
      <c r="L112" s="32"/>
      <c r="M112" s="10"/>
      <c r="N112" s="32"/>
      <c r="O112" s="10"/>
      <c r="P112" s="32"/>
      <c r="Q112" s="10"/>
      <c r="R112" s="32"/>
      <c r="S112" s="10"/>
      <c r="T112" s="32"/>
      <c r="U112" s="10"/>
      <c r="V112" s="32"/>
      <c r="W112" s="10"/>
      <c r="X112" s="32"/>
      <c r="Y112" s="10"/>
      <c r="Z112" s="32"/>
      <c r="AA112" s="10"/>
      <c r="AB112" s="244"/>
      <c r="AC112" s="10"/>
      <c r="AD112" s="313"/>
      <c r="AE112" s="10"/>
      <c r="AF112" s="32"/>
      <c r="AG112" s="10"/>
      <c r="AH112" s="32"/>
      <c r="AI112" s="10"/>
      <c r="AJ112" s="244"/>
      <c r="AK112" s="10"/>
      <c r="AL112" s="11"/>
      <c r="AN112" s="41"/>
    </row>
    <row r="113" spans="1:40">
      <c r="A113">
        <f t="shared" si="12"/>
        <v>70</v>
      </c>
      <c r="B113" s="6"/>
      <c r="C113" s="10"/>
      <c r="D113" s="32"/>
      <c r="E113" s="10"/>
      <c r="F113" s="32"/>
      <c r="G113" s="10"/>
      <c r="H113" s="32"/>
      <c r="I113" s="10"/>
      <c r="J113" s="32"/>
      <c r="K113" s="10"/>
      <c r="L113" s="32"/>
      <c r="M113" s="10"/>
      <c r="N113" s="32"/>
      <c r="O113" s="10"/>
      <c r="P113" s="32"/>
      <c r="Q113" s="10"/>
      <c r="R113" s="32"/>
      <c r="S113" s="10"/>
      <c r="T113" s="32"/>
      <c r="U113" s="10"/>
      <c r="V113" s="32"/>
      <c r="W113" s="10"/>
      <c r="X113" s="32"/>
      <c r="Y113" s="10"/>
      <c r="Z113" s="32"/>
      <c r="AA113" s="10"/>
      <c r="AB113" s="244"/>
      <c r="AC113" s="10"/>
      <c r="AD113" s="313"/>
      <c r="AE113" s="10"/>
      <c r="AF113" s="32"/>
      <c r="AG113" s="10"/>
      <c r="AH113" s="32"/>
      <c r="AI113" s="10"/>
      <c r="AJ113" s="244"/>
      <c r="AK113" s="10"/>
      <c r="AL113" s="11"/>
      <c r="AN113" s="41"/>
    </row>
    <row r="114" spans="1:40">
      <c r="A114">
        <f t="shared" si="12"/>
        <v>71</v>
      </c>
      <c r="B114" s="6"/>
      <c r="C114" s="10"/>
      <c r="D114" s="32"/>
      <c r="E114" s="10"/>
      <c r="F114" s="32"/>
      <c r="G114" s="10"/>
      <c r="H114" s="32"/>
      <c r="I114" s="10"/>
      <c r="J114" s="32"/>
      <c r="K114" s="10"/>
      <c r="L114" s="32"/>
      <c r="M114" s="10"/>
      <c r="N114" s="32"/>
      <c r="O114" s="10"/>
      <c r="P114" s="32"/>
      <c r="Q114" s="10"/>
      <c r="R114" s="32"/>
      <c r="S114" s="10"/>
      <c r="T114" s="32"/>
      <c r="U114" s="10"/>
      <c r="V114" s="32"/>
      <c r="W114" s="10"/>
      <c r="X114" s="32"/>
      <c r="Y114" s="10"/>
      <c r="Z114" s="32"/>
      <c r="AA114" s="10"/>
      <c r="AB114" s="244"/>
      <c r="AC114" s="10"/>
      <c r="AD114" s="313"/>
      <c r="AE114" s="10"/>
      <c r="AF114" s="32"/>
      <c r="AG114" s="10"/>
      <c r="AH114" s="32"/>
      <c r="AI114" s="10"/>
      <c r="AJ114" s="244"/>
      <c r="AK114" s="10"/>
      <c r="AL114" s="11"/>
      <c r="AN114" s="41"/>
    </row>
    <row r="115" spans="1:40">
      <c r="A115">
        <f t="shared" si="12"/>
        <v>72</v>
      </c>
      <c r="B115" s="6"/>
      <c r="C115" s="10"/>
      <c r="D115" s="32"/>
      <c r="E115" s="10"/>
      <c r="F115" s="32"/>
      <c r="G115" s="10"/>
      <c r="H115" s="32"/>
      <c r="I115" s="10"/>
      <c r="J115" s="32"/>
      <c r="K115" s="10"/>
      <c r="L115" s="32"/>
      <c r="M115" s="10"/>
      <c r="N115" s="32"/>
      <c r="O115" s="10"/>
      <c r="P115" s="32"/>
      <c r="Q115" s="10"/>
      <c r="R115" s="32"/>
      <c r="S115" s="10"/>
      <c r="T115" s="32"/>
      <c r="U115" s="10"/>
      <c r="V115" s="32"/>
      <c r="W115" s="10"/>
      <c r="X115" s="32"/>
      <c r="Y115" s="10"/>
      <c r="Z115" s="32"/>
      <c r="AA115" s="10"/>
      <c r="AB115" s="244"/>
      <c r="AC115" s="10"/>
      <c r="AD115" s="313"/>
      <c r="AE115" s="10"/>
      <c r="AF115" s="32"/>
      <c r="AG115" s="10"/>
      <c r="AH115" s="32"/>
      <c r="AI115" s="10"/>
      <c r="AJ115" s="244"/>
      <c r="AK115" s="10"/>
      <c r="AL115" s="11"/>
      <c r="AN115" s="41"/>
    </row>
    <row r="116" spans="1:40">
      <c r="A116">
        <f t="shared" si="12"/>
        <v>73</v>
      </c>
      <c r="B116" s="6"/>
      <c r="C116" s="12"/>
      <c r="D116" s="36"/>
      <c r="E116" s="12"/>
      <c r="F116" s="36"/>
      <c r="G116" s="12"/>
      <c r="H116" s="36"/>
      <c r="I116" s="12"/>
      <c r="J116" s="36"/>
      <c r="K116" s="12"/>
      <c r="L116" s="36"/>
      <c r="M116" s="12"/>
      <c r="N116" s="36"/>
      <c r="O116" s="12"/>
      <c r="P116" s="36"/>
      <c r="Q116" s="12"/>
      <c r="R116" s="36"/>
      <c r="S116" s="12"/>
      <c r="T116" s="36"/>
      <c r="U116" s="12"/>
      <c r="V116" s="36"/>
      <c r="W116" s="12"/>
      <c r="X116" s="36"/>
      <c r="Y116" s="12"/>
      <c r="Z116" s="36"/>
      <c r="AA116" s="12"/>
      <c r="AB116" s="245"/>
      <c r="AC116" s="12"/>
      <c r="AD116" s="314"/>
      <c r="AE116" s="12"/>
      <c r="AF116" s="36"/>
      <c r="AG116" s="12"/>
      <c r="AH116" s="36"/>
      <c r="AI116" s="12"/>
      <c r="AJ116" s="245"/>
      <c r="AK116" s="12"/>
      <c r="AL116" s="13"/>
      <c r="AN116" s="41"/>
    </row>
    <row r="117" spans="1:40">
      <c r="A117">
        <f t="shared" si="12"/>
        <v>74</v>
      </c>
      <c r="B117" s="6"/>
      <c r="C117" s="10"/>
      <c r="D117" s="32"/>
      <c r="E117" s="12"/>
      <c r="F117" s="32"/>
      <c r="G117" s="10"/>
      <c r="H117" s="32"/>
      <c r="I117" s="10"/>
      <c r="J117" s="32"/>
      <c r="K117" s="10"/>
      <c r="L117" s="32"/>
      <c r="M117" s="10"/>
      <c r="N117" s="32"/>
      <c r="O117" s="12"/>
      <c r="P117" s="36"/>
      <c r="Q117" s="12"/>
      <c r="R117" s="36"/>
      <c r="S117" s="12"/>
      <c r="T117" s="36"/>
      <c r="U117" s="12"/>
      <c r="V117" s="36"/>
      <c r="W117" s="12"/>
      <c r="X117" s="36"/>
      <c r="Y117" s="12"/>
      <c r="Z117" s="32"/>
      <c r="AA117" s="10"/>
      <c r="AB117" s="244"/>
      <c r="AC117" s="10"/>
      <c r="AD117" s="313"/>
      <c r="AE117" s="12"/>
      <c r="AF117" s="36"/>
      <c r="AG117" s="12"/>
      <c r="AH117" s="32"/>
      <c r="AI117" s="10"/>
      <c r="AJ117" s="244"/>
      <c r="AK117" s="10"/>
      <c r="AL117" s="11"/>
      <c r="AN117" s="41"/>
    </row>
    <row r="118" spans="1:40">
      <c r="A118">
        <f t="shared" si="12"/>
        <v>75</v>
      </c>
      <c r="C118" s="10"/>
      <c r="D118" s="32"/>
      <c r="E118" s="10"/>
      <c r="F118" s="32"/>
      <c r="G118" s="10"/>
      <c r="H118" s="32"/>
      <c r="I118" s="10"/>
      <c r="J118" s="32"/>
      <c r="K118" s="10"/>
      <c r="L118" s="32"/>
      <c r="M118" s="10"/>
      <c r="N118" s="32"/>
      <c r="O118" s="10"/>
      <c r="P118" s="32"/>
      <c r="Q118" s="10"/>
      <c r="R118" s="32"/>
      <c r="S118" s="10"/>
      <c r="T118" s="112"/>
      <c r="U118" s="10"/>
      <c r="V118" s="32"/>
      <c r="W118" s="10"/>
      <c r="X118" s="32"/>
      <c r="Y118" s="10"/>
      <c r="Z118" s="32"/>
      <c r="AA118" s="10"/>
      <c r="AB118" s="244"/>
      <c r="AC118" s="10"/>
      <c r="AD118" s="313"/>
      <c r="AE118" s="10"/>
      <c r="AF118" s="32"/>
      <c r="AG118" s="10"/>
      <c r="AH118" s="32"/>
      <c r="AI118" s="10"/>
      <c r="AJ118" s="244"/>
      <c r="AK118" s="10"/>
      <c r="AL118" s="11"/>
      <c r="AN118" s="41"/>
    </row>
    <row r="119" spans="1:40">
      <c r="A119">
        <f t="shared" si="12"/>
        <v>76</v>
      </c>
      <c r="B119" s="6"/>
      <c r="C119" s="10"/>
      <c r="D119" s="32"/>
      <c r="E119" s="10"/>
      <c r="F119" s="32"/>
      <c r="G119" s="10"/>
      <c r="H119" s="32"/>
      <c r="I119" s="10"/>
      <c r="J119" s="32"/>
      <c r="K119" s="10"/>
      <c r="L119" s="32"/>
      <c r="M119" s="10"/>
      <c r="N119" s="32"/>
      <c r="O119" s="10"/>
      <c r="P119" s="32"/>
      <c r="Q119" s="10"/>
      <c r="R119" s="32"/>
      <c r="S119" s="10"/>
      <c r="T119" s="32"/>
      <c r="U119" s="10"/>
      <c r="V119" s="32"/>
      <c r="W119" s="10"/>
      <c r="X119" s="32"/>
      <c r="Y119" s="10"/>
      <c r="Z119" s="32"/>
      <c r="AA119" s="10"/>
      <c r="AB119" s="244"/>
      <c r="AC119" s="10"/>
      <c r="AD119" s="313"/>
      <c r="AE119" s="10"/>
      <c r="AF119" s="32"/>
      <c r="AG119" s="10"/>
      <c r="AH119" s="32"/>
      <c r="AI119" s="10"/>
      <c r="AJ119" s="244"/>
      <c r="AK119" s="10"/>
      <c r="AL119" s="11"/>
      <c r="AM119" s="28"/>
      <c r="AN119" s="41"/>
    </row>
    <row r="120" spans="1:40">
      <c r="A120">
        <f t="shared" si="12"/>
        <v>77</v>
      </c>
      <c r="B120" s="6"/>
      <c r="C120" s="10"/>
      <c r="D120" s="32"/>
      <c r="E120" s="10"/>
      <c r="F120" s="32"/>
      <c r="G120" s="10"/>
      <c r="H120" s="32"/>
      <c r="I120" s="10"/>
      <c r="J120" s="32"/>
      <c r="K120" s="10"/>
      <c r="L120" s="32"/>
      <c r="M120" s="10"/>
      <c r="N120" s="32"/>
      <c r="O120" s="10"/>
      <c r="P120" s="32"/>
      <c r="Q120" s="10"/>
      <c r="R120" s="32"/>
      <c r="S120" s="10"/>
      <c r="T120" s="32"/>
      <c r="U120" s="10"/>
      <c r="V120" s="32"/>
      <c r="W120" s="10"/>
      <c r="X120" s="32"/>
      <c r="Y120" s="10"/>
      <c r="Z120" s="32"/>
      <c r="AA120" s="10"/>
      <c r="AB120" s="244"/>
      <c r="AC120" s="10"/>
      <c r="AD120" s="313"/>
      <c r="AE120" s="10"/>
      <c r="AF120" s="32"/>
      <c r="AG120" s="10"/>
      <c r="AH120" s="32"/>
      <c r="AI120" s="10"/>
      <c r="AJ120" s="244"/>
      <c r="AK120" s="10"/>
      <c r="AL120" s="11"/>
      <c r="AM120" s="28"/>
      <c r="AN120" s="41"/>
    </row>
    <row r="121" spans="1:40">
      <c r="A121">
        <f t="shared" si="12"/>
        <v>78</v>
      </c>
      <c r="B121" s="6"/>
      <c r="C121" s="10"/>
      <c r="D121" s="32"/>
      <c r="E121" s="10"/>
      <c r="F121" s="32"/>
      <c r="G121" s="10"/>
      <c r="H121" s="32"/>
      <c r="I121" s="10"/>
      <c r="J121" s="32"/>
      <c r="K121" s="10"/>
      <c r="L121" s="32"/>
      <c r="M121" s="10"/>
      <c r="N121" s="32"/>
      <c r="O121" s="10"/>
      <c r="P121" s="32"/>
      <c r="Q121" s="10"/>
      <c r="R121" s="32"/>
      <c r="S121" s="10"/>
      <c r="T121" s="32"/>
      <c r="U121" s="10"/>
      <c r="V121" s="32"/>
      <c r="W121" s="10"/>
      <c r="X121" s="32"/>
      <c r="Y121" s="10"/>
      <c r="Z121" s="32"/>
      <c r="AA121" s="10"/>
      <c r="AB121" s="244"/>
      <c r="AC121" s="10"/>
      <c r="AD121" s="313"/>
      <c r="AE121" s="10"/>
      <c r="AF121" s="32"/>
      <c r="AG121" s="10"/>
      <c r="AH121" s="32"/>
      <c r="AI121" s="10"/>
      <c r="AJ121" s="244"/>
      <c r="AK121" s="10"/>
      <c r="AL121" s="11"/>
      <c r="AN121" s="41"/>
    </row>
    <row r="122" spans="1:40">
      <c r="A122">
        <f t="shared" si="12"/>
        <v>79</v>
      </c>
      <c r="B122" s="6"/>
      <c r="C122" s="10"/>
      <c r="D122" s="32"/>
      <c r="E122" s="10"/>
      <c r="F122" s="32"/>
      <c r="G122" s="10"/>
      <c r="H122" s="32"/>
      <c r="I122" s="10"/>
      <c r="J122" s="32"/>
      <c r="K122" s="10"/>
      <c r="L122" s="32"/>
      <c r="M122" s="10"/>
      <c r="N122" s="32"/>
      <c r="O122" s="10"/>
      <c r="P122" s="32"/>
      <c r="Q122" s="10"/>
      <c r="R122" s="32"/>
      <c r="S122" s="10"/>
      <c r="T122" s="32"/>
      <c r="U122" s="10"/>
      <c r="V122" s="32"/>
      <c r="W122" s="10"/>
      <c r="X122" s="32"/>
      <c r="Y122" s="10"/>
      <c r="Z122" s="32"/>
      <c r="AA122" s="10"/>
      <c r="AB122" s="244"/>
      <c r="AC122" s="10"/>
      <c r="AD122" s="313"/>
      <c r="AE122" s="10"/>
      <c r="AF122" s="32"/>
      <c r="AG122" s="10"/>
      <c r="AH122" s="32"/>
      <c r="AI122" s="10"/>
      <c r="AJ122" s="244"/>
      <c r="AK122" s="10"/>
      <c r="AL122" s="11"/>
      <c r="AN122" s="41"/>
    </row>
    <row r="123" spans="1:40">
      <c r="A123">
        <f t="shared" si="12"/>
        <v>80</v>
      </c>
      <c r="B123" s="6"/>
      <c r="C123" s="10"/>
      <c r="D123" s="32"/>
      <c r="E123" s="10"/>
      <c r="F123" s="32"/>
      <c r="G123" s="10"/>
      <c r="H123" s="32"/>
      <c r="I123" s="10"/>
      <c r="J123" s="32"/>
      <c r="K123" s="10"/>
      <c r="L123" s="32"/>
      <c r="M123" s="10"/>
      <c r="N123" s="32"/>
      <c r="O123" s="10"/>
      <c r="P123" s="32"/>
      <c r="Q123" s="10"/>
      <c r="R123" s="32"/>
      <c r="S123" s="10"/>
      <c r="T123" s="32"/>
      <c r="U123" s="10"/>
      <c r="V123" s="32"/>
      <c r="W123" s="10"/>
      <c r="X123" s="32"/>
      <c r="Y123" s="10"/>
      <c r="Z123" s="32"/>
      <c r="AA123" s="10"/>
      <c r="AB123" s="244"/>
      <c r="AC123" s="10"/>
      <c r="AD123" s="313"/>
      <c r="AE123" s="10"/>
      <c r="AF123" s="32"/>
      <c r="AG123" s="10"/>
      <c r="AH123" s="32"/>
      <c r="AI123" s="10"/>
      <c r="AJ123" s="244"/>
      <c r="AK123" s="10"/>
      <c r="AL123" s="11"/>
      <c r="AN123" s="41"/>
    </row>
    <row r="124" spans="1:40">
      <c r="A124">
        <f t="shared" si="12"/>
        <v>81</v>
      </c>
      <c r="B124" s="6"/>
      <c r="C124" s="10"/>
      <c r="D124" s="32"/>
      <c r="E124" s="10"/>
      <c r="F124" s="32"/>
      <c r="G124" s="10"/>
      <c r="H124" s="32"/>
      <c r="I124" s="10"/>
      <c r="J124" s="32"/>
      <c r="K124" s="10"/>
      <c r="L124" s="32"/>
      <c r="M124" s="10"/>
      <c r="N124" s="32"/>
      <c r="O124" s="10"/>
      <c r="P124" s="32"/>
      <c r="Q124" s="10"/>
      <c r="R124" s="32"/>
      <c r="S124" s="10"/>
      <c r="T124" s="32"/>
      <c r="U124" s="10"/>
      <c r="V124" s="32"/>
      <c r="W124" s="10"/>
      <c r="X124" s="32"/>
      <c r="Y124" s="10"/>
      <c r="Z124" s="32"/>
      <c r="AA124" s="10"/>
      <c r="AB124" s="244"/>
      <c r="AC124" s="10"/>
      <c r="AD124" s="313"/>
      <c r="AE124" s="10"/>
      <c r="AF124" s="32"/>
      <c r="AG124" s="10"/>
      <c r="AH124" s="32"/>
      <c r="AI124" s="10"/>
      <c r="AJ124" s="244"/>
      <c r="AK124" s="10"/>
      <c r="AL124" s="11"/>
    </row>
    <row r="125" spans="1:40">
      <c r="A125">
        <f t="shared" si="12"/>
        <v>82</v>
      </c>
      <c r="B125" s="6"/>
      <c r="C125" s="10"/>
      <c r="D125" s="32"/>
      <c r="E125" s="10"/>
      <c r="F125" s="32"/>
      <c r="G125" s="10"/>
      <c r="H125" s="32"/>
      <c r="I125" s="10"/>
      <c r="J125" s="32"/>
      <c r="K125" s="10"/>
      <c r="L125" s="32"/>
      <c r="M125" s="10"/>
      <c r="N125" s="32"/>
      <c r="O125" s="10"/>
      <c r="P125" s="32"/>
      <c r="Q125" s="10"/>
      <c r="R125" s="32"/>
      <c r="S125" s="10"/>
      <c r="T125" s="32"/>
      <c r="U125" s="10"/>
      <c r="V125" s="32"/>
      <c r="W125" s="10"/>
      <c r="X125" s="32"/>
      <c r="Y125" s="10"/>
      <c r="Z125" s="32"/>
      <c r="AA125" s="10"/>
      <c r="AB125" s="244"/>
      <c r="AC125" s="10"/>
      <c r="AD125" s="313"/>
      <c r="AE125" s="10"/>
      <c r="AF125" s="32"/>
      <c r="AG125" s="10"/>
      <c r="AH125" s="32"/>
      <c r="AI125" s="10"/>
      <c r="AJ125" s="244"/>
      <c r="AK125" s="10"/>
      <c r="AL125" s="11"/>
    </row>
    <row r="126" spans="1:40">
      <c r="A126">
        <f t="shared" si="12"/>
        <v>83</v>
      </c>
      <c r="B126" s="6"/>
      <c r="C126" s="10"/>
      <c r="D126" s="32"/>
      <c r="E126" s="10"/>
      <c r="F126" s="32"/>
      <c r="G126" s="10"/>
      <c r="H126" s="32"/>
      <c r="I126" s="10"/>
      <c r="J126" s="32"/>
      <c r="K126" s="10"/>
      <c r="L126" s="32"/>
      <c r="M126" s="10"/>
      <c r="N126" s="32"/>
      <c r="O126" s="10"/>
      <c r="P126" s="32"/>
      <c r="Q126" s="10"/>
      <c r="R126" s="32"/>
      <c r="S126" s="10"/>
      <c r="T126" s="32"/>
      <c r="U126" s="10"/>
      <c r="V126" s="32"/>
      <c r="W126" s="10"/>
      <c r="X126" s="32"/>
      <c r="Y126" s="10"/>
      <c r="Z126" s="32"/>
      <c r="AA126" s="10"/>
      <c r="AB126" s="244"/>
      <c r="AC126" s="10"/>
      <c r="AD126" s="313"/>
      <c r="AE126" s="10"/>
      <c r="AF126" s="32"/>
      <c r="AG126" s="10"/>
      <c r="AH126" s="32"/>
      <c r="AI126" s="10"/>
      <c r="AJ126" s="244"/>
      <c r="AK126" s="10"/>
      <c r="AL126" s="11"/>
    </row>
    <row r="127" spans="1:40">
      <c r="A127">
        <f t="shared" si="12"/>
        <v>84</v>
      </c>
      <c r="B127" s="6"/>
      <c r="C127" s="10"/>
      <c r="D127" s="32"/>
      <c r="E127" s="10"/>
      <c r="F127" s="32"/>
      <c r="G127" s="10"/>
      <c r="H127" s="32"/>
      <c r="I127" s="10"/>
      <c r="J127" s="32"/>
      <c r="K127" s="10"/>
      <c r="L127" s="32"/>
      <c r="M127" s="10"/>
      <c r="N127" s="32"/>
      <c r="O127" s="10"/>
      <c r="P127" s="32"/>
      <c r="Q127" s="10"/>
      <c r="R127" s="32"/>
      <c r="S127" s="10"/>
      <c r="T127" s="32"/>
      <c r="U127" s="10"/>
      <c r="V127" s="32"/>
      <c r="W127" s="10"/>
      <c r="X127" s="32"/>
      <c r="Y127" s="10"/>
      <c r="Z127" s="32"/>
      <c r="AA127" s="10"/>
      <c r="AB127" s="244"/>
      <c r="AC127" s="10"/>
      <c r="AD127" s="313"/>
      <c r="AE127" s="10"/>
      <c r="AF127" s="32"/>
      <c r="AG127" s="10"/>
      <c r="AH127" s="32"/>
      <c r="AI127" s="10"/>
      <c r="AJ127" s="244"/>
      <c r="AK127" s="10"/>
      <c r="AL127" s="11"/>
    </row>
    <row r="128" spans="1:40">
      <c r="A128">
        <f t="shared" si="12"/>
        <v>85</v>
      </c>
      <c r="B128" s="6"/>
      <c r="C128" s="10"/>
      <c r="D128" s="32"/>
      <c r="E128" s="10"/>
      <c r="F128" s="32"/>
      <c r="G128" s="10"/>
      <c r="H128" s="32"/>
      <c r="I128" s="10"/>
      <c r="J128" s="32"/>
      <c r="K128" s="10"/>
      <c r="L128" s="32"/>
      <c r="M128" s="10"/>
      <c r="N128" s="32"/>
      <c r="O128" s="10"/>
      <c r="P128" s="32"/>
      <c r="Q128" s="10"/>
      <c r="R128" s="32"/>
      <c r="S128" s="10"/>
      <c r="T128" s="32"/>
      <c r="U128" s="10"/>
      <c r="V128" s="32"/>
      <c r="W128" s="10"/>
      <c r="X128" s="32"/>
      <c r="Y128" s="10"/>
      <c r="Z128" s="32"/>
      <c r="AA128" s="10"/>
      <c r="AB128" s="244"/>
      <c r="AC128" s="10"/>
      <c r="AD128" s="313"/>
      <c r="AE128" s="10"/>
      <c r="AF128" s="32"/>
      <c r="AG128" s="10"/>
      <c r="AH128" s="32"/>
      <c r="AI128" s="10"/>
      <c r="AJ128" s="244"/>
      <c r="AK128" s="10"/>
      <c r="AL128" s="11"/>
    </row>
    <row r="129" spans="1:38">
      <c r="A129">
        <f t="shared" si="12"/>
        <v>86</v>
      </c>
      <c r="B129" s="6"/>
      <c r="C129" s="10"/>
      <c r="D129" s="32"/>
      <c r="E129" s="10"/>
      <c r="F129" s="32"/>
      <c r="G129" s="10"/>
      <c r="H129" s="32"/>
      <c r="I129" s="10"/>
      <c r="J129" s="32"/>
      <c r="K129" s="10"/>
      <c r="L129" s="32"/>
      <c r="M129" s="10"/>
      <c r="N129" s="32"/>
      <c r="O129" s="10"/>
      <c r="P129" s="32"/>
      <c r="Q129" s="10"/>
      <c r="R129" s="32"/>
      <c r="S129" s="10"/>
      <c r="T129" s="32"/>
      <c r="U129" s="10"/>
      <c r="V129" s="32"/>
      <c r="W129" s="10"/>
      <c r="X129" s="32"/>
      <c r="Y129" s="10"/>
      <c r="Z129" s="32"/>
      <c r="AA129" s="10"/>
      <c r="AB129" s="244"/>
      <c r="AC129" s="10"/>
      <c r="AD129" s="313"/>
      <c r="AE129" s="10"/>
      <c r="AF129" s="32"/>
      <c r="AG129" s="10"/>
      <c r="AH129" s="32"/>
      <c r="AI129" s="10"/>
      <c r="AJ129" s="244"/>
      <c r="AK129" s="10"/>
      <c r="AL129" s="11"/>
    </row>
    <row r="130" spans="1:38">
      <c r="A130">
        <f t="shared" si="12"/>
        <v>87</v>
      </c>
      <c r="B130" s="6"/>
      <c r="C130" s="10"/>
      <c r="D130" s="32"/>
      <c r="E130" s="10"/>
      <c r="F130" s="32"/>
      <c r="G130" s="10"/>
      <c r="H130" s="32"/>
      <c r="I130" s="10"/>
      <c r="J130" s="32"/>
      <c r="K130" s="10"/>
      <c r="L130" s="32"/>
      <c r="M130" s="10"/>
      <c r="N130" s="32"/>
      <c r="O130" s="10"/>
      <c r="P130" s="32"/>
      <c r="Q130" s="10"/>
      <c r="R130" s="32"/>
      <c r="S130" s="10"/>
      <c r="T130" s="32"/>
      <c r="U130" s="10"/>
      <c r="V130" s="32"/>
      <c r="W130" s="10"/>
      <c r="X130" s="32"/>
      <c r="Y130" s="10"/>
      <c r="Z130" s="32"/>
      <c r="AA130" s="10"/>
      <c r="AB130" s="244"/>
      <c r="AC130" s="10"/>
      <c r="AD130" s="313"/>
      <c r="AE130" s="10"/>
      <c r="AF130" s="32"/>
      <c r="AG130" s="10"/>
      <c r="AH130" s="32"/>
      <c r="AI130" s="10"/>
      <c r="AJ130" s="244"/>
      <c r="AK130" s="10"/>
      <c r="AL130" s="11"/>
    </row>
    <row r="131" spans="1:38" ht="13.5" thickBot="1">
      <c r="A131">
        <f t="shared" si="12"/>
        <v>88</v>
      </c>
      <c r="B131" s="6"/>
      <c r="C131" s="10"/>
      <c r="D131" s="32"/>
      <c r="E131" s="10"/>
      <c r="F131" s="32"/>
      <c r="G131" s="10"/>
      <c r="H131" s="32"/>
      <c r="I131" s="10"/>
      <c r="J131" s="32"/>
      <c r="K131" s="10"/>
      <c r="L131" s="32"/>
      <c r="M131" s="10"/>
      <c r="N131" s="32"/>
      <c r="O131" s="10"/>
      <c r="P131" s="32"/>
      <c r="Q131" s="10"/>
      <c r="R131" s="32"/>
      <c r="S131" s="10"/>
      <c r="T131" s="32"/>
      <c r="U131" s="10"/>
      <c r="V131" s="32"/>
      <c r="W131" s="10"/>
      <c r="X131" s="32"/>
      <c r="Y131" s="10"/>
      <c r="Z131" s="32"/>
      <c r="AA131" s="10"/>
      <c r="AB131" s="244"/>
      <c r="AC131" s="23"/>
      <c r="AD131" s="315"/>
      <c r="AE131" s="10"/>
      <c r="AF131" s="32"/>
      <c r="AG131" s="10"/>
      <c r="AH131" s="32"/>
      <c r="AI131" s="10"/>
      <c r="AJ131" s="244"/>
      <c r="AK131" s="23"/>
      <c r="AL131" s="18"/>
    </row>
  </sheetData>
  <sortState xmlns:xlrd2="http://schemas.microsoft.com/office/spreadsheetml/2017/richdata2" ref="B5:G16">
    <sortCondition descending="1" ref="G5:G22"/>
  </sortState>
  <mergeCells count="19">
    <mergeCell ref="Y42:Z42"/>
    <mergeCell ref="AA42:AB42"/>
    <mergeCell ref="AC42:AD42"/>
    <mergeCell ref="AK42:AL42"/>
    <mergeCell ref="M42:N42"/>
    <mergeCell ref="O42:P42"/>
    <mergeCell ref="Q42:R42"/>
    <mergeCell ref="S42:T42"/>
    <mergeCell ref="U42:V42"/>
    <mergeCell ref="W42:X42"/>
    <mergeCell ref="AE42:AF42"/>
    <mergeCell ref="AG42:AH42"/>
    <mergeCell ref="AI42:AJ42"/>
    <mergeCell ref="K42:L42"/>
    <mergeCell ref="B42:B43"/>
    <mergeCell ref="C42:D42"/>
    <mergeCell ref="E42:F42"/>
    <mergeCell ref="G42:H42"/>
    <mergeCell ref="I42:J4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9"/>
  <dimension ref="A1:AR112"/>
  <sheetViews>
    <sheetView topLeftCell="A2" zoomScale="80" zoomScaleNormal="80" workbookViewId="0">
      <selection activeCell="C4" sqref="C4"/>
    </sheetView>
  </sheetViews>
  <sheetFormatPr baseColWidth="10" defaultColWidth="11.5703125" defaultRowHeight="12.75"/>
  <cols>
    <col min="1" max="1" width="5" customWidth="1"/>
    <col min="3" max="4" width="5.28515625" customWidth="1"/>
    <col min="5" max="5" width="4.28515625" customWidth="1"/>
    <col min="6" max="6" width="3.42578125" customWidth="1"/>
    <col min="7" max="7" width="5.140625" customWidth="1"/>
    <col min="8" max="8" width="5.7109375" customWidth="1"/>
    <col min="9" max="9" width="3.42578125" customWidth="1"/>
    <col min="10" max="10" width="5.85546875" customWidth="1"/>
    <col min="11" max="11" width="4" customWidth="1"/>
    <col min="12" max="12" width="4.28515625" customWidth="1"/>
    <col min="13" max="13" width="3.7109375" customWidth="1"/>
    <col min="14" max="14" width="5.7109375" customWidth="1"/>
    <col min="15" max="15" width="4.5703125" customWidth="1"/>
    <col min="16" max="16" width="5.7109375" customWidth="1"/>
    <col min="17" max="17" width="3.42578125" customWidth="1"/>
    <col min="18" max="18" width="5.85546875" bestFit="1" customWidth="1"/>
    <col min="19" max="19" width="4.140625" customWidth="1"/>
    <col min="20" max="20" width="5.85546875" customWidth="1"/>
    <col min="21" max="21" width="3.42578125" customWidth="1"/>
    <col min="22" max="22" width="5.85546875" customWidth="1"/>
    <col min="23" max="23" width="4.140625" customWidth="1"/>
    <col min="24" max="24" width="5.85546875" customWidth="1"/>
    <col min="25" max="25" width="4.42578125" customWidth="1"/>
    <col min="26" max="26" width="5.85546875" bestFit="1" customWidth="1"/>
    <col min="27" max="34" width="4.140625" customWidth="1"/>
    <col min="35" max="36" width="4.140625" hidden="1" customWidth="1"/>
    <col min="37" max="37" width="3.42578125" hidden="1" customWidth="1"/>
    <col min="38" max="38" width="5.7109375" hidden="1" customWidth="1"/>
    <col min="39" max="39" width="11.42578125" style="24" customWidth="1"/>
  </cols>
  <sheetData>
    <row r="1" spans="1:7">
      <c r="A1" s="5" t="s">
        <v>83</v>
      </c>
    </row>
    <row r="2" spans="1:7">
      <c r="A2" t="s">
        <v>10</v>
      </c>
      <c r="C2" s="69"/>
      <c r="D2" s="69"/>
      <c r="E2" s="30"/>
    </row>
    <row r="3" spans="1:7" ht="13.5" thickBot="1">
      <c r="A3">
        <f>+GENERAL!B6</f>
        <v>12</v>
      </c>
      <c r="C3" s="41">
        <f>SUM(C5:C12)</f>
        <v>0</v>
      </c>
    </row>
    <row r="4" spans="1:7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</row>
    <row r="5" spans="1:7" ht="13.5" thickBot="1">
      <c r="A5" s="150">
        <v>1</v>
      </c>
      <c r="B5" s="241" t="s">
        <v>144</v>
      </c>
      <c r="C5" s="44">
        <f>+AA$39</f>
        <v>12.5</v>
      </c>
      <c r="D5" s="48">
        <f>+AB$40</f>
        <v>30</v>
      </c>
      <c r="E5" s="45">
        <f>+AB$39</f>
        <v>8</v>
      </c>
      <c r="F5" s="18">
        <f>+AA$25</f>
        <v>80</v>
      </c>
      <c r="G5" s="209">
        <f t="shared" ref="G5:G12" si="0">IF(E5&lt;A$3/2,-1,1)*8000+C5*100+D5+E5/100</f>
        <v>9280.08</v>
      </c>
    </row>
    <row r="6" spans="1:7" ht="13.5" thickBot="1">
      <c r="A6" s="150">
        <v>2</v>
      </c>
      <c r="B6" s="241" t="s">
        <v>143</v>
      </c>
      <c r="C6" s="44">
        <f>+U$39</f>
        <v>11.5</v>
      </c>
      <c r="D6" s="48">
        <f>+V$40</f>
        <v>-4</v>
      </c>
      <c r="E6" s="45">
        <f>+V$39</f>
        <v>9</v>
      </c>
      <c r="F6" s="18">
        <f>+U$25</f>
        <v>40</v>
      </c>
      <c r="G6" s="209">
        <f t="shared" si="0"/>
        <v>9146.09</v>
      </c>
    </row>
    <row r="7" spans="1:7" ht="13.5" thickBot="1">
      <c r="A7" s="150">
        <v>3</v>
      </c>
      <c r="B7" s="23" t="s">
        <v>1</v>
      </c>
      <c r="C7" s="44">
        <f>+G$39</f>
        <v>6</v>
      </c>
      <c r="D7" s="48">
        <f>+H$40</f>
        <v>26</v>
      </c>
      <c r="E7" s="45">
        <f>+H$39</f>
        <v>10</v>
      </c>
      <c r="F7" s="18">
        <f>+G$25</f>
        <v>20</v>
      </c>
      <c r="G7" s="209">
        <f t="shared" si="0"/>
        <v>8626.1</v>
      </c>
    </row>
    <row r="8" spans="1:7" ht="13.5" thickBot="1">
      <c r="A8" s="150">
        <v>4</v>
      </c>
      <c r="B8" s="241" t="s">
        <v>132</v>
      </c>
      <c r="C8" s="47">
        <f>+AC$39</f>
        <v>-3</v>
      </c>
      <c r="D8" s="48">
        <f>+AD$40</f>
        <v>-28</v>
      </c>
      <c r="E8" s="45">
        <f>+AD$39</f>
        <v>7</v>
      </c>
      <c r="F8" s="18">
        <f>+AC$25</f>
        <v>10</v>
      </c>
      <c r="G8" s="209">
        <f t="shared" si="0"/>
        <v>7672.07</v>
      </c>
    </row>
    <row r="9" spans="1:7" ht="13.5" thickBot="1">
      <c r="A9" s="150">
        <v>5</v>
      </c>
      <c r="B9" s="241" t="s">
        <v>131</v>
      </c>
      <c r="C9" s="47">
        <f>+S$39</f>
        <v>-21</v>
      </c>
      <c r="D9" s="48">
        <f>+T$40</f>
        <v>-16</v>
      </c>
      <c r="E9" s="45">
        <f>+T$39</f>
        <v>10</v>
      </c>
      <c r="F9" s="18">
        <f>+S$25</f>
        <v>5</v>
      </c>
      <c r="G9" s="209">
        <f t="shared" si="0"/>
        <v>5884.1</v>
      </c>
    </row>
    <row r="10" spans="1:7" ht="13.5" thickBot="1">
      <c r="A10" s="150">
        <v>6</v>
      </c>
      <c r="B10" s="241" t="s">
        <v>263</v>
      </c>
      <c r="C10" s="47">
        <f>+K$39</f>
        <v>10</v>
      </c>
      <c r="D10" s="59">
        <f>+L$40</f>
        <v>16</v>
      </c>
      <c r="E10" s="46">
        <f>+L$39</f>
        <v>1</v>
      </c>
      <c r="F10" s="18">
        <f>+K$25</f>
        <v>0</v>
      </c>
      <c r="G10" s="209">
        <f t="shared" si="0"/>
        <v>-6983.99</v>
      </c>
    </row>
    <row r="11" spans="1:7" ht="13.5" thickBot="1">
      <c r="A11" s="150">
        <v>7</v>
      </c>
      <c r="B11" s="241" t="s">
        <v>238</v>
      </c>
      <c r="C11" s="47">
        <f>+Y$39</f>
        <v>-6</v>
      </c>
      <c r="D11" s="48">
        <f>+Z$40</f>
        <v>-4</v>
      </c>
      <c r="E11" s="45">
        <f>+Z$39</f>
        <v>1</v>
      </c>
      <c r="F11" s="18">
        <f>+Y$25</f>
        <v>0</v>
      </c>
      <c r="G11" s="209">
        <f t="shared" si="0"/>
        <v>-8603.99</v>
      </c>
    </row>
    <row r="12" spans="1:7" ht="13.5" thickBot="1">
      <c r="A12" s="150">
        <v>8</v>
      </c>
      <c r="B12" s="241" t="s">
        <v>234</v>
      </c>
      <c r="C12" s="47">
        <f>+W$39</f>
        <v>-10</v>
      </c>
      <c r="D12" s="48">
        <f>+X$40</f>
        <v>-4</v>
      </c>
      <c r="E12" s="45">
        <f>+X$39</f>
        <v>1</v>
      </c>
      <c r="F12" s="18">
        <f>+W$25</f>
        <v>0</v>
      </c>
      <c r="G12" s="209">
        <f t="shared" si="0"/>
        <v>-9003.99</v>
      </c>
    </row>
    <row r="13" spans="1:7" ht="13.5" hidden="1" thickBot="1">
      <c r="A13" s="150">
        <v>9</v>
      </c>
      <c r="B13" s="162" t="s">
        <v>135</v>
      </c>
      <c r="C13" s="47">
        <f>+I$39</f>
        <v>-100000000</v>
      </c>
      <c r="D13" s="48">
        <f>+J$40</f>
        <v>0</v>
      </c>
      <c r="E13" s="45">
        <f>+J$39</f>
        <v>0</v>
      </c>
      <c r="F13" s="18">
        <f>+I$25</f>
        <v>0</v>
      </c>
      <c r="G13" s="209">
        <f t="shared" ref="G13:G22" si="1">IF(E13&lt;A$3/2,-1,1)*8000+C13*100+D13+E13/100</f>
        <v>-10000008000</v>
      </c>
    </row>
    <row r="14" spans="1:7" ht="13.5" hidden="1" thickBot="1">
      <c r="A14" s="150">
        <v>10</v>
      </c>
      <c r="B14" s="162" t="s">
        <v>134</v>
      </c>
      <c r="C14" s="47">
        <f>+E$39</f>
        <v>-100000000</v>
      </c>
      <c r="D14" s="48">
        <f>+F$40</f>
        <v>0</v>
      </c>
      <c r="E14" s="45">
        <f>+F$39</f>
        <v>0</v>
      </c>
      <c r="F14" s="18">
        <f>+E$25</f>
        <v>0</v>
      </c>
      <c r="G14" s="209">
        <f t="shared" si="1"/>
        <v>-10000008000</v>
      </c>
    </row>
    <row r="15" spans="1:7" ht="13.5" hidden="1" thickBot="1">
      <c r="A15" s="150">
        <v>11</v>
      </c>
      <c r="B15" s="162" t="s">
        <v>123</v>
      </c>
      <c r="C15" s="47">
        <f>+AE$39</f>
        <v>-100000000</v>
      </c>
      <c r="D15" s="48">
        <f>+AF$40</f>
        <v>0</v>
      </c>
      <c r="E15" s="45">
        <f>+AF$39</f>
        <v>0</v>
      </c>
      <c r="F15" s="18">
        <f>+AE$25</f>
        <v>0</v>
      </c>
      <c r="G15" s="209">
        <f t="shared" si="1"/>
        <v>-10000008000</v>
      </c>
    </row>
    <row r="16" spans="1:7" ht="13.5" hidden="1" thickBot="1">
      <c r="A16" s="150">
        <v>12</v>
      </c>
      <c r="B16" s="23" t="s">
        <v>9</v>
      </c>
      <c r="C16" s="47">
        <f>+O$39</f>
        <v>-100000000</v>
      </c>
      <c r="D16" s="48">
        <f>+P$40</f>
        <v>0</v>
      </c>
      <c r="E16" s="45">
        <f>+P$39</f>
        <v>0</v>
      </c>
      <c r="F16" s="18">
        <f>+O$25</f>
        <v>0</v>
      </c>
      <c r="G16" s="209">
        <f t="shared" si="1"/>
        <v>-10000008000</v>
      </c>
    </row>
    <row r="17" spans="1:38" ht="13.5" hidden="1" thickBot="1">
      <c r="A17" s="150">
        <v>13</v>
      </c>
      <c r="B17" s="23" t="s">
        <v>62</v>
      </c>
      <c r="C17" s="47">
        <f>+AG$39</f>
        <v>-100000000</v>
      </c>
      <c r="D17" s="48">
        <f>+AH$40</f>
        <v>0</v>
      </c>
      <c r="E17" s="45">
        <f>+AH$39</f>
        <v>0</v>
      </c>
      <c r="F17" s="18">
        <f>+AG$25</f>
        <v>0</v>
      </c>
      <c r="G17" s="209">
        <f t="shared" si="1"/>
        <v>-10000008000</v>
      </c>
    </row>
    <row r="18" spans="1:38" ht="13.5" hidden="1" thickBot="1">
      <c r="A18" s="150">
        <v>14</v>
      </c>
      <c r="B18" s="23" t="s">
        <v>94</v>
      </c>
      <c r="C18" s="47">
        <f>+C$39</f>
        <v>-100000000</v>
      </c>
      <c r="D18" s="48">
        <f>+D$40</f>
        <v>0</v>
      </c>
      <c r="E18" s="45">
        <f>+D$39</f>
        <v>0</v>
      </c>
      <c r="F18" s="18">
        <f>+C$25</f>
        <v>0</v>
      </c>
      <c r="G18" s="209">
        <f t="shared" si="1"/>
        <v>-10000008000</v>
      </c>
    </row>
    <row r="19" spans="1:38" ht="13.5" hidden="1" thickBot="1">
      <c r="A19" s="150">
        <v>15</v>
      </c>
      <c r="B19" s="23" t="s">
        <v>43</v>
      </c>
      <c r="C19" s="47">
        <f>+Q$39</f>
        <v>-100000000</v>
      </c>
      <c r="D19" s="48">
        <f>+R$40</f>
        <v>0</v>
      </c>
      <c r="E19" s="45">
        <f>+R$39</f>
        <v>0</v>
      </c>
      <c r="F19" s="18">
        <f>+Q$25</f>
        <v>0</v>
      </c>
      <c r="G19" s="209">
        <f t="shared" si="1"/>
        <v>-10000008000</v>
      </c>
    </row>
    <row r="20" spans="1:38" ht="13.5" hidden="1" thickBot="1">
      <c r="A20" s="150">
        <v>16</v>
      </c>
      <c r="B20" s="23" t="s">
        <v>6</v>
      </c>
      <c r="C20" s="47">
        <f>+M$39</f>
        <v>-100000000</v>
      </c>
      <c r="D20" s="48">
        <f>+N$40</f>
        <v>0</v>
      </c>
      <c r="E20" s="45">
        <f>+N$39</f>
        <v>0</v>
      </c>
      <c r="F20" s="18">
        <f>+M$25</f>
        <v>0</v>
      </c>
      <c r="G20" s="209">
        <f t="shared" si="1"/>
        <v>-10000008000</v>
      </c>
    </row>
    <row r="21" spans="1:38" ht="13.5" hidden="1" thickBot="1">
      <c r="A21" s="150">
        <v>17</v>
      </c>
      <c r="B21" s="23" t="s">
        <v>84</v>
      </c>
      <c r="C21" s="47">
        <f>+AK$39</f>
        <v>-100000000</v>
      </c>
      <c r="D21" s="48">
        <f>+AL$40</f>
        <v>0</v>
      </c>
      <c r="E21" s="45">
        <f>+AL$39</f>
        <v>0</v>
      </c>
      <c r="F21" s="18">
        <f>+AK$25</f>
        <v>0</v>
      </c>
      <c r="G21" s="209">
        <f t="shared" si="1"/>
        <v>-10000008000</v>
      </c>
    </row>
    <row r="22" spans="1:38" ht="13.5" hidden="1" thickBot="1">
      <c r="A22" s="150">
        <v>18</v>
      </c>
      <c r="B22" s="23" t="s">
        <v>63</v>
      </c>
      <c r="C22" s="47">
        <f>+AI$39</f>
        <v>-100000000</v>
      </c>
      <c r="D22" s="48">
        <f>+AJ$40</f>
        <v>0</v>
      </c>
      <c r="E22" s="45">
        <f>+AJ$39</f>
        <v>0</v>
      </c>
      <c r="F22" s="18">
        <f>+AI$25</f>
        <v>0</v>
      </c>
      <c r="G22" s="209">
        <f t="shared" si="1"/>
        <v>-10000008000</v>
      </c>
    </row>
    <row r="23" spans="1:38">
      <c r="A23" s="16"/>
      <c r="G23" s="209"/>
    </row>
    <row r="24" spans="1:38">
      <c r="A24" s="16"/>
    </row>
    <row r="25" spans="1:38" ht="13.5" hidden="1" customHeight="1">
      <c r="B25" t="s">
        <v>12</v>
      </c>
      <c r="C25">
        <f>+C26*C27</f>
        <v>0</v>
      </c>
      <c r="D25">
        <f t="shared" ref="D25:AL25" si="2">+D26*D27</f>
        <v>0</v>
      </c>
      <c r="E25">
        <f t="shared" si="2"/>
        <v>0</v>
      </c>
      <c r="F25">
        <f t="shared" si="2"/>
        <v>0</v>
      </c>
      <c r="G25">
        <f t="shared" si="2"/>
        <v>20</v>
      </c>
      <c r="H25">
        <f t="shared" si="2"/>
        <v>10</v>
      </c>
      <c r="I25">
        <f t="shared" si="2"/>
        <v>0</v>
      </c>
      <c r="J25">
        <f t="shared" si="2"/>
        <v>0</v>
      </c>
      <c r="K25">
        <f t="shared" si="2"/>
        <v>0</v>
      </c>
      <c r="L25">
        <f t="shared" si="2"/>
        <v>1</v>
      </c>
      <c r="M25">
        <f t="shared" si="2"/>
        <v>0</v>
      </c>
      <c r="N25">
        <f t="shared" si="2"/>
        <v>0</v>
      </c>
      <c r="O25">
        <f t="shared" si="2"/>
        <v>0</v>
      </c>
      <c r="P25">
        <f t="shared" si="2"/>
        <v>0</v>
      </c>
      <c r="Q25">
        <f t="shared" si="2"/>
        <v>0</v>
      </c>
      <c r="R25">
        <f t="shared" si="2"/>
        <v>0</v>
      </c>
      <c r="S25">
        <f t="shared" si="2"/>
        <v>5</v>
      </c>
      <c r="T25">
        <f t="shared" si="2"/>
        <v>10</v>
      </c>
      <c r="U25">
        <f t="shared" si="2"/>
        <v>40</v>
      </c>
      <c r="V25">
        <f t="shared" si="2"/>
        <v>9</v>
      </c>
      <c r="W25">
        <f t="shared" si="2"/>
        <v>0</v>
      </c>
      <c r="X25">
        <f t="shared" si="2"/>
        <v>1</v>
      </c>
      <c r="Y25">
        <f t="shared" si="2"/>
        <v>0</v>
      </c>
      <c r="Z25">
        <f t="shared" si="2"/>
        <v>1</v>
      </c>
      <c r="AA25">
        <f t="shared" si="2"/>
        <v>80</v>
      </c>
      <c r="AB25">
        <f t="shared" si="2"/>
        <v>8</v>
      </c>
      <c r="AC25">
        <f t="shared" si="2"/>
        <v>10</v>
      </c>
      <c r="AD25">
        <f t="shared" si="2"/>
        <v>7</v>
      </c>
      <c r="AE25">
        <f t="shared" si="2"/>
        <v>0</v>
      </c>
      <c r="AF25">
        <f t="shared" si="2"/>
        <v>0</v>
      </c>
      <c r="AG25">
        <f t="shared" si="2"/>
        <v>0</v>
      </c>
      <c r="AH25">
        <f t="shared" si="2"/>
        <v>0</v>
      </c>
      <c r="AI25">
        <f t="shared" si="2"/>
        <v>0</v>
      </c>
      <c r="AJ25">
        <f t="shared" si="2"/>
        <v>0</v>
      </c>
      <c r="AK25">
        <f t="shared" si="2"/>
        <v>0</v>
      </c>
      <c r="AL25">
        <f t="shared" si="2"/>
        <v>0</v>
      </c>
    </row>
    <row r="26" spans="1:38" ht="13.5" hidden="1" customHeight="1">
      <c r="C26">
        <f>IF($B38&gt;3,1,0)</f>
        <v>1</v>
      </c>
      <c r="D26">
        <f t="shared" ref="D26:AL26" si="3">IF($B38&gt;3,1,0)</f>
        <v>1</v>
      </c>
      <c r="E26">
        <f t="shared" si="3"/>
        <v>1</v>
      </c>
      <c r="F26">
        <f t="shared" si="3"/>
        <v>1</v>
      </c>
      <c r="G26">
        <f t="shared" si="3"/>
        <v>1</v>
      </c>
      <c r="H26">
        <f t="shared" si="3"/>
        <v>1</v>
      </c>
      <c r="I26">
        <f t="shared" si="3"/>
        <v>1</v>
      </c>
      <c r="J26">
        <f t="shared" si="3"/>
        <v>1</v>
      </c>
      <c r="K26">
        <f t="shared" si="3"/>
        <v>1</v>
      </c>
      <c r="L26">
        <f t="shared" si="3"/>
        <v>1</v>
      </c>
      <c r="M26">
        <f t="shared" si="3"/>
        <v>1</v>
      </c>
      <c r="N26">
        <f t="shared" si="3"/>
        <v>1</v>
      </c>
      <c r="O26">
        <f t="shared" si="3"/>
        <v>1</v>
      </c>
      <c r="P26">
        <f t="shared" si="3"/>
        <v>1</v>
      </c>
      <c r="Q26">
        <f t="shared" si="3"/>
        <v>1</v>
      </c>
      <c r="R26">
        <f t="shared" si="3"/>
        <v>1</v>
      </c>
      <c r="S26">
        <f t="shared" si="3"/>
        <v>1</v>
      </c>
      <c r="T26">
        <f t="shared" si="3"/>
        <v>1</v>
      </c>
      <c r="U26">
        <f t="shared" si="3"/>
        <v>1</v>
      </c>
      <c r="V26">
        <f t="shared" si="3"/>
        <v>1</v>
      </c>
      <c r="W26">
        <f t="shared" si="3"/>
        <v>1</v>
      </c>
      <c r="X26">
        <f t="shared" si="3"/>
        <v>1</v>
      </c>
      <c r="Y26">
        <f t="shared" si="3"/>
        <v>1</v>
      </c>
      <c r="Z26">
        <f t="shared" si="3"/>
        <v>1</v>
      </c>
      <c r="AA26">
        <f t="shared" si="3"/>
        <v>1</v>
      </c>
      <c r="AB26">
        <f t="shared" si="3"/>
        <v>1</v>
      </c>
      <c r="AC26">
        <f t="shared" si="3"/>
        <v>1</v>
      </c>
      <c r="AD26">
        <f t="shared" si="3"/>
        <v>1</v>
      </c>
      <c r="AE26">
        <f t="shared" si="3"/>
        <v>1</v>
      </c>
      <c r="AF26">
        <f t="shared" si="3"/>
        <v>1</v>
      </c>
      <c r="AG26">
        <f t="shared" si="3"/>
        <v>1</v>
      </c>
      <c r="AH26">
        <f t="shared" si="3"/>
        <v>1</v>
      </c>
      <c r="AI26">
        <f t="shared" si="3"/>
        <v>1</v>
      </c>
      <c r="AJ26">
        <f t="shared" si="3"/>
        <v>1</v>
      </c>
      <c r="AK26">
        <f t="shared" si="3"/>
        <v>1</v>
      </c>
      <c r="AL26">
        <f t="shared" si="3"/>
        <v>1</v>
      </c>
    </row>
    <row r="27" spans="1:38" ht="13.5" hidden="1" customHeight="1">
      <c r="C27">
        <f>MAX(C28:C32)</f>
        <v>0</v>
      </c>
      <c r="D27">
        <f>+D39</f>
        <v>0</v>
      </c>
      <c r="E27">
        <f>MAX(E28:E32)</f>
        <v>0</v>
      </c>
      <c r="F27">
        <f>+F39</f>
        <v>0</v>
      </c>
      <c r="G27">
        <f>MAX(G28:G32)</f>
        <v>20</v>
      </c>
      <c r="H27">
        <f>+H39</f>
        <v>10</v>
      </c>
      <c r="I27">
        <f>MAX(I28:I32)</f>
        <v>0</v>
      </c>
      <c r="J27">
        <f>+J39</f>
        <v>0</v>
      </c>
      <c r="K27">
        <f>MAX(K28:K32)</f>
        <v>0</v>
      </c>
      <c r="L27">
        <f>+L39</f>
        <v>1</v>
      </c>
      <c r="M27">
        <f>MAX(M28:M32)</f>
        <v>0</v>
      </c>
      <c r="N27">
        <f>+N39</f>
        <v>0</v>
      </c>
      <c r="O27">
        <f>MAX(O28:O32)</f>
        <v>0</v>
      </c>
      <c r="P27">
        <f>+P39</f>
        <v>0</v>
      </c>
      <c r="Q27">
        <f>MAX(Q28:Q32)</f>
        <v>0</v>
      </c>
      <c r="R27">
        <f>+R39</f>
        <v>0</v>
      </c>
      <c r="S27">
        <f>MAX(S28:S32)</f>
        <v>5</v>
      </c>
      <c r="T27">
        <f>+T39</f>
        <v>10</v>
      </c>
      <c r="U27">
        <f>MAX(U28:U32)</f>
        <v>40</v>
      </c>
      <c r="V27">
        <f>+V39</f>
        <v>9</v>
      </c>
      <c r="W27">
        <f>MAX(W28:W32)</f>
        <v>0</v>
      </c>
      <c r="X27">
        <f>+X39</f>
        <v>1</v>
      </c>
      <c r="Y27">
        <f>MAX(Y28:Y32)</f>
        <v>0</v>
      </c>
      <c r="Z27">
        <f>+Z39</f>
        <v>1</v>
      </c>
      <c r="AA27">
        <f>MAX(AA28:AA32)</f>
        <v>80</v>
      </c>
      <c r="AB27">
        <f>+AB39</f>
        <v>8</v>
      </c>
      <c r="AC27">
        <f>MAX(AC28:AC32)</f>
        <v>10</v>
      </c>
      <c r="AD27">
        <f>+AD39</f>
        <v>7</v>
      </c>
      <c r="AE27">
        <f>MAX(AE28:AE32)</f>
        <v>0</v>
      </c>
      <c r="AF27">
        <f>+AF39</f>
        <v>0</v>
      </c>
      <c r="AG27">
        <f>MAX(AG28:AG32)</f>
        <v>0</v>
      </c>
      <c r="AH27">
        <f>+AH39</f>
        <v>0</v>
      </c>
      <c r="AI27">
        <f>MAX(AI28:AI32)</f>
        <v>0</v>
      </c>
      <c r="AJ27">
        <f>+AJ39</f>
        <v>0</v>
      </c>
      <c r="AK27">
        <f>MAX(AK28:AK32)</f>
        <v>0</v>
      </c>
      <c r="AL27">
        <f>+AL39</f>
        <v>0</v>
      </c>
    </row>
    <row r="28" spans="1:38" ht="13.5" hidden="1" customHeight="1">
      <c r="C28">
        <f>IF(C$33=5,5,0)</f>
        <v>0</v>
      </c>
      <c r="E28">
        <f>IF(E$33=5,5,0)</f>
        <v>0</v>
      </c>
      <c r="G28">
        <f>IF(G$33=5,5,0)</f>
        <v>0</v>
      </c>
      <c r="I28">
        <f>IF(I$33=5,5,0)</f>
        <v>0</v>
      </c>
      <c r="K28">
        <f>IF(K$33=5,5,0)</f>
        <v>0</v>
      </c>
      <c r="M28">
        <f>IF(M$33=5,5,0)</f>
        <v>0</v>
      </c>
      <c r="O28">
        <f>IF(O$33=5,5,0)</f>
        <v>0</v>
      </c>
      <c r="Q28">
        <f>IF(Q$33=5,5,0)</f>
        <v>0</v>
      </c>
      <c r="S28">
        <f>IF(S$33=5,5,0)</f>
        <v>5</v>
      </c>
      <c r="U28">
        <f>IF(U$33=5,5,0)</f>
        <v>0</v>
      </c>
      <c r="W28">
        <f>IF(W$33=5,5,0)</f>
        <v>0</v>
      </c>
      <c r="Y28">
        <f>IF(Y$33=5,5,0)</f>
        <v>0</v>
      </c>
      <c r="AA28">
        <f>IF(AA$33=5,5,0)</f>
        <v>0</v>
      </c>
      <c r="AC28">
        <f>IF(AC$33=5,5,0)</f>
        <v>0</v>
      </c>
      <c r="AE28">
        <f>IF(AE$33=5,5,0)</f>
        <v>0</v>
      </c>
      <c r="AG28">
        <f>IF(AG$33=5,5,0)</f>
        <v>0</v>
      </c>
      <c r="AI28">
        <f>IF(AI$33=5,5,0)</f>
        <v>0</v>
      </c>
      <c r="AK28">
        <f>IF(AK$33=5,5,0)</f>
        <v>0</v>
      </c>
    </row>
    <row r="29" spans="1:38" ht="13.5" hidden="1" customHeight="1">
      <c r="C29">
        <f>IF(C$33=4,10,0)</f>
        <v>0</v>
      </c>
      <c r="E29">
        <f>IF(E$33=4,10,0)</f>
        <v>0</v>
      </c>
      <c r="G29">
        <f>IF(G$33=4,10,0)</f>
        <v>0</v>
      </c>
      <c r="I29">
        <f>IF(I$33=4,10,0)</f>
        <v>0</v>
      </c>
      <c r="K29">
        <f>IF(K$33=4,10,0)</f>
        <v>0</v>
      </c>
      <c r="M29">
        <f>IF(M$33=4,10,0)</f>
        <v>0</v>
      </c>
      <c r="O29">
        <f>IF(O$33=4,10,0)</f>
        <v>0</v>
      </c>
      <c r="Q29">
        <f>IF(Q$33=4,10,0)</f>
        <v>0</v>
      </c>
      <c r="S29">
        <f>IF(S$33=4,10,0)</f>
        <v>0</v>
      </c>
      <c r="U29">
        <f>IF(U$33=4,10,0)</f>
        <v>0</v>
      </c>
      <c r="W29">
        <f>IF(W$33=4,10,0)</f>
        <v>0</v>
      </c>
      <c r="Y29">
        <f>IF(Y$33=4,10,0)</f>
        <v>0</v>
      </c>
      <c r="AA29">
        <f>IF(AA$33=4,10,0)</f>
        <v>0</v>
      </c>
      <c r="AC29">
        <f>IF(AC$33=4,10,0)</f>
        <v>10</v>
      </c>
      <c r="AE29">
        <f>IF(AE$33=4,10,0)</f>
        <v>0</v>
      </c>
      <c r="AG29">
        <f>IF(AG$33=4,10,0)</f>
        <v>0</v>
      </c>
      <c r="AI29">
        <f>IF(AI$33=4,10,0)</f>
        <v>0</v>
      </c>
      <c r="AK29">
        <f>IF(AK$33=4,10,0)</f>
        <v>0</v>
      </c>
    </row>
    <row r="30" spans="1:38" ht="13.5" hidden="1" customHeight="1">
      <c r="C30">
        <f>IF(C$33=3,20,0)</f>
        <v>0</v>
      </c>
      <c r="E30">
        <f>IF(E$33=3,20,0)</f>
        <v>0</v>
      </c>
      <c r="G30">
        <f>IF(G$33=3,20,0)</f>
        <v>20</v>
      </c>
      <c r="I30">
        <f>IF(I$33=3,20,0)</f>
        <v>0</v>
      </c>
      <c r="K30">
        <f>IF(K$33=3,20,0)</f>
        <v>0</v>
      </c>
      <c r="M30">
        <f>IF(M$33=3,20,0)</f>
        <v>0</v>
      </c>
      <c r="O30">
        <f>IF(O$33=3,20,0)</f>
        <v>0</v>
      </c>
      <c r="Q30">
        <f>IF(Q$33=3,20,0)</f>
        <v>0</v>
      </c>
      <c r="S30">
        <f>IF(S$33=3,20,0)</f>
        <v>0</v>
      </c>
      <c r="U30">
        <f>IF(U$33=3,20,0)</f>
        <v>0</v>
      </c>
      <c r="W30">
        <f>IF(W$33=3,20,0)</f>
        <v>0</v>
      </c>
      <c r="Y30">
        <f>IF(Y$33=3,20,0)</f>
        <v>0</v>
      </c>
      <c r="AA30">
        <f>IF(AA$33=3,20,0)</f>
        <v>0</v>
      </c>
      <c r="AC30">
        <f>IF(AC$33=3,20,0)</f>
        <v>0</v>
      </c>
      <c r="AE30">
        <f>IF(AE$33=3,20,0)</f>
        <v>0</v>
      </c>
      <c r="AG30">
        <f>IF(AG$33=3,20,0)</f>
        <v>0</v>
      </c>
      <c r="AI30">
        <f>IF(AI$33=3,20,0)</f>
        <v>0</v>
      </c>
      <c r="AK30">
        <f>IF(AK$33=3,20,0)</f>
        <v>0</v>
      </c>
    </row>
    <row r="31" spans="1:38" ht="13.5" hidden="1" customHeight="1">
      <c r="C31">
        <f>IF(C$33=2,40,0)</f>
        <v>0</v>
      </c>
      <c r="E31">
        <f>IF(E$33=2,40,0)</f>
        <v>0</v>
      </c>
      <c r="G31">
        <f>IF(G$33=2,40,0)</f>
        <v>0</v>
      </c>
      <c r="I31">
        <f>IF(I$33=2,40,0)</f>
        <v>0</v>
      </c>
      <c r="K31">
        <f>IF(K$33=2,40,0)</f>
        <v>0</v>
      </c>
      <c r="M31">
        <f>IF(M$33=2,40,0)</f>
        <v>0</v>
      </c>
      <c r="O31">
        <f>IF(O$33=2,40,0)</f>
        <v>0</v>
      </c>
      <c r="Q31">
        <f>IF(Q$33=2,40,0)</f>
        <v>0</v>
      </c>
      <c r="S31">
        <f>IF(S$33=2,40,0)</f>
        <v>0</v>
      </c>
      <c r="U31">
        <f>IF(U$33=2,40,0)</f>
        <v>40</v>
      </c>
      <c r="W31">
        <f>IF(W$33=2,40,0)</f>
        <v>0</v>
      </c>
      <c r="Y31">
        <f>IF(Y$33=2,40,0)</f>
        <v>0</v>
      </c>
      <c r="AA31">
        <f>IF(AA$33=2,40,0)</f>
        <v>0</v>
      </c>
      <c r="AC31">
        <f>IF(AC$33=2,40,0)</f>
        <v>0</v>
      </c>
      <c r="AE31">
        <f>IF(AE$33=2,40,0)</f>
        <v>0</v>
      </c>
      <c r="AG31">
        <f>IF(AG$33=2,40,0)</f>
        <v>0</v>
      </c>
      <c r="AI31">
        <f>IF(AI$33=2,40,0)</f>
        <v>0</v>
      </c>
      <c r="AK31">
        <f>IF(AK$33=2,40,0)</f>
        <v>0</v>
      </c>
    </row>
    <row r="32" spans="1:38" ht="13.5" hidden="1" customHeight="1">
      <c r="C32">
        <f>IF(C$33=1,80,0)</f>
        <v>0</v>
      </c>
      <c r="E32">
        <f>IF(E$33=1,80,0)</f>
        <v>0</v>
      </c>
      <c r="G32">
        <f>IF(G$33=1,80,0)</f>
        <v>0</v>
      </c>
      <c r="I32">
        <f>IF(I$33=1,80,0)</f>
        <v>0</v>
      </c>
      <c r="K32">
        <f>IF(K$33=1,80,0)</f>
        <v>0</v>
      </c>
      <c r="M32">
        <f>IF(M$33=1,80,0)</f>
        <v>0</v>
      </c>
      <c r="O32">
        <f>IF(O$33=1,80,0)</f>
        <v>0</v>
      </c>
      <c r="Q32">
        <f>IF(Q$33=1,80,0)</f>
        <v>0</v>
      </c>
      <c r="S32">
        <f>IF(S$33=1,80,0)</f>
        <v>0</v>
      </c>
      <c r="U32">
        <f>IF(U$33=1,80,0)</f>
        <v>0</v>
      </c>
      <c r="W32">
        <f>IF(W$33=1,80,0)</f>
        <v>0</v>
      </c>
      <c r="Y32">
        <f>IF(Y$33=1,80,0)</f>
        <v>0</v>
      </c>
      <c r="AA32">
        <f>IF(AA$33=1,80,0)</f>
        <v>80</v>
      </c>
      <c r="AC32">
        <f>IF(AC$33=1,80,0)</f>
        <v>0</v>
      </c>
      <c r="AE32">
        <f>IF(AE$33=1,80,0)</f>
        <v>0</v>
      </c>
      <c r="AG32">
        <f>IF(AG$33=1,80,0)</f>
        <v>0</v>
      </c>
      <c r="AI32">
        <f>IF(AI$33=1,80,0)</f>
        <v>0</v>
      </c>
      <c r="AK32">
        <f>IF(AK$33=1,80,0)</f>
        <v>0</v>
      </c>
    </row>
    <row r="33" spans="1:44" ht="13.5" hidden="1" customHeight="1">
      <c r="C33">
        <f>RANK(C34,$C34:$AX34)*C38</f>
        <v>0</v>
      </c>
      <c r="E33">
        <f>RANK(E34,$C34:$AX34)*E38</f>
        <v>0</v>
      </c>
      <c r="G33">
        <f>RANK(G34,$C34:$AX34)*G38</f>
        <v>3</v>
      </c>
      <c r="I33">
        <f>RANK(I34,$C34:$AX34)*I38</f>
        <v>0</v>
      </c>
      <c r="K33">
        <f>RANK(K34,$C34:$AX34)*K38</f>
        <v>0</v>
      </c>
      <c r="M33">
        <f>RANK(M34,$C34:$AX34)*M38</f>
        <v>0</v>
      </c>
      <c r="O33">
        <f>RANK(O34,$C34:$AX34)*O38</f>
        <v>0</v>
      </c>
      <c r="Q33">
        <f>RANK(Q34,$C34:$AX34)*Q38</f>
        <v>0</v>
      </c>
      <c r="S33">
        <f>RANK(S34,$C34:$AX34)*S38</f>
        <v>5</v>
      </c>
      <c r="U33">
        <f>RANK(U34,$C34:$AX34)*U38</f>
        <v>2</v>
      </c>
      <c r="W33">
        <f>RANK(W34,$C34:$AX34)*W38</f>
        <v>0</v>
      </c>
      <c r="Y33">
        <f>RANK(Y34,$C34:$AX34)*Y38</f>
        <v>0</v>
      </c>
      <c r="AA33">
        <f>RANK(AA34,$C34:$AX34)*AA38</f>
        <v>1</v>
      </c>
      <c r="AC33">
        <f>RANK(AC34,$C34:$AX34)*AC38</f>
        <v>4</v>
      </c>
      <c r="AE33">
        <f>RANK(AE34,$C34:$AX34)*AE38</f>
        <v>0</v>
      </c>
      <c r="AG33">
        <f>RANK(AG34,$C34:$AX34)*AG38</f>
        <v>0</v>
      </c>
      <c r="AI33">
        <f>RANK(AI34,$C34:$AX34)*AI38</f>
        <v>0</v>
      </c>
      <c r="AK33">
        <f>RANK(AK34,$C34:$AX34)*AK38</f>
        <v>0</v>
      </c>
    </row>
    <row r="34" spans="1:44" ht="13.5" hidden="1" customHeight="1">
      <c r="C34">
        <f>SUM(C35:C37)</f>
        <v>-101000000</v>
      </c>
      <c r="E34">
        <f>SUM(E35:E37)</f>
        <v>-101000000</v>
      </c>
      <c r="G34">
        <f>SUM(G35:G37)</f>
        <v>60276</v>
      </c>
      <c r="I34">
        <f>SUM(I35:I37)</f>
        <v>-101000000</v>
      </c>
      <c r="K34">
        <f>SUM(K35:K37)</f>
        <v>-999829</v>
      </c>
      <c r="M34">
        <f>SUM(M35:M37)</f>
        <v>-101000000</v>
      </c>
      <c r="O34">
        <f>SUM(O35:O37)</f>
        <v>-101000000</v>
      </c>
      <c r="Q34">
        <f>SUM(Q35:Q37)</f>
        <v>-101000000</v>
      </c>
      <c r="S34">
        <f>SUM(S35:S37)</f>
        <v>-210171</v>
      </c>
      <c r="U34">
        <f>SUM(U35:U37)</f>
        <v>114980.5</v>
      </c>
      <c r="W34">
        <f>SUM(W35:W37)</f>
        <v>-1000049</v>
      </c>
      <c r="Y34">
        <f>SUM(Y35:Y37)</f>
        <v>-1000045</v>
      </c>
      <c r="AA34">
        <f>SUM(AA35:AA37)</f>
        <v>125320.5</v>
      </c>
      <c r="AC34">
        <f>SUM(AC35:AC37)</f>
        <v>-30276</v>
      </c>
      <c r="AE34">
        <f>SUM(AE35:AE37)</f>
        <v>-101000000</v>
      </c>
      <c r="AG34">
        <f>SUM(AG35:AG37)</f>
        <v>-101000000</v>
      </c>
      <c r="AI34">
        <f>SUM(AI35:AI37)</f>
        <v>-101000000</v>
      </c>
      <c r="AK34">
        <f>SUM(AK35:AK37)</f>
        <v>-101000000</v>
      </c>
    </row>
    <row r="35" spans="1:44" ht="13.5" hidden="1" customHeight="1">
      <c r="C35">
        <f>+D39</f>
        <v>0</v>
      </c>
      <c r="E35">
        <f>+F39</f>
        <v>0</v>
      </c>
      <c r="G35">
        <f>+H39</f>
        <v>10</v>
      </c>
      <c r="I35">
        <f>+J39</f>
        <v>0</v>
      </c>
      <c r="K35">
        <f>+L39</f>
        <v>1</v>
      </c>
      <c r="M35">
        <f>+N39</f>
        <v>0</v>
      </c>
      <c r="O35">
        <f>+P39</f>
        <v>0</v>
      </c>
      <c r="Q35">
        <f>+R39</f>
        <v>0</v>
      </c>
      <c r="S35">
        <f>+T39</f>
        <v>10</v>
      </c>
      <c r="U35">
        <f>+V39</f>
        <v>9</v>
      </c>
      <c r="W35">
        <f>+X39</f>
        <v>1</v>
      </c>
      <c r="Y35">
        <f>+Z39</f>
        <v>1</v>
      </c>
      <c r="AA35">
        <f>+AB39</f>
        <v>8</v>
      </c>
      <c r="AC35">
        <f>+AD39</f>
        <v>7</v>
      </c>
      <c r="AE35">
        <f>+AF39</f>
        <v>0</v>
      </c>
      <c r="AG35">
        <f>+AH39</f>
        <v>0</v>
      </c>
      <c r="AI35">
        <f>+AJ39</f>
        <v>0</v>
      </c>
      <c r="AK35">
        <f>+AL39</f>
        <v>0</v>
      </c>
    </row>
    <row r="36" spans="1:44" ht="13.5" hidden="1" customHeight="1">
      <c r="C36">
        <f>D40*10</f>
        <v>0</v>
      </c>
      <c r="E36">
        <f>F40*10</f>
        <v>0</v>
      </c>
      <c r="G36">
        <f>H40*10</f>
        <v>260</v>
      </c>
      <c r="I36">
        <f>J40*10</f>
        <v>0</v>
      </c>
      <c r="K36">
        <f>L40*10</f>
        <v>160</v>
      </c>
      <c r="M36">
        <f>N40*10</f>
        <v>0</v>
      </c>
      <c r="O36">
        <f>P40*10</f>
        <v>0</v>
      </c>
      <c r="Q36">
        <f>R40*10</f>
        <v>0</v>
      </c>
      <c r="S36">
        <f>T40*10</f>
        <v>-160</v>
      </c>
      <c r="U36">
        <f>V40*10</f>
        <v>-40</v>
      </c>
      <c r="W36">
        <f>X40*10</f>
        <v>-40</v>
      </c>
      <c r="Y36">
        <f>Z40*10</f>
        <v>-40</v>
      </c>
      <c r="AA36">
        <f>AB40*10</f>
        <v>300</v>
      </c>
      <c r="AC36">
        <f>AD40*10</f>
        <v>-280</v>
      </c>
      <c r="AE36">
        <f>AF40*10</f>
        <v>0</v>
      </c>
      <c r="AG36">
        <f>AH40*10</f>
        <v>0</v>
      </c>
      <c r="AI36">
        <f>AJ40*10</f>
        <v>0</v>
      </c>
      <c r="AK36">
        <f>AL40*10</f>
        <v>0</v>
      </c>
    </row>
    <row r="37" spans="1:44" ht="13.5" hidden="1" customHeight="1">
      <c r="C37">
        <f>IF(C38=1,C39*C38*10000+C39,-1000000+C39)</f>
        <v>-101000000</v>
      </c>
      <c r="E37">
        <f>IF(E38=1,E39*E38*10000+E39,-1000000+E39)</f>
        <v>-101000000</v>
      </c>
      <c r="G37">
        <f>IF(G38=1,G39*G38*10000+G39,-1000000+G39)</f>
        <v>60006</v>
      </c>
      <c r="I37">
        <f>IF(I38=1,I39*I38*10000+I39,-1000000+I39)</f>
        <v>-101000000</v>
      </c>
      <c r="K37">
        <f>IF(K38=1,K39*K38*10000+K39,-1000000+K39)</f>
        <v>-999990</v>
      </c>
      <c r="M37">
        <f>IF(M38=1,M39*M38*10000+M39,-1000000+M39)</f>
        <v>-101000000</v>
      </c>
      <c r="O37">
        <f>IF(O38=1,O39*O38*10000+O39,-1000000+O39)</f>
        <v>-101000000</v>
      </c>
      <c r="Q37">
        <f>IF(Q38=1,Q39*Q38*10000+Q39,-1000000+Q39)</f>
        <v>-101000000</v>
      </c>
      <c r="S37">
        <f>IF(S38=1,S39*S38*10000+S39,-1000000+S39)</f>
        <v>-210021</v>
      </c>
      <c r="U37">
        <f>IF(U38=1,U39*U38*10000+U39,-1000000+U39)</f>
        <v>115011.5</v>
      </c>
      <c r="W37">
        <f>IF(W38=1,W39*W38*10000+W39,-1000000+W39)</f>
        <v>-1000010</v>
      </c>
      <c r="Y37">
        <f>IF(Y38=1,Y39*Y38*10000+Y39,-1000000+Y39)</f>
        <v>-1000006</v>
      </c>
      <c r="AA37">
        <f>IF(AA38=1,AA39*AA38*10000+AA39,-1000000+AA39)</f>
        <v>125012.5</v>
      </c>
      <c r="AC37">
        <f>IF(AC38=1,AC39*AC38*10000+AC39,-1000000+AC39)</f>
        <v>-30003</v>
      </c>
      <c r="AE37">
        <f>IF(AE38=1,AE39*AE38*10000+AE39,-1000000+AE39)</f>
        <v>-101000000</v>
      </c>
      <c r="AG37">
        <f>IF(AG38=1,AG39*AG38*10000+AG39,-1000000+AG39)</f>
        <v>-101000000</v>
      </c>
      <c r="AI37">
        <f>IF(AI38=1,AI39*AI38*10000+AI39,-1000000+AI39)</f>
        <v>-101000000</v>
      </c>
      <c r="AK37">
        <f>IF(AK38=1,AK39*AK38*10000+AK39,-1000000+AK39)</f>
        <v>-101000000</v>
      </c>
      <c r="AM37"/>
    </row>
    <row r="38" spans="1:44" ht="13.5" customHeight="1">
      <c r="A38" t="s">
        <v>13</v>
      </c>
      <c r="B38">
        <f>SUM(C38:AK38)</f>
        <v>5</v>
      </c>
      <c r="C38">
        <f>IF(D39&gt;=$A3/2,1,0)</f>
        <v>0</v>
      </c>
      <c r="E38">
        <f>IF(F39&gt;=$A3/2,1,0)</f>
        <v>0</v>
      </c>
      <c r="G38">
        <f>IF(H39&gt;=$A3/2,1,0)</f>
        <v>1</v>
      </c>
      <c r="I38">
        <f>IF(J39&gt;=$A3/2,1,0)</f>
        <v>0</v>
      </c>
      <c r="K38">
        <f>IF(L39&gt;=$A3/2,1,0)</f>
        <v>0</v>
      </c>
      <c r="M38">
        <f>IF(N39&gt;=$A3/2,1,0)</f>
        <v>0</v>
      </c>
      <c r="O38">
        <f>IF(P39&gt;=$A3/2,1,0)</f>
        <v>0</v>
      </c>
      <c r="Q38">
        <f>IF(R39&gt;=$A3/2,1,0)</f>
        <v>0</v>
      </c>
      <c r="S38">
        <f>IF(T39&gt;=$A3/2,1,0)</f>
        <v>1</v>
      </c>
      <c r="U38">
        <f>IF(V39&gt;=$A3/2,1,0)</f>
        <v>1</v>
      </c>
      <c r="W38">
        <f>IF(X39&gt;=$A3/2,1,0)</f>
        <v>0</v>
      </c>
      <c r="Y38">
        <f>IF(Z39&gt;=$A3/2,1,0)</f>
        <v>0</v>
      </c>
      <c r="AA38">
        <f>IF(AB39&gt;=$A3/2,1,0)</f>
        <v>1</v>
      </c>
      <c r="AC38">
        <f>IF(AD39&gt;=$A3/2,1,0)</f>
        <v>1</v>
      </c>
      <c r="AE38">
        <f>IF(AF39&gt;=$A3/2,1,0)</f>
        <v>0</v>
      </c>
      <c r="AG38">
        <f>IF(AH39&gt;=$A3/2,1,0)</f>
        <v>0</v>
      </c>
      <c r="AI38">
        <f>IF(AJ39&gt;=$A3/2,1,0)</f>
        <v>0</v>
      </c>
      <c r="AK38">
        <f>IF(AL39&gt;=$A3/2,1,0)</f>
        <v>0</v>
      </c>
    </row>
    <row r="39" spans="1:44" ht="13.5" hidden="1" thickBot="1">
      <c r="C39" s="2">
        <f>IF(SUM(C44:C209)&lt;-1000,-100000000,SUM(C44:C209))</f>
        <v>-100000000</v>
      </c>
      <c r="D39" s="2">
        <f>COUNT(D44:D209)</f>
        <v>0</v>
      </c>
      <c r="E39" s="2">
        <f>IF(SUM(E44:E209)&lt;-1000,-100000000,SUM(E44:E209))</f>
        <v>-100000000</v>
      </c>
      <c r="F39" s="2">
        <f>COUNT(F44:F209)</f>
        <v>0</v>
      </c>
      <c r="G39" s="2">
        <f>IF(SUM(G44:G209)&lt;-1000,-100000000,SUM(G44:G209))</f>
        <v>6</v>
      </c>
      <c r="H39" s="2">
        <f>COUNT(H44:H209)</f>
        <v>10</v>
      </c>
      <c r="I39" s="2">
        <f>IF(SUM(I44:I209)&lt;-1000,-100000000,SUM(I44:I209))</f>
        <v>-100000000</v>
      </c>
      <c r="J39" s="2">
        <f>COUNT(J44:J209)</f>
        <v>0</v>
      </c>
      <c r="K39" s="2">
        <f>IF(SUM(K44:K209)&lt;-1000,-100000000,SUM(K44:K209))</f>
        <v>10</v>
      </c>
      <c r="L39" s="2">
        <f>COUNT(L44:L209)</f>
        <v>1</v>
      </c>
      <c r="M39" s="2">
        <f>IF(SUM(M44:M209)&lt;-1000,-100000000,SUM(M44:M209))</f>
        <v>-100000000</v>
      </c>
      <c r="N39" s="2">
        <f>COUNT(N44:N209)</f>
        <v>0</v>
      </c>
      <c r="O39" s="2">
        <f>IF(SUM(O44:O209)&lt;-1000,-100000000,SUM(O44:O209))</f>
        <v>-100000000</v>
      </c>
      <c r="P39" s="2">
        <f>COUNT(P44:P209)</f>
        <v>0</v>
      </c>
      <c r="Q39" s="2">
        <f>IF(SUM(Q44:Q209)&lt;-1000,-100000000,SUM(Q44:Q209))</f>
        <v>-100000000</v>
      </c>
      <c r="R39" s="2">
        <f>COUNT(R44:R209)</f>
        <v>0</v>
      </c>
      <c r="S39" s="2">
        <f>IF(SUM(S44:S209)&lt;-1000,-100000000,SUM(S44:S209))</f>
        <v>-21</v>
      </c>
      <c r="T39" s="2">
        <f>COUNT(T44:T209)</f>
        <v>10</v>
      </c>
      <c r="U39" s="2">
        <f>IF(SUM(U44:U209)&lt;-1000,-100000000,SUM(U44:U209))</f>
        <v>11.5</v>
      </c>
      <c r="V39" s="2">
        <f>COUNT(V44:V209)</f>
        <v>9</v>
      </c>
      <c r="W39" s="2">
        <f>IF(SUM(W44:W209)&lt;-1000,-100000000,SUM(W44:W209))</f>
        <v>-10</v>
      </c>
      <c r="X39" s="2">
        <f>COUNT(X44:X209)</f>
        <v>1</v>
      </c>
      <c r="Y39" s="2">
        <f>IF(SUM(Y44:Y209)&lt;-1000,-100000000,SUM(Y44:Y209))</f>
        <v>-6</v>
      </c>
      <c r="Z39" s="2">
        <f>COUNT(Z44:Z209)</f>
        <v>1</v>
      </c>
      <c r="AA39" s="2">
        <f>IF(SUM(AA44:AA209)&lt;-1000,-100000000,SUM(AA44:AA209))</f>
        <v>12.5</v>
      </c>
      <c r="AB39" s="2">
        <f>COUNT(AB44:AB209)</f>
        <v>8</v>
      </c>
      <c r="AC39" s="2">
        <f>IF(SUM(AC44:AC209)&lt;-1000,-100000000,SUM(AC44:AC209))</f>
        <v>-3</v>
      </c>
      <c r="AD39" s="2">
        <f>COUNT(AD44:AD209)</f>
        <v>7</v>
      </c>
      <c r="AE39" s="2">
        <f>IF(SUM(AE44:AE209)&lt;-1000,-100000000,SUM(AE44:AE209))</f>
        <v>-100000000</v>
      </c>
      <c r="AF39" s="2">
        <f>COUNT(AF44:AF209)</f>
        <v>0</v>
      </c>
      <c r="AG39" s="2">
        <f>IF(SUM(AG44:AG209)&lt;-1000,-100000000,SUM(AG44:AG209))</f>
        <v>-100000000</v>
      </c>
      <c r="AH39" s="2">
        <f>COUNT(AH44:AH209)</f>
        <v>0</v>
      </c>
      <c r="AI39" s="2">
        <f>IF(SUM(AI44:AI209)&lt;-1000,-100000000,SUM(AI44:AI209))</f>
        <v>-100000000</v>
      </c>
      <c r="AJ39" s="2">
        <f>COUNT(AJ44:AJ209)</f>
        <v>0</v>
      </c>
      <c r="AK39" s="2">
        <f>IF(SUM(AK44:AK209)&lt;-1000,-100000000,SUM(AK44:AK209))</f>
        <v>-100000000</v>
      </c>
      <c r="AL39" s="2">
        <f>COUNT(AL44:AL209)</f>
        <v>0</v>
      </c>
    </row>
    <row r="40" spans="1:44" hidden="1">
      <c r="C40" s="2">
        <f t="shared" ref="C40:AL40" si="4">SUM(C44:C103)</f>
        <v>-100000000</v>
      </c>
      <c r="D40" s="2">
        <f t="shared" si="4"/>
        <v>0</v>
      </c>
      <c r="E40" s="2">
        <f t="shared" si="4"/>
        <v>-100000000</v>
      </c>
      <c r="F40" s="2">
        <f t="shared" si="4"/>
        <v>0</v>
      </c>
      <c r="G40" s="2">
        <f t="shared" si="4"/>
        <v>6</v>
      </c>
      <c r="H40" s="2">
        <f t="shared" si="4"/>
        <v>26</v>
      </c>
      <c r="I40" s="2">
        <f t="shared" si="4"/>
        <v>-100000000</v>
      </c>
      <c r="J40" s="2">
        <f t="shared" si="4"/>
        <v>0</v>
      </c>
      <c r="K40" s="2">
        <f t="shared" si="4"/>
        <v>10</v>
      </c>
      <c r="L40" s="2">
        <f t="shared" si="4"/>
        <v>16</v>
      </c>
      <c r="M40" s="2">
        <f t="shared" si="4"/>
        <v>-100000000</v>
      </c>
      <c r="N40" s="2">
        <f t="shared" si="4"/>
        <v>0</v>
      </c>
      <c r="O40" s="2">
        <f t="shared" si="4"/>
        <v>-100000000</v>
      </c>
      <c r="P40" s="2">
        <f t="shared" si="4"/>
        <v>0</v>
      </c>
      <c r="Q40" s="2">
        <f t="shared" si="4"/>
        <v>-100000000</v>
      </c>
      <c r="R40" s="2">
        <f t="shared" si="4"/>
        <v>0</v>
      </c>
      <c r="S40" s="2">
        <f t="shared" si="4"/>
        <v>-21</v>
      </c>
      <c r="T40" s="2">
        <f t="shared" si="4"/>
        <v>-16</v>
      </c>
      <c r="U40" s="2">
        <f t="shared" si="4"/>
        <v>11.5</v>
      </c>
      <c r="V40" s="2">
        <f t="shared" si="4"/>
        <v>-4</v>
      </c>
      <c r="W40" s="2">
        <f t="shared" si="4"/>
        <v>-10</v>
      </c>
      <c r="X40" s="2">
        <f t="shared" si="4"/>
        <v>-4</v>
      </c>
      <c r="Y40" s="2">
        <f t="shared" si="4"/>
        <v>-6</v>
      </c>
      <c r="Z40" s="2">
        <f t="shared" si="4"/>
        <v>-4</v>
      </c>
      <c r="AA40" s="2">
        <f t="shared" si="4"/>
        <v>12.5</v>
      </c>
      <c r="AB40" s="2">
        <f t="shared" si="4"/>
        <v>30</v>
      </c>
      <c r="AC40" s="2">
        <f t="shared" si="4"/>
        <v>-3</v>
      </c>
      <c r="AD40" s="2">
        <f t="shared" si="4"/>
        <v>-28</v>
      </c>
      <c r="AE40" s="2">
        <f t="shared" si="4"/>
        <v>-100000000</v>
      </c>
      <c r="AF40" s="2">
        <f t="shared" si="4"/>
        <v>0</v>
      </c>
      <c r="AG40" s="2">
        <f t="shared" si="4"/>
        <v>-100000000</v>
      </c>
      <c r="AH40" s="2">
        <f t="shared" si="4"/>
        <v>0</v>
      </c>
      <c r="AI40" s="2">
        <f t="shared" si="4"/>
        <v>-100000000</v>
      </c>
      <c r="AJ40" s="2">
        <f t="shared" si="4"/>
        <v>0</v>
      </c>
      <c r="AK40" s="2">
        <f t="shared" si="4"/>
        <v>-100000000</v>
      </c>
      <c r="AL40" s="2">
        <f t="shared" si="4"/>
        <v>0</v>
      </c>
    </row>
    <row r="41" spans="1:44" ht="13.5" thickBot="1"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41">
        <f>MAX(AN44:AN103)</f>
        <v>181</v>
      </c>
    </row>
    <row r="42" spans="1:44">
      <c r="B42" s="84" t="s">
        <v>0</v>
      </c>
      <c r="C42" s="422" t="s">
        <v>94</v>
      </c>
      <c r="D42" s="420"/>
      <c r="E42" s="424" t="s">
        <v>134</v>
      </c>
      <c r="F42" s="420"/>
      <c r="G42" s="422" t="s">
        <v>1</v>
      </c>
      <c r="H42" s="420"/>
      <c r="I42" s="424" t="s">
        <v>135</v>
      </c>
      <c r="J42" s="420"/>
      <c r="K42" s="419" t="s">
        <v>263</v>
      </c>
      <c r="L42" s="420"/>
      <c r="M42" s="422" t="s">
        <v>6</v>
      </c>
      <c r="N42" s="420"/>
      <c r="O42" s="422" t="s">
        <v>9</v>
      </c>
      <c r="P42" s="420"/>
      <c r="Q42" s="422" t="s">
        <v>43</v>
      </c>
      <c r="R42" s="420"/>
      <c r="S42" s="419" t="s">
        <v>131</v>
      </c>
      <c r="T42" s="420"/>
      <c r="U42" s="419" t="s">
        <v>143</v>
      </c>
      <c r="V42" s="420"/>
      <c r="W42" s="419" t="s">
        <v>234</v>
      </c>
      <c r="X42" s="420"/>
      <c r="Y42" s="419" t="s">
        <v>238</v>
      </c>
      <c r="Z42" s="420"/>
      <c r="AA42" s="419" t="s">
        <v>144</v>
      </c>
      <c r="AB42" s="420"/>
      <c r="AC42" s="419" t="s">
        <v>132</v>
      </c>
      <c r="AD42" s="420"/>
      <c r="AE42" s="424" t="s">
        <v>123</v>
      </c>
      <c r="AF42" s="420"/>
      <c r="AG42" s="422" t="s">
        <v>62</v>
      </c>
      <c r="AH42" s="420"/>
      <c r="AI42" s="422" t="s">
        <v>63</v>
      </c>
      <c r="AJ42" s="420"/>
      <c r="AK42" s="422" t="s">
        <v>84</v>
      </c>
      <c r="AL42" s="420"/>
      <c r="AM42" s="41">
        <f>COUNT(AM44:AM124)</f>
        <v>10</v>
      </c>
      <c r="AN42" s="86" t="s">
        <v>7</v>
      </c>
      <c r="AO42" s="85" t="s">
        <v>8</v>
      </c>
      <c r="AP42" s="87" t="s">
        <v>47</v>
      </c>
    </row>
    <row r="43" spans="1:44" ht="13.5" thickBot="1">
      <c r="B43" s="1"/>
      <c r="C43" s="3" t="s">
        <v>3</v>
      </c>
      <c r="D43" s="4" t="s">
        <v>2</v>
      </c>
      <c r="E43" s="3" t="s">
        <v>3</v>
      </c>
      <c r="F43" s="4" t="s">
        <v>2</v>
      </c>
      <c r="G43" s="3" t="s">
        <v>3</v>
      </c>
      <c r="H43" s="4" t="s">
        <v>2</v>
      </c>
      <c r="I43" s="3" t="s">
        <v>3</v>
      </c>
      <c r="J43" s="4" t="s">
        <v>2</v>
      </c>
      <c r="K43" s="3" t="s">
        <v>3</v>
      </c>
      <c r="L43" s="4" t="s">
        <v>2</v>
      </c>
      <c r="M43" s="3" t="s">
        <v>3</v>
      </c>
      <c r="N43" s="4" t="s">
        <v>2</v>
      </c>
      <c r="O43" s="3" t="s">
        <v>3</v>
      </c>
      <c r="P43" s="4" t="s">
        <v>2</v>
      </c>
      <c r="Q43" s="3" t="s">
        <v>3</v>
      </c>
      <c r="R43" s="4" t="s">
        <v>2</v>
      </c>
      <c r="S43" s="3" t="s">
        <v>3</v>
      </c>
      <c r="T43" s="4" t="s">
        <v>2</v>
      </c>
      <c r="U43" s="3" t="s">
        <v>3</v>
      </c>
      <c r="V43" s="4" t="s">
        <v>2</v>
      </c>
      <c r="W43" s="3" t="s">
        <v>3</v>
      </c>
      <c r="X43" s="4" t="s">
        <v>2</v>
      </c>
      <c r="Y43" s="3" t="s">
        <v>3</v>
      </c>
      <c r="Z43" s="4" t="s">
        <v>2</v>
      </c>
      <c r="AA43" s="3" t="s">
        <v>3</v>
      </c>
      <c r="AB43" s="4" t="s">
        <v>2</v>
      </c>
      <c r="AC43" s="3" t="s">
        <v>3</v>
      </c>
      <c r="AD43" s="4" t="s">
        <v>2</v>
      </c>
      <c r="AE43" s="3" t="s">
        <v>3</v>
      </c>
      <c r="AF43" s="4" t="s">
        <v>2</v>
      </c>
      <c r="AG43" s="3" t="s">
        <v>3</v>
      </c>
      <c r="AH43" s="4" t="s">
        <v>2</v>
      </c>
      <c r="AI43" s="3" t="s">
        <v>3</v>
      </c>
      <c r="AJ43" s="4" t="s">
        <v>2</v>
      </c>
      <c r="AK43" s="3" t="s">
        <v>3</v>
      </c>
      <c r="AL43" s="4" t="s">
        <v>2</v>
      </c>
      <c r="AM43" s="27" t="s">
        <v>22</v>
      </c>
      <c r="AN43" s="27" t="s">
        <v>16</v>
      </c>
    </row>
    <row r="44" spans="1:44">
      <c r="A44">
        <v>1</v>
      </c>
      <c r="B44" s="6"/>
      <c r="C44" s="169">
        <v>-100000000</v>
      </c>
      <c r="D44" s="11"/>
      <c r="E44" s="169">
        <v>-100000000</v>
      </c>
      <c r="F44" s="11"/>
      <c r="G44" s="10">
        <v>-10</v>
      </c>
      <c r="H44" s="11">
        <v>-4</v>
      </c>
      <c r="I44" s="169">
        <v>-100000000</v>
      </c>
      <c r="J44" s="11"/>
      <c r="K44" s="10"/>
      <c r="L44" s="11"/>
      <c r="M44" s="169">
        <v>-100000000</v>
      </c>
      <c r="N44" s="11"/>
      <c r="O44" s="169">
        <v>-100000000</v>
      </c>
      <c r="P44" s="11"/>
      <c r="Q44" s="169">
        <v>-100000000</v>
      </c>
      <c r="R44" s="11"/>
      <c r="S44" s="10">
        <v>4</v>
      </c>
      <c r="T44" s="11">
        <v>-4</v>
      </c>
      <c r="U44" s="10">
        <v>-4</v>
      </c>
      <c r="V44" s="11">
        <v>-4</v>
      </c>
      <c r="W44" s="10"/>
      <c r="X44" s="11"/>
      <c r="Y44" s="10"/>
      <c r="Z44" s="11"/>
      <c r="AA44" s="10">
        <v>10</v>
      </c>
      <c r="AB44" s="11">
        <v>12</v>
      </c>
      <c r="AC44" s="10"/>
      <c r="AD44" s="11"/>
      <c r="AE44" s="169">
        <v>-100000000</v>
      </c>
      <c r="AF44" s="11"/>
      <c r="AG44" s="169">
        <v>-100000000</v>
      </c>
      <c r="AH44" s="11"/>
      <c r="AI44" s="51">
        <v>-100000000</v>
      </c>
      <c r="AJ44" s="11"/>
      <c r="AK44" s="51">
        <v>-100000000</v>
      </c>
      <c r="AL44" s="11"/>
      <c r="AM44" s="28">
        <v>45323</v>
      </c>
      <c r="AN44" s="41">
        <v>81</v>
      </c>
      <c r="AO44" s="41">
        <f t="shared" ref="AO44:AP46" si="5">+C44+E44+G44+I44++K44++M44+O44+Q44+S44+U44+W44+Y44+AK44+AA44+AC44+AE44+AG44+AI44</f>
        <v>-1000000000</v>
      </c>
      <c r="AP44" s="41">
        <f t="shared" si="5"/>
        <v>0</v>
      </c>
      <c r="AQ44">
        <f t="shared" ref="AQ44:AQ49" si="6">COUNT(C44:AL44)/2</f>
        <v>9</v>
      </c>
      <c r="AR44">
        <f t="shared" ref="AR44:AR49" si="7">+AO44/AQ44</f>
        <v>-111111111.1111111</v>
      </c>
    </row>
    <row r="45" spans="1:44" s="41" customFormat="1">
      <c r="A45" s="41">
        <f>+A44+1</f>
        <v>2</v>
      </c>
      <c r="B45" s="53"/>
      <c r="C45" s="54"/>
      <c r="D45" s="15"/>
      <c r="E45" s="54"/>
      <c r="F45" s="15"/>
      <c r="G45" s="10">
        <v>-10</v>
      </c>
      <c r="H45" s="11">
        <v>-4</v>
      </c>
      <c r="I45" s="54"/>
      <c r="J45" s="15"/>
      <c r="K45" s="54"/>
      <c r="L45" s="15"/>
      <c r="M45" s="54"/>
      <c r="N45" s="55"/>
      <c r="O45" s="54"/>
      <c r="P45" s="55"/>
      <c r="Q45" s="54"/>
      <c r="R45" s="15"/>
      <c r="S45" s="54">
        <v>-4</v>
      </c>
      <c r="T45" s="15">
        <v>4</v>
      </c>
      <c r="U45" s="54">
        <v>4</v>
      </c>
      <c r="V45" s="15">
        <v>-4</v>
      </c>
      <c r="W45" s="54"/>
      <c r="X45" s="55"/>
      <c r="Y45" s="54"/>
      <c r="Z45" s="55"/>
      <c r="AA45" s="54">
        <v>10</v>
      </c>
      <c r="AB45" s="15">
        <v>12</v>
      </c>
      <c r="AC45" s="54"/>
      <c r="AD45" s="55"/>
      <c r="AE45" s="54"/>
      <c r="AF45" s="15"/>
      <c r="AG45" s="54"/>
      <c r="AH45" s="55"/>
      <c r="AI45" s="54"/>
      <c r="AJ45" s="55"/>
      <c r="AK45" s="54"/>
      <c r="AL45" s="55"/>
      <c r="AM45" s="28">
        <v>45323</v>
      </c>
      <c r="AN45" s="41">
        <v>81</v>
      </c>
      <c r="AO45" s="41">
        <f t="shared" si="5"/>
        <v>0</v>
      </c>
      <c r="AP45" s="41">
        <f t="shared" si="5"/>
        <v>8</v>
      </c>
      <c r="AQ45" s="41">
        <f t="shared" si="6"/>
        <v>4</v>
      </c>
      <c r="AR45" s="41">
        <f t="shared" si="7"/>
        <v>0</v>
      </c>
    </row>
    <row r="46" spans="1:44" s="41" customFormat="1">
      <c r="A46" s="41">
        <f t="shared" ref="A46:A103" si="8">+A45+1</f>
        <v>3</v>
      </c>
      <c r="B46" s="53"/>
      <c r="C46" s="54"/>
      <c r="D46" s="15"/>
      <c r="E46" s="54"/>
      <c r="F46" s="15"/>
      <c r="G46" s="54">
        <v>-4</v>
      </c>
      <c r="H46" s="55">
        <v>-4</v>
      </c>
      <c r="I46" s="54"/>
      <c r="J46" s="15"/>
      <c r="K46" s="54"/>
      <c r="L46" s="15"/>
      <c r="M46" s="54"/>
      <c r="N46" s="55"/>
      <c r="O46" s="54"/>
      <c r="P46" s="55"/>
      <c r="Q46" s="54"/>
      <c r="R46" s="15"/>
      <c r="S46" s="54">
        <v>10</v>
      </c>
      <c r="T46" s="15">
        <v>12</v>
      </c>
      <c r="U46" s="54">
        <v>4</v>
      </c>
      <c r="V46" s="15">
        <v>-4</v>
      </c>
      <c r="W46" s="54">
        <v>-10</v>
      </c>
      <c r="X46" s="15">
        <v>-4</v>
      </c>
      <c r="Y46" s="54"/>
      <c r="Z46" s="15"/>
      <c r="AA46" s="54"/>
      <c r="AB46" s="55"/>
      <c r="AC46" s="54"/>
      <c r="AD46" s="55"/>
      <c r="AE46" s="54"/>
      <c r="AF46" s="15"/>
      <c r="AG46" s="54"/>
      <c r="AH46" s="55"/>
      <c r="AI46" s="54"/>
      <c r="AJ46" s="55"/>
      <c r="AK46" s="54"/>
      <c r="AL46" s="55"/>
      <c r="AM46" s="24">
        <v>45352</v>
      </c>
      <c r="AN46" s="41">
        <v>94</v>
      </c>
      <c r="AO46" s="41">
        <f t="shared" si="5"/>
        <v>0</v>
      </c>
      <c r="AP46" s="41">
        <f t="shared" si="5"/>
        <v>0</v>
      </c>
      <c r="AQ46" s="41">
        <f t="shared" si="6"/>
        <v>4</v>
      </c>
      <c r="AR46" s="41">
        <f t="shared" si="7"/>
        <v>0</v>
      </c>
    </row>
    <row r="47" spans="1:44" s="41" customFormat="1">
      <c r="A47" s="41">
        <f t="shared" si="8"/>
        <v>4</v>
      </c>
      <c r="B47" s="53"/>
      <c r="C47" s="54"/>
      <c r="D47" s="15"/>
      <c r="E47" s="56"/>
      <c r="F47" s="14"/>
      <c r="G47" s="54">
        <v>-10</v>
      </c>
      <c r="H47" s="55">
        <v>-4</v>
      </c>
      <c r="I47" s="56"/>
      <c r="J47" s="14"/>
      <c r="K47" s="56"/>
      <c r="L47" s="14"/>
      <c r="M47" s="56"/>
      <c r="N47" s="57"/>
      <c r="O47" s="56"/>
      <c r="P47" s="57"/>
      <c r="Q47" s="56"/>
      <c r="R47" s="14"/>
      <c r="S47" s="10">
        <v>0</v>
      </c>
      <c r="T47" s="11">
        <v>-4</v>
      </c>
      <c r="U47" s="56">
        <v>10</v>
      </c>
      <c r="V47" s="14">
        <v>20</v>
      </c>
      <c r="W47" s="56"/>
      <c r="X47" s="14"/>
      <c r="Y47" s="56">
        <v>-6</v>
      </c>
      <c r="Z47" s="14">
        <v>-4</v>
      </c>
      <c r="AA47" s="56">
        <v>0</v>
      </c>
      <c r="AB47" s="57">
        <v>-4</v>
      </c>
      <c r="AC47" s="56">
        <v>6</v>
      </c>
      <c r="AD47" s="57">
        <v>-4</v>
      </c>
      <c r="AE47" s="56"/>
      <c r="AF47" s="14"/>
      <c r="AG47" s="56"/>
      <c r="AH47" s="57"/>
      <c r="AI47" s="56"/>
      <c r="AJ47" s="57"/>
      <c r="AK47" s="56"/>
      <c r="AL47" s="57"/>
      <c r="AM47" s="24">
        <v>45393</v>
      </c>
      <c r="AN47" s="41">
        <v>113</v>
      </c>
      <c r="AO47" s="41">
        <f t="shared" ref="AO47:AP49" si="9">+C47+E47+G47+I47++K47++M47+O47+Q47+S47+U47+W47+Y47+AK47+AA47+AC47+AE47+AG47+AI47</f>
        <v>0</v>
      </c>
      <c r="AP47" s="41">
        <f t="shared" si="9"/>
        <v>0</v>
      </c>
      <c r="AQ47" s="41">
        <f t="shared" si="6"/>
        <v>6</v>
      </c>
      <c r="AR47" s="41">
        <f t="shared" si="7"/>
        <v>0</v>
      </c>
    </row>
    <row r="48" spans="1:44" s="41" customFormat="1">
      <c r="A48" s="41">
        <f t="shared" si="8"/>
        <v>5</v>
      </c>
      <c r="B48" s="53"/>
      <c r="C48" s="54"/>
      <c r="D48" s="15"/>
      <c r="E48" s="54"/>
      <c r="F48" s="15"/>
      <c r="G48" s="54">
        <v>10</v>
      </c>
      <c r="H48" s="55">
        <v>12</v>
      </c>
      <c r="I48" s="54"/>
      <c r="J48" s="15"/>
      <c r="K48" s="54"/>
      <c r="L48" s="15"/>
      <c r="M48" s="54"/>
      <c r="N48" s="55"/>
      <c r="O48" s="54"/>
      <c r="P48" s="55"/>
      <c r="Q48" s="54"/>
      <c r="R48" s="15"/>
      <c r="S48" s="54">
        <v>4</v>
      </c>
      <c r="T48" s="15">
        <v>-4</v>
      </c>
      <c r="U48" s="54"/>
      <c r="V48" s="15"/>
      <c r="W48" s="54"/>
      <c r="X48" s="15"/>
      <c r="Y48" s="54"/>
      <c r="Z48" s="15"/>
      <c r="AA48" s="54">
        <v>-10</v>
      </c>
      <c r="AB48" s="55">
        <v>-4</v>
      </c>
      <c r="AC48" s="54">
        <v>-4</v>
      </c>
      <c r="AD48" s="55">
        <v>-4</v>
      </c>
      <c r="AE48" s="54"/>
      <c r="AF48" s="15"/>
      <c r="AG48" s="54"/>
      <c r="AH48" s="55"/>
      <c r="AI48" s="54"/>
      <c r="AJ48" s="55"/>
      <c r="AK48" s="54"/>
      <c r="AL48" s="55"/>
      <c r="AM48" s="24">
        <v>45413</v>
      </c>
      <c r="AN48" s="41">
        <v>123</v>
      </c>
      <c r="AO48" s="41">
        <f t="shared" si="9"/>
        <v>0</v>
      </c>
      <c r="AP48" s="41">
        <f t="shared" si="9"/>
        <v>0</v>
      </c>
      <c r="AQ48" s="41">
        <f t="shared" si="6"/>
        <v>4</v>
      </c>
      <c r="AR48" s="41">
        <f t="shared" si="7"/>
        <v>0</v>
      </c>
    </row>
    <row r="49" spans="1:44" s="41" customFormat="1">
      <c r="A49" s="41">
        <f t="shared" si="8"/>
        <v>6</v>
      </c>
      <c r="B49" s="58"/>
      <c r="C49" s="56"/>
      <c r="D49" s="14"/>
      <c r="E49" s="56"/>
      <c r="F49" s="14"/>
      <c r="G49" s="56">
        <v>10</v>
      </c>
      <c r="H49" s="57">
        <v>16</v>
      </c>
      <c r="I49" s="56"/>
      <c r="J49" s="14"/>
      <c r="K49" s="56"/>
      <c r="L49" s="14"/>
      <c r="M49" s="56"/>
      <c r="N49" s="57"/>
      <c r="O49" s="56"/>
      <c r="P49" s="57"/>
      <c r="Q49" s="56"/>
      <c r="R49" s="14"/>
      <c r="S49" s="56">
        <v>-10</v>
      </c>
      <c r="T49" s="14">
        <v>-4</v>
      </c>
      <c r="U49" s="56">
        <v>5</v>
      </c>
      <c r="V49" s="14">
        <v>-4</v>
      </c>
      <c r="W49" s="56"/>
      <c r="X49" s="14"/>
      <c r="Y49" s="56"/>
      <c r="Z49" s="14"/>
      <c r="AA49" s="56">
        <v>-5</v>
      </c>
      <c r="AB49" s="57">
        <v>-4</v>
      </c>
      <c r="AC49" s="56">
        <v>0</v>
      </c>
      <c r="AD49" s="57">
        <v>-4</v>
      </c>
      <c r="AE49" s="56"/>
      <c r="AF49" s="57"/>
      <c r="AG49" s="56"/>
      <c r="AH49" s="57"/>
      <c r="AI49" s="56"/>
      <c r="AJ49" s="57"/>
      <c r="AK49" s="56"/>
      <c r="AL49" s="57"/>
      <c r="AM49" s="28">
        <v>45428</v>
      </c>
      <c r="AN49" s="41">
        <v>135</v>
      </c>
      <c r="AO49" s="41">
        <f t="shared" si="9"/>
        <v>0</v>
      </c>
      <c r="AP49" s="41">
        <f t="shared" si="9"/>
        <v>0</v>
      </c>
      <c r="AQ49" s="41">
        <f t="shared" si="6"/>
        <v>5</v>
      </c>
      <c r="AR49" s="41">
        <f t="shared" si="7"/>
        <v>0</v>
      </c>
    </row>
    <row r="50" spans="1:44" s="41" customFormat="1">
      <c r="A50" s="41">
        <f t="shared" si="8"/>
        <v>7</v>
      </c>
      <c r="B50" s="53"/>
      <c r="C50" s="54"/>
      <c r="D50" s="15"/>
      <c r="E50" s="54"/>
      <c r="F50" s="15"/>
      <c r="G50" s="54">
        <v>10</v>
      </c>
      <c r="H50" s="55">
        <v>16</v>
      </c>
      <c r="I50" s="54"/>
      <c r="J50" s="15"/>
      <c r="K50" s="54"/>
      <c r="L50" s="15"/>
      <c r="M50" s="54"/>
      <c r="N50" s="55"/>
      <c r="O50" s="54"/>
      <c r="P50" s="55"/>
      <c r="Q50" s="54"/>
      <c r="R50" s="15"/>
      <c r="S50" s="54">
        <v>-5</v>
      </c>
      <c r="T50" s="15">
        <v>-4</v>
      </c>
      <c r="U50" s="54">
        <v>5</v>
      </c>
      <c r="V50" s="15">
        <v>4</v>
      </c>
      <c r="W50" s="54"/>
      <c r="X50" s="15"/>
      <c r="Y50" s="54"/>
      <c r="Z50" s="15"/>
      <c r="AA50" s="54">
        <v>-10</v>
      </c>
      <c r="AB50" s="55">
        <v>-4</v>
      </c>
      <c r="AC50" s="54">
        <v>0</v>
      </c>
      <c r="AD50" s="55">
        <v>-4</v>
      </c>
      <c r="AE50" s="54"/>
      <c r="AF50" s="15"/>
      <c r="AG50" s="54"/>
      <c r="AH50" s="55"/>
      <c r="AI50" s="54"/>
      <c r="AJ50" s="55"/>
      <c r="AK50" s="54"/>
      <c r="AL50" s="55"/>
      <c r="AM50" s="24">
        <v>45442</v>
      </c>
      <c r="AN50" s="41">
        <v>140</v>
      </c>
      <c r="AO50" s="41">
        <f t="shared" ref="AO50:AO57" si="10">+C50+E50+G50+I50++K50++M50+O50+Q50+S50+U50+W50+Y50+AK50+AA50+AC50+AE50+AG50+AI50</f>
        <v>0</v>
      </c>
      <c r="AP50" s="41">
        <f t="shared" ref="AP50:AP57" si="11">+D50+F50+H50+J50++L50++N50+P50+R50+T50+V50+X50+Z50+AL50+AB50+AD50+AF50+AH50+AJ50</f>
        <v>8</v>
      </c>
      <c r="AQ50" s="41">
        <f t="shared" ref="AQ50:AQ57" si="12">COUNT(C50:AL50)/2</f>
        <v>5</v>
      </c>
      <c r="AR50" s="41">
        <f t="shared" ref="AR50:AR57" si="13">+AO50/AQ50</f>
        <v>0</v>
      </c>
    </row>
    <row r="51" spans="1:44" s="41" customFormat="1">
      <c r="A51" s="41">
        <f t="shared" si="8"/>
        <v>8</v>
      </c>
      <c r="B51" s="53"/>
      <c r="C51" s="54"/>
      <c r="D51" s="15"/>
      <c r="E51" s="54"/>
      <c r="F51" s="15"/>
      <c r="G51" s="94">
        <v>7.5</v>
      </c>
      <c r="H51" s="395">
        <v>6</v>
      </c>
      <c r="I51" s="54"/>
      <c r="J51" s="15"/>
      <c r="K51" s="54"/>
      <c r="L51" s="15"/>
      <c r="M51" s="54"/>
      <c r="N51" s="15"/>
      <c r="O51" s="54"/>
      <c r="P51" s="55"/>
      <c r="Q51" s="54"/>
      <c r="R51" s="15"/>
      <c r="S51" s="54">
        <v>-10</v>
      </c>
      <c r="T51" s="15">
        <v>-4</v>
      </c>
      <c r="U51" s="54">
        <v>-5</v>
      </c>
      <c r="V51" s="15">
        <v>-4</v>
      </c>
      <c r="W51" s="54"/>
      <c r="X51" s="15"/>
      <c r="Y51" s="54"/>
      <c r="Z51" s="15"/>
      <c r="AA51" s="94">
        <v>7.5</v>
      </c>
      <c r="AB51" s="55">
        <v>6</v>
      </c>
      <c r="AC51" s="54">
        <v>0</v>
      </c>
      <c r="AD51" s="55">
        <v>-4</v>
      </c>
      <c r="AE51" s="54"/>
      <c r="AF51" s="15"/>
      <c r="AG51" s="54"/>
      <c r="AH51" s="55"/>
      <c r="AI51" s="54"/>
      <c r="AJ51" s="55"/>
      <c r="AK51" s="54"/>
      <c r="AL51" s="55"/>
      <c r="AM51" s="341">
        <v>45471</v>
      </c>
      <c r="AN51" s="41">
        <v>155</v>
      </c>
      <c r="AO51" s="41">
        <f t="shared" si="10"/>
        <v>0</v>
      </c>
      <c r="AP51" s="41">
        <f t="shared" si="11"/>
        <v>0</v>
      </c>
      <c r="AQ51" s="41">
        <f t="shared" si="12"/>
        <v>5</v>
      </c>
      <c r="AR51" s="41">
        <f t="shared" si="13"/>
        <v>0</v>
      </c>
    </row>
    <row r="52" spans="1:44" s="41" customFormat="1">
      <c r="A52" s="41">
        <f t="shared" si="8"/>
        <v>9</v>
      </c>
      <c r="B52" s="53"/>
      <c r="C52" s="54"/>
      <c r="D52" s="15"/>
      <c r="E52" s="54"/>
      <c r="F52" s="15"/>
      <c r="G52" s="54">
        <v>0</v>
      </c>
      <c r="H52" s="55">
        <v>-4</v>
      </c>
      <c r="I52" s="54"/>
      <c r="J52" s="15"/>
      <c r="K52" s="54">
        <v>10</v>
      </c>
      <c r="L52" s="15">
        <v>16</v>
      </c>
      <c r="M52" s="54"/>
      <c r="N52" s="55"/>
      <c r="O52" s="54"/>
      <c r="P52" s="55"/>
      <c r="Q52" s="54"/>
      <c r="R52" s="15"/>
      <c r="S52" s="54">
        <v>-5</v>
      </c>
      <c r="T52" s="15">
        <v>-4</v>
      </c>
      <c r="U52" s="54">
        <v>-10</v>
      </c>
      <c r="V52" s="15">
        <v>-4</v>
      </c>
      <c r="W52" s="54"/>
      <c r="X52" s="15"/>
      <c r="Y52" s="54"/>
      <c r="Z52" s="15"/>
      <c r="AA52" s="54"/>
      <c r="AB52" s="55"/>
      <c r="AC52" s="54">
        <v>5</v>
      </c>
      <c r="AD52" s="55">
        <v>-4</v>
      </c>
      <c r="AE52" s="54"/>
      <c r="AF52" s="15"/>
      <c r="AG52" s="54"/>
      <c r="AH52" s="55"/>
      <c r="AI52" s="54"/>
      <c r="AJ52" s="55"/>
      <c r="AK52" s="54"/>
      <c r="AL52" s="55"/>
      <c r="AM52" s="28">
        <v>45554</v>
      </c>
      <c r="AN52">
        <v>179</v>
      </c>
      <c r="AO52" s="41">
        <f t="shared" si="10"/>
        <v>0</v>
      </c>
      <c r="AP52" s="41">
        <f t="shared" si="11"/>
        <v>0</v>
      </c>
      <c r="AQ52" s="41">
        <f t="shared" si="12"/>
        <v>5</v>
      </c>
      <c r="AR52" s="41">
        <f t="shared" si="13"/>
        <v>0</v>
      </c>
    </row>
    <row r="53" spans="1:44" s="41" customFormat="1">
      <c r="A53" s="41">
        <f t="shared" si="8"/>
        <v>10</v>
      </c>
      <c r="B53" s="53"/>
      <c r="C53" s="54"/>
      <c r="D53" s="15"/>
      <c r="E53" s="54"/>
      <c r="F53" s="15"/>
      <c r="G53" s="94">
        <v>2.5</v>
      </c>
      <c r="H53" s="15">
        <v>-4</v>
      </c>
      <c r="I53" s="54"/>
      <c r="J53" s="15"/>
      <c r="K53" s="54"/>
      <c r="L53" s="15"/>
      <c r="M53" s="54"/>
      <c r="N53" s="55"/>
      <c r="O53" s="54"/>
      <c r="P53" s="55"/>
      <c r="Q53" s="54"/>
      <c r="R53" s="15"/>
      <c r="S53" s="54">
        <v>-5</v>
      </c>
      <c r="T53" s="15">
        <v>-4</v>
      </c>
      <c r="U53" s="94">
        <v>2.5</v>
      </c>
      <c r="V53" s="15">
        <v>-4</v>
      </c>
      <c r="W53" s="54"/>
      <c r="X53" s="15"/>
      <c r="Y53" s="54"/>
      <c r="Z53" s="15"/>
      <c r="AA53" s="54">
        <v>10</v>
      </c>
      <c r="AB53" s="55">
        <v>16</v>
      </c>
      <c r="AC53" s="54">
        <v>-10</v>
      </c>
      <c r="AD53" s="55">
        <v>-4</v>
      </c>
      <c r="AE53" s="54"/>
      <c r="AF53" s="15"/>
      <c r="AG53" s="54"/>
      <c r="AH53" s="55"/>
      <c r="AI53" s="54"/>
      <c r="AJ53" s="55"/>
      <c r="AK53" s="54"/>
      <c r="AL53" s="55"/>
      <c r="AM53" s="28">
        <v>45561</v>
      </c>
      <c r="AN53" s="41">
        <v>181</v>
      </c>
      <c r="AO53" s="41">
        <f t="shared" si="10"/>
        <v>0</v>
      </c>
      <c r="AP53" s="41">
        <f t="shared" si="11"/>
        <v>0</v>
      </c>
      <c r="AQ53" s="41">
        <f t="shared" si="12"/>
        <v>5</v>
      </c>
      <c r="AR53" s="41">
        <f t="shared" si="13"/>
        <v>0</v>
      </c>
    </row>
    <row r="54" spans="1:44" s="41" customFormat="1">
      <c r="A54" s="41">
        <f t="shared" si="8"/>
        <v>11</v>
      </c>
      <c r="B54" s="53"/>
      <c r="C54" s="54"/>
      <c r="D54" s="15"/>
      <c r="E54" s="54"/>
      <c r="F54" s="15"/>
      <c r="G54" s="54"/>
      <c r="H54" s="55"/>
      <c r="I54" s="54"/>
      <c r="J54" s="15"/>
      <c r="K54" s="54"/>
      <c r="L54" s="15"/>
      <c r="M54" s="54"/>
      <c r="N54" s="55"/>
      <c r="O54" s="54"/>
      <c r="P54" s="55"/>
      <c r="Q54" s="54"/>
      <c r="R54" s="15"/>
      <c r="S54" s="54"/>
      <c r="T54" s="15"/>
      <c r="U54" s="54"/>
      <c r="V54" s="15"/>
      <c r="W54" s="54"/>
      <c r="X54" s="15"/>
      <c r="Y54" s="54"/>
      <c r="Z54" s="15"/>
      <c r="AA54" s="54"/>
      <c r="AB54" s="55"/>
      <c r="AC54" s="54"/>
      <c r="AD54" s="55"/>
      <c r="AE54" s="54"/>
      <c r="AF54" s="15"/>
      <c r="AG54" s="54"/>
      <c r="AH54" s="55"/>
      <c r="AI54" s="54"/>
      <c r="AJ54" s="55"/>
      <c r="AK54" s="54"/>
      <c r="AL54" s="55"/>
      <c r="AM54" s="24"/>
      <c r="AN54"/>
      <c r="AO54" s="41">
        <f t="shared" si="10"/>
        <v>0</v>
      </c>
      <c r="AP54" s="41">
        <f t="shared" si="11"/>
        <v>0</v>
      </c>
      <c r="AQ54" s="41">
        <f t="shared" si="12"/>
        <v>0</v>
      </c>
      <c r="AR54" s="41" t="e">
        <f t="shared" si="13"/>
        <v>#DIV/0!</v>
      </c>
    </row>
    <row r="55" spans="1:44" s="41" customFormat="1">
      <c r="A55" s="41">
        <f t="shared" si="8"/>
        <v>12</v>
      </c>
      <c r="B55" s="53"/>
      <c r="C55" s="54"/>
      <c r="D55" s="15"/>
      <c r="E55" s="54"/>
      <c r="F55" s="15"/>
      <c r="G55" s="54"/>
      <c r="H55" s="55"/>
      <c r="I55" s="54"/>
      <c r="J55" s="15"/>
      <c r="K55" s="54"/>
      <c r="L55" s="15"/>
      <c r="M55" s="54"/>
      <c r="N55" s="55"/>
      <c r="O55" s="54"/>
      <c r="P55" s="55"/>
      <c r="Q55" s="54"/>
      <c r="R55" s="15"/>
      <c r="S55" s="54"/>
      <c r="T55" s="15"/>
      <c r="U55" s="54"/>
      <c r="V55" s="15"/>
      <c r="W55" s="54"/>
      <c r="X55" s="15"/>
      <c r="Y55" s="54"/>
      <c r="Z55" s="15"/>
      <c r="AA55" s="54"/>
      <c r="AB55" s="55"/>
      <c r="AC55" s="54"/>
      <c r="AD55" s="55"/>
      <c r="AE55" s="54"/>
      <c r="AF55" s="15"/>
      <c r="AG55" s="54"/>
      <c r="AH55" s="55"/>
      <c r="AI55" s="54"/>
      <c r="AJ55" s="55"/>
      <c r="AK55" s="54"/>
      <c r="AL55" s="55"/>
      <c r="AM55" s="24"/>
      <c r="AN55"/>
      <c r="AO55" s="41">
        <f t="shared" si="10"/>
        <v>0</v>
      </c>
      <c r="AP55" s="41">
        <f t="shared" si="11"/>
        <v>0</v>
      </c>
      <c r="AQ55" s="41">
        <f t="shared" si="12"/>
        <v>0</v>
      </c>
      <c r="AR55" s="41" t="e">
        <f t="shared" si="13"/>
        <v>#DIV/0!</v>
      </c>
    </row>
    <row r="56" spans="1:44" s="41" customFormat="1">
      <c r="A56" s="41">
        <f t="shared" si="8"/>
        <v>13</v>
      </c>
      <c r="B56" s="53"/>
      <c r="C56" s="54"/>
      <c r="D56" s="15"/>
      <c r="E56" s="54"/>
      <c r="F56" s="15"/>
      <c r="G56" s="54"/>
      <c r="H56" s="15"/>
      <c r="I56" s="54"/>
      <c r="J56" s="15"/>
      <c r="K56" s="54"/>
      <c r="L56" s="15"/>
      <c r="M56" s="54"/>
      <c r="N56" s="15"/>
      <c r="O56" s="54"/>
      <c r="P56" s="15"/>
      <c r="Q56" s="54"/>
      <c r="R56" s="15"/>
      <c r="S56" s="54"/>
      <c r="T56" s="15"/>
      <c r="U56" s="54"/>
      <c r="V56" s="15"/>
      <c r="W56" s="54"/>
      <c r="X56" s="15"/>
      <c r="Y56" s="54"/>
      <c r="Z56" s="15"/>
      <c r="AA56" s="54"/>
      <c r="AB56" s="15"/>
      <c r="AC56" s="54"/>
      <c r="AD56" s="15"/>
      <c r="AE56" s="54"/>
      <c r="AF56" s="15"/>
      <c r="AG56" s="54"/>
      <c r="AH56" s="15"/>
      <c r="AI56" s="54"/>
      <c r="AJ56" s="15"/>
      <c r="AK56" s="54"/>
      <c r="AL56" s="15"/>
      <c r="AM56" s="24"/>
      <c r="AN56"/>
      <c r="AO56" s="41">
        <f t="shared" si="10"/>
        <v>0</v>
      </c>
      <c r="AP56" s="41">
        <f t="shared" si="11"/>
        <v>0</v>
      </c>
      <c r="AQ56" s="41">
        <f t="shared" si="12"/>
        <v>0</v>
      </c>
      <c r="AR56" s="41" t="e">
        <f t="shared" si="13"/>
        <v>#DIV/0!</v>
      </c>
    </row>
    <row r="57" spans="1:44" s="41" customFormat="1">
      <c r="A57" s="41">
        <f t="shared" si="8"/>
        <v>14</v>
      </c>
      <c r="B57" s="53"/>
      <c r="C57" s="56"/>
      <c r="D57" s="14"/>
      <c r="E57" s="56"/>
      <c r="F57" s="14"/>
      <c r="G57" s="56"/>
      <c r="H57" s="14"/>
      <c r="I57" s="56"/>
      <c r="J57" s="14"/>
      <c r="K57" s="56"/>
      <c r="L57" s="14"/>
      <c r="M57" s="56"/>
      <c r="N57" s="14"/>
      <c r="O57" s="56"/>
      <c r="P57" s="14"/>
      <c r="Q57" s="56"/>
      <c r="R57" s="14"/>
      <c r="S57" s="56"/>
      <c r="T57" s="14"/>
      <c r="U57" s="56"/>
      <c r="V57" s="14"/>
      <c r="W57" s="56"/>
      <c r="X57" s="14"/>
      <c r="Y57" s="56"/>
      <c r="Z57" s="14"/>
      <c r="AA57" s="56"/>
      <c r="AB57" s="14"/>
      <c r="AC57" s="56"/>
      <c r="AD57" s="14"/>
      <c r="AE57" s="56"/>
      <c r="AF57" s="14"/>
      <c r="AG57" s="56"/>
      <c r="AH57" s="14"/>
      <c r="AI57" s="56"/>
      <c r="AJ57" s="14"/>
      <c r="AK57" s="56"/>
      <c r="AL57" s="14"/>
      <c r="AM57" s="24"/>
      <c r="AN57"/>
      <c r="AO57" s="41">
        <f t="shared" si="10"/>
        <v>0</v>
      </c>
      <c r="AP57" s="41">
        <f t="shared" si="11"/>
        <v>0</v>
      </c>
      <c r="AQ57" s="41">
        <f t="shared" si="12"/>
        <v>0</v>
      </c>
      <c r="AR57" s="41" t="e">
        <f t="shared" si="13"/>
        <v>#DIV/0!</v>
      </c>
    </row>
    <row r="58" spans="1:44" s="41" customFormat="1">
      <c r="A58" s="41">
        <f t="shared" si="8"/>
        <v>15</v>
      </c>
      <c r="B58" s="53"/>
      <c r="C58" s="54"/>
      <c r="D58" s="15"/>
      <c r="E58" s="54"/>
      <c r="F58" s="15"/>
      <c r="G58" s="54"/>
      <c r="H58" s="15"/>
      <c r="I58" s="54"/>
      <c r="J58" s="15"/>
      <c r="K58" s="54"/>
      <c r="L58" s="15"/>
      <c r="M58" s="54"/>
      <c r="N58" s="15"/>
      <c r="O58" s="54"/>
      <c r="P58" s="15"/>
      <c r="Q58" s="54"/>
      <c r="R58" s="15"/>
      <c r="S58" s="54"/>
      <c r="T58" s="15"/>
      <c r="U58" s="54"/>
      <c r="V58" s="15"/>
      <c r="W58" s="54"/>
      <c r="X58" s="15"/>
      <c r="Y58" s="54"/>
      <c r="Z58" s="15"/>
      <c r="AA58" s="54"/>
      <c r="AB58" s="15"/>
      <c r="AC58" s="54"/>
      <c r="AD58" s="15"/>
      <c r="AE58" s="54"/>
      <c r="AF58" s="15"/>
      <c r="AG58" s="54"/>
      <c r="AH58" s="15"/>
      <c r="AI58" s="54"/>
      <c r="AJ58" s="15"/>
      <c r="AK58" s="54"/>
      <c r="AL58" s="15"/>
      <c r="AM58" s="24"/>
      <c r="AN58"/>
    </row>
    <row r="59" spans="1:44" s="41" customFormat="1">
      <c r="A59" s="41">
        <f t="shared" si="8"/>
        <v>16</v>
      </c>
      <c r="B59" s="53"/>
      <c r="C59" s="54"/>
      <c r="D59" s="15"/>
      <c r="E59" s="54"/>
      <c r="F59" s="15"/>
      <c r="G59" s="54"/>
      <c r="H59" s="15"/>
      <c r="I59" s="54"/>
      <c r="J59" s="15"/>
      <c r="K59" s="54"/>
      <c r="L59" s="15"/>
      <c r="M59" s="54"/>
      <c r="N59" s="15"/>
      <c r="O59" s="54"/>
      <c r="P59" s="15"/>
      <c r="Q59" s="54"/>
      <c r="R59" s="15"/>
      <c r="S59" s="54"/>
      <c r="T59" s="15"/>
      <c r="U59" s="54"/>
      <c r="V59" s="15"/>
      <c r="W59" s="54"/>
      <c r="X59" s="15"/>
      <c r="Y59" s="54"/>
      <c r="Z59" s="15"/>
      <c r="AA59" s="54"/>
      <c r="AB59" s="15"/>
      <c r="AC59" s="54"/>
      <c r="AD59" s="15"/>
      <c r="AE59" s="54"/>
      <c r="AF59" s="15"/>
      <c r="AG59" s="54"/>
      <c r="AH59" s="15"/>
      <c r="AI59" s="54"/>
      <c r="AJ59" s="15"/>
      <c r="AK59" s="54"/>
      <c r="AL59" s="15"/>
      <c r="AM59" s="24"/>
    </row>
    <row r="60" spans="1:44" s="41" customFormat="1">
      <c r="A60" s="41">
        <f t="shared" si="8"/>
        <v>17</v>
      </c>
      <c r="B60" s="53"/>
      <c r="C60" s="54"/>
      <c r="D60" s="15"/>
      <c r="E60" s="54"/>
      <c r="F60" s="15"/>
      <c r="G60" s="54"/>
      <c r="H60" s="15"/>
      <c r="I60" s="54"/>
      <c r="J60" s="15"/>
      <c r="K60" s="54"/>
      <c r="L60" s="15"/>
      <c r="M60" s="54"/>
      <c r="N60" s="15"/>
      <c r="O60" s="54"/>
      <c r="P60" s="15"/>
      <c r="Q60" s="54"/>
      <c r="R60" s="15"/>
      <c r="S60" s="54"/>
      <c r="T60" s="15"/>
      <c r="U60" s="54"/>
      <c r="V60" s="15"/>
      <c r="W60" s="54"/>
      <c r="X60" s="15"/>
      <c r="Y60" s="54"/>
      <c r="Z60" s="15"/>
      <c r="AA60" s="54"/>
      <c r="AB60" s="15"/>
      <c r="AC60" s="54"/>
      <c r="AD60" s="15"/>
      <c r="AE60" s="54"/>
      <c r="AF60" s="15"/>
      <c r="AG60" s="54"/>
      <c r="AH60" s="15"/>
      <c r="AI60" s="54"/>
      <c r="AJ60" s="15"/>
      <c r="AK60" s="54"/>
      <c r="AL60" s="15"/>
      <c r="AM60" s="24"/>
      <c r="AN60"/>
    </row>
    <row r="61" spans="1:44" s="41" customFormat="1">
      <c r="A61" s="41">
        <f t="shared" si="8"/>
        <v>18</v>
      </c>
      <c r="B61" s="53"/>
      <c r="C61" s="56"/>
      <c r="D61" s="14"/>
      <c r="E61" s="56"/>
      <c r="F61" s="14"/>
      <c r="G61" s="56"/>
      <c r="H61" s="14"/>
      <c r="I61" s="56"/>
      <c r="J61" s="14"/>
      <c r="K61" s="56"/>
      <c r="L61" s="14"/>
      <c r="M61" s="56"/>
      <c r="N61" s="14"/>
      <c r="O61" s="56"/>
      <c r="P61" s="14"/>
      <c r="Q61" s="56"/>
      <c r="R61" s="14"/>
      <c r="S61" s="56"/>
      <c r="T61" s="14"/>
      <c r="U61" s="56"/>
      <c r="V61" s="14"/>
      <c r="W61" s="56"/>
      <c r="X61" s="14"/>
      <c r="Y61" s="56"/>
      <c r="Z61" s="14"/>
      <c r="AA61" s="56"/>
      <c r="AB61" s="14"/>
      <c r="AC61" s="56"/>
      <c r="AD61" s="14"/>
      <c r="AE61" s="56"/>
      <c r="AF61" s="14"/>
      <c r="AG61" s="56"/>
      <c r="AH61" s="14"/>
      <c r="AI61" s="56"/>
      <c r="AJ61" s="14"/>
      <c r="AK61" s="56"/>
      <c r="AL61" s="14"/>
      <c r="AM61" s="24"/>
      <c r="AN61"/>
    </row>
    <row r="62" spans="1:44" s="41" customFormat="1">
      <c r="A62" s="41">
        <f t="shared" si="8"/>
        <v>19</v>
      </c>
      <c r="B62" s="53"/>
      <c r="C62" s="54"/>
      <c r="D62" s="15"/>
      <c r="E62" s="54"/>
      <c r="F62" s="15"/>
      <c r="G62" s="54"/>
      <c r="H62" s="15"/>
      <c r="I62" s="54"/>
      <c r="J62" s="15"/>
      <c r="K62" s="54"/>
      <c r="L62" s="15"/>
      <c r="M62" s="54"/>
      <c r="N62" s="15"/>
      <c r="O62" s="54"/>
      <c r="P62" s="15"/>
      <c r="Q62" s="54"/>
      <c r="R62" s="15"/>
      <c r="S62" s="54"/>
      <c r="T62" s="15"/>
      <c r="U62" s="54"/>
      <c r="V62" s="15"/>
      <c r="W62" s="54"/>
      <c r="X62" s="15"/>
      <c r="Y62" s="54"/>
      <c r="Z62" s="15"/>
      <c r="AA62" s="54"/>
      <c r="AB62" s="15"/>
      <c r="AC62" s="54"/>
      <c r="AD62" s="15"/>
      <c r="AE62" s="54"/>
      <c r="AF62" s="15"/>
      <c r="AG62" s="54"/>
      <c r="AH62" s="15"/>
      <c r="AI62" s="54"/>
      <c r="AJ62" s="15"/>
      <c r="AK62" s="54"/>
      <c r="AL62" s="15"/>
      <c r="AM62" s="24"/>
      <c r="AN62"/>
    </row>
    <row r="63" spans="1:44" s="41" customFormat="1">
      <c r="A63" s="41">
        <f t="shared" si="8"/>
        <v>20</v>
      </c>
      <c r="B63" s="53"/>
      <c r="C63" s="54"/>
      <c r="D63" s="15"/>
      <c r="E63" s="54"/>
      <c r="F63" s="15"/>
      <c r="G63" s="54"/>
      <c r="H63" s="15"/>
      <c r="I63" s="54"/>
      <c r="J63" s="15"/>
      <c r="K63" s="54"/>
      <c r="L63" s="15"/>
      <c r="M63" s="54"/>
      <c r="N63" s="15"/>
      <c r="O63" s="54"/>
      <c r="P63" s="15"/>
      <c r="Q63" s="54"/>
      <c r="R63" s="15"/>
      <c r="S63" s="54"/>
      <c r="T63" s="15"/>
      <c r="U63" s="54"/>
      <c r="V63" s="15"/>
      <c r="W63" s="54"/>
      <c r="X63" s="15"/>
      <c r="Y63" s="54"/>
      <c r="Z63" s="15"/>
      <c r="AA63" s="54"/>
      <c r="AB63" s="15"/>
      <c r="AC63" s="54"/>
      <c r="AD63" s="15"/>
      <c r="AE63" s="54"/>
      <c r="AF63" s="15"/>
      <c r="AG63" s="54"/>
      <c r="AH63" s="15"/>
      <c r="AI63" s="54"/>
      <c r="AJ63" s="15"/>
      <c r="AK63" s="54"/>
      <c r="AL63" s="15"/>
      <c r="AM63" s="24"/>
      <c r="AN63"/>
    </row>
    <row r="64" spans="1:44" s="41" customFormat="1">
      <c r="A64" s="41">
        <f t="shared" si="8"/>
        <v>21</v>
      </c>
      <c r="B64" s="53"/>
      <c r="C64" s="54"/>
      <c r="D64" s="15"/>
      <c r="E64" s="54"/>
      <c r="F64" s="15"/>
      <c r="G64" s="54"/>
      <c r="H64" s="15"/>
      <c r="I64" s="54"/>
      <c r="J64" s="15"/>
      <c r="K64" s="54"/>
      <c r="L64" s="15"/>
      <c r="M64" s="54"/>
      <c r="N64" s="15"/>
      <c r="O64" s="54"/>
      <c r="P64" s="15"/>
      <c r="Q64" s="54"/>
      <c r="R64" s="15"/>
      <c r="S64" s="54"/>
      <c r="T64" s="15"/>
      <c r="U64" s="54"/>
      <c r="V64" s="15"/>
      <c r="W64" s="54"/>
      <c r="X64" s="15"/>
      <c r="Y64" s="54"/>
      <c r="Z64" s="15"/>
      <c r="AA64" s="54"/>
      <c r="AB64" s="15"/>
      <c r="AC64" s="54"/>
      <c r="AD64" s="15"/>
      <c r="AE64" s="54"/>
      <c r="AF64" s="15"/>
      <c r="AG64" s="54"/>
      <c r="AH64" s="15"/>
      <c r="AI64" s="54"/>
      <c r="AJ64" s="15"/>
      <c r="AK64" s="54"/>
      <c r="AL64" s="15"/>
      <c r="AM64" s="24"/>
    </row>
    <row r="65" spans="1:40" s="41" customFormat="1">
      <c r="A65" s="41">
        <f t="shared" si="8"/>
        <v>22</v>
      </c>
      <c r="B65" s="53"/>
      <c r="C65" s="54"/>
      <c r="D65" s="15"/>
      <c r="E65" s="54"/>
      <c r="F65" s="15"/>
      <c r="G65" s="54"/>
      <c r="H65" s="15"/>
      <c r="I65" s="54"/>
      <c r="J65" s="15"/>
      <c r="K65" s="54"/>
      <c r="L65" s="15"/>
      <c r="M65" s="54"/>
      <c r="N65" s="15"/>
      <c r="O65" s="54"/>
      <c r="P65" s="15"/>
      <c r="Q65" s="54"/>
      <c r="R65" s="15"/>
      <c r="S65" s="54"/>
      <c r="T65" s="15"/>
      <c r="U65" s="54"/>
      <c r="V65" s="15"/>
      <c r="W65" s="54"/>
      <c r="X65" s="15"/>
      <c r="Y65" s="54"/>
      <c r="Z65" s="15"/>
      <c r="AA65" s="54"/>
      <c r="AB65" s="15"/>
      <c r="AC65" s="54"/>
      <c r="AD65" s="15"/>
      <c r="AE65" s="54"/>
      <c r="AF65" s="15"/>
      <c r="AG65" s="54"/>
      <c r="AH65" s="15"/>
      <c r="AI65" s="54"/>
      <c r="AJ65" s="15"/>
      <c r="AK65" s="54"/>
      <c r="AL65" s="15"/>
      <c r="AM65" s="24"/>
    </row>
    <row r="66" spans="1:40" s="41" customFormat="1">
      <c r="A66" s="41">
        <f t="shared" si="8"/>
        <v>23</v>
      </c>
      <c r="B66" s="53"/>
      <c r="C66" s="54"/>
      <c r="D66" s="15"/>
      <c r="E66" s="54"/>
      <c r="F66" s="15"/>
      <c r="G66" s="54"/>
      <c r="H66" s="15"/>
      <c r="I66" s="54"/>
      <c r="J66" s="15"/>
      <c r="K66" s="54"/>
      <c r="L66" s="15"/>
      <c r="M66" s="54"/>
      <c r="N66" s="15"/>
      <c r="O66" s="54"/>
      <c r="P66" s="15"/>
      <c r="Q66" s="54"/>
      <c r="R66" s="15"/>
      <c r="S66" s="54"/>
      <c r="T66" s="15"/>
      <c r="U66" s="54"/>
      <c r="V66" s="15"/>
      <c r="W66" s="54"/>
      <c r="X66" s="15"/>
      <c r="Y66" s="54"/>
      <c r="Z66" s="15"/>
      <c r="AA66" s="54"/>
      <c r="AB66" s="15"/>
      <c r="AC66" s="54"/>
      <c r="AD66" s="15"/>
      <c r="AE66" s="54"/>
      <c r="AF66" s="15"/>
      <c r="AG66" s="54"/>
      <c r="AH66" s="15"/>
      <c r="AI66" s="54"/>
      <c r="AJ66" s="15"/>
      <c r="AK66" s="54"/>
      <c r="AL66" s="15"/>
      <c r="AM66" s="24"/>
    </row>
    <row r="67" spans="1:40" s="41" customFormat="1">
      <c r="A67" s="41">
        <f t="shared" si="8"/>
        <v>24</v>
      </c>
      <c r="B67" s="53"/>
      <c r="C67" s="54"/>
      <c r="D67" s="15"/>
      <c r="E67" s="54"/>
      <c r="F67" s="15"/>
      <c r="G67" s="54"/>
      <c r="H67" s="15"/>
      <c r="I67" s="54"/>
      <c r="J67" s="15"/>
      <c r="K67" s="54"/>
      <c r="L67" s="15"/>
      <c r="M67" s="54"/>
      <c r="N67" s="15"/>
      <c r="O67" s="54"/>
      <c r="P67" s="15"/>
      <c r="Q67" s="54"/>
      <c r="R67" s="15"/>
      <c r="S67" s="54"/>
      <c r="T67" s="15"/>
      <c r="U67" s="54"/>
      <c r="V67" s="15"/>
      <c r="W67" s="54"/>
      <c r="X67" s="15"/>
      <c r="Y67" s="54"/>
      <c r="Z67" s="15"/>
      <c r="AA67" s="54"/>
      <c r="AB67" s="15"/>
      <c r="AC67" s="54"/>
      <c r="AD67" s="15"/>
      <c r="AE67" s="54"/>
      <c r="AF67" s="15"/>
      <c r="AG67" s="54"/>
      <c r="AH67" s="15"/>
      <c r="AI67" s="54"/>
      <c r="AJ67" s="15"/>
      <c r="AK67" s="54"/>
      <c r="AL67" s="15"/>
      <c r="AM67" s="24"/>
      <c r="AN67"/>
    </row>
    <row r="68" spans="1:40" s="41" customFormat="1">
      <c r="A68" s="41">
        <f t="shared" si="8"/>
        <v>25</v>
      </c>
      <c r="B68" s="53"/>
      <c r="C68" s="54"/>
      <c r="D68" s="15"/>
      <c r="E68" s="54"/>
      <c r="F68" s="15"/>
      <c r="G68" s="54"/>
      <c r="H68" s="15"/>
      <c r="I68" s="54"/>
      <c r="J68" s="15"/>
      <c r="K68" s="54"/>
      <c r="L68" s="15"/>
      <c r="M68" s="54"/>
      <c r="N68" s="15"/>
      <c r="O68" s="54"/>
      <c r="P68" s="15"/>
      <c r="Q68" s="54"/>
      <c r="R68" s="15"/>
      <c r="S68" s="54"/>
      <c r="T68" s="15"/>
      <c r="U68" s="54"/>
      <c r="V68" s="15"/>
      <c r="W68" s="54"/>
      <c r="X68" s="15"/>
      <c r="Y68" s="54"/>
      <c r="Z68" s="15"/>
      <c r="AA68" s="54"/>
      <c r="AB68" s="15"/>
      <c r="AC68" s="54"/>
      <c r="AD68" s="15"/>
      <c r="AE68" s="54"/>
      <c r="AF68" s="15"/>
      <c r="AG68" s="54"/>
      <c r="AH68" s="15"/>
      <c r="AI68" s="54"/>
      <c r="AJ68" s="15"/>
      <c r="AK68" s="54"/>
      <c r="AL68" s="15"/>
      <c r="AM68" s="24"/>
      <c r="AN68"/>
    </row>
    <row r="69" spans="1:40" s="41" customFormat="1">
      <c r="A69" s="41">
        <f t="shared" si="8"/>
        <v>26</v>
      </c>
      <c r="B69" s="53"/>
      <c r="C69" s="54"/>
      <c r="D69" s="15"/>
      <c r="E69" s="54"/>
      <c r="F69" s="15"/>
      <c r="G69" s="54"/>
      <c r="H69" s="15"/>
      <c r="I69" s="54"/>
      <c r="J69" s="15"/>
      <c r="K69" s="54"/>
      <c r="L69" s="15"/>
      <c r="M69" s="54"/>
      <c r="N69" s="15"/>
      <c r="O69" s="54"/>
      <c r="P69" s="15"/>
      <c r="Q69" s="54"/>
      <c r="R69" s="15"/>
      <c r="S69" s="54"/>
      <c r="T69" s="15"/>
      <c r="U69" s="54"/>
      <c r="V69" s="15"/>
      <c r="W69" s="54"/>
      <c r="X69" s="15"/>
      <c r="Y69" s="54"/>
      <c r="Z69" s="15"/>
      <c r="AA69" s="54"/>
      <c r="AB69" s="15"/>
      <c r="AC69" s="54"/>
      <c r="AD69" s="15"/>
      <c r="AE69" s="54"/>
      <c r="AF69" s="15"/>
      <c r="AG69" s="54"/>
      <c r="AH69" s="15"/>
      <c r="AI69" s="54"/>
      <c r="AJ69" s="15"/>
      <c r="AK69" s="54"/>
      <c r="AL69" s="15"/>
      <c r="AM69" s="24"/>
      <c r="AN69"/>
    </row>
    <row r="70" spans="1:40" s="41" customFormat="1">
      <c r="A70" s="41">
        <f t="shared" si="8"/>
        <v>27</v>
      </c>
      <c r="B70" s="53"/>
      <c r="C70" s="54"/>
      <c r="D70" s="15"/>
      <c r="E70" s="54"/>
      <c r="F70" s="15"/>
      <c r="G70" s="54"/>
      <c r="H70" s="15"/>
      <c r="I70" s="54"/>
      <c r="J70" s="15"/>
      <c r="K70" s="54"/>
      <c r="L70" s="15"/>
      <c r="M70" s="54"/>
      <c r="N70" s="15"/>
      <c r="O70" s="54"/>
      <c r="P70" s="15"/>
      <c r="Q70" s="54"/>
      <c r="R70" s="15"/>
      <c r="S70" s="54"/>
      <c r="T70" s="15"/>
      <c r="U70" s="54"/>
      <c r="V70" s="15"/>
      <c r="W70" s="54"/>
      <c r="X70" s="15"/>
      <c r="Y70" s="54"/>
      <c r="Z70" s="15"/>
      <c r="AA70" s="54"/>
      <c r="AB70" s="15"/>
      <c r="AC70" s="54"/>
      <c r="AD70" s="15"/>
      <c r="AE70" s="54"/>
      <c r="AF70" s="15"/>
      <c r="AG70" s="54"/>
      <c r="AH70" s="15"/>
      <c r="AI70" s="54"/>
      <c r="AJ70" s="15"/>
      <c r="AK70" s="54"/>
      <c r="AL70" s="15"/>
      <c r="AM70" s="28"/>
      <c r="AN70" s="76"/>
    </row>
    <row r="71" spans="1:40" s="41" customFormat="1">
      <c r="A71" s="41">
        <f t="shared" si="8"/>
        <v>28</v>
      </c>
      <c r="B71" s="53"/>
      <c r="C71" s="54"/>
      <c r="D71" s="15"/>
      <c r="E71" s="54"/>
      <c r="F71" s="15"/>
      <c r="G71" s="54"/>
      <c r="H71" s="15"/>
      <c r="I71" s="54"/>
      <c r="J71" s="15"/>
      <c r="K71" s="54"/>
      <c r="L71" s="15"/>
      <c r="M71" s="54"/>
      <c r="N71" s="15"/>
      <c r="O71" s="54"/>
      <c r="P71" s="15"/>
      <c r="Q71" s="54"/>
      <c r="R71" s="15"/>
      <c r="S71" s="54"/>
      <c r="T71" s="15"/>
      <c r="U71" s="54"/>
      <c r="V71" s="15"/>
      <c r="W71" s="54"/>
      <c r="X71" s="15"/>
      <c r="Y71" s="54"/>
      <c r="Z71" s="15"/>
      <c r="AA71" s="54"/>
      <c r="AB71" s="15"/>
      <c r="AC71" s="54"/>
      <c r="AD71" s="15"/>
      <c r="AE71" s="54"/>
      <c r="AF71" s="15"/>
      <c r="AG71" s="54"/>
      <c r="AH71" s="15"/>
      <c r="AI71" s="54"/>
      <c r="AJ71" s="15"/>
      <c r="AK71" s="54"/>
      <c r="AL71" s="15"/>
      <c r="AM71" s="24"/>
      <c r="AN71" s="76"/>
    </row>
    <row r="72" spans="1:40" s="41" customFormat="1">
      <c r="A72" s="41">
        <f t="shared" si="8"/>
        <v>29</v>
      </c>
      <c r="B72" s="53"/>
      <c r="C72" s="54"/>
      <c r="D72" s="15"/>
      <c r="E72" s="54"/>
      <c r="F72" s="15"/>
      <c r="G72" s="54"/>
      <c r="H72" s="15"/>
      <c r="I72" s="54"/>
      <c r="J72" s="15"/>
      <c r="K72" s="54"/>
      <c r="L72" s="15"/>
      <c r="M72" s="54"/>
      <c r="N72" s="15"/>
      <c r="O72" s="54"/>
      <c r="P72" s="15"/>
      <c r="Q72" s="54"/>
      <c r="R72" s="15"/>
      <c r="S72" s="54"/>
      <c r="T72" s="15"/>
      <c r="U72" s="54"/>
      <c r="V72" s="15"/>
      <c r="W72" s="54"/>
      <c r="X72" s="15"/>
      <c r="Y72" s="54"/>
      <c r="Z72" s="15"/>
      <c r="AA72" s="54"/>
      <c r="AB72" s="15"/>
      <c r="AC72" s="54"/>
      <c r="AD72" s="15"/>
      <c r="AE72" s="54"/>
      <c r="AF72" s="15"/>
      <c r="AG72" s="54"/>
      <c r="AH72" s="15"/>
      <c r="AI72" s="54"/>
      <c r="AJ72" s="15"/>
      <c r="AK72" s="54"/>
      <c r="AL72" s="15"/>
      <c r="AM72" s="24"/>
      <c r="AN72" s="76"/>
    </row>
    <row r="73" spans="1:40" s="41" customFormat="1">
      <c r="A73" s="41">
        <f t="shared" si="8"/>
        <v>30</v>
      </c>
      <c r="B73" s="53"/>
      <c r="C73" s="54"/>
      <c r="D73" s="15"/>
      <c r="E73" s="54"/>
      <c r="F73" s="15"/>
      <c r="G73" s="54"/>
      <c r="H73" s="15"/>
      <c r="I73" s="54"/>
      <c r="J73" s="15"/>
      <c r="K73" s="54"/>
      <c r="L73" s="15"/>
      <c r="M73" s="54"/>
      <c r="N73" s="15"/>
      <c r="O73" s="54"/>
      <c r="P73" s="15"/>
      <c r="Q73" s="54"/>
      <c r="R73" s="15"/>
      <c r="S73" s="54"/>
      <c r="T73" s="15"/>
      <c r="U73" s="54"/>
      <c r="V73" s="15"/>
      <c r="W73" s="54"/>
      <c r="X73" s="15"/>
      <c r="Y73" s="54"/>
      <c r="Z73" s="15"/>
      <c r="AA73" s="54"/>
      <c r="AB73" s="15"/>
      <c r="AC73" s="54"/>
      <c r="AD73" s="15"/>
      <c r="AE73" s="54"/>
      <c r="AF73" s="15"/>
      <c r="AG73" s="54"/>
      <c r="AH73" s="15"/>
      <c r="AI73" s="54"/>
      <c r="AJ73" s="15"/>
      <c r="AK73" s="54"/>
      <c r="AL73" s="15"/>
      <c r="AM73" s="24"/>
      <c r="AN73" s="76"/>
    </row>
    <row r="74" spans="1:40" s="41" customFormat="1">
      <c r="A74" s="41">
        <f t="shared" si="8"/>
        <v>31</v>
      </c>
      <c r="B74" s="53"/>
      <c r="C74" s="54"/>
      <c r="D74" s="15"/>
      <c r="E74" s="54"/>
      <c r="F74" s="15"/>
      <c r="G74" s="54"/>
      <c r="H74" s="15"/>
      <c r="I74" s="54"/>
      <c r="J74" s="15"/>
      <c r="K74" s="54"/>
      <c r="L74" s="15"/>
      <c r="M74" s="54"/>
      <c r="N74" s="15"/>
      <c r="O74" s="54"/>
      <c r="P74" s="15"/>
      <c r="Q74" s="54"/>
      <c r="R74" s="15"/>
      <c r="S74" s="54"/>
      <c r="T74" s="15"/>
      <c r="U74" s="54"/>
      <c r="V74" s="15"/>
      <c r="W74" s="54"/>
      <c r="X74" s="15"/>
      <c r="Y74" s="54"/>
      <c r="Z74" s="15"/>
      <c r="AA74" s="54"/>
      <c r="AB74" s="15"/>
      <c r="AC74" s="54"/>
      <c r="AD74" s="15"/>
      <c r="AE74" s="54"/>
      <c r="AF74" s="15"/>
      <c r="AG74" s="54"/>
      <c r="AH74" s="15"/>
      <c r="AI74" s="54"/>
      <c r="AJ74" s="15"/>
      <c r="AK74" s="54"/>
      <c r="AL74" s="15"/>
      <c r="AM74" s="24"/>
      <c r="AN74" s="76"/>
    </row>
    <row r="75" spans="1:40" s="41" customFormat="1">
      <c r="A75" s="41">
        <f t="shared" si="8"/>
        <v>32</v>
      </c>
      <c r="B75" s="53"/>
      <c r="C75" s="54"/>
      <c r="D75" s="15"/>
      <c r="E75" s="54"/>
      <c r="F75" s="15"/>
      <c r="G75" s="54"/>
      <c r="H75" s="15"/>
      <c r="I75" s="54"/>
      <c r="J75" s="15"/>
      <c r="K75" s="54"/>
      <c r="L75" s="15"/>
      <c r="M75" s="54"/>
      <c r="N75" s="15"/>
      <c r="O75" s="54"/>
      <c r="P75" s="15"/>
      <c r="Q75" s="54"/>
      <c r="R75" s="15"/>
      <c r="S75" s="54"/>
      <c r="T75" s="15"/>
      <c r="U75" s="54"/>
      <c r="V75" s="15"/>
      <c r="W75" s="54"/>
      <c r="X75" s="15"/>
      <c r="Y75" s="54"/>
      <c r="Z75" s="15"/>
      <c r="AA75" s="54"/>
      <c r="AB75" s="15"/>
      <c r="AC75" s="54"/>
      <c r="AD75" s="15"/>
      <c r="AE75" s="54"/>
      <c r="AF75" s="15"/>
      <c r="AG75" s="54"/>
      <c r="AH75" s="15"/>
      <c r="AI75" s="54"/>
      <c r="AJ75" s="15"/>
      <c r="AK75" s="54"/>
      <c r="AL75" s="15"/>
      <c r="AM75" s="24"/>
    </row>
    <row r="76" spans="1:40" s="41" customFormat="1">
      <c r="A76" s="41">
        <f t="shared" si="8"/>
        <v>33</v>
      </c>
      <c r="B76" s="53"/>
      <c r="C76" s="54"/>
      <c r="D76" s="15"/>
      <c r="E76" s="54"/>
      <c r="F76" s="15"/>
      <c r="G76" s="54"/>
      <c r="H76" s="15"/>
      <c r="I76" s="54"/>
      <c r="J76" s="15"/>
      <c r="K76" s="54"/>
      <c r="L76" s="15"/>
      <c r="M76" s="54"/>
      <c r="N76" s="15"/>
      <c r="O76" s="54"/>
      <c r="P76" s="15"/>
      <c r="Q76" s="54"/>
      <c r="R76" s="15"/>
      <c r="S76" s="54"/>
      <c r="T76" s="15"/>
      <c r="U76" s="54"/>
      <c r="V76" s="15"/>
      <c r="W76" s="54"/>
      <c r="X76" s="15"/>
      <c r="Y76" s="54"/>
      <c r="Z76" s="15"/>
      <c r="AA76" s="54"/>
      <c r="AB76" s="15"/>
      <c r="AC76" s="54"/>
      <c r="AD76" s="15"/>
      <c r="AE76" s="54"/>
      <c r="AF76" s="15"/>
      <c r="AG76" s="54"/>
      <c r="AH76" s="15"/>
      <c r="AI76" s="54"/>
      <c r="AJ76" s="15"/>
      <c r="AK76" s="54"/>
      <c r="AL76" s="15"/>
      <c r="AM76" s="24"/>
    </row>
    <row r="77" spans="1:40" s="41" customFormat="1">
      <c r="A77" s="41">
        <f t="shared" si="8"/>
        <v>34</v>
      </c>
      <c r="B77" s="53"/>
      <c r="C77" s="54"/>
      <c r="D77" s="15"/>
      <c r="E77" s="54"/>
      <c r="F77" s="15"/>
      <c r="G77" s="54"/>
      <c r="H77" s="15"/>
      <c r="I77" s="54"/>
      <c r="J77" s="15"/>
      <c r="K77" s="54"/>
      <c r="L77" s="15"/>
      <c r="M77" s="54"/>
      <c r="N77" s="15"/>
      <c r="O77" s="54"/>
      <c r="P77" s="15"/>
      <c r="Q77" s="54"/>
      <c r="R77" s="15"/>
      <c r="S77" s="54"/>
      <c r="T77" s="15"/>
      <c r="U77" s="54"/>
      <c r="V77" s="15"/>
      <c r="W77" s="54"/>
      <c r="X77" s="15"/>
      <c r="Y77" s="54"/>
      <c r="Z77" s="15"/>
      <c r="AA77" s="54"/>
      <c r="AB77" s="15"/>
      <c r="AC77" s="54"/>
      <c r="AD77" s="15"/>
      <c r="AE77" s="54"/>
      <c r="AF77" s="15"/>
      <c r="AG77" s="54"/>
      <c r="AH77" s="15"/>
      <c r="AI77" s="54"/>
      <c r="AJ77" s="15"/>
      <c r="AK77" s="54"/>
      <c r="AL77" s="15"/>
      <c r="AM77" s="24"/>
    </row>
    <row r="78" spans="1:40" s="41" customFormat="1">
      <c r="A78" s="41">
        <f t="shared" si="8"/>
        <v>35</v>
      </c>
      <c r="B78" s="53"/>
      <c r="C78" s="54"/>
      <c r="D78" s="15"/>
      <c r="E78" s="54"/>
      <c r="F78" s="15"/>
      <c r="G78" s="54"/>
      <c r="H78" s="15"/>
      <c r="I78" s="54"/>
      <c r="J78" s="15"/>
      <c r="K78" s="54"/>
      <c r="L78" s="15"/>
      <c r="M78" s="54"/>
      <c r="N78" s="15"/>
      <c r="O78" s="54"/>
      <c r="P78" s="15"/>
      <c r="Q78" s="54"/>
      <c r="R78" s="15"/>
      <c r="S78" s="54"/>
      <c r="T78" s="15"/>
      <c r="U78" s="54"/>
      <c r="V78" s="15"/>
      <c r="W78" s="54"/>
      <c r="X78" s="15"/>
      <c r="Y78" s="54"/>
      <c r="Z78" s="15"/>
      <c r="AA78" s="54"/>
      <c r="AB78" s="15"/>
      <c r="AC78" s="54"/>
      <c r="AD78" s="15"/>
      <c r="AE78" s="54"/>
      <c r="AF78" s="15"/>
      <c r="AG78" s="54"/>
      <c r="AH78" s="15"/>
      <c r="AI78" s="54"/>
      <c r="AJ78" s="15"/>
      <c r="AK78" s="54"/>
      <c r="AL78" s="15"/>
      <c r="AM78" s="24"/>
    </row>
    <row r="79" spans="1:40" s="41" customFormat="1">
      <c r="A79" s="41">
        <f t="shared" si="8"/>
        <v>36</v>
      </c>
      <c r="B79" s="53"/>
      <c r="C79" s="54"/>
      <c r="D79" s="15"/>
      <c r="E79" s="54"/>
      <c r="F79" s="15"/>
      <c r="G79" s="54"/>
      <c r="H79" s="15"/>
      <c r="I79" s="54"/>
      <c r="J79" s="15"/>
      <c r="K79" s="54"/>
      <c r="L79" s="15"/>
      <c r="M79" s="54"/>
      <c r="N79" s="15"/>
      <c r="O79" s="54"/>
      <c r="P79" s="15"/>
      <c r="Q79" s="54"/>
      <c r="R79" s="15"/>
      <c r="S79" s="54"/>
      <c r="T79" s="15"/>
      <c r="U79" s="54"/>
      <c r="V79" s="15"/>
      <c r="W79" s="54"/>
      <c r="X79" s="15"/>
      <c r="Y79" s="54"/>
      <c r="Z79" s="15"/>
      <c r="AA79" s="54"/>
      <c r="AB79" s="15"/>
      <c r="AC79" s="54"/>
      <c r="AD79" s="15"/>
      <c r="AE79" s="54"/>
      <c r="AF79" s="15"/>
      <c r="AG79" s="54"/>
      <c r="AH79" s="15"/>
      <c r="AI79" s="54"/>
      <c r="AJ79" s="15"/>
      <c r="AK79" s="54"/>
      <c r="AL79" s="15"/>
      <c r="AM79" s="28"/>
    </row>
    <row r="80" spans="1:40" s="41" customFormat="1">
      <c r="A80" s="41">
        <f t="shared" si="8"/>
        <v>37</v>
      </c>
      <c r="B80" s="53"/>
      <c r="C80" s="54"/>
      <c r="D80" s="15"/>
      <c r="E80" s="54"/>
      <c r="F80" s="15"/>
      <c r="G80" s="54"/>
      <c r="H80" s="15"/>
      <c r="I80" s="54"/>
      <c r="J80" s="15"/>
      <c r="K80" s="54"/>
      <c r="L80" s="15"/>
      <c r="M80" s="54"/>
      <c r="N80" s="15"/>
      <c r="O80" s="54"/>
      <c r="P80" s="15"/>
      <c r="Q80" s="54"/>
      <c r="R80" s="15"/>
      <c r="S80" s="54"/>
      <c r="T80" s="15"/>
      <c r="U80" s="54"/>
      <c r="V80" s="15"/>
      <c r="W80" s="54"/>
      <c r="X80" s="15"/>
      <c r="Y80" s="54"/>
      <c r="Z80" s="15"/>
      <c r="AA80" s="54"/>
      <c r="AB80" s="15"/>
      <c r="AC80" s="54"/>
      <c r="AD80" s="15"/>
      <c r="AE80" s="54"/>
      <c r="AF80" s="15"/>
      <c r="AG80" s="54"/>
      <c r="AH80" s="15"/>
      <c r="AI80" s="54"/>
      <c r="AJ80" s="15"/>
      <c r="AK80" s="54"/>
      <c r="AL80" s="15"/>
      <c r="AM80" s="28"/>
    </row>
    <row r="81" spans="1:40" s="41" customFormat="1">
      <c r="A81" s="41">
        <f t="shared" si="8"/>
        <v>38</v>
      </c>
      <c r="B81" s="53"/>
      <c r="C81" s="54"/>
      <c r="D81" s="15"/>
      <c r="E81" s="54"/>
      <c r="F81" s="15"/>
      <c r="G81" s="54"/>
      <c r="H81" s="15"/>
      <c r="I81" s="54"/>
      <c r="J81" s="15"/>
      <c r="K81" s="54"/>
      <c r="L81" s="15"/>
      <c r="M81" s="54"/>
      <c r="N81" s="15"/>
      <c r="O81" s="54"/>
      <c r="P81" s="15"/>
      <c r="Q81" s="54"/>
      <c r="R81" s="15"/>
      <c r="S81" s="54"/>
      <c r="T81" s="15"/>
      <c r="U81" s="54"/>
      <c r="V81" s="15"/>
      <c r="W81" s="54"/>
      <c r="X81" s="15"/>
      <c r="Y81" s="54"/>
      <c r="Z81" s="15"/>
      <c r="AA81" s="54"/>
      <c r="AB81" s="15"/>
      <c r="AC81" s="54"/>
      <c r="AD81" s="15"/>
      <c r="AE81" s="54"/>
      <c r="AF81" s="15"/>
      <c r="AG81" s="54"/>
      <c r="AH81" s="15"/>
      <c r="AI81" s="54"/>
      <c r="AJ81" s="15"/>
      <c r="AK81" s="54"/>
      <c r="AL81" s="15"/>
      <c r="AM81" s="28"/>
    </row>
    <row r="82" spans="1:40" s="41" customFormat="1">
      <c r="A82" s="41">
        <f t="shared" si="8"/>
        <v>39</v>
      </c>
      <c r="B82" s="53"/>
      <c r="C82" s="54"/>
      <c r="D82" s="15"/>
      <c r="E82" s="54"/>
      <c r="F82" s="15"/>
      <c r="G82" s="54"/>
      <c r="H82" s="15"/>
      <c r="I82" s="54"/>
      <c r="J82" s="15"/>
      <c r="K82" s="54"/>
      <c r="L82" s="15"/>
      <c r="M82" s="54"/>
      <c r="N82" s="15"/>
      <c r="O82" s="54"/>
      <c r="P82" s="15"/>
      <c r="Q82" s="54"/>
      <c r="R82" s="15"/>
      <c r="S82" s="54"/>
      <c r="T82" s="15"/>
      <c r="U82" s="54"/>
      <c r="V82" s="15"/>
      <c r="W82" s="54"/>
      <c r="X82" s="15"/>
      <c r="Y82" s="54"/>
      <c r="Z82" s="15"/>
      <c r="AA82" s="54"/>
      <c r="AB82" s="15"/>
      <c r="AC82" s="54"/>
      <c r="AD82" s="15"/>
      <c r="AE82" s="54"/>
      <c r="AF82" s="15"/>
      <c r="AG82" s="54"/>
      <c r="AH82" s="15"/>
      <c r="AI82" s="54"/>
      <c r="AJ82" s="15"/>
      <c r="AK82" s="54"/>
      <c r="AL82" s="15"/>
      <c r="AM82" s="28"/>
    </row>
    <row r="83" spans="1:40" s="41" customFormat="1">
      <c r="A83" s="41">
        <f t="shared" si="8"/>
        <v>40</v>
      </c>
      <c r="B83" s="53"/>
      <c r="C83" s="54"/>
      <c r="D83" s="15"/>
      <c r="E83" s="54"/>
      <c r="F83" s="15"/>
      <c r="G83" s="54"/>
      <c r="H83" s="15"/>
      <c r="I83" s="54"/>
      <c r="J83" s="15"/>
      <c r="K83" s="54"/>
      <c r="L83" s="15"/>
      <c r="M83" s="54"/>
      <c r="N83" s="15"/>
      <c r="O83" s="54"/>
      <c r="P83" s="15"/>
      <c r="Q83" s="54"/>
      <c r="R83" s="15"/>
      <c r="S83" s="54"/>
      <c r="T83" s="15"/>
      <c r="U83" s="54"/>
      <c r="V83" s="15"/>
      <c r="W83" s="54"/>
      <c r="X83" s="15"/>
      <c r="Y83" s="54"/>
      <c r="Z83" s="15"/>
      <c r="AA83" s="54"/>
      <c r="AB83" s="15"/>
      <c r="AC83" s="54"/>
      <c r="AD83" s="15"/>
      <c r="AE83" s="54"/>
      <c r="AF83" s="15"/>
      <c r="AG83" s="54"/>
      <c r="AH83" s="15"/>
      <c r="AI83" s="54"/>
      <c r="AJ83" s="15"/>
      <c r="AK83" s="54"/>
      <c r="AL83" s="15"/>
      <c r="AM83" s="24"/>
    </row>
    <row r="84" spans="1:40" s="41" customFormat="1">
      <c r="A84" s="41">
        <f t="shared" si="8"/>
        <v>41</v>
      </c>
      <c r="B84" s="53"/>
      <c r="C84" s="54"/>
      <c r="D84" s="15"/>
      <c r="E84" s="54"/>
      <c r="F84" s="15"/>
      <c r="G84" s="54"/>
      <c r="H84" s="15"/>
      <c r="I84" s="54"/>
      <c r="J84" s="15"/>
      <c r="K84" s="54"/>
      <c r="L84" s="15"/>
      <c r="M84" s="54"/>
      <c r="N84" s="15"/>
      <c r="O84" s="54"/>
      <c r="P84" s="15"/>
      <c r="Q84" s="54"/>
      <c r="R84" s="15"/>
      <c r="S84" s="54"/>
      <c r="T84" s="15"/>
      <c r="U84" s="54"/>
      <c r="V84" s="15"/>
      <c r="W84" s="54"/>
      <c r="X84" s="15"/>
      <c r="Y84" s="54"/>
      <c r="Z84" s="15"/>
      <c r="AA84" s="54"/>
      <c r="AB84" s="15"/>
      <c r="AC84" s="54"/>
      <c r="AD84" s="15"/>
      <c r="AE84" s="54"/>
      <c r="AF84" s="15"/>
      <c r="AG84" s="54"/>
      <c r="AH84" s="15"/>
      <c r="AI84" s="54"/>
      <c r="AJ84" s="15"/>
      <c r="AK84" s="54"/>
      <c r="AL84" s="15"/>
      <c r="AM84" s="24"/>
    </row>
    <row r="85" spans="1:40" s="41" customFormat="1">
      <c r="A85" s="41">
        <f t="shared" si="8"/>
        <v>42</v>
      </c>
      <c r="B85" s="53"/>
      <c r="C85" s="54"/>
      <c r="D85" s="15"/>
      <c r="E85" s="54"/>
      <c r="F85" s="15"/>
      <c r="G85" s="54"/>
      <c r="H85" s="15"/>
      <c r="I85" s="54"/>
      <c r="J85" s="15"/>
      <c r="K85" s="54"/>
      <c r="L85" s="15"/>
      <c r="M85" s="54"/>
      <c r="N85" s="15"/>
      <c r="O85" s="54"/>
      <c r="P85" s="15"/>
      <c r="Q85" s="54"/>
      <c r="R85" s="15"/>
      <c r="S85" s="54"/>
      <c r="T85" s="15"/>
      <c r="U85" s="54"/>
      <c r="V85" s="15"/>
      <c r="W85" s="54"/>
      <c r="X85" s="15"/>
      <c r="Y85" s="54"/>
      <c r="Z85" s="15"/>
      <c r="AA85" s="54"/>
      <c r="AB85" s="15"/>
      <c r="AC85" s="54"/>
      <c r="AD85" s="15"/>
      <c r="AE85" s="54"/>
      <c r="AF85" s="15"/>
      <c r="AG85" s="54"/>
      <c r="AH85" s="15"/>
      <c r="AI85" s="54"/>
      <c r="AJ85" s="15"/>
      <c r="AK85" s="54"/>
      <c r="AL85" s="15"/>
      <c r="AM85" s="24"/>
    </row>
    <row r="86" spans="1:40" s="41" customFormat="1">
      <c r="A86" s="41">
        <f t="shared" si="8"/>
        <v>43</v>
      </c>
      <c r="B86" s="53"/>
      <c r="C86" s="54"/>
      <c r="D86" s="15"/>
      <c r="E86" s="54"/>
      <c r="F86" s="15"/>
      <c r="G86" s="54"/>
      <c r="H86" s="15"/>
      <c r="I86" s="54"/>
      <c r="J86" s="15"/>
      <c r="K86" s="54"/>
      <c r="L86" s="15"/>
      <c r="M86" s="54"/>
      <c r="N86" s="15"/>
      <c r="O86" s="54"/>
      <c r="P86" s="15"/>
      <c r="Q86" s="54"/>
      <c r="R86" s="15"/>
      <c r="S86" s="54"/>
      <c r="T86" s="15"/>
      <c r="U86" s="54"/>
      <c r="V86" s="15"/>
      <c r="W86" s="54"/>
      <c r="X86" s="15"/>
      <c r="Y86" s="54"/>
      <c r="Z86" s="15"/>
      <c r="AA86" s="54"/>
      <c r="AB86" s="15"/>
      <c r="AC86" s="54"/>
      <c r="AD86" s="15"/>
      <c r="AE86" s="54"/>
      <c r="AF86" s="15"/>
      <c r="AG86" s="54"/>
      <c r="AH86" s="15"/>
      <c r="AI86" s="54"/>
      <c r="AJ86" s="15"/>
      <c r="AK86" s="54"/>
      <c r="AL86" s="15"/>
      <c r="AM86" s="24"/>
    </row>
    <row r="87" spans="1:40" s="41" customFormat="1">
      <c r="A87" s="41">
        <f t="shared" si="8"/>
        <v>44</v>
      </c>
      <c r="B87" s="53"/>
      <c r="C87" s="54"/>
      <c r="D87" s="15"/>
      <c r="E87" s="54"/>
      <c r="F87" s="15"/>
      <c r="G87" s="54"/>
      <c r="H87" s="15"/>
      <c r="I87" s="54"/>
      <c r="J87" s="15"/>
      <c r="K87" s="54"/>
      <c r="L87" s="15"/>
      <c r="M87" s="54"/>
      <c r="N87" s="15"/>
      <c r="O87" s="54"/>
      <c r="P87" s="15"/>
      <c r="Q87" s="54"/>
      <c r="R87" s="15"/>
      <c r="S87" s="54"/>
      <c r="T87" s="15"/>
      <c r="U87" s="54"/>
      <c r="V87" s="15"/>
      <c r="W87" s="54"/>
      <c r="X87" s="15"/>
      <c r="Y87" s="54"/>
      <c r="Z87" s="15"/>
      <c r="AA87" s="54"/>
      <c r="AB87" s="15"/>
      <c r="AC87" s="54"/>
      <c r="AD87" s="15"/>
      <c r="AE87" s="54"/>
      <c r="AF87" s="15"/>
      <c r="AG87" s="54"/>
      <c r="AH87" s="15"/>
      <c r="AI87" s="54"/>
      <c r="AJ87" s="15"/>
      <c r="AK87" s="54"/>
      <c r="AL87" s="15"/>
      <c r="AM87" s="28"/>
    </row>
    <row r="88" spans="1:40" s="41" customFormat="1">
      <c r="A88" s="41">
        <f t="shared" si="8"/>
        <v>45</v>
      </c>
      <c r="B88" s="53"/>
      <c r="C88" s="54"/>
      <c r="D88" s="15"/>
      <c r="E88" s="54"/>
      <c r="F88" s="15"/>
      <c r="G88" s="54"/>
      <c r="H88" s="15"/>
      <c r="I88" s="54"/>
      <c r="J88" s="15"/>
      <c r="K88" s="54"/>
      <c r="L88" s="15"/>
      <c r="M88" s="54"/>
      <c r="N88" s="15"/>
      <c r="O88" s="54"/>
      <c r="P88" s="15"/>
      <c r="Q88" s="54"/>
      <c r="R88" s="15"/>
      <c r="S88" s="54"/>
      <c r="T88" s="15"/>
      <c r="U88" s="54"/>
      <c r="V88" s="15"/>
      <c r="W88" s="54"/>
      <c r="X88" s="15"/>
      <c r="Y88" s="54"/>
      <c r="Z88" s="15"/>
      <c r="AA88" s="54"/>
      <c r="AB88" s="15"/>
      <c r="AC88" s="54"/>
      <c r="AD88" s="15"/>
      <c r="AE88" s="54"/>
      <c r="AF88" s="15"/>
      <c r="AG88" s="54"/>
      <c r="AH88" s="15"/>
      <c r="AI88" s="54"/>
      <c r="AJ88" s="15"/>
      <c r="AK88" s="54"/>
      <c r="AL88" s="15"/>
      <c r="AM88" s="24"/>
    </row>
    <row r="89" spans="1:40" s="41" customFormat="1">
      <c r="A89" s="41">
        <f t="shared" si="8"/>
        <v>46</v>
      </c>
      <c r="B89" s="53"/>
      <c r="C89" s="54"/>
      <c r="D89" s="15"/>
      <c r="E89" s="54"/>
      <c r="F89" s="15"/>
      <c r="G89" s="54"/>
      <c r="H89" s="15"/>
      <c r="I89" s="54"/>
      <c r="J89" s="15"/>
      <c r="K89" s="54"/>
      <c r="L89" s="15"/>
      <c r="M89" s="54"/>
      <c r="N89" s="15"/>
      <c r="O89" s="54"/>
      <c r="P89" s="15"/>
      <c r="Q89" s="54"/>
      <c r="R89" s="15"/>
      <c r="S89" s="54"/>
      <c r="T89" s="15"/>
      <c r="U89" s="54"/>
      <c r="V89" s="15"/>
      <c r="W89" s="54"/>
      <c r="X89" s="15"/>
      <c r="Y89" s="54"/>
      <c r="Z89" s="15"/>
      <c r="AA89" s="54"/>
      <c r="AB89" s="15"/>
      <c r="AC89" s="54"/>
      <c r="AD89" s="15"/>
      <c r="AE89" s="54"/>
      <c r="AF89" s="15"/>
      <c r="AG89" s="54"/>
      <c r="AH89" s="15"/>
      <c r="AI89" s="54"/>
      <c r="AJ89" s="15"/>
      <c r="AK89" s="54"/>
      <c r="AL89" s="15"/>
      <c r="AM89" s="24"/>
      <c r="AN89" s="76"/>
    </row>
    <row r="90" spans="1:40" s="41" customFormat="1">
      <c r="A90" s="41">
        <f t="shared" si="8"/>
        <v>47</v>
      </c>
      <c r="B90" s="53"/>
      <c r="C90" s="54"/>
      <c r="D90" s="15"/>
      <c r="E90" s="54"/>
      <c r="F90" s="15"/>
      <c r="G90" s="54"/>
      <c r="H90" s="15"/>
      <c r="I90" s="54"/>
      <c r="J90" s="15"/>
      <c r="K90" s="54"/>
      <c r="L90" s="15"/>
      <c r="M90" s="54"/>
      <c r="N90" s="15"/>
      <c r="O90" s="54"/>
      <c r="P90" s="15"/>
      <c r="Q90" s="54"/>
      <c r="R90" s="15"/>
      <c r="S90" s="54"/>
      <c r="T90" s="15"/>
      <c r="U90" s="54"/>
      <c r="V90" s="15"/>
      <c r="W90" s="54"/>
      <c r="X90" s="15"/>
      <c r="Y90" s="54"/>
      <c r="Z90" s="15"/>
      <c r="AA90" s="54"/>
      <c r="AB90" s="15"/>
      <c r="AC90" s="54"/>
      <c r="AD90" s="15"/>
      <c r="AE90" s="54"/>
      <c r="AF90" s="15"/>
      <c r="AG90" s="54"/>
      <c r="AH90" s="15"/>
      <c r="AI90" s="54"/>
      <c r="AJ90" s="15"/>
      <c r="AK90" s="54"/>
      <c r="AL90" s="15"/>
      <c r="AM90" s="24"/>
      <c r="AN90" s="76"/>
    </row>
    <row r="91" spans="1:40" s="41" customFormat="1">
      <c r="A91" s="41">
        <f t="shared" si="8"/>
        <v>48</v>
      </c>
      <c r="B91" s="53"/>
      <c r="C91" s="54"/>
      <c r="D91" s="15"/>
      <c r="E91" s="54"/>
      <c r="F91" s="15"/>
      <c r="G91" s="54"/>
      <c r="H91" s="15"/>
      <c r="I91" s="54"/>
      <c r="J91" s="15"/>
      <c r="K91" s="54"/>
      <c r="L91" s="15"/>
      <c r="M91" s="54"/>
      <c r="N91" s="15"/>
      <c r="O91" s="54"/>
      <c r="P91" s="15"/>
      <c r="Q91" s="54"/>
      <c r="R91" s="15"/>
      <c r="S91" s="54"/>
      <c r="T91" s="15"/>
      <c r="U91" s="54"/>
      <c r="V91" s="15"/>
      <c r="W91" s="54"/>
      <c r="X91" s="15"/>
      <c r="Y91" s="54"/>
      <c r="Z91" s="15"/>
      <c r="AA91" s="54"/>
      <c r="AB91" s="15"/>
      <c r="AC91" s="54"/>
      <c r="AD91" s="15"/>
      <c r="AE91" s="54"/>
      <c r="AF91" s="15"/>
      <c r="AG91" s="54"/>
      <c r="AH91" s="15"/>
      <c r="AI91" s="54"/>
      <c r="AJ91" s="15"/>
      <c r="AK91" s="54"/>
      <c r="AL91" s="15"/>
      <c r="AM91" s="28"/>
    </row>
    <row r="92" spans="1:40" s="41" customFormat="1">
      <c r="A92" s="41">
        <f t="shared" si="8"/>
        <v>49</v>
      </c>
      <c r="B92" s="53"/>
      <c r="C92" s="54"/>
      <c r="D92" s="15"/>
      <c r="E92" s="54"/>
      <c r="F92" s="15"/>
      <c r="G92" s="54"/>
      <c r="H92" s="15"/>
      <c r="I92" s="54"/>
      <c r="J92" s="15"/>
      <c r="K92" s="54"/>
      <c r="L92" s="15"/>
      <c r="M92" s="54"/>
      <c r="N92" s="15"/>
      <c r="O92" s="54"/>
      <c r="P92" s="15"/>
      <c r="Q92" s="54"/>
      <c r="R92" s="15"/>
      <c r="S92" s="54"/>
      <c r="T92" s="15"/>
      <c r="U92" s="54"/>
      <c r="V92" s="15"/>
      <c r="W92" s="54"/>
      <c r="X92" s="15"/>
      <c r="Y92" s="54"/>
      <c r="Z92" s="15"/>
      <c r="AA92" s="54"/>
      <c r="AB92" s="15"/>
      <c r="AC92" s="54"/>
      <c r="AD92" s="15"/>
      <c r="AE92" s="54"/>
      <c r="AF92" s="15"/>
      <c r="AG92" s="54"/>
      <c r="AH92" s="15"/>
      <c r="AI92" s="54"/>
      <c r="AJ92" s="15"/>
      <c r="AK92" s="54"/>
      <c r="AL92" s="15"/>
      <c r="AM92" s="24"/>
    </row>
    <row r="93" spans="1:40" s="41" customFormat="1">
      <c r="A93" s="41">
        <f t="shared" si="8"/>
        <v>50</v>
      </c>
      <c r="B93" s="53"/>
      <c r="C93" s="54"/>
      <c r="D93" s="15"/>
      <c r="E93" s="54"/>
      <c r="F93" s="15"/>
      <c r="G93" s="54"/>
      <c r="H93" s="15"/>
      <c r="I93" s="54"/>
      <c r="J93" s="15"/>
      <c r="K93" s="54"/>
      <c r="L93" s="15"/>
      <c r="M93" s="54"/>
      <c r="N93" s="15"/>
      <c r="O93" s="54"/>
      <c r="P93" s="15"/>
      <c r="Q93" s="54"/>
      <c r="R93" s="15"/>
      <c r="S93" s="54"/>
      <c r="T93" s="15"/>
      <c r="U93" s="54"/>
      <c r="V93" s="15"/>
      <c r="W93" s="54"/>
      <c r="X93" s="15"/>
      <c r="Y93" s="54"/>
      <c r="Z93" s="15"/>
      <c r="AA93" s="54"/>
      <c r="AB93" s="15"/>
      <c r="AC93" s="54"/>
      <c r="AD93" s="15"/>
      <c r="AE93" s="54"/>
      <c r="AF93" s="15"/>
      <c r="AG93" s="54"/>
      <c r="AH93" s="15"/>
      <c r="AI93" s="54"/>
      <c r="AJ93" s="15"/>
      <c r="AK93" s="54"/>
      <c r="AL93" s="15"/>
      <c r="AM93" s="28"/>
    </row>
    <row r="94" spans="1:40" s="41" customFormat="1">
      <c r="A94" s="41">
        <f t="shared" si="8"/>
        <v>51</v>
      </c>
      <c r="B94" s="53"/>
      <c r="C94" s="54"/>
      <c r="D94" s="15"/>
      <c r="E94" s="54"/>
      <c r="F94" s="15"/>
      <c r="G94" s="54"/>
      <c r="H94" s="15"/>
      <c r="I94" s="54"/>
      <c r="J94" s="15"/>
      <c r="K94" s="54"/>
      <c r="L94" s="15"/>
      <c r="M94" s="54"/>
      <c r="N94" s="15"/>
      <c r="O94" s="54"/>
      <c r="P94" s="15"/>
      <c r="Q94" s="54"/>
      <c r="R94" s="15"/>
      <c r="S94" s="54"/>
      <c r="T94" s="15"/>
      <c r="U94" s="54"/>
      <c r="V94" s="15"/>
      <c r="W94" s="54"/>
      <c r="X94" s="15"/>
      <c r="Y94" s="54"/>
      <c r="Z94" s="15"/>
      <c r="AA94" s="54"/>
      <c r="AB94" s="15"/>
      <c r="AC94" s="54"/>
      <c r="AD94" s="15"/>
      <c r="AE94" s="54"/>
      <c r="AF94" s="15"/>
      <c r="AG94" s="54"/>
      <c r="AH94" s="15"/>
      <c r="AI94" s="54"/>
      <c r="AJ94" s="15"/>
      <c r="AK94" s="54"/>
      <c r="AL94" s="15"/>
      <c r="AM94" s="28"/>
    </row>
    <row r="95" spans="1:40" s="41" customFormat="1">
      <c r="A95" s="41">
        <f t="shared" si="8"/>
        <v>52</v>
      </c>
      <c r="B95" s="53"/>
      <c r="C95" s="54"/>
      <c r="D95" s="15"/>
      <c r="E95" s="54"/>
      <c r="F95" s="15"/>
      <c r="G95" s="54"/>
      <c r="H95" s="15"/>
      <c r="I95" s="54"/>
      <c r="J95" s="15"/>
      <c r="K95" s="54"/>
      <c r="L95" s="15"/>
      <c r="M95" s="54"/>
      <c r="N95" s="15"/>
      <c r="O95" s="54"/>
      <c r="P95" s="15"/>
      <c r="Q95" s="54"/>
      <c r="R95" s="15"/>
      <c r="S95" s="54"/>
      <c r="T95" s="15"/>
      <c r="U95" s="54"/>
      <c r="V95" s="15"/>
      <c r="W95" s="54"/>
      <c r="X95" s="15"/>
      <c r="Y95" s="54"/>
      <c r="Z95" s="15"/>
      <c r="AA95" s="54"/>
      <c r="AB95" s="15"/>
      <c r="AC95" s="54"/>
      <c r="AD95" s="15"/>
      <c r="AE95" s="54"/>
      <c r="AF95" s="15"/>
      <c r="AG95" s="54"/>
      <c r="AH95" s="15"/>
      <c r="AI95" s="54"/>
      <c r="AJ95" s="15"/>
      <c r="AK95" s="54"/>
      <c r="AL95" s="15"/>
      <c r="AM95" s="24"/>
    </row>
    <row r="96" spans="1:40" s="41" customFormat="1">
      <c r="A96" s="41">
        <f t="shared" si="8"/>
        <v>53</v>
      </c>
      <c r="B96" s="53"/>
      <c r="C96" s="54"/>
      <c r="D96" s="15"/>
      <c r="E96" s="54"/>
      <c r="F96" s="15"/>
      <c r="G96" s="54"/>
      <c r="H96" s="15"/>
      <c r="I96" s="54"/>
      <c r="J96" s="15"/>
      <c r="K96" s="54"/>
      <c r="L96" s="15"/>
      <c r="M96" s="54"/>
      <c r="N96" s="15"/>
      <c r="O96" s="54"/>
      <c r="P96" s="15"/>
      <c r="Q96" s="54"/>
      <c r="R96" s="15"/>
      <c r="S96" s="54"/>
      <c r="T96" s="15"/>
      <c r="U96" s="54"/>
      <c r="V96" s="15"/>
      <c r="W96" s="54"/>
      <c r="X96" s="15"/>
      <c r="Y96" s="54"/>
      <c r="Z96" s="15"/>
      <c r="AA96" s="54"/>
      <c r="AB96" s="15"/>
      <c r="AC96" s="54"/>
      <c r="AD96" s="15"/>
      <c r="AE96" s="54"/>
      <c r="AF96" s="15"/>
      <c r="AG96" s="54"/>
      <c r="AH96" s="15"/>
      <c r="AI96" s="54"/>
      <c r="AJ96" s="15"/>
      <c r="AK96" s="54"/>
      <c r="AL96" s="15"/>
      <c r="AM96" s="24"/>
    </row>
    <row r="97" spans="1:40" s="41" customFormat="1">
      <c r="A97" s="41">
        <f t="shared" si="8"/>
        <v>54</v>
      </c>
      <c r="B97" s="53"/>
      <c r="C97" s="54"/>
      <c r="D97" s="15"/>
      <c r="E97" s="54"/>
      <c r="F97" s="15"/>
      <c r="G97" s="54"/>
      <c r="H97" s="15"/>
      <c r="I97" s="54"/>
      <c r="J97" s="15"/>
      <c r="K97" s="54"/>
      <c r="L97" s="15"/>
      <c r="M97" s="54"/>
      <c r="N97" s="15"/>
      <c r="O97" s="54"/>
      <c r="P97" s="15"/>
      <c r="Q97" s="54"/>
      <c r="R97" s="15"/>
      <c r="S97" s="54"/>
      <c r="T97" s="15"/>
      <c r="U97" s="54"/>
      <c r="V97" s="15"/>
      <c r="W97" s="54"/>
      <c r="X97" s="15"/>
      <c r="Y97" s="54"/>
      <c r="Z97" s="15"/>
      <c r="AA97" s="54"/>
      <c r="AB97" s="15"/>
      <c r="AC97" s="54"/>
      <c r="AD97" s="15"/>
      <c r="AE97" s="54"/>
      <c r="AF97" s="15"/>
      <c r="AG97" s="54"/>
      <c r="AH97" s="15"/>
      <c r="AI97" s="54"/>
      <c r="AJ97" s="15"/>
      <c r="AK97" s="54"/>
      <c r="AL97" s="15"/>
      <c r="AM97" s="24"/>
    </row>
    <row r="98" spans="1:40" s="41" customFormat="1">
      <c r="A98" s="41">
        <f t="shared" si="8"/>
        <v>55</v>
      </c>
      <c r="B98" s="53"/>
      <c r="C98" s="54"/>
      <c r="D98" s="15"/>
      <c r="E98" s="54"/>
      <c r="F98" s="15"/>
      <c r="G98" s="54"/>
      <c r="H98" s="15"/>
      <c r="I98" s="54"/>
      <c r="J98" s="15"/>
      <c r="K98" s="54"/>
      <c r="L98" s="15"/>
      <c r="M98" s="54"/>
      <c r="N98" s="15"/>
      <c r="O98" s="54"/>
      <c r="P98" s="15"/>
      <c r="Q98" s="54"/>
      <c r="R98" s="15"/>
      <c r="S98" s="54"/>
      <c r="T98" s="15"/>
      <c r="U98" s="54"/>
      <c r="V98" s="15"/>
      <c r="W98" s="54"/>
      <c r="X98" s="15"/>
      <c r="Y98" s="54"/>
      <c r="Z98" s="15"/>
      <c r="AA98" s="54"/>
      <c r="AB98" s="15"/>
      <c r="AC98" s="54"/>
      <c r="AD98" s="15"/>
      <c r="AE98" s="54"/>
      <c r="AF98" s="15"/>
      <c r="AG98" s="54"/>
      <c r="AH98" s="15"/>
      <c r="AI98" s="54"/>
      <c r="AJ98" s="15"/>
      <c r="AK98" s="54"/>
      <c r="AL98" s="15"/>
      <c r="AM98" s="24"/>
      <c r="AN98"/>
    </row>
    <row r="99" spans="1:40" s="41" customFormat="1">
      <c r="A99" s="41">
        <f t="shared" si="8"/>
        <v>56</v>
      </c>
      <c r="B99" s="53"/>
      <c r="C99" s="54"/>
      <c r="D99" s="15"/>
      <c r="E99" s="54"/>
      <c r="F99" s="15"/>
      <c r="G99" s="54"/>
      <c r="H99" s="15"/>
      <c r="I99" s="54"/>
      <c r="J99" s="15"/>
      <c r="K99" s="54"/>
      <c r="L99" s="15"/>
      <c r="M99" s="54"/>
      <c r="N99" s="15"/>
      <c r="O99" s="54"/>
      <c r="P99" s="15"/>
      <c r="Q99" s="54"/>
      <c r="R99" s="15"/>
      <c r="S99" s="54"/>
      <c r="T99" s="15"/>
      <c r="U99" s="54"/>
      <c r="V99" s="15"/>
      <c r="W99" s="54"/>
      <c r="X99" s="15"/>
      <c r="Y99" s="54"/>
      <c r="Z99" s="15"/>
      <c r="AA99" s="54"/>
      <c r="AB99" s="15"/>
      <c r="AC99" s="54"/>
      <c r="AD99" s="15"/>
      <c r="AE99" s="54"/>
      <c r="AF99" s="15"/>
      <c r="AG99" s="54"/>
      <c r="AH99" s="15"/>
      <c r="AI99" s="54"/>
      <c r="AJ99" s="15"/>
      <c r="AK99" s="54"/>
      <c r="AL99" s="15"/>
      <c r="AM99" s="24"/>
      <c r="AN99"/>
    </row>
    <row r="100" spans="1:40" s="41" customFormat="1">
      <c r="A100" s="41">
        <f t="shared" si="8"/>
        <v>57</v>
      </c>
      <c r="B100" s="53"/>
      <c r="C100" s="54"/>
      <c r="D100" s="15"/>
      <c r="E100" s="54"/>
      <c r="F100" s="15"/>
      <c r="G100" s="54"/>
      <c r="H100" s="15"/>
      <c r="I100" s="54"/>
      <c r="J100" s="15"/>
      <c r="K100" s="54"/>
      <c r="L100" s="15"/>
      <c r="M100" s="54"/>
      <c r="N100" s="15"/>
      <c r="O100" s="54"/>
      <c r="P100" s="15"/>
      <c r="Q100" s="54"/>
      <c r="R100" s="15"/>
      <c r="S100" s="54"/>
      <c r="T100" s="15"/>
      <c r="U100" s="54"/>
      <c r="V100" s="15"/>
      <c r="W100" s="54"/>
      <c r="X100" s="15"/>
      <c r="Y100" s="54"/>
      <c r="Z100" s="15"/>
      <c r="AA100" s="54"/>
      <c r="AB100" s="15"/>
      <c r="AC100" s="54"/>
      <c r="AD100" s="15"/>
      <c r="AE100" s="54"/>
      <c r="AF100" s="15"/>
      <c r="AG100" s="54"/>
      <c r="AH100" s="15"/>
      <c r="AI100" s="54"/>
      <c r="AJ100" s="15"/>
      <c r="AK100" s="54"/>
      <c r="AL100" s="15"/>
      <c r="AM100" s="24"/>
      <c r="AN100"/>
    </row>
    <row r="101" spans="1:40" s="41" customFormat="1">
      <c r="A101" s="41">
        <f t="shared" si="8"/>
        <v>58</v>
      </c>
      <c r="B101" s="53"/>
      <c r="C101" s="54"/>
      <c r="D101" s="15"/>
      <c r="E101" s="54"/>
      <c r="F101" s="15"/>
      <c r="G101" s="54"/>
      <c r="H101" s="15"/>
      <c r="I101" s="54"/>
      <c r="J101" s="15"/>
      <c r="K101" s="54"/>
      <c r="L101" s="15"/>
      <c r="M101" s="54"/>
      <c r="N101" s="15"/>
      <c r="O101" s="54"/>
      <c r="P101" s="15"/>
      <c r="Q101" s="54"/>
      <c r="R101" s="15"/>
      <c r="S101" s="54"/>
      <c r="T101" s="15"/>
      <c r="U101" s="54"/>
      <c r="V101" s="15"/>
      <c r="W101" s="54"/>
      <c r="X101" s="15"/>
      <c r="Y101" s="54"/>
      <c r="Z101" s="15"/>
      <c r="AA101" s="54"/>
      <c r="AB101" s="15"/>
      <c r="AC101" s="54"/>
      <c r="AD101" s="15"/>
      <c r="AE101" s="54"/>
      <c r="AF101" s="15"/>
      <c r="AG101" s="54"/>
      <c r="AH101" s="15"/>
      <c r="AI101" s="54"/>
      <c r="AJ101" s="15"/>
      <c r="AK101" s="54"/>
      <c r="AL101" s="15"/>
      <c r="AM101" s="24"/>
      <c r="AN101"/>
    </row>
    <row r="102" spans="1:40" s="41" customFormat="1">
      <c r="A102" s="41">
        <f t="shared" si="8"/>
        <v>59</v>
      </c>
      <c r="B102" s="53"/>
      <c r="C102" s="54"/>
      <c r="D102" s="15"/>
      <c r="E102" s="54"/>
      <c r="F102" s="15"/>
      <c r="G102" s="54"/>
      <c r="H102" s="15"/>
      <c r="I102" s="54"/>
      <c r="J102" s="15"/>
      <c r="K102" s="54"/>
      <c r="L102" s="15"/>
      <c r="M102" s="54"/>
      <c r="N102" s="15"/>
      <c r="O102" s="54"/>
      <c r="P102" s="15"/>
      <c r="Q102" s="54"/>
      <c r="R102" s="15"/>
      <c r="S102" s="54"/>
      <c r="T102" s="15"/>
      <c r="U102" s="54"/>
      <c r="V102" s="15"/>
      <c r="W102" s="54"/>
      <c r="X102" s="15"/>
      <c r="Y102" s="54"/>
      <c r="Z102" s="15"/>
      <c r="AA102" s="54"/>
      <c r="AB102" s="15"/>
      <c r="AC102" s="54"/>
      <c r="AD102" s="15"/>
      <c r="AE102" s="54"/>
      <c r="AF102" s="15"/>
      <c r="AG102" s="54"/>
      <c r="AH102" s="15"/>
      <c r="AI102" s="54"/>
      <c r="AJ102" s="15"/>
      <c r="AK102" s="54"/>
      <c r="AL102" s="15"/>
      <c r="AM102" s="24"/>
      <c r="AN102"/>
    </row>
    <row r="103" spans="1:40" s="41" customFormat="1">
      <c r="A103" s="41">
        <f t="shared" si="8"/>
        <v>60</v>
      </c>
      <c r="B103" s="53"/>
      <c r="C103" s="54"/>
      <c r="D103" s="15"/>
      <c r="E103" s="54"/>
      <c r="F103" s="15"/>
      <c r="G103" s="54"/>
      <c r="H103" s="15"/>
      <c r="I103" s="54"/>
      <c r="J103" s="15"/>
      <c r="K103" s="54"/>
      <c r="L103" s="15"/>
      <c r="M103" s="54"/>
      <c r="N103" s="15"/>
      <c r="O103" s="54"/>
      <c r="P103" s="15"/>
      <c r="Q103" s="54"/>
      <c r="R103" s="15"/>
      <c r="S103" s="54"/>
      <c r="T103" s="15"/>
      <c r="U103" s="54"/>
      <c r="V103" s="15"/>
      <c r="W103" s="54"/>
      <c r="X103" s="15"/>
      <c r="Y103" s="54"/>
      <c r="Z103" s="15"/>
      <c r="AA103" s="54"/>
      <c r="AB103" s="15"/>
      <c r="AC103" s="54"/>
      <c r="AD103" s="15"/>
      <c r="AE103" s="54"/>
      <c r="AF103" s="15"/>
      <c r="AG103" s="54"/>
      <c r="AH103" s="15"/>
      <c r="AI103" s="54"/>
      <c r="AJ103" s="15"/>
      <c r="AK103" s="54"/>
      <c r="AL103" s="15"/>
      <c r="AM103" s="24"/>
      <c r="AN103"/>
    </row>
    <row r="104" spans="1:40" s="41" customFormat="1"/>
    <row r="105" spans="1:40" s="41" customFormat="1"/>
    <row r="106" spans="1:40" s="41" customFormat="1"/>
    <row r="107" spans="1:40" s="41" customFormat="1"/>
    <row r="108" spans="1:40" s="41" customFormat="1"/>
    <row r="109" spans="1:40" s="41" customFormat="1"/>
    <row r="110" spans="1:40" s="41" customFormat="1"/>
    <row r="111" spans="1:40" s="41" customFormat="1"/>
    <row r="112" spans="1:40" s="41" customFormat="1"/>
  </sheetData>
  <sortState xmlns:xlrd2="http://schemas.microsoft.com/office/spreadsheetml/2017/richdata2" ref="B5:G12">
    <sortCondition descending="1" ref="G5:G22"/>
    <sortCondition ref="C5:C22"/>
    <sortCondition ref="E5:E22"/>
  </sortState>
  <mergeCells count="18">
    <mergeCell ref="C42:D42"/>
    <mergeCell ref="E42:F42"/>
    <mergeCell ref="G42:H42"/>
    <mergeCell ref="I42:J42"/>
    <mergeCell ref="S42:T42"/>
    <mergeCell ref="W42:X42"/>
    <mergeCell ref="Y42:Z42"/>
    <mergeCell ref="K42:L42"/>
    <mergeCell ref="M42:N42"/>
    <mergeCell ref="O42:P42"/>
    <mergeCell ref="Q42:R42"/>
    <mergeCell ref="U42:V42"/>
    <mergeCell ref="AI42:AJ42"/>
    <mergeCell ref="AK42:AL42"/>
    <mergeCell ref="AA42:AB42"/>
    <mergeCell ref="AC42:AD42"/>
    <mergeCell ref="AE42:AF42"/>
    <mergeCell ref="AG42:AH42"/>
  </mergeCells>
  <phoneticPr fontId="4" type="noConversion"/>
  <pageMargins left="0.75" right="0.75" top="1" bottom="1" header="0" footer="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0">
    <pageSetUpPr fitToPage="1"/>
  </sheetPr>
  <dimension ref="A1:BI122"/>
  <sheetViews>
    <sheetView workbookViewId="0">
      <selection activeCell="AS45" sqref="AS45:AT45"/>
    </sheetView>
  </sheetViews>
  <sheetFormatPr baseColWidth="10" defaultColWidth="11.5703125" defaultRowHeight="12.75"/>
  <cols>
    <col min="1" max="1" width="5" customWidth="1"/>
    <col min="3" max="3" width="5.85546875" customWidth="1"/>
    <col min="4" max="4" width="5.42578125" customWidth="1"/>
    <col min="5" max="5" width="3.42578125" customWidth="1"/>
    <col min="6" max="6" width="4.28515625" customWidth="1"/>
    <col min="7" max="7" width="4.5703125" customWidth="1"/>
    <col min="8" max="8" width="3.42578125" customWidth="1"/>
    <col min="9" max="9" width="5.28515625" customWidth="1"/>
    <col min="10" max="10" width="4.42578125" customWidth="1"/>
    <col min="11" max="11" width="3.85546875" customWidth="1"/>
    <col min="12" max="12" width="5.28515625" customWidth="1"/>
    <col min="13" max="14" width="3.42578125" customWidth="1"/>
    <col min="15" max="15" width="4.7109375" customWidth="1"/>
    <col min="16" max="16" width="4" customWidth="1"/>
    <col min="17" max="17" width="3.42578125" customWidth="1"/>
    <col min="18" max="18" width="5.140625" customWidth="1"/>
    <col min="19" max="19" width="4.5703125" customWidth="1"/>
    <col min="20" max="20" width="3.42578125" customWidth="1"/>
    <col min="21" max="21" width="4.42578125" customWidth="1"/>
    <col min="22" max="22" width="4.85546875" customWidth="1"/>
    <col min="23" max="23" width="3.85546875" customWidth="1"/>
    <col min="24" max="24" width="4.42578125" customWidth="1"/>
    <col min="25" max="25" width="4" customWidth="1"/>
    <col min="26" max="26" width="3.42578125" customWidth="1"/>
    <col min="27" max="27" width="4.42578125" customWidth="1"/>
    <col min="28" max="28" width="4" customWidth="1"/>
    <col min="29" max="29" width="3.42578125" customWidth="1"/>
    <col min="30" max="30" width="5.42578125" customWidth="1"/>
    <col min="31" max="31" width="4.7109375" customWidth="1"/>
    <col min="32" max="32" width="3.42578125" customWidth="1"/>
    <col min="33" max="33" width="4.7109375" customWidth="1"/>
    <col min="34" max="34" width="4.42578125" customWidth="1"/>
    <col min="35" max="35" width="3.42578125" customWidth="1"/>
    <col min="36" max="36" width="3.5703125" customWidth="1"/>
    <col min="37" max="37" width="4.5703125" customWidth="1"/>
    <col min="38" max="38" width="3.42578125" customWidth="1"/>
    <col min="39" max="39" width="3.5703125" customWidth="1"/>
    <col min="40" max="40" width="4" customWidth="1"/>
    <col min="41" max="41" width="3.42578125" customWidth="1"/>
    <col min="42" max="42" width="4.140625" customWidth="1"/>
    <col min="43" max="44" width="3.42578125" customWidth="1"/>
    <col min="45" max="45" width="11.42578125" style="24" customWidth="1"/>
    <col min="46" max="48" width="6.85546875" customWidth="1"/>
    <col min="49" max="49" width="6" customWidth="1"/>
  </cols>
  <sheetData>
    <row r="1" spans="1:40">
      <c r="A1" s="5" t="s">
        <v>38</v>
      </c>
      <c r="B1" s="52"/>
      <c r="AN1" s="127"/>
    </row>
    <row r="2" spans="1:40">
      <c r="A2" t="s">
        <v>10</v>
      </c>
      <c r="AN2" s="101"/>
    </row>
    <row r="3" spans="1:40" ht="13.5" thickBot="1">
      <c r="A3">
        <f>+GENERAL!B6</f>
        <v>12</v>
      </c>
      <c r="C3" s="41">
        <f>SUM(C5:C10)</f>
        <v>0</v>
      </c>
      <c r="Q3" s="24"/>
      <c r="AN3" s="101"/>
    </row>
    <row r="4" spans="1:40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AN4" s="101"/>
    </row>
    <row r="5" spans="1:40" ht="13.5" thickBot="1">
      <c r="A5" s="150">
        <v>1</v>
      </c>
      <c r="B5" s="23" t="s">
        <v>1</v>
      </c>
      <c r="C5" s="47">
        <f>+I$36</f>
        <v>20</v>
      </c>
      <c r="D5" s="48">
        <f>+I$37</f>
        <v>103</v>
      </c>
      <c r="E5" s="45">
        <f>+J$36</f>
        <v>5</v>
      </c>
      <c r="F5" s="18">
        <f>+I$22</f>
        <v>0</v>
      </c>
      <c r="G5" s="200">
        <f t="shared" ref="G5:G18" si="0">IF(E5&lt;A$3/2,-10,1)*80+C5+D5/1000</f>
        <v>-779.89700000000005</v>
      </c>
    </row>
    <row r="6" spans="1:40" ht="13.5" thickBot="1">
      <c r="A6" s="150">
        <v>2</v>
      </c>
      <c r="B6" s="241" t="s">
        <v>220</v>
      </c>
      <c r="C6" s="47">
        <f>+F$36</f>
        <v>10</v>
      </c>
      <c r="D6" s="48">
        <f>+F$37</f>
        <v>32</v>
      </c>
      <c r="E6" s="45">
        <f>+G$36</f>
        <v>2</v>
      </c>
      <c r="F6" s="18">
        <f>+F$22</f>
        <v>0</v>
      </c>
      <c r="G6" s="200">
        <f t="shared" si="0"/>
        <v>-789.96799999999996</v>
      </c>
      <c r="H6" s="30"/>
      <c r="AN6" s="127"/>
    </row>
    <row r="7" spans="1:40" ht="13.5" thickBot="1">
      <c r="A7" s="150">
        <v>3</v>
      </c>
      <c r="B7" s="23" t="s">
        <v>62</v>
      </c>
      <c r="C7" s="47">
        <f>+C$36</f>
        <v>0</v>
      </c>
      <c r="D7" s="48">
        <f>+C$37</f>
        <v>16</v>
      </c>
      <c r="E7" s="46">
        <f>+D$36</f>
        <v>2</v>
      </c>
      <c r="F7" s="18">
        <f>+C$22</f>
        <v>0</v>
      </c>
      <c r="G7" s="200">
        <f t="shared" si="0"/>
        <v>-799.98400000000004</v>
      </c>
      <c r="AN7" s="101"/>
    </row>
    <row r="8" spans="1:40" ht="13.5" thickBot="1">
      <c r="A8" s="150">
        <v>4</v>
      </c>
      <c r="B8" s="241" t="s">
        <v>143</v>
      </c>
      <c r="C8" s="47">
        <f>+L$36</f>
        <v>-10</v>
      </c>
      <c r="D8" s="48">
        <f>+L$37</f>
        <v>-10</v>
      </c>
      <c r="E8" s="45">
        <f>+M$36</f>
        <v>2</v>
      </c>
      <c r="F8" s="18">
        <f>+L$22</f>
        <v>0</v>
      </c>
      <c r="G8" s="200">
        <f t="shared" si="0"/>
        <v>-810.01</v>
      </c>
      <c r="AN8" s="101"/>
    </row>
    <row r="9" spans="1:40" ht="13.5" thickBot="1">
      <c r="A9" s="150">
        <v>5</v>
      </c>
      <c r="B9" s="241" t="s">
        <v>131</v>
      </c>
      <c r="C9" s="47">
        <f>+AA$36</f>
        <v>-10</v>
      </c>
      <c r="D9" s="48">
        <f>+AA$37</f>
        <v>-37</v>
      </c>
      <c r="E9" s="45">
        <f>+AB$36</f>
        <v>3</v>
      </c>
      <c r="F9" s="18">
        <f>+AA$22</f>
        <v>0</v>
      </c>
      <c r="G9" s="200">
        <f t="shared" si="0"/>
        <v>-810.03700000000003</v>
      </c>
      <c r="AN9" s="101"/>
    </row>
    <row r="10" spans="1:40" ht="13.5" thickBot="1">
      <c r="A10" s="150">
        <v>6</v>
      </c>
      <c r="B10" s="23" t="s">
        <v>46</v>
      </c>
      <c r="C10" s="47">
        <f>+AD$36</f>
        <v>-10</v>
      </c>
      <c r="D10" s="48">
        <f>+AD$37</f>
        <v>-38</v>
      </c>
      <c r="E10" s="45">
        <f>+AE$36</f>
        <v>1</v>
      </c>
      <c r="F10" s="18">
        <f>+AD$22</f>
        <v>0</v>
      </c>
      <c r="G10" s="200">
        <f t="shared" si="0"/>
        <v>-810.03800000000001</v>
      </c>
    </row>
    <row r="11" spans="1:40" ht="13.5" hidden="1" thickBot="1">
      <c r="A11" s="150">
        <v>7</v>
      </c>
      <c r="B11" s="23" t="s">
        <v>43</v>
      </c>
      <c r="C11" s="47">
        <f>+X$36</f>
        <v>-100000000</v>
      </c>
      <c r="D11" s="48">
        <f>+X$37</f>
        <v>0</v>
      </c>
      <c r="E11" s="45">
        <f>+Y$36</f>
        <v>0</v>
      </c>
      <c r="F11" s="18">
        <f>+X$22</f>
        <v>0</v>
      </c>
      <c r="G11" s="200">
        <f t="shared" si="0"/>
        <v>-100000800</v>
      </c>
    </row>
    <row r="12" spans="1:40" ht="13.5" hidden="1" thickBot="1">
      <c r="A12" s="150">
        <v>8</v>
      </c>
      <c r="B12" s="23" t="s">
        <v>94</v>
      </c>
      <c r="C12" s="47">
        <f>+AM$36</f>
        <v>-100000000</v>
      </c>
      <c r="D12" s="48">
        <f>+AM$37</f>
        <v>0</v>
      </c>
      <c r="E12" s="45">
        <f>+AN$36</f>
        <v>0</v>
      </c>
      <c r="F12" s="18">
        <f>+AM$22</f>
        <v>0</v>
      </c>
      <c r="G12" s="200">
        <f t="shared" si="0"/>
        <v>-100000800</v>
      </c>
    </row>
    <row r="13" spans="1:40" ht="13.5" hidden="1" thickBot="1">
      <c r="A13" s="150">
        <v>9</v>
      </c>
      <c r="B13" s="23" t="s">
        <v>6</v>
      </c>
      <c r="C13" s="47">
        <f>+R$36</f>
        <v>-100000000</v>
      </c>
      <c r="D13" s="48">
        <f>+R$37</f>
        <v>0</v>
      </c>
      <c r="E13" s="45">
        <f>+S$36</f>
        <v>0</v>
      </c>
      <c r="F13" s="18">
        <f>+R$22</f>
        <v>0</v>
      </c>
      <c r="G13" s="200">
        <f t="shared" si="0"/>
        <v>-100000800</v>
      </c>
    </row>
    <row r="14" spans="1:40" ht="13.5" hidden="1" thickBot="1">
      <c r="A14" s="150">
        <v>10</v>
      </c>
      <c r="B14" s="23" t="s">
        <v>35</v>
      </c>
      <c r="C14" s="47">
        <f>+AJ$36</f>
        <v>-100000000</v>
      </c>
      <c r="D14" s="48">
        <f>+AJ$37</f>
        <v>0</v>
      </c>
      <c r="E14" s="45">
        <f>+AK$36</f>
        <v>0</v>
      </c>
      <c r="F14" s="18">
        <f>+AJ$22</f>
        <v>0</v>
      </c>
      <c r="G14" s="200">
        <f t="shared" si="0"/>
        <v>-100000800</v>
      </c>
    </row>
    <row r="15" spans="1:40" ht="13.5" hidden="1" thickBot="1">
      <c r="A15" s="150">
        <v>11</v>
      </c>
      <c r="B15" s="23" t="s">
        <v>9</v>
      </c>
      <c r="C15" s="47">
        <f>+U$36</f>
        <v>-100000000</v>
      </c>
      <c r="D15" s="48">
        <f>+U$37</f>
        <v>0</v>
      </c>
      <c r="E15" s="45">
        <f>+V$36</f>
        <v>0</v>
      </c>
      <c r="F15" s="18">
        <f>+U$22</f>
        <v>0</v>
      </c>
      <c r="G15" s="200">
        <f t="shared" si="0"/>
        <v>-100000800</v>
      </c>
      <c r="AE15" s="43"/>
    </row>
    <row r="16" spans="1:40" ht="13.5" hidden="1" thickBot="1">
      <c r="A16" s="150">
        <v>12</v>
      </c>
      <c r="B16" s="23" t="s">
        <v>4</v>
      </c>
      <c r="C16" s="47">
        <f>+AG$36</f>
        <v>-100000000</v>
      </c>
      <c r="D16" s="48">
        <f>+AG$37</f>
        <v>0</v>
      </c>
      <c r="E16" s="45">
        <f>+AH$36</f>
        <v>0</v>
      </c>
      <c r="F16" s="18">
        <f>+AG$22</f>
        <v>0</v>
      </c>
      <c r="G16" s="200">
        <f t="shared" si="0"/>
        <v>-100000800</v>
      </c>
    </row>
    <row r="17" spans="1:43" ht="13.5" hidden="1" thickBot="1">
      <c r="A17" s="150">
        <v>13</v>
      </c>
      <c r="B17" s="23" t="s">
        <v>79</v>
      </c>
      <c r="C17" s="47">
        <f>+O$36</f>
        <v>-100000000</v>
      </c>
      <c r="D17" s="48">
        <f>+O$37</f>
        <v>0</v>
      </c>
      <c r="E17" s="45">
        <f>+P$36</f>
        <v>0</v>
      </c>
      <c r="F17" s="18">
        <f>+O$22</f>
        <v>0</v>
      </c>
      <c r="G17" s="200">
        <f t="shared" si="0"/>
        <v>-100000800</v>
      </c>
    </row>
    <row r="18" spans="1:43" ht="13.5" hidden="1" thickBot="1">
      <c r="A18" s="150">
        <v>14</v>
      </c>
      <c r="B18" s="23" t="s">
        <v>73</v>
      </c>
      <c r="C18" s="47">
        <f>+AP$36</f>
        <v>-100000000</v>
      </c>
      <c r="D18" s="48">
        <f>+AP$37</f>
        <v>0</v>
      </c>
      <c r="E18" s="45">
        <f>+AQ$36</f>
        <v>0</v>
      </c>
      <c r="F18" s="18">
        <f>+AP$22</f>
        <v>0</v>
      </c>
      <c r="G18" s="200">
        <f t="shared" si="0"/>
        <v>-100000800</v>
      </c>
      <c r="H18" s="30"/>
    </row>
    <row r="19" spans="1:43">
      <c r="A19" s="16"/>
      <c r="G19" s="200"/>
      <c r="AI19" s="61"/>
    </row>
    <row r="20" spans="1:43">
      <c r="A20" s="16"/>
    </row>
    <row r="22" spans="1:43" hidden="1">
      <c r="B22" t="s">
        <v>12</v>
      </c>
      <c r="C22">
        <f>+C23*C24</f>
        <v>0</v>
      </c>
      <c r="D22">
        <f t="shared" ref="D22:AQ22" si="1">+D23*D24</f>
        <v>0</v>
      </c>
      <c r="F22">
        <f t="shared" si="1"/>
        <v>0</v>
      </c>
      <c r="G22">
        <f t="shared" si="1"/>
        <v>0</v>
      </c>
      <c r="I22">
        <f>+I23*I24</f>
        <v>0</v>
      </c>
      <c r="J22">
        <f t="shared" si="1"/>
        <v>0</v>
      </c>
      <c r="L22">
        <f t="shared" si="1"/>
        <v>0</v>
      </c>
      <c r="M22">
        <f t="shared" si="1"/>
        <v>0</v>
      </c>
      <c r="O22">
        <f t="shared" si="1"/>
        <v>0</v>
      </c>
      <c r="P22">
        <f t="shared" si="1"/>
        <v>0</v>
      </c>
      <c r="R22">
        <f t="shared" si="1"/>
        <v>0</v>
      </c>
      <c r="S22">
        <f t="shared" si="1"/>
        <v>0</v>
      </c>
      <c r="U22">
        <f t="shared" si="1"/>
        <v>0</v>
      </c>
      <c r="V22">
        <f t="shared" si="1"/>
        <v>0</v>
      </c>
      <c r="X22">
        <f t="shared" si="1"/>
        <v>0</v>
      </c>
      <c r="Y22">
        <f t="shared" si="1"/>
        <v>0</v>
      </c>
      <c r="AA22">
        <f>+AA23*AA24</f>
        <v>0</v>
      </c>
      <c r="AB22">
        <f t="shared" si="1"/>
        <v>0</v>
      </c>
      <c r="AD22">
        <f t="shared" si="1"/>
        <v>0</v>
      </c>
      <c r="AE22">
        <f t="shared" si="1"/>
        <v>0</v>
      </c>
      <c r="AG22">
        <f t="shared" si="1"/>
        <v>0</v>
      </c>
      <c r="AH22">
        <f t="shared" si="1"/>
        <v>0</v>
      </c>
      <c r="AJ22">
        <f>+AJ23*AJ24</f>
        <v>0</v>
      </c>
      <c r="AK22">
        <f t="shared" si="1"/>
        <v>0</v>
      </c>
      <c r="AM22">
        <f>+AM23*AM24</f>
        <v>0</v>
      </c>
      <c r="AN22">
        <f>+AN23*AN24</f>
        <v>0</v>
      </c>
      <c r="AP22">
        <f t="shared" si="1"/>
        <v>0</v>
      </c>
      <c r="AQ22">
        <f t="shared" si="1"/>
        <v>0</v>
      </c>
    </row>
    <row r="23" spans="1:43" hidden="1">
      <c r="C23">
        <f>IF($B35&gt;3,1,0)</f>
        <v>0</v>
      </c>
      <c r="D23">
        <f>IF($B35&gt;3,1,0)</f>
        <v>0</v>
      </c>
      <c r="F23">
        <f>IF($B35&gt;3,1,0)</f>
        <v>0</v>
      </c>
      <c r="G23">
        <f>IF($B35&gt;3,1,0)</f>
        <v>0</v>
      </c>
      <c r="I23">
        <f>IF($B35&gt;3,1,0)</f>
        <v>0</v>
      </c>
      <c r="J23">
        <f>IF($B35&gt;3,1,0)</f>
        <v>0</v>
      </c>
      <c r="L23">
        <f>IF($B35&gt;3,1,0)</f>
        <v>0</v>
      </c>
      <c r="M23">
        <f>IF($B35&gt;3,1,0)</f>
        <v>0</v>
      </c>
      <c r="O23">
        <f>IF($B35&gt;3,1,0)</f>
        <v>0</v>
      </c>
      <c r="P23">
        <f>IF($B35&gt;3,1,0)</f>
        <v>0</v>
      </c>
      <c r="R23">
        <f>IF($B35&gt;3,1,0)</f>
        <v>0</v>
      </c>
      <c r="S23">
        <f>IF($B35&gt;3,1,0)</f>
        <v>0</v>
      </c>
      <c r="U23">
        <f>IF($B35&gt;3,1,0)</f>
        <v>0</v>
      </c>
      <c r="V23">
        <f>IF($B35&gt;3,1,0)</f>
        <v>0</v>
      </c>
      <c r="X23">
        <f>IF($B35&gt;3,1,0)</f>
        <v>0</v>
      </c>
      <c r="Y23">
        <f>IF($B35&gt;3,1,0)</f>
        <v>0</v>
      </c>
      <c r="AA23">
        <f>IF($B35&gt;3,1,0)</f>
        <v>0</v>
      </c>
      <c r="AB23">
        <f>IF($B35&gt;3,1,0)</f>
        <v>0</v>
      </c>
      <c r="AD23">
        <f>IF($B35&gt;3,1,0)</f>
        <v>0</v>
      </c>
      <c r="AE23">
        <f>IF($B35&gt;3,1,0)</f>
        <v>0</v>
      </c>
      <c r="AG23">
        <f>IF($B35&gt;3,1,0)</f>
        <v>0</v>
      </c>
      <c r="AH23">
        <f>IF($B35&gt;3,1,0)</f>
        <v>0</v>
      </c>
      <c r="AJ23">
        <f>IF($B35&gt;3,1,0)</f>
        <v>0</v>
      </c>
      <c r="AK23">
        <f>IF($B35&gt;3,1,0)</f>
        <v>0</v>
      </c>
      <c r="AM23">
        <f>IF($B35&gt;3,1,0)</f>
        <v>0</v>
      </c>
      <c r="AN23">
        <f>IF($B35&gt;3,1,0)</f>
        <v>0</v>
      </c>
      <c r="AP23">
        <f>IF($B35&gt;3,1,0)</f>
        <v>0</v>
      </c>
      <c r="AQ23">
        <f>IF($B35&gt;3,1,0)</f>
        <v>0</v>
      </c>
    </row>
    <row r="24" spans="1:43" hidden="1">
      <c r="C24">
        <f>MAX(C25:C29)</f>
        <v>0</v>
      </c>
      <c r="D24">
        <f>+D36</f>
        <v>2</v>
      </c>
      <c r="F24">
        <f>MAX(F25:F29)</f>
        <v>0</v>
      </c>
      <c r="G24">
        <f>+G36</f>
        <v>2</v>
      </c>
      <c r="I24">
        <f>MAX(I25:I29)</f>
        <v>0</v>
      </c>
      <c r="J24">
        <f>+J36</f>
        <v>5</v>
      </c>
      <c r="L24">
        <f>MAX(L25:L29)</f>
        <v>0</v>
      </c>
      <c r="M24">
        <f>+M36</f>
        <v>2</v>
      </c>
      <c r="O24">
        <f>MAX(O25:O29)</f>
        <v>0</v>
      </c>
      <c r="P24">
        <f>+P36</f>
        <v>0</v>
      </c>
      <c r="R24">
        <f>MAX(R25:R29)</f>
        <v>0</v>
      </c>
      <c r="S24">
        <f>+S36</f>
        <v>0</v>
      </c>
      <c r="U24">
        <f>MAX(U25:U29)</f>
        <v>0</v>
      </c>
      <c r="V24">
        <f>+V36</f>
        <v>0</v>
      </c>
      <c r="X24">
        <f>MAX(X25:X29)</f>
        <v>0</v>
      </c>
      <c r="Y24">
        <f>+Y36</f>
        <v>0</v>
      </c>
      <c r="AA24">
        <f>MAX(AA25:AA29)</f>
        <v>0</v>
      </c>
      <c r="AB24">
        <f>+AB36</f>
        <v>3</v>
      </c>
      <c r="AD24">
        <f>MAX(AD25:AD29)</f>
        <v>0</v>
      </c>
      <c r="AE24">
        <f>+AE36</f>
        <v>1</v>
      </c>
      <c r="AG24">
        <f>MAX(AG25:AG29)</f>
        <v>0</v>
      </c>
      <c r="AH24">
        <f>+AH36</f>
        <v>0</v>
      </c>
      <c r="AJ24">
        <f>MAX(AJ25:AJ29)</f>
        <v>0</v>
      </c>
      <c r="AK24">
        <f>+AK36</f>
        <v>0</v>
      </c>
      <c r="AM24">
        <f>MAX(AM25:AM29)</f>
        <v>0</v>
      </c>
      <c r="AN24">
        <f>+AN36</f>
        <v>0</v>
      </c>
      <c r="AP24">
        <f>MAX(AP25:AP29)</f>
        <v>0</v>
      </c>
      <c r="AQ24">
        <f>+AQ36</f>
        <v>0</v>
      </c>
    </row>
    <row r="25" spans="1:43" hidden="1">
      <c r="C25">
        <f>IF(C$30=5,5,0)</f>
        <v>0</v>
      </c>
      <c r="F25">
        <f>IF(F$30=5,5,0)</f>
        <v>0</v>
      </c>
      <c r="I25">
        <f>IF(I$30=5,5,0)</f>
        <v>0</v>
      </c>
      <c r="L25">
        <f>IF(L$30=5,5,0)</f>
        <v>0</v>
      </c>
      <c r="O25">
        <f>IF(O$30=5,5,0)</f>
        <v>0</v>
      </c>
      <c r="R25">
        <f>IF(R$30=5,5,0)</f>
        <v>0</v>
      </c>
      <c r="U25">
        <f>IF(U$30=5,5,0)</f>
        <v>0</v>
      </c>
      <c r="X25">
        <f>IF(X$30=5,5,0)</f>
        <v>0</v>
      </c>
      <c r="AA25">
        <f>IF(AA$30=5,5,0)</f>
        <v>0</v>
      </c>
      <c r="AD25">
        <f>IF(AD$30=5,5,0)</f>
        <v>0</v>
      </c>
      <c r="AG25">
        <f>IF(AG$30=5,5,0)</f>
        <v>0</v>
      </c>
      <c r="AJ25">
        <f>IF(AJ$30=5,5,0)</f>
        <v>0</v>
      </c>
      <c r="AM25">
        <f>IF(AM$30=5,5,0)</f>
        <v>0</v>
      </c>
      <c r="AP25">
        <f>IF(AP$30=5,5,0)</f>
        <v>0</v>
      </c>
    </row>
    <row r="26" spans="1:43" hidden="1">
      <c r="C26">
        <f>IF(C$30=4,10,0)</f>
        <v>0</v>
      </c>
      <c r="F26">
        <f>IF(F$30=4,10,0)</f>
        <v>0</v>
      </c>
      <c r="I26">
        <f>IF(I$30=4,10,0)</f>
        <v>0</v>
      </c>
      <c r="L26">
        <f>IF(L$30=4,10,0)</f>
        <v>0</v>
      </c>
      <c r="O26">
        <f>IF(O$30=4,10,0)</f>
        <v>0</v>
      </c>
      <c r="R26">
        <f>IF(R$30=4,10,0)</f>
        <v>0</v>
      </c>
      <c r="U26">
        <f>IF(U$30=4,10,0)</f>
        <v>0</v>
      </c>
      <c r="X26">
        <f>IF(X$30=4,10,0)</f>
        <v>0</v>
      </c>
      <c r="AA26">
        <f>IF(AA$30=4,10,0)</f>
        <v>0</v>
      </c>
      <c r="AD26">
        <f>IF(AD$30=4,10,0)</f>
        <v>0</v>
      </c>
      <c r="AG26">
        <f>IF(AG$30=4,10,0)</f>
        <v>0</v>
      </c>
      <c r="AJ26">
        <f>IF(AJ$30=4,10,0)</f>
        <v>0</v>
      </c>
      <c r="AM26">
        <f>IF(AM$30=4,10,0)</f>
        <v>0</v>
      </c>
      <c r="AP26">
        <f>IF(AP$30=4,10,0)</f>
        <v>0</v>
      </c>
    </row>
    <row r="27" spans="1:43" hidden="1">
      <c r="C27">
        <f>IF(C$30=3,20,0)</f>
        <v>0</v>
      </c>
      <c r="F27">
        <f>IF(F$30=3,20,0)</f>
        <v>0</v>
      </c>
      <c r="I27">
        <f>IF(I$30=3,20,0)</f>
        <v>0</v>
      </c>
      <c r="L27">
        <f>IF(L$30=3,20,0)</f>
        <v>0</v>
      </c>
      <c r="O27">
        <f>IF(O$30=3,20,0)</f>
        <v>0</v>
      </c>
      <c r="R27">
        <f>IF(R$30=3,20,0)</f>
        <v>0</v>
      </c>
      <c r="U27">
        <f>IF(U$30=3,20,0)</f>
        <v>0</v>
      </c>
      <c r="X27">
        <f>IF(X$30=3,20,0)</f>
        <v>0</v>
      </c>
      <c r="AA27">
        <f>IF(AA$30=3,20,0)</f>
        <v>0</v>
      </c>
      <c r="AD27">
        <f>IF(AD$30=3,20,0)</f>
        <v>0</v>
      </c>
      <c r="AG27">
        <f>IF(AG$30=3,20,0)</f>
        <v>0</v>
      </c>
      <c r="AJ27">
        <f>IF(AJ$30=3,20,0)</f>
        <v>0</v>
      </c>
      <c r="AM27">
        <f>IF(AM$30=3,20,0)</f>
        <v>0</v>
      </c>
      <c r="AP27">
        <f>IF(AP$30=3,20,0)</f>
        <v>0</v>
      </c>
    </row>
    <row r="28" spans="1:43" hidden="1">
      <c r="C28">
        <f>IF(C$30=2,40,0)</f>
        <v>0</v>
      </c>
      <c r="F28">
        <f>IF(F$30=2,40,0)</f>
        <v>0</v>
      </c>
      <c r="I28">
        <f>IF(I$30=2,40,0)</f>
        <v>0</v>
      </c>
      <c r="L28">
        <f>IF(L$30=2,40,0)</f>
        <v>0</v>
      </c>
      <c r="O28">
        <f>IF(O$30=2,40,0)</f>
        <v>0</v>
      </c>
      <c r="R28">
        <f>IF(R$30=2,40,0)</f>
        <v>0</v>
      </c>
      <c r="U28">
        <f>IF(U$30=2,40,0)</f>
        <v>0</v>
      </c>
      <c r="X28">
        <f>IF(X$30=2,40,0)</f>
        <v>0</v>
      </c>
      <c r="AA28">
        <f>IF(AA$30=2,40,0)</f>
        <v>0</v>
      </c>
      <c r="AD28">
        <f>IF(AD$30=2,40,0)</f>
        <v>0</v>
      </c>
      <c r="AG28">
        <f>IF(AG$30=2,40,0)</f>
        <v>0</v>
      </c>
      <c r="AJ28">
        <f>IF(AJ$30=2,40,0)</f>
        <v>0</v>
      </c>
      <c r="AM28">
        <f>IF(AM$30=2,40,0)</f>
        <v>0</v>
      </c>
      <c r="AP28">
        <f>IF(AP$30=2,40,0)</f>
        <v>0</v>
      </c>
    </row>
    <row r="29" spans="1:43" hidden="1">
      <c r="C29">
        <f>IF(C$30=1,80,0)</f>
        <v>0</v>
      </c>
      <c r="F29">
        <f>IF(F$30=1,80,0)</f>
        <v>0</v>
      </c>
      <c r="I29">
        <f>IF(I$30=1,80,0)</f>
        <v>0</v>
      </c>
      <c r="L29">
        <f>IF(L$30=1,80,0)</f>
        <v>0</v>
      </c>
      <c r="O29">
        <f>IF(O$30=1,80,0)</f>
        <v>0</v>
      </c>
      <c r="R29">
        <f>IF(R$30=1,80,0)</f>
        <v>0</v>
      </c>
      <c r="U29">
        <f>IF(U$30=1,80,0)</f>
        <v>0</v>
      </c>
      <c r="X29">
        <f>IF(X$30=1,80,0)</f>
        <v>0</v>
      </c>
      <c r="AA29">
        <f>IF(AA$30=1,80,0)</f>
        <v>0</v>
      </c>
      <c r="AD29">
        <f>IF(AD$30=1,80,0)</f>
        <v>0</v>
      </c>
      <c r="AG29">
        <f>IF(AG$30=1,80,0)</f>
        <v>0</v>
      </c>
      <c r="AJ29">
        <f>IF(AJ$30=1,80,0)</f>
        <v>0</v>
      </c>
      <c r="AM29">
        <f>IF(AM$30=1,80,0)</f>
        <v>0</v>
      </c>
      <c r="AP29">
        <f>IF(AP$30=1,80,0)</f>
        <v>0</v>
      </c>
    </row>
    <row r="30" spans="1:43" hidden="1">
      <c r="C30">
        <f>RANK(C31,$C31:$AQ31)*C35</f>
        <v>0</v>
      </c>
      <c r="F30">
        <f>RANK(F31,$C31:$AQ31)*F35</f>
        <v>0</v>
      </c>
      <c r="I30">
        <f>RANK(I31,$C31:$AQ31)*I35</f>
        <v>0</v>
      </c>
      <c r="L30">
        <f>RANK(L31,$C31:$AQ31)*L35</f>
        <v>0</v>
      </c>
      <c r="O30">
        <f>RANK(O31,$C31:$AQ31)*O35</f>
        <v>0</v>
      </c>
      <c r="R30">
        <f>RANK(R31,$C31:$AQ31)*R35</f>
        <v>0</v>
      </c>
      <c r="U30">
        <f>RANK(U31,$C31:$AQ31)*U35</f>
        <v>0</v>
      </c>
      <c r="X30">
        <f>RANK(X31,$C31:$AQ31)*X35</f>
        <v>0</v>
      </c>
      <c r="AA30">
        <f>RANK(AA31,$C31:$AQ31)*AA35</f>
        <v>0</v>
      </c>
      <c r="AD30">
        <f>RANK(AD31,$C31:$AQ31)*AD35</f>
        <v>0</v>
      </c>
      <c r="AG30">
        <f>RANK(AG31,$C31:$AQ31)*AG35</f>
        <v>0</v>
      </c>
      <c r="AJ30">
        <f>RANK(AJ31,$C31:$AQ31)*AJ35</f>
        <v>0</v>
      </c>
      <c r="AM30">
        <f>RANK(AM31,$C31:$AQ31)*AM35</f>
        <v>0</v>
      </c>
      <c r="AP30">
        <f>RANK(AP31,$C31:$AQ31)*AP35</f>
        <v>0</v>
      </c>
    </row>
    <row r="31" spans="1:43" hidden="1">
      <c r="C31">
        <f>SUM(C32:C34)</f>
        <v>-999966</v>
      </c>
      <c r="F31">
        <f>SUM(F32:F34)</f>
        <v>-999924</v>
      </c>
      <c r="I31">
        <f>SUM(I32:I34)</f>
        <v>-999769</v>
      </c>
      <c r="L31">
        <f>SUM(L32:L34)</f>
        <v>-1000028</v>
      </c>
      <c r="O31">
        <f>SUM(O32:O34)</f>
        <v>-101000000</v>
      </c>
      <c r="R31">
        <f>SUM(R32:R34)</f>
        <v>-101000000</v>
      </c>
      <c r="U31">
        <f>SUM(U32:U34)</f>
        <v>-101000000</v>
      </c>
      <c r="X31">
        <f>SUM(X32:X34)</f>
        <v>-101000000</v>
      </c>
      <c r="AA31">
        <f>SUM(AA32:AA34)</f>
        <v>-1000081</v>
      </c>
      <c r="AD31">
        <f>SUM(AD32:AD34)</f>
        <v>-1000085</v>
      </c>
      <c r="AG31">
        <f>SUM(AG32:AG34)</f>
        <v>-101000000</v>
      </c>
      <c r="AJ31">
        <f>SUM(AJ32:AJ34)</f>
        <v>-101000000</v>
      </c>
      <c r="AM31">
        <f>SUM(AM32:AM34)</f>
        <v>-101000000</v>
      </c>
      <c r="AP31">
        <f>SUM(AP32:AP34)</f>
        <v>-101000000</v>
      </c>
    </row>
    <row r="32" spans="1:43" hidden="1">
      <c r="C32">
        <f>+D36</f>
        <v>2</v>
      </c>
      <c r="F32">
        <f>+G36</f>
        <v>2</v>
      </c>
      <c r="I32">
        <f>+J36</f>
        <v>5</v>
      </c>
      <c r="L32">
        <f>+M36</f>
        <v>2</v>
      </c>
      <c r="O32">
        <f>+P36</f>
        <v>0</v>
      </c>
      <c r="R32">
        <f>+S36</f>
        <v>0</v>
      </c>
      <c r="U32">
        <f>+V36</f>
        <v>0</v>
      </c>
      <c r="X32">
        <f>+Y36</f>
        <v>0</v>
      </c>
      <c r="AA32">
        <f>+AB36</f>
        <v>3</v>
      </c>
      <c r="AD32">
        <f>+AE36</f>
        <v>1</v>
      </c>
      <c r="AG32">
        <f>+AH36</f>
        <v>0</v>
      </c>
      <c r="AJ32">
        <f>+AK36</f>
        <v>0</v>
      </c>
      <c r="AM32">
        <f>+AN36</f>
        <v>0</v>
      </c>
      <c r="AP32">
        <f>+AQ36</f>
        <v>0</v>
      </c>
    </row>
    <row r="33" spans="1:49" hidden="1">
      <c r="C33">
        <f>+C37*2</f>
        <v>32</v>
      </c>
      <c r="F33">
        <f>+F37*2</f>
        <v>64</v>
      </c>
      <c r="I33">
        <f>+I37*2</f>
        <v>206</v>
      </c>
      <c r="L33">
        <f>+L37*2</f>
        <v>-20</v>
      </c>
      <c r="O33">
        <f>+O37*2</f>
        <v>0</v>
      </c>
      <c r="R33">
        <f>+R37*2</f>
        <v>0</v>
      </c>
      <c r="U33">
        <f>+U37*2</f>
        <v>0</v>
      </c>
      <c r="X33">
        <f>+X37*2</f>
        <v>0</v>
      </c>
      <c r="AA33">
        <f>+AA37*2</f>
        <v>-74</v>
      </c>
      <c r="AD33">
        <f>+AD37*2</f>
        <v>-76</v>
      </c>
      <c r="AG33">
        <f>+AG37*2</f>
        <v>0</v>
      </c>
      <c r="AJ33">
        <f>+AJ37*2</f>
        <v>0</v>
      </c>
      <c r="AM33">
        <f>+AM37*2</f>
        <v>0</v>
      </c>
      <c r="AP33">
        <f>+AP37*2</f>
        <v>0</v>
      </c>
    </row>
    <row r="34" spans="1:49" hidden="1">
      <c r="C34">
        <f>IF(C35=1,C36*C35*1000+C36,-1000000+C36)</f>
        <v>-1000000</v>
      </c>
      <c r="F34">
        <f>IF(F35=1,F36*F35*1000+F36,-1000000+F36)</f>
        <v>-999990</v>
      </c>
      <c r="I34">
        <f>IF(I35=1,I36*I35*1000+I36,-1000000+I36)</f>
        <v>-999980</v>
      </c>
      <c r="L34">
        <f>IF(L35=1,L36*L35*1000+L36,-1000000+L36)</f>
        <v>-1000010</v>
      </c>
      <c r="O34">
        <f>IF(O35=1,O36*O35*1000+O36,-1000000+O36)</f>
        <v>-101000000</v>
      </c>
      <c r="R34">
        <f>IF(R35=1,R36*R35*1000+R36,-1000000+R36)</f>
        <v>-101000000</v>
      </c>
      <c r="U34">
        <f>IF(U35=1,U36*U35*1000+U36,-1000000+U36)</f>
        <v>-101000000</v>
      </c>
      <c r="X34">
        <f>IF(X35=1,X36*X35*1000+X36,-1000000+X36)</f>
        <v>-101000000</v>
      </c>
      <c r="AA34">
        <f>IF(AA35=1,AA36*AA35*1000+AA36,-1000000+AA36)</f>
        <v>-1000010</v>
      </c>
      <c r="AD34">
        <f>IF(AD35=1,AD36*AD35*1000+AD36,-1000000+AD36)</f>
        <v>-1000010</v>
      </c>
      <c r="AG34">
        <f>IF(AG35=1,AG36*AG35*1000+AG36,-1000000+AG36)</f>
        <v>-101000000</v>
      </c>
      <c r="AJ34">
        <f>IF(AJ35=1,AJ36*AJ35*1000+AJ36,-1000000+AJ36)</f>
        <v>-101000000</v>
      </c>
      <c r="AM34">
        <f>IF(AM35=1,AM36*AM35*1000+AM36,-1000000+AM36)</f>
        <v>-101000000</v>
      </c>
      <c r="AP34">
        <f>IF(AP35=1,AP36*AP35*1000+AP36,-1000000+AP36)</f>
        <v>-101000000</v>
      </c>
    </row>
    <row r="35" spans="1:49">
      <c r="A35" t="s">
        <v>13</v>
      </c>
      <c r="B35">
        <f>SUM(C35:AP35)</f>
        <v>0</v>
      </c>
      <c r="C35">
        <f>IF(D36&gt;=$A3/2,1,0)</f>
        <v>0</v>
      </c>
      <c r="F35">
        <f>IF(G36&gt;=$A3/2,1,0)</f>
        <v>0</v>
      </c>
      <c r="I35">
        <f>IF(J36&gt;=$A3/2,1,0)</f>
        <v>0</v>
      </c>
      <c r="L35">
        <f>IF(M36&gt;=$A3/2,1,0)</f>
        <v>0</v>
      </c>
      <c r="O35">
        <f>IF(P36&gt;=$A3/2,1,0)</f>
        <v>0</v>
      </c>
      <c r="R35">
        <f>IF(S36&gt;=$A3/2,1,0)</f>
        <v>0</v>
      </c>
      <c r="U35">
        <f>IF(V36&gt;=$A3/2,1,0)</f>
        <v>0</v>
      </c>
      <c r="X35">
        <f>IF(Y36&gt;=$A3/2,1,0)</f>
        <v>0</v>
      </c>
      <c r="AA35">
        <f>IF(AB36&gt;=$A3/2,1,0)</f>
        <v>0</v>
      </c>
      <c r="AD35">
        <f>IF(AE36&gt;=$A3/2,1,0)</f>
        <v>0</v>
      </c>
      <c r="AG35">
        <f>IF(AH36&gt;=$A3/2,1,0)</f>
        <v>0</v>
      </c>
      <c r="AJ35">
        <f>IF(AK36&gt;=$A3/2,1,0)</f>
        <v>0</v>
      </c>
      <c r="AM35">
        <f>IF(AN36&gt;=$A3/2,1,0)</f>
        <v>0</v>
      </c>
      <c r="AP35">
        <f>IF(AQ36&gt;=$A3/2,1,0)</f>
        <v>0</v>
      </c>
    </row>
    <row r="36" spans="1:49" ht="13.5" hidden="1" customHeight="1" thickBot="1">
      <c r="C36" s="2">
        <f>IF(SUM(C41:C207)&lt;-1000,-100000000,SUM(C41:C207))</f>
        <v>0</v>
      </c>
      <c r="D36" s="2">
        <f>COUNT(D41:D207)</f>
        <v>2</v>
      </c>
      <c r="E36" s="2"/>
      <c r="F36" s="2">
        <f>IF(SUM(F41:F207)&lt;-1000,-100000000,SUM(F41:F207))</f>
        <v>10</v>
      </c>
      <c r="G36" s="2">
        <f>COUNT(G41:G207)</f>
        <v>2</v>
      </c>
      <c r="H36" s="2"/>
      <c r="I36" s="2">
        <f>IF(SUM(I41:I207)&lt;-1000,-100000000,SUM(I41:I207))</f>
        <v>20</v>
      </c>
      <c r="J36" s="2">
        <f>COUNT(J41:J207)</f>
        <v>5</v>
      </c>
      <c r="K36" s="2"/>
      <c r="L36" s="2">
        <f>IF(SUM(L41:L207)&lt;-1000,-100000000,SUM(L41:L207))</f>
        <v>-10</v>
      </c>
      <c r="M36" s="2">
        <f>COUNT(M41:M207)</f>
        <v>2</v>
      </c>
      <c r="N36" s="2"/>
      <c r="O36" s="2">
        <f>IF(SUM(O41:O207)&lt;-1000,-100000000,SUM(O41:O207))</f>
        <v>-100000000</v>
      </c>
      <c r="P36" s="2">
        <f>COUNT(P41:P207)</f>
        <v>0</v>
      </c>
      <c r="Q36" s="2"/>
      <c r="R36" s="2">
        <f>IF(SUM(R41:R207)&lt;-1000,-100000000,SUM(R41:R207))</f>
        <v>-100000000</v>
      </c>
      <c r="S36" s="2">
        <f>COUNT(S41:S207)</f>
        <v>0</v>
      </c>
      <c r="T36" s="2"/>
      <c r="U36" s="2">
        <f>IF(SUM(U41:U207)&lt;-1000,-100000000,SUM(U41:U207))</f>
        <v>-100000000</v>
      </c>
      <c r="V36" s="2">
        <f>COUNT(V41:V207)</f>
        <v>0</v>
      </c>
      <c r="W36" s="2"/>
      <c r="X36" s="2">
        <f>IF(SUM(X41:X207)&lt;-1000,-100000000,SUM(X41:X207))</f>
        <v>-100000000</v>
      </c>
      <c r="Y36" s="2">
        <f>COUNT(Y41:Y207)</f>
        <v>0</v>
      </c>
      <c r="Z36" s="2"/>
      <c r="AA36" s="2">
        <f>IF(SUM(AA41:AA207)&lt;-1000,-100000000,SUM(AA41:AA207))</f>
        <v>-10</v>
      </c>
      <c r="AB36" s="2">
        <f>COUNT(AB41:AB207)</f>
        <v>3</v>
      </c>
      <c r="AC36" s="2"/>
      <c r="AD36" s="2">
        <f>IF(SUM(AD41:AD207)&lt;-1000,-100000000,SUM(AD41:AD207))</f>
        <v>-10</v>
      </c>
      <c r="AE36" s="2">
        <f>COUNT(AE41:AE207)</f>
        <v>1</v>
      </c>
      <c r="AF36" s="2"/>
      <c r="AG36" s="2">
        <f>IF(SUM(AG41:AG207)&lt;-1000,-100000000,SUM(AG41:AG207))</f>
        <v>-100000000</v>
      </c>
      <c r="AH36" s="2">
        <f>COUNT(AH41:AH207)</f>
        <v>0</v>
      </c>
      <c r="AI36" s="2"/>
      <c r="AJ36" s="2">
        <f>IF(SUM(AJ41:AJ207)&lt;-1000,-100000000,SUM(AJ41:AJ207))</f>
        <v>-100000000</v>
      </c>
      <c r="AK36" s="2">
        <f>COUNT(AK41:AK207)</f>
        <v>0</v>
      </c>
      <c r="AL36" s="2"/>
      <c r="AM36" s="2">
        <f>IF(SUM(AM41:AM207)&lt;-1000,-100000000,SUM(AM41:AM207))</f>
        <v>-100000000</v>
      </c>
      <c r="AN36" s="2">
        <f>COUNT(AN41:AN207)</f>
        <v>0</v>
      </c>
      <c r="AO36" s="2"/>
      <c r="AP36" s="2">
        <f>IF(SUM(AP41:AP207)&lt;-1000,-100000000,SUM(AP41:AP207))</f>
        <v>-100000000</v>
      </c>
      <c r="AQ36" s="2">
        <f>COUNT(AQ41:AQ207)</f>
        <v>0</v>
      </c>
      <c r="AR36" s="2"/>
      <c r="AS36" s="25"/>
      <c r="AT36" t="s">
        <v>7</v>
      </c>
    </row>
    <row r="37" spans="1:49" ht="12.75" hidden="1" customHeight="1">
      <c r="C37" s="2">
        <f>+D37-E37</f>
        <v>16</v>
      </c>
      <c r="D37" s="2">
        <f>SUM(D41:D122)</f>
        <v>16</v>
      </c>
      <c r="E37" s="2">
        <f>SUM(E41:E122)</f>
        <v>0</v>
      </c>
      <c r="F37" s="2">
        <f>+G37-H37</f>
        <v>32</v>
      </c>
      <c r="G37" s="2">
        <f>SUM(G41:G122)</f>
        <v>32</v>
      </c>
      <c r="H37" s="2">
        <f>SUM(H41:H122)</f>
        <v>0</v>
      </c>
      <c r="I37" s="2">
        <f>+J37-K37</f>
        <v>103</v>
      </c>
      <c r="J37" s="2">
        <f>SUM(J41:J122)</f>
        <v>103</v>
      </c>
      <c r="K37" s="2">
        <f>SUM(K41:K122)</f>
        <v>0</v>
      </c>
      <c r="L37" s="2">
        <f>+M37-N37</f>
        <v>-10</v>
      </c>
      <c r="M37" s="2">
        <f>SUM(M41:M122)</f>
        <v>-10</v>
      </c>
      <c r="N37" s="2">
        <f>SUM(N41:N122)</f>
        <v>0</v>
      </c>
      <c r="O37" s="2">
        <f>+P37-Q37</f>
        <v>0</v>
      </c>
      <c r="P37" s="2">
        <f>SUM(P41:P122)</f>
        <v>0</v>
      </c>
      <c r="Q37" s="2">
        <f>SUM(Q41:Q122)</f>
        <v>0</v>
      </c>
      <c r="R37" s="2">
        <f>+S37-T37</f>
        <v>0</v>
      </c>
      <c r="S37" s="2">
        <f>SUM(S41:S122)</f>
        <v>0</v>
      </c>
      <c r="T37" s="2">
        <f>SUM(T41:T122)</f>
        <v>0</v>
      </c>
      <c r="U37" s="2">
        <f>+V37-W37</f>
        <v>0</v>
      </c>
      <c r="V37" s="2">
        <f>SUM(V41:V122)</f>
        <v>0</v>
      </c>
      <c r="W37" s="2">
        <f>SUM(W41:W122)</f>
        <v>0</v>
      </c>
      <c r="X37" s="2">
        <f>+Y37-Z37</f>
        <v>0</v>
      </c>
      <c r="Y37" s="2">
        <f>SUM(Y41:Y122)</f>
        <v>0</v>
      </c>
      <c r="Z37" s="2">
        <f>SUM(Z41:Z122)</f>
        <v>0</v>
      </c>
      <c r="AA37" s="2">
        <f>+AB37-AC37</f>
        <v>-37</v>
      </c>
      <c r="AB37" s="2">
        <f>SUM(AB41:AB122)</f>
        <v>-37</v>
      </c>
      <c r="AC37" s="2">
        <f>SUM(AC41:AC122)</f>
        <v>0</v>
      </c>
      <c r="AD37" s="2">
        <f>+AE37-AF37</f>
        <v>-38</v>
      </c>
      <c r="AE37" s="2">
        <f>SUM(AE41:AE122)</f>
        <v>-38</v>
      </c>
      <c r="AF37" s="2">
        <f>SUM(AF41:AF122)</f>
        <v>0</v>
      </c>
      <c r="AG37" s="2">
        <f>+AH37-AI37</f>
        <v>0</v>
      </c>
      <c r="AH37" s="2">
        <f>SUM(AH41:AH122)</f>
        <v>0</v>
      </c>
      <c r="AI37" s="2">
        <f>SUM(AI41:AI122)</f>
        <v>0</v>
      </c>
      <c r="AJ37" s="2">
        <f>+AK37-AL37</f>
        <v>0</v>
      </c>
      <c r="AK37" s="2">
        <f>SUM(AK41:AK122)</f>
        <v>0</v>
      </c>
      <c r="AL37" s="2">
        <f>SUM(AL41:AL122)</f>
        <v>0</v>
      </c>
      <c r="AM37" s="2">
        <f>+AN37-AO37</f>
        <v>0</v>
      </c>
      <c r="AN37" s="2">
        <f>SUM(AN41:AN122)</f>
        <v>0</v>
      </c>
      <c r="AO37" s="2">
        <f>SUM(AO41:AO122)</f>
        <v>0</v>
      </c>
      <c r="AP37" s="2">
        <f>+AQ37-AR37</f>
        <v>0</v>
      </c>
      <c r="AQ37" s="2">
        <f>SUM(AQ41:AQ122)</f>
        <v>0</v>
      </c>
      <c r="AR37" s="2">
        <f>SUM(AR41:AR122)</f>
        <v>0</v>
      </c>
      <c r="AS37" s="26"/>
      <c r="AT37" t="s">
        <v>8</v>
      </c>
    </row>
    <row r="38" spans="1:49" ht="13.5" customHeight="1" thickBot="1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S38" s="41">
        <f>MAX(AT41:AT100)</f>
        <v>125</v>
      </c>
    </row>
    <row r="39" spans="1:49" ht="13.5" thickBot="1">
      <c r="B39" s="84" t="s">
        <v>0</v>
      </c>
      <c r="C39" s="409" t="s">
        <v>62</v>
      </c>
      <c r="D39" s="410"/>
      <c r="E39" s="411"/>
      <c r="F39" s="409" t="s">
        <v>220</v>
      </c>
      <c r="G39" s="410"/>
      <c r="H39" s="411"/>
      <c r="I39" s="409" t="s">
        <v>1</v>
      </c>
      <c r="J39" s="410"/>
      <c r="K39" s="411"/>
      <c r="L39" s="421" t="s">
        <v>143</v>
      </c>
      <c r="M39" s="410"/>
      <c r="N39" s="411"/>
      <c r="O39" s="409" t="s">
        <v>79</v>
      </c>
      <c r="P39" s="410"/>
      <c r="Q39" s="411"/>
      <c r="R39" s="409" t="s">
        <v>6</v>
      </c>
      <c r="S39" s="410"/>
      <c r="T39" s="411"/>
      <c r="U39" s="409" t="s">
        <v>9</v>
      </c>
      <c r="V39" s="410"/>
      <c r="W39" s="411"/>
      <c r="X39" s="409" t="s">
        <v>43</v>
      </c>
      <c r="Y39" s="410"/>
      <c r="Z39" s="411"/>
      <c r="AA39" s="421" t="s">
        <v>131</v>
      </c>
      <c r="AB39" s="410"/>
      <c r="AC39" s="411"/>
      <c r="AD39" s="421" t="s">
        <v>46</v>
      </c>
      <c r="AE39" s="410"/>
      <c r="AF39" s="411"/>
      <c r="AG39" s="409" t="s">
        <v>4</v>
      </c>
      <c r="AH39" s="410"/>
      <c r="AI39" s="411"/>
      <c r="AJ39" s="409" t="s">
        <v>35</v>
      </c>
      <c r="AK39" s="410"/>
      <c r="AL39" s="411"/>
      <c r="AM39" s="409" t="s">
        <v>94</v>
      </c>
      <c r="AN39" s="410"/>
      <c r="AO39" s="411"/>
      <c r="AP39" s="409" t="s">
        <v>73</v>
      </c>
      <c r="AQ39" s="410"/>
      <c r="AR39" s="411"/>
      <c r="AS39" s="41">
        <f>COUNT(AS41:AS122)</f>
        <v>5</v>
      </c>
      <c r="AT39" s="86" t="s">
        <v>7</v>
      </c>
      <c r="AU39" s="85" t="s">
        <v>8</v>
      </c>
      <c r="AV39" s="87" t="s">
        <v>47</v>
      </c>
    </row>
    <row r="40" spans="1:49" ht="13.5" thickBot="1">
      <c r="B40" s="31" t="s">
        <v>24</v>
      </c>
      <c r="C40" s="37" t="s">
        <v>3</v>
      </c>
      <c r="D40" s="38" t="s">
        <v>2</v>
      </c>
      <c r="E40" s="77"/>
      <c r="F40" s="37" t="s">
        <v>3</v>
      </c>
      <c r="G40" s="38" t="s">
        <v>2</v>
      </c>
      <c r="H40" s="77"/>
      <c r="I40" s="37" t="s">
        <v>3</v>
      </c>
      <c r="J40" s="38" t="s">
        <v>2</v>
      </c>
      <c r="K40" s="77"/>
      <c r="L40" s="37" t="s">
        <v>3</v>
      </c>
      <c r="M40" s="38" t="s">
        <v>2</v>
      </c>
      <c r="N40" s="77"/>
      <c r="O40" s="37" t="s">
        <v>3</v>
      </c>
      <c r="P40" s="38" t="s">
        <v>2</v>
      </c>
      <c r="Q40" s="77"/>
      <c r="R40" s="37" t="s">
        <v>3</v>
      </c>
      <c r="S40" s="38" t="s">
        <v>2</v>
      </c>
      <c r="T40" s="77"/>
      <c r="U40" s="37" t="s">
        <v>3</v>
      </c>
      <c r="V40" s="38" t="s">
        <v>2</v>
      </c>
      <c r="W40" s="77"/>
      <c r="X40" s="37" t="s">
        <v>3</v>
      </c>
      <c r="Y40" s="38" t="s">
        <v>2</v>
      </c>
      <c r="Z40" s="77"/>
      <c r="AA40" s="37" t="s">
        <v>3</v>
      </c>
      <c r="AB40" s="38" t="s">
        <v>2</v>
      </c>
      <c r="AC40" s="77"/>
      <c r="AD40" s="37" t="s">
        <v>3</v>
      </c>
      <c r="AE40" s="38" t="s">
        <v>2</v>
      </c>
      <c r="AF40" s="77"/>
      <c r="AG40" s="37" t="s">
        <v>3</v>
      </c>
      <c r="AH40" s="38" t="s">
        <v>2</v>
      </c>
      <c r="AI40" s="77"/>
      <c r="AJ40" s="37" t="s">
        <v>3</v>
      </c>
      <c r="AK40" s="38" t="s">
        <v>2</v>
      </c>
      <c r="AL40" s="77"/>
      <c r="AM40" s="37" t="s">
        <v>3</v>
      </c>
      <c r="AN40" s="38" t="s">
        <v>2</v>
      </c>
      <c r="AO40" s="77"/>
      <c r="AP40" s="37" t="s">
        <v>3</v>
      </c>
      <c r="AQ40" s="38" t="s">
        <v>2</v>
      </c>
      <c r="AR40" s="38"/>
      <c r="AS40" s="27" t="s">
        <v>22</v>
      </c>
      <c r="AT40" s="30" t="s">
        <v>23</v>
      </c>
    </row>
    <row r="41" spans="1:49">
      <c r="A41" s="16">
        <v>1</v>
      </c>
      <c r="B41" s="6"/>
      <c r="C41" s="12">
        <v>10</v>
      </c>
      <c r="D41" s="36">
        <v>37</v>
      </c>
      <c r="E41" s="13"/>
      <c r="F41" s="12">
        <v>0</v>
      </c>
      <c r="G41" s="36">
        <v>8</v>
      </c>
      <c r="H41" s="13"/>
      <c r="I41" s="12">
        <v>-10</v>
      </c>
      <c r="J41" s="36">
        <v>45</v>
      </c>
      <c r="K41" s="13"/>
      <c r="L41" s="12"/>
      <c r="M41" s="36"/>
      <c r="N41" s="13"/>
      <c r="O41" s="130">
        <v>-10000</v>
      </c>
      <c r="P41" s="36"/>
      <c r="Q41" s="13"/>
      <c r="R41" s="130">
        <v>-10000</v>
      </c>
      <c r="S41" s="36"/>
      <c r="T41" s="13"/>
      <c r="U41" s="130">
        <v>-10000</v>
      </c>
      <c r="V41" s="36"/>
      <c r="W41" s="13"/>
      <c r="X41" s="130">
        <v>-10000</v>
      </c>
      <c r="Y41" s="36"/>
      <c r="Z41" s="13"/>
      <c r="AA41" s="12"/>
      <c r="AB41" s="36"/>
      <c r="AC41" s="13"/>
      <c r="AD41" s="12"/>
      <c r="AE41" s="36"/>
      <c r="AF41" s="13"/>
      <c r="AG41" s="130">
        <v>-10000</v>
      </c>
      <c r="AH41" s="36"/>
      <c r="AI41" s="13"/>
      <c r="AJ41" s="130">
        <v>-10000</v>
      </c>
      <c r="AK41" s="36"/>
      <c r="AL41" s="13"/>
      <c r="AM41" s="130">
        <v>-10000</v>
      </c>
      <c r="AN41" s="36"/>
      <c r="AO41" s="13"/>
      <c r="AP41" s="130">
        <v>-10000</v>
      </c>
      <c r="AQ41" s="36"/>
      <c r="AR41" s="93"/>
      <c r="AS41" s="24">
        <v>45307</v>
      </c>
      <c r="AT41" s="41">
        <v>71</v>
      </c>
      <c r="AU41">
        <f t="shared" ref="AU41:AU46" si="2">+AP41+AJ41+AG41+AD41+AA41+X41+U41+R41+O41+L41+I41+F41+C41+AM41</f>
        <v>-80000</v>
      </c>
      <c r="AV41">
        <f t="shared" ref="AV41:AV46" si="3">COUNT(C41:AR41)/2</f>
        <v>7</v>
      </c>
      <c r="AW41">
        <f t="shared" ref="AW41:AW46" si="4">+AQ41+AK41+AH41+AE41+AB41+Y41+V41+S41+P41+M41+J41+G41+D41+AN41</f>
        <v>90</v>
      </c>
    </row>
    <row r="42" spans="1:49">
      <c r="A42" s="16">
        <f t="shared" ref="A42:A73" si="5">+A41+1</f>
        <v>2</v>
      </c>
      <c r="B42" s="6"/>
      <c r="C42" s="10">
        <v>-10</v>
      </c>
      <c r="D42" s="32">
        <v>-21</v>
      </c>
      <c r="E42" s="11"/>
      <c r="F42" s="10">
        <v>10</v>
      </c>
      <c r="G42" s="32">
        <v>24</v>
      </c>
      <c r="H42" s="11"/>
      <c r="I42" s="10">
        <v>0</v>
      </c>
      <c r="J42" s="32">
        <v>-3</v>
      </c>
      <c r="K42" s="11"/>
      <c r="L42" s="10"/>
      <c r="M42" s="32"/>
      <c r="N42" s="11"/>
      <c r="O42" s="10"/>
      <c r="P42" s="32"/>
      <c r="Q42" s="11"/>
      <c r="R42" s="10"/>
      <c r="S42" s="32"/>
      <c r="T42" s="11"/>
      <c r="U42" s="10"/>
      <c r="V42" s="32"/>
      <c r="W42" s="11"/>
      <c r="X42" s="10"/>
      <c r="Y42" s="32"/>
      <c r="Z42" s="11"/>
      <c r="AA42" s="10"/>
      <c r="AB42" s="32"/>
      <c r="AC42" s="11"/>
      <c r="AD42" s="10"/>
      <c r="AE42" s="32"/>
      <c r="AF42" s="11"/>
      <c r="AG42" s="10"/>
      <c r="AH42" s="32"/>
      <c r="AI42" s="11"/>
      <c r="AJ42" s="10"/>
      <c r="AK42" s="32"/>
      <c r="AL42" s="11"/>
      <c r="AM42" s="10"/>
      <c r="AN42" s="32"/>
      <c r="AO42" s="11"/>
      <c r="AP42" s="10"/>
      <c r="AQ42" s="32"/>
      <c r="AR42" s="11"/>
      <c r="AS42" s="24">
        <v>45307</v>
      </c>
      <c r="AT42" s="41">
        <v>71</v>
      </c>
      <c r="AU42">
        <f t="shared" si="2"/>
        <v>0</v>
      </c>
      <c r="AV42">
        <f t="shared" si="3"/>
        <v>3</v>
      </c>
      <c r="AW42" s="106">
        <f t="shared" si="4"/>
        <v>0</v>
      </c>
    </row>
    <row r="43" spans="1:49">
      <c r="A43" s="16">
        <f t="shared" si="5"/>
        <v>3</v>
      </c>
      <c r="B43" s="6"/>
      <c r="C43" s="10"/>
      <c r="D43" s="32"/>
      <c r="E43" s="11"/>
      <c r="F43" s="10"/>
      <c r="G43" s="32"/>
      <c r="H43" s="11"/>
      <c r="I43" s="10">
        <v>10</v>
      </c>
      <c r="J43" s="32">
        <v>16</v>
      </c>
      <c r="K43" s="11"/>
      <c r="L43" s="10">
        <v>0</v>
      </c>
      <c r="M43" s="32">
        <v>11</v>
      </c>
      <c r="N43" s="11"/>
      <c r="O43" s="10"/>
      <c r="P43" s="32"/>
      <c r="Q43" s="11"/>
      <c r="R43" s="10"/>
      <c r="S43" s="32"/>
      <c r="T43" s="11"/>
      <c r="U43" s="10"/>
      <c r="V43" s="32"/>
      <c r="W43" s="11"/>
      <c r="X43" s="10"/>
      <c r="Y43" s="32"/>
      <c r="Z43" s="11"/>
      <c r="AA43" s="10">
        <v>-10</v>
      </c>
      <c r="AB43" s="32">
        <v>-27</v>
      </c>
      <c r="AC43" s="11"/>
      <c r="AD43" s="10"/>
      <c r="AE43" s="32"/>
      <c r="AF43" s="11"/>
      <c r="AG43" s="10"/>
      <c r="AH43" s="32"/>
      <c r="AI43" s="11"/>
      <c r="AJ43" s="10"/>
      <c r="AK43" s="32"/>
      <c r="AL43" s="11"/>
      <c r="AM43" s="10"/>
      <c r="AN43" s="32"/>
      <c r="AO43" s="11"/>
      <c r="AP43" s="10"/>
      <c r="AQ43" s="32"/>
      <c r="AR43" s="11"/>
      <c r="AS43" s="24">
        <v>45358</v>
      </c>
      <c r="AT43">
        <v>96</v>
      </c>
      <c r="AU43">
        <f t="shared" si="2"/>
        <v>0</v>
      </c>
      <c r="AV43">
        <f t="shared" si="3"/>
        <v>3</v>
      </c>
      <c r="AW43">
        <f t="shared" si="4"/>
        <v>0</v>
      </c>
    </row>
    <row r="44" spans="1:49">
      <c r="A44" s="16">
        <f t="shared" si="5"/>
        <v>4</v>
      </c>
      <c r="B44" s="6"/>
      <c r="C44" s="10"/>
      <c r="D44" s="32"/>
      <c r="E44" s="11"/>
      <c r="F44" s="10"/>
      <c r="G44" s="32"/>
      <c r="H44" s="11"/>
      <c r="I44" s="10">
        <v>10</v>
      </c>
      <c r="J44" s="32">
        <v>11</v>
      </c>
      <c r="K44" s="11"/>
      <c r="L44" s="10">
        <v>-10</v>
      </c>
      <c r="M44" s="32">
        <v>-21</v>
      </c>
      <c r="N44" s="11"/>
      <c r="O44" s="10"/>
      <c r="P44" s="32"/>
      <c r="Q44" s="11"/>
      <c r="R44" s="10"/>
      <c r="S44" s="32"/>
      <c r="T44" s="11"/>
      <c r="U44" s="10"/>
      <c r="V44" s="32"/>
      <c r="W44" s="11"/>
      <c r="X44" s="10"/>
      <c r="Y44" s="32"/>
      <c r="Z44" s="11"/>
      <c r="AA44" s="10">
        <v>0</v>
      </c>
      <c r="AB44" s="32">
        <v>10</v>
      </c>
      <c r="AC44" s="11"/>
      <c r="AD44" s="10"/>
      <c r="AE44" s="32"/>
      <c r="AF44" s="11"/>
      <c r="AG44" s="10"/>
      <c r="AH44" s="32"/>
      <c r="AI44" s="11"/>
      <c r="AJ44" s="10"/>
      <c r="AK44" s="32"/>
      <c r="AL44" s="11"/>
      <c r="AM44" s="10"/>
      <c r="AN44" s="32"/>
      <c r="AO44" s="11"/>
      <c r="AP44" s="10"/>
      <c r="AQ44" s="32"/>
      <c r="AR44" s="11"/>
      <c r="AS44" s="24">
        <v>45358</v>
      </c>
      <c r="AT44">
        <v>96</v>
      </c>
      <c r="AU44">
        <f t="shared" si="2"/>
        <v>0</v>
      </c>
      <c r="AV44">
        <f t="shared" si="3"/>
        <v>3</v>
      </c>
      <c r="AW44">
        <f t="shared" si="4"/>
        <v>0</v>
      </c>
    </row>
    <row r="45" spans="1:49">
      <c r="A45" s="16">
        <f t="shared" si="5"/>
        <v>5</v>
      </c>
      <c r="B45" s="383" t="s">
        <v>240</v>
      </c>
      <c r="C45" s="10"/>
      <c r="D45" s="32"/>
      <c r="E45" s="11"/>
      <c r="F45" s="10"/>
      <c r="G45" s="32"/>
      <c r="H45" s="11"/>
      <c r="I45" s="10">
        <v>10</v>
      </c>
      <c r="J45" s="32">
        <v>34</v>
      </c>
      <c r="K45" s="11"/>
      <c r="L45" s="10"/>
      <c r="M45" s="32"/>
      <c r="N45" s="11"/>
      <c r="O45" s="10"/>
      <c r="P45" s="32"/>
      <c r="Q45" s="11"/>
      <c r="R45" s="10"/>
      <c r="S45" s="32"/>
      <c r="T45" s="11"/>
      <c r="U45" s="10"/>
      <c r="V45" s="32"/>
      <c r="W45" s="11"/>
      <c r="X45" s="10"/>
      <c r="Y45" s="32"/>
      <c r="Z45" s="11"/>
      <c r="AA45" s="10">
        <v>0</v>
      </c>
      <c r="AB45" s="32">
        <v>-20</v>
      </c>
      <c r="AC45" s="11"/>
      <c r="AD45" s="10">
        <v>-10</v>
      </c>
      <c r="AE45" s="32">
        <v>-38</v>
      </c>
      <c r="AF45" s="384"/>
      <c r="AG45" s="10"/>
      <c r="AH45" s="32"/>
      <c r="AI45" s="11"/>
      <c r="AJ45" s="10"/>
      <c r="AK45" s="32"/>
      <c r="AL45" s="11"/>
      <c r="AM45" s="10"/>
      <c r="AN45" s="32"/>
      <c r="AO45" s="11"/>
      <c r="AP45" s="10"/>
      <c r="AQ45" s="32"/>
      <c r="AR45" s="11"/>
      <c r="AS45" s="28">
        <v>45415</v>
      </c>
      <c r="AT45" s="41">
        <v>125</v>
      </c>
      <c r="AU45">
        <f t="shared" si="2"/>
        <v>0</v>
      </c>
      <c r="AV45">
        <f t="shared" si="3"/>
        <v>3</v>
      </c>
      <c r="AW45">
        <f t="shared" si="4"/>
        <v>-24</v>
      </c>
    </row>
    <row r="46" spans="1:49">
      <c r="A46" s="16">
        <f t="shared" si="5"/>
        <v>6</v>
      </c>
      <c r="B46" s="6"/>
      <c r="C46" s="12"/>
      <c r="D46" s="36"/>
      <c r="E46" s="13"/>
      <c r="F46" s="12"/>
      <c r="G46" s="36"/>
      <c r="H46" s="13"/>
      <c r="I46" s="12"/>
      <c r="J46" s="36"/>
      <c r="K46" s="13"/>
      <c r="L46" s="12"/>
      <c r="M46" s="36"/>
      <c r="N46" s="13"/>
      <c r="O46" s="12"/>
      <c r="P46" s="36"/>
      <c r="Q46" s="13"/>
      <c r="R46" s="12"/>
      <c r="S46" s="36"/>
      <c r="T46" s="13"/>
      <c r="U46" s="12"/>
      <c r="V46" s="36"/>
      <c r="W46" s="13"/>
      <c r="X46" s="12"/>
      <c r="Y46" s="36"/>
      <c r="Z46" s="13"/>
      <c r="AA46" s="12"/>
      <c r="AB46" s="36"/>
      <c r="AC46" s="13"/>
      <c r="AD46" s="12"/>
      <c r="AE46" s="36"/>
      <c r="AF46" s="13"/>
      <c r="AG46" s="12"/>
      <c r="AH46" s="36"/>
      <c r="AI46" s="13"/>
      <c r="AJ46" s="12"/>
      <c r="AK46" s="36"/>
      <c r="AL46" s="13"/>
      <c r="AM46" s="12"/>
      <c r="AN46" s="36"/>
      <c r="AO46" s="13"/>
      <c r="AP46" s="12"/>
      <c r="AQ46" s="36"/>
      <c r="AR46" s="13"/>
      <c r="AT46" s="41"/>
      <c r="AU46">
        <f t="shared" si="2"/>
        <v>0</v>
      </c>
      <c r="AV46">
        <f t="shared" si="3"/>
        <v>0</v>
      </c>
      <c r="AW46">
        <f t="shared" si="4"/>
        <v>0</v>
      </c>
    </row>
    <row r="47" spans="1:49">
      <c r="A47" s="16">
        <f t="shared" si="5"/>
        <v>7</v>
      </c>
      <c r="B47" s="6"/>
      <c r="C47" s="10"/>
      <c r="D47" s="32"/>
      <c r="E47" s="11"/>
      <c r="F47" s="10"/>
      <c r="G47" s="32"/>
      <c r="H47" s="11"/>
      <c r="I47" s="10"/>
      <c r="J47" s="32"/>
      <c r="K47" s="11"/>
      <c r="L47" s="10"/>
      <c r="M47" s="32"/>
      <c r="N47" s="11"/>
      <c r="O47" s="10"/>
      <c r="P47" s="32"/>
      <c r="Q47" s="11"/>
      <c r="R47" s="10"/>
      <c r="S47" s="32"/>
      <c r="T47" s="11"/>
      <c r="U47" s="10"/>
      <c r="V47" s="32"/>
      <c r="W47" s="11"/>
      <c r="X47" s="10"/>
      <c r="Y47" s="32"/>
      <c r="Z47" s="11"/>
      <c r="AA47" s="10"/>
      <c r="AB47" s="32"/>
      <c r="AC47" s="11"/>
      <c r="AD47" s="10"/>
      <c r="AE47" s="32"/>
      <c r="AF47" s="11"/>
      <c r="AG47" s="10"/>
      <c r="AH47" s="32"/>
      <c r="AI47" s="11"/>
      <c r="AJ47" s="10"/>
      <c r="AK47" s="32"/>
      <c r="AL47" s="11"/>
      <c r="AM47" s="10"/>
      <c r="AN47" s="32"/>
      <c r="AO47" s="11"/>
      <c r="AP47" s="10"/>
      <c r="AQ47" s="32"/>
      <c r="AR47" s="11"/>
      <c r="AT47" s="41"/>
    </row>
    <row r="48" spans="1:49">
      <c r="A48" s="16">
        <f t="shared" si="5"/>
        <v>8</v>
      </c>
      <c r="B48" s="6"/>
      <c r="C48" s="10"/>
      <c r="D48" s="32"/>
      <c r="E48" s="11"/>
      <c r="F48" s="10"/>
      <c r="G48" s="32"/>
      <c r="H48" s="11"/>
      <c r="I48" s="10"/>
      <c r="J48" s="32"/>
      <c r="K48" s="11"/>
      <c r="L48" s="10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/>
      <c r="AB48" s="32"/>
      <c r="AC48" s="11"/>
      <c r="AD48" s="10"/>
      <c r="AE48" s="32"/>
      <c r="AF48" s="11"/>
      <c r="AG48" s="10"/>
      <c r="AH48" s="32"/>
      <c r="AI48" s="11"/>
      <c r="AJ48" s="10"/>
      <c r="AK48" s="32"/>
      <c r="AL48" s="11"/>
      <c r="AM48" s="10"/>
      <c r="AN48" s="32"/>
      <c r="AO48" s="11"/>
      <c r="AP48" s="10"/>
      <c r="AQ48" s="32"/>
      <c r="AR48" s="11"/>
      <c r="AT48" s="41"/>
    </row>
    <row r="49" spans="1:46">
      <c r="A49" s="16">
        <f t="shared" si="5"/>
        <v>9</v>
      </c>
      <c r="B49" s="6"/>
      <c r="C49" s="10"/>
      <c r="D49" s="32"/>
      <c r="E49" s="11"/>
      <c r="F49" s="10"/>
      <c r="G49" s="32"/>
      <c r="H49" s="11"/>
      <c r="I49" s="10"/>
      <c r="J49" s="32"/>
      <c r="K49" s="11"/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/>
      <c r="AR49" s="11"/>
      <c r="AT49" s="41"/>
    </row>
    <row r="50" spans="1:46">
      <c r="A50" s="16">
        <f t="shared" si="5"/>
        <v>10</v>
      </c>
      <c r="B50" s="6"/>
      <c r="C50" s="10"/>
      <c r="D50" s="32"/>
      <c r="E50" s="11"/>
      <c r="F50" s="10"/>
      <c r="G50" s="32"/>
      <c r="H50" s="11"/>
      <c r="I50" s="10"/>
      <c r="J50" s="32"/>
      <c r="K50" s="11"/>
      <c r="L50" s="10"/>
      <c r="M50" s="32"/>
      <c r="N50" s="11"/>
      <c r="O50" s="10"/>
      <c r="P50" s="32"/>
      <c r="Q50" s="11"/>
      <c r="R50" s="10"/>
      <c r="S50" s="32"/>
      <c r="T50" s="11"/>
      <c r="U50" s="10"/>
      <c r="V50" s="32"/>
      <c r="W50" s="11"/>
      <c r="X50" s="10"/>
      <c r="Y50" s="32"/>
      <c r="Z50" s="11"/>
      <c r="AA50" s="10"/>
      <c r="AB50" s="32"/>
      <c r="AC50" s="11"/>
      <c r="AD50" s="10"/>
      <c r="AE50" s="32"/>
      <c r="AF50" s="11"/>
      <c r="AG50" s="10"/>
      <c r="AH50" s="32"/>
      <c r="AI50" s="11"/>
      <c r="AJ50" s="10"/>
      <c r="AK50" s="32"/>
      <c r="AL50" s="11"/>
      <c r="AM50" s="10"/>
      <c r="AN50" s="32"/>
      <c r="AO50" s="11"/>
      <c r="AP50" s="10"/>
      <c r="AQ50" s="32"/>
      <c r="AR50" s="11"/>
      <c r="AT50" s="41"/>
    </row>
    <row r="51" spans="1:46">
      <c r="A51" s="16">
        <f t="shared" si="5"/>
        <v>11</v>
      </c>
      <c r="B51" s="6"/>
      <c r="C51" s="10"/>
      <c r="D51" s="32"/>
      <c r="E51" s="11"/>
      <c r="F51" s="10"/>
      <c r="G51" s="32"/>
      <c r="H51" s="11"/>
      <c r="I51" s="10"/>
      <c r="J51" s="32"/>
      <c r="K51" s="11"/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/>
      <c r="AH51" s="32"/>
      <c r="AI51" s="11"/>
      <c r="AJ51" s="10"/>
      <c r="AK51" s="32"/>
      <c r="AL51" s="11"/>
      <c r="AM51" s="10"/>
      <c r="AN51" s="32"/>
      <c r="AO51" s="11"/>
      <c r="AP51" s="10"/>
      <c r="AQ51" s="32"/>
      <c r="AR51" s="11"/>
      <c r="AT51" s="41"/>
    </row>
    <row r="52" spans="1:46">
      <c r="A52" s="16">
        <f t="shared" si="5"/>
        <v>12</v>
      </c>
      <c r="B52" s="6"/>
      <c r="C52" s="10"/>
      <c r="D52" s="32"/>
      <c r="E52" s="11"/>
      <c r="F52" s="10"/>
      <c r="G52" s="32"/>
      <c r="H52" s="11"/>
      <c r="I52" s="10"/>
      <c r="J52" s="32"/>
      <c r="K52" s="11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10"/>
      <c r="AQ52" s="32"/>
      <c r="AR52" s="11"/>
    </row>
    <row r="53" spans="1:46">
      <c r="A53" s="16">
        <f t="shared" si="5"/>
        <v>13</v>
      </c>
      <c r="B53" s="6"/>
      <c r="C53" s="10"/>
      <c r="D53" s="32"/>
      <c r="E53" s="11"/>
      <c r="F53" s="10"/>
      <c r="G53" s="32"/>
      <c r="H53" s="11"/>
      <c r="I53" s="10"/>
      <c r="J53" s="32"/>
      <c r="K53" s="11"/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10"/>
      <c r="AQ53" s="32"/>
      <c r="AR53" s="11"/>
    </row>
    <row r="54" spans="1:46">
      <c r="A54" s="16">
        <f t="shared" si="5"/>
        <v>14</v>
      </c>
      <c r="B54" s="6"/>
      <c r="C54" s="10"/>
      <c r="D54" s="32"/>
      <c r="E54" s="11"/>
      <c r="F54" s="10"/>
      <c r="G54" s="32"/>
      <c r="H54" s="11"/>
      <c r="I54" s="10"/>
      <c r="J54" s="32"/>
      <c r="K54" s="11"/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/>
      <c r="AN54" s="32"/>
      <c r="AO54" s="11"/>
      <c r="AP54" s="10"/>
      <c r="AQ54" s="32"/>
      <c r="AR54" s="11"/>
    </row>
    <row r="55" spans="1:46">
      <c r="A55" s="16">
        <f t="shared" si="5"/>
        <v>15</v>
      </c>
      <c r="B55" s="6"/>
      <c r="C55" s="10"/>
      <c r="D55" s="32"/>
      <c r="E55" s="11"/>
      <c r="F55" s="10"/>
      <c r="G55" s="32"/>
      <c r="H55" s="11"/>
      <c r="I55" s="10"/>
      <c r="J55" s="32"/>
      <c r="K55" s="11"/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/>
      <c r="AR55" s="11"/>
    </row>
    <row r="56" spans="1:46">
      <c r="A56" s="16">
        <f t="shared" si="5"/>
        <v>16</v>
      </c>
      <c r="B56" s="6"/>
      <c r="C56" s="10"/>
      <c r="D56" s="32"/>
      <c r="E56" s="11"/>
      <c r="F56" s="10"/>
      <c r="G56" s="32"/>
      <c r="H56" s="11"/>
      <c r="I56" s="10"/>
      <c r="J56" s="32"/>
      <c r="K56" s="11"/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10"/>
      <c r="AQ56" s="32"/>
      <c r="AR56" s="11"/>
      <c r="AS56" s="28"/>
      <c r="AT56" s="41"/>
    </row>
    <row r="57" spans="1:46">
      <c r="A57" s="16">
        <f t="shared" si="5"/>
        <v>17</v>
      </c>
      <c r="B57" s="6"/>
      <c r="C57" s="10"/>
      <c r="D57" s="32"/>
      <c r="E57" s="11"/>
      <c r="F57" s="10"/>
      <c r="G57" s="32"/>
      <c r="H57" s="11"/>
      <c r="I57" s="10"/>
      <c r="J57" s="32"/>
      <c r="K57" s="11"/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10"/>
      <c r="AQ57" s="32"/>
      <c r="AR57" s="11"/>
      <c r="AS57" s="28"/>
      <c r="AT57" s="41"/>
    </row>
    <row r="58" spans="1:46">
      <c r="A58" s="16">
        <f t="shared" si="5"/>
        <v>18</v>
      </c>
      <c r="B58" s="6"/>
      <c r="C58" s="10"/>
      <c r="D58" s="32"/>
      <c r="E58" s="11"/>
      <c r="F58" s="10"/>
      <c r="G58" s="32"/>
      <c r="H58" s="11"/>
      <c r="I58" s="10"/>
      <c r="J58" s="32"/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T58" s="41"/>
    </row>
    <row r="59" spans="1:46">
      <c r="A59" s="16">
        <f t="shared" si="5"/>
        <v>19</v>
      </c>
      <c r="B59" s="6"/>
      <c r="C59" s="10"/>
      <c r="D59" s="32"/>
      <c r="E59" s="11"/>
      <c r="F59" s="10"/>
      <c r="G59" s="32"/>
      <c r="H59" s="11"/>
      <c r="I59" s="10"/>
      <c r="J59" s="32"/>
      <c r="K59" s="11"/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10"/>
      <c r="AQ59" s="32"/>
      <c r="AR59" s="11"/>
      <c r="AT59" s="41"/>
    </row>
    <row r="60" spans="1:46">
      <c r="A60" s="16">
        <f t="shared" si="5"/>
        <v>20</v>
      </c>
      <c r="B60" s="6"/>
      <c r="C60" s="10"/>
      <c r="D60" s="32"/>
      <c r="E60" s="11"/>
      <c r="F60" s="10"/>
      <c r="G60" s="32"/>
      <c r="H60" s="11"/>
      <c r="I60" s="10"/>
      <c r="J60" s="32"/>
      <c r="K60" s="11"/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10"/>
      <c r="AQ60" s="32"/>
      <c r="AR60" s="11"/>
      <c r="AS60" s="28"/>
      <c r="AT60" s="41"/>
    </row>
    <row r="61" spans="1:46">
      <c r="A61" s="16">
        <f t="shared" si="5"/>
        <v>21</v>
      </c>
      <c r="B61" s="6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28"/>
    </row>
    <row r="62" spans="1:46">
      <c r="A62" s="16">
        <f t="shared" si="5"/>
        <v>22</v>
      </c>
      <c r="B62" s="6"/>
      <c r="C62" s="12"/>
      <c r="D62" s="36"/>
      <c r="E62" s="13"/>
      <c r="F62" s="12"/>
      <c r="G62" s="36"/>
      <c r="H62" s="13"/>
      <c r="I62" s="12"/>
      <c r="J62" s="36"/>
      <c r="K62" s="13"/>
      <c r="L62" s="10"/>
      <c r="M62" s="32"/>
      <c r="N62" s="11"/>
      <c r="O62" s="12"/>
      <c r="P62" s="36"/>
      <c r="Q62" s="13"/>
      <c r="R62" s="12"/>
      <c r="S62" s="36"/>
      <c r="T62" s="13"/>
      <c r="U62" s="12"/>
      <c r="V62" s="36"/>
      <c r="W62" s="13"/>
      <c r="X62" s="12"/>
      <c r="Y62" s="36"/>
      <c r="Z62" s="13"/>
      <c r="AA62" s="12"/>
      <c r="AB62" s="36"/>
      <c r="AC62" s="13"/>
      <c r="AD62" s="12"/>
      <c r="AE62" s="36"/>
      <c r="AF62" s="11"/>
      <c r="AG62" s="12"/>
      <c r="AH62" s="36"/>
      <c r="AI62" s="13"/>
      <c r="AJ62" s="12"/>
      <c r="AK62" s="36"/>
      <c r="AL62" s="13"/>
      <c r="AM62" s="12"/>
      <c r="AN62" s="36"/>
      <c r="AO62" s="13"/>
      <c r="AP62" s="12"/>
      <c r="AQ62" s="36"/>
      <c r="AR62" s="13"/>
      <c r="AT62" s="41"/>
    </row>
    <row r="63" spans="1:46">
      <c r="A63" s="16">
        <f t="shared" si="5"/>
        <v>23</v>
      </c>
      <c r="B63" s="6"/>
      <c r="C63" s="10"/>
      <c r="D63" s="32"/>
      <c r="E63" s="11"/>
      <c r="F63" s="10"/>
      <c r="G63" s="32"/>
      <c r="H63" s="11"/>
      <c r="I63" s="10"/>
      <c r="J63" s="32"/>
      <c r="K63" s="11"/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/>
      <c r="AB63" s="32"/>
      <c r="AC63" s="11"/>
      <c r="AD63" s="10"/>
      <c r="AE63" s="32"/>
      <c r="AF63" s="11"/>
      <c r="AG63" s="10"/>
      <c r="AH63" s="32"/>
      <c r="AI63" s="11"/>
      <c r="AJ63" s="10"/>
      <c r="AK63" s="32"/>
      <c r="AL63" s="11"/>
      <c r="AM63" s="10"/>
      <c r="AN63" s="32"/>
      <c r="AO63" s="11"/>
      <c r="AP63" s="10"/>
      <c r="AQ63" s="32"/>
      <c r="AR63" s="11"/>
      <c r="AT63" s="41"/>
    </row>
    <row r="64" spans="1:46">
      <c r="A64" s="16">
        <f t="shared" si="5"/>
        <v>24</v>
      </c>
      <c r="B64" s="6"/>
      <c r="C64" s="10"/>
      <c r="D64" s="32"/>
      <c r="E64" s="11"/>
      <c r="F64" s="10"/>
      <c r="G64" s="32"/>
      <c r="H64" s="11"/>
      <c r="I64" s="10"/>
      <c r="J64" s="32"/>
      <c r="K64" s="11"/>
      <c r="L64" s="10"/>
      <c r="M64" s="32"/>
      <c r="N64" s="11"/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/>
      <c r="AB64" s="32"/>
      <c r="AC64" s="11"/>
      <c r="AD64" s="10"/>
      <c r="AE64" s="32"/>
      <c r="AF64" s="11"/>
      <c r="AG64" s="10"/>
      <c r="AH64" s="32"/>
      <c r="AI64" s="11"/>
      <c r="AJ64" s="10"/>
      <c r="AK64" s="32"/>
      <c r="AL64" s="11"/>
      <c r="AM64" s="10"/>
      <c r="AN64" s="32"/>
      <c r="AO64" s="11"/>
      <c r="AP64" s="10"/>
      <c r="AQ64" s="32"/>
      <c r="AR64" s="11"/>
      <c r="AT64" s="76"/>
    </row>
    <row r="65" spans="1:46">
      <c r="A65" s="16">
        <f t="shared" si="5"/>
        <v>25</v>
      </c>
      <c r="B65" s="6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/>
      <c r="AQ65" s="32"/>
      <c r="AR65" s="11"/>
      <c r="AT65" s="41"/>
    </row>
    <row r="66" spans="1:46">
      <c r="A66" s="16">
        <f t="shared" si="5"/>
        <v>26</v>
      </c>
      <c r="B66" s="6"/>
      <c r="C66" s="10"/>
      <c r="D66" s="32"/>
      <c r="E66" s="11"/>
      <c r="F66" s="10"/>
      <c r="G66" s="32"/>
      <c r="H66" s="11"/>
      <c r="I66" s="10"/>
      <c r="J66" s="32"/>
      <c r="K66" s="11"/>
      <c r="L66" s="10"/>
      <c r="M66" s="32"/>
      <c r="N66" s="11"/>
      <c r="O66" s="10"/>
      <c r="P66" s="32"/>
      <c r="Q66" s="11"/>
      <c r="R66" s="10"/>
      <c r="S66" s="32"/>
      <c r="T66" s="11"/>
      <c r="U66" s="10"/>
      <c r="V66" s="32"/>
      <c r="W66" s="11"/>
      <c r="X66" s="10"/>
      <c r="Y66" s="32"/>
      <c r="Z66" s="11"/>
      <c r="AA66" s="10"/>
      <c r="AB66" s="32"/>
      <c r="AC66" s="11"/>
      <c r="AD66" s="10"/>
      <c r="AE66" s="32"/>
      <c r="AF66" s="11"/>
      <c r="AG66" s="10"/>
      <c r="AH66" s="32"/>
      <c r="AI66" s="11"/>
      <c r="AJ66" s="10"/>
      <c r="AK66" s="32"/>
      <c r="AL66" s="11"/>
      <c r="AM66" s="10"/>
      <c r="AN66" s="32"/>
      <c r="AO66" s="11"/>
      <c r="AP66" s="10"/>
      <c r="AQ66" s="32"/>
      <c r="AR66" s="11"/>
      <c r="AT66" s="41"/>
    </row>
    <row r="67" spans="1:46">
      <c r="A67" s="16">
        <f t="shared" si="5"/>
        <v>27</v>
      </c>
      <c r="B67" s="6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0"/>
      <c r="V67" s="32"/>
      <c r="W67" s="11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T67" s="41"/>
    </row>
    <row r="68" spans="1:46">
      <c r="A68" s="16">
        <f t="shared" si="5"/>
        <v>28</v>
      </c>
      <c r="B68" s="6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10"/>
      <c r="AQ68" s="32"/>
      <c r="AR68" s="11"/>
      <c r="AT68" s="41"/>
    </row>
    <row r="69" spans="1:46">
      <c r="A69" s="16">
        <f t="shared" si="5"/>
        <v>29</v>
      </c>
      <c r="B69" s="6"/>
      <c r="C69" s="10"/>
      <c r="D69" s="32"/>
      <c r="E69" s="11"/>
      <c r="F69" s="10"/>
      <c r="G69" s="32"/>
      <c r="H69" s="11"/>
      <c r="I69" s="10"/>
      <c r="J69" s="32"/>
      <c r="K69" s="11"/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/>
      <c r="AB69" s="32"/>
      <c r="AC69" s="11"/>
      <c r="AD69" s="10"/>
      <c r="AE69" s="32"/>
      <c r="AF69" s="11"/>
      <c r="AG69" s="10"/>
      <c r="AH69" s="32"/>
      <c r="AI69" s="11"/>
      <c r="AJ69" s="10"/>
      <c r="AK69" s="32"/>
      <c r="AL69" s="11"/>
      <c r="AM69" s="10"/>
      <c r="AN69" s="32"/>
      <c r="AO69" s="11"/>
      <c r="AP69" s="10"/>
      <c r="AQ69" s="32"/>
      <c r="AR69" s="11"/>
      <c r="AT69" s="41"/>
    </row>
    <row r="70" spans="1:46">
      <c r="A70" s="16">
        <f t="shared" si="5"/>
        <v>30</v>
      </c>
      <c r="B70" s="6"/>
      <c r="C70" s="10"/>
      <c r="D70" s="32"/>
      <c r="E70" s="11"/>
      <c r="F70" s="10"/>
      <c r="G70" s="32"/>
      <c r="H70" s="11"/>
      <c r="I70" s="10"/>
      <c r="J70" s="32"/>
      <c r="K70" s="11"/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0"/>
      <c r="Y70" s="32"/>
      <c r="Z70" s="11"/>
      <c r="AA70" s="10"/>
      <c r="AB70" s="32"/>
      <c r="AC70" s="11"/>
      <c r="AD70" s="10"/>
      <c r="AE70" s="32"/>
      <c r="AF70" s="11"/>
      <c r="AG70" s="10"/>
      <c r="AH70" s="32"/>
      <c r="AI70" s="11"/>
      <c r="AJ70" s="10"/>
      <c r="AK70" s="32"/>
      <c r="AL70" s="11"/>
      <c r="AM70" s="10"/>
      <c r="AN70" s="32"/>
      <c r="AO70" s="11"/>
      <c r="AP70" s="10"/>
      <c r="AQ70" s="32"/>
      <c r="AR70" s="11"/>
      <c r="AS70" s="28"/>
      <c r="AT70" s="41"/>
    </row>
    <row r="71" spans="1:46">
      <c r="A71" s="16">
        <f t="shared" si="5"/>
        <v>31</v>
      </c>
      <c r="B71" s="6"/>
      <c r="C71" s="10"/>
      <c r="D71" s="32"/>
      <c r="E71" s="11"/>
      <c r="F71" s="10"/>
      <c r="G71" s="32"/>
      <c r="H71" s="11"/>
      <c r="I71" s="10"/>
      <c r="J71" s="32"/>
      <c r="K71" s="11"/>
      <c r="L71" s="10"/>
      <c r="M71" s="32"/>
      <c r="N71" s="11"/>
      <c r="O71" s="10"/>
      <c r="P71" s="32"/>
      <c r="Q71" s="11"/>
      <c r="R71" s="10"/>
      <c r="S71" s="32"/>
      <c r="T71" s="11"/>
      <c r="U71" s="10"/>
      <c r="V71" s="32"/>
      <c r="W71" s="11"/>
      <c r="X71" s="10"/>
      <c r="Y71" s="32"/>
      <c r="Z71" s="11"/>
      <c r="AA71" s="10"/>
      <c r="AB71" s="32"/>
      <c r="AC71" s="11"/>
      <c r="AD71" s="10"/>
      <c r="AE71" s="32"/>
      <c r="AF71" s="11"/>
      <c r="AG71" s="10"/>
      <c r="AH71" s="32"/>
      <c r="AI71" s="11"/>
      <c r="AJ71" s="10"/>
      <c r="AK71" s="32"/>
      <c r="AL71" s="11"/>
      <c r="AM71" s="10"/>
      <c r="AN71" s="32"/>
      <c r="AO71" s="11"/>
      <c r="AP71" s="10"/>
      <c r="AQ71" s="32"/>
      <c r="AR71" s="11"/>
      <c r="AS71" s="28"/>
      <c r="AT71" s="41"/>
    </row>
    <row r="72" spans="1:46">
      <c r="A72" s="16">
        <f t="shared" si="5"/>
        <v>32</v>
      </c>
      <c r="B72" s="6"/>
      <c r="C72" s="10"/>
      <c r="D72" s="32"/>
      <c r="E72" s="11"/>
      <c r="F72" s="10"/>
      <c r="G72" s="32"/>
      <c r="H72" s="11"/>
      <c r="I72" s="10"/>
      <c r="J72" s="32"/>
      <c r="K72" s="11"/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/>
      <c r="AB72" s="32"/>
      <c r="AC72" s="11"/>
      <c r="AD72" s="10"/>
      <c r="AE72" s="32"/>
      <c r="AF72" s="11"/>
      <c r="AG72" s="10"/>
      <c r="AH72" s="32"/>
      <c r="AI72" s="11"/>
      <c r="AJ72" s="10"/>
      <c r="AK72" s="32"/>
      <c r="AL72" s="11"/>
      <c r="AM72" s="10"/>
      <c r="AN72" s="32"/>
      <c r="AO72" s="11"/>
      <c r="AP72" s="10"/>
      <c r="AQ72" s="32"/>
      <c r="AR72" s="11"/>
      <c r="AT72" s="41"/>
    </row>
    <row r="73" spans="1:46">
      <c r="A73" s="16">
        <f t="shared" si="5"/>
        <v>33</v>
      </c>
      <c r="B73" s="6"/>
      <c r="C73" s="10"/>
      <c r="D73" s="32"/>
      <c r="E73" s="11"/>
      <c r="F73" s="10"/>
      <c r="G73" s="32"/>
      <c r="H73" s="11"/>
      <c r="I73" s="10"/>
      <c r="J73" s="32"/>
      <c r="K73" s="11"/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10"/>
      <c r="AQ73" s="32"/>
      <c r="AR73" s="11"/>
      <c r="AT73" s="41"/>
    </row>
    <row r="74" spans="1:46">
      <c r="A74" s="16">
        <f t="shared" ref="A74:A105" si="6">+A73+1</f>
        <v>34</v>
      </c>
      <c r="B74" s="6"/>
      <c r="C74" s="10"/>
      <c r="D74" s="32"/>
      <c r="E74" s="11"/>
      <c r="F74" s="10"/>
      <c r="G74" s="32"/>
      <c r="H74" s="11"/>
      <c r="I74" s="10"/>
      <c r="J74" s="32"/>
      <c r="K74" s="11"/>
      <c r="L74" s="10"/>
      <c r="M74" s="32"/>
      <c r="N74" s="11"/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/>
      <c r="AE74" s="32"/>
      <c r="AF74" s="11"/>
      <c r="AG74" s="10"/>
      <c r="AH74" s="32"/>
      <c r="AI74" s="11"/>
      <c r="AJ74" s="10"/>
      <c r="AK74" s="32"/>
      <c r="AL74" s="11"/>
      <c r="AM74" s="10"/>
      <c r="AN74" s="32"/>
      <c r="AO74" s="11"/>
      <c r="AP74" s="10"/>
      <c r="AQ74" s="32"/>
      <c r="AR74" s="11"/>
      <c r="AT74" s="41"/>
    </row>
    <row r="75" spans="1:46">
      <c r="A75" s="16">
        <f t="shared" si="6"/>
        <v>35</v>
      </c>
      <c r="B75" s="6"/>
      <c r="C75" s="10"/>
      <c r="D75" s="32"/>
      <c r="E75" s="11"/>
      <c r="F75" s="10"/>
      <c r="G75" s="32"/>
      <c r="H75" s="11"/>
      <c r="I75" s="10"/>
      <c r="J75" s="32"/>
      <c r="K75" s="11"/>
      <c r="L75" s="10"/>
      <c r="M75" s="32"/>
      <c r="N75" s="11"/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/>
      <c r="AE75" s="32"/>
      <c r="AF75" s="11"/>
      <c r="AG75" s="10"/>
      <c r="AH75" s="32"/>
      <c r="AI75" s="11"/>
      <c r="AJ75" s="10"/>
      <c r="AK75" s="32"/>
      <c r="AL75" s="11"/>
      <c r="AM75" s="10"/>
      <c r="AN75" s="32"/>
      <c r="AO75" s="11"/>
      <c r="AP75" s="10"/>
      <c r="AQ75" s="32"/>
      <c r="AR75" s="11"/>
      <c r="AS75" s="28"/>
      <c r="AT75" s="41"/>
    </row>
    <row r="76" spans="1:46">
      <c r="A76" s="16">
        <f t="shared" si="6"/>
        <v>36</v>
      </c>
      <c r="B76" s="6"/>
      <c r="C76" s="10"/>
      <c r="D76" s="32"/>
      <c r="E76" s="11"/>
      <c r="F76" s="10"/>
      <c r="G76" s="32"/>
      <c r="H76" s="11"/>
      <c r="I76" s="10"/>
      <c r="J76" s="32"/>
      <c r="K76" s="11"/>
      <c r="L76" s="10"/>
      <c r="M76" s="32"/>
      <c r="N76" s="11"/>
      <c r="O76" s="10"/>
      <c r="P76" s="32"/>
      <c r="Q76" s="11"/>
      <c r="R76" s="10"/>
      <c r="S76" s="32"/>
      <c r="T76" s="11"/>
      <c r="U76" s="10"/>
      <c r="V76" s="32"/>
      <c r="W76" s="11"/>
      <c r="X76" s="10"/>
      <c r="Y76" s="32"/>
      <c r="Z76" s="11"/>
      <c r="AA76" s="10"/>
      <c r="AB76" s="32"/>
      <c r="AC76" s="11"/>
      <c r="AD76" s="10"/>
      <c r="AE76" s="32"/>
      <c r="AF76" s="11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T76" s="41"/>
    </row>
    <row r="77" spans="1:46">
      <c r="A77" s="16">
        <f t="shared" si="6"/>
        <v>37</v>
      </c>
      <c r="B77" s="6"/>
      <c r="C77" s="10"/>
      <c r="D77" s="32"/>
      <c r="E77" s="11"/>
      <c r="F77" s="10"/>
      <c r="G77" s="32"/>
      <c r="H77" s="11"/>
      <c r="I77" s="10"/>
      <c r="J77" s="32"/>
      <c r="K77" s="11"/>
      <c r="L77" s="10"/>
      <c r="M77" s="32"/>
      <c r="N77" s="11"/>
      <c r="O77" s="10"/>
      <c r="P77" s="32"/>
      <c r="Q77" s="11"/>
      <c r="R77" s="10"/>
      <c r="S77" s="32"/>
      <c r="T77" s="11"/>
      <c r="U77" s="10"/>
      <c r="V77" s="32"/>
      <c r="W77" s="11"/>
      <c r="X77" s="10"/>
      <c r="Y77" s="32"/>
      <c r="Z77" s="11"/>
      <c r="AA77" s="10"/>
      <c r="AB77" s="32"/>
      <c r="AC77" s="11"/>
      <c r="AD77" s="10"/>
      <c r="AE77" s="32"/>
      <c r="AF77" s="11"/>
      <c r="AG77" s="10"/>
      <c r="AH77" s="32"/>
      <c r="AI77" s="11"/>
      <c r="AJ77" s="10"/>
      <c r="AK77" s="32"/>
      <c r="AL77" s="11"/>
      <c r="AM77" s="10"/>
      <c r="AN77" s="32"/>
      <c r="AO77" s="11"/>
      <c r="AP77" s="10"/>
      <c r="AQ77" s="32"/>
      <c r="AR77" s="11"/>
      <c r="AT77" s="41"/>
    </row>
    <row r="78" spans="1:46">
      <c r="A78" s="16">
        <f t="shared" si="6"/>
        <v>38</v>
      </c>
      <c r="B78" s="6"/>
      <c r="C78" s="10"/>
      <c r="D78" s="32"/>
      <c r="E78" s="11"/>
      <c r="F78" s="10"/>
      <c r="G78" s="32"/>
      <c r="H78" s="11"/>
      <c r="I78" s="10"/>
      <c r="J78" s="32"/>
      <c r="K78" s="11"/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/>
      <c r="AB78" s="32"/>
      <c r="AC78" s="11"/>
      <c r="AD78" s="10"/>
      <c r="AE78" s="32"/>
      <c r="AF78" s="11"/>
      <c r="AG78" s="10"/>
      <c r="AH78" s="32"/>
      <c r="AI78" s="11"/>
      <c r="AJ78" s="10"/>
      <c r="AK78" s="32"/>
      <c r="AL78" s="11"/>
      <c r="AM78" s="10"/>
      <c r="AN78" s="32"/>
      <c r="AO78" s="11"/>
      <c r="AP78" s="10"/>
      <c r="AQ78" s="32"/>
      <c r="AR78" s="11"/>
      <c r="AS78" s="28"/>
      <c r="AT78" s="41"/>
    </row>
    <row r="79" spans="1:46">
      <c r="A79" s="16">
        <f t="shared" si="6"/>
        <v>39</v>
      </c>
      <c r="B79" s="6"/>
      <c r="C79" s="10"/>
      <c r="D79" s="32"/>
      <c r="E79" s="11"/>
      <c r="F79" s="10"/>
      <c r="G79" s="32"/>
      <c r="H79" s="11"/>
      <c r="I79" s="10"/>
      <c r="J79" s="32"/>
      <c r="K79" s="11"/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T79" s="41"/>
    </row>
    <row r="80" spans="1:46">
      <c r="A80" s="16">
        <f t="shared" si="6"/>
        <v>40</v>
      </c>
      <c r="B80" s="6"/>
      <c r="C80" s="10"/>
      <c r="D80" s="32"/>
      <c r="E80" s="11"/>
      <c r="F80" s="10"/>
      <c r="G80" s="32"/>
      <c r="H80" s="11"/>
      <c r="I80" s="10"/>
      <c r="J80" s="32"/>
      <c r="K80" s="11"/>
      <c r="L80" s="10"/>
      <c r="M80" s="32"/>
      <c r="N80" s="11"/>
      <c r="O80" s="10"/>
      <c r="P80" s="32"/>
      <c r="Q80" s="11"/>
      <c r="R80" s="10"/>
      <c r="S80" s="32"/>
      <c r="T80" s="11"/>
      <c r="U80" s="10"/>
      <c r="V80" s="32"/>
      <c r="W80" s="11"/>
      <c r="X80" s="10"/>
      <c r="Y80" s="32"/>
      <c r="Z80" s="11"/>
      <c r="AA80" s="10"/>
      <c r="AB80" s="32"/>
      <c r="AC80" s="11"/>
      <c r="AD80" s="10"/>
      <c r="AE80" s="32"/>
      <c r="AF80" s="11"/>
      <c r="AG80" s="10"/>
      <c r="AH80" s="32"/>
      <c r="AI80" s="11"/>
      <c r="AJ80" s="10"/>
      <c r="AK80" s="32"/>
      <c r="AL80" s="11"/>
      <c r="AM80" s="10"/>
      <c r="AN80" s="32"/>
      <c r="AO80" s="11"/>
      <c r="AP80" s="10"/>
      <c r="AQ80" s="32"/>
      <c r="AR80" s="11"/>
      <c r="AT80" s="76"/>
    </row>
    <row r="81" spans="1:61">
      <c r="A81" s="16">
        <f t="shared" si="6"/>
        <v>41</v>
      </c>
      <c r="B81" s="6"/>
      <c r="C81" s="10"/>
      <c r="D81" s="32"/>
      <c r="E81" s="11"/>
      <c r="F81" s="10"/>
      <c r="G81" s="32"/>
      <c r="H81" s="11"/>
      <c r="I81" s="10"/>
      <c r="J81" s="32"/>
      <c r="K81" s="11"/>
      <c r="L81" s="10"/>
      <c r="M81" s="32"/>
      <c r="N81" s="11"/>
      <c r="O81" s="10"/>
      <c r="P81" s="32"/>
      <c r="Q81" s="11"/>
      <c r="R81" s="10"/>
      <c r="S81" s="32"/>
      <c r="T81" s="11"/>
      <c r="U81" s="10"/>
      <c r="V81" s="32"/>
      <c r="W81" s="11"/>
      <c r="X81" s="10"/>
      <c r="Y81" s="32"/>
      <c r="Z81" s="11"/>
      <c r="AA81" s="10"/>
      <c r="AB81" s="32"/>
      <c r="AC81" s="11"/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10"/>
      <c r="AQ81" s="32"/>
      <c r="AR81" s="11"/>
      <c r="AT81" s="41"/>
    </row>
    <row r="82" spans="1:61">
      <c r="A82" s="16">
        <f t="shared" si="6"/>
        <v>42</v>
      </c>
      <c r="B82" s="6"/>
      <c r="C82" s="10"/>
      <c r="D82" s="32"/>
      <c r="E82" s="11"/>
      <c r="F82" s="10"/>
      <c r="G82" s="32"/>
      <c r="H82" s="11"/>
      <c r="I82" s="10"/>
      <c r="J82" s="32"/>
      <c r="K82" s="11"/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/>
      <c r="AQ82" s="32"/>
      <c r="AR82" s="11"/>
      <c r="AT82" s="41"/>
    </row>
    <row r="83" spans="1:61">
      <c r="A83" s="16">
        <f t="shared" si="6"/>
        <v>43</v>
      </c>
      <c r="B83" s="6"/>
      <c r="C83" s="10"/>
      <c r="D83" s="32"/>
      <c r="E83" s="11"/>
      <c r="F83" s="10"/>
      <c r="G83" s="32"/>
      <c r="H83" s="11"/>
      <c r="I83" s="10"/>
      <c r="J83" s="32"/>
      <c r="K83" s="11"/>
      <c r="L83" s="10"/>
      <c r="M83" s="32"/>
      <c r="N83" s="11"/>
      <c r="O83" s="10"/>
      <c r="P83" s="32"/>
      <c r="Q83" s="11"/>
      <c r="R83" s="10"/>
      <c r="S83" s="32"/>
      <c r="T83" s="11"/>
      <c r="U83" s="10"/>
      <c r="V83" s="32"/>
      <c r="W83" s="11"/>
      <c r="X83" s="10"/>
      <c r="Y83" s="32"/>
      <c r="Z83" s="11"/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/>
      <c r="AQ83" s="32"/>
      <c r="AR83" s="11"/>
      <c r="AT83" s="41"/>
    </row>
    <row r="84" spans="1:61">
      <c r="A84" s="16">
        <f t="shared" si="6"/>
        <v>44</v>
      </c>
      <c r="B84" s="6"/>
      <c r="C84" s="10"/>
      <c r="D84" s="32"/>
      <c r="E84" s="11"/>
      <c r="F84" s="10"/>
      <c r="G84" s="32"/>
      <c r="H84" s="11"/>
      <c r="I84" s="10"/>
      <c r="J84" s="32"/>
      <c r="K84" s="11"/>
      <c r="L84" s="10"/>
      <c r="M84" s="32"/>
      <c r="N84" s="11"/>
      <c r="O84" s="10"/>
      <c r="P84" s="32"/>
      <c r="Q84" s="11"/>
      <c r="R84" s="10"/>
      <c r="S84" s="32"/>
      <c r="T84" s="11"/>
      <c r="U84" s="10"/>
      <c r="V84" s="32"/>
      <c r="W84" s="11"/>
      <c r="X84" s="10"/>
      <c r="Y84" s="32"/>
      <c r="Z84" s="11"/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/>
      <c r="AQ84" s="32"/>
      <c r="AR84" s="11"/>
      <c r="AT84" s="41"/>
    </row>
    <row r="85" spans="1:61">
      <c r="A85" s="16">
        <f t="shared" si="6"/>
        <v>45</v>
      </c>
      <c r="B85" s="6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T85" s="41"/>
    </row>
    <row r="86" spans="1:61">
      <c r="A86" s="16">
        <f t="shared" si="6"/>
        <v>46</v>
      </c>
      <c r="B86" s="6"/>
      <c r="C86" s="10"/>
      <c r="D86" s="32"/>
      <c r="E86" s="11"/>
      <c r="F86" s="10"/>
      <c r="G86" s="32"/>
      <c r="H86" s="11"/>
      <c r="I86" s="10"/>
      <c r="J86" s="32"/>
      <c r="K86" s="11"/>
      <c r="L86" s="10"/>
      <c r="M86" s="32"/>
      <c r="N86" s="11"/>
      <c r="O86" s="10"/>
      <c r="P86" s="32"/>
      <c r="Q86" s="11"/>
      <c r="R86" s="10"/>
      <c r="S86" s="32"/>
      <c r="T86" s="11"/>
      <c r="U86" s="10"/>
      <c r="V86" s="32"/>
      <c r="W86" s="11"/>
      <c r="X86" s="10"/>
      <c r="Y86" s="32"/>
      <c r="Z86" s="11"/>
      <c r="AA86" s="10"/>
      <c r="AB86" s="32"/>
      <c r="AC86" s="11"/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10"/>
      <c r="AQ86" s="32"/>
      <c r="AR86" s="11"/>
      <c r="AT86" s="41"/>
    </row>
    <row r="87" spans="1:61">
      <c r="A87" s="16">
        <f t="shared" si="6"/>
        <v>47</v>
      </c>
      <c r="B87" s="6"/>
      <c r="C87" s="10"/>
      <c r="D87" s="32"/>
      <c r="E87" s="11"/>
      <c r="F87" s="10"/>
      <c r="G87" s="32"/>
      <c r="H87" s="11"/>
      <c r="I87" s="10"/>
      <c r="J87" s="32"/>
      <c r="K87" s="11"/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/>
      <c r="Y87" s="32"/>
      <c r="Z87" s="11"/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T87" s="76"/>
    </row>
    <row r="88" spans="1:61">
      <c r="A88" s="16">
        <f t="shared" si="6"/>
        <v>48</v>
      </c>
      <c r="B88" s="6"/>
      <c r="C88" s="10"/>
      <c r="D88" s="32"/>
      <c r="E88" s="11"/>
      <c r="F88" s="10"/>
      <c r="G88" s="32"/>
      <c r="H88" s="11"/>
      <c r="I88" s="10"/>
      <c r="J88" s="32"/>
      <c r="K88" s="11"/>
      <c r="L88" s="10"/>
      <c r="M88" s="32"/>
      <c r="N88" s="11"/>
      <c r="O88" s="10"/>
      <c r="P88" s="32"/>
      <c r="Q88" s="11"/>
      <c r="R88" s="10"/>
      <c r="S88" s="32"/>
      <c r="T88" s="11"/>
      <c r="U88" s="10"/>
      <c r="V88" s="32"/>
      <c r="W88" s="11"/>
      <c r="X88" s="10"/>
      <c r="Y88" s="32"/>
      <c r="Z88" s="11"/>
      <c r="AA88" s="10"/>
      <c r="AB88" s="32"/>
      <c r="AC88" s="11"/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/>
      <c r="AQ88" s="32"/>
      <c r="AR88" s="11"/>
      <c r="AT88" s="41"/>
    </row>
    <row r="89" spans="1:61">
      <c r="A89" s="16">
        <f t="shared" si="6"/>
        <v>49</v>
      </c>
      <c r="B89" s="6"/>
      <c r="C89" s="10"/>
      <c r="D89" s="32"/>
      <c r="E89" s="11"/>
      <c r="F89" s="10"/>
      <c r="G89" s="32"/>
      <c r="H89" s="11"/>
      <c r="I89" s="10"/>
      <c r="J89" s="32"/>
      <c r="K89" s="11"/>
      <c r="L89" s="10"/>
      <c r="M89" s="32"/>
      <c r="N89" s="11"/>
      <c r="O89" s="10"/>
      <c r="P89" s="32"/>
      <c r="Q89" s="11"/>
      <c r="R89" s="10"/>
      <c r="S89" s="32"/>
      <c r="T89" s="11"/>
      <c r="U89" s="10"/>
      <c r="V89" s="32"/>
      <c r="W89" s="11"/>
      <c r="X89" s="10"/>
      <c r="Y89" s="32"/>
      <c r="Z89" s="11"/>
      <c r="AA89" s="10"/>
      <c r="AB89" s="32"/>
      <c r="AC89" s="11"/>
      <c r="AD89" s="10"/>
      <c r="AE89" s="32"/>
      <c r="AF89" s="11"/>
      <c r="AG89" s="10"/>
      <c r="AH89" s="32"/>
      <c r="AI89" s="11"/>
      <c r="AJ89" s="10"/>
      <c r="AK89" s="32"/>
      <c r="AL89" s="11"/>
      <c r="AM89" s="10"/>
      <c r="AN89" s="32"/>
      <c r="AO89" s="11"/>
      <c r="AP89" s="10"/>
      <c r="AQ89" s="32"/>
      <c r="AR89" s="11"/>
      <c r="AT89" s="41"/>
    </row>
    <row r="90" spans="1:61">
      <c r="A90" s="16">
        <f t="shared" si="6"/>
        <v>50</v>
      </c>
      <c r="B90" s="6"/>
      <c r="C90" s="10"/>
      <c r="D90" s="32"/>
      <c r="E90" s="11"/>
      <c r="F90" s="10"/>
      <c r="G90" s="32"/>
      <c r="H90" s="11"/>
      <c r="I90" s="10"/>
      <c r="J90" s="32"/>
      <c r="K90" s="11"/>
      <c r="L90" s="10"/>
      <c r="M90" s="32"/>
      <c r="N90" s="11"/>
      <c r="O90" s="10"/>
      <c r="P90" s="32"/>
      <c r="Q90" s="11"/>
      <c r="R90" s="10"/>
      <c r="S90" s="32"/>
      <c r="T90" s="11"/>
      <c r="U90" s="10"/>
      <c r="V90" s="32"/>
      <c r="W90" s="11"/>
      <c r="X90" s="10"/>
      <c r="Y90" s="32"/>
      <c r="Z90" s="11"/>
      <c r="AA90" s="10"/>
      <c r="AB90" s="32"/>
      <c r="AC90" s="11"/>
      <c r="AD90" s="10"/>
      <c r="AE90" s="32"/>
      <c r="AF90" s="11"/>
      <c r="AG90" s="10"/>
      <c r="AH90" s="32"/>
      <c r="AI90" s="11"/>
      <c r="AJ90" s="10"/>
      <c r="AK90" s="32"/>
      <c r="AL90" s="11"/>
      <c r="AM90" s="10"/>
      <c r="AN90" s="32"/>
      <c r="AO90" s="11"/>
      <c r="AP90" s="10"/>
      <c r="AQ90" s="32"/>
      <c r="AR90" s="11"/>
      <c r="AT90" s="41"/>
    </row>
    <row r="91" spans="1:61">
      <c r="A91" s="16">
        <f t="shared" si="6"/>
        <v>51</v>
      </c>
      <c r="B91" s="6"/>
      <c r="C91" s="10"/>
      <c r="D91" s="32"/>
      <c r="E91" s="11"/>
      <c r="F91" s="10"/>
      <c r="G91" s="32"/>
      <c r="H91" s="11"/>
      <c r="I91" s="10"/>
      <c r="J91" s="32"/>
      <c r="K91" s="11"/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10"/>
      <c r="Y91" s="32"/>
      <c r="Z91" s="11"/>
      <c r="AA91" s="10"/>
      <c r="AB91" s="32"/>
      <c r="AC91" s="11"/>
      <c r="AD91" s="10"/>
      <c r="AE91" s="32"/>
      <c r="AF91" s="11"/>
      <c r="AG91" s="10"/>
      <c r="AH91" s="32"/>
      <c r="AI91" s="11"/>
      <c r="AJ91" s="10"/>
      <c r="AK91" s="32"/>
      <c r="AL91" s="11"/>
      <c r="AM91" s="10"/>
      <c r="AN91" s="32"/>
      <c r="AO91" s="11"/>
      <c r="AP91" s="10"/>
      <c r="AQ91" s="32"/>
      <c r="AR91" s="11"/>
      <c r="AT91" s="41"/>
    </row>
    <row r="92" spans="1:61">
      <c r="A92" s="16">
        <f t="shared" si="6"/>
        <v>52</v>
      </c>
      <c r="B92" s="6"/>
      <c r="C92" s="10"/>
      <c r="D92" s="32"/>
      <c r="E92" s="11"/>
      <c r="F92" s="10"/>
      <c r="G92" s="32"/>
      <c r="H92" s="11"/>
      <c r="I92" s="10"/>
      <c r="J92" s="32"/>
      <c r="K92" s="11"/>
      <c r="L92" s="10"/>
      <c r="M92" s="32"/>
      <c r="N92" s="11"/>
      <c r="O92" s="10"/>
      <c r="P92" s="32"/>
      <c r="Q92" s="11"/>
      <c r="R92" s="10"/>
      <c r="S92" s="32"/>
      <c r="T92" s="11"/>
      <c r="U92" s="10"/>
      <c r="V92" s="32"/>
      <c r="W92" s="11"/>
      <c r="X92" s="10"/>
      <c r="Y92" s="32"/>
      <c r="Z92" s="11"/>
      <c r="AA92" s="10"/>
      <c r="AB92" s="32"/>
      <c r="AC92" s="11"/>
      <c r="AD92" s="10"/>
      <c r="AE92" s="32"/>
      <c r="AF92" s="11"/>
      <c r="AG92" s="10"/>
      <c r="AH92" s="32"/>
      <c r="AI92" s="11"/>
      <c r="AJ92" s="10"/>
      <c r="AK92" s="32"/>
      <c r="AL92" s="11"/>
      <c r="AM92" s="10"/>
      <c r="AN92" s="32"/>
      <c r="AO92" s="11"/>
      <c r="AP92" s="10"/>
      <c r="AQ92" s="32"/>
      <c r="AR92" s="11"/>
      <c r="AT92" s="41"/>
    </row>
    <row r="93" spans="1:61">
      <c r="A93" s="16">
        <f t="shared" si="6"/>
        <v>53</v>
      </c>
      <c r="B93" s="6"/>
      <c r="C93" s="10"/>
      <c r="D93" s="32"/>
      <c r="E93" s="11"/>
      <c r="F93" s="10"/>
      <c r="G93" s="32"/>
      <c r="H93" s="11"/>
      <c r="I93" s="10"/>
      <c r="J93" s="32"/>
      <c r="K93" s="11"/>
      <c r="L93" s="10"/>
      <c r="M93" s="32"/>
      <c r="N93" s="11"/>
      <c r="O93" s="10"/>
      <c r="P93" s="32"/>
      <c r="Q93" s="11"/>
      <c r="R93" s="10"/>
      <c r="S93" s="32"/>
      <c r="T93" s="11"/>
      <c r="U93" s="10"/>
      <c r="V93" s="32"/>
      <c r="W93" s="11"/>
      <c r="X93" s="10"/>
      <c r="Y93" s="32"/>
      <c r="Z93" s="11"/>
      <c r="AA93" s="10"/>
      <c r="AB93" s="32"/>
      <c r="AC93" s="11"/>
      <c r="AD93" s="10"/>
      <c r="AE93" s="32"/>
      <c r="AF93" s="11"/>
      <c r="AG93" s="10"/>
      <c r="AH93" s="32"/>
      <c r="AI93" s="11"/>
      <c r="AJ93" s="10"/>
      <c r="AK93" s="32"/>
      <c r="AL93" s="11"/>
      <c r="AM93" s="10"/>
      <c r="AN93" s="32"/>
      <c r="AO93" s="11"/>
      <c r="AP93" s="10"/>
      <c r="AQ93" s="32"/>
      <c r="AR93" s="11"/>
      <c r="AT93" s="41"/>
    </row>
    <row r="94" spans="1:61">
      <c r="A94" s="16">
        <f t="shared" si="6"/>
        <v>54</v>
      </c>
      <c r="B94" s="6"/>
      <c r="C94" s="10"/>
      <c r="D94" s="32"/>
      <c r="E94" s="11"/>
      <c r="F94" s="10"/>
      <c r="G94" s="32"/>
      <c r="H94" s="11"/>
      <c r="I94" s="10"/>
      <c r="J94" s="32"/>
      <c r="K94" s="11"/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/>
      <c r="AB94" s="32"/>
      <c r="AC94" s="11"/>
      <c r="AD94" s="10"/>
      <c r="AE94" s="32"/>
      <c r="AF94" s="11"/>
      <c r="AG94" s="10"/>
      <c r="AH94" s="32"/>
      <c r="AI94" s="11"/>
      <c r="AJ94" s="10"/>
      <c r="AK94" s="32"/>
      <c r="AL94" s="11"/>
      <c r="AM94" s="10"/>
      <c r="AN94" s="32"/>
      <c r="AO94" s="11"/>
      <c r="AP94" s="10"/>
      <c r="AQ94" s="32"/>
      <c r="AR94" s="11"/>
      <c r="AT94" s="41"/>
    </row>
    <row r="95" spans="1:61">
      <c r="A95" s="16">
        <f t="shared" si="6"/>
        <v>55</v>
      </c>
      <c r="B95" s="6"/>
      <c r="C95" s="10"/>
      <c r="D95" s="32"/>
      <c r="E95" s="11"/>
      <c r="F95" s="10"/>
      <c r="G95" s="32"/>
      <c r="H95" s="11"/>
      <c r="I95" s="10"/>
      <c r="J95" s="32"/>
      <c r="K95" s="11"/>
      <c r="L95" s="10"/>
      <c r="M95" s="32"/>
      <c r="N95" s="11"/>
      <c r="O95" s="10"/>
      <c r="P95" s="32"/>
      <c r="Q95" s="11"/>
      <c r="R95" s="10"/>
      <c r="S95" s="32"/>
      <c r="T95" s="11"/>
      <c r="U95" s="10"/>
      <c r="V95" s="32"/>
      <c r="W95" s="11"/>
      <c r="X95" s="10"/>
      <c r="Y95" s="32"/>
      <c r="Z95" s="11"/>
      <c r="AA95" s="10"/>
      <c r="AB95" s="32"/>
      <c r="AC95" s="11"/>
      <c r="AD95" s="10"/>
      <c r="AE95" s="32"/>
      <c r="AF95" s="11"/>
      <c r="AG95" s="10"/>
      <c r="AH95" s="32"/>
      <c r="AI95" s="11"/>
      <c r="AJ95" s="10"/>
      <c r="AK95" s="32"/>
      <c r="AL95" s="11"/>
      <c r="AM95" s="10"/>
      <c r="AN95" s="32"/>
      <c r="AO95" s="11"/>
      <c r="AP95" s="10"/>
      <c r="AQ95" s="32"/>
      <c r="AR95" s="11"/>
      <c r="AT95" s="76"/>
      <c r="BA95" s="80"/>
      <c r="BB95" s="80"/>
      <c r="BC95" s="80"/>
      <c r="BD95" s="80"/>
      <c r="BE95" s="80"/>
      <c r="BF95" s="80"/>
      <c r="BG95" s="80"/>
      <c r="BH95" s="80"/>
      <c r="BI95" s="80"/>
    </row>
    <row r="96" spans="1:61">
      <c r="A96" s="16">
        <f t="shared" si="6"/>
        <v>56</v>
      </c>
      <c r="B96" s="6"/>
      <c r="C96" s="10"/>
      <c r="D96" s="32"/>
      <c r="E96" s="11"/>
      <c r="F96" s="10"/>
      <c r="G96" s="32"/>
      <c r="H96" s="11"/>
      <c r="I96" s="10"/>
      <c r="J96" s="32"/>
      <c r="K96" s="11"/>
      <c r="L96" s="10"/>
      <c r="M96" s="32"/>
      <c r="N96" s="11"/>
      <c r="O96" s="10"/>
      <c r="P96" s="32"/>
      <c r="Q96" s="11"/>
      <c r="R96" s="10"/>
      <c r="S96" s="32"/>
      <c r="T96" s="11"/>
      <c r="U96" s="10"/>
      <c r="V96" s="32"/>
      <c r="W96" s="11"/>
      <c r="X96" s="10"/>
      <c r="Y96" s="32"/>
      <c r="Z96" s="11"/>
      <c r="AA96" s="10"/>
      <c r="AB96" s="32"/>
      <c r="AC96" s="11"/>
      <c r="AD96" s="10"/>
      <c r="AE96" s="32"/>
      <c r="AF96" s="11"/>
      <c r="AG96" s="10"/>
      <c r="AH96" s="32"/>
      <c r="AI96" s="11"/>
      <c r="AJ96" s="10"/>
      <c r="AK96" s="32"/>
      <c r="AL96" s="11"/>
      <c r="AM96" s="10"/>
      <c r="AN96" s="32"/>
      <c r="AO96" s="11"/>
      <c r="AP96" s="10"/>
      <c r="AQ96" s="32"/>
      <c r="AR96" s="11"/>
      <c r="AT96" s="41"/>
    </row>
    <row r="97" spans="1:46">
      <c r="A97" s="16">
        <f t="shared" si="6"/>
        <v>57</v>
      </c>
      <c r="B97" s="6"/>
      <c r="C97" s="10"/>
      <c r="D97" s="32"/>
      <c r="E97" s="11"/>
      <c r="F97" s="10"/>
      <c r="G97" s="32"/>
      <c r="H97" s="11"/>
      <c r="I97" s="10"/>
      <c r="J97" s="32"/>
      <c r="K97" s="11"/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/>
      <c r="AB97" s="32"/>
      <c r="AC97" s="11"/>
      <c r="AD97" s="10"/>
      <c r="AE97" s="32"/>
      <c r="AF97" s="11"/>
      <c r="AG97" s="10"/>
      <c r="AH97" s="32"/>
      <c r="AI97" s="11"/>
      <c r="AJ97" s="10"/>
      <c r="AK97" s="32"/>
      <c r="AL97" s="11"/>
      <c r="AM97" s="10"/>
      <c r="AN97" s="32"/>
      <c r="AO97" s="11"/>
      <c r="AP97" s="10"/>
      <c r="AQ97" s="32"/>
      <c r="AR97" s="11"/>
      <c r="AT97" s="41"/>
    </row>
    <row r="98" spans="1:46">
      <c r="A98" s="16">
        <f t="shared" si="6"/>
        <v>58</v>
      </c>
      <c r="B98" s="6"/>
      <c r="C98" s="10"/>
      <c r="D98" s="32"/>
      <c r="E98" s="11"/>
      <c r="F98" s="10"/>
      <c r="G98" s="32"/>
      <c r="H98" s="11"/>
      <c r="I98" s="10"/>
      <c r="J98" s="32"/>
      <c r="K98" s="11"/>
      <c r="L98" s="10"/>
      <c r="M98" s="32"/>
      <c r="N98" s="11"/>
      <c r="O98" s="10"/>
      <c r="P98" s="32"/>
      <c r="Q98" s="11"/>
      <c r="R98" s="10"/>
      <c r="S98" s="32"/>
      <c r="T98" s="11"/>
      <c r="U98" s="10"/>
      <c r="V98" s="32"/>
      <c r="W98" s="11"/>
      <c r="X98" s="10"/>
      <c r="Y98" s="32"/>
      <c r="Z98" s="11"/>
      <c r="AA98" s="10"/>
      <c r="AB98" s="32"/>
      <c r="AC98" s="11"/>
      <c r="AD98" s="10"/>
      <c r="AE98" s="32"/>
      <c r="AF98" s="11"/>
      <c r="AG98" s="10"/>
      <c r="AH98" s="32"/>
      <c r="AI98" s="11"/>
      <c r="AJ98" s="10"/>
      <c r="AK98" s="32"/>
      <c r="AL98" s="11"/>
      <c r="AM98" s="10"/>
      <c r="AN98" s="32"/>
      <c r="AO98" s="11"/>
      <c r="AP98" s="10"/>
      <c r="AQ98" s="32"/>
      <c r="AR98" s="11"/>
      <c r="AT98" s="41"/>
    </row>
    <row r="99" spans="1:46">
      <c r="A99" s="16">
        <f t="shared" si="6"/>
        <v>59</v>
      </c>
      <c r="B99" s="6"/>
      <c r="C99" s="10"/>
      <c r="D99" s="32"/>
      <c r="E99" s="11"/>
      <c r="F99" s="10"/>
      <c r="G99" s="32"/>
      <c r="H99" s="11"/>
      <c r="I99" s="10"/>
      <c r="J99" s="32"/>
      <c r="K99" s="11"/>
      <c r="L99" s="10"/>
      <c r="M99" s="32"/>
      <c r="N99" s="11"/>
      <c r="O99" s="10"/>
      <c r="P99" s="32"/>
      <c r="Q99" s="11"/>
      <c r="R99" s="10"/>
      <c r="S99" s="32"/>
      <c r="T99" s="11"/>
      <c r="U99" s="10"/>
      <c r="V99" s="32"/>
      <c r="W99" s="11"/>
      <c r="X99" s="10"/>
      <c r="Y99" s="32"/>
      <c r="Z99" s="11"/>
      <c r="AA99" s="10"/>
      <c r="AB99" s="32"/>
      <c r="AC99" s="11"/>
      <c r="AD99" s="10"/>
      <c r="AE99" s="32"/>
      <c r="AF99" s="11"/>
      <c r="AG99" s="10"/>
      <c r="AH99" s="32"/>
      <c r="AI99" s="11"/>
      <c r="AJ99" s="10"/>
      <c r="AK99" s="32"/>
      <c r="AL99" s="11"/>
      <c r="AM99" s="10"/>
      <c r="AN99" s="32"/>
      <c r="AO99" s="11"/>
      <c r="AP99" s="10"/>
      <c r="AQ99" s="32"/>
      <c r="AR99" s="11"/>
      <c r="AT99" s="41"/>
    </row>
    <row r="100" spans="1:46">
      <c r="A100" s="16">
        <f t="shared" si="6"/>
        <v>60</v>
      </c>
      <c r="B100" s="6"/>
      <c r="C100" s="10"/>
      <c r="D100" s="32"/>
      <c r="E100" s="11"/>
      <c r="F100" s="10"/>
      <c r="G100" s="32"/>
      <c r="H100" s="11"/>
      <c r="I100" s="10"/>
      <c r="J100" s="32"/>
      <c r="K100" s="11"/>
      <c r="L100" s="10"/>
      <c r="M100" s="32"/>
      <c r="N100" s="11"/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/>
      <c r="AB100" s="32"/>
      <c r="AC100" s="11"/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/>
      <c r="AQ100" s="32"/>
      <c r="AR100" s="11"/>
      <c r="AT100" s="41"/>
    </row>
    <row r="101" spans="1:46">
      <c r="A101" s="16">
        <f t="shared" si="6"/>
        <v>61</v>
      </c>
      <c r="B101" s="6"/>
      <c r="C101" s="10"/>
      <c r="D101" s="32"/>
      <c r="E101" s="11"/>
      <c r="F101" s="10"/>
      <c r="G101" s="32"/>
      <c r="H101" s="11"/>
      <c r="I101" s="10"/>
      <c r="J101" s="32"/>
      <c r="K101" s="11"/>
      <c r="L101" s="10"/>
      <c r="M101" s="32"/>
      <c r="N101" s="11"/>
      <c r="O101" s="10"/>
      <c r="P101" s="32"/>
      <c r="Q101" s="11"/>
      <c r="R101" s="10"/>
      <c r="S101" s="32"/>
      <c r="T101" s="11"/>
      <c r="U101" s="10"/>
      <c r="V101" s="32"/>
      <c r="W101" s="11"/>
      <c r="X101" s="10"/>
      <c r="Y101" s="32"/>
      <c r="Z101" s="11"/>
      <c r="AA101" s="10"/>
      <c r="AB101" s="32"/>
      <c r="AC101" s="11"/>
      <c r="AD101" s="10"/>
      <c r="AE101" s="32"/>
      <c r="AF101" s="11"/>
      <c r="AG101" s="10"/>
      <c r="AH101" s="32"/>
      <c r="AI101" s="11"/>
      <c r="AJ101" s="10"/>
      <c r="AK101" s="32"/>
      <c r="AL101" s="11"/>
      <c r="AM101" s="10"/>
      <c r="AN101" s="32"/>
      <c r="AO101" s="11"/>
      <c r="AP101" s="10"/>
      <c r="AQ101" s="32"/>
      <c r="AR101" s="11"/>
      <c r="AT101" s="41"/>
    </row>
    <row r="102" spans="1:46">
      <c r="A102" s="16">
        <f t="shared" si="6"/>
        <v>62</v>
      </c>
      <c r="B102" s="6"/>
      <c r="C102" s="10"/>
      <c r="D102" s="32"/>
      <c r="E102" s="11"/>
      <c r="F102" s="10"/>
      <c r="G102" s="32"/>
      <c r="H102" s="11"/>
      <c r="I102" s="10"/>
      <c r="J102" s="32"/>
      <c r="K102" s="11"/>
      <c r="L102" s="10"/>
      <c r="M102" s="32"/>
      <c r="N102" s="11"/>
      <c r="O102" s="10"/>
      <c r="P102" s="32"/>
      <c r="Q102" s="11"/>
      <c r="R102" s="10"/>
      <c r="S102" s="32"/>
      <c r="T102" s="11"/>
      <c r="U102" s="10"/>
      <c r="V102" s="32"/>
      <c r="W102" s="11"/>
      <c r="X102" s="10"/>
      <c r="Y102" s="32"/>
      <c r="Z102" s="11"/>
      <c r="AA102" s="10"/>
      <c r="AB102" s="32"/>
      <c r="AC102" s="11"/>
      <c r="AD102" s="10"/>
      <c r="AE102" s="32"/>
      <c r="AF102" s="11"/>
      <c r="AG102" s="10"/>
      <c r="AH102" s="32"/>
      <c r="AI102" s="11"/>
      <c r="AJ102" s="10"/>
      <c r="AK102" s="32"/>
      <c r="AL102" s="11"/>
      <c r="AM102" s="10"/>
      <c r="AN102" s="32"/>
      <c r="AO102" s="11"/>
      <c r="AP102" s="10"/>
      <c r="AQ102" s="32"/>
      <c r="AR102" s="11"/>
      <c r="AT102" s="41"/>
    </row>
    <row r="103" spans="1:46">
      <c r="A103" s="16">
        <f t="shared" si="6"/>
        <v>63</v>
      </c>
      <c r="B103" s="6"/>
      <c r="C103" s="10"/>
      <c r="D103" s="32"/>
      <c r="E103" s="11"/>
      <c r="F103" s="10"/>
      <c r="G103" s="32"/>
      <c r="H103" s="11"/>
      <c r="I103" s="10"/>
      <c r="J103" s="32"/>
      <c r="K103" s="11"/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/>
      <c r="AB103" s="32"/>
      <c r="AC103" s="11"/>
      <c r="AD103" s="10"/>
      <c r="AE103" s="32"/>
      <c r="AF103" s="11"/>
      <c r="AG103" s="10"/>
      <c r="AH103" s="32"/>
      <c r="AI103" s="11"/>
      <c r="AJ103" s="10"/>
      <c r="AK103" s="32"/>
      <c r="AL103" s="11"/>
      <c r="AM103" s="10"/>
      <c r="AN103" s="32"/>
      <c r="AO103" s="11"/>
      <c r="AP103" s="10"/>
      <c r="AQ103" s="32"/>
      <c r="AR103" s="11"/>
      <c r="AT103" s="41"/>
    </row>
    <row r="104" spans="1:46">
      <c r="A104" s="16">
        <f t="shared" si="6"/>
        <v>64</v>
      </c>
      <c r="B104" s="6"/>
      <c r="C104" s="10"/>
      <c r="D104" s="32"/>
      <c r="E104" s="11"/>
      <c r="F104" s="10"/>
      <c r="G104" s="32"/>
      <c r="H104" s="11"/>
      <c r="I104" s="10"/>
      <c r="J104" s="32"/>
      <c r="K104" s="11"/>
      <c r="L104" s="10"/>
      <c r="M104" s="32"/>
      <c r="N104" s="11"/>
      <c r="O104" s="10"/>
      <c r="P104" s="32"/>
      <c r="Q104" s="11"/>
      <c r="R104" s="10"/>
      <c r="S104" s="32"/>
      <c r="T104" s="11"/>
      <c r="U104" s="10"/>
      <c r="V104" s="32"/>
      <c r="W104" s="11"/>
      <c r="X104" s="10"/>
      <c r="Y104" s="32"/>
      <c r="Z104" s="11"/>
      <c r="AA104" s="10"/>
      <c r="AB104" s="32"/>
      <c r="AC104" s="11"/>
      <c r="AD104" s="10"/>
      <c r="AE104" s="32"/>
      <c r="AF104" s="11"/>
      <c r="AG104" s="10"/>
      <c r="AH104" s="32"/>
      <c r="AI104" s="11"/>
      <c r="AJ104" s="10"/>
      <c r="AK104" s="32"/>
      <c r="AL104" s="11"/>
      <c r="AM104" s="10"/>
      <c r="AN104" s="32"/>
      <c r="AO104" s="11"/>
      <c r="AP104" s="10"/>
      <c r="AQ104" s="32"/>
      <c r="AR104" s="11"/>
      <c r="AT104" s="41"/>
    </row>
    <row r="105" spans="1:46">
      <c r="A105" s="16">
        <f t="shared" si="6"/>
        <v>65</v>
      </c>
      <c r="B105" s="6"/>
      <c r="C105" s="10"/>
      <c r="D105" s="32"/>
      <c r="E105" s="11"/>
      <c r="F105" s="10"/>
      <c r="G105" s="32"/>
      <c r="H105" s="11"/>
      <c r="I105" s="10"/>
      <c r="J105" s="32"/>
      <c r="K105" s="11"/>
      <c r="L105" s="10"/>
      <c r="M105" s="32"/>
      <c r="N105" s="11"/>
      <c r="O105" s="10"/>
      <c r="P105" s="32"/>
      <c r="Q105" s="11"/>
      <c r="R105" s="10"/>
      <c r="S105" s="32"/>
      <c r="T105" s="11"/>
      <c r="U105" s="10"/>
      <c r="V105" s="32"/>
      <c r="W105" s="11"/>
      <c r="X105" s="10"/>
      <c r="Y105" s="32"/>
      <c r="Z105" s="11"/>
      <c r="AA105" s="10"/>
      <c r="AB105" s="32"/>
      <c r="AC105" s="11"/>
      <c r="AD105" s="10"/>
      <c r="AE105" s="32"/>
      <c r="AF105" s="11"/>
      <c r="AG105" s="10"/>
      <c r="AH105" s="32"/>
      <c r="AI105" s="11"/>
      <c r="AJ105" s="10"/>
      <c r="AK105" s="32"/>
      <c r="AL105" s="11"/>
      <c r="AM105" s="10"/>
      <c r="AN105" s="32"/>
      <c r="AO105" s="11"/>
      <c r="AP105" s="10"/>
      <c r="AQ105" s="32"/>
      <c r="AR105" s="11"/>
      <c r="AT105" s="41"/>
    </row>
    <row r="106" spans="1:46">
      <c r="A106" s="16">
        <f t="shared" ref="A106:A112" si="7">+A105+1</f>
        <v>66</v>
      </c>
      <c r="B106" s="6"/>
      <c r="C106" s="10"/>
      <c r="D106" s="32"/>
      <c r="E106" s="11"/>
      <c r="F106" s="10"/>
      <c r="G106" s="32"/>
      <c r="H106" s="11"/>
      <c r="I106" s="10"/>
      <c r="J106" s="32"/>
      <c r="K106" s="11"/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/>
      <c r="AC106" s="11"/>
      <c r="AD106" s="10"/>
      <c r="AE106" s="32"/>
      <c r="AF106" s="11"/>
      <c r="AG106" s="10"/>
      <c r="AH106" s="32"/>
      <c r="AI106" s="11"/>
      <c r="AJ106" s="10"/>
      <c r="AK106" s="32"/>
      <c r="AL106" s="11"/>
      <c r="AM106" s="10"/>
      <c r="AN106" s="32"/>
      <c r="AO106" s="11"/>
      <c r="AP106" s="10"/>
      <c r="AQ106" s="32"/>
      <c r="AR106" s="11"/>
      <c r="AT106" s="41"/>
    </row>
    <row r="107" spans="1:46">
      <c r="A107" s="16">
        <f t="shared" si="7"/>
        <v>67</v>
      </c>
      <c r="B107" s="6"/>
      <c r="C107" s="10"/>
      <c r="D107" s="32"/>
      <c r="E107" s="11"/>
      <c r="F107" s="10"/>
      <c r="G107" s="32"/>
      <c r="H107" s="11"/>
      <c r="I107" s="10"/>
      <c r="J107" s="32"/>
      <c r="K107" s="11"/>
      <c r="L107" s="10"/>
      <c r="M107" s="32"/>
      <c r="N107" s="11"/>
      <c r="O107" s="10"/>
      <c r="P107" s="32"/>
      <c r="Q107" s="11"/>
      <c r="R107" s="10"/>
      <c r="S107" s="32"/>
      <c r="T107" s="11"/>
      <c r="U107" s="10"/>
      <c r="V107" s="32"/>
      <c r="W107" s="11"/>
      <c r="X107" s="10"/>
      <c r="Y107" s="32"/>
      <c r="Z107" s="11"/>
      <c r="AA107" s="10"/>
      <c r="AB107" s="32"/>
      <c r="AC107" s="11"/>
      <c r="AD107" s="10"/>
      <c r="AE107" s="32"/>
      <c r="AF107" s="11"/>
      <c r="AG107" s="10"/>
      <c r="AH107" s="32"/>
      <c r="AI107" s="11"/>
      <c r="AJ107" s="10"/>
      <c r="AK107" s="32"/>
      <c r="AL107" s="11"/>
      <c r="AM107" s="10"/>
      <c r="AN107" s="32"/>
      <c r="AO107" s="11"/>
      <c r="AP107" s="10"/>
      <c r="AQ107" s="32"/>
      <c r="AR107" s="11"/>
      <c r="AT107" s="41"/>
    </row>
    <row r="108" spans="1:46">
      <c r="A108" s="16">
        <f t="shared" si="7"/>
        <v>68</v>
      </c>
      <c r="B108" s="6"/>
      <c r="C108" s="10"/>
      <c r="D108" s="32"/>
      <c r="E108" s="11"/>
      <c r="F108" s="10"/>
      <c r="G108" s="32"/>
      <c r="H108" s="11"/>
      <c r="I108" s="10"/>
      <c r="J108" s="32"/>
      <c r="K108" s="11"/>
      <c r="L108" s="10"/>
      <c r="M108" s="32"/>
      <c r="N108" s="11"/>
      <c r="O108" s="10"/>
      <c r="P108" s="32"/>
      <c r="Q108" s="11"/>
      <c r="R108" s="10"/>
      <c r="S108" s="32"/>
      <c r="T108" s="11"/>
      <c r="U108" s="10"/>
      <c r="V108" s="32"/>
      <c r="W108" s="11"/>
      <c r="X108" s="10"/>
      <c r="Y108" s="32"/>
      <c r="Z108" s="11"/>
      <c r="AA108" s="10"/>
      <c r="AB108" s="32"/>
      <c r="AC108" s="11"/>
      <c r="AD108" s="10"/>
      <c r="AE108" s="32"/>
      <c r="AF108" s="11"/>
      <c r="AG108" s="10"/>
      <c r="AH108" s="32"/>
      <c r="AI108" s="11"/>
      <c r="AJ108" s="10"/>
      <c r="AK108" s="32"/>
      <c r="AL108" s="11"/>
      <c r="AM108" s="10"/>
      <c r="AN108" s="32"/>
      <c r="AO108" s="11"/>
      <c r="AP108" s="10"/>
      <c r="AQ108" s="32"/>
      <c r="AR108" s="11"/>
      <c r="AT108" s="41"/>
    </row>
    <row r="109" spans="1:46">
      <c r="A109" s="16">
        <f t="shared" si="7"/>
        <v>69</v>
      </c>
      <c r="B109" s="6"/>
      <c r="C109" s="10"/>
      <c r="D109" s="32"/>
      <c r="E109" s="11"/>
      <c r="F109" s="10"/>
      <c r="G109" s="32"/>
      <c r="H109" s="11"/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/>
      <c r="AQ109" s="32"/>
      <c r="AR109" s="11"/>
      <c r="AT109" s="41"/>
    </row>
    <row r="110" spans="1:46">
      <c r="A110" s="16">
        <f t="shared" si="7"/>
        <v>70</v>
      </c>
      <c r="B110" s="6"/>
      <c r="C110" s="10"/>
      <c r="D110" s="32"/>
      <c r="E110" s="11"/>
      <c r="F110" s="10"/>
      <c r="G110" s="32"/>
      <c r="H110" s="11"/>
      <c r="I110" s="10"/>
      <c r="J110" s="32"/>
      <c r="K110" s="11"/>
      <c r="L110" s="10"/>
      <c r="M110" s="32"/>
      <c r="N110" s="11"/>
      <c r="O110" s="10"/>
      <c r="P110" s="32"/>
      <c r="Q110" s="11"/>
      <c r="R110" s="10"/>
      <c r="S110" s="32"/>
      <c r="T110" s="11"/>
      <c r="U110" s="10"/>
      <c r="V110" s="32"/>
      <c r="W110" s="11"/>
      <c r="X110" s="10"/>
      <c r="Y110" s="32"/>
      <c r="Z110" s="11"/>
      <c r="AA110" s="10"/>
      <c r="AB110" s="32"/>
      <c r="AC110" s="11"/>
      <c r="AD110" s="10"/>
      <c r="AE110" s="32"/>
      <c r="AF110" s="11"/>
      <c r="AG110" s="10"/>
      <c r="AH110" s="32"/>
      <c r="AI110" s="11"/>
      <c r="AJ110" s="10"/>
      <c r="AK110" s="32"/>
      <c r="AL110" s="11"/>
      <c r="AM110" s="10"/>
      <c r="AN110" s="32"/>
      <c r="AO110" s="11"/>
      <c r="AP110" s="10"/>
      <c r="AQ110" s="32"/>
      <c r="AR110" s="11"/>
      <c r="AT110" s="41"/>
    </row>
    <row r="111" spans="1:46">
      <c r="A111" s="16">
        <f t="shared" si="7"/>
        <v>71</v>
      </c>
      <c r="B111" s="6"/>
      <c r="C111" s="10"/>
      <c r="D111" s="32"/>
      <c r="E111" s="11"/>
      <c r="F111" s="10"/>
      <c r="G111" s="32"/>
      <c r="H111" s="11"/>
      <c r="I111" s="10"/>
      <c r="J111" s="32"/>
      <c r="K111" s="11"/>
      <c r="L111" s="10"/>
      <c r="M111" s="32"/>
      <c r="N111" s="11"/>
      <c r="O111" s="10"/>
      <c r="P111" s="32"/>
      <c r="Q111" s="11"/>
      <c r="R111" s="10"/>
      <c r="S111" s="32"/>
      <c r="T111" s="11"/>
      <c r="U111" s="10"/>
      <c r="V111" s="32"/>
      <c r="W111" s="11"/>
      <c r="X111" s="10"/>
      <c r="Y111" s="32"/>
      <c r="Z111" s="11"/>
      <c r="AA111" s="10"/>
      <c r="AB111" s="32"/>
      <c r="AC111" s="11"/>
      <c r="AD111" s="10"/>
      <c r="AE111" s="32"/>
      <c r="AF111" s="11"/>
      <c r="AG111" s="10"/>
      <c r="AH111" s="32"/>
      <c r="AI111" s="11"/>
      <c r="AJ111" s="10"/>
      <c r="AK111" s="32"/>
      <c r="AL111" s="11"/>
      <c r="AM111" s="10"/>
      <c r="AN111" s="32"/>
      <c r="AO111" s="11"/>
      <c r="AP111" s="10"/>
      <c r="AQ111" s="32"/>
      <c r="AR111" s="11"/>
      <c r="AT111" s="41"/>
    </row>
    <row r="112" spans="1:46">
      <c r="A112" s="16">
        <f t="shared" si="7"/>
        <v>72</v>
      </c>
      <c r="B112" s="6"/>
      <c r="C112" s="10"/>
      <c r="D112" s="32"/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/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28"/>
      <c r="AT112" s="41"/>
    </row>
    <row r="113" spans="1:46">
      <c r="A113" s="16">
        <f t="shared" ref="A113:A122" si="8">+A112+1</f>
        <v>73</v>
      </c>
      <c r="B113" s="6"/>
      <c r="C113" s="12"/>
      <c r="D113" s="36"/>
      <c r="E113" s="13"/>
      <c r="F113" s="12"/>
      <c r="G113" s="36"/>
      <c r="H113" s="13"/>
      <c r="I113" s="12"/>
      <c r="J113" s="36"/>
      <c r="K113" s="13"/>
      <c r="L113" s="12"/>
      <c r="M113" s="36"/>
      <c r="N113" s="13"/>
      <c r="O113" s="12"/>
      <c r="P113" s="36"/>
      <c r="Q113" s="13"/>
      <c r="R113" s="12"/>
      <c r="S113" s="36"/>
      <c r="T113" s="13"/>
      <c r="U113" s="12"/>
      <c r="V113" s="36"/>
      <c r="W113" s="13"/>
      <c r="X113" s="12"/>
      <c r="Y113" s="36"/>
      <c r="Z113" s="13"/>
      <c r="AA113" s="12"/>
      <c r="AB113" s="36"/>
      <c r="AC113" s="13"/>
      <c r="AD113" s="12"/>
      <c r="AE113" s="36"/>
      <c r="AF113" s="13"/>
      <c r="AG113" s="12"/>
      <c r="AH113" s="36"/>
      <c r="AI113" s="13"/>
      <c r="AJ113" s="12"/>
      <c r="AK113" s="36"/>
      <c r="AL113" s="13"/>
      <c r="AM113" s="12"/>
      <c r="AN113" s="36"/>
      <c r="AO113" s="13"/>
      <c r="AP113" s="12"/>
      <c r="AQ113" s="36"/>
      <c r="AR113" s="13"/>
      <c r="AS113" s="28"/>
      <c r="AT113" s="41"/>
    </row>
    <row r="114" spans="1:46">
      <c r="A114" s="16">
        <f t="shared" si="8"/>
        <v>74</v>
      </c>
      <c r="B114" s="6"/>
      <c r="C114" s="10"/>
      <c r="D114" s="32"/>
      <c r="E114" s="11"/>
      <c r="F114" s="10"/>
      <c r="G114" s="32"/>
      <c r="H114" s="11"/>
      <c r="I114" s="10"/>
      <c r="J114" s="32"/>
      <c r="K114" s="11"/>
      <c r="L114" s="10"/>
      <c r="M114" s="32"/>
      <c r="N114" s="11"/>
      <c r="O114" s="10"/>
      <c r="P114" s="32"/>
      <c r="Q114" s="11"/>
      <c r="R114" s="10"/>
      <c r="S114" s="32"/>
      <c r="T114" s="11"/>
      <c r="U114" s="10"/>
      <c r="V114" s="32"/>
      <c r="W114" s="11"/>
      <c r="X114" s="10"/>
      <c r="Y114" s="32"/>
      <c r="Z114" s="11"/>
      <c r="AA114" s="10"/>
      <c r="AB114" s="32"/>
      <c r="AC114" s="11"/>
      <c r="AD114" s="10"/>
      <c r="AE114" s="32"/>
      <c r="AF114" s="11"/>
      <c r="AG114" s="10"/>
      <c r="AH114" s="32"/>
      <c r="AI114" s="11"/>
      <c r="AJ114" s="10"/>
      <c r="AK114" s="32"/>
      <c r="AL114" s="11"/>
      <c r="AM114" s="10"/>
      <c r="AN114" s="32"/>
      <c r="AO114" s="11"/>
      <c r="AP114" s="10"/>
      <c r="AQ114" s="32"/>
      <c r="AR114" s="11"/>
      <c r="AT114" s="41"/>
    </row>
    <row r="115" spans="1:46">
      <c r="A115" s="16">
        <f t="shared" si="8"/>
        <v>75</v>
      </c>
      <c r="B115" s="6"/>
      <c r="C115" s="10"/>
      <c r="D115" s="32"/>
      <c r="E115" s="11"/>
      <c r="F115" s="10"/>
      <c r="G115" s="32"/>
      <c r="H115" s="11"/>
      <c r="I115" s="12"/>
      <c r="J115" s="36"/>
      <c r="K115" s="11"/>
      <c r="L115" s="10"/>
      <c r="M115" s="32"/>
      <c r="N115" s="11"/>
      <c r="O115" s="10"/>
      <c r="P115" s="32"/>
      <c r="Q115" s="11"/>
      <c r="R115" s="10"/>
      <c r="S115" s="32"/>
      <c r="T115" s="11"/>
      <c r="U115" s="12"/>
      <c r="V115" s="36"/>
      <c r="W115" s="11"/>
      <c r="X115" s="10"/>
      <c r="Y115" s="32"/>
      <c r="Z115" s="11"/>
      <c r="AA115" s="12"/>
      <c r="AB115" s="36"/>
      <c r="AC115" s="11"/>
      <c r="AD115" s="10"/>
      <c r="AE115" s="32"/>
      <c r="AF115" s="11"/>
      <c r="AG115" s="10"/>
      <c r="AH115" s="32"/>
      <c r="AI115" s="11"/>
      <c r="AJ115" s="10"/>
      <c r="AK115" s="32"/>
      <c r="AL115" s="11"/>
      <c r="AM115" s="10"/>
      <c r="AN115" s="32"/>
      <c r="AO115" s="11"/>
      <c r="AP115" s="10"/>
      <c r="AQ115" s="32"/>
      <c r="AR115" s="11"/>
      <c r="AT115" s="41"/>
    </row>
    <row r="116" spans="1:46">
      <c r="A116" s="16">
        <f t="shared" si="8"/>
        <v>76</v>
      </c>
      <c r="B116" s="6"/>
      <c r="C116" s="10"/>
      <c r="D116" s="32"/>
      <c r="E116" s="11"/>
      <c r="F116" s="10"/>
      <c r="G116" s="32"/>
      <c r="H116" s="11"/>
      <c r="I116" s="10"/>
      <c r="J116" s="32"/>
      <c r="K116" s="11"/>
      <c r="L116" s="10"/>
      <c r="M116" s="32"/>
      <c r="N116" s="11"/>
      <c r="O116" s="10"/>
      <c r="P116" s="32"/>
      <c r="Q116" s="11"/>
      <c r="R116" s="10"/>
      <c r="S116" s="32"/>
      <c r="T116" s="11"/>
      <c r="U116" s="10"/>
      <c r="V116" s="32"/>
      <c r="W116" s="11"/>
      <c r="X116" s="10"/>
      <c r="Y116" s="32"/>
      <c r="Z116" s="11"/>
      <c r="AA116" s="10"/>
      <c r="AB116" s="32"/>
      <c r="AC116" s="11"/>
      <c r="AD116" s="10"/>
      <c r="AE116" s="32"/>
      <c r="AF116" s="11"/>
      <c r="AG116" s="10"/>
      <c r="AH116" s="32"/>
      <c r="AI116" s="11"/>
      <c r="AJ116" s="10"/>
      <c r="AK116" s="32"/>
      <c r="AL116" s="11"/>
      <c r="AM116" s="10"/>
      <c r="AN116" s="32"/>
      <c r="AO116" s="11"/>
      <c r="AP116" s="10"/>
      <c r="AQ116" s="32"/>
      <c r="AR116" s="11"/>
      <c r="AT116" s="41"/>
    </row>
    <row r="117" spans="1:46">
      <c r="A117" s="16">
        <f t="shared" si="8"/>
        <v>77</v>
      </c>
      <c r="B117" s="6"/>
      <c r="C117" s="10"/>
      <c r="D117" s="32"/>
      <c r="E117" s="11"/>
      <c r="F117" s="10"/>
      <c r="G117" s="32"/>
      <c r="H117" s="11"/>
      <c r="I117" s="10"/>
      <c r="J117" s="32"/>
      <c r="K117" s="11"/>
      <c r="L117" s="10"/>
      <c r="M117" s="32"/>
      <c r="N117" s="11"/>
      <c r="O117" s="10"/>
      <c r="P117" s="32"/>
      <c r="Q117" s="11"/>
      <c r="R117" s="10"/>
      <c r="S117" s="32"/>
      <c r="T117" s="11"/>
      <c r="U117" s="10"/>
      <c r="V117" s="32"/>
      <c r="W117" s="11"/>
      <c r="X117" s="10"/>
      <c r="Y117" s="32"/>
      <c r="Z117" s="11"/>
      <c r="AA117" s="10"/>
      <c r="AB117" s="32"/>
      <c r="AC117" s="11"/>
      <c r="AD117" s="10"/>
      <c r="AE117" s="32"/>
      <c r="AF117" s="11"/>
      <c r="AG117" s="10"/>
      <c r="AH117" s="32"/>
      <c r="AI117" s="11"/>
      <c r="AJ117" s="10"/>
      <c r="AK117" s="32"/>
      <c r="AL117" s="11"/>
      <c r="AM117" s="10"/>
      <c r="AN117" s="32"/>
      <c r="AO117" s="11"/>
      <c r="AP117" s="10"/>
      <c r="AQ117" s="32"/>
      <c r="AR117" s="11"/>
      <c r="AT117" s="41"/>
    </row>
    <row r="118" spans="1:46">
      <c r="A118" s="16">
        <f t="shared" si="8"/>
        <v>78</v>
      </c>
      <c r="B118" s="6"/>
      <c r="C118" s="10"/>
      <c r="D118" s="32"/>
      <c r="E118" s="11"/>
      <c r="F118" s="10"/>
      <c r="G118" s="32"/>
      <c r="H118" s="11"/>
      <c r="I118" s="10"/>
      <c r="J118" s="32"/>
      <c r="K118" s="11"/>
      <c r="L118" s="10"/>
      <c r="M118" s="32"/>
      <c r="N118" s="11"/>
      <c r="O118" s="10"/>
      <c r="P118" s="32"/>
      <c r="Q118" s="11"/>
      <c r="R118" s="10"/>
      <c r="S118" s="32"/>
      <c r="T118" s="11"/>
      <c r="U118" s="10"/>
      <c r="V118" s="32"/>
      <c r="W118" s="11"/>
      <c r="X118" s="10"/>
      <c r="Y118" s="32"/>
      <c r="Z118" s="11"/>
      <c r="AA118" s="10"/>
      <c r="AB118" s="32"/>
      <c r="AC118" s="11"/>
      <c r="AD118" s="10"/>
      <c r="AE118" s="32"/>
      <c r="AF118" s="11"/>
      <c r="AG118" s="10"/>
      <c r="AH118" s="32"/>
      <c r="AI118" s="11"/>
      <c r="AJ118" s="10"/>
      <c r="AK118" s="32"/>
      <c r="AL118" s="11"/>
      <c r="AM118" s="10"/>
      <c r="AN118" s="32"/>
      <c r="AO118" s="11"/>
      <c r="AP118" s="10"/>
      <c r="AQ118" s="32"/>
      <c r="AR118" s="11"/>
      <c r="AT118" s="41"/>
    </row>
    <row r="119" spans="1:46">
      <c r="A119" s="16">
        <f t="shared" si="8"/>
        <v>79</v>
      </c>
      <c r="B119" s="6"/>
      <c r="C119" s="10"/>
      <c r="D119" s="32"/>
      <c r="E119" s="11"/>
      <c r="F119" s="10"/>
      <c r="G119" s="32"/>
      <c r="H119" s="11"/>
      <c r="I119" s="10"/>
      <c r="J119" s="32"/>
      <c r="K119" s="11"/>
      <c r="L119" s="10"/>
      <c r="M119" s="32"/>
      <c r="N119" s="11"/>
      <c r="O119" s="10"/>
      <c r="P119" s="32"/>
      <c r="Q119" s="11"/>
      <c r="R119" s="10"/>
      <c r="S119" s="32"/>
      <c r="T119" s="11"/>
      <c r="U119" s="10"/>
      <c r="V119" s="32"/>
      <c r="W119" s="11"/>
      <c r="X119" s="10"/>
      <c r="Y119" s="32"/>
      <c r="Z119" s="11"/>
      <c r="AA119" s="10"/>
      <c r="AB119" s="32"/>
      <c r="AC119" s="11"/>
      <c r="AD119" s="10"/>
      <c r="AE119" s="32"/>
      <c r="AF119" s="11"/>
      <c r="AG119" s="10"/>
      <c r="AH119" s="32"/>
      <c r="AI119" s="11"/>
      <c r="AJ119" s="10"/>
      <c r="AK119" s="32"/>
      <c r="AL119" s="11"/>
      <c r="AM119" s="10"/>
      <c r="AN119" s="32"/>
      <c r="AO119" s="11"/>
      <c r="AP119" s="10"/>
      <c r="AQ119" s="32"/>
      <c r="AR119" s="11"/>
      <c r="AT119" s="41"/>
    </row>
    <row r="120" spans="1:46">
      <c r="A120" s="16">
        <f t="shared" si="8"/>
        <v>80</v>
      </c>
      <c r="B120" s="6"/>
      <c r="C120" s="10"/>
      <c r="D120" s="32"/>
      <c r="E120" s="11"/>
      <c r="F120" s="10"/>
      <c r="G120" s="32"/>
      <c r="H120" s="11"/>
      <c r="I120" s="10"/>
      <c r="J120" s="32"/>
      <c r="K120" s="11"/>
      <c r="L120" s="10"/>
      <c r="M120" s="32"/>
      <c r="N120" s="11"/>
      <c r="O120" s="10"/>
      <c r="P120" s="32"/>
      <c r="Q120" s="11"/>
      <c r="R120" s="10"/>
      <c r="S120" s="32"/>
      <c r="T120" s="11"/>
      <c r="U120" s="10"/>
      <c r="V120" s="32"/>
      <c r="W120" s="11"/>
      <c r="X120" s="10"/>
      <c r="Y120" s="32"/>
      <c r="Z120" s="11"/>
      <c r="AA120" s="10"/>
      <c r="AB120" s="32"/>
      <c r="AC120" s="11"/>
      <c r="AD120" s="10"/>
      <c r="AE120" s="32"/>
      <c r="AF120" s="11"/>
      <c r="AG120" s="10"/>
      <c r="AH120" s="32"/>
      <c r="AI120" s="11"/>
      <c r="AJ120" s="10"/>
      <c r="AK120" s="32"/>
      <c r="AL120" s="11"/>
      <c r="AM120" s="10"/>
      <c r="AN120" s="32"/>
      <c r="AO120" s="11"/>
      <c r="AP120" s="10"/>
      <c r="AQ120" s="32"/>
      <c r="AR120" s="11"/>
      <c r="AT120" s="41"/>
    </row>
    <row r="121" spans="1:46">
      <c r="A121" s="16">
        <f t="shared" si="8"/>
        <v>81</v>
      </c>
      <c r="B121" s="6"/>
      <c r="C121" s="10"/>
      <c r="D121" s="32"/>
      <c r="E121" s="11"/>
      <c r="F121" s="10"/>
      <c r="G121" s="32"/>
      <c r="H121" s="11"/>
      <c r="I121" s="10"/>
      <c r="J121" s="32"/>
      <c r="K121" s="11"/>
      <c r="L121" s="10"/>
      <c r="M121" s="32"/>
      <c r="N121" s="11"/>
      <c r="O121" s="10"/>
      <c r="P121" s="32"/>
      <c r="Q121" s="11"/>
      <c r="R121" s="10"/>
      <c r="S121" s="32"/>
      <c r="T121" s="11"/>
      <c r="U121" s="10"/>
      <c r="V121" s="32"/>
      <c r="W121" s="11"/>
      <c r="X121" s="10"/>
      <c r="Y121" s="32"/>
      <c r="Z121" s="11"/>
      <c r="AA121" s="10"/>
      <c r="AB121" s="32"/>
      <c r="AC121" s="11"/>
      <c r="AD121" s="10"/>
      <c r="AE121" s="32"/>
      <c r="AF121" s="11"/>
      <c r="AG121" s="10"/>
      <c r="AH121" s="32"/>
      <c r="AI121" s="11"/>
      <c r="AJ121" s="10"/>
      <c r="AK121" s="32"/>
      <c r="AL121" s="11"/>
      <c r="AM121" s="10"/>
      <c r="AN121" s="32"/>
      <c r="AO121" s="11"/>
      <c r="AP121" s="10"/>
      <c r="AQ121" s="32"/>
      <c r="AR121" s="11"/>
    </row>
    <row r="122" spans="1:46">
      <c r="A122" s="16">
        <f t="shared" si="8"/>
        <v>82</v>
      </c>
      <c r="B122" s="6"/>
      <c r="C122" s="10"/>
      <c r="D122" s="32"/>
      <c r="E122" s="11"/>
      <c r="F122" s="10"/>
      <c r="G122" s="32"/>
      <c r="H122" s="11"/>
      <c r="I122" s="10"/>
      <c r="J122" s="32"/>
      <c r="K122" s="11"/>
      <c r="L122" s="10"/>
      <c r="M122" s="32"/>
      <c r="N122" s="11"/>
      <c r="O122" s="10"/>
      <c r="P122" s="32"/>
      <c r="Q122" s="11"/>
      <c r="R122" s="10"/>
      <c r="S122" s="32"/>
      <c r="T122" s="11"/>
      <c r="U122" s="10"/>
      <c r="V122" s="32"/>
      <c r="W122" s="11"/>
      <c r="X122" s="10"/>
      <c r="Y122" s="32"/>
      <c r="Z122" s="11"/>
      <c r="AA122" s="10"/>
      <c r="AB122" s="32"/>
      <c r="AC122" s="11"/>
      <c r="AD122" s="10"/>
      <c r="AE122" s="32"/>
      <c r="AF122" s="11"/>
      <c r="AG122" s="10"/>
      <c r="AH122" s="32"/>
      <c r="AI122" s="11"/>
      <c r="AJ122" s="10"/>
      <c r="AK122" s="32"/>
      <c r="AL122" s="11"/>
      <c r="AM122" s="10"/>
      <c r="AN122" s="32"/>
      <c r="AO122" s="11"/>
      <c r="AP122" s="10"/>
      <c r="AQ122" s="32"/>
      <c r="AR122" s="11"/>
    </row>
  </sheetData>
  <sortState xmlns:xlrd2="http://schemas.microsoft.com/office/spreadsheetml/2017/richdata2" ref="B5:H18">
    <sortCondition descending="1" ref="G5"/>
    <sortCondition descending="1" ref="D5"/>
    <sortCondition descending="1" ref="E5"/>
  </sortState>
  <mergeCells count="14">
    <mergeCell ref="R39:T39"/>
    <mergeCell ref="U39:W39"/>
    <mergeCell ref="X39:Z39"/>
    <mergeCell ref="AP39:AR39"/>
    <mergeCell ref="AA39:AC39"/>
    <mergeCell ref="AD39:AF39"/>
    <mergeCell ref="AG39:AI39"/>
    <mergeCell ref="AJ39:AL39"/>
    <mergeCell ref="AM39:AO39"/>
    <mergeCell ref="C39:E39"/>
    <mergeCell ref="F39:H39"/>
    <mergeCell ref="I39:K39"/>
    <mergeCell ref="L39:N39"/>
    <mergeCell ref="O39:Q39"/>
  </mergeCells>
  <phoneticPr fontId="4" type="noConversion"/>
  <pageMargins left="0.75" right="0.75" top="1" bottom="1" header="0" footer="0"/>
  <pageSetup paperSize="9" orientation="landscape" horizontalDpi="4294967293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A1BB6-6D23-4397-8121-E35A0F557103}">
  <sheetPr codeName="Hoja42"/>
  <dimension ref="A1:BO240"/>
  <sheetViews>
    <sheetView workbookViewId="0">
      <selection activeCell="S62" sqref="S62"/>
    </sheetView>
  </sheetViews>
  <sheetFormatPr baseColWidth="10" defaultColWidth="11.5703125" defaultRowHeight="12.75"/>
  <cols>
    <col min="1" max="1" width="5" customWidth="1"/>
    <col min="3" max="3" width="6" customWidth="1"/>
    <col min="4" max="4" width="5.42578125" customWidth="1"/>
    <col min="5" max="5" width="4.140625" customWidth="1"/>
    <col min="6" max="6" width="4.28515625" customWidth="1"/>
    <col min="7" max="7" width="5.5703125" customWidth="1"/>
    <col min="8" max="8" width="3.85546875" customWidth="1"/>
    <col min="9" max="9" width="5.28515625" customWidth="1"/>
    <col min="10" max="10" width="4.85546875" customWidth="1"/>
    <col min="11" max="11" width="4.7109375" customWidth="1"/>
    <col min="12" max="12" width="5.28515625" customWidth="1"/>
    <col min="13" max="13" width="4.7109375" customWidth="1"/>
    <col min="14" max="14" width="3.42578125" customWidth="1"/>
    <col min="15" max="15" width="4.7109375" customWidth="1"/>
    <col min="16" max="16" width="4.28515625" customWidth="1"/>
    <col min="17" max="17" width="4.42578125" customWidth="1"/>
    <col min="18" max="18" width="5.140625" customWidth="1"/>
    <col min="19" max="20" width="3.42578125" customWidth="1"/>
    <col min="21" max="21" width="5.28515625" customWidth="1"/>
    <col min="22" max="22" width="4.5703125" customWidth="1"/>
    <col min="23" max="23" width="5.140625" customWidth="1"/>
    <col min="24" max="24" width="4.28515625" customWidth="1"/>
    <col min="25" max="25" width="4.5703125" customWidth="1"/>
    <col min="26" max="26" width="3.42578125" customWidth="1"/>
    <col min="27" max="28" width="4.42578125" customWidth="1"/>
    <col min="29" max="29" width="4.42578125" bestFit="1" customWidth="1"/>
    <col min="30" max="31" width="3.42578125" customWidth="1"/>
    <col min="32" max="32" width="4.42578125" customWidth="1"/>
    <col min="33" max="33" width="4" customWidth="1"/>
    <col min="34" max="34" width="3.7109375" customWidth="1"/>
    <col min="35" max="35" width="4.140625" customWidth="1"/>
    <col min="36" max="36" width="5" customWidth="1"/>
    <col min="37" max="38" width="3.42578125" customWidth="1"/>
    <col min="39" max="39" width="5.140625" customWidth="1"/>
    <col min="40" max="40" width="3.42578125" customWidth="1"/>
    <col min="41" max="41" width="4.140625" customWidth="1"/>
    <col min="42" max="42" width="4" customWidth="1"/>
    <col min="43" max="43" width="4.140625" customWidth="1"/>
    <col min="44" max="44" width="4.42578125" customWidth="1"/>
    <col min="45" max="45" width="4" customWidth="1"/>
    <col min="46" max="47" width="4.42578125" customWidth="1"/>
    <col min="48" max="48" width="5" customWidth="1"/>
    <col min="49" max="49" width="4.140625" customWidth="1"/>
    <col min="50" max="50" width="4.7109375" bestFit="1" customWidth="1"/>
    <col min="51" max="51" width="3.85546875" customWidth="1"/>
    <col min="52" max="52" width="3.42578125" customWidth="1"/>
    <col min="53" max="54" width="4" customWidth="1"/>
    <col min="55" max="58" width="3.42578125" customWidth="1"/>
    <col min="59" max="59" width="4.140625" customWidth="1"/>
    <col min="60" max="60" width="11.42578125" style="24" customWidth="1"/>
    <col min="61" max="66" width="6.140625" customWidth="1"/>
  </cols>
  <sheetData>
    <row r="1" spans="1:62">
      <c r="A1" s="5" t="s">
        <v>202</v>
      </c>
      <c r="B1" s="52"/>
    </row>
    <row r="2" spans="1:62">
      <c r="A2" t="s">
        <v>10</v>
      </c>
      <c r="R2" s="30"/>
    </row>
    <row r="3" spans="1:62" ht="13.5" thickBot="1">
      <c r="A3">
        <f>+GENERAL!B6</f>
        <v>12</v>
      </c>
      <c r="C3" s="41">
        <f>SUM(C5:C9)</f>
        <v>20</v>
      </c>
      <c r="R3" s="30"/>
    </row>
    <row r="4" spans="1:62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BJ4" s="101"/>
    </row>
    <row r="5" spans="1:62" ht="13.5" thickBot="1">
      <c r="A5" s="150">
        <v>1</v>
      </c>
      <c r="B5" s="23" t="s">
        <v>1</v>
      </c>
      <c r="C5" s="44">
        <f>+I$40</f>
        <v>20</v>
      </c>
      <c r="D5" s="48">
        <f>+I$41</f>
        <v>15</v>
      </c>
      <c r="E5" s="45">
        <f>+J$40</f>
        <v>5</v>
      </c>
      <c r="F5" s="18">
        <f>+I$26</f>
        <v>0</v>
      </c>
      <c r="G5" s="200">
        <f t="shared" ref="G5:G23" si="0">IF(E5&lt;A$3/2,-1,1)*800+C5+D5/1000</f>
        <v>-779.98500000000001</v>
      </c>
      <c r="H5" s="30"/>
      <c r="Z5" s="126"/>
      <c r="BJ5" s="101"/>
    </row>
    <row r="6" spans="1:62" ht="13.5" thickBot="1">
      <c r="A6" s="150">
        <v>2</v>
      </c>
      <c r="B6" s="241" t="s">
        <v>143</v>
      </c>
      <c r="C6" s="44">
        <f>+F$40</f>
        <v>0</v>
      </c>
      <c r="D6" s="48">
        <f>+F$41</f>
        <v>55</v>
      </c>
      <c r="E6" s="45">
        <f>+G$40</f>
        <v>5</v>
      </c>
      <c r="F6" s="18">
        <f>+F$26</f>
        <v>0</v>
      </c>
      <c r="G6" s="200">
        <f t="shared" si="0"/>
        <v>-799.94500000000005</v>
      </c>
      <c r="H6" s="30"/>
      <c r="J6" s="24"/>
      <c r="Z6" s="126"/>
      <c r="BJ6" s="101"/>
    </row>
    <row r="7" spans="1:62" ht="13.5" thickBot="1">
      <c r="A7" s="150">
        <v>3</v>
      </c>
      <c r="B7" s="23" t="s">
        <v>94</v>
      </c>
      <c r="C7" s="44">
        <f>+AV$40</f>
        <v>0</v>
      </c>
      <c r="D7" s="48">
        <f>+AV$41</f>
        <v>0</v>
      </c>
      <c r="E7" s="45">
        <f>+AW$40</f>
        <v>1</v>
      </c>
      <c r="F7" s="18">
        <f>+AV$26</f>
        <v>0</v>
      </c>
      <c r="G7" s="200">
        <f t="shared" si="0"/>
        <v>-800</v>
      </c>
      <c r="H7" s="30"/>
      <c r="Z7" s="126"/>
      <c r="BJ7" s="101"/>
    </row>
    <row r="8" spans="1:62" ht="13.5" thickBot="1">
      <c r="A8" s="150">
        <v>4</v>
      </c>
      <c r="B8" s="23" t="s">
        <v>62</v>
      </c>
      <c r="C8" s="44">
        <f>+AS$40</f>
        <v>0</v>
      </c>
      <c r="D8" s="48">
        <f>+AS$41</f>
        <v>0</v>
      </c>
      <c r="E8" s="45">
        <f>+AT$40</f>
        <v>1</v>
      </c>
      <c r="F8" s="18">
        <f>+AS$26</f>
        <v>0</v>
      </c>
      <c r="G8" s="200">
        <f t="shared" si="0"/>
        <v>-800</v>
      </c>
      <c r="H8" s="30"/>
      <c r="Z8" s="126"/>
      <c r="BJ8" s="101"/>
    </row>
    <row r="9" spans="1:62" ht="13.5" thickBot="1">
      <c r="A9" s="150">
        <v>5</v>
      </c>
      <c r="B9" s="162" t="s">
        <v>132</v>
      </c>
      <c r="C9" s="44">
        <f>+AP$40</f>
        <v>0</v>
      </c>
      <c r="D9" s="48">
        <f>+AP$41</f>
        <v>-10</v>
      </c>
      <c r="E9" s="45">
        <f>+AQ$40</f>
        <v>2</v>
      </c>
      <c r="F9" s="18">
        <f>+AP$26</f>
        <v>0</v>
      </c>
      <c r="G9" s="200">
        <f t="shared" si="0"/>
        <v>-800.01</v>
      </c>
      <c r="H9" s="30"/>
      <c r="Z9" s="126"/>
    </row>
    <row r="10" spans="1:62" ht="13.5" thickBot="1">
      <c r="A10" s="150">
        <v>6</v>
      </c>
      <c r="B10" s="162" t="s">
        <v>131</v>
      </c>
      <c r="C10" s="44">
        <f>+AA$40</f>
        <v>0</v>
      </c>
      <c r="D10" s="48">
        <f>+AA$41</f>
        <v>-55</v>
      </c>
      <c r="E10" s="45">
        <f>+AB$40</f>
        <v>4</v>
      </c>
      <c r="F10" s="18">
        <f>+AA$26</f>
        <v>0</v>
      </c>
      <c r="G10" s="200">
        <f t="shared" si="0"/>
        <v>-800.05499999999995</v>
      </c>
      <c r="H10" s="30"/>
      <c r="Z10" s="126"/>
    </row>
    <row r="11" spans="1:62" ht="13.5" thickBot="1">
      <c r="A11" s="150">
        <v>7</v>
      </c>
      <c r="B11" s="241" t="s">
        <v>142</v>
      </c>
      <c r="C11" s="44">
        <f>+AG$40</f>
        <v>-20</v>
      </c>
      <c r="D11" s="48">
        <f>+AG$41</f>
        <v>-5</v>
      </c>
      <c r="E11" s="45">
        <f>+AH$40</f>
        <v>2</v>
      </c>
      <c r="F11" s="18">
        <f>+AG$26</f>
        <v>0</v>
      </c>
      <c r="G11" s="200">
        <f t="shared" si="0"/>
        <v>-820.005</v>
      </c>
      <c r="H11" s="30"/>
      <c r="Z11" s="126" t="s">
        <v>69</v>
      </c>
    </row>
    <row r="12" spans="1:62" ht="13.5" hidden="1" thickBot="1">
      <c r="A12" s="150">
        <v>8</v>
      </c>
      <c r="B12" s="241" t="s">
        <v>159</v>
      </c>
      <c r="C12" s="44">
        <f>+C$40</f>
        <v>-100000000</v>
      </c>
      <c r="D12" s="48">
        <f>+C$41</f>
        <v>1</v>
      </c>
      <c r="E12" s="46">
        <f>+D$40</f>
        <v>0</v>
      </c>
      <c r="F12" s="18">
        <f>+C$26</f>
        <v>0</v>
      </c>
      <c r="G12" s="200">
        <f t="shared" si="0"/>
        <v>-100000799.999</v>
      </c>
      <c r="H12" s="30"/>
    </row>
    <row r="13" spans="1:62" ht="13.5" hidden="1" thickBot="1">
      <c r="A13" s="150">
        <v>9</v>
      </c>
      <c r="B13" s="241" t="s">
        <v>140</v>
      </c>
      <c r="C13" s="44">
        <f>+AY$40</f>
        <v>-100000000</v>
      </c>
      <c r="D13" s="48">
        <f>+AY$41</f>
        <v>1</v>
      </c>
      <c r="E13" s="45">
        <f>+AZ$40</f>
        <v>0</v>
      </c>
      <c r="F13" s="18">
        <f>+AY$26</f>
        <v>0</v>
      </c>
      <c r="G13" s="200">
        <f t="shared" si="0"/>
        <v>-100000799.999</v>
      </c>
      <c r="H13" s="30"/>
    </row>
    <row r="14" spans="1:62" ht="13.5" hidden="1" thickBot="1">
      <c r="A14" s="150">
        <v>10</v>
      </c>
      <c r="B14" s="241" t="s">
        <v>135</v>
      </c>
      <c r="C14" s="44">
        <f>+O$40</f>
        <v>-100000000</v>
      </c>
      <c r="D14" s="48">
        <f>+O$41</f>
        <v>1</v>
      </c>
      <c r="E14" s="45">
        <f>+P$40</f>
        <v>0</v>
      </c>
      <c r="F14" s="18">
        <f>+O$26</f>
        <v>0</v>
      </c>
      <c r="G14" s="200">
        <f t="shared" si="0"/>
        <v>-100000799.999</v>
      </c>
      <c r="H14" s="30"/>
    </row>
    <row r="15" spans="1:62" ht="13.5" hidden="1" thickBot="1">
      <c r="A15" s="150">
        <v>11</v>
      </c>
      <c r="B15" s="23" t="s">
        <v>9</v>
      </c>
      <c r="C15" s="44">
        <f>+U$40</f>
        <v>-100000000</v>
      </c>
      <c r="D15" s="48">
        <f>+U$41</f>
        <v>1</v>
      </c>
      <c r="E15" s="45">
        <f>+V$40</f>
        <v>0</v>
      </c>
      <c r="F15" s="18">
        <f>+U$26</f>
        <v>0</v>
      </c>
      <c r="G15" s="200">
        <f t="shared" si="0"/>
        <v>-100000799.999</v>
      </c>
      <c r="AE15" s="43"/>
      <c r="AQ15" s="73"/>
    </row>
    <row r="16" spans="1:62" ht="13.5" hidden="1" thickBot="1">
      <c r="A16" s="150">
        <v>12</v>
      </c>
      <c r="B16" s="23" t="s">
        <v>120</v>
      </c>
      <c r="C16" s="44">
        <f>+AM$40</f>
        <v>-100000000</v>
      </c>
      <c r="D16" s="48">
        <f>+AM$41</f>
        <v>1</v>
      </c>
      <c r="E16" s="45">
        <f>+AN$40</f>
        <v>0</v>
      </c>
      <c r="F16" s="18">
        <f>+AM$26</f>
        <v>0</v>
      </c>
      <c r="G16" s="200">
        <f t="shared" si="0"/>
        <v>-100000799.999</v>
      </c>
    </row>
    <row r="17" spans="1:58" ht="13.5" hidden="1" thickBot="1">
      <c r="A17" s="150">
        <v>13</v>
      </c>
      <c r="B17" s="23" t="s">
        <v>138</v>
      </c>
      <c r="C17" s="44">
        <f>+L$40</f>
        <v>-100000000</v>
      </c>
      <c r="D17" s="48">
        <f>+L$41</f>
        <v>1</v>
      </c>
      <c r="E17" s="45">
        <f>+M$40</f>
        <v>0</v>
      </c>
      <c r="F17" s="18">
        <f>+L$26</f>
        <v>0</v>
      </c>
      <c r="G17" s="200">
        <f t="shared" si="0"/>
        <v>-100000799.999</v>
      </c>
    </row>
    <row r="18" spans="1:58" ht="13.5" hidden="1" thickBot="1">
      <c r="A18" s="150">
        <v>14</v>
      </c>
      <c r="B18" s="241" t="s">
        <v>144</v>
      </c>
      <c r="C18" s="44">
        <f>+AJ$40</f>
        <v>-100000000</v>
      </c>
      <c r="D18" s="48">
        <f>+AJ$41</f>
        <v>1</v>
      </c>
      <c r="E18" s="45">
        <f>+AK$40</f>
        <v>0</v>
      </c>
      <c r="F18" s="18">
        <f>+AJ$26</f>
        <v>0</v>
      </c>
      <c r="G18" s="200">
        <f t="shared" si="0"/>
        <v>-100000799.999</v>
      </c>
    </row>
    <row r="19" spans="1:58" ht="13.5" hidden="1" thickBot="1">
      <c r="A19" s="150">
        <v>15</v>
      </c>
      <c r="B19" s="23" t="s">
        <v>43</v>
      </c>
      <c r="C19" s="44">
        <f>+X$40</f>
        <v>-100000000</v>
      </c>
      <c r="D19" s="48">
        <f>+X$41</f>
        <v>1</v>
      </c>
      <c r="E19" s="45">
        <f>+Y$40</f>
        <v>0</v>
      </c>
      <c r="F19" s="18">
        <f>+X$26</f>
        <v>0</v>
      </c>
      <c r="G19" s="200">
        <f t="shared" si="0"/>
        <v>-100000799.999</v>
      </c>
    </row>
    <row r="20" spans="1:58" ht="13.5" hidden="1" thickBot="1">
      <c r="A20" s="150">
        <v>16</v>
      </c>
      <c r="B20" s="241" t="s">
        <v>155</v>
      </c>
      <c r="C20" s="44">
        <f>+AD$40</f>
        <v>-100000000</v>
      </c>
      <c r="D20" s="48">
        <f>+AD$41</f>
        <v>1</v>
      </c>
      <c r="E20" s="45">
        <f>+AE$40</f>
        <v>0</v>
      </c>
      <c r="F20" s="18">
        <f>+AD$26</f>
        <v>0</v>
      </c>
      <c r="G20" s="200">
        <f t="shared" si="0"/>
        <v>-100000799.999</v>
      </c>
    </row>
    <row r="21" spans="1:58" ht="13.5" hidden="1" thickBot="1">
      <c r="A21" s="150">
        <v>17</v>
      </c>
      <c r="B21" s="23" t="s">
        <v>6</v>
      </c>
      <c r="C21" s="44">
        <f>+R$40</f>
        <v>-100000000</v>
      </c>
      <c r="D21" s="48">
        <f>+R$41</f>
        <v>1</v>
      </c>
      <c r="E21" s="45">
        <f>+S$40</f>
        <v>0</v>
      </c>
      <c r="F21" s="18">
        <f>+R$26</f>
        <v>0</v>
      </c>
      <c r="G21" s="200">
        <f t="shared" si="0"/>
        <v>-100000799.999</v>
      </c>
    </row>
    <row r="22" spans="1:58" ht="13.5" hidden="1" thickBot="1">
      <c r="A22" s="150">
        <v>18</v>
      </c>
      <c r="B22" s="241" t="s">
        <v>54</v>
      </c>
      <c r="C22" s="44">
        <f>+BE$40</f>
        <v>-100000000</v>
      </c>
      <c r="D22" s="48">
        <f>+BE$41</f>
        <v>1</v>
      </c>
      <c r="E22" s="45">
        <f>+BF$40</f>
        <v>0</v>
      </c>
      <c r="F22" s="18">
        <f>+BE$26</f>
        <v>0</v>
      </c>
      <c r="G22" s="200">
        <f t="shared" si="0"/>
        <v>-100000799.999</v>
      </c>
    </row>
    <row r="23" spans="1:58" ht="13.5" hidden="1" thickBot="1">
      <c r="A23" s="150">
        <v>19</v>
      </c>
      <c r="B23" s="23" t="s">
        <v>147</v>
      </c>
      <c r="C23" s="44">
        <f>+BB$40</f>
        <v>-100000000</v>
      </c>
      <c r="D23" s="48">
        <f>+BB$41</f>
        <v>1</v>
      </c>
      <c r="E23" s="45">
        <f>+BC$40</f>
        <v>0</v>
      </c>
      <c r="F23" s="18">
        <f>+BB$26</f>
        <v>0</v>
      </c>
      <c r="G23" s="200">
        <f t="shared" si="0"/>
        <v>-100000799.999</v>
      </c>
      <c r="AI23" s="61"/>
      <c r="AU23" s="61"/>
    </row>
    <row r="24" spans="1:58">
      <c r="A24" s="16"/>
      <c r="G24" s="200"/>
    </row>
    <row r="25" spans="1:58">
      <c r="A25" s="16"/>
    </row>
    <row r="26" spans="1:58" hidden="1">
      <c r="B26" t="s">
        <v>12</v>
      </c>
      <c r="C26">
        <f>+C27*C28</f>
        <v>0</v>
      </c>
      <c r="D26">
        <f>+D27*D28</f>
        <v>0</v>
      </c>
      <c r="F26">
        <f>+F27*F28</f>
        <v>0</v>
      </c>
      <c r="G26">
        <f>+G27*G28</f>
        <v>0</v>
      </c>
      <c r="I26">
        <f>+I27*I28</f>
        <v>0</v>
      </c>
      <c r="J26">
        <f>+J27*J28</f>
        <v>0</v>
      </c>
      <c r="L26">
        <f>+L27*L28</f>
        <v>0</v>
      </c>
      <c r="M26">
        <f>+M27*M28</f>
        <v>0</v>
      </c>
      <c r="O26">
        <f>+O27*O28</f>
        <v>0</v>
      </c>
      <c r="P26">
        <f>+P27*P28</f>
        <v>0</v>
      </c>
      <c r="R26">
        <f>+R27*R28</f>
        <v>0</v>
      </c>
      <c r="S26">
        <f>+S27*S28</f>
        <v>0</v>
      </c>
      <c r="U26">
        <f>+U27*U28</f>
        <v>0</v>
      </c>
      <c r="V26">
        <f>+V27*V28</f>
        <v>0</v>
      </c>
      <c r="X26">
        <f>+X27*X28</f>
        <v>0</v>
      </c>
      <c r="Y26">
        <f>+Y27*Y28</f>
        <v>0</v>
      </c>
      <c r="AA26">
        <f>+AA27*AA28</f>
        <v>0</v>
      </c>
      <c r="AB26">
        <f>+AB27*AB28</f>
        <v>0</v>
      </c>
      <c r="AD26">
        <f>+AD27*AD28</f>
        <v>0</v>
      </c>
      <c r="AE26">
        <f>+AE27*AE28</f>
        <v>0</v>
      </c>
      <c r="AG26">
        <f>+AG27*AG28</f>
        <v>0</v>
      </c>
      <c r="AH26">
        <f>+AH27*AH28</f>
        <v>0</v>
      </c>
      <c r="AJ26">
        <f>+AJ27*AJ28</f>
        <v>0</v>
      </c>
      <c r="AK26">
        <f>+AK27*AK28</f>
        <v>0</v>
      </c>
      <c r="AM26">
        <f>+AM27*AM28</f>
        <v>0</v>
      </c>
      <c r="AN26">
        <f>+AN27*AN28</f>
        <v>0</v>
      </c>
      <c r="AP26">
        <f>+AP27*AP28</f>
        <v>0</v>
      </c>
      <c r="AQ26">
        <f>+AQ27*AQ28</f>
        <v>0</v>
      </c>
      <c r="AS26">
        <f>+AS27*AS28</f>
        <v>0</v>
      </c>
      <c r="AT26">
        <f>+AT27*AT28</f>
        <v>0</v>
      </c>
      <c r="AV26">
        <f>+AV27*AV28</f>
        <v>0</v>
      </c>
      <c r="AW26">
        <f>+AW27*AW28</f>
        <v>0</v>
      </c>
      <c r="AY26">
        <f>+AY27*AY28</f>
        <v>0</v>
      </c>
      <c r="AZ26">
        <f>+AZ27*AZ28</f>
        <v>0</v>
      </c>
      <c r="BB26">
        <f>+BB27*BB28</f>
        <v>0</v>
      </c>
      <c r="BC26">
        <f>+BC27*BC28</f>
        <v>0</v>
      </c>
      <c r="BE26">
        <f>+BE27*BE28</f>
        <v>0</v>
      </c>
      <c r="BF26">
        <f>+BF27*BF28</f>
        <v>0</v>
      </c>
    </row>
    <row r="27" spans="1:58" hidden="1">
      <c r="C27">
        <f>IF($B39&gt;3,1,0)</f>
        <v>0</v>
      </c>
      <c r="D27">
        <f>IF($B39&gt;3,1,0)</f>
        <v>0</v>
      </c>
      <c r="F27">
        <f>IF($B39&gt;3,1,0)</f>
        <v>0</v>
      </c>
      <c r="G27">
        <f>IF($B39&gt;3,1,0)</f>
        <v>0</v>
      </c>
      <c r="I27">
        <f>IF($B39&gt;3,1,0)</f>
        <v>0</v>
      </c>
      <c r="J27">
        <f>IF($B39&gt;3,1,0)</f>
        <v>0</v>
      </c>
      <c r="L27">
        <f>IF($B39&gt;3,1,0)</f>
        <v>0</v>
      </c>
      <c r="M27">
        <f>IF($B39&gt;3,1,0)</f>
        <v>0</v>
      </c>
      <c r="O27">
        <f>IF($B39&gt;3,1,0)</f>
        <v>0</v>
      </c>
      <c r="P27">
        <f>IF($B39&gt;3,1,0)</f>
        <v>0</v>
      </c>
      <c r="R27">
        <f>IF($B39&gt;3,1,0)</f>
        <v>0</v>
      </c>
      <c r="S27">
        <f>IF($B39&gt;3,1,0)</f>
        <v>0</v>
      </c>
      <c r="U27">
        <f>IF($B39&gt;3,1,0)</f>
        <v>0</v>
      </c>
      <c r="V27">
        <f>IF($B39&gt;3,1,0)</f>
        <v>0</v>
      </c>
      <c r="X27">
        <f>IF($B39&gt;3,1,0)</f>
        <v>0</v>
      </c>
      <c r="Y27">
        <f>IF($B39&gt;3,1,0)</f>
        <v>0</v>
      </c>
      <c r="AA27">
        <f>IF($B39&gt;3,1,0)</f>
        <v>0</v>
      </c>
      <c r="AB27">
        <f>IF($B39&gt;3,1,0)</f>
        <v>0</v>
      </c>
      <c r="AD27">
        <f>IF($B39&gt;3,1,0)</f>
        <v>0</v>
      </c>
      <c r="AE27">
        <f>IF($B39&gt;3,1,0)</f>
        <v>0</v>
      </c>
      <c r="AG27">
        <f>IF($B39&gt;3,1,0)</f>
        <v>0</v>
      </c>
      <c r="AH27">
        <f>IF($B39&gt;3,1,0)</f>
        <v>0</v>
      </c>
      <c r="AJ27">
        <f>IF($B39&gt;3,1,0)</f>
        <v>0</v>
      </c>
      <c r="AK27">
        <f>IF($B39&gt;3,1,0)</f>
        <v>0</v>
      </c>
      <c r="AM27">
        <f>IF($B39&gt;3,1,0)</f>
        <v>0</v>
      </c>
      <c r="AN27">
        <f>IF($B39&gt;3,1,0)</f>
        <v>0</v>
      </c>
      <c r="AP27">
        <f>IF($B39&gt;3,1,0)</f>
        <v>0</v>
      </c>
      <c r="AQ27">
        <f>IF($B39&gt;3,1,0)</f>
        <v>0</v>
      </c>
      <c r="AS27">
        <f>IF($B39&gt;3,1,0)</f>
        <v>0</v>
      </c>
      <c r="AT27">
        <f>IF($B39&gt;3,1,0)</f>
        <v>0</v>
      </c>
      <c r="AV27">
        <f>IF($B39&gt;3,1,0)</f>
        <v>0</v>
      </c>
      <c r="AW27">
        <f>IF($B39&gt;3,1,0)</f>
        <v>0</v>
      </c>
      <c r="AY27">
        <f>IF($B39&gt;3,1,0)</f>
        <v>0</v>
      </c>
      <c r="AZ27">
        <f>IF($B39&gt;3,1,0)</f>
        <v>0</v>
      </c>
      <c r="BB27">
        <f>IF($B39&gt;3,1,0)</f>
        <v>0</v>
      </c>
      <c r="BC27">
        <f>IF($B39&gt;3,1,0)</f>
        <v>0</v>
      </c>
      <c r="BE27">
        <f>IF($B39&gt;3,1,0)</f>
        <v>0</v>
      </c>
      <c r="BF27">
        <f>IF($B39&gt;3,1,0)</f>
        <v>0</v>
      </c>
    </row>
    <row r="28" spans="1:58" hidden="1">
      <c r="C28">
        <f>MAX(C29:C33)</f>
        <v>0</v>
      </c>
      <c r="D28">
        <f>+D40</f>
        <v>0</v>
      </c>
      <c r="F28">
        <f>MAX(F29:F33)</f>
        <v>0</v>
      </c>
      <c r="G28">
        <f>+G40</f>
        <v>5</v>
      </c>
      <c r="I28">
        <f>MAX(I29:I33)</f>
        <v>0</v>
      </c>
      <c r="J28">
        <f>+J40</f>
        <v>5</v>
      </c>
      <c r="L28">
        <f>MAX(L29:L33)</f>
        <v>0</v>
      </c>
      <c r="M28">
        <f>+M40</f>
        <v>0</v>
      </c>
      <c r="O28">
        <f>MAX(O29:O33)</f>
        <v>0</v>
      </c>
      <c r="P28">
        <f>+P40</f>
        <v>0</v>
      </c>
      <c r="R28">
        <f>MAX(R29:R33)</f>
        <v>0</v>
      </c>
      <c r="S28">
        <f>+S40</f>
        <v>0</v>
      </c>
      <c r="U28">
        <f>MAX(U29:U33)</f>
        <v>0</v>
      </c>
      <c r="V28">
        <f>+V40</f>
        <v>0</v>
      </c>
      <c r="X28">
        <f>MAX(X29:X33)</f>
        <v>0</v>
      </c>
      <c r="Y28">
        <f>+Y40</f>
        <v>0</v>
      </c>
      <c r="AA28">
        <f>MAX(AA29:AA33)</f>
        <v>0</v>
      </c>
      <c r="AB28">
        <f>+AB40</f>
        <v>4</v>
      </c>
      <c r="AD28">
        <f>MAX(AD29:AD33)</f>
        <v>0</v>
      </c>
      <c r="AE28">
        <f>+AE40</f>
        <v>0</v>
      </c>
      <c r="AG28">
        <f>MAX(AG29:AG33)</f>
        <v>0</v>
      </c>
      <c r="AH28">
        <f>+AH40</f>
        <v>2</v>
      </c>
      <c r="AJ28">
        <f>MAX(AJ29:AJ33)</f>
        <v>0</v>
      </c>
      <c r="AK28">
        <f>+AK40</f>
        <v>0</v>
      </c>
      <c r="AM28">
        <f>MAX(AM29:AM33)</f>
        <v>0</v>
      </c>
      <c r="AN28">
        <f>+AN40</f>
        <v>0</v>
      </c>
      <c r="AP28">
        <f>MAX(AP29:AP33)</f>
        <v>0</v>
      </c>
      <c r="AQ28">
        <f>+AQ40</f>
        <v>2</v>
      </c>
      <c r="AS28">
        <f>MAX(AS29:AS33)</f>
        <v>0</v>
      </c>
      <c r="AT28">
        <f>+AT40</f>
        <v>1</v>
      </c>
      <c r="AV28">
        <f>MAX(AV29:AV33)</f>
        <v>0</v>
      </c>
      <c r="AW28">
        <f>+AW40</f>
        <v>1</v>
      </c>
      <c r="AY28">
        <f>MAX(AY29:AY33)</f>
        <v>0</v>
      </c>
      <c r="AZ28">
        <f>+AZ40</f>
        <v>0</v>
      </c>
      <c r="BB28">
        <f>MAX(BB29:BB33)</f>
        <v>0</v>
      </c>
      <c r="BC28">
        <f>+BC40</f>
        <v>0</v>
      </c>
      <c r="BE28">
        <f>MAX(BE29:BE33)</f>
        <v>0</v>
      </c>
      <c r="BF28">
        <f>+BF40</f>
        <v>0</v>
      </c>
    </row>
    <row r="29" spans="1:58" hidden="1">
      <c r="C29">
        <f>IF(C$34=5,5,0)</f>
        <v>0</v>
      </c>
      <c r="F29">
        <f>IF(F$34=5,5,0)</f>
        <v>0</v>
      </c>
      <c r="I29">
        <f>IF(I$34=5,5,0)</f>
        <v>0</v>
      </c>
      <c r="L29">
        <f>IF(L$34=5,5,0)</f>
        <v>0</v>
      </c>
      <c r="O29">
        <f>IF(O$34=5,5,0)</f>
        <v>0</v>
      </c>
      <c r="R29">
        <f>IF(R$34=5,5,0)</f>
        <v>0</v>
      </c>
      <c r="U29">
        <f>IF(U$34=5,5,0)</f>
        <v>0</v>
      </c>
      <c r="X29">
        <f>IF(X$34=5,5,0)</f>
        <v>0</v>
      </c>
      <c r="AA29">
        <f>IF(AA$34=5,5,0)</f>
        <v>0</v>
      </c>
      <c r="AD29">
        <f>IF(AD$34=5,5,0)</f>
        <v>0</v>
      </c>
      <c r="AG29">
        <f>IF(AG$34=5,5,0)</f>
        <v>0</v>
      </c>
      <c r="AJ29">
        <f>IF(AJ$34=5,5,0)</f>
        <v>0</v>
      </c>
      <c r="AM29">
        <f>IF(AM$34=5,5,0)</f>
        <v>0</v>
      </c>
      <c r="AP29">
        <f>IF(AP$34=5,5,0)</f>
        <v>0</v>
      </c>
      <c r="AS29">
        <f>IF(AS$34=5,5,0)</f>
        <v>0</v>
      </c>
      <c r="AV29">
        <f>IF(AV$34=5,5,0)</f>
        <v>0</v>
      </c>
      <c r="AY29">
        <f>IF(AY$34=5,5,0)</f>
        <v>0</v>
      </c>
      <c r="BB29">
        <f>IF(BB$34=5,5,0)</f>
        <v>0</v>
      </c>
      <c r="BE29">
        <f>IF(BE$34=5,5,0)</f>
        <v>0</v>
      </c>
    </row>
    <row r="30" spans="1:58" hidden="1">
      <c r="C30">
        <f>IF(C$34=4,10,0)</f>
        <v>0</v>
      </c>
      <c r="F30">
        <f>IF(F$34=4,10,0)</f>
        <v>0</v>
      </c>
      <c r="I30">
        <f>IF(I$34=4,10,0)</f>
        <v>0</v>
      </c>
      <c r="L30">
        <f>IF(L$34=4,10,0)</f>
        <v>0</v>
      </c>
      <c r="O30">
        <f>IF(O$34=4,10,0)</f>
        <v>0</v>
      </c>
      <c r="R30">
        <f>IF(R$34=4,10,0)</f>
        <v>0</v>
      </c>
      <c r="U30">
        <f>IF(U$34=4,10,0)</f>
        <v>0</v>
      </c>
      <c r="X30">
        <f>IF(X$34=4,10,0)</f>
        <v>0</v>
      </c>
      <c r="AA30">
        <f>IF(AA$34=4,10,0)</f>
        <v>0</v>
      </c>
      <c r="AD30">
        <f>IF(AD$34=4,10,0)</f>
        <v>0</v>
      </c>
      <c r="AG30">
        <f>IF(AG$34=4,10,0)</f>
        <v>0</v>
      </c>
      <c r="AJ30">
        <f>IF(AJ$34=4,10,0)</f>
        <v>0</v>
      </c>
      <c r="AM30">
        <f>IF(AM$34=4,10,0)</f>
        <v>0</v>
      </c>
      <c r="AP30">
        <f>IF(AP$34=4,10,0)</f>
        <v>0</v>
      </c>
      <c r="AS30">
        <f>IF(AS$34=4,10,0)</f>
        <v>0</v>
      </c>
      <c r="AV30">
        <f>IF(AV$34=4,10,0)</f>
        <v>0</v>
      </c>
      <c r="AY30">
        <f>IF(AY$34=4,10,0)</f>
        <v>0</v>
      </c>
      <c r="BB30">
        <f>IF(BB$34=4,10,0)</f>
        <v>0</v>
      </c>
      <c r="BE30">
        <f>IF(BE$34=4,10,0)</f>
        <v>0</v>
      </c>
    </row>
    <row r="31" spans="1:58" hidden="1">
      <c r="C31">
        <f>IF(C$34=3,20,0)</f>
        <v>0</v>
      </c>
      <c r="F31">
        <f>IF(F$34=3,20,0)</f>
        <v>0</v>
      </c>
      <c r="I31">
        <f>IF(I$34=3,20,0)</f>
        <v>0</v>
      </c>
      <c r="L31">
        <f>IF(L$34=3,20,0)</f>
        <v>0</v>
      </c>
      <c r="O31">
        <f>IF(O$34=3,20,0)</f>
        <v>0</v>
      </c>
      <c r="R31">
        <f>IF(R$34=3,20,0)</f>
        <v>0</v>
      </c>
      <c r="U31">
        <f>IF(U$34=3,20,0)</f>
        <v>0</v>
      </c>
      <c r="X31">
        <f>IF(X$34=3,20,0)</f>
        <v>0</v>
      </c>
      <c r="AA31">
        <f>IF(AA$34=3,20,0)</f>
        <v>0</v>
      </c>
      <c r="AD31">
        <f>IF(AD$34=3,20,0)</f>
        <v>0</v>
      </c>
      <c r="AG31">
        <f>IF(AG$34=3,20,0)</f>
        <v>0</v>
      </c>
      <c r="AJ31">
        <f>IF(AJ$34=3,20,0)</f>
        <v>0</v>
      </c>
      <c r="AM31">
        <f>IF(AM$34=3,20,0)</f>
        <v>0</v>
      </c>
      <c r="AP31">
        <f>IF(AP$34=3,20,0)</f>
        <v>0</v>
      </c>
      <c r="AS31">
        <f>IF(AS$34=3,20,0)</f>
        <v>0</v>
      </c>
      <c r="AV31">
        <f>IF(AV$34=3,20,0)</f>
        <v>0</v>
      </c>
      <c r="AY31">
        <f>IF(AY$34=3,20,0)</f>
        <v>0</v>
      </c>
      <c r="BB31">
        <f>IF(BB$34=3,20,0)</f>
        <v>0</v>
      </c>
      <c r="BE31">
        <f>IF(BE$34=3,20,0)</f>
        <v>0</v>
      </c>
    </row>
    <row r="32" spans="1:58" hidden="1">
      <c r="C32">
        <f>IF(C$34=2,40,0)</f>
        <v>0</v>
      </c>
      <c r="F32">
        <f>IF(F$34=2,40,0)</f>
        <v>0</v>
      </c>
      <c r="I32">
        <f>IF(I$34=2,40,0)</f>
        <v>0</v>
      </c>
      <c r="L32">
        <f>IF(L$34=2,40,0)</f>
        <v>0</v>
      </c>
      <c r="O32">
        <f>IF(O$34=2,40,0)</f>
        <v>0</v>
      </c>
      <c r="R32">
        <f>IF(R$34=2,40,0)</f>
        <v>0</v>
      </c>
      <c r="U32">
        <f>IF(U$34=2,40,0)</f>
        <v>0</v>
      </c>
      <c r="X32">
        <f>IF(X$34=2,40,0)</f>
        <v>0</v>
      </c>
      <c r="AA32">
        <f>IF(AA$34=2,40,0)</f>
        <v>0</v>
      </c>
      <c r="AD32">
        <f>IF(AD$34=2,40,0)</f>
        <v>0</v>
      </c>
      <c r="AG32">
        <f>IF(AG$34=2,40,0)</f>
        <v>0</v>
      </c>
      <c r="AJ32">
        <f>IF(AJ$34=2,40,0)</f>
        <v>0</v>
      </c>
      <c r="AM32">
        <f>IF(AM$34=2,40,0)</f>
        <v>0</v>
      </c>
      <c r="AP32">
        <f>IF(AP$34=2,40,0)</f>
        <v>0</v>
      </c>
      <c r="AS32">
        <f>IF(AS$34=2,40,0)</f>
        <v>0</v>
      </c>
      <c r="AV32">
        <f>IF(AV$34=2,40,0)</f>
        <v>0</v>
      </c>
      <c r="AY32">
        <f>IF(AY$34=2,40,0)</f>
        <v>0</v>
      </c>
      <c r="BB32">
        <f>IF(BB$34=2,40,0)</f>
        <v>0</v>
      </c>
      <c r="BE32">
        <f>IF(BE$34=2,40,0)</f>
        <v>0</v>
      </c>
    </row>
    <row r="33" spans="1:67" hidden="1">
      <c r="C33">
        <f>IF(C$34=1,80,0)</f>
        <v>0</v>
      </c>
      <c r="F33">
        <f>IF(F$34=1,80,0)</f>
        <v>0</v>
      </c>
      <c r="I33">
        <f>IF(I$34=1,80,0)</f>
        <v>0</v>
      </c>
      <c r="L33">
        <f>IF(L$34=1,80,0)</f>
        <v>0</v>
      </c>
      <c r="O33">
        <f>IF(O$34=1,80,0)</f>
        <v>0</v>
      </c>
      <c r="R33">
        <f>IF(R$34=1,80,0)</f>
        <v>0</v>
      </c>
      <c r="U33">
        <f>IF(U$34=1,80,0)</f>
        <v>0</v>
      </c>
      <c r="X33">
        <f>IF(X$34=1,80,0)</f>
        <v>0</v>
      </c>
      <c r="AA33">
        <f>IF(AA$34=1,80,0)</f>
        <v>0</v>
      </c>
      <c r="AD33">
        <f>IF(AD$34=1,80,0)</f>
        <v>0</v>
      </c>
      <c r="AG33">
        <f>IF(AG$34=1,80,0)</f>
        <v>0</v>
      </c>
      <c r="AJ33">
        <f>IF(AJ$34=1,80,0)</f>
        <v>0</v>
      </c>
      <c r="AM33">
        <f>IF(AM$34=1,80,0)</f>
        <v>0</v>
      </c>
      <c r="AP33">
        <f>IF(AP$34=1,80,0)</f>
        <v>0</v>
      </c>
      <c r="AS33">
        <f>IF(AS$34=1,80,0)</f>
        <v>0</v>
      </c>
      <c r="AV33">
        <f>IF(AV$34=1,80,0)</f>
        <v>0</v>
      </c>
      <c r="AY33">
        <f>IF(AY$34=1,80,0)</f>
        <v>0</v>
      </c>
      <c r="BB33">
        <f>IF(BB$34=1,80,0)</f>
        <v>0</v>
      </c>
      <c r="BE33">
        <f>IF(BE$34=1,80,0)</f>
        <v>0</v>
      </c>
    </row>
    <row r="34" spans="1:67" hidden="1">
      <c r="C34">
        <f>RANK(C35,$C35:$BF35)*C39</f>
        <v>0</v>
      </c>
      <c r="F34">
        <f>RANK(F35,$C35:$BF35)*F39</f>
        <v>0</v>
      </c>
      <c r="I34">
        <f>RANK(I35,$C35:$BF35)*I39</f>
        <v>0</v>
      </c>
      <c r="L34">
        <f>RANK(L35,$C35:$BF35)*L39</f>
        <v>0</v>
      </c>
      <c r="O34">
        <f>RANK(O35,$C35:$BF35)*O39</f>
        <v>0</v>
      </c>
      <c r="R34">
        <f>RANK(R35,$C35:$BF35)*R39</f>
        <v>0</v>
      </c>
      <c r="U34">
        <f>RANK(U35,$C35:$BF35)*U39</f>
        <v>0</v>
      </c>
      <c r="X34">
        <f>RANK(X35,$C35:$BF35)*X39</f>
        <v>0</v>
      </c>
      <c r="AA34">
        <f>RANK(AA35,$C35:$BF35)*AA39</f>
        <v>0</v>
      </c>
      <c r="AD34">
        <f>RANK(AD35,$C35:$BF35)*AD39</f>
        <v>0</v>
      </c>
      <c r="AG34">
        <f>RANK(AG35,$C35:$BF35)*AG39</f>
        <v>0</v>
      </c>
      <c r="AJ34">
        <f>RANK(AJ35,$C35:$BF35)*AJ39</f>
        <v>0</v>
      </c>
      <c r="AM34">
        <f>RANK(AM35,$C35:$BF35)*AM39</f>
        <v>0</v>
      </c>
      <c r="AP34">
        <f>RANK(AP35,$C35:$BF35)*AP39</f>
        <v>0</v>
      </c>
      <c r="AS34">
        <f>RANK(AS35,$C35:$BF35)*AS39</f>
        <v>0</v>
      </c>
      <c r="AV34">
        <f>RANK(AV35,$C35:$BF35)*AV39</f>
        <v>0</v>
      </c>
      <c r="AY34">
        <f>RANK(AY35,$C35:$BF35)*AY39</f>
        <v>0</v>
      </c>
      <c r="BB34">
        <f>RANK(BB35,$C35:$BF35)*BB39</f>
        <v>0</v>
      </c>
      <c r="BE34">
        <f>RANK(BE35,$C35:$BF35)*BE39</f>
        <v>0</v>
      </c>
    </row>
    <row r="35" spans="1:67" hidden="1">
      <c r="C35">
        <f>SUM(C36:C38)</f>
        <v>-999999900</v>
      </c>
      <c r="F35">
        <f>SUM(F36:F38)</f>
        <v>-999994495</v>
      </c>
      <c r="I35">
        <f>SUM(I36:I38)</f>
        <v>-999998495</v>
      </c>
      <c r="L35">
        <f>SUM(L36:L38)</f>
        <v>-999999900</v>
      </c>
      <c r="O35">
        <f>SUM(O36:O38)</f>
        <v>-999999900</v>
      </c>
      <c r="R35">
        <f>SUM(R36:R38)</f>
        <v>-999999900</v>
      </c>
      <c r="U35">
        <f>SUM(U36:U38)</f>
        <v>-999999900</v>
      </c>
      <c r="X35">
        <f>SUM(X36:X38)</f>
        <v>-999999900</v>
      </c>
      <c r="AA35">
        <f>SUM(AA36:AA38)</f>
        <v>-1000005496</v>
      </c>
      <c r="AD35">
        <f>SUM(AD36:AD38)</f>
        <v>-999999900</v>
      </c>
      <c r="AG35">
        <f>SUM(AG36:AG38)</f>
        <v>-1000000498</v>
      </c>
      <c r="AJ35">
        <f>SUM(AJ36:AJ38)</f>
        <v>-999999900</v>
      </c>
      <c r="AM35">
        <f>SUM(AM36:AM38)</f>
        <v>-999999900</v>
      </c>
      <c r="AP35" s="201">
        <f>SUM(AP36:AP38)</f>
        <v>-1000000998</v>
      </c>
      <c r="AS35">
        <f>SUM(AS36:AS38)</f>
        <v>-999999999</v>
      </c>
      <c r="AV35">
        <f>SUM(AV36:AV38)</f>
        <v>-999999999</v>
      </c>
      <c r="AY35">
        <f>SUM(AY36:AY38)</f>
        <v>-999999900</v>
      </c>
      <c r="BB35">
        <f>SUM(BB36:BB38)</f>
        <v>-9999900</v>
      </c>
      <c r="BE35">
        <f>SUM(BE36:BE38)</f>
        <v>-9999900</v>
      </c>
    </row>
    <row r="36" spans="1:67" hidden="1">
      <c r="C36">
        <f>+D40</f>
        <v>0</v>
      </c>
      <c r="F36">
        <f>+G40</f>
        <v>5</v>
      </c>
      <c r="I36">
        <f>+J40</f>
        <v>5</v>
      </c>
      <c r="L36">
        <f>+M40</f>
        <v>0</v>
      </c>
      <c r="O36">
        <f>+P40</f>
        <v>0</v>
      </c>
      <c r="R36">
        <f>+S40</f>
        <v>0</v>
      </c>
      <c r="U36">
        <f>+V40</f>
        <v>0</v>
      </c>
      <c r="X36">
        <f>+Y40</f>
        <v>0</v>
      </c>
      <c r="AA36">
        <f>+AB40</f>
        <v>4</v>
      </c>
      <c r="AD36">
        <f>+AE40</f>
        <v>0</v>
      </c>
      <c r="AG36">
        <f>+AH40</f>
        <v>2</v>
      </c>
      <c r="AJ36">
        <f>+AK40</f>
        <v>0</v>
      </c>
      <c r="AM36">
        <f>+AN40</f>
        <v>0</v>
      </c>
      <c r="AP36">
        <f>+AQ40</f>
        <v>2</v>
      </c>
      <c r="AS36">
        <f>+AT40</f>
        <v>1</v>
      </c>
      <c r="AV36">
        <f>+AW40</f>
        <v>1</v>
      </c>
      <c r="AY36">
        <f>+AZ40</f>
        <v>0</v>
      </c>
      <c r="BB36">
        <f>+BC40</f>
        <v>0</v>
      </c>
      <c r="BE36">
        <f>+BF40</f>
        <v>0</v>
      </c>
    </row>
    <row r="37" spans="1:67" hidden="1">
      <c r="C37">
        <f>+C41*100</f>
        <v>100</v>
      </c>
      <c r="F37">
        <f>+F41*100</f>
        <v>5500</v>
      </c>
      <c r="I37">
        <f>+I41*100</f>
        <v>1500</v>
      </c>
      <c r="L37">
        <f>+L41*100</f>
        <v>100</v>
      </c>
      <c r="O37">
        <f>+O41*100</f>
        <v>100</v>
      </c>
      <c r="R37">
        <f>+R41*100</f>
        <v>100</v>
      </c>
      <c r="U37">
        <f>+U41*100</f>
        <v>100</v>
      </c>
      <c r="X37">
        <f>+X41*100</f>
        <v>100</v>
      </c>
      <c r="AA37">
        <f>+AA41*100</f>
        <v>-5500</v>
      </c>
      <c r="AD37">
        <f>+AD41*100</f>
        <v>100</v>
      </c>
      <c r="AG37">
        <f>+AG41*100</f>
        <v>-500</v>
      </c>
      <c r="AJ37">
        <f>+AJ41*100</f>
        <v>100</v>
      </c>
      <c r="AM37">
        <f>+AM41*100</f>
        <v>100</v>
      </c>
      <c r="AP37">
        <f>+AP41*100</f>
        <v>-1000</v>
      </c>
      <c r="AS37">
        <f>+AS41*100</f>
        <v>0</v>
      </c>
      <c r="AV37">
        <f>+AV41*100</f>
        <v>0</v>
      </c>
      <c r="AY37">
        <f>+AY41*100</f>
        <v>100</v>
      </c>
      <c r="BB37">
        <f>+BB41*100</f>
        <v>100</v>
      </c>
      <c r="BE37">
        <f>+BE41*100</f>
        <v>100</v>
      </c>
    </row>
    <row r="38" spans="1:67" hidden="1">
      <c r="C38">
        <f>IF(D40-$A3/2&lt;0,-1000000000,C40*C39*100000+C40)</f>
        <v>-1000000000</v>
      </c>
      <c r="F38">
        <f>IF(G40-$A3/2&lt;0,-1000000000,F40*F39*100000+F40)</f>
        <v>-1000000000</v>
      </c>
      <c r="I38">
        <f>IF(J40-$A3/2&lt;0,-1000000000,I40*I39*100000+I40)</f>
        <v>-1000000000</v>
      </c>
      <c r="L38">
        <f>IF(M40-$A3/2&lt;0,-1000000000,L40*L39*100000+L40)</f>
        <v>-1000000000</v>
      </c>
      <c r="O38">
        <f>IF(P40-$A3/2&lt;0,-1000000000,O40*O39*100000+O40)</f>
        <v>-1000000000</v>
      </c>
      <c r="R38">
        <f>IF(S40-$A3/2&lt;0,-1000000000,R40*R39*100000+R40)</f>
        <v>-1000000000</v>
      </c>
      <c r="U38">
        <f>IF(V40-$A3/2&lt;0,-1000000000,U40*U39*100000+U40)</f>
        <v>-1000000000</v>
      </c>
      <c r="X38">
        <f>IF(Y40-$A3/2&lt;0,-1000000000,X40*X39*100000+X40)</f>
        <v>-1000000000</v>
      </c>
      <c r="AA38">
        <f>IF(AB40-$A3/2&lt;0,-1000000000,AA40*AA39*100000+AA40)</f>
        <v>-1000000000</v>
      </c>
      <c r="AD38">
        <f>IF(AE40-$A3/2&lt;0,-1000000000,AD40*AD39*100000+AD40)</f>
        <v>-1000000000</v>
      </c>
      <c r="AG38">
        <f>IF(AH40-$A3/2&lt;0,-1000000000,AG40*AG39*100000+AG40)</f>
        <v>-1000000000</v>
      </c>
      <c r="AJ38">
        <f>IF(AK40-$A3/2&lt;0,-1000000000,AJ40*AJ39*100000+AJ40)</f>
        <v>-1000000000</v>
      </c>
      <c r="AM38">
        <f>IF(AN40-$A3/2&lt;0,-1000000000,AM40*AM39*100000+AM40)</f>
        <v>-1000000000</v>
      </c>
      <c r="AP38">
        <f>IF(AQ40-$A3/2&lt;0,-1000000000,AP40*AP39*100000+AP40)</f>
        <v>-1000000000</v>
      </c>
      <c r="AS38">
        <f>IF(AT40-$A3/2&lt;0,-1000000000,AS40*AS39*100000+AS40)</f>
        <v>-1000000000</v>
      </c>
      <c r="AV38">
        <f>IF(AW40-$A3/2&lt;0,-1000000000,AV40*AV39*100000+AV40)</f>
        <v>-1000000000</v>
      </c>
      <c r="AY38">
        <f>IF(AZ40-$A3/2&lt;0,-1000000000,AY40*AY39*100000+AY40)</f>
        <v>-1000000000</v>
      </c>
      <c r="BB38">
        <f>IF(BC40-$A3/2&lt;0,-10000000,BB40*BB39*100000+BB40)</f>
        <v>-10000000</v>
      </c>
      <c r="BE38">
        <f>IF(BF40-$A3/2&lt;0,-10000000,BE40*BE39*100000+BE40)</f>
        <v>-10000000</v>
      </c>
      <c r="BH38"/>
    </row>
    <row r="39" spans="1:67">
      <c r="A39" t="s">
        <v>13</v>
      </c>
      <c r="B39">
        <f>SUM(C39:BE39)</f>
        <v>0</v>
      </c>
      <c r="C39">
        <f>IF(D40&gt;=$A3/2,1,0)</f>
        <v>0</v>
      </c>
      <c r="F39">
        <f>IF(G40&gt;=$A3/2,1,0)</f>
        <v>0</v>
      </c>
      <c r="I39">
        <f>IF(J40&gt;=$A3/2,1,0)</f>
        <v>0</v>
      </c>
      <c r="L39">
        <f>IF(M40&gt;=$A3/2,1,0)</f>
        <v>0</v>
      </c>
      <c r="O39">
        <f>IF(P40&gt;=$A3/2,1,0)</f>
        <v>0</v>
      </c>
      <c r="R39">
        <f>IF(S40&gt;=$A3/2,1,0)</f>
        <v>0</v>
      </c>
      <c r="U39">
        <f>IF(V40&gt;=$A3/2,1,0)</f>
        <v>0</v>
      </c>
      <c r="X39">
        <f>IF(Y40&gt;=$A3/2,1,0)</f>
        <v>0</v>
      </c>
      <c r="AA39">
        <f>IF(AB40&gt;=$A3/2,1,0)</f>
        <v>0</v>
      </c>
      <c r="AD39">
        <f>IF(AE40&gt;=$A3/2,1,0)</f>
        <v>0</v>
      </c>
      <c r="AG39">
        <f>IF(AH40&gt;=$A3/2,1,0)</f>
        <v>0</v>
      </c>
      <c r="AJ39">
        <f>IF(AK40&gt;=$A3/2,1,0)</f>
        <v>0</v>
      </c>
      <c r="AM39">
        <f>IF(AN40&gt;=$A3/2,1,0)</f>
        <v>0</v>
      </c>
      <c r="AP39">
        <f>IF(AQ40&gt;=$A3/2,1,0)</f>
        <v>0</v>
      </c>
      <c r="AS39">
        <f>IF(AT40&gt;=$A3/2,1,0)</f>
        <v>0</v>
      </c>
      <c r="AV39">
        <f>IF(AW40&gt;=$A3/2,1,0)</f>
        <v>0</v>
      </c>
      <c r="AY39">
        <f>IF(AZ40&gt;=$A3/2,1,0)</f>
        <v>0</v>
      </c>
      <c r="BB39">
        <f>IF(BC40&gt;=$A3/2,1,0)</f>
        <v>0</v>
      </c>
      <c r="BE39">
        <f>IF(BF40&gt;=$A3/2,1,0)</f>
        <v>0</v>
      </c>
      <c r="BH39" s="41"/>
    </row>
    <row r="40" spans="1:67" hidden="1">
      <c r="C40" s="2">
        <f>IF(SUM(C45:C240)&lt;-1000,-100000000,SUM(C45:C240))</f>
        <v>-100000000</v>
      </c>
      <c r="D40" s="2">
        <f>COUNT(D45:D240)</f>
        <v>0</v>
      </c>
      <c r="E40" s="2"/>
      <c r="F40" s="2">
        <f>IF(SUM(F45:F240)&lt;-1000,-100000000,SUM(F45:F240))</f>
        <v>0</v>
      </c>
      <c r="G40" s="2">
        <f>COUNT(G45:G240)</f>
        <v>5</v>
      </c>
      <c r="H40" s="2"/>
      <c r="I40" s="2">
        <f>IF(SUM(I45:I240)&lt;-1000,-100000000,SUM(I45:I240))</f>
        <v>20</v>
      </c>
      <c r="J40" s="2">
        <f>COUNT(J45:J240)</f>
        <v>5</v>
      </c>
      <c r="K40" s="2"/>
      <c r="L40" s="2">
        <f>IF(SUM(L45:L240)&lt;-1000,-100000000,SUM(L45:L240))</f>
        <v>-100000000</v>
      </c>
      <c r="M40" s="2">
        <f>COUNT(M45:M240)</f>
        <v>0</v>
      </c>
      <c r="N40" s="2"/>
      <c r="O40" s="2">
        <f>IF(SUM(O45:O240)&lt;-1000,-100000000,SUM(O45:O240))</f>
        <v>-100000000</v>
      </c>
      <c r="P40" s="2">
        <f>COUNT(P45:P240)</f>
        <v>0</v>
      </c>
      <c r="Q40" s="2"/>
      <c r="R40" s="2">
        <f>IF(SUM(R45:R240)&lt;-1000,-100000000,SUM(R45:R240))</f>
        <v>-100000000</v>
      </c>
      <c r="S40" s="2">
        <f>COUNT(S45:S240)</f>
        <v>0</v>
      </c>
      <c r="T40" s="2"/>
      <c r="U40" s="2">
        <f>IF(SUM(U45:U240)&lt;-1000,-100000000,SUM(U45:U240))</f>
        <v>-100000000</v>
      </c>
      <c r="V40" s="2">
        <f>COUNT(V45:V240)</f>
        <v>0</v>
      </c>
      <c r="W40" s="2"/>
      <c r="X40" s="2">
        <f>IF(SUM(X45:X240)&lt;-1000,-100000000,SUM(X45:X240))</f>
        <v>-100000000</v>
      </c>
      <c r="Y40" s="2">
        <f>COUNT(Y45:Y240)</f>
        <v>0</v>
      </c>
      <c r="Z40" s="2"/>
      <c r="AA40" s="2">
        <f>IF(SUM(AA45:AA240)&lt;-1000,-100000000,SUM(AA45:AA240))</f>
        <v>0</v>
      </c>
      <c r="AB40" s="2">
        <f>COUNT(AB45:AB240)</f>
        <v>4</v>
      </c>
      <c r="AC40" s="2"/>
      <c r="AD40" s="2">
        <f>IF(SUM(AD45:AD240)&lt;-1000,-100000000,SUM(AD45:AD240))</f>
        <v>-100000000</v>
      </c>
      <c r="AE40" s="2">
        <f>COUNT(AE45:AE240)</f>
        <v>0</v>
      </c>
      <c r="AF40" s="2"/>
      <c r="AG40" s="2">
        <f>IF(SUM(AG45:AG240)&lt;-1000,-100000000,SUM(AG45:AG240))</f>
        <v>-20</v>
      </c>
      <c r="AH40" s="2">
        <f>COUNT(AH45:AH240)</f>
        <v>2</v>
      </c>
      <c r="AI40" s="2"/>
      <c r="AJ40" s="2">
        <f>IF(SUM(AJ45:AJ240)&lt;-1000,-100000000,SUM(AJ45:AJ240))</f>
        <v>-100000000</v>
      </c>
      <c r="AK40" s="2">
        <f>COUNT(AK45:AK240)</f>
        <v>0</v>
      </c>
      <c r="AL40" s="2"/>
      <c r="AM40" s="2">
        <f>IF(SUM(AM45:AM240)&lt;-1000,-100000000,SUM(AM45:AM240))</f>
        <v>-100000000</v>
      </c>
      <c r="AN40" s="2">
        <f>COUNT(AN45:AN240)</f>
        <v>0</v>
      </c>
      <c r="AO40" s="2"/>
      <c r="AP40" s="2">
        <f>IF(SUM(AP45:AP240)&lt;-1000,-100000000,SUM(AP45:AP240))</f>
        <v>0</v>
      </c>
      <c r="AQ40" s="2">
        <f>COUNT(AQ45:AQ240)</f>
        <v>2</v>
      </c>
      <c r="AR40" s="2"/>
      <c r="AS40" s="2">
        <f>IF(SUM(AS45:AS240)&lt;-1000,-100000000,SUM(AS45:AS240))</f>
        <v>0</v>
      </c>
      <c r="AT40" s="2">
        <f>COUNT(AT45:AT240)</f>
        <v>1</v>
      </c>
      <c r="AU40" s="2"/>
      <c r="AV40" s="2">
        <f>IF(SUM(AV45:AV240)&lt;-1000,-100000000,SUM(AV45:AV240))</f>
        <v>0</v>
      </c>
      <c r="AW40" s="2">
        <f>COUNT(AW45:AW240)</f>
        <v>1</v>
      </c>
      <c r="AX40" s="2"/>
      <c r="AY40" s="2">
        <f>IF(SUM(AY45:AY240)&lt;-1000,-100000000,SUM(AY45:AY240))</f>
        <v>-100000000</v>
      </c>
      <c r="AZ40" s="2">
        <f>COUNT(AZ45:AZ240)</f>
        <v>0</v>
      </c>
      <c r="BA40" s="2"/>
      <c r="BB40" s="2">
        <f>IF(SUM(BB45:BB240)&lt;-1000,-100000000,SUM(BB45:BB240))</f>
        <v>-100000000</v>
      </c>
      <c r="BC40" s="2">
        <f>COUNT(BC45:BC240)</f>
        <v>0</v>
      </c>
      <c r="BD40" s="2"/>
      <c r="BE40" s="2">
        <f>IF(SUM(BE45:BE240)&lt;-1000,-100000000,SUM(BE45:BE240))</f>
        <v>-100000000</v>
      </c>
      <c r="BF40" s="2">
        <f>COUNT(BF45:BF240)</f>
        <v>0</v>
      </c>
      <c r="BG40" s="2"/>
      <c r="BH40" s="25"/>
      <c r="BI40" t="s">
        <v>7</v>
      </c>
    </row>
    <row r="41" spans="1:67" hidden="1">
      <c r="C41" s="2">
        <f>+D41-E41</f>
        <v>1</v>
      </c>
      <c r="D41" s="2">
        <f>SUM(D45:D240)</f>
        <v>0</v>
      </c>
      <c r="E41" s="2">
        <f>SUM(E45:E240)</f>
        <v>-1</v>
      </c>
      <c r="F41" s="2">
        <f>+G41-H41</f>
        <v>55</v>
      </c>
      <c r="G41" s="2">
        <f>SUM(G45:G240)</f>
        <v>142</v>
      </c>
      <c r="H41" s="2">
        <f>SUM(H45:H240)</f>
        <v>87</v>
      </c>
      <c r="I41" s="2">
        <f>+J41-K41</f>
        <v>15</v>
      </c>
      <c r="J41" s="2">
        <f>SUM(J45:J240)</f>
        <v>122</v>
      </c>
      <c r="K41" s="2">
        <f>SUM(K45:K240)</f>
        <v>107</v>
      </c>
      <c r="L41" s="2">
        <f>+M41-N41</f>
        <v>1</v>
      </c>
      <c r="M41" s="2">
        <f>SUM(M45:M240)</f>
        <v>0</v>
      </c>
      <c r="N41" s="2">
        <f>SUM(N45:N240)</f>
        <v>-1</v>
      </c>
      <c r="O41" s="2">
        <f>+P41-Q41</f>
        <v>1</v>
      </c>
      <c r="P41" s="2">
        <f>SUM(P45:P240)</f>
        <v>0</v>
      </c>
      <c r="Q41" s="2">
        <f>SUM(Q45:Q240)</f>
        <v>-1</v>
      </c>
      <c r="R41" s="2">
        <f>+S41-T41</f>
        <v>1</v>
      </c>
      <c r="S41" s="2">
        <f>SUM(S45:S240)</f>
        <v>0</v>
      </c>
      <c r="T41" s="2">
        <f>SUM(T45:T240)</f>
        <v>-1</v>
      </c>
      <c r="U41" s="2">
        <f>+V41-W41</f>
        <v>1</v>
      </c>
      <c r="V41" s="2">
        <f>SUM(V45:V240)</f>
        <v>0</v>
      </c>
      <c r="W41" s="2">
        <f>SUM(W45:W240)</f>
        <v>-1</v>
      </c>
      <c r="X41" s="2">
        <f>+Y41-Z41</f>
        <v>1</v>
      </c>
      <c r="Y41" s="2">
        <f>SUM(Y45:Y240)</f>
        <v>0</v>
      </c>
      <c r="Z41" s="2">
        <f>SUM(Z45:Z240)</f>
        <v>-1</v>
      </c>
      <c r="AA41" s="2">
        <f>+AB41-AC41</f>
        <v>-55</v>
      </c>
      <c r="AB41" s="2">
        <f>SUM(AB45:AB240)</f>
        <v>71</v>
      </c>
      <c r="AC41" s="2">
        <f>SUM(AC45:AC240)</f>
        <v>126</v>
      </c>
      <c r="AD41" s="2">
        <f>+AE41-AF41</f>
        <v>1</v>
      </c>
      <c r="AE41" s="2">
        <f>SUM(AE45:AE240)</f>
        <v>0</v>
      </c>
      <c r="AF41" s="2">
        <f>SUM(AF45:AF240)</f>
        <v>-1</v>
      </c>
      <c r="AG41" s="2">
        <f>+AH41-AI41</f>
        <v>-5</v>
      </c>
      <c r="AH41" s="2">
        <f>SUM(AH45:AH240)</f>
        <v>37</v>
      </c>
      <c r="AI41" s="2">
        <f>SUM(AI45:AI240)</f>
        <v>42</v>
      </c>
      <c r="AJ41" s="2">
        <f>+AK41-AL41</f>
        <v>1</v>
      </c>
      <c r="AK41" s="2">
        <f>SUM(AK45:AK240)</f>
        <v>0</v>
      </c>
      <c r="AL41" s="2">
        <f>SUM(AL45:AL240)</f>
        <v>-1</v>
      </c>
      <c r="AM41" s="2">
        <f>+AN41-AO41</f>
        <v>1</v>
      </c>
      <c r="AN41" s="2">
        <f>SUM(AN45:AN240)</f>
        <v>0</v>
      </c>
      <c r="AO41" s="2">
        <f>SUM(AO45:AO240)</f>
        <v>-1</v>
      </c>
      <c r="AP41" s="2">
        <f>+AQ41-AR41</f>
        <v>-10</v>
      </c>
      <c r="AQ41" s="2">
        <f>SUM(AQ45:AQ240)</f>
        <v>54</v>
      </c>
      <c r="AR41" s="2">
        <f>SUM(AR45:AR240)</f>
        <v>64</v>
      </c>
      <c r="AS41" s="2">
        <f>+AT41-AU41</f>
        <v>0</v>
      </c>
      <c r="AT41" s="2">
        <f>SUM(AT45:AT240)</f>
        <v>16</v>
      </c>
      <c r="AU41" s="2">
        <f>SUM(AU45:AU240)</f>
        <v>16</v>
      </c>
      <c r="AV41" s="2">
        <f>+AW41-AX41</f>
        <v>0</v>
      </c>
      <c r="AW41" s="2">
        <f>SUM(AW45:AW240)</f>
        <v>16</v>
      </c>
      <c r="AX41" s="2">
        <f>SUM(AX45:AX240)</f>
        <v>16</v>
      </c>
      <c r="AY41" s="2">
        <f>+AZ41-BA41</f>
        <v>1</v>
      </c>
      <c r="AZ41" s="2">
        <f>SUM(AZ45:AZ240)</f>
        <v>0</v>
      </c>
      <c r="BA41" s="2">
        <f>SUM(BA45:BA240)</f>
        <v>-1</v>
      </c>
      <c r="BB41" s="2">
        <f>+BC41-BD41</f>
        <v>1</v>
      </c>
      <c r="BC41" s="2">
        <f>SUM(BC45:BC240)</f>
        <v>0</v>
      </c>
      <c r="BD41" s="2">
        <f>SUM(BD45:BD240)</f>
        <v>-1</v>
      </c>
      <c r="BE41" s="2">
        <f>+BF41-BG41</f>
        <v>1</v>
      </c>
      <c r="BF41" s="2">
        <f>SUM(BF45:BF240)</f>
        <v>0</v>
      </c>
      <c r="BG41" s="2">
        <f>SUM(BG45:BG240)</f>
        <v>-1</v>
      </c>
      <c r="BH41" s="26"/>
      <c r="BI41" t="s">
        <v>8</v>
      </c>
    </row>
    <row r="42" spans="1:67" ht="13.5" thickBot="1">
      <c r="B42" s="9"/>
      <c r="C42" s="9"/>
      <c r="D42" s="9"/>
      <c r="E42" s="9"/>
      <c r="F42" s="9"/>
      <c r="G42" s="9"/>
      <c r="H42" s="9"/>
      <c r="I42" s="9">
        <f>COUNTIF(I45:I64,10)</f>
        <v>3</v>
      </c>
      <c r="J42" s="9"/>
      <c r="K42" s="9"/>
      <c r="L42" s="9"/>
      <c r="M42" s="9"/>
      <c r="N42" s="9"/>
      <c r="O42" s="9"/>
      <c r="P42" s="9"/>
      <c r="Q42" s="9"/>
      <c r="R42" s="9">
        <f>COUNTIF(R45:R64,10)</f>
        <v>0</v>
      </c>
      <c r="S42" s="9"/>
      <c r="T42" s="9"/>
      <c r="U42" s="9">
        <f>COUNTIF(U45:U64,10)</f>
        <v>0</v>
      </c>
      <c r="V42" s="9"/>
      <c r="W42" s="9"/>
      <c r="X42" s="9">
        <f>COUNTIF(X45:X64,10)</f>
        <v>0</v>
      </c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>
        <f>COUNTIF(AM45:AM64,10)</f>
        <v>0</v>
      </c>
      <c r="AN42" s="9"/>
      <c r="AO42" s="9"/>
      <c r="AP42" s="9">
        <f>COUNTIF(AP45:AP64,10)</f>
        <v>1</v>
      </c>
      <c r="AQ42" s="9"/>
      <c r="AR42" s="9"/>
      <c r="AS42" s="9">
        <f>COUNTIF(AS45:AS64,10)</f>
        <v>0</v>
      </c>
      <c r="AT42" s="9"/>
      <c r="AU42" s="9"/>
      <c r="AV42" s="9">
        <f>COUNTIF(AV45:AV64,10)</f>
        <v>0</v>
      </c>
      <c r="AW42" s="9"/>
      <c r="AX42" s="9"/>
      <c r="AY42" s="9">
        <f>COUNTIF(AY45:AY64,10)</f>
        <v>0</v>
      </c>
      <c r="AZ42" s="9"/>
      <c r="BB42" s="9"/>
      <c r="BC42" s="9"/>
      <c r="BE42" s="9"/>
      <c r="BF42" s="9"/>
      <c r="BH42" s="41">
        <f>MAX(BI45:BI104)</f>
        <v>161</v>
      </c>
    </row>
    <row r="43" spans="1:67" ht="13.5" thickBot="1">
      <c r="B43" s="332" t="s">
        <v>227</v>
      </c>
      <c r="C43" s="419" t="s">
        <v>159</v>
      </c>
      <c r="D43" s="412"/>
      <c r="E43" s="420"/>
      <c r="F43" s="419" t="s">
        <v>143</v>
      </c>
      <c r="G43" s="412"/>
      <c r="H43" s="420"/>
      <c r="I43" s="409" t="s">
        <v>1</v>
      </c>
      <c r="J43" s="410"/>
      <c r="K43" s="411"/>
      <c r="L43" s="409" t="s">
        <v>138</v>
      </c>
      <c r="M43" s="410"/>
      <c r="N43" s="411"/>
      <c r="O43" s="421" t="s">
        <v>135</v>
      </c>
      <c r="P43" s="410"/>
      <c r="Q43" s="411"/>
      <c r="R43" s="409" t="s">
        <v>6</v>
      </c>
      <c r="S43" s="410"/>
      <c r="T43" s="411"/>
      <c r="U43" s="409" t="s">
        <v>9</v>
      </c>
      <c r="V43" s="410"/>
      <c r="W43" s="411"/>
      <c r="X43" s="409" t="s">
        <v>43</v>
      </c>
      <c r="Y43" s="410"/>
      <c r="Z43" s="411"/>
      <c r="AA43" s="423" t="s">
        <v>131</v>
      </c>
      <c r="AB43" s="410"/>
      <c r="AC43" s="411"/>
      <c r="AD43" s="421" t="s">
        <v>155</v>
      </c>
      <c r="AE43" s="410"/>
      <c r="AF43" s="411"/>
      <c r="AG43" s="421" t="s">
        <v>142</v>
      </c>
      <c r="AH43" s="410"/>
      <c r="AI43" s="411"/>
      <c r="AJ43" s="421" t="s">
        <v>144</v>
      </c>
      <c r="AK43" s="410"/>
      <c r="AL43" s="411"/>
      <c r="AM43" s="409" t="s">
        <v>120</v>
      </c>
      <c r="AN43" s="410"/>
      <c r="AO43" s="411"/>
      <c r="AP43" s="423" t="s">
        <v>132</v>
      </c>
      <c r="AQ43" s="410"/>
      <c r="AR43" s="411"/>
      <c r="AS43" s="409" t="s">
        <v>62</v>
      </c>
      <c r="AT43" s="410"/>
      <c r="AU43" s="411"/>
      <c r="AV43" s="409" t="s">
        <v>94</v>
      </c>
      <c r="AW43" s="410"/>
      <c r="AX43" s="411"/>
      <c r="AY43" s="421" t="s">
        <v>140</v>
      </c>
      <c r="AZ43" s="410"/>
      <c r="BA43" s="411"/>
      <c r="BB43" s="409" t="s">
        <v>147</v>
      </c>
      <c r="BC43" s="410"/>
      <c r="BD43" s="411"/>
      <c r="BE43" s="421" t="s">
        <v>181</v>
      </c>
      <c r="BF43" s="410"/>
      <c r="BG43" s="411"/>
      <c r="BH43" s="41">
        <f>COUNT(BH45:BH255)</f>
        <v>5</v>
      </c>
      <c r="BI43" s="86" t="s">
        <v>7</v>
      </c>
      <c r="BJ43" s="85" t="s">
        <v>8</v>
      </c>
      <c r="BK43" s="87" t="s">
        <v>47</v>
      </c>
    </row>
    <row r="44" spans="1:67" ht="13.5" thickBot="1">
      <c r="B44" s="230"/>
      <c r="C44" s="37" t="s">
        <v>3</v>
      </c>
      <c r="D44" s="77" t="s">
        <v>2</v>
      </c>
      <c r="E44" s="38"/>
      <c r="F44" s="77" t="s">
        <v>3</v>
      </c>
      <c r="G44" s="77" t="s">
        <v>2</v>
      </c>
      <c r="H44" s="38"/>
      <c r="I44" s="37" t="s">
        <v>3</v>
      </c>
      <c r="J44" s="38" t="s">
        <v>2</v>
      </c>
      <c r="K44" s="77"/>
      <c r="L44" s="37" t="s">
        <v>3</v>
      </c>
      <c r="M44" s="38" t="s">
        <v>2</v>
      </c>
      <c r="N44" s="77"/>
      <c r="O44" s="37" t="s">
        <v>3</v>
      </c>
      <c r="P44" s="38" t="s">
        <v>2</v>
      </c>
      <c r="Q44" s="38"/>
      <c r="R44" s="37" t="s">
        <v>3</v>
      </c>
      <c r="S44" s="38" t="s">
        <v>2</v>
      </c>
      <c r="T44" s="77"/>
      <c r="U44" s="37" t="s">
        <v>3</v>
      </c>
      <c r="V44" s="38" t="s">
        <v>2</v>
      </c>
      <c r="W44" s="77"/>
      <c r="X44" s="37" t="s">
        <v>3</v>
      </c>
      <c r="Y44" s="38" t="s">
        <v>2</v>
      </c>
      <c r="Z44" s="77"/>
      <c r="AA44" s="37" t="s">
        <v>3</v>
      </c>
      <c r="AB44" s="38" t="s">
        <v>2</v>
      </c>
      <c r="AC44" s="77"/>
      <c r="AD44" s="37" t="s">
        <v>3</v>
      </c>
      <c r="AE44" s="38" t="s">
        <v>2</v>
      </c>
      <c r="AF44" s="77"/>
      <c r="AG44" s="37" t="s">
        <v>3</v>
      </c>
      <c r="AH44" s="38" t="s">
        <v>2</v>
      </c>
      <c r="AI44" s="77"/>
      <c r="AJ44" s="37" t="s">
        <v>3</v>
      </c>
      <c r="AK44" s="38" t="s">
        <v>2</v>
      </c>
      <c r="AL44" s="77"/>
      <c r="AM44" s="37" t="s">
        <v>3</v>
      </c>
      <c r="AN44" s="38" t="s">
        <v>2</v>
      </c>
      <c r="AO44" s="77"/>
      <c r="AP44" s="37" t="s">
        <v>3</v>
      </c>
      <c r="AQ44" s="38" t="s">
        <v>2</v>
      </c>
      <c r="AR44" s="77"/>
      <c r="AS44" s="37" t="s">
        <v>3</v>
      </c>
      <c r="AT44" s="38" t="s">
        <v>2</v>
      </c>
      <c r="AU44" s="77"/>
      <c r="AV44" s="37" t="s">
        <v>3</v>
      </c>
      <c r="AW44" s="38" t="s">
        <v>2</v>
      </c>
      <c r="AX44" s="77"/>
      <c r="AY44" s="37" t="s">
        <v>3</v>
      </c>
      <c r="AZ44" s="38" t="s">
        <v>2</v>
      </c>
      <c r="BA44" s="38"/>
      <c r="BB44" s="37" t="s">
        <v>3</v>
      </c>
      <c r="BC44" s="38" t="s">
        <v>2</v>
      </c>
      <c r="BD44" s="38"/>
      <c r="BE44" s="37" t="s">
        <v>3</v>
      </c>
      <c r="BF44" s="38" t="s">
        <v>2</v>
      </c>
      <c r="BG44" s="38"/>
      <c r="BH44" s="27" t="s">
        <v>22</v>
      </c>
      <c r="BI44" s="30" t="s">
        <v>23</v>
      </c>
    </row>
    <row r="45" spans="1:67">
      <c r="A45">
        <v>1</v>
      </c>
      <c r="B45" s="6"/>
      <c r="C45" s="130">
        <v>-10000</v>
      </c>
      <c r="D45" s="36"/>
      <c r="E45" s="192">
        <v>-1</v>
      </c>
      <c r="F45" s="12">
        <v>10</v>
      </c>
      <c r="G45" s="36">
        <v>47</v>
      </c>
      <c r="H45" s="13">
        <v>12</v>
      </c>
      <c r="I45" s="12">
        <v>10</v>
      </c>
      <c r="J45" s="36">
        <v>47</v>
      </c>
      <c r="K45" s="13">
        <v>12</v>
      </c>
      <c r="L45" s="130">
        <v>-10000</v>
      </c>
      <c r="M45" s="36"/>
      <c r="N45" s="192">
        <v>-1</v>
      </c>
      <c r="O45" s="130">
        <v>-10000</v>
      </c>
      <c r="P45" s="36"/>
      <c r="Q45" s="192">
        <v>-1</v>
      </c>
      <c r="R45" s="130">
        <v>-10000</v>
      </c>
      <c r="S45" s="36"/>
      <c r="T45" s="192">
        <v>-1</v>
      </c>
      <c r="U45" s="130">
        <v>-10000</v>
      </c>
      <c r="V45" s="36"/>
      <c r="W45" s="192">
        <v>-1</v>
      </c>
      <c r="X45" s="130">
        <v>-10000</v>
      </c>
      <c r="Y45" s="36"/>
      <c r="Z45" s="192">
        <v>-1</v>
      </c>
      <c r="AA45" s="12">
        <v>-10</v>
      </c>
      <c r="AB45" s="36">
        <v>12</v>
      </c>
      <c r="AC45" s="13">
        <v>47</v>
      </c>
      <c r="AD45" s="130">
        <v>-10000</v>
      </c>
      <c r="AE45" s="36"/>
      <c r="AF45" s="192">
        <v>-1</v>
      </c>
      <c r="AG45" s="12"/>
      <c r="AH45" s="36"/>
      <c r="AI45" s="13"/>
      <c r="AJ45" s="130">
        <v>-10000</v>
      </c>
      <c r="AK45" s="36"/>
      <c r="AL45" s="192">
        <v>-1</v>
      </c>
      <c r="AM45" s="130">
        <v>-10000</v>
      </c>
      <c r="AN45" s="36"/>
      <c r="AO45" s="192">
        <v>-1</v>
      </c>
      <c r="AP45" s="12">
        <v>-10</v>
      </c>
      <c r="AQ45" s="36">
        <v>12</v>
      </c>
      <c r="AR45" s="13">
        <v>47</v>
      </c>
      <c r="AS45" s="12"/>
      <c r="AT45" s="36"/>
      <c r="AU45" s="13"/>
      <c r="AV45" s="12"/>
      <c r="AW45" s="36"/>
      <c r="AX45" s="13"/>
      <c r="AY45" s="130">
        <v>-10000</v>
      </c>
      <c r="AZ45" s="36"/>
      <c r="BA45" s="192">
        <v>-1</v>
      </c>
      <c r="BB45" s="130">
        <v>-10000</v>
      </c>
      <c r="BC45" s="36"/>
      <c r="BD45" s="192">
        <v>-1</v>
      </c>
      <c r="BE45" s="130">
        <v>-10000</v>
      </c>
      <c r="BF45" s="36"/>
      <c r="BG45" s="192">
        <v>-1</v>
      </c>
      <c r="BH45" s="24">
        <v>45254</v>
      </c>
      <c r="BI45" s="196">
        <v>39</v>
      </c>
      <c r="BJ45" t="e">
        <f>+BE45+AJ45+AG45+AD45+AA45+X45+U45+R45+O45+L45+I45+F45+C45+AM45+AP45+AT45+AW45+#REF!+BB45</f>
        <v>#REF!</v>
      </c>
      <c r="BK45">
        <f>+BF45+AK45+AH45+AE45+AB45+Y45+V45+S45+P45+M45+J45+G45+D45+AN45+AQ45+AU45+AX45+AZ45+BC45</f>
        <v>118</v>
      </c>
      <c r="BL45">
        <f>+BG45+AL45+AI45+AF45+AC45+Z45+W45+T45+Q45+N45+K45+H45+E45+AO45+AR45+AV45+AY45+BA45+BD45</f>
        <v>-9894</v>
      </c>
      <c r="BM45">
        <f t="shared" ref="BM45:BM94" si="1">+BK45-BL45</f>
        <v>10012</v>
      </c>
      <c r="BN45">
        <f t="shared" ref="BN45:BN94" si="2">COUNT(C45:BG45)/3</f>
        <v>12</v>
      </c>
      <c r="BO45" t="e">
        <f t="shared" ref="BO45:BO94" si="3">+BJ45/BN45</f>
        <v>#REF!</v>
      </c>
    </row>
    <row r="46" spans="1:67">
      <c r="A46">
        <f>+A45+1</f>
        <v>2</v>
      </c>
      <c r="B46" s="6"/>
      <c r="C46" s="10"/>
      <c r="D46" s="32"/>
      <c r="E46" s="11"/>
      <c r="F46" s="10">
        <v>10</v>
      </c>
      <c r="G46" s="32">
        <v>42</v>
      </c>
      <c r="H46" s="11">
        <v>17</v>
      </c>
      <c r="I46" s="10">
        <v>-10</v>
      </c>
      <c r="J46" s="32">
        <v>17</v>
      </c>
      <c r="K46" s="11">
        <v>42</v>
      </c>
      <c r="L46" s="10"/>
      <c r="M46" s="32"/>
      <c r="N46" s="11"/>
      <c r="O46" s="10"/>
      <c r="P46" s="32"/>
      <c r="Q46" s="11"/>
      <c r="R46" s="10"/>
      <c r="S46" s="32"/>
      <c r="T46" s="11"/>
      <c r="U46" s="10"/>
      <c r="V46" s="32"/>
      <c r="W46" s="11"/>
      <c r="X46" s="10"/>
      <c r="Y46" s="32"/>
      <c r="Z46" s="11"/>
      <c r="AA46" s="10">
        <v>-10</v>
      </c>
      <c r="AB46" s="32">
        <v>17</v>
      </c>
      <c r="AC46" s="11">
        <v>42</v>
      </c>
      <c r="AD46" s="10"/>
      <c r="AE46" s="32"/>
      <c r="AF46" s="11"/>
      <c r="AG46" s="10"/>
      <c r="AH46" s="32"/>
      <c r="AI46" s="11"/>
      <c r="AJ46" s="10"/>
      <c r="AK46" s="32"/>
      <c r="AL46" s="11"/>
      <c r="AM46" s="10"/>
      <c r="AN46" s="32"/>
      <c r="AO46" s="11"/>
      <c r="AP46" s="10">
        <v>10</v>
      </c>
      <c r="AQ46" s="32">
        <v>42</v>
      </c>
      <c r="AR46" s="11">
        <v>17</v>
      </c>
      <c r="AS46" s="10"/>
      <c r="AT46" s="32"/>
      <c r="AU46" s="11"/>
      <c r="AV46" s="10"/>
      <c r="AW46" s="32"/>
      <c r="AX46" s="11"/>
      <c r="AY46" s="10"/>
      <c r="AZ46" s="32"/>
      <c r="BA46" s="11"/>
      <c r="BB46" s="10"/>
      <c r="BC46" s="32"/>
      <c r="BD46" s="11"/>
      <c r="BE46" s="10"/>
      <c r="BF46" s="32"/>
      <c r="BG46" s="11"/>
      <c r="BH46" s="24">
        <v>45254</v>
      </c>
      <c r="BI46">
        <v>39</v>
      </c>
      <c r="BJ46">
        <f t="shared" ref="BJ46:BL63" si="4">+BE46+AJ46+AG46+AD46+AA46+X46+U46+R46+O46+L46+I46+F46+C46+AM46+AP46+AS46+AV46+AY46+BB46</f>
        <v>0</v>
      </c>
      <c r="BK46">
        <f t="shared" si="4"/>
        <v>118</v>
      </c>
      <c r="BL46">
        <f t="shared" si="4"/>
        <v>118</v>
      </c>
      <c r="BM46">
        <f t="shared" si="1"/>
        <v>0</v>
      </c>
      <c r="BN46">
        <f t="shared" si="2"/>
        <v>4</v>
      </c>
      <c r="BO46">
        <f t="shared" si="3"/>
        <v>0</v>
      </c>
    </row>
    <row r="47" spans="1:67">
      <c r="A47">
        <f t="shared" ref="A47:A110" si="5">+A46+1</f>
        <v>3</v>
      </c>
      <c r="B47" s="6"/>
      <c r="C47" s="10"/>
      <c r="D47" s="32"/>
      <c r="E47" s="11"/>
      <c r="F47" s="10">
        <v>-10</v>
      </c>
      <c r="G47" s="32">
        <v>10</v>
      </c>
      <c r="H47" s="11">
        <v>12</v>
      </c>
      <c r="I47" s="10">
        <v>10</v>
      </c>
      <c r="J47" s="32">
        <v>12</v>
      </c>
      <c r="K47" s="11">
        <v>10</v>
      </c>
      <c r="L47" s="10"/>
      <c r="M47" s="32"/>
      <c r="N47" s="11"/>
      <c r="O47" s="10"/>
      <c r="P47" s="32"/>
      <c r="Q47" s="11"/>
      <c r="R47" s="10"/>
      <c r="S47" s="32"/>
      <c r="T47" s="11"/>
      <c r="U47" s="10"/>
      <c r="V47" s="32"/>
      <c r="W47" s="11"/>
      <c r="X47" s="10"/>
      <c r="Y47" s="32"/>
      <c r="Z47" s="11"/>
      <c r="AA47" s="10">
        <v>10</v>
      </c>
      <c r="AB47" s="32">
        <v>12</v>
      </c>
      <c r="AC47" s="11">
        <v>10</v>
      </c>
      <c r="AD47" s="10"/>
      <c r="AE47" s="32"/>
      <c r="AF47" s="11"/>
      <c r="AG47" s="10">
        <v>-10</v>
      </c>
      <c r="AH47" s="32">
        <v>10</v>
      </c>
      <c r="AI47" s="11">
        <v>12</v>
      </c>
      <c r="AJ47" s="10"/>
      <c r="AK47" s="32"/>
      <c r="AL47" s="11"/>
      <c r="AM47" s="10"/>
      <c r="AN47" s="32"/>
      <c r="AO47" s="11"/>
      <c r="AP47" s="10"/>
      <c r="AQ47" s="32"/>
      <c r="AR47" s="11"/>
      <c r="AS47" s="10"/>
      <c r="AT47" s="32"/>
      <c r="AU47" s="11"/>
      <c r="AV47" s="10"/>
      <c r="AW47" s="32"/>
      <c r="AX47" s="11"/>
      <c r="AY47" s="10"/>
      <c r="AZ47" s="32"/>
      <c r="BA47" s="11"/>
      <c r="BB47" s="10"/>
      <c r="BC47" s="32"/>
      <c r="BD47" s="11"/>
      <c r="BE47" s="10"/>
      <c r="BF47" s="32"/>
      <c r="BG47" s="11"/>
      <c r="BH47" s="24">
        <v>45275</v>
      </c>
      <c r="BI47" s="330">
        <v>53</v>
      </c>
      <c r="BJ47">
        <f t="shared" si="4"/>
        <v>0</v>
      </c>
      <c r="BK47">
        <f t="shared" si="4"/>
        <v>44</v>
      </c>
      <c r="BL47">
        <f t="shared" si="4"/>
        <v>44</v>
      </c>
      <c r="BM47">
        <f t="shared" si="1"/>
        <v>0</v>
      </c>
      <c r="BN47">
        <f t="shared" si="2"/>
        <v>4</v>
      </c>
      <c r="BO47">
        <f t="shared" si="3"/>
        <v>0</v>
      </c>
    </row>
    <row r="48" spans="1:67">
      <c r="A48">
        <f t="shared" si="5"/>
        <v>4</v>
      </c>
      <c r="B48" s="6"/>
      <c r="C48" s="10"/>
      <c r="D48" s="32"/>
      <c r="E48" s="11"/>
      <c r="F48" s="10">
        <v>-10</v>
      </c>
      <c r="G48" s="32">
        <v>27</v>
      </c>
      <c r="H48" s="11">
        <v>30</v>
      </c>
      <c r="I48" s="10">
        <v>10</v>
      </c>
      <c r="J48" s="32">
        <v>30</v>
      </c>
      <c r="K48" s="11">
        <v>27</v>
      </c>
      <c r="L48" s="10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>
        <v>10</v>
      </c>
      <c r="AB48" s="32">
        <v>30</v>
      </c>
      <c r="AC48" s="11">
        <v>27</v>
      </c>
      <c r="AD48" s="10"/>
      <c r="AE48" s="32"/>
      <c r="AF48" s="11"/>
      <c r="AG48" s="10">
        <v>-10</v>
      </c>
      <c r="AH48" s="32">
        <v>27</v>
      </c>
      <c r="AI48" s="11">
        <v>30</v>
      </c>
      <c r="AJ48" s="10"/>
      <c r="AK48" s="32"/>
      <c r="AL48" s="11"/>
      <c r="AM48" s="10"/>
      <c r="AN48" s="32"/>
      <c r="AO48" s="11"/>
      <c r="AP48" s="10"/>
      <c r="AQ48" s="32"/>
      <c r="AR48" s="11"/>
      <c r="AS48" s="10"/>
      <c r="AT48" s="32"/>
      <c r="AU48" s="11"/>
      <c r="AV48" s="10"/>
      <c r="AW48" s="32"/>
      <c r="AX48" s="11"/>
      <c r="AY48" s="10"/>
      <c r="AZ48" s="32"/>
      <c r="BA48" s="11"/>
      <c r="BB48" s="10"/>
      <c r="BC48" s="32"/>
      <c r="BD48" s="11"/>
      <c r="BE48" s="10"/>
      <c r="BF48" s="32"/>
      <c r="BG48" s="11"/>
      <c r="BH48" s="24">
        <v>45310</v>
      </c>
      <c r="BI48" s="41">
        <v>74</v>
      </c>
      <c r="BJ48">
        <f t="shared" si="4"/>
        <v>0</v>
      </c>
      <c r="BK48">
        <f t="shared" si="4"/>
        <v>114</v>
      </c>
      <c r="BL48">
        <f t="shared" si="4"/>
        <v>114</v>
      </c>
      <c r="BM48">
        <f t="shared" si="1"/>
        <v>0</v>
      </c>
      <c r="BN48">
        <f t="shared" si="2"/>
        <v>4</v>
      </c>
      <c r="BO48">
        <f t="shared" si="3"/>
        <v>0</v>
      </c>
    </row>
    <row r="49" spans="1:67">
      <c r="A49">
        <f t="shared" si="5"/>
        <v>5</v>
      </c>
      <c r="B49" s="350" t="s">
        <v>254</v>
      </c>
      <c r="C49" s="10"/>
      <c r="D49" s="32"/>
      <c r="E49" s="11"/>
      <c r="F49" s="10">
        <v>0</v>
      </c>
      <c r="G49" s="32">
        <v>16</v>
      </c>
      <c r="H49" s="11">
        <v>16</v>
      </c>
      <c r="I49" s="10">
        <v>0</v>
      </c>
      <c r="J49" s="32">
        <v>16</v>
      </c>
      <c r="K49" s="11">
        <v>16</v>
      </c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/>
      <c r="AR49" s="11"/>
      <c r="AS49" s="10">
        <v>0</v>
      </c>
      <c r="AT49" s="32">
        <v>16</v>
      </c>
      <c r="AU49" s="11">
        <v>16</v>
      </c>
      <c r="AV49" s="10">
        <v>0</v>
      </c>
      <c r="AW49" s="32">
        <v>16</v>
      </c>
      <c r="AX49" s="11">
        <v>16</v>
      </c>
      <c r="AY49" s="10"/>
      <c r="AZ49" s="32"/>
      <c r="BA49" s="11"/>
      <c r="BB49" s="10"/>
      <c r="BC49" s="32"/>
      <c r="BD49" s="11"/>
      <c r="BE49" s="10"/>
      <c r="BF49" s="32"/>
      <c r="BG49" s="11"/>
      <c r="BH49" s="24">
        <v>45491</v>
      </c>
      <c r="BI49">
        <v>161</v>
      </c>
      <c r="BJ49">
        <f t="shared" si="4"/>
        <v>0</v>
      </c>
      <c r="BK49">
        <f t="shared" si="4"/>
        <v>64</v>
      </c>
      <c r="BL49">
        <f t="shared" si="4"/>
        <v>64</v>
      </c>
      <c r="BM49">
        <f t="shared" si="1"/>
        <v>0</v>
      </c>
      <c r="BN49">
        <f t="shared" si="2"/>
        <v>4</v>
      </c>
      <c r="BO49">
        <f t="shared" si="3"/>
        <v>0</v>
      </c>
    </row>
    <row r="50" spans="1:67">
      <c r="A50">
        <f t="shared" si="5"/>
        <v>6</v>
      </c>
      <c r="B50" s="6"/>
      <c r="C50" s="12"/>
      <c r="D50" s="36"/>
      <c r="E50" s="13"/>
      <c r="F50" s="12"/>
      <c r="G50" s="36"/>
      <c r="H50" s="13"/>
      <c r="I50" s="12"/>
      <c r="J50" s="36"/>
      <c r="K50" s="13"/>
      <c r="L50" s="12"/>
      <c r="M50" s="36"/>
      <c r="N50" s="13"/>
      <c r="O50" s="10"/>
      <c r="P50" s="36"/>
      <c r="Q50" s="13"/>
      <c r="R50" s="12"/>
      <c r="S50" s="36"/>
      <c r="T50" s="13"/>
      <c r="U50" s="12"/>
      <c r="V50" s="36"/>
      <c r="W50" s="13"/>
      <c r="X50" s="12"/>
      <c r="Y50" s="36"/>
      <c r="Z50" s="13"/>
      <c r="AA50" s="12"/>
      <c r="AB50" s="36"/>
      <c r="AC50" s="13"/>
      <c r="AD50" s="12"/>
      <c r="AE50" s="36"/>
      <c r="AF50" s="13"/>
      <c r="AG50" s="12"/>
      <c r="AH50" s="36"/>
      <c r="AI50" s="13"/>
      <c r="AJ50" s="12"/>
      <c r="AK50" s="36"/>
      <c r="AL50" s="13"/>
      <c r="AM50" s="12"/>
      <c r="AN50" s="36"/>
      <c r="AO50" s="13"/>
      <c r="AP50" s="12"/>
      <c r="AQ50" s="36"/>
      <c r="AR50" s="13"/>
      <c r="AS50" s="12"/>
      <c r="AT50" s="36"/>
      <c r="AU50" s="13"/>
      <c r="AV50" s="12"/>
      <c r="AW50" s="36"/>
      <c r="AX50" s="13"/>
      <c r="AY50" s="12"/>
      <c r="AZ50" s="36"/>
      <c r="BA50" s="13"/>
      <c r="BB50" s="12"/>
      <c r="BC50" s="36"/>
      <c r="BD50" s="13"/>
      <c r="BE50" s="12"/>
      <c r="BF50" s="36"/>
      <c r="BG50" s="13"/>
      <c r="BI50" s="41"/>
      <c r="BJ50">
        <f t="shared" si="4"/>
        <v>0</v>
      </c>
      <c r="BK50">
        <f t="shared" si="4"/>
        <v>0</v>
      </c>
      <c r="BL50">
        <f t="shared" si="4"/>
        <v>0</v>
      </c>
      <c r="BM50">
        <f t="shared" si="1"/>
        <v>0</v>
      </c>
      <c r="BN50">
        <f t="shared" si="2"/>
        <v>0</v>
      </c>
      <c r="BO50" t="e">
        <f t="shared" si="3"/>
        <v>#DIV/0!</v>
      </c>
    </row>
    <row r="51" spans="1:67">
      <c r="A51">
        <f t="shared" si="5"/>
        <v>7</v>
      </c>
      <c r="B51" s="6"/>
      <c r="C51" s="10"/>
      <c r="D51" s="32"/>
      <c r="E51" s="11"/>
      <c r="F51" s="10"/>
      <c r="G51" s="32"/>
      <c r="H51" s="11"/>
      <c r="I51" s="12"/>
      <c r="J51" s="36"/>
      <c r="K51" s="13"/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/>
      <c r="AH51" s="32"/>
      <c r="AI51" s="11"/>
      <c r="AJ51" s="12"/>
      <c r="AK51" s="36"/>
      <c r="AL51" s="13"/>
      <c r="AM51" s="10"/>
      <c r="AN51" s="32"/>
      <c r="AO51" s="11"/>
      <c r="AP51" s="10"/>
      <c r="AQ51" s="32"/>
      <c r="AR51" s="11"/>
      <c r="AS51" s="10"/>
      <c r="AT51" s="32"/>
      <c r="AU51" s="11"/>
      <c r="AV51" s="10"/>
      <c r="AW51" s="32"/>
      <c r="AX51" s="11"/>
      <c r="AY51" s="10"/>
      <c r="AZ51" s="32"/>
      <c r="BA51" s="11"/>
      <c r="BB51" s="10"/>
      <c r="BC51" s="32"/>
      <c r="BD51" s="11"/>
      <c r="BE51" s="10"/>
      <c r="BF51" s="32"/>
      <c r="BG51" s="11"/>
      <c r="BI51" s="41"/>
      <c r="BJ51">
        <f t="shared" si="4"/>
        <v>0</v>
      </c>
      <c r="BK51">
        <f t="shared" si="4"/>
        <v>0</v>
      </c>
      <c r="BL51">
        <f t="shared" si="4"/>
        <v>0</v>
      </c>
      <c r="BM51">
        <f t="shared" si="1"/>
        <v>0</v>
      </c>
      <c r="BN51">
        <f t="shared" si="2"/>
        <v>0</v>
      </c>
      <c r="BO51" t="e">
        <f t="shared" si="3"/>
        <v>#DIV/0!</v>
      </c>
    </row>
    <row r="52" spans="1:67">
      <c r="A52">
        <f t="shared" si="5"/>
        <v>8</v>
      </c>
      <c r="B52" s="6"/>
      <c r="C52" s="10"/>
      <c r="D52" s="32"/>
      <c r="E52" s="11"/>
      <c r="F52" s="10"/>
      <c r="G52" s="32"/>
      <c r="H52" s="11"/>
      <c r="I52" s="10"/>
      <c r="J52" s="32"/>
      <c r="K52" s="11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10"/>
      <c r="AQ52" s="32"/>
      <c r="AR52" s="11"/>
      <c r="AS52" s="10"/>
      <c r="AT52" s="32"/>
      <c r="AU52" s="11"/>
      <c r="AV52" s="10"/>
      <c r="AW52" s="32"/>
      <c r="AX52" s="11"/>
      <c r="AY52" s="10"/>
      <c r="AZ52" s="32"/>
      <c r="BA52" s="11"/>
      <c r="BB52" s="10"/>
      <c r="BC52" s="32"/>
      <c r="BD52" s="11"/>
      <c r="BE52" s="10"/>
      <c r="BF52" s="32"/>
      <c r="BG52" s="11"/>
      <c r="BI52" s="41"/>
      <c r="BJ52">
        <f t="shared" si="4"/>
        <v>0</v>
      </c>
      <c r="BK52">
        <f t="shared" si="4"/>
        <v>0</v>
      </c>
      <c r="BL52">
        <f t="shared" si="4"/>
        <v>0</v>
      </c>
      <c r="BM52">
        <f t="shared" si="1"/>
        <v>0</v>
      </c>
      <c r="BN52">
        <f t="shared" si="2"/>
        <v>0</v>
      </c>
      <c r="BO52" t="e">
        <f t="shared" si="3"/>
        <v>#DIV/0!</v>
      </c>
    </row>
    <row r="53" spans="1:67">
      <c r="A53">
        <f t="shared" si="5"/>
        <v>9</v>
      </c>
      <c r="B53" s="6"/>
      <c r="C53" s="10"/>
      <c r="D53" s="32"/>
      <c r="E53" s="11"/>
      <c r="F53" s="10"/>
      <c r="G53" s="32"/>
      <c r="H53" s="11"/>
      <c r="I53" s="10"/>
      <c r="J53" s="32"/>
      <c r="K53" s="11"/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10"/>
      <c r="AQ53" s="32"/>
      <c r="AR53" s="11"/>
      <c r="AS53" s="10"/>
      <c r="AT53" s="32"/>
      <c r="AU53" s="11"/>
      <c r="AV53" s="10"/>
      <c r="AW53" s="32"/>
      <c r="AX53" s="11"/>
      <c r="AY53" s="10"/>
      <c r="AZ53" s="32"/>
      <c r="BA53" s="11"/>
      <c r="BB53" s="10"/>
      <c r="BC53" s="32"/>
      <c r="BD53" s="11"/>
      <c r="BE53" s="10"/>
      <c r="BF53" s="32"/>
      <c r="BG53" s="11"/>
      <c r="BI53" s="41"/>
      <c r="BJ53">
        <f t="shared" si="4"/>
        <v>0</v>
      </c>
      <c r="BK53">
        <f t="shared" si="4"/>
        <v>0</v>
      </c>
      <c r="BL53">
        <f t="shared" si="4"/>
        <v>0</v>
      </c>
      <c r="BM53">
        <f t="shared" si="1"/>
        <v>0</v>
      </c>
      <c r="BN53">
        <f t="shared" si="2"/>
        <v>0</v>
      </c>
      <c r="BO53" t="e">
        <f t="shared" si="3"/>
        <v>#DIV/0!</v>
      </c>
    </row>
    <row r="54" spans="1:67">
      <c r="A54">
        <f t="shared" si="5"/>
        <v>10</v>
      </c>
      <c r="B54" s="6"/>
      <c r="C54" s="10"/>
      <c r="D54" s="32"/>
      <c r="E54" s="11"/>
      <c r="F54" s="10"/>
      <c r="G54" s="32"/>
      <c r="H54" s="11"/>
      <c r="I54" s="10"/>
      <c r="J54" s="32"/>
      <c r="K54" s="11"/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/>
      <c r="AN54" s="32"/>
      <c r="AO54" s="11"/>
      <c r="AP54" s="10"/>
      <c r="AQ54" s="32"/>
      <c r="AR54" s="11"/>
      <c r="AS54" s="10"/>
      <c r="AT54" s="32"/>
      <c r="AU54" s="11"/>
      <c r="AV54" s="10"/>
      <c r="AW54" s="32"/>
      <c r="AX54" s="11"/>
      <c r="AY54" s="10"/>
      <c r="AZ54" s="32"/>
      <c r="BA54" s="11"/>
      <c r="BB54" s="10"/>
      <c r="BC54" s="32"/>
      <c r="BD54" s="11"/>
      <c r="BE54" s="10"/>
      <c r="BF54" s="32"/>
      <c r="BG54" s="11"/>
      <c r="BI54" s="41"/>
      <c r="BJ54">
        <f t="shared" si="4"/>
        <v>0</v>
      </c>
      <c r="BK54">
        <f t="shared" si="4"/>
        <v>0</v>
      </c>
      <c r="BL54">
        <f t="shared" si="4"/>
        <v>0</v>
      </c>
      <c r="BM54">
        <f t="shared" si="1"/>
        <v>0</v>
      </c>
      <c r="BN54">
        <f t="shared" si="2"/>
        <v>0</v>
      </c>
      <c r="BO54" t="e">
        <f t="shared" si="3"/>
        <v>#DIV/0!</v>
      </c>
    </row>
    <row r="55" spans="1:67">
      <c r="A55">
        <f t="shared" si="5"/>
        <v>11</v>
      </c>
      <c r="B55" s="6"/>
      <c r="C55" s="10"/>
      <c r="D55" s="32"/>
      <c r="E55" s="11"/>
      <c r="F55" s="10"/>
      <c r="G55" s="32"/>
      <c r="H55" s="11"/>
      <c r="I55" s="10"/>
      <c r="J55" s="32"/>
      <c r="K55" s="11"/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/>
      <c r="AR55" s="11"/>
      <c r="AS55" s="10"/>
      <c r="AT55" s="32"/>
      <c r="AU55" s="11"/>
      <c r="AV55" s="10"/>
      <c r="AW55" s="32"/>
      <c r="AX55" s="11"/>
      <c r="AY55" s="10"/>
      <c r="AZ55" s="32"/>
      <c r="BA55" s="11"/>
      <c r="BB55" s="10"/>
      <c r="BC55" s="32"/>
      <c r="BD55" s="11"/>
      <c r="BE55" s="10"/>
      <c r="BF55" s="32"/>
      <c r="BG55" s="11"/>
      <c r="BI55" s="41"/>
      <c r="BJ55">
        <f t="shared" si="4"/>
        <v>0</v>
      </c>
      <c r="BK55">
        <f t="shared" si="4"/>
        <v>0</v>
      </c>
      <c r="BL55">
        <f t="shared" si="4"/>
        <v>0</v>
      </c>
      <c r="BM55">
        <f t="shared" si="1"/>
        <v>0</v>
      </c>
      <c r="BN55">
        <f t="shared" si="2"/>
        <v>0</v>
      </c>
      <c r="BO55" t="e">
        <f t="shared" si="3"/>
        <v>#DIV/0!</v>
      </c>
    </row>
    <row r="56" spans="1:67">
      <c r="A56">
        <f t="shared" si="5"/>
        <v>12</v>
      </c>
      <c r="B56" s="6"/>
      <c r="C56" s="10"/>
      <c r="D56" s="32"/>
      <c r="E56" s="11"/>
      <c r="F56" s="10"/>
      <c r="G56" s="32"/>
      <c r="H56" s="11"/>
      <c r="I56" s="10"/>
      <c r="J56" s="32"/>
      <c r="K56" s="11"/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10"/>
      <c r="AQ56" s="32"/>
      <c r="AR56" s="11"/>
      <c r="AS56" s="10"/>
      <c r="AT56" s="32"/>
      <c r="AU56" s="11"/>
      <c r="AV56" s="10"/>
      <c r="AW56" s="32"/>
      <c r="AX56" s="11"/>
      <c r="AY56" s="10"/>
      <c r="AZ56" s="32"/>
      <c r="BA56" s="11"/>
      <c r="BB56" s="10"/>
      <c r="BC56" s="32"/>
      <c r="BD56" s="11"/>
      <c r="BE56" s="10"/>
      <c r="BF56" s="32"/>
      <c r="BG56" s="11"/>
      <c r="BI56" s="41"/>
      <c r="BJ56">
        <f t="shared" si="4"/>
        <v>0</v>
      </c>
      <c r="BK56">
        <f t="shared" si="4"/>
        <v>0</v>
      </c>
      <c r="BL56">
        <f t="shared" si="4"/>
        <v>0</v>
      </c>
      <c r="BM56">
        <f t="shared" si="1"/>
        <v>0</v>
      </c>
      <c r="BN56">
        <f t="shared" si="2"/>
        <v>0</v>
      </c>
      <c r="BO56" t="e">
        <f t="shared" si="3"/>
        <v>#DIV/0!</v>
      </c>
    </row>
    <row r="57" spans="1:67">
      <c r="A57">
        <f t="shared" si="5"/>
        <v>13</v>
      </c>
      <c r="B57" s="6"/>
      <c r="C57" s="10"/>
      <c r="D57" s="32"/>
      <c r="E57" s="11"/>
      <c r="F57" s="10"/>
      <c r="G57" s="32"/>
      <c r="H57" s="11"/>
      <c r="I57" s="10"/>
      <c r="J57" s="32"/>
      <c r="K57" s="11"/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10"/>
      <c r="AQ57" s="32"/>
      <c r="AR57" s="11"/>
      <c r="AS57" s="10"/>
      <c r="AT57" s="32"/>
      <c r="AU57" s="11"/>
      <c r="AV57" s="10"/>
      <c r="AW57" s="32"/>
      <c r="AX57" s="11"/>
      <c r="AY57" s="10"/>
      <c r="AZ57" s="32"/>
      <c r="BA57" s="11"/>
      <c r="BB57" s="10"/>
      <c r="BC57" s="32"/>
      <c r="BD57" s="11"/>
      <c r="BE57" s="10"/>
      <c r="BF57" s="32"/>
      <c r="BG57" s="11"/>
      <c r="BI57" s="41"/>
      <c r="BJ57">
        <f t="shared" si="4"/>
        <v>0</v>
      </c>
      <c r="BK57">
        <f t="shared" si="4"/>
        <v>0</v>
      </c>
      <c r="BL57">
        <f t="shared" si="4"/>
        <v>0</v>
      </c>
      <c r="BM57">
        <f t="shared" si="1"/>
        <v>0</v>
      </c>
      <c r="BN57">
        <f t="shared" si="2"/>
        <v>0</v>
      </c>
      <c r="BO57" t="e">
        <f t="shared" si="3"/>
        <v>#DIV/0!</v>
      </c>
    </row>
    <row r="58" spans="1:67">
      <c r="A58">
        <f t="shared" si="5"/>
        <v>14</v>
      </c>
      <c r="B58" s="6"/>
      <c r="C58" s="10"/>
      <c r="D58" s="32"/>
      <c r="E58" s="11"/>
      <c r="F58" s="10"/>
      <c r="G58" s="32"/>
      <c r="H58" s="11"/>
      <c r="I58" s="10"/>
      <c r="J58" s="32"/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S58" s="10"/>
      <c r="AT58" s="32"/>
      <c r="AU58" s="11"/>
      <c r="AV58" s="10"/>
      <c r="AW58" s="32"/>
      <c r="AX58" s="11"/>
      <c r="AY58" s="10"/>
      <c r="AZ58" s="32"/>
      <c r="BA58" s="11"/>
      <c r="BB58" s="10"/>
      <c r="BC58" s="32"/>
      <c r="BD58" s="11"/>
      <c r="BE58" s="10"/>
      <c r="BF58" s="32"/>
      <c r="BG58" s="11"/>
      <c r="BI58" s="41"/>
      <c r="BJ58">
        <f t="shared" si="4"/>
        <v>0</v>
      </c>
      <c r="BK58">
        <f t="shared" si="4"/>
        <v>0</v>
      </c>
      <c r="BL58">
        <f t="shared" si="4"/>
        <v>0</v>
      </c>
      <c r="BM58">
        <f t="shared" si="1"/>
        <v>0</v>
      </c>
      <c r="BN58">
        <f t="shared" si="2"/>
        <v>0</v>
      </c>
      <c r="BO58" t="e">
        <f t="shared" si="3"/>
        <v>#DIV/0!</v>
      </c>
    </row>
    <row r="59" spans="1:67">
      <c r="A59">
        <f t="shared" si="5"/>
        <v>15</v>
      </c>
      <c r="B59" s="6"/>
      <c r="C59" s="10"/>
      <c r="D59" s="32"/>
      <c r="E59" s="11"/>
      <c r="F59" s="10"/>
      <c r="G59" s="32"/>
      <c r="H59" s="11"/>
      <c r="I59" s="10"/>
      <c r="J59" s="32"/>
      <c r="K59" s="11"/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10"/>
      <c r="AQ59" s="32"/>
      <c r="AR59" s="11"/>
      <c r="AS59" s="10"/>
      <c r="AT59" s="32"/>
      <c r="AU59" s="11"/>
      <c r="AV59" s="10"/>
      <c r="AW59" s="32"/>
      <c r="AX59" s="11"/>
      <c r="AY59" s="10"/>
      <c r="AZ59" s="32"/>
      <c r="BA59" s="11"/>
      <c r="BB59" s="10"/>
      <c r="BC59" s="32"/>
      <c r="BD59" s="11"/>
      <c r="BE59" s="10"/>
      <c r="BF59" s="32"/>
      <c r="BG59" s="11"/>
      <c r="BH59" s="214"/>
      <c r="BI59" s="215"/>
      <c r="BJ59">
        <f t="shared" si="4"/>
        <v>0</v>
      </c>
      <c r="BK59">
        <f t="shared" si="4"/>
        <v>0</v>
      </c>
      <c r="BL59">
        <f t="shared" si="4"/>
        <v>0</v>
      </c>
      <c r="BM59">
        <f t="shared" si="1"/>
        <v>0</v>
      </c>
      <c r="BN59">
        <f t="shared" si="2"/>
        <v>0</v>
      </c>
      <c r="BO59" t="e">
        <f t="shared" si="3"/>
        <v>#DIV/0!</v>
      </c>
    </row>
    <row r="60" spans="1:67">
      <c r="A60">
        <f t="shared" si="5"/>
        <v>16</v>
      </c>
      <c r="B60" s="6"/>
      <c r="C60" s="10"/>
      <c r="D60" s="32"/>
      <c r="E60" s="11"/>
      <c r="F60" s="10"/>
      <c r="G60" s="32"/>
      <c r="H60" s="11"/>
      <c r="I60" s="10"/>
      <c r="J60" s="32"/>
      <c r="K60" s="11"/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10"/>
      <c r="AQ60" s="32"/>
      <c r="AR60" s="11"/>
      <c r="AS60" s="10"/>
      <c r="AT60" s="32"/>
      <c r="AU60" s="11"/>
      <c r="AV60" s="10"/>
      <c r="AW60" s="32"/>
      <c r="AX60" s="11"/>
      <c r="AY60" s="10"/>
      <c r="AZ60" s="32"/>
      <c r="BA60" s="11"/>
      <c r="BB60" s="10"/>
      <c r="BC60" s="32"/>
      <c r="BD60" s="11"/>
      <c r="BE60" s="10"/>
      <c r="BF60" s="32"/>
      <c r="BG60" s="11"/>
      <c r="BH60" s="214"/>
      <c r="BI60" s="215"/>
      <c r="BJ60">
        <f t="shared" si="4"/>
        <v>0</v>
      </c>
      <c r="BK60">
        <f t="shared" si="4"/>
        <v>0</v>
      </c>
      <c r="BL60">
        <f t="shared" si="4"/>
        <v>0</v>
      </c>
      <c r="BM60">
        <f t="shared" si="1"/>
        <v>0</v>
      </c>
      <c r="BN60">
        <f t="shared" si="2"/>
        <v>0</v>
      </c>
      <c r="BO60" t="e">
        <f t="shared" si="3"/>
        <v>#DIV/0!</v>
      </c>
    </row>
    <row r="61" spans="1:67">
      <c r="A61">
        <f t="shared" si="5"/>
        <v>17</v>
      </c>
      <c r="B61" s="6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10"/>
      <c r="AT61" s="32"/>
      <c r="AU61" s="11"/>
      <c r="AV61" s="10"/>
      <c r="AW61" s="32"/>
      <c r="AX61" s="11"/>
      <c r="AY61" s="10"/>
      <c r="AZ61" s="32"/>
      <c r="BA61" s="11"/>
      <c r="BB61" s="10"/>
      <c r="BC61" s="32"/>
      <c r="BD61" s="11"/>
      <c r="BE61" s="10"/>
      <c r="BF61" s="32"/>
      <c r="BG61" s="11"/>
      <c r="BH61" s="214"/>
      <c r="BI61" s="215"/>
      <c r="BJ61">
        <f t="shared" si="4"/>
        <v>0</v>
      </c>
      <c r="BK61">
        <f t="shared" si="4"/>
        <v>0</v>
      </c>
      <c r="BL61">
        <f t="shared" si="4"/>
        <v>0</v>
      </c>
      <c r="BM61">
        <f t="shared" si="1"/>
        <v>0</v>
      </c>
      <c r="BN61">
        <f t="shared" si="2"/>
        <v>0</v>
      </c>
      <c r="BO61" t="e">
        <f t="shared" si="3"/>
        <v>#DIV/0!</v>
      </c>
    </row>
    <row r="62" spans="1:67">
      <c r="A62">
        <f t="shared" si="5"/>
        <v>18</v>
      </c>
      <c r="B62" s="6"/>
      <c r="C62" s="10"/>
      <c r="D62" s="32"/>
      <c r="E62" s="11"/>
      <c r="F62" s="10"/>
      <c r="G62" s="32"/>
      <c r="H62" s="11"/>
      <c r="I62" s="10"/>
      <c r="J62" s="32"/>
      <c r="K62" s="11"/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/>
      <c r="AB62" s="32"/>
      <c r="AC62" s="11"/>
      <c r="AD62" s="10"/>
      <c r="AE62" s="32"/>
      <c r="AF62" s="11"/>
      <c r="AG62" s="10"/>
      <c r="AH62" s="32"/>
      <c r="AI62" s="11"/>
      <c r="AJ62" s="10"/>
      <c r="AK62" s="32"/>
      <c r="AL62" s="11"/>
      <c r="AM62" s="10"/>
      <c r="AN62" s="32"/>
      <c r="AO62" s="11"/>
      <c r="AP62" s="10"/>
      <c r="AQ62" s="32"/>
      <c r="AR62" s="11"/>
      <c r="AS62" s="10"/>
      <c r="AT62" s="32"/>
      <c r="AU62" s="11"/>
      <c r="AV62" s="10"/>
      <c r="AW62" s="32"/>
      <c r="AX62" s="11"/>
      <c r="AY62" s="10"/>
      <c r="AZ62" s="32"/>
      <c r="BA62" s="11"/>
      <c r="BB62" s="10"/>
      <c r="BC62" s="32"/>
      <c r="BD62" s="11"/>
      <c r="BE62" s="10"/>
      <c r="BF62" s="32"/>
      <c r="BG62" s="11"/>
      <c r="BI62" s="41"/>
      <c r="BJ62">
        <f t="shared" si="4"/>
        <v>0</v>
      </c>
      <c r="BK62">
        <f t="shared" si="4"/>
        <v>0</v>
      </c>
      <c r="BL62">
        <f t="shared" si="4"/>
        <v>0</v>
      </c>
      <c r="BM62">
        <f t="shared" si="1"/>
        <v>0</v>
      </c>
      <c r="BN62">
        <f t="shared" si="2"/>
        <v>0</v>
      </c>
      <c r="BO62" t="e">
        <f t="shared" si="3"/>
        <v>#DIV/0!</v>
      </c>
    </row>
    <row r="63" spans="1:67">
      <c r="A63">
        <f t="shared" si="5"/>
        <v>19</v>
      </c>
      <c r="B63" s="6"/>
      <c r="C63" s="10"/>
      <c r="D63" s="32"/>
      <c r="E63" s="11"/>
      <c r="F63" s="10"/>
      <c r="G63" s="32"/>
      <c r="H63" s="11"/>
      <c r="I63" s="10"/>
      <c r="J63" s="32"/>
      <c r="K63" s="11"/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/>
      <c r="AB63" s="32"/>
      <c r="AC63" s="11"/>
      <c r="AD63" s="10"/>
      <c r="AE63" s="32"/>
      <c r="AF63" s="11"/>
      <c r="AG63" s="10"/>
      <c r="AH63" s="32"/>
      <c r="AI63" s="11"/>
      <c r="AJ63" s="10"/>
      <c r="AK63" s="32"/>
      <c r="AL63" s="11"/>
      <c r="AM63" s="10"/>
      <c r="AN63" s="32"/>
      <c r="AO63" s="11"/>
      <c r="AP63" s="10"/>
      <c r="AQ63" s="32"/>
      <c r="AR63" s="11"/>
      <c r="AS63" s="10"/>
      <c r="AT63" s="32"/>
      <c r="AU63" s="11"/>
      <c r="AV63" s="10"/>
      <c r="AW63" s="32"/>
      <c r="AX63" s="11"/>
      <c r="AY63" s="10"/>
      <c r="AZ63" s="32"/>
      <c r="BA63" s="11"/>
      <c r="BB63" s="10"/>
      <c r="BC63" s="32"/>
      <c r="BD63" s="11"/>
      <c r="BE63" s="10"/>
      <c r="BF63" s="32"/>
      <c r="BG63" s="11"/>
      <c r="BI63" s="41"/>
      <c r="BJ63">
        <f t="shared" si="4"/>
        <v>0</v>
      </c>
      <c r="BK63">
        <f t="shared" si="4"/>
        <v>0</v>
      </c>
      <c r="BL63">
        <f t="shared" si="4"/>
        <v>0</v>
      </c>
      <c r="BM63">
        <f t="shared" si="1"/>
        <v>0</v>
      </c>
      <c r="BN63">
        <f t="shared" si="2"/>
        <v>0</v>
      </c>
      <c r="BO63" t="e">
        <f t="shared" si="3"/>
        <v>#DIV/0!</v>
      </c>
    </row>
    <row r="64" spans="1:67">
      <c r="A64">
        <f t="shared" si="5"/>
        <v>20</v>
      </c>
      <c r="B64" s="6"/>
      <c r="C64" s="10"/>
      <c r="D64" s="32"/>
      <c r="E64" s="11"/>
      <c r="F64" s="10"/>
      <c r="G64" s="32"/>
      <c r="H64" s="11"/>
      <c r="I64" s="10"/>
      <c r="J64" s="32"/>
      <c r="K64" s="11"/>
      <c r="L64" s="10"/>
      <c r="M64" s="32"/>
      <c r="N64" s="11"/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/>
      <c r="AB64" s="32"/>
      <c r="AC64" s="11"/>
      <c r="AD64" s="10"/>
      <c r="AE64" s="32"/>
      <c r="AF64" s="11"/>
      <c r="AG64" s="10"/>
      <c r="AH64" s="32"/>
      <c r="AI64" s="11"/>
      <c r="AJ64" s="10"/>
      <c r="AK64" s="32"/>
      <c r="AL64" s="11"/>
      <c r="AM64" s="10"/>
      <c r="AN64" s="32"/>
      <c r="AO64" s="11"/>
      <c r="AP64" s="10"/>
      <c r="AQ64" s="32"/>
      <c r="AR64" s="11"/>
      <c r="AS64" s="10"/>
      <c r="AT64" s="32"/>
      <c r="AU64" s="11"/>
      <c r="AV64" s="10"/>
      <c r="AW64" s="32"/>
      <c r="AX64" s="11"/>
      <c r="AY64" s="10"/>
      <c r="AZ64" s="32"/>
      <c r="BA64" s="11"/>
      <c r="BB64" s="10"/>
      <c r="BC64" s="32"/>
      <c r="BD64" s="11"/>
      <c r="BE64" s="10"/>
      <c r="BF64" s="32"/>
      <c r="BG64" s="11"/>
      <c r="BI64" s="41"/>
      <c r="BJ64">
        <f t="shared" ref="BJ64:BL79" si="6">+BE64+AJ64+AG64+AD64+AA64+X64+U64+R64+O64+L64+I64+F64+C64+AM64+AP64+AS64+AV64+AY64+BB64</f>
        <v>0</v>
      </c>
      <c r="BK64">
        <f t="shared" si="6"/>
        <v>0</v>
      </c>
      <c r="BL64">
        <f t="shared" si="6"/>
        <v>0</v>
      </c>
      <c r="BM64">
        <f t="shared" si="1"/>
        <v>0</v>
      </c>
      <c r="BN64">
        <f t="shared" si="2"/>
        <v>0</v>
      </c>
      <c r="BO64" t="e">
        <f t="shared" si="3"/>
        <v>#DIV/0!</v>
      </c>
    </row>
    <row r="65" spans="1:67">
      <c r="A65">
        <f t="shared" si="5"/>
        <v>21</v>
      </c>
      <c r="B65" s="6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/>
      <c r="AQ65" s="32"/>
      <c r="AR65" s="11"/>
      <c r="AS65" s="10"/>
      <c r="AT65" s="32"/>
      <c r="AU65" s="11"/>
      <c r="AV65" s="10"/>
      <c r="AW65" s="32"/>
      <c r="AX65" s="11"/>
      <c r="AY65" s="10"/>
      <c r="AZ65" s="32"/>
      <c r="BA65" s="11"/>
      <c r="BB65" s="10"/>
      <c r="BC65" s="32"/>
      <c r="BD65" s="11"/>
      <c r="BE65" s="10"/>
      <c r="BF65" s="32"/>
      <c r="BG65" s="11"/>
      <c r="BI65" s="41"/>
      <c r="BJ65">
        <f t="shared" si="6"/>
        <v>0</v>
      </c>
      <c r="BK65">
        <f t="shared" si="6"/>
        <v>0</v>
      </c>
      <c r="BL65">
        <f t="shared" si="6"/>
        <v>0</v>
      </c>
      <c r="BM65">
        <f t="shared" si="1"/>
        <v>0</v>
      </c>
      <c r="BN65">
        <f t="shared" si="2"/>
        <v>0</v>
      </c>
      <c r="BO65" t="e">
        <f t="shared" si="3"/>
        <v>#DIV/0!</v>
      </c>
    </row>
    <row r="66" spans="1:67">
      <c r="A66">
        <f t="shared" si="5"/>
        <v>22</v>
      </c>
      <c r="B66" s="6"/>
      <c r="C66" s="12"/>
      <c r="D66" s="36"/>
      <c r="E66" s="13"/>
      <c r="F66" s="12"/>
      <c r="G66" s="36"/>
      <c r="H66" s="13"/>
      <c r="I66" s="10"/>
      <c r="J66" s="32"/>
      <c r="K66" s="11"/>
      <c r="L66" s="12"/>
      <c r="M66" s="36"/>
      <c r="N66" s="13"/>
      <c r="O66" s="12"/>
      <c r="P66" s="36"/>
      <c r="Q66" s="13"/>
      <c r="R66" s="12"/>
      <c r="S66" s="36"/>
      <c r="T66" s="13"/>
      <c r="U66" s="12"/>
      <c r="V66" s="36"/>
      <c r="W66" s="13"/>
      <c r="X66" s="12"/>
      <c r="Y66" s="36"/>
      <c r="Z66" s="13"/>
      <c r="AA66" s="12"/>
      <c r="AB66" s="36"/>
      <c r="AC66" s="13"/>
      <c r="AD66" s="12"/>
      <c r="AE66" s="36"/>
      <c r="AF66" s="13"/>
      <c r="AG66" s="12"/>
      <c r="AH66" s="36"/>
      <c r="AI66" s="13"/>
      <c r="AJ66" s="12"/>
      <c r="AK66" s="36"/>
      <c r="AL66" s="13"/>
      <c r="AM66" s="12"/>
      <c r="AN66" s="36"/>
      <c r="AO66" s="13"/>
      <c r="AP66" s="10"/>
      <c r="AQ66" s="32"/>
      <c r="AR66" s="11"/>
      <c r="AS66" s="12"/>
      <c r="AT66" s="36"/>
      <c r="AU66" s="13"/>
      <c r="AV66" s="12"/>
      <c r="AW66" s="36"/>
      <c r="AX66" s="13"/>
      <c r="AY66" s="12"/>
      <c r="AZ66" s="36"/>
      <c r="BA66" s="13"/>
      <c r="BB66" s="12"/>
      <c r="BC66" s="36"/>
      <c r="BD66" s="13"/>
      <c r="BE66" s="12"/>
      <c r="BF66" s="36"/>
      <c r="BG66" s="13"/>
      <c r="BI66" s="41"/>
      <c r="BJ66">
        <f t="shared" si="6"/>
        <v>0</v>
      </c>
      <c r="BK66">
        <f t="shared" si="6"/>
        <v>0</v>
      </c>
      <c r="BL66">
        <f t="shared" si="6"/>
        <v>0</v>
      </c>
      <c r="BM66">
        <f t="shared" si="1"/>
        <v>0</v>
      </c>
      <c r="BN66">
        <f t="shared" si="2"/>
        <v>0</v>
      </c>
      <c r="BO66" t="e">
        <f t="shared" si="3"/>
        <v>#DIV/0!</v>
      </c>
    </row>
    <row r="67" spans="1:67">
      <c r="A67">
        <f t="shared" si="5"/>
        <v>23</v>
      </c>
      <c r="B67" s="6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2"/>
      <c r="V67" s="36"/>
      <c r="W67" s="13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S67" s="10"/>
      <c r="AT67" s="32"/>
      <c r="AU67" s="11"/>
      <c r="AV67" s="10"/>
      <c r="AW67" s="32"/>
      <c r="AX67" s="11"/>
      <c r="AY67" s="10"/>
      <c r="AZ67" s="32"/>
      <c r="BA67" s="11"/>
      <c r="BB67" s="10"/>
      <c r="BC67" s="32"/>
      <c r="BD67" s="11"/>
      <c r="BE67" s="10"/>
      <c r="BF67" s="32"/>
      <c r="BG67" s="11"/>
      <c r="BI67" s="41"/>
      <c r="BJ67">
        <f t="shared" si="6"/>
        <v>0</v>
      </c>
      <c r="BK67">
        <f t="shared" si="6"/>
        <v>0</v>
      </c>
      <c r="BL67">
        <f t="shared" si="6"/>
        <v>0</v>
      </c>
      <c r="BM67">
        <f t="shared" si="1"/>
        <v>0</v>
      </c>
      <c r="BN67">
        <f t="shared" si="2"/>
        <v>0</v>
      </c>
      <c r="BO67" t="e">
        <f t="shared" si="3"/>
        <v>#DIV/0!</v>
      </c>
    </row>
    <row r="68" spans="1:67">
      <c r="A68">
        <f t="shared" si="5"/>
        <v>24</v>
      </c>
      <c r="B68" s="6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10"/>
      <c r="AQ68" s="32"/>
      <c r="AR68" s="11"/>
      <c r="AS68" s="10"/>
      <c r="AT68" s="32"/>
      <c r="AU68" s="11"/>
      <c r="AV68" s="10"/>
      <c r="AW68" s="32"/>
      <c r="AX68" s="11"/>
      <c r="AY68" s="10"/>
      <c r="AZ68" s="32"/>
      <c r="BA68" s="11"/>
      <c r="BB68" s="10"/>
      <c r="BC68" s="32"/>
      <c r="BD68" s="11"/>
      <c r="BE68" s="10"/>
      <c r="BF68" s="32"/>
      <c r="BG68" s="11"/>
      <c r="BI68" s="41"/>
      <c r="BJ68">
        <f t="shared" si="6"/>
        <v>0</v>
      </c>
      <c r="BK68">
        <f t="shared" si="6"/>
        <v>0</v>
      </c>
      <c r="BL68">
        <f t="shared" si="6"/>
        <v>0</v>
      </c>
      <c r="BM68">
        <f t="shared" si="1"/>
        <v>0</v>
      </c>
      <c r="BN68">
        <f t="shared" si="2"/>
        <v>0</v>
      </c>
      <c r="BO68" t="e">
        <f t="shared" si="3"/>
        <v>#DIV/0!</v>
      </c>
    </row>
    <row r="69" spans="1:67">
      <c r="A69">
        <f t="shared" si="5"/>
        <v>25</v>
      </c>
      <c r="B69" s="6"/>
      <c r="C69" s="10"/>
      <c r="D69" s="32"/>
      <c r="E69" s="11"/>
      <c r="F69" s="10"/>
      <c r="G69" s="32"/>
      <c r="H69" s="11"/>
      <c r="I69" s="10"/>
      <c r="J69" s="32"/>
      <c r="K69" s="11"/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/>
      <c r="AB69" s="32"/>
      <c r="AC69" s="11"/>
      <c r="AD69" s="10"/>
      <c r="AE69" s="32"/>
      <c r="AF69" s="11"/>
      <c r="AG69" s="10"/>
      <c r="AH69" s="32"/>
      <c r="AI69" s="11"/>
      <c r="AJ69" s="10"/>
      <c r="AK69" s="32"/>
      <c r="AL69" s="11"/>
      <c r="AM69" s="10"/>
      <c r="AN69" s="32"/>
      <c r="AO69" s="11"/>
      <c r="AP69" s="10"/>
      <c r="AQ69" s="32"/>
      <c r="AR69" s="11"/>
      <c r="AS69" s="10"/>
      <c r="AT69" s="32"/>
      <c r="AU69" s="11"/>
      <c r="AV69" s="10"/>
      <c r="AW69" s="32"/>
      <c r="AX69" s="11"/>
      <c r="AY69" s="10"/>
      <c r="AZ69" s="32"/>
      <c r="BA69" s="11"/>
      <c r="BB69" s="10"/>
      <c r="BC69" s="32"/>
      <c r="BD69" s="11"/>
      <c r="BE69" s="10"/>
      <c r="BF69" s="32"/>
      <c r="BG69" s="11"/>
      <c r="BH69" s="28"/>
      <c r="BI69" s="41"/>
      <c r="BJ69">
        <f t="shared" si="6"/>
        <v>0</v>
      </c>
      <c r="BK69">
        <f t="shared" si="6"/>
        <v>0</v>
      </c>
      <c r="BL69">
        <f t="shared" si="6"/>
        <v>0</v>
      </c>
      <c r="BM69">
        <f t="shared" si="1"/>
        <v>0</v>
      </c>
      <c r="BN69">
        <f t="shared" si="2"/>
        <v>0</v>
      </c>
      <c r="BO69" t="e">
        <f t="shared" si="3"/>
        <v>#DIV/0!</v>
      </c>
    </row>
    <row r="70" spans="1:67">
      <c r="A70">
        <f t="shared" si="5"/>
        <v>26</v>
      </c>
      <c r="B70" s="6"/>
      <c r="C70" s="10"/>
      <c r="D70" s="32"/>
      <c r="E70" s="11"/>
      <c r="F70" s="10"/>
      <c r="G70" s="32"/>
      <c r="H70" s="11"/>
      <c r="I70" s="10"/>
      <c r="J70" s="32"/>
      <c r="K70" s="11"/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0"/>
      <c r="Y70" s="32"/>
      <c r="Z70" s="11"/>
      <c r="AA70" s="10"/>
      <c r="AB70" s="32"/>
      <c r="AC70" s="11"/>
      <c r="AD70" s="10"/>
      <c r="AE70" s="32"/>
      <c r="AF70" s="11"/>
      <c r="AG70" s="10"/>
      <c r="AH70" s="32"/>
      <c r="AI70" s="11"/>
      <c r="AJ70" s="10"/>
      <c r="AK70" s="32"/>
      <c r="AL70" s="11"/>
      <c r="AM70" s="10"/>
      <c r="AN70" s="32"/>
      <c r="AO70" s="11"/>
      <c r="AP70" s="10"/>
      <c r="AQ70" s="32"/>
      <c r="AR70" s="11"/>
      <c r="AS70" s="10"/>
      <c r="AT70" s="32"/>
      <c r="AU70" s="11"/>
      <c r="AV70" s="10"/>
      <c r="AW70" s="32"/>
      <c r="AX70" s="11"/>
      <c r="AY70" s="10"/>
      <c r="AZ70" s="32"/>
      <c r="BA70" s="11"/>
      <c r="BB70" s="10"/>
      <c r="BC70" s="32"/>
      <c r="BD70" s="11"/>
      <c r="BE70" s="10"/>
      <c r="BF70" s="32"/>
      <c r="BG70" s="11"/>
      <c r="BH70" s="28"/>
      <c r="BI70" s="41"/>
      <c r="BJ70">
        <f t="shared" si="6"/>
        <v>0</v>
      </c>
      <c r="BK70">
        <f t="shared" si="6"/>
        <v>0</v>
      </c>
      <c r="BL70">
        <f t="shared" si="6"/>
        <v>0</v>
      </c>
      <c r="BM70">
        <f t="shared" si="1"/>
        <v>0</v>
      </c>
      <c r="BN70">
        <f t="shared" si="2"/>
        <v>0</v>
      </c>
      <c r="BO70" t="e">
        <f t="shared" si="3"/>
        <v>#DIV/0!</v>
      </c>
    </row>
    <row r="71" spans="1:67">
      <c r="A71">
        <f t="shared" si="5"/>
        <v>27</v>
      </c>
      <c r="B71" s="6"/>
      <c r="C71" s="10"/>
      <c r="D71" s="32"/>
      <c r="E71" s="11"/>
      <c r="F71" s="10"/>
      <c r="G71" s="32"/>
      <c r="H71" s="11"/>
      <c r="I71" s="10"/>
      <c r="J71" s="32"/>
      <c r="K71" s="11"/>
      <c r="L71" s="10"/>
      <c r="M71" s="32"/>
      <c r="N71" s="11"/>
      <c r="O71" s="10"/>
      <c r="P71" s="32"/>
      <c r="Q71" s="11"/>
      <c r="R71" s="10"/>
      <c r="S71" s="32"/>
      <c r="T71" s="11"/>
      <c r="U71" s="10"/>
      <c r="V71" s="32"/>
      <c r="W71" s="11"/>
      <c r="X71" s="10"/>
      <c r="Y71" s="32"/>
      <c r="Z71" s="11"/>
      <c r="AA71" s="10"/>
      <c r="AB71" s="32"/>
      <c r="AC71" s="11"/>
      <c r="AD71" s="10"/>
      <c r="AE71" s="32"/>
      <c r="AF71" s="11"/>
      <c r="AG71" s="10"/>
      <c r="AH71" s="32"/>
      <c r="AI71" s="11"/>
      <c r="AJ71" s="10"/>
      <c r="AK71" s="32"/>
      <c r="AL71" s="11"/>
      <c r="AM71" s="10"/>
      <c r="AN71" s="32"/>
      <c r="AO71" s="11"/>
      <c r="AP71" s="10"/>
      <c r="AQ71" s="32"/>
      <c r="AR71" s="11"/>
      <c r="AS71" s="10"/>
      <c r="AT71" s="32"/>
      <c r="AU71" s="11"/>
      <c r="AV71" s="10"/>
      <c r="AW71" s="32"/>
      <c r="AX71" s="11"/>
      <c r="AY71" s="10"/>
      <c r="AZ71" s="32"/>
      <c r="BA71" s="11"/>
      <c r="BB71" s="10"/>
      <c r="BC71" s="32"/>
      <c r="BD71" s="11"/>
      <c r="BE71" s="10"/>
      <c r="BF71" s="32"/>
      <c r="BG71" s="11"/>
      <c r="BH71" s="28"/>
      <c r="BI71" s="41"/>
      <c r="BJ71">
        <f t="shared" si="6"/>
        <v>0</v>
      </c>
      <c r="BK71">
        <f t="shared" si="6"/>
        <v>0</v>
      </c>
      <c r="BL71">
        <f t="shared" si="6"/>
        <v>0</v>
      </c>
      <c r="BM71">
        <f t="shared" si="1"/>
        <v>0</v>
      </c>
      <c r="BN71">
        <f t="shared" si="2"/>
        <v>0</v>
      </c>
      <c r="BO71" t="e">
        <f t="shared" si="3"/>
        <v>#DIV/0!</v>
      </c>
    </row>
    <row r="72" spans="1:67">
      <c r="A72">
        <f t="shared" si="5"/>
        <v>28</v>
      </c>
      <c r="B72" s="6"/>
      <c r="C72" s="10"/>
      <c r="D72" s="32"/>
      <c r="E72" s="11"/>
      <c r="F72" s="10"/>
      <c r="G72" s="32"/>
      <c r="H72" s="11"/>
      <c r="I72" s="10"/>
      <c r="J72" s="32"/>
      <c r="K72" s="11"/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/>
      <c r="AB72" s="32"/>
      <c r="AC72" s="11"/>
      <c r="AD72" s="10"/>
      <c r="AE72" s="32"/>
      <c r="AF72" s="11"/>
      <c r="AG72" s="10"/>
      <c r="AH72" s="32"/>
      <c r="AI72" s="11"/>
      <c r="AJ72" s="10"/>
      <c r="AK72" s="32"/>
      <c r="AL72" s="11"/>
      <c r="AM72" s="10"/>
      <c r="AN72" s="32"/>
      <c r="AO72" s="11"/>
      <c r="AP72" s="10"/>
      <c r="AQ72" s="32"/>
      <c r="AR72" s="11"/>
      <c r="AS72" s="10"/>
      <c r="AT72" s="32"/>
      <c r="AU72" s="11"/>
      <c r="AV72" s="10"/>
      <c r="AW72" s="32"/>
      <c r="AX72" s="11"/>
      <c r="AY72" s="10"/>
      <c r="AZ72" s="32"/>
      <c r="BA72" s="11"/>
      <c r="BB72" s="10"/>
      <c r="BC72" s="32"/>
      <c r="BD72" s="11"/>
      <c r="BE72" s="10"/>
      <c r="BF72" s="32"/>
      <c r="BG72" s="11"/>
      <c r="BH72" s="28"/>
      <c r="BI72" s="41"/>
      <c r="BJ72">
        <f t="shared" si="6"/>
        <v>0</v>
      </c>
      <c r="BK72">
        <f t="shared" si="6"/>
        <v>0</v>
      </c>
      <c r="BL72">
        <f t="shared" si="6"/>
        <v>0</v>
      </c>
      <c r="BM72">
        <f t="shared" si="1"/>
        <v>0</v>
      </c>
      <c r="BN72">
        <f t="shared" si="2"/>
        <v>0</v>
      </c>
      <c r="BO72" t="e">
        <f t="shared" si="3"/>
        <v>#DIV/0!</v>
      </c>
    </row>
    <row r="73" spans="1:67">
      <c r="A73">
        <f t="shared" si="5"/>
        <v>29</v>
      </c>
      <c r="B73" s="6"/>
      <c r="C73" s="10"/>
      <c r="D73" s="32"/>
      <c r="E73" s="11"/>
      <c r="F73" s="10"/>
      <c r="G73" s="32"/>
      <c r="H73" s="11"/>
      <c r="I73" s="10"/>
      <c r="J73" s="32"/>
      <c r="K73" s="11"/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10"/>
      <c r="AQ73" s="32"/>
      <c r="AR73" s="11"/>
      <c r="AS73" s="10"/>
      <c r="AT73" s="32"/>
      <c r="AU73" s="11"/>
      <c r="AV73" s="10"/>
      <c r="AW73" s="32"/>
      <c r="AX73" s="11"/>
      <c r="AY73" s="10"/>
      <c r="AZ73" s="32"/>
      <c r="BA73" s="11"/>
      <c r="BB73" s="10"/>
      <c r="BC73" s="32"/>
      <c r="BD73" s="11"/>
      <c r="BE73" s="10"/>
      <c r="BF73" s="32"/>
      <c r="BG73" s="11"/>
      <c r="BI73" s="41"/>
      <c r="BJ73">
        <f t="shared" si="6"/>
        <v>0</v>
      </c>
      <c r="BK73">
        <f t="shared" si="6"/>
        <v>0</v>
      </c>
      <c r="BL73">
        <f t="shared" si="6"/>
        <v>0</v>
      </c>
      <c r="BM73">
        <f t="shared" si="1"/>
        <v>0</v>
      </c>
      <c r="BN73">
        <f t="shared" si="2"/>
        <v>0</v>
      </c>
      <c r="BO73" t="e">
        <f t="shared" si="3"/>
        <v>#DIV/0!</v>
      </c>
    </row>
    <row r="74" spans="1:67">
      <c r="A74">
        <f t="shared" si="5"/>
        <v>30</v>
      </c>
      <c r="B74" s="6"/>
      <c r="C74" s="10"/>
      <c r="D74" s="32"/>
      <c r="E74" s="11"/>
      <c r="F74" s="10"/>
      <c r="G74" s="32"/>
      <c r="H74" s="11"/>
      <c r="I74" s="10"/>
      <c r="J74" s="32"/>
      <c r="K74" s="11"/>
      <c r="L74" s="10"/>
      <c r="M74" s="32"/>
      <c r="N74" s="11"/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/>
      <c r="AE74" s="32"/>
      <c r="AF74" s="11"/>
      <c r="AG74" s="10"/>
      <c r="AH74" s="32"/>
      <c r="AI74" s="11"/>
      <c r="AJ74" s="10"/>
      <c r="AK74" s="32"/>
      <c r="AL74" s="11"/>
      <c r="AM74" s="10"/>
      <c r="AN74" s="32"/>
      <c r="AO74" s="11"/>
      <c r="AP74" s="10"/>
      <c r="AQ74" s="32"/>
      <c r="AR74" s="11"/>
      <c r="AS74" s="10"/>
      <c r="AT74" s="32"/>
      <c r="AU74" s="11"/>
      <c r="AV74" s="10"/>
      <c r="AW74" s="32"/>
      <c r="AX74" s="11"/>
      <c r="AY74" s="10"/>
      <c r="AZ74" s="32"/>
      <c r="BA74" s="11"/>
      <c r="BB74" s="10"/>
      <c r="BC74" s="32"/>
      <c r="BD74" s="11"/>
      <c r="BE74" s="10"/>
      <c r="BF74" s="32"/>
      <c r="BG74" s="11"/>
      <c r="BI74" s="41"/>
      <c r="BJ74">
        <f t="shared" si="6"/>
        <v>0</v>
      </c>
      <c r="BK74">
        <f t="shared" si="6"/>
        <v>0</v>
      </c>
      <c r="BL74">
        <f t="shared" si="6"/>
        <v>0</v>
      </c>
      <c r="BM74">
        <f t="shared" si="1"/>
        <v>0</v>
      </c>
      <c r="BN74">
        <f t="shared" si="2"/>
        <v>0</v>
      </c>
      <c r="BO74" t="e">
        <f t="shared" si="3"/>
        <v>#DIV/0!</v>
      </c>
    </row>
    <row r="75" spans="1:67">
      <c r="A75">
        <f t="shared" si="5"/>
        <v>31</v>
      </c>
      <c r="B75" s="6"/>
      <c r="C75" s="10"/>
      <c r="D75" s="32"/>
      <c r="E75" s="11"/>
      <c r="F75" s="10"/>
      <c r="G75" s="32"/>
      <c r="H75" s="11"/>
      <c r="I75" s="10"/>
      <c r="J75" s="32"/>
      <c r="K75" s="11"/>
      <c r="L75" s="10"/>
      <c r="M75" s="32"/>
      <c r="N75" s="11"/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/>
      <c r="AE75" s="32"/>
      <c r="AF75" s="11"/>
      <c r="AG75" s="10"/>
      <c r="AH75" s="32"/>
      <c r="AI75" s="11"/>
      <c r="AJ75" s="10"/>
      <c r="AK75" s="32"/>
      <c r="AL75" s="11"/>
      <c r="AM75" s="10"/>
      <c r="AN75" s="32"/>
      <c r="AO75" s="11"/>
      <c r="AP75" s="10"/>
      <c r="AQ75" s="32"/>
      <c r="AR75" s="11"/>
      <c r="AS75" s="10"/>
      <c r="AT75" s="32"/>
      <c r="AU75" s="11"/>
      <c r="AV75" s="10"/>
      <c r="AW75" s="32"/>
      <c r="AX75" s="11"/>
      <c r="AY75" s="10"/>
      <c r="AZ75" s="32"/>
      <c r="BA75" s="11"/>
      <c r="BB75" s="10"/>
      <c r="BC75" s="32"/>
      <c r="BD75" s="11"/>
      <c r="BE75" s="10"/>
      <c r="BF75" s="32"/>
      <c r="BG75" s="11"/>
      <c r="BI75" s="41"/>
      <c r="BJ75">
        <f t="shared" si="6"/>
        <v>0</v>
      </c>
      <c r="BK75">
        <f t="shared" si="6"/>
        <v>0</v>
      </c>
      <c r="BL75">
        <f t="shared" si="6"/>
        <v>0</v>
      </c>
      <c r="BM75">
        <f t="shared" si="1"/>
        <v>0</v>
      </c>
      <c r="BN75">
        <f t="shared" si="2"/>
        <v>0</v>
      </c>
      <c r="BO75" t="e">
        <f t="shared" si="3"/>
        <v>#DIV/0!</v>
      </c>
    </row>
    <row r="76" spans="1:67">
      <c r="A76">
        <f t="shared" si="5"/>
        <v>32</v>
      </c>
      <c r="B76" s="6"/>
      <c r="C76" s="10"/>
      <c r="D76" s="32"/>
      <c r="E76" s="11"/>
      <c r="F76" s="10"/>
      <c r="G76" s="32"/>
      <c r="H76" s="11"/>
      <c r="I76" s="10"/>
      <c r="J76" s="303"/>
      <c r="K76" s="15"/>
      <c r="L76" s="10"/>
      <c r="M76" s="32"/>
      <c r="N76" s="11"/>
      <c r="O76" s="10"/>
      <c r="P76" s="112"/>
      <c r="Q76" s="105"/>
      <c r="R76" s="10"/>
      <c r="S76" s="32"/>
      <c r="T76" s="11"/>
      <c r="U76" s="10"/>
      <c r="V76" s="32"/>
      <c r="W76" s="11"/>
      <c r="X76" s="10"/>
      <c r="Y76" s="112"/>
      <c r="Z76" s="105"/>
      <c r="AA76" s="10"/>
      <c r="AB76" s="32"/>
      <c r="AC76" s="11"/>
      <c r="AD76" s="10"/>
      <c r="AE76" s="112"/>
      <c r="AF76" s="105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S76" s="10"/>
      <c r="AT76" s="32"/>
      <c r="AU76" s="11"/>
      <c r="AV76" s="10"/>
      <c r="AW76" s="303"/>
      <c r="AX76" s="15"/>
      <c r="AY76" s="10"/>
      <c r="AZ76" s="32"/>
      <c r="BA76" s="11"/>
      <c r="BB76" s="10"/>
      <c r="BC76" s="32"/>
      <c r="BD76" s="11"/>
      <c r="BE76" s="10"/>
      <c r="BF76" s="32"/>
      <c r="BG76" s="11"/>
      <c r="BH76" s="28"/>
      <c r="BI76" s="41"/>
      <c r="BJ76">
        <f t="shared" si="6"/>
        <v>0</v>
      </c>
      <c r="BK76">
        <f t="shared" si="6"/>
        <v>0</v>
      </c>
      <c r="BL76">
        <f t="shared" si="6"/>
        <v>0</v>
      </c>
      <c r="BM76">
        <f t="shared" si="1"/>
        <v>0</v>
      </c>
      <c r="BN76">
        <f t="shared" si="2"/>
        <v>0</v>
      </c>
      <c r="BO76" t="e">
        <f t="shared" si="3"/>
        <v>#DIV/0!</v>
      </c>
    </row>
    <row r="77" spans="1:67">
      <c r="A77">
        <f t="shared" si="5"/>
        <v>33</v>
      </c>
      <c r="B77" s="6"/>
      <c r="C77" s="10"/>
      <c r="D77" s="32"/>
      <c r="E77" s="11"/>
      <c r="F77" s="10"/>
      <c r="G77" s="32"/>
      <c r="H77" s="11"/>
      <c r="I77" s="10"/>
      <c r="J77" s="32"/>
      <c r="K77" s="11"/>
      <c r="L77" s="10"/>
      <c r="M77" s="32"/>
      <c r="N77" s="11"/>
      <c r="O77" s="10"/>
      <c r="P77" s="32"/>
      <c r="Q77" s="11"/>
      <c r="R77" s="10"/>
      <c r="S77" s="32"/>
      <c r="T77" s="11"/>
      <c r="U77" s="10"/>
      <c r="V77" s="32"/>
      <c r="W77" s="11"/>
      <c r="X77" s="10"/>
      <c r="Y77" s="32"/>
      <c r="Z77" s="11"/>
      <c r="AA77" s="10"/>
      <c r="AB77" s="32"/>
      <c r="AC77" s="11"/>
      <c r="AD77" s="10"/>
      <c r="AE77" s="32"/>
      <c r="AF77" s="11"/>
      <c r="AG77" s="10"/>
      <c r="AH77" s="32"/>
      <c r="AI77" s="11"/>
      <c r="AJ77" s="10"/>
      <c r="AK77" s="32"/>
      <c r="AL77" s="11"/>
      <c r="AM77" s="10"/>
      <c r="AN77" s="32"/>
      <c r="AO77" s="11"/>
      <c r="AP77" s="10"/>
      <c r="AQ77" s="32"/>
      <c r="AR77" s="11"/>
      <c r="AS77" s="10"/>
      <c r="AT77" s="32"/>
      <c r="AU77" s="11"/>
      <c r="AV77" s="10"/>
      <c r="AW77" s="32"/>
      <c r="AX77" s="11"/>
      <c r="AY77" s="10"/>
      <c r="AZ77" s="32"/>
      <c r="BA77" s="11"/>
      <c r="BB77" s="10"/>
      <c r="BC77" s="32"/>
      <c r="BD77" s="11"/>
      <c r="BE77" s="10"/>
      <c r="BF77" s="32"/>
      <c r="BG77" s="11"/>
      <c r="BH77" s="28"/>
      <c r="BI77" s="41"/>
      <c r="BJ77">
        <f t="shared" si="6"/>
        <v>0</v>
      </c>
      <c r="BK77">
        <f t="shared" si="6"/>
        <v>0</v>
      </c>
      <c r="BL77">
        <f t="shared" si="6"/>
        <v>0</v>
      </c>
      <c r="BM77">
        <f t="shared" si="1"/>
        <v>0</v>
      </c>
      <c r="BN77">
        <f t="shared" si="2"/>
        <v>0</v>
      </c>
      <c r="BO77" t="e">
        <f t="shared" si="3"/>
        <v>#DIV/0!</v>
      </c>
    </row>
    <row r="78" spans="1:67">
      <c r="A78">
        <f t="shared" si="5"/>
        <v>34</v>
      </c>
      <c r="B78" s="6"/>
      <c r="C78" s="10"/>
      <c r="D78" s="32"/>
      <c r="E78" s="11"/>
      <c r="F78" s="10"/>
      <c r="G78" s="32"/>
      <c r="H78" s="11"/>
      <c r="I78" s="10"/>
      <c r="J78" s="32"/>
      <c r="K78" s="11"/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/>
      <c r="AB78" s="32"/>
      <c r="AC78" s="11"/>
      <c r="AD78" s="10"/>
      <c r="AE78" s="32"/>
      <c r="AF78" s="11"/>
      <c r="AG78" s="10"/>
      <c r="AH78" s="32"/>
      <c r="AI78" s="11"/>
      <c r="AJ78" s="10"/>
      <c r="AK78" s="32"/>
      <c r="AL78" s="11"/>
      <c r="AM78" s="10"/>
      <c r="AN78" s="32"/>
      <c r="AO78" s="11"/>
      <c r="AP78" s="10"/>
      <c r="AQ78" s="32"/>
      <c r="AR78" s="11"/>
      <c r="AS78" s="10"/>
      <c r="AT78" s="32"/>
      <c r="AU78" s="11"/>
      <c r="AV78" s="10"/>
      <c r="AW78" s="32"/>
      <c r="AX78" s="11"/>
      <c r="AY78" s="10"/>
      <c r="AZ78" s="32"/>
      <c r="BA78" s="11"/>
      <c r="BB78" s="10"/>
      <c r="BC78" s="32"/>
      <c r="BD78" s="11"/>
      <c r="BE78" s="10"/>
      <c r="BF78" s="32"/>
      <c r="BG78" s="11"/>
      <c r="BI78" s="41"/>
      <c r="BJ78">
        <f t="shared" si="6"/>
        <v>0</v>
      </c>
      <c r="BK78">
        <f t="shared" si="6"/>
        <v>0</v>
      </c>
      <c r="BL78">
        <f t="shared" si="6"/>
        <v>0</v>
      </c>
      <c r="BM78">
        <f t="shared" si="1"/>
        <v>0</v>
      </c>
      <c r="BN78">
        <f t="shared" si="2"/>
        <v>0</v>
      </c>
      <c r="BO78" t="e">
        <f t="shared" si="3"/>
        <v>#DIV/0!</v>
      </c>
    </row>
    <row r="79" spans="1:67">
      <c r="A79">
        <f t="shared" si="5"/>
        <v>35</v>
      </c>
      <c r="B79" s="6"/>
      <c r="C79" s="10"/>
      <c r="D79" s="32"/>
      <c r="E79" s="11"/>
      <c r="F79" s="10"/>
      <c r="G79" s="32"/>
      <c r="H79" s="11"/>
      <c r="I79" s="10"/>
      <c r="J79" s="32"/>
      <c r="K79" s="11"/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S79" s="10"/>
      <c r="AT79" s="32"/>
      <c r="AU79" s="11"/>
      <c r="AV79" s="10"/>
      <c r="AW79" s="32"/>
      <c r="AX79" s="11"/>
      <c r="AY79" s="10"/>
      <c r="AZ79" s="32"/>
      <c r="BA79" s="11"/>
      <c r="BB79" s="10"/>
      <c r="BC79" s="32"/>
      <c r="BD79" s="11"/>
      <c r="BE79" s="10"/>
      <c r="BF79" s="32"/>
      <c r="BG79" s="11"/>
      <c r="BI79" s="41"/>
      <c r="BJ79">
        <f t="shared" si="6"/>
        <v>0</v>
      </c>
      <c r="BK79">
        <f t="shared" si="6"/>
        <v>0</v>
      </c>
      <c r="BL79">
        <f t="shared" si="6"/>
        <v>0</v>
      </c>
      <c r="BM79">
        <f t="shared" si="1"/>
        <v>0</v>
      </c>
      <c r="BN79">
        <f t="shared" si="2"/>
        <v>0</v>
      </c>
      <c r="BO79" t="e">
        <f t="shared" si="3"/>
        <v>#DIV/0!</v>
      </c>
    </row>
    <row r="80" spans="1:67">
      <c r="A80">
        <f t="shared" si="5"/>
        <v>36</v>
      </c>
      <c r="B80" s="6"/>
      <c r="C80" s="10"/>
      <c r="D80" s="32"/>
      <c r="E80" s="11"/>
      <c r="F80" s="10"/>
      <c r="G80" s="32"/>
      <c r="H80" s="11"/>
      <c r="I80" s="10"/>
      <c r="J80" s="32"/>
      <c r="K80" s="11"/>
      <c r="L80" s="10"/>
      <c r="M80" s="32"/>
      <c r="N80" s="11"/>
      <c r="O80" s="10"/>
      <c r="P80" s="32"/>
      <c r="Q80" s="11"/>
      <c r="R80" s="10"/>
      <c r="S80" s="32"/>
      <c r="T80" s="11"/>
      <c r="U80" s="10"/>
      <c r="V80" s="32"/>
      <c r="W80" s="11"/>
      <c r="X80" s="10"/>
      <c r="Y80" s="32"/>
      <c r="Z80" s="11"/>
      <c r="AA80" s="10"/>
      <c r="AB80" s="32"/>
      <c r="AC80" s="11"/>
      <c r="AD80" s="10"/>
      <c r="AE80" s="32"/>
      <c r="AF80" s="11"/>
      <c r="AG80" s="10"/>
      <c r="AH80" s="32"/>
      <c r="AI80" s="11"/>
      <c r="AJ80" s="10"/>
      <c r="AK80" s="32"/>
      <c r="AL80" s="11"/>
      <c r="AM80" s="10"/>
      <c r="AN80" s="32"/>
      <c r="AO80" s="11"/>
      <c r="AP80" s="10"/>
      <c r="AQ80" s="32"/>
      <c r="AR80" s="11"/>
      <c r="AS80" s="10"/>
      <c r="AT80" s="32"/>
      <c r="AU80" s="11"/>
      <c r="AV80" s="10"/>
      <c r="AW80" s="32"/>
      <c r="AX80" s="11"/>
      <c r="AY80" s="10"/>
      <c r="AZ80" s="32"/>
      <c r="BA80" s="11"/>
      <c r="BB80" s="10"/>
      <c r="BC80" s="32"/>
      <c r="BD80" s="11"/>
      <c r="BE80" s="10"/>
      <c r="BF80" s="32"/>
      <c r="BG80" s="11"/>
      <c r="BI80" s="76"/>
      <c r="BJ80">
        <f t="shared" ref="BJ80:BL94" si="7">+BE80+AJ80+AG80+AD80+AA80+X80+U80+R80+O80+L80+I80+F80+C80+AM80+AP80+AS80+AV80+AY80+BB80</f>
        <v>0</v>
      </c>
      <c r="BK80">
        <f t="shared" si="7"/>
        <v>0</v>
      </c>
      <c r="BL80">
        <f t="shared" si="7"/>
        <v>0</v>
      </c>
      <c r="BM80">
        <f t="shared" si="1"/>
        <v>0</v>
      </c>
      <c r="BN80">
        <f t="shared" si="2"/>
        <v>0</v>
      </c>
      <c r="BO80" t="e">
        <f t="shared" si="3"/>
        <v>#DIV/0!</v>
      </c>
    </row>
    <row r="81" spans="1:67">
      <c r="A81">
        <f t="shared" si="5"/>
        <v>37</v>
      </c>
      <c r="B81" s="6"/>
      <c r="C81" s="10"/>
      <c r="D81" s="32"/>
      <c r="E81" s="11"/>
      <c r="F81" s="10"/>
      <c r="G81" s="32"/>
      <c r="H81" s="11"/>
      <c r="I81" s="10"/>
      <c r="J81" s="32"/>
      <c r="K81" s="11"/>
      <c r="L81" s="10"/>
      <c r="M81" s="32"/>
      <c r="N81" s="11"/>
      <c r="O81" s="10"/>
      <c r="P81" s="32"/>
      <c r="Q81" s="11"/>
      <c r="R81" s="10"/>
      <c r="S81" s="32"/>
      <c r="T81" s="11"/>
      <c r="U81" s="10"/>
      <c r="V81" s="32"/>
      <c r="W81" s="11"/>
      <c r="X81" s="10"/>
      <c r="Y81" s="32"/>
      <c r="Z81" s="11"/>
      <c r="AA81" s="10"/>
      <c r="AB81" s="32"/>
      <c r="AC81" s="11"/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10"/>
      <c r="AQ81" s="32"/>
      <c r="AR81" s="11"/>
      <c r="AS81" s="10"/>
      <c r="AT81" s="32"/>
      <c r="AU81" s="11"/>
      <c r="AV81" s="10"/>
      <c r="AW81" s="32"/>
      <c r="AX81" s="11"/>
      <c r="AY81" s="10"/>
      <c r="AZ81" s="32"/>
      <c r="BA81" s="11"/>
      <c r="BB81" s="10"/>
      <c r="BC81" s="32"/>
      <c r="BD81" s="11"/>
      <c r="BE81" s="10"/>
      <c r="BF81" s="32"/>
      <c r="BG81" s="11"/>
      <c r="BI81" s="76"/>
      <c r="BJ81">
        <f t="shared" si="7"/>
        <v>0</v>
      </c>
      <c r="BK81">
        <f t="shared" si="7"/>
        <v>0</v>
      </c>
      <c r="BL81">
        <f t="shared" si="7"/>
        <v>0</v>
      </c>
      <c r="BM81">
        <f t="shared" si="1"/>
        <v>0</v>
      </c>
      <c r="BN81">
        <f t="shared" si="2"/>
        <v>0</v>
      </c>
      <c r="BO81" t="e">
        <f t="shared" si="3"/>
        <v>#DIV/0!</v>
      </c>
    </row>
    <row r="82" spans="1:67">
      <c r="A82">
        <f t="shared" si="5"/>
        <v>38</v>
      </c>
      <c r="B82" s="6"/>
      <c r="C82" s="10"/>
      <c r="D82" s="32"/>
      <c r="E82" s="11"/>
      <c r="F82" s="10"/>
      <c r="G82" s="32"/>
      <c r="H82" s="11"/>
      <c r="I82" s="10"/>
      <c r="J82" s="32"/>
      <c r="K82" s="11"/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/>
      <c r="AQ82" s="32"/>
      <c r="AR82" s="11"/>
      <c r="AS82" s="10"/>
      <c r="AT82" s="32"/>
      <c r="AU82" s="11"/>
      <c r="AV82" s="10"/>
      <c r="AW82" s="32"/>
      <c r="AX82" s="11"/>
      <c r="AY82" s="10"/>
      <c r="AZ82" s="32"/>
      <c r="BA82" s="11"/>
      <c r="BB82" s="10"/>
      <c r="BC82" s="32"/>
      <c r="BD82" s="11"/>
      <c r="BE82" s="10"/>
      <c r="BF82" s="32"/>
      <c r="BG82" s="11"/>
      <c r="BI82" s="76"/>
      <c r="BJ82">
        <f t="shared" si="7"/>
        <v>0</v>
      </c>
      <c r="BK82">
        <f t="shared" si="7"/>
        <v>0</v>
      </c>
      <c r="BL82">
        <f t="shared" si="7"/>
        <v>0</v>
      </c>
      <c r="BM82">
        <f t="shared" si="1"/>
        <v>0</v>
      </c>
      <c r="BN82">
        <f t="shared" si="2"/>
        <v>0</v>
      </c>
      <c r="BO82" t="e">
        <f t="shared" si="3"/>
        <v>#DIV/0!</v>
      </c>
    </row>
    <row r="83" spans="1:67">
      <c r="A83">
        <f t="shared" si="5"/>
        <v>39</v>
      </c>
      <c r="B83" s="6"/>
      <c r="C83" s="10"/>
      <c r="D83" s="32"/>
      <c r="E83" s="11"/>
      <c r="F83" s="10"/>
      <c r="G83" s="32"/>
      <c r="H83" s="11"/>
      <c r="I83" s="10"/>
      <c r="J83" s="32"/>
      <c r="K83" s="11"/>
      <c r="L83" s="10"/>
      <c r="M83" s="32"/>
      <c r="N83" s="11"/>
      <c r="O83" s="10"/>
      <c r="P83" s="32"/>
      <c r="Q83" s="11"/>
      <c r="R83" s="10"/>
      <c r="S83" s="32"/>
      <c r="T83" s="11"/>
      <c r="U83" s="10"/>
      <c r="V83" s="32"/>
      <c r="W83" s="11"/>
      <c r="X83" s="10"/>
      <c r="Y83" s="32"/>
      <c r="Z83" s="11"/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/>
      <c r="AQ83" s="32"/>
      <c r="AR83" s="11"/>
      <c r="AS83" s="10"/>
      <c r="AT83" s="32"/>
      <c r="AU83" s="11"/>
      <c r="AV83" s="10"/>
      <c r="AW83" s="32"/>
      <c r="AX83" s="11"/>
      <c r="AY83" s="10"/>
      <c r="AZ83" s="32"/>
      <c r="BA83" s="11"/>
      <c r="BB83" s="10"/>
      <c r="BC83" s="32"/>
      <c r="BD83" s="11"/>
      <c r="BE83" s="10"/>
      <c r="BF83" s="32"/>
      <c r="BG83" s="11"/>
      <c r="BI83" s="76"/>
      <c r="BJ83">
        <f t="shared" si="7"/>
        <v>0</v>
      </c>
      <c r="BK83">
        <f t="shared" si="7"/>
        <v>0</v>
      </c>
      <c r="BL83">
        <f t="shared" si="7"/>
        <v>0</v>
      </c>
      <c r="BM83">
        <f t="shared" si="1"/>
        <v>0</v>
      </c>
      <c r="BN83">
        <f t="shared" si="2"/>
        <v>0</v>
      </c>
      <c r="BO83" t="e">
        <f t="shared" si="3"/>
        <v>#DIV/0!</v>
      </c>
    </row>
    <row r="84" spans="1:67">
      <c r="A84">
        <f t="shared" si="5"/>
        <v>40</v>
      </c>
      <c r="B84" s="6"/>
      <c r="C84" s="10"/>
      <c r="D84" s="32"/>
      <c r="E84" s="11"/>
      <c r="F84" s="10"/>
      <c r="G84" s="32"/>
      <c r="H84" s="11"/>
      <c r="I84" s="10"/>
      <c r="J84" s="32"/>
      <c r="K84" s="11"/>
      <c r="L84" s="10"/>
      <c r="M84" s="32"/>
      <c r="N84" s="11"/>
      <c r="O84" s="10"/>
      <c r="P84" s="32"/>
      <c r="Q84" s="11"/>
      <c r="R84" s="10"/>
      <c r="S84" s="32"/>
      <c r="T84" s="11"/>
      <c r="U84" s="10"/>
      <c r="V84" s="32"/>
      <c r="W84" s="11"/>
      <c r="X84" s="10"/>
      <c r="Y84" s="32"/>
      <c r="Z84" s="11"/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/>
      <c r="AQ84" s="32"/>
      <c r="AR84" s="11"/>
      <c r="AS84" s="10"/>
      <c r="AT84" s="32"/>
      <c r="AU84" s="11"/>
      <c r="AV84" s="10"/>
      <c r="AW84" s="32"/>
      <c r="AX84" s="11"/>
      <c r="AY84" s="10"/>
      <c r="AZ84" s="32"/>
      <c r="BA84" s="11"/>
      <c r="BB84" s="10"/>
      <c r="BC84" s="32"/>
      <c r="BD84" s="11"/>
      <c r="BE84" s="10"/>
      <c r="BF84" s="32"/>
      <c r="BG84" s="11"/>
      <c r="BI84" s="76"/>
      <c r="BJ84">
        <f t="shared" si="7"/>
        <v>0</v>
      </c>
      <c r="BK84">
        <f t="shared" si="7"/>
        <v>0</v>
      </c>
      <c r="BL84">
        <f t="shared" si="7"/>
        <v>0</v>
      </c>
      <c r="BM84">
        <f t="shared" si="1"/>
        <v>0</v>
      </c>
      <c r="BN84">
        <f t="shared" si="2"/>
        <v>0</v>
      </c>
      <c r="BO84" t="e">
        <f t="shared" si="3"/>
        <v>#DIV/0!</v>
      </c>
    </row>
    <row r="85" spans="1:67">
      <c r="A85">
        <f t="shared" si="5"/>
        <v>41</v>
      </c>
      <c r="B85" s="6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S85" s="10"/>
      <c r="AT85" s="32"/>
      <c r="AU85" s="11"/>
      <c r="AV85" s="10"/>
      <c r="AW85" s="32"/>
      <c r="AX85" s="11"/>
      <c r="AY85" s="10"/>
      <c r="AZ85" s="32"/>
      <c r="BA85" s="11"/>
      <c r="BB85" s="10"/>
      <c r="BC85" s="32"/>
      <c r="BD85" s="11"/>
      <c r="BE85" s="10"/>
      <c r="BF85" s="32"/>
      <c r="BG85" s="11"/>
      <c r="BI85" s="310"/>
      <c r="BJ85">
        <f t="shared" si="7"/>
        <v>0</v>
      </c>
      <c r="BK85">
        <f t="shared" si="7"/>
        <v>0</v>
      </c>
      <c r="BL85">
        <f t="shared" si="7"/>
        <v>0</v>
      </c>
      <c r="BM85">
        <f t="shared" si="1"/>
        <v>0</v>
      </c>
      <c r="BN85">
        <f t="shared" si="2"/>
        <v>0</v>
      </c>
      <c r="BO85" t="e">
        <f t="shared" si="3"/>
        <v>#DIV/0!</v>
      </c>
    </row>
    <row r="86" spans="1:67">
      <c r="A86">
        <f t="shared" si="5"/>
        <v>42</v>
      </c>
      <c r="B86" s="6"/>
      <c r="C86" s="10"/>
      <c r="D86" s="32"/>
      <c r="E86" s="11"/>
      <c r="F86" s="10"/>
      <c r="G86" s="32"/>
      <c r="H86" s="11"/>
      <c r="I86" s="10"/>
      <c r="J86" s="32"/>
      <c r="K86" s="11"/>
      <c r="L86" s="10"/>
      <c r="M86" s="32"/>
      <c r="N86" s="11"/>
      <c r="O86" s="10"/>
      <c r="P86" s="32"/>
      <c r="Q86" s="11"/>
      <c r="R86" s="10"/>
      <c r="S86" s="32"/>
      <c r="T86" s="11"/>
      <c r="U86" s="10"/>
      <c r="V86" s="32"/>
      <c r="W86" s="11"/>
      <c r="X86" s="10"/>
      <c r="Y86" s="32"/>
      <c r="Z86" s="11"/>
      <c r="AA86" s="10"/>
      <c r="AB86" s="32"/>
      <c r="AC86" s="11"/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10"/>
      <c r="AQ86" s="32"/>
      <c r="AR86" s="11"/>
      <c r="AS86" s="10"/>
      <c r="AT86" s="32"/>
      <c r="AU86" s="11"/>
      <c r="AV86" s="10"/>
      <c r="AW86" s="32"/>
      <c r="AX86" s="11"/>
      <c r="AY86" s="10"/>
      <c r="AZ86" s="32"/>
      <c r="BA86" s="11"/>
      <c r="BB86" s="10"/>
      <c r="BC86" s="32"/>
      <c r="BD86" s="11"/>
      <c r="BE86" s="10"/>
      <c r="BF86" s="32"/>
      <c r="BG86" s="11"/>
      <c r="BI86" s="310"/>
      <c r="BJ86">
        <f t="shared" si="7"/>
        <v>0</v>
      </c>
      <c r="BK86">
        <f t="shared" si="7"/>
        <v>0</v>
      </c>
      <c r="BL86">
        <f t="shared" si="7"/>
        <v>0</v>
      </c>
      <c r="BM86">
        <f t="shared" si="1"/>
        <v>0</v>
      </c>
      <c r="BN86">
        <f t="shared" si="2"/>
        <v>0</v>
      </c>
      <c r="BO86" t="e">
        <f t="shared" si="3"/>
        <v>#DIV/0!</v>
      </c>
    </row>
    <row r="87" spans="1:67">
      <c r="A87">
        <f t="shared" si="5"/>
        <v>43</v>
      </c>
      <c r="B87" s="6"/>
      <c r="C87" s="10"/>
      <c r="D87" s="32"/>
      <c r="E87" s="11"/>
      <c r="F87" s="10"/>
      <c r="G87" s="32"/>
      <c r="H87" s="11"/>
      <c r="I87" s="10"/>
      <c r="J87" s="32"/>
      <c r="K87" s="11"/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/>
      <c r="Y87" s="32"/>
      <c r="Z87" s="11"/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S87" s="10"/>
      <c r="AT87" s="32"/>
      <c r="AU87" s="11"/>
      <c r="AV87" s="10"/>
      <c r="AW87" s="32"/>
      <c r="AX87" s="11"/>
      <c r="AY87" s="10"/>
      <c r="AZ87" s="32"/>
      <c r="BA87" s="11"/>
      <c r="BB87" s="10"/>
      <c r="BC87" s="32"/>
      <c r="BD87" s="11"/>
      <c r="BE87" s="10"/>
      <c r="BF87" s="32"/>
      <c r="BG87" s="11"/>
      <c r="BI87" s="310"/>
      <c r="BJ87">
        <f t="shared" si="7"/>
        <v>0</v>
      </c>
      <c r="BK87">
        <f t="shared" si="7"/>
        <v>0</v>
      </c>
      <c r="BL87">
        <f t="shared" si="7"/>
        <v>0</v>
      </c>
      <c r="BM87">
        <f t="shared" si="1"/>
        <v>0</v>
      </c>
      <c r="BN87">
        <f t="shared" si="2"/>
        <v>0</v>
      </c>
      <c r="BO87" t="e">
        <f t="shared" si="3"/>
        <v>#DIV/0!</v>
      </c>
    </row>
    <row r="88" spans="1:67">
      <c r="A88">
        <f t="shared" si="5"/>
        <v>44</v>
      </c>
      <c r="B88" s="6"/>
      <c r="C88" s="10"/>
      <c r="D88" s="32"/>
      <c r="E88" s="11"/>
      <c r="F88" s="10"/>
      <c r="G88" s="32"/>
      <c r="H88" s="11"/>
      <c r="I88" s="10"/>
      <c r="J88" s="32"/>
      <c r="K88" s="11"/>
      <c r="L88" s="10"/>
      <c r="M88" s="32"/>
      <c r="N88" s="11"/>
      <c r="O88" s="10"/>
      <c r="P88" s="32"/>
      <c r="Q88" s="11"/>
      <c r="R88" s="10"/>
      <c r="S88" s="32"/>
      <c r="T88" s="11"/>
      <c r="U88" s="10"/>
      <c r="V88" s="32"/>
      <c r="W88" s="11"/>
      <c r="X88" s="10"/>
      <c r="Y88" s="32"/>
      <c r="Z88" s="11"/>
      <c r="AA88" s="10"/>
      <c r="AB88" s="32"/>
      <c r="AC88" s="11"/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/>
      <c r="AQ88" s="32"/>
      <c r="AR88" s="11"/>
      <c r="AS88" s="10"/>
      <c r="AT88" s="32"/>
      <c r="AU88" s="11"/>
      <c r="AV88" s="10"/>
      <c r="AW88" s="32"/>
      <c r="AX88" s="11"/>
      <c r="AY88" s="10"/>
      <c r="AZ88" s="32"/>
      <c r="BA88" s="11"/>
      <c r="BB88" s="10"/>
      <c r="BC88" s="32"/>
      <c r="BD88" s="11"/>
      <c r="BE88" s="10"/>
      <c r="BF88" s="32"/>
      <c r="BG88" s="11"/>
      <c r="BI88" s="310"/>
      <c r="BJ88">
        <f t="shared" si="7"/>
        <v>0</v>
      </c>
      <c r="BK88">
        <f t="shared" si="7"/>
        <v>0</v>
      </c>
      <c r="BL88">
        <f t="shared" si="7"/>
        <v>0</v>
      </c>
      <c r="BM88">
        <f t="shared" si="1"/>
        <v>0</v>
      </c>
      <c r="BN88">
        <f t="shared" si="2"/>
        <v>0</v>
      </c>
      <c r="BO88" t="e">
        <f t="shared" si="3"/>
        <v>#DIV/0!</v>
      </c>
    </row>
    <row r="89" spans="1:67">
      <c r="A89">
        <f t="shared" si="5"/>
        <v>45</v>
      </c>
      <c r="B89" s="6"/>
      <c r="C89" s="10"/>
      <c r="D89" s="32"/>
      <c r="E89" s="11"/>
      <c r="F89" s="10"/>
      <c r="G89" s="32"/>
      <c r="H89" s="11"/>
      <c r="I89" s="10"/>
      <c r="J89" s="32"/>
      <c r="K89" s="11"/>
      <c r="L89" s="10"/>
      <c r="M89" s="32"/>
      <c r="N89" s="11"/>
      <c r="O89" s="10"/>
      <c r="P89" s="32"/>
      <c r="Q89" s="11"/>
      <c r="R89" s="10"/>
      <c r="S89" s="32"/>
      <c r="T89" s="11"/>
      <c r="U89" s="10"/>
      <c r="V89" s="32"/>
      <c r="W89" s="11"/>
      <c r="X89" s="10"/>
      <c r="Y89" s="32"/>
      <c r="Z89" s="11"/>
      <c r="AA89" s="10"/>
      <c r="AB89" s="32"/>
      <c r="AC89" s="11"/>
      <c r="AD89" s="10"/>
      <c r="AE89" s="32"/>
      <c r="AF89" s="11"/>
      <c r="AG89" s="10"/>
      <c r="AH89" s="32"/>
      <c r="AI89" s="11"/>
      <c r="AJ89" s="10"/>
      <c r="AK89" s="32"/>
      <c r="AL89" s="11"/>
      <c r="AM89" s="10"/>
      <c r="AN89" s="32"/>
      <c r="AO89" s="11"/>
      <c r="AP89" s="10"/>
      <c r="AQ89" s="32"/>
      <c r="AR89" s="11"/>
      <c r="AS89" s="10"/>
      <c r="AT89" s="32"/>
      <c r="AU89" s="11"/>
      <c r="AV89" s="10"/>
      <c r="AW89" s="32"/>
      <c r="AX89" s="11"/>
      <c r="AY89" s="10"/>
      <c r="AZ89" s="32"/>
      <c r="BA89" s="11"/>
      <c r="BB89" s="10"/>
      <c r="BC89" s="32"/>
      <c r="BD89" s="11"/>
      <c r="BE89" s="10"/>
      <c r="BF89" s="32"/>
      <c r="BG89" s="11"/>
      <c r="BI89" s="310"/>
      <c r="BJ89">
        <f t="shared" si="7"/>
        <v>0</v>
      </c>
      <c r="BK89">
        <f t="shared" si="7"/>
        <v>0</v>
      </c>
      <c r="BL89">
        <f t="shared" si="7"/>
        <v>0</v>
      </c>
      <c r="BM89">
        <f t="shared" si="1"/>
        <v>0</v>
      </c>
      <c r="BN89">
        <f t="shared" si="2"/>
        <v>0</v>
      </c>
      <c r="BO89" t="e">
        <f t="shared" si="3"/>
        <v>#DIV/0!</v>
      </c>
    </row>
    <row r="90" spans="1:67">
      <c r="A90">
        <f>+A89+1</f>
        <v>46</v>
      </c>
      <c r="B90" s="6"/>
      <c r="C90" s="10"/>
      <c r="D90" s="32"/>
      <c r="E90" s="11"/>
      <c r="F90" s="10"/>
      <c r="G90" s="32"/>
      <c r="H90" s="11"/>
      <c r="I90" s="10"/>
      <c r="J90" s="32"/>
      <c r="K90" s="11"/>
      <c r="L90" s="10"/>
      <c r="M90" s="32"/>
      <c r="N90" s="11"/>
      <c r="O90" s="10"/>
      <c r="P90" s="32"/>
      <c r="Q90" s="11"/>
      <c r="R90" s="10"/>
      <c r="S90" s="32"/>
      <c r="T90" s="11"/>
      <c r="U90" s="10"/>
      <c r="V90" s="32"/>
      <c r="W90" s="11"/>
      <c r="X90" s="10"/>
      <c r="Y90" s="32"/>
      <c r="Z90" s="11"/>
      <c r="AA90" s="10"/>
      <c r="AB90" s="32"/>
      <c r="AC90" s="11"/>
      <c r="AD90" s="10"/>
      <c r="AE90" s="32"/>
      <c r="AF90" s="11"/>
      <c r="AG90" s="10"/>
      <c r="AH90" s="32"/>
      <c r="AI90" s="11"/>
      <c r="AJ90" s="10"/>
      <c r="AK90" s="32"/>
      <c r="AL90" s="11"/>
      <c r="AM90" s="10"/>
      <c r="AN90" s="32"/>
      <c r="AO90" s="11"/>
      <c r="AP90" s="10"/>
      <c r="AQ90" s="32"/>
      <c r="AR90" s="11"/>
      <c r="AS90" s="10"/>
      <c r="AT90" s="32"/>
      <c r="AU90" s="11"/>
      <c r="AV90" s="10"/>
      <c r="AW90" s="32"/>
      <c r="AX90" s="11"/>
      <c r="AY90" s="10"/>
      <c r="AZ90" s="32"/>
      <c r="BA90" s="11"/>
      <c r="BB90" s="10"/>
      <c r="BC90" s="32"/>
      <c r="BD90" s="11"/>
      <c r="BE90" s="10"/>
      <c r="BF90" s="32"/>
      <c r="BG90" s="11"/>
      <c r="BJ90">
        <f t="shared" si="7"/>
        <v>0</v>
      </c>
      <c r="BK90">
        <f t="shared" si="7"/>
        <v>0</v>
      </c>
      <c r="BL90">
        <f t="shared" si="7"/>
        <v>0</v>
      </c>
      <c r="BM90">
        <f t="shared" si="1"/>
        <v>0</v>
      </c>
      <c r="BN90">
        <f t="shared" si="2"/>
        <v>0</v>
      </c>
      <c r="BO90" t="e">
        <f t="shared" si="3"/>
        <v>#DIV/0!</v>
      </c>
    </row>
    <row r="91" spans="1:67">
      <c r="A91">
        <f t="shared" si="5"/>
        <v>47</v>
      </c>
      <c r="B91" s="6"/>
      <c r="C91" s="10"/>
      <c r="D91" s="32"/>
      <c r="E91" s="11"/>
      <c r="F91" s="10"/>
      <c r="G91" s="32"/>
      <c r="H91" s="11"/>
      <c r="I91" s="10"/>
      <c r="J91" s="32"/>
      <c r="K91" s="11"/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10"/>
      <c r="Y91" s="32"/>
      <c r="Z91" s="11"/>
      <c r="AA91" s="10"/>
      <c r="AB91" s="32"/>
      <c r="AC91" s="11"/>
      <c r="AD91" s="10"/>
      <c r="AE91" s="32"/>
      <c r="AF91" s="11"/>
      <c r="AG91" s="10"/>
      <c r="AH91" s="32"/>
      <c r="AI91" s="11"/>
      <c r="AJ91" s="10"/>
      <c r="AK91" s="32"/>
      <c r="AL91" s="11"/>
      <c r="AM91" s="10"/>
      <c r="AN91" s="32"/>
      <c r="AO91" s="11"/>
      <c r="AP91" s="10"/>
      <c r="AQ91" s="32"/>
      <c r="AR91" s="11"/>
      <c r="AS91" s="10"/>
      <c r="AT91" s="32"/>
      <c r="AU91" s="11"/>
      <c r="AV91" s="10"/>
      <c r="AW91" s="32"/>
      <c r="AX91" s="11"/>
      <c r="AY91" s="10"/>
      <c r="AZ91" s="32"/>
      <c r="BA91" s="11"/>
      <c r="BB91" s="10"/>
      <c r="BC91" s="32"/>
      <c r="BD91" s="11"/>
      <c r="BE91" s="10"/>
      <c r="BF91" s="32"/>
      <c r="BG91" s="11"/>
      <c r="BJ91">
        <f t="shared" si="7"/>
        <v>0</v>
      </c>
      <c r="BK91">
        <f t="shared" si="7"/>
        <v>0</v>
      </c>
      <c r="BL91">
        <f t="shared" si="7"/>
        <v>0</v>
      </c>
      <c r="BM91">
        <f t="shared" si="1"/>
        <v>0</v>
      </c>
      <c r="BN91">
        <f t="shared" si="2"/>
        <v>0</v>
      </c>
      <c r="BO91" t="e">
        <f t="shared" si="3"/>
        <v>#DIV/0!</v>
      </c>
    </row>
    <row r="92" spans="1:67">
      <c r="A92">
        <f t="shared" si="5"/>
        <v>48</v>
      </c>
      <c r="B92" s="6"/>
      <c r="C92" s="10"/>
      <c r="D92" s="32"/>
      <c r="E92" s="11"/>
      <c r="F92" s="10"/>
      <c r="G92" s="32"/>
      <c r="H92" s="11"/>
      <c r="I92" s="10"/>
      <c r="J92" s="32"/>
      <c r="K92" s="11"/>
      <c r="L92" s="10"/>
      <c r="M92" s="32"/>
      <c r="N92" s="11"/>
      <c r="O92" s="10"/>
      <c r="P92" s="32"/>
      <c r="Q92" s="11"/>
      <c r="R92" s="10"/>
      <c r="S92" s="32"/>
      <c r="T92" s="11"/>
      <c r="U92" s="10"/>
      <c r="V92" s="32"/>
      <c r="W92" s="11"/>
      <c r="X92" s="10"/>
      <c r="Y92" s="32"/>
      <c r="Z92" s="11"/>
      <c r="AA92" s="10"/>
      <c r="AB92" s="32"/>
      <c r="AC92" s="11"/>
      <c r="AD92" s="10"/>
      <c r="AE92" s="32"/>
      <c r="AF92" s="11"/>
      <c r="AG92" s="10"/>
      <c r="AH92" s="32"/>
      <c r="AI92" s="11"/>
      <c r="AJ92" s="10"/>
      <c r="AK92" s="32"/>
      <c r="AL92" s="11"/>
      <c r="AM92" s="10"/>
      <c r="AN92" s="32"/>
      <c r="AO92" s="11"/>
      <c r="AP92" s="10"/>
      <c r="AQ92" s="32"/>
      <c r="AR92" s="11"/>
      <c r="AS92" s="10"/>
      <c r="AT92" s="32"/>
      <c r="AU92" s="11"/>
      <c r="AV92" s="10"/>
      <c r="AW92" s="32"/>
      <c r="AX92" s="11"/>
      <c r="AY92" s="10"/>
      <c r="AZ92" s="32"/>
      <c r="BA92" s="11"/>
      <c r="BB92" s="10"/>
      <c r="BC92" s="32"/>
      <c r="BD92" s="11"/>
      <c r="BE92" s="10"/>
      <c r="BF92" s="32"/>
      <c r="BG92" s="11"/>
      <c r="BJ92">
        <f t="shared" si="7"/>
        <v>0</v>
      </c>
      <c r="BK92">
        <f t="shared" si="7"/>
        <v>0</v>
      </c>
      <c r="BL92">
        <f t="shared" si="7"/>
        <v>0</v>
      </c>
      <c r="BM92">
        <f t="shared" si="1"/>
        <v>0</v>
      </c>
      <c r="BN92">
        <f t="shared" si="2"/>
        <v>0</v>
      </c>
      <c r="BO92" t="e">
        <f t="shared" si="3"/>
        <v>#DIV/0!</v>
      </c>
    </row>
    <row r="93" spans="1:67">
      <c r="A93">
        <f t="shared" si="5"/>
        <v>49</v>
      </c>
      <c r="B93" s="6"/>
      <c r="C93" s="10"/>
      <c r="D93" s="32"/>
      <c r="E93" s="11"/>
      <c r="F93" s="10"/>
      <c r="G93" s="32"/>
      <c r="H93" s="11"/>
      <c r="I93" s="10"/>
      <c r="J93" s="32"/>
      <c r="K93" s="11"/>
      <c r="L93" s="10"/>
      <c r="M93" s="32"/>
      <c r="N93" s="11"/>
      <c r="O93" s="10"/>
      <c r="P93" s="32"/>
      <c r="Q93" s="11"/>
      <c r="R93" s="10"/>
      <c r="S93" s="32"/>
      <c r="T93" s="11"/>
      <c r="U93" s="10"/>
      <c r="V93" s="32"/>
      <c r="W93" s="11"/>
      <c r="X93" s="10"/>
      <c r="Y93" s="32"/>
      <c r="Z93" s="11"/>
      <c r="AA93" s="10"/>
      <c r="AB93" s="32"/>
      <c r="AC93" s="11"/>
      <c r="AD93" s="10"/>
      <c r="AE93" s="32"/>
      <c r="AF93" s="11"/>
      <c r="AG93" s="10"/>
      <c r="AH93" s="32"/>
      <c r="AI93" s="11"/>
      <c r="AJ93" s="10"/>
      <c r="AK93" s="32"/>
      <c r="AL93" s="11"/>
      <c r="AM93" s="10"/>
      <c r="AN93" s="32"/>
      <c r="AO93" s="11"/>
      <c r="AP93" s="10"/>
      <c r="AQ93" s="32"/>
      <c r="AR93" s="11"/>
      <c r="AS93" s="10"/>
      <c r="AT93" s="32"/>
      <c r="AU93" s="11"/>
      <c r="AV93" s="10"/>
      <c r="AW93" s="32"/>
      <c r="AX93" s="11"/>
      <c r="AY93" s="10"/>
      <c r="AZ93" s="32"/>
      <c r="BA93" s="11"/>
      <c r="BB93" s="10"/>
      <c r="BC93" s="32"/>
      <c r="BD93" s="11"/>
      <c r="BE93" s="10"/>
      <c r="BF93" s="32"/>
      <c r="BG93" s="11"/>
      <c r="BJ93">
        <f t="shared" si="7"/>
        <v>0</v>
      </c>
      <c r="BK93">
        <f t="shared" si="7"/>
        <v>0</v>
      </c>
      <c r="BL93">
        <f t="shared" si="7"/>
        <v>0</v>
      </c>
      <c r="BM93">
        <f t="shared" si="1"/>
        <v>0</v>
      </c>
      <c r="BN93">
        <f t="shared" si="2"/>
        <v>0</v>
      </c>
      <c r="BO93" t="e">
        <f t="shared" si="3"/>
        <v>#DIV/0!</v>
      </c>
    </row>
    <row r="94" spans="1:67">
      <c r="A94">
        <f t="shared" si="5"/>
        <v>50</v>
      </c>
      <c r="B94" s="6"/>
      <c r="C94" s="10"/>
      <c r="D94" s="32"/>
      <c r="E94" s="11"/>
      <c r="F94" s="10"/>
      <c r="G94" s="32"/>
      <c r="H94" s="11"/>
      <c r="I94" s="10"/>
      <c r="J94" s="32"/>
      <c r="K94" s="11"/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/>
      <c r="AB94" s="32"/>
      <c r="AC94" s="11"/>
      <c r="AD94" s="10"/>
      <c r="AE94" s="32"/>
      <c r="AF94" s="11"/>
      <c r="AG94" s="10"/>
      <c r="AH94" s="32"/>
      <c r="AI94" s="11"/>
      <c r="AJ94" s="10"/>
      <c r="AK94" s="32"/>
      <c r="AL94" s="11"/>
      <c r="AM94" s="10"/>
      <c r="AN94" s="32"/>
      <c r="AO94" s="11"/>
      <c r="AP94" s="10"/>
      <c r="AQ94" s="32"/>
      <c r="AR94" s="11"/>
      <c r="AS94" s="10"/>
      <c r="AT94" s="32"/>
      <c r="AU94" s="11"/>
      <c r="AV94" s="10"/>
      <c r="AW94" s="32"/>
      <c r="AX94" s="11"/>
      <c r="AY94" s="10"/>
      <c r="AZ94" s="32"/>
      <c r="BA94" s="11"/>
      <c r="BB94" s="10"/>
      <c r="BC94" s="32"/>
      <c r="BD94" s="11"/>
      <c r="BE94" s="10"/>
      <c r="BF94" s="32"/>
      <c r="BG94" s="11"/>
      <c r="BJ94">
        <f t="shared" si="7"/>
        <v>0</v>
      </c>
      <c r="BK94">
        <f t="shared" si="7"/>
        <v>0</v>
      </c>
      <c r="BL94">
        <f t="shared" si="7"/>
        <v>0</v>
      </c>
      <c r="BM94">
        <f t="shared" si="1"/>
        <v>0</v>
      </c>
      <c r="BN94">
        <f t="shared" si="2"/>
        <v>0</v>
      </c>
      <c r="BO94" t="e">
        <f t="shared" si="3"/>
        <v>#DIV/0!</v>
      </c>
    </row>
    <row r="95" spans="1:67">
      <c r="A95">
        <f t="shared" si="5"/>
        <v>51</v>
      </c>
      <c r="B95" s="6"/>
      <c r="C95" s="10"/>
      <c r="D95" s="32"/>
      <c r="E95" s="11"/>
      <c r="F95" s="10"/>
      <c r="G95" s="32"/>
      <c r="H95" s="11"/>
      <c r="I95" s="10"/>
      <c r="J95" s="32"/>
      <c r="K95" s="11"/>
      <c r="L95" s="10"/>
      <c r="M95" s="32"/>
      <c r="N95" s="11"/>
      <c r="O95" s="10"/>
      <c r="P95" s="32"/>
      <c r="Q95" s="11"/>
      <c r="R95" s="10"/>
      <c r="S95" s="32"/>
      <c r="T95" s="11"/>
      <c r="U95" s="10"/>
      <c r="V95" s="32"/>
      <c r="W95" s="11"/>
      <c r="X95" s="10"/>
      <c r="Y95" s="32"/>
      <c r="Z95" s="11"/>
      <c r="AA95" s="10"/>
      <c r="AB95" s="32"/>
      <c r="AC95" s="11"/>
      <c r="AD95" s="10"/>
      <c r="AE95" s="32"/>
      <c r="AF95" s="11"/>
      <c r="AG95" s="10"/>
      <c r="AH95" s="32"/>
      <c r="AI95" s="11"/>
      <c r="AJ95" s="10"/>
      <c r="AK95" s="32"/>
      <c r="AL95" s="11"/>
      <c r="AM95" s="10"/>
      <c r="AN95" s="32"/>
      <c r="AO95" s="11"/>
      <c r="AP95" s="10"/>
      <c r="AQ95" s="32"/>
      <c r="AR95" s="11"/>
      <c r="AS95" s="10"/>
      <c r="AT95" s="32"/>
      <c r="AU95" s="11"/>
      <c r="AV95" s="10"/>
      <c r="AW95" s="32"/>
      <c r="AX95" s="11"/>
      <c r="AY95" s="10"/>
      <c r="AZ95" s="32"/>
      <c r="BA95" s="11"/>
      <c r="BB95" s="10"/>
      <c r="BC95" s="32"/>
      <c r="BD95" s="11"/>
      <c r="BE95" s="10"/>
      <c r="BF95" s="32"/>
      <c r="BG95" s="11"/>
    </row>
    <row r="96" spans="1:67">
      <c r="A96">
        <f t="shared" si="5"/>
        <v>52</v>
      </c>
      <c r="B96" s="6"/>
      <c r="C96" s="10"/>
      <c r="D96" s="32"/>
      <c r="E96" s="11"/>
      <c r="F96" s="10"/>
      <c r="G96" s="32"/>
      <c r="H96" s="11"/>
      <c r="I96" s="10"/>
      <c r="J96" s="32"/>
      <c r="K96" s="11"/>
      <c r="L96" s="10"/>
      <c r="M96" s="32"/>
      <c r="N96" s="11"/>
      <c r="O96" s="10"/>
      <c r="P96" s="32"/>
      <c r="Q96" s="11"/>
      <c r="R96" s="10"/>
      <c r="S96" s="32"/>
      <c r="T96" s="11"/>
      <c r="U96" s="10"/>
      <c r="V96" s="32"/>
      <c r="W96" s="11"/>
      <c r="X96" s="10"/>
      <c r="Y96" s="32"/>
      <c r="Z96" s="11"/>
      <c r="AA96" s="10"/>
      <c r="AB96" s="32"/>
      <c r="AC96" s="11"/>
      <c r="AD96" s="10"/>
      <c r="AE96" s="32"/>
      <c r="AF96" s="11"/>
      <c r="AG96" s="10"/>
      <c r="AH96" s="32"/>
      <c r="AI96" s="11"/>
      <c r="AJ96" s="10"/>
      <c r="AK96" s="32"/>
      <c r="AL96" s="11"/>
      <c r="AM96" s="10"/>
      <c r="AN96" s="32"/>
      <c r="AO96" s="11"/>
      <c r="AP96" s="10"/>
      <c r="AQ96" s="32"/>
      <c r="AR96" s="11"/>
      <c r="AS96" s="10"/>
      <c r="AT96" s="32"/>
      <c r="AU96" s="11"/>
      <c r="AV96" s="10"/>
      <c r="AW96" s="32"/>
      <c r="AX96" s="11"/>
      <c r="AY96" s="10"/>
      <c r="AZ96" s="32"/>
      <c r="BA96" s="11"/>
      <c r="BB96" s="10"/>
      <c r="BC96" s="32"/>
      <c r="BD96" s="11"/>
      <c r="BE96" s="10"/>
      <c r="BF96" s="32"/>
      <c r="BG96" s="11"/>
      <c r="BI96" s="41"/>
    </row>
    <row r="97" spans="1:61">
      <c r="A97">
        <f t="shared" si="5"/>
        <v>53</v>
      </c>
      <c r="B97" s="6"/>
      <c r="C97" s="10"/>
      <c r="D97" s="32"/>
      <c r="E97" s="11"/>
      <c r="F97" s="10"/>
      <c r="G97" s="32"/>
      <c r="H97" s="11"/>
      <c r="I97" s="10"/>
      <c r="J97" s="32"/>
      <c r="K97" s="11"/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/>
      <c r="AB97" s="32"/>
      <c r="AC97" s="11"/>
      <c r="AD97" s="10"/>
      <c r="AE97" s="32"/>
      <c r="AF97" s="11"/>
      <c r="AG97" s="10"/>
      <c r="AH97" s="32"/>
      <c r="AI97" s="11"/>
      <c r="AJ97" s="10"/>
      <c r="AK97" s="32"/>
      <c r="AL97" s="11"/>
      <c r="AM97" s="10"/>
      <c r="AN97" s="32"/>
      <c r="AO97" s="11"/>
      <c r="AP97" s="10"/>
      <c r="AQ97" s="32"/>
      <c r="AR97" s="11"/>
      <c r="AS97" s="10"/>
      <c r="AT97" s="32"/>
      <c r="AU97" s="11"/>
      <c r="AV97" s="10"/>
      <c r="AW97" s="32"/>
      <c r="AX97" s="11"/>
      <c r="AY97" s="10"/>
      <c r="AZ97" s="32"/>
      <c r="BA97" s="11"/>
      <c r="BB97" s="10"/>
      <c r="BC97" s="32"/>
      <c r="BD97" s="11"/>
      <c r="BE97" s="10"/>
      <c r="BF97" s="32"/>
      <c r="BG97" s="11"/>
      <c r="BI97" s="41"/>
    </row>
    <row r="98" spans="1:61">
      <c r="A98">
        <f t="shared" si="5"/>
        <v>54</v>
      </c>
      <c r="B98" s="6"/>
      <c r="C98" s="10"/>
      <c r="D98" s="32"/>
      <c r="E98" s="11"/>
      <c r="F98" s="10"/>
      <c r="G98" s="32"/>
      <c r="H98" s="11"/>
      <c r="I98" s="10"/>
      <c r="J98" s="32"/>
      <c r="K98" s="11"/>
      <c r="L98" s="10"/>
      <c r="M98" s="32"/>
      <c r="N98" s="11"/>
      <c r="O98" s="10"/>
      <c r="P98" s="32"/>
      <c r="Q98" s="11"/>
      <c r="R98" s="10"/>
      <c r="S98" s="32"/>
      <c r="T98" s="11"/>
      <c r="U98" s="10"/>
      <c r="V98" s="32"/>
      <c r="W98" s="11"/>
      <c r="X98" s="10"/>
      <c r="Y98" s="32"/>
      <c r="Z98" s="11"/>
      <c r="AA98" s="10"/>
      <c r="AB98" s="32"/>
      <c r="AC98" s="11"/>
      <c r="AD98" s="10"/>
      <c r="AE98" s="32"/>
      <c r="AF98" s="11"/>
      <c r="AG98" s="10"/>
      <c r="AH98" s="32"/>
      <c r="AI98" s="11"/>
      <c r="AJ98" s="10"/>
      <c r="AK98" s="32"/>
      <c r="AL98" s="11"/>
      <c r="AM98" s="10"/>
      <c r="AN98" s="32"/>
      <c r="AO98" s="11"/>
      <c r="AP98" s="10"/>
      <c r="AQ98" s="32"/>
      <c r="AR98" s="11"/>
      <c r="AS98" s="10"/>
      <c r="AT98" s="32"/>
      <c r="AU98" s="11"/>
      <c r="AV98" s="10"/>
      <c r="AW98" s="32"/>
      <c r="AX98" s="11"/>
      <c r="AY98" s="10"/>
      <c r="AZ98" s="32"/>
      <c r="BA98" s="11"/>
      <c r="BB98" s="10"/>
      <c r="BC98" s="32"/>
      <c r="BD98" s="11"/>
      <c r="BE98" s="10"/>
      <c r="BF98" s="32"/>
      <c r="BG98" s="11"/>
      <c r="BH98" s="28"/>
      <c r="BI98" s="41"/>
    </row>
    <row r="99" spans="1:61">
      <c r="A99">
        <f t="shared" si="5"/>
        <v>55</v>
      </c>
      <c r="B99" s="6"/>
      <c r="C99" s="10"/>
      <c r="D99" s="32"/>
      <c r="E99" s="11"/>
      <c r="F99" s="10"/>
      <c r="G99" s="32"/>
      <c r="H99" s="11"/>
      <c r="I99" s="10"/>
      <c r="J99" s="32"/>
      <c r="K99" s="11"/>
      <c r="L99" s="10"/>
      <c r="M99" s="32"/>
      <c r="N99" s="11"/>
      <c r="O99" s="10"/>
      <c r="P99" s="32"/>
      <c r="Q99" s="11"/>
      <c r="R99" s="10"/>
      <c r="S99" s="32"/>
      <c r="T99" s="11"/>
      <c r="U99" s="10"/>
      <c r="V99" s="32"/>
      <c r="W99" s="11"/>
      <c r="X99" s="10"/>
      <c r="Y99" s="32"/>
      <c r="Z99" s="11"/>
      <c r="AA99" s="10"/>
      <c r="AB99" s="32"/>
      <c r="AC99" s="11"/>
      <c r="AD99" s="10"/>
      <c r="AE99" s="32"/>
      <c r="AF99" s="11"/>
      <c r="AG99" s="10"/>
      <c r="AH99" s="32"/>
      <c r="AI99" s="11"/>
      <c r="AJ99" s="10"/>
      <c r="AK99" s="32"/>
      <c r="AL99" s="11"/>
      <c r="AM99" s="10"/>
      <c r="AN99" s="32"/>
      <c r="AO99" s="11"/>
      <c r="AP99" s="10"/>
      <c r="AQ99" s="32"/>
      <c r="AR99" s="11"/>
      <c r="AS99" s="10"/>
      <c r="AT99" s="32"/>
      <c r="AU99" s="11"/>
      <c r="AV99" s="10"/>
      <c r="AW99" s="32"/>
      <c r="AX99" s="11"/>
      <c r="AY99" s="10"/>
      <c r="AZ99" s="32"/>
      <c r="BA99" s="11"/>
      <c r="BB99" s="10"/>
      <c r="BC99" s="32"/>
      <c r="BD99" s="11"/>
      <c r="BE99" s="10"/>
      <c r="BF99" s="32"/>
      <c r="BG99" s="11"/>
      <c r="BH99" s="28"/>
      <c r="BI99" s="41"/>
    </row>
    <row r="100" spans="1:61">
      <c r="A100">
        <f t="shared" si="5"/>
        <v>56</v>
      </c>
      <c r="B100" s="6"/>
      <c r="C100" s="10"/>
      <c r="D100" s="32"/>
      <c r="E100" s="11"/>
      <c r="F100" s="10"/>
      <c r="G100" s="32"/>
      <c r="H100" s="11"/>
      <c r="I100" s="10"/>
      <c r="J100" s="32"/>
      <c r="K100" s="11"/>
      <c r="L100" s="10"/>
      <c r="M100" s="32"/>
      <c r="N100" s="11"/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/>
      <c r="AB100" s="32"/>
      <c r="AC100" s="11"/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/>
      <c r="AQ100" s="32"/>
      <c r="AR100" s="11"/>
      <c r="AS100" s="10"/>
      <c r="AT100" s="32"/>
      <c r="AU100" s="11"/>
      <c r="AV100" s="10"/>
      <c r="AW100" s="32"/>
      <c r="AX100" s="11"/>
      <c r="AY100" s="10"/>
      <c r="AZ100" s="32"/>
      <c r="BA100" s="11"/>
      <c r="BB100" s="10"/>
      <c r="BC100" s="32"/>
      <c r="BD100" s="11"/>
      <c r="BE100" s="10"/>
      <c r="BF100" s="32"/>
      <c r="BG100" s="11"/>
      <c r="BI100" s="41"/>
    </row>
    <row r="101" spans="1:61">
      <c r="A101">
        <f t="shared" si="5"/>
        <v>57</v>
      </c>
      <c r="B101" s="6"/>
      <c r="C101" s="10"/>
      <c r="D101" s="32"/>
      <c r="E101" s="11"/>
      <c r="F101" s="10"/>
      <c r="G101" s="32"/>
      <c r="H101" s="11"/>
      <c r="I101" s="10"/>
      <c r="J101" s="32"/>
      <c r="K101" s="11"/>
      <c r="L101" s="10"/>
      <c r="M101" s="32"/>
      <c r="N101" s="11"/>
      <c r="O101" s="10"/>
      <c r="P101" s="32"/>
      <c r="Q101" s="11"/>
      <c r="R101" s="10"/>
      <c r="S101" s="32"/>
      <c r="T101" s="11"/>
      <c r="U101" s="10"/>
      <c r="V101" s="32"/>
      <c r="W101" s="11"/>
      <c r="X101" s="10"/>
      <c r="Y101" s="32"/>
      <c r="Z101" s="11"/>
      <c r="AA101" s="10"/>
      <c r="AB101" s="32"/>
      <c r="AC101" s="11"/>
      <c r="AD101" s="10"/>
      <c r="AE101" s="32"/>
      <c r="AF101" s="11"/>
      <c r="AG101" s="10"/>
      <c r="AH101" s="32"/>
      <c r="AI101" s="11"/>
      <c r="AJ101" s="10"/>
      <c r="AK101" s="32"/>
      <c r="AL101" s="11"/>
      <c r="AM101" s="10"/>
      <c r="AN101" s="32"/>
      <c r="AO101" s="11"/>
      <c r="AP101" s="10"/>
      <c r="AQ101" s="32"/>
      <c r="AR101" s="11"/>
      <c r="AS101" s="10"/>
      <c r="AT101" s="32"/>
      <c r="AU101" s="11"/>
      <c r="AV101" s="10"/>
      <c r="AW101" s="32"/>
      <c r="AX101" s="11"/>
      <c r="AY101" s="10"/>
      <c r="AZ101" s="32"/>
      <c r="BA101" s="11"/>
      <c r="BB101" s="10"/>
      <c r="BC101" s="32"/>
      <c r="BD101" s="11"/>
      <c r="BE101" s="10"/>
      <c r="BF101" s="32"/>
      <c r="BG101" s="11"/>
      <c r="BI101" s="41"/>
    </row>
    <row r="102" spans="1:61">
      <c r="A102">
        <f t="shared" si="5"/>
        <v>58</v>
      </c>
      <c r="B102" s="6"/>
      <c r="C102" s="10"/>
      <c r="D102" s="32"/>
      <c r="E102" s="11"/>
      <c r="F102" s="10"/>
      <c r="G102" s="32"/>
      <c r="H102" s="11"/>
      <c r="I102" s="10"/>
      <c r="J102" s="32"/>
      <c r="K102" s="11"/>
      <c r="L102" s="10"/>
      <c r="M102" s="32"/>
      <c r="N102" s="11"/>
      <c r="O102" s="10"/>
      <c r="P102" s="32"/>
      <c r="Q102" s="11"/>
      <c r="R102" s="10"/>
      <c r="S102" s="32"/>
      <c r="T102" s="11"/>
      <c r="U102" s="10"/>
      <c r="V102" s="32"/>
      <c r="W102" s="11"/>
      <c r="X102" s="10"/>
      <c r="Y102" s="32"/>
      <c r="Z102" s="11"/>
      <c r="AA102" s="10"/>
      <c r="AB102" s="32"/>
      <c r="AC102" s="11"/>
      <c r="AD102" s="10"/>
      <c r="AE102" s="32"/>
      <c r="AF102" s="11"/>
      <c r="AG102" s="10"/>
      <c r="AH102" s="32"/>
      <c r="AI102" s="11"/>
      <c r="AJ102" s="10"/>
      <c r="AK102" s="32"/>
      <c r="AL102" s="11"/>
      <c r="AM102" s="10"/>
      <c r="AN102" s="32"/>
      <c r="AO102" s="11"/>
      <c r="AP102" s="10"/>
      <c r="AQ102" s="32"/>
      <c r="AR102" s="11"/>
      <c r="AS102" s="10"/>
      <c r="AT102" s="32"/>
      <c r="AU102" s="11"/>
      <c r="AV102" s="10"/>
      <c r="AW102" s="32"/>
      <c r="AX102" s="11"/>
      <c r="AY102" s="10"/>
      <c r="AZ102" s="32"/>
      <c r="BA102" s="11"/>
      <c r="BB102" s="10"/>
      <c r="BC102" s="32"/>
      <c r="BD102" s="11"/>
      <c r="BE102" s="10"/>
      <c r="BF102" s="32"/>
      <c r="BG102" s="11"/>
      <c r="BI102" s="41"/>
    </row>
    <row r="103" spans="1:61">
      <c r="A103">
        <f t="shared" si="5"/>
        <v>59</v>
      </c>
      <c r="B103" s="6"/>
      <c r="C103" s="10"/>
      <c r="D103" s="32"/>
      <c r="E103" s="11"/>
      <c r="F103" s="10"/>
      <c r="G103" s="32"/>
      <c r="H103" s="11"/>
      <c r="I103" s="10"/>
      <c r="J103" s="32"/>
      <c r="K103" s="11"/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/>
      <c r="AB103" s="32"/>
      <c r="AC103" s="11"/>
      <c r="AD103" s="10"/>
      <c r="AE103" s="32"/>
      <c r="AF103" s="11"/>
      <c r="AG103" s="10"/>
      <c r="AH103" s="32"/>
      <c r="AI103" s="11"/>
      <c r="AJ103" s="10"/>
      <c r="AK103" s="32"/>
      <c r="AL103" s="11"/>
      <c r="AM103" s="10"/>
      <c r="AN103" s="32"/>
      <c r="AO103" s="11"/>
      <c r="AP103" s="10"/>
      <c r="AQ103" s="32"/>
      <c r="AR103" s="11"/>
      <c r="AS103" s="10"/>
      <c r="AT103" s="32"/>
      <c r="AU103" s="11"/>
      <c r="AV103" s="10"/>
      <c r="AW103" s="32"/>
      <c r="AX103" s="11"/>
      <c r="AY103" s="10"/>
      <c r="AZ103" s="32"/>
      <c r="BA103" s="11"/>
      <c r="BB103" s="10"/>
      <c r="BC103" s="32"/>
      <c r="BD103" s="11"/>
      <c r="BE103" s="10"/>
      <c r="BF103" s="32"/>
      <c r="BG103" s="11"/>
      <c r="BI103" s="41"/>
    </row>
    <row r="104" spans="1:61">
      <c r="A104">
        <f t="shared" si="5"/>
        <v>60</v>
      </c>
      <c r="B104" s="6"/>
      <c r="C104" s="10"/>
      <c r="D104" s="32"/>
      <c r="E104" s="11"/>
      <c r="F104" s="10"/>
      <c r="G104" s="32"/>
      <c r="H104" s="11"/>
      <c r="I104" s="10"/>
      <c r="J104" s="32"/>
      <c r="K104" s="11"/>
      <c r="L104" s="10"/>
      <c r="M104" s="32"/>
      <c r="N104" s="11"/>
      <c r="O104" s="10"/>
      <c r="P104" s="32"/>
      <c r="Q104" s="11"/>
      <c r="R104" s="10"/>
      <c r="S104" s="32"/>
      <c r="T104" s="11"/>
      <c r="U104" s="10"/>
      <c r="V104" s="32"/>
      <c r="W104" s="11"/>
      <c r="X104" s="10"/>
      <c r="Y104" s="32"/>
      <c r="Z104" s="11"/>
      <c r="AA104" s="10"/>
      <c r="AB104" s="32"/>
      <c r="AC104" s="11"/>
      <c r="AD104" s="10"/>
      <c r="AE104" s="32"/>
      <c r="AF104" s="11"/>
      <c r="AG104" s="10"/>
      <c r="AH104" s="32"/>
      <c r="AI104" s="11"/>
      <c r="AJ104" s="10"/>
      <c r="AK104" s="32"/>
      <c r="AL104" s="11"/>
      <c r="AM104" s="10"/>
      <c r="AN104" s="32"/>
      <c r="AO104" s="11"/>
      <c r="AP104" s="10"/>
      <c r="AQ104" s="32"/>
      <c r="AR104" s="11"/>
      <c r="AS104" s="10"/>
      <c r="AT104" s="32"/>
      <c r="AU104" s="11"/>
      <c r="AV104" s="10"/>
      <c r="AW104" s="32"/>
      <c r="AX104" s="11"/>
      <c r="AY104" s="10"/>
      <c r="AZ104" s="32"/>
      <c r="BA104" s="11"/>
      <c r="BB104" s="10"/>
      <c r="BC104" s="32"/>
      <c r="BD104" s="11"/>
      <c r="BE104" s="10"/>
      <c r="BF104" s="32"/>
      <c r="BG104" s="11"/>
      <c r="BI104" s="41"/>
    </row>
    <row r="105" spans="1:61">
      <c r="A105">
        <f t="shared" si="5"/>
        <v>61</v>
      </c>
      <c r="B105" s="6"/>
      <c r="C105" s="10"/>
      <c r="D105" s="32"/>
      <c r="E105" s="11"/>
      <c r="F105" s="10"/>
      <c r="G105" s="32"/>
      <c r="H105" s="11"/>
      <c r="I105" s="10"/>
      <c r="J105" s="32"/>
      <c r="K105" s="11"/>
      <c r="L105" s="10"/>
      <c r="M105" s="32"/>
      <c r="N105" s="11"/>
      <c r="O105" s="10"/>
      <c r="P105" s="32"/>
      <c r="Q105" s="11"/>
      <c r="R105" s="10"/>
      <c r="S105" s="32"/>
      <c r="T105" s="11"/>
      <c r="U105" s="10"/>
      <c r="V105" s="32"/>
      <c r="W105" s="11"/>
      <c r="X105" s="10"/>
      <c r="Y105" s="32"/>
      <c r="Z105" s="11"/>
      <c r="AA105" s="10"/>
      <c r="AB105" s="32"/>
      <c r="AC105" s="11"/>
      <c r="AD105" s="10"/>
      <c r="AE105" s="32"/>
      <c r="AF105" s="11"/>
      <c r="AG105" s="10"/>
      <c r="AH105" s="32"/>
      <c r="AI105" s="11"/>
      <c r="AJ105" s="10"/>
      <c r="AK105" s="32"/>
      <c r="AL105" s="11"/>
      <c r="AM105" s="10"/>
      <c r="AN105" s="32"/>
      <c r="AO105" s="11"/>
      <c r="AP105" s="10"/>
      <c r="AQ105" s="32"/>
      <c r="AR105" s="11"/>
      <c r="AS105" s="10"/>
      <c r="AT105" s="32"/>
      <c r="AU105" s="11"/>
      <c r="AV105" s="10"/>
      <c r="AW105" s="32"/>
      <c r="AX105" s="11"/>
      <c r="AY105" s="10"/>
      <c r="AZ105" s="32"/>
      <c r="BA105" s="11"/>
      <c r="BB105" s="10"/>
      <c r="BC105" s="32"/>
      <c r="BD105" s="11"/>
      <c r="BE105" s="10"/>
      <c r="BF105" s="32"/>
      <c r="BG105" s="11"/>
      <c r="BI105" s="41"/>
    </row>
    <row r="106" spans="1:61">
      <c r="A106">
        <f t="shared" si="5"/>
        <v>62</v>
      </c>
      <c r="B106" s="6"/>
      <c r="C106" s="10"/>
      <c r="D106" s="32"/>
      <c r="E106" s="11"/>
      <c r="F106" s="10"/>
      <c r="G106" s="32"/>
      <c r="H106" s="11"/>
      <c r="I106" s="10"/>
      <c r="J106" s="32"/>
      <c r="K106" s="11"/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/>
      <c r="AC106" s="11"/>
      <c r="AD106" s="10"/>
      <c r="AE106" s="32"/>
      <c r="AF106" s="11"/>
      <c r="AG106" s="10"/>
      <c r="AH106" s="32"/>
      <c r="AI106" s="11"/>
      <c r="AJ106" s="10"/>
      <c r="AK106" s="32"/>
      <c r="AL106" s="11"/>
      <c r="AM106" s="10"/>
      <c r="AN106" s="32"/>
      <c r="AO106" s="11"/>
      <c r="AP106" s="10"/>
      <c r="AQ106" s="32"/>
      <c r="AR106" s="11"/>
      <c r="AS106" s="10"/>
      <c r="AT106" s="32"/>
      <c r="AU106" s="11"/>
      <c r="AV106" s="10"/>
      <c r="AW106" s="32"/>
      <c r="AX106" s="11"/>
      <c r="AY106" s="10"/>
      <c r="AZ106" s="32"/>
      <c r="BA106" s="11"/>
      <c r="BB106" s="10"/>
      <c r="BC106" s="32"/>
      <c r="BD106" s="11"/>
      <c r="BE106" s="10"/>
      <c r="BF106" s="32"/>
      <c r="BG106" s="11"/>
      <c r="BI106" s="41"/>
    </row>
    <row r="107" spans="1:61">
      <c r="A107">
        <f t="shared" si="5"/>
        <v>63</v>
      </c>
      <c r="B107" s="6"/>
      <c r="C107" s="10"/>
      <c r="D107" s="32"/>
      <c r="E107" s="11"/>
      <c r="F107" s="10"/>
      <c r="G107" s="32"/>
      <c r="H107" s="11"/>
      <c r="I107" s="10"/>
      <c r="J107" s="32"/>
      <c r="K107" s="11"/>
      <c r="L107" s="10"/>
      <c r="M107" s="32"/>
      <c r="N107" s="11"/>
      <c r="O107" s="10"/>
      <c r="P107" s="32"/>
      <c r="Q107" s="11"/>
      <c r="R107" s="10"/>
      <c r="S107" s="32"/>
      <c r="T107" s="11"/>
      <c r="U107" s="10"/>
      <c r="V107" s="32"/>
      <c r="W107" s="11"/>
      <c r="X107" s="10"/>
      <c r="Y107" s="32"/>
      <c r="Z107" s="11"/>
      <c r="AA107" s="10"/>
      <c r="AB107" s="32"/>
      <c r="AC107" s="11"/>
      <c r="AD107" s="10"/>
      <c r="AE107" s="32"/>
      <c r="AF107" s="11"/>
      <c r="AG107" s="10"/>
      <c r="AH107" s="32"/>
      <c r="AI107" s="11"/>
      <c r="AJ107" s="10"/>
      <c r="AK107" s="32"/>
      <c r="AL107" s="11"/>
      <c r="AM107" s="10"/>
      <c r="AN107" s="32"/>
      <c r="AO107" s="11"/>
      <c r="AP107" s="10"/>
      <c r="AQ107" s="32"/>
      <c r="AR107" s="11"/>
      <c r="AS107" s="10"/>
      <c r="AT107" s="32"/>
      <c r="AU107" s="11"/>
      <c r="AV107" s="10"/>
      <c r="AW107" s="32"/>
      <c r="AX107" s="11"/>
      <c r="AY107" s="10"/>
      <c r="AZ107" s="32"/>
      <c r="BA107" s="11"/>
      <c r="BB107" s="10"/>
      <c r="BC107" s="32"/>
      <c r="BD107" s="11"/>
      <c r="BE107" s="10"/>
      <c r="BF107" s="32"/>
      <c r="BG107" s="11"/>
      <c r="BH107" s="28"/>
      <c r="BI107" s="41"/>
    </row>
    <row r="108" spans="1:61">
      <c r="A108">
        <f t="shared" si="5"/>
        <v>64</v>
      </c>
      <c r="B108" s="6"/>
      <c r="C108" s="10"/>
      <c r="D108" s="32"/>
      <c r="E108" s="11"/>
      <c r="F108" s="10"/>
      <c r="G108" s="32"/>
      <c r="H108" s="11"/>
      <c r="I108" s="10"/>
      <c r="J108" s="32"/>
      <c r="K108" s="11"/>
      <c r="L108" s="10"/>
      <c r="M108" s="32"/>
      <c r="N108" s="11"/>
      <c r="O108" s="10"/>
      <c r="P108" s="32"/>
      <c r="Q108" s="11"/>
      <c r="R108" s="10"/>
      <c r="S108" s="32"/>
      <c r="T108" s="11"/>
      <c r="U108" s="10"/>
      <c r="V108" s="32"/>
      <c r="W108" s="11"/>
      <c r="X108" s="10"/>
      <c r="Y108" s="32"/>
      <c r="Z108" s="11"/>
      <c r="AA108" s="10"/>
      <c r="AB108" s="32"/>
      <c r="AC108" s="11"/>
      <c r="AD108" s="10"/>
      <c r="AE108" s="32"/>
      <c r="AF108" s="11"/>
      <c r="AG108" s="10"/>
      <c r="AH108" s="32"/>
      <c r="AI108" s="11"/>
      <c r="AJ108" s="10"/>
      <c r="AK108" s="32"/>
      <c r="AL108" s="11"/>
      <c r="AM108" s="10"/>
      <c r="AN108" s="32"/>
      <c r="AO108" s="11"/>
      <c r="AP108" s="10"/>
      <c r="AQ108" s="32"/>
      <c r="AR108" s="11"/>
      <c r="AS108" s="10"/>
      <c r="AT108" s="32"/>
      <c r="AU108" s="11"/>
      <c r="AV108" s="10"/>
      <c r="AW108" s="32"/>
      <c r="AX108" s="11"/>
      <c r="AY108" s="10"/>
      <c r="AZ108" s="32"/>
      <c r="BA108" s="11"/>
      <c r="BB108" s="10"/>
      <c r="BC108" s="32"/>
      <c r="BD108" s="11"/>
      <c r="BE108" s="10"/>
      <c r="BF108" s="32"/>
      <c r="BG108" s="11"/>
      <c r="BH108" s="28"/>
      <c r="BI108" s="41"/>
    </row>
    <row r="109" spans="1:61">
      <c r="A109">
        <f t="shared" si="5"/>
        <v>65</v>
      </c>
      <c r="B109" s="6"/>
      <c r="C109" s="10"/>
      <c r="D109" s="32"/>
      <c r="E109" s="11"/>
      <c r="F109" s="10"/>
      <c r="G109" s="32"/>
      <c r="H109" s="11"/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/>
      <c r="AQ109" s="32"/>
      <c r="AR109" s="11"/>
      <c r="AS109" s="10"/>
      <c r="AT109" s="32"/>
      <c r="AU109" s="11"/>
      <c r="AV109" s="10"/>
      <c r="AW109" s="32"/>
      <c r="AX109" s="11"/>
      <c r="AY109" s="10"/>
      <c r="AZ109" s="32"/>
      <c r="BA109" s="11"/>
      <c r="BB109" s="10"/>
      <c r="BC109" s="32"/>
      <c r="BD109" s="11"/>
      <c r="BE109" s="10"/>
      <c r="BF109" s="32"/>
      <c r="BG109" s="11"/>
      <c r="BH109" s="28"/>
      <c r="BI109" s="41"/>
    </row>
    <row r="110" spans="1:61">
      <c r="A110">
        <f t="shared" si="5"/>
        <v>66</v>
      </c>
      <c r="B110" s="6"/>
      <c r="C110" s="10"/>
      <c r="D110" s="32"/>
      <c r="E110" s="11"/>
      <c r="F110" s="10"/>
      <c r="G110" s="32"/>
      <c r="H110" s="11"/>
      <c r="I110" s="10"/>
      <c r="J110" s="32"/>
      <c r="K110" s="11"/>
      <c r="L110" s="10"/>
      <c r="M110" s="32"/>
      <c r="N110" s="11"/>
      <c r="O110" s="10"/>
      <c r="P110" s="32"/>
      <c r="Q110" s="11"/>
      <c r="R110" s="10"/>
      <c r="S110" s="32"/>
      <c r="T110" s="11"/>
      <c r="U110" s="10"/>
      <c r="V110" s="32"/>
      <c r="W110" s="11"/>
      <c r="X110" s="10"/>
      <c r="Y110" s="32"/>
      <c r="Z110" s="11"/>
      <c r="AA110" s="10"/>
      <c r="AB110" s="32"/>
      <c r="AC110" s="11"/>
      <c r="AD110" s="10"/>
      <c r="AE110" s="32"/>
      <c r="AF110" s="11"/>
      <c r="AG110" s="10"/>
      <c r="AH110" s="32"/>
      <c r="AI110" s="11"/>
      <c r="AJ110" s="10"/>
      <c r="AK110" s="32"/>
      <c r="AL110" s="11"/>
      <c r="AM110" s="10"/>
      <c r="AN110" s="32"/>
      <c r="AO110" s="11"/>
      <c r="AP110" s="10"/>
      <c r="AQ110" s="32"/>
      <c r="AR110" s="11"/>
      <c r="AS110" s="10"/>
      <c r="AT110" s="32"/>
      <c r="AU110" s="11"/>
      <c r="AV110" s="10"/>
      <c r="AW110" s="32"/>
      <c r="AX110" s="11"/>
      <c r="AY110" s="10"/>
      <c r="AZ110" s="32"/>
      <c r="BA110" s="11"/>
      <c r="BB110" s="10"/>
      <c r="BC110" s="32"/>
      <c r="BD110" s="11"/>
      <c r="BE110" s="10"/>
      <c r="BF110" s="32"/>
      <c r="BG110" s="11"/>
      <c r="BH110" s="28"/>
      <c r="BI110" s="41"/>
    </row>
    <row r="111" spans="1:61">
      <c r="A111">
        <f t="shared" ref="A111:A174" si="8">+A110+1</f>
        <v>67</v>
      </c>
      <c r="B111" s="6"/>
      <c r="C111" s="10"/>
      <c r="D111" s="32"/>
      <c r="E111" s="11"/>
      <c r="F111" s="10"/>
      <c r="G111" s="32"/>
      <c r="H111" s="11"/>
      <c r="I111" s="10"/>
      <c r="J111" s="32"/>
      <c r="K111" s="11"/>
      <c r="L111" s="10"/>
      <c r="M111" s="32"/>
      <c r="N111" s="11"/>
      <c r="O111" s="10"/>
      <c r="P111" s="32"/>
      <c r="Q111" s="11"/>
      <c r="R111" s="10"/>
      <c r="S111" s="32"/>
      <c r="T111" s="11"/>
      <c r="U111" s="10"/>
      <c r="V111" s="32"/>
      <c r="W111" s="11"/>
      <c r="X111" s="10"/>
      <c r="Y111" s="32"/>
      <c r="Z111" s="11"/>
      <c r="AA111" s="10"/>
      <c r="AB111" s="32"/>
      <c r="AC111" s="11"/>
      <c r="AD111" s="10"/>
      <c r="AE111" s="32"/>
      <c r="AF111" s="11"/>
      <c r="AG111" s="10"/>
      <c r="AH111" s="32"/>
      <c r="AI111" s="11"/>
      <c r="AJ111" s="10"/>
      <c r="AK111" s="32"/>
      <c r="AL111" s="11"/>
      <c r="AM111" s="10"/>
      <c r="AN111" s="32"/>
      <c r="AO111" s="11"/>
      <c r="AP111" s="10"/>
      <c r="AQ111" s="32"/>
      <c r="AR111" s="11"/>
      <c r="AS111" s="10"/>
      <c r="AT111" s="32"/>
      <c r="AU111" s="11"/>
      <c r="AV111" s="10"/>
      <c r="AW111" s="32"/>
      <c r="AX111" s="11"/>
      <c r="AY111" s="10"/>
      <c r="AZ111" s="32"/>
      <c r="BA111" s="11"/>
      <c r="BB111" s="10"/>
      <c r="BC111" s="32"/>
      <c r="BD111" s="11"/>
      <c r="BE111" s="10"/>
      <c r="BF111" s="32"/>
      <c r="BG111" s="11"/>
      <c r="BH111" s="28"/>
      <c r="BI111" s="41"/>
    </row>
    <row r="112" spans="1:61">
      <c r="A112">
        <f t="shared" si="8"/>
        <v>68</v>
      </c>
      <c r="B112" s="6"/>
      <c r="C112" s="10"/>
      <c r="D112" s="32"/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/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10"/>
      <c r="AT112" s="32"/>
      <c r="AU112" s="11"/>
      <c r="AV112" s="10"/>
      <c r="AW112" s="32"/>
      <c r="AX112" s="11"/>
      <c r="AY112" s="10"/>
      <c r="AZ112" s="32"/>
      <c r="BA112" s="11"/>
      <c r="BB112" s="10"/>
      <c r="BC112" s="32"/>
      <c r="BD112" s="11"/>
      <c r="BE112" s="10"/>
      <c r="BF112" s="32"/>
      <c r="BG112" s="11"/>
    </row>
    <row r="113" spans="1:61">
      <c r="A113">
        <f t="shared" si="8"/>
        <v>69</v>
      </c>
      <c r="B113" s="6"/>
      <c r="C113" s="10"/>
      <c r="D113" s="32"/>
      <c r="E113" s="11"/>
      <c r="F113" s="10"/>
      <c r="G113" s="32"/>
      <c r="H113" s="11"/>
      <c r="I113" s="10"/>
      <c r="J113" s="32"/>
      <c r="K113" s="11"/>
      <c r="L113" s="10"/>
      <c r="M113" s="32"/>
      <c r="N113" s="11"/>
      <c r="O113" s="10"/>
      <c r="P113" s="32"/>
      <c r="Q113" s="11"/>
      <c r="R113" s="10"/>
      <c r="S113" s="32"/>
      <c r="T113" s="11"/>
      <c r="U113" s="10"/>
      <c r="V113" s="32"/>
      <c r="W113" s="11"/>
      <c r="X113" s="10"/>
      <c r="Y113" s="32"/>
      <c r="Z113" s="11"/>
      <c r="AA113" s="10"/>
      <c r="AB113" s="32"/>
      <c r="AC113" s="11"/>
      <c r="AD113" s="10"/>
      <c r="AE113" s="32"/>
      <c r="AF113" s="11"/>
      <c r="AG113" s="10"/>
      <c r="AH113" s="32"/>
      <c r="AI113" s="11"/>
      <c r="AJ113" s="10"/>
      <c r="AK113" s="32"/>
      <c r="AL113" s="11"/>
      <c r="AM113" s="10"/>
      <c r="AN113" s="32"/>
      <c r="AO113" s="11"/>
      <c r="AP113" s="10"/>
      <c r="AQ113" s="32"/>
      <c r="AR113" s="11"/>
      <c r="AS113" s="10"/>
      <c r="AT113" s="32"/>
      <c r="AU113" s="11"/>
      <c r="AV113" s="10"/>
      <c r="AW113" s="32"/>
      <c r="AX113" s="11"/>
      <c r="AY113" s="10"/>
      <c r="AZ113" s="32"/>
      <c r="BA113" s="11"/>
      <c r="BB113" s="10"/>
      <c r="BC113" s="32"/>
      <c r="BD113" s="11"/>
      <c r="BE113" s="10"/>
      <c r="BF113" s="32"/>
      <c r="BG113" s="11"/>
      <c r="BH113" s="28"/>
      <c r="BI113" s="41"/>
    </row>
    <row r="114" spans="1:61">
      <c r="A114">
        <f t="shared" si="8"/>
        <v>70</v>
      </c>
      <c r="B114" s="6"/>
      <c r="C114" s="10"/>
      <c r="D114" s="32"/>
      <c r="E114" s="11"/>
      <c r="F114" s="10"/>
      <c r="G114" s="32"/>
      <c r="H114" s="11"/>
      <c r="I114" s="10"/>
      <c r="J114" s="32"/>
      <c r="K114" s="11"/>
      <c r="L114" s="10"/>
      <c r="M114" s="32"/>
      <c r="N114" s="11"/>
      <c r="O114" s="10"/>
      <c r="P114" s="32"/>
      <c r="Q114" s="11"/>
      <c r="R114" s="10"/>
      <c r="S114" s="32"/>
      <c r="T114" s="11"/>
      <c r="U114" s="10"/>
      <c r="V114" s="32"/>
      <c r="W114" s="11"/>
      <c r="X114" s="10"/>
      <c r="Y114" s="32"/>
      <c r="Z114" s="11"/>
      <c r="AA114" s="10"/>
      <c r="AB114" s="32"/>
      <c r="AC114" s="11"/>
      <c r="AD114" s="10"/>
      <c r="AE114" s="32"/>
      <c r="AF114" s="11"/>
      <c r="AG114" s="10"/>
      <c r="AH114" s="32"/>
      <c r="AI114" s="11"/>
      <c r="AJ114" s="10"/>
      <c r="AK114" s="32"/>
      <c r="AL114" s="11"/>
      <c r="AM114" s="10"/>
      <c r="AN114" s="32"/>
      <c r="AO114" s="11"/>
      <c r="AP114" s="10"/>
      <c r="AQ114" s="32"/>
      <c r="AR114" s="11"/>
      <c r="AS114" s="10"/>
      <c r="AT114" s="32"/>
      <c r="AU114" s="11"/>
      <c r="AV114" s="10"/>
      <c r="AW114" s="32"/>
      <c r="AX114" s="11"/>
      <c r="AY114" s="10"/>
      <c r="AZ114" s="32"/>
      <c r="BA114" s="11"/>
      <c r="BB114" s="10"/>
      <c r="BC114" s="32"/>
      <c r="BD114" s="11"/>
      <c r="BE114" s="10"/>
      <c r="BF114" s="32"/>
      <c r="BG114" s="11"/>
      <c r="BH114" s="28"/>
      <c r="BI114" s="41"/>
    </row>
    <row r="115" spans="1:61">
      <c r="A115">
        <f t="shared" si="8"/>
        <v>71</v>
      </c>
      <c r="B115" s="6"/>
      <c r="C115" s="10"/>
      <c r="D115" s="32"/>
      <c r="E115" s="11"/>
      <c r="F115" s="10"/>
      <c r="G115" s="32"/>
      <c r="H115" s="11"/>
      <c r="I115" s="10"/>
      <c r="J115" s="32"/>
      <c r="K115" s="11"/>
      <c r="L115" s="10"/>
      <c r="M115" s="32"/>
      <c r="N115" s="11"/>
      <c r="O115" s="10"/>
      <c r="P115" s="32"/>
      <c r="Q115" s="11"/>
      <c r="R115" s="10"/>
      <c r="S115" s="32"/>
      <c r="T115" s="11"/>
      <c r="U115" s="10"/>
      <c r="V115" s="32"/>
      <c r="W115" s="11"/>
      <c r="X115" s="10"/>
      <c r="Y115" s="32"/>
      <c r="Z115" s="11"/>
      <c r="AA115" s="10"/>
      <c r="AB115" s="32"/>
      <c r="AC115" s="11"/>
      <c r="AD115" s="10"/>
      <c r="AE115" s="32"/>
      <c r="AF115" s="11"/>
      <c r="AG115" s="10"/>
      <c r="AH115" s="32"/>
      <c r="AI115" s="11"/>
      <c r="AJ115" s="10"/>
      <c r="AK115" s="32"/>
      <c r="AL115" s="11"/>
      <c r="AM115" s="10"/>
      <c r="AN115" s="32"/>
      <c r="AO115" s="11"/>
      <c r="AP115" s="10"/>
      <c r="AQ115" s="32"/>
      <c r="AR115" s="11"/>
      <c r="AS115" s="10"/>
      <c r="AT115" s="32"/>
      <c r="AU115" s="11"/>
      <c r="AV115" s="10"/>
      <c r="AW115" s="32"/>
      <c r="AX115" s="11"/>
      <c r="AY115" s="10"/>
      <c r="AZ115" s="32"/>
      <c r="BA115" s="11"/>
      <c r="BB115" s="10"/>
      <c r="BC115" s="32"/>
      <c r="BD115" s="11"/>
      <c r="BE115" s="10"/>
      <c r="BF115" s="32"/>
      <c r="BG115" s="11"/>
      <c r="BH115" s="28"/>
      <c r="BI115" s="41"/>
    </row>
    <row r="116" spans="1:61">
      <c r="A116">
        <f t="shared" si="8"/>
        <v>72</v>
      </c>
      <c r="B116" s="6"/>
      <c r="C116" s="10"/>
      <c r="D116" s="32"/>
      <c r="E116" s="11"/>
      <c r="F116" s="10"/>
      <c r="G116" s="32"/>
      <c r="H116" s="11"/>
      <c r="I116" s="10"/>
      <c r="J116" s="32"/>
      <c r="K116" s="11"/>
      <c r="L116" s="10"/>
      <c r="M116" s="32"/>
      <c r="N116" s="11"/>
      <c r="O116" s="10"/>
      <c r="P116" s="32"/>
      <c r="Q116" s="11"/>
      <c r="R116" s="10"/>
      <c r="S116" s="32"/>
      <c r="T116" s="11"/>
      <c r="U116" s="10"/>
      <c r="V116" s="32"/>
      <c r="W116" s="11"/>
      <c r="X116" s="10"/>
      <c r="Y116" s="32"/>
      <c r="Z116" s="11"/>
      <c r="AA116" s="10"/>
      <c r="AB116" s="32"/>
      <c r="AC116" s="11"/>
      <c r="AD116" s="10"/>
      <c r="AE116" s="32"/>
      <c r="AF116" s="11"/>
      <c r="AG116" s="10"/>
      <c r="AH116" s="32"/>
      <c r="AI116" s="11"/>
      <c r="AJ116" s="10"/>
      <c r="AK116" s="32"/>
      <c r="AL116" s="11"/>
      <c r="AM116" s="10"/>
      <c r="AN116" s="32"/>
      <c r="AO116" s="11"/>
      <c r="AP116" s="10"/>
      <c r="AQ116" s="32"/>
      <c r="AR116" s="11"/>
      <c r="AS116" s="10"/>
      <c r="AT116" s="32"/>
      <c r="AU116" s="11"/>
      <c r="AV116" s="10"/>
      <c r="AW116" s="32"/>
      <c r="AX116" s="11"/>
      <c r="AY116" s="10"/>
      <c r="AZ116" s="32"/>
      <c r="BA116" s="11"/>
      <c r="BB116" s="10"/>
      <c r="BC116" s="32"/>
      <c r="BD116" s="11"/>
      <c r="BE116" s="10"/>
      <c r="BF116" s="32"/>
      <c r="BG116" s="11"/>
      <c r="BH116" s="28"/>
      <c r="BI116" s="41"/>
    </row>
    <row r="117" spans="1:61">
      <c r="A117">
        <f t="shared" si="8"/>
        <v>73</v>
      </c>
      <c r="B117" s="6"/>
      <c r="C117" s="12"/>
      <c r="D117" s="36"/>
      <c r="E117" s="13"/>
      <c r="F117" s="12"/>
      <c r="G117" s="36"/>
      <c r="H117" s="13"/>
      <c r="I117" s="12"/>
      <c r="J117" s="36"/>
      <c r="K117" s="13"/>
      <c r="L117" s="12"/>
      <c r="M117" s="36"/>
      <c r="N117" s="13"/>
      <c r="O117" s="12"/>
      <c r="P117" s="36"/>
      <c r="Q117" s="13"/>
      <c r="R117" s="12"/>
      <c r="S117" s="36"/>
      <c r="T117" s="13"/>
      <c r="U117" s="12"/>
      <c r="V117" s="36"/>
      <c r="W117" s="13"/>
      <c r="X117" s="12"/>
      <c r="Y117" s="36"/>
      <c r="Z117" s="13"/>
      <c r="AA117" s="12"/>
      <c r="AB117" s="36"/>
      <c r="AC117" s="13"/>
      <c r="AD117" s="12"/>
      <c r="AE117" s="36"/>
      <c r="AF117" s="13"/>
      <c r="AG117" s="12"/>
      <c r="AH117" s="36"/>
      <c r="AI117" s="13"/>
      <c r="AJ117" s="12"/>
      <c r="AK117" s="36"/>
      <c r="AL117" s="13"/>
      <c r="AM117" s="12"/>
      <c r="AN117" s="36"/>
      <c r="AO117" s="13"/>
      <c r="AP117" s="12"/>
      <c r="AQ117" s="36"/>
      <c r="AR117" s="13"/>
      <c r="AS117" s="12"/>
      <c r="AT117" s="36"/>
      <c r="AU117" s="13"/>
      <c r="AV117" s="12"/>
      <c r="AW117" s="36"/>
      <c r="AX117" s="13"/>
      <c r="AY117" s="12"/>
      <c r="AZ117" s="36"/>
      <c r="BA117" s="13"/>
      <c r="BB117" s="12"/>
      <c r="BC117" s="36"/>
      <c r="BD117" s="13"/>
      <c r="BE117" s="12"/>
      <c r="BF117" s="36"/>
      <c r="BG117" s="13"/>
      <c r="BH117" s="28"/>
      <c r="BI117" s="41"/>
    </row>
    <row r="118" spans="1:61">
      <c r="A118">
        <f t="shared" si="8"/>
        <v>74</v>
      </c>
      <c r="B118" s="6"/>
      <c r="C118" s="10"/>
      <c r="D118" s="32"/>
      <c r="E118" s="11"/>
      <c r="F118" s="10"/>
      <c r="G118" s="32"/>
      <c r="H118" s="11"/>
      <c r="I118" s="10"/>
      <c r="J118" s="32"/>
      <c r="K118" s="11"/>
      <c r="L118" s="10"/>
      <c r="M118" s="32"/>
      <c r="N118" s="11"/>
      <c r="O118" s="10"/>
      <c r="P118" s="32"/>
      <c r="Q118" s="11"/>
      <c r="R118" s="10"/>
      <c r="S118" s="32"/>
      <c r="T118" s="11"/>
      <c r="U118" s="10"/>
      <c r="V118" s="32"/>
      <c r="W118" s="11"/>
      <c r="X118" s="10"/>
      <c r="Y118" s="32"/>
      <c r="Z118" s="11"/>
      <c r="AA118" s="10"/>
      <c r="AB118" s="32"/>
      <c r="AC118" s="11"/>
      <c r="AD118" s="10"/>
      <c r="AE118" s="32"/>
      <c r="AF118" s="11"/>
      <c r="AG118" s="10"/>
      <c r="AH118" s="32"/>
      <c r="AI118" s="11"/>
      <c r="AJ118" s="10"/>
      <c r="AK118" s="32"/>
      <c r="AL118" s="11"/>
      <c r="AM118" s="10"/>
      <c r="AN118" s="32"/>
      <c r="AO118" s="11"/>
      <c r="AP118" s="10"/>
      <c r="AQ118" s="32"/>
      <c r="AR118" s="11"/>
      <c r="AS118" s="10"/>
      <c r="AT118" s="32"/>
      <c r="AU118" s="11"/>
      <c r="AV118" s="10"/>
      <c r="AW118" s="32"/>
      <c r="AX118" s="11"/>
      <c r="AY118" s="10"/>
      <c r="AZ118" s="32"/>
      <c r="BA118" s="11"/>
      <c r="BB118" s="10"/>
      <c r="BC118" s="32"/>
      <c r="BD118" s="11"/>
      <c r="BE118" s="10"/>
      <c r="BF118" s="32"/>
      <c r="BG118" s="11"/>
      <c r="BH118" s="28"/>
      <c r="BI118" s="41"/>
    </row>
    <row r="119" spans="1:61">
      <c r="A119">
        <f t="shared" si="8"/>
        <v>75</v>
      </c>
      <c r="B119" s="6"/>
      <c r="C119" s="10"/>
      <c r="D119" s="32"/>
      <c r="E119" s="11"/>
      <c r="F119" s="10"/>
      <c r="G119" s="32"/>
      <c r="H119" s="11"/>
      <c r="I119" s="10"/>
      <c r="J119" s="32"/>
      <c r="K119" s="11"/>
      <c r="L119" s="10"/>
      <c r="M119" s="32"/>
      <c r="N119" s="11"/>
      <c r="O119" s="10"/>
      <c r="P119" s="32"/>
      <c r="Q119" s="11"/>
      <c r="R119" s="10"/>
      <c r="S119" s="32"/>
      <c r="T119" s="11"/>
      <c r="U119" s="10"/>
      <c r="V119" s="32"/>
      <c r="W119" s="11"/>
      <c r="X119" s="10"/>
      <c r="Y119" s="32"/>
      <c r="Z119" s="11"/>
      <c r="AA119" s="10"/>
      <c r="AB119" s="32"/>
      <c r="AC119" s="11"/>
      <c r="AD119" s="10"/>
      <c r="AE119" s="32"/>
      <c r="AF119" s="11"/>
      <c r="AG119" s="10"/>
      <c r="AH119" s="32"/>
      <c r="AI119" s="11"/>
      <c r="AJ119" s="10"/>
      <c r="AK119" s="32"/>
      <c r="AL119" s="11"/>
      <c r="AM119" s="10"/>
      <c r="AN119" s="32"/>
      <c r="AO119" s="11"/>
      <c r="AP119" s="10"/>
      <c r="AQ119" s="32"/>
      <c r="AR119" s="11"/>
      <c r="AS119" s="10"/>
      <c r="AT119" s="32"/>
      <c r="AU119" s="11"/>
      <c r="AV119" s="10"/>
      <c r="AW119" s="32"/>
      <c r="AX119" s="11"/>
      <c r="AY119" s="10"/>
      <c r="AZ119" s="32"/>
      <c r="BA119" s="11"/>
      <c r="BB119" s="10"/>
      <c r="BC119" s="32"/>
      <c r="BD119" s="11"/>
      <c r="BE119" s="10"/>
      <c r="BF119" s="32"/>
      <c r="BG119" s="11"/>
      <c r="BH119" s="28"/>
      <c r="BI119" s="41"/>
    </row>
    <row r="120" spans="1:61">
      <c r="A120">
        <f t="shared" si="8"/>
        <v>76</v>
      </c>
      <c r="B120" s="6"/>
      <c r="C120" s="10"/>
      <c r="D120" s="32"/>
      <c r="E120" s="11"/>
      <c r="F120" s="10"/>
      <c r="G120" s="32"/>
      <c r="H120" s="11"/>
      <c r="I120" s="10"/>
      <c r="J120" s="32"/>
      <c r="K120" s="11"/>
      <c r="L120" s="10"/>
      <c r="M120" s="32"/>
      <c r="N120" s="11"/>
      <c r="O120" s="10"/>
      <c r="P120" s="32"/>
      <c r="Q120" s="11"/>
      <c r="R120" s="10"/>
      <c r="S120" s="32"/>
      <c r="T120" s="11"/>
      <c r="U120" s="10"/>
      <c r="V120" s="32"/>
      <c r="W120" s="11"/>
      <c r="X120" s="10"/>
      <c r="Y120" s="32"/>
      <c r="Z120" s="11"/>
      <c r="AA120" s="10"/>
      <c r="AB120" s="32"/>
      <c r="AC120" s="11"/>
      <c r="AD120" s="10"/>
      <c r="AE120" s="32"/>
      <c r="AF120" s="11"/>
      <c r="AG120" s="10"/>
      <c r="AH120" s="32"/>
      <c r="AI120" s="11"/>
      <c r="AJ120" s="10"/>
      <c r="AK120" s="32"/>
      <c r="AL120" s="11"/>
      <c r="AM120" s="10"/>
      <c r="AN120" s="32"/>
      <c r="AO120" s="11"/>
      <c r="AP120" s="10"/>
      <c r="AQ120" s="32"/>
      <c r="AR120" s="11"/>
      <c r="AS120" s="10"/>
      <c r="AT120" s="32"/>
      <c r="AU120" s="11"/>
      <c r="AV120" s="10"/>
      <c r="AW120" s="32"/>
      <c r="AX120" s="11"/>
      <c r="AY120" s="10"/>
      <c r="AZ120" s="32"/>
      <c r="BA120" s="11"/>
      <c r="BB120" s="10"/>
      <c r="BC120" s="32"/>
      <c r="BD120" s="11"/>
      <c r="BE120" s="10"/>
      <c r="BF120" s="32"/>
      <c r="BG120" s="11"/>
      <c r="BI120" s="41"/>
    </row>
    <row r="121" spans="1:61">
      <c r="A121">
        <f t="shared" si="8"/>
        <v>77</v>
      </c>
      <c r="B121" s="6"/>
      <c r="C121" s="10"/>
      <c r="D121" s="32"/>
      <c r="E121" s="11"/>
      <c r="F121" s="10"/>
      <c r="G121" s="32"/>
      <c r="H121" s="11"/>
      <c r="I121" s="10"/>
      <c r="J121" s="32"/>
      <c r="K121" s="11"/>
      <c r="L121" s="10"/>
      <c r="M121" s="32"/>
      <c r="N121" s="11"/>
      <c r="O121" s="10"/>
      <c r="P121" s="32"/>
      <c r="Q121" s="11"/>
      <c r="R121" s="10"/>
      <c r="S121" s="32"/>
      <c r="T121" s="11"/>
      <c r="U121" s="10"/>
      <c r="V121" s="32"/>
      <c r="W121" s="11"/>
      <c r="X121" s="10"/>
      <c r="Y121" s="32"/>
      <c r="Z121" s="11"/>
      <c r="AA121" s="10"/>
      <c r="AB121" s="32"/>
      <c r="AC121" s="11"/>
      <c r="AD121" s="10"/>
      <c r="AE121" s="32"/>
      <c r="AF121" s="11"/>
      <c r="AG121" s="10"/>
      <c r="AH121" s="32"/>
      <c r="AI121" s="11"/>
      <c r="AJ121" s="10"/>
      <c r="AK121" s="32"/>
      <c r="AL121" s="11"/>
      <c r="AM121" s="10"/>
      <c r="AN121" s="32"/>
      <c r="AO121" s="11"/>
      <c r="AP121" s="10"/>
      <c r="AQ121" s="32"/>
      <c r="AR121" s="11"/>
      <c r="AS121" s="10"/>
      <c r="AT121" s="32"/>
      <c r="AU121" s="11"/>
      <c r="AV121" s="10"/>
      <c r="AW121" s="32"/>
      <c r="AX121" s="11"/>
      <c r="AY121" s="10"/>
      <c r="AZ121" s="32"/>
      <c r="BA121" s="11"/>
      <c r="BB121" s="10"/>
      <c r="BC121" s="32"/>
      <c r="BD121" s="11"/>
      <c r="BE121" s="10"/>
      <c r="BF121" s="32"/>
      <c r="BG121" s="11"/>
      <c r="BI121" s="41"/>
    </row>
    <row r="122" spans="1:61">
      <c r="A122">
        <f t="shared" si="8"/>
        <v>78</v>
      </c>
      <c r="B122" s="6"/>
      <c r="C122" s="10"/>
      <c r="D122" s="32"/>
      <c r="E122" s="11"/>
      <c r="F122" s="10"/>
      <c r="G122" s="32"/>
      <c r="H122" s="11"/>
      <c r="I122" s="10"/>
      <c r="J122" s="32"/>
      <c r="K122" s="11"/>
      <c r="L122" s="10"/>
      <c r="M122" s="32"/>
      <c r="N122" s="11"/>
      <c r="O122" s="10"/>
      <c r="P122" s="32"/>
      <c r="Q122" s="11"/>
      <c r="R122" s="10"/>
      <c r="S122" s="32"/>
      <c r="T122" s="11"/>
      <c r="U122" s="10"/>
      <c r="V122" s="32"/>
      <c r="W122" s="11"/>
      <c r="X122" s="10"/>
      <c r="Y122" s="32"/>
      <c r="Z122" s="11"/>
      <c r="AA122" s="10"/>
      <c r="AB122" s="32"/>
      <c r="AC122" s="11"/>
      <c r="AD122" s="10"/>
      <c r="AE122" s="32"/>
      <c r="AF122" s="11"/>
      <c r="AG122" s="10"/>
      <c r="AH122" s="32"/>
      <c r="AI122" s="11"/>
      <c r="AJ122" s="10"/>
      <c r="AK122" s="32"/>
      <c r="AL122" s="11"/>
      <c r="AM122" s="10"/>
      <c r="AN122" s="32"/>
      <c r="AO122" s="11"/>
      <c r="AP122" s="10"/>
      <c r="AQ122" s="32"/>
      <c r="AR122" s="11"/>
      <c r="AS122" s="10"/>
      <c r="AT122" s="32"/>
      <c r="AU122" s="11"/>
      <c r="AV122" s="10"/>
      <c r="AW122" s="32"/>
      <c r="AX122" s="11"/>
      <c r="AY122" s="10"/>
      <c r="AZ122" s="32"/>
      <c r="BA122" s="11"/>
      <c r="BB122" s="10"/>
      <c r="BC122" s="32"/>
      <c r="BD122" s="11"/>
      <c r="BE122" s="10"/>
      <c r="BF122" s="32"/>
      <c r="BG122" s="11"/>
      <c r="BI122" s="41"/>
    </row>
    <row r="123" spans="1:61">
      <c r="A123">
        <f t="shared" si="8"/>
        <v>79</v>
      </c>
      <c r="B123" s="6"/>
      <c r="C123" s="10"/>
      <c r="D123" s="32"/>
      <c r="E123" s="11"/>
      <c r="F123" s="10"/>
      <c r="G123" s="32"/>
      <c r="H123" s="11"/>
      <c r="I123" s="10"/>
      <c r="J123" s="32"/>
      <c r="K123" s="11"/>
      <c r="L123" s="10"/>
      <c r="M123" s="32"/>
      <c r="N123" s="11"/>
      <c r="O123" s="10"/>
      <c r="P123" s="32"/>
      <c r="Q123" s="11"/>
      <c r="R123" s="10"/>
      <c r="S123" s="32"/>
      <c r="T123" s="11"/>
      <c r="U123" s="10"/>
      <c r="V123" s="32"/>
      <c r="W123" s="11"/>
      <c r="X123" s="10"/>
      <c r="Y123" s="32"/>
      <c r="Z123" s="11"/>
      <c r="AA123" s="10"/>
      <c r="AB123" s="32"/>
      <c r="AC123" s="11"/>
      <c r="AD123" s="10"/>
      <c r="AE123" s="32"/>
      <c r="AF123" s="11"/>
      <c r="AG123" s="10"/>
      <c r="AH123" s="32"/>
      <c r="AI123" s="11"/>
      <c r="AJ123" s="10"/>
      <c r="AK123" s="32"/>
      <c r="AL123" s="11"/>
      <c r="AM123" s="10"/>
      <c r="AN123" s="32"/>
      <c r="AO123" s="11"/>
      <c r="AP123" s="10"/>
      <c r="AQ123" s="32"/>
      <c r="AR123" s="11"/>
      <c r="AS123" s="10"/>
      <c r="AT123" s="32"/>
      <c r="AU123" s="11"/>
      <c r="AV123" s="10"/>
      <c r="AW123" s="32"/>
      <c r="AX123" s="11"/>
      <c r="AY123" s="10"/>
      <c r="AZ123" s="32"/>
      <c r="BA123" s="11"/>
      <c r="BB123" s="10"/>
      <c r="BC123" s="32"/>
      <c r="BD123" s="11"/>
      <c r="BE123" s="10"/>
      <c r="BF123" s="32"/>
      <c r="BG123" s="11"/>
      <c r="BI123" s="41"/>
    </row>
    <row r="124" spans="1:61">
      <c r="A124">
        <f t="shared" si="8"/>
        <v>80</v>
      </c>
      <c r="B124" s="6"/>
      <c r="C124" s="10"/>
      <c r="D124" s="32"/>
      <c r="E124" s="11"/>
      <c r="F124" s="10"/>
      <c r="G124" s="32"/>
      <c r="H124" s="11"/>
      <c r="I124" s="10"/>
      <c r="J124" s="32"/>
      <c r="K124" s="11"/>
      <c r="L124" s="10"/>
      <c r="M124" s="32"/>
      <c r="N124" s="11"/>
      <c r="O124" s="10"/>
      <c r="P124" s="32"/>
      <c r="Q124" s="11"/>
      <c r="R124" s="10"/>
      <c r="S124" s="32"/>
      <c r="T124" s="11"/>
      <c r="U124" s="10"/>
      <c r="V124" s="32"/>
      <c r="W124" s="11"/>
      <c r="X124" s="10"/>
      <c r="Y124" s="32"/>
      <c r="Z124" s="11"/>
      <c r="AA124" s="10"/>
      <c r="AB124" s="32"/>
      <c r="AC124" s="11"/>
      <c r="AD124" s="10"/>
      <c r="AE124" s="32"/>
      <c r="AF124" s="11"/>
      <c r="AG124" s="10"/>
      <c r="AH124" s="32"/>
      <c r="AI124" s="11"/>
      <c r="AJ124" s="10"/>
      <c r="AK124" s="32"/>
      <c r="AL124" s="11"/>
      <c r="AM124" s="10"/>
      <c r="AN124" s="32"/>
      <c r="AO124" s="11"/>
      <c r="AP124" s="10"/>
      <c r="AQ124" s="32"/>
      <c r="AR124" s="11"/>
      <c r="AS124" s="10"/>
      <c r="AT124" s="32"/>
      <c r="AU124" s="11"/>
      <c r="AV124" s="10"/>
      <c r="AW124" s="32"/>
      <c r="AX124" s="11"/>
      <c r="AY124" s="10"/>
      <c r="AZ124" s="32"/>
      <c r="BA124" s="11"/>
      <c r="BB124" s="10"/>
      <c r="BC124" s="32"/>
      <c r="BD124" s="11"/>
      <c r="BE124" s="10"/>
      <c r="BF124" s="32"/>
      <c r="BG124" s="11"/>
      <c r="BI124" s="41"/>
    </row>
    <row r="125" spans="1:61">
      <c r="A125">
        <f t="shared" si="8"/>
        <v>81</v>
      </c>
      <c r="B125" s="6"/>
      <c r="C125" s="10"/>
      <c r="D125" s="32"/>
      <c r="E125" s="11"/>
      <c r="F125" s="10"/>
      <c r="G125" s="32"/>
      <c r="H125" s="11"/>
      <c r="I125" s="10"/>
      <c r="J125" s="32"/>
      <c r="K125" s="11"/>
      <c r="L125" s="10"/>
      <c r="M125" s="32"/>
      <c r="N125" s="11"/>
      <c r="O125" s="10"/>
      <c r="P125" s="32"/>
      <c r="Q125" s="11"/>
      <c r="R125" s="10"/>
      <c r="S125" s="32"/>
      <c r="T125" s="11"/>
      <c r="U125" s="10"/>
      <c r="V125" s="32"/>
      <c r="W125" s="11"/>
      <c r="X125" s="10"/>
      <c r="Y125" s="32"/>
      <c r="Z125" s="11"/>
      <c r="AA125" s="10"/>
      <c r="AB125" s="32"/>
      <c r="AC125" s="11"/>
      <c r="AD125" s="10"/>
      <c r="AE125" s="32"/>
      <c r="AF125" s="11"/>
      <c r="AG125" s="10"/>
      <c r="AH125" s="32"/>
      <c r="AI125" s="11"/>
      <c r="AJ125" s="10"/>
      <c r="AK125" s="32"/>
      <c r="AL125" s="11"/>
      <c r="AM125" s="10"/>
      <c r="AN125" s="32"/>
      <c r="AO125" s="11"/>
      <c r="AP125" s="10"/>
      <c r="AQ125" s="32"/>
      <c r="AR125" s="11"/>
      <c r="AS125" s="10"/>
      <c r="AT125" s="32"/>
      <c r="AU125" s="11"/>
      <c r="AV125" s="10"/>
      <c r="AW125" s="32"/>
      <c r="AX125" s="11"/>
      <c r="AY125" s="10"/>
      <c r="AZ125" s="32"/>
      <c r="BA125" s="11"/>
      <c r="BB125" s="10"/>
      <c r="BC125" s="32"/>
      <c r="BD125" s="11"/>
      <c r="BE125" s="10"/>
      <c r="BF125" s="32"/>
      <c r="BG125" s="11"/>
    </row>
    <row r="126" spans="1:61">
      <c r="A126">
        <f t="shared" si="8"/>
        <v>82</v>
      </c>
      <c r="B126" s="6"/>
      <c r="C126" s="10"/>
      <c r="D126" s="32"/>
      <c r="E126" s="11"/>
      <c r="F126" s="10"/>
      <c r="G126" s="32"/>
      <c r="H126" s="11"/>
      <c r="I126" s="10"/>
      <c r="J126" s="32"/>
      <c r="K126" s="11"/>
      <c r="L126" s="10"/>
      <c r="M126" s="32"/>
      <c r="N126" s="11"/>
      <c r="O126" s="10"/>
      <c r="P126" s="32"/>
      <c r="Q126" s="11"/>
      <c r="R126" s="10"/>
      <c r="S126" s="32"/>
      <c r="T126" s="11"/>
      <c r="U126" s="10"/>
      <c r="V126" s="32"/>
      <c r="W126" s="11"/>
      <c r="X126" s="10"/>
      <c r="Y126" s="32"/>
      <c r="Z126" s="11"/>
      <c r="AA126" s="10"/>
      <c r="AB126" s="32"/>
      <c r="AC126" s="11"/>
      <c r="AD126" s="10"/>
      <c r="AE126" s="32"/>
      <c r="AF126" s="11"/>
      <c r="AG126" s="10"/>
      <c r="AH126" s="32"/>
      <c r="AI126" s="11"/>
      <c r="AJ126" s="10"/>
      <c r="AK126" s="32"/>
      <c r="AL126" s="11"/>
      <c r="AM126" s="10"/>
      <c r="AN126" s="32"/>
      <c r="AO126" s="11"/>
      <c r="AP126" s="10"/>
      <c r="AQ126" s="32"/>
      <c r="AR126" s="11"/>
      <c r="AS126" s="10"/>
      <c r="AT126" s="32"/>
      <c r="AU126" s="11"/>
      <c r="AV126" s="10"/>
      <c r="AW126" s="32"/>
      <c r="AX126" s="11"/>
      <c r="AY126" s="10"/>
      <c r="AZ126" s="32"/>
      <c r="BA126" s="11"/>
      <c r="BB126" s="10"/>
      <c r="BC126" s="32"/>
      <c r="BD126" s="11"/>
      <c r="BE126" s="10"/>
      <c r="BF126" s="32"/>
      <c r="BG126" s="11"/>
    </row>
    <row r="127" spans="1:61">
      <c r="A127">
        <f t="shared" si="8"/>
        <v>83</v>
      </c>
      <c r="B127" s="6"/>
      <c r="C127" s="10"/>
      <c r="D127" s="32"/>
      <c r="E127" s="11"/>
      <c r="F127" s="10"/>
      <c r="G127" s="32"/>
      <c r="H127" s="11"/>
      <c r="I127" s="10"/>
      <c r="J127" s="32"/>
      <c r="K127" s="11"/>
      <c r="L127" s="10"/>
      <c r="M127" s="32"/>
      <c r="N127" s="11"/>
      <c r="O127" s="10"/>
      <c r="P127" s="32"/>
      <c r="Q127" s="11"/>
      <c r="R127" s="10"/>
      <c r="S127" s="32"/>
      <c r="T127" s="11"/>
      <c r="U127" s="10"/>
      <c r="V127" s="32"/>
      <c r="W127" s="11"/>
      <c r="X127" s="10"/>
      <c r="Y127" s="32"/>
      <c r="Z127" s="11"/>
      <c r="AA127" s="10"/>
      <c r="AB127" s="32"/>
      <c r="AC127" s="11"/>
      <c r="AD127" s="10"/>
      <c r="AE127" s="32"/>
      <c r="AF127" s="11"/>
      <c r="AG127" s="10"/>
      <c r="AH127" s="32"/>
      <c r="AI127" s="11"/>
      <c r="AJ127" s="10"/>
      <c r="AK127" s="32"/>
      <c r="AL127" s="11"/>
      <c r="AM127" s="10"/>
      <c r="AN127" s="32"/>
      <c r="AO127" s="11"/>
      <c r="AP127" s="10"/>
      <c r="AQ127" s="32"/>
      <c r="AR127" s="11"/>
      <c r="AS127" s="10"/>
      <c r="AT127" s="32"/>
      <c r="AU127" s="11"/>
      <c r="AV127" s="10"/>
      <c r="AW127" s="32"/>
      <c r="AX127" s="11"/>
      <c r="AY127" s="10"/>
      <c r="AZ127" s="32"/>
      <c r="BA127" s="11"/>
      <c r="BB127" s="10"/>
      <c r="BC127" s="32"/>
      <c r="BD127" s="11"/>
      <c r="BE127" s="10"/>
      <c r="BF127" s="32"/>
      <c r="BG127" s="11"/>
    </row>
    <row r="128" spans="1:61">
      <c r="A128">
        <f t="shared" si="8"/>
        <v>84</v>
      </c>
      <c r="B128" s="6"/>
      <c r="C128" s="10"/>
      <c r="D128" s="32"/>
      <c r="E128" s="11"/>
      <c r="F128" s="10"/>
      <c r="G128" s="32"/>
      <c r="H128" s="11"/>
      <c r="I128" s="10"/>
      <c r="J128" s="32"/>
      <c r="K128" s="11"/>
      <c r="L128" s="10"/>
      <c r="M128" s="32"/>
      <c r="N128" s="11"/>
      <c r="O128" s="10"/>
      <c r="P128" s="32"/>
      <c r="Q128" s="11"/>
      <c r="R128" s="10"/>
      <c r="S128" s="32"/>
      <c r="T128" s="11"/>
      <c r="U128" s="10"/>
      <c r="V128" s="32"/>
      <c r="W128" s="11"/>
      <c r="X128" s="10"/>
      <c r="Y128" s="32"/>
      <c r="Z128" s="11"/>
      <c r="AA128" s="10"/>
      <c r="AB128" s="32"/>
      <c r="AC128" s="11"/>
      <c r="AD128" s="10"/>
      <c r="AE128" s="32"/>
      <c r="AF128" s="11"/>
      <c r="AG128" s="10"/>
      <c r="AH128" s="32"/>
      <c r="AI128" s="11"/>
      <c r="AJ128" s="10"/>
      <c r="AK128" s="32"/>
      <c r="AL128" s="11"/>
      <c r="AM128" s="10"/>
      <c r="AN128" s="32"/>
      <c r="AO128" s="11"/>
      <c r="AP128" s="10"/>
      <c r="AQ128" s="32"/>
      <c r="AR128" s="11"/>
      <c r="AS128" s="10"/>
      <c r="AT128" s="32"/>
      <c r="AU128" s="11"/>
      <c r="AV128" s="10"/>
      <c r="AW128" s="32"/>
      <c r="AX128" s="11"/>
      <c r="AY128" s="10"/>
      <c r="AZ128" s="32"/>
      <c r="BA128" s="11"/>
      <c r="BB128" s="10"/>
      <c r="BC128" s="32"/>
      <c r="BD128" s="11"/>
      <c r="BE128" s="10"/>
      <c r="BF128" s="32"/>
      <c r="BG128" s="11"/>
    </row>
    <row r="129" spans="1:61">
      <c r="A129">
        <f t="shared" si="8"/>
        <v>85</v>
      </c>
      <c r="B129" s="6"/>
      <c r="C129" s="10"/>
      <c r="D129" s="32"/>
      <c r="E129" s="11"/>
      <c r="F129" s="10"/>
      <c r="G129" s="32"/>
      <c r="H129" s="11"/>
      <c r="I129" s="10"/>
      <c r="J129" s="32"/>
      <c r="K129" s="11"/>
      <c r="L129" s="10"/>
      <c r="M129" s="32"/>
      <c r="N129" s="11"/>
      <c r="O129" s="10"/>
      <c r="P129" s="32"/>
      <c r="Q129" s="11"/>
      <c r="R129" s="10"/>
      <c r="S129" s="32"/>
      <c r="T129" s="11"/>
      <c r="U129" s="10"/>
      <c r="V129" s="32"/>
      <c r="W129" s="11"/>
      <c r="X129" s="10"/>
      <c r="Y129" s="32"/>
      <c r="Z129" s="11"/>
      <c r="AA129" s="10"/>
      <c r="AB129" s="32"/>
      <c r="AC129" s="11"/>
      <c r="AD129" s="10"/>
      <c r="AE129" s="32"/>
      <c r="AF129" s="11"/>
      <c r="AG129" s="10"/>
      <c r="AH129" s="32"/>
      <c r="AI129" s="11"/>
      <c r="AJ129" s="10"/>
      <c r="AK129" s="32"/>
      <c r="AL129" s="11"/>
      <c r="AM129" s="10"/>
      <c r="AN129" s="32"/>
      <c r="AO129" s="11"/>
      <c r="AP129" s="10"/>
      <c r="AQ129" s="32"/>
      <c r="AR129" s="11"/>
      <c r="AS129" s="10"/>
      <c r="AT129" s="32"/>
      <c r="AU129" s="11"/>
      <c r="AV129" s="10"/>
      <c r="AW129" s="32"/>
      <c r="AX129" s="11"/>
      <c r="AY129" s="10"/>
      <c r="AZ129" s="32"/>
      <c r="BA129" s="11"/>
      <c r="BB129" s="10"/>
      <c r="BC129" s="32"/>
      <c r="BD129" s="11"/>
      <c r="BE129" s="10"/>
      <c r="BF129" s="32"/>
      <c r="BG129" s="11"/>
      <c r="BI129" s="41"/>
    </row>
    <row r="130" spans="1:61">
      <c r="A130">
        <f t="shared" si="8"/>
        <v>86</v>
      </c>
      <c r="B130" s="6"/>
      <c r="C130" s="10"/>
      <c r="D130" s="32"/>
      <c r="E130" s="11"/>
      <c r="F130" s="10"/>
      <c r="G130" s="32"/>
      <c r="H130" s="11"/>
      <c r="I130" s="10"/>
      <c r="J130" s="32"/>
      <c r="K130" s="11"/>
      <c r="L130" s="10"/>
      <c r="M130" s="32"/>
      <c r="N130" s="11"/>
      <c r="O130" s="10"/>
      <c r="P130" s="32"/>
      <c r="Q130" s="11"/>
      <c r="R130" s="10"/>
      <c r="S130" s="32"/>
      <c r="T130" s="11"/>
      <c r="U130" s="10"/>
      <c r="V130" s="32"/>
      <c r="W130" s="11"/>
      <c r="X130" s="10"/>
      <c r="Y130" s="32"/>
      <c r="Z130" s="11"/>
      <c r="AA130" s="10"/>
      <c r="AB130" s="32"/>
      <c r="AC130" s="11"/>
      <c r="AD130" s="10"/>
      <c r="AE130" s="32"/>
      <c r="AF130" s="11"/>
      <c r="AG130" s="10"/>
      <c r="AH130" s="32"/>
      <c r="AI130" s="11"/>
      <c r="AJ130" s="10"/>
      <c r="AK130" s="32"/>
      <c r="AL130" s="11"/>
      <c r="AM130" s="10"/>
      <c r="AN130" s="32"/>
      <c r="AO130" s="11"/>
      <c r="AP130" s="10"/>
      <c r="AQ130" s="32"/>
      <c r="AR130" s="11"/>
      <c r="AS130" s="10"/>
      <c r="AT130" s="32"/>
      <c r="AU130" s="11"/>
      <c r="AV130" s="10"/>
      <c r="AW130" s="32"/>
      <c r="AX130" s="11"/>
      <c r="AY130" s="10"/>
      <c r="AZ130" s="32"/>
      <c r="BA130" s="11"/>
      <c r="BB130" s="10"/>
      <c r="BC130" s="32"/>
      <c r="BD130" s="11"/>
      <c r="BE130" s="10"/>
      <c r="BF130" s="32"/>
      <c r="BG130" s="11"/>
      <c r="BI130" s="76"/>
    </row>
    <row r="131" spans="1:61">
      <c r="A131">
        <f t="shared" si="8"/>
        <v>87</v>
      </c>
      <c r="B131" s="6"/>
      <c r="C131" s="10"/>
      <c r="D131" s="32"/>
      <c r="E131" s="11"/>
      <c r="F131" s="10"/>
      <c r="G131" s="32"/>
      <c r="H131" s="11"/>
      <c r="I131" s="10"/>
      <c r="J131" s="32"/>
      <c r="K131" s="11"/>
      <c r="L131" s="10"/>
      <c r="M131" s="32"/>
      <c r="N131" s="11"/>
      <c r="O131" s="10"/>
      <c r="P131" s="32"/>
      <c r="Q131" s="11"/>
      <c r="R131" s="10"/>
      <c r="S131" s="32"/>
      <c r="T131" s="11"/>
      <c r="U131" s="10"/>
      <c r="V131" s="32"/>
      <c r="W131" s="11"/>
      <c r="X131" s="10"/>
      <c r="Y131" s="32"/>
      <c r="Z131" s="11"/>
      <c r="AA131" s="10"/>
      <c r="AB131" s="32"/>
      <c r="AC131" s="11"/>
      <c r="AD131" s="10"/>
      <c r="AE131" s="32"/>
      <c r="AF131" s="11"/>
      <c r="AG131" s="10"/>
      <c r="AH131" s="32"/>
      <c r="AI131" s="11"/>
      <c r="AJ131" s="10"/>
      <c r="AK131" s="32"/>
      <c r="AL131" s="11"/>
      <c r="AM131" s="10"/>
      <c r="AN131" s="32"/>
      <c r="AO131" s="11"/>
      <c r="AP131" s="10"/>
      <c r="AQ131" s="32"/>
      <c r="AR131" s="11"/>
      <c r="AS131" s="10"/>
      <c r="AT131" s="32"/>
      <c r="AU131" s="11"/>
      <c r="AV131" s="10"/>
      <c r="AW131" s="32"/>
      <c r="AX131" s="11"/>
      <c r="AY131" s="10"/>
      <c r="AZ131" s="32"/>
      <c r="BA131" s="11"/>
      <c r="BB131" s="10"/>
      <c r="BC131" s="32"/>
      <c r="BD131" s="11"/>
      <c r="BE131" s="10"/>
      <c r="BF131" s="32"/>
      <c r="BG131" s="11"/>
      <c r="BI131" s="41"/>
    </row>
    <row r="132" spans="1:61">
      <c r="A132">
        <f t="shared" si="8"/>
        <v>88</v>
      </c>
      <c r="B132" s="6"/>
      <c r="C132" s="10"/>
      <c r="D132" s="32"/>
      <c r="E132" s="11"/>
      <c r="F132" s="10"/>
      <c r="G132" s="32"/>
      <c r="H132" s="11"/>
      <c r="I132" s="10"/>
      <c r="J132" s="32"/>
      <c r="K132" s="11"/>
      <c r="L132" s="10"/>
      <c r="M132" s="32"/>
      <c r="N132" s="11"/>
      <c r="O132" s="10"/>
      <c r="P132" s="32"/>
      <c r="Q132" s="11"/>
      <c r="R132" s="10"/>
      <c r="S132" s="32"/>
      <c r="T132" s="11"/>
      <c r="U132" s="10"/>
      <c r="V132" s="32"/>
      <c r="W132" s="11"/>
      <c r="X132" s="10"/>
      <c r="Y132" s="32"/>
      <c r="Z132" s="11"/>
      <c r="AA132" s="10"/>
      <c r="AB132" s="32"/>
      <c r="AC132" s="11"/>
      <c r="AD132" s="10"/>
      <c r="AE132" s="32"/>
      <c r="AF132" s="11"/>
      <c r="AG132" s="10"/>
      <c r="AH132" s="32"/>
      <c r="AI132" s="11"/>
      <c r="AJ132" s="10"/>
      <c r="AK132" s="32"/>
      <c r="AL132" s="11"/>
      <c r="AM132" s="10"/>
      <c r="AN132" s="32"/>
      <c r="AO132" s="11"/>
      <c r="AP132" s="10"/>
      <c r="AQ132" s="32"/>
      <c r="AR132" s="11"/>
      <c r="AS132" s="10"/>
      <c r="AT132" s="32"/>
      <c r="AU132" s="11"/>
      <c r="AV132" s="10"/>
      <c r="AW132" s="32"/>
      <c r="AX132" s="11"/>
      <c r="AY132" s="10"/>
      <c r="AZ132" s="32"/>
      <c r="BA132" s="11"/>
      <c r="BB132" s="10"/>
      <c r="BC132" s="32"/>
      <c r="BD132" s="11"/>
      <c r="BE132" s="10"/>
      <c r="BF132" s="32"/>
      <c r="BG132" s="11"/>
      <c r="BI132" s="41"/>
    </row>
    <row r="133" spans="1:61">
      <c r="A133">
        <f t="shared" si="8"/>
        <v>89</v>
      </c>
      <c r="B133" s="6"/>
      <c r="C133" s="10"/>
      <c r="D133" s="32"/>
      <c r="E133" s="11"/>
      <c r="F133" s="10"/>
      <c r="G133" s="32"/>
      <c r="H133" s="11"/>
      <c r="I133" s="10"/>
      <c r="J133" s="32"/>
      <c r="K133" s="11"/>
      <c r="L133" s="10"/>
      <c r="M133" s="32"/>
      <c r="N133" s="11"/>
      <c r="O133" s="10"/>
      <c r="P133" s="32"/>
      <c r="Q133" s="11"/>
      <c r="R133" s="10"/>
      <c r="S133" s="32"/>
      <c r="T133" s="11"/>
      <c r="U133" s="10"/>
      <c r="V133" s="32"/>
      <c r="W133" s="11"/>
      <c r="X133" s="10"/>
      <c r="Y133" s="32"/>
      <c r="Z133" s="11"/>
      <c r="AA133" s="10"/>
      <c r="AB133" s="32"/>
      <c r="AC133" s="11"/>
      <c r="AD133" s="10"/>
      <c r="AE133" s="32"/>
      <c r="AF133" s="11"/>
      <c r="AG133" s="10"/>
      <c r="AH133" s="32"/>
      <c r="AI133" s="11"/>
      <c r="AJ133" s="10"/>
      <c r="AK133" s="32"/>
      <c r="AL133" s="11"/>
      <c r="AM133" s="10"/>
      <c r="AN133" s="32"/>
      <c r="AO133" s="11"/>
      <c r="AP133" s="10"/>
      <c r="AQ133" s="32"/>
      <c r="AR133" s="11"/>
      <c r="AS133" s="10"/>
      <c r="AT133" s="32"/>
      <c r="AU133" s="11"/>
      <c r="AV133" s="10"/>
      <c r="AW133" s="32"/>
      <c r="AX133" s="11"/>
      <c r="AY133" s="10"/>
      <c r="AZ133" s="32"/>
      <c r="BA133" s="11"/>
      <c r="BB133" s="10"/>
      <c r="BC133" s="32"/>
      <c r="BD133" s="11"/>
      <c r="BE133" s="10"/>
      <c r="BF133" s="32"/>
      <c r="BG133" s="11"/>
      <c r="BI133" s="76"/>
    </row>
    <row r="134" spans="1:61">
      <c r="A134">
        <f t="shared" si="8"/>
        <v>90</v>
      </c>
      <c r="B134" s="6"/>
      <c r="C134" s="10"/>
      <c r="D134" s="32"/>
      <c r="E134" s="11"/>
      <c r="F134" s="10"/>
      <c r="G134" s="32"/>
      <c r="H134" s="11"/>
      <c r="I134" s="10"/>
      <c r="J134" s="32"/>
      <c r="K134" s="11"/>
      <c r="L134" s="10"/>
      <c r="M134" s="32"/>
      <c r="N134" s="11"/>
      <c r="O134" s="10"/>
      <c r="P134" s="32"/>
      <c r="Q134" s="11"/>
      <c r="R134" s="10"/>
      <c r="S134" s="32"/>
      <c r="T134" s="11"/>
      <c r="U134" s="10"/>
      <c r="V134" s="32"/>
      <c r="W134" s="11"/>
      <c r="X134" s="10"/>
      <c r="Y134" s="32"/>
      <c r="Z134" s="11"/>
      <c r="AA134" s="10"/>
      <c r="AB134" s="32"/>
      <c r="AC134" s="11"/>
      <c r="AD134" s="10"/>
      <c r="AE134" s="32"/>
      <c r="AF134" s="11"/>
      <c r="AG134" s="94"/>
      <c r="AH134" s="32"/>
      <c r="AI134" s="11"/>
      <c r="AJ134" s="10"/>
      <c r="AK134" s="32"/>
      <c r="AL134" s="11"/>
      <c r="AM134" s="10"/>
      <c r="AN134" s="32"/>
      <c r="AO134" s="11"/>
      <c r="AP134" s="10"/>
      <c r="AQ134" s="32"/>
      <c r="AR134" s="11"/>
      <c r="AS134" s="10"/>
      <c r="AT134" s="32"/>
      <c r="AU134" s="11"/>
      <c r="AV134" s="10"/>
      <c r="AW134" s="32"/>
      <c r="AX134" s="11"/>
      <c r="AY134" s="94"/>
      <c r="AZ134" s="32"/>
      <c r="BA134" s="11"/>
      <c r="BB134" s="10"/>
      <c r="BC134" s="32"/>
      <c r="BD134" s="11"/>
      <c r="BE134" s="10"/>
      <c r="BF134" s="32"/>
      <c r="BG134" s="11"/>
      <c r="BI134" s="41"/>
    </row>
    <row r="135" spans="1:61">
      <c r="A135">
        <f t="shared" si="8"/>
        <v>91</v>
      </c>
      <c r="B135" s="6"/>
      <c r="C135" s="10"/>
      <c r="D135" s="32"/>
      <c r="E135" s="11"/>
      <c r="F135" s="10"/>
      <c r="G135" s="32"/>
      <c r="H135" s="11"/>
      <c r="I135" s="10"/>
      <c r="J135" s="32"/>
      <c r="K135" s="11"/>
      <c r="L135" s="10"/>
      <c r="M135" s="32"/>
      <c r="N135" s="11"/>
      <c r="O135" s="10"/>
      <c r="P135" s="32"/>
      <c r="Q135" s="11"/>
      <c r="R135" s="10"/>
      <c r="S135" s="32"/>
      <c r="T135" s="11"/>
      <c r="U135" s="10"/>
      <c r="V135" s="32"/>
      <c r="W135" s="11"/>
      <c r="X135" s="10"/>
      <c r="Y135" s="32"/>
      <c r="Z135" s="11"/>
      <c r="AA135" s="10"/>
      <c r="AB135" s="32"/>
      <c r="AC135" s="11"/>
      <c r="AD135" s="10"/>
      <c r="AE135" s="32"/>
      <c r="AF135" s="11"/>
      <c r="AG135" s="10"/>
      <c r="AH135" s="32"/>
      <c r="AI135" s="11"/>
      <c r="AJ135" s="10"/>
      <c r="AK135" s="32"/>
      <c r="AL135" s="11"/>
      <c r="AM135" s="10"/>
      <c r="AN135" s="32"/>
      <c r="AO135" s="11"/>
      <c r="AP135" s="10"/>
      <c r="AQ135" s="32"/>
      <c r="AR135" s="11"/>
      <c r="AS135" s="10"/>
      <c r="AT135" s="32"/>
      <c r="AU135" s="11"/>
      <c r="AV135" s="10"/>
      <c r="AW135" s="32"/>
      <c r="AX135" s="11"/>
      <c r="AY135" s="10"/>
      <c r="AZ135" s="32"/>
      <c r="BA135" s="11"/>
      <c r="BB135" s="10"/>
      <c r="BC135" s="32"/>
      <c r="BD135" s="11"/>
      <c r="BE135" s="10"/>
      <c r="BF135" s="32"/>
      <c r="BG135" s="11"/>
      <c r="BI135" s="41"/>
    </row>
    <row r="136" spans="1:61">
      <c r="A136">
        <f t="shared" si="8"/>
        <v>92</v>
      </c>
      <c r="B136" s="6"/>
      <c r="C136" s="10"/>
      <c r="D136" s="32"/>
      <c r="E136" s="11"/>
      <c r="F136" s="10"/>
      <c r="G136" s="32"/>
      <c r="H136" s="11"/>
      <c r="I136" s="10"/>
      <c r="J136" s="32"/>
      <c r="K136" s="11"/>
      <c r="L136" s="10"/>
      <c r="M136" s="32"/>
      <c r="N136" s="11"/>
      <c r="O136" s="10"/>
      <c r="P136" s="32"/>
      <c r="Q136" s="11"/>
      <c r="R136" s="10"/>
      <c r="S136" s="32"/>
      <c r="T136" s="11"/>
      <c r="U136" s="10"/>
      <c r="V136" s="32"/>
      <c r="W136" s="11"/>
      <c r="X136" s="10"/>
      <c r="Y136" s="32"/>
      <c r="Z136" s="11"/>
      <c r="AA136" s="10"/>
      <c r="AB136" s="32"/>
      <c r="AC136" s="11"/>
      <c r="AD136" s="10"/>
      <c r="AE136" s="32"/>
      <c r="AF136" s="11"/>
      <c r="AG136" s="10"/>
      <c r="AH136" s="32"/>
      <c r="AI136" s="11"/>
      <c r="AJ136" s="10"/>
      <c r="AK136" s="32"/>
      <c r="AL136" s="11"/>
      <c r="AM136" s="10"/>
      <c r="AN136" s="32"/>
      <c r="AO136" s="11"/>
      <c r="AP136" s="10"/>
      <c r="AQ136" s="32"/>
      <c r="AR136" s="11"/>
      <c r="AS136" s="10"/>
      <c r="AT136" s="32"/>
      <c r="AU136" s="11"/>
      <c r="AV136" s="10"/>
      <c r="AW136" s="32"/>
      <c r="AX136" s="11"/>
      <c r="AY136" s="10"/>
      <c r="AZ136" s="32"/>
      <c r="BA136" s="11"/>
      <c r="BB136" s="10"/>
      <c r="BC136" s="32"/>
      <c r="BD136" s="11"/>
      <c r="BE136" s="10"/>
      <c r="BF136" s="32"/>
      <c r="BG136" s="11"/>
      <c r="BH136" s="28"/>
      <c r="BI136" s="76"/>
    </row>
    <row r="137" spans="1:61">
      <c r="A137">
        <f t="shared" si="8"/>
        <v>93</v>
      </c>
      <c r="B137" s="6"/>
      <c r="C137" s="10"/>
      <c r="D137" s="32"/>
      <c r="E137" s="11"/>
      <c r="F137" s="10"/>
      <c r="G137" s="32"/>
      <c r="H137" s="11"/>
      <c r="I137" s="10"/>
      <c r="J137" s="32"/>
      <c r="K137" s="11"/>
      <c r="L137" s="10"/>
      <c r="M137" s="32"/>
      <c r="N137" s="11"/>
      <c r="O137" s="10"/>
      <c r="P137" s="32"/>
      <c r="Q137" s="11"/>
      <c r="R137" s="10"/>
      <c r="S137" s="32"/>
      <c r="T137" s="11"/>
      <c r="U137" s="10"/>
      <c r="V137" s="32"/>
      <c r="W137" s="11"/>
      <c r="X137" s="10"/>
      <c r="Y137" s="32"/>
      <c r="Z137" s="11"/>
      <c r="AA137" s="10"/>
      <c r="AB137" s="32"/>
      <c r="AC137" s="11"/>
      <c r="AD137" s="10"/>
      <c r="AE137" s="32"/>
      <c r="AF137" s="11"/>
      <c r="AG137" s="10"/>
      <c r="AH137" s="32"/>
      <c r="AI137" s="11"/>
      <c r="AJ137" s="10"/>
      <c r="AK137" s="32"/>
      <c r="AL137" s="11"/>
      <c r="AM137" s="10"/>
      <c r="AN137" s="32"/>
      <c r="AO137" s="11"/>
      <c r="AP137" s="10"/>
      <c r="AQ137" s="32"/>
      <c r="AR137" s="11"/>
      <c r="AS137" s="10"/>
      <c r="AT137" s="32"/>
      <c r="AU137" s="11"/>
      <c r="AV137" s="10"/>
      <c r="AW137" s="32"/>
      <c r="AX137" s="11"/>
      <c r="AY137" s="10"/>
      <c r="AZ137" s="32"/>
      <c r="BA137" s="11"/>
      <c r="BB137" s="10"/>
      <c r="BC137" s="32"/>
      <c r="BD137" s="11"/>
      <c r="BE137" s="10"/>
      <c r="BF137" s="32"/>
      <c r="BG137" s="11"/>
      <c r="BH137" s="28"/>
      <c r="BI137" s="76"/>
    </row>
    <row r="138" spans="1:61">
      <c r="A138">
        <f t="shared" si="8"/>
        <v>94</v>
      </c>
      <c r="B138" s="6"/>
      <c r="C138" s="10"/>
      <c r="D138" s="32"/>
      <c r="E138" s="11"/>
      <c r="F138" s="10"/>
      <c r="G138" s="32"/>
      <c r="H138" s="11"/>
      <c r="I138" s="10"/>
      <c r="J138" s="32"/>
      <c r="K138" s="11"/>
      <c r="L138" s="10"/>
      <c r="M138" s="32"/>
      <c r="N138" s="11"/>
      <c r="O138" s="10"/>
      <c r="P138" s="32"/>
      <c r="Q138" s="11"/>
      <c r="R138" s="10"/>
      <c r="S138" s="32"/>
      <c r="T138" s="11"/>
      <c r="U138" s="10"/>
      <c r="V138" s="32"/>
      <c r="W138" s="11"/>
      <c r="X138" s="10"/>
      <c r="Y138" s="32"/>
      <c r="Z138" s="11"/>
      <c r="AA138" s="10"/>
      <c r="AB138" s="32"/>
      <c r="AC138" s="11"/>
      <c r="AD138" s="10"/>
      <c r="AE138" s="32"/>
      <c r="AF138" s="11"/>
      <c r="AG138" s="10"/>
      <c r="AH138" s="32"/>
      <c r="AI138" s="11"/>
      <c r="AJ138" s="10"/>
      <c r="AK138" s="32"/>
      <c r="AL138" s="11"/>
      <c r="AM138" s="10"/>
      <c r="AN138" s="32"/>
      <c r="AO138" s="11"/>
      <c r="AP138" s="10"/>
      <c r="AQ138" s="32"/>
      <c r="AR138" s="11"/>
      <c r="AS138" s="10"/>
      <c r="AT138" s="32"/>
      <c r="AU138" s="11"/>
      <c r="AV138" s="10"/>
      <c r="AW138" s="32"/>
      <c r="AX138" s="11"/>
      <c r="AY138" s="10"/>
      <c r="AZ138" s="32"/>
      <c r="BA138" s="11"/>
      <c r="BB138" s="10"/>
      <c r="BC138" s="32"/>
      <c r="BD138" s="11"/>
      <c r="BE138" s="10"/>
      <c r="BF138" s="32"/>
      <c r="BG138" s="11"/>
      <c r="BH138" s="28"/>
      <c r="BI138" s="41"/>
    </row>
    <row r="139" spans="1:61">
      <c r="A139">
        <f t="shared" si="8"/>
        <v>95</v>
      </c>
      <c r="B139" s="6"/>
      <c r="C139" s="10"/>
      <c r="D139" s="32"/>
      <c r="E139" s="11"/>
      <c r="F139" s="10"/>
      <c r="G139" s="32"/>
      <c r="H139" s="11"/>
      <c r="I139" s="10"/>
      <c r="J139" s="32"/>
      <c r="K139" s="11"/>
      <c r="L139" s="10"/>
      <c r="M139" s="32"/>
      <c r="N139" s="11"/>
      <c r="O139" s="10"/>
      <c r="P139" s="32"/>
      <c r="Q139" s="11"/>
      <c r="R139" s="10"/>
      <c r="S139" s="32"/>
      <c r="T139" s="11"/>
      <c r="U139" s="10"/>
      <c r="V139" s="32"/>
      <c r="W139" s="11"/>
      <c r="X139" s="10"/>
      <c r="Y139" s="32"/>
      <c r="Z139" s="11"/>
      <c r="AA139" s="10"/>
      <c r="AB139" s="32"/>
      <c r="AC139" s="11"/>
      <c r="AD139" s="10"/>
      <c r="AE139" s="32"/>
      <c r="AF139" s="11"/>
      <c r="AG139" s="10"/>
      <c r="AH139" s="32"/>
      <c r="AI139" s="11"/>
      <c r="AJ139" s="10"/>
      <c r="AK139" s="32"/>
      <c r="AL139" s="11"/>
      <c r="AM139" s="10"/>
      <c r="AN139" s="32"/>
      <c r="AO139" s="11"/>
      <c r="AP139" s="10"/>
      <c r="AQ139" s="32"/>
      <c r="AR139" s="11"/>
      <c r="AS139" s="10"/>
      <c r="AT139" s="32"/>
      <c r="AU139" s="11"/>
      <c r="AV139" s="10"/>
      <c r="AW139" s="32"/>
      <c r="AX139" s="11"/>
      <c r="AY139" s="10"/>
      <c r="AZ139" s="32"/>
      <c r="BA139" s="11"/>
      <c r="BB139" s="10"/>
      <c r="BC139" s="32"/>
      <c r="BD139" s="11"/>
      <c r="BE139" s="10"/>
      <c r="BF139" s="32"/>
      <c r="BG139" s="11"/>
      <c r="BI139" s="41"/>
    </row>
    <row r="140" spans="1:61">
      <c r="A140">
        <f t="shared" si="8"/>
        <v>96</v>
      </c>
      <c r="B140" s="6"/>
      <c r="C140" s="10"/>
      <c r="D140" s="32"/>
      <c r="E140" s="11"/>
      <c r="F140" s="10"/>
      <c r="G140" s="32"/>
      <c r="H140" s="11"/>
      <c r="I140" s="10"/>
      <c r="J140" s="32"/>
      <c r="K140" s="11"/>
      <c r="L140" s="10"/>
      <c r="M140" s="32"/>
      <c r="N140" s="11"/>
      <c r="O140" s="10"/>
      <c r="P140" s="32"/>
      <c r="Q140" s="11"/>
      <c r="R140" s="10"/>
      <c r="S140" s="32"/>
      <c r="T140" s="11"/>
      <c r="U140" s="10"/>
      <c r="V140" s="32"/>
      <c r="W140" s="11"/>
      <c r="X140" s="10"/>
      <c r="Y140" s="32"/>
      <c r="Z140" s="11"/>
      <c r="AA140" s="10"/>
      <c r="AB140" s="32"/>
      <c r="AC140" s="11"/>
      <c r="AD140" s="10"/>
      <c r="AE140" s="32"/>
      <c r="AF140" s="11"/>
      <c r="AG140" s="10"/>
      <c r="AH140" s="32"/>
      <c r="AI140" s="11"/>
      <c r="AJ140" s="10"/>
      <c r="AK140" s="32"/>
      <c r="AL140" s="11"/>
      <c r="AM140" s="10"/>
      <c r="AN140" s="32"/>
      <c r="AO140" s="11"/>
      <c r="AP140" s="10"/>
      <c r="AQ140" s="32"/>
      <c r="AR140" s="11"/>
      <c r="AS140" s="10"/>
      <c r="AT140" s="32"/>
      <c r="AU140" s="11"/>
      <c r="AV140" s="10"/>
      <c r="AW140" s="32"/>
      <c r="AX140" s="11"/>
      <c r="AY140" s="10"/>
      <c r="AZ140" s="32"/>
      <c r="BA140" s="11"/>
      <c r="BB140" s="10"/>
      <c r="BC140" s="32"/>
      <c r="BD140" s="11"/>
      <c r="BE140" s="10"/>
      <c r="BF140" s="32"/>
      <c r="BG140" s="11"/>
      <c r="BH140" s="28"/>
      <c r="BI140" s="76"/>
    </row>
    <row r="141" spans="1:61">
      <c r="A141">
        <f t="shared" si="8"/>
        <v>97</v>
      </c>
      <c r="B141" s="6"/>
      <c r="C141" s="10"/>
      <c r="D141" s="32"/>
      <c r="E141" s="11"/>
      <c r="F141" s="10"/>
      <c r="G141" s="32"/>
      <c r="H141" s="11"/>
      <c r="I141" s="10"/>
      <c r="J141" s="32"/>
      <c r="K141" s="11"/>
      <c r="L141" s="10"/>
      <c r="M141" s="32"/>
      <c r="N141" s="11"/>
      <c r="O141" s="10"/>
      <c r="P141" s="32"/>
      <c r="Q141" s="11"/>
      <c r="R141" s="10"/>
      <c r="S141" s="32"/>
      <c r="T141" s="11"/>
      <c r="U141" s="10"/>
      <c r="V141" s="32"/>
      <c r="W141" s="11"/>
      <c r="X141" s="10"/>
      <c r="Y141" s="32"/>
      <c r="Z141" s="11"/>
      <c r="AA141" s="10"/>
      <c r="AB141" s="32"/>
      <c r="AC141" s="11"/>
      <c r="AD141" s="10"/>
      <c r="AE141" s="32"/>
      <c r="AF141" s="11"/>
      <c r="AG141" s="10"/>
      <c r="AH141" s="32"/>
      <c r="AI141" s="11"/>
      <c r="AJ141" s="10"/>
      <c r="AK141" s="32"/>
      <c r="AL141" s="11"/>
      <c r="AM141" s="10"/>
      <c r="AN141" s="32"/>
      <c r="AO141" s="11"/>
      <c r="AP141" s="10"/>
      <c r="AQ141" s="32"/>
      <c r="AR141" s="11"/>
      <c r="AS141" s="10"/>
      <c r="AT141" s="32"/>
      <c r="AU141" s="11"/>
      <c r="AV141" s="10"/>
      <c r="AW141" s="32"/>
      <c r="AX141" s="11"/>
      <c r="AY141" s="10"/>
      <c r="AZ141" s="32"/>
      <c r="BA141" s="11"/>
      <c r="BB141" s="10"/>
      <c r="BC141" s="32"/>
      <c r="BD141" s="11"/>
      <c r="BE141" s="10"/>
      <c r="BF141" s="32"/>
      <c r="BG141" s="11"/>
      <c r="BH141" s="28"/>
      <c r="BI141" s="41"/>
    </row>
    <row r="142" spans="1:61">
      <c r="A142">
        <f t="shared" si="8"/>
        <v>98</v>
      </c>
      <c r="B142" s="6"/>
      <c r="C142" s="10"/>
      <c r="D142" s="32"/>
      <c r="E142" s="11"/>
      <c r="F142" s="10"/>
      <c r="G142" s="32"/>
      <c r="H142" s="11"/>
      <c r="I142" s="10"/>
      <c r="J142" s="32"/>
      <c r="K142" s="11"/>
      <c r="L142" s="10"/>
      <c r="M142" s="32"/>
      <c r="N142" s="11"/>
      <c r="O142" s="10"/>
      <c r="P142" s="32"/>
      <c r="Q142" s="11"/>
      <c r="R142" s="10"/>
      <c r="S142" s="32"/>
      <c r="T142" s="11"/>
      <c r="U142" s="10"/>
      <c r="V142" s="32"/>
      <c r="W142" s="11"/>
      <c r="X142" s="10"/>
      <c r="Y142" s="32"/>
      <c r="Z142" s="11"/>
      <c r="AA142" s="10"/>
      <c r="AB142" s="32"/>
      <c r="AC142" s="11"/>
      <c r="AD142" s="10"/>
      <c r="AE142" s="32"/>
      <c r="AF142" s="11"/>
      <c r="AG142" s="10"/>
      <c r="AH142" s="32"/>
      <c r="AI142" s="11"/>
      <c r="AJ142" s="10"/>
      <c r="AK142" s="32"/>
      <c r="AL142" s="11"/>
      <c r="AM142" s="10"/>
      <c r="AN142" s="32"/>
      <c r="AO142" s="11"/>
      <c r="AP142" s="10"/>
      <c r="AQ142" s="32"/>
      <c r="AR142" s="11"/>
      <c r="AS142" s="10"/>
      <c r="AT142" s="32"/>
      <c r="AU142" s="11"/>
      <c r="AV142" s="10"/>
      <c r="AW142" s="32"/>
      <c r="AX142" s="11"/>
      <c r="AY142" s="10"/>
      <c r="AZ142" s="32"/>
      <c r="BA142" s="11"/>
      <c r="BB142" s="10"/>
      <c r="BC142" s="32"/>
      <c r="BD142" s="11"/>
      <c r="BE142" s="10"/>
      <c r="BF142" s="32"/>
      <c r="BG142" s="11"/>
      <c r="BH142" s="28"/>
      <c r="BI142" s="41"/>
    </row>
    <row r="143" spans="1:61">
      <c r="A143">
        <f t="shared" si="8"/>
        <v>99</v>
      </c>
      <c r="B143" s="6"/>
      <c r="C143" s="12"/>
      <c r="D143" s="36"/>
      <c r="E143" s="13"/>
      <c r="F143" s="12"/>
      <c r="G143" s="36"/>
      <c r="H143" s="13"/>
      <c r="I143" s="12"/>
      <c r="J143" s="36"/>
      <c r="K143" s="13"/>
      <c r="L143" s="12"/>
      <c r="M143" s="36"/>
      <c r="N143" s="13"/>
      <c r="O143" s="12"/>
      <c r="P143" s="36"/>
      <c r="Q143" s="13"/>
      <c r="R143" s="12"/>
      <c r="S143" s="36"/>
      <c r="T143" s="13"/>
      <c r="U143" s="12"/>
      <c r="V143" s="36"/>
      <c r="W143" s="13"/>
      <c r="X143" s="12"/>
      <c r="Y143" s="36"/>
      <c r="Z143" s="13"/>
      <c r="AA143" s="12"/>
      <c r="AB143" s="36"/>
      <c r="AC143" s="13"/>
      <c r="AD143" s="12"/>
      <c r="AE143" s="36"/>
      <c r="AF143" s="13"/>
      <c r="AG143" s="12"/>
      <c r="AH143" s="36"/>
      <c r="AI143" s="13"/>
      <c r="AJ143" s="12"/>
      <c r="AK143" s="36"/>
      <c r="AL143" s="13"/>
      <c r="AM143" s="12"/>
      <c r="AN143" s="36"/>
      <c r="AO143" s="13"/>
      <c r="AP143" s="12"/>
      <c r="AQ143" s="36"/>
      <c r="AR143" s="13"/>
      <c r="AS143" s="12"/>
      <c r="AT143" s="36"/>
      <c r="AU143" s="13"/>
      <c r="AV143" s="12"/>
      <c r="AW143" s="36"/>
      <c r="AX143" s="13"/>
      <c r="AY143" s="12"/>
      <c r="AZ143" s="36"/>
      <c r="BA143" s="13"/>
      <c r="BB143" s="12"/>
      <c r="BC143" s="36"/>
      <c r="BD143" s="13"/>
      <c r="BE143" s="12"/>
      <c r="BF143" s="36"/>
      <c r="BG143" s="13"/>
      <c r="BI143" s="76"/>
    </row>
    <row r="144" spans="1:61">
      <c r="A144">
        <f t="shared" si="8"/>
        <v>100</v>
      </c>
      <c r="B144" s="6"/>
      <c r="C144" s="10"/>
      <c r="D144" s="32"/>
      <c r="E144" s="11"/>
      <c r="F144" s="10"/>
      <c r="G144" s="32"/>
      <c r="H144" s="11"/>
      <c r="I144" s="10"/>
      <c r="J144" s="32"/>
      <c r="K144" s="11"/>
      <c r="L144" s="10"/>
      <c r="M144" s="32"/>
      <c r="N144" s="11"/>
      <c r="O144" s="10"/>
      <c r="P144" s="32"/>
      <c r="Q144" s="11"/>
      <c r="R144" s="10"/>
      <c r="S144" s="32"/>
      <c r="T144" s="11"/>
      <c r="U144" s="10"/>
      <c r="V144" s="32"/>
      <c r="W144" s="11"/>
      <c r="X144" s="10"/>
      <c r="Y144" s="32"/>
      <c r="Z144" s="11"/>
      <c r="AA144" s="10"/>
      <c r="AB144" s="32"/>
      <c r="AC144" s="11"/>
      <c r="AD144" s="10"/>
      <c r="AE144" s="32"/>
      <c r="AF144" s="11"/>
      <c r="AG144" s="10"/>
      <c r="AH144" s="32"/>
      <c r="AI144" s="11"/>
      <c r="AJ144" s="10"/>
      <c r="AK144" s="32"/>
      <c r="AL144" s="11"/>
      <c r="AM144" s="10"/>
      <c r="AN144" s="32"/>
      <c r="AO144" s="11"/>
      <c r="AP144" s="10"/>
      <c r="AQ144" s="32"/>
      <c r="AR144" s="11"/>
      <c r="AS144" s="10"/>
      <c r="AT144" s="32"/>
      <c r="AU144" s="11"/>
      <c r="AV144" s="10"/>
      <c r="AW144" s="32"/>
      <c r="AX144" s="11"/>
      <c r="AY144" s="10"/>
      <c r="AZ144" s="32"/>
      <c r="BA144" s="11"/>
      <c r="BB144" s="10"/>
      <c r="BC144" s="32"/>
      <c r="BD144" s="11"/>
      <c r="BE144" s="10"/>
      <c r="BF144" s="32"/>
      <c r="BG144" s="11"/>
      <c r="BI144" s="76"/>
    </row>
    <row r="145" spans="1:61">
      <c r="A145">
        <f t="shared" si="8"/>
        <v>101</v>
      </c>
      <c r="B145" s="6"/>
      <c r="C145" s="10"/>
      <c r="D145" s="32"/>
      <c r="E145" s="11"/>
      <c r="F145" s="10"/>
      <c r="G145" s="32"/>
      <c r="H145" s="11"/>
      <c r="I145" s="10"/>
      <c r="J145" s="32"/>
      <c r="K145" s="11"/>
      <c r="L145" s="10"/>
      <c r="M145" s="32"/>
      <c r="N145" s="11"/>
      <c r="O145" s="10"/>
      <c r="P145" s="32"/>
      <c r="Q145" s="11"/>
      <c r="R145" s="10"/>
      <c r="S145" s="32"/>
      <c r="T145" s="11"/>
      <c r="U145" s="10"/>
      <c r="V145" s="32"/>
      <c r="W145" s="11"/>
      <c r="X145" s="10"/>
      <c r="Y145" s="32"/>
      <c r="Z145" s="11"/>
      <c r="AA145" s="10"/>
      <c r="AB145" s="32"/>
      <c r="AC145" s="11"/>
      <c r="AD145" s="10"/>
      <c r="AE145" s="32"/>
      <c r="AF145" s="11"/>
      <c r="AG145" s="10"/>
      <c r="AH145" s="32"/>
      <c r="AI145" s="11"/>
      <c r="AJ145" s="10"/>
      <c r="AK145" s="32"/>
      <c r="AL145" s="11"/>
      <c r="AM145" s="10"/>
      <c r="AN145" s="32"/>
      <c r="AO145" s="11"/>
      <c r="AP145" s="10"/>
      <c r="AQ145" s="32"/>
      <c r="AR145" s="11"/>
      <c r="AS145" s="10"/>
      <c r="AT145" s="32"/>
      <c r="AU145" s="11"/>
      <c r="AV145" s="10"/>
      <c r="AW145" s="32"/>
      <c r="AX145" s="11"/>
      <c r="AY145" s="10"/>
      <c r="AZ145" s="32"/>
      <c r="BA145" s="11"/>
      <c r="BB145" s="10"/>
      <c r="BC145" s="32"/>
      <c r="BD145" s="11"/>
      <c r="BE145" s="10"/>
      <c r="BF145" s="32"/>
      <c r="BG145" s="11"/>
      <c r="BI145" s="41"/>
    </row>
    <row r="146" spans="1:61">
      <c r="A146">
        <f t="shared" si="8"/>
        <v>102</v>
      </c>
      <c r="B146" s="6"/>
      <c r="C146" s="10"/>
      <c r="D146" s="32"/>
      <c r="E146" s="11"/>
      <c r="F146" s="10"/>
      <c r="G146" s="32"/>
      <c r="H146" s="11"/>
      <c r="I146" s="10"/>
      <c r="J146" s="32"/>
      <c r="K146" s="11"/>
      <c r="L146" s="10"/>
      <c r="M146" s="32"/>
      <c r="N146" s="11"/>
      <c r="O146" s="10"/>
      <c r="P146" s="32"/>
      <c r="Q146" s="11"/>
      <c r="R146" s="10"/>
      <c r="S146" s="32"/>
      <c r="T146" s="11"/>
      <c r="U146" s="10"/>
      <c r="V146" s="32"/>
      <c r="W146" s="11"/>
      <c r="X146" s="10"/>
      <c r="Y146" s="32"/>
      <c r="Z146" s="11"/>
      <c r="AA146" s="10"/>
      <c r="AB146" s="32"/>
      <c r="AC146" s="11"/>
      <c r="AD146" s="10"/>
      <c r="AE146" s="32"/>
      <c r="AF146" s="11"/>
      <c r="AG146" s="10"/>
      <c r="AH146" s="32"/>
      <c r="AI146" s="11"/>
      <c r="AJ146" s="10"/>
      <c r="AK146" s="32"/>
      <c r="AL146" s="11"/>
      <c r="AM146" s="10"/>
      <c r="AN146" s="32"/>
      <c r="AO146" s="11"/>
      <c r="AP146" s="10"/>
      <c r="AQ146" s="32"/>
      <c r="AR146" s="11"/>
      <c r="AS146" s="10"/>
      <c r="AT146" s="32"/>
      <c r="AU146" s="11"/>
      <c r="AV146" s="10"/>
      <c r="AW146" s="32"/>
      <c r="AX146" s="11"/>
      <c r="AY146" s="10"/>
      <c r="AZ146" s="32"/>
      <c r="BA146" s="11"/>
      <c r="BB146" s="10"/>
      <c r="BC146" s="32"/>
      <c r="BD146" s="11"/>
      <c r="BE146" s="10"/>
      <c r="BF146" s="32"/>
      <c r="BG146" s="11"/>
      <c r="BI146" s="76"/>
    </row>
    <row r="147" spans="1:61">
      <c r="A147">
        <f t="shared" si="8"/>
        <v>103</v>
      </c>
      <c r="B147" s="6"/>
      <c r="C147" s="10"/>
      <c r="D147" s="32"/>
      <c r="E147" s="11"/>
      <c r="F147" s="10"/>
      <c r="G147" s="32"/>
      <c r="H147" s="11"/>
      <c r="I147" s="10"/>
      <c r="J147" s="32"/>
      <c r="K147" s="11"/>
      <c r="L147" s="10"/>
      <c r="M147" s="32"/>
      <c r="N147" s="11"/>
      <c r="O147" s="10"/>
      <c r="P147" s="32"/>
      <c r="Q147" s="11"/>
      <c r="R147" s="10"/>
      <c r="S147" s="32"/>
      <c r="T147" s="11"/>
      <c r="U147" s="10"/>
      <c r="V147" s="32"/>
      <c r="W147" s="11"/>
      <c r="X147" s="10"/>
      <c r="Y147" s="32"/>
      <c r="Z147" s="11"/>
      <c r="AA147" s="10"/>
      <c r="AB147" s="32"/>
      <c r="AC147" s="11"/>
      <c r="AD147" s="10"/>
      <c r="AE147" s="32"/>
      <c r="AF147" s="11"/>
      <c r="AG147" s="10"/>
      <c r="AH147" s="32"/>
      <c r="AI147" s="11"/>
      <c r="AJ147" s="10"/>
      <c r="AK147" s="32"/>
      <c r="AL147" s="11"/>
      <c r="AM147" s="10"/>
      <c r="AN147" s="32"/>
      <c r="AO147" s="11"/>
      <c r="AP147" s="10"/>
      <c r="AQ147" s="32"/>
      <c r="AR147" s="11"/>
      <c r="AS147" s="10"/>
      <c r="AT147" s="32"/>
      <c r="AU147" s="11"/>
      <c r="AV147" s="10"/>
      <c r="AW147" s="32"/>
      <c r="AX147" s="11"/>
      <c r="AY147" s="10"/>
      <c r="AZ147" s="32"/>
      <c r="BA147" s="11"/>
      <c r="BB147" s="10"/>
      <c r="BC147" s="32"/>
      <c r="BD147" s="11"/>
      <c r="BE147" s="10"/>
      <c r="BF147" s="32"/>
      <c r="BG147" s="11"/>
      <c r="BI147" s="76"/>
    </row>
    <row r="148" spans="1:61">
      <c r="A148">
        <f t="shared" si="8"/>
        <v>104</v>
      </c>
      <c r="B148" s="6"/>
      <c r="C148" s="10"/>
      <c r="D148" s="32"/>
      <c r="E148" s="11"/>
      <c r="F148" s="10"/>
      <c r="G148" s="32"/>
      <c r="H148" s="11"/>
      <c r="I148" s="10"/>
      <c r="J148" s="32"/>
      <c r="K148" s="11"/>
      <c r="L148" s="10"/>
      <c r="M148" s="32"/>
      <c r="N148" s="11"/>
      <c r="O148" s="10"/>
      <c r="P148" s="32"/>
      <c r="Q148" s="11"/>
      <c r="R148" s="10"/>
      <c r="S148" s="32"/>
      <c r="T148" s="11"/>
      <c r="U148" s="10"/>
      <c r="V148" s="32"/>
      <c r="W148" s="11"/>
      <c r="X148" s="10"/>
      <c r="Y148" s="32"/>
      <c r="Z148" s="11"/>
      <c r="AA148" s="10"/>
      <c r="AB148" s="32"/>
      <c r="AC148" s="11"/>
      <c r="AD148" s="10"/>
      <c r="AE148" s="32"/>
      <c r="AF148" s="11"/>
      <c r="AG148" s="54"/>
      <c r="AH148" s="32"/>
      <c r="AI148" s="11"/>
      <c r="AJ148" s="10"/>
      <c r="AK148" s="32"/>
      <c r="AL148" s="11"/>
      <c r="AM148" s="10"/>
      <c r="AN148" s="32"/>
      <c r="AO148" s="11"/>
      <c r="AP148" s="10"/>
      <c r="AQ148" s="32"/>
      <c r="AR148" s="11"/>
      <c r="AS148" s="10"/>
      <c r="AT148" s="32"/>
      <c r="AU148" s="11"/>
      <c r="AV148" s="10"/>
      <c r="AW148" s="32"/>
      <c r="AX148" s="11"/>
      <c r="AY148" s="54"/>
      <c r="AZ148" s="32"/>
      <c r="BA148" s="11"/>
      <c r="BB148" s="10"/>
      <c r="BC148" s="32"/>
      <c r="BD148" s="11"/>
      <c r="BE148" s="10"/>
      <c r="BF148" s="32"/>
      <c r="BG148" s="11"/>
      <c r="BI148" s="76"/>
    </row>
    <row r="149" spans="1:61">
      <c r="A149">
        <f t="shared" si="8"/>
        <v>105</v>
      </c>
      <c r="B149" s="6"/>
      <c r="C149" s="10"/>
      <c r="D149" s="32"/>
      <c r="E149" s="11"/>
      <c r="F149" s="10"/>
      <c r="G149" s="32"/>
      <c r="H149" s="11"/>
      <c r="I149" s="10"/>
      <c r="J149" s="32"/>
      <c r="K149" s="11"/>
      <c r="L149" s="10"/>
      <c r="M149" s="32"/>
      <c r="N149" s="11"/>
      <c r="O149" s="10"/>
      <c r="P149" s="32"/>
      <c r="Q149" s="11"/>
      <c r="R149" s="10"/>
      <c r="S149" s="32"/>
      <c r="T149" s="11"/>
      <c r="U149" s="10"/>
      <c r="V149" s="32"/>
      <c r="W149" s="11"/>
      <c r="X149" s="10"/>
      <c r="Y149" s="32"/>
      <c r="Z149" s="11"/>
      <c r="AA149" s="10"/>
      <c r="AB149" s="32"/>
      <c r="AC149" s="11"/>
      <c r="AD149" s="10"/>
      <c r="AE149" s="32"/>
      <c r="AF149" s="11"/>
      <c r="AG149" s="54"/>
      <c r="AH149" s="32"/>
      <c r="AI149" s="11"/>
      <c r="AJ149" s="10"/>
      <c r="AK149" s="32"/>
      <c r="AL149" s="11"/>
      <c r="AM149" s="10"/>
      <c r="AN149" s="32"/>
      <c r="AO149" s="11"/>
      <c r="AP149" s="10"/>
      <c r="AQ149" s="32"/>
      <c r="AR149" s="11"/>
      <c r="AS149" s="10"/>
      <c r="AT149" s="32"/>
      <c r="AU149" s="11"/>
      <c r="AV149" s="10"/>
      <c r="AW149" s="32"/>
      <c r="AX149" s="11"/>
      <c r="AY149" s="10"/>
      <c r="AZ149" s="32"/>
      <c r="BA149" s="11"/>
      <c r="BB149" s="10"/>
      <c r="BC149" s="32"/>
      <c r="BD149" s="11"/>
      <c r="BE149" s="10"/>
      <c r="BF149" s="32"/>
      <c r="BG149" s="11"/>
      <c r="BH149" s="28"/>
      <c r="BI149" s="76"/>
    </row>
    <row r="150" spans="1:61">
      <c r="A150">
        <f t="shared" si="8"/>
        <v>106</v>
      </c>
      <c r="B150" s="6"/>
      <c r="C150" s="10"/>
      <c r="D150" s="32"/>
      <c r="E150" s="11"/>
      <c r="F150" s="10"/>
      <c r="G150" s="32"/>
      <c r="H150" s="11"/>
      <c r="I150" s="10"/>
      <c r="J150" s="32"/>
      <c r="K150" s="11"/>
      <c r="L150" s="10"/>
      <c r="M150" s="32"/>
      <c r="N150" s="11"/>
      <c r="O150" s="10"/>
      <c r="P150" s="32"/>
      <c r="Q150" s="11"/>
      <c r="R150" s="10"/>
      <c r="S150" s="32"/>
      <c r="T150" s="11"/>
      <c r="U150" s="10"/>
      <c r="V150" s="32"/>
      <c r="W150" s="11"/>
      <c r="X150" s="10"/>
      <c r="Y150" s="32"/>
      <c r="Z150" s="11"/>
      <c r="AA150" s="10"/>
      <c r="AB150" s="32"/>
      <c r="AC150" s="11"/>
      <c r="AD150" s="10"/>
      <c r="AE150" s="32"/>
      <c r="AF150" s="11"/>
      <c r="AG150" s="54"/>
      <c r="AH150" s="32"/>
      <c r="AI150" s="11"/>
      <c r="AJ150" s="10"/>
      <c r="AK150" s="32"/>
      <c r="AL150" s="11"/>
      <c r="AM150" s="10"/>
      <c r="AN150" s="32"/>
      <c r="AO150" s="11"/>
      <c r="AP150" s="10"/>
      <c r="AQ150" s="32"/>
      <c r="AR150" s="11"/>
      <c r="AS150" s="10"/>
      <c r="AT150" s="32"/>
      <c r="AU150" s="11"/>
      <c r="AV150" s="10"/>
      <c r="AW150" s="32"/>
      <c r="AX150" s="11"/>
      <c r="AY150" s="10"/>
      <c r="AZ150" s="32"/>
      <c r="BA150" s="11"/>
      <c r="BB150" s="10"/>
      <c r="BC150" s="32"/>
      <c r="BD150" s="11"/>
      <c r="BE150" s="10"/>
      <c r="BF150" s="32"/>
      <c r="BG150" s="11"/>
      <c r="BI150" s="41"/>
    </row>
    <row r="151" spans="1:61">
      <c r="A151">
        <f t="shared" si="8"/>
        <v>107</v>
      </c>
      <c r="B151" s="6"/>
      <c r="C151" s="10"/>
      <c r="D151" s="32"/>
      <c r="E151" s="11"/>
      <c r="F151" s="10"/>
      <c r="G151" s="32"/>
      <c r="H151" s="11"/>
      <c r="I151" s="10"/>
      <c r="J151" s="32"/>
      <c r="K151" s="11"/>
      <c r="L151" s="10"/>
      <c r="M151" s="32"/>
      <c r="N151" s="11"/>
      <c r="O151" s="10"/>
      <c r="P151" s="32"/>
      <c r="Q151" s="11"/>
      <c r="R151" s="10"/>
      <c r="S151" s="32"/>
      <c r="T151" s="11"/>
      <c r="U151" s="10"/>
      <c r="V151" s="32"/>
      <c r="W151" s="11"/>
      <c r="X151" s="10"/>
      <c r="Y151" s="32"/>
      <c r="Z151" s="11"/>
      <c r="AA151" s="10"/>
      <c r="AB151" s="32"/>
      <c r="AC151" s="11"/>
      <c r="AD151" s="10"/>
      <c r="AE151" s="32"/>
      <c r="AF151" s="11"/>
      <c r="AG151" s="10"/>
      <c r="AH151" s="32"/>
      <c r="AI151" s="11"/>
      <c r="AJ151" s="10"/>
      <c r="AK151" s="32"/>
      <c r="AL151" s="11"/>
      <c r="AM151" s="10"/>
      <c r="AN151" s="32"/>
      <c r="AO151" s="11"/>
      <c r="AP151" s="10"/>
      <c r="AQ151" s="32"/>
      <c r="AR151" s="11"/>
      <c r="AS151" s="10"/>
      <c r="AT151" s="32"/>
      <c r="AU151" s="11"/>
      <c r="AV151" s="10"/>
      <c r="AW151" s="32"/>
      <c r="AX151" s="11"/>
      <c r="AY151" s="10"/>
      <c r="AZ151" s="32"/>
      <c r="BA151" s="11"/>
      <c r="BB151" s="10"/>
      <c r="BC151" s="32"/>
      <c r="BD151" s="11"/>
      <c r="BE151" s="10"/>
      <c r="BF151" s="32"/>
      <c r="BG151" s="11"/>
      <c r="BH151" s="28"/>
      <c r="BI151" s="41"/>
    </row>
    <row r="152" spans="1:61">
      <c r="A152">
        <f t="shared" si="8"/>
        <v>108</v>
      </c>
      <c r="B152" s="6"/>
      <c r="C152" s="10"/>
      <c r="D152" s="32"/>
      <c r="E152" s="11"/>
      <c r="F152" s="10"/>
      <c r="G152" s="32"/>
      <c r="H152" s="11"/>
      <c r="I152" s="10"/>
      <c r="J152" s="32"/>
      <c r="K152" s="11"/>
      <c r="L152" s="10"/>
      <c r="M152" s="32"/>
      <c r="N152" s="11"/>
      <c r="O152" s="10"/>
      <c r="P152" s="32"/>
      <c r="Q152" s="11"/>
      <c r="R152" s="10"/>
      <c r="S152" s="32"/>
      <c r="T152" s="11"/>
      <c r="U152" s="10"/>
      <c r="V152" s="32"/>
      <c r="W152" s="11"/>
      <c r="X152" s="10"/>
      <c r="Y152" s="32"/>
      <c r="Z152" s="11"/>
      <c r="AA152" s="10"/>
      <c r="AB152" s="32"/>
      <c r="AC152" s="11"/>
      <c r="AD152" s="10"/>
      <c r="AE152" s="32"/>
      <c r="AF152" s="11"/>
      <c r="AG152" s="10"/>
      <c r="AH152" s="32"/>
      <c r="AI152" s="11"/>
      <c r="AJ152" s="10"/>
      <c r="AK152" s="32"/>
      <c r="AL152" s="11"/>
      <c r="AM152" s="10"/>
      <c r="AN152" s="32"/>
      <c r="AO152" s="11"/>
      <c r="AP152" s="10"/>
      <c r="AQ152" s="32"/>
      <c r="AR152" s="11"/>
      <c r="AS152" s="10"/>
      <c r="AT152" s="32"/>
      <c r="AU152" s="11"/>
      <c r="AV152" s="10"/>
      <c r="AW152" s="32"/>
      <c r="AX152" s="11"/>
      <c r="AY152" s="10"/>
      <c r="AZ152" s="32"/>
      <c r="BA152" s="11"/>
      <c r="BB152" s="10"/>
      <c r="BC152" s="32"/>
      <c r="BD152" s="11"/>
      <c r="BE152" s="10"/>
      <c r="BF152" s="32"/>
      <c r="BG152" s="11"/>
      <c r="BH152" s="28"/>
      <c r="BI152" s="41"/>
    </row>
    <row r="153" spans="1:61">
      <c r="A153">
        <f t="shared" si="8"/>
        <v>109</v>
      </c>
      <c r="B153" s="6"/>
      <c r="C153" s="10"/>
      <c r="D153" s="32"/>
      <c r="E153" s="11"/>
      <c r="F153" s="10"/>
      <c r="G153" s="32"/>
      <c r="H153" s="11"/>
      <c r="I153" s="10"/>
      <c r="J153" s="32"/>
      <c r="K153" s="11"/>
      <c r="L153" s="10"/>
      <c r="M153" s="32"/>
      <c r="N153" s="11"/>
      <c r="O153" s="10"/>
      <c r="P153" s="32"/>
      <c r="Q153" s="11"/>
      <c r="R153" s="10"/>
      <c r="S153" s="32"/>
      <c r="T153" s="11"/>
      <c r="U153" s="10"/>
      <c r="V153" s="32"/>
      <c r="W153" s="11"/>
      <c r="X153" s="10"/>
      <c r="Y153" s="32"/>
      <c r="Z153" s="11"/>
      <c r="AA153" s="10"/>
      <c r="AB153" s="32"/>
      <c r="AC153" s="11"/>
      <c r="AD153" s="10"/>
      <c r="AE153" s="32"/>
      <c r="AF153" s="11"/>
      <c r="AG153" s="10"/>
      <c r="AH153" s="32"/>
      <c r="AI153" s="11"/>
      <c r="AJ153" s="10"/>
      <c r="AK153" s="32"/>
      <c r="AL153" s="11"/>
      <c r="AM153" s="10"/>
      <c r="AN153" s="32"/>
      <c r="AO153" s="11"/>
      <c r="AP153" s="10"/>
      <c r="AQ153" s="32"/>
      <c r="AR153" s="11"/>
      <c r="AS153" s="10"/>
      <c r="AT153" s="32"/>
      <c r="AU153" s="11"/>
      <c r="AV153" s="10"/>
      <c r="AW153" s="32"/>
      <c r="AX153" s="11"/>
      <c r="AY153" s="10"/>
      <c r="AZ153" s="32"/>
      <c r="BA153" s="11"/>
      <c r="BB153" s="10"/>
      <c r="BC153" s="32"/>
      <c r="BD153" s="11"/>
      <c r="BE153" s="10"/>
      <c r="BF153" s="32"/>
      <c r="BG153" s="11"/>
      <c r="BH153" s="28"/>
      <c r="BI153" s="41"/>
    </row>
    <row r="154" spans="1:61">
      <c r="A154">
        <f t="shared" si="8"/>
        <v>110</v>
      </c>
      <c r="B154" s="6"/>
      <c r="C154" s="10"/>
      <c r="D154" s="32"/>
      <c r="E154" s="11"/>
      <c r="F154" s="10"/>
      <c r="G154" s="32"/>
      <c r="H154" s="11"/>
      <c r="I154" s="10"/>
      <c r="J154" s="32"/>
      <c r="K154" s="11"/>
      <c r="L154" s="10"/>
      <c r="M154" s="32"/>
      <c r="N154" s="11"/>
      <c r="O154" s="10"/>
      <c r="P154" s="32"/>
      <c r="Q154" s="11"/>
      <c r="R154" s="10"/>
      <c r="S154" s="32"/>
      <c r="T154" s="11"/>
      <c r="U154" s="10"/>
      <c r="V154" s="32"/>
      <c r="W154" s="11"/>
      <c r="X154" s="10"/>
      <c r="Y154" s="32"/>
      <c r="Z154" s="11"/>
      <c r="AA154" s="10"/>
      <c r="AB154" s="32"/>
      <c r="AC154" s="11"/>
      <c r="AD154" s="10"/>
      <c r="AE154" s="32"/>
      <c r="AF154" s="11"/>
      <c r="AG154" s="10"/>
      <c r="AH154" s="32"/>
      <c r="AI154" s="11"/>
      <c r="AJ154" s="10"/>
      <c r="AK154" s="32"/>
      <c r="AL154" s="11"/>
      <c r="AM154" s="10"/>
      <c r="AN154" s="32"/>
      <c r="AO154" s="11"/>
      <c r="AP154" s="10"/>
      <c r="AQ154" s="32"/>
      <c r="AR154" s="11"/>
      <c r="AS154" s="10"/>
      <c r="AT154" s="32"/>
      <c r="AU154" s="11"/>
      <c r="AV154" s="10"/>
      <c r="AW154" s="32"/>
      <c r="AX154" s="11"/>
      <c r="AY154" s="10"/>
      <c r="AZ154" s="32"/>
      <c r="BA154" s="11"/>
      <c r="BB154" s="10"/>
      <c r="BC154" s="32"/>
      <c r="BD154" s="11"/>
      <c r="BE154" s="10"/>
      <c r="BF154" s="32"/>
      <c r="BG154" s="11"/>
      <c r="BI154" s="41"/>
    </row>
    <row r="155" spans="1:61">
      <c r="A155">
        <f t="shared" si="8"/>
        <v>111</v>
      </c>
      <c r="B155" s="6"/>
      <c r="C155" s="10"/>
      <c r="D155" s="32"/>
      <c r="E155" s="11"/>
      <c r="F155" s="10"/>
      <c r="G155" s="32"/>
      <c r="H155" s="11"/>
      <c r="I155" s="10"/>
      <c r="J155" s="32"/>
      <c r="K155" s="11"/>
      <c r="L155" s="10"/>
      <c r="M155" s="32"/>
      <c r="N155" s="11"/>
      <c r="O155" s="10"/>
      <c r="P155" s="32"/>
      <c r="Q155" s="11"/>
      <c r="R155" s="10"/>
      <c r="S155" s="32"/>
      <c r="T155" s="11"/>
      <c r="U155" s="10"/>
      <c r="V155" s="32"/>
      <c r="W155" s="11"/>
      <c r="X155" s="10"/>
      <c r="Y155" s="32"/>
      <c r="Z155" s="11"/>
      <c r="AA155" s="10"/>
      <c r="AB155" s="32"/>
      <c r="AC155" s="11"/>
      <c r="AD155" s="10"/>
      <c r="AE155" s="32"/>
      <c r="AF155" s="11"/>
      <c r="AG155" s="10"/>
      <c r="AH155" s="32"/>
      <c r="AI155" s="11"/>
      <c r="AJ155" s="10"/>
      <c r="AK155" s="32"/>
      <c r="AL155" s="11"/>
      <c r="AM155" s="10"/>
      <c r="AN155" s="32"/>
      <c r="AO155" s="11"/>
      <c r="AP155" s="10"/>
      <c r="AQ155" s="32"/>
      <c r="AR155" s="11"/>
      <c r="AS155" s="10"/>
      <c r="AT155" s="32"/>
      <c r="AU155" s="11"/>
      <c r="AV155" s="10"/>
      <c r="AW155" s="32"/>
      <c r="AX155" s="11"/>
      <c r="AY155" s="10"/>
      <c r="AZ155" s="32"/>
      <c r="BA155" s="11"/>
      <c r="BB155" s="10"/>
      <c r="BC155" s="32"/>
      <c r="BD155" s="11"/>
      <c r="BE155" s="10"/>
      <c r="BF155" s="32"/>
      <c r="BG155" s="11"/>
      <c r="BI155" s="41"/>
    </row>
    <row r="156" spans="1:61">
      <c r="A156">
        <f t="shared" si="8"/>
        <v>112</v>
      </c>
      <c r="B156" s="6"/>
      <c r="C156" s="10"/>
      <c r="D156" s="32"/>
      <c r="E156" s="11"/>
      <c r="F156" s="10"/>
      <c r="G156" s="32"/>
      <c r="H156" s="11"/>
      <c r="I156" s="10"/>
      <c r="J156" s="32"/>
      <c r="K156" s="11"/>
      <c r="L156" s="10"/>
      <c r="M156" s="32"/>
      <c r="N156" s="11"/>
      <c r="O156" s="10"/>
      <c r="P156" s="32"/>
      <c r="Q156" s="11"/>
      <c r="R156" s="10"/>
      <c r="S156" s="32"/>
      <c r="T156" s="11"/>
      <c r="U156" s="10"/>
      <c r="V156" s="32"/>
      <c r="W156" s="11"/>
      <c r="X156" s="10"/>
      <c r="Y156" s="32"/>
      <c r="Z156" s="11"/>
      <c r="AA156" s="10"/>
      <c r="AB156" s="32"/>
      <c r="AC156" s="11"/>
      <c r="AD156" s="10"/>
      <c r="AE156" s="32"/>
      <c r="AF156" s="11"/>
      <c r="AG156" s="10"/>
      <c r="AH156" s="32"/>
      <c r="AI156" s="11"/>
      <c r="AJ156" s="10"/>
      <c r="AK156" s="32"/>
      <c r="AL156" s="11"/>
      <c r="AM156" s="10"/>
      <c r="AN156" s="32"/>
      <c r="AO156" s="11"/>
      <c r="AP156" s="10"/>
      <c r="AQ156" s="32"/>
      <c r="AR156" s="11"/>
      <c r="AS156" s="10"/>
      <c r="AT156" s="32"/>
      <c r="AU156" s="11"/>
      <c r="AV156" s="10"/>
      <c r="AW156" s="32"/>
      <c r="AX156" s="11"/>
      <c r="AY156" s="10"/>
      <c r="AZ156" s="32"/>
      <c r="BA156" s="11"/>
      <c r="BB156" s="10"/>
      <c r="BC156" s="32"/>
      <c r="BD156" s="11"/>
      <c r="BE156" s="10"/>
      <c r="BF156" s="32"/>
      <c r="BG156" s="11"/>
      <c r="BI156" s="41"/>
    </row>
    <row r="157" spans="1:61">
      <c r="A157">
        <f t="shared" si="8"/>
        <v>113</v>
      </c>
      <c r="B157" s="6"/>
      <c r="C157" s="10"/>
      <c r="D157" s="32"/>
      <c r="E157" s="11"/>
      <c r="F157" s="10"/>
      <c r="G157" s="32"/>
      <c r="H157" s="11"/>
      <c r="I157" s="10"/>
      <c r="J157" s="32"/>
      <c r="K157" s="11"/>
      <c r="L157" s="10"/>
      <c r="M157" s="32"/>
      <c r="N157" s="11"/>
      <c r="O157" s="10"/>
      <c r="P157" s="32"/>
      <c r="Q157" s="11"/>
      <c r="R157" s="10"/>
      <c r="S157" s="32"/>
      <c r="T157" s="11"/>
      <c r="U157" s="10"/>
      <c r="V157" s="32"/>
      <c r="W157" s="11"/>
      <c r="X157" s="10"/>
      <c r="Y157" s="32"/>
      <c r="Z157" s="11"/>
      <c r="AA157" s="10"/>
      <c r="AB157" s="32"/>
      <c r="AC157" s="11"/>
      <c r="AD157" s="10"/>
      <c r="AE157" s="32"/>
      <c r="AF157" s="11"/>
      <c r="AG157" s="10"/>
      <c r="AH157" s="32"/>
      <c r="AI157" s="11"/>
      <c r="AJ157" s="10"/>
      <c r="AK157" s="32"/>
      <c r="AL157" s="11"/>
      <c r="AM157" s="10"/>
      <c r="AN157" s="32"/>
      <c r="AO157" s="11"/>
      <c r="AP157" s="10"/>
      <c r="AQ157" s="32"/>
      <c r="AR157" s="11"/>
      <c r="AS157" s="10"/>
      <c r="AT157" s="32"/>
      <c r="AU157" s="11"/>
      <c r="AV157" s="10"/>
      <c r="AW157" s="32"/>
      <c r="AX157" s="11"/>
      <c r="AY157" s="10"/>
      <c r="AZ157" s="32"/>
      <c r="BA157" s="11"/>
      <c r="BB157" s="10"/>
      <c r="BC157" s="32"/>
      <c r="BD157" s="11"/>
      <c r="BE157" s="10"/>
      <c r="BF157" s="32"/>
      <c r="BG157" s="11"/>
      <c r="BI157" s="41"/>
    </row>
    <row r="158" spans="1:61">
      <c r="A158">
        <f t="shared" si="8"/>
        <v>114</v>
      </c>
      <c r="B158" s="6"/>
      <c r="C158" s="10"/>
      <c r="D158" s="32"/>
      <c r="E158" s="11"/>
      <c r="F158" s="10"/>
      <c r="G158" s="32"/>
      <c r="H158" s="11"/>
      <c r="I158" s="10"/>
      <c r="J158" s="32"/>
      <c r="K158" s="11"/>
      <c r="L158" s="10"/>
      <c r="M158" s="32"/>
      <c r="N158" s="11"/>
      <c r="O158" s="10"/>
      <c r="P158" s="32"/>
      <c r="Q158" s="11"/>
      <c r="R158" s="10"/>
      <c r="S158" s="32"/>
      <c r="T158" s="11"/>
      <c r="U158" s="10"/>
      <c r="V158" s="32"/>
      <c r="W158" s="11"/>
      <c r="X158" s="10"/>
      <c r="Y158" s="32"/>
      <c r="Z158" s="11"/>
      <c r="AA158" s="10"/>
      <c r="AB158" s="32"/>
      <c r="AC158" s="11"/>
      <c r="AD158" s="10"/>
      <c r="AE158" s="32"/>
      <c r="AF158" s="11"/>
      <c r="AG158" s="10"/>
      <c r="AH158" s="32"/>
      <c r="AI158" s="11"/>
      <c r="AJ158" s="10"/>
      <c r="AK158" s="32"/>
      <c r="AL158" s="11"/>
      <c r="AM158" s="10"/>
      <c r="AN158" s="32"/>
      <c r="AO158" s="11"/>
      <c r="AP158" s="10"/>
      <c r="AQ158" s="32"/>
      <c r="AR158" s="11"/>
      <c r="AS158" s="10"/>
      <c r="AT158" s="32"/>
      <c r="AU158" s="11"/>
      <c r="AV158" s="10"/>
      <c r="AW158" s="32"/>
      <c r="AX158" s="11"/>
      <c r="AY158" s="10"/>
      <c r="AZ158" s="32"/>
      <c r="BA158" s="11"/>
      <c r="BB158" s="10"/>
      <c r="BC158" s="32"/>
      <c r="BD158" s="11"/>
      <c r="BE158" s="10"/>
      <c r="BF158" s="32"/>
      <c r="BG158" s="11"/>
      <c r="BI158" s="41"/>
    </row>
    <row r="159" spans="1:61">
      <c r="A159">
        <f t="shared" si="8"/>
        <v>115</v>
      </c>
      <c r="B159" s="6"/>
      <c r="C159" s="10"/>
      <c r="D159" s="32"/>
      <c r="E159" s="11"/>
      <c r="F159" s="10"/>
      <c r="G159" s="32"/>
      <c r="H159" s="11"/>
      <c r="I159" s="10"/>
      <c r="J159" s="32"/>
      <c r="K159" s="11"/>
      <c r="L159" s="10"/>
      <c r="M159" s="32"/>
      <c r="N159" s="11"/>
      <c r="O159" s="10"/>
      <c r="P159" s="32"/>
      <c r="Q159" s="11"/>
      <c r="R159" s="10"/>
      <c r="S159" s="32"/>
      <c r="T159" s="11"/>
      <c r="U159" s="10"/>
      <c r="V159" s="32"/>
      <c r="W159" s="11"/>
      <c r="X159" s="10"/>
      <c r="Y159" s="32"/>
      <c r="Z159" s="11"/>
      <c r="AA159" s="10"/>
      <c r="AB159" s="32"/>
      <c r="AC159" s="11"/>
      <c r="AD159" s="10"/>
      <c r="AE159" s="32"/>
      <c r="AF159" s="11"/>
      <c r="AG159" s="10"/>
      <c r="AH159" s="32"/>
      <c r="AI159" s="11"/>
      <c r="AJ159" s="10"/>
      <c r="AK159" s="32"/>
      <c r="AL159" s="11"/>
      <c r="AM159" s="10"/>
      <c r="AN159" s="32"/>
      <c r="AO159" s="11"/>
      <c r="AP159" s="10"/>
      <c r="AQ159" s="32"/>
      <c r="AR159" s="11"/>
      <c r="AS159" s="10"/>
      <c r="AT159" s="32"/>
      <c r="AU159" s="11"/>
      <c r="AV159" s="10"/>
      <c r="AW159" s="32"/>
      <c r="AX159" s="11"/>
      <c r="AY159" s="10"/>
      <c r="AZ159" s="32"/>
      <c r="BA159" s="11"/>
      <c r="BB159" s="10"/>
      <c r="BC159" s="32"/>
      <c r="BD159" s="11"/>
      <c r="BE159" s="10"/>
      <c r="BF159" s="32"/>
      <c r="BG159" s="11"/>
      <c r="BI159" s="41"/>
    </row>
    <row r="160" spans="1:61">
      <c r="A160">
        <f t="shared" si="8"/>
        <v>116</v>
      </c>
      <c r="B160" s="6"/>
      <c r="C160" s="10"/>
      <c r="D160" s="32"/>
      <c r="E160" s="11"/>
      <c r="F160" s="10"/>
      <c r="G160" s="32"/>
      <c r="H160" s="11"/>
      <c r="I160" s="10"/>
      <c r="J160" s="32"/>
      <c r="K160" s="11"/>
      <c r="L160" s="10"/>
      <c r="M160" s="32"/>
      <c r="N160" s="11"/>
      <c r="O160" s="10"/>
      <c r="P160" s="32"/>
      <c r="Q160" s="11"/>
      <c r="R160" s="10"/>
      <c r="S160" s="32"/>
      <c r="T160" s="11"/>
      <c r="U160" s="10"/>
      <c r="V160" s="32"/>
      <c r="W160" s="11"/>
      <c r="X160" s="10"/>
      <c r="Y160" s="32"/>
      <c r="Z160" s="11"/>
      <c r="AA160" s="10"/>
      <c r="AB160" s="32"/>
      <c r="AC160" s="11"/>
      <c r="AD160" s="10"/>
      <c r="AE160" s="32"/>
      <c r="AF160" s="11"/>
      <c r="AG160" s="10"/>
      <c r="AH160" s="32"/>
      <c r="AI160" s="11"/>
      <c r="AJ160" s="10"/>
      <c r="AK160" s="32"/>
      <c r="AL160" s="11"/>
      <c r="AM160" s="10"/>
      <c r="AN160" s="32"/>
      <c r="AO160" s="11"/>
      <c r="AP160" s="10"/>
      <c r="AQ160" s="32"/>
      <c r="AR160" s="11"/>
      <c r="AS160" s="10"/>
      <c r="AT160" s="32"/>
      <c r="AU160" s="11"/>
      <c r="AV160" s="10"/>
      <c r="AW160" s="32"/>
      <c r="AX160" s="11"/>
      <c r="AY160" s="10"/>
      <c r="AZ160" s="32"/>
      <c r="BA160" s="11"/>
      <c r="BB160" s="10"/>
      <c r="BC160" s="32"/>
      <c r="BD160" s="11"/>
      <c r="BE160" s="10"/>
      <c r="BF160" s="32"/>
      <c r="BG160" s="11"/>
      <c r="BI160" s="41"/>
    </row>
    <row r="161" spans="1:61">
      <c r="A161">
        <f t="shared" si="8"/>
        <v>117</v>
      </c>
      <c r="B161" s="6"/>
      <c r="C161" s="10"/>
      <c r="D161" s="32"/>
      <c r="E161" s="11"/>
      <c r="F161" s="10"/>
      <c r="G161" s="32"/>
      <c r="H161" s="11"/>
      <c r="I161" s="10"/>
      <c r="J161" s="32"/>
      <c r="K161" s="11"/>
      <c r="L161" s="10"/>
      <c r="M161" s="32"/>
      <c r="N161" s="11"/>
      <c r="O161" s="10"/>
      <c r="P161" s="32"/>
      <c r="Q161" s="11"/>
      <c r="R161" s="10"/>
      <c r="S161" s="32"/>
      <c r="T161" s="11"/>
      <c r="U161" s="10"/>
      <c r="V161" s="32"/>
      <c r="W161" s="11"/>
      <c r="X161" s="10"/>
      <c r="Y161" s="32"/>
      <c r="Z161" s="11"/>
      <c r="AA161" s="10"/>
      <c r="AB161" s="32"/>
      <c r="AC161" s="11"/>
      <c r="AD161" s="10"/>
      <c r="AE161" s="32"/>
      <c r="AF161" s="11"/>
      <c r="AG161" s="10"/>
      <c r="AH161" s="32"/>
      <c r="AI161" s="11"/>
      <c r="AJ161" s="10"/>
      <c r="AK161" s="32"/>
      <c r="AL161" s="11"/>
      <c r="AM161" s="10"/>
      <c r="AN161" s="32"/>
      <c r="AO161" s="11"/>
      <c r="AP161" s="10"/>
      <c r="AQ161" s="32"/>
      <c r="AR161" s="11"/>
      <c r="AS161" s="10"/>
      <c r="AT161" s="32"/>
      <c r="AU161" s="11"/>
      <c r="AV161" s="10"/>
      <c r="AW161" s="32"/>
      <c r="AX161" s="11"/>
      <c r="AY161" s="10"/>
      <c r="AZ161" s="32"/>
      <c r="BA161" s="11"/>
      <c r="BB161" s="10"/>
      <c r="BC161" s="32"/>
      <c r="BD161" s="11"/>
      <c r="BE161" s="10"/>
      <c r="BF161" s="32"/>
      <c r="BG161" s="11"/>
      <c r="BI161" s="41"/>
    </row>
    <row r="162" spans="1:61">
      <c r="A162">
        <f t="shared" si="8"/>
        <v>118</v>
      </c>
      <c r="B162" s="6"/>
      <c r="C162" s="10"/>
      <c r="D162" s="32"/>
      <c r="E162" s="11"/>
      <c r="F162" s="10"/>
      <c r="G162" s="32"/>
      <c r="H162" s="11"/>
      <c r="I162" s="10"/>
      <c r="J162" s="32"/>
      <c r="K162" s="11"/>
      <c r="L162" s="10"/>
      <c r="M162" s="32"/>
      <c r="N162" s="11"/>
      <c r="O162" s="10"/>
      <c r="P162" s="32"/>
      <c r="Q162" s="11"/>
      <c r="R162" s="10"/>
      <c r="S162" s="32"/>
      <c r="T162" s="11"/>
      <c r="U162" s="10"/>
      <c r="V162" s="32"/>
      <c r="W162" s="11"/>
      <c r="X162" s="10"/>
      <c r="Y162" s="32"/>
      <c r="Z162" s="11"/>
      <c r="AA162" s="10"/>
      <c r="AB162" s="32"/>
      <c r="AC162" s="11"/>
      <c r="AD162" s="10"/>
      <c r="AE162" s="32"/>
      <c r="AF162" s="11"/>
      <c r="AG162" s="10"/>
      <c r="AH162" s="32"/>
      <c r="AI162" s="11"/>
      <c r="AJ162" s="10"/>
      <c r="AK162" s="32"/>
      <c r="AL162" s="11"/>
      <c r="AM162" s="10"/>
      <c r="AN162" s="32"/>
      <c r="AO162" s="11"/>
      <c r="AP162" s="10"/>
      <c r="AQ162" s="32"/>
      <c r="AR162" s="11"/>
      <c r="AS162" s="10"/>
      <c r="AT162" s="32"/>
      <c r="AU162" s="11"/>
      <c r="AV162" s="10"/>
      <c r="AW162" s="32"/>
      <c r="AX162" s="11"/>
      <c r="AY162" s="10"/>
      <c r="AZ162" s="32"/>
      <c r="BA162" s="11"/>
      <c r="BB162" s="10"/>
      <c r="BC162" s="32"/>
      <c r="BD162" s="11"/>
      <c r="BE162" s="10"/>
      <c r="BF162" s="32"/>
      <c r="BG162" s="11"/>
      <c r="BI162" s="41"/>
    </row>
    <row r="163" spans="1:61">
      <c r="A163">
        <f t="shared" si="8"/>
        <v>119</v>
      </c>
      <c r="B163" s="6"/>
      <c r="C163" s="10"/>
      <c r="D163" s="32"/>
      <c r="E163" s="11"/>
      <c r="F163" s="10"/>
      <c r="G163" s="32"/>
      <c r="H163" s="11"/>
      <c r="I163" s="10"/>
      <c r="J163" s="32"/>
      <c r="K163" s="11"/>
      <c r="L163" s="10"/>
      <c r="M163" s="32"/>
      <c r="N163" s="11"/>
      <c r="O163" s="10"/>
      <c r="P163" s="32"/>
      <c r="Q163" s="11"/>
      <c r="R163" s="10"/>
      <c r="S163" s="32"/>
      <c r="T163" s="11"/>
      <c r="U163" s="10"/>
      <c r="V163" s="32"/>
      <c r="W163" s="11"/>
      <c r="X163" s="10"/>
      <c r="Y163" s="32"/>
      <c r="Z163" s="11"/>
      <c r="AA163" s="10"/>
      <c r="AB163" s="32"/>
      <c r="AC163" s="11"/>
      <c r="AD163" s="10"/>
      <c r="AE163" s="32"/>
      <c r="AF163" s="11"/>
      <c r="AG163" s="10"/>
      <c r="AH163" s="32"/>
      <c r="AI163" s="11"/>
      <c r="AJ163" s="10"/>
      <c r="AK163" s="32"/>
      <c r="AL163" s="11"/>
      <c r="AM163" s="10"/>
      <c r="AN163" s="32"/>
      <c r="AO163" s="11"/>
      <c r="AP163" s="10"/>
      <c r="AQ163" s="32"/>
      <c r="AR163" s="11"/>
      <c r="AS163" s="10"/>
      <c r="AT163" s="32"/>
      <c r="AU163" s="11"/>
      <c r="AV163" s="10"/>
      <c r="AW163" s="32"/>
      <c r="AX163" s="11"/>
      <c r="AY163" s="10"/>
      <c r="AZ163" s="32"/>
      <c r="BA163" s="11"/>
      <c r="BB163" s="10"/>
      <c r="BC163" s="32"/>
      <c r="BD163" s="11"/>
      <c r="BE163" s="10"/>
      <c r="BF163" s="32"/>
      <c r="BG163" s="11"/>
      <c r="BI163" s="41"/>
    </row>
    <row r="164" spans="1:61">
      <c r="A164">
        <f t="shared" si="8"/>
        <v>120</v>
      </c>
      <c r="B164" s="6"/>
      <c r="C164" s="10"/>
      <c r="D164" s="32"/>
      <c r="E164" s="11"/>
      <c r="F164" s="10"/>
      <c r="G164" s="32"/>
      <c r="H164" s="11"/>
      <c r="I164" s="10"/>
      <c r="J164" s="32"/>
      <c r="K164" s="11"/>
      <c r="L164" s="10"/>
      <c r="M164" s="32"/>
      <c r="N164" s="11"/>
      <c r="O164" s="10"/>
      <c r="P164" s="32"/>
      <c r="Q164" s="11"/>
      <c r="R164" s="10"/>
      <c r="S164" s="32"/>
      <c r="T164" s="11"/>
      <c r="U164" s="10"/>
      <c r="V164" s="32"/>
      <c r="W164" s="11"/>
      <c r="X164" s="10"/>
      <c r="Y164" s="32"/>
      <c r="Z164" s="11"/>
      <c r="AA164" s="10"/>
      <c r="AB164" s="32"/>
      <c r="AC164" s="11"/>
      <c r="AD164" s="10"/>
      <c r="AE164" s="32"/>
      <c r="AF164" s="11"/>
      <c r="AG164" s="10"/>
      <c r="AH164" s="32"/>
      <c r="AI164" s="11"/>
      <c r="AJ164" s="10"/>
      <c r="AK164" s="32"/>
      <c r="AL164" s="11"/>
      <c r="AM164" s="10"/>
      <c r="AN164" s="32"/>
      <c r="AO164" s="11"/>
      <c r="AP164" s="10"/>
      <c r="AQ164" s="32"/>
      <c r="AR164" s="11"/>
      <c r="AS164" s="10"/>
      <c r="AT164" s="32"/>
      <c r="AU164" s="11"/>
      <c r="AV164" s="10"/>
      <c r="AW164" s="32"/>
      <c r="AX164" s="11"/>
      <c r="AY164" s="10"/>
      <c r="AZ164" s="32"/>
      <c r="BA164" s="11"/>
      <c r="BB164" s="10"/>
      <c r="BC164" s="32"/>
      <c r="BD164" s="11"/>
      <c r="BE164" s="10"/>
      <c r="BF164" s="32"/>
      <c r="BG164" s="11"/>
      <c r="BI164" s="41"/>
    </row>
    <row r="165" spans="1:61">
      <c r="A165">
        <f t="shared" si="8"/>
        <v>121</v>
      </c>
      <c r="B165" s="6"/>
      <c r="C165" s="10"/>
      <c r="D165" s="32"/>
      <c r="E165" s="11"/>
      <c r="F165" s="10"/>
      <c r="G165" s="32"/>
      <c r="H165" s="11"/>
      <c r="I165" s="10"/>
      <c r="J165" s="32"/>
      <c r="K165" s="11"/>
      <c r="L165" s="10"/>
      <c r="M165" s="32"/>
      <c r="N165" s="11"/>
      <c r="O165" s="10"/>
      <c r="P165" s="32"/>
      <c r="Q165" s="11"/>
      <c r="R165" s="10"/>
      <c r="S165" s="32"/>
      <c r="T165" s="11"/>
      <c r="U165" s="10"/>
      <c r="V165" s="32"/>
      <c r="W165" s="11"/>
      <c r="X165" s="10"/>
      <c r="Y165" s="32"/>
      <c r="Z165" s="11"/>
      <c r="AA165" s="10"/>
      <c r="AB165" s="32"/>
      <c r="AC165" s="11"/>
      <c r="AD165" s="10"/>
      <c r="AE165" s="32"/>
      <c r="AF165" s="11"/>
      <c r="AG165" s="10"/>
      <c r="AH165" s="32"/>
      <c r="AI165" s="11"/>
      <c r="AJ165" s="10"/>
      <c r="AK165" s="32"/>
      <c r="AL165" s="11"/>
      <c r="AM165" s="10"/>
      <c r="AN165" s="32"/>
      <c r="AO165" s="11"/>
      <c r="AP165" s="10"/>
      <c r="AQ165" s="32"/>
      <c r="AR165" s="11"/>
      <c r="AS165" s="10"/>
      <c r="AT165" s="32"/>
      <c r="AU165" s="11"/>
      <c r="AV165" s="10"/>
      <c r="AW165" s="32"/>
      <c r="AX165" s="11"/>
      <c r="AY165" s="10"/>
      <c r="AZ165" s="32"/>
      <c r="BA165" s="11"/>
      <c r="BB165" s="10"/>
      <c r="BC165" s="32"/>
      <c r="BD165" s="11"/>
      <c r="BE165" s="10"/>
      <c r="BF165" s="32"/>
      <c r="BG165" s="11"/>
      <c r="BI165" s="41"/>
    </row>
    <row r="166" spans="1:61">
      <c r="A166">
        <f t="shared" si="8"/>
        <v>122</v>
      </c>
      <c r="B166" s="6"/>
      <c r="C166" s="10"/>
      <c r="D166" s="32"/>
      <c r="E166" s="11"/>
      <c r="F166" s="10"/>
      <c r="G166" s="32"/>
      <c r="H166" s="11"/>
      <c r="I166" s="10"/>
      <c r="J166" s="32"/>
      <c r="K166" s="11"/>
      <c r="L166" s="10"/>
      <c r="M166" s="32"/>
      <c r="N166" s="11"/>
      <c r="O166" s="10"/>
      <c r="P166" s="32"/>
      <c r="Q166" s="11"/>
      <c r="R166" s="10"/>
      <c r="S166" s="32"/>
      <c r="T166" s="11"/>
      <c r="U166" s="10"/>
      <c r="V166" s="32"/>
      <c r="W166" s="11"/>
      <c r="X166" s="10"/>
      <c r="Y166" s="32"/>
      <c r="Z166" s="11"/>
      <c r="AA166" s="10"/>
      <c r="AB166" s="32"/>
      <c r="AC166" s="11"/>
      <c r="AD166" s="10"/>
      <c r="AE166" s="32"/>
      <c r="AF166" s="11"/>
      <c r="AG166" s="10"/>
      <c r="AH166" s="32"/>
      <c r="AI166" s="11"/>
      <c r="AJ166" s="10"/>
      <c r="AK166" s="32"/>
      <c r="AL166" s="11"/>
      <c r="AM166" s="10"/>
      <c r="AN166" s="32"/>
      <c r="AO166" s="11"/>
      <c r="AP166" s="10"/>
      <c r="AQ166" s="32"/>
      <c r="AR166" s="11"/>
      <c r="AS166" s="10"/>
      <c r="AT166" s="32"/>
      <c r="AU166" s="11"/>
      <c r="AV166" s="10"/>
      <c r="AW166" s="32"/>
      <c r="AX166" s="11"/>
      <c r="AY166" s="10"/>
      <c r="AZ166" s="32"/>
      <c r="BA166" s="11"/>
      <c r="BB166" s="10"/>
      <c r="BC166" s="32"/>
      <c r="BD166" s="11"/>
      <c r="BE166" s="10"/>
      <c r="BF166" s="32"/>
      <c r="BG166" s="11"/>
      <c r="BH166" s="28"/>
      <c r="BI166" s="41"/>
    </row>
    <row r="167" spans="1:61">
      <c r="A167">
        <f t="shared" si="8"/>
        <v>123</v>
      </c>
      <c r="B167" s="6"/>
      <c r="C167" s="10"/>
      <c r="D167" s="32"/>
      <c r="E167" s="11"/>
      <c r="F167" s="10"/>
      <c r="G167" s="32"/>
      <c r="H167" s="11"/>
      <c r="I167" s="10"/>
      <c r="J167" s="32"/>
      <c r="K167" s="11"/>
      <c r="L167" s="10"/>
      <c r="M167" s="32"/>
      <c r="N167" s="11"/>
      <c r="O167" s="10"/>
      <c r="P167" s="32"/>
      <c r="Q167" s="11"/>
      <c r="R167" s="10"/>
      <c r="S167" s="32"/>
      <c r="T167" s="11"/>
      <c r="U167" s="10"/>
      <c r="V167" s="32"/>
      <c r="W167" s="11"/>
      <c r="X167" s="10"/>
      <c r="Y167" s="32"/>
      <c r="Z167" s="11"/>
      <c r="AA167" s="10"/>
      <c r="AB167" s="32"/>
      <c r="AC167" s="11"/>
      <c r="AD167" s="10"/>
      <c r="AE167" s="32"/>
      <c r="AF167" s="11"/>
      <c r="AG167" s="10"/>
      <c r="AH167" s="32"/>
      <c r="AI167" s="11"/>
      <c r="AJ167" s="10"/>
      <c r="AK167" s="32"/>
      <c r="AL167" s="11"/>
      <c r="AM167" s="10"/>
      <c r="AN167" s="32"/>
      <c r="AO167" s="11"/>
      <c r="AP167" s="10"/>
      <c r="AQ167" s="32"/>
      <c r="AR167" s="11"/>
      <c r="AS167" s="10"/>
      <c r="AT167" s="32"/>
      <c r="AU167" s="11"/>
      <c r="AV167" s="10"/>
      <c r="AW167" s="32"/>
      <c r="AX167" s="11"/>
      <c r="AY167" s="10"/>
      <c r="AZ167" s="32"/>
      <c r="BA167" s="11"/>
      <c r="BB167" s="10"/>
      <c r="BC167" s="32"/>
      <c r="BD167" s="11"/>
      <c r="BE167" s="10"/>
      <c r="BF167" s="32"/>
      <c r="BG167" s="11"/>
      <c r="BH167" s="28"/>
      <c r="BI167" s="41"/>
    </row>
    <row r="168" spans="1:61">
      <c r="A168">
        <f t="shared" si="8"/>
        <v>124</v>
      </c>
      <c r="B168" s="6"/>
      <c r="C168" s="12"/>
      <c r="D168" s="36"/>
      <c r="E168" s="13"/>
      <c r="F168" s="12"/>
      <c r="G168" s="36"/>
      <c r="H168" s="13"/>
      <c r="I168" s="12"/>
      <c r="J168" s="36"/>
      <c r="K168" s="13"/>
      <c r="L168" s="12"/>
      <c r="M168" s="36"/>
      <c r="N168" s="13"/>
      <c r="O168" s="12"/>
      <c r="P168" s="36"/>
      <c r="Q168" s="13"/>
      <c r="R168" s="12"/>
      <c r="S168" s="36"/>
      <c r="T168" s="13"/>
      <c r="U168" s="12"/>
      <c r="V168" s="36"/>
      <c r="W168" s="13"/>
      <c r="X168" s="12"/>
      <c r="Y168" s="36"/>
      <c r="Z168" s="13"/>
      <c r="AA168" s="12"/>
      <c r="AB168" s="36"/>
      <c r="AC168" s="13"/>
      <c r="AD168" s="12"/>
      <c r="AE168" s="36"/>
      <c r="AF168" s="13"/>
      <c r="AG168" s="12"/>
      <c r="AH168" s="36"/>
      <c r="AI168" s="13"/>
      <c r="AJ168" s="12"/>
      <c r="AK168" s="36"/>
      <c r="AL168" s="13"/>
      <c r="AM168" s="12"/>
      <c r="AN168" s="36"/>
      <c r="AO168" s="13"/>
      <c r="AP168" s="12"/>
      <c r="AQ168" s="36"/>
      <c r="AR168" s="13"/>
      <c r="AS168" s="12"/>
      <c r="AT168" s="36"/>
      <c r="AU168" s="13"/>
      <c r="AV168" s="12"/>
      <c r="AW168" s="36"/>
      <c r="AX168" s="13"/>
      <c r="AY168" s="12"/>
      <c r="AZ168" s="36"/>
      <c r="BA168" s="13"/>
      <c r="BB168" s="12"/>
      <c r="BC168" s="36"/>
      <c r="BD168" s="13"/>
      <c r="BE168" s="12"/>
      <c r="BF168" s="36"/>
      <c r="BG168" s="13"/>
      <c r="BH168" s="28"/>
      <c r="BI168" s="41"/>
    </row>
    <row r="169" spans="1:61">
      <c r="A169">
        <f t="shared" si="8"/>
        <v>125</v>
      </c>
      <c r="B169" s="6"/>
      <c r="C169" s="10"/>
      <c r="D169" s="32"/>
      <c r="E169" s="11"/>
      <c r="F169" s="10"/>
      <c r="G169" s="32"/>
      <c r="H169" s="11"/>
      <c r="I169" s="10"/>
      <c r="J169" s="32"/>
      <c r="K169" s="11"/>
      <c r="L169" s="10"/>
      <c r="M169" s="32"/>
      <c r="N169" s="11"/>
      <c r="O169" s="10"/>
      <c r="P169" s="32"/>
      <c r="Q169" s="11"/>
      <c r="R169" s="10"/>
      <c r="S169" s="32"/>
      <c r="T169" s="11"/>
      <c r="U169" s="10"/>
      <c r="V169" s="32"/>
      <c r="W169" s="11"/>
      <c r="X169" s="10"/>
      <c r="Y169" s="32"/>
      <c r="Z169" s="11"/>
      <c r="AA169" s="10"/>
      <c r="AB169" s="32"/>
      <c r="AC169" s="11"/>
      <c r="AD169" s="10"/>
      <c r="AE169" s="32"/>
      <c r="AF169" s="11"/>
      <c r="AG169" s="10"/>
      <c r="AH169" s="32"/>
      <c r="AI169" s="11"/>
      <c r="AJ169" s="10"/>
      <c r="AK169" s="32"/>
      <c r="AL169" s="11"/>
      <c r="AM169" s="10"/>
      <c r="AN169" s="32"/>
      <c r="AO169" s="11"/>
      <c r="AP169" s="10"/>
      <c r="AQ169" s="32"/>
      <c r="AR169" s="11"/>
      <c r="AS169" s="10"/>
      <c r="AT169" s="32"/>
      <c r="AU169" s="11"/>
      <c r="AV169" s="10"/>
      <c r="AW169" s="32"/>
      <c r="AX169" s="11"/>
      <c r="AY169" s="10"/>
      <c r="AZ169" s="32"/>
      <c r="BA169" s="11"/>
      <c r="BB169" s="10"/>
      <c r="BC169" s="32"/>
      <c r="BD169" s="11"/>
      <c r="BE169" s="10"/>
      <c r="BF169" s="32"/>
      <c r="BG169" s="11"/>
      <c r="BH169" s="28"/>
      <c r="BI169" s="41"/>
    </row>
    <row r="170" spans="1:61">
      <c r="A170">
        <f t="shared" si="8"/>
        <v>126</v>
      </c>
      <c r="B170" s="6"/>
      <c r="C170" s="10"/>
      <c r="D170" s="32"/>
      <c r="E170" s="11"/>
      <c r="F170" s="10"/>
      <c r="G170" s="32"/>
      <c r="H170" s="11"/>
      <c r="I170" s="10"/>
      <c r="J170" s="32"/>
      <c r="K170" s="11"/>
      <c r="L170" s="10"/>
      <c r="M170" s="32"/>
      <c r="N170" s="11"/>
      <c r="O170" s="10"/>
      <c r="P170" s="32"/>
      <c r="Q170" s="11"/>
      <c r="R170" s="10"/>
      <c r="S170" s="32"/>
      <c r="T170" s="11"/>
      <c r="U170" s="10"/>
      <c r="V170" s="32"/>
      <c r="W170" s="11"/>
      <c r="X170" s="10"/>
      <c r="Y170" s="32"/>
      <c r="Z170" s="11"/>
      <c r="AA170" s="10"/>
      <c r="AB170" s="32"/>
      <c r="AC170" s="11"/>
      <c r="AD170" s="10"/>
      <c r="AE170" s="32"/>
      <c r="AF170" s="11"/>
      <c r="AG170" s="10"/>
      <c r="AH170" s="32"/>
      <c r="AI170" s="11"/>
      <c r="AJ170" s="10"/>
      <c r="AK170" s="32"/>
      <c r="AL170" s="11"/>
      <c r="AM170" s="10"/>
      <c r="AN170" s="32"/>
      <c r="AO170" s="11"/>
      <c r="AP170" s="10"/>
      <c r="AQ170" s="32"/>
      <c r="AR170" s="11"/>
      <c r="AS170" s="10"/>
      <c r="AT170" s="32"/>
      <c r="AU170" s="11"/>
      <c r="AV170" s="10"/>
      <c r="AW170" s="32"/>
      <c r="AX170" s="11"/>
      <c r="AY170" s="10"/>
      <c r="AZ170" s="32"/>
      <c r="BA170" s="11"/>
      <c r="BB170" s="10"/>
      <c r="BC170" s="32"/>
      <c r="BD170" s="11"/>
      <c r="BE170" s="10"/>
      <c r="BF170" s="32"/>
      <c r="BG170" s="11"/>
      <c r="BH170" s="28"/>
      <c r="BI170" s="41"/>
    </row>
    <row r="171" spans="1:61">
      <c r="A171">
        <f t="shared" si="8"/>
        <v>127</v>
      </c>
      <c r="B171" s="6"/>
      <c r="C171" s="10"/>
      <c r="D171" s="32"/>
      <c r="E171" s="11"/>
      <c r="F171" s="10"/>
      <c r="G171" s="32"/>
      <c r="H171" s="11"/>
      <c r="I171" s="10"/>
      <c r="J171" s="32"/>
      <c r="K171" s="11"/>
      <c r="L171" s="10"/>
      <c r="M171" s="32"/>
      <c r="N171" s="11"/>
      <c r="O171" s="10"/>
      <c r="P171" s="32"/>
      <c r="Q171" s="11"/>
      <c r="R171" s="10"/>
      <c r="S171" s="32"/>
      <c r="T171" s="11"/>
      <c r="U171" s="10"/>
      <c r="V171" s="32"/>
      <c r="W171" s="11"/>
      <c r="X171" s="10"/>
      <c r="Y171" s="32"/>
      <c r="Z171" s="11"/>
      <c r="AA171" s="10"/>
      <c r="AB171" s="32"/>
      <c r="AC171" s="11"/>
      <c r="AD171" s="10"/>
      <c r="AE171" s="32"/>
      <c r="AF171" s="11"/>
      <c r="AG171" s="10"/>
      <c r="AH171" s="32"/>
      <c r="AI171" s="11"/>
      <c r="AJ171" s="10"/>
      <c r="AK171" s="32"/>
      <c r="AL171" s="11"/>
      <c r="AM171" s="10"/>
      <c r="AN171" s="32"/>
      <c r="AO171" s="11"/>
      <c r="AP171" s="10"/>
      <c r="AQ171" s="32"/>
      <c r="AR171" s="11"/>
      <c r="AS171" s="10"/>
      <c r="AT171" s="32"/>
      <c r="AU171" s="11"/>
      <c r="AV171" s="10"/>
      <c r="AW171" s="32"/>
      <c r="AX171" s="11"/>
      <c r="AY171" s="10"/>
      <c r="AZ171" s="32"/>
      <c r="BA171" s="11"/>
      <c r="BB171" s="10"/>
      <c r="BC171" s="32"/>
      <c r="BD171" s="11"/>
      <c r="BE171" s="10"/>
      <c r="BF171" s="32"/>
      <c r="BG171" s="11"/>
      <c r="BH171" s="28"/>
      <c r="BI171" s="41"/>
    </row>
    <row r="172" spans="1:61">
      <c r="A172">
        <f t="shared" si="8"/>
        <v>128</v>
      </c>
      <c r="B172" s="6"/>
      <c r="C172" s="10"/>
      <c r="D172" s="32"/>
      <c r="E172" s="11"/>
      <c r="F172" s="10"/>
      <c r="G172" s="32"/>
      <c r="H172" s="11"/>
      <c r="I172" s="10"/>
      <c r="J172" s="32"/>
      <c r="K172" s="11"/>
      <c r="L172" s="10"/>
      <c r="M172" s="32"/>
      <c r="N172" s="11"/>
      <c r="O172" s="10"/>
      <c r="P172" s="32"/>
      <c r="Q172" s="11"/>
      <c r="R172" s="10"/>
      <c r="S172" s="32"/>
      <c r="T172" s="11"/>
      <c r="U172" s="10"/>
      <c r="V172" s="32"/>
      <c r="W172" s="11"/>
      <c r="X172" s="10"/>
      <c r="Y172" s="32"/>
      <c r="Z172" s="11"/>
      <c r="AA172" s="10"/>
      <c r="AB172" s="32"/>
      <c r="AC172" s="11"/>
      <c r="AD172" s="10"/>
      <c r="AE172" s="32"/>
      <c r="AF172" s="11"/>
      <c r="AG172" s="10"/>
      <c r="AH172" s="32"/>
      <c r="AI172" s="11"/>
      <c r="AJ172" s="10"/>
      <c r="AK172" s="32"/>
      <c r="AL172" s="11"/>
      <c r="AM172" s="10"/>
      <c r="AN172" s="32"/>
      <c r="AO172" s="11"/>
      <c r="AP172" s="10"/>
      <c r="AQ172" s="32"/>
      <c r="AR172" s="11"/>
      <c r="AS172" s="10"/>
      <c r="AT172" s="32"/>
      <c r="AU172" s="11"/>
      <c r="AV172" s="10"/>
      <c r="AW172" s="32"/>
      <c r="AX172" s="11"/>
      <c r="AY172" s="10"/>
      <c r="AZ172" s="32"/>
      <c r="BA172" s="11"/>
      <c r="BB172" s="10"/>
      <c r="BC172" s="32"/>
      <c r="BD172" s="11"/>
      <c r="BE172" s="10"/>
      <c r="BF172" s="32"/>
      <c r="BG172" s="11"/>
      <c r="BI172" s="41"/>
    </row>
    <row r="173" spans="1:61">
      <c r="A173">
        <f t="shared" si="8"/>
        <v>129</v>
      </c>
      <c r="B173" s="6"/>
      <c r="C173" s="10"/>
      <c r="D173" s="32"/>
      <c r="E173" s="11"/>
      <c r="F173" s="10"/>
      <c r="G173" s="32"/>
      <c r="H173" s="11"/>
      <c r="I173" s="10"/>
      <c r="J173" s="32"/>
      <c r="K173" s="11"/>
      <c r="L173" s="10"/>
      <c r="M173" s="32"/>
      <c r="N173" s="11"/>
      <c r="O173" s="10"/>
      <c r="P173" s="32"/>
      <c r="Q173" s="11"/>
      <c r="R173" s="10"/>
      <c r="S173" s="32"/>
      <c r="T173" s="11"/>
      <c r="U173" s="10"/>
      <c r="V173" s="32"/>
      <c r="W173" s="11"/>
      <c r="X173" s="10"/>
      <c r="Y173" s="32"/>
      <c r="Z173" s="11"/>
      <c r="AA173" s="10"/>
      <c r="AB173" s="32"/>
      <c r="AC173" s="11"/>
      <c r="AD173" s="10"/>
      <c r="AE173" s="32"/>
      <c r="AF173" s="11"/>
      <c r="AG173" s="10"/>
      <c r="AH173" s="32"/>
      <c r="AI173" s="11"/>
      <c r="AJ173" s="10"/>
      <c r="AK173" s="32"/>
      <c r="AL173" s="11"/>
      <c r="AM173" s="10"/>
      <c r="AN173" s="32"/>
      <c r="AO173" s="11"/>
      <c r="AP173" s="10"/>
      <c r="AQ173" s="32"/>
      <c r="AR173" s="11"/>
      <c r="AS173" s="10"/>
      <c r="AT173" s="32"/>
      <c r="AU173" s="11"/>
      <c r="AV173" s="10"/>
      <c r="AW173" s="32"/>
      <c r="AX173" s="11"/>
      <c r="AY173" s="10"/>
      <c r="AZ173" s="32"/>
      <c r="BA173" s="11"/>
      <c r="BB173" s="10"/>
      <c r="BC173" s="32"/>
      <c r="BD173" s="11"/>
      <c r="BE173" s="10"/>
      <c r="BF173" s="32"/>
      <c r="BG173" s="11"/>
      <c r="BI173" s="41"/>
    </row>
    <row r="174" spans="1:61">
      <c r="A174">
        <f t="shared" si="8"/>
        <v>130</v>
      </c>
      <c r="B174" s="6"/>
      <c r="C174" s="10"/>
      <c r="D174" s="32"/>
      <c r="E174" s="11"/>
      <c r="F174" s="10"/>
      <c r="G174" s="32"/>
      <c r="H174" s="11"/>
      <c r="I174" s="10"/>
      <c r="J174" s="32"/>
      <c r="K174" s="11"/>
      <c r="L174" s="10"/>
      <c r="M174" s="32"/>
      <c r="N174" s="11"/>
      <c r="O174" s="10"/>
      <c r="P174" s="32"/>
      <c r="Q174" s="11"/>
      <c r="R174" s="10"/>
      <c r="S174" s="32"/>
      <c r="T174" s="11"/>
      <c r="U174" s="10"/>
      <c r="V174" s="32"/>
      <c r="W174" s="11"/>
      <c r="X174" s="10"/>
      <c r="Y174" s="32"/>
      <c r="Z174" s="11"/>
      <c r="AA174" s="10"/>
      <c r="AB174" s="32"/>
      <c r="AC174" s="11"/>
      <c r="AD174" s="10"/>
      <c r="AE174" s="32"/>
      <c r="AF174" s="11"/>
      <c r="AG174" s="10"/>
      <c r="AH174" s="32"/>
      <c r="AI174" s="11"/>
      <c r="AJ174" s="10"/>
      <c r="AK174" s="32"/>
      <c r="AL174" s="11"/>
      <c r="AM174" s="10"/>
      <c r="AN174" s="32"/>
      <c r="AO174" s="11"/>
      <c r="AP174" s="10"/>
      <c r="AQ174" s="32"/>
      <c r="AR174" s="11"/>
      <c r="AS174" s="10"/>
      <c r="AT174" s="32"/>
      <c r="AU174" s="11"/>
      <c r="AV174" s="10"/>
      <c r="AW174" s="32"/>
      <c r="AX174" s="11"/>
      <c r="AY174" s="10"/>
      <c r="AZ174" s="32"/>
      <c r="BA174" s="11"/>
      <c r="BB174" s="10"/>
      <c r="BC174" s="32"/>
      <c r="BD174" s="11"/>
      <c r="BE174" s="10"/>
      <c r="BF174" s="32"/>
      <c r="BG174" s="11"/>
      <c r="BI174" s="41"/>
    </row>
    <row r="175" spans="1:61">
      <c r="A175">
        <f t="shared" ref="A175:A180" si="9">+A174+1</f>
        <v>131</v>
      </c>
      <c r="B175" s="6"/>
      <c r="C175" s="10"/>
      <c r="D175" s="32"/>
      <c r="E175" s="11"/>
      <c r="F175" s="10"/>
      <c r="G175" s="32"/>
      <c r="H175" s="11"/>
      <c r="I175" s="10"/>
      <c r="J175" s="32"/>
      <c r="K175" s="11"/>
      <c r="L175" s="10"/>
      <c r="M175" s="32"/>
      <c r="N175" s="11"/>
      <c r="O175" s="10"/>
      <c r="P175" s="32"/>
      <c r="Q175" s="11"/>
      <c r="R175" s="10"/>
      <c r="S175" s="32"/>
      <c r="T175" s="11"/>
      <c r="U175" s="10"/>
      <c r="V175" s="32"/>
      <c r="W175" s="11"/>
      <c r="X175" s="10"/>
      <c r="Y175" s="32"/>
      <c r="Z175" s="11"/>
      <c r="AA175" s="10"/>
      <c r="AB175" s="32"/>
      <c r="AC175" s="11"/>
      <c r="AD175" s="10"/>
      <c r="AE175" s="32"/>
      <c r="AF175" s="11"/>
      <c r="AG175" s="10"/>
      <c r="AH175" s="32"/>
      <c r="AI175" s="11"/>
      <c r="AJ175" s="10"/>
      <c r="AK175" s="32"/>
      <c r="AL175" s="11"/>
      <c r="AM175" s="10"/>
      <c r="AN175" s="32"/>
      <c r="AO175" s="11"/>
      <c r="AP175" s="10"/>
      <c r="AQ175" s="32"/>
      <c r="AR175" s="11"/>
      <c r="AS175" s="10"/>
      <c r="AT175" s="32"/>
      <c r="AU175" s="11"/>
      <c r="AV175" s="10"/>
      <c r="AW175" s="32"/>
      <c r="AX175" s="11"/>
      <c r="AY175" s="10"/>
      <c r="AZ175" s="32"/>
      <c r="BA175" s="11"/>
      <c r="BB175" s="10"/>
      <c r="BC175" s="32"/>
      <c r="BD175" s="11"/>
      <c r="BE175" s="10"/>
      <c r="BF175" s="32"/>
      <c r="BG175" s="11"/>
      <c r="BI175" s="41"/>
    </row>
    <row r="176" spans="1:61">
      <c r="A176">
        <f t="shared" si="9"/>
        <v>132</v>
      </c>
      <c r="B176" s="6"/>
      <c r="C176" s="10"/>
      <c r="D176" s="32"/>
      <c r="E176" s="11"/>
      <c r="F176" s="10"/>
      <c r="G176" s="32"/>
      <c r="H176" s="11"/>
      <c r="I176" s="10"/>
      <c r="J176" s="32"/>
      <c r="K176" s="11"/>
      <c r="L176" s="10"/>
      <c r="M176" s="32"/>
      <c r="N176" s="11"/>
      <c r="O176" s="10"/>
      <c r="P176" s="32"/>
      <c r="Q176" s="11"/>
      <c r="R176" s="10"/>
      <c r="S176" s="32"/>
      <c r="T176" s="11"/>
      <c r="U176" s="10"/>
      <c r="V176" s="32"/>
      <c r="W176" s="11"/>
      <c r="X176" s="10"/>
      <c r="Y176" s="32"/>
      <c r="Z176" s="11"/>
      <c r="AA176" s="10"/>
      <c r="AB176" s="32"/>
      <c r="AC176" s="11"/>
      <c r="AD176" s="10"/>
      <c r="AE176" s="32"/>
      <c r="AF176" s="11"/>
      <c r="AG176" s="10"/>
      <c r="AH176" s="32"/>
      <c r="AI176" s="11"/>
      <c r="AJ176" s="10"/>
      <c r="AK176" s="32"/>
      <c r="AL176" s="11"/>
      <c r="AM176" s="10"/>
      <c r="AN176" s="32"/>
      <c r="AO176" s="11"/>
      <c r="AP176" s="10"/>
      <c r="AQ176" s="32"/>
      <c r="AR176" s="11"/>
      <c r="AS176" s="10"/>
      <c r="AT176" s="32"/>
      <c r="AU176" s="11"/>
      <c r="AV176" s="10"/>
      <c r="AW176" s="32"/>
      <c r="AX176" s="11"/>
      <c r="AY176" s="10"/>
      <c r="AZ176" s="32"/>
      <c r="BA176" s="11"/>
      <c r="BB176" s="10"/>
      <c r="BC176" s="32"/>
      <c r="BD176" s="11"/>
      <c r="BE176" s="10"/>
      <c r="BF176" s="32"/>
      <c r="BG176" s="11"/>
      <c r="BI176" s="41"/>
    </row>
    <row r="177" spans="1:61">
      <c r="A177">
        <f t="shared" si="9"/>
        <v>133</v>
      </c>
      <c r="B177" s="6"/>
      <c r="C177" s="10"/>
      <c r="D177" s="32"/>
      <c r="E177" s="11"/>
      <c r="F177" s="10"/>
      <c r="G177" s="32"/>
      <c r="H177" s="11"/>
      <c r="I177" s="10"/>
      <c r="J177" s="32"/>
      <c r="K177" s="11"/>
      <c r="L177" s="10"/>
      <c r="M177" s="32"/>
      <c r="N177" s="11"/>
      <c r="O177" s="10"/>
      <c r="P177" s="32"/>
      <c r="Q177" s="11"/>
      <c r="R177" s="10"/>
      <c r="S177" s="32"/>
      <c r="T177" s="11"/>
      <c r="U177" s="10"/>
      <c r="V177" s="32"/>
      <c r="W177" s="11"/>
      <c r="X177" s="10"/>
      <c r="Y177" s="32"/>
      <c r="Z177" s="11"/>
      <c r="AA177" s="10"/>
      <c r="AB177" s="32"/>
      <c r="AC177" s="11"/>
      <c r="AD177" s="10"/>
      <c r="AE177" s="32"/>
      <c r="AF177" s="11"/>
      <c r="AG177" s="10"/>
      <c r="AH177" s="32"/>
      <c r="AI177" s="11"/>
      <c r="AJ177" s="10"/>
      <c r="AK177" s="32"/>
      <c r="AL177" s="11"/>
      <c r="AM177" s="10"/>
      <c r="AN177" s="32"/>
      <c r="AO177" s="11"/>
      <c r="AP177" s="10"/>
      <c r="AQ177" s="32"/>
      <c r="AR177" s="11"/>
      <c r="AS177" s="10"/>
      <c r="AT177" s="32"/>
      <c r="AU177" s="11"/>
      <c r="AV177" s="10"/>
      <c r="AW177" s="32"/>
      <c r="AX177" s="11"/>
      <c r="AY177" s="10"/>
      <c r="AZ177" s="32"/>
      <c r="BA177" s="11"/>
      <c r="BB177" s="10"/>
      <c r="BC177" s="32"/>
      <c r="BD177" s="11"/>
      <c r="BE177" s="10"/>
      <c r="BF177" s="32"/>
      <c r="BG177" s="11"/>
      <c r="BI177" s="41"/>
    </row>
    <row r="178" spans="1:61">
      <c r="A178">
        <f t="shared" si="9"/>
        <v>134</v>
      </c>
      <c r="B178" s="6"/>
      <c r="C178" s="10"/>
      <c r="D178" s="32"/>
      <c r="E178" s="11"/>
      <c r="F178" s="10"/>
      <c r="G178" s="32"/>
      <c r="H178" s="11"/>
      <c r="I178" s="10"/>
      <c r="J178" s="32"/>
      <c r="K178" s="11"/>
      <c r="L178" s="10"/>
      <c r="M178" s="32"/>
      <c r="N178" s="11"/>
      <c r="O178" s="10"/>
      <c r="P178" s="32"/>
      <c r="Q178" s="11"/>
      <c r="R178" s="10"/>
      <c r="S178" s="32"/>
      <c r="T178" s="11"/>
      <c r="U178" s="10"/>
      <c r="V178" s="32"/>
      <c r="W178" s="11"/>
      <c r="X178" s="10"/>
      <c r="Y178" s="32"/>
      <c r="Z178" s="11"/>
      <c r="AA178" s="10"/>
      <c r="AB178" s="32"/>
      <c r="AC178" s="11"/>
      <c r="AD178" s="10"/>
      <c r="AE178" s="32"/>
      <c r="AF178" s="11"/>
      <c r="AG178" s="10"/>
      <c r="AH178" s="32"/>
      <c r="AI178" s="11"/>
      <c r="AJ178" s="10"/>
      <c r="AK178" s="32"/>
      <c r="AL178" s="11"/>
      <c r="AM178" s="10"/>
      <c r="AN178" s="32"/>
      <c r="AO178" s="11"/>
      <c r="AP178" s="10"/>
      <c r="AQ178" s="32"/>
      <c r="AR178" s="11"/>
      <c r="AS178" s="10"/>
      <c r="AT178" s="32"/>
      <c r="AU178" s="11"/>
      <c r="AV178" s="10"/>
      <c r="AW178" s="32"/>
      <c r="AX178" s="11"/>
      <c r="AY178" s="10"/>
      <c r="AZ178" s="32"/>
      <c r="BA178" s="11"/>
      <c r="BB178" s="10"/>
      <c r="BC178" s="32"/>
      <c r="BD178" s="11"/>
      <c r="BE178" s="10"/>
      <c r="BF178" s="32"/>
      <c r="BG178" s="11"/>
      <c r="BI178" s="41"/>
    </row>
    <row r="179" spans="1:61">
      <c r="A179">
        <f t="shared" si="9"/>
        <v>135</v>
      </c>
      <c r="B179" s="6"/>
      <c r="C179" s="10"/>
      <c r="D179" s="32"/>
      <c r="E179" s="11"/>
      <c r="F179" s="10"/>
      <c r="G179" s="32"/>
      <c r="H179" s="11"/>
      <c r="I179" s="10"/>
      <c r="J179" s="32"/>
      <c r="K179" s="11"/>
      <c r="L179" s="10"/>
      <c r="M179" s="32"/>
      <c r="N179" s="11"/>
      <c r="O179" s="10"/>
      <c r="P179" s="32"/>
      <c r="Q179" s="11"/>
      <c r="R179" s="10"/>
      <c r="S179" s="32"/>
      <c r="T179" s="11"/>
      <c r="U179" s="10"/>
      <c r="V179" s="32"/>
      <c r="W179" s="11"/>
      <c r="X179" s="10"/>
      <c r="Y179" s="32"/>
      <c r="Z179" s="11"/>
      <c r="AA179" s="10"/>
      <c r="AB179" s="32"/>
      <c r="AC179" s="11"/>
      <c r="AD179" s="10"/>
      <c r="AE179" s="32"/>
      <c r="AF179" s="11"/>
      <c r="AG179" s="10"/>
      <c r="AH179" s="32"/>
      <c r="AI179" s="11"/>
      <c r="AJ179" s="10"/>
      <c r="AK179" s="32"/>
      <c r="AL179" s="11"/>
      <c r="AM179" s="10"/>
      <c r="AN179" s="32"/>
      <c r="AO179" s="11"/>
      <c r="AP179" s="10"/>
      <c r="AQ179" s="32"/>
      <c r="AR179" s="11"/>
      <c r="AS179" s="10"/>
      <c r="AT179" s="32"/>
      <c r="AU179" s="11"/>
      <c r="AV179" s="10"/>
      <c r="AW179" s="32"/>
      <c r="AX179" s="11"/>
      <c r="AY179" s="10"/>
      <c r="AZ179" s="32"/>
      <c r="BA179" s="11"/>
      <c r="BB179" s="10"/>
      <c r="BC179" s="32"/>
      <c r="BD179" s="11"/>
      <c r="BE179" s="10"/>
      <c r="BF179" s="32"/>
      <c r="BG179" s="11"/>
      <c r="BH179" s="28"/>
      <c r="BI179" s="41"/>
    </row>
    <row r="180" spans="1:61">
      <c r="A180">
        <f t="shared" si="9"/>
        <v>136</v>
      </c>
      <c r="B180" s="6"/>
      <c r="C180" s="10"/>
      <c r="D180" s="32"/>
      <c r="E180" s="11"/>
      <c r="F180" s="10"/>
      <c r="G180" s="32"/>
      <c r="H180" s="11"/>
      <c r="I180" s="10"/>
      <c r="J180" s="32"/>
      <c r="K180" s="11"/>
      <c r="L180" s="10"/>
      <c r="M180" s="32"/>
      <c r="N180" s="11"/>
      <c r="O180" s="10"/>
      <c r="P180" s="32"/>
      <c r="Q180" s="11"/>
      <c r="R180" s="10"/>
      <c r="S180" s="32"/>
      <c r="T180" s="11"/>
      <c r="U180" s="10"/>
      <c r="V180" s="32"/>
      <c r="W180" s="11"/>
      <c r="X180" s="10"/>
      <c r="Y180" s="32"/>
      <c r="Z180" s="11"/>
      <c r="AA180" s="10"/>
      <c r="AB180" s="32"/>
      <c r="AC180" s="11"/>
      <c r="AD180" s="10"/>
      <c r="AE180" s="32"/>
      <c r="AF180" s="11"/>
      <c r="AG180" s="10"/>
      <c r="AH180" s="32"/>
      <c r="AI180" s="11"/>
      <c r="AJ180" s="10"/>
      <c r="AK180" s="32"/>
      <c r="AL180" s="11"/>
      <c r="AM180" s="10"/>
      <c r="AN180" s="32"/>
      <c r="AO180" s="11"/>
      <c r="AP180" s="10"/>
      <c r="AQ180" s="32"/>
      <c r="AR180" s="11"/>
      <c r="AS180" s="10"/>
      <c r="AT180" s="32"/>
      <c r="AU180" s="11"/>
      <c r="AV180" s="10"/>
      <c r="AW180" s="32"/>
      <c r="AX180" s="11"/>
      <c r="AY180" s="10"/>
      <c r="AZ180" s="32"/>
      <c r="BA180" s="11"/>
      <c r="BB180" s="10"/>
      <c r="BC180" s="32"/>
      <c r="BD180" s="11"/>
      <c r="BE180" s="10"/>
      <c r="BF180" s="32"/>
      <c r="BG180" s="11"/>
      <c r="BH180" s="28"/>
      <c r="BI180" s="41"/>
    </row>
    <row r="181" spans="1:61">
      <c r="A181">
        <f>+A180+1</f>
        <v>137</v>
      </c>
      <c r="B181" s="6"/>
      <c r="C181" s="10"/>
      <c r="D181" s="32"/>
      <c r="E181" s="11"/>
      <c r="F181" s="10"/>
      <c r="G181" s="32"/>
      <c r="H181" s="11"/>
      <c r="I181" s="10"/>
      <c r="J181" s="32"/>
      <c r="K181" s="11"/>
      <c r="L181" s="10"/>
      <c r="M181" s="32"/>
      <c r="N181" s="11"/>
      <c r="O181" s="10"/>
      <c r="P181" s="32"/>
      <c r="Q181" s="11"/>
      <c r="R181" s="10"/>
      <c r="S181" s="32"/>
      <c r="T181" s="11"/>
      <c r="U181" s="10"/>
      <c r="V181" s="32"/>
      <c r="W181" s="11"/>
      <c r="X181" s="10"/>
      <c r="Y181" s="32"/>
      <c r="Z181" s="11"/>
      <c r="AA181" s="10"/>
      <c r="AB181" s="32"/>
      <c r="AC181" s="11"/>
      <c r="AD181" s="10"/>
      <c r="AE181" s="32"/>
      <c r="AF181" s="11"/>
      <c r="AG181" s="10"/>
      <c r="AH181" s="32"/>
      <c r="AI181" s="11"/>
      <c r="AJ181" s="10"/>
      <c r="AK181" s="32"/>
      <c r="AL181" s="11"/>
      <c r="AM181" s="10"/>
      <c r="AN181" s="32"/>
      <c r="AO181" s="11"/>
      <c r="AP181" s="10"/>
      <c r="AQ181" s="32"/>
      <c r="AR181" s="11"/>
      <c r="AS181" s="10"/>
      <c r="AT181" s="32"/>
      <c r="AU181" s="11"/>
      <c r="AV181" s="10"/>
      <c r="AW181" s="32"/>
      <c r="AX181" s="11"/>
      <c r="AY181" s="10"/>
      <c r="AZ181" s="32"/>
      <c r="BA181" s="11"/>
      <c r="BB181" s="10"/>
      <c r="BC181" s="32"/>
      <c r="BD181" s="11"/>
      <c r="BE181" s="10"/>
      <c r="BF181" s="32"/>
      <c r="BG181" s="11"/>
      <c r="BH181" s="28"/>
      <c r="BI181" s="41"/>
    </row>
    <row r="182" spans="1:61">
      <c r="A182">
        <f>+A181+1</f>
        <v>138</v>
      </c>
      <c r="B182" s="6"/>
      <c r="C182" s="10"/>
      <c r="D182" s="32"/>
      <c r="E182" s="11"/>
      <c r="F182" s="10"/>
      <c r="G182" s="32"/>
      <c r="H182" s="11"/>
      <c r="I182" s="10"/>
      <c r="J182" s="32"/>
      <c r="K182" s="11"/>
      <c r="L182" s="10"/>
      <c r="M182" s="32"/>
      <c r="N182" s="11"/>
      <c r="O182" s="10"/>
      <c r="P182" s="32"/>
      <c r="Q182" s="11"/>
      <c r="R182" s="10"/>
      <c r="S182" s="32"/>
      <c r="T182" s="11"/>
      <c r="U182" s="10"/>
      <c r="V182" s="32"/>
      <c r="W182" s="11"/>
      <c r="X182" s="10"/>
      <c r="Y182" s="32"/>
      <c r="Z182" s="11"/>
      <c r="AA182" s="10"/>
      <c r="AB182" s="32"/>
      <c r="AC182" s="11"/>
      <c r="AD182" s="10"/>
      <c r="AE182" s="32"/>
      <c r="AF182" s="11"/>
      <c r="AG182" s="10"/>
      <c r="AH182" s="32"/>
      <c r="AI182" s="11"/>
      <c r="AJ182" s="10"/>
      <c r="AK182" s="32"/>
      <c r="AL182" s="11"/>
      <c r="AM182" s="10"/>
      <c r="AN182" s="32"/>
      <c r="AO182" s="11"/>
      <c r="AP182" s="10"/>
      <c r="AQ182" s="32"/>
      <c r="AR182" s="11"/>
      <c r="AS182" s="10"/>
      <c r="AT182" s="32"/>
      <c r="AU182" s="11"/>
      <c r="AV182" s="10"/>
      <c r="AW182" s="32"/>
      <c r="AX182" s="11"/>
      <c r="AY182" s="10"/>
      <c r="AZ182" s="32"/>
      <c r="BA182" s="11"/>
      <c r="BB182" s="10"/>
      <c r="BC182" s="32"/>
      <c r="BD182" s="11"/>
      <c r="BE182" s="10"/>
      <c r="BF182" s="32"/>
      <c r="BG182" s="11"/>
      <c r="BH182" s="28"/>
      <c r="BI182" s="41"/>
    </row>
    <row r="183" spans="1:61">
      <c r="A183">
        <f>+A182+1</f>
        <v>139</v>
      </c>
      <c r="B183" s="6"/>
      <c r="C183" s="10"/>
      <c r="D183" s="32"/>
      <c r="E183" s="11"/>
      <c r="F183" s="10"/>
      <c r="G183" s="32"/>
      <c r="H183" s="11"/>
      <c r="I183" s="10"/>
      <c r="J183" s="32"/>
      <c r="K183" s="11"/>
      <c r="L183" s="10"/>
      <c r="M183" s="32"/>
      <c r="N183" s="11"/>
      <c r="O183" s="10"/>
      <c r="P183" s="32"/>
      <c r="Q183" s="11"/>
      <c r="R183" s="10"/>
      <c r="S183" s="32"/>
      <c r="T183" s="11"/>
      <c r="U183" s="10"/>
      <c r="V183" s="32"/>
      <c r="W183" s="11"/>
      <c r="X183" s="10"/>
      <c r="Y183" s="32"/>
      <c r="Z183" s="11"/>
      <c r="AA183" s="10"/>
      <c r="AB183" s="32"/>
      <c r="AC183" s="11"/>
      <c r="AD183" s="10"/>
      <c r="AE183" s="32"/>
      <c r="AF183" s="11"/>
      <c r="AG183" s="10"/>
      <c r="AH183" s="32"/>
      <c r="AI183" s="11"/>
      <c r="AJ183" s="10"/>
      <c r="AK183" s="32"/>
      <c r="AL183" s="11"/>
      <c r="AM183" s="10"/>
      <c r="AN183" s="32"/>
      <c r="AO183" s="11"/>
      <c r="AP183" s="10"/>
      <c r="AQ183" s="32"/>
      <c r="AR183" s="11"/>
      <c r="AS183" s="10"/>
      <c r="AT183" s="32"/>
      <c r="AU183" s="11"/>
      <c r="AV183" s="10"/>
      <c r="AW183" s="32"/>
      <c r="AX183" s="11"/>
      <c r="AY183" s="10"/>
      <c r="AZ183" s="32"/>
      <c r="BA183" s="11"/>
      <c r="BB183" s="10"/>
      <c r="BC183" s="32"/>
      <c r="BD183" s="11"/>
      <c r="BE183" s="10"/>
      <c r="BF183" s="32"/>
      <c r="BG183" s="11"/>
      <c r="BH183" s="28"/>
      <c r="BI183" s="41"/>
    </row>
    <row r="184" spans="1:61">
      <c r="A184">
        <f t="shared" ref="A184:A240" si="10">+A183+1</f>
        <v>140</v>
      </c>
      <c r="B184" s="6"/>
      <c r="C184" s="10"/>
      <c r="D184" s="32"/>
      <c r="E184" s="11"/>
      <c r="F184" s="10"/>
      <c r="G184" s="32"/>
      <c r="H184" s="11"/>
      <c r="I184" s="10"/>
      <c r="J184" s="32"/>
      <c r="K184" s="11"/>
      <c r="L184" s="10"/>
      <c r="M184" s="32"/>
      <c r="N184" s="11"/>
      <c r="O184" s="10"/>
      <c r="P184" s="32"/>
      <c r="Q184" s="11"/>
      <c r="R184" s="10"/>
      <c r="S184" s="32"/>
      <c r="T184" s="11"/>
      <c r="U184" s="10"/>
      <c r="V184" s="32"/>
      <c r="W184" s="11"/>
      <c r="X184" s="10"/>
      <c r="Y184" s="32"/>
      <c r="Z184" s="11"/>
      <c r="AA184" s="10"/>
      <c r="AB184" s="32"/>
      <c r="AC184" s="11"/>
      <c r="AD184" s="10"/>
      <c r="AE184" s="32"/>
      <c r="AF184" s="11"/>
      <c r="AG184" s="10"/>
      <c r="AH184" s="32"/>
      <c r="AI184" s="11"/>
      <c r="AJ184" s="10"/>
      <c r="AK184" s="32"/>
      <c r="AL184" s="11"/>
      <c r="AM184" s="10"/>
      <c r="AN184" s="32"/>
      <c r="AO184" s="11"/>
      <c r="AP184" s="10"/>
      <c r="AQ184" s="32"/>
      <c r="AR184" s="11"/>
      <c r="AS184" s="10"/>
      <c r="AT184" s="32"/>
      <c r="AU184" s="11"/>
      <c r="AV184" s="10"/>
      <c r="AW184" s="32"/>
      <c r="AX184" s="11"/>
      <c r="AY184" s="10"/>
      <c r="AZ184" s="32"/>
      <c r="BA184" s="11"/>
      <c r="BB184" s="10"/>
      <c r="BC184" s="32"/>
      <c r="BD184" s="11"/>
      <c r="BE184" s="10"/>
      <c r="BF184" s="32"/>
      <c r="BG184" s="11"/>
      <c r="BI184" s="41"/>
    </row>
    <row r="185" spans="1:61">
      <c r="A185">
        <f t="shared" si="10"/>
        <v>141</v>
      </c>
      <c r="B185" s="6"/>
      <c r="C185" s="10"/>
      <c r="D185" s="32"/>
      <c r="E185" s="11"/>
      <c r="F185" s="10"/>
      <c r="G185" s="32"/>
      <c r="H185" s="11"/>
      <c r="I185" s="10"/>
      <c r="J185" s="32"/>
      <c r="K185" s="11"/>
      <c r="L185" s="10"/>
      <c r="M185" s="32"/>
      <c r="N185" s="11"/>
      <c r="O185" s="10"/>
      <c r="P185" s="32"/>
      <c r="Q185" s="11"/>
      <c r="R185" s="10"/>
      <c r="S185" s="32"/>
      <c r="T185" s="11"/>
      <c r="U185" s="10"/>
      <c r="V185" s="32"/>
      <c r="W185" s="11"/>
      <c r="X185" s="10"/>
      <c r="Y185" s="32"/>
      <c r="Z185" s="11"/>
      <c r="AA185" s="10"/>
      <c r="AB185" s="32"/>
      <c r="AC185" s="11"/>
      <c r="AD185" s="10"/>
      <c r="AE185" s="32"/>
      <c r="AF185" s="11"/>
      <c r="AG185" s="10"/>
      <c r="AH185" s="32"/>
      <c r="AI185" s="11"/>
      <c r="AJ185" s="10"/>
      <c r="AK185" s="32"/>
      <c r="AL185" s="11"/>
      <c r="AM185" s="10"/>
      <c r="AN185" s="32"/>
      <c r="AO185" s="11"/>
      <c r="AP185" s="10"/>
      <c r="AQ185" s="32"/>
      <c r="AR185" s="11"/>
      <c r="AS185" s="10"/>
      <c r="AT185" s="32"/>
      <c r="AU185" s="11"/>
      <c r="AV185" s="10"/>
      <c r="AW185" s="32"/>
      <c r="AX185" s="11"/>
      <c r="AY185" s="10"/>
      <c r="AZ185" s="32"/>
      <c r="BA185" s="11"/>
      <c r="BB185" s="10"/>
      <c r="BC185" s="32"/>
      <c r="BD185" s="11"/>
      <c r="BE185" s="10"/>
      <c r="BF185" s="32"/>
      <c r="BG185" s="11"/>
      <c r="BI185" s="41"/>
    </row>
    <row r="186" spans="1:61">
      <c r="A186">
        <f t="shared" si="10"/>
        <v>142</v>
      </c>
      <c r="B186" s="6"/>
      <c r="C186" s="10"/>
      <c r="D186" s="32"/>
      <c r="E186" s="11"/>
      <c r="F186" s="10"/>
      <c r="G186" s="32"/>
      <c r="H186" s="11"/>
      <c r="I186" s="10"/>
      <c r="J186" s="32"/>
      <c r="K186" s="11"/>
      <c r="L186" s="10"/>
      <c r="M186" s="32"/>
      <c r="N186" s="11"/>
      <c r="O186" s="10"/>
      <c r="P186" s="32"/>
      <c r="Q186" s="11"/>
      <c r="R186" s="10"/>
      <c r="S186" s="32"/>
      <c r="T186" s="11"/>
      <c r="U186" s="10"/>
      <c r="V186" s="32"/>
      <c r="W186" s="11"/>
      <c r="X186" s="10"/>
      <c r="Y186" s="32"/>
      <c r="Z186" s="11"/>
      <c r="AA186" s="10"/>
      <c r="AB186" s="32"/>
      <c r="AC186" s="11"/>
      <c r="AD186" s="10"/>
      <c r="AE186" s="32"/>
      <c r="AF186" s="11"/>
      <c r="AG186" s="10"/>
      <c r="AH186" s="32"/>
      <c r="AI186" s="11"/>
      <c r="AJ186" s="10"/>
      <c r="AK186" s="32"/>
      <c r="AL186" s="11"/>
      <c r="AM186" s="10"/>
      <c r="AN186" s="32"/>
      <c r="AO186" s="11"/>
      <c r="AP186" s="10"/>
      <c r="AQ186" s="32"/>
      <c r="AR186" s="11"/>
      <c r="AS186" s="10"/>
      <c r="AT186" s="32"/>
      <c r="AU186" s="11"/>
      <c r="AV186" s="10"/>
      <c r="AW186" s="32"/>
      <c r="AX186" s="11"/>
      <c r="AY186" s="10"/>
      <c r="AZ186" s="32"/>
      <c r="BA186" s="11"/>
      <c r="BB186" s="10"/>
      <c r="BC186" s="32"/>
      <c r="BD186" s="11"/>
      <c r="BE186" s="10"/>
      <c r="BF186" s="32"/>
      <c r="BG186" s="11"/>
      <c r="BI186" s="76"/>
    </row>
    <row r="187" spans="1:61">
      <c r="A187">
        <f t="shared" si="10"/>
        <v>143</v>
      </c>
      <c r="B187" s="6"/>
      <c r="C187" s="10"/>
      <c r="D187" s="32"/>
      <c r="E187" s="11"/>
      <c r="F187" s="10"/>
      <c r="G187" s="32"/>
      <c r="H187" s="11"/>
      <c r="I187" s="10"/>
      <c r="J187" s="32"/>
      <c r="K187" s="11"/>
      <c r="L187" s="10"/>
      <c r="M187" s="32"/>
      <c r="N187" s="11"/>
      <c r="O187" s="10"/>
      <c r="P187" s="32"/>
      <c r="Q187" s="11"/>
      <c r="R187" s="10"/>
      <c r="S187" s="32"/>
      <c r="T187" s="11"/>
      <c r="U187" s="10"/>
      <c r="V187" s="32"/>
      <c r="W187" s="11"/>
      <c r="X187" s="10"/>
      <c r="Y187" s="32"/>
      <c r="Z187" s="11"/>
      <c r="AA187" s="10"/>
      <c r="AB187" s="32"/>
      <c r="AC187" s="11"/>
      <c r="AD187" s="10"/>
      <c r="AE187" s="32"/>
      <c r="AF187" s="11"/>
      <c r="AG187" s="10"/>
      <c r="AH187" s="32"/>
      <c r="AI187" s="11"/>
      <c r="AJ187" s="10"/>
      <c r="AK187" s="32"/>
      <c r="AL187" s="11"/>
      <c r="AM187" s="10"/>
      <c r="AN187" s="32"/>
      <c r="AO187" s="11"/>
      <c r="AP187" s="10"/>
      <c r="AQ187" s="32"/>
      <c r="AR187" s="11"/>
      <c r="AS187" s="10"/>
      <c r="AT187" s="32"/>
      <c r="AU187" s="11"/>
      <c r="AV187" s="10"/>
      <c r="AW187" s="32"/>
      <c r="AX187" s="11"/>
      <c r="AY187" s="10"/>
      <c r="AZ187" s="32"/>
      <c r="BA187" s="11"/>
      <c r="BB187" s="10"/>
      <c r="BC187" s="32"/>
      <c r="BD187" s="11"/>
      <c r="BE187" s="10"/>
      <c r="BF187" s="32"/>
      <c r="BG187" s="11"/>
      <c r="BI187" s="76"/>
    </row>
    <row r="188" spans="1:61">
      <c r="A188">
        <f t="shared" si="10"/>
        <v>144</v>
      </c>
      <c r="B188" s="6"/>
      <c r="C188" s="10"/>
      <c r="D188" s="32"/>
      <c r="E188" s="11"/>
      <c r="F188" s="10"/>
      <c r="G188" s="32"/>
      <c r="H188" s="11"/>
      <c r="I188" s="10"/>
      <c r="J188" s="32"/>
      <c r="K188" s="11"/>
      <c r="L188" s="10"/>
      <c r="M188" s="32"/>
      <c r="N188" s="11"/>
      <c r="O188" s="10"/>
      <c r="P188" s="32"/>
      <c r="Q188" s="11"/>
      <c r="R188" s="10"/>
      <c r="S188" s="32"/>
      <c r="T188" s="11"/>
      <c r="U188" s="10"/>
      <c r="V188" s="32"/>
      <c r="W188" s="11"/>
      <c r="X188" s="10"/>
      <c r="Y188" s="32"/>
      <c r="Z188" s="11"/>
      <c r="AA188" s="10"/>
      <c r="AB188" s="32"/>
      <c r="AC188" s="11"/>
      <c r="AD188" s="10"/>
      <c r="AE188" s="32"/>
      <c r="AF188" s="11"/>
      <c r="AG188" s="10"/>
      <c r="AH188" s="32"/>
      <c r="AI188" s="11"/>
      <c r="AJ188" s="10"/>
      <c r="AK188" s="32"/>
      <c r="AL188" s="11"/>
      <c r="AM188" s="10"/>
      <c r="AN188" s="32"/>
      <c r="AO188" s="11"/>
      <c r="AP188" s="10"/>
      <c r="AQ188" s="32"/>
      <c r="AR188" s="11"/>
      <c r="AS188" s="10"/>
      <c r="AT188" s="32"/>
      <c r="AU188" s="11"/>
      <c r="AV188" s="10"/>
      <c r="AW188" s="32"/>
      <c r="AX188" s="11"/>
      <c r="AY188" s="10"/>
      <c r="AZ188" s="32"/>
      <c r="BA188" s="11"/>
      <c r="BB188" s="10"/>
      <c r="BC188" s="32"/>
      <c r="BD188" s="11"/>
      <c r="BE188" s="10"/>
      <c r="BF188" s="32"/>
      <c r="BG188" s="11"/>
      <c r="BH188" s="28"/>
      <c r="BI188" s="41"/>
    </row>
    <row r="189" spans="1:61">
      <c r="A189">
        <f t="shared" si="10"/>
        <v>145</v>
      </c>
      <c r="B189" s="6"/>
      <c r="C189" s="10"/>
      <c r="D189" s="32"/>
      <c r="E189" s="11"/>
      <c r="F189" s="10"/>
      <c r="G189" s="32"/>
      <c r="H189" s="11"/>
      <c r="I189" s="10"/>
      <c r="J189" s="32"/>
      <c r="K189" s="11"/>
      <c r="L189" s="10"/>
      <c r="M189" s="32"/>
      <c r="N189" s="11"/>
      <c r="O189" s="10"/>
      <c r="P189" s="32"/>
      <c r="Q189" s="11"/>
      <c r="R189" s="10"/>
      <c r="S189" s="32"/>
      <c r="T189" s="11"/>
      <c r="U189" s="10"/>
      <c r="V189" s="32"/>
      <c r="W189" s="11"/>
      <c r="X189" s="10"/>
      <c r="Y189" s="32"/>
      <c r="Z189" s="11"/>
      <c r="AA189" s="10"/>
      <c r="AB189" s="32"/>
      <c r="AC189" s="11"/>
      <c r="AD189" s="10"/>
      <c r="AE189" s="32"/>
      <c r="AF189" s="11"/>
      <c r="AG189" s="10"/>
      <c r="AH189" s="32"/>
      <c r="AI189" s="11"/>
      <c r="AJ189" s="10"/>
      <c r="AK189" s="32"/>
      <c r="AL189" s="11"/>
      <c r="AM189" s="10"/>
      <c r="AN189" s="32"/>
      <c r="AO189" s="11"/>
      <c r="AP189" s="10"/>
      <c r="AQ189" s="32"/>
      <c r="AR189" s="11"/>
      <c r="AS189" s="10"/>
      <c r="AT189" s="32"/>
      <c r="AU189" s="11"/>
      <c r="AV189" s="10"/>
      <c r="AW189" s="32"/>
      <c r="AX189" s="11"/>
      <c r="AY189" s="10"/>
      <c r="AZ189" s="32"/>
      <c r="BA189" s="11"/>
      <c r="BB189" s="10"/>
      <c r="BC189" s="32"/>
      <c r="BD189" s="11"/>
      <c r="BE189" s="10"/>
      <c r="BF189" s="32"/>
      <c r="BG189" s="11"/>
      <c r="BH189" s="28"/>
      <c r="BI189" s="41"/>
    </row>
    <row r="190" spans="1:61">
      <c r="A190">
        <f t="shared" si="10"/>
        <v>146</v>
      </c>
      <c r="B190" s="6"/>
      <c r="C190" s="10"/>
      <c r="D190" s="32"/>
      <c r="E190" s="11"/>
      <c r="F190" s="10"/>
      <c r="G190" s="32"/>
      <c r="H190" s="11"/>
      <c r="I190" s="10"/>
      <c r="J190" s="32"/>
      <c r="K190" s="11"/>
      <c r="L190" s="10"/>
      <c r="M190" s="32"/>
      <c r="N190" s="11"/>
      <c r="O190" s="10"/>
      <c r="P190" s="32"/>
      <c r="Q190" s="11"/>
      <c r="R190" s="10"/>
      <c r="S190" s="32"/>
      <c r="T190" s="11"/>
      <c r="U190" s="10"/>
      <c r="V190" s="32"/>
      <c r="W190" s="11"/>
      <c r="X190" s="10"/>
      <c r="Y190" s="32"/>
      <c r="Z190" s="11"/>
      <c r="AA190" s="10"/>
      <c r="AB190" s="32"/>
      <c r="AC190" s="11"/>
      <c r="AD190" s="10"/>
      <c r="AE190" s="32"/>
      <c r="AF190" s="11"/>
      <c r="AG190" s="10"/>
      <c r="AH190" s="32"/>
      <c r="AI190" s="11"/>
      <c r="AJ190" s="10"/>
      <c r="AK190" s="32"/>
      <c r="AL190" s="11"/>
      <c r="AM190" s="10"/>
      <c r="AN190" s="32"/>
      <c r="AO190" s="11"/>
      <c r="AP190" s="10"/>
      <c r="AQ190" s="32"/>
      <c r="AR190" s="11"/>
      <c r="AS190" s="10"/>
      <c r="AT190" s="32"/>
      <c r="AU190" s="11"/>
      <c r="AV190" s="10"/>
      <c r="AW190" s="32"/>
      <c r="AX190" s="11"/>
      <c r="AY190" s="10"/>
      <c r="AZ190" s="32"/>
      <c r="BA190" s="11"/>
      <c r="BB190" s="10"/>
      <c r="BC190" s="32"/>
      <c r="BD190" s="11"/>
      <c r="BE190" s="10"/>
      <c r="BF190" s="32"/>
      <c r="BG190" s="11"/>
      <c r="BH190" s="28"/>
      <c r="BI190" s="41"/>
    </row>
    <row r="191" spans="1:61">
      <c r="A191">
        <f t="shared" si="10"/>
        <v>147</v>
      </c>
      <c r="B191" s="6"/>
      <c r="C191" s="10"/>
      <c r="D191" s="32"/>
      <c r="E191" s="11"/>
      <c r="F191" s="10"/>
      <c r="G191" s="32"/>
      <c r="H191" s="11"/>
      <c r="I191" s="10"/>
      <c r="J191" s="32"/>
      <c r="K191" s="11"/>
      <c r="L191" s="10"/>
      <c r="M191" s="32"/>
      <c r="N191" s="11"/>
      <c r="O191" s="10"/>
      <c r="P191" s="32"/>
      <c r="Q191" s="11"/>
      <c r="R191" s="10"/>
      <c r="S191" s="32"/>
      <c r="T191" s="11"/>
      <c r="U191" s="10"/>
      <c r="V191" s="32"/>
      <c r="W191" s="11"/>
      <c r="X191" s="10"/>
      <c r="Y191" s="32"/>
      <c r="Z191" s="11"/>
      <c r="AA191" s="10"/>
      <c r="AB191" s="32"/>
      <c r="AC191" s="11"/>
      <c r="AD191" s="10"/>
      <c r="AE191" s="32"/>
      <c r="AF191" s="11"/>
      <c r="AG191" s="10"/>
      <c r="AH191" s="32"/>
      <c r="AI191" s="11"/>
      <c r="AJ191" s="10"/>
      <c r="AK191" s="32"/>
      <c r="AL191" s="11"/>
      <c r="AM191" s="10"/>
      <c r="AN191" s="32"/>
      <c r="AO191" s="11"/>
      <c r="AP191" s="10"/>
      <c r="AQ191" s="32"/>
      <c r="AR191" s="11"/>
      <c r="AS191" s="10"/>
      <c r="AT191" s="32"/>
      <c r="AU191" s="11"/>
      <c r="AV191" s="10"/>
      <c r="AW191" s="32"/>
      <c r="AX191" s="11"/>
      <c r="AY191" s="10"/>
      <c r="AZ191" s="32"/>
      <c r="BA191" s="11"/>
      <c r="BB191" s="10"/>
      <c r="BC191" s="32"/>
      <c r="BD191" s="11"/>
      <c r="BE191" s="10"/>
      <c r="BF191" s="32"/>
      <c r="BG191" s="11"/>
      <c r="BH191" s="28"/>
      <c r="BI191" s="41"/>
    </row>
    <row r="192" spans="1:61">
      <c r="A192">
        <f t="shared" si="10"/>
        <v>148</v>
      </c>
      <c r="B192" s="6"/>
      <c r="C192" s="10"/>
      <c r="D192" s="32"/>
      <c r="E192" s="11"/>
      <c r="F192" s="10"/>
      <c r="G192" s="32"/>
      <c r="H192" s="11"/>
      <c r="I192" s="10"/>
      <c r="J192" s="32"/>
      <c r="K192" s="11"/>
      <c r="L192" s="10"/>
      <c r="M192" s="32"/>
      <c r="N192" s="11"/>
      <c r="O192" s="10"/>
      <c r="P192" s="32"/>
      <c r="Q192" s="11"/>
      <c r="R192" s="10"/>
      <c r="S192" s="32"/>
      <c r="T192" s="11"/>
      <c r="U192" s="10"/>
      <c r="V192" s="32"/>
      <c r="W192" s="11"/>
      <c r="X192" s="10"/>
      <c r="Y192" s="32"/>
      <c r="Z192" s="11"/>
      <c r="AA192" s="10"/>
      <c r="AB192" s="32"/>
      <c r="AC192" s="11"/>
      <c r="AD192" s="10"/>
      <c r="AE192" s="32"/>
      <c r="AF192" s="11"/>
      <c r="AG192" s="10"/>
      <c r="AH192" s="32"/>
      <c r="AI192" s="11"/>
      <c r="AJ192" s="10"/>
      <c r="AK192" s="32"/>
      <c r="AL192" s="11"/>
      <c r="AM192" s="10"/>
      <c r="AN192" s="32"/>
      <c r="AO192" s="11"/>
      <c r="AP192" s="10"/>
      <c r="AQ192" s="32"/>
      <c r="AR192" s="11"/>
      <c r="AS192" s="10"/>
      <c r="AT192" s="32"/>
      <c r="AU192" s="11"/>
      <c r="AV192" s="10"/>
      <c r="AW192" s="32"/>
      <c r="AX192" s="11"/>
      <c r="AY192" s="10"/>
      <c r="AZ192" s="32"/>
      <c r="BA192" s="11"/>
      <c r="BB192" s="10"/>
      <c r="BC192" s="32"/>
      <c r="BD192" s="11"/>
      <c r="BE192" s="10"/>
      <c r="BF192" s="32"/>
      <c r="BG192" s="11"/>
      <c r="BH192" s="28"/>
      <c r="BI192" s="41"/>
    </row>
    <row r="193" spans="1:61">
      <c r="A193">
        <f t="shared" si="10"/>
        <v>149</v>
      </c>
      <c r="B193" s="6"/>
      <c r="C193" s="10"/>
      <c r="D193" s="32"/>
      <c r="E193" s="11"/>
      <c r="F193" s="10"/>
      <c r="G193" s="32"/>
      <c r="H193" s="11"/>
      <c r="I193" s="10"/>
      <c r="J193" s="32"/>
      <c r="K193" s="11"/>
      <c r="L193" s="10"/>
      <c r="M193" s="32"/>
      <c r="N193" s="11"/>
      <c r="O193" s="10"/>
      <c r="P193" s="32"/>
      <c r="Q193" s="11"/>
      <c r="R193" s="10"/>
      <c r="S193" s="32"/>
      <c r="T193" s="11"/>
      <c r="U193" s="10"/>
      <c r="V193" s="32"/>
      <c r="W193" s="11"/>
      <c r="X193" s="10"/>
      <c r="Y193" s="32"/>
      <c r="Z193" s="11"/>
      <c r="AA193" s="10"/>
      <c r="AB193" s="32"/>
      <c r="AC193" s="11"/>
      <c r="AD193" s="10"/>
      <c r="AE193" s="32"/>
      <c r="AF193" s="11"/>
      <c r="AG193" s="10"/>
      <c r="AH193" s="32"/>
      <c r="AI193" s="11"/>
      <c r="AJ193" s="10"/>
      <c r="AK193" s="32"/>
      <c r="AL193" s="11"/>
      <c r="AM193" s="10"/>
      <c r="AN193" s="32"/>
      <c r="AO193" s="11"/>
      <c r="AP193" s="10"/>
      <c r="AQ193" s="32"/>
      <c r="AR193" s="11"/>
      <c r="AS193" s="10"/>
      <c r="AT193" s="32"/>
      <c r="AU193" s="11"/>
      <c r="AV193" s="10"/>
      <c r="AW193" s="32"/>
      <c r="AX193" s="11"/>
      <c r="AY193" s="10"/>
      <c r="AZ193" s="32"/>
      <c r="BA193" s="11"/>
      <c r="BB193" s="10"/>
      <c r="BC193" s="32"/>
      <c r="BD193" s="11"/>
      <c r="BE193" s="10"/>
      <c r="BF193" s="32"/>
      <c r="BG193" s="11"/>
      <c r="BH193" s="28"/>
      <c r="BI193" s="41"/>
    </row>
    <row r="194" spans="1:61">
      <c r="A194">
        <f t="shared" si="10"/>
        <v>150</v>
      </c>
      <c r="B194" s="6"/>
      <c r="C194" s="10"/>
      <c r="D194" s="32"/>
      <c r="E194" s="11"/>
      <c r="F194" s="10"/>
      <c r="G194" s="32"/>
      <c r="H194" s="11"/>
      <c r="I194" s="10"/>
      <c r="J194" s="32"/>
      <c r="K194" s="11"/>
      <c r="L194" s="10"/>
      <c r="M194" s="32"/>
      <c r="N194" s="11"/>
      <c r="O194" s="10"/>
      <c r="P194" s="32"/>
      <c r="Q194" s="11"/>
      <c r="R194" s="10"/>
      <c r="S194" s="32"/>
      <c r="T194" s="11"/>
      <c r="U194" s="10"/>
      <c r="V194" s="32"/>
      <c r="W194" s="11"/>
      <c r="X194" s="10"/>
      <c r="Y194" s="32"/>
      <c r="Z194" s="11"/>
      <c r="AA194" s="10"/>
      <c r="AB194" s="32"/>
      <c r="AC194" s="11"/>
      <c r="AD194" s="10"/>
      <c r="AE194" s="32"/>
      <c r="AF194" s="11"/>
      <c r="AG194" s="10"/>
      <c r="AH194" s="32"/>
      <c r="AI194" s="11"/>
      <c r="AJ194" s="10"/>
      <c r="AK194" s="32"/>
      <c r="AL194" s="11"/>
      <c r="AM194" s="10"/>
      <c r="AN194" s="32"/>
      <c r="AO194" s="11"/>
      <c r="AP194" s="10"/>
      <c r="AQ194" s="32"/>
      <c r="AR194" s="11"/>
      <c r="AS194" s="10"/>
      <c r="AT194" s="32"/>
      <c r="AU194" s="11"/>
      <c r="AV194" s="10"/>
      <c r="AW194" s="32"/>
      <c r="AX194" s="11"/>
      <c r="AY194" s="10"/>
      <c r="AZ194" s="32"/>
      <c r="BA194" s="11"/>
      <c r="BB194" s="10"/>
      <c r="BC194" s="32"/>
      <c r="BD194" s="11"/>
      <c r="BE194" s="10"/>
      <c r="BF194" s="32"/>
      <c r="BG194" s="11"/>
      <c r="BH194" s="28"/>
      <c r="BI194" s="41"/>
    </row>
    <row r="195" spans="1:61">
      <c r="A195">
        <f t="shared" si="10"/>
        <v>151</v>
      </c>
      <c r="B195" s="6"/>
      <c r="C195" s="10"/>
      <c r="D195" s="32"/>
      <c r="E195" s="11"/>
      <c r="F195" s="10"/>
      <c r="G195" s="32"/>
      <c r="H195" s="11"/>
      <c r="I195" s="10"/>
      <c r="J195" s="32"/>
      <c r="K195" s="11"/>
      <c r="L195" s="10"/>
      <c r="M195" s="32"/>
      <c r="N195" s="11"/>
      <c r="O195" s="10"/>
      <c r="P195" s="32"/>
      <c r="Q195" s="11"/>
      <c r="R195" s="10"/>
      <c r="S195" s="32"/>
      <c r="T195" s="11"/>
      <c r="U195" s="10"/>
      <c r="V195" s="32"/>
      <c r="W195" s="11"/>
      <c r="X195" s="10"/>
      <c r="Y195" s="32"/>
      <c r="Z195" s="11"/>
      <c r="AA195" s="10"/>
      <c r="AB195" s="32"/>
      <c r="AC195" s="11"/>
      <c r="AD195" s="10"/>
      <c r="AE195" s="32"/>
      <c r="AF195" s="11"/>
      <c r="AG195" s="10"/>
      <c r="AH195" s="32"/>
      <c r="AI195" s="11"/>
      <c r="AJ195" s="10"/>
      <c r="AK195" s="32"/>
      <c r="AL195" s="11"/>
      <c r="AM195" s="10"/>
      <c r="AN195" s="32"/>
      <c r="AO195" s="11"/>
      <c r="AP195" s="10"/>
      <c r="AQ195" s="32"/>
      <c r="AR195" s="11"/>
      <c r="AS195" s="10"/>
      <c r="AT195" s="32"/>
      <c r="AU195" s="11"/>
      <c r="AV195" s="10"/>
      <c r="AW195" s="32"/>
      <c r="AX195" s="11"/>
      <c r="AY195" s="10"/>
      <c r="AZ195" s="32"/>
      <c r="BA195" s="11"/>
      <c r="BB195" s="10"/>
      <c r="BC195" s="32"/>
      <c r="BD195" s="11"/>
      <c r="BE195" s="10"/>
      <c r="BF195" s="32"/>
      <c r="BG195" s="11"/>
      <c r="BH195" s="28"/>
      <c r="BI195" s="41"/>
    </row>
    <row r="196" spans="1:61">
      <c r="A196">
        <f t="shared" si="10"/>
        <v>152</v>
      </c>
      <c r="B196" s="6"/>
      <c r="C196" s="10"/>
      <c r="D196" s="32"/>
      <c r="E196" s="11"/>
      <c r="F196" s="10"/>
      <c r="G196" s="32"/>
      <c r="H196" s="11"/>
      <c r="I196" s="10"/>
      <c r="J196" s="32"/>
      <c r="K196" s="11"/>
      <c r="L196" s="10"/>
      <c r="M196" s="32"/>
      <c r="N196" s="11"/>
      <c r="O196" s="10"/>
      <c r="P196" s="32"/>
      <c r="Q196" s="11"/>
      <c r="R196" s="10"/>
      <c r="S196" s="32"/>
      <c r="T196" s="11"/>
      <c r="U196" s="10"/>
      <c r="V196" s="32"/>
      <c r="W196" s="11"/>
      <c r="X196" s="10"/>
      <c r="Y196" s="32"/>
      <c r="Z196" s="11"/>
      <c r="AA196" s="10"/>
      <c r="AB196" s="32"/>
      <c r="AC196" s="11"/>
      <c r="AD196" s="10"/>
      <c r="AE196" s="32"/>
      <c r="AF196" s="11"/>
      <c r="AG196" s="10"/>
      <c r="AH196" s="32"/>
      <c r="AI196" s="11"/>
      <c r="AJ196" s="10"/>
      <c r="AK196" s="32"/>
      <c r="AL196" s="11"/>
      <c r="AM196" s="10"/>
      <c r="AN196" s="32"/>
      <c r="AO196" s="11"/>
      <c r="AP196" s="10"/>
      <c r="AQ196" s="32"/>
      <c r="AR196" s="11"/>
      <c r="AS196" s="10"/>
      <c r="AT196" s="32"/>
      <c r="AU196" s="11"/>
      <c r="AV196" s="10"/>
      <c r="AW196" s="32"/>
      <c r="AX196" s="11"/>
      <c r="AY196" s="10"/>
      <c r="AZ196" s="32"/>
      <c r="BA196" s="11"/>
      <c r="BB196" s="10"/>
      <c r="BC196" s="32"/>
      <c r="BD196" s="11"/>
      <c r="BE196" s="10"/>
      <c r="BF196" s="32"/>
      <c r="BG196" s="11"/>
      <c r="BH196" s="28"/>
      <c r="BI196" s="41"/>
    </row>
    <row r="197" spans="1:61">
      <c r="A197">
        <f t="shared" si="10"/>
        <v>153</v>
      </c>
      <c r="B197" s="6"/>
      <c r="C197" s="10"/>
      <c r="D197" s="32"/>
      <c r="E197" s="11"/>
      <c r="F197" s="10"/>
      <c r="G197" s="32"/>
      <c r="H197" s="11"/>
      <c r="I197" s="10"/>
      <c r="J197" s="32"/>
      <c r="K197" s="11"/>
      <c r="L197" s="10"/>
      <c r="M197" s="32"/>
      <c r="N197" s="11"/>
      <c r="O197" s="10"/>
      <c r="P197" s="32"/>
      <c r="Q197" s="11"/>
      <c r="R197" s="10"/>
      <c r="S197" s="32"/>
      <c r="T197" s="11"/>
      <c r="U197" s="10"/>
      <c r="V197" s="32"/>
      <c r="W197" s="11"/>
      <c r="X197" s="10"/>
      <c r="Y197" s="32"/>
      <c r="Z197" s="11"/>
      <c r="AA197" s="10"/>
      <c r="AB197" s="32"/>
      <c r="AC197" s="11"/>
      <c r="AD197" s="10"/>
      <c r="AE197" s="32"/>
      <c r="AF197" s="11"/>
      <c r="AG197" s="10"/>
      <c r="AH197" s="32"/>
      <c r="AI197" s="11"/>
      <c r="AJ197" s="10"/>
      <c r="AK197" s="32"/>
      <c r="AL197" s="11"/>
      <c r="AM197" s="10"/>
      <c r="AN197" s="32"/>
      <c r="AO197" s="11"/>
      <c r="AP197" s="10"/>
      <c r="AQ197" s="32"/>
      <c r="AR197" s="11"/>
      <c r="AS197" s="10"/>
      <c r="AT197" s="32"/>
      <c r="AU197" s="11"/>
      <c r="AV197" s="10"/>
      <c r="AW197" s="32"/>
      <c r="AX197" s="11"/>
      <c r="AY197" s="10"/>
      <c r="AZ197" s="32"/>
      <c r="BA197" s="11"/>
      <c r="BB197" s="10"/>
      <c r="BC197" s="32"/>
      <c r="BD197" s="11"/>
      <c r="BE197" s="10"/>
      <c r="BF197" s="32"/>
      <c r="BG197" s="11"/>
      <c r="BH197" s="28"/>
      <c r="BI197" s="41"/>
    </row>
    <row r="198" spans="1:61">
      <c r="A198">
        <f t="shared" si="10"/>
        <v>154</v>
      </c>
      <c r="B198" s="6"/>
      <c r="C198" s="10"/>
      <c r="D198" s="32"/>
      <c r="E198" s="11"/>
      <c r="F198" s="10"/>
      <c r="G198" s="32"/>
      <c r="H198" s="11"/>
      <c r="I198" s="10"/>
      <c r="J198" s="32"/>
      <c r="K198" s="11"/>
      <c r="L198" s="10"/>
      <c r="M198" s="32"/>
      <c r="N198" s="11"/>
      <c r="O198" s="10"/>
      <c r="P198" s="32"/>
      <c r="Q198" s="11"/>
      <c r="R198" s="10"/>
      <c r="S198" s="32"/>
      <c r="T198" s="11"/>
      <c r="U198" s="10"/>
      <c r="V198" s="32"/>
      <c r="W198" s="11"/>
      <c r="X198" s="10"/>
      <c r="Y198" s="32"/>
      <c r="Z198" s="11"/>
      <c r="AA198" s="10"/>
      <c r="AB198" s="32"/>
      <c r="AC198" s="11"/>
      <c r="AD198" s="10"/>
      <c r="AE198" s="32"/>
      <c r="AF198" s="11"/>
      <c r="AG198" s="10"/>
      <c r="AH198" s="32"/>
      <c r="AI198" s="11"/>
      <c r="AJ198" s="10"/>
      <c r="AK198" s="32"/>
      <c r="AL198" s="11"/>
      <c r="AM198" s="10"/>
      <c r="AN198" s="32"/>
      <c r="AO198" s="11"/>
      <c r="AP198" s="10"/>
      <c r="AQ198" s="32"/>
      <c r="AR198" s="11"/>
      <c r="AS198" s="10"/>
      <c r="AT198" s="32"/>
      <c r="AU198" s="11"/>
      <c r="AV198" s="10"/>
      <c r="AW198" s="32"/>
      <c r="AX198" s="11"/>
      <c r="AY198" s="10"/>
      <c r="AZ198" s="32"/>
      <c r="BA198" s="11"/>
      <c r="BB198" s="10"/>
      <c r="BC198" s="32"/>
      <c r="BD198" s="11"/>
      <c r="BE198" s="10"/>
      <c r="BF198" s="32"/>
      <c r="BG198" s="11"/>
      <c r="BI198" s="41"/>
    </row>
    <row r="199" spans="1:61">
      <c r="A199">
        <f t="shared" si="10"/>
        <v>155</v>
      </c>
      <c r="B199" s="6"/>
      <c r="C199" s="10"/>
      <c r="D199" s="32"/>
      <c r="E199" s="11"/>
      <c r="F199" s="10"/>
      <c r="G199" s="32"/>
      <c r="H199" s="11"/>
      <c r="I199" s="10"/>
      <c r="J199" s="32"/>
      <c r="K199" s="11"/>
      <c r="L199" s="10"/>
      <c r="M199" s="32"/>
      <c r="N199" s="11"/>
      <c r="O199" s="10"/>
      <c r="P199" s="32"/>
      <c r="Q199" s="11"/>
      <c r="R199" s="10"/>
      <c r="S199" s="32"/>
      <c r="T199" s="11"/>
      <c r="U199" s="10"/>
      <c r="V199" s="32"/>
      <c r="W199" s="11"/>
      <c r="X199" s="10"/>
      <c r="Y199" s="32"/>
      <c r="Z199" s="11"/>
      <c r="AA199" s="10"/>
      <c r="AB199" s="32"/>
      <c r="AC199" s="11"/>
      <c r="AD199" s="10"/>
      <c r="AE199" s="32"/>
      <c r="AF199" s="11"/>
      <c r="AG199" s="10"/>
      <c r="AH199" s="32"/>
      <c r="AI199" s="11"/>
      <c r="AJ199" s="10"/>
      <c r="AK199" s="32"/>
      <c r="AL199" s="11"/>
      <c r="AM199" s="10"/>
      <c r="AN199" s="32"/>
      <c r="AO199" s="11"/>
      <c r="AP199" s="10"/>
      <c r="AQ199" s="32"/>
      <c r="AR199" s="11"/>
      <c r="AS199" s="10"/>
      <c r="AT199" s="32"/>
      <c r="AU199" s="11"/>
      <c r="AV199" s="10"/>
      <c r="AW199" s="32"/>
      <c r="AX199" s="11"/>
      <c r="AY199" s="10"/>
      <c r="AZ199" s="32"/>
      <c r="BA199" s="11"/>
      <c r="BB199" s="10"/>
      <c r="BC199" s="32"/>
      <c r="BD199" s="11"/>
      <c r="BE199" s="10"/>
      <c r="BF199" s="32"/>
      <c r="BG199" s="11"/>
      <c r="BI199" s="41"/>
    </row>
    <row r="200" spans="1:61">
      <c r="A200">
        <f t="shared" si="10"/>
        <v>156</v>
      </c>
      <c r="B200" s="6"/>
      <c r="C200" s="10"/>
      <c r="D200" s="32"/>
      <c r="E200" s="11"/>
      <c r="F200" s="10"/>
      <c r="G200" s="32"/>
      <c r="H200" s="11"/>
      <c r="I200" s="10"/>
      <c r="J200" s="32"/>
      <c r="K200" s="11"/>
      <c r="L200" s="10"/>
      <c r="M200" s="32"/>
      <c r="N200" s="11"/>
      <c r="O200" s="10"/>
      <c r="P200" s="32"/>
      <c r="Q200" s="11"/>
      <c r="R200" s="10"/>
      <c r="S200" s="32"/>
      <c r="T200" s="11"/>
      <c r="U200" s="10"/>
      <c r="V200" s="32"/>
      <c r="W200" s="11"/>
      <c r="X200" s="10"/>
      <c r="Y200" s="32"/>
      <c r="Z200" s="11"/>
      <c r="AA200" s="10"/>
      <c r="AB200" s="32"/>
      <c r="AC200" s="11"/>
      <c r="AD200" s="10"/>
      <c r="AE200" s="32"/>
      <c r="AF200" s="11"/>
      <c r="AG200" s="10"/>
      <c r="AH200" s="32"/>
      <c r="AI200" s="11"/>
      <c r="AJ200" s="10"/>
      <c r="AK200" s="32"/>
      <c r="AL200" s="11"/>
      <c r="AM200" s="10"/>
      <c r="AN200" s="32"/>
      <c r="AO200" s="11"/>
      <c r="AP200" s="10"/>
      <c r="AQ200" s="32"/>
      <c r="AR200" s="11"/>
      <c r="AS200" s="10"/>
      <c r="AT200" s="32"/>
      <c r="AU200" s="11"/>
      <c r="AV200" s="10"/>
      <c r="AW200" s="32"/>
      <c r="AX200" s="11"/>
      <c r="AY200" s="10"/>
      <c r="AZ200" s="32"/>
      <c r="BA200" s="11"/>
      <c r="BB200" s="10"/>
      <c r="BC200" s="32"/>
      <c r="BD200" s="11"/>
      <c r="BE200" s="10"/>
      <c r="BF200" s="32"/>
      <c r="BG200" s="11"/>
      <c r="BI200" s="41"/>
    </row>
    <row r="201" spans="1:61">
      <c r="A201">
        <f t="shared" si="10"/>
        <v>157</v>
      </c>
      <c r="B201" s="6"/>
      <c r="C201" s="12"/>
      <c r="D201" s="36"/>
      <c r="E201" s="13"/>
      <c r="F201" s="12"/>
      <c r="G201" s="36"/>
      <c r="H201" s="13"/>
      <c r="I201" s="12"/>
      <c r="J201" s="36"/>
      <c r="K201" s="13"/>
      <c r="L201" s="12"/>
      <c r="M201" s="36"/>
      <c r="N201" s="13"/>
      <c r="O201" s="12"/>
      <c r="P201" s="36"/>
      <c r="Q201" s="13"/>
      <c r="R201" s="12"/>
      <c r="S201" s="36"/>
      <c r="T201" s="13"/>
      <c r="U201" s="12"/>
      <c r="V201" s="36"/>
      <c r="W201" s="13"/>
      <c r="X201" s="12"/>
      <c r="Y201" s="36"/>
      <c r="Z201" s="13"/>
      <c r="AA201" s="12"/>
      <c r="AB201" s="36"/>
      <c r="AC201" s="13"/>
      <c r="AD201" s="12"/>
      <c r="AE201" s="36"/>
      <c r="AF201" s="13"/>
      <c r="AG201" s="12"/>
      <c r="AH201" s="36"/>
      <c r="AI201" s="13"/>
      <c r="AJ201" s="12"/>
      <c r="AK201" s="36"/>
      <c r="AL201" s="13"/>
      <c r="AM201" s="12"/>
      <c r="AN201" s="36"/>
      <c r="AO201" s="13"/>
      <c r="AP201" s="12"/>
      <c r="AQ201" s="36"/>
      <c r="AR201" s="13"/>
      <c r="AS201" s="12"/>
      <c r="AT201" s="36"/>
      <c r="AU201" s="13"/>
      <c r="AV201" s="12"/>
      <c r="AW201" s="36"/>
      <c r="AX201" s="13"/>
      <c r="AY201" s="12"/>
      <c r="AZ201" s="36"/>
      <c r="BA201" s="13"/>
      <c r="BB201" s="12"/>
      <c r="BC201" s="36"/>
      <c r="BD201" s="13"/>
      <c r="BE201" s="12"/>
      <c r="BF201" s="36"/>
      <c r="BG201" s="13"/>
      <c r="BI201" s="41"/>
    </row>
    <row r="202" spans="1:61">
      <c r="A202">
        <f t="shared" si="10"/>
        <v>158</v>
      </c>
      <c r="B202" s="6"/>
      <c r="C202" s="10"/>
      <c r="D202" s="32"/>
      <c r="E202" s="11"/>
      <c r="F202" s="10"/>
      <c r="G202" s="32"/>
      <c r="H202" s="11"/>
      <c r="I202" s="10"/>
      <c r="J202" s="32"/>
      <c r="K202" s="11"/>
      <c r="L202" s="10"/>
      <c r="M202" s="32"/>
      <c r="N202" s="11"/>
      <c r="O202" s="10"/>
      <c r="P202" s="32"/>
      <c r="Q202" s="11"/>
      <c r="R202" s="10"/>
      <c r="S202" s="32"/>
      <c r="T202" s="11"/>
      <c r="U202" s="10"/>
      <c r="V202" s="32"/>
      <c r="W202" s="11"/>
      <c r="X202" s="10"/>
      <c r="Y202" s="32"/>
      <c r="Z202" s="11"/>
      <c r="AA202" s="10"/>
      <c r="AB202" s="32"/>
      <c r="AC202" s="11"/>
      <c r="AD202" s="10"/>
      <c r="AE202" s="32"/>
      <c r="AF202" s="11"/>
      <c r="AG202" s="10"/>
      <c r="AH202" s="32"/>
      <c r="AI202" s="11"/>
      <c r="AJ202" s="10"/>
      <c r="AK202" s="32"/>
      <c r="AL202" s="11"/>
      <c r="AM202" s="10"/>
      <c r="AN202" s="32"/>
      <c r="AO202" s="11"/>
      <c r="AP202" s="10"/>
      <c r="AQ202" s="32"/>
      <c r="AR202" s="11"/>
      <c r="AS202" s="10"/>
      <c r="AT202" s="32"/>
      <c r="AU202" s="11"/>
      <c r="AV202" s="10"/>
      <c r="AW202" s="32"/>
      <c r="AX202" s="11"/>
      <c r="AY202" s="10"/>
      <c r="AZ202" s="32"/>
      <c r="BA202" s="11"/>
      <c r="BB202" s="10"/>
      <c r="BC202" s="32"/>
      <c r="BD202" s="11"/>
      <c r="BE202" s="10"/>
      <c r="BF202" s="32"/>
      <c r="BG202" s="11"/>
      <c r="BI202" s="41"/>
    </row>
    <row r="203" spans="1:61">
      <c r="A203">
        <f t="shared" si="10"/>
        <v>159</v>
      </c>
      <c r="B203" s="6"/>
      <c r="C203" s="10"/>
      <c r="D203" s="32"/>
      <c r="E203" s="11"/>
      <c r="F203" s="10"/>
      <c r="G203" s="32"/>
      <c r="H203" s="11"/>
      <c r="I203" s="10"/>
      <c r="J203" s="32"/>
      <c r="K203" s="11"/>
      <c r="L203" s="10"/>
      <c r="M203" s="32"/>
      <c r="N203" s="11"/>
      <c r="O203" s="10"/>
      <c r="P203" s="32"/>
      <c r="Q203" s="11"/>
      <c r="R203" s="10"/>
      <c r="S203" s="32"/>
      <c r="T203" s="11"/>
      <c r="U203" s="10"/>
      <c r="V203" s="32"/>
      <c r="W203" s="11"/>
      <c r="X203" s="10"/>
      <c r="Y203" s="32"/>
      <c r="Z203" s="11"/>
      <c r="AA203" s="10"/>
      <c r="AB203" s="32"/>
      <c r="AC203" s="11"/>
      <c r="AD203" s="10"/>
      <c r="AE203" s="32"/>
      <c r="AF203" s="11"/>
      <c r="AG203" s="10"/>
      <c r="AH203" s="32"/>
      <c r="AI203" s="11"/>
      <c r="AJ203" s="10"/>
      <c r="AK203" s="32"/>
      <c r="AL203" s="11"/>
      <c r="AM203" s="10"/>
      <c r="AN203" s="32"/>
      <c r="AO203" s="11"/>
      <c r="AP203" s="10"/>
      <c r="AQ203" s="32"/>
      <c r="AR203" s="11"/>
      <c r="AS203" s="10"/>
      <c r="AT203" s="32"/>
      <c r="AU203" s="11"/>
      <c r="AV203" s="10"/>
      <c r="AW203" s="32"/>
      <c r="AX203" s="11"/>
      <c r="AY203" s="10"/>
      <c r="AZ203" s="32"/>
      <c r="BA203" s="11"/>
      <c r="BB203" s="10"/>
      <c r="BC203" s="32"/>
      <c r="BD203" s="11"/>
      <c r="BE203" s="10"/>
      <c r="BF203" s="32"/>
      <c r="BG203" s="11"/>
      <c r="BI203" s="41"/>
    </row>
    <row r="204" spans="1:61">
      <c r="A204">
        <f t="shared" si="10"/>
        <v>160</v>
      </c>
      <c r="B204" s="6"/>
      <c r="C204" s="10"/>
      <c r="D204" s="32"/>
      <c r="E204" s="11"/>
      <c r="F204" s="10"/>
      <c r="G204" s="32"/>
      <c r="H204" s="11"/>
      <c r="I204" s="10"/>
      <c r="J204" s="32"/>
      <c r="K204" s="11"/>
      <c r="L204" s="10"/>
      <c r="M204" s="32"/>
      <c r="N204" s="11"/>
      <c r="O204" s="10"/>
      <c r="P204" s="32"/>
      <c r="Q204" s="11"/>
      <c r="R204" s="10"/>
      <c r="S204" s="32"/>
      <c r="T204" s="11"/>
      <c r="U204" s="10"/>
      <c r="V204" s="32"/>
      <c r="W204" s="11"/>
      <c r="X204" s="10"/>
      <c r="Y204" s="32"/>
      <c r="Z204" s="11"/>
      <c r="AA204" s="10"/>
      <c r="AB204" s="32"/>
      <c r="AC204" s="11"/>
      <c r="AD204" s="10"/>
      <c r="AE204" s="32"/>
      <c r="AF204" s="11"/>
      <c r="AG204" s="10"/>
      <c r="AH204" s="32"/>
      <c r="AI204" s="11"/>
      <c r="AJ204" s="10"/>
      <c r="AK204" s="32"/>
      <c r="AL204" s="11"/>
      <c r="AM204" s="10"/>
      <c r="AN204" s="32"/>
      <c r="AO204" s="11"/>
      <c r="AP204" s="10"/>
      <c r="AQ204" s="32"/>
      <c r="AR204" s="11"/>
      <c r="AS204" s="10"/>
      <c r="AT204" s="32"/>
      <c r="AU204" s="11"/>
      <c r="AV204" s="10"/>
      <c r="AW204" s="32"/>
      <c r="AX204" s="11"/>
      <c r="AY204" s="10"/>
      <c r="AZ204" s="32"/>
      <c r="BA204" s="11"/>
      <c r="BB204" s="10"/>
      <c r="BC204" s="32"/>
      <c r="BD204" s="11"/>
      <c r="BE204" s="10"/>
      <c r="BF204" s="32"/>
      <c r="BG204" s="11"/>
      <c r="BI204" s="41"/>
    </row>
    <row r="205" spans="1:61">
      <c r="A205">
        <f t="shared" si="10"/>
        <v>161</v>
      </c>
      <c r="B205" s="6"/>
      <c r="C205" s="10"/>
      <c r="D205" s="32"/>
      <c r="E205" s="11"/>
      <c r="F205" s="10"/>
      <c r="G205" s="32"/>
      <c r="H205" s="11"/>
      <c r="I205" s="10"/>
      <c r="J205" s="32"/>
      <c r="K205" s="11"/>
      <c r="L205" s="10"/>
      <c r="M205" s="32"/>
      <c r="N205" s="11"/>
      <c r="O205" s="10"/>
      <c r="P205" s="32"/>
      <c r="Q205" s="11"/>
      <c r="R205" s="10"/>
      <c r="S205" s="32"/>
      <c r="T205" s="11"/>
      <c r="U205" s="10"/>
      <c r="V205" s="32"/>
      <c r="W205" s="11"/>
      <c r="X205" s="10"/>
      <c r="Y205" s="32"/>
      <c r="Z205" s="11"/>
      <c r="AA205" s="10"/>
      <c r="AB205" s="32"/>
      <c r="AC205" s="11"/>
      <c r="AD205" s="10"/>
      <c r="AE205" s="32"/>
      <c r="AF205" s="11"/>
      <c r="AG205" s="10"/>
      <c r="AH205" s="32"/>
      <c r="AI205" s="11"/>
      <c r="AJ205" s="10"/>
      <c r="AK205" s="32"/>
      <c r="AL205" s="11"/>
      <c r="AM205" s="10"/>
      <c r="AN205" s="32"/>
      <c r="AO205" s="11"/>
      <c r="AP205" s="10"/>
      <c r="AQ205" s="32"/>
      <c r="AR205" s="11"/>
      <c r="AS205" s="10"/>
      <c r="AT205" s="32"/>
      <c r="AU205" s="11"/>
      <c r="AV205" s="10"/>
      <c r="AW205" s="32"/>
      <c r="AX205" s="11"/>
      <c r="AY205" s="10"/>
      <c r="AZ205" s="32"/>
      <c r="BA205" s="11"/>
      <c r="BB205" s="10"/>
      <c r="BC205" s="32"/>
      <c r="BD205" s="11"/>
      <c r="BE205" s="10"/>
      <c r="BF205" s="32"/>
      <c r="BG205" s="11"/>
      <c r="BI205" s="41"/>
    </row>
    <row r="206" spans="1:61">
      <c r="A206">
        <f t="shared" si="10"/>
        <v>162</v>
      </c>
      <c r="B206" s="6"/>
      <c r="C206" s="10"/>
      <c r="D206" s="32"/>
      <c r="E206" s="11"/>
      <c r="F206" s="10"/>
      <c r="G206" s="32"/>
      <c r="H206" s="11"/>
      <c r="I206" s="10"/>
      <c r="J206" s="32"/>
      <c r="K206" s="11"/>
      <c r="L206" s="10"/>
      <c r="M206" s="32"/>
      <c r="N206" s="11"/>
      <c r="O206" s="10"/>
      <c r="P206" s="32"/>
      <c r="Q206" s="11"/>
      <c r="R206" s="10"/>
      <c r="S206" s="32"/>
      <c r="T206" s="11"/>
      <c r="U206" s="10"/>
      <c r="V206" s="32"/>
      <c r="W206" s="11"/>
      <c r="X206" s="10"/>
      <c r="Y206" s="32"/>
      <c r="Z206" s="11"/>
      <c r="AA206" s="10"/>
      <c r="AB206" s="32"/>
      <c r="AC206" s="11"/>
      <c r="AD206" s="10"/>
      <c r="AE206" s="32"/>
      <c r="AF206" s="11"/>
      <c r="AG206" s="10"/>
      <c r="AH206" s="32"/>
      <c r="AI206" s="11"/>
      <c r="AJ206" s="10"/>
      <c r="AK206" s="32"/>
      <c r="AL206" s="11"/>
      <c r="AM206" s="10"/>
      <c r="AN206" s="32"/>
      <c r="AO206" s="11"/>
      <c r="AP206" s="10"/>
      <c r="AQ206" s="32"/>
      <c r="AR206" s="11"/>
      <c r="AS206" s="10"/>
      <c r="AT206" s="32"/>
      <c r="AU206" s="11"/>
      <c r="AV206" s="10"/>
      <c r="AW206" s="32"/>
      <c r="AX206" s="11"/>
      <c r="AY206" s="10"/>
      <c r="AZ206" s="32"/>
      <c r="BA206" s="11"/>
      <c r="BB206" s="10"/>
      <c r="BC206" s="32"/>
      <c r="BD206" s="11"/>
      <c r="BE206" s="10"/>
      <c r="BF206" s="32"/>
      <c r="BG206" s="11"/>
      <c r="BI206" s="41"/>
    </row>
    <row r="207" spans="1:61">
      <c r="A207">
        <f t="shared" si="10"/>
        <v>163</v>
      </c>
      <c r="B207" s="6"/>
      <c r="C207" s="10"/>
      <c r="D207" s="32"/>
      <c r="E207" s="11"/>
      <c r="F207" s="10"/>
      <c r="G207" s="32"/>
      <c r="H207" s="11"/>
      <c r="I207" s="10"/>
      <c r="J207" s="32"/>
      <c r="K207" s="11"/>
      <c r="L207" s="10"/>
      <c r="M207" s="32"/>
      <c r="N207" s="11"/>
      <c r="O207" s="10"/>
      <c r="P207" s="32"/>
      <c r="Q207" s="11"/>
      <c r="R207" s="10"/>
      <c r="S207" s="32"/>
      <c r="T207" s="11"/>
      <c r="U207" s="10"/>
      <c r="V207" s="32"/>
      <c r="W207" s="11"/>
      <c r="X207" s="10"/>
      <c r="Y207" s="32"/>
      <c r="Z207" s="11"/>
      <c r="AA207" s="10"/>
      <c r="AB207" s="32"/>
      <c r="AC207" s="11"/>
      <c r="AD207" s="10"/>
      <c r="AE207" s="32"/>
      <c r="AF207" s="11"/>
      <c r="AG207" s="10"/>
      <c r="AH207" s="32"/>
      <c r="AI207" s="11"/>
      <c r="AJ207" s="10"/>
      <c r="AK207" s="32"/>
      <c r="AL207" s="11"/>
      <c r="AM207" s="10"/>
      <c r="AN207" s="32"/>
      <c r="AO207" s="11"/>
      <c r="AP207" s="10"/>
      <c r="AQ207" s="32"/>
      <c r="AR207" s="11"/>
      <c r="AS207" s="10"/>
      <c r="AT207" s="32"/>
      <c r="AU207" s="11"/>
      <c r="AV207" s="10"/>
      <c r="AW207" s="32"/>
      <c r="AX207" s="11"/>
      <c r="AY207" s="10"/>
      <c r="AZ207" s="32"/>
      <c r="BA207" s="11"/>
      <c r="BB207" s="10"/>
      <c r="BC207" s="32"/>
      <c r="BD207" s="11"/>
      <c r="BE207" s="10"/>
      <c r="BF207" s="32"/>
      <c r="BG207" s="11"/>
      <c r="BI207" s="41"/>
    </row>
    <row r="208" spans="1:61">
      <c r="A208">
        <f t="shared" si="10"/>
        <v>164</v>
      </c>
      <c r="B208" s="6"/>
      <c r="C208" s="10"/>
      <c r="D208" s="32"/>
      <c r="E208" s="11"/>
      <c r="F208" s="10"/>
      <c r="G208" s="32"/>
      <c r="H208" s="11"/>
      <c r="I208" s="10"/>
      <c r="J208" s="32"/>
      <c r="K208" s="11"/>
      <c r="L208" s="10"/>
      <c r="M208" s="32"/>
      <c r="N208" s="11"/>
      <c r="O208" s="10"/>
      <c r="P208" s="32"/>
      <c r="Q208" s="11"/>
      <c r="R208" s="10"/>
      <c r="S208" s="32"/>
      <c r="T208" s="11"/>
      <c r="U208" s="10"/>
      <c r="V208" s="32"/>
      <c r="W208" s="11"/>
      <c r="X208" s="10"/>
      <c r="Y208" s="32"/>
      <c r="Z208" s="11"/>
      <c r="AA208" s="10"/>
      <c r="AB208" s="32"/>
      <c r="AC208" s="11"/>
      <c r="AD208" s="10"/>
      <c r="AE208" s="32"/>
      <c r="AF208" s="11"/>
      <c r="AG208" s="10"/>
      <c r="AH208" s="32"/>
      <c r="AI208" s="11"/>
      <c r="AJ208" s="10"/>
      <c r="AK208" s="32"/>
      <c r="AL208" s="11"/>
      <c r="AM208" s="10"/>
      <c r="AN208" s="32"/>
      <c r="AO208" s="11"/>
      <c r="AP208" s="10"/>
      <c r="AQ208" s="32"/>
      <c r="AR208" s="11"/>
      <c r="AS208" s="10"/>
      <c r="AT208" s="32"/>
      <c r="AU208" s="11"/>
      <c r="AV208" s="10"/>
      <c r="AW208" s="32"/>
      <c r="AX208" s="11"/>
      <c r="AY208" s="10"/>
      <c r="AZ208" s="32"/>
      <c r="BA208" s="11"/>
      <c r="BB208" s="10"/>
      <c r="BC208" s="32"/>
      <c r="BD208" s="11"/>
      <c r="BE208" s="10"/>
      <c r="BF208" s="32"/>
      <c r="BG208" s="11"/>
      <c r="BI208" s="41"/>
    </row>
    <row r="209" spans="1:61">
      <c r="A209">
        <f t="shared" si="10"/>
        <v>165</v>
      </c>
      <c r="B209" s="6"/>
      <c r="C209" s="10"/>
      <c r="D209" s="32"/>
      <c r="E209" s="11"/>
      <c r="F209" s="10"/>
      <c r="G209" s="32"/>
      <c r="H209" s="11"/>
      <c r="I209" s="10"/>
      <c r="J209" s="32"/>
      <c r="K209" s="11"/>
      <c r="L209" s="10"/>
      <c r="M209" s="32"/>
      <c r="N209" s="11"/>
      <c r="O209" s="10"/>
      <c r="P209" s="32"/>
      <c r="Q209" s="11"/>
      <c r="R209" s="10"/>
      <c r="S209" s="32"/>
      <c r="T209" s="11"/>
      <c r="U209" s="10"/>
      <c r="V209" s="32"/>
      <c r="W209" s="11"/>
      <c r="X209" s="10"/>
      <c r="Y209" s="32"/>
      <c r="Z209" s="11"/>
      <c r="AA209" s="10"/>
      <c r="AB209" s="32"/>
      <c r="AC209" s="11"/>
      <c r="AD209" s="10"/>
      <c r="AE209" s="32"/>
      <c r="AF209" s="11"/>
      <c r="AG209" s="10"/>
      <c r="AH209" s="32"/>
      <c r="AI209" s="11"/>
      <c r="AJ209" s="10"/>
      <c r="AK209" s="32"/>
      <c r="AL209" s="11"/>
      <c r="AM209" s="10"/>
      <c r="AN209" s="32"/>
      <c r="AO209" s="11"/>
      <c r="AP209" s="10"/>
      <c r="AQ209" s="32"/>
      <c r="AR209" s="11"/>
      <c r="AS209" s="10"/>
      <c r="AT209" s="32"/>
      <c r="AU209" s="11"/>
      <c r="AV209" s="10"/>
      <c r="AW209" s="32"/>
      <c r="AX209" s="11"/>
      <c r="AY209" s="10"/>
      <c r="AZ209" s="32"/>
      <c r="BA209" s="11"/>
      <c r="BB209" s="10"/>
      <c r="BC209" s="32"/>
      <c r="BD209" s="11"/>
      <c r="BE209" s="10"/>
      <c r="BF209" s="32"/>
      <c r="BG209" s="11"/>
      <c r="BI209" s="41"/>
    </row>
    <row r="210" spans="1:61">
      <c r="A210">
        <f t="shared" si="10"/>
        <v>166</v>
      </c>
      <c r="B210" s="6"/>
      <c r="C210" s="10"/>
      <c r="D210" s="32"/>
      <c r="E210" s="11"/>
      <c r="F210" s="10"/>
      <c r="G210" s="32"/>
      <c r="H210" s="11"/>
      <c r="I210" s="10"/>
      <c r="J210" s="32"/>
      <c r="K210" s="11"/>
      <c r="L210" s="10"/>
      <c r="M210" s="32"/>
      <c r="N210" s="11"/>
      <c r="O210" s="10"/>
      <c r="P210" s="32"/>
      <c r="Q210" s="11"/>
      <c r="R210" s="10"/>
      <c r="S210" s="32"/>
      <c r="T210" s="11"/>
      <c r="U210" s="10"/>
      <c r="V210" s="32"/>
      <c r="W210" s="11"/>
      <c r="X210" s="10"/>
      <c r="Y210" s="32"/>
      <c r="Z210" s="11"/>
      <c r="AA210" s="10"/>
      <c r="AB210" s="32"/>
      <c r="AC210" s="11"/>
      <c r="AD210" s="10"/>
      <c r="AE210" s="32"/>
      <c r="AF210" s="11"/>
      <c r="AG210" s="10"/>
      <c r="AH210" s="32"/>
      <c r="AI210" s="11"/>
      <c r="AJ210" s="10"/>
      <c r="AK210" s="32"/>
      <c r="AL210" s="11"/>
      <c r="AM210" s="10"/>
      <c r="AN210" s="32"/>
      <c r="AO210" s="11"/>
      <c r="AP210" s="10"/>
      <c r="AQ210" s="32"/>
      <c r="AR210" s="11"/>
      <c r="AS210" s="10"/>
      <c r="AT210" s="32"/>
      <c r="AU210" s="11"/>
      <c r="AV210" s="10"/>
      <c r="AW210" s="32"/>
      <c r="AX210" s="11"/>
      <c r="AY210" s="10"/>
      <c r="AZ210" s="32"/>
      <c r="BA210" s="11"/>
      <c r="BB210" s="10"/>
      <c r="BC210" s="32"/>
      <c r="BD210" s="11"/>
      <c r="BE210" s="10"/>
      <c r="BF210" s="32"/>
      <c r="BG210" s="11"/>
      <c r="BI210" s="41"/>
    </row>
    <row r="211" spans="1:61">
      <c r="A211">
        <f t="shared" si="10"/>
        <v>167</v>
      </c>
      <c r="B211" s="6"/>
      <c r="C211" s="10"/>
      <c r="D211" s="32"/>
      <c r="E211" s="11"/>
      <c r="F211" s="10"/>
      <c r="G211" s="32"/>
      <c r="H211" s="11"/>
      <c r="I211" s="10"/>
      <c r="J211" s="32"/>
      <c r="K211" s="11"/>
      <c r="L211" s="10"/>
      <c r="M211" s="32"/>
      <c r="N211" s="11"/>
      <c r="O211" s="10"/>
      <c r="P211" s="32"/>
      <c r="Q211" s="11"/>
      <c r="R211" s="10"/>
      <c r="S211" s="32"/>
      <c r="T211" s="11"/>
      <c r="U211" s="10"/>
      <c r="V211" s="32"/>
      <c r="W211" s="11"/>
      <c r="X211" s="10"/>
      <c r="Y211" s="32"/>
      <c r="Z211" s="11"/>
      <c r="AA211" s="10"/>
      <c r="AB211" s="32"/>
      <c r="AC211" s="11"/>
      <c r="AD211" s="10"/>
      <c r="AE211" s="32"/>
      <c r="AF211" s="11"/>
      <c r="AG211" s="10"/>
      <c r="AH211" s="32"/>
      <c r="AI211" s="11"/>
      <c r="AJ211" s="10"/>
      <c r="AK211" s="32"/>
      <c r="AL211" s="11"/>
      <c r="AM211" s="10"/>
      <c r="AN211" s="32"/>
      <c r="AO211" s="11"/>
      <c r="AP211" s="10"/>
      <c r="AQ211" s="32"/>
      <c r="AR211" s="11"/>
      <c r="AS211" s="10"/>
      <c r="AT211" s="32"/>
      <c r="AU211" s="11"/>
      <c r="AV211" s="10"/>
      <c r="AW211" s="32"/>
      <c r="AX211" s="11"/>
      <c r="AY211" s="10"/>
      <c r="AZ211" s="32"/>
      <c r="BA211" s="11"/>
      <c r="BB211" s="10"/>
      <c r="BC211" s="32"/>
      <c r="BD211" s="11"/>
      <c r="BE211" s="10"/>
      <c r="BF211" s="32"/>
      <c r="BG211" s="11"/>
      <c r="BI211" s="41"/>
    </row>
    <row r="212" spans="1:61">
      <c r="A212">
        <f t="shared" si="10"/>
        <v>168</v>
      </c>
      <c r="B212" s="6"/>
      <c r="C212" s="10"/>
      <c r="D212" s="32"/>
      <c r="E212" s="11"/>
      <c r="F212" s="10"/>
      <c r="G212" s="32"/>
      <c r="H212" s="11"/>
      <c r="I212" s="10"/>
      <c r="J212" s="32"/>
      <c r="K212" s="11"/>
      <c r="L212" s="10"/>
      <c r="M212" s="32"/>
      <c r="N212" s="11"/>
      <c r="O212" s="10"/>
      <c r="P212" s="32"/>
      <c r="Q212" s="11"/>
      <c r="R212" s="10"/>
      <c r="S212" s="32"/>
      <c r="T212" s="11"/>
      <c r="U212" s="10"/>
      <c r="V212" s="32"/>
      <c r="W212" s="11"/>
      <c r="X212" s="10"/>
      <c r="Y212" s="32"/>
      <c r="Z212" s="11"/>
      <c r="AA212" s="10"/>
      <c r="AB212" s="32"/>
      <c r="AC212" s="11"/>
      <c r="AD212" s="10"/>
      <c r="AE212" s="32"/>
      <c r="AF212" s="11"/>
      <c r="AG212" s="10"/>
      <c r="AH212" s="32"/>
      <c r="AI212" s="11"/>
      <c r="AJ212" s="10"/>
      <c r="AK212" s="32"/>
      <c r="AL212" s="11"/>
      <c r="AM212" s="10"/>
      <c r="AN212" s="32"/>
      <c r="AO212" s="11"/>
      <c r="AP212" s="10"/>
      <c r="AQ212" s="32"/>
      <c r="AR212" s="11"/>
      <c r="AS212" s="10"/>
      <c r="AT212" s="32"/>
      <c r="AU212" s="11"/>
      <c r="AV212" s="10"/>
      <c r="AW212" s="32"/>
      <c r="AX212" s="11"/>
      <c r="AY212" s="10"/>
      <c r="AZ212" s="32"/>
      <c r="BA212" s="11"/>
      <c r="BB212" s="10"/>
      <c r="BC212" s="32"/>
      <c r="BD212" s="11"/>
      <c r="BE212" s="10"/>
      <c r="BF212" s="32"/>
      <c r="BG212" s="11"/>
      <c r="BI212" s="41"/>
    </row>
    <row r="213" spans="1:61">
      <c r="A213">
        <f t="shared" si="10"/>
        <v>169</v>
      </c>
      <c r="B213" s="6"/>
      <c r="C213" s="10"/>
      <c r="D213" s="32"/>
      <c r="E213" s="11"/>
      <c r="F213" s="10"/>
      <c r="G213" s="32"/>
      <c r="H213" s="11"/>
      <c r="I213" s="10"/>
      <c r="J213" s="32"/>
      <c r="K213" s="11"/>
      <c r="L213" s="10"/>
      <c r="M213" s="32"/>
      <c r="N213" s="11"/>
      <c r="O213" s="10"/>
      <c r="P213" s="32"/>
      <c r="Q213" s="11"/>
      <c r="R213" s="10"/>
      <c r="S213" s="32"/>
      <c r="T213" s="11"/>
      <c r="U213" s="10"/>
      <c r="V213" s="32"/>
      <c r="W213" s="11"/>
      <c r="X213" s="10"/>
      <c r="Y213" s="32"/>
      <c r="Z213" s="11"/>
      <c r="AA213" s="10"/>
      <c r="AB213" s="32"/>
      <c r="AC213" s="11"/>
      <c r="AD213" s="10"/>
      <c r="AE213" s="32"/>
      <c r="AF213" s="11"/>
      <c r="AG213" s="10"/>
      <c r="AH213" s="32"/>
      <c r="AI213" s="11"/>
      <c r="AJ213" s="10"/>
      <c r="AK213" s="32"/>
      <c r="AL213" s="11"/>
      <c r="AM213" s="10"/>
      <c r="AN213" s="32"/>
      <c r="AO213" s="11"/>
      <c r="AP213" s="10"/>
      <c r="AQ213" s="32"/>
      <c r="AR213" s="11"/>
      <c r="AS213" s="10"/>
      <c r="AT213" s="32"/>
      <c r="AU213" s="11"/>
      <c r="AV213" s="10"/>
      <c r="AW213" s="32"/>
      <c r="AX213" s="11"/>
      <c r="AY213" s="10"/>
      <c r="AZ213" s="32"/>
      <c r="BA213" s="11"/>
      <c r="BB213" s="10"/>
      <c r="BC213" s="32"/>
      <c r="BD213" s="11"/>
      <c r="BE213" s="10"/>
      <c r="BF213" s="32"/>
      <c r="BG213" s="11"/>
      <c r="BI213" s="41"/>
    </row>
    <row r="214" spans="1:61">
      <c r="A214">
        <f t="shared" si="10"/>
        <v>170</v>
      </c>
      <c r="B214" s="6"/>
      <c r="C214" s="10"/>
      <c r="D214" s="32"/>
      <c r="E214" s="11"/>
      <c r="F214" s="10"/>
      <c r="G214" s="32"/>
      <c r="H214" s="11"/>
      <c r="I214" s="10"/>
      <c r="J214" s="32"/>
      <c r="K214" s="11"/>
      <c r="L214" s="10"/>
      <c r="M214" s="32"/>
      <c r="N214" s="11"/>
      <c r="O214" s="10"/>
      <c r="P214" s="32"/>
      <c r="Q214" s="11"/>
      <c r="R214" s="10"/>
      <c r="S214" s="32"/>
      <c r="T214" s="11"/>
      <c r="U214" s="10"/>
      <c r="V214" s="32"/>
      <c r="W214" s="11"/>
      <c r="X214" s="10"/>
      <c r="Y214" s="32"/>
      <c r="Z214" s="11"/>
      <c r="AA214" s="10"/>
      <c r="AB214" s="32"/>
      <c r="AC214" s="11"/>
      <c r="AD214" s="10"/>
      <c r="AE214" s="32"/>
      <c r="AF214" s="11"/>
      <c r="AG214" s="10"/>
      <c r="AH214" s="32"/>
      <c r="AI214" s="11"/>
      <c r="AJ214" s="10"/>
      <c r="AK214" s="32"/>
      <c r="AL214" s="11"/>
      <c r="AM214" s="10"/>
      <c r="AN214" s="32"/>
      <c r="AO214" s="11"/>
      <c r="AP214" s="10"/>
      <c r="AQ214" s="32"/>
      <c r="AR214" s="11"/>
      <c r="AS214" s="10"/>
      <c r="AT214" s="32"/>
      <c r="AU214" s="11"/>
      <c r="AV214" s="10"/>
      <c r="AW214" s="32"/>
      <c r="AX214" s="11"/>
      <c r="AY214" s="10"/>
      <c r="AZ214" s="32"/>
      <c r="BA214" s="11"/>
      <c r="BB214" s="10"/>
      <c r="BC214" s="32"/>
      <c r="BD214" s="11"/>
      <c r="BE214" s="10"/>
      <c r="BF214" s="32"/>
      <c r="BG214" s="11"/>
      <c r="BI214" s="41"/>
    </row>
    <row r="215" spans="1:61">
      <c r="A215">
        <f t="shared" si="10"/>
        <v>171</v>
      </c>
      <c r="B215" s="6"/>
      <c r="C215" s="10"/>
      <c r="D215" s="32"/>
      <c r="E215" s="11"/>
      <c r="F215" s="10"/>
      <c r="G215" s="32"/>
      <c r="H215" s="11"/>
      <c r="I215" s="10"/>
      <c r="J215" s="32"/>
      <c r="K215" s="11"/>
      <c r="L215" s="10"/>
      <c r="M215" s="32"/>
      <c r="N215" s="11"/>
      <c r="O215" s="10"/>
      <c r="P215" s="32"/>
      <c r="Q215" s="11"/>
      <c r="R215" s="10"/>
      <c r="S215" s="32"/>
      <c r="T215" s="11"/>
      <c r="U215" s="10"/>
      <c r="V215" s="32"/>
      <c r="W215" s="11"/>
      <c r="X215" s="10"/>
      <c r="Y215" s="32"/>
      <c r="Z215" s="11"/>
      <c r="AA215" s="10"/>
      <c r="AB215" s="32"/>
      <c r="AC215" s="11"/>
      <c r="AD215" s="10"/>
      <c r="AE215" s="32"/>
      <c r="AF215" s="11"/>
      <c r="AG215" s="10"/>
      <c r="AH215" s="32"/>
      <c r="AI215" s="11"/>
      <c r="AJ215" s="10"/>
      <c r="AK215" s="32"/>
      <c r="AL215" s="11"/>
      <c r="AM215" s="10"/>
      <c r="AN215" s="32"/>
      <c r="AO215" s="11"/>
      <c r="AP215" s="10"/>
      <c r="AQ215" s="32"/>
      <c r="AR215" s="11"/>
      <c r="AS215" s="10"/>
      <c r="AT215" s="32"/>
      <c r="AU215" s="11"/>
      <c r="AV215" s="10"/>
      <c r="AW215" s="32"/>
      <c r="AX215" s="11"/>
      <c r="AY215" s="10"/>
      <c r="AZ215" s="32"/>
      <c r="BA215" s="11"/>
      <c r="BB215" s="10"/>
      <c r="BC215" s="32"/>
      <c r="BD215" s="11"/>
      <c r="BE215" s="10"/>
      <c r="BF215" s="32"/>
      <c r="BG215" s="11"/>
      <c r="BI215" s="41"/>
    </row>
    <row r="216" spans="1:61">
      <c r="A216">
        <f t="shared" si="10"/>
        <v>172</v>
      </c>
      <c r="B216" s="6"/>
      <c r="C216" s="10"/>
      <c r="D216" s="32"/>
      <c r="E216" s="11"/>
      <c r="F216" s="10"/>
      <c r="G216" s="32"/>
      <c r="H216" s="11"/>
      <c r="I216" s="10"/>
      <c r="J216" s="32"/>
      <c r="K216" s="11"/>
      <c r="L216" s="10"/>
      <c r="M216" s="32"/>
      <c r="N216" s="11"/>
      <c r="O216" s="10"/>
      <c r="P216" s="32"/>
      <c r="Q216" s="11"/>
      <c r="R216" s="10"/>
      <c r="S216" s="32"/>
      <c r="T216" s="11"/>
      <c r="U216" s="10"/>
      <c r="V216" s="32"/>
      <c r="W216" s="11"/>
      <c r="X216" s="10"/>
      <c r="Y216" s="32"/>
      <c r="Z216" s="11"/>
      <c r="AA216" s="10"/>
      <c r="AB216" s="32"/>
      <c r="AC216" s="11"/>
      <c r="AD216" s="10"/>
      <c r="AE216" s="32"/>
      <c r="AF216" s="11"/>
      <c r="AG216" s="10"/>
      <c r="AH216" s="32"/>
      <c r="AI216" s="11"/>
      <c r="AJ216" s="10"/>
      <c r="AK216" s="32"/>
      <c r="AL216" s="11"/>
      <c r="AM216" s="10"/>
      <c r="AN216" s="32"/>
      <c r="AO216" s="11"/>
      <c r="AP216" s="10"/>
      <c r="AQ216" s="32"/>
      <c r="AR216" s="11"/>
      <c r="AS216" s="10"/>
      <c r="AT216" s="32"/>
      <c r="AU216" s="11"/>
      <c r="AV216" s="10"/>
      <c r="AW216" s="32"/>
      <c r="AX216" s="11"/>
      <c r="AY216" s="10"/>
      <c r="AZ216" s="32"/>
      <c r="BA216" s="11"/>
      <c r="BB216" s="10"/>
      <c r="BC216" s="32"/>
      <c r="BD216" s="11"/>
      <c r="BE216" s="10"/>
      <c r="BF216" s="32"/>
      <c r="BG216" s="11"/>
      <c r="BI216" s="41"/>
    </row>
    <row r="217" spans="1:61">
      <c r="A217">
        <f t="shared" si="10"/>
        <v>173</v>
      </c>
      <c r="B217" s="6"/>
      <c r="C217" s="10"/>
      <c r="D217" s="32"/>
      <c r="E217" s="11"/>
      <c r="F217" s="10"/>
      <c r="G217" s="32"/>
      <c r="H217" s="11"/>
      <c r="I217" s="10"/>
      <c r="J217" s="32"/>
      <c r="K217" s="11"/>
      <c r="L217" s="10"/>
      <c r="M217" s="32"/>
      <c r="N217" s="11"/>
      <c r="O217" s="10"/>
      <c r="P217" s="32"/>
      <c r="Q217" s="11"/>
      <c r="R217" s="10"/>
      <c r="S217" s="32"/>
      <c r="T217" s="11"/>
      <c r="U217" s="10"/>
      <c r="V217" s="32"/>
      <c r="W217" s="11"/>
      <c r="X217" s="10"/>
      <c r="Y217" s="32"/>
      <c r="Z217" s="11"/>
      <c r="AA217" s="10"/>
      <c r="AB217" s="32"/>
      <c r="AC217" s="11"/>
      <c r="AD217" s="10"/>
      <c r="AE217" s="32"/>
      <c r="AF217" s="11"/>
      <c r="AG217" s="10"/>
      <c r="AH217" s="32"/>
      <c r="AI217" s="11"/>
      <c r="AJ217" s="10"/>
      <c r="AK217" s="32"/>
      <c r="AL217" s="11"/>
      <c r="AM217" s="10"/>
      <c r="AN217" s="32"/>
      <c r="AO217" s="11"/>
      <c r="AP217" s="10"/>
      <c r="AQ217" s="32"/>
      <c r="AR217" s="11"/>
      <c r="AS217" s="10"/>
      <c r="AT217" s="32"/>
      <c r="AU217" s="11"/>
      <c r="AV217" s="10"/>
      <c r="AW217" s="32"/>
      <c r="AX217" s="11"/>
      <c r="AY217" s="10"/>
      <c r="AZ217" s="32"/>
      <c r="BA217" s="11"/>
      <c r="BB217" s="10"/>
      <c r="BC217" s="32"/>
      <c r="BD217" s="11"/>
      <c r="BE217" s="10"/>
      <c r="BF217" s="32"/>
      <c r="BG217" s="11"/>
      <c r="BI217" s="41"/>
    </row>
    <row r="218" spans="1:61">
      <c r="A218">
        <f t="shared" si="10"/>
        <v>174</v>
      </c>
      <c r="B218" s="6"/>
      <c r="C218" s="10"/>
      <c r="D218" s="32"/>
      <c r="E218" s="11"/>
      <c r="F218" s="10"/>
      <c r="G218" s="32"/>
      <c r="H218" s="11"/>
      <c r="I218" s="10"/>
      <c r="J218" s="32"/>
      <c r="K218" s="11"/>
      <c r="L218" s="10"/>
      <c r="M218" s="32"/>
      <c r="N218" s="11"/>
      <c r="O218" s="10"/>
      <c r="P218" s="32"/>
      <c r="Q218" s="11"/>
      <c r="R218" s="10"/>
      <c r="S218" s="32"/>
      <c r="T218" s="11"/>
      <c r="U218" s="10"/>
      <c r="V218" s="32"/>
      <c r="W218" s="11"/>
      <c r="X218" s="10"/>
      <c r="Y218" s="32"/>
      <c r="Z218" s="11"/>
      <c r="AA218" s="10"/>
      <c r="AB218" s="32"/>
      <c r="AC218" s="11"/>
      <c r="AD218" s="10"/>
      <c r="AE218" s="32"/>
      <c r="AF218" s="11"/>
      <c r="AG218" s="10"/>
      <c r="AH218" s="32"/>
      <c r="AI218" s="11"/>
      <c r="AJ218" s="10"/>
      <c r="AK218" s="32"/>
      <c r="AL218" s="11"/>
      <c r="AM218" s="10"/>
      <c r="AN218" s="32"/>
      <c r="AO218" s="11"/>
      <c r="AP218" s="10"/>
      <c r="AQ218" s="32"/>
      <c r="AR218" s="11"/>
      <c r="AS218" s="10"/>
      <c r="AT218" s="32"/>
      <c r="AU218" s="11"/>
      <c r="AV218" s="10"/>
      <c r="AW218" s="32"/>
      <c r="AX218" s="11"/>
      <c r="AY218" s="10"/>
      <c r="AZ218" s="32"/>
      <c r="BA218" s="11"/>
      <c r="BB218" s="10"/>
      <c r="BC218" s="32"/>
      <c r="BD218" s="11"/>
      <c r="BE218" s="10"/>
      <c r="BF218" s="32"/>
      <c r="BG218" s="11"/>
      <c r="BI218" s="41"/>
    </row>
    <row r="219" spans="1:61">
      <c r="A219">
        <f t="shared" si="10"/>
        <v>175</v>
      </c>
      <c r="B219" s="6"/>
      <c r="C219" s="10"/>
      <c r="D219" s="32"/>
      <c r="E219" s="11"/>
      <c r="F219" s="10"/>
      <c r="G219" s="32"/>
      <c r="H219" s="11"/>
      <c r="I219" s="10"/>
      <c r="J219" s="32"/>
      <c r="K219" s="11"/>
      <c r="L219" s="10"/>
      <c r="M219" s="32"/>
      <c r="N219" s="11"/>
      <c r="O219" s="10"/>
      <c r="P219" s="32"/>
      <c r="Q219" s="11"/>
      <c r="R219" s="10"/>
      <c r="S219" s="32"/>
      <c r="T219" s="11"/>
      <c r="U219" s="10"/>
      <c r="V219" s="32"/>
      <c r="W219" s="11"/>
      <c r="X219" s="10"/>
      <c r="Y219" s="32"/>
      <c r="Z219" s="11"/>
      <c r="AA219" s="10"/>
      <c r="AB219" s="32"/>
      <c r="AC219" s="11"/>
      <c r="AD219" s="10"/>
      <c r="AE219" s="32"/>
      <c r="AF219" s="11"/>
      <c r="AG219" s="10"/>
      <c r="AH219" s="32"/>
      <c r="AI219" s="11"/>
      <c r="AJ219" s="10"/>
      <c r="AK219" s="32"/>
      <c r="AL219" s="11"/>
      <c r="AM219" s="10"/>
      <c r="AN219" s="32"/>
      <c r="AO219" s="11"/>
      <c r="AP219" s="10"/>
      <c r="AQ219" s="32"/>
      <c r="AR219" s="11"/>
      <c r="AS219" s="10"/>
      <c r="AT219" s="32"/>
      <c r="AU219" s="11"/>
      <c r="AV219" s="10"/>
      <c r="AW219" s="32"/>
      <c r="AX219" s="11"/>
      <c r="AY219" s="10"/>
      <c r="AZ219" s="32"/>
      <c r="BA219" s="11"/>
      <c r="BB219" s="10"/>
      <c r="BC219" s="32"/>
      <c r="BD219" s="11"/>
      <c r="BE219" s="10"/>
      <c r="BF219" s="32"/>
      <c r="BG219" s="11"/>
      <c r="BI219" s="41"/>
    </row>
    <row r="220" spans="1:61">
      <c r="A220">
        <f t="shared" si="10"/>
        <v>176</v>
      </c>
      <c r="B220" s="6"/>
      <c r="C220" s="10"/>
      <c r="D220" s="32"/>
      <c r="E220" s="11"/>
      <c r="F220" s="10"/>
      <c r="G220" s="32"/>
      <c r="H220" s="11"/>
      <c r="I220" s="10"/>
      <c r="J220" s="32"/>
      <c r="K220" s="11"/>
      <c r="L220" s="10"/>
      <c r="M220" s="32"/>
      <c r="N220" s="11"/>
      <c r="O220" s="10"/>
      <c r="P220" s="32"/>
      <c r="Q220" s="11"/>
      <c r="R220" s="10"/>
      <c r="S220" s="32"/>
      <c r="T220" s="11"/>
      <c r="U220" s="10"/>
      <c r="V220" s="32"/>
      <c r="W220" s="11"/>
      <c r="X220" s="10"/>
      <c r="Y220" s="32"/>
      <c r="Z220" s="11"/>
      <c r="AA220" s="10"/>
      <c r="AB220" s="32"/>
      <c r="AC220" s="11"/>
      <c r="AD220" s="10"/>
      <c r="AE220" s="32"/>
      <c r="AF220" s="11"/>
      <c r="AG220" s="10"/>
      <c r="AH220" s="32"/>
      <c r="AI220" s="11"/>
      <c r="AJ220" s="10"/>
      <c r="AK220" s="32"/>
      <c r="AL220" s="11"/>
      <c r="AM220" s="10"/>
      <c r="AN220" s="32"/>
      <c r="AO220" s="11"/>
      <c r="AP220" s="10"/>
      <c r="AQ220" s="32"/>
      <c r="AR220" s="11"/>
      <c r="AS220" s="10"/>
      <c r="AT220" s="32"/>
      <c r="AU220" s="11"/>
      <c r="AV220" s="10"/>
      <c r="AW220" s="32"/>
      <c r="AX220" s="11"/>
      <c r="AY220" s="10"/>
      <c r="AZ220" s="32"/>
      <c r="BA220" s="11"/>
      <c r="BB220" s="10"/>
      <c r="BC220" s="32"/>
      <c r="BD220" s="11"/>
      <c r="BE220" s="10"/>
      <c r="BF220" s="32"/>
      <c r="BG220" s="11"/>
      <c r="BI220" s="41"/>
    </row>
    <row r="221" spans="1:61">
      <c r="A221">
        <f t="shared" si="10"/>
        <v>177</v>
      </c>
      <c r="B221" s="6"/>
      <c r="C221" s="10"/>
      <c r="D221" s="32"/>
      <c r="E221" s="11"/>
      <c r="F221" s="10"/>
      <c r="G221" s="32"/>
      <c r="H221" s="11"/>
      <c r="I221" s="10"/>
      <c r="J221" s="32"/>
      <c r="K221" s="11"/>
      <c r="L221" s="10"/>
      <c r="M221" s="32"/>
      <c r="N221" s="11"/>
      <c r="O221" s="10"/>
      <c r="P221" s="32"/>
      <c r="Q221" s="11"/>
      <c r="R221" s="10"/>
      <c r="S221" s="32"/>
      <c r="T221" s="11"/>
      <c r="U221" s="10"/>
      <c r="V221" s="32"/>
      <c r="W221" s="11"/>
      <c r="X221" s="10"/>
      <c r="Y221" s="32"/>
      <c r="Z221" s="11"/>
      <c r="AA221" s="10"/>
      <c r="AB221" s="32"/>
      <c r="AC221" s="11"/>
      <c r="AD221" s="10"/>
      <c r="AE221" s="32"/>
      <c r="AF221" s="11"/>
      <c r="AG221" s="10"/>
      <c r="AH221" s="32"/>
      <c r="AI221" s="11"/>
      <c r="AJ221" s="10"/>
      <c r="AK221" s="32"/>
      <c r="AL221" s="11"/>
      <c r="AM221" s="10"/>
      <c r="AN221" s="32"/>
      <c r="AO221" s="11"/>
      <c r="AP221" s="10"/>
      <c r="AQ221" s="32"/>
      <c r="AR221" s="11"/>
      <c r="AS221" s="10"/>
      <c r="AT221" s="32"/>
      <c r="AU221" s="11"/>
      <c r="AV221" s="10"/>
      <c r="AW221" s="32"/>
      <c r="AX221" s="11"/>
      <c r="AY221" s="10"/>
      <c r="AZ221" s="32"/>
      <c r="BA221" s="11"/>
      <c r="BB221" s="10"/>
      <c r="BC221" s="32"/>
      <c r="BD221" s="11"/>
      <c r="BE221" s="10"/>
      <c r="BF221" s="32"/>
      <c r="BG221" s="11"/>
      <c r="BH221" s="28"/>
      <c r="BI221" s="41"/>
    </row>
    <row r="222" spans="1:61">
      <c r="A222">
        <f t="shared" si="10"/>
        <v>178</v>
      </c>
      <c r="B222" s="6"/>
      <c r="C222" s="10"/>
      <c r="D222" s="32"/>
      <c r="E222" s="11"/>
      <c r="F222" s="10"/>
      <c r="G222" s="32"/>
      <c r="H222" s="11"/>
      <c r="I222" s="10"/>
      <c r="J222" s="32"/>
      <c r="K222" s="11"/>
      <c r="L222" s="10"/>
      <c r="M222" s="32"/>
      <c r="N222" s="11"/>
      <c r="O222" s="10"/>
      <c r="P222" s="32"/>
      <c r="Q222" s="11"/>
      <c r="R222" s="10"/>
      <c r="S222" s="32"/>
      <c r="T222" s="11"/>
      <c r="U222" s="10"/>
      <c r="V222" s="32"/>
      <c r="W222" s="11"/>
      <c r="X222" s="10"/>
      <c r="Y222" s="32"/>
      <c r="Z222" s="11"/>
      <c r="AA222" s="10"/>
      <c r="AB222" s="32"/>
      <c r="AC222" s="11"/>
      <c r="AD222" s="10"/>
      <c r="AE222" s="32"/>
      <c r="AF222" s="11"/>
      <c r="AG222" s="10"/>
      <c r="AH222" s="32"/>
      <c r="AI222" s="11"/>
      <c r="AJ222" s="10"/>
      <c r="AK222" s="32"/>
      <c r="AL222" s="11"/>
      <c r="AM222" s="10"/>
      <c r="AN222" s="32"/>
      <c r="AO222" s="11"/>
      <c r="AP222" s="10"/>
      <c r="AQ222" s="32"/>
      <c r="AR222" s="11"/>
      <c r="AS222" s="10"/>
      <c r="AT222" s="32"/>
      <c r="AU222" s="11"/>
      <c r="AV222" s="10"/>
      <c r="AW222" s="32"/>
      <c r="AX222" s="11"/>
      <c r="AY222" s="10"/>
      <c r="AZ222" s="32"/>
      <c r="BA222" s="11"/>
      <c r="BB222" s="10"/>
      <c r="BC222" s="32"/>
      <c r="BD222" s="11"/>
      <c r="BE222" s="10"/>
      <c r="BF222" s="32"/>
      <c r="BG222" s="11"/>
      <c r="BH222" s="28"/>
      <c r="BI222" s="41"/>
    </row>
    <row r="223" spans="1:61">
      <c r="A223">
        <f t="shared" si="10"/>
        <v>179</v>
      </c>
      <c r="B223" s="6"/>
      <c r="C223" s="10"/>
      <c r="D223" s="32"/>
      <c r="E223" s="11"/>
      <c r="F223" s="10"/>
      <c r="G223" s="32"/>
      <c r="H223" s="11"/>
      <c r="I223" s="10"/>
      <c r="J223" s="32"/>
      <c r="K223" s="11"/>
      <c r="L223" s="10"/>
      <c r="M223" s="32"/>
      <c r="N223" s="11"/>
      <c r="O223" s="10"/>
      <c r="P223" s="32"/>
      <c r="Q223" s="11"/>
      <c r="R223" s="10"/>
      <c r="S223" s="32"/>
      <c r="T223" s="11"/>
      <c r="U223" s="10"/>
      <c r="V223" s="32"/>
      <c r="W223" s="11"/>
      <c r="X223" s="10"/>
      <c r="Y223" s="32"/>
      <c r="Z223" s="11"/>
      <c r="AA223" s="10"/>
      <c r="AB223" s="32"/>
      <c r="AC223" s="11"/>
      <c r="AD223" s="10"/>
      <c r="AE223" s="32"/>
      <c r="AF223" s="11"/>
      <c r="AG223" s="10"/>
      <c r="AH223" s="32"/>
      <c r="AI223" s="11"/>
      <c r="AJ223" s="10"/>
      <c r="AK223" s="32"/>
      <c r="AL223" s="11"/>
      <c r="AM223" s="10"/>
      <c r="AN223" s="32"/>
      <c r="AO223" s="11"/>
      <c r="AP223" s="10"/>
      <c r="AQ223" s="32"/>
      <c r="AR223" s="11"/>
      <c r="AS223" s="10"/>
      <c r="AT223" s="32"/>
      <c r="AU223" s="11"/>
      <c r="AV223" s="10"/>
      <c r="AW223" s="32"/>
      <c r="AX223" s="11"/>
      <c r="AY223" s="10"/>
      <c r="AZ223" s="32"/>
      <c r="BA223" s="11"/>
      <c r="BB223" s="10"/>
      <c r="BC223" s="32"/>
      <c r="BD223" s="11"/>
      <c r="BE223" s="10"/>
      <c r="BF223" s="32"/>
      <c r="BG223" s="11"/>
      <c r="BH223" s="28"/>
      <c r="BI223" s="41"/>
    </row>
    <row r="224" spans="1:61">
      <c r="A224">
        <f t="shared" si="10"/>
        <v>180</v>
      </c>
      <c r="B224" s="6"/>
      <c r="C224" s="10"/>
      <c r="D224" s="32"/>
      <c r="E224" s="11"/>
      <c r="F224" s="10"/>
      <c r="G224" s="32"/>
      <c r="H224" s="11"/>
      <c r="I224" s="10"/>
      <c r="J224" s="32"/>
      <c r="K224" s="11"/>
      <c r="L224" s="10"/>
      <c r="M224" s="32"/>
      <c r="N224" s="11"/>
      <c r="O224" s="10"/>
      <c r="P224" s="32"/>
      <c r="Q224" s="11"/>
      <c r="R224" s="10"/>
      <c r="S224" s="32"/>
      <c r="T224" s="11"/>
      <c r="U224" s="10"/>
      <c r="V224" s="32"/>
      <c r="W224" s="11"/>
      <c r="X224" s="10"/>
      <c r="Y224" s="32"/>
      <c r="Z224" s="11"/>
      <c r="AA224" s="10"/>
      <c r="AB224" s="32"/>
      <c r="AC224" s="11"/>
      <c r="AD224" s="10"/>
      <c r="AE224" s="32"/>
      <c r="AF224" s="11"/>
      <c r="AG224" s="10"/>
      <c r="AH224" s="32"/>
      <c r="AI224" s="11"/>
      <c r="AJ224" s="10"/>
      <c r="AK224" s="32"/>
      <c r="AL224" s="11"/>
      <c r="AM224" s="10"/>
      <c r="AN224" s="32"/>
      <c r="AO224" s="11"/>
      <c r="AP224" s="10"/>
      <c r="AQ224" s="32"/>
      <c r="AR224" s="11"/>
      <c r="AS224" s="10"/>
      <c r="AT224" s="32"/>
      <c r="AU224" s="11"/>
      <c r="AV224" s="10"/>
      <c r="AW224" s="32"/>
      <c r="AX224" s="11"/>
      <c r="AY224" s="10"/>
      <c r="AZ224" s="32"/>
      <c r="BA224" s="11"/>
      <c r="BB224" s="10"/>
      <c r="BC224" s="32"/>
      <c r="BD224" s="11"/>
      <c r="BE224" s="10"/>
      <c r="BF224" s="32"/>
      <c r="BG224" s="11"/>
      <c r="BH224" s="28"/>
      <c r="BI224" s="41"/>
    </row>
    <row r="225" spans="1:61">
      <c r="A225">
        <f t="shared" si="10"/>
        <v>181</v>
      </c>
      <c r="B225" s="6"/>
      <c r="C225" s="10"/>
      <c r="D225" s="32"/>
      <c r="E225" s="11"/>
      <c r="F225" s="10"/>
      <c r="G225" s="32"/>
      <c r="H225" s="11"/>
      <c r="I225" s="10"/>
      <c r="J225" s="32"/>
      <c r="K225" s="11"/>
      <c r="L225" s="10"/>
      <c r="M225" s="32"/>
      <c r="N225" s="11"/>
      <c r="O225" s="10"/>
      <c r="P225" s="32"/>
      <c r="Q225" s="11"/>
      <c r="R225" s="10"/>
      <c r="S225" s="32"/>
      <c r="T225" s="11"/>
      <c r="U225" s="10"/>
      <c r="V225" s="32"/>
      <c r="W225" s="11"/>
      <c r="X225" s="10"/>
      <c r="Y225" s="32"/>
      <c r="Z225" s="11"/>
      <c r="AA225" s="10"/>
      <c r="AB225" s="32"/>
      <c r="AC225" s="11"/>
      <c r="AD225" s="10"/>
      <c r="AE225" s="32"/>
      <c r="AF225" s="11"/>
      <c r="AG225" s="10"/>
      <c r="AH225" s="32"/>
      <c r="AI225" s="11"/>
      <c r="AJ225" s="10"/>
      <c r="AK225" s="32"/>
      <c r="AL225" s="11"/>
      <c r="AM225" s="10"/>
      <c r="AN225" s="32"/>
      <c r="AO225" s="11"/>
      <c r="AP225" s="10"/>
      <c r="AQ225" s="32"/>
      <c r="AR225" s="11"/>
      <c r="AS225" s="10"/>
      <c r="AT225" s="32"/>
      <c r="AU225" s="11"/>
      <c r="AV225" s="10"/>
      <c r="AW225" s="32"/>
      <c r="AX225" s="11"/>
      <c r="AY225" s="10"/>
      <c r="AZ225" s="32"/>
      <c r="BA225" s="11"/>
      <c r="BB225" s="10"/>
      <c r="BC225" s="32"/>
      <c r="BD225" s="11"/>
      <c r="BE225" s="10"/>
      <c r="BF225" s="32"/>
      <c r="BG225" s="11"/>
      <c r="BH225" s="28"/>
      <c r="BI225" s="41"/>
    </row>
    <row r="226" spans="1:61">
      <c r="A226">
        <f t="shared" si="10"/>
        <v>182</v>
      </c>
      <c r="B226" s="6"/>
      <c r="C226" s="12"/>
      <c r="D226" s="36"/>
      <c r="E226" s="13"/>
      <c r="F226" s="12"/>
      <c r="G226" s="36"/>
      <c r="H226" s="13"/>
      <c r="I226" s="12"/>
      <c r="J226" s="36"/>
      <c r="K226" s="13"/>
      <c r="L226" s="12"/>
      <c r="M226" s="36"/>
      <c r="N226" s="13"/>
      <c r="O226" s="12"/>
      <c r="P226" s="36"/>
      <c r="Q226" s="13"/>
      <c r="R226" s="12"/>
      <c r="S226" s="36"/>
      <c r="T226" s="13"/>
      <c r="U226" s="12"/>
      <c r="V226" s="36"/>
      <c r="W226" s="13"/>
      <c r="X226" s="12"/>
      <c r="Y226" s="36"/>
      <c r="Z226" s="13"/>
      <c r="AA226" s="12"/>
      <c r="AB226" s="36"/>
      <c r="AC226" s="13"/>
      <c r="AD226" s="12"/>
      <c r="AE226" s="36"/>
      <c r="AF226" s="13"/>
      <c r="AG226" s="12"/>
      <c r="AH226" s="36"/>
      <c r="AI226" s="13"/>
      <c r="AJ226" s="12"/>
      <c r="AK226" s="36"/>
      <c r="AL226" s="13"/>
      <c r="AM226" s="12"/>
      <c r="AN226" s="36"/>
      <c r="AO226" s="13"/>
      <c r="AP226" s="12"/>
      <c r="AQ226" s="36"/>
      <c r="AR226" s="13"/>
      <c r="AS226" s="12"/>
      <c r="AT226" s="36"/>
      <c r="AU226" s="13"/>
      <c r="AV226" s="12"/>
      <c r="AW226" s="36"/>
      <c r="AX226" s="13"/>
      <c r="AY226" s="12"/>
      <c r="AZ226" s="36"/>
      <c r="BA226" s="13"/>
      <c r="BB226" s="12"/>
      <c r="BC226" s="36"/>
      <c r="BD226" s="13"/>
      <c r="BE226" s="12"/>
      <c r="BF226" s="36"/>
      <c r="BG226" s="13"/>
      <c r="BH226" s="28"/>
      <c r="BI226" s="41"/>
    </row>
    <row r="227" spans="1:61">
      <c r="A227">
        <f t="shared" si="10"/>
        <v>183</v>
      </c>
      <c r="B227" s="6"/>
      <c r="C227" s="10"/>
      <c r="D227" s="32"/>
      <c r="E227" s="11"/>
      <c r="F227" s="10"/>
      <c r="G227" s="32"/>
      <c r="H227" s="11"/>
      <c r="I227" s="10"/>
      <c r="J227" s="32"/>
      <c r="K227" s="11"/>
      <c r="L227" s="10"/>
      <c r="M227" s="32"/>
      <c r="N227" s="11"/>
      <c r="O227" s="10"/>
      <c r="P227" s="32"/>
      <c r="Q227" s="11"/>
      <c r="R227" s="10"/>
      <c r="S227" s="32"/>
      <c r="T227" s="11"/>
      <c r="U227" s="10"/>
      <c r="V227" s="32"/>
      <c r="W227" s="11"/>
      <c r="X227" s="10"/>
      <c r="Y227" s="32"/>
      <c r="Z227" s="11"/>
      <c r="AA227" s="10"/>
      <c r="AB227" s="32"/>
      <c r="AC227" s="11"/>
      <c r="AD227" s="10"/>
      <c r="AE227" s="32"/>
      <c r="AF227" s="11"/>
      <c r="AG227" s="10"/>
      <c r="AH227" s="32"/>
      <c r="AI227" s="11"/>
      <c r="AJ227" s="10"/>
      <c r="AK227" s="32"/>
      <c r="AL227" s="11"/>
      <c r="AM227" s="10"/>
      <c r="AN227" s="32"/>
      <c r="AO227" s="11"/>
      <c r="AP227" s="10"/>
      <c r="AQ227" s="32"/>
      <c r="AR227" s="11"/>
      <c r="AS227" s="10"/>
      <c r="AT227" s="32"/>
      <c r="AU227" s="11"/>
      <c r="AV227" s="10"/>
      <c r="AW227" s="32"/>
      <c r="AX227" s="11"/>
      <c r="AY227" s="10"/>
      <c r="AZ227" s="32"/>
      <c r="BA227" s="11"/>
      <c r="BB227" s="10"/>
      <c r="BC227" s="32"/>
      <c r="BD227" s="11"/>
      <c r="BE227" s="10"/>
      <c r="BF227" s="32"/>
      <c r="BG227" s="11"/>
      <c r="BH227" s="28"/>
      <c r="BI227" s="41"/>
    </row>
    <row r="228" spans="1:61">
      <c r="A228">
        <f t="shared" si="10"/>
        <v>184</v>
      </c>
      <c r="B228" s="6"/>
      <c r="C228" s="10"/>
      <c r="D228" s="32"/>
      <c r="E228" s="11"/>
      <c r="F228" s="10"/>
      <c r="G228" s="32"/>
      <c r="H228" s="11"/>
      <c r="I228" s="10"/>
      <c r="J228" s="32"/>
      <c r="K228" s="11"/>
      <c r="L228" s="10"/>
      <c r="M228" s="32"/>
      <c r="N228" s="11"/>
      <c r="O228" s="10"/>
      <c r="P228" s="32"/>
      <c r="Q228" s="11"/>
      <c r="R228" s="10"/>
      <c r="S228" s="32"/>
      <c r="T228" s="11"/>
      <c r="U228" s="10"/>
      <c r="V228" s="32"/>
      <c r="W228" s="11"/>
      <c r="X228" s="10"/>
      <c r="Y228" s="32"/>
      <c r="Z228" s="11"/>
      <c r="AA228" s="10"/>
      <c r="AB228" s="32"/>
      <c r="AC228" s="11"/>
      <c r="AD228" s="10"/>
      <c r="AE228" s="32"/>
      <c r="AF228" s="11"/>
      <c r="AG228" s="10"/>
      <c r="AH228" s="32"/>
      <c r="AI228" s="11"/>
      <c r="AJ228" s="10"/>
      <c r="AK228" s="32"/>
      <c r="AL228" s="11"/>
      <c r="AM228" s="10"/>
      <c r="AN228" s="32"/>
      <c r="AO228" s="11"/>
      <c r="AP228" s="10"/>
      <c r="AQ228" s="32"/>
      <c r="AR228" s="11"/>
      <c r="AS228" s="10"/>
      <c r="AT228" s="32"/>
      <c r="AU228" s="11"/>
      <c r="AV228" s="10"/>
      <c r="AW228" s="32"/>
      <c r="AX228" s="11"/>
      <c r="AY228" s="10"/>
      <c r="AZ228" s="32"/>
      <c r="BA228" s="11"/>
      <c r="BB228" s="10"/>
      <c r="BC228" s="32"/>
      <c r="BD228" s="11"/>
      <c r="BE228" s="10"/>
      <c r="BF228" s="32"/>
      <c r="BG228" s="11"/>
      <c r="BH228" s="28"/>
      <c r="BI228" s="41"/>
    </row>
    <row r="229" spans="1:61">
      <c r="A229">
        <f t="shared" si="10"/>
        <v>185</v>
      </c>
      <c r="B229" s="6"/>
      <c r="C229" s="10"/>
      <c r="D229" s="32"/>
      <c r="E229" s="11"/>
      <c r="F229" s="10"/>
      <c r="G229" s="32"/>
      <c r="H229" s="11"/>
      <c r="I229" s="10"/>
      <c r="J229" s="32"/>
      <c r="K229" s="11"/>
      <c r="L229" s="10"/>
      <c r="M229" s="32"/>
      <c r="N229" s="11"/>
      <c r="O229" s="10"/>
      <c r="P229" s="32"/>
      <c r="Q229" s="11"/>
      <c r="R229" s="10"/>
      <c r="S229" s="32"/>
      <c r="T229" s="11"/>
      <c r="U229" s="10"/>
      <c r="V229" s="32"/>
      <c r="W229" s="11"/>
      <c r="X229" s="10"/>
      <c r="Y229" s="32"/>
      <c r="Z229" s="11"/>
      <c r="AA229" s="10"/>
      <c r="AB229" s="32"/>
      <c r="AC229" s="11"/>
      <c r="AD229" s="10"/>
      <c r="AE229" s="32"/>
      <c r="AF229" s="11"/>
      <c r="AG229" s="10"/>
      <c r="AH229" s="32"/>
      <c r="AI229" s="11"/>
      <c r="AJ229" s="10"/>
      <c r="AK229" s="32"/>
      <c r="AL229" s="11"/>
      <c r="AM229" s="10"/>
      <c r="AN229" s="32"/>
      <c r="AO229" s="11"/>
      <c r="AP229" s="10"/>
      <c r="AQ229" s="32"/>
      <c r="AR229" s="11"/>
      <c r="AS229" s="10"/>
      <c r="AT229" s="32"/>
      <c r="AU229" s="11"/>
      <c r="AV229" s="10"/>
      <c r="AW229" s="32"/>
      <c r="AX229" s="11"/>
      <c r="AY229" s="10"/>
      <c r="AZ229" s="32"/>
      <c r="BA229" s="11"/>
      <c r="BB229" s="10"/>
      <c r="BC229" s="32"/>
      <c r="BD229" s="11"/>
      <c r="BE229" s="10"/>
      <c r="BF229" s="32"/>
      <c r="BG229" s="11"/>
      <c r="BI229" s="41"/>
    </row>
    <row r="230" spans="1:61">
      <c r="A230">
        <f t="shared" si="10"/>
        <v>186</v>
      </c>
      <c r="B230" s="6"/>
      <c r="C230" s="10"/>
      <c r="D230" s="32"/>
      <c r="E230" s="11"/>
      <c r="F230" s="10"/>
      <c r="G230" s="32"/>
      <c r="H230" s="11"/>
      <c r="I230" s="10"/>
      <c r="J230" s="32"/>
      <c r="K230" s="11"/>
      <c r="L230" s="10"/>
      <c r="M230" s="32"/>
      <c r="N230" s="11"/>
      <c r="O230" s="10"/>
      <c r="P230" s="32"/>
      <c r="Q230" s="11"/>
      <c r="R230" s="10"/>
      <c r="S230" s="32"/>
      <c r="T230" s="11"/>
      <c r="U230" s="10"/>
      <c r="V230" s="32"/>
      <c r="W230" s="11"/>
      <c r="X230" s="10"/>
      <c r="Y230" s="32"/>
      <c r="Z230" s="11"/>
      <c r="AA230" s="10"/>
      <c r="AB230" s="32"/>
      <c r="AC230" s="11"/>
      <c r="AD230" s="10"/>
      <c r="AE230" s="32"/>
      <c r="AF230" s="11"/>
      <c r="AG230" s="10"/>
      <c r="AH230" s="32"/>
      <c r="AI230" s="11"/>
      <c r="AJ230" s="10"/>
      <c r="AK230" s="32"/>
      <c r="AL230" s="11"/>
      <c r="AM230" s="10"/>
      <c r="AN230" s="32"/>
      <c r="AO230" s="11"/>
      <c r="AP230" s="10"/>
      <c r="AQ230" s="32"/>
      <c r="AR230" s="11"/>
      <c r="AS230" s="10"/>
      <c r="AT230" s="32"/>
      <c r="AU230" s="11"/>
      <c r="AV230" s="10"/>
      <c r="AW230" s="32"/>
      <c r="AX230" s="11"/>
      <c r="AY230" s="10"/>
      <c r="AZ230" s="32"/>
      <c r="BA230" s="11"/>
      <c r="BB230" s="10"/>
      <c r="BC230" s="32"/>
      <c r="BD230" s="11"/>
      <c r="BE230" s="10"/>
      <c r="BF230" s="32"/>
      <c r="BG230" s="11"/>
      <c r="BI230" s="41"/>
    </row>
    <row r="231" spans="1:61">
      <c r="A231">
        <f t="shared" si="10"/>
        <v>187</v>
      </c>
      <c r="B231" s="6"/>
      <c r="C231" s="10"/>
      <c r="D231" s="32"/>
      <c r="E231" s="11"/>
      <c r="F231" s="10"/>
      <c r="G231" s="32"/>
      <c r="H231" s="11"/>
      <c r="I231" s="10"/>
      <c r="J231" s="32"/>
      <c r="K231" s="11"/>
      <c r="L231" s="10"/>
      <c r="M231" s="32"/>
      <c r="N231" s="11"/>
      <c r="O231" s="10"/>
      <c r="P231" s="32"/>
      <c r="Q231" s="11"/>
      <c r="R231" s="10"/>
      <c r="S231" s="32"/>
      <c r="T231" s="11"/>
      <c r="U231" s="10"/>
      <c r="V231" s="32"/>
      <c r="W231" s="11"/>
      <c r="X231" s="10"/>
      <c r="Y231" s="32"/>
      <c r="Z231" s="11"/>
      <c r="AA231" s="10"/>
      <c r="AB231" s="32"/>
      <c r="AC231" s="11"/>
      <c r="AD231" s="10"/>
      <c r="AE231" s="32"/>
      <c r="AF231" s="11"/>
      <c r="AG231" s="10"/>
      <c r="AH231" s="32"/>
      <c r="AI231" s="11"/>
      <c r="AJ231" s="10"/>
      <c r="AK231" s="32"/>
      <c r="AL231" s="11"/>
      <c r="AM231" s="10"/>
      <c r="AN231" s="32"/>
      <c r="AO231" s="11"/>
      <c r="AP231" s="10"/>
      <c r="AQ231" s="32"/>
      <c r="AR231" s="11"/>
      <c r="AS231" s="10"/>
      <c r="AT231" s="32"/>
      <c r="AU231" s="11"/>
      <c r="AV231" s="10"/>
      <c r="AW231" s="32"/>
      <c r="AX231" s="11"/>
      <c r="AY231" s="10"/>
      <c r="AZ231" s="32"/>
      <c r="BA231" s="11"/>
      <c r="BB231" s="10"/>
      <c r="BC231" s="32"/>
      <c r="BD231" s="11"/>
      <c r="BE231" s="10"/>
      <c r="BF231" s="32"/>
      <c r="BG231" s="11"/>
      <c r="BI231" s="41"/>
    </row>
    <row r="232" spans="1:61">
      <c r="A232">
        <f t="shared" si="10"/>
        <v>188</v>
      </c>
      <c r="B232" s="6"/>
      <c r="C232" s="10"/>
      <c r="D232" s="32"/>
      <c r="E232" s="11"/>
      <c r="F232" s="10"/>
      <c r="G232" s="32"/>
      <c r="H232" s="11"/>
      <c r="I232" s="10"/>
      <c r="J232" s="32"/>
      <c r="K232" s="11"/>
      <c r="L232" s="10"/>
      <c r="M232" s="32"/>
      <c r="N232" s="11"/>
      <c r="O232" s="10"/>
      <c r="P232" s="32"/>
      <c r="Q232" s="11"/>
      <c r="R232" s="10"/>
      <c r="S232" s="32"/>
      <c r="T232" s="11"/>
      <c r="U232" s="10"/>
      <c r="V232" s="32"/>
      <c r="W232" s="11"/>
      <c r="X232" s="10"/>
      <c r="Y232" s="32"/>
      <c r="Z232" s="11"/>
      <c r="AA232" s="10"/>
      <c r="AB232" s="32"/>
      <c r="AC232" s="11"/>
      <c r="AD232" s="10"/>
      <c r="AE232" s="32"/>
      <c r="AF232" s="11"/>
      <c r="AG232" s="10"/>
      <c r="AH232" s="32"/>
      <c r="AI232" s="11"/>
      <c r="AJ232" s="10"/>
      <c r="AK232" s="32"/>
      <c r="AL232" s="11"/>
      <c r="AM232" s="10"/>
      <c r="AN232" s="32"/>
      <c r="AO232" s="11"/>
      <c r="AP232" s="10"/>
      <c r="AQ232" s="32"/>
      <c r="AR232" s="11"/>
      <c r="AS232" s="10"/>
      <c r="AT232" s="32"/>
      <c r="AU232" s="11"/>
      <c r="AV232" s="10"/>
      <c r="AW232" s="32"/>
      <c r="AX232" s="11"/>
      <c r="AY232" s="10"/>
      <c r="AZ232" s="32"/>
      <c r="BA232" s="11"/>
      <c r="BB232" s="10"/>
      <c r="BC232" s="32"/>
      <c r="BD232" s="11"/>
      <c r="BE232" s="10"/>
      <c r="BF232" s="32"/>
      <c r="BG232" s="11"/>
      <c r="BI232" s="41"/>
    </row>
    <row r="233" spans="1:61">
      <c r="A233">
        <f t="shared" si="10"/>
        <v>189</v>
      </c>
      <c r="B233" s="6"/>
      <c r="C233" s="10"/>
      <c r="D233" s="32"/>
      <c r="E233" s="11"/>
      <c r="F233" s="10"/>
      <c r="G233" s="32"/>
      <c r="H233" s="11"/>
      <c r="I233" s="10"/>
      <c r="J233" s="32"/>
      <c r="K233" s="11"/>
      <c r="L233" s="10"/>
      <c r="M233" s="32"/>
      <c r="N233" s="11"/>
      <c r="O233" s="10"/>
      <c r="P233" s="32"/>
      <c r="Q233" s="11"/>
      <c r="R233" s="10"/>
      <c r="S233" s="32"/>
      <c r="T233" s="11"/>
      <c r="U233" s="10"/>
      <c r="V233" s="32"/>
      <c r="W233" s="11"/>
      <c r="X233" s="10"/>
      <c r="Y233" s="32"/>
      <c r="Z233" s="11"/>
      <c r="AA233" s="10"/>
      <c r="AB233" s="32"/>
      <c r="AC233" s="11"/>
      <c r="AD233" s="10"/>
      <c r="AE233" s="32"/>
      <c r="AF233" s="11"/>
      <c r="AG233" s="10"/>
      <c r="AH233" s="32"/>
      <c r="AI233" s="11"/>
      <c r="AJ233" s="10"/>
      <c r="AK233" s="32"/>
      <c r="AL233" s="11"/>
      <c r="AM233" s="10"/>
      <c r="AN233" s="32"/>
      <c r="AO233" s="11"/>
      <c r="AP233" s="10"/>
      <c r="AQ233" s="32"/>
      <c r="AR233" s="11"/>
      <c r="AS233" s="10"/>
      <c r="AT233" s="32"/>
      <c r="AU233" s="11"/>
      <c r="AV233" s="10"/>
      <c r="AW233" s="32"/>
      <c r="AX233" s="11"/>
      <c r="AY233" s="10"/>
      <c r="AZ233" s="32"/>
      <c r="BA233" s="11"/>
      <c r="BB233" s="10"/>
      <c r="BC233" s="32"/>
      <c r="BD233" s="11"/>
      <c r="BE233" s="10"/>
      <c r="BF233" s="32"/>
      <c r="BG233" s="11"/>
      <c r="BI233" s="41"/>
    </row>
    <row r="234" spans="1:61">
      <c r="A234">
        <f t="shared" si="10"/>
        <v>190</v>
      </c>
      <c r="B234" s="6"/>
      <c r="C234" s="10"/>
      <c r="D234" s="32"/>
      <c r="E234" s="11"/>
      <c r="F234" s="10"/>
      <c r="G234" s="32"/>
      <c r="H234" s="11"/>
      <c r="I234" s="10"/>
      <c r="J234" s="32"/>
      <c r="K234" s="11"/>
      <c r="L234" s="10"/>
      <c r="M234" s="32"/>
      <c r="N234" s="11"/>
      <c r="O234" s="10"/>
      <c r="P234" s="32"/>
      <c r="Q234" s="11"/>
      <c r="R234" s="10"/>
      <c r="S234" s="32"/>
      <c r="T234" s="11"/>
      <c r="U234" s="10"/>
      <c r="V234" s="32"/>
      <c r="W234" s="11"/>
      <c r="X234" s="10"/>
      <c r="Y234" s="32"/>
      <c r="Z234" s="11"/>
      <c r="AA234" s="10"/>
      <c r="AB234" s="32"/>
      <c r="AC234" s="11"/>
      <c r="AD234" s="10"/>
      <c r="AE234" s="32"/>
      <c r="AF234" s="11"/>
      <c r="AG234" s="10"/>
      <c r="AH234" s="32"/>
      <c r="AI234" s="11"/>
      <c r="AJ234" s="10"/>
      <c r="AK234" s="32"/>
      <c r="AL234" s="11"/>
      <c r="AM234" s="10"/>
      <c r="AN234" s="32"/>
      <c r="AO234" s="11"/>
      <c r="AP234" s="10"/>
      <c r="AQ234" s="32"/>
      <c r="AR234" s="11"/>
      <c r="AS234" s="10"/>
      <c r="AT234" s="32"/>
      <c r="AU234" s="11"/>
      <c r="AV234" s="10"/>
      <c r="AW234" s="32"/>
      <c r="AX234" s="11"/>
      <c r="AY234" s="10"/>
      <c r="AZ234" s="32"/>
      <c r="BA234" s="11"/>
      <c r="BB234" s="10"/>
      <c r="BC234" s="32"/>
      <c r="BD234" s="11"/>
      <c r="BE234" s="10"/>
      <c r="BF234" s="32"/>
      <c r="BG234" s="11"/>
      <c r="BI234" s="41"/>
    </row>
    <row r="235" spans="1:61">
      <c r="A235">
        <f t="shared" si="10"/>
        <v>191</v>
      </c>
      <c r="B235" s="6"/>
      <c r="C235" s="10"/>
      <c r="D235" s="32"/>
      <c r="E235" s="11"/>
      <c r="F235" s="10"/>
      <c r="G235" s="32"/>
      <c r="H235" s="11"/>
      <c r="I235" s="10"/>
      <c r="J235" s="32"/>
      <c r="K235" s="11"/>
      <c r="L235" s="10"/>
      <c r="M235" s="32"/>
      <c r="N235" s="11"/>
      <c r="O235" s="10"/>
      <c r="P235" s="32"/>
      <c r="Q235" s="11"/>
      <c r="R235" s="10"/>
      <c r="S235" s="32"/>
      <c r="T235" s="11"/>
      <c r="U235" s="10"/>
      <c r="V235" s="32"/>
      <c r="W235" s="11"/>
      <c r="X235" s="10"/>
      <c r="Y235" s="32"/>
      <c r="Z235" s="11"/>
      <c r="AA235" s="10"/>
      <c r="AB235" s="32"/>
      <c r="AC235" s="11"/>
      <c r="AD235" s="10"/>
      <c r="AE235" s="32"/>
      <c r="AF235" s="11"/>
      <c r="AG235" s="10"/>
      <c r="AH235" s="32"/>
      <c r="AI235" s="11"/>
      <c r="AJ235" s="10"/>
      <c r="AK235" s="32"/>
      <c r="AL235" s="11"/>
      <c r="AM235" s="10"/>
      <c r="AN235" s="32"/>
      <c r="AO235" s="11"/>
      <c r="AP235" s="10"/>
      <c r="AQ235" s="32"/>
      <c r="AR235" s="11"/>
      <c r="AS235" s="10"/>
      <c r="AT235" s="32"/>
      <c r="AU235" s="11"/>
      <c r="AV235" s="10"/>
      <c r="AW235" s="32"/>
      <c r="AX235" s="11"/>
      <c r="AY235" s="10"/>
      <c r="AZ235" s="32"/>
      <c r="BA235" s="11"/>
      <c r="BB235" s="10"/>
      <c r="BC235" s="32"/>
      <c r="BD235" s="11"/>
      <c r="BE235" s="10"/>
      <c r="BF235" s="32"/>
      <c r="BG235" s="11"/>
      <c r="BH235" s="28"/>
      <c r="BI235" s="41"/>
    </row>
    <row r="236" spans="1:61">
      <c r="A236">
        <f t="shared" si="10"/>
        <v>192</v>
      </c>
      <c r="B236" s="6"/>
      <c r="C236" s="10"/>
      <c r="D236" s="32"/>
      <c r="E236" s="11"/>
      <c r="F236" s="10"/>
      <c r="G236" s="32"/>
      <c r="H236" s="11"/>
      <c r="I236" s="10"/>
      <c r="J236" s="32"/>
      <c r="K236" s="11"/>
      <c r="L236" s="10"/>
      <c r="M236" s="32"/>
      <c r="N236" s="11"/>
      <c r="O236" s="10"/>
      <c r="P236" s="32"/>
      <c r="Q236" s="11"/>
      <c r="R236" s="10"/>
      <c r="S236" s="32"/>
      <c r="T236" s="11"/>
      <c r="U236" s="10"/>
      <c r="V236" s="32"/>
      <c r="W236" s="11"/>
      <c r="X236" s="10"/>
      <c r="Y236" s="32"/>
      <c r="Z236" s="11"/>
      <c r="AA236" s="10"/>
      <c r="AB236" s="32"/>
      <c r="AC236" s="11"/>
      <c r="AD236" s="10"/>
      <c r="AE236" s="32"/>
      <c r="AF236" s="11"/>
      <c r="AG236" s="10"/>
      <c r="AH236" s="32"/>
      <c r="AI236" s="11"/>
      <c r="AJ236" s="10"/>
      <c r="AK236" s="32"/>
      <c r="AL236" s="11"/>
      <c r="AM236" s="10"/>
      <c r="AN236" s="32"/>
      <c r="AO236" s="11"/>
      <c r="AP236" s="10"/>
      <c r="AQ236" s="32"/>
      <c r="AR236" s="11"/>
      <c r="AS236" s="10"/>
      <c r="AT236" s="32"/>
      <c r="AU236" s="11"/>
      <c r="AV236" s="10"/>
      <c r="AW236" s="32"/>
      <c r="AX236" s="11"/>
      <c r="AY236" s="10"/>
      <c r="AZ236" s="32"/>
      <c r="BA236" s="11"/>
      <c r="BB236" s="10"/>
      <c r="BC236" s="32"/>
      <c r="BD236" s="11"/>
      <c r="BE236" s="10"/>
      <c r="BF236" s="32"/>
      <c r="BG236" s="11"/>
      <c r="BI236" s="41"/>
    </row>
    <row r="237" spans="1:61">
      <c r="A237">
        <f t="shared" si="10"/>
        <v>193</v>
      </c>
      <c r="B237" s="6"/>
      <c r="C237" s="10"/>
      <c r="D237" s="32"/>
      <c r="E237" s="11"/>
      <c r="F237" s="10"/>
      <c r="G237" s="32"/>
      <c r="H237" s="11"/>
      <c r="I237" s="10"/>
      <c r="J237" s="32"/>
      <c r="K237" s="11"/>
      <c r="L237" s="10"/>
      <c r="M237" s="32"/>
      <c r="N237" s="11"/>
      <c r="O237" s="10"/>
      <c r="P237" s="32"/>
      <c r="Q237" s="11"/>
      <c r="R237" s="10"/>
      <c r="S237" s="32"/>
      <c r="T237" s="11"/>
      <c r="U237" s="10"/>
      <c r="V237" s="32"/>
      <c r="W237" s="11"/>
      <c r="X237" s="10"/>
      <c r="Y237" s="32"/>
      <c r="Z237" s="11"/>
      <c r="AA237" s="10"/>
      <c r="AB237" s="32"/>
      <c r="AC237" s="11"/>
      <c r="AD237" s="10"/>
      <c r="AE237" s="32"/>
      <c r="AF237" s="11"/>
      <c r="AG237" s="10"/>
      <c r="AH237" s="32"/>
      <c r="AI237" s="11"/>
      <c r="AJ237" s="10"/>
      <c r="AK237" s="32"/>
      <c r="AL237" s="11"/>
      <c r="AM237" s="10"/>
      <c r="AN237" s="32"/>
      <c r="AO237" s="11"/>
      <c r="AP237" s="10"/>
      <c r="AQ237" s="32"/>
      <c r="AR237" s="11"/>
      <c r="AS237" s="10"/>
      <c r="AT237" s="32"/>
      <c r="AU237" s="11"/>
      <c r="AV237" s="10"/>
      <c r="AW237" s="32"/>
      <c r="AX237" s="11"/>
      <c r="AY237" s="10"/>
      <c r="AZ237" s="32"/>
      <c r="BA237" s="11"/>
      <c r="BB237" s="10"/>
      <c r="BC237" s="32"/>
      <c r="BD237" s="11"/>
      <c r="BE237" s="10"/>
      <c r="BF237" s="32"/>
      <c r="BG237" s="11"/>
      <c r="BI237" s="41"/>
    </row>
    <row r="238" spans="1:61">
      <c r="A238">
        <f t="shared" si="10"/>
        <v>194</v>
      </c>
      <c r="B238" s="6"/>
      <c r="C238" s="10"/>
      <c r="D238" s="32"/>
      <c r="E238" s="11"/>
      <c r="F238" s="10"/>
      <c r="G238" s="32"/>
      <c r="H238" s="11"/>
      <c r="I238" s="10"/>
      <c r="J238" s="32"/>
      <c r="K238" s="11"/>
      <c r="L238" s="10"/>
      <c r="M238" s="32"/>
      <c r="N238" s="11"/>
      <c r="O238" s="10"/>
      <c r="P238" s="32"/>
      <c r="Q238" s="11"/>
      <c r="R238" s="10"/>
      <c r="S238" s="32"/>
      <c r="T238" s="11"/>
      <c r="U238" s="10"/>
      <c r="V238" s="32"/>
      <c r="W238" s="11"/>
      <c r="X238" s="10"/>
      <c r="Y238" s="32"/>
      <c r="Z238" s="11"/>
      <c r="AA238" s="10"/>
      <c r="AB238" s="32"/>
      <c r="AC238" s="11"/>
      <c r="AD238" s="10"/>
      <c r="AE238" s="32"/>
      <c r="AF238" s="11"/>
      <c r="AG238" s="10"/>
      <c r="AH238" s="32"/>
      <c r="AI238" s="11"/>
      <c r="AJ238" s="10"/>
      <c r="AK238" s="32"/>
      <c r="AL238" s="11"/>
      <c r="AM238" s="10"/>
      <c r="AN238" s="32"/>
      <c r="AO238" s="11"/>
      <c r="AP238" s="10"/>
      <c r="AQ238" s="32"/>
      <c r="AR238" s="11"/>
      <c r="AS238" s="10"/>
      <c r="AT238" s="32"/>
      <c r="AU238" s="11"/>
      <c r="AV238" s="10"/>
      <c r="AW238" s="32"/>
      <c r="AX238" s="11"/>
      <c r="AY238" s="10"/>
      <c r="AZ238" s="32"/>
      <c r="BA238" s="11"/>
      <c r="BB238" s="10"/>
      <c r="BC238" s="32"/>
      <c r="BD238" s="11"/>
      <c r="BE238" s="10"/>
      <c r="BF238" s="32"/>
      <c r="BG238" s="11"/>
    </row>
    <row r="239" spans="1:61">
      <c r="A239">
        <f t="shared" si="10"/>
        <v>195</v>
      </c>
      <c r="B239" s="6"/>
      <c r="C239" s="10"/>
      <c r="D239" s="32"/>
      <c r="E239" s="11"/>
      <c r="F239" s="10"/>
      <c r="G239" s="32"/>
      <c r="H239" s="11"/>
      <c r="I239" s="10"/>
      <c r="J239" s="32"/>
      <c r="K239" s="11"/>
      <c r="L239" s="10"/>
      <c r="M239" s="32"/>
      <c r="N239" s="11"/>
      <c r="O239" s="10"/>
      <c r="P239" s="32"/>
      <c r="Q239" s="11"/>
      <c r="R239" s="10"/>
      <c r="S239" s="32"/>
      <c r="T239" s="11"/>
      <c r="U239" s="10"/>
      <c r="V239" s="32"/>
      <c r="W239" s="11"/>
      <c r="X239" s="10"/>
      <c r="Y239" s="32"/>
      <c r="Z239" s="11"/>
      <c r="AA239" s="10"/>
      <c r="AB239" s="32"/>
      <c r="AC239" s="11"/>
      <c r="AD239" s="10"/>
      <c r="AE239" s="32"/>
      <c r="AF239" s="11"/>
      <c r="AG239" s="10"/>
      <c r="AH239" s="32"/>
      <c r="AI239" s="11"/>
      <c r="AJ239" s="10"/>
      <c r="AK239" s="32"/>
      <c r="AL239" s="11"/>
      <c r="AM239" s="10"/>
      <c r="AN239" s="32"/>
      <c r="AO239" s="11"/>
      <c r="AP239" s="10"/>
      <c r="AQ239" s="32"/>
      <c r="AR239" s="11"/>
      <c r="AS239" s="10"/>
      <c r="AT239" s="32"/>
      <c r="AU239" s="11"/>
      <c r="AV239" s="10"/>
      <c r="AW239" s="32"/>
      <c r="AX239" s="11"/>
      <c r="AY239" s="10"/>
      <c r="AZ239" s="32"/>
      <c r="BA239" s="11"/>
      <c r="BB239" s="10"/>
      <c r="BC239" s="32"/>
      <c r="BD239" s="11"/>
      <c r="BE239" s="10"/>
      <c r="BF239" s="32"/>
      <c r="BG239" s="11"/>
    </row>
    <row r="240" spans="1:61">
      <c r="A240">
        <f t="shared" si="10"/>
        <v>196</v>
      </c>
      <c r="B240" s="6"/>
      <c r="C240" s="10"/>
      <c r="D240" s="32"/>
      <c r="E240" s="11"/>
      <c r="F240" s="10"/>
      <c r="G240" s="32"/>
      <c r="H240" s="11"/>
      <c r="I240" s="10"/>
      <c r="J240" s="32"/>
      <c r="K240" s="11"/>
      <c r="L240" s="10"/>
      <c r="M240" s="32"/>
      <c r="N240" s="11"/>
      <c r="O240" s="10"/>
      <c r="P240" s="32"/>
      <c r="Q240" s="11"/>
      <c r="R240" s="10"/>
      <c r="S240" s="32"/>
      <c r="T240" s="11"/>
      <c r="U240" s="10"/>
      <c r="V240" s="32"/>
      <c r="W240" s="11"/>
      <c r="X240" s="10"/>
      <c r="Y240" s="32"/>
      <c r="Z240" s="11"/>
      <c r="AA240" s="10"/>
      <c r="AB240" s="32"/>
      <c r="AC240" s="11"/>
      <c r="AD240" s="10"/>
      <c r="AE240" s="32"/>
      <c r="AF240" s="11"/>
      <c r="AG240" s="10"/>
      <c r="AH240" s="32"/>
      <c r="AI240" s="11"/>
      <c r="AJ240" s="10"/>
      <c r="AK240" s="32"/>
      <c r="AL240" s="11"/>
      <c r="AM240" s="10"/>
      <c r="AN240" s="32"/>
      <c r="AO240" s="11"/>
      <c r="AP240" s="10"/>
      <c r="AQ240" s="32"/>
      <c r="AR240" s="11"/>
      <c r="AS240" s="10"/>
      <c r="AT240" s="32"/>
      <c r="AU240" s="11"/>
      <c r="AV240" s="10"/>
      <c r="AW240" s="32"/>
      <c r="AX240" s="11"/>
      <c r="AY240" s="10"/>
      <c r="AZ240" s="32"/>
      <c r="BA240" s="11"/>
      <c r="BB240" s="10"/>
      <c r="BC240" s="32"/>
      <c r="BD240" s="11"/>
      <c r="BE240" s="10"/>
      <c r="BF240" s="32"/>
      <c r="BG240" s="11"/>
    </row>
  </sheetData>
  <sortState xmlns:xlrd2="http://schemas.microsoft.com/office/spreadsheetml/2017/richdata2" ref="B5:G23">
    <sortCondition descending="1" ref="F5:F23"/>
    <sortCondition descending="1" ref="G5:G23"/>
  </sortState>
  <mergeCells count="19">
    <mergeCell ref="AJ43:AL43"/>
    <mergeCell ref="C43:E43"/>
    <mergeCell ref="F43:H43"/>
    <mergeCell ref="I43:K43"/>
    <mergeCell ref="L43:N43"/>
    <mergeCell ref="O43:Q43"/>
    <mergeCell ref="R43:T43"/>
    <mergeCell ref="U43:W43"/>
    <mergeCell ref="X43:Z43"/>
    <mergeCell ref="AA43:AC43"/>
    <mergeCell ref="AD43:AF43"/>
    <mergeCell ref="AG43:AI43"/>
    <mergeCell ref="BE43:BG43"/>
    <mergeCell ref="AM43:AO43"/>
    <mergeCell ref="AP43:AR43"/>
    <mergeCell ref="AS43:AU43"/>
    <mergeCell ref="AV43:AX43"/>
    <mergeCell ref="AY43:BA43"/>
    <mergeCell ref="BB43:BD4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8">
    <pageSetUpPr fitToPage="1"/>
  </sheetPr>
  <dimension ref="A1:BC250"/>
  <sheetViews>
    <sheetView zoomScale="90" zoomScaleNormal="90" workbookViewId="0">
      <selection activeCell="C4" sqref="C4"/>
    </sheetView>
  </sheetViews>
  <sheetFormatPr baseColWidth="10" defaultColWidth="10.85546875" defaultRowHeight="12.75"/>
  <cols>
    <col min="1" max="1" width="5" customWidth="1"/>
    <col min="2" max="2" width="13.140625" customWidth="1"/>
    <col min="3" max="3" width="6.7109375" customWidth="1"/>
    <col min="4" max="4" width="4.7109375" customWidth="1"/>
    <col min="5" max="5" width="5.140625" customWidth="1"/>
    <col min="6" max="6" width="4.85546875" customWidth="1"/>
    <col min="7" max="7" width="7.140625" customWidth="1"/>
    <col min="8" max="9" width="4.28515625" customWidth="1"/>
    <col min="10" max="10" width="5.42578125" customWidth="1"/>
    <col min="11" max="11" width="4.28515625" customWidth="1"/>
    <col min="12" max="12" width="4.42578125" customWidth="1"/>
    <col min="13" max="13" width="3.7109375" customWidth="1"/>
    <col min="14" max="15" width="4" customWidth="1"/>
    <col min="16" max="16" width="4.42578125" customWidth="1"/>
    <col min="17" max="17" width="3.7109375" customWidth="1"/>
    <col min="18" max="18" width="4.5703125" customWidth="1"/>
    <col min="19" max="19" width="4" customWidth="1"/>
    <col min="20" max="20" width="5" customWidth="1"/>
    <col min="21" max="21" width="4.28515625" customWidth="1"/>
    <col min="22" max="22" width="4.7109375" customWidth="1"/>
    <col min="23" max="23" width="3.85546875" customWidth="1"/>
    <col min="24" max="24" width="3.42578125" customWidth="1"/>
    <col min="25" max="25" width="4.28515625" customWidth="1"/>
    <col min="26" max="27" width="4.140625" customWidth="1"/>
    <col min="28" max="28" width="5.28515625" customWidth="1"/>
    <col min="29" max="29" width="4.140625" customWidth="1"/>
    <col min="30" max="30" width="4.7109375" customWidth="1"/>
    <col min="31" max="31" width="3.42578125" customWidth="1"/>
    <col min="32" max="32" width="4.140625" customWidth="1"/>
    <col min="33" max="33" width="4" customWidth="1"/>
    <col min="34" max="34" width="4.5703125" customWidth="1"/>
    <col min="35" max="36" width="3.42578125" customWidth="1"/>
    <col min="37" max="37" width="11.42578125" style="24"/>
    <col min="43" max="43" width="12.7109375" customWidth="1"/>
    <col min="44" max="54" width="5.42578125" customWidth="1"/>
    <col min="55" max="55" width="6.28515625" bestFit="1" customWidth="1"/>
    <col min="257" max="257" width="5" customWidth="1"/>
    <col min="258" max="258" width="24" bestFit="1" customWidth="1"/>
    <col min="259" max="259" width="6.7109375" customWidth="1"/>
    <col min="260" max="260" width="4.7109375" customWidth="1"/>
    <col min="261" max="261" width="5.140625" customWidth="1"/>
    <col min="262" max="262" width="4.85546875" customWidth="1"/>
    <col min="263" max="263" width="7.140625" customWidth="1"/>
    <col min="264" max="265" width="4.28515625" customWidth="1"/>
    <col min="266" max="266" width="5.42578125" customWidth="1"/>
    <col min="267" max="267" width="4.28515625" customWidth="1"/>
    <col min="268" max="268" width="4.42578125" customWidth="1"/>
    <col min="269" max="269" width="3.7109375" customWidth="1"/>
    <col min="270" max="271" width="4" customWidth="1"/>
    <col min="272" max="272" width="4.42578125" customWidth="1"/>
    <col min="273" max="273" width="3.7109375" customWidth="1"/>
    <col min="274" max="274" width="4.5703125" customWidth="1"/>
    <col min="275" max="275" width="4" customWidth="1"/>
    <col min="276" max="276" width="5" customWidth="1"/>
    <col min="277" max="277" width="4.28515625" customWidth="1"/>
    <col min="278" max="278" width="4.7109375" customWidth="1"/>
    <col min="279" max="279" width="3.85546875" customWidth="1"/>
    <col min="280" max="280" width="3.42578125" customWidth="1"/>
    <col min="281" max="281" width="4.28515625" customWidth="1"/>
    <col min="282" max="282" width="4.140625" customWidth="1"/>
    <col min="283" max="288" width="0" hidden="1" customWidth="1"/>
    <col min="289" max="289" width="4" customWidth="1"/>
    <col min="290" max="290" width="4.5703125" customWidth="1"/>
    <col min="291" max="292" width="3.42578125" customWidth="1"/>
    <col min="299" max="299" width="12.7109375" customWidth="1"/>
    <col min="300" max="310" width="5.42578125" customWidth="1"/>
    <col min="311" max="311" width="6.28515625" bestFit="1" customWidth="1"/>
    <col min="513" max="513" width="5" customWidth="1"/>
    <col min="514" max="514" width="24" bestFit="1" customWidth="1"/>
    <col min="515" max="515" width="6.7109375" customWidth="1"/>
    <col min="516" max="516" width="4.7109375" customWidth="1"/>
    <col min="517" max="517" width="5.140625" customWidth="1"/>
    <col min="518" max="518" width="4.85546875" customWidth="1"/>
    <col min="519" max="519" width="7.140625" customWidth="1"/>
    <col min="520" max="521" width="4.28515625" customWidth="1"/>
    <col min="522" max="522" width="5.42578125" customWidth="1"/>
    <col min="523" max="523" width="4.28515625" customWidth="1"/>
    <col min="524" max="524" width="4.42578125" customWidth="1"/>
    <col min="525" max="525" width="3.7109375" customWidth="1"/>
    <col min="526" max="527" width="4" customWidth="1"/>
    <col min="528" max="528" width="4.42578125" customWidth="1"/>
    <col min="529" max="529" width="3.7109375" customWidth="1"/>
    <col min="530" max="530" width="4.5703125" customWidth="1"/>
    <col min="531" max="531" width="4" customWidth="1"/>
    <col min="532" max="532" width="5" customWidth="1"/>
    <col min="533" max="533" width="4.28515625" customWidth="1"/>
    <col min="534" max="534" width="4.7109375" customWidth="1"/>
    <col min="535" max="535" width="3.85546875" customWidth="1"/>
    <col min="536" max="536" width="3.42578125" customWidth="1"/>
    <col min="537" max="537" width="4.28515625" customWidth="1"/>
    <col min="538" max="538" width="4.140625" customWidth="1"/>
    <col min="539" max="544" width="0" hidden="1" customWidth="1"/>
    <col min="545" max="545" width="4" customWidth="1"/>
    <col min="546" max="546" width="4.5703125" customWidth="1"/>
    <col min="547" max="548" width="3.42578125" customWidth="1"/>
    <col min="555" max="555" width="12.7109375" customWidth="1"/>
    <col min="556" max="566" width="5.42578125" customWidth="1"/>
    <col min="567" max="567" width="6.28515625" bestFit="1" customWidth="1"/>
    <col min="769" max="769" width="5" customWidth="1"/>
    <col min="770" max="770" width="24" bestFit="1" customWidth="1"/>
    <col min="771" max="771" width="6.7109375" customWidth="1"/>
    <col min="772" max="772" width="4.7109375" customWidth="1"/>
    <col min="773" max="773" width="5.140625" customWidth="1"/>
    <col min="774" max="774" width="4.85546875" customWidth="1"/>
    <col min="775" max="775" width="7.140625" customWidth="1"/>
    <col min="776" max="777" width="4.28515625" customWidth="1"/>
    <col min="778" max="778" width="5.42578125" customWidth="1"/>
    <col min="779" max="779" width="4.28515625" customWidth="1"/>
    <col min="780" max="780" width="4.42578125" customWidth="1"/>
    <col min="781" max="781" width="3.7109375" customWidth="1"/>
    <col min="782" max="783" width="4" customWidth="1"/>
    <col min="784" max="784" width="4.42578125" customWidth="1"/>
    <col min="785" max="785" width="3.7109375" customWidth="1"/>
    <col min="786" max="786" width="4.5703125" customWidth="1"/>
    <col min="787" max="787" width="4" customWidth="1"/>
    <col min="788" max="788" width="5" customWidth="1"/>
    <col min="789" max="789" width="4.28515625" customWidth="1"/>
    <col min="790" max="790" width="4.7109375" customWidth="1"/>
    <col min="791" max="791" width="3.85546875" customWidth="1"/>
    <col min="792" max="792" width="3.42578125" customWidth="1"/>
    <col min="793" max="793" width="4.28515625" customWidth="1"/>
    <col min="794" max="794" width="4.140625" customWidth="1"/>
    <col min="795" max="800" width="0" hidden="1" customWidth="1"/>
    <col min="801" max="801" width="4" customWidth="1"/>
    <col min="802" max="802" width="4.5703125" customWidth="1"/>
    <col min="803" max="804" width="3.42578125" customWidth="1"/>
    <col min="811" max="811" width="12.7109375" customWidth="1"/>
    <col min="812" max="822" width="5.42578125" customWidth="1"/>
    <col min="823" max="823" width="6.28515625" bestFit="1" customWidth="1"/>
    <col min="1025" max="1025" width="5" customWidth="1"/>
    <col min="1026" max="1026" width="24" bestFit="1" customWidth="1"/>
    <col min="1027" max="1027" width="6.7109375" customWidth="1"/>
    <col min="1028" max="1028" width="4.7109375" customWidth="1"/>
    <col min="1029" max="1029" width="5.140625" customWidth="1"/>
    <col min="1030" max="1030" width="4.85546875" customWidth="1"/>
    <col min="1031" max="1031" width="7.140625" customWidth="1"/>
    <col min="1032" max="1033" width="4.28515625" customWidth="1"/>
    <col min="1034" max="1034" width="5.42578125" customWidth="1"/>
    <col min="1035" max="1035" width="4.28515625" customWidth="1"/>
    <col min="1036" max="1036" width="4.42578125" customWidth="1"/>
    <col min="1037" max="1037" width="3.7109375" customWidth="1"/>
    <col min="1038" max="1039" width="4" customWidth="1"/>
    <col min="1040" max="1040" width="4.42578125" customWidth="1"/>
    <col min="1041" max="1041" width="3.7109375" customWidth="1"/>
    <col min="1042" max="1042" width="4.5703125" customWidth="1"/>
    <col min="1043" max="1043" width="4" customWidth="1"/>
    <col min="1044" max="1044" width="5" customWidth="1"/>
    <col min="1045" max="1045" width="4.28515625" customWidth="1"/>
    <col min="1046" max="1046" width="4.7109375" customWidth="1"/>
    <col min="1047" max="1047" width="3.85546875" customWidth="1"/>
    <col min="1048" max="1048" width="3.42578125" customWidth="1"/>
    <col min="1049" max="1049" width="4.28515625" customWidth="1"/>
    <col min="1050" max="1050" width="4.140625" customWidth="1"/>
    <col min="1051" max="1056" width="0" hidden="1" customWidth="1"/>
    <col min="1057" max="1057" width="4" customWidth="1"/>
    <col min="1058" max="1058" width="4.5703125" customWidth="1"/>
    <col min="1059" max="1060" width="3.42578125" customWidth="1"/>
    <col min="1067" max="1067" width="12.7109375" customWidth="1"/>
    <col min="1068" max="1078" width="5.42578125" customWidth="1"/>
    <col min="1079" max="1079" width="6.28515625" bestFit="1" customWidth="1"/>
    <col min="1281" max="1281" width="5" customWidth="1"/>
    <col min="1282" max="1282" width="24" bestFit="1" customWidth="1"/>
    <col min="1283" max="1283" width="6.7109375" customWidth="1"/>
    <col min="1284" max="1284" width="4.7109375" customWidth="1"/>
    <col min="1285" max="1285" width="5.140625" customWidth="1"/>
    <col min="1286" max="1286" width="4.85546875" customWidth="1"/>
    <col min="1287" max="1287" width="7.140625" customWidth="1"/>
    <col min="1288" max="1289" width="4.28515625" customWidth="1"/>
    <col min="1290" max="1290" width="5.42578125" customWidth="1"/>
    <col min="1291" max="1291" width="4.28515625" customWidth="1"/>
    <col min="1292" max="1292" width="4.42578125" customWidth="1"/>
    <col min="1293" max="1293" width="3.7109375" customWidth="1"/>
    <col min="1294" max="1295" width="4" customWidth="1"/>
    <col min="1296" max="1296" width="4.42578125" customWidth="1"/>
    <col min="1297" max="1297" width="3.7109375" customWidth="1"/>
    <col min="1298" max="1298" width="4.5703125" customWidth="1"/>
    <col min="1299" max="1299" width="4" customWidth="1"/>
    <col min="1300" max="1300" width="5" customWidth="1"/>
    <col min="1301" max="1301" width="4.28515625" customWidth="1"/>
    <col min="1302" max="1302" width="4.7109375" customWidth="1"/>
    <col min="1303" max="1303" width="3.85546875" customWidth="1"/>
    <col min="1304" max="1304" width="3.42578125" customWidth="1"/>
    <col min="1305" max="1305" width="4.28515625" customWidth="1"/>
    <col min="1306" max="1306" width="4.140625" customWidth="1"/>
    <col min="1307" max="1312" width="0" hidden="1" customWidth="1"/>
    <col min="1313" max="1313" width="4" customWidth="1"/>
    <col min="1314" max="1314" width="4.5703125" customWidth="1"/>
    <col min="1315" max="1316" width="3.42578125" customWidth="1"/>
    <col min="1323" max="1323" width="12.7109375" customWidth="1"/>
    <col min="1324" max="1334" width="5.42578125" customWidth="1"/>
    <col min="1335" max="1335" width="6.28515625" bestFit="1" customWidth="1"/>
    <col min="1537" max="1537" width="5" customWidth="1"/>
    <col min="1538" max="1538" width="24" bestFit="1" customWidth="1"/>
    <col min="1539" max="1539" width="6.7109375" customWidth="1"/>
    <col min="1540" max="1540" width="4.7109375" customWidth="1"/>
    <col min="1541" max="1541" width="5.140625" customWidth="1"/>
    <col min="1542" max="1542" width="4.85546875" customWidth="1"/>
    <col min="1543" max="1543" width="7.140625" customWidth="1"/>
    <col min="1544" max="1545" width="4.28515625" customWidth="1"/>
    <col min="1546" max="1546" width="5.42578125" customWidth="1"/>
    <col min="1547" max="1547" width="4.28515625" customWidth="1"/>
    <col min="1548" max="1548" width="4.42578125" customWidth="1"/>
    <col min="1549" max="1549" width="3.7109375" customWidth="1"/>
    <col min="1550" max="1551" width="4" customWidth="1"/>
    <col min="1552" max="1552" width="4.42578125" customWidth="1"/>
    <col min="1553" max="1553" width="3.7109375" customWidth="1"/>
    <col min="1554" max="1554" width="4.5703125" customWidth="1"/>
    <col min="1555" max="1555" width="4" customWidth="1"/>
    <col min="1556" max="1556" width="5" customWidth="1"/>
    <col min="1557" max="1557" width="4.28515625" customWidth="1"/>
    <col min="1558" max="1558" width="4.7109375" customWidth="1"/>
    <col min="1559" max="1559" width="3.85546875" customWidth="1"/>
    <col min="1560" max="1560" width="3.42578125" customWidth="1"/>
    <col min="1561" max="1561" width="4.28515625" customWidth="1"/>
    <col min="1562" max="1562" width="4.140625" customWidth="1"/>
    <col min="1563" max="1568" width="0" hidden="1" customWidth="1"/>
    <col min="1569" max="1569" width="4" customWidth="1"/>
    <col min="1570" max="1570" width="4.5703125" customWidth="1"/>
    <col min="1571" max="1572" width="3.42578125" customWidth="1"/>
    <col min="1579" max="1579" width="12.7109375" customWidth="1"/>
    <col min="1580" max="1590" width="5.42578125" customWidth="1"/>
    <col min="1591" max="1591" width="6.28515625" bestFit="1" customWidth="1"/>
    <col min="1793" max="1793" width="5" customWidth="1"/>
    <col min="1794" max="1794" width="24" bestFit="1" customWidth="1"/>
    <col min="1795" max="1795" width="6.7109375" customWidth="1"/>
    <col min="1796" max="1796" width="4.7109375" customWidth="1"/>
    <col min="1797" max="1797" width="5.140625" customWidth="1"/>
    <col min="1798" max="1798" width="4.85546875" customWidth="1"/>
    <col min="1799" max="1799" width="7.140625" customWidth="1"/>
    <col min="1800" max="1801" width="4.28515625" customWidth="1"/>
    <col min="1802" max="1802" width="5.42578125" customWidth="1"/>
    <col min="1803" max="1803" width="4.28515625" customWidth="1"/>
    <col min="1804" max="1804" width="4.42578125" customWidth="1"/>
    <col min="1805" max="1805" width="3.7109375" customWidth="1"/>
    <col min="1806" max="1807" width="4" customWidth="1"/>
    <col min="1808" max="1808" width="4.42578125" customWidth="1"/>
    <col min="1809" max="1809" width="3.7109375" customWidth="1"/>
    <col min="1810" max="1810" width="4.5703125" customWidth="1"/>
    <col min="1811" max="1811" width="4" customWidth="1"/>
    <col min="1812" max="1812" width="5" customWidth="1"/>
    <col min="1813" max="1813" width="4.28515625" customWidth="1"/>
    <col min="1814" max="1814" width="4.7109375" customWidth="1"/>
    <col min="1815" max="1815" width="3.85546875" customWidth="1"/>
    <col min="1816" max="1816" width="3.42578125" customWidth="1"/>
    <col min="1817" max="1817" width="4.28515625" customWidth="1"/>
    <col min="1818" max="1818" width="4.140625" customWidth="1"/>
    <col min="1819" max="1824" width="0" hidden="1" customWidth="1"/>
    <col min="1825" max="1825" width="4" customWidth="1"/>
    <col min="1826" max="1826" width="4.5703125" customWidth="1"/>
    <col min="1827" max="1828" width="3.42578125" customWidth="1"/>
    <col min="1835" max="1835" width="12.7109375" customWidth="1"/>
    <col min="1836" max="1846" width="5.42578125" customWidth="1"/>
    <col min="1847" max="1847" width="6.28515625" bestFit="1" customWidth="1"/>
    <col min="2049" max="2049" width="5" customWidth="1"/>
    <col min="2050" max="2050" width="24" bestFit="1" customWidth="1"/>
    <col min="2051" max="2051" width="6.7109375" customWidth="1"/>
    <col min="2052" max="2052" width="4.7109375" customWidth="1"/>
    <col min="2053" max="2053" width="5.140625" customWidth="1"/>
    <col min="2054" max="2054" width="4.85546875" customWidth="1"/>
    <col min="2055" max="2055" width="7.140625" customWidth="1"/>
    <col min="2056" max="2057" width="4.28515625" customWidth="1"/>
    <col min="2058" max="2058" width="5.42578125" customWidth="1"/>
    <col min="2059" max="2059" width="4.28515625" customWidth="1"/>
    <col min="2060" max="2060" width="4.42578125" customWidth="1"/>
    <col min="2061" max="2061" width="3.7109375" customWidth="1"/>
    <col min="2062" max="2063" width="4" customWidth="1"/>
    <col min="2064" max="2064" width="4.42578125" customWidth="1"/>
    <col min="2065" max="2065" width="3.7109375" customWidth="1"/>
    <col min="2066" max="2066" width="4.5703125" customWidth="1"/>
    <col min="2067" max="2067" width="4" customWidth="1"/>
    <col min="2068" max="2068" width="5" customWidth="1"/>
    <col min="2069" max="2069" width="4.28515625" customWidth="1"/>
    <col min="2070" max="2070" width="4.7109375" customWidth="1"/>
    <col min="2071" max="2071" width="3.85546875" customWidth="1"/>
    <col min="2072" max="2072" width="3.42578125" customWidth="1"/>
    <col min="2073" max="2073" width="4.28515625" customWidth="1"/>
    <col min="2074" max="2074" width="4.140625" customWidth="1"/>
    <col min="2075" max="2080" width="0" hidden="1" customWidth="1"/>
    <col min="2081" max="2081" width="4" customWidth="1"/>
    <col min="2082" max="2082" width="4.5703125" customWidth="1"/>
    <col min="2083" max="2084" width="3.42578125" customWidth="1"/>
    <col min="2091" max="2091" width="12.7109375" customWidth="1"/>
    <col min="2092" max="2102" width="5.42578125" customWidth="1"/>
    <col min="2103" max="2103" width="6.28515625" bestFit="1" customWidth="1"/>
    <col min="2305" max="2305" width="5" customWidth="1"/>
    <col min="2306" max="2306" width="24" bestFit="1" customWidth="1"/>
    <col min="2307" max="2307" width="6.7109375" customWidth="1"/>
    <col min="2308" max="2308" width="4.7109375" customWidth="1"/>
    <col min="2309" max="2309" width="5.140625" customWidth="1"/>
    <col min="2310" max="2310" width="4.85546875" customWidth="1"/>
    <col min="2311" max="2311" width="7.140625" customWidth="1"/>
    <col min="2312" max="2313" width="4.28515625" customWidth="1"/>
    <col min="2314" max="2314" width="5.42578125" customWidth="1"/>
    <col min="2315" max="2315" width="4.28515625" customWidth="1"/>
    <col min="2316" max="2316" width="4.42578125" customWidth="1"/>
    <col min="2317" max="2317" width="3.7109375" customWidth="1"/>
    <col min="2318" max="2319" width="4" customWidth="1"/>
    <col min="2320" max="2320" width="4.42578125" customWidth="1"/>
    <col min="2321" max="2321" width="3.7109375" customWidth="1"/>
    <col min="2322" max="2322" width="4.5703125" customWidth="1"/>
    <col min="2323" max="2323" width="4" customWidth="1"/>
    <col min="2324" max="2324" width="5" customWidth="1"/>
    <col min="2325" max="2325" width="4.28515625" customWidth="1"/>
    <col min="2326" max="2326" width="4.7109375" customWidth="1"/>
    <col min="2327" max="2327" width="3.85546875" customWidth="1"/>
    <col min="2328" max="2328" width="3.42578125" customWidth="1"/>
    <col min="2329" max="2329" width="4.28515625" customWidth="1"/>
    <col min="2330" max="2330" width="4.140625" customWidth="1"/>
    <col min="2331" max="2336" width="0" hidden="1" customWidth="1"/>
    <col min="2337" max="2337" width="4" customWidth="1"/>
    <col min="2338" max="2338" width="4.5703125" customWidth="1"/>
    <col min="2339" max="2340" width="3.42578125" customWidth="1"/>
    <col min="2347" max="2347" width="12.7109375" customWidth="1"/>
    <col min="2348" max="2358" width="5.42578125" customWidth="1"/>
    <col min="2359" max="2359" width="6.28515625" bestFit="1" customWidth="1"/>
    <col min="2561" max="2561" width="5" customWidth="1"/>
    <col min="2562" max="2562" width="24" bestFit="1" customWidth="1"/>
    <col min="2563" max="2563" width="6.7109375" customWidth="1"/>
    <col min="2564" max="2564" width="4.7109375" customWidth="1"/>
    <col min="2565" max="2565" width="5.140625" customWidth="1"/>
    <col min="2566" max="2566" width="4.85546875" customWidth="1"/>
    <col min="2567" max="2567" width="7.140625" customWidth="1"/>
    <col min="2568" max="2569" width="4.28515625" customWidth="1"/>
    <col min="2570" max="2570" width="5.42578125" customWidth="1"/>
    <col min="2571" max="2571" width="4.28515625" customWidth="1"/>
    <col min="2572" max="2572" width="4.42578125" customWidth="1"/>
    <col min="2573" max="2573" width="3.7109375" customWidth="1"/>
    <col min="2574" max="2575" width="4" customWidth="1"/>
    <col min="2576" max="2576" width="4.42578125" customWidth="1"/>
    <col min="2577" max="2577" width="3.7109375" customWidth="1"/>
    <col min="2578" max="2578" width="4.5703125" customWidth="1"/>
    <col min="2579" max="2579" width="4" customWidth="1"/>
    <col min="2580" max="2580" width="5" customWidth="1"/>
    <col min="2581" max="2581" width="4.28515625" customWidth="1"/>
    <col min="2582" max="2582" width="4.7109375" customWidth="1"/>
    <col min="2583" max="2583" width="3.85546875" customWidth="1"/>
    <col min="2584" max="2584" width="3.42578125" customWidth="1"/>
    <col min="2585" max="2585" width="4.28515625" customWidth="1"/>
    <col min="2586" max="2586" width="4.140625" customWidth="1"/>
    <col min="2587" max="2592" width="0" hidden="1" customWidth="1"/>
    <col min="2593" max="2593" width="4" customWidth="1"/>
    <col min="2594" max="2594" width="4.5703125" customWidth="1"/>
    <col min="2595" max="2596" width="3.42578125" customWidth="1"/>
    <col min="2603" max="2603" width="12.7109375" customWidth="1"/>
    <col min="2604" max="2614" width="5.42578125" customWidth="1"/>
    <col min="2615" max="2615" width="6.28515625" bestFit="1" customWidth="1"/>
    <col min="2817" max="2817" width="5" customWidth="1"/>
    <col min="2818" max="2818" width="24" bestFit="1" customWidth="1"/>
    <col min="2819" max="2819" width="6.7109375" customWidth="1"/>
    <col min="2820" max="2820" width="4.7109375" customWidth="1"/>
    <col min="2821" max="2821" width="5.140625" customWidth="1"/>
    <col min="2822" max="2822" width="4.85546875" customWidth="1"/>
    <col min="2823" max="2823" width="7.140625" customWidth="1"/>
    <col min="2824" max="2825" width="4.28515625" customWidth="1"/>
    <col min="2826" max="2826" width="5.42578125" customWidth="1"/>
    <col min="2827" max="2827" width="4.28515625" customWidth="1"/>
    <col min="2828" max="2828" width="4.42578125" customWidth="1"/>
    <col min="2829" max="2829" width="3.7109375" customWidth="1"/>
    <col min="2830" max="2831" width="4" customWidth="1"/>
    <col min="2832" max="2832" width="4.42578125" customWidth="1"/>
    <col min="2833" max="2833" width="3.7109375" customWidth="1"/>
    <col min="2834" max="2834" width="4.5703125" customWidth="1"/>
    <col min="2835" max="2835" width="4" customWidth="1"/>
    <col min="2836" max="2836" width="5" customWidth="1"/>
    <col min="2837" max="2837" width="4.28515625" customWidth="1"/>
    <col min="2838" max="2838" width="4.7109375" customWidth="1"/>
    <col min="2839" max="2839" width="3.85546875" customWidth="1"/>
    <col min="2840" max="2840" width="3.42578125" customWidth="1"/>
    <col min="2841" max="2841" width="4.28515625" customWidth="1"/>
    <col min="2842" max="2842" width="4.140625" customWidth="1"/>
    <col min="2843" max="2848" width="0" hidden="1" customWidth="1"/>
    <col min="2849" max="2849" width="4" customWidth="1"/>
    <col min="2850" max="2850" width="4.5703125" customWidth="1"/>
    <col min="2851" max="2852" width="3.42578125" customWidth="1"/>
    <col min="2859" max="2859" width="12.7109375" customWidth="1"/>
    <col min="2860" max="2870" width="5.42578125" customWidth="1"/>
    <col min="2871" max="2871" width="6.28515625" bestFit="1" customWidth="1"/>
    <col min="3073" max="3073" width="5" customWidth="1"/>
    <col min="3074" max="3074" width="24" bestFit="1" customWidth="1"/>
    <col min="3075" max="3075" width="6.7109375" customWidth="1"/>
    <col min="3076" max="3076" width="4.7109375" customWidth="1"/>
    <col min="3077" max="3077" width="5.140625" customWidth="1"/>
    <col min="3078" max="3078" width="4.85546875" customWidth="1"/>
    <col min="3079" max="3079" width="7.140625" customWidth="1"/>
    <col min="3080" max="3081" width="4.28515625" customWidth="1"/>
    <col min="3082" max="3082" width="5.42578125" customWidth="1"/>
    <col min="3083" max="3083" width="4.28515625" customWidth="1"/>
    <col min="3084" max="3084" width="4.42578125" customWidth="1"/>
    <col min="3085" max="3085" width="3.7109375" customWidth="1"/>
    <col min="3086" max="3087" width="4" customWidth="1"/>
    <col min="3088" max="3088" width="4.42578125" customWidth="1"/>
    <col min="3089" max="3089" width="3.7109375" customWidth="1"/>
    <col min="3090" max="3090" width="4.5703125" customWidth="1"/>
    <col min="3091" max="3091" width="4" customWidth="1"/>
    <col min="3092" max="3092" width="5" customWidth="1"/>
    <col min="3093" max="3093" width="4.28515625" customWidth="1"/>
    <col min="3094" max="3094" width="4.7109375" customWidth="1"/>
    <col min="3095" max="3095" width="3.85546875" customWidth="1"/>
    <col min="3096" max="3096" width="3.42578125" customWidth="1"/>
    <col min="3097" max="3097" width="4.28515625" customWidth="1"/>
    <col min="3098" max="3098" width="4.140625" customWidth="1"/>
    <col min="3099" max="3104" width="0" hidden="1" customWidth="1"/>
    <col min="3105" max="3105" width="4" customWidth="1"/>
    <col min="3106" max="3106" width="4.5703125" customWidth="1"/>
    <col min="3107" max="3108" width="3.42578125" customWidth="1"/>
    <col min="3115" max="3115" width="12.7109375" customWidth="1"/>
    <col min="3116" max="3126" width="5.42578125" customWidth="1"/>
    <col min="3127" max="3127" width="6.28515625" bestFit="1" customWidth="1"/>
    <col min="3329" max="3329" width="5" customWidth="1"/>
    <col min="3330" max="3330" width="24" bestFit="1" customWidth="1"/>
    <col min="3331" max="3331" width="6.7109375" customWidth="1"/>
    <col min="3332" max="3332" width="4.7109375" customWidth="1"/>
    <col min="3333" max="3333" width="5.140625" customWidth="1"/>
    <col min="3334" max="3334" width="4.85546875" customWidth="1"/>
    <col min="3335" max="3335" width="7.140625" customWidth="1"/>
    <col min="3336" max="3337" width="4.28515625" customWidth="1"/>
    <col min="3338" max="3338" width="5.42578125" customWidth="1"/>
    <col min="3339" max="3339" width="4.28515625" customWidth="1"/>
    <col min="3340" max="3340" width="4.42578125" customWidth="1"/>
    <col min="3341" max="3341" width="3.7109375" customWidth="1"/>
    <col min="3342" max="3343" width="4" customWidth="1"/>
    <col min="3344" max="3344" width="4.42578125" customWidth="1"/>
    <col min="3345" max="3345" width="3.7109375" customWidth="1"/>
    <col min="3346" max="3346" width="4.5703125" customWidth="1"/>
    <col min="3347" max="3347" width="4" customWidth="1"/>
    <col min="3348" max="3348" width="5" customWidth="1"/>
    <col min="3349" max="3349" width="4.28515625" customWidth="1"/>
    <col min="3350" max="3350" width="4.7109375" customWidth="1"/>
    <col min="3351" max="3351" width="3.85546875" customWidth="1"/>
    <col min="3352" max="3352" width="3.42578125" customWidth="1"/>
    <col min="3353" max="3353" width="4.28515625" customWidth="1"/>
    <col min="3354" max="3354" width="4.140625" customWidth="1"/>
    <col min="3355" max="3360" width="0" hidden="1" customWidth="1"/>
    <col min="3361" max="3361" width="4" customWidth="1"/>
    <col min="3362" max="3362" width="4.5703125" customWidth="1"/>
    <col min="3363" max="3364" width="3.42578125" customWidth="1"/>
    <col min="3371" max="3371" width="12.7109375" customWidth="1"/>
    <col min="3372" max="3382" width="5.42578125" customWidth="1"/>
    <col min="3383" max="3383" width="6.28515625" bestFit="1" customWidth="1"/>
    <col min="3585" max="3585" width="5" customWidth="1"/>
    <col min="3586" max="3586" width="24" bestFit="1" customWidth="1"/>
    <col min="3587" max="3587" width="6.7109375" customWidth="1"/>
    <col min="3588" max="3588" width="4.7109375" customWidth="1"/>
    <col min="3589" max="3589" width="5.140625" customWidth="1"/>
    <col min="3590" max="3590" width="4.85546875" customWidth="1"/>
    <col min="3591" max="3591" width="7.140625" customWidth="1"/>
    <col min="3592" max="3593" width="4.28515625" customWidth="1"/>
    <col min="3594" max="3594" width="5.42578125" customWidth="1"/>
    <col min="3595" max="3595" width="4.28515625" customWidth="1"/>
    <col min="3596" max="3596" width="4.42578125" customWidth="1"/>
    <col min="3597" max="3597" width="3.7109375" customWidth="1"/>
    <col min="3598" max="3599" width="4" customWidth="1"/>
    <col min="3600" max="3600" width="4.42578125" customWidth="1"/>
    <col min="3601" max="3601" width="3.7109375" customWidth="1"/>
    <col min="3602" max="3602" width="4.5703125" customWidth="1"/>
    <col min="3603" max="3603" width="4" customWidth="1"/>
    <col min="3604" max="3604" width="5" customWidth="1"/>
    <col min="3605" max="3605" width="4.28515625" customWidth="1"/>
    <col min="3606" max="3606" width="4.7109375" customWidth="1"/>
    <col min="3607" max="3607" width="3.85546875" customWidth="1"/>
    <col min="3608" max="3608" width="3.42578125" customWidth="1"/>
    <col min="3609" max="3609" width="4.28515625" customWidth="1"/>
    <col min="3610" max="3610" width="4.140625" customWidth="1"/>
    <col min="3611" max="3616" width="0" hidden="1" customWidth="1"/>
    <col min="3617" max="3617" width="4" customWidth="1"/>
    <col min="3618" max="3618" width="4.5703125" customWidth="1"/>
    <col min="3619" max="3620" width="3.42578125" customWidth="1"/>
    <col min="3627" max="3627" width="12.7109375" customWidth="1"/>
    <col min="3628" max="3638" width="5.42578125" customWidth="1"/>
    <col min="3639" max="3639" width="6.28515625" bestFit="1" customWidth="1"/>
    <col min="3841" max="3841" width="5" customWidth="1"/>
    <col min="3842" max="3842" width="24" bestFit="1" customWidth="1"/>
    <col min="3843" max="3843" width="6.7109375" customWidth="1"/>
    <col min="3844" max="3844" width="4.7109375" customWidth="1"/>
    <col min="3845" max="3845" width="5.140625" customWidth="1"/>
    <col min="3846" max="3846" width="4.85546875" customWidth="1"/>
    <col min="3847" max="3847" width="7.140625" customWidth="1"/>
    <col min="3848" max="3849" width="4.28515625" customWidth="1"/>
    <col min="3850" max="3850" width="5.42578125" customWidth="1"/>
    <col min="3851" max="3851" width="4.28515625" customWidth="1"/>
    <col min="3852" max="3852" width="4.42578125" customWidth="1"/>
    <col min="3853" max="3853" width="3.7109375" customWidth="1"/>
    <col min="3854" max="3855" width="4" customWidth="1"/>
    <col min="3856" max="3856" width="4.42578125" customWidth="1"/>
    <col min="3857" max="3857" width="3.7109375" customWidth="1"/>
    <col min="3858" max="3858" width="4.5703125" customWidth="1"/>
    <col min="3859" max="3859" width="4" customWidth="1"/>
    <col min="3860" max="3860" width="5" customWidth="1"/>
    <col min="3861" max="3861" width="4.28515625" customWidth="1"/>
    <col min="3862" max="3862" width="4.7109375" customWidth="1"/>
    <col min="3863" max="3863" width="3.85546875" customWidth="1"/>
    <col min="3864" max="3864" width="3.42578125" customWidth="1"/>
    <col min="3865" max="3865" width="4.28515625" customWidth="1"/>
    <col min="3866" max="3866" width="4.140625" customWidth="1"/>
    <col min="3867" max="3872" width="0" hidden="1" customWidth="1"/>
    <col min="3873" max="3873" width="4" customWidth="1"/>
    <col min="3874" max="3874" width="4.5703125" customWidth="1"/>
    <col min="3875" max="3876" width="3.42578125" customWidth="1"/>
    <col min="3883" max="3883" width="12.7109375" customWidth="1"/>
    <col min="3884" max="3894" width="5.42578125" customWidth="1"/>
    <col min="3895" max="3895" width="6.28515625" bestFit="1" customWidth="1"/>
    <col min="4097" max="4097" width="5" customWidth="1"/>
    <col min="4098" max="4098" width="24" bestFit="1" customWidth="1"/>
    <col min="4099" max="4099" width="6.7109375" customWidth="1"/>
    <col min="4100" max="4100" width="4.7109375" customWidth="1"/>
    <col min="4101" max="4101" width="5.140625" customWidth="1"/>
    <col min="4102" max="4102" width="4.85546875" customWidth="1"/>
    <col min="4103" max="4103" width="7.140625" customWidth="1"/>
    <col min="4104" max="4105" width="4.28515625" customWidth="1"/>
    <col min="4106" max="4106" width="5.42578125" customWidth="1"/>
    <col min="4107" max="4107" width="4.28515625" customWidth="1"/>
    <col min="4108" max="4108" width="4.42578125" customWidth="1"/>
    <col min="4109" max="4109" width="3.7109375" customWidth="1"/>
    <col min="4110" max="4111" width="4" customWidth="1"/>
    <col min="4112" max="4112" width="4.42578125" customWidth="1"/>
    <col min="4113" max="4113" width="3.7109375" customWidth="1"/>
    <col min="4114" max="4114" width="4.5703125" customWidth="1"/>
    <col min="4115" max="4115" width="4" customWidth="1"/>
    <col min="4116" max="4116" width="5" customWidth="1"/>
    <col min="4117" max="4117" width="4.28515625" customWidth="1"/>
    <col min="4118" max="4118" width="4.7109375" customWidth="1"/>
    <col min="4119" max="4119" width="3.85546875" customWidth="1"/>
    <col min="4120" max="4120" width="3.42578125" customWidth="1"/>
    <col min="4121" max="4121" width="4.28515625" customWidth="1"/>
    <col min="4122" max="4122" width="4.140625" customWidth="1"/>
    <col min="4123" max="4128" width="0" hidden="1" customWidth="1"/>
    <col min="4129" max="4129" width="4" customWidth="1"/>
    <col min="4130" max="4130" width="4.5703125" customWidth="1"/>
    <col min="4131" max="4132" width="3.42578125" customWidth="1"/>
    <col min="4139" max="4139" width="12.7109375" customWidth="1"/>
    <col min="4140" max="4150" width="5.42578125" customWidth="1"/>
    <col min="4151" max="4151" width="6.28515625" bestFit="1" customWidth="1"/>
    <col min="4353" max="4353" width="5" customWidth="1"/>
    <col min="4354" max="4354" width="24" bestFit="1" customWidth="1"/>
    <col min="4355" max="4355" width="6.7109375" customWidth="1"/>
    <col min="4356" max="4356" width="4.7109375" customWidth="1"/>
    <col min="4357" max="4357" width="5.140625" customWidth="1"/>
    <col min="4358" max="4358" width="4.85546875" customWidth="1"/>
    <col min="4359" max="4359" width="7.140625" customWidth="1"/>
    <col min="4360" max="4361" width="4.28515625" customWidth="1"/>
    <col min="4362" max="4362" width="5.42578125" customWidth="1"/>
    <col min="4363" max="4363" width="4.28515625" customWidth="1"/>
    <col min="4364" max="4364" width="4.42578125" customWidth="1"/>
    <col min="4365" max="4365" width="3.7109375" customWidth="1"/>
    <col min="4366" max="4367" width="4" customWidth="1"/>
    <col min="4368" max="4368" width="4.42578125" customWidth="1"/>
    <col min="4369" max="4369" width="3.7109375" customWidth="1"/>
    <col min="4370" max="4370" width="4.5703125" customWidth="1"/>
    <col min="4371" max="4371" width="4" customWidth="1"/>
    <col min="4372" max="4372" width="5" customWidth="1"/>
    <col min="4373" max="4373" width="4.28515625" customWidth="1"/>
    <col min="4374" max="4374" width="4.7109375" customWidth="1"/>
    <col min="4375" max="4375" width="3.85546875" customWidth="1"/>
    <col min="4376" max="4376" width="3.42578125" customWidth="1"/>
    <col min="4377" max="4377" width="4.28515625" customWidth="1"/>
    <col min="4378" max="4378" width="4.140625" customWidth="1"/>
    <col min="4379" max="4384" width="0" hidden="1" customWidth="1"/>
    <col min="4385" max="4385" width="4" customWidth="1"/>
    <col min="4386" max="4386" width="4.5703125" customWidth="1"/>
    <col min="4387" max="4388" width="3.42578125" customWidth="1"/>
    <col min="4395" max="4395" width="12.7109375" customWidth="1"/>
    <col min="4396" max="4406" width="5.42578125" customWidth="1"/>
    <col min="4407" max="4407" width="6.28515625" bestFit="1" customWidth="1"/>
    <col min="4609" max="4609" width="5" customWidth="1"/>
    <col min="4610" max="4610" width="24" bestFit="1" customWidth="1"/>
    <col min="4611" max="4611" width="6.7109375" customWidth="1"/>
    <col min="4612" max="4612" width="4.7109375" customWidth="1"/>
    <col min="4613" max="4613" width="5.140625" customWidth="1"/>
    <col min="4614" max="4614" width="4.85546875" customWidth="1"/>
    <col min="4615" max="4615" width="7.140625" customWidth="1"/>
    <col min="4616" max="4617" width="4.28515625" customWidth="1"/>
    <col min="4618" max="4618" width="5.42578125" customWidth="1"/>
    <col min="4619" max="4619" width="4.28515625" customWidth="1"/>
    <col min="4620" max="4620" width="4.42578125" customWidth="1"/>
    <col min="4621" max="4621" width="3.7109375" customWidth="1"/>
    <col min="4622" max="4623" width="4" customWidth="1"/>
    <col min="4624" max="4624" width="4.42578125" customWidth="1"/>
    <col min="4625" max="4625" width="3.7109375" customWidth="1"/>
    <col min="4626" max="4626" width="4.5703125" customWidth="1"/>
    <col min="4627" max="4627" width="4" customWidth="1"/>
    <col min="4628" max="4628" width="5" customWidth="1"/>
    <col min="4629" max="4629" width="4.28515625" customWidth="1"/>
    <col min="4630" max="4630" width="4.7109375" customWidth="1"/>
    <col min="4631" max="4631" width="3.85546875" customWidth="1"/>
    <col min="4632" max="4632" width="3.42578125" customWidth="1"/>
    <col min="4633" max="4633" width="4.28515625" customWidth="1"/>
    <col min="4634" max="4634" width="4.140625" customWidth="1"/>
    <col min="4635" max="4640" width="0" hidden="1" customWidth="1"/>
    <col min="4641" max="4641" width="4" customWidth="1"/>
    <col min="4642" max="4642" width="4.5703125" customWidth="1"/>
    <col min="4643" max="4644" width="3.42578125" customWidth="1"/>
    <col min="4651" max="4651" width="12.7109375" customWidth="1"/>
    <col min="4652" max="4662" width="5.42578125" customWidth="1"/>
    <col min="4663" max="4663" width="6.28515625" bestFit="1" customWidth="1"/>
    <col min="4865" max="4865" width="5" customWidth="1"/>
    <col min="4866" max="4866" width="24" bestFit="1" customWidth="1"/>
    <col min="4867" max="4867" width="6.7109375" customWidth="1"/>
    <col min="4868" max="4868" width="4.7109375" customWidth="1"/>
    <col min="4869" max="4869" width="5.140625" customWidth="1"/>
    <col min="4870" max="4870" width="4.85546875" customWidth="1"/>
    <col min="4871" max="4871" width="7.140625" customWidth="1"/>
    <col min="4872" max="4873" width="4.28515625" customWidth="1"/>
    <col min="4874" max="4874" width="5.42578125" customWidth="1"/>
    <col min="4875" max="4875" width="4.28515625" customWidth="1"/>
    <col min="4876" max="4876" width="4.42578125" customWidth="1"/>
    <col min="4877" max="4877" width="3.7109375" customWidth="1"/>
    <col min="4878" max="4879" width="4" customWidth="1"/>
    <col min="4880" max="4880" width="4.42578125" customWidth="1"/>
    <col min="4881" max="4881" width="3.7109375" customWidth="1"/>
    <col min="4882" max="4882" width="4.5703125" customWidth="1"/>
    <col min="4883" max="4883" width="4" customWidth="1"/>
    <col min="4884" max="4884" width="5" customWidth="1"/>
    <col min="4885" max="4885" width="4.28515625" customWidth="1"/>
    <col min="4886" max="4886" width="4.7109375" customWidth="1"/>
    <col min="4887" max="4887" width="3.85546875" customWidth="1"/>
    <col min="4888" max="4888" width="3.42578125" customWidth="1"/>
    <col min="4889" max="4889" width="4.28515625" customWidth="1"/>
    <col min="4890" max="4890" width="4.140625" customWidth="1"/>
    <col min="4891" max="4896" width="0" hidden="1" customWidth="1"/>
    <col min="4897" max="4897" width="4" customWidth="1"/>
    <col min="4898" max="4898" width="4.5703125" customWidth="1"/>
    <col min="4899" max="4900" width="3.42578125" customWidth="1"/>
    <col min="4907" max="4907" width="12.7109375" customWidth="1"/>
    <col min="4908" max="4918" width="5.42578125" customWidth="1"/>
    <col min="4919" max="4919" width="6.28515625" bestFit="1" customWidth="1"/>
    <col min="5121" max="5121" width="5" customWidth="1"/>
    <col min="5122" max="5122" width="24" bestFit="1" customWidth="1"/>
    <col min="5123" max="5123" width="6.7109375" customWidth="1"/>
    <col min="5124" max="5124" width="4.7109375" customWidth="1"/>
    <col min="5125" max="5125" width="5.140625" customWidth="1"/>
    <col min="5126" max="5126" width="4.85546875" customWidth="1"/>
    <col min="5127" max="5127" width="7.140625" customWidth="1"/>
    <col min="5128" max="5129" width="4.28515625" customWidth="1"/>
    <col min="5130" max="5130" width="5.42578125" customWidth="1"/>
    <col min="5131" max="5131" width="4.28515625" customWidth="1"/>
    <col min="5132" max="5132" width="4.42578125" customWidth="1"/>
    <col min="5133" max="5133" width="3.7109375" customWidth="1"/>
    <col min="5134" max="5135" width="4" customWidth="1"/>
    <col min="5136" max="5136" width="4.42578125" customWidth="1"/>
    <col min="5137" max="5137" width="3.7109375" customWidth="1"/>
    <col min="5138" max="5138" width="4.5703125" customWidth="1"/>
    <col min="5139" max="5139" width="4" customWidth="1"/>
    <col min="5140" max="5140" width="5" customWidth="1"/>
    <col min="5141" max="5141" width="4.28515625" customWidth="1"/>
    <col min="5142" max="5142" width="4.7109375" customWidth="1"/>
    <col min="5143" max="5143" width="3.85546875" customWidth="1"/>
    <col min="5144" max="5144" width="3.42578125" customWidth="1"/>
    <col min="5145" max="5145" width="4.28515625" customWidth="1"/>
    <col min="5146" max="5146" width="4.140625" customWidth="1"/>
    <col min="5147" max="5152" width="0" hidden="1" customWidth="1"/>
    <col min="5153" max="5153" width="4" customWidth="1"/>
    <col min="5154" max="5154" width="4.5703125" customWidth="1"/>
    <col min="5155" max="5156" width="3.42578125" customWidth="1"/>
    <col min="5163" max="5163" width="12.7109375" customWidth="1"/>
    <col min="5164" max="5174" width="5.42578125" customWidth="1"/>
    <col min="5175" max="5175" width="6.28515625" bestFit="1" customWidth="1"/>
    <col min="5377" max="5377" width="5" customWidth="1"/>
    <col min="5378" max="5378" width="24" bestFit="1" customWidth="1"/>
    <col min="5379" max="5379" width="6.7109375" customWidth="1"/>
    <col min="5380" max="5380" width="4.7109375" customWidth="1"/>
    <col min="5381" max="5381" width="5.140625" customWidth="1"/>
    <col min="5382" max="5382" width="4.85546875" customWidth="1"/>
    <col min="5383" max="5383" width="7.140625" customWidth="1"/>
    <col min="5384" max="5385" width="4.28515625" customWidth="1"/>
    <col min="5386" max="5386" width="5.42578125" customWidth="1"/>
    <col min="5387" max="5387" width="4.28515625" customWidth="1"/>
    <col min="5388" max="5388" width="4.42578125" customWidth="1"/>
    <col min="5389" max="5389" width="3.7109375" customWidth="1"/>
    <col min="5390" max="5391" width="4" customWidth="1"/>
    <col min="5392" max="5392" width="4.42578125" customWidth="1"/>
    <col min="5393" max="5393" width="3.7109375" customWidth="1"/>
    <col min="5394" max="5394" width="4.5703125" customWidth="1"/>
    <col min="5395" max="5395" width="4" customWidth="1"/>
    <col min="5396" max="5396" width="5" customWidth="1"/>
    <col min="5397" max="5397" width="4.28515625" customWidth="1"/>
    <col min="5398" max="5398" width="4.7109375" customWidth="1"/>
    <col min="5399" max="5399" width="3.85546875" customWidth="1"/>
    <col min="5400" max="5400" width="3.42578125" customWidth="1"/>
    <col min="5401" max="5401" width="4.28515625" customWidth="1"/>
    <col min="5402" max="5402" width="4.140625" customWidth="1"/>
    <col min="5403" max="5408" width="0" hidden="1" customWidth="1"/>
    <col min="5409" max="5409" width="4" customWidth="1"/>
    <col min="5410" max="5410" width="4.5703125" customWidth="1"/>
    <col min="5411" max="5412" width="3.42578125" customWidth="1"/>
    <col min="5419" max="5419" width="12.7109375" customWidth="1"/>
    <col min="5420" max="5430" width="5.42578125" customWidth="1"/>
    <col min="5431" max="5431" width="6.28515625" bestFit="1" customWidth="1"/>
    <col min="5633" max="5633" width="5" customWidth="1"/>
    <col min="5634" max="5634" width="24" bestFit="1" customWidth="1"/>
    <col min="5635" max="5635" width="6.7109375" customWidth="1"/>
    <col min="5636" max="5636" width="4.7109375" customWidth="1"/>
    <col min="5637" max="5637" width="5.140625" customWidth="1"/>
    <col min="5638" max="5638" width="4.85546875" customWidth="1"/>
    <col min="5639" max="5639" width="7.140625" customWidth="1"/>
    <col min="5640" max="5641" width="4.28515625" customWidth="1"/>
    <col min="5642" max="5642" width="5.42578125" customWidth="1"/>
    <col min="5643" max="5643" width="4.28515625" customWidth="1"/>
    <col min="5644" max="5644" width="4.42578125" customWidth="1"/>
    <col min="5645" max="5645" width="3.7109375" customWidth="1"/>
    <col min="5646" max="5647" width="4" customWidth="1"/>
    <col min="5648" max="5648" width="4.42578125" customWidth="1"/>
    <col min="5649" max="5649" width="3.7109375" customWidth="1"/>
    <col min="5650" max="5650" width="4.5703125" customWidth="1"/>
    <col min="5651" max="5651" width="4" customWidth="1"/>
    <col min="5652" max="5652" width="5" customWidth="1"/>
    <col min="5653" max="5653" width="4.28515625" customWidth="1"/>
    <col min="5654" max="5654" width="4.7109375" customWidth="1"/>
    <col min="5655" max="5655" width="3.85546875" customWidth="1"/>
    <col min="5656" max="5656" width="3.42578125" customWidth="1"/>
    <col min="5657" max="5657" width="4.28515625" customWidth="1"/>
    <col min="5658" max="5658" width="4.140625" customWidth="1"/>
    <col min="5659" max="5664" width="0" hidden="1" customWidth="1"/>
    <col min="5665" max="5665" width="4" customWidth="1"/>
    <col min="5666" max="5666" width="4.5703125" customWidth="1"/>
    <col min="5667" max="5668" width="3.42578125" customWidth="1"/>
    <col min="5675" max="5675" width="12.7109375" customWidth="1"/>
    <col min="5676" max="5686" width="5.42578125" customWidth="1"/>
    <col min="5687" max="5687" width="6.28515625" bestFit="1" customWidth="1"/>
    <col min="5889" max="5889" width="5" customWidth="1"/>
    <col min="5890" max="5890" width="24" bestFit="1" customWidth="1"/>
    <col min="5891" max="5891" width="6.7109375" customWidth="1"/>
    <col min="5892" max="5892" width="4.7109375" customWidth="1"/>
    <col min="5893" max="5893" width="5.140625" customWidth="1"/>
    <col min="5894" max="5894" width="4.85546875" customWidth="1"/>
    <col min="5895" max="5895" width="7.140625" customWidth="1"/>
    <col min="5896" max="5897" width="4.28515625" customWidth="1"/>
    <col min="5898" max="5898" width="5.42578125" customWidth="1"/>
    <col min="5899" max="5899" width="4.28515625" customWidth="1"/>
    <col min="5900" max="5900" width="4.42578125" customWidth="1"/>
    <col min="5901" max="5901" width="3.7109375" customWidth="1"/>
    <col min="5902" max="5903" width="4" customWidth="1"/>
    <col min="5904" max="5904" width="4.42578125" customWidth="1"/>
    <col min="5905" max="5905" width="3.7109375" customWidth="1"/>
    <col min="5906" max="5906" width="4.5703125" customWidth="1"/>
    <col min="5907" max="5907" width="4" customWidth="1"/>
    <col min="5908" max="5908" width="5" customWidth="1"/>
    <col min="5909" max="5909" width="4.28515625" customWidth="1"/>
    <col min="5910" max="5910" width="4.7109375" customWidth="1"/>
    <col min="5911" max="5911" width="3.85546875" customWidth="1"/>
    <col min="5912" max="5912" width="3.42578125" customWidth="1"/>
    <col min="5913" max="5913" width="4.28515625" customWidth="1"/>
    <col min="5914" max="5914" width="4.140625" customWidth="1"/>
    <col min="5915" max="5920" width="0" hidden="1" customWidth="1"/>
    <col min="5921" max="5921" width="4" customWidth="1"/>
    <col min="5922" max="5922" width="4.5703125" customWidth="1"/>
    <col min="5923" max="5924" width="3.42578125" customWidth="1"/>
    <col min="5931" max="5931" width="12.7109375" customWidth="1"/>
    <col min="5932" max="5942" width="5.42578125" customWidth="1"/>
    <col min="5943" max="5943" width="6.28515625" bestFit="1" customWidth="1"/>
    <col min="6145" max="6145" width="5" customWidth="1"/>
    <col min="6146" max="6146" width="24" bestFit="1" customWidth="1"/>
    <col min="6147" max="6147" width="6.7109375" customWidth="1"/>
    <col min="6148" max="6148" width="4.7109375" customWidth="1"/>
    <col min="6149" max="6149" width="5.140625" customWidth="1"/>
    <col min="6150" max="6150" width="4.85546875" customWidth="1"/>
    <col min="6151" max="6151" width="7.140625" customWidth="1"/>
    <col min="6152" max="6153" width="4.28515625" customWidth="1"/>
    <col min="6154" max="6154" width="5.42578125" customWidth="1"/>
    <col min="6155" max="6155" width="4.28515625" customWidth="1"/>
    <col min="6156" max="6156" width="4.42578125" customWidth="1"/>
    <col min="6157" max="6157" width="3.7109375" customWidth="1"/>
    <col min="6158" max="6159" width="4" customWidth="1"/>
    <col min="6160" max="6160" width="4.42578125" customWidth="1"/>
    <col min="6161" max="6161" width="3.7109375" customWidth="1"/>
    <col min="6162" max="6162" width="4.5703125" customWidth="1"/>
    <col min="6163" max="6163" width="4" customWidth="1"/>
    <col min="6164" max="6164" width="5" customWidth="1"/>
    <col min="6165" max="6165" width="4.28515625" customWidth="1"/>
    <col min="6166" max="6166" width="4.7109375" customWidth="1"/>
    <col min="6167" max="6167" width="3.85546875" customWidth="1"/>
    <col min="6168" max="6168" width="3.42578125" customWidth="1"/>
    <col min="6169" max="6169" width="4.28515625" customWidth="1"/>
    <col min="6170" max="6170" width="4.140625" customWidth="1"/>
    <col min="6171" max="6176" width="0" hidden="1" customWidth="1"/>
    <col min="6177" max="6177" width="4" customWidth="1"/>
    <col min="6178" max="6178" width="4.5703125" customWidth="1"/>
    <col min="6179" max="6180" width="3.42578125" customWidth="1"/>
    <col min="6187" max="6187" width="12.7109375" customWidth="1"/>
    <col min="6188" max="6198" width="5.42578125" customWidth="1"/>
    <col min="6199" max="6199" width="6.28515625" bestFit="1" customWidth="1"/>
    <col min="6401" max="6401" width="5" customWidth="1"/>
    <col min="6402" max="6402" width="24" bestFit="1" customWidth="1"/>
    <col min="6403" max="6403" width="6.7109375" customWidth="1"/>
    <col min="6404" max="6404" width="4.7109375" customWidth="1"/>
    <col min="6405" max="6405" width="5.140625" customWidth="1"/>
    <col min="6406" max="6406" width="4.85546875" customWidth="1"/>
    <col min="6407" max="6407" width="7.140625" customWidth="1"/>
    <col min="6408" max="6409" width="4.28515625" customWidth="1"/>
    <col min="6410" max="6410" width="5.42578125" customWidth="1"/>
    <col min="6411" max="6411" width="4.28515625" customWidth="1"/>
    <col min="6412" max="6412" width="4.42578125" customWidth="1"/>
    <col min="6413" max="6413" width="3.7109375" customWidth="1"/>
    <col min="6414" max="6415" width="4" customWidth="1"/>
    <col min="6416" max="6416" width="4.42578125" customWidth="1"/>
    <col min="6417" max="6417" width="3.7109375" customWidth="1"/>
    <col min="6418" max="6418" width="4.5703125" customWidth="1"/>
    <col min="6419" max="6419" width="4" customWidth="1"/>
    <col min="6420" max="6420" width="5" customWidth="1"/>
    <col min="6421" max="6421" width="4.28515625" customWidth="1"/>
    <col min="6422" max="6422" width="4.7109375" customWidth="1"/>
    <col min="6423" max="6423" width="3.85546875" customWidth="1"/>
    <col min="6424" max="6424" width="3.42578125" customWidth="1"/>
    <col min="6425" max="6425" width="4.28515625" customWidth="1"/>
    <col min="6426" max="6426" width="4.140625" customWidth="1"/>
    <col min="6427" max="6432" width="0" hidden="1" customWidth="1"/>
    <col min="6433" max="6433" width="4" customWidth="1"/>
    <col min="6434" max="6434" width="4.5703125" customWidth="1"/>
    <col min="6435" max="6436" width="3.42578125" customWidth="1"/>
    <col min="6443" max="6443" width="12.7109375" customWidth="1"/>
    <col min="6444" max="6454" width="5.42578125" customWidth="1"/>
    <col min="6455" max="6455" width="6.28515625" bestFit="1" customWidth="1"/>
    <col min="6657" max="6657" width="5" customWidth="1"/>
    <col min="6658" max="6658" width="24" bestFit="1" customWidth="1"/>
    <col min="6659" max="6659" width="6.7109375" customWidth="1"/>
    <col min="6660" max="6660" width="4.7109375" customWidth="1"/>
    <col min="6661" max="6661" width="5.140625" customWidth="1"/>
    <col min="6662" max="6662" width="4.85546875" customWidth="1"/>
    <col min="6663" max="6663" width="7.140625" customWidth="1"/>
    <col min="6664" max="6665" width="4.28515625" customWidth="1"/>
    <col min="6666" max="6666" width="5.42578125" customWidth="1"/>
    <col min="6667" max="6667" width="4.28515625" customWidth="1"/>
    <col min="6668" max="6668" width="4.42578125" customWidth="1"/>
    <col min="6669" max="6669" width="3.7109375" customWidth="1"/>
    <col min="6670" max="6671" width="4" customWidth="1"/>
    <col min="6672" max="6672" width="4.42578125" customWidth="1"/>
    <col min="6673" max="6673" width="3.7109375" customWidth="1"/>
    <col min="6674" max="6674" width="4.5703125" customWidth="1"/>
    <col min="6675" max="6675" width="4" customWidth="1"/>
    <col min="6676" max="6676" width="5" customWidth="1"/>
    <col min="6677" max="6677" width="4.28515625" customWidth="1"/>
    <col min="6678" max="6678" width="4.7109375" customWidth="1"/>
    <col min="6679" max="6679" width="3.85546875" customWidth="1"/>
    <col min="6680" max="6680" width="3.42578125" customWidth="1"/>
    <col min="6681" max="6681" width="4.28515625" customWidth="1"/>
    <col min="6682" max="6682" width="4.140625" customWidth="1"/>
    <col min="6683" max="6688" width="0" hidden="1" customWidth="1"/>
    <col min="6689" max="6689" width="4" customWidth="1"/>
    <col min="6690" max="6690" width="4.5703125" customWidth="1"/>
    <col min="6691" max="6692" width="3.42578125" customWidth="1"/>
    <col min="6699" max="6699" width="12.7109375" customWidth="1"/>
    <col min="6700" max="6710" width="5.42578125" customWidth="1"/>
    <col min="6711" max="6711" width="6.28515625" bestFit="1" customWidth="1"/>
    <col min="6913" max="6913" width="5" customWidth="1"/>
    <col min="6914" max="6914" width="24" bestFit="1" customWidth="1"/>
    <col min="6915" max="6915" width="6.7109375" customWidth="1"/>
    <col min="6916" max="6916" width="4.7109375" customWidth="1"/>
    <col min="6917" max="6917" width="5.140625" customWidth="1"/>
    <col min="6918" max="6918" width="4.85546875" customWidth="1"/>
    <col min="6919" max="6919" width="7.140625" customWidth="1"/>
    <col min="6920" max="6921" width="4.28515625" customWidth="1"/>
    <col min="6922" max="6922" width="5.42578125" customWidth="1"/>
    <col min="6923" max="6923" width="4.28515625" customWidth="1"/>
    <col min="6924" max="6924" width="4.42578125" customWidth="1"/>
    <col min="6925" max="6925" width="3.7109375" customWidth="1"/>
    <col min="6926" max="6927" width="4" customWidth="1"/>
    <col min="6928" max="6928" width="4.42578125" customWidth="1"/>
    <col min="6929" max="6929" width="3.7109375" customWidth="1"/>
    <col min="6930" max="6930" width="4.5703125" customWidth="1"/>
    <col min="6931" max="6931" width="4" customWidth="1"/>
    <col min="6932" max="6932" width="5" customWidth="1"/>
    <col min="6933" max="6933" width="4.28515625" customWidth="1"/>
    <col min="6934" max="6934" width="4.7109375" customWidth="1"/>
    <col min="6935" max="6935" width="3.85546875" customWidth="1"/>
    <col min="6936" max="6936" width="3.42578125" customWidth="1"/>
    <col min="6937" max="6937" width="4.28515625" customWidth="1"/>
    <col min="6938" max="6938" width="4.140625" customWidth="1"/>
    <col min="6939" max="6944" width="0" hidden="1" customWidth="1"/>
    <col min="6945" max="6945" width="4" customWidth="1"/>
    <col min="6946" max="6946" width="4.5703125" customWidth="1"/>
    <col min="6947" max="6948" width="3.42578125" customWidth="1"/>
    <col min="6955" max="6955" width="12.7109375" customWidth="1"/>
    <col min="6956" max="6966" width="5.42578125" customWidth="1"/>
    <col min="6967" max="6967" width="6.28515625" bestFit="1" customWidth="1"/>
    <col min="7169" max="7169" width="5" customWidth="1"/>
    <col min="7170" max="7170" width="24" bestFit="1" customWidth="1"/>
    <col min="7171" max="7171" width="6.7109375" customWidth="1"/>
    <col min="7172" max="7172" width="4.7109375" customWidth="1"/>
    <col min="7173" max="7173" width="5.140625" customWidth="1"/>
    <col min="7174" max="7174" width="4.85546875" customWidth="1"/>
    <col min="7175" max="7175" width="7.140625" customWidth="1"/>
    <col min="7176" max="7177" width="4.28515625" customWidth="1"/>
    <col min="7178" max="7178" width="5.42578125" customWidth="1"/>
    <col min="7179" max="7179" width="4.28515625" customWidth="1"/>
    <col min="7180" max="7180" width="4.42578125" customWidth="1"/>
    <col min="7181" max="7181" width="3.7109375" customWidth="1"/>
    <col min="7182" max="7183" width="4" customWidth="1"/>
    <col min="7184" max="7184" width="4.42578125" customWidth="1"/>
    <col min="7185" max="7185" width="3.7109375" customWidth="1"/>
    <col min="7186" max="7186" width="4.5703125" customWidth="1"/>
    <col min="7187" max="7187" width="4" customWidth="1"/>
    <col min="7188" max="7188" width="5" customWidth="1"/>
    <col min="7189" max="7189" width="4.28515625" customWidth="1"/>
    <col min="7190" max="7190" width="4.7109375" customWidth="1"/>
    <col min="7191" max="7191" width="3.85546875" customWidth="1"/>
    <col min="7192" max="7192" width="3.42578125" customWidth="1"/>
    <col min="7193" max="7193" width="4.28515625" customWidth="1"/>
    <col min="7194" max="7194" width="4.140625" customWidth="1"/>
    <col min="7195" max="7200" width="0" hidden="1" customWidth="1"/>
    <col min="7201" max="7201" width="4" customWidth="1"/>
    <col min="7202" max="7202" width="4.5703125" customWidth="1"/>
    <col min="7203" max="7204" width="3.42578125" customWidth="1"/>
    <col min="7211" max="7211" width="12.7109375" customWidth="1"/>
    <col min="7212" max="7222" width="5.42578125" customWidth="1"/>
    <col min="7223" max="7223" width="6.28515625" bestFit="1" customWidth="1"/>
    <col min="7425" max="7425" width="5" customWidth="1"/>
    <col min="7426" max="7426" width="24" bestFit="1" customWidth="1"/>
    <col min="7427" max="7427" width="6.7109375" customWidth="1"/>
    <col min="7428" max="7428" width="4.7109375" customWidth="1"/>
    <col min="7429" max="7429" width="5.140625" customWidth="1"/>
    <col min="7430" max="7430" width="4.85546875" customWidth="1"/>
    <col min="7431" max="7431" width="7.140625" customWidth="1"/>
    <col min="7432" max="7433" width="4.28515625" customWidth="1"/>
    <col min="7434" max="7434" width="5.42578125" customWidth="1"/>
    <col min="7435" max="7435" width="4.28515625" customWidth="1"/>
    <col min="7436" max="7436" width="4.42578125" customWidth="1"/>
    <col min="7437" max="7437" width="3.7109375" customWidth="1"/>
    <col min="7438" max="7439" width="4" customWidth="1"/>
    <col min="7440" max="7440" width="4.42578125" customWidth="1"/>
    <col min="7441" max="7441" width="3.7109375" customWidth="1"/>
    <col min="7442" max="7442" width="4.5703125" customWidth="1"/>
    <col min="7443" max="7443" width="4" customWidth="1"/>
    <col min="7444" max="7444" width="5" customWidth="1"/>
    <col min="7445" max="7445" width="4.28515625" customWidth="1"/>
    <col min="7446" max="7446" width="4.7109375" customWidth="1"/>
    <col min="7447" max="7447" width="3.85546875" customWidth="1"/>
    <col min="7448" max="7448" width="3.42578125" customWidth="1"/>
    <col min="7449" max="7449" width="4.28515625" customWidth="1"/>
    <col min="7450" max="7450" width="4.140625" customWidth="1"/>
    <col min="7451" max="7456" width="0" hidden="1" customWidth="1"/>
    <col min="7457" max="7457" width="4" customWidth="1"/>
    <col min="7458" max="7458" width="4.5703125" customWidth="1"/>
    <col min="7459" max="7460" width="3.42578125" customWidth="1"/>
    <col min="7467" max="7467" width="12.7109375" customWidth="1"/>
    <col min="7468" max="7478" width="5.42578125" customWidth="1"/>
    <col min="7479" max="7479" width="6.28515625" bestFit="1" customWidth="1"/>
    <col min="7681" max="7681" width="5" customWidth="1"/>
    <col min="7682" max="7682" width="24" bestFit="1" customWidth="1"/>
    <col min="7683" max="7683" width="6.7109375" customWidth="1"/>
    <col min="7684" max="7684" width="4.7109375" customWidth="1"/>
    <col min="7685" max="7685" width="5.140625" customWidth="1"/>
    <col min="7686" max="7686" width="4.85546875" customWidth="1"/>
    <col min="7687" max="7687" width="7.140625" customWidth="1"/>
    <col min="7688" max="7689" width="4.28515625" customWidth="1"/>
    <col min="7690" max="7690" width="5.42578125" customWidth="1"/>
    <col min="7691" max="7691" width="4.28515625" customWidth="1"/>
    <col min="7692" max="7692" width="4.42578125" customWidth="1"/>
    <col min="7693" max="7693" width="3.7109375" customWidth="1"/>
    <col min="7694" max="7695" width="4" customWidth="1"/>
    <col min="7696" max="7696" width="4.42578125" customWidth="1"/>
    <col min="7697" max="7697" width="3.7109375" customWidth="1"/>
    <col min="7698" max="7698" width="4.5703125" customWidth="1"/>
    <col min="7699" max="7699" width="4" customWidth="1"/>
    <col min="7700" max="7700" width="5" customWidth="1"/>
    <col min="7701" max="7701" width="4.28515625" customWidth="1"/>
    <col min="7702" max="7702" width="4.7109375" customWidth="1"/>
    <col min="7703" max="7703" width="3.85546875" customWidth="1"/>
    <col min="7704" max="7704" width="3.42578125" customWidth="1"/>
    <col min="7705" max="7705" width="4.28515625" customWidth="1"/>
    <col min="7706" max="7706" width="4.140625" customWidth="1"/>
    <col min="7707" max="7712" width="0" hidden="1" customWidth="1"/>
    <col min="7713" max="7713" width="4" customWidth="1"/>
    <col min="7714" max="7714" width="4.5703125" customWidth="1"/>
    <col min="7715" max="7716" width="3.42578125" customWidth="1"/>
    <col min="7723" max="7723" width="12.7109375" customWidth="1"/>
    <col min="7724" max="7734" width="5.42578125" customWidth="1"/>
    <col min="7735" max="7735" width="6.28515625" bestFit="1" customWidth="1"/>
    <col min="7937" max="7937" width="5" customWidth="1"/>
    <col min="7938" max="7938" width="24" bestFit="1" customWidth="1"/>
    <col min="7939" max="7939" width="6.7109375" customWidth="1"/>
    <col min="7940" max="7940" width="4.7109375" customWidth="1"/>
    <col min="7941" max="7941" width="5.140625" customWidth="1"/>
    <col min="7942" max="7942" width="4.85546875" customWidth="1"/>
    <col min="7943" max="7943" width="7.140625" customWidth="1"/>
    <col min="7944" max="7945" width="4.28515625" customWidth="1"/>
    <col min="7946" max="7946" width="5.42578125" customWidth="1"/>
    <col min="7947" max="7947" width="4.28515625" customWidth="1"/>
    <col min="7948" max="7948" width="4.42578125" customWidth="1"/>
    <col min="7949" max="7949" width="3.7109375" customWidth="1"/>
    <col min="7950" max="7951" width="4" customWidth="1"/>
    <col min="7952" max="7952" width="4.42578125" customWidth="1"/>
    <col min="7953" max="7953" width="3.7109375" customWidth="1"/>
    <col min="7954" max="7954" width="4.5703125" customWidth="1"/>
    <col min="7955" max="7955" width="4" customWidth="1"/>
    <col min="7956" max="7956" width="5" customWidth="1"/>
    <col min="7957" max="7957" width="4.28515625" customWidth="1"/>
    <col min="7958" max="7958" width="4.7109375" customWidth="1"/>
    <col min="7959" max="7959" width="3.85546875" customWidth="1"/>
    <col min="7960" max="7960" width="3.42578125" customWidth="1"/>
    <col min="7961" max="7961" width="4.28515625" customWidth="1"/>
    <col min="7962" max="7962" width="4.140625" customWidth="1"/>
    <col min="7963" max="7968" width="0" hidden="1" customWidth="1"/>
    <col min="7969" max="7969" width="4" customWidth="1"/>
    <col min="7970" max="7970" width="4.5703125" customWidth="1"/>
    <col min="7971" max="7972" width="3.42578125" customWidth="1"/>
    <col min="7979" max="7979" width="12.7109375" customWidth="1"/>
    <col min="7980" max="7990" width="5.42578125" customWidth="1"/>
    <col min="7991" max="7991" width="6.28515625" bestFit="1" customWidth="1"/>
    <col min="8193" max="8193" width="5" customWidth="1"/>
    <col min="8194" max="8194" width="24" bestFit="1" customWidth="1"/>
    <col min="8195" max="8195" width="6.7109375" customWidth="1"/>
    <col min="8196" max="8196" width="4.7109375" customWidth="1"/>
    <col min="8197" max="8197" width="5.140625" customWidth="1"/>
    <col min="8198" max="8198" width="4.85546875" customWidth="1"/>
    <col min="8199" max="8199" width="7.140625" customWidth="1"/>
    <col min="8200" max="8201" width="4.28515625" customWidth="1"/>
    <col min="8202" max="8202" width="5.42578125" customWidth="1"/>
    <col min="8203" max="8203" width="4.28515625" customWidth="1"/>
    <col min="8204" max="8204" width="4.42578125" customWidth="1"/>
    <col min="8205" max="8205" width="3.7109375" customWidth="1"/>
    <col min="8206" max="8207" width="4" customWidth="1"/>
    <col min="8208" max="8208" width="4.42578125" customWidth="1"/>
    <col min="8209" max="8209" width="3.7109375" customWidth="1"/>
    <col min="8210" max="8210" width="4.5703125" customWidth="1"/>
    <col min="8211" max="8211" width="4" customWidth="1"/>
    <col min="8212" max="8212" width="5" customWidth="1"/>
    <col min="8213" max="8213" width="4.28515625" customWidth="1"/>
    <col min="8214" max="8214" width="4.7109375" customWidth="1"/>
    <col min="8215" max="8215" width="3.85546875" customWidth="1"/>
    <col min="8216" max="8216" width="3.42578125" customWidth="1"/>
    <col min="8217" max="8217" width="4.28515625" customWidth="1"/>
    <col min="8218" max="8218" width="4.140625" customWidth="1"/>
    <col min="8219" max="8224" width="0" hidden="1" customWidth="1"/>
    <col min="8225" max="8225" width="4" customWidth="1"/>
    <col min="8226" max="8226" width="4.5703125" customWidth="1"/>
    <col min="8227" max="8228" width="3.42578125" customWidth="1"/>
    <col min="8235" max="8235" width="12.7109375" customWidth="1"/>
    <col min="8236" max="8246" width="5.42578125" customWidth="1"/>
    <col min="8247" max="8247" width="6.28515625" bestFit="1" customWidth="1"/>
    <col min="8449" max="8449" width="5" customWidth="1"/>
    <col min="8450" max="8450" width="24" bestFit="1" customWidth="1"/>
    <col min="8451" max="8451" width="6.7109375" customWidth="1"/>
    <col min="8452" max="8452" width="4.7109375" customWidth="1"/>
    <col min="8453" max="8453" width="5.140625" customWidth="1"/>
    <col min="8454" max="8454" width="4.85546875" customWidth="1"/>
    <col min="8455" max="8455" width="7.140625" customWidth="1"/>
    <col min="8456" max="8457" width="4.28515625" customWidth="1"/>
    <col min="8458" max="8458" width="5.42578125" customWidth="1"/>
    <col min="8459" max="8459" width="4.28515625" customWidth="1"/>
    <col min="8460" max="8460" width="4.42578125" customWidth="1"/>
    <col min="8461" max="8461" width="3.7109375" customWidth="1"/>
    <col min="8462" max="8463" width="4" customWidth="1"/>
    <col min="8464" max="8464" width="4.42578125" customWidth="1"/>
    <col min="8465" max="8465" width="3.7109375" customWidth="1"/>
    <col min="8466" max="8466" width="4.5703125" customWidth="1"/>
    <col min="8467" max="8467" width="4" customWidth="1"/>
    <col min="8468" max="8468" width="5" customWidth="1"/>
    <col min="8469" max="8469" width="4.28515625" customWidth="1"/>
    <col min="8470" max="8470" width="4.7109375" customWidth="1"/>
    <col min="8471" max="8471" width="3.85546875" customWidth="1"/>
    <col min="8472" max="8472" width="3.42578125" customWidth="1"/>
    <col min="8473" max="8473" width="4.28515625" customWidth="1"/>
    <col min="8474" max="8474" width="4.140625" customWidth="1"/>
    <col min="8475" max="8480" width="0" hidden="1" customWidth="1"/>
    <col min="8481" max="8481" width="4" customWidth="1"/>
    <col min="8482" max="8482" width="4.5703125" customWidth="1"/>
    <col min="8483" max="8484" width="3.42578125" customWidth="1"/>
    <col min="8491" max="8491" width="12.7109375" customWidth="1"/>
    <col min="8492" max="8502" width="5.42578125" customWidth="1"/>
    <col min="8503" max="8503" width="6.28515625" bestFit="1" customWidth="1"/>
    <col min="8705" max="8705" width="5" customWidth="1"/>
    <col min="8706" max="8706" width="24" bestFit="1" customWidth="1"/>
    <col min="8707" max="8707" width="6.7109375" customWidth="1"/>
    <col min="8708" max="8708" width="4.7109375" customWidth="1"/>
    <col min="8709" max="8709" width="5.140625" customWidth="1"/>
    <col min="8710" max="8710" width="4.85546875" customWidth="1"/>
    <col min="8711" max="8711" width="7.140625" customWidth="1"/>
    <col min="8712" max="8713" width="4.28515625" customWidth="1"/>
    <col min="8714" max="8714" width="5.42578125" customWidth="1"/>
    <col min="8715" max="8715" width="4.28515625" customWidth="1"/>
    <col min="8716" max="8716" width="4.42578125" customWidth="1"/>
    <col min="8717" max="8717" width="3.7109375" customWidth="1"/>
    <col min="8718" max="8719" width="4" customWidth="1"/>
    <col min="8720" max="8720" width="4.42578125" customWidth="1"/>
    <col min="8721" max="8721" width="3.7109375" customWidth="1"/>
    <col min="8722" max="8722" width="4.5703125" customWidth="1"/>
    <col min="8723" max="8723" width="4" customWidth="1"/>
    <col min="8724" max="8724" width="5" customWidth="1"/>
    <col min="8725" max="8725" width="4.28515625" customWidth="1"/>
    <col min="8726" max="8726" width="4.7109375" customWidth="1"/>
    <col min="8727" max="8727" width="3.85546875" customWidth="1"/>
    <col min="8728" max="8728" width="3.42578125" customWidth="1"/>
    <col min="8729" max="8729" width="4.28515625" customWidth="1"/>
    <col min="8730" max="8730" width="4.140625" customWidth="1"/>
    <col min="8731" max="8736" width="0" hidden="1" customWidth="1"/>
    <col min="8737" max="8737" width="4" customWidth="1"/>
    <col min="8738" max="8738" width="4.5703125" customWidth="1"/>
    <col min="8739" max="8740" width="3.42578125" customWidth="1"/>
    <col min="8747" max="8747" width="12.7109375" customWidth="1"/>
    <col min="8748" max="8758" width="5.42578125" customWidth="1"/>
    <col min="8759" max="8759" width="6.28515625" bestFit="1" customWidth="1"/>
    <col min="8961" max="8961" width="5" customWidth="1"/>
    <col min="8962" max="8962" width="24" bestFit="1" customWidth="1"/>
    <col min="8963" max="8963" width="6.7109375" customWidth="1"/>
    <col min="8964" max="8964" width="4.7109375" customWidth="1"/>
    <col min="8965" max="8965" width="5.140625" customWidth="1"/>
    <col min="8966" max="8966" width="4.85546875" customWidth="1"/>
    <col min="8967" max="8967" width="7.140625" customWidth="1"/>
    <col min="8968" max="8969" width="4.28515625" customWidth="1"/>
    <col min="8970" max="8970" width="5.42578125" customWidth="1"/>
    <col min="8971" max="8971" width="4.28515625" customWidth="1"/>
    <col min="8972" max="8972" width="4.42578125" customWidth="1"/>
    <col min="8973" max="8973" width="3.7109375" customWidth="1"/>
    <col min="8974" max="8975" width="4" customWidth="1"/>
    <col min="8976" max="8976" width="4.42578125" customWidth="1"/>
    <col min="8977" max="8977" width="3.7109375" customWidth="1"/>
    <col min="8978" max="8978" width="4.5703125" customWidth="1"/>
    <col min="8979" max="8979" width="4" customWidth="1"/>
    <col min="8980" max="8980" width="5" customWidth="1"/>
    <col min="8981" max="8981" width="4.28515625" customWidth="1"/>
    <col min="8982" max="8982" width="4.7109375" customWidth="1"/>
    <col min="8983" max="8983" width="3.85546875" customWidth="1"/>
    <col min="8984" max="8984" width="3.42578125" customWidth="1"/>
    <col min="8985" max="8985" width="4.28515625" customWidth="1"/>
    <col min="8986" max="8986" width="4.140625" customWidth="1"/>
    <col min="8987" max="8992" width="0" hidden="1" customWidth="1"/>
    <col min="8993" max="8993" width="4" customWidth="1"/>
    <col min="8994" max="8994" width="4.5703125" customWidth="1"/>
    <col min="8995" max="8996" width="3.42578125" customWidth="1"/>
    <col min="9003" max="9003" width="12.7109375" customWidth="1"/>
    <col min="9004" max="9014" width="5.42578125" customWidth="1"/>
    <col min="9015" max="9015" width="6.28515625" bestFit="1" customWidth="1"/>
    <col min="9217" max="9217" width="5" customWidth="1"/>
    <col min="9218" max="9218" width="24" bestFit="1" customWidth="1"/>
    <col min="9219" max="9219" width="6.7109375" customWidth="1"/>
    <col min="9220" max="9220" width="4.7109375" customWidth="1"/>
    <col min="9221" max="9221" width="5.140625" customWidth="1"/>
    <col min="9222" max="9222" width="4.85546875" customWidth="1"/>
    <col min="9223" max="9223" width="7.140625" customWidth="1"/>
    <col min="9224" max="9225" width="4.28515625" customWidth="1"/>
    <col min="9226" max="9226" width="5.42578125" customWidth="1"/>
    <col min="9227" max="9227" width="4.28515625" customWidth="1"/>
    <col min="9228" max="9228" width="4.42578125" customWidth="1"/>
    <col min="9229" max="9229" width="3.7109375" customWidth="1"/>
    <col min="9230" max="9231" width="4" customWidth="1"/>
    <col min="9232" max="9232" width="4.42578125" customWidth="1"/>
    <col min="9233" max="9233" width="3.7109375" customWidth="1"/>
    <col min="9234" max="9234" width="4.5703125" customWidth="1"/>
    <col min="9235" max="9235" width="4" customWidth="1"/>
    <col min="9236" max="9236" width="5" customWidth="1"/>
    <col min="9237" max="9237" width="4.28515625" customWidth="1"/>
    <col min="9238" max="9238" width="4.7109375" customWidth="1"/>
    <col min="9239" max="9239" width="3.85546875" customWidth="1"/>
    <col min="9240" max="9240" width="3.42578125" customWidth="1"/>
    <col min="9241" max="9241" width="4.28515625" customWidth="1"/>
    <col min="9242" max="9242" width="4.140625" customWidth="1"/>
    <col min="9243" max="9248" width="0" hidden="1" customWidth="1"/>
    <col min="9249" max="9249" width="4" customWidth="1"/>
    <col min="9250" max="9250" width="4.5703125" customWidth="1"/>
    <col min="9251" max="9252" width="3.42578125" customWidth="1"/>
    <col min="9259" max="9259" width="12.7109375" customWidth="1"/>
    <col min="9260" max="9270" width="5.42578125" customWidth="1"/>
    <col min="9271" max="9271" width="6.28515625" bestFit="1" customWidth="1"/>
    <col min="9473" max="9473" width="5" customWidth="1"/>
    <col min="9474" max="9474" width="24" bestFit="1" customWidth="1"/>
    <col min="9475" max="9475" width="6.7109375" customWidth="1"/>
    <col min="9476" max="9476" width="4.7109375" customWidth="1"/>
    <col min="9477" max="9477" width="5.140625" customWidth="1"/>
    <col min="9478" max="9478" width="4.85546875" customWidth="1"/>
    <col min="9479" max="9479" width="7.140625" customWidth="1"/>
    <col min="9480" max="9481" width="4.28515625" customWidth="1"/>
    <col min="9482" max="9482" width="5.42578125" customWidth="1"/>
    <col min="9483" max="9483" width="4.28515625" customWidth="1"/>
    <col min="9484" max="9484" width="4.42578125" customWidth="1"/>
    <col min="9485" max="9485" width="3.7109375" customWidth="1"/>
    <col min="9486" max="9487" width="4" customWidth="1"/>
    <col min="9488" max="9488" width="4.42578125" customWidth="1"/>
    <col min="9489" max="9489" width="3.7109375" customWidth="1"/>
    <col min="9490" max="9490" width="4.5703125" customWidth="1"/>
    <col min="9491" max="9491" width="4" customWidth="1"/>
    <col min="9492" max="9492" width="5" customWidth="1"/>
    <col min="9493" max="9493" width="4.28515625" customWidth="1"/>
    <col min="9494" max="9494" width="4.7109375" customWidth="1"/>
    <col min="9495" max="9495" width="3.85546875" customWidth="1"/>
    <col min="9496" max="9496" width="3.42578125" customWidth="1"/>
    <col min="9497" max="9497" width="4.28515625" customWidth="1"/>
    <col min="9498" max="9498" width="4.140625" customWidth="1"/>
    <col min="9499" max="9504" width="0" hidden="1" customWidth="1"/>
    <col min="9505" max="9505" width="4" customWidth="1"/>
    <col min="9506" max="9506" width="4.5703125" customWidth="1"/>
    <col min="9507" max="9508" width="3.42578125" customWidth="1"/>
    <col min="9515" max="9515" width="12.7109375" customWidth="1"/>
    <col min="9516" max="9526" width="5.42578125" customWidth="1"/>
    <col min="9527" max="9527" width="6.28515625" bestFit="1" customWidth="1"/>
    <col min="9729" max="9729" width="5" customWidth="1"/>
    <col min="9730" max="9730" width="24" bestFit="1" customWidth="1"/>
    <col min="9731" max="9731" width="6.7109375" customWidth="1"/>
    <col min="9732" max="9732" width="4.7109375" customWidth="1"/>
    <col min="9733" max="9733" width="5.140625" customWidth="1"/>
    <col min="9734" max="9734" width="4.85546875" customWidth="1"/>
    <col min="9735" max="9735" width="7.140625" customWidth="1"/>
    <col min="9736" max="9737" width="4.28515625" customWidth="1"/>
    <col min="9738" max="9738" width="5.42578125" customWidth="1"/>
    <col min="9739" max="9739" width="4.28515625" customWidth="1"/>
    <col min="9740" max="9740" width="4.42578125" customWidth="1"/>
    <col min="9741" max="9741" width="3.7109375" customWidth="1"/>
    <col min="9742" max="9743" width="4" customWidth="1"/>
    <col min="9744" max="9744" width="4.42578125" customWidth="1"/>
    <col min="9745" max="9745" width="3.7109375" customWidth="1"/>
    <col min="9746" max="9746" width="4.5703125" customWidth="1"/>
    <col min="9747" max="9747" width="4" customWidth="1"/>
    <col min="9748" max="9748" width="5" customWidth="1"/>
    <col min="9749" max="9749" width="4.28515625" customWidth="1"/>
    <col min="9750" max="9750" width="4.7109375" customWidth="1"/>
    <col min="9751" max="9751" width="3.85546875" customWidth="1"/>
    <col min="9752" max="9752" width="3.42578125" customWidth="1"/>
    <col min="9753" max="9753" width="4.28515625" customWidth="1"/>
    <col min="9754" max="9754" width="4.140625" customWidth="1"/>
    <col min="9755" max="9760" width="0" hidden="1" customWidth="1"/>
    <col min="9761" max="9761" width="4" customWidth="1"/>
    <col min="9762" max="9762" width="4.5703125" customWidth="1"/>
    <col min="9763" max="9764" width="3.42578125" customWidth="1"/>
    <col min="9771" max="9771" width="12.7109375" customWidth="1"/>
    <col min="9772" max="9782" width="5.42578125" customWidth="1"/>
    <col min="9783" max="9783" width="6.28515625" bestFit="1" customWidth="1"/>
    <col min="9985" max="9985" width="5" customWidth="1"/>
    <col min="9986" max="9986" width="24" bestFit="1" customWidth="1"/>
    <col min="9987" max="9987" width="6.7109375" customWidth="1"/>
    <col min="9988" max="9988" width="4.7109375" customWidth="1"/>
    <col min="9989" max="9989" width="5.140625" customWidth="1"/>
    <col min="9990" max="9990" width="4.85546875" customWidth="1"/>
    <col min="9991" max="9991" width="7.140625" customWidth="1"/>
    <col min="9992" max="9993" width="4.28515625" customWidth="1"/>
    <col min="9994" max="9994" width="5.42578125" customWidth="1"/>
    <col min="9995" max="9995" width="4.28515625" customWidth="1"/>
    <col min="9996" max="9996" width="4.42578125" customWidth="1"/>
    <col min="9997" max="9997" width="3.7109375" customWidth="1"/>
    <col min="9998" max="9999" width="4" customWidth="1"/>
    <col min="10000" max="10000" width="4.42578125" customWidth="1"/>
    <col min="10001" max="10001" width="3.7109375" customWidth="1"/>
    <col min="10002" max="10002" width="4.5703125" customWidth="1"/>
    <col min="10003" max="10003" width="4" customWidth="1"/>
    <col min="10004" max="10004" width="5" customWidth="1"/>
    <col min="10005" max="10005" width="4.28515625" customWidth="1"/>
    <col min="10006" max="10006" width="4.7109375" customWidth="1"/>
    <col min="10007" max="10007" width="3.85546875" customWidth="1"/>
    <col min="10008" max="10008" width="3.42578125" customWidth="1"/>
    <col min="10009" max="10009" width="4.28515625" customWidth="1"/>
    <col min="10010" max="10010" width="4.140625" customWidth="1"/>
    <col min="10011" max="10016" width="0" hidden="1" customWidth="1"/>
    <col min="10017" max="10017" width="4" customWidth="1"/>
    <col min="10018" max="10018" width="4.5703125" customWidth="1"/>
    <col min="10019" max="10020" width="3.42578125" customWidth="1"/>
    <col min="10027" max="10027" width="12.7109375" customWidth="1"/>
    <col min="10028" max="10038" width="5.42578125" customWidth="1"/>
    <col min="10039" max="10039" width="6.28515625" bestFit="1" customWidth="1"/>
    <col min="10241" max="10241" width="5" customWidth="1"/>
    <col min="10242" max="10242" width="24" bestFit="1" customWidth="1"/>
    <col min="10243" max="10243" width="6.7109375" customWidth="1"/>
    <col min="10244" max="10244" width="4.7109375" customWidth="1"/>
    <col min="10245" max="10245" width="5.140625" customWidth="1"/>
    <col min="10246" max="10246" width="4.85546875" customWidth="1"/>
    <col min="10247" max="10247" width="7.140625" customWidth="1"/>
    <col min="10248" max="10249" width="4.28515625" customWidth="1"/>
    <col min="10250" max="10250" width="5.42578125" customWidth="1"/>
    <col min="10251" max="10251" width="4.28515625" customWidth="1"/>
    <col min="10252" max="10252" width="4.42578125" customWidth="1"/>
    <col min="10253" max="10253" width="3.7109375" customWidth="1"/>
    <col min="10254" max="10255" width="4" customWidth="1"/>
    <col min="10256" max="10256" width="4.42578125" customWidth="1"/>
    <col min="10257" max="10257" width="3.7109375" customWidth="1"/>
    <col min="10258" max="10258" width="4.5703125" customWidth="1"/>
    <col min="10259" max="10259" width="4" customWidth="1"/>
    <col min="10260" max="10260" width="5" customWidth="1"/>
    <col min="10261" max="10261" width="4.28515625" customWidth="1"/>
    <col min="10262" max="10262" width="4.7109375" customWidth="1"/>
    <col min="10263" max="10263" width="3.85546875" customWidth="1"/>
    <col min="10264" max="10264" width="3.42578125" customWidth="1"/>
    <col min="10265" max="10265" width="4.28515625" customWidth="1"/>
    <col min="10266" max="10266" width="4.140625" customWidth="1"/>
    <col min="10267" max="10272" width="0" hidden="1" customWidth="1"/>
    <col min="10273" max="10273" width="4" customWidth="1"/>
    <col min="10274" max="10274" width="4.5703125" customWidth="1"/>
    <col min="10275" max="10276" width="3.42578125" customWidth="1"/>
    <col min="10283" max="10283" width="12.7109375" customWidth="1"/>
    <col min="10284" max="10294" width="5.42578125" customWidth="1"/>
    <col min="10295" max="10295" width="6.28515625" bestFit="1" customWidth="1"/>
    <col min="10497" max="10497" width="5" customWidth="1"/>
    <col min="10498" max="10498" width="24" bestFit="1" customWidth="1"/>
    <col min="10499" max="10499" width="6.7109375" customWidth="1"/>
    <col min="10500" max="10500" width="4.7109375" customWidth="1"/>
    <col min="10501" max="10501" width="5.140625" customWidth="1"/>
    <col min="10502" max="10502" width="4.85546875" customWidth="1"/>
    <col min="10503" max="10503" width="7.140625" customWidth="1"/>
    <col min="10504" max="10505" width="4.28515625" customWidth="1"/>
    <col min="10506" max="10506" width="5.42578125" customWidth="1"/>
    <col min="10507" max="10507" width="4.28515625" customWidth="1"/>
    <col min="10508" max="10508" width="4.42578125" customWidth="1"/>
    <col min="10509" max="10509" width="3.7109375" customWidth="1"/>
    <col min="10510" max="10511" width="4" customWidth="1"/>
    <col min="10512" max="10512" width="4.42578125" customWidth="1"/>
    <col min="10513" max="10513" width="3.7109375" customWidth="1"/>
    <col min="10514" max="10514" width="4.5703125" customWidth="1"/>
    <col min="10515" max="10515" width="4" customWidth="1"/>
    <col min="10516" max="10516" width="5" customWidth="1"/>
    <col min="10517" max="10517" width="4.28515625" customWidth="1"/>
    <col min="10518" max="10518" width="4.7109375" customWidth="1"/>
    <col min="10519" max="10519" width="3.85546875" customWidth="1"/>
    <col min="10520" max="10520" width="3.42578125" customWidth="1"/>
    <col min="10521" max="10521" width="4.28515625" customWidth="1"/>
    <col min="10522" max="10522" width="4.140625" customWidth="1"/>
    <col min="10523" max="10528" width="0" hidden="1" customWidth="1"/>
    <col min="10529" max="10529" width="4" customWidth="1"/>
    <col min="10530" max="10530" width="4.5703125" customWidth="1"/>
    <col min="10531" max="10532" width="3.42578125" customWidth="1"/>
    <col min="10539" max="10539" width="12.7109375" customWidth="1"/>
    <col min="10540" max="10550" width="5.42578125" customWidth="1"/>
    <col min="10551" max="10551" width="6.28515625" bestFit="1" customWidth="1"/>
    <col min="10753" max="10753" width="5" customWidth="1"/>
    <col min="10754" max="10754" width="24" bestFit="1" customWidth="1"/>
    <col min="10755" max="10755" width="6.7109375" customWidth="1"/>
    <col min="10756" max="10756" width="4.7109375" customWidth="1"/>
    <col min="10757" max="10757" width="5.140625" customWidth="1"/>
    <col min="10758" max="10758" width="4.85546875" customWidth="1"/>
    <col min="10759" max="10759" width="7.140625" customWidth="1"/>
    <col min="10760" max="10761" width="4.28515625" customWidth="1"/>
    <col min="10762" max="10762" width="5.42578125" customWidth="1"/>
    <col min="10763" max="10763" width="4.28515625" customWidth="1"/>
    <col min="10764" max="10764" width="4.42578125" customWidth="1"/>
    <col min="10765" max="10765" width="3.7109375" customWidth="1"/>
    <col min="10766" max="10767" width="4" customWidth="1"/>
    <col min="10768" max="10768" width="4.42578125" customWidth="1"/>
    <col min="10769" max="10769" width="3.7109375" customWidth="1"/>
    <col min="10770" max="10770" width="4.5703125" customWidth="1"/>
    <col min="10771" max="10771" width="4" customWidth="1"/>
    <col min="10772" max="10772" width="5" customWidth="1"/>
    <col min="10773" max="10773" width="4.28515625" customWidth="1"/>
    <col min="10774" max="10774" width="4.7109375" customWidth="1"/>
    <col min="10775" max="10775" width="3.85546875" customWidth="1"/>
    <col min="10776" max="10776" width="3.42578125" customWidth="1"/>
    <col min="10777" max="10777" width="4.28515625" customWidth="1"/>
    <col min="10778" max="10778" width="4.140625" customWidth="1"/>
    <col min="10779" max="10784" width="0" hidden="1" customWidth="1"/>
    <col min="10785" max="10785" width="4" customWidth="1"/>
    <col min="10786" max="10786" width="4.5703125" customWidth="1"/>
    <col min="10787" max="10788" width="3.42578125" customWidth="1"/>
    <col min="10795" max="10795" width="12.7109375" customWidth="1"/>
    <col min="10796" max="10806" width="5.42578125" customWidth="1"/>
    <col min="10807" max="10807" width="6.28515625" bestFit="1" customWidth="1"/>
    <col min="11009" max="11009" width="5" customWidth="1"/>
    <col min="11010" max="11010" width="24" bestFit="1" customWidth="1"/>
    <col min="11011" max="11011" width="6.7109375" customWidth="1"/>
    <col min="11012" max="11012" width="4.7109375" customWidth="1"/>
    <col min="11013" max="11013" width="5.140625" customWidth="1"/>
    <col min="11014" max="11014" width="4.85546875" customWidth="1"/>
    <col min="11015" max="11015" width="7.140625" customWidth="1"/>
    <col min="11016" max="11017" width="4.28515625" customWidth="1"/>
    <col min="11018" max="11018" width="5.42578125" customWidth="1"/>
    <col min="11019" max="11019" width="4.28515625" customWidth="1"/>
    <col min="11020" max="11020" width="4.42578125" customWidth="1"/>
    <col min="11021" max="11021" width="3.7109375" customWidth="1"/>
    <col min="11022" max="11023" width="4" customWidth="1"/>
    <col min="11024" max="11024" width="4.42578125" customWidth="1"/>
    <col min="11025" max="11025" width="3.7109375" customWidth="1"/>
    <col min="11026" max="11026" width="4.5703125" customWidth="1"/>
    <col min="11027" max="11027" width="4" customWidth="1"/>
    <col min="11028" max="11028" width="5" customWidth="1"/>
    <col min="11029" max="11029" width="4.28515625" customWidth="1"/>
    <col min="11030" max="11030" width="4.7109375" customWidth="1"/>
    <col min="11031" max="11031" width="3.85546875" customWidth="1"/>
    <col min="11032" max="11032" width="3.42578125" customWidth="1"/>
    <col min="11033" max="11033" width="4.28515625" customWidth="1"/>
    <col min="11034" max="11034" width="4.140625" customWidth="1"/>
    <col min="11035" max="11040" width="0" hidden="1" customWidth="1"/>
    <col min="11041" max="11041" width="4" customWidth="1"/>
    <col min="11042" max="11042" width="4.5703125" customWidth="1"/>
    <col min="11043" max="11044" width="3.42578125" customWidth="1"/>
    <col min="11051" max="11051" width="12.7109375" customWidth="1"/>
    <col min="11052" max="11062" width="5.42578125" customWidth="1"/>
    <col min="11063" max="11063" width="6.28515625" bestFit="1" customWidth="1"/>
    <col min="11265" max="11265" width="5" customWidth="1"/>
    <col min="11266" max="11266" width="24" bestFit="1" customWidth="1"/>
    <col min="11267" max="11267" width="6.7109375" customWidth="1"/>
    <col min="11268" max="11268" width="4.7109375" customWidth="1"/>
    <col min="11269" max="11269" width="5.140625" customWidth="1"/>
    <col min="11270" max="11270" width="4.85546875" customWidth="1"/>
    <col min="11271" max="11271" width="7.140625" customWidth="1"/>
    <col min="11272" max="11273" width="4.28515625" customWidth="1"/>
    <col min="11274" max="11274" width="5.42578125" customWidth="1"/>
    <col min="11275" max="11275" width="4.28515625" customWidth="1"/>
    <col min="11276" max="11276" width="4.42578125" customWidth="1"/>
    <col min="11277" max="11277" width="3.7109375" customWidth="1"/>
    <col min="11278" max="11279" width="4" customWidth="1"/>
    <col min="11280" max="11280" width="4.42578125" customWidth="1"/>
    <col min="11281" max="11281" width="3.7109375" customWidth="1"/>
    <col min="11282" max="11282" width="4.5703125" customWidth="1"/>
    <col min="11283" max="11283" width="4" customWidth="1"/>
    <col min="11284" max="11284" width="5" customWidth="1"/>
    <col min="11285" max="11285" width="4.28515625" customWidth="1"/>
    <col min="11286" max="11286" width="4.7109375" customWidth="1"/>
    <col min="11287" max="11287" width="3.85546875" customWidth="1"/>
    <col min="11288" max="11288" width="3.42578125" customWidth="1"/>
    <col min="11289" max="11289" width="4.28515625" customWidth="1"/>
    <col min="11290" max="11290" width="4.140625" customWidth="1"/>
    <col min="11291" max="11296" width="0" hidden="1" customWidth="1"/>
    <col min="11297" max="11297" width="4" customWidth="1"/>
    <col min="11298" max="11298" width="4.5703125" customWidth="1"/>
    <col min="11299" max="11300" width="3.42578125" customWidth="1"/>
    <col min="11307" max="11307" width="12.7109375" customWidth="1"/>
    <col min="11308" max="11318" width="5.42578125" customWidth="1"/>
    <col min="11319" max="11319" width="6.28515625" bestFit="1" customWidth="1"/>
    <col min="11521" max="11521" width="5" customWidth="1"/>
    <col min="11522" max="11522" width="24" bestFit="1" customWidth="1"/>
    <col min="11523" max="11523" width="6.7109375" customWidth="1"/>
    <col min="11524" max="11524" width="4.7109375" customWidth="1"/>
    <col min="11525" max="11525" width="5.140625" customWidth="1"/>
    <col min="11526" max="11526" width="4.85546875" customWidth="1"/>
    <col min="11527" max="11527" width="7.140625" customWidth="1"/>
    <col min="11528" max="11529" width="4.28515625" customWidth="1"/>
    <col min="11530" max="11530" width="5.42578125" customWidth="1"/>
    <col min="11531" max="11531" width="4.28515625" customWidth="1"/>
    <col min="11532" max="11532" width="4.42578125" customWidth="1"/>
    <col min="11533" max="11533" width="3.7109375" customWidth="1"/>
    <col min="11534" max="11535" width="4" customWidth="1"/>
    <col min="11536" max="11536" width="4.42578125" customWidth="1"/>
    <col min="11537" max="11537" width="3.7109375" customWidth="1"/>
    <col min="11538" max="11538" width="4.5703125" customWidth="1"/>
    <col min="11539" max="11539" width="4" customWidth="1"/>
    <col min="11540" max="11540" width="5" customWidth="1"/>
    <col min="11541" max="11541" width="4.28515625" customWidth="1"/>
    <col min="11542" max="11542" width="4.7109375" customWidth="1"/>
    <col min="11543" max="11543" width="3.85546875" customWidth="1"/>
    <col min="11544" max="11544" width="3.42578125" customWidth="1"/>
    <col min="11545" max="11545" width="4.28515625" customWidth="1"/>
    <col min="11546" max="11546" width="4.140625" customWidth="1"/>
    <col min="11547" max="11552" width="0" hidden="1" customWidth="1"/>
    <col min="11553" max="11553" width="4" customWidth="1"/>
    <col min="11554" max="11554" width="4.5703125" customWidth="1"/>
    <col min="11555" max="11556" width="3.42578125" customWidth="1"/>
    <col min="11563" max="11563" width="12.7109375" customWidth="1"/>
    <col min="11564" max="11574" width="5.42578125" customWidth="1"/>
    <col min="11575" max="11575" width="6.28515625" bestFit="1" customWidth="1"/>
    <col min="11777" max="11777" width="5" customWidth="1"/>
    <col min="11778" max="11778" width="24" bestFit="1" customWidth="1"/>
    <col min="11779" max="11779" width="6.7109375" customWidth="1"/>
    <col min="11780" max="11780" width="4.7109375" customWidth="1"/>
    <col min="11781" max="11781" width="5.140625" customWidth="1"/>
    <col min="11782" max="11782" width="4.85546875" customWidth="1"/>
    <col min="11783" max="11783" width="7.140625" customWidth="1"/>
    <col min="11784" max="11785" width="4.28515625" customWidth="1"/>
    <col min="11786" max="11786" width="5.42578125" customWidth="1"/>
    <col min="11787" max="11787" width="4.28515625" customWidth="1"/>
    <col min="11788" max="11788" width="4.42578125" customWidth="1"/>
    <col min="11789" max="11789" width="3.7109375" customWidth="1"/>
    <col min="11790" max="11791" width="4" customWidth="1"/>
    <col min="11792" max="11792" width="4.42578125" customWidth="1"/>
    <col min="11793" max="11793" width="3.7109375" customWidth="1"/>
    <col min="11794" max="11794" width="4.5703125" customWidth="1"/>
    <col min="11795" max="11795" width="4" customWidth="1"/>
    <col min="11796" max="11796" width="5" customWidth="1"/>
    <col min="11797" max="11797" width="4.28515625" customWidth="1"/>
    <col min="11798" max="11798" width="4.7109375" customWidth="1"/>
    <col min="11799" max="11799" width="3.85546875" customWidth="1"/>
    <col min="11800" max="11800" width="3.42578125" customWidth="1"/>
    <col min="11801" max="11801" width="4.28515625" customWidth="1"/>
    <col min="11802" max="11802" width="4.140625" customWidth="1"/>
    <col min="11803" max="11808" width="0" hidden="1" customWidth="1"/>
    <col min="11809" max="11809" width="4" customWidth="1"/>
    <col min="11810" max="11810" width="4.5703125" customWidth="1"/>
    <col min="11811" max="11812" width="3.42578125" customWidth="1"/>
    <col min="11819" max="11819" width="12.7109375" customWidth="1"/>
    <col min="11820" max="11830" width="5.42578125" customWidth="1"/>
    <col min="11831" max="11831" width="6.28515625" bestFit="1" customWidth="1"/>
    <col min="12033" max="12033" width="5" customWidth="1"/>
    <col min="12034" max="12034" width="24" bestFit="1" customWidth="1"/>
    <col min="12035" max="12035" width="6.7109375" customWidth="1"/>
    <col min="12036" max="12036" width="4.7109375" customWidth="1"/>
    <col min="12037" max="12037" width="5.140625" customWidth="1"/>
    <col min="12038" max="12038" width="4.85546875" customWidth="1"/>
    <col min="12039" max="12039" width="7.140625" customWidth="1"/>
    <col min="12040" max="12041" width="4.28515625" customWidth="1"/>
    <col min="12042" max="12042" width="5.42578125" customWidth="1"/>
    <col min="12043" max="12043" width="4.28515625" customWidth="1"/>
    <col min="12044" max="12044" width="4.42578125" customWidth="1"/>
    <col min="12045" max="12045" width="3.7109375" customWidth="1"/>
    <col min="12046" max="12047" width="4" customWidth="1"/>
    <col min="12048" max="12048" width="4.42578125" customWidth="1"/>
    <col min="12049" max="12049" width="3.7109375" customWidth="1"/>
    <col min="12050" max="12050" width="4.5703125" customWidth="1"/>
    <col min="12051" max="12051" width="4" customWidth="1"/>
    <col min="12052" max="12052" width="5" customWidth="1"/>
    <col min="12053" max="12053" width="4.28515625" customWidth="1"/>
    <col min="12054" max="12054" width="4.7109375" customWidth="1"/>
    <col min="12055" max="12055" width="3.85546875" customWidth="1"/>
    <col min="12056" max="12056" width="3.42578125" customWidth="1"/>
    <col min="12057" max="12057" width="4.28515625" customWidth="1"/>
    <col min="12058" max="12058" width="4.140625" customWidth="1"/>
    <col min="12059" max="12064" width="0" hidden="1" customWidth="1"/>
    <col min="12065" max="12065" width="4" customWidth="1"/>
    <col min="12066" max="12066" width="4.5703125" customWidth="1"/>
    <col min="12067" max="12068" width="3.42578125" customWidth="1"/>
    <col min="12075" max="12075" width="12.7109375" customWidth="1"/>
    <col min="12076" max="12086" width="5.42578125" customWidth="1"/>
    <col min="12087" max="12087" width="6.28515625" bestFit="1" customWidth="1"/>
    <col min="12289" max="12289" width="5" customWidth="1"/>
    <col min="12290" max="12290" width="24" bestFit="1" customWidth="1"/>
    <col min="12291" max="12291" width="6.7109375" customWidth="1"/>
    <col min="12292" max="12292" width="4.7109375" customWidth="1"/>
    <col min="12293" max="12293" width="5.140625" customWidth="1"/>
    <col min="12294" max="12294" width="4.85546875" customWidth="1"/>
    <col min="12295" max="12295" width="7.140625" customWidth="1"/>
    <col min="12296" max="12297" width="4.28515625" customWidth="1"/>
    <col min="12298" max="12298" width="5.42578125" customWidth="1"/>
    <col min="12299" max="12299" width="4.28515625" customWidth="1"/>
    <col min="12300" max="12300" width="4.42578125" customWidth="1"/>
    <col min="12301" max="12301" width="3.7109375" customWidth="1"/>
    <col min="12302" max="12303" width="4" customWidth="1"/>
    <col min="12304" max="12304" width="4.42578125" customWidth="1"/>
    <col min="12305" max="12305" width="3.7109375" customWidth="1"/>
    <col min="12306" max="12306" width="4.5703125" customWidth="1"/>
    <col min="12307" max="12307" width="4" customWidth="1"/>
    <col min="12308" max="12308" width="5" customWidth="1"/>
    <col min="12309" max="12309" width="4.28515625" customWidth="1"/>
    <col min="12310" max="12310" width="4.7109375" customWidth="1"/>
    <col min="12311" max="12311" width="3.85546875" customWidth="1"/>
    <col min="12312" max="12312" width="3.42578125" customWidth="1"/>
    <col min="12313" max="12313" width="4.28515625" customWidth="1"/>
    <col min="12314" max="12314" width="4.140625" customWidth="1"/>
    <col min="12315" max="12320" width="0" hidden="1" customWidth="1"/>
    <col min="12321" max="12321" width="4" customWidth="1"/>
    <col min="12322" max="12322" width="4.5703125" customWidth="1"/>
    <col min="12323" max="12324" width="3.42578125" customWidth="1"/>
    <col min="12331" max="12331" width="12.7109375" customWidth="1"/>
    <col min="12332" max="12342" width="5.42578125" customWidth="1"/>
    <col min="12343" max="12343" width="6.28515625" bestFit="1" customWidth="1"/>
    <col min="12545" max="12545" width="5" customWidth="1"/>
    <col min="12546" max="12546" width="24" bestFit="1" customWidth="1"/>
    <col min="12547" max="12547" width="6.7109375" customWidth="1"/>
    <col min="12548" max="12548" width="4.7109375" customWidth="1"/>
    <col min="12549" max="12549" width="5.140625" customWidth="1"/>
    <col min="12550" max="12550" width="4.85546875" customWidth="1"/>
    <col min="12551" max="12551" width="7.140625" customWidth="1"/>
    <col min="12552" max="12553" width="4.28515625" customWidth="1"/>
    <col min="12554" max="12554" width="5.42578125" customWidth="1"/>
    <col min="12555" max="12555" width="4.28515625" customWidth="1"/>
    <col min="12556" max="12556" width="4.42578125" customWidth="1"/>
    <col min="12557" max="12557" width="3.7109375" customWidth="1"/>
    <col min="12558" max="12559" width="4" customWidth="1"/>
    <col min="12560" max="12560" width="4.42578125" customWidth="1"/>
    <col min="12561" max="12561" width="3.7109375" customWidth="1"/>
    <col min="12562" max="12562" width="4.5703125" customWidth="1"/>
    <col min="12563" max="12563" width="4" customWidth="1"/>
    <col min="12564" max="12564" width="5" customWidth="1"/>
    <col min="12565" max="12565" width="4.28515625" customWidth="1"/>
    <col min="12566" max="12566" width="4.7109375" customWidth="1"/>
    <col min="12567" max="12567" width="3.85546875" customWidth="1"/>
    <col min="12568" max="12568" width="3.42578125" customWidth="1"/>
    <col min="12569" max="12569" width="4.28515625" customWidth="1"/>
    <col min="12570" max="12570" width="4.140625" customWidth="1"/>
    <col min="12571" max="12576" width="0" hidden="1" customWidth="1"/>
    <col min="12577" max="12577" width="4" customWidth="1"/>
    <col min="12578" max="12578" width="4.5703125" customWidth="1"/>
    <col min="12579" max="12580" width="3.42578125" customWidth="1"/>
    <col min="12587" max="12587" width="12.7109375" customWidth="1"/>
    <col min="12588" max="12598" width="5.42578125" customWidth="1"/>
    <col min="12599" max="12599" width="6.28515625" bestFit="1" customWidth="1"/>
    <col min="12801" max="12801" width="5" customWidth="1"/>
    <col min="12802" max="12802" width="24" bestFit="1" customWidth="1"/>
    <col min="12803" max="12803" width="6.7109375" customWidth="1"/>
    <col min="12804" max="12804" width="4.7109375" customWidth="1"/>
    <col min="12805" max="12805" width="5.140625" customWidth="1"/>
    <col min="12806" max="12806" width="4.85546875" customWidth="1"/>
    <col min="12807" max="12807" width="7.140625" customWidth="1"/>
    <col min="12808" max="12809" width="4.28515625" customWidth="1"/>
    <col min="12810" max="12810" width="5.42578125" customWidth="1"/>
    <col min="12811" max="12811" width="4.28515625" customWidth="1"/>
    <col min="12812" max="12812" width="4.42578125" customWidth="1"/>
    <col min="12813" max="12813" width="3.7109375" customWidth="1"/>
    <col min="12814" max="12815" width="4" customWidth="1"/>
    <col min="12816" max="12816" width="4.42578125" customWidth="1"/>
    <col min="12817" max="12817" width="3.7109375" customWidth="1"/>
    <col min="12818" max="12818" width="4.5703125" customWidth="1"/>
    <col min="12819" max="12819" width="4" customWidth="1"/>
    <col min="12820" max="12820" width="5" customWidth="1"/>
    <col min="12821" max="12821" width="4.28515625" customWidth="1"/>
    <col min="12822" max="12822" width="4.7109375" customWidth="1"/>
    <col min="12823" max="12823" width="3.85546875" customWidth="1"/>
    <col min="12824" max="12824" width="3.42578125" customWidth="1"/>
    <col min="12825" max="12825" width="4.28515625" customWidth="1"/>
    <col min="12826" max="12826" width="4.140625" customWidth="1"/>
    <col min="12827" max="12832" width="0" hidden="1" customWidth="1"/>
    <col min="12833" max="12833" width="4" customWidth="1"/>
    <col min="12834" max="12834" width="4.5703125" customWidth="1"/>
    <col min="12835" max="12836" width="3.42578125" customWidth="1"/>
    <col min="12843" max="12843" width="12.7109375" customWidth="1"/>
    <col min="12844" max="12854" width="5.42578125" customWidth="1"/>
    <col min="12855" max="12855" width="6.28515625" bestFit="1" customWidth="1"/>
    <col min="13057" max="13057" width="5" customWidth="1"/>
    <col min="13058" max="13058" width="24" bestFit="1" customWidth="1"/>
    <col min="13059" max="13059" width="6.7109375" customWidth="1"/>
    <col min="13060" max="13060" width="4.7109375" customWidth="1"/>
    <col min="13061" max="13061" width="5.140625" customWidth="1"/>
    <col min="13062" max="13062" width="4.85546875" customWidth="1"/>
    <col min="13063" max="13063" width="7.140625" customWidth="1"/>
    <col min="13064" max="13065" width="4.28515625" customWidth="1"/>
    <col min="13066" max="13066" width="5.42578125" customWidth="1"/>
    <col min="13067" max="13067" width="4.28515625" customWidth="1"/>
    <col min="13068" max="13068" width="4.42578125" customWidth="1"/>
    <col min="13069" max="13069" width="3.7109375" customWidth="1"/>
    <col min="13070" max="13071" width="4" customWidth="1"/>
    <col min="13072" max="13072" width="4.42578125" customWidth="1"/>
    <col min="13073" max="13073" width="3.7109375" customWidth="1"/>
    <col min="13074" max="13074" width="4.5703125" customWidth="1"/>
    <col min="13075" max="13075" width="4" customWidth="1"/>
    <col min="13076" max="13076" width="5" customWidth="1"/>
    <col min="13077" max="13077" width="4.28515625" customWidth="1"/>
    <col min="13078" max="13078" width="4.7109375" customWidth="1"/>
    <col min="13079" max="13079" width="3.85546875" customWidth="1"/>
    <col min="13080" max="13080" width="3.42578125" customWidth="1"/>
    <col min="13081" max="13081" width="4.28515625" customWidth="1"/>
    <col min="13082" max="13082" width="4.140625" customWidth="1"/>
    <col min="13083" max="13088" width="0" hidden="1" customWidth="1"/>
    <col min="13089" max="13089" width="4" customWidth="1"/>
    <col min="13090" max="13090" width="4.5703125" customWidth="1"/>
    <col min="13091" max="13092" width="3.42578125" customWidth="1"/>
    <col min="13099" max="13099" width="12.7109375" customWidth="1"/>
    <col min="13100" max="13110" width="5.42578125" customWidth="1"/>
    <col min="13111" max="13111" width="6.28515625" bestFit="1" customWidth="1"/>
    <col min="13313" max="13313" width="5" customWidth="1"/>
    <col min="13314" max="13314" width="24" bestFit="1" customWidth="1"/>
    <col min="13315" max="13315" width="6.7109375" customWidth="1"/>
    <col min="13316" max="13316" width="4.7109375" customWidth="1"/>
    <col min="13317" max="13317" width="5.140625" customWidth="1"/>
    <col min="13318" max="13318" width="4.85546875" customWidth="1"/>
    <col min="13319" max="13319" width="7.140625" customWidth="1"/>
    <col min="13320" max="13321" width="4.28515625" customWidth="1"/>
    <col min="13322" max="13322" width="5.42578125" customWidth="1"/>
    <col min="13323" max="13323" width="4.28515625" customWidth="1"/>
    <col min="13324" max="13324" width="4.42578125" customWidth="1"/>
    <col min="13325" max="13325" width="3.7109375" customWidth="1"/>
    <col min="13326" max="13327" width="4" customWidth="1"/>
    <col min="13328" max="13328" width="4.42578125" customWidth="1"/>
    <col min="13329" max="13329" width="3.7109375" customWidth="1"/>
    <col min="13330" max="13330" width="4.5703125" customWidth="1"/>
    <col min="13331" max="13331" width="4" customWidth="1"/>
    <col min="13332" max="13332" width="5" customWidth="1"/>
    <col min="13333" max="13333" width="4.28515625" customWidth="1"/>
    <col min="13334" max="13334" width="4.7109375" customWidth="1"/>
    <col min="13335" max="13335" width="3.85546875" customWidth="1"/>
    <col min="13336" max="13336" width="3.42578125" customWidth="1"/>
    <col min="13337" max="13337" width="4.28515625" customWidth="1"/>
    <col min="13338" max="13338" width="4.140625" customWidth="1"/>
    <col min="13339" max="13344" width="0" hidden="1" customWidth="1"/>
    <col min="13345" max="13345" width="4" customWidth="1"/>
    <col min="13346" max="13346" width="4.5703125" customWidth="1"/>
    <col min="13347" max="13348" width="3.42578125" customWidth="1"/>
    <col min="13355" max="13355" width="12.7109375" customWidth="1"/>
    <col min="13356" max="13366" width="5.42578125" customWidth="1"/>
    <col min="13367" max="13367" width="6.28515625" bestFit="1" customWidth="1"/>
    <col min="13569" max="13569" width="5" customWidth="1"/>
    <col min="13570" max="13570" width="24" bestFit="1" customWidth="1"/>
    <col min="13571" max="13571" width="6.7109375" customWidth="1"/>
    <col min="13572" max="13572" width="4.7109375" customWidth="1"/>
    <col min="13573" max="13573" width="5.140625" customWidth="1"/>
    <col min="13574" max="13574" width="4.85546875" customWidth="1"/>
    <col min="13575" max="13575" width="7.140625" customWidth="1"/>
    <col min="13576" max="13577" width="4.28515625" customWidth="1"/>
    <col min="13578" max="13578" width="5.42578125" customWidth="1"/>
    <col min="13579" max="13579" width="4.28515625" customWidth="1"/>
    <col min="13580" max="13580" width="4.42578125" customWidth="1"/>
    <col min="13581" max="13581" width="3.7109375" customWidth="1"/>
    <col min="13582" max="13583" width="4" customWidth="1"/>
    <col min="13584" max="13584" width="4.42578125" customWidth="1"/>
    <col min="13585" max="13585" width="3.7109375" customWidth="1"/>
    <col min="13586" max="13586" width="4.5703125" customWidth="1"/>
    <col min="13587" max="13587" width="4" customWidth="1"/>
    <col min="13588" max="13588" width="5" customWidth="1"/>
    <col min="13589" max="13589" width="4.28515625" customWidth="1"/>
    <col min="13590" max="13590" width="4.7109375" customWidth="1"/>
    <col min="13591" max="13591" width="3.85546875" customWidth="1"/>
    <col min="13592" max="13592" width="3.42578125" customWidth="1"/>
    <col min="13593" max="13593" width="4.28515625" customWidth="1"/>
    <col min="13594" max="13594" width="4.140625" customWidth="1"/>
    <col min="13595" max="13600" width="0" hidden="1" customWidth="1"/>
    <col min="13601" max="13601" width="4" customWidth="1"/>
    <col min="13602" max="13602" width="4.5703125" customWidth="1"/>
    <col min="13603" max="13604" width="3.42578125" customWidth="1"/>
    <col min="13611" max="13611" width="12.7109375" customWidth="1"/>
    <col min="13612" max="13622" width="5.42578125" customWidth="1"/>
    <col min="13623" max="13623" width="6.28515625" bestFit="1" customWidth="1"/>
    <col min="13825" max="13825" width="5" customWidth="1"/>
    <col min="13826" max="13826" width="24" bestFit="1" customWidth="1"/>
    <col min="13827" max="13827" width="6.7109375" customWidth="1"/>
    <col min="13828" max="13828" width="4.7109375" customWidth="1"/>
    <col min="13829" max="13829" width="5.140625" customWidth="1"/>
    <col min="13830" max="13830" width="4.85546875" customWidth="1"/>
    <col min="13831" max="13831" width="7.140625" customWidth="1"/>
    <col min="13832" max="13833" width="4.28515625" customWidth="1"/>
    <col min="13834" max="13834" width="5.42578125" customWidth="1"/>
    <col min="13835" max="13835" width="4.28515625" customWidth="1"/>
    <col min="13836" max="13836" width="4.42578125" customWidth="1"/>
    <col min="13837" max="13837" width="3.7109375" customWidth="1"/>
    <col min="13838" max="13839" width="4" customWidth="1"/>
    <col min="13840" max="13840" width="4.42578125" customWidth="1"/>
    <col min="13841" max="13841" width="3.7109375" customWidth="1"/>
    <col min="13842" max="13842" width="4.5703125" customWidth="1"/>
    <col min="13843" max="13843" width="4" customWidth="1"/>
    <col min="13844" max="13844" width="5" customWidth="1"/>
    <col min="13845" max="13845" width="4.28515625" customWidth="1"/>
    <col min="13846" max="13846" width="4.7109375" customWidth="1"/>
    <col min="13847" max="13847" width="3.85546875" customWidth="1"/>
    <col min="13848" max="13848" width="3.42578125" customWidth="1"/>
    <col min="13849" max="13849" width="4.28515625" customWidth="1"/>
    <col min="13850" max="13850" width="4.140625" customWidth="1"/>
    <col min="13851" max="13856" width="0" hidden="1" customWidth="1"/>
    <col min="13857" max="13857" width="4" customWidth="1"/>
    <col min="13858" max="13858" width="4.5703125" customWidth="1"/>
    <col min="13859" max="13860" width="3.42578125" customWidth="1"/>
    <col min="13867" max="13867" width="12.7109375" customWidth="1"/>
    <col min="13868" max="13878" width="5.42578125" customWidth="1"/>
    <col min="13879" max="13879" width="6.28515625" bestFit="1" customWidth="1"/>
    <col min="14081" max="14081" width="5" customWidth="1"/>
    <col min="14082" max="14082" width="24" bestFit="1" customWidth="1"/>
    <col min="14083" max="14083" width="6.7109375" customWidth="1"/>
    <col min="14084" max="14084" width="4.7109375" customWidth="1"/>
    <col min="14085" max="14085" width="5.140625" customWidth="1"/>
    <col min="14086" max="14086" width="4.85546875" customWidth="1"/>
    <col min="14087" max="14087" width="7.140625" customWidth="1"/>
    <col min="14088" max="14089" width="4.28515625" customWidth="1"/>
    <col min="14090" max="14090" width="5.42578125" customWidth="1"/>
    <col min="14091" max="14091" width="4.28515625" customWidth="1"/>
    <col min="14092" max="14092" width="4.42578125" customWidth="1"/>
    <col min="14093" max="14093" width="3.7109375" customWidth="1"/>
    <col min="14094" max="14095" width="4" customWidth="1"/>
    <col min="14096" max="14096" width="4.42578125" customWidth="1"/>
    <col min="14097" max="14097" width="3.7109375" customWidth="1"/>
    <col min="14098" max="14098" width="4.5703125" customWidth="1"/>
    <col min="14099" max="14099" width="4" customWidth="1"/>
    <col min="14100" max="14100" width="5" customWidth="1"/>
    <col min="14101" max="14101" width="4.28515625" customWidth="1"/>
    <col min="14102" max="14102" width="4.7109375" customWidth="1"/>
    <col min="14103" max="14103" width="3.85546875" customWidth="1"/>
    <col min="14104" max="14104" width="3.42578125" customWidth="1"/>
    <col min="14105" max="14105" width="4.28515625" customWidth="1"/>
    <col min="14106" max="14106" width="4.140625" customWidth="1"/>
    <col min="14107" max="14112" width="0" hidden="1" customWidth="1"/>
    <col min="14113" max="14113" width="4" customWidth="1"/>
    <col min="14114" max="14114" width="4.5703125" customWidth="1"/>
    <col min="14115" max="14116" width="3.42578125" customWidth="1"/>
    <col min="14123" max="14123" width="12.7109375" customWidth="1"/>
    <col min="14124" max="14134" width="5.42578125" customWidth="1"/>
    <col min="14135" max="14135" width="6.28515625" bestFit="1" customWidth="1"/>
    <col min="14337" max="14337" width="5" customWidth="1"/>
    <col min="14338" max="14338" width="24" bestFit="1" customWidth="1"/>
    <col min="14339" max="14339" width="6.7109375" customWidth="1"/>
    <col min="14340" max="14340" width="4.7109375" customWidth="1"/>
    <col min="14341" max="14341" width="5.140625" customWidth="1"/>
    <col min="14342" max="14342" width="4.85546875" customWidth="1"/>
    <col min="14343" max="14343" width="7.140625" customWidth="1"/>
    <col min="14344" max="14345" width="4.28515625" customWidth="1"/>
    <col min="14346" max="14346" width="5.42578125" customWidth="1"/>
    <col min="14347" max="14347" width="4.28515625" customWidth="1"/>
    <col min="14348" max="14348" width="4.42578125" customWidth="1"/>
    <col min="14349" max="14349" width="3.7109375" customWidth="1"/>
    <col min="14350" max="14351" width="4" customWidth="1"/>
    <col min="14352" max="14352" width="4.42578125" customWidth="1"/>
    <col min="14353" max="14353" width="3.7109375" customWidth="1"/>
    <col min="14354" max="14354" width="4.5703125" customWidth="1"/>
    <col min="14355" max="14355" width="4" customWidth="1"/>
    <col min="14356" max="14356" width="5" customWidth="1"/>
    <col min="14357" max="14357" width="4.28515625" customWidth="1"/>
    <col min="14358" max="14358" width="4.7109375" customWidth="1"/>
    <col min="14359" max="14359" width="3.85546875" customWidth="1"/>
    <col min="14360" max="14360" width="3.42578125" customWidth="1"/>
    <col min="14361" max="14361" width="4.28515625" customWidth="1"/>
    <col min="14362" max="14362" width="4.140625" customWidth="1"/>
    <col min="14363" max="14368" width="0" hidden="1" customWidth="1"/>
    <col min="14369" max="14369" width="4" customWidth="1"/>
    <col min="14370" max="14370" width="4.5703125" customWidth="1"/>
    <col min="14371" max="14372" width="3.42578125" customWidth="1"/>
    <col min="14379" max="14379" width="12.7109375" customWidth="1"/>
    <col min="14380" max="14390" width="5.42578125" customWidth="1"/>
    <col min="14391" max="14391" width="6.28515625" bestFit="1" customWidth="1"/>
    <col min="14593" max="14593" width="5" customWidth="1"/>
    <col min="14594" max="14594" width="24" bestFit="1" customWidth="1"/>
    <col min="14595" max="14595" width="6.7109375" customWidth="1"/>
    <col min="14596" max="14596" width="4.7109375" customWidth="1"/>
    <col min="14597" max="14597" width="5.140625" customWidth="1"/>
    <col min="14598" max="14598" width="4.85546875" customWidth="1"/>
    <col min="14599" max="14599" width="7.140625" customWidth="1"/>
    <col min="14600" max="14601" width="4.28515625" customWidth="1"/>
    <col min="14602" max="14602" width="5.42578125" customWidth="1"/>
    <col min="14603" max="14603" width="4.28515625" customWidth="1"/>
    <col min="14604" max="14604" width="4.42578125" customWidth="1"/>
    <col min="14605" max="14605" width="3.7109375" customWidth="1"/>
    <col min="14606" max="14607" width="4" customWidth="1"/>
    <col min="14608" max="14608" width="4.42578125" customWidth="1"/>
    <col min="14609" max="14609" width="3.7109375" customWidth="1"/>
    <col min="14610" max="14610" width="4.5703125" customWidth="1"/>
    <col min="14611" max="14611" width="4" customWidth="1"/>
    <col min="14612" max="14612" width="5" customWidth="1"/>
    <col min="14613" max="14613" width="4.28515625" customWidth="1"/>
    <col min="14614" max="14614" width="4.7109375" customWidth="1"/>
    <col min="14615" max="14615" width="3.85546875" customWidth="1"/>
    <col min="14616" max="14616" width="3.42578125" customWidth="1"/>
    <col min="14617" max="14617" width="4.28515625" customWidth="1"/>
    <col min="14618" max="14618" width="4.140625" customWidth="1"/>
    <col min="14619" max="14624" width="0" hidden="1" customWidth="1"/>
    <col min="14625" max="14625" width="4" customWidth="1"/>
    <col min="14626" max="14626" width="4.5703125" customWidth="1"/>
    <col min="14627" max="14628" width="3.42578125" customWidth="1"/>
    <col min="14635" max="14635" width="12.7109375" customWidth="1"/>
    <col min="14636" max="14646" width="5.42578125" customWidth="1"/>
    <col min="14647" max="14647" width="6.28515625" bestFit="1" customWidth="1"/>
    <col min="14849" max="14849" width="5" customWidth="1"/>
    <col min="14850" max="14850" width="24" bestFit="1" customWidth="1"/>
    <col min="14851" max="14851" width="6.7109375" customWidth="1"/>
    <col min="14852" max="14852" width="4.7109375" customWidth="1"/>
    <col min="14853" max="14853" width="5.140625" customWidth="1"/>
    <col min="14854" max="14854" width="4.85546875" customWidth="1"/>
    <col min="14855" max="14855" width="7.140625" customWidth="1"/>
    <col min="14856" max="14857" width="4.28515625" customWidth="1"/>
    <col min="14858" max="14858" width="5.42578125" customWidth="1"/>
    <col min="14859" max="14859" width="4.28515625" customWidth="1"/>
    <col min="14860" max="14860" width="4.42578125" customWidth="1"/>
    <col min="14861" max="14861" width="3.7109375" customWidth="1"/>
    <col min="14862" max="14863" width="4" customWidth="1"/>
    <col min="14864" max="14864" width="4.42578125" customWidth="1"/>
    <col min="14865" max="14865" width="3.7109375" customWidth="1"/>
    <col min="14866" max="14866" width="4.5703125" customWidth="1"/>
    <col min="14867" max="14867" width="4" customWidth="1"/>
    <col min="14868" max="14868" width="5" customWidth="1"/>
    <col min="14869" max="14869" width="4.28515625" customWidth="1"/>
    <col min="14870" max="14870" width="4.7109375" customWidth="1"/>
    <col min="14871" max="14871" width="3.85546875" customWidth="1"/>
    <col min="14872" max="14872" width="3.42578125" customWidth="1"/>
    <col min="14873" max="14873" width="4.28515625" customWidth="1"/>
    <col min="14874" max="14874" width="4.140625" customWidth="1"/>
    <col min="14875" max="14880" width="0" hidden="1" customWidth="1"/>
    <col min="14881" max="14881" width="4" customWidth="1"/>
    <col min="14882" max="14882" width="4.5703125" customWidth="1"/>
    <col min="14883" max="14884" width="3.42578125" customWidth="1"/>
    <col min="14891" max="14891" width="12.7109375" customWidth="1"/>
    <col min="14892" max="14902" width="5.42578125" customWidth="1"/>
    <col min="14903" max="14903" width="6.28515625" bestFit="1" customWidth="1"/>
    <col min="15105" max="15105" width="5" customWidth="1"/>
    <col min="15106" max="15106" width="24" bestFit="1" customWidth="1"/>
    <col min="15107" max="15107" width="6.7109375" customWidth="1"/>
    <col min="15108" max="15108" width="4.7109375" customWidth="1"/>
    <col min="15109" max="15109" width="5.140625" customWidth="1"/>
    <col min="15110" max="15110" width="4.85546875" customWidth="1"/>
    <col min="15111" max="15111" width="7.140625" customWidth="1"/>
    <col min="15112" max="15113" width="4.28515625" customWidth="1"/>
    <col min="15114" max="15114" width="5.42578125" customWidth="1"/>
    <col min="15115" max="15115" width="4.28515625" customWidth="1"/>
    <col min="15116" max="15116" width="4.42578125" customWidth="1"/>
    <col min="15117" max="15117" width="3.7109375" customWidth="1"/>
    <col min="15118" max="15119" width="4" customWidth="1"/>
    <col min="15120" max="15120" width="4.42578125" customWidth="1"/>
    <col min="15121" max="15121" width="3.7109375" customWidth="1"/>
    <col min="15122" max="15122" width="4.5703125" customWidth="1"/>
    <col min="15123" max="15123" width="4" customWidth="1"/>
    <col min="15124" max="15124" width="5" customWidth="1"/>
    <col min="15125" max="15125" width="4.28515625" customWidth="1"/>
    <col min="15126" max="15126" width="4.7109375" customWidth="1"/>
    <col min="15127" max="15127" width="3.85546875" customWidth="1"/>
    <col min="15128" max="15128" width="3.42578125" customWidth="1"/>
    <col min="15129" max="15129" width="4.28515625" customWidth="1"/>
    <col min="15130" max="15130" width="4.140625" customWidth="1"/>
    <col min="15131" max="15136" width="0" hidden="1" customWidth="1"/>
    <col min="15137" max="15137" width="4" customWidth="1"/>
    <col min="15138" max="15138" width="4.5703125" customWidth="1"/>
    <col min="15139" max="15140" width="3.42578125" customWidth="1"/>
    <col min="15147" max="15147" width="12.7109375" customWidth="1"/>
    <col min="15148" max="15158" width="5.42578125" customWidth="1"/>
    <col min="15159" max="15159" width="6.28515625" bestFit="1" customWidth="1"/>
    <col min="15361" max="15361" width="5" customWidth="1"/>
    <col min="15362" max="15362" width="24" bestFit="1" customWidth="1"/>
    <col min="15363" max="15363" width="6.7109375" customWidth="1"/>
    <col min="15364" max="15364" width="4.7109375" customWidth="1"/>
    <col min="15365" max="15365" width="5.140625" customWidth="1"/>
    <col min="15366" max="15366" width="4.85546875" customWidth="1"/>
    <col min="15367" max="15367" width="7.140625" customWidth="1"/>
    <col min="15368" max="15369" width="4.28515625" customWidth="1"/>
    <col min="15370" max="15370" width="5.42578125" customWidth="1"/>
    <col min="15371" max="15371" width="4.28515625" customWidth="1"/>
    <col min="15372" max="15372" width="4.42578125" customWidth="1"/>
    <col min="15373" max="15373" width="3.7109375" customWidth="1"/>
    <col min="15374" max="15375" width="4" customWidth="1"/>
    <col min="15376" max="15376" width="4.42578125" customWidth="1"/>
    <col min="15377" max="15377" width="3.7109375" customWidth="1"/>
    <col min="15378" max="15378" width="4.5703125" customWidth="1"/>
    <col min="15379" max="15379" width="4" customWidth="1"/>
    <col min="15380" max="15380" width="5" customWidth="1"/>
    <col min="15381" max="15381" width="4.28515625" customWidth="1"/>
    <col min="15382" max="15382" width="4.7109375" customWidth="1"/>
    <col min="15383" max="15383" width="3.85546875" customWidth="1"/>
    <col min="15384" max="15384" width="3.42578125" customWidth="1"/>
    <col min="15385" max="15385" width="4.28515625" customWidth="1"/>
    <col min="15386" max="15386" width="4.140625" customWidth="1"/>
    <col min="15387" max="15392" width="0" hidden="1" customWidth="1"/>
    <col min="15393" max="15393" width="4" customWidth="1"/>
    <col min="15394" max="15394" width="4.5703125" customWidth="1"/>
    <col min="15395" max="15396" width="3.42578125" customWidth="1"/>
    <col min="15403" max="15403" width="12.7109375" customWidth="1"/>
    <col min="15404" max="15414" width="5.42578125" customWidth="1"/>
    <col min="15415" max="15415" width="6.28515625" bestFit="1" customWidth="1"/>
    <col min="15617" max="15617" width="5" customWidth="1"/>
    <col min="15618" max="15618" width="24" bestFit="1" customWidth="1"/>
    <col min="15619" max="15619" width="6.7109375" customWidth="1"/>
    <col min="15620" max="15620" width="4.7109375" customWidth="1"/>
    <col min="15621" max="15621" width="5.140625" customWidth="1"/>
    <col min="15622" max="15622" width="4.85546875" customWidth="1"/>
    <col min="15623" max="15623" width="7.140625" customWidth="1"/>
    <col min="15624" max="15625" width="4.28515625" customWidth="1"/>
    <col min="15626" max="15626" width="5.42578125" customWidth="1"/>
    <col min="15627" max="15627" width="4.28515625" customWidth="1"/>
    <col min="15628" max="15628" width="4.42578125" customWidth="1"/>
    <col min="15629" max="15629" width="3.7109375" customWidth="1"/>
    <col min="15630" max="15631" width="4" customWidth="1"/>
    <col min="15632" max="15632" width="4.42578125" customWidth="1"/>
    <col min="15633" max="15633" width="3.7109375" customWidth="1"/>
    <col min="15634" max="15634" width="4.5703125" customWidth="1"/>
    <col min="15635" max="15635" width="4" customWidth="1"/>
    <col min="15636" max="15636" width="5" customWidth="1"/>
    <col min="15637" max="15637" width="4.28515625" customWidth="1"/>
    <col min="15638" max="15638" width="4.7109375" customWidth="1"/>
    <col min="15639" max="15639" width="3.85546875" customWidth="1"/>
    <col min="15640" max="15640" width="3.42578125" customWidth="1"/>
    <col min="15641" max="15641" width="4.28515625" customWidth="1"/>
    <col min="15642" max="15642" width="4.140625" customWidth="1"/>
    <col min="15643" max="15648" width="0" hidden="1" customWidth="1"/>
    <col min="15649" max="15649" width="4" customWidth="1"/>
    <col min="15650" max="15650" width="4.5703125" customWidth="1"/>
    <col min="15651" max="15652" width="3.42578125" customWidth="1"/>
    <col min="15659" max="15659" width="12.7109375" customWidth="1"/>
    <col min="15660" max="15670" width="5.42578125" customWidth="1"/>
    <col min="15671" max="15671" width="6.28515625" bestFit="1" customWidth="1"/>
    <col min="15873" max="15873" width="5" customWidth="1"/>
    <col min="15874" max="15874" width="24" bestFit="1" customWidth="1"/>
    <col min="15875" max="15875" width="6.7109375" customWidth="1"/>
    <col min="15876" max="15876" width="4.7109375" customWidth="1"/>
    <col min="15877" max="15877" width="5.140625" customWidth="1"/>
    <col min="15878" max="15878" width="4.85546875" customWidth="1"/>
    <col min="15879" max="15879" width="7.140625" customWidth="1"/>
    <col min="15880" max="15881" width="4.28515625" customWidth="1"/>
    <col min="15882" max="15882" width="5.42578125" customWidth="1"/>
    <col min="15883" max="15883" width="4.28515625" customWidth="1"/>
    <col min="15884" max="15884" width="4.42578125" customWidth="1"/>
    <col min="15885" max="15885" width="3.7109375" customWidth="1"/>
    <col min="15886" max="15887" width="4" customWidth="1"/>
    <col min="15888" max="15888" width="4.42578125" customWidth="1"/>
    <col min="15889" max="15889" width="3.7109375" customWidth="1"/>
    <col min="15890" max="15890" width="4.5703125" customWidth="1"/>
    <col min="15891" max="15891" width="4" customWidth="1"/>
    <col min="15892" max="15892" width="5" customWidth="1"/>
    <col min="15893" max="15893" width="4.28515625" customWidth="1"/>
    <col min="15894" max="15894" width="4.7109375" customWidth="1"/>
    <col min="15895" max="15895" width="3.85546875" customWidth="1"/>
    <col min="15896" max="15896" width="3.42578125" customWidth="1"/>
    <col min="15897" max="15897" width="4.28515625" customWidth="1"/>
    <col min="15898" max="15898" width="4.140625" customWidth="1"/>
    <col min="15899" max="15904" width="0" hidden="1" customWidth="1"/>
    <col min="15905" max="15905" width="4" customWidth="1"/>
    <col min="15906" max="15906" width="4.5703125" customWidth="1"/>
    <col min="15907" max="15908" width="3.42578125" customWidth="1"/>
    <col min="15915" max="15915" width="12.7109375" customWidth="1"/>
    <col min="15916" max="15926" width="5.42578125" customWidth="1"/>
    <col min="15927" max="15927" width="6.28515625" bestFit="1" customWidth="1"/>
    <col min="16129" max="16129" width="5" customWidth="1"/>
    <col min="16130" max="16130" width="24" bestFit="1" customWidth="1"/>
    <col min="16131" max="16131" width="6.7109375" customWidth="1"/>
    <col min="16132" max="16132" width="4.7109375" customWidth="1"/>
    <col min="16133" max="16133" width="5.140625" customWidth="1"/>
    <col min="16134" max="16134" width="4.85546875" customWidth="1"/>
    <col min="16135" max="16135" width="7.140625" customWidth="1"/>
    <col min="16136" max="16137" width="4.28515625" customWidth="1"/>
    <col min="16138" max="16138" width="5.42578125" customWidth="1"/>
    <col min="16139" max="16139" width="4.28515625" customWidth="1"/>
    <col min="16140" max="16140" width="4.42578125" customWidth="1"/>
    <col min="16141" max="16141" width="3.7109375" customWidth="1"/>
    <col min="16142" max="16143" width="4" customWidth="1"/>
    <col min="16144" max="16144" width="4.42578125" customWidth="1"/>
    <col min="16145" max="16145" width="3.7109375" customWidth="1"/>
    <col min="16146" max="16146" width="4.5703125" customWidth="1"/>
    <col min="16147" max="16147" width="4" customWidth="1"/>
    <col min="16148" max="16148" width="5" customWidth="1"/>
    <col min="16149" max="16149" width="4.28515625" customWidth="1"/>
    <col min="16150" max="16150" width="4.7109375" customWidth="1"/>
    <col min="16151" max="16151" width="3.85546875" customWidth="1"/>
    <col min="16152" max="16152" width="3.42578125" customWidth="1"/>
    <col min="16153" max="16153" width="4.28515625" customWidth="1"/>
    <col min="16154" max="16154" width="4.140625" customWidth="1"/>
    <col min="16155" max="16160" width="0" hidden="1" customWidth="1"/>
    <col min="16161" max="16161" width="4" customWidth="1"/>
    <col min="16162" max="16162" width="4.5703125" customWidth="1"/>
    <col min="16163" max="16164" width="3.42578125" customWidth="1"/>
    <col min="16171" max="16171" width="12.7109375" customWidth="1"/>
    <col min="16172" max="16182" width="5.42578125" customWidth="1"/>
    <col min="16183" max="16183" width="6.28515625" bestFit="1" customWidth="1"/>
  </cols>
  <sheetData>
    <row r="1" spans="1:55">
      <c r="A1" s="5" t="s">
        <v>37</v>
      </c>
    </row>
    <row r="2" spans="1:55">
      <c r="A2" t="s">
        <v>10</v>
      </c>
    </row>
    <row r="3" spans="1:55" ht="13.5" thickBot="1">
      <c r="A3">
        <f>+GENERAL!B6</f>
        <v>12</v>
      </c>
      <c r="C3" s="41">
        <f>SUM(C5:C17)</f>
        <v>0</v>
      </c>
    </row>
    <row r="4" spans="1:55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</row>
    <row r="5" spans="1:55" ht="13.5" thickBot="1">
      <c r="A5" s="150">
        <v>1</v>
      </c>
      <c r="B5" s="23" t="s">
        <v>9</v>
      </c>
      <c r="C5" s="44">
        <f>+O$38</f>
        <v>10</v>
      </c>
      <c r="D5" s="48">
        <f>+P$39</f>
        <v>87</v>
      </c>
      <c r="E5" s="45">
        <f>+P$38+1</f>
        <v>2</v>
      </c>
      <c r="F5" s="18">
        <f>+O$24</f>
        <v>0</v>
      </c>
      <c r="G5" s="235">
        <f t="shared" ref="G5:G16" si="0">IF(E5&lt;A$3/2,-1,1)*800000+C5*1000+D5*10+E5</f>
        <v>-789128</v>
      </c>
    </row>
    <row r="6" spans="1:55" ht="13.5" thickBot="1">
      <c r="A6" s="150">
        <v>2</v>
      </c>
      <c r="B6" s="23" t="s">
        <v>132</v>
      </c>
      <c r="C6" s="44">
        <f>+AE$38</f>
        <v>10</v>
      </c>
      <c r="D6" s="48">
        <f>+AF$39</f>
        <v>84.5</v>
      </c>
      <c r="E6" s="46">
        <f>+AF$38</f>
        <v>2</v>
      </c>
      <c r="F6" s="18">
        <f>+AE$24</f>
        <v>0</v>
      </c>
      <c r="G6" s="235">
        <f t="shared" si="0"/>
        <v>-789153</v>
      </c>
    </row>
    <row r="7" spans="1:55" ht="13.5" thickBot="1">
      <c r="A7" s="150">
        <v>3</v>
      </c>
      <c r="B7" s="241" t="s">
        <v>258</v>
      </c>
      <c r="C7" s="44">
        <f>+M$38</f>
        <v>10</v>
      </c>
      <c r="D7" s="48">
        <f>+N$39</f>
        <v>68</v>
      </c>
      <c r="E7" s="45">
        <f>+N$38</f>
        <v>1</v>
      </c>
      <c r="F7" s="18">
        <f>+M$24</f>
        <v>0</v>
      </c>
      <c r="G7" s="235">
        <f t="shared" si="0"/>
        <v>-789319</v>
      </c>
      <c r="N7" s="30"/>
    </row>
    <row r="8" spans="1:55" ht="13.5" thickBot="1">
      <c r="A8" s="150">
        <v>4</v>
      </c>
      <c r="B8" s="23" t="s">
        <v>143</v>
      </c>
      <c r="C8" s="44">
        <f>+AC$38</f>
        <v>6</v>
      </c>
      <c r="D8" s="48">
        <f>+AD$39</f>
        <v>78.75</v>
      </c>
      <c r="E8" s="46">
        <f>+AD$38</f>
        <v>4</v>
      </c>
      <c r="F8" s="18">
        <f>+AC$24</f>
        <v>0</v>
      </c>
      <c r="G8" s="235">
        <f t="shared" si="0"/>
        <v>-793208.5</v>
      </c>
      <c r="N8" s="30"/>
    </row>
    <row r="9" spans="1:55" ht="13.5" thickBot="1">
      <c r="A9" s="150">
        <v>5</v>
      </c>
      <c r="B9" s="23" t="s">
        <v>43</v>
      </c>
      <c r="C9" s="44">
        <f>+Q$38</f>
        <v>4</v>
      </c>
      <c r="D9" s="48">
        <f>+R$39</f>
        <v>65</v>
      </c>
      <c r="E9" s="46">
        <f>+R$38</f>
        <v>1</v>
      </c>
      <c r="F9" s="18">
        <f>+Q$24</f>
        <v>0</v>
      </c>
      <c r="G9" s="235">
        <f t="shared" si="0"/>
        <v>-795349</v>
      </c>
      <c r="N9" s="30"/>
    </row>
    <row r="10" spans="1:55" ht="13.5" thickBot="1">
      <c r="A10" s="150">
        <v>6</v>
      </c>
      <c r="B10" s="241" t="s">
        <v>94</v>
      </c>
      <c r="C10" s="44">
        <f>+AG$38</f>
        <v>4</v>
      </c>
      <c r="D10" s="48">
        <f>+AH$39</f>
        <v>55</v>
      </c>
      <c r="E10" s="46">
        <f>+AH$38+1</f>
        <v>2</v>
      </c>
      <c r="F10" s="18">
        <f>+AG$24</f>
        <v>0</v>
      </c>
      <c r="G10" s="235">
        <f t="shared" si="0"/>
        <v>-795448</v>
      </c>
    </row>
    <row r="11" spans="1:55" ht="13.5" thickBot="1">
      <c r="A11" s="150">
        <v>7</v>
      </c>
      <c r="B11" s="23" t="s">
        <v>131</v>
      </c>
      <c r="C11" s="44">
        <f>+U$38</f>
        <v>-4</v>
      </c>
      <c r="D11" s="48">
        <f>+V$39</f>
        <v>62</v>
      </c>
      <c r="E11" s="45">
        <f>+V$38</f>
        <v>2</v>
      </c>
      <c r="F11" s="18">
        <f>+U$24</f>
        <v>0</v>
      </c>
      <c r="G11" s="235">
        <f t="shared" si="0"/>
        <v>-803378</v>
      </c>
    </row>
    <row r="12" spans="1:55" ht="13.5" thickBot="1">
      <c r="A12" s="150">
        <v>8</v>
      </c>
      <c r="B12" s="241" t="s">
        <v>155</v>
      </c>
      <c r="C12" s="44">
        <f>+C$38</f>
        <v>-4</v>
      </c>
      <c r="D12" s="48">
        <f>+D$39</f>
        <v>8</v>
      </c>
      <c r="E12" s="46">
        <f>+D$38</f>
        <v>1</v>
      </c>
      <c r="F12" s="18">
        <f>+C$24</f>
        <v>0</v>
      </c>
      <c r="G12" s="235">
        <f t="shared" si="0"/>
        <v>-803919</v>
      </c>
    </row>
    <row r="13" spans="1:55" ht="13.5" thickBot="1">
      <c r="A13" s="150">
        <v>9</v>
      </c>
      <c r="B13" s="23" t="s">
        <v>161</v>
      </c>
      <c r="C13" s="44">
        <f>+AA$38</f>
        <v>-6</v>
      </c>
      <c r="D13" s="48">
        <f>+AB$39</f>
        <v>66.5</v>
      </c>
      <c r="E13" s="46">
        <f>+AB$38</f>
        <v>2</v>
      </c>
      <c r="F13" s="18">
        <f>+AA$24</f>
        <v>0</v>
      </c>
      <c r="G13" s="235">
        <f t="shared" si="0"/>
        <v>-805333</v>
      </c>
    </row>
    <row r="14" spans="1:55" ht="13.5" customHeight="1" thickBot="1">
      <c r="A14" s="150">
        <v>10</v>
      </c>
      <c r="B14" s="241" t="s">
        <v>159</v>
      </c>
      <c r="C14" s="44">
        <f>+K$38</f>
        <v>-10</v>
      </c>
      <c r="D14" s="48">
        <f>+L$39</f>
        <v>27</v>
      </c>
      <c r="E14" s="45">
        <f>+L$38+1</f>
        <v>2</v>
      </c>
      <c r="F14" s="18">
        <f>+K$24</f>
        <v>0</v>
      </c>
      <c r="G14" s="235">
        <f t="shared" si="0"/>
        <v>-809728</v>
      </c>
      <c r="AQ14" s="253" t="s">
        <v>149</v>
      </c>
      <c r="AR14" s="32"/>
      <c r="AS14" s="32"/>
      <c r="AT14" s="32"/>
      <c r="AU14" s="32"/>
      <c r="AV14" s="32"/>
      <c r="AW14" s="32"/>
      <c r="AX14" s="32"/>
      <c r="AY14" s="32"/>
      <c r="AZ14" s="32"/>
      <c r="BA14" s="253" t="s">
        <v>152</v>
      </c>
      <c r="BB14" s="253" t="s">
        <v>153</v>
      </c>
      <c r="BC14" s="253" t="s">
        <v>154</v>
      </c>
    </row>
    <row r="15" spans="1:55" ht="13.5" customHeight="1" thickBot="1">
      <c r="A15" s="150">
        <v>11</v>
      </c>
      <c r="B15" s="241" t="s">
        <v>256</v>
      </c>
      <c r="C15" s="44">
        <f>+S$38</f>
        <v>-10</v>
      </c>
      <c r="D15" s="48">
        <f>+T$39</f>
        <v>5</v>
      </c>
      <c r="E15" s="45">
        <f>+T$38</f>
        <v>1</v>
      </c>
      <c r="F15" s="18">
        <f>+S$24</f>
        <v>0</v>
      </c>
      <c r="G15" s="235">
        <f t="shared" si="0"/>
        <v>-809949</v>
      </c>
      <c r="AQ15" s="367">
        <v>43874</v>
      </c>
      <c r="AR15" s="32">
        <v>12</v>
      </c>
      <c r="AS15" s="32">
        <v>40</v>
      </c>
      <c r="AT15" s="225">
        <v>0.75</v>
      </c>
      <c r="AU15" s="32"/>
      <c r="AV15" s="32">
        <v>6</v>
      </c>
      <c r="AW15" s="253">
        <f>13*3/4</f>
        <v>9.75</v>
      </c>
      <c r="AX15" s="32">
        <v>1</v>
      </c>
      <c r="AY15" s="225">
        <v>1</v>
      </c>
      <c r="AZ15" s="32"/>
      <c r="BA15" s="32">
        <f>((AV15*AW15*AX15+12)*AY15+AR15*AS15)*AT15</f>
        <v>412.875</v>
      </c>
      <c r="BB15" s="32">
        <f>+AQ41</f>
        <v>0</v>
      </c>
      <c r="BC15" s="32">
        <v>1</v>
      </c>
    </row>
    <row r="16" spans="1:55" ht="13.5" customHeight="1" thickBot="1">
      <c r="A16" s="150">
        <v>12</v>
      </c>
      <c r="B16" s="23" t="s">
        <v>1</v>
      </c>
      <c r="C16" s="44">
        <f>+G$38</f>
        <v>-16</v>
      </c>
      <c r="D16" s="48">
        <f>+H$39</f>
        <v>56.2</v>
      </c>
      <c r="E16" s="45">
        <f>+H$38</f>
        <v>5</v>
      </c>
      <c r="F16" s="18">
        <f>+G$24</f>
        <v>0</v>
      </c>
      <c r="G16" s="235">
        <f t="shared" si="0"/>
        <v>-815433</v>
      </c>
      <c r="AQ16" s="253" t="s">
        <v>151</v>
      </c>
      <c r="AR16" s="32">
        <v>30</v>
      </c>
      <c r="AS16" s="32">
        <v>40</v>
      </c>
      <c r="AT16" s="225">
        <v>0.75</v>
      </c>
      <c r="AU16" s="32"/>
      <c r="AV16" s="32">
        <v>18</v>
      </c>
      <c r="AW16" s="32">
        <f>13*3/4</f>
        <v>9.75</v>
      </c>
      <c r="AX16" s="32">
        <v>2</v>
      </c>
      <c r="AY16" s="225">
        <v>1</v>
      </c>
      <c r="AZ16" s="32"/>
      <c r="BA16" s="32">
        <f>(AV16*AW16*AX16*AY16+AR16*AS16)*AT16</f>
        <v>1163.25</v>
      </c>
      <c r="BB16" s="32">
        <f>+AQ40/0.4</f>
        <v>234.375</v>
      </c>
      <c r="BC16" s="226">
        <f>+BA16/BA15</f>
        <v>2.8174386920980927</v>
      </c>
    </row>
    <row r="17" spans="1:55" ht="13.5" thickBot="1">
      <c r="A17" s="150">
        <v>13</v>
      </c>
      <c r="B17" s="371" t="s">
        <v>207</v>
      </c>
      <c r="C17" s="44">
        <f>+E$38</f>
        <v>6</v>
      </c>
      <c r="D17" s="48">
        <f>+F$39</f>
        <v>87.5</v>
      </c>
      <c r="E17" s="45">
        <f>+F$38</f>
        <v>2</v>
      </c>
      <c r="F17" s="18">
        <f>+E$24</f>
        <v>0</v>
      </c>
      <c r="G17" s="235">
        <v>-1000000</v>
      </c>
      <c r="AQ17" s="253" t="s">
        <v>150</v>
      </c>
      <c r="AR17" s="32">
        <v>4</v>
      </c>
      <c r="AS17" s="32">
        <v>40</v>
      </c>
      <c r="AT17" s="225">
        <v>0.75</v>
      </c>
      <c r="AU17" s="32"/>
      <c r="AV17" s="32">
        <v>4</v>
      </c>
      <c r="AW17" s="32">
        <f>13*3/4</f>
        <v>9.75</v>
      </c>
      <c r="AX17" s="32">
        <v>2</v>
      </c>
      <c r="AY17" s="225">
        <v>1</v>
      </c>
      <c r="AZ17" s="32"/>
      <c r="BA17" s="32">
        <f>(AV17*AW17*AX17*AY17+AR17*AS17)*AT17</f>
        <v>178.5</v>
      </c>
      <c r="BB17" s="32">
        <f>+AQ37/2.5</f>
        <v>69</v>
      </c>
      <c r="BC17" s="226">
        <f>+BA17/BA15</f>
        <v>0.43233424159854678</v>
      </c>
    </row>
    <row r="18" spans="1:55" ht="13.5" hidden="1" thickBot="1">
      <c r="A18" s="150">
        <v>14</v>
      </c>
      <c r="B18" s="23" t="s">
        <v>135</v>
      </c>
      <c r="C18" s="44">
        <f>+I$38</f>
        <v>-100000000</v>
      </c>
      <c r="D18" s="48">
        <f>+J$39</f>
        <v>1E-4</v>
      </c>
      <c r="E18" s="45">
        <f>+J$38</f>
        <v>0</v>
      </c>
      <c r="F18" s="18">
        <f>+I$24</f>
        <v>0</v>
      </c>
      <c r="G18" s="235">
        <f>IF(E18&lt;A$3/2,-1,1)*800000+C18*1000+D18*10+E18</f>
        <v>-100000799999.99899</v>
      </c>
    </row>
    <row r="19" spans="1:55" ht="13.5" hidden="1" thickBot="1">
      <c r="A19" s="150">
        <v>15</v>
      </c>
      <c r="B19" s="23" t="s">
        <v>120</v>
      </c>
      <c r="C19" s="44">
        <f>+Y$38</f>
        <v>-100000000</v>
      </c>
      <c r="D19" s="48">
        <f>+Z$39</f>
        <v>1E-4</v>
      </c>
      <c r="E19" s="45">
        <f>+Z$38</f>
        <v>0</v>
      </c>
      <c r="F19" s="18">
        <f>+Y$24</f>
        <v>0</v>
      </c>
      <c r="G19" s="235">
        <f>IF(E19&lt;A$3/2,-1,1)*800000+C19*1000+D19*10+E19</f>
        <v>-100000799999.99899</v>
      </c>
    </row>
    <row r="20" spans="1:55" ht="13.5" hidden="1" thickBot="1">
      <c r="A20" s="150">
        <v>16</v>
      </c>
      <c r="B20" s="23" t="s">
        <v>142</v>
      </c>
      <c r="C20" s="44">
        <f>+W$38</f>
        <v>-100000000</v>
      </c>
      <c r="D20" s="48">
        <f>+X$39</f>
        <v>1E-4</v>
      </c>
      <c r="E20" s="45">
        <f>+X$38</f>
        <v>0</v>
      </c>
      <c r="F20" s="18">
        <f>+W$24</f>
        <v>0</v>
      </c>
      <c r="G20" s="235">
        <f>IF(E20&lt;A$3/2,-1,1)*800000+C20*1000+D20*10+E20</f>
        <v>-100000799999.99899</v>
      </c>
    </row>
    <row r="21" spans="1:55" ht="13.5" hidden="1" thickBot="1">
      <c r="A21" s="150">
        <v>17</v>
      </c>
      <c r="B21" s="23" t="s">
        <v>62</v>
      </c>
      <c r="C21" s="44">
        <f>+AI$38</f>
        <v>-100000000</v>
      </c>
      <c r="D21" s="48">
        <f>+AJ$39</f>
        <v>1E-4</v>
      </c>
      <c r="E21" s="45">
        <f>+AJ$38</f>
        <v>0</v>
      </c>
      <c r="F21" s="18">
        <f>+AI$24</f>
        <v>0</v>
      </c>
      <c r="G21" s="235">
        <f>IF(E21&lt;A$3/2,-1,1)*800000+C21*1000+D21*10+E21</f>
        <v>-100000799999.99899</v>
      </c>
    </row>
    <row r="22" spans="1:55">
      <c r="A22" s="16"/>
      <c r="C22" s="39"/>
    </row>
    <row r="23" spans="1:55">
      <c r="A23" s="16"/>
      <c r="AR23">
        <v>0.4</v>
      </c>
      <c r="AS23">
        <f t="shared" ref="AS23:AS36" si="1">1/AR23</f>
        <v>2.5</v>
      </c>
    </row>
    <row r="24" spans="1:55" hidden="1">
      <c r="B24" t="s">
        <v>12</v>
      </c>
      <c r="C24">
        <f>+C25*C26</f>
        <v>0</v>
      </c>
      <c r="D24">
        <f t="shared" ref="D24:AJ24" si="2">+D25*D26</f>
        <v>0</v>
      </c>
      <c r="E24">
        <f t="shared" si="2"/>
        <v>0</v>
      </c>
      <c r="F24">
        <f t="shared" si="2"/>
        <v>0</v>
      </c>
      <c r="G24">
        <f t="shared" si="2"/>
        <v>0</v>
      </c>
      <c r="H24">
        <f t="shared" si="2"/>
        <v>0</v>
      </c>
      <c r="I24">
        <f t="shared" si="2"/>
        <v>0</v>
      </c>
      <c r="J24">
        <f t="shared" si="2"/>
        <v>0</v>
      </c>
      <c r="K24">
        <f t="shared" si="2"/>
        <v>0</v>
      </c>
      <c r="L24">
        <f t="shared" si="2"/>
        <v>0</v>
      </c>
      <c r="M24">
        <f t="shared" si="2"/>
        <v>0</v>
      </c>
      <c r="N24">
        <f t="shared" si="2"/>
        <v>0</v>
      </c>
      <c r="O24">
        <f t="shared" si="2"/>
        <v>0</v>
      </c>
      <c r="P24">
        <f t="shared" si="2"/>
        <v>0</v>
      </c>
      <c r="Q24">
        <f t="shared" si="2"/>
        <v>0</v>
      </c>
      <c r="R24">
        <f t="shared" si="2"/>
        <v>0</v>
      </c>
      <c r="S24">
        <f t="shared" si="2"/>
        <v>0</v>
      </c>
      <c r="T24">
        <f t="shared" si="2"/>
        <v>0</v>
      </c>
      <c r="U24">
        <f t="shared" si="2"/>
        <v>0</v>
      </c>
      <c r="V24">
        <f t="shared" si="2"/>
        <v>0</v>
      </c>
      <c r="W24">
        <f t="shared" si="2"/>
        <v>0</v>
      </c>
      <c r="X24">
        <f t="shared" si="2"/>
        <v>0</v>
      </c>
      <c r="Y24">
        <f t="shared" si="2"/>
        <v>0</v>
      </c>
      <c r="Z24">
        <f t="shared" si="2"/>
        <v>0</v>
      </c>
      <c r="AA24">
        <f t="shared" si="2"/>
        <v>0</v>
      </c>
      <c r="AB24">
        <f t="shared" si="2"/>
        <v>0</v>
      </c>
      <c r="AC24">
        <f t="shared" si="2"/>
        <v>0</v>
      </c>
      <c r="AD24">
        <f t="shared" si="2"/>
        <v>0</v>
      </c>
      <c r="AE24">
        <f t="shared" si="2"/>
        <v>0</v>
      </c>
      <c r="AF24">
        <f t="shared" si="2"/>
        <v>0</v>
      </c>
      <c r="AG24">
        <f t="shared" si="2"/>
        <v>0</v>
      </c>
      <c r="AH24">
        <f t="shared" si="2"/>
        <v>0</v>
      </c>
      <c r="AI24">
        <f t="shared" si="2"/>
        <v>0</v>
      </c>
      <c r="AJ24">
        <f t="shared" si="2"/>
        <v>0</v>
      </c>
      <c r="AS24" t="e">
        <f t="shared" si="1"/>
        <v>#DIV/0!</v>
      </c>
    </row>
    <row r="25" spans="1:55" hidden="1">
      <c r="C25">
        <f>IF($B37&gt;3,1,0)</f>
        <v>0</v>
      </c>
      <c r="D25">
        <f t="shared" ref="D25:AJ25" si="3">IF($B37&gt;3,1,0)</f>
        <v>0</v>
      </c>
      <c r="E25">
        <f t="shared" si="3"/>
        <v>0</v>
      </c>
      <c r="F25">
        <f t="shared" si="3"/>
        <v>0</v>
      </c>
      <c r="G25">
        <f t="shared" si="3"/>
        <v>0</v>
      </c>
      <c r="H25">
        <f t="shared" si="3"/>
        <v>0</v>
      </c>
      <c r="I25">
        <f t="shared" si="3"/>
        <v>0</v>
      </c>
      <c r="J25">
        <f t="shared" si="3"/>
        <v>0</v>
      </c>
      <c r="K25">
        <f t="shared" si="3"/>
        <v>0</v>
      </c>
      <c r="L25">
        <f t="shared" si="3"/>
        <v>0</v>
      </c>
      <c r="M25">
        <f t="shared" si="3"/>
        <v>0</v>
      </c>
      <c r="N25">
        <f t="shared" si="3"/>
        <v>0</v>
      </c>
      <c r="O25">
        <f t="shared" si="3"/>
        <v>0</v>
      </c>
      <c r="P25">
        <f t="shared" si="3"/>
        <v>0</v>
      </c>
      <c r="Q25">
        <f t="shared" si="3"/>
        <v>0</v>
      </c>
      <c r="R25">
        <f t="shared" si="3"/>
        <v>0</v>
      </c>
      <c r="S25">
        <f t="shared" si="3"/>
        <v>0</v>
      </c>
      <c r="T25">
        <f t="shared" si="3"/>
        <v>0</v>
      </c>
      <c r="U25">
        <f t="shared" si="3"/>
        <v>0</v>
      </c>
      <c r="V25">
        <f t="shared" si="3"/>
        <v>0</v>
      </c>
      <c r="W25">
        <f t="shared" si="3"/>
        <v>0</v>
      </c>
      <c r="X25">
        <f t="shared" si="3"/>
        <v>0</v>
      </c>
      <c r="Y25">
        <f t="shared" si="3"/>
        <v>0</v>
      </c>
      <c r="Z25">
        <f t="shared" si="3"/>
        <v>0</v>
      </c>
      <c r="AA25">
        <f t="shared" si="3"/>
        <v>0</v>
      </c>
      <c r="AB25">
        <f t="shared" si="3"/>
        <v>0</v>
      </c>
      <c r="AC25">
        <f t="shared" si="3"/>
        <v>0</v>
      </c>
      <c r="AD25">
        <f t="shared" si="3"/>
        <v>0</v>
      </c>
      <c r="AE25">
        <f t="shared" si="3"/>
        <v>0</v>
      </c>
      <c r="AF25">
        <f t="shared" si="3"/>
        <v>0</v>
      </c>
      <c r="AG25">
        <f t="shared" si="3"/>
        <v>0</v>
      </c>
      <c r="AH25">
        <f t="shared" si="3"/>
        <v>0</v>
      </c>
      <c r="AI25">
        <f t="shared" si="3"/>
        <v>0</v>
      </c>
      <c r="AJ25">
        <f t="shared" si="3"/>
        <v>0</v>
      </c>
      <c r="AS25" t="e">
        <f t="shared" si="1"/>
        <v>#DIV/0!</v>
      </c>
    </row>
    <row r="26" spans="1:55" hidden="1">
      <c r="C26">
        <f>MAX(C27:C31)</f>
        <v>0</v>
      </c>
      <c r="D26">
        <f>+D38</f>
        <v>1</v>
      </c>
      <c r="E26">
        <f>MAX(E27:E31)</f>
        <v>0</v>
      </c>
      <c r="F26">
        <f>+F38</f>
        <v>2</v>
      </c>
      <c r="G26">
        <f>MAX(G27:G31)</f>
        <v>0</v>
      </c>
      <c r="H26">
        <f>+H38</f>
        <v>5</v>
      </c>
      <c r="I26">
        <f>MAX(I27:I31)</f>
        <v>0</v>
      </c>
      <c r="J26">
        <f>+J38</f>
        <v>0</v>
      </c>
      <c r="K26">
        <f>MAX(K27:K31)</f>
        <v>0</v>
      </c>
      <c r="L26">
        <f>+L38</f>
        <v>1</v>
      </c>
      <c r="M26">
        <f>MAX(M27:M31)</f>
        <v>0</v>
      </c>
      <c r="N26">
        <f>+N38</f>
        <v>1</v>
      </c>
      <c r="O26">
        <f>MAX(O27:O31)</f>
        <v>0</v>
      </c>
      <c r="P26">
        <f>+P38</f>
        <v>1</v>
      </c>
      <c r="Q26">
        <f>MAX(Q27:Q31)</f>
        <v>0</v>
      </c>
      <c r="R26">
        <f>+R38</f>
        <v>1</v>
      </c>
      <c r="S26">
        <f>MAX(S27:S31)</f>
        <v>0</v>
      </c>
      <c r="T26">
        <f>+T38</f>
        <v>1</v>
      </c>
      <c r="U26">
        <f>MAX(U27:U31)</f>
        <v>0</v>
      </c>
      <c r="V26">
        <f>+V38</f>
        <v>2</v>
      </c>
      <c r="W26">
        <f>MAX(W27:W31)</f>
        <v>0</v>
      </c>
      <c r="X26">
        <f>+X38</f>
        <v>0</v>
      </c>
      <c r="Y26">
        <f>MAX(Y27:Y31)</f>
        <v>0</v>
      </c>
      <c r="Z26">
        <f>+Z38</f>
        <v>0</v>
      </c>
      <c r="AA26">
        <f>MAX(AA27:AA31)</f>
        <v>0</v>
      </c>
      <c r="AB26">
        <f>+AB38</f>
        <v>2</v>
      </c>
      <c r="AC26">
        <f>MAX(AC27:AC31)</f>
        <v>0</v>
      </c>
      <c r="AD26">
        <f>+AD38</f>
        <v>4</v>
      </c>
      <c r="AE26">
        <f>MAX(AE27:AE31)</f>
        <v>0</v>
      </c>
      <c r="AF26">
        <f>+AF38</f>
        <v>2</v>
      </c>
      <c r="AG26">
        <f>MAX(AG27:AG31)</f>
        <v>0</v>
      </c>
      <c r="AH26">
        <f>+AH38</f>
        <v>1</v>
      </c>
      <c r="AI26">
        <f>MAX(AI27:AI31)</f>
        <v>0</v>
      </c>
      <c r="AJ26">
        <f>+AJ38</f>
        <v>0</v>
      </c>
      <c r="AS26" t="e">
        <f t="shared" si="1"/>
        <v>#DIV/0!</v>
      </c>
    </row>
    <row r="27" spans="1:55" hidden="1">
      <c r="C27">
        <f>IF(C$32=5,5,0)</f>
        <v>0</v>
      </c>
      <c r="E27">
        <f>IF(E$32=5,5,0)</f>
        <v>0</v>
      </c>
      <c r="G27">
        <f>IF(G$32=5,5,0)</f>
        <v>0</v>
      </c>
      <c r="I27">
        <f>IF(I$32=5,5,0)</f>
        <v>0</v>
      </c>
      <c r="K27">
        <f>IF(K$32=5,5,0)</f>
        <v>0</v>
      </c>
      <c r="M27">
        <f>IF(M$32=5,5,0)</f>
        <v>0</v>
      </c>
      <c r="O27">
        <f>IF(O$32=5,5,0)</f>
        <v>0</v>
      </c>
      <c r="Q27">
        <f>IF(Q$32=5,5,0)</f>
        <v>0</v>
      </c>
      <c r="S27">
        <f>IF(S$32=5,5,0)</f>
        <v>0</v>
      </c>
      <c r="U27">
        <f>IF(U$32=5,5,0)</f>
        <v>0</v>
      </c>
      <c r="W27">
        <f>IF(W$32=5,5,0)</f>
        <v>0</v>
      </c>
      <c r="Y27">
        <f>IF(Y$32=5,5,0)</f>
        <v>0</v>
      </c>
      <c r="AA27">
        <f>IF(AA$32=5,5,0)</f>
        <v>0</v>
      </c>
      <c r="AC27">
        <f>IF(AC$32=5,5,0)</f>
        <v>0</v>
      </c>
      <c r="AE27">
        <f>IF(AE$32=5,5,0)</f>
        <v>0</v>
      </c>
      <c r="AG27">
        <f>IF(AG$32=5,5,0)</f>
        <v>0</v>
      </c>
      <c r="AI27">
        <f>IF(AI$32=5,5,0)</f>
        <v>0</v>
      </c>
      <c r="AS27" t="e">
        <f t="shared" si="1"/>
        <v>#DIV/0!</v>
      </c>
    </row>
    <row r="28" spans="1:55" hidden="1">
      <c r="C28">
        <f>IF(C$32=4,10,0)</f>
        <v>0</v>
      </c>
      <c r="E28">
        <f>IF(E$32=4,10,0)</f>
        <v>0</v>
      </c>
      <c r="G28">
        <f>IF(G$32=4,10,0)</f>
        <v>0</v>
      </c>
      <c r="I28">
        <f>IF(I$32=4,10,0)</f>
        <v>0</v>
      </c>
      <c r="K28">
        <f>IF(K$32=4,10,0)</f>
        <v>0</v>
      </c>
      <c r="M28">
        <f>IF(M$32=4,10,0)</f>
        <v>0</v>
      </c>
      <c r="O28">
        <f>IF(O$32=4,10,0)</f>
        <v>0</v>
      </c>
      <c r="Q28">
        <f>IF(Q$32=4,10,0)</f>
        <v>0</v>
      </c>
      <c r="S28">
        <f>IF(S$32=4,10,0)</f>
        <v>0</v>
      </c>
      <c r="U28">
        <f>IF(U$32=4,10,0)</f>
        <v>0</v>
      </c>
      <c r="W28">
        <f>IF(W$32=4,10,0)</f>
        <v>0</v>
      </c>
      <c r="Y28">
        <f>IF(Y$32=4,10,0)</f>
        <v>0</v>
      </c>
      <c r="AA28">
        <f>IF(AA$32=4,10,0)</f>
        <v>0</v>
      </c>
      <c r="AC28">
        <f>IF(AC$32=4,10,0)</f>
        <v>0</v>
      </c>
      <c r="AE28">
        <f>IF(AE$32=4,10,0)</f>
        <v>0</v>
      </c>
      <c r="AG28">
        <f>IF(AG$32=4,10,0)</f>
        <v>0</v>
      </c>
      <c r="AI28">
        <f>IF(AI$32=4,10,0)</f>
        <v>0</v>
      </c>
      <c r="AS28" t="e">
        <f t="shared" si="1"/>
        <v>#DIV/0!</v>
      </c>
    </row>
    <row r="29" spans="1:55" hidden="1">
      <c r="C29">
        <f>IF(C$32=3,20,0)</f>
        <v>0</v>
      </c>
      <c r="E29">
        <f>IF(E$32=3,20,0)</f>
        <v>0</v>
      </c>
      <c r="G29">
        <f>IF(G$32=3,20,0)</f>
        <v>0</v>
      </c>
      <c r="I29">
        <f>IF(I$32=3,20,0)</f>
        <v>0</v>
      </c>
      <c r="K29">
        <f>IF(K$32=3,20,0)</f>
        <v>0</v>
      </c>
      <c r="M29">
        <f>IF(M$32=3,20,0)</f>
        <v>0</v>
      </c>
      <c r="O29">
        <f>IF(O$32=3,20,0)</f>
        <v>0</v>
      </c>
      <c r="Q29">
        <f>IF(Q$32=3,20,0)</f>
        <v>0</v>
      </c>
      <c r="S29">
        <f>IF(S$32=3,20,0)</f>
        <v>0</v>
      </c>
      <c r="U29">
        <f>IF(U$32=3,20,0)</f>
        <v>0</v>
      </c>
      <c r="W29">
        <f>IF(W$32=3,20,0)</f>
        <v>0</v>
      </c>
      <c r="Y29">
        <f>IF(Y$32=3,20,0)</f>
        <v>0</v>
      </c>
      <c r="AA29">
        <f>IF(AA$32=3,20,0)</f>
        <v>0</v>
      </c>
      <c r="AC29">
        <f>IF(AC$32=3,20,0)</f>
        <v>0</v>
      </c>
      <c r="AE29">
        <f>IF(AE$32=3,20,0)</f>
        <v>0</v>
      </c>
      <c r="AG29">
        <f>IF(AG$32=3,20,0)</f>
        <v>0</v>
      </c>
      <c r="AI29">
        <f>IF(AI$32=3,20,0)</f>
        <v>0</v>
      </c>
      <c r="AS29" t="e">
        <f t="shared" si="1"/>
        <v>#DIV/0!</v>
      </c>
    </row>
    <row r="30" spans="1:55" hidden="1">
      <c r="C30">
        <f>IF(C$32=2,40,0)</f>
        <v>0</v>
      </c>
      <c r="E30">
        <f>IF(E$32=2,40,0)</f>
        <v>0</v>
      </c>
      <c r="G30">
        <f>IF(G$32=2,40,0)</f>
        <v>0</v>
      </c>
      <c r="I30">
        <f>IF(I$32=2,40,0)</f>
        <v>0</v>
      </c>
      <c r="K30">
        <f>IF(K$32=2,40,0)</f>
        <v>0</v>
      </c>
      <c r="M30">
        <f>IF(M$32=2,40,0)</f>
        <v>0</v>
      </c>
      <c r="O30">
        <f>IF(O$32=2,40,0)</f>
        <v>0</v>
      </c>
      <c r="Q30">
        <f>IF(Q$32=2,40,0)</f>
        <v>0</v>
      </c>
      <c r="S30">
        <f>IF(S$32=2,40,0)</f>
        <v>0</v>
      </c>
      <c r="U30">
        <f>IF(U$32=2,40,0)</f>
        <v>0</v>
      </c>
      <c r="W30">
        <f>IF(W$32=2,40,0)</f>
        <v>0</v>
      </c>
      <c r="Y30">
        <f>IF(Y$32=2,40,0)</f>
        <v>0</v>
      </c>
      <c r="AA30">
        <f>IF(AA$32=2,40,0)</f>
        <v>0</v>
      </c>
      <c r="AC30">
        <f>IF(AC$32=2,40,0)</f>
        <v>0</v>
      </c>
      <c r="AE30">
        <f>IF(AE$32=2,40,0)</f>
        <v>0</v>
      </c>
      <c r="AG30">
        <f>IF(AG$32=2,40,0)</f>
        <v>0</v>
      </c>
      <c r="AI30">
        <f>IF(AI$32=2,40,0)</f>
        <v>0</v>
      </c>
      <c r="AS30" t="e">
        <f t="shared" si="1"/>
        <v>#DIV/0!</v>
      </c>
    </row>
    <row r="31" spans="1:55" hidden="1">
      <c r="C31">
        <f>IF(C$32=1,80,0)</f>
        <v>0</v>
      </c>
      <c r="E31">
        <f>IF(E$32=1,80,0)</f>
        <v>0</v>
      </c>
      <c r="G31">
        <f>IF(G$32=1,80,0)</f>
        <v>0</v>
      </c>
      <c r="I31">
        <f>IF(I$32=1,80,0)</f>
        <v>0</v>
      </c>
      <c r="K31">
        <f>IF(K$32=1,80,0)</f>
        <v>0</v>
      </c>
      <c r="M31">
        <f>IF(M$32=1,80,0)</f>
        <v>0</v>
      </c>
      <c r="O31">
        <f>IF(O$32=1,80,0)</f>
        <v>0</v>
      </c>
      <c r="Q31">
        <f>IF(Q$32=1,80,0)</f>
        <v>0</v>
      </c>
      <c r="S31">
        <f>IF(S$32=1,80,0)</f>
        <v>0</v>
      </c>
      <c r="U31">
        <f>IF(U$32=1,80,0)</f>
        <v>0</v>
      </c>
      <c r="W31">
        <f>IF(W$32=1,80,0)</f>
        <v>0</v>
      </c>
      <c r="Y31">
        <f>IF(Y$32=1,80,0)</f>
        <v>0</v>
      </c>
      <c r="AA31">
        <f>IF(AA$32=1,80,0)</f>
        <v>0</v>
      </c>
      <c r="AC31">
        <f>IF(AC$32=1,80,0)</f>
        <v>0</v>
      </c>
      <c r="AE31">
        <f>IF(AE$32=1,80,0)</f>
        <v>0</v>
      </c>
      <c r="AG31">
        <f>IF(AG$32=1,80,0)</f>
        <v>0</v>
      </c>
      <c r="AI31">
        <f>IF(AI$32=1,80,0)</f>
        <v>0</v>
      </c>
      <c r="AS31" t="e">
        <f t="shared" si="1"/>
        <v>#DIV/0!</v>
      </c>
    </row>
    <row r="32" spans="1:55" hidden="1">
      <c r="C32">
        <f>RANK(C33,$C33:$AJ33)*C37</f>
        <v>0</v>
      </c>
      <c r="E32">
        <f>RANK(E33,$C33:$AJ33)*E37</f>
        <v>0</v>
      </c>
      <c r="G32">
        <f>RANK(G33,$C33:$AJ33)*G37</f>
        <v>0</v>
      </c>
      <c r="I32">
        <f>RANK(I33,$C33:$AJ33)*I37</f>
        <v>0</v>
      </c>
      <c r="K32">
        <f>RANK(K33,$C33:$AJ33)*K37</f>
        <v>0</v>
      </c>
      <c r="M32">
        <f>RANK(M33,$C33:$AJ33)*M37</f>
        <v>0</v>
      </c>
      <c r="O32">
        <f>RANK(O33,$C33:$AJ33)*O37</f>
        <v>0</v>
      </c>
      <c r="Q32">
        <f>RANK(Q33,$C33:$AJ33)*Q37</f>
        <v>0</v>
      </c>
      <c r="S32">
        <f>RANK(S33,$C33:$AJ33)*S37</f>
        <v>0</v>
      </c>
      <c r="U32">
        <f>RANK(U33,$C33:$AJ33)*U37</f>
        <v>0</v>
      </c>
      <c r="W32">
        <f>RANK(W33,$C33:$AJ33)*W37</f>
        <v>0</v>
      </c>
      <c r="Y32">
        <f>RANK(Y33,$C33:$AJ33)*Y37</f>
        <v>0</v>
      </c>
      <c r="AA32">
        <f>RANK(AA33,$C33:$AJ33)*AA37</f>
        <v>0</v>
      </c>
      <c r="AC32">
        <f>RANK(AC33,$C33:$AJ33)*AC37</f>
        <v>0</v>
      </c>
      <c r="AE32">
        <f>RANK(AE33,$C33:$AJ33)*AE37</f>
        <v>0</v>
      </c>
      <c r="AG32">
        <f>RANK(AG33,$C33:$AJ33)*AG37</f>
        <v>0</v>
      </c>
      <c r="AI32">
        <f>RANK(AI33,$C33:$AJ33)*AI37</f>
        <v>0</v>
      </c>
      <c r="AS32" t="e">
        <f t="shared" si="1"/>
        <v>#DIV/0!</v>
      </c>
    </row>
    <row r="33" spans="1:45" hidden="1">
      <c r="C33">
        <f>SUM(C34:C36)</f>
        <v>-999203</v>
      </c>
      <c r="E33">
        <f>SUM(E34:E36)</f>
        <v>-991242</v>
      </c>
      <c r="G33">
        <f>SUM(G34:G36)</f>
        <v>-994391</v>
      </c>
      <c r="I33">
        <f>SUM(I34:I36)</f>
        <v>-100999999.98999999</v>
      </c>
      <c r="K33">
        <f>SUM(K34:K36)</f>
        <v>-997309</v>
      </c>
      <c r="M33">
        <f>SUM(M34:M36)</f>
        <v>-993189</v>
      </c>
      <c r="O33">
        <f>SUM(O34:O36)</f>
        <v>-991289</v>
      </c>
      <c r="Q33">
        <f>SUM(Q34:Q36)</f>
        <v>-993495</v>
      </c>
      <c r="S33">
        <f>SUM(S34:S36)</f>
        <v>-999509</v>
      </c>
      <c r="U33">
        <f>SUM(U34:U36)</f>
        <v>-993802</v>
      </c>
      <c r="W33">
        <f>SUM(W34:W36)</f>
        <v>-100999999.98999999</v>
      </c>
      <c r="Y33">
        <f>SUM(Y34:Y36)</f>
        <v>-100999999.98999999</v>
      </c>
      <c r="AA33">
        <f>SUM(AA34:AA36)</f>
        <v>-993354</v>
      </c>
      <c r="AC33">
        <f>SUM(AC34:AC36)</f>
        <v>-992115</v>
      </c>
      <c r="AE33">
        <f>SUM(AE34:AE36)</f>
        <v>-991538</v>
      </c>
      <c r="AG33">
        <f>SUM(AG34:AG36)</f>
        <v>-994495</v>
      </c>
      <c r="AI33">
        <f>SUM(AI34:AI36)</f>
        <v>-100999999.98999999</v>
      </c>
      <c r="AS33" t="e">
        <f t="shared" si="1"/>
        <v>#DIV/0!</v>
      </c>
    </row>
    <row r="34" spans="1:45" hidden="1">
      <c r="C34">
        <f>+D38</f>
        <v>1</v>
      </c>
      <c r="E34">
        <f>+F38</f>
        <v>2</v>
      </c>
      <c r="G34">
        <f>+H38</f>
        <v>5</v>
      </c>
      <c r="I34">
        <f>+J38</f>
        <v>0</v>
      </c>
      <c r="K34">
        <f>+L38</f>
        <v>1</v>
      </c>
      <c r="M34">
        <f>+N38</f>
        <v>1</v>
      </c>
      <c r="O34">
        <f>+P38</f>
        <v>1</v>
      </c>
      <c r="Q34">
        <f>+R38</f>
        <v>1</v>
      </c>
      <c r="S34">
        <f>+T38</f>
        <v>1</v>
      </c>
      <c r="U34">
        <f>+V38</f>
        <v>2</v>
      </c>
      <c r="W34">
        <f>+X38</f>
        <v>0</v>
      </c>
      <c r="Y34">
        <f>+Z38</f>
        <v>0</v>
      </c>
      <c r="AA34">
        <f>+AB38</f>
        <v>2</v>
      </c>
      <c r="AC34">
        <f>+AD38</f>
        <v>4</v>
      </c>
      <c r="AE34">
        <f>+AF38</f>
        <v>2</v>
      </c>
      <c r="AG34">
        <f>+AH38</f>
        <v>1</v>
      </c>
      <c r="AI34">
        <f>+AJ38</f>
        <v>0</v>
      </c>
      <c r="AS34" t="e">
        <f t="shared" si="1"/>
        <v>#DIV/0!</v>
      </c>
    </row>
    <row r="35" spans="1:45" hidden="1">
      <c r="C35">
        <f>+D39*100</f>
        <v>800</v>
      </c>
      <c r="E35">
        <f>+F39*100</f>
        <v>8750</v>
      </c>
      <c r="G35">
        <f>+H39*100</f>
        <v>5620</v>
      </c>
      <c r="I35">
        <f>+J39*100</f>
        <v>0.01</v>
      </c>
      <c r="K35">
        <f>+L39*100</f>
        <v>2700</v>
      </c>
      <c r="M35">
        <f>+N39*100</f>
        <v>6800</v>
      </c>
      <c r="O35">
        <f>+P39*100</f>
        <v>8700</v>
      </c>
      <c r="Q35">
        <f>+R39*100</f>
        <v>6500</v>
      </c>
      <c r="S35">
        <f>+T39*100</f>
        <v>500</v>
      </c>
      <c r="U35">
        <f>+V39*100</f>
        <v>6200</v>
      </c>
      <c r="W35">
        <f>+X39*100</f>
        <v>0.01</v>
      </c>
      <c r="Y35">
        <f>+Z39*100</f>
        <v>0.01</v>
      </c>
      <c r="AA35">
        <f>+AB39*100</f>
        <v>6650</v>
      </c>
      <c r="AC35">
        <f>+AD39*100</f>
        <v>7875</v>
      </c>
      <c r="AE35">
        <f>+AF39*100</f>
        <v>8450</v>
      </c>
      <c r="AG35">
        <f>+AH39*100</f>
        <v>5500</v>
      </c>
      <c r="AI35">
        <f>+AJ39*100</f>
        <v>0.01</v>
      </c>
      <c r="AS35" t="e">
        <f t="shared" si="1"/>
        <v>#DIV/0!</v>
      </c>
    </row>
    <row r="36" spans="1:45" hidden="1">
      <c r="C36">
        <f>IF(C37=1,C38*C37*10000+C38,-1000000+C38)</f>
        <v>-1000004</v>
      </c>
      <c r="E36">
        <f>IF(E37=1,E38*E37*10000+E38,-1000000+E38)</f>
        <v>-999994</v>
      </c>
      <c r="G36">
        <f>IF(G37=1,G38*G37*10000+G38,-1000000+G38)</f>
        <v>-1000016</v>
      </c>
      <c r="I36">
        <f>IF(I37=1,I38*I37*10000+I38,-1000000+I38)</f>
        <v>-101000000</v>
      </c>
      <c r="K36">
        <f>IF(K37=1,K38*K37*10000+K38,-1000000+K38)</f>
        <v>-1000010</v>
      </c>
      <c r="M36">
        <f>IF(M37=1,M38*M37*10000+M38,-1000000+M38)</f>
        <v>-999990</v>
      </c>
      <c r="O36">
        <f>IF(O37=1,O38*O37*10000+O38,-1000000+O38)</f>
        <v>-999990</v>
      </c>
      <c r="Q36">
        <f>IF(Q37=1,Q38*Q37*10000+Q38,-1000000+Q38)</f>
        <v>-999996</v>
      </c>
      <c r="S36">
        <f>IF(S37=1,S38*S37*10000+S38,-1000000+S38)</f>
        <v>-1000010</v>
      </c>
      <c r="U36">
        <f>IF(U37=1,U38*U37*10000+U38,-1000000+U38)</f>
        <v>-1000004</v>
      </c>
      <c r="W36">
        <f>IF(W37=1,W38*W37*10000+W38,-1000000+W38)</f>
        <v>-101000000</v>
      </c>
      <c r="Y36">
        <f>IF(Y37=1,Y38*Y37*10000+Y38,-1000000+Y38)</f>
        <v>-101000000</v>
      </c>
      <c r="AA36">
        <f>IF(AA37=1,AA38*AA37*10000+AA38,-1000000+AA38)</f>
        <v>-1000006</v>
      </c>
      <c r="AC36">
        <f>IF(AC37=1,AC38*AC37*10000+AC38,-1000000+AC38)</f>
        <v>-999994</v>
      </c>
      <c r="AE36">
        <f>IF(AE37=1,AE38*AE37*10000+AE38,-1000000+AE38)</f>
        <v>-999990</v>
      </c>
      <c r="AG36">
        <f>IF(AG37=1,AG38*AG37*10000+AG38,-1000000+AG38)</f>
        <v>-999996</v>
      </c>
      <c r="AI36">
        <f>IF(AI37=1,AI38*AI37*10000+AI38,-1000000+AI38)</f>
        <v>-101000000</v>
      </c>
      <c r="AS36" t="e">
        <f t="shared" si="1"/>
        <v>#DIV/0!</v>
      </c>
    </row>
    <row r="37" spans="1:45" ht="13.5" thickBot="1">
      <c r="A37" t="s">
        <v>13</v>
      </c>
      <c r="B37">
        <f>SUM(C37:AI37)</f>
        <v>0</v>
      </c>
      <c r="C37">
        <f>IF(D38&gt;=$A3/2,1,0)</f>
        <v>0</v>
      </c>
      <c r="E37" s="343">
        <v>0</v>
      </c>
      <c r="G37">
        <f>IF(H38&gt;=$A3/2,1,0)</f>
        <v>0</v>
      </c>
      <c r="I37">
        <f>IF(J38&gt;=$A3/2,1,0)</f>
        <v>0</v>
      </c>
      <c r="K37">
        <f>IF(L38&gt;=$A3/2,1,0)</f>
        <v>0</v>
      </c>
      <c r="M37">
        <f>IF(N38&gt;=$A3/2,1,0)</f>
        <v>0</v>
      </c>
      <c r="O37">
        <f>IF(P38&gt;=$A3/2,1,0)</f>
        <v>0</v>
      </c>
      <c r="Q37">
        <f>IF(R38&gt;=$A3/2,1,0)</f>
        <v>0</v>
      </c>
      <c r="S37">
        <f>IF(T38&gt;=$A3/2,1,0)</f>
        <v>0</v>
      </c>
      <c r="U37">
        <f>IF(V38&gt;=$A3/2,1,0)</f>
        <v>0</v>
      </c>
      <c r="W37">
        <f>IF(X38&gt;=$A3/2,1,0)</f>
        <v>0</v>
      </c>
      <c r="Y37">
        <f>IF(Z38&gt;=$A3/2,1,0)</f>
        <v>0</v>
      </c>
      <c r="AA37">
        <f>IF(AB38&gt;=$A3/2,1,0)</f>
        <v>0</v>
      </c>
      <c r="AC37">
        <f>IF(AD38&gt;=$A3/2,1,0)</f>
        <v>0</v>
      </c>
      <c r="AE37">
        <f>IF(AF38&gt;=$A3/2,1,0)</f>
        <v>0</v>
      </c>
      <c r="AG37">
        <f>IF(AH38&gt;=$A3/2,1,0)</f>
        <v>0</v>
      </c>
      <c r="AI37">
        <f>IF(AJ38&gt;=$A3/2,1,0)</f>
        <v>0</v>
      </c>
      <c r="AK37" s="41">
        <f>MAX(AL43:AL99)</f>
        <v>174</v>
      </c>
      <c r="AQ37">
        <f>AVERAGE(AQ47:AQ48)</f>
        <v>172.5</v>
      </c>
      <c r="AR37" t="e">
        <f>+AQ37/AQ41</f>
        <v>#DIV/0!</v>
      </c>
      <c r="AS37" t="e">
        <f>1/AR37</f>
        <v>#DIV/0!</v>
      </c>
    </row>
    <row r="38" spans="1:45" ht="13.5" hidden="1" thickBot="1">
      <c r="C38" s="2">
        <f>IF(SUM(C43:C353)&lt;-1000,-100000000,SUM(C43:C353))</f>
        <v>-4</v>
      </c>
      <c r="D38" s="2">
        <f>COUNT(D43:D353)</f>
        <v>1</v>
      </c>
      <c r="E38" s="2">
        <f>IF(SUM(E43:E353)&lt;-1000,-100000000,SUM(E43:E353))</f>
        <v>6</v>
      </c>
      <c r="F38" s="2">
        <f>COUNT(F43:F353)</f>
        <v>2</v>
      </c>
      <c r="G38" s="2">
        <f>IF(SUM(G43:G353)&lt;-1000,-100000000,SUM(G43:G353))</f>
        <v>-16</v>
      </c>
      <c r="H38" s="2">
        <f>COUNT(H43:H353)</f>
        <v>5</v>
      </c>
      <c r="I38" s="2">
        <f>IF(SUM(I43:I353)&lt;-1000,-100000000,SUM(I43:I353))</f>
        <v>-100000000</v>
      </c>
      <c r="J38" s="2">
        <f>COUNT(J43:J353)</f>
        <v>0</v>
      </c>
      <c r="K38" s="2">
        <f>IF(SUM(K43:K353)&lt;-1000,-100000000,SUM(K43:K353))</f>
        <v>-10</v>
      </c>
      <c r="L38" s="2">
        <f>COUNT(L43:L353)</f>
        <v>1</v>
      </c>
      <c r="M38" s="2">
        <f>IF(SUM(M43:M353)&lt;-1000,-100000000,SUM(M43:M353))</f>
        <v>10</v>
      </c>
      <c r="N38" s="2">
        <f>COUNT(N43:N353)</f>
        <v>1</v>
      </c>
      <c r="O38" s="2">
        <f>IF(SUM(O43:O353)&lt;-1000,-100000000,SUM(O43:O353))</f>
        <v>10</v>
      </c>
      <c r="P38" s="2">
        <f>COUNT(P43:P353)</f>
        <v>1</v>
      </c>
      <c r="Q38" s="2">
        <f>IF(SUM(Q43:Q353)&lt;-1000,-100000000,SUM(Q43:Q353))</f>
        <v>4</v>
      </c>
      <c r="R38" s="2">
        <f>COUNT(R43:R353)</f>
        <v>1</v>
      </c>
      <c r="S38" s="2">
        <f>IF(SUM(S43:S353)&lt;-1000,-100000000,SUM(S43:S353))</f>
        <v>-10</v>
      </c>
      <c r="T38" s="2">
        <f>COUNT(T43:T353)</f>
        <v>1</v>
      </c>
      <c r="U38" s="2">
        <f>IF(SUM(U43:U353)&lt;-1000,-100000000,SUM(U43:U353))</f>
        <v>-4</v>
      </c>
      <c r="V38" s="2">
        <f>COUNT(V43:V353)</f>
        <v>2</v>
      </c>
      <c r="W38" s="2">
        <f>IF(SUM(W43:W353)&lt;-1000,-100000000,SUM(W43:W353))</f>
        <v>-100000000</v>
      </c>
      <c r="X38" s="2">
        <f>COUNT(X43:X353)</f>
        <v>0</v>
      </c>
      <c r="Y38" s="2">
        <f>IF(SUM(Y43:Y353)&lt;-1000,-100000000,SUM(Y43:Y353))</f>
        <v>-100000000</v>
      </c>
      <c r="Z38" s="2">
        <f>COUNT(Z43:Z353)</f>
        <v>0</v>
      </c>
      <c r="AA38" s="2">
        <f>IF(SUM(AA43:AA353)&lt;-1000,-100000000,SUM(AA43:AA353))</f>
        <v>-6</v>
      </c>
      <c r="AB38" s="2">
        <f>COUNT(AB43:AB353)</f>
        <v>2</v>
      </c>
      <c r="AC38" s="2">
        <f>IF(SUM(AC43:AC353)&lt;-1000,-100000000,SUM(AC43:AC353))</f>
        <v>6</v>
      </c>
      <c r="AD38" s="2">
        <f>COUNT(AD43:AD353)</f>
        <v>4</v>
      </c>
      <c r="AE38" s="2">
        <f>IF(SUM(AE43:AE353)&lt;-1000,-100000000,SUM(AE43:AE353))</f>
        <v>10</v>
      </c>
      <c r="AF38" s="2">
        <f>COUNT(AF43:AF353)</f>
        <v>2</v>
      </c>
      <c r="AG38" s="2">
        <f>IF(SUM(AG43:AG353)&lt;-1000,-100000000,SUM(AG43:AG353))</f>
        <v>4</v>
      </c>
      <c r="AH38" s="2">
        <f>COUNT(AH43:AH353)</f>
        <v>1</v>
      </c>
      <c r="AI38" s="2">
        <f>IF(SUM(AI43:AI353)&lt;-1000,-100000000,SUM(AI43:AI353))</f>
        <v>-100000000</v>
      </c>
      <c r="AJ38" s="2">
        <f>COUNT(AJ43:AJ353)</f>
        <v>0</v>
      </c>
      <c r="AQ38">
        <f>AVERAGE(AQ41:AQ44)</f>
        <v>42.333333333333336</v>
      </c>
    </row>
    <row r="39" spans="1:45" ht="13.5" hidden="1" thickBot="1">
      <c r="C39" s="2"/>
      <c r="D39" s="2">
        <f>IF(D38=0,0.0001,AVERAGE(D43:D250))</f>
        <v>8</v>
      </c>
      <c r="E39" s="2"/>
      <c r="F39" s="2">
        <f>IF(F38=0,0.0001,AVERAGE(F43:F250))</f>
        <v>87.5</v>
      </c>
      <c r="G39" s="2"/>
      <c r="H39" s="2">
        <f>IF(H38=0,0.0001,AVERAGE(H43:H250))</f>
        <v>56.2</v>
      </c>
      <c r="I39" s="2"/>
      <c r="J39" s="2">
        <f>IF(J38=0,0.0001,AVERAGE(J43:J250))</f>
        <v>1E-4</v>
      </c>
      <c r="K39" s="2"/>
      <c r="L39" s="2">
        <f>IF(L38=0,0.0001,AVERAGE(L43:L250))</f>
        <v>27</v>
      </c>
      <c r="M39" s="2"/>
      <c r="N39" s="2">
        <f>IF(N38=0,0.0001,AVERAGE(N43:N250))</f>
        <v>68</v>
      </c>
      <c r="O39" s="2"/>
      <c r="P39" s="2">
        <f>IF(P38=0,0.0001,AVERAGE(P43:P250))</f>
        <v>87</v>
      </c>
      <c r="Q39" s="2"/>
      <c r="R39" s="2">
        <f>IF(R38=0,0.0001,AVERAGE(R43:R250))</f>
        <v>65</v>
      </c>
      <c r="S39" s="2"/>
      <c r="T39" s="2">
        <f>IF(T38=0,0.0001,AVERAGE(T43:T250))</f>
        <v>5</v>
      </c>
      <c r="U39" s="2"/>
      <c r="V39" s="2">
        <f>IF(V38=0,0.0001,AVERAGE(V43:V250))</f>
        <v>62</v>
      </c>
      <c r="W39" s="2"/>
      <c r="X39" s="2">
        <f>IF(X38=0,0.0001,AVERAGE(X43:X250))</f>
        <v>1E-4</v>
      </c>
      <c r="Y39" s="2"/>
      <c r="Z39" s="2">
        <f>IF(Z38=0,0.0001,AVERAGE(Z43:Z250))</f>
        <v>1E-4</v>
      </c>
      <c r="AA39" s="2"/>
      <c r="AB39" s="2">
        <f>IF(AB38=0,0.0001,AVERAGE(AB43:AB250))</f>
        <v>66.5</v>
      </c>
      <c r="AC39" s="2"/>
      <c r="AD39" s="2">
        <f>IF(AD38=0,0.0001,AVERAGE(AD43:AD250))</f>
        <v>78.75</v>
      </c>
      <c r="AE39" s="2"/>
      <c r="AF39" s="2">
        <f>IF(AF38=0,0.0001,AVERAGE(AF43:AF250))</f>
        <v>84.5</v>
      </c>
      <c r="AG39" s="2"/>
      <c r="AH39" s="2">
        <f>IF(AH38=0,0.0001,AVERAGE(AH43:AH250))</f>
        <v>55</v>
      </c>
      <c r="AI39" s="2"/>
      <c r="AJ39" s="2">
        <f>IF(AJ38=0,0.0001,AVERAGE(AJ43:AJ250))</f>
        <v>1E-4</v>
      </c>
      <c r="AQ39">
        <f>AVERAGE(AQ42:AQ45)</f>
        <v>79.333333333333329</v>
      </c>
    </row>
    <row r="40" spans="1:45" ht="13.5" hidden="1" thickBot="1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Q40">
        <f>AVERAGE(AQ43:AQ46)</f>
        <v>93.75</v>
      </c>
      <c r="AR40" t="e">
        <f>+AQ40/AQ41</f>
        <v>#DIV/0!</v>
      </c>
    </row>
    <row r="41" spans="1:45">
      <c r="B41" s="332" t="s">
        <v>68</v>
      </c>
      <c r="C41" s="419" t="s">
        <v>155</v>
      </c>
      <c r="D41" s="420"/>
      <c r="E41" s="453" t="s">
        <v>207</v>
      </c>
      <c r="F41" s="451"/>
      <c r="G41" s="422" t="s">
        <v>1</v>
      </c>
      <c r="H41" s="420"/>
      <c r="I41" s="422" t="s">
        <v>135</v>
      </c>
      <c r="J41" s="420"/>
      <c r="K41" s="419" t="s">
        <v>158</v>
      </c>
      <c r="L41" s="420"/>
      <c r="M41" s="419" t="s">
        <v>258</v>
      </c>
      <c r="N41" s="420"/>
      <c r="O41" s="422" t="s">
        <v>9</v>
      </c>
      <c r="P41" s="420"/>
      <c r="Q41" s="422" t="s">
        <v>43</v>
      </c>
      <c r="R41" s="420"/>
      <c r="S41" s="419" t="s">
        <v>256</v>
      </c>
      <c r="T41" s="420"/>
      <c r="U41" s="422" t="s">
        <v>131</v>
      </c>
      <c r="V41" s="420"/>
      <c r="W41" s="422" t="s">
        <v>142</v>
      </c>
      <c r="X41" s="420"/>
      <c r="Y41" s="422" t="s">
        <v>120</v>
      </c>
      <c r="Z41" s="420"/>
      <c r="AA41" s="433" t="s">
        <v>161</v>
      </c>
      <c r="AB41" s="434"/>
      <c r="AC41" s="419" t="s">
        <v>143</v>
      </c>
      <c r="AD41" s="420"/>
      <c r="AE41" s="422" t="s">
        <v>132</v>
      </c>
      <c r="AF41" s="420"/>
      <c r="AG41" s="419" t="s">
        <v>94</v>
      </c>
      <c r="AH41" s="420"/>
      <c r="AI41" s="422" t="s">
        <v>62</v>
      </c>
      <c r="AJ41" s="420"/>
      <c r="AK41" s="41">
        <f>COUNT(AK43:AK268)</f>
        <v>5</v>
      </c>
      <c r="AL41" s="86" t="s">
        <v>7</v>
      </c>
      <c r="AM41" s="85" t="s">
        <v>8</v>
      </c>
      <c r="AN41" s="87" t="s">
        <v>47</v>
      </c>
      <c r="AP41">
        <f>SUM(AP43:AP98)</f>
        <v>5.5</v>
      </c>
      <c r="AQ41">
        <f>AVERAGE(AQ49:AQ75)</f>
        <v>0</v>
      </c>
    </row>
    <row r="42" spans="1:45" ht="13.5" thickBot="1">
      <c r="B42" s="1"/>
      <c r="C42" s="3" t="s">
        <v>3</v>
      </c>
      <c r="D42" s="4" t="s">
        <v>2</v>
      </c>
      <c r="E42" s="3" t="s">
        <v>3</v>
      </c>
      <c r="F42" s="4" t="s">
        <v>2</v>
      </c>
      <c r="G42" s="3" t="s">
        <v>3</v>
      </c>
      <c r="H42" s="4" t="s">
        <v>2</v>
      </c>
      <c r="I42" s="3" t="s">
        <v>3</v>
      </c>
      <c r="J42" s="4" t="s">
        <v>2</v>
      </c>
      <c r="K42" s="3" t="s">
        <v>3</v>
      </c>
      <c r="L42" s="4" t="s">
        <v>2</v>
      </c>
      <c r="M42" s="3" t="s">
        <v>3</v>
      </c>
      <c r="N42" s="4" t="s">
        <v>2</v>
      </c>
      <c r="O42" s="3" t="s">
        <v>3</v>
      </c>
      <c r="P42" s="4" t="s">
        <v>2</v>
      </c>
      <c r="Q42" s="3" t="s">
        <v>3</v>
      </c>
      <c r="R42" s="4" t="s">
        <v>2</v>
      </c>
      <c r="S42" s="3" t="s">
        <v>3</v>
      </c>
      <c r="T42" s="4" t="s">
        <v>2</v>
      </c>
      <c r="U42" s="3" t="s">
        <v>3</v>
      </c>
      <c r="V42" s="4" t="s">
        <v>2</v>
      </c>
      <c r="W42" s="3" t="s">
        <v>3</v>
      </c>
      <c r="X42" s="4" t="s">
        <v>2</v>
      </c>
      <c r="Y42" s="3" t="s">
        <v>3</v>
      </c>
      <c r="Z42" s="4" t="s">
        <v>2</v>
      </c>
      <c r="AA42" s="3" t="s">
        <v>3</v>
      </c>
      <c r="AB42" s="4" t="s">
        <v>2</v>
      </c>
      <c r="AC42" s="3" t="s">
        <v>3</v>
      </c>
      <c r="AD42" s="4" t="s">
        <v>2</v>
      </c>
      <c r="AE42" s="3" t="s">
        <v>3</v>
      </c>
      <c r="AF42" s="4" t="s">
        <v>2</v>
      </c>
      <c r="AG42" s="3" t="s">
        <v>3</v>
      </c>
      <c r="AH42" s="4" t="s">
        <v>2</v>
      </c>
      <c r="AI42" s="3" t="s">
        <v>3</v>
      </c>
      <c r="AJ42" s="4" t="s">
        <v>2</v>
      </c>
      <c r="AK42" s="27" t="s">
        <v>22</v>
      </c>
      <c r="AL42" s="27" t="s">
        <v>16</v>
      </c>
      <c r="AP42" t="s">
        <v>148</v>
      </c>
    </row>
    <row r="43" spans="1:45">
      <c r="A43">
        <v>1</v>
      </c>
      <c r="B43" s="368"/>
      <c r="C43" s="10"/>
      <c r="D43" s="15"/>
      <c r="E43" s="10">
        <v>10</v>
      </c>
      <c r="F43" s="11">
        <v>106</v>
      </c>
      <c r="G43" s="10">
        <v>-10</v>
      </c>
      <c r="H43" s="15">
        <v>32</v>
      </c>
      <c r="I43" s="51">
        <v>-10000</v>
      </c>
      <c r="J43" s="15"/>
      <c r="K43" s="10"/>
      <c r="L43" s="11"/>
      <c r="M43" s="10"/>
      <c r="N43" s="11"/>
      <c r="O43" s="10"/>
      <c r="P43" s="11"/>
      <c r="Q43" s="10"/>
      <c r="R43" s="11"/>
      <c r="S43" s="10"/>
      <c r="T43" s="15"/>
      <c r="U43" s="10"/>
      <c r="V43" s="11"/>
      <c r="W43" s="51">
        <v>-10000</v>
      </c>
      <c r="X43" s="11"/>
      <c r="Y43" s="51">
        <v>-10000</v>
      </c>
      <c r="Z43" s="11"/>
      <c r="AA43" s="10">
        <v>4</v>
      </c>
      <c r="AB43" s="11">
        <v>81</v>
      </c>
      <c r="AC43" s="10">
        <v>-4</v>
      </c>
      <c r="AD43" s="11">
        <v>71</v>
      </c>
      <c r="AE43" s="10"/>
      <c r="AF43" s="11"/>
      <c r="AG43" s="10"/>
      <c r="AH43" s="11"/>
      <c r="AI43" s="51">
        <v>-10000</v>
      </c>
      <c r="AJ43" s="11"/>
      <c r="AK43" s="24">
        <v>45301</v>
      </c>
      <c r="AL43" s="41">
        <v>66</v>
      </c>
      <c r="AM43">
        <f t="shared" ref="AM43:AM106" si="4">+C43+E43+G43+I43++K43++M43+O43+Q43+S43+U43+W43+Y43+AI43+AA43+AG43+AC43+AE43</f>
        <v>-40000</v>
      </c>
      <c r="AN43">
        <f t="shared" ref="AN43:AN106" si="5">COUNT(C43:AJ43)/2</f>
        <v>6</v>
      </c>
      <c r="AO43">
        <f t="shared" ref="AO43:AO106" si="6">+AM43/AN43</f>
        <v>-6666.666666666667</v>
      </c>
      <c r="AQ43">
        <f>+V43+T43+J43+H43+D43</f>
        <v>32</v>
      </c>
    </row>
    <row r="44" spans="1:45">
      <c r="A44">
        <f>+A43+1</f>
        <v>2</v>
      </c>
      <c r="B44" s="368"/>
      <c r="C44" s="10"/>
      <c r="D44" s="344"/>
      <c r="E44" s="10">
        <v>-4</v>
      </c>
      <c r="F44" s="11">
        <v>69</v>
      </c>
      <c r="G44" s="10">
        <v>4</v>
      </c>
      <c r="H44" s="344">
        <v>95</v>
      </c>
      <c r="I44" s="10"/>
      <c r="J44" s="344"/>
      <c r="K44" s="10"/>
      <c r="L44" s="11"/>
      <c r="M44" s="10"/>
      <c r="N44" s="11"/>
      <c r="O44" s="10"/>
      <c r="P44" s="11"/>
      <c r="Q44" s="10"/>
      <c r="R44" s="105"/>
      <c r="S44" s="10"/>
      <c r="T44" s="344"/>
      <c r="U44" s="10"/>
      <c r="V44" s="11"/>
      <c r="W44" s="10"/>
      <c r="X44" s="11"/>
      <c r="Y44" s="10"/>
      <c r="Z44" s="11"/>
      <c r="AA44" s="10">
        <v>-10</v>
      </c>
      <c r="AB44" s="11">
        <v>52</v>
      </c>
      <c r="AC44" s="10">
        <v>10</v>
      </c>
      <c r="AD44" s="11">
        <v>106</v>
      </c>
      <c r="AE44" s="10"/>
      <c r="AF44" s="11"/>
      <c r="AG44" s="10"/>
      <c r="AH44" s="11"/>
      <c r="AI44" s="10"/>
      <c r="AJ44" s="11"/>
      <c r="AK44" s="24">
        <v>45301</v>
      </c>
      <c r="AL44" s="41">
        <v>66</v>
      </c>
      <c r="AM44">
        <f t="shared" si="4"/>
        <v>0</v>
      </c>
      <c r="AN44">
        <f t="shared" si="5"/>
        <v>4</v>
      </c>
      <c r="AO44">
        <f t="shared" si="6"/>
        <v>0</v>
      </c>
      <c r="AQ44">
        <f>+V44+T44+J44+H44+D44</f>
        <v>95</v>
      </c>
    </row>
    <row r="45" spans="1:45">
      <c r="A45">
        <f t="shared" ref="A45:A108" si="7">+A44+1</f>
        <v>3</v>
      </c>
      <c r="B45" s="368"/>
      <c r="C45" s="10"/>
      <c r="D45" s="344"/>
      <c r="E45" s="10"/>
      <c r="F45" s="11"/>
      <c r="G45" s="10">
        <v>-10</v>
      </c>
      <c r="H45" s="344">
        <v>40</v>
      </c>
      <c r="I45" s="10"/>
      <c r="J45" s="344"/>
      <c r="K45" s="10"/>
      <c r="L45" s="11"/>
      <c r="M45" s="10"/>
      <c r="N45" s="11"/>
      <c r="O45" s="10"/>
      <c r="P45" s="11"/>
      <c r="Q45" s="10"/>
      <c r="R45" s="11"/>
      <c r="S45" s="10"/>
      <c r="T45" s="344"/>
      <c r="U45" s="10">
        <v>0</v>
      </c>
      <c r="V45" s="11">
        <v>71</v>
      </c>
      <c r="W45" s="54"/>
      <c r="X45" s="11"/>
      <c r="Y45" s="10"/>
      <c r="Z45" s="11"/>
      <c r="AA45" s="10"/>
      <c r="AB45" s="11"/>
      <c r="AC45" s="10">
        <v>10</v>
      </c>
      <c r="AD45" s="11">
        <v>101</v>
      </c>
      <c r="AE45" s="10">
        <v>0</v>
      </c>
      <c r="AF45" s="11">
        <v>71</v>
      </c>
      <c r="AG45" s="10"/>
      <c r="AH45" s="11"/>
      <c r="AI45" s="12"/>
      <c r="AJ45" s="13"/>
      <c r="AK45" s="24">
        <v>45443</v>
      </c>
      <c r="AL45">
        <v>141</v>
      </c>
      <c r="AM45">
        <f t="shared" si="4"/>
        <v>0</v>
      </c>
      <c r="AN45">
        <f t="shared" si="5"/>
        <v>4</v>
      </c>
      <c r="AO45">
        <f t="shared" si="6"/>
        <v>0</v>
      </c>
      <c r="AQ45">
        <f>+V45+T45+J45+H45+D45</f>
        <v>111</v>
      </c>
    </row>
    <row r="46" spans="1:45">
      <c r="A46">
        <f t="shared" si="7"/>
        <v>4</v>
      </c>
      <c r="B46" s="369"/>
      <c r="C46" s="10"/>
      <c r="D46" s="344"/>
      <c r="E46" s="10"/>
      <c r="F46" s="11"/>
      <c r="G46" s="10">
        <v>4</v>
      </c>
      <c r="H46" s="344">
        <v>84</v>
      </c>
      <c r="I46" s="10"/>
      <c r="J46" s="344"/>
      <c r="K46" s="10"/>
      <c r="L46" s="11"/>
      <c r="M46" s="10"/>
      <c r="N46" s="11"/>
      <c r="O46" s="10"/>
      <c r="P46" s="11"/>
      <c r="Q46" s="10"/>
      <c r="R46" s="11"/>
      <c r="S46" s="94"/>
      <c r="T46" s="344"/>
      <c r="U46" s="10">
        <v>-4</v>
      </c>
      <c r="V46" s="11">
        <v>53</v>
      </c>
      <c r="W46" s="94"/>
      <c r="X46" s="11"/>
      <c r="Y46" s="10"/>
      <c r="Z46" s="11"/>
      <c r="AA46" s="10"/>
      <c r="AB46" s="11"/>
      <c r="AC46" s="10">
        <v>-10</v>
      </c>
      <c r="AD46" s="11">
        <v>37</v>
      </c>
      <c r="AE46" s="10">
        <v>10</v>
      </c>
      <c r="AF46" s="11">
        <v>98</v>
      </c>
      <c r="AG46" s="10"/>
      <c r="AH46" s="11"/>
      <c r="AI46" s="12"/>
      <c r="AJ46" s="13"/>
      <c r="AK46" s="341">
        <v>45471</v>
      </c>
      <c r="AL46" s="41">
        <v>155</v>
      </c>
      <c r="AM46">
        <f t="shared" si="4"/>
        <v>0</v>
      </c>
      <c r="AN46">
        <f t="shared" si="5"/>
        <v>4</v>
      </c>
      <c r="AO46">
        <f t="shared" si="6"/>
        <v>0</v>
      </c>
      <c r="AQ46">
        <f>+V46+T46+J46+H46+D46</f>
        <v>137</v>
      </c>
    </row>
    <row r="47" spans="1:45">
      <c r="A47">
        <f t="shared" si="7"/>
        <v>5</v>
      </c>
      <c r="B47" s="368"/>
      <c r="C47" s="271">
        <v>-4</v>
      </c>
      <c r="D47" s="405">
        <v>8</v>
      </c>
      <c r="E47" s="10"/>
      <c r="F47" s="11"/>
      <c r="G47" s="269">
        <v>-4</v>
      </c>
      <c r="H47" s="403">
        <v>30</v>
      </c>
      <c r="I47" s="10"/>
      <c r="J47" s="344"/>
      <c r="K47" s="269">
        <v>-10</v>
      </c>
      <c r="L47" s="403">
        <v>27</v>
      </c>
      <c r="M47" s="269">
        <v>10</v>
      </c>
      <c r="N47" s="403">
        <v>68</v>
      </c>
      <c r="O47" s="271">
        <v>10</v>
      </c>
      <c r="P47" s="404">
        <v>87</v>
      </c>
      <c r="Q47" s="271">
        <v>4</v>
      </c>
      <c r="R47" s="404">
        <v>65</v>
      </c>
      <c r="S47" s="271">
        <v>-10</v>
      </c>
      <c r="T47" s="405">
        <v>5</v>
      </c>
      <c r="U47" s="10"/>
      <c r="V47" s="11"/>
      <c r="W47" s="10"/>
      <c r="X47" s="11"/>
      <c r="Y47" s="10"/>
      <c r="Z47" s="11"/>
      <c r="AA47" s="10"/>
      <c r="AB47" s="11"/>
      <c r="AC47" s="10"/>
      <c r="AD47" s="11"/>
      <c r="AE47" s="10"/>
      <c r="AF47" s="11"/>
      <c r="AG47" s="269">
        <v>4</v>
      </c>
      <c r="AH47" s="403">
        <v>55</v>
      </c>
      <c r="AI47" s="10"/>
      <c r="AJ47" s="11"/>
      <c r="AK47" s="24">
        <v>45542</v>
      </c>
      <c r="AL47" s="41">
        <v>174</v>
      </c>
      <c r="AM47">
        <f t="shared" si="4"/>
        <v>0</v>
      </c>
      <c r="AN47">
        <f t="shared" si="5"/>
        <v>8</v>
      </c>
      <c r="AO47">
        <f t="shared" si="6"/>
        <v>0</v>
      </c>
      <c r="AQ47">
        <f>+D47+F47+H47+J47+L47+N47+P47+R47+T47+V47+X47+Z47+AH47+AJ47</f>
        <v>345</v>
      </c>
    </row>
    <row r="48" spans="1:45">
      <c r="A48">
        <f t="shared" si="7"/>
        <v>6</v>
      </c>
      <c r="B48" s="368"/>
      <c r="C48" s="10"/>
      <c r="D48" s="344"/>
      <c r="E48" s="10"/>
      <c r="F48" s="11"/>
      <c r="G48" s="94"/>
      <c r="H48" s="344"/>
      <c r="I48" s="10"/>
      <c r="J48" s="344"/>
      <c r="K48" s="10"/>
      <c r="L48" s="11"/>
      <c r="M48" s="10"/>
      <c r="N48" s="11"/>
      <c r="O48" s="10"/>
      <c r="P48" s="11"/>
      <c r="Q48" s="10"/>
      <c r="R48" s="11"/>
      <c r="S48" s="10"/>
      <c r="T48" s="344"/>
      <c r="U48" s="10"/>
      <c r="V48" s="11"/>
      <c r="W48" s="10"/>
      <c r="X48" s="11"/>
      <c r="Y48" s="10"/>
      <c r="Z48" s="11"/>
      <c r="AA48" s="10"/>
      <c r="AB48" s="11"/>
      <c r="AC48" s="10"/>
      <c r="AD48" s="11"/>
      <c r="AE48" s="10"/>
      <c r="AF48" s="11"/>
      <c r="AG48" s="10"/>
      <c r="AH48" s="11"/>
      <c r="AI48" s="10"/>
      <c r="AJ48" s="11"/>
      <c r="AK48" s="341"/>
      <c r="AL48" s="41"/>
      <c r="AM48">
        <f t="shared" si="4"/>
        <v>0</v>
      </c>
      <c r="AN48">
        <f t="shared" si="5"/>
        <v>0</v>
      </c>
      <c r="AO48" t="e">
        <f t="shared" si="6"/>
        <v>#DIV/0!</v>
      </c>
      <c r="AQ48">
        <f>+D48+F48+H48+J48+L48+N48+P48+R48+T48+V48+X48+Z48+AH48+AJ48</f>
        <v>0</v>
      </c>
    </row>
    <row r="49" spans="1:43">
      <c r="A49">
        <f t="shared" si="7"/>
        <v>7</v>
      </c>
      <c r="B49" s="208"/>
      <c r="C49" s="10"/>
      <c r="D49" s="11"/>
      <c r="E49" s="10"/>
      <c r="F49" s="11"/>
      <c r="G49" s="10"/>
      <c r="H49" s="11"/>
      <c r="I49" s="10"/>
      <c r="J49" s="11"/>
      <c r="K49" s="10"/>
      <c r="L49" s="11"/>
      <c r="M49" s="10"/>
      <c r="N49" s="11"/>
      <c r="O49" s="10"/>
      <c r="P49" s="11"/>
      <c r="Q49" s="10"/>
      <c r="R49" s="11"/>
      <c r="S49" s="10"/>
      <c r="T49" s="11"/>
      <c r="U49" s="10"/>
      <c r="V49" s="11"/>
      <c r="W49" s="10"/>
      <c r="X49" s="11"/>
      <c r="Y49" s="10"/>
      <c r="Z49" s="11"/>
      <c r="AA49" s="10"/>
      <c r="AB49" s="11"/>
      <c r="AC49" s="10"/>
      <c r="AD49" s="11"/>
      <c r="AE49" s="10"/>
      <c r="AF49" s="11"/>
      <c r="AG49" s="10"/>
      <c r="AH49" s="11"/>
      <c r="AI49" s="10"/>
      <c r="AJ49" s="11"/>
      <c r="AM49">
        <f t="shared" si="4"/>
        <v>0</v>
      </c>
      <c r="AN49">
        <f t="shared" si="5"/>
        <v>0</v>
      </c>
      <c r="AO49" t="e">
        <f t="shared" si="6"/>
        <v>#DIV/0!</v>
      </c>
      <c r="AP49" s="211"/>
      <c r="AQ49">
        <f>+D49+F49+H49+J49+L49+N49+P49+R49+T49+V49+X49+Z49+AH49+AJ49</f>
        <v>0</v>
      </c>
    </row>
    <row r="50" spans="1:43">
      <c r="A50">
        <f t="shared" si="7"/>
        <v>8</v>
      </c>
      <c r="B50" s="208"/>
      <c r="C50" s="10"/>
      <c r="D50" s="11"/>
      <c r="E50" s="10"/>
      <c r="F50" s="11"/>
      <c r="G50" s="10"/>
      <c r="H50" s="15"/>
      <c r="I50" s="10"/>
      <c r="J50" s="11"/>
      <c r="K50" s="10"/>
      <c r="L50" s="11"/>
      <c r="M50" s="10"/>
      <c r="N50" s="11"/>
      <c r="O50" s="10"/>
      <c r="P50" s="11"/>
      <c r="Q50" s="10"/>
      <c r="R50" s="11"/>
      <c r="S50" s="10"/>
      <c r="T50" s="11"/>
      <c r="U50" s="10"/>
      <c r="V50" s="11"/>
      <c r="W50" s="10"/>
      <c r="X50" s="11"/>
      <c r="Y50" s="10"/>
      <c r="Z50" s="11"/>
      <c r="AA50" s="10"/>
      <c r="AB50" s="11"/>
      <c r="AC50" s="10"/>
      <c r="AD50" s="11"/>
      <c r="AE50" s="10"/>
      <c r="AF50" s="11"/>
      <c r="AG50" s="10"/>
      <c r="AH50" s="11"/>
      <c r="AI50" s="10"/>
      <c r="AJ50" s="11"/>
      <c r="AM50">
        <f t="shared" si="4"/>
        <v>0</v>
      </c>
      <c r="AN50">
        <f t="shared" si="5"/>
        <v>0</v>
      </c>
      <c r="AO50" t="e">
        <f t="shared" si="6"/>
        <v>#DIV/0!</v>
      </c>
      <c r="AQ50">
        <f t="shared" ref="AQ50:AQ75" si="8">+D50+F50+H50+J50+L50+N50+P50+R50+T50+V50+X50+Z50+AH50+AJ50</f>
        <v>0</v>
      </c>
    </row>
    <row r="51" spans="1:43">
      <c r="A51">
        <f t="shared" si="7"/>
        <v>9</v>
      </c>
      <c r="B51" s="208"/>
      <c r="C51" s="10"/>
      <c r="D51" s="11"/>
      <c r="E51" s="10"/>
      <c r="F51" s="11"/>
      <c r="G51" s="10"/>
      <c r="H51" s="11"/>
      <c r="I51" s="10"/>
      <c r="J51" s="11"/>
      <c r="K51" s="10"/>
      <c r="L51" s="11"/>
      <c r="M51" s="10"/>
      <c r="N51" s="11"/>
      <c r="O51" s="10"/>
      <c r="P51" s="11"/>
      <c r="Q51" s="10"/>
      <c r="R51" s="11"/>
      <c r="S51" s="10"/>
      <c r="T51" s="11"/>
      <c r="U51" s="10"/>
      <c r="V51" s="11"/>
      <c r="W51" s="10"/>
      <c r="X51" s="11"/>
      <c r="Y51" s="10"/>
      <c r="Z51" s="11"/>
      <c r="AA51" s="10"/>
      <c r="AB51" s="11"/>
      <c r="AC51" s="10"/>
      <c r="AD51" s="11"/>
      <c r="AE51" s="10"/>
      <c r="AF51" s="11"/>
      <c r="AG51" s="10"/>
      <c r="AH51" s="11"/>
      <c r="AI51" s="10"/>
      <c r="AJ51" s="11"/>
      <c r="AL51" s="41"/>
      <c r="AM51">
        <f t="shared" si="4"/>
        <v>0</v>
      </c>
      <c r="AN51">
        <f t="shared" si="5"/>
        <v>0</v>
      </c>
      <c r="AO51" t="e">
        <f t="shared" si="6"/>
        <v>#DIV/0!</v>
      </c>
      <c r="AQ51">
        <f t="shared" si="8"/>
        <v>0</v>
      </c>
    </row>
    <row r="52" spans="1:43">
      <c r="A52">
        <f t="shared" si="7"/>
        <v>10</v>
      </c>
      <c r="B52" s="208"/>
      <c r="C52" s="10"/>
      <c r="D52" s="11"/>
      <c r="E52" s="10"/>
      <c r="F52" s="11"/>
      <c r="G52" s="10"/>
      <c r="H52" s="11"/>
      <c r="I52" s="10"/>
      <c r="J52" s="11"/>
      <c r="K52" s="10"/>
      <c r="L52" s="11"/>
      <c r="M52" s="10"/>
      <c r="N52" s="11"/>
      <c r="O52" s="10"/>
      <c r="P52" s="11"/>
      <c r="Q52" s="10"/>
      <c r="R52" s="11"/>
      <c r="S52" s="10"/>
      <c r="T52" s="11"/>
      <c r="U52" s="10"/>
      <c r="V52" s="11"/>
      <c r="W52" s="10"/>
      <c r="X52" s="15"/>
      <c r="Y52" s="10"/>
      <c r="Z52" s="11"/>
      <c r="AA52" s="10"/>
      <c r="AB52" s="11"/>
      <c r="AC52" s="10"/>
      <c r="AD52" s="11"/>
      <c r="AE52" s="10"/>
      <c r="AF52" s="11"/>
      <c r="AG52" s="10"/>
      <c r="AH52" s="11"/>
      <c r="AI52" s="10"/>
      <c r="AJ52" s="11"/>
      <c r="AL52" s="41"/>
      <c r="AM52">
        <f t="shared" si="4"/>
        <v>0</v>
      </c>
      <c r="AN52">
        <f t="shared" si="5"/>
        <v>0</v>
      </c>
      <c r="AO52" t="e">
        <f t="shared" si="6"/>
        <v>#DIV/0!</v>
      </c>
      <c r="AQ52">
        <f t="shared" si="8"/>
        <v>0</v>
      </c>
    </row>
    <row r="53" spans="1:43">
      <c r="A53">
        <f t="shared" si="7"/>
        <v>11</v>
      </c>
      <c r="B53" s="208"/>
      <c r="C53" s="10"/>
      <c r="D53" s="11"/>
      <c r="E53" s="10"/>
      <c r="F53" s="11"/>
      <c r="G53" s="10"/>
      <c r="H53" s="11"/>
      <c r="I53" s="10"/>
      <c r="J53" s="11"/>
      <c r="K53" s="10"/>
      <c r="L53" s="11"/>
      <c r="M53" s="10"/>
      <c r="N53" s="105"/>
      <c r="O53" s="10"/>
      <c r="P53" s="11"/>
      <c r="Q53" s="10"/>
      <c r="R53" s="11"/>
      <c r="S53" s="10"/>
      <c r="T53" s="11"/>
      <c r="U53" s="10"/>
      <c r="V53" s="11"/>
      <c r="W53" s="10"/>
      <c r="X53" s="11"/>
      <c r="Y53" s="10"/>
      <c r="Z53" s="11"/>
      <c r="AA53" s="10"/>
      <c r="AB53" s="11"/>
      <c r="AC53" s="10"/>
      <c r="AD53" s="11"/>
      <c r="AE53" s="10"/>
      <c r="AF53" s="11"/>
      <c r="AG53" s="10"/>
      <c r="AH53" s="11"/>
      <c r="AI53" s="10"/>
      <c r="AJ53" s="11"/>
      <c r="AL53" s="41"/>
      <c r="AM53">
        <f t="shared" si="4"/>
        <v>0</v>
      </c>
      <c r="AN53">
        <f t="shared" si="5"/>
        <v>0</v>
      </c>
      <c r="AO53" t="e">
        <f t="shared" si="6"/>
        <v>#DIV/0!</v>
      </c>
      <c r="AQ53">
        <f t="shared" si="8"/>
        <v>0</v>
      </c>
    </row>
    <row r="54" spans="1:43">
      <c r="A54">
        <f t="shared" si="7"/>
        <v>12</v>
      </c>
      <c r="B54" s="208"/>
      <c r="C54" s="12"/>
      <c r="D54" s="13"/>
      <c r="E54" s="12"/>
      <c r="F54" s="13"/>
      <c r="G54" s="12"/>
      <c r="H54" s="13"/>
      <c r="I54" s="12"/>
      <c r="J54" s="13"/>
      <c r="K54" s="12"/>
      <c r="L54" s="13"/>
      <c r="M54" s="12"/>
      <c r="N54" s="13"/>
      <c r="O54" s="12"/>
      <c r="P54" s="13"/>
      <c r="Q54" s="12"/>
      <c r="R54" s="13"/>
      <c r="S54" s="12"/>
      <c r="T54" s="13"/>
      <c r="U54" s="12"/>
      <c r="V54" s="13"/>
      <c r="W54" s="10"/>
      <c r="X54" s="11"/>
      <c r="Y54" s="10"/>
      <c r="Z54" s="11"/>
      <c r="AA54" s="10"/>
      <c r="AB54" s="11"/>
      <c r="AC54" s="10"/>
      <c r="AD54" s="11"/>
      <c r="AE54" s="10"/>
      <c r="AF54" s="11"/>
      <c r="AG54" s="10"/>
      <c r="AH54" s="11"/>
      <c r="AI54" s="10"/>
      <c r="AJ54" s="11"/>
      <c r="AL54" s="41"/>
      <c r="AM54">
        <f t="shared" si="4"/>
        <v>0</v>
      </c>
      <c r="AN54">
        <f t="shared" si="5"/>
        <v>0</v>
      </c>
      <c r="AO54" t="e">
        <f t="shared" si="6"/>
        <v>#DIV/0!</v>
      </c>
      <c r="AQ54">
        <f t="shared" si="8"/>
        <v>0</v>
      </c>
    </row>
    <row r="55" spans="1:43">
      <c r="A55">
        <f t="shared" si="7"/>
        <v>13</v>
      </c>
      <c r="B55" s="208"/>
      <c r="C55" s="10"/>
      <c r="D55" s="11"/>
      <c r="E55" s="10"/>
      <c r="F55" s="11"/>
      <c r="G55" s="10"/>
      <c r="H55" s="11"/>
      <c r="I55" s="10"/>
      <c r="J55" s="11"/>
      <c r="K55" s="10"/>
      <c r="L55" s="11"/>
      <c r="M55" s="10"/>
      <c r="N55" s="11"/>
      <c r="O55" s="10"/>
      <c r="P55" s="11"/>
      <c r="Q55" s="10"/>
      <c r="R55" s="11"/>
      <c r="S55" s="10"/>
      <c r="T55" s="11"/>
      <c r="U55" s="10"/>
      <c r="V55" s="11"/>
      <c r="W55" s="10"/>
      <c r="X55" s="11"/>
      <c r="Y55" s="10"/>
      <c r="Z55" s="11"/>
      <c r="AA55" s="10"/>
      <c r="AB55" s="11"/>
      <c r="AC55" s="10"/>
      <c r="AD55" s="11"/>
      <c r="AE55" s="10"/>
      <c r="AF55" s="11"/>
      <c r="AG55" s="10"/>
      <c r="AH55" s="11"/>
      <c r="AI55" s="10"/>
      <c r="AJ55" s="11"/>
      <c r="AL55" s="41"/>
      <c r="AM55">
        <f t="shared" si="4"/>
        <v>0</v>
      </c>
      <c r="AN55">
        <f t="shared" si="5"/>
        <v>0</v>
      </c>
      <c r="AO55" t="e">
        <f t="shared" si="6"/>
        <v>#DIV/0!</v>
      </c>
      <c r="AQ55">
        <f t="shared" si="8"/>
        <v>0</v>
      </c>
    </row>
    <row r="56" spans="1:43">
      <c r="A56">
        <f t="shared" si="7"/>
        <v>14</v>
      </c>
      <c r="B56" s="208"/>
      <c r="C56" s="10"/>
      <c r="D56" s="11"/>
      <c r="E56" s="10"/>
      <c r="F56" s="11"/>
      <c r="G56" s="10"/>
      <c r="H56" s="11"/>
      <c r="I56" s="10"/>
      <c r="J56" s="11"/>
      <c r="K56" s="10"/>
      <c r="L56" s="11"/>
      <c r="M56" s="10"/>
      <c r="N56" s="11"/>
      <c r="O56" s="10"/>
      <c r="P56" s="11"/>
      <c r="Q56" s="10"/>
      <c r="R56" s="11"/>
      <c r="S56" s="10"/>
      <c r="T56" s="11"/>
      <c r="U56" s="10"/>
      <c r="V56" s="11"/>
      <c r="W56" s="12"/>
      <c r="X56" s="13"/>
      <c r="Y56" s="12"/>
      <c r="Z56" s="13"/>
      <c r="AA56" s="12"/>
      <c r="AB56" s="13"/>
      <c r="AC56" s="12"/>
      <c r="AD56" s="13"/>
      <c r="AE56" s="12"/>
      <c r="AF56" s="13"/>
      <c r="AG56" s="12"/>
      <c r="AH56" s="13"/>
      <c r="AI56" s="12"/>
      <c r="AJ56" s="13"/>
      <c r="AM56">
        <f t="shared" si="4"/>
        <v>0</v>
      </c>
      <c r="AN56">
        <f t="shared" si="5"/>
        <v>0</v>
      </c>
      <c r="AO56" t="e">
        <f t="shared" si="6"/>
        <v>#DIV/0!</v>
      </c>
      <c r="AQ56">
        <f t="shared" si="8"/>
        <v>0</v>
      </c>
    </row>
    <row r="57" spans="1:43">
      <c r="A57">
        <f t="shared" si="7"/>
        <v>15</v>
      </c>
      <c r="B57" s="208"/>
      <c r="C57" s="10"/>
      <c r="D57" s="11"/>
      <c r="E57" s="10"/>
      <c r="F57" s="11"/>
      <c r="G57" s="10"/>
      <c r="H57" s="11"/>
      <c r="I57" s="10"/>
      <c r="J57" s="11"/>
      <c r="K57" s="10"/>
      <c r="L57" s="11"/>
      <c r="M57" s="10"/>
      <c r="N57" s="11"/>
      <c r="O57" s="10"/>
      <c r="P57" s="11"/>
      <c r="Q57" s="10"/>
      <c r="R57" s="11"/>
      <c r="S57" s="10"/>
      <c r="T57" s="11"/>
      <c r="U57" s="10"/>
      <c r="V57" s="11"/>
      <c r="W57" s="10"/>
      <c r="X57" s="11"/>
      <c r="Y57" s="10"/>
      <c r="Z57" s="11"/>
      <c r="AA57" s="10"/>
      <c r="AB57" s="11"/>
      <c r="AC57" s="10"/>
      <c r="AD57" s="11"/>
      <c r="AE57" s="10"/>
      <c r="AF57" s="11"/>
      <c r="AG57" s="10"/>
      <c r="AH57" s="11"/>
      <c r="AI57" s="10"/>
      <c r="AJ57" s="11"/>
      <c r="AK57" s="341"/>
      <c r="AL57" s="41"/>
      <c r="AM57">
        <f t="shared" si="4"/>
        <v>0</v>
      </c>
      <c r="AN57">
        <f t="shared" si="5"/>
        <v>0</v>
      </c>
      <c r="AO57" t="e">
        <f t="shared" si="6"/>
        <v>#DIV/0!</v>
      </c>
      <c r="AQ57">
        <f t="shared" si="8"/>
        <v>0</v>
      </c>
    </row>
    <row r="58" spans="1:43">
      <c r="A58">
        <f t="shared" si="7"/>
        <v>16</v>
      </c>
      <c r="B58" s="208"/>
      <c r="C58" s="10"/>
      <c r="D58" s="11"/>
      <c r="E58" s="10"/>
      <c r="F58" s="11"/>
      <c r="G58" s="10"/>
      <c r="H58" s="11"/>
      <c r="I58" s="10"/>
      <c r="J58" s="11"/>
      <c r="K58" s="10"/>
      <c r="L58" s="11"/>
      <c r="M58" s="10"/>
      <c r="N58" s="11"/>
      <c r="O58" s="10"/>
      <c r="P58" s="11"/>
      <c r="Q58" s="10"/>
      <c r="R58" s="11"/>
      <c r="S58" s="10"/>
      <c r="T58" s="11"/>
      <c r="U58" s="10"/>
      <c r="V58" s="11"/>
      <c r="W58" s="10"/>
      <c r="X58" s="11"/>
      <c r="Y58" s="10"/>
      <c r="Z58" s="11"/>
      <c r="AA58" s="10"/>
      <c r="AB58" s="11"/>
      <c r="AC58" s="10"/>
      <c r="AD58" s="11"/>
      <c r="AE58" s="10"/>
      <c r="AF58" s="11"/>
      <c r="AG58" s="10"/>
      <c r="AH58" s="11"/>
      <c r="AI58" s="10"/>
      <c r="AJ58" s="11"/>
      <c r="AL58" s="310"/>
      <c r="AM58">
        <f t="shared" si="4"/>
        <v>0</v>
      </c>
      <c r="AN58">
        <f t="shared" si="5"/>
        <v>0</v>
      </c>
      <c r="AO58" t="e">
        <f t="shared" si="6"/>
        <v>#DIV/0!</v>
      </c>
      <c r="AQ58">
        <f t="shared" si="8"/>
        <v>0</v>
      </c>
    </row>
    <row r="59" spans="1:43">
      <c r="A59">
        <f t="shared" si="7"/>
        <v>17</v>
      </c>
      <c r="B59" s="208"/>
      <c r="C59" s="10"/>
      <c r="D59" s="11"/>
      <c r="E59" s="10"/>
      <c r="F59" s="11"/>
      <c r="G59" s="10"/>
      <c r="H59" s="11"/>
      <c r="I59" s="10"/>
      <c r="J59" s="11"/>
      <c r="K59" s="10"/>
      <c r="L59" s="11"/>
      <c r="M59" s="10"/>
      <c r="N59" s="11"/>
      <c r="O59" s="10"/>
      <c r="P59" s="11"/>
      <c r="Q59" s="10"/>
      <c r="R59" s="11"/>
      <c r="S59" s="10"/>
      <c r="T59" s="11"/>
      <c r="U59" s="10"/>
      <c r="V59" s="11"/>
      <c r="W59" s="10"/>
      <c r="X59" s="11"/>
      <c r="Y59" s="10"/>
      <c r="Z59" s="11"/>
      <c r="AA59" s="10"/>
      <c r="AB59" s="11"/>
      <c r="AC59" s="10"/>
      <c r="AD59" s="11"/>
      <c r="AE59" s="10"/>
      <c r="AF59" s="11"/>
      <c r="AG59" s="10"/>
      <c r="AH59" s="11"/>
      <c r="AI59" s="10"/>
      <c r="AJ59" s="11"/>
      <c r="AL59" s="41"/>
      <c r="AM59">
        <f t="shared" si="4"/>
        <v>0</v>
      </c>
      <c r="AN59">
        <f t="shared" si="5"/>
        <v>0</v>
      </c>
      <c r="AO59" t="e">
        <f t="shared" si="6"/>
        <v>#DIV/0!</v>
      </c>
      <c r="AQ59">
        <f t="shared" si="8"/>
        <v>0</v>
      </c>
    </row>
    <row r="60" spans="1:43">
      <c r="A60">
        <f t="shared" si="7"/>
        <v>18</v>
      </c>
      <c r="B60" s="208"/>
      <c r="C60" s="10"/>
      <c r="D60" s="11"/>
      <c r="E60" s="10"/>
      <c r="F60" s="11"/>
      <c r="G60" s="10"/>
      <c r="H60" s="11"/>
      <c r="I60" s="10"/>
      <c r="J60" s="11"/>
      <c r="K60" s="10"/>
      <c r="L60" s="11"/>
      <c r="M60" s="10"/>
      <c r="N60" s="11"/>
      <c r="O60" s="10"/>
      <c r="P60" s="11"/>
      <c r="Q60" s="10"/>
      <c r="R60" s="11"/>
      <c r="S60" s="10"/>
      <c r="T60" s="11"/>
      <c r="U60" s="10"/>
      <c r="V60" s="11"/>
      <c r="W60" s="10"/>
      <c r="X60" s="13"/>
      <c r="Y60" s="12"/>
      <c r="Z60" s="13"/>
      <c r="AA60" s="10"/>
      <c r="AB60" s="13"/>
      <c r="AC60" s="12"/>
      <c r="AD60" s="13"/>
      <c r="AE60" s="10"/>
      <c r="AF60" s="13"/>
      <c r="AG60" s="12"/>
      <c r="AH60" s="13"/>
      <c r="AI60" s="10"/>
      <c r="AJ60" s="13"/>
      <c r="AL60" s="41"/>
      <c r="AM60">
        <f t="shared" si="4"/>
        <v>0</v>
      </c>
      <c r="AN60">
        <f t="shared" si="5"/>
        <v>0</v>
      </c>
      <c r="AO60" t="e">
        <f t="shared" si="6"/>
        <v>#DIV/0!</v>
      </c>
      <c r="AQ60">
        <f t="shared" si="8"/>
        <v>0</v>
      </c>
    </row>
    <row r="61" spans="1:43">
      <c r="A61">
        <f t="shared" si="7"/>
        <v>19</v>
      </c>
      <c r="B61" s="208"/>
      <c r="C61" s="10"/>
      <c r="D61" s="11"/>
      <c r="E61" s="10"/>
      <c r="F61" s="11"/>
      <c r="G61" s="10"/>
      <c r="H61" s="15"/>
      <c r="I61" s="10"/>
      <c r="J61" s="11"/>
      <c r="K61" s="10"/>
      <c r="L61" s="11"/>
      <c r="M61" s="10"/>
      <c r="N61" s="11"/>
      <c r="O61" s="10"/>
      <c r="P61" s="11"/>
      <c r="Q61" s="10"/>
      <c r="R61" s="11"/>
      <c r="S61" s="10"/>
      <c r="T61" s="11"/>
      <c r="U61" s="10"/>
      <c r="V61" s="11"/>
      <c r="W61" s="10"/>
      <c r="X61" s="11"/>
      <c r="Y61" s="10"/>
      <c r="Z61" s="11"/>
      <c r="AA61" s="10"/>
      <c r="AB61" s="11"/>
      <c r="AC61" s="10"/>
      <c r="AD61" s="11"/>
      <c r="AE61" s="10"/>
      <c r="AF61" s="11"/>
      <c r="AG61" s="10"/>
      <c r="AH61" s="11"/>
      <c r="AI61" s="10"/>
      <c r="AJ61" s="11"/>
      <c r="AL61" s="41"/>
      <c r="AM61">
        <f t="shared" si="4"/>
        <v>0</v>
      </c>
      <c r="AN61">
        <f t="shared" si="5"/>
        <v>0</v>
      </c>
      <c r="AO61" t="e">
        <f t="shared" si="6"/>
        <v>#DIV/0!</v>
      </c>
      <c r="AQ61">
        <f t="shared" si="8"/>
        <v>0</v>
      </c>
    </row>
    <row r="62" spans="1:43">
      <c r="A62">
        <f t="shared" si="7"/>
        <v>20</v>
      </c>
      <c r="B62" s="208"/>
      <c r="C62" s="10"/>
      <c r="D62" s="11"/>
      <c r="E62" s="10"/>
      <c r="F62" s="11"/>
      <c r="G62" s="10"/>
      <c r="H62" s="15"/>
      <c r="I62" s="10"/>
      <c r="J62" s="11"/>
      <c r="K62" s="10"/>
      <c r="L62" s="11"/>
      <c r="M62" s="10"/>
      <c r="N62" s="11"/>
      <c r="O62" s="10"/>
      <c r="P62" s="11"/>
      <c r="Q62" s="10"/>
      <c r="R62" s="11"/>
      <c r="S62" s="10"/>
      <c r="T62" s="11"/>
      <c r="U62" s="10"/>
      <c r="V62" s="11"/>
      <c r="W62" s="10"/>
      <c r="X62" s="11"/>
      <c r="Y62" s="10"/>
      <c r="Z62" s="11"/>
      <c r="AA62" s="10"/>
      <c r="AB62" s="11"/>
      <c r="AC62" s="10"/>
      <c r="AD62" s="11"/>
      <c r="AE62" s="10"/>
      <c r="AF62" s="11"/>
      <c r="AG62" s="10"/>
      <c r="AH62" s="11"/>
      <c r="AI62" s="10"/>
      <c r="AJ62" s="11"/>
      <c r="AL62" s="41"/>
      <c r="AM62">
        <f t="shared" si="4"/>
        <v>0</v>
      </c>
      <c r="AN62">
        <f t="shared" si="5"/>
        <v>0</v>
      </c>
      <c r="AO62" t="e">
        <f t="shared" si="6"/>
        <v>#DIV/0!</v>
      </c>
      <c r="AQ62">
        <f t="shared" si="8"/>
        <v>0</v>
      </c>
    </row>
    <row r="63" spans="1:43">
      <c r="A63">
        <f t="shared" si="7"/>
        <v>21</v>
      </c>
      <c r="B63" s="208"/>
      <c r="C63" s="12"/>
      <c r="D63" s="13"/>
      <c r="E63" s="12"/>
      <c r="F63" s="13"/>
      <c r="G63" s="10"/>
      <c r="H63" s="11"/>
      <c r="I63" s="12"/>
      <c r="J63" s="13"/>
      <c r="K63" s="12"/>
      <c r="L63" s="13"/>
      <c r="M63" s="12"/>
      <c r="N63" s="13"/>
      <c r="O63" s="12"/>
      <c r="P63" s="13"/>
      <c r="Q63" s="12"/>
      <c r="R63" s="13"/>
      <c r="S63" s="10"/>
      <c r="T63" s="11"/>
      <c r="U63" s="12"/>
      <c r="V63" s="13"/>
      <c r="W63" s="10"/>
      <c r="X63" s="11"/>
      <c r="Y63" s="10"/>
      <c r="Z63" s="11"/>
      <c r="AA63" s="10"/>
      <c r="AB63" s="11"/>
      <c r="AC63" s="10"/>
      <c r="AD63" s="11"/>
      <c r="AE63" s="10"/>
      <c r="AF63" s="11"/>
      <c r="AG63" s="10"/>
      <c r="AH63" s="11"/>
      <c r="AI63" s="10"/>
      <c r="AJ63" s="11"/>
      <c r="AL63" s="41"/>
      <c r="AM63">
        <f t="shared" si="4"/>
        <v>0</v>
      </c>
      <c r="AN63">
        <f t="shared" si="5"/>
        <v>0</v>
      </c>
      <c r="AO63" t="e">
        <f t="shared" si="6"/>
        <v>#DIV/0!</v>
      </c>
      <c r="AQ63">
        <f t="shared" si="8"/>
        <v>0</v>
      </c>
    </row>
    <row r="64" spans="1:43">
      <c r="A64">
        <f t="shared" si="7"/>
        <v>22</v>
      </c>
      <c r="B64" s="208"/>
      <c r="C64" s="10"/>
      <c r="D64" s="11"/>
      <c r="E64" s="10"/>
      <c r="F64" s="11"/>
      <c r="G64" s="10"/>
      <c r="H64" s="11"/>
      <c r="I64" s="10"/>
      <c r="J64" s="11"/>
      <c r="K64" s="10"/>
      <c r="L64" s="11"/>
      <c r="M64" s="10"/>
      <c r="N64" s="11"/>
      <c r="O64" s="10"/>
      <c r="P64" s="11"/>
      <c r="Q64" s="10"/>
      <c r="R64" s="11"/>
      <c r="S64" s="10"/>
      <c r="T64" s="11"/>
      <c r="U64" s="10"/>
      <c r="V64" s="11"/>
      <c r="W64" s="10"/>
      <c r="X64" s="11"/>
      <c r="Y64" s="10"/>
      <c r="Z64" s="11"/>
      <c r="AA64" s="10"/>
      <c r="AB64" s="11"/>
      <c r="AC64" s="10"/>
      <c r="AD64" s="11"/>
      <c r="AE64" s="10"/>
      <c r="AF64" s="11"/>
      <c r="AG64" s="10"/>
      <c r="AH64" s="11"/>
      <c r="AI64" s="10"/>
      <c r="AJ64" s="11"/>
      <c r="AL64" s="41"/>
      <c r="AM64">
        <f t="shared" si="4"/>
        <v>0</v>
      </c>
      <c r="AN64">
        <f t="shared" si="5"/>
        <v>0</v>
      </c>
      <c r="AO64" t="e">
        <f t="shared" si="6"/>
        <v>#DIV/0!</v>
      </c>
      <c r="AQ64">
        <f t="shared" si="8"/>
        <v>0</v>
      </c>
    </row>
    <row r="65" spans="1:43">
      <c r="A65">
        <f t="shared" si="7"/>
        <v>23</v>
      </c>
      <c r="B65" s="208"/>
      <c r="C65" s="10"/>
      <c r="D65" s="11"/>
      <c r="E65" s="10"/>
      <c r="F65" s="11"/>
      <c r="G65" s="10"/>
      <c r="H65" s="11"/>
      <c r="I65" s="10"/>
      <c r="J65" s="11"/>
      <c r="K65" s="10"/>
      <c r="L65" s="11"/>
      <c r="M65" s="10"/>
      <c r="N65" s="11"/>
      <c r="O65" s="10"/>
      <c r="P65" s="11"/>
      <c r="Q65" s="10"/>
      <c r="R65" s="11"/>
      <c r="S65" s="10"/>
      <c r="T65" s="11"/>
      <c r="U65" s="10"/>
      <c r="V65" s="11"/>
      <c r="W65" s="10"/>
      <c r="X65" s="11"/>
      <c r="Y65" s="10"/>
      <c r="Z65" s="11"/>
      <c r="AA65" s="10"/>
      <c r="AB65" s="11"/>
      <c r="AC65" s="10"/>
      <c r="AD65" s="11"/>
      <c r="AE65" s="10"/>
      <c r="AF65" s="11"/>
      <c r="AG65" s="10"/>
      <c r="AH65" s="11"/>
      <c r="AI65" s="10"/>
      <c r="AJ65" s="11"/>
      <c r="AL65" s="310"/>
      <c r="AM65">
        <f t="shared" si="4"/>
        <v>0</v>
      </c>
      <c r="AN65">
        <f t="shared" si="5"/>
        <v>0</v>
      </c>
      <c r="AO65" t="e">
        <f t="shared" si="6"/>
        <v>#DIV/0!</v>
      </c>
      <c r="AQ65">
        <f t="shared" si="8"/>
        <v>0</v>
      </c>
    </row>
    <row r="66" spans="1:43">
      <c r="A66">
        <f t="shared" si="7"/>
        <v>24</v>
      </c>
      <c r="B66" s="208"/>
      <c r="C66" s="10"/>
      <c r="D66" s="11"/>
      <c r="E66" s="10"/>
      <c r="F66" s="11"/>
      <c r="G66" s="10"/>
      <c r="H66" s="11"/>
      <c r="I66" s="10"/>
      <c r="J66" s="11"/>
      <c r="K66" s="10"/>
      <c r="L66" s="11"/>
      <c r="M66" s="10"/>
      <c r="N66" s="11"/>
      <c r="O66" s="10"/>
      <c r="P66" s="11"/>
      <c r="Q66" s="10"/>
      <c r="R66" s="11"/>
      <c r="S66" s="10"/>
      <c r="T66" s="11"/>
      <c r="U66" s="10"/>
      <c r="V66" s="11"/>
      <c r="W66" s="10"/>
      <c r="X66" s="11"/>
      <c r="Y66" s="10"/>
      <c r="Z66" s="11"/>
      <c r="AA66" s="10"/>
      <c r="AB66" s="11"/>
      <c r="AC66" s="10"/>
      <c r="AD66" s="11"/>
      <c r="AE66" s="10"/>
      <c r="AF66" s="11"/>
      <c r="AG66" s="10"/>
      <c r="AH66" s="11"/>
      <c r="AI66" s="10"/>
      <c r="AJ66" s="11"/>
      <c r="AL66" s="310"/>
      <c r="AM66">
        <f t="shared" si="4"/>
        <v>0</v>
      </c>
      <c r="AN66">
        <f t="shared" si="5"/>
        <v>0</v>
      </c>
      <c r="AO66" t="e">
        <f t="shared" si="6"/>
        <v>#DIV/0!</v>
      </c>
      <c r="AQ66">
        <f t="shared" si="8"/>
        <v>0</v>
      </c>
    </row>
    <row r="67" spans="1:43">
      <c r="A67">
        <f t="shared" si="7"/>
        <v>25</v>
      </c>
      <c r="B67" s="208"/>
      <c r="C67" s="10"/>
      <c r="D67" s="11"/>
      <c r="E67" s="10"/>
      <c r="F67" s="11"/>
      <c r="G67" s="10"/>
      <c r="H67" s="11"/>
      <c r="I67" s="10"/>
      <c r="J67" s="11"/>
      <c r="K67" s="10"/>
      <c r="L67" s="11"/>
      <c r="M67" s="10"/>
      <c r="N67" s="11"/>
      <c r="O67" s="10"/>
      <c r="P67" s="11"/>
      <c r="Q67" s="10"/>
      <c r="R67" s="11"/>
      <c r="S67" s="10"/>
      <c r="T67" s="11"/>
      <c r="U67" s="10"/>
      <c r="V67" s="11"/>
      <c r="W67" s="10"/>
      <c r="X67" s="11"/>
      <c r="Y67" s="10"/>
      <c r="Z67" s="11"/>
      <c r="AA67" s="10"/>
      <c r="AB67" s="11"/>
      <c r="AC67" s="10"/>
      <c r="AD67" s="11"/>
      <c r="AE67" s="10"/>
      <c r="AF67" s="11"/>
      <c r="AG67" s="10"/>
      <c r="AH67" s="11"/>
      <c r="AI67" s="10"/>
      <c r="AJ67" s="11"/>
      <c r="AL67" s="310"/>
      <c r="AM67">
        <f t="shared" si="4"/>
        <v>0</v>
      </c>
      <c r="AN67">
        <f t="shared" si="5"/>
        <v>0</v>
      </c>
      <c r="AO67" t="e">
        <f t="shared" si="6"/>
        <v>#DIV/0!</v>
      </c>
      <c r="AQ67">
        <f t="shared" si="8"/>
        <v>0</v>
      </c>
    </row>
    <row r="68" spans="1:43">
      <c r="A68">
        <f t="shared" si="7"/>
        <v>26</v>
      </c>
      <c r="B68" s="208"/>
      <c r="C68" s="10"/>
      <c r="D68" s="11"/>
      <c r="E68" s="10"/>
      <c r="F68" s="11"/>
      <c r="G68" s="10"/>
      <c r="H68" s="11"/>
      <c r="I68" s="10"/>
      <c r="J68" s="11"/>
      <c r="K68" s="10"/>
      <c r="L68" s="11"/>
      <c r="M68" s="10"/>
      <c r="N68" s="11"/>
      <c r="O68" s="10"/>
      <c r="P68" s="11"/>
      <c r="Q68" s="10"/>
      <c r="R68" s="11"/>
      <c r="S68" s="94"/>
      <c r="T68" s="11"/>
      <c r="U68" s="10"/>
      <c r="V68" s="11"/>
      <c r="W68" s="94"/>
      <c r="X68" s="11"/>
      <c r="Y68" s="10"/>
      <c r="Z68" s="11"/>
      <c r="AA68" s="10"/>
      <c r="AB68" s="11"/>
      <c r="AC68" s="10"/>
      <c r="AD68" s="11"/>
      <c r="AE68" s="10"/>
      <c r="AF68" s="11"/>
      <c r="AG68" s="10"/>
      <c r="AH68" s="11"/>
      <c r="AI68" s="10"/>
      <c r="AJ68" s="11"/>
      <c r="AL68" s="310"/>
      <c r="AM68">
        <f t="shared" si="4"/>
        <v>0</v>
      </c>
      <c r="AN68">
        <f t="shared" si="5"/>
        <v>0</v>
      </c>
      <c r="AO68" t="e">
        <f t="shared" si="6"/>
        <v>#DIV/0!</v>
      </c>
      <c r="AQ68">
        <f t="shared" si="8"/>
        <v>0</v>
      </c>
    </row>
    <row r="69" spans="1:43">
      <c r="A69">
        <f t="shared" si="7"/>
        <v>27</v>
      </c>
      <c r="B69" s="208"/>
      <c r="C69" s="12"/>
      <c r="D69" s="13"/>
      <c r="E69" s="12"/>
      <c r="F69" s="13"/>
      <c r="G69" s="12"/>
      <c r="H69" s="13"/>
      <c r="I69" s="12"/>
      <c r="J69" s="13"/>
      <c r="K69" s="12"/>
      <c r="L69" s="13"/>
      <c r="M69" s="12"/>
      <c r="N69" s="13"/>
      <c r="O69" s="12"/>
      <c r="P69" s="13"/>
      <c r="Q69" s="12"/>
      <c r="R69" s="13"/>
      <c r="S69" s="12"/>
      <c r="T69" s="13"/>
      <c r="U69" s="10"/>
      <c r="V69" s="11"/>
      <c r="W69" s="10"/>
      <c r="X69" s="11"/>
      <c r="Y69" s="10"/>
      <c r="Z69" s="11"/>
      <c r="AA69" s="10"/>
      <c r="AB69" s="11"/>
      <c r="AC69" s="10"/>
      <c r="AD69" s="11"/>
      <c r="AE69" s="10"/>
      <c r="AF69" s="11"/>
      <c r="AG69" s="10"/>
      <c r="AH69" s="11"/>
      <c r="AI69" s="10"/>
      <c r="AJ69" s="11"/>
      <c r="AL69" s="310"/>
      <c r="AM69">
        <f t="shared" si="4"/>
        <v>0</v>
      </c>
      <c r="AN69">
        <f t="shared" si="5"/>
        <v>0</v>
      </c>
      <c r="AO69" t="e">
        <f t="shared" si="6"/>
        <v>#DIV/0!</v>
      </c>
      <c r="AQ69">
        <f t="shared" si="8"/>
        <v>0</v>
      </c>
    </row>
    <row r="70" spans="1:43">
      <c r="A70">
        <f t="shared" si="7"/>
        <v>28</v>
      </c>
      <c r="B70" s="208"/>
      <c r="C70" s="10"/>
      <c r="D70" s="11"/>
      <c r="E70" s="10"/>
      <c r="F70" s="11"/>
      <c r="G70" s="10"/>
      <c r="H70" s="11"/>
      <c r="I70" s="10"/>
      <c r="J70" s="11"/>
      <c r="K70" s="10"/>
      <c r="L70" s="11"/>
      <c r="M70" s="10"/>
      <c r="N70" s="11"/>
      <c r="O70" s="10"/>
      <c r="P70" s="11"/>
      <c r="Q70" s="10"/>
      <c r="R70" s="11"/>
      <c r="S70" s="10"/>
      <c r="T70" s="11"/>
      <c r="U70" s="10"/>
      <c r="V70" s="11"/>
      <c r="W70" s="10"/>
      <c r="X70" s="11"/>
      <c r="Y70" s="10"/>
      <c r="Z70" s="11"/>
      <c r="AA70" s="10"/>
      <c r="AB70" s="11"/>
      <c r="AC70" s="10"/>
      <c r="AD70" s="11"/>
      <c r="AE70" s="10"/>
      <c r="AF70" s="11"/>
      <c r="AG70" s="10"/>
      <c r="AH70" s="11"/>
      <c r="AI70" s="10"/>
      <c r="AJ70" s="11"/>
      <c r="AK70" s="341"/>
      <c r="AL70" s="310"/>
      <c r="AM70">
        <f t="shared" si="4"/>
        <v>0</v>
      </c>
      <c r="AN70">
        <f t="shared" si="5"/>
        <v>0</v>
      </c>
      <c r="AO70" t="e">
        <f t="shared" si="6"/>
        <v>#DIV/0!</v>
      </c>
      <c r="AQ70">
        <f t="shared" si="8"/>
        <v>0</v>
      </c>
    </row>
    <row r="71" spans="1:43">
      <c r="A71">
        <f t="shared" si="7"/>
        <v>29</v>
      </c>
      <c r="B71" s="208"/>
      <c r="C71" s="10"/>
      <c r="D71" s="11"/>
      <c r="E71" s="10"/>
      <c r="F71" s="11"/>
      <c r="G71" s="94"/>
      <c r="H71" s="11"/>
      <c r="I71" s="10"/>
      <c r="J71" s="11"/>
      <c r="K71" s="10"/>
      <c r="L71" s="11"/>
      <c r="M71" s="10"/>
      <c r="N71" s="11"/>
      <c r="O71" s="10"/>
      <c r="P71" s="11"/>
      <c r="Q71" s="54"/>
      <c r="R71" s="11"/>
      <c r="S71" s="10"/>
      <c r="T71" s="11"/>
      <c r="U71" s="10"/>
      <c r="V71" s="11"/>
      <c r="W71" s="10"/>
      <c r="X71" s="11"/>
      <c r="Y71" s="10"/>
      <c r="Z71" s="11"/>
      <c r="AA71" s="10"/>
      <c r="AB71" s="11"/>
      <c r="AC71" s="10"/>
      <c r="AD71" s="11"/>
      <c r="AE71" s="10"/>
      <c r="AF71" s="11"/>
      <c r="AG71" s="10"/>
      <c r="AH71" s="11"/>
      <c r="AI71" s="10"/>
      <c r="AJ71" s="11"/>
      <c r="AK71" s="341"/>
      <c r="AL71" s="310"/>
      <c r="AM71">
        <f t="shared" si="4"/>
        <v>0</v>
      </c>
      <c r="AN71">
        <f t="shared" si="5"/>
        <v>0</v>
      </c>
      <c r="AO71" t="e">
        <f t="shared" si="6"/>
        <v>#DIV/0!</v>
      </c>
      <c r="AQ71">
        <f t="shared" si="8"/>
        <v>0</v>
      </c>
    </row>
    <row r="72" spans="1:43">
      <c r="A72">
        <f>+A71+1</f>
        <v>30</v>
      </c>
      <c r="B72" s="208"/>
      <c r="C72" s="12"/>
      <c r="D72" s="13"/>
      <c r="E72" s="12"/>
      <c r="F72" s="13"/>
      <c r="G72" s="12"/>
      <c r="H72" s="13"/>
      <c r="I72" s="12"/>
      <c r="J72" s="13"/>
      <c r="K72" s="12"/>
      <c r="L72" s="13"/>
      <c r="M72" s="12"/>
      <c r="N72" s="13"/>
      <c r="O72" s="12"/>
      <c r="P72" s="13"/>
      <c r="Q72" s="12"/>
      <c r="R72" s="13"/>
      <c r="S72" s="12"/>
      <c r="T72" s="13"/>
      <c r="U72" s="12"/>
      <c r="V72" s="13"/>
      <c r="W72" s="10"/>
      <c r="X72" s="11"/>
      <c r="Y72" s="10"/>
      <c r="Z72" s="11"/>
      <c r="AA72" s="10"/>
      <c r="AB72" s="11"/>
      <c r="AC72" s="10"/>
      <c r="AD72" s="11"/>
      <c r="AE72" s="10"/>
      <c r="AF72" s="11"/>
      <c r="AG72" s="10"/>
      <c r="AH72" s="11"/>
      <c r="AI72" s="10"/>
      <c r="AJ72" s="11"/>
      <c r="AL72" s="310"/>
      <c r="AM72">
        <f t="shared" si="4"/>
        <v>0</v>
      </c>
      <c r="AN72">
        <f t="shared" si="5"/>
        <v>0</v>
      </c>
      <c r="AO72" t="e">
        <f t="shared" si="6"/>
        <v>#DIV/0!</v>
      </c>
      <c r="AQ72">
        <f t="shared" si="8"/>
        <v>0</v>
      </c>
    </row>
    <row r="73" spans="1:43">
      <c r="A73">
        <f t="shared" si="7"/>
        <v>31</v>
      </c>
      <c r="B73" s="208"/>
      <c r="C73" s="10"/>
      <c r="D73" s="11"/>
      <c r="E73" s="10"/>
      <c r="F73" s="11"/>
      <c r="G73" s="12"/>
      <c r="H73" s="13"/>
      <c r="I73" s="12"/>
      <c r="J73" s="13"/>
      <c r="K73" s="12"/>
      <c r="L73" s="13"/>
      <c r="M73" s="12"/>
      <c r="N73" s="13"/>
      <c r="O73" s="12"/>
      <c r="P73" s="13"/>
      <c r="Q73" s="12"/>
      <c r="R73" s="13"/>
      <c r="S73" s="12"/>
      <c r="T73" s="13"/>
      <c r="U73" s="12"/>
      <c r="V73" s="13"/>
      <c r="W73" s="10"/>
      <c r="X73" s="11"/>
      <c r="Y73" s="10"/>
      <c r="Z73" s="11"/>
      <c r="AA73" s="10"/>
      <c r="AB73" s="11"/>
      <c r="AC73" s="10"/>
      <c r="AD73" s="11"/>
      <c r="AE73" s="10"/>
      <c r="AF73" s="11"/>
      <c r="AG73" s="10"/>
      <c r="AH73" s="11"/>
      <c r="AI73" s="10"/>
      <c r="AJ73" s="11"/>
      <c r="AL73" s="310"/>
      <c r="AM73">
        <f t="shared" si="4"/>
        <v>0</v>
      </c>
      <c r="AN73">
        <f t="shared" si="5"/>
        <v>0</v>
      </c>
      <c r="AO73" t="e">
        <f t="shared" si="6"/>
        <v>#DIV/0!</v>
      </c>
      <c r="AQ73">
        <f t="shared" si="8"/>
        <v>0</v>
      </c>
    </row>
    <row r="74" spans="1:43">
      <c r="A74">
        <f t="shared" si="7"/>
        <v>32</v>
      </c>
      <c r="B74" s="208"/>
      <c r="C74" s="10"/>
      <c r="D74" s="11"/>
      <c r="E74" s="10"/>
      <c r="F74" s="11"/>
      <c r="G74" s="10"/>
      <c r="H74" s="11"/>
      <c r="I74" s="10"/>
      <c r="J74" s="11"/>
      <c r="K74" s="10"/>
      <c r="L74" s="11"/>
      <c r="M74" s="10"/>
      <c r="N74" s="11"/>
      <c r="O74" s="10"/>
      <c r="P74" s="11"/>
      <c r="Q74" s="10"/>
      <c r="R74" s="11"/>
      <c r="S74" s="10"/>
      <c r="T74" s="11"/>
      <c r="U74" s="10"/>
      <c r="V74" s="11"/>
      <c r="W74" s="10"/>
      <c r="X74" s="11"/>
      <c r="Y74" s="10"/>
      <c r="Z74" s="11"/>
      <c r="AA74" s="10"/>
      <c r="AB74" s="11"/>
      <c r="AC74" s="10"/>
      <c r="AD74" s="11"/>
      <c r="AE74" s="10"/>
      <c r="AF74" s="11"/>
      <c r="AG74" s="10"/>
      <c r="AH74" s="11"/>
      <c r="AI74" s="10"/>
      <c r="AJ74" s="11"/>
      <c r="AL74" s="41"/>
      <c r="AM74">
        <f t="shared" si="4"/>
        <v>0</v>
      </c>
      <c r="AN74">
        <f t="shared" si="5"/>
        <v>0</v>
      </c>
      <c r="AO74" t="e">
        <f t="shared" si="6"/>
        <v>#DIV/0!</v>
      </c>
      <c r="AQ74">
        <f t="shared" si="8"/>
        <v>0</v>
      </c>
    </row>
    <row r="75" spans="1:43">
      <c r="A75">
        <f t="shared" si="7"/>
        <v>33</v>
      </c>
      <c r="B75" s="208"/>
      <c r="C75" s="10"/>
      <c r="D75" s="11"/>
      <c r="E75" s="10"/>
      <c r="F75" s="11"/>
      <c r="G75" s="10"/>
      <c r="H75" s="11"/>
      <c r="I75" s="10"/>
      <c r="J75" s="11"/>
      <c r="K75" s="10"/>
      <c r="L75" s="11"/>
      <c r="M75" s="10"/>
      <c r="N75" s="11"/>
      <c r="O75" s="10"/>
      <c r="P75" s="11"/>
      <c r="Q75" s="10"/>
      <c r="R75" s="11"/>
      <c r="S75" s="10"/>
      <c r="T75" s="11"/>
      <c r="U75" s="10"/>
      <c r="V75" s="11"/>
      <c r="W75" s="10"/>
      <c r="X75" s="11"/>
      <c r="Y75" s="10"/>
      <c r="Z75" s="11"/>
      <c r="AA75" s="10"/>
      <c r="AB75" s="11"/>
      <c r="AC75" s="10"/>
      <c r="AD75" s="11"/>
      <c r="AE75" s="10"/>
      <c r="AF75" s="11"/>
      <c r="AG75" s="10"/>
      <c r="AH75" s="11"/>
      <c r="AI75" s="10"/>
      <c r="AJ75" s="11"/>
      <c r="AK75" s="341"/>
      <c r="AL75" s="41"/>
      <c r="AM75">
        <f t="shared" si="4"/>
        <v>0</v>
      </c>
      <c r="AN75">
        <f t="shared" si="5"/>
        <v>0</v>
      </c>
      <c r="AO75" t="e">
        <f t="shared" si="6"/>
        <v>#DIV/0!</v>
      </c>
      <c r="AQ75">
        <f t="shared" si="8"/>
        <v>0</v>
      </c>
    </row>
    <row r="76" spans="1:43">
      <c r="A76">
        <f t="shared" si="7"/>
        <v>34</v>
      </c>
      <c r="B76" s="208"/>
      <c r="C76" s="10"/>
      <c r="D76" s="11"/>
      <c r="E76" s="10"/>
      <c r="F76" s="32"/>
      <c r="G76" s="10"/>
      <c r="H76" s="11"/>
      <c r="I76" s="10"/>
      <c r="J76" s="11"/>
      <c r="K76" s="10"/>
      <c r="L76" s="11"/>
      <c r="M76" s="10"/>
      <c r="N76" s="11"/>
      <c r="O76" s="10"/>
      <c r="P76" s="32"/>
      <c r="Q76" s="10"/>
      <c r="R76" s="32"/>
      <c r="S76" s="10"/>
      <c r="T76" s="11"/>
      <c r="U76" s="10"/>
      <c r="V76" s="11"/>
      <c r="W76" s="10"/>
      <c r="X76" s="11"/>
      <c r="Y76" s="10"/>
      <c r="Z76" s="11"/>
      <c r="AA76" s="10"/>
      <c r="AB76" s="11"/>
      <c r="AC76" s="10"/>
      <c r="AD76" s="11"/>
      <c r="AE76" s="10"/>
      <c r="AF76" s="11"/>
      <c r="AG76" s="10"/>
      <c r="AH76" s="32"/>
      <c r="AI76" s="10"/>
      <c r="AJ76" s="11"/>
      <c r="AK76" s="341"/>
      <c r="AL76" s="41"/>
      <c r="AM76">
        <f t="shared" si="4"/>
        <v>0</v>
      </c>
      <c r="AN76">
        <f t="shared" si="5"/>
        <v>0</v>
      </c>
      <c r="AO76" t="e">
        <f t="shared" si="6"/>
        <v>#DIV/0!</v>
      </c>
      <c r="AP76">
        <v>7</v>
      </c>
    </row>
    <row r="77" spans="1:43">
      <c r="A77">
        <f t="shared" si="7"/>
        <v>35</v>
      </c>
      <c r="B77" s="208"/>
      <c r="C77" s="10"/>
      <c r="D77" s="11"/>
      <c r="E77" s="10"/>
      <c r="F77" s="32"/>
      <c r="G77" s="10"/>
      <c r="H77" s="11"/>
      <c r="I77" s="10"/>
      <c r="J77" s="11"/>
      <c r="K77" s="10"/>
      <c r="L77" s="11"/>
      <c r="M77" s="10"/>
      <c r="N77" s="11"/>
      <c r="O77" s="10"/>
      <c r="P77" s="32"/>
      <c r="Q77" s="10"/>
      <c r="R77" s="32"/>
      <c r="S77" s="10"/>
      <c r="T77" s="11"/>
      <c r="U77" s="10"/>
      <c r="V77" s="11"/>
      <c r="W77" s="10"/>
      <c r="X77" s="11"/>
      <c r="Y77" s="10"/>
      <c r="Z77" s="11"/>
      <c r="AA77" s="10"/>
      <c r="AB77" s="11"/>
      <c r="AC77" s="10"/>
      <c r="AD77" s="11"/>
      <c r="AE77" s="10"/>
      <c r="AF77" s="11"/>
      <c r="AG77" s="10"/>
      <c r="AH77" s="32"/>
      <c r="AI77" s="10"/>
      <c r="AJ77" s="11"/>
      <c r="AL77" s="41"/>
      <c r="AM77">
        <f t="shared" si="4"/>
        <v>0</v>
      </c>
      <c r="AN77">
        <f t="shared" si="5"/>
        <v>0</v>
      </c>
      <c r="AO77" t="e">
        <f t="shared" si="6"/>
        <v>#DIV/0!</v>
      </c>
      <c r="AP77">
        <v>0</v>
      </c>
    </row>
    <row r="78" spans="1:43">
      <c r="A78">
        <f t="shared" si="7"/>
        <v>36</v>
      </c>
      <c r="B78" s="208"/>
      <c r="C78" s="10"/>
      <c r="D78" s="11"/>
      <c r="E78" s="10"/>
      <c r="F78" s="32"/>
      <c r="G78" s="10"/>
      <c r="H78" s="11"/>
      <c r="I78" s="10"/>
      <c r="J78" s="11"/>
      <c r="K78" s="10"/>
      <c r="L78" s="11"/>
      <c r="M78" s="10"/>
      <c r="N78" s="11"/>
      <c r="O78" s="10"/>
      <c r="P78" s="32"/>
      <c r="Q78" s="10"/>
      <c r="R78" s="32"/>
      <c r="S78" s="10"/>
      <c r="T78" s="11"/>
      <c r="U78" s="10"/>
      <c r="V78" s="11"/>
      <c r="W78" s="10"/>
      <c r="X78" s="11"/>
      <c r="Y78" s="10"/>
      <c r="Z78" s="11"/>
      <c r="AA78" s="10"/>
      <c r="AB78" s="11"/>
      <c r="AC78" s="10"/>
      <c r="AD78" s="11"/>
      <c r="AE78" s="10"/>
      <c r="AF78" s="11"/>
      <c r="AG78" s="10"/>
      <c r="AH78" s="32"/>
      <c r="AI78" s="10"/>
      <c r="AJ78" s="11"/>
      <c r="AK78" s="341"/>
      <c r="AL78" s="41"/>
      <c r="AM78">
        <f t="shared" si="4"/>
        <v>0</v>
      </c>
      <c r="AN78">
        <f t="shared" si="5"/>
        <v>0</v>
      </c>
      <c r="AO78" t="e">
        <f t="shared" si="6"/>
        <v>#DIV/0!</v>
      </c>
      <c r="AP78">
        <v>-1.5</v>
      </c>
    </row>
    <row r="79" spans="1:43">
      <c r="A79">
        <f t="shared" si="7"/>
        <v>37</v>
      </c>
      <c r="B79" s="208"/>
      <c r="C79" s="10"/>
      <c r="D79" s="11"/>
      <c r="E79" s="10"/>
      <c r="F79" s="11"/>
      <c r="G79" s="10"/>
      <c r="H79" s="11"/>
      <c r="I79" s="10"/>
      <c r="J79" s="11"/>
      <c r="K79" s="10"/>
      <c r="L79" s="11"/>
      <c r="M79" s="10"/>
      <c r="N79" s="11"/>
      <c r="O79" s="10"/>
      <c r="P79" s="11"/>
      <c r="Q79" s="10"/>
      <c r="R79" s="11"/>
      <c r="S79" s="10"/>
      <c r="T79" s="11"/>
      <c r="U79" s="10"/>
      <c r="V79" s="11"/>
      <c r="W79" s="10"/>
      <c r="X79" s="11"/>
      <c r="Y79" s="10"/>
      <c r="Z79" s="11"/>
      <c r="AA79" s="10"/>
      <c r="AB79" s="11"/>
      <c r="AC79" s="10"/>
      <c r="AD79" s="11"/>
      <c r="AE79" s="10"/>
      <c r="AF79" s="11"/>
      <c r="AG79" s="10"/>
      <c r="AH79" s="11"/>
      <c r="AI79" s="10"/>
      <c r="AJ79" s="11"/>
      <c r="AK79" s="341"/>
      <c r="AL79" s="41"/>
      <c r="AM79">
        <f t="shared" si="4"/>
        <v>0</v>
      </c>
      <c r="AN79">
        <f t="shared" si="5"/>
        <v>0</v>
      </c>
      <c r="AO79" t="e">
        <f t="shared" si="6"/>
        <v>#DIV/0!</v>
      </c>
      <c r="AQ79">
        <f>+D79+F79+H79+J79+L79+N79+P79+R79+T79+V79+X79+Z79+AH79+AJ79</f>
        <v>0</v>
      </c>
    </row>
    <row r="80" spans="1:43">
      <c r="A80">
        <f t="shared" si="7"/>
        <v>38</v>
      </c>
      <c r="B80" s="208"/>
      <c r="C80" s="10"/>
      <c r="D80" s="11"/>
      <c r="E80" s="10"/>
      <c r="F80" s="11"/>
      <c r="G80" s="10"/>
      <c r="H80" s="11"/>
      <c r="I80" s="10"/>
      <c r="J80" s="11"/>
      <c r="K80" s="10"/>
      <c r="L80" s="11"/>
      <c r="M80" s="10"/>
      <c r="N80" s="11"/>
      <c r="O80" s="10"/>
      <c r="P80" s="11"/>
      <c r="Q80" s="10"/>
      <c r="R80" s="11"/>
      <c r="S80" s="10"/>
      <c r="T80" s="11"/>
      <c r="U80" s="10"/>
      <c r="V80" s="11"/>
      <c r="W80" s="10"/>
      <c r="X80" s="11"/>
      <c r="Y80" s="10"/>
      <c r="Z80" s="11"/>
      <c r="AA80" s="10"/>
      <c r="AB80" s="11"/>
      <c r="AC80" s="10"/>
      <c r="AD80" s="11"/>
      <c r="AE80" s="10"/>
      <c r="AF80" s="11"/>
      <c r="AG80" s="10"/>
      <c r="AH80" s="11"/>
      <c r="AI80" s="10"/>
      <c r="AJ80" s="11"/>
      <c r="AL80" s="41"/>
      <c r="AM80">
        <f t="shared" si="4"/>
        <v>0</v>
      </c>
      <c r="AN80">
        <f t="shared" si="5"/>
        <v>0</v>
      </c>
      <c r="AO80" t="e">
        <f t="shared" si="6"/>
        <v>#DIV/0!</v>
      </c>
      <c r="AQ80">
        <f>+D80+F80+H80+J80+L80+N80+P80+R80+T80+V80+X80+Z80+AH80+AJ80</f>
        <v>0</v>
      </c>
    </row>
    <row r="81" spans="1:43">
      <c r="A81">
        <f t="shared" si="7"/>
        <v>39</v>
      </c>
      <c r="B81" s="208"/>
      <c r="C81" s="10"/>
      <c r="D81" s="11"/>
      <c r="E81" s="10"/>
      <c r="F81" s="11"/>
      <c r="G81" s="10"/>
      <c r="H81" s="11"/>
      <c r="I81" s="10"/>
      <c r="J81" s="11"/>
      <c r="K81" s="10"/>
      <c r="L81" s="11"/>
      <c r="M81" s="10"/>
      <c r="N81" s="11"/>
      <c r="O81" s="10"/>
      <c r="P81" s="11"/>
      <c r="Q81" s="10"/>
      <c r="R81" s="11"/>
      <c r="S81" s="10"/>
      <c r="T81" s="11"/>
      <c r="U81" s="10"/>
      <c r="V81" s="11"/>
      <c r="W81" s="10"/>
      <c r="X81" s="11"/>
      <c r="Y81" s="10"/>
      <c r="Z81" s="11"/>
      <c r="AA81" s="10"/>
      <c r="AB81" s="11"/>
      <c r="AC81" s="10"/>
      <c r="AD81" s="11"/>
      <c r="AE81" s="10"/>
      <c r="AF81" s="11"/>
      <c r="AG81" s="10"/>
      <c r="AH81" s="11"/>
      <c r="AI81" s="10"/>
      <c r="AJ81" s="11"/>
      <c r="AL81" s="41"/>
      <c r="AM81">
        <f t="shared" si="4"/>
        <v>0</v>
      </c>
      <c r="AN81">
        <f t="shared" si="5"/>
        <v>0</v>
      </c>
      <c r="AO81" t="e">
        <f t="shared" si="6"/>
        <v>#DIV/0!</v>
      </c>
      <c r="AQ81">
        <f>+D81+F81+H81+J81+L81+N81+P81+R81+T81+V81+X81+Z81+AH81+AJ81</f>
        <v>0</v>
      </c>
    </row>
    <row r="82" spans="1:43">
      <c r="A82">
        <f t="shared" si="7"/>
        <v>40</v>
      </c>
      <c r="B82" s="208"/>
      <c r="C82" s="10"/>
      <c r="D82" s="11"/>
      <c r="E82" s="10"/>
      <c r="F82" s="32"/>
      <c r="G82" s="10"/>
      <c r="H82" s="11"/>
      <c r="I82" s="10"/>
      <c r="J82" s="11"/>
      <c r="K82" s="10"/>
      <c r="L82" s="11"/>
      <c r="M82" s="10"/>
      <c r="N82" s="11"/>
      <c r="O82" s="10"/>
      <c r="P82" s="32"/>
      <c r="Q82" s="10"/>
      <c r="R82" s="11"/>
      <c r="S82" s="10"/>
      <c r="T82" s="11"/>
      <c r="U82" s="10"/>
      <c r="V82" s="11"/>
      <c r="W82" s="10"/>
      <c r="X82" s="11"/>
      <c r="Y82" s="10"/>
      <c r="Z82" s="32"/>
      <c r="AA82" s="10"/>
      <c r="AB82" s="11"/>
      <c r="AC82" s="10"/>
      <c r="AD82" s="11"/>
      <c r="AE82" s="10"/>
      <c r="AF82" s="11"/>
      <c r="AG82" s="10"/>
      <c r="AH82" s="32"/>
      <c r="AI82" s="10"/>
      <c r="AJ82" s="11"/>
      <c r="AL82" s="41"/>
      <c r="AM82">
        <f t="shared" si="4"/>
        <v>0</v>
      </c>
      <c r="AN82">
        <f t="shared" si="5"/>
        <v>0</v>
      </c>
      <c r="AO82" t="e">
        <f t="shared" si="6"/>
        <v>#DIV/0!</v>
      </c>
    </row>
    <row r="83" spans="1:43">
      <c r="A83">
        <f t="shared" si="7"/>
        <v>41</v>
      </c>
      <c r="B83" s="208"/>
      <c r="C83" s="10"/>
      <c r="D83" s="11"/>
      <c r="E83" s="10"/>
      <c r="F83" s="11"/>
      <c r="G83" s="10"/>
      <c r="H83" s="11"/>
      <c r="I83" s="10"/>
      <c r="J83" s="11"/>
      <c r="K83" s="10"/>
      <c r="L83" s="11"/>
      <c r="M83" s="10"/>
      <c r="N83" s="11"/>
      <c r="O83" s="10"/>
      <c r="P83" s="11"/>
      <c r="Q83" s="10"/>
      <c r="R83" s="11"/>
      <c r="S83" s="10"/>
      <c r="T83" s="11"/>
      <c r="U83" s="10"/>
      <c r="V83" s="11"/>
      <c r="W83" s="10"/>
      <c r="X83" s="11"/>
      <c r="Y83" s="10"/>
      <c r="Z83" s="11"/>
      <c r="AA83" s="10"/>
      <c r="AB83" s="11"/>
      <c r="AC83" s="10"/>
      <c r="AD83" s="11"/>
      <c r="AE83" s="10"/>
      <c r="AF83" s="11"/>
      <c r="AG83" s="10"/>
      <c r="AH83" s="11"/>
      <c r="AI83" s="10"/>
      <c r="AJ83" s="11"/>
      <c r="AL83" s="41"/>
      <c r="AM83">
        <f t="shared" si="4"/>
        <v>0</v>
      </c>
      <c r="AN83">
        <f t="shared" si="5"/>
        <v>0</v>
      </c>
      <c r="AO83" t="e">
        <f t="shared" si="6"/>
        <v>#DIV/0!</v>
      </c>
      <c r="AQ83">
        <f>+D83+F83+H83+J83+L83+N83+P83+R83+T83+V83+X83+Z83+AH83+AJ83</f>
        <v>0</v>
      </c>
    </row>
    <row r="84" spans="1:43">
      <c r="A84">
        <f t="shared" si="7"/>
        <v>42</v>
      </c>
      <c r="B84" s="208"/>
      <c r="C84" s="10"/>
      <c r="D84" s="11"/>
      <c r="E84" s="10"/>
      <c r="F84" s="32"/>
      <c r="G84" s="10"/>
      <c r="H84" s="11"/>
      <c r="I84" s="10"/>
      <c r="J84" s="11"/>
      <c r="K84" s="10"/>
      <c r="L84" s="32"/>
      <c r="M84" s="10"/>
      <c r="N84" s="11"/>
      <c r="O84" s="10"/>
      <c r="P84" s="11"/>
      <c r="Q84" s="10"/>
      <c r="R84" s="32"/>
      <c r="S84" s="10"/>
      <c r="T84" s="11"/>
      <c r="U84" s="10"/>
      <c r="V84" s="11"/>
      <c r="W84" s="10"/>
      <c r="X84" s="11"/>
      <c r="Y84" s="10"/>
      <c r="Z84" s="32"/>
      <c r="AA84" s="10"/>
      <c r="AB84" s="11"/>
      <c r="AC84" s="10"/>
      <c r="AD84" s="11"/>
      <c r="AE84" s="10"/>
      <c r="AF84" s="11"/>
      <c r="AG84" s="10"/>
      <c r="AH84" s="11"/>
      <c r="AI84" s="10"/>
      <c r="AJ84" s="11"/>
      <c r="AL84" s="41"/>
      <c r="AM84">
        <f t="shared" si="4"/>
        <v>0</v>
      </c>
      <c r="AN84">
        <f t="shared" si="5"/>
        <v>0</v>
      </c>
      <c r="AO84" t="e">
        <f t="shared" si="6"/>
        <v>#DIV/0!</v>
      </c>
      <c r="AP84">
        <v>0</v>
      </c>
    </row>
    <row r="85" spans="1:43">
      <c r="A85">
        <f t="shared" si="7"/>
        <v>43</v>
      </c>
      <c r="B85" s="208"/>
      <c r="C85" s="10"/>
      <c r="D85" s="11"/>
      <c r="E85" s="10"/>
      <c r="F85" s="11"/>
      <c r="G85" s="10"/>
      <c r="H85" s="11"/>
      <c r="I85" s="10"/>
      <c r="J85" s="11"/>
      <c r="K85" s="10"/>
      <c r="L85" s="11"/>
      <c r="M85" s="10"/>
      <c r="N85" s="11"/>
      <c r="O85" s="10"/>
      <c r="P85" s="11"/>
      <c r="Q85" s="10"/>
      <c r="R85" s="11"/>
      <c r="S85" s="10"/>
      <c r="T85" s="11"/>
      <c r="U85" s="10"/>
      <c r="V85" s="11"/>
      <c r="W85" s="10"/>
      <c r="X85" s="11"/>
      <c r="Y85" s="10"/>
      <c r="Z85" s="11"/>
      <c r="AA85" s="10"/>
      <c r="AB85" s="11"/>
      <c r="AC85" s="10"/>
      <c r="AD85" s="11"/>
      <c r="AE85" s="10"/>
      <c r="AF85" s="11"/>
      <c r="AG85" s="10"/>
      <c r="AH85" s="11"/>
      <c r="AI85" s="10"/>
      <c r="AJ85" s="11"/>
      <c r="AL85" s="41"/>
      <c r="AM85">
        <f t="shared" si="4"/>
        <v>0</v>
      </c>
      <c r="AN85">
        <f t="shared" si="5"/>
        <v>0</v>
      </c>
      <c r="AO85" t="e">
        <f t="shared" si="6"/>
        <v>#DIV/0!</v>
      </c>
    </row>
    <row r="86" spans="1:43">
      <c r="A86">
        <f t="shared" si="7"/>
        <v>44</v>
      </c>
      <c r="B86" s="208"/>
      <c r="C86" s="12"/>
      <c r="D86" s="13"/>
      <c r="E86" s="12"/>
      <c r="F86" s="13"/>
      <c r="G86" s="12"/>
      <c r="H86" s="13"/>
      <c r="I86" s="12"/>
      <c r="J86" s="13"/>
      <c r="K86" s="12"/>
      <c r="L86" s="13"/>
      <c r="M86" s="12"/>
      <c r="N86" s="13"/>
      <c r="O86" s="12"/>
      <c r="P86" s="13"/>
      <c r="Q86" s="12"/>
      <c r="R86" s="13"/>
      <c r="S86" s="12"/>
      <c r="T86" s="13"/>
      <c r="U86" s="12"/>
      <c r="V86" s="13"/>
      <c r="W86" s="10"/>
      <c r="X86" s="11"/>
      <c r="Y86" s="10"/>
      <c r="Z86" s="11"/>
      <c r="AA86" s="94"/>
      <c r="AB86" s="11"/>
      <c r="AC86" s="10"/>
      <c r="AD86" s="11"/>
      <c r="AE86" s="10"/>
      <c r="AF86" s="11"/>
      <c r="AG86" s="10"/>
      <c r="AH86" s="11"/>
      <c r="AI86" s="10"/>
      <c r="AJ86" s="11"/>
      <c r="AL86" s="41"/>
      <c r="AM86">
        <f t="shared" si="4"/>
        <v>0</v>
      </c>
      <c r="AN86">
        <f t="shared" si="5"/>
        <v>0</v>
      </c>
      <c r="AO86" t="e">
        <f t="shared" si="6"/>
        <v>#DIV/0!</v>
      </c>
    </row>
    <row r="87" spans="1:43">
      <c r="A87">
        <f t="shared" si="7"/>
        <v>45</v>
      </c>
      <c r="B87" s="208"/>
      <c r="C87" s="10"/>
      <c r="D87" s="11"/>
      <c r="E87" s="10"/>
      <c r="F87" s="11"/>
      <c r="G87" s="10"/>
      <c r="H87" s="11"/>
      <c r="I87" s="10"/>
      <c r="J87" s="11"/>
      <c r="K87" s="10"/>
      <c r="L87" s="11"/>
      <c r="M87" s="10"/>
      <c r="N87" s="11"/>
      <c r="O87" s="10"/>
      <c r="P87" s="11"/>
      <c r="Q87" s="10"/>
      <c r="R87" s="11"/>
      <c r="S87" s="10"/>
      <c r="T87" s="11"/>
      <c r="U87" s="10"/>
      <c r="V87" s="11"/>
      <c r="W87" s="10"/>
      <c r="X87" s="11"/>
      <c r="Y87" s="10"/>
      <c r="Z87" s="11"/>
      <c r="AA87" s="10"/>
      <c r="AB87" s="11"/>
      <c r="AC87" s="10"/>
      <c r="AD87" s="11"/>
      <c r="AE87" s="10"/>
      <c r="AF87" s="11"/>
      <c r="AG87" s="10"/>
      <c r="AH87" s="11"/>
      <c r="AI87" s="10"/>
      <c r="AJ87" s="11"/>
      <c r="AL87" s="41"/>
      <c r="AM87">
        <f t="shared" si="4"/>
        <v>0</v>
      </c>
      <c r="AN87">
        <f t="shared" si="5"/>
        <v>0</v>
      </c>
      <c r="AO87" t="e">
        <f t="shared" si="6"/>
        <v>#DIV/0!</v>
      </c>
    </row>
    <row r="88" spans="1:43">
      <c r="A88">
        <f t="shared" si="7"/>
        <v>46</v>
      </c>
      <c r="B88" s="208"/>
      <c r="C88" s="10"/>
      <c r="D88" s="11"/>
      <c r="E88" s="10"/>
      <c r="F88" s="11"/>
      <c r="G88" s="10"/>
      <c r="H88" s="11"/>
      <c r="I88" s="10"/>
      <c r="J88" s="11"/>
      <c r="K88" s="10"/>
      <c r="L88" s="11"/>
      <c r="M88" s="10"/>
      <c r="N88" s="11"/>
      <c r="O88" s="10"/>
      <c r="P88" s="11"/>
      <c r="Q88" s="10"/>
      <c r="R88" s="11"/>
      <c r="S88" s="10"/>
      <c r="T88" s="11"/>
      <c r="U88" s="10"/>
      <c r="V88" s="11"/>
      <c r="W88" s="10"/>
      <c r="X88" s="11"/>
      <c r="Y88" s="10"/>
      <c r="Z88" s="11"/>
      <c r="AA88" s="10"/>
      <c r="AB88" s="11"/>
      <c r="AC88" s="10"/>
      <c r="AD88" s="11"/>
      <c r="AE88" s="10"/>
      <c r="AF88" s="11"/>
      <c r="AG88" s="10"/>
      <c r="AH88" s="11"/>
      <c r="AI88" s="10"/>
      <c r="AJ88" s="11"/>
      <c r="AL88" s="41"/>
      <c r="AM88">
        <f t="shared" si="4"/>
        <v>0</v>
      </c>
      <c r="AN88">
        <f t="shared" si="5"/>
        <v>0</v>
      </c>
      <c r="AO88" t="e">
        <f t="shared" si="6"/>
        <v>#DIV/0!</v>
      </c>
    </row>
    <row r="89" spans="1:43">
      <c r="A89">
        <f t="shared" si="7"/>
        <v>47</v>
      </c>
      <c r="B89" s="208"/>
      <c r="C89" s="10"/>
      <c r="D89" s="11"/>
      <c r="E89" s="10"/>
      <c r="F89" s="11"/>
      <c r="G89" s="10"/>
      <c r="H89" s="11"/>
      <c r="I89" s="10"/>
      <c r="J89" s="11"/>
      <c r="K89" s="10"/>
      <c r="L89" s="11"/>
      <c r="M89" s="10"/>
      <c r="N89" s="11"/>
      <c r="O89" s="10"/>
      <c r="P89" s="11"/>
      <c r="Q89" s="10"/>
      <c r="R89" s="11"/>
      <c r="S89" s="10"/>
      <c r="T89" s="11"/>
      <c r="U89" s="10"/>
      <c r="V89" s="11"/>
      <c r="W89" s="10"/>
      <c r="X89" s="11"/>
      <c r="Y89" s="10"/>
      <c r="Z89" s="11"/>
      <c r="AA89" s="10"/>
      <c r="AB89" s="11"/>
      <c r="AC89" s="10"/>
      <c r="AD89" s="11"/>
      <c r="AE89" s="10"/>
      <c r="AF89" s="11"/>
      <c r="AG89" s="10"/>
      <c r="AH89" s="11"/>
      <c r="AI89" s="10"/>
      <c r="AJ89" s="11"/>
      <c r="AK89" s="341"/>
      <c r="AL89" s="41"/>
      <c r="AM89">
        <f t="shared" si="4"/>
        <v>0</v>
      </c>
      <c r="AN89">
        <f t="shared" si="5"/>
        <v>0</v>
      </c>
      <c r="AO89" t="e">
        <f t="shared" si="6"/>
        <v>#DIV/0!</v>
      </c>
    </row>
    <row r="90" spans="1:43">
      <c r="A90">
        <f t="shared" si="7"/>
        <v>48</v>
      </c>
      <c r="B90" s="208"/>
      <c r="C90" s="10"/>
      <c r="D90" s="11"/>
      <c r="E90" s="10"/>
      <c r="F90" s="11"/>
      <c r="G90" s="10"/>
      <c r="H90" s="11"/>
      <c r="I90" s="10"/>
      <c r="J90" s="11"/>
      <c r="K90" s="10"/>
      <c r="L90" s="11"/>
      <c r="M90" s="10"/>
      <c r="N90" s="11"/>
      <c r="O90" s="10"/>
      <c r="P90" s="11"/>
      <c r="Q90" s="10"/>
      <c r="R90" s="11"/>
      <c r="S90" s="10"/>
      <c r="T90" s="11"/>
      <c r="U90" s="10"/>
      <c r="V90" s="11"/>
      <c r="W90" s="10"/>
      <c r="X90" s="11"/>
      <c r="Y90" s="10"/>
      <c r="Z90" s="11"/>
      <c r="AA90" s="10"/>
      <c r="AB90" s="11"/>
      <c r="AC90" s="10"/>
      <c r="AD90" s="11"/>
      <c r="AE90" s="10"/>
      <c r="AF90" s="11"/>
      <c r="AG90" s="10"/>
      <c r="AH90" s="11"/>
      <c r="AI90" s="10"/>
      <c r="AJ90" s="11"/>
      <c r="AL90" s="41"/>
      <c r="AM90">
        <f t="shared" si="4"/>
        <v>0</v>
      </c>
      <c r="AN90">
        <f t="shared" si="5"/>
        <v>0</v>
      </c>
      <c r="AO90" t="e">
        <f t="shared" si="6"/>
        <v>#DIV/0!</v>
      </c>
    </row>
    <row r="91" spans="1:43">
      <c r="A91">
        <f t="shared" si="7"/>
        <v>49</v>
      </c>
      <c r="B91" s="208"/>
      <c r="C91" s="10"/>
      <c r="D91" s="11"/>
      <c r="E91" s="10"/>
      <c r="F91" s="11"/>
      <c r="G91" s="10"/>
      <c r="H91" s="11"/>
      <c r="I91" s="10"/>
      <c r="J91" s="11"/>
      <c r="K91" s="10"/>
      <c r="L91" s="11"/>
      <c r="M91" s="10"/>
      <c r="N91" s="11"/>
      <c r="O91" s="10"/>
      <c r="P91" s="11"/>
      <c r="Q91" s="10"/>
      <c r="R91" s="11"/>
      <c r="S91" s="10"/>
      <c r="T91" s="11"/>
      <c r="U91" s="10"/>
      <c r="V91" s="11"/>
      <c r="W91" s="10"/>
      <c r="X91" s="11"/>
      <c r="Y91" s="10"/>
      <c r="Z91" s="11"/>
      <c r="AA91" s="10"/>
      <c r="AB91" s="11"/>
      <c r="AC91" s="10"/>
      <c r="AD91" s="11"/>
      <c r="AE91" s="10"/>
      <c r="AF91" s="11"/>
      <c r="AG91" s="10"/>
      <c r="AH91" s="11"/>
      <c r="AI91" s="10"/>
      <c r="AJ91" s="11"/>
      <c r="AL91" s="41"/>
      <c r="AM91">
        <f t="shared" si="4"/>
        <v>0</v>
      </c>
      <c r="AN91">
        <f t="shared" si="5"/>
        <v>0</v>
      </c>
      <c r="AO91" t="e">
        <f t="shared" si="6"/>
        <v>#DIV/0!</v>
      </c>
    </row>
    <row r="92" spans="1:43">
      <c r="A92">
        <f t="shared" si="7"/>
        <v>50</v>
      </c>
      <c r="B92" s="208"/>
      <c r="C92" s="10"/>
      <c r="D92" s="11"/>
      <c r="E92" s="10"/>
      <c r="F92" s="11"/>
      <c r="G92" s="10"/>
      <c r="H92" s="11"/>
      <c r="I92" s="10"/>
      <c r="J92" s="11"/>
      <c r="K92" s="10"/>
      <c r="L92" s="11"/>
      <c r="M92" s="10"/>
      <c r="N92" s="11"/>
      <c r="O92" s="10"/>
      <c r="P92" s="11"/>
      <c r="Q92" s="10"/>
      <c r="R92" s="11"/>
      <c r="S92" s="10"/>
      <c r="T92" s="11"/>
      <c r="U92" s="10"/>
      <c r="V92" s="11"/>
      <c r="W92" s="10"/>
      <c r="X92" s="11"/>
      <c r="Y92" s="10"/>
      <c r="Z92" s="11"/>
      <c r="AA92" s="10"/>
      <c r="AB92" s="11"/>
      <c r="AC92" s="10"/>
      <c r="AD92" s="11"/>
      <c r="AE92" s="10"/>
      <c r="AF92" s="11"/>
      <c r="AG92" s="10"/>
      <c r="AH92" s="11"/>
      <c r="AI92" s="10"/>
      <c r="AJ92" s="11"/>
      <c r="AL92" s="41"/>
      <c r="AM92">
        <f t="shared" si="4"/>
        <v>0</v>
      </c>
      <c r="AN92">
        <f t="shared" si="5"/>
        <v>0</v>
      </c>
      <c r="AO92" t="e">
        <f t="shared" si="6"/>
        <v>#DIV/0!</v>
      </c>
    </row>
    <row r="93" spans="1:43">
      <c r="A93">
        <f t="shared" si="7"/>
        <v>51</v>
      </c>
      <c r="B93" s="208"/>
      <c r="C93" s="10"/>
      <c r="D93" s="11"/>
      <c r="E93" s="10"/>
      <c r="F93" s="11"/>
      <c r="G93" s="10"/>
      <c r="H93" s="11"/>
      <c r="I93" s="10"/>
      <c r="J93" s="11"/>
      <c r="K93" s="10"/>
      <c r="L93" s="11"/>
      <c r="M93" s="10"/>
      <c r="N93" s="11"/>
      <c r="O93" s="10"/>
      <c r="P93" s="11"/>
      <c r="Q93" s="10"/>
      <c r="R93" s="11"/>
      <c r="S93" s="10"/>
      <c r="T93" s="11"/>
      <c r="U93" s="10"/>
      <c r="V93" s="11"/>
      <c r="W93" s="10"/>
      <c r="X93" s="11"/>
      <c r="Y93" s="10"/>
      <c r="Z93" s="11"/>
      <c r="AA93" s="10"/>
      <c r="AB93" s="11"/>
      <c r="AC93" s="10"/>
      <c r="AD93" s="11"/>
      <c r="AE93" s="10"/>
      <c r="AF93" s="11"/>
      <c r="AG93" s="10"/>
      <c r="AH93" s="11"/>
      <c r="AI93" s="10"/>
      <c r="AJ93" s="11"/>
      <c r="AL93" s="41"/>
      <c r="AM93">
        <f t="shared" si="4"/>
        <v>0</v>
      </c>
      <c r="AN93">
        <f t="shared" si="5"/>
        <v>0</v>
      </c>
      <c r="AO93" t="e">
        <f t="shared" si="6"/>
        <v>#DIV/0!</v>
      </c>
    </row>
    <row r="94" spans="1:43">
      <c r="A94">
        <f t="shared" si="7"/>
        <v>52</v>
      </c>
      <c r="B94" s="208"/>
      <c r="C94" s="10"/>
      <c r="D94" s="11"/>
      <c r="E94" s="10"/>
      <c r="F94" s="11"/>
      <c r="G94" s="10"/>
      <c r="H94" s="11"/>
      <c r="I94" s="10"/>
      <c r="J94" s="11"/>
      <c r="K94" s="10"/>
      <c r="L94" s="11"/>
      <c r="M94" s="10"/>
      <c r="N94" s="11"/>
      <c r="O94" s="10"/>
      <c r="P94" s="11"/>
      <c r="Q94" s="10"/>
      <c r="R94" s="11"/>
      <c r="S94" s="10"/>
      <c r="T94" s="11"/>
      <c r="U94" s="10"/>
      <c r="V94" s="11"/>
      <c r="W94" s="10"/>
      <c r="X94" s="11"/>
      <c r="Y94" s="10"/>
      <c r="Z94" s="11"/>
      <c r="AA94" s="10"/>
      <c r="AB94" s="11"/>
      <c r="AC94" s="10"/>
      <c r="AD94" s="11"/>
      <c r="AE94" s="10"/>
      <c r="AF94" s="11"/>
      <c r="AG94" s="10"/>
      <c r="AH94" s="11"/>
      <c r="AI94" s="10"/>
      <c r="AJ94" s="11"/>
      <c r="AK94" s="214"/>
      <c r="AL94" s="215"/>
      <c r="AM94">
        <f t="shared" si="4"/>
        <v>0</v>
      </c>
      <c r="AN94">
        <f t="shared" si="5"/>
        <v>0</v>
      </c>
      <c r="AO94" t="e">
        <f t="shared" si="6"/>
        <v>#DIV/0!</v>
      </c>
    </row>
    <row r="95" spans="1:43">
      <c r="A95">
        <f t="shared" si="7"/>
        <v>53</v>
      </c>
      <c r="B95" s="208"/>
      <c r="C95" s="10"/>
      <c r="D95" s="11"/>
      <c r="E95" s="10"/>
      <c r="F95" s="11"/>
      <c r="G95" s="10"/>
      <c r="H95" s="11"/>
      <c r="I95" s="10"/>
      <c r="J95" s="11"/>
      <c r="K95" s="10"/>
      <c r="L95" s="11"/>
      <c r="M95" s="10"/>
      <c r="N95" s="11"/>
      <c r="O95" s="10"/>
      <c r="P95" s="11"/>
      <c r="Q95" s="10"/>
      <c r="R95" s="11"/>
      <c r="S95" s="10"/>
      <c r="T95" s="11"/>
      <c r="U95" s="10"/>
      <c r="V95" s="11"/>
      <c r="W95" s="10"/>
      <c r="X95" s="11"/>
      <c r="Y95" s="10"/>
      <c r="Z95" s="11"/>
      <c r="AA95" s="10"/>
      <c r="AB95" s="11"/>
      <c r="AC95" s="10"/>
      <c r="AD95" s="11"/>
      <c r="AE95" s="10"/>
      <c r="AF95" s="11"/>
      <c r="AG95" s="10"/>
      <c r="AH95" s="11"/>
      <c r="AI95" s="10"/>
      <c r="AJ95" s="11"/>
      <c r="AK95" s="214"/>
      <c r="AL95" s="215"/>
      <c r="AM95">
        <f t="shared" si="4"/>
        <v>0</v>
      </c>
      <c r="AN95">
        <f t="shared" si="5"/>
        <v>0</v>
      </c>
      <c r="AO95" t="e">
        <f t="shared" si="6"/>
        <v>#DIV/0!</v>
      </c>
    </row>
    <row r="96" spans="1:43">
      <c r="A96">
        <f t="shared" si="7"/>
        <v>54</v>
      </c>
      <c r="B96" s="208"/>
      <c r="C96" s="10"/>
      <c r="D96" s="11"/>
      <c r="E96" s="10"/>
      <c r="F96" s="11"/>
      <c r="G96" s="10"/>
      <c r="H96" s="11"/>
      <c r="I96" s="10"/>
      <c r="J96" s="11"/>
      <c r="K96" s="10"/>
      <c r="L96" s="11"/>
      <c r="M96" s="10"/>
      <c r="N96" s="11"/>
      <c r="O96" s="10"/>
      <c r="P96" s="11"/>
      <c r="Q96" s="10"/>
      <c r="R96" s="11"/>
      <c r="S96" s="10"/>
      <c r="T96" s="11"/>
      <c r="U96" s="10"/>
      <c r="V96" s="11"/>
      <c r="W96" s="10"/>
      <c r="X96" s="11"/>
      <c r="Y96" s="10"/>
      <c r="Z96" s="11"/>
      <c r="AA96" s="10"/>
      <c r="AB96" s="11"/>
      <c r="AC96" s="10"/>
      <c r="AD96" s="11"/>
      <c r="AE96" s="10"/>
      <c r="AF96" s="11"/>
      <c r="AG96" s="10"/>
      <c r="AH96" s="11"/>
      <c r="AI96" s="10"/>
      <c r="AJ96" s="11"/>
      <c r="AL96" s="41"/>
      <c r="AM96">
        <f t="shared" si="4"/>
        <v>0</v>
      </c>
      <c r="AN96">
        <f t="shared" si="5"/>
        <v>0</v>
      </c>
      <c r="AO96" t="e">
        <f t="shared" si="6"/>
        <v>#DIV/0!</v>
      </c>
    </row>
    <row r="97" spans="1:41">
      <c r="A97">
        <f t="shared" si="7"/>
        <v>55</v>
      </c>
      <c r="B97" s="208"/>
      <c r="C97" s="10"/>
      <c r="D97" s="11"/>
      <c r="E97" s="10"/>
      <c r="F97" s="11"/>
      <c r="G97" s="10"/>
      <c r="H97" s="11"/>
      <c r="I97" s="10"/>
      <c r="J97" s="11"/>
      <c r="K97" s="10"/>
      <c r="L97" s="11"/>
      <c r="M97" s="10"/>
      <c r="N97" s="11"/>
      <c r="O97" s="10"/>
      <c r="P97" s="11"/>
      <c r="Q97" s="94"/>
      <c r="R97" s="11"/>
      <c r="S97" s="10"/>
      <c r="T97" s="11"/>
      <c r="U97" s="10"/>
      <c r="V97" s="11"/>
      <c r="W97" s="10"/>
      <c r="X97" s="11"/>
      <c r="Y97" s="10"/>
      <c r="Z97" s="11"/>
      <c r="AA97" s="94"/>
      <c r="AB97" s="11"/>
      <c r="AC97" s="10"/>
      <c r="AD97" s="11"/>
      <c r="AE97" s="10"/>
      <c r="AF97" s="11"/>
      <c r="AG97" s="10"/>
      <c r="AH97" s="11"/>
      <c r="AI97" s="10"/>
      <c r="AJ97" s="11"/>
      <c r="AL97" s="41"/>
      <c r="AM97">
        <f t="shared" si="4"/>
        <v>0</v>
      </c>
      <c r="AN97">
        <f t="shared" si="5"/>
        <v>0</v>
      </c>
      <c r="AO97" t="e">
        <f t="shared" si="6"/>
        <v>#DIV/0!</v>
      </c>
    </row>
    <row r="98" spans="1:41">
      <c r="A98">
        <f t="shared" si="7"/>
        <v>56</v>
      </c>
      <c r="B98" s="208"/>
      <c r="C98" s="10"/>
      <c r="D98" s="11"/>
      <c r="E98" s="10"/>
      <c r="F98" s="11"/>
      <c r="G98" s="10"/>
      <c r="H98" s="11"/>
      <c r="I98" s="10"/>
      <c r="J98" s="11"/>
      <c r="K98" s="10"/>
      <c r="L98" s="11"/>
      <c r="M98" s="10"/>
      <c r="N98" s="11"/>
      <c r="O98" s="10"/>
      <c r="P98" s="11"/>
      <c r="Q98" s="10"/>
      <c r="R98" s="11"/>
      <c r="S98" s="10"/>
      <c r="T98" s="11"/>
      <c r="U98" s="10"/>
      <c r="V98" s="11"/>
      <c r="W98" s="10"/>
      <c r="X98" s="11"/>
      <c r="Y98" s="10"/>
      <c r="Z98" s="11"/>
      <c r="AA98" s="10"/>
      <c r="AB98" s="11"/>
      <c r="AC98" s="10"/>
      <c r="AD98" s="11"/>
      <c r="AE98" s="10"/>
      <c r="AF98" s="11"/>
      <c r="AG98" s="10"/>
      <c r="AH98" s="11"/>
      <c r="AI98" s="10"/>
      <c r="AJ98" s="11"/>
      <c r="AL98" s="310"/>
      <c r="AM98">
        <f t="shared" si="4"/>
        <v>0</v>
      </c>
      <c r="AN98">
        <f t="shared" si="5"/>
        <v>0</v>
      </c>
      <c r="AO98" t="e">
        <f t="shared" si="6"/>
        <v>#DIV/0!</v>
      </c>
    </row>
    <row r="99" spans="1:41">
      <c r="A99">
        <f t="shared" si="7"/>
        <v>57</v>
      </c>
      <c r="B99" s="208"/>
      <c r="C99" s="10"/>
      <c r="D99" s="11"/>
      <c r="E99" s="10"/>
      <c r="F99" s="11"/>
      <c r="G99" s="10"/>
      <c r="H99" s="11"/>
      <c r="I99" s="10"/>
      <c r="J99" s="11"/>
      <c r="K99" s="10"/>
      <c r="L99" s="11"/>
      <c r="M99" s="10"/>
      <c r="N99" s="11"/>
      <c r="O99" s="10"/>
      <c r="P99" s="11"/>
      <c r="Q99" s="10"/>
      <c r="R99" s="11"/>
      <c r="S99" s="10"/>
      <c r="T99" s="11"/>
      <c r="U99" s="10"/>
      <c r="V99" s="11"/>
      <c r="W99" s="10"/>
      <c r="X99" s="11"/>
      <c r="Y99" s="10"/>
      <c r="Z99" s="11"/>
      <c r="AA99" s="10"/>
      <c r="AB99" s="11"/>
      <c r="AC99" s="10"/>
      <c r="AD99" s="11"/>
      <c r="AE99" s="10"/>
      <c r="AF99" s="11"/>
      <c r="AG99" s="10"/>
      <c r="AH99" s="11"/>
      <c r="AI99" s="10"/>
      <c r="AJ99" s="11"/>
      <c r="AL99" s="41"/>
      <c r="AM99">
        <f t="shared" si="4"/>
        <v>0</v>
      </c>
      <c r="AN99">
        <f t="shared" si="5"/>
        <v>0</v>
      </c>
      <c r="AO99" t="e">
        <f t="shared" si="6"/>
        <v>#DIV/0!</v>
      </c>
    </row>
    <row r="100" spans="1:41">
      <c r="A100">
        <f t="shared" si="7"/>
        <v>58</v>
      </c>
      <c r="B100" s="208"/>
      <c r="C100" s="10"/>
      <c r="D100" s="11"/>
      <c r="E100" s="10"/>
      <c r="F100" s="11"/>
      <c r="G100" s="10"/>
      <c r="H100" s="11"/>
      <c r="I100" s="10"/>
      <c r="J100" s="11"/>
      <c r="K100" s="10"/>
      <c r="L100" s="11"/>
      <c r="M100" s="10"/>
      <c r="N100" s="11"/>
      <c r="O100" s="10"/>
      <c r="P100" s="11"/>
      <c r="Q100" s="10"/>
      <c r="R100" s="11"/>
      <c r="S100" s="10"/>
      <c r="T100" s="11"/>
      <c r="U100" s="10"/>
      <c r="V100" s="11"/>
      <c r="W100" s="10"/>
      <c r="X100" s="11"/>
      <c r="Y100" s="10"/>
      <c r="Z100" s="11"/>
      <c r="AA100" s="10"/>
      <c r="AB100" s="11"/>
      <c r="AC100" s="10"/>
      <c r="AD100" s="11"/>
      <c r="AE100" s="10"/>
      <c r="AF100" s="11"/>
      <c r="AG100" s="10"/>
      <c r="AH100" s="11"/>
      <c r="AI100" s="10"/>
      <c r="AJ100" s="11"/>
      <c r="AL100" s="41"/>
      <c r="AM100">
        <f t="shared" si="4"/>
        <v>0</v>
      </c>
      <c r="AN100">
        <f t="shared" si="5"/>
        <v>0</v>
      </c>
      <c r="AO100" t="e">
        <f t="shared" si="6"/>
        <v>#DIV/0!</v>
      </c>
    </row>
    <row r="101" spans="1:41">
      <c r="A101">
        <f t="shared" si="7"/>
        <v>59</v>
      </c>
      <c r="B101" s="208"/>
      <c r="C101" s="10"/>
      <c r="D101" s="11"/>
      <c r="E101" s="10"/>
      <c r="F101" s="11"/>
      <c r="G101" s="10"/>
      <c r="H101" s="11"/>
      <c r="I101" s="10"/>
      <c r="J101" s="11"/>
      <c r="K101" s="10"/>
      <c r="L101" s="11"/>
      <c r="M101" s="10"/>
      <c r="N101" s="11"/>
      <c r="O101" s="10"/>
      <c r="P101" s="11"/>
      <c r="Q101" s="10"/>
      <c r="R101" s="11"/>
      <c r="S101" s="10"/>
      <c r="T101" s="11"/>
      <c r="U101" s="10"/>
      <c r="V101" s="11"/>
      <c r="W101" s="10"/>
      <c r="X101" s="11"/>
      <c r="Y101" s="10"/>
      <c r="Z101" s="11"/>
      <c r="AA101" s="10"/>
      <c r="AB101" s="11"/>
      <c r="AC101" s="10"/>
      <c r="AD101" s="11"/>
      <c r="AE101" s="10"/>
      <c r="AF101" s="11"/>
      <c r="AG101" s="10"/>
      <c r="AH101" s="11"/>
      <c r="AI101" s="10"/>
      <c r="AJ101" s="11"/>
      <c r="AL101" s="41"/>
      <c r="AM101">
        <f t="shared" si="4"/>
        <v>0</v>
      </c>
      <c r="AN101">
        <f t="shared" si="5"/>
        <v>0</v>
      </c>
      <c r="AO101" t="e">
        <f t="shared" si="6"/>
        <v>#DIV/0!</v>
      </c>
    </row>
    <row r="102" spans="1:41">
      <c r="A102">
        <f t="shared" si="7"/>
        <v>60</v>
      </c>
      <c r="B102" s="208"/>
      <c r="C102" s="10"/>
      <c r="D102" s="11"/>
      <c r="E102" s="10"/>
      <c r="F102" s="11"/>
      <c r="G102" s="10"/>
      <c r="H102" s="11"/>
      <c r="I102" s="10"/>
      <c r="J102" s="11"/>
      <c r="K102" s="10"/>
      <c r="L102" s="11"/>
      <c r="M102" s="10"/>
      <c r="N102" s="11"/>
      <c r="O102" s="10"/>
      <c r="P102" s="11"/>
      <c r="Q102" s="10"/>
      <c r="R102" s="11"/>
      <c r="S102" s="10"/>
      <c r="T102" s="11"/>
      <c r="U102" s="10"/>
      <c r="V102" s="11"/>
      <c r="W102" s="10"/>
      <c r="X102" s="11"/>
      <c r="Y102" s="10"/>
      <c r="Z102" s="11"/>
      <c r="AA102" s="10"/>
      <c r="AB102" s="11"/>
      <c r="AC102" s="10"/>
      <c r="AD102" s="11"/>
      <c r="AE102" s="10"/>
      <c r="AF102" s="11"/>
      <c r="AG102" s="10"/>
      <c r="AH102" s="11"/>
      <c r="AI102" s="10"/>
      <c r="AJ102" s="11"/>
      <c r="AL102" s="41"/>
      <c r="AM102">
        <f t="shared" si="4"/>
        <v>0</v>
      </c>
      <c r="AN102">
        <f t="shared" si="5"/>
        <v>0</v>
      </c>
      <c r="AO102" t="e">
        <f t="shared" si="6"/>
        <v>#DIV/0!</v>
      </c>
    </row>
    <row r="103" spans="1:41">
      <c r="A103">
        <f t="shared" si="7"/>
        <v>61</v>
      </c>
      <c r="B103" s="208"/>
      <c r="C103" s="10"/>
      <c r="D103" s="11"/>
      <c r="E103" s="10"/>
      <c r="F103" s="11"/>
      <c r="G103" s="10"/>
      <c r="H103" s="11"/>
      <c r="I103" s="10"/>
      <c r="J103" s="11"/>
      <c r="K103" s="10"/>
      <c r="L103" s="11"/>
      <c r="M103" s="10"/>
      <c r="N103" s="11"/>
      <c r="O103" s="10"/>
      <c r="P103" s="11"/>
      <c r="Q103" s="10"/>
      <c r="R103" s="11"/>
      <c r="S103" s="10"/>
      <c r="T103" s="11"/>
      <c r="U103" s="10"/>
      <c r="V103" s="11"/>
      <c r="W103" s="10"/>
      <c r="X103" s="11"/>
      <c r="Y103" s="10"/>
      <c r="Z103" s="11"/>
      <c r="AA103" s="10"/>
      <c r="AB103" s="11"/>
      <c r="AC103" s="10"/>
      <c r="AD103" s="11"/>
      <c r="AE103" s="10"/>
      <c r="AF103" s="11"/>
      <c r="AG103" s="10"/>
      <c r="AH103" s="11"/>
      <c r="AI103" s="10"/>
      <c r="AJ103" s="11"/>
      <c r="AL103" s="41"/>
      <c r="AM103">
        <f t="shared" si="4"/>
        <v>0</v>
      </c>
      <c r="AN103">
        <f t="shared" si="5"/>
        <v>0</v>
      </c>
      <c r="AO103" t="e">
        <f t="shared" si="6"/>
        <v>#DIV/0!</v>
      </c>
    </row>
    <row r="104" spans="1:41">
      <c r="A104">
        <f t="shared" si="7"/>
        <v>62</v>
      </c>
      <c r="B104" s="208"/>
      <c r="C104" s="10"/>
      <c r="D104" s="11"/>
      <c r="E104" s="10"/>
      <c r="F104" s="11"/>
      <c r="G104" s="10"/>
      <c r="H104" s="11"/>
      <c r="I104" s="10"/>
      <c r="J104" s="11"/>
      <c r="K104" s="10"/>
      <c r="L104" s="11"/>
      <c r="M104" s="10"/>
      <c r="N104" s="11"/>
      <c r="O104" s="10"/>
      <c r="P104" s="11"/>
      <c r="Q104" s="10"/>
      <c r="R104" s="11"/>
      <c r="S104" s="10"/>
      <c r="T104" s="11"/>
      <c r="U104" s="10"/>
      <c r="V104" s="11"/>
      <c r="W104" s="10"/>
      <c r="X104" s="11"/>
      <c r="Y104" s="10"/>
      <c r="Z104" s="11"/>
      <c r="AA104" s="10"/>
      <c r="AB104" s="11"/>
      <c r="AC104" s="10"/>
      <c r="AD104" s="11"/>
      <c r="AE104" s="10"/>
      <c r="AF104" s="11"/>
      <c r="AG104" s="10"/>
      <c r="AH104" s="11"/>
      <c r="AI104" s="10"/>
      <c r="AJ104" s="11"/>
      <c r="AK104" s="341"/>
      <c r="AL104" s="41"/>
      <c r="AM104">
        <f t="shared" si="4"/>
        <v>0</v>
      </c>
      <c r="AN104">
        <f t="shared" si="5"/>
        <v>0</v>
      </c>
      <c r="AO104" t="e">
        <f t="shared" si="6"/>
        <v>#DIV/0!</v>
      </c>
    </row>
    <row r="105" spans="1:41">
      <c r="A105">
        <f t="shared" si="7"/>
        <v>63</v>
      </c>
      <c r="B105" s="208"/>
      <c r="C105" s="10"/>
      <c r="D105" s="11"/>
      <c r="E105" s="10"/>
      <c r="F105" s="11"/>
      <c r="G105" s="10"/>
      <c r="H105" s="11"/>
      <c r="I105" s="10"/>
      <c r="J105" s="11"/>
      <c r="K105" s="10"/>
      <c r="L105" s="11"/>
      <c r="M105" s="10"/>
      <c r="N105" s="11"/>
      <c r="O105" s="10"/>
      <c r="P105" s="11"/>
      <c r="Q105" s="10"/>
      <c r="R105" s="11"/>
      <c r="S105" s="10"/>
      <c r="T105" s="11"/>
      <c r="U105" s="10"/>
      <c r="V105" s="11"/>
      <c r="W105" s="10"/>
      <c r="X105" s="11"/>
      <c r="Y105" s="10"/>
      <c r="Z105" s="11"/>
      <c r="AA105" s="10"/>
      <c r="AB105" s="11"/>
      <c r="AC105" s="10"/>
      <c r="AD105" s="11"/>
      <c r="AE105" s="10"/>
      <c r="AF105" s="11"/>
      <c r="AG105" s="10"/>
      <c r="AH105" s="11"/>
      <c r="AI105" s="10"/>
      <c r="AJ105" s="11"/>
      <c r="AK105" s="341"/>
      <c r="AL105" s="41"/>
      <c r="AM105">
        <f t="shared" si="4"/>
        <v>0</v>
      </c>
      <c r="AN105">
        <f t="shared" si="5"/>
        <v>0</v>
      </c>
      <c r="AO105" t="e">
        <f t="shared" si="6"/>
        <v>#DIV/0!</v>
      </c>
    </row>
    <row r="106" spans="1:41">
      <c r="A106">
        <f t="shared" si="7"/>
        <v>64</v>
      </c>
      <c r="B106" s="208"/>
      <c r="C106" s="10"/>
      <c r="D106" s="11"/>
      <c r="E106" s="10"/>
      <c r="F106" s="11"/>
      <c r="G106" s="10"/>
      <c r="H106" s="11"/>
      <c r="I106" s="10"/>
      <c r="J106" s="11"/>
      <c r="K106" s="10"/>
      <c r="L106" s="11"/>
      <c r="M106" s="10"/>
      <c r="N106" s="11"/>
      <c r="O106" s="10"/>
      <c r="P106" s="11"/>
      <c r="Q106" s="10"/>
      <c r="R106" s="11"/>
      <c r="S106" s="10"/>
      <c r="T106" s="11"/>
      <c r="U106" s="10"/>
      <c r="V106" s="11"/>
      <c r="W106" s="10"/>
      <c r="X106" s="11"/>
      <c r="Y106" s="10"/>
      <c r="Z106" s="11"/>
      <c r="AA106" s="10"/>
      <c r="AB106" s="11"/>
      <c r="AC106" s="10"/>
      <c r="AD106" s="11"/>
      <c r="AE106" s="10"/>
      <c r="AF106" s="11"/>
      <c r="AG106" s="10"/>
      <c r="AH106" s="11"/>
      <c r="AI106" s="10"/>
      <c r="AJ106" s="11"/>
      <c r="AK106" s="341"/>
      <c r="AL106" s="41"/>
      <c r="AM106">
        <f t="shared" si="4"/>
        <v>0</v>
      </c>
      <c r="AN106">
        <f t="shared" si="5"/>
        <v>0</v>
      </c>
      <c r="AO106" t="e">
        <f t="shared" si="6"/>
        <v>#DIV/0!</v>
      </c>
    </row>
    <row r="107" spans="1:41">
      <c r="A107">
        <f t="shared" si="7"/>
        <v>65</v>
      </c>
      <c r="B107" s="208"/>
      <c r="C107" s="10"/>
      <c r="D107" s="11"/>
      <c r="E107" s="10"/>
      <c r="F107" s="11"/>
      <c r="G107" s="10"/>
      <c r="H107" s="11"/>
      <c r="I107" s="10"/>
      <c r="J107" s="11"/>
      <c r="K107" s="10"/>
      <c r="L107" s="11"/>
      <c r="M107" s="10"/>
      <c r="N107" s="11"/>
      <c r="O107" s="10"/>
      <c r="P107" s="11"/>
      <c r="Q107" s="10"/>
      <c r="R107" s="11"/>
      <c r="S107" s="10"/>
      <c r="T107" s="11"/>
      <c r="U107" s="10"/>
      <c r="V107" s="11"/>
      <c r="W107" s="10"/>
      <c r="X107" s="11"/>
      <c r="Y107" s="10"/>
      <c r="Z107" s="11"/>
      <c r="AA107" s="10"/>
      <c r="AB107" s="11"/>
      <c r="AC107" s="10"/>
      <c r="AD107" s="11"/>
      <c r="AE107" s="10"/>
      <c r="AF107" s="11"/>
      <c r="AG107" s="10"/>
      <c r="AH107" s="11"/>
      <c r="AI107" s="10"/>
      <c r="AJ107" s="11"/>
      <c r="AL107" s="41"/>
      <c r="AM107">
        <f t="shared" ref="AM107:AM170" si="9">+C107+E107+G107+I107++K107++M107+O107+Q107+S107+U107+W107+Y107+AI107+AA107+AG107+AC107+AE107</f>
        <v>0</v>
      </c>
      <c r="AN107">
        <f t="shared" ref="AN107:AN170" si="10">COUNT(C107:AJ107)/2</f>
        <v>0</v>
      </c>
      <c r="AO107" t="e">
        <f t="shared" ref="AO107:AO170" si="11">+AM107/AN107</f>
        <v>#DIV/0!</v>
      </c>
    </row>
    <row r="108" spans="1:41">
      <c r="A108">
        <f t="shared" si="7"/>
        <v>66</v>
      </c>
      <c r="B108" s="208"/>
      <c r="C108" s="10"/>
      <c r="D108" s="11"/>
      <c r="E108" s="10"/>
      <c r="F108" s="11"/>
      <c r="G108" s="10"/>
      <c r="H108" s="11"/>
      <c r="I108" s="10"/>
      <c r="J108" s="11"/>
      <c r="K108" s="10"/>
      <c r="L108" s="11"/>
      <c r="M108" s="10"/>
      <c r="N108" s="11"/>
      <c r="O108" s="10"/>
      <c r="P108" s="11"/>
      <c r="Q108" s="10"/>
      <c r="R108" s="11"/>
      <c r="S108" s="10"/>
      <c r="T108" s="11"/>
      <c r="U108" s="10"/>
      <c r="V108" s="11"/>
      <c r="W108" s="10"/>
      <c r="X108" s="11"/>
      <c r="Y108" s="10"/>
      <c r="Z108" s="11"/>
      <c r="AA108" s="10"/>
      <c r="AB108" s="11"/>
      <c r="AC108" s="10"/>
      <c r="AD108" s="11"/>
      <c r="AE108" s="10"/>
      <c r="AF108" s="11"/>
      <c r="AG108" s="10"/>
      <c r="AH108" s="11"/>
      <c r="AI108" s="10"/>
      <c r="AJ108" s="11"/>
      <c r="AL108" s="41"/>
      <c r="AM108">
        <f t="shared" si="9"/>
        <v>0</v>
      </c>
      <c r="AN108">
        <f t="shared" si="10"/>
        <v>0</v>
      </c>
      <c r="AO108" t="e">
        <f t="shared" si="11"/>
        <v>#DIV/0!</v>
      </c>
    </row>
    <row r="109" spans="1:41">
      <c r="A109">
        <f t="shared" ref="A109:A172" si="12">+A108+1</f>
        <v>67</v>
      </c>
      <c r="B109" s="208"/>
      <c r="C109" s="10"/>
      <c r="D109" s="11"/>
      <c r="E109" s="10"/>
      <c r="F109" s="11"/>
      <c r="G109" s="10"/>
      <c r="H109" s="11"/>
      <c r="I109" s="10"/>
      <c r="J109" s="11"/>
      <c r="K109" s="10"/>
      <c r="L109" s="11"/>
      <c r="M109" s="10"/>
      <c r="N109" s="11"/>
      <c r="O109" s="10"/>
      <c r="P109" s="11"/>
      <c r="Q109" s="10"/>
      <c r="R109" s="11"/>
      <c r="S109" s="10"/>
      <c r="T109" s="11"/>
      <c r="U109" s="10"/>
      <c r="V109" s="11"/>
      <c r="W109" s="10"/>
      <c r="X109" s="11"/>
      <c r="Y109" s="10"/>
      <c r="Z109" s="11"/>
      <c r="AA109" s="10"/>
      <c r="AB109" s="11"/>
      <c r="AC109" s="10"/>
      <c r="AD109" s="11"/>
      <c r="AE109" s="10"/>
      <c r="AF109" s="11"/>
      <c r="AG109" s="10"/>
      <c r="AH109" s="11"/>
      <c r="AI109" s="10"/>
      <c r="AJ109" s="11"/>
      <c r="AL109" s="41"/>
      <c r="AM109">
        <f t="shared" si="9"/>
        <v>0</v>
      </c>
      <c r="AN109">
        <f t="shared" si="10"/>
        <v>0</v>
      </c>
      <c r="AO109" t="e">
        <f t="shared" si="11"/>
        <v>#DIV/0!</v>
      </c>
    </row>
    <row r="110" spans="1:41">
      <c r="A110">
        <f t="shared" si="12"/>
        <v>68</v>
      </c>
      <c r="B110" s="208"/>
      <c r="C110" s="12"/>
      <c r="D110" s="13"/>
      <c r="E110" s="12"/>
      <c r="F110" s="13"/>
      <c r="G110" s="12"/>
      <c r="H110" s="13"/>
      <c r="I110" s="12"/>
      <c r="J110" s="13"/>
      <c r="K110" s="12"/>
      <c r="L110" s="13"/>
      <c r="M110" s="12"/>
      <c r="N110" s="13"/>
      <c r="O110" s="12"/>
      <c r="P110" s="13"/>
      <c r="Q110" s="12"/>
      <c r="R110" s="13"/>
      <c r="S110" s="12"/>
      <c r="T110" s="13"/>
      <c r="U110" s="12"/>
      <c r="V110" s="13"/>
      <c r="W110" s="10"/>
      <c r="X110" s="11"/>
      <c r="Y110" s="12"/>
      <c r="Z110" s="13"/>
      <c r="AA110" s="12"/>
      <c r="AB110" s="13"/>
      <c r="AC110" s="10"/>
      <c r="AD110" s="11"/>
      <c r="AE110" s="12"/>
      <c r="AF110" s="13"/>
      <c r="AG110" s="10"/>
      <c r="AH110" s="11"/>
      <c r="AI110" s="10"/>
      <c r="AJ110" s="11"/>
      <c r="AL110" s="41"/>
      <c r="AM110">
        <f t="shared" si="9"/>
        <v>0</v>
      </c>
      <c r="AN110">
        <f t="shared" si="10"/>
        <v>0</v>
      </c>
      <c r="AO110" t="e">
        <f t="shared" si="11"/>
        <v>#DIV/0!</v>
      </c>
    </row>
    <row r="111" spans="1:41">
      <c r="A111">
        <f t="shared" si="12"/>
        <v>69</v>
      </c>
      <c r="B111" s="208"/>
      <c r="C111" s="10"/>
      <c r="D111" s="11"/>
      <c r="E111" s="10"/>
      <c r="F111" s="11"/>
      <c r="G111" s="10"/>
      <c r="H111" s="11"/>
      <c r="I111" s="10"/>
      <c r="J111" s="11"/>
      <c r="K111" s="10"/>
      <c r="L111" s="11"/>
      <c r="M111" s="10"/>
      <c r="N111" s="11"/>
      <c r="O111" s="10"/>
      <c r="P111" s="11"/>
      <c r="Q111" s="10"/>
      <c r="R111" s="11"/>
      <c r="S111" s="10"/>
      <c r="T111" s="11"/>
      <c r="U111" s="10"/>
      <c r="V111" s="11"/>
      <c r="W111" s="10"/>
      <c r="X111" s="11"/>
      <c r="Y111" s="10"/>
      <c r="Z111" s="11"/>
      <c r="AA111" s="10"/>
      <c r="AB111" s="11"/>
      <c r="AC111" s="10"/>
      <c r="AD111" s="11"/>
      <c r="AE111" s="10"/>
      <c r="AF111" s="11"/>
      <c r="AG111" s="10"/>
      <c r="AH111" s="11"/>
      <c r="AI111" s="10"/>
      <c r="AJ111" s="11"/>
      <c r="AL111" s="41"/>
      <c r="AM111">
        <f t="shared" si="9"/>
        <v>0</v>
      </c>
      <c r="AN111">
        <f t="shared" si="10"/>
        <v>0</v>
      </c>
      <c r="AO111" t="e">
        <f t="shared" si="11"/>
        <v>#DIV/0!</v>
      </c>
    </row>
    <row r="112" spans="1:41">
      <c r="A112">
        <f t="shared" si="12"/>
        <v>70</v>
      </c>
      <c r="B112" s="208"/>
      <c r="C112" s="10"/>
      <c r="D112" s="11"/>
      <c r="E112" s="10"/>
      <c r="F112" s="11"/>
      <c r="G112" s="10"/>
      <c r="H112" s="11"/>
      <c r="I112" s="10"/>
      <c r="J112" s="11"/>
      <c r="K112" s="10"/>
      <c r="L112" s="11"/>
      <c r="M112" s="10"/>
      <c r="N112" s="11"/>
      <c r="O112" s="10"/>
      <c r="P112" s="11"/>
      <c r="Q112" s="10"/>
      <c r="R112" s="11"/>
      <c r="S112" s="10"/>
      <c r="T112" s="11"/>
      <c r="U112" s="10"/>
      <c r="V112" s="11"/>
      <c r="W112" s="10"/>
      <c r="X112" s="11"/>
      <c r="Y112" s="10"/>
      <c r="Z112" s="11"/>
      <c r="AA112" s="10"/>
      <c r="AB112" s="11"/>
      <c r="AC112" s="10"/>
      <c r="AD112" s="11"/>
      <c r="AE112" s="10"/>
      <c r="AF112" s="11"/>
      <c r="AG112" s="10"/>
      <c r="AH112" s="11"/>
      <c r="AI112" s="10"/>
      <c r="AJ112" s="11"/>
      <c r="AL112" s="41"/>
      <c r="AM112">
        <f t="shared" si="9"/>
        <v>0</v>
      </c>
      <c r="AN112">
        <f t="shared" si="10"/>
        <v>0</v>
      </c>
      <c r="AO112" t="e">
        <f t="shared" si="11"/>
        <v>#DIV/0!</v>
      </c>
    </row>
    <row r="113" spans="1:41">
      <c r="A113">
        <f t="shared" si="12"/>
        <v>71</v>
      </c>
      <c r="B113" s="208"/>
      <c r="C113" s="10"/>
      <c r="D113" s="11"/>
      <c r="E113" s="10"/>
      <c r="F113" s="11"/>
      <c r="G113" s="10"/>
      <c r="H113" s="11"/>
      <c r="I113" s="10"/>
      <c r="J113" s="11"/>
      <c r="K113" s="10"/>
      <c r="L113" s="11"/>
      <c r="M113" s="10"/>
      <c r="N113" s="11"/>
      <c r="O113" s="10"/>
      <c r="P113" s="11"/>
      <c r="Q113" s="10"/>
      <c r="R113" s="11"/>
      <c r="S113" s="10"/>
      <c r="T113" s="11"/>
      <c r="U113" s="10"/>
      <c r="V113" s="11"/>
      <c r="W113" s="10"/>
      <c r="X113" s="11"/>
      <c r="Y113" s="10"/>
      <c r="Z113" s="11"/>
      <c r="AA113" s="10"/>
      <c r="AB113" s="11"/>
      <c r="AC113" s="10"/>
      <c r="AD113" s="11"/>
      <c r="AE113" s="10"/>
      <c r="AF113" s="11"/>
      <c r="AG113" s="10"/>
      <c r="AH113" s="11"/>
      <c r="AI113" s="10"/>
      <c r="AJ113" s="11"/>
      <c r="AL113" s="41"/>
      <c r="AM113">
        <f t="shared" si="9"/>
        <v>0</v>
      </c>
      <c r="AN113">
        <f t="shared" si="10"/>
        <v>0</v>
      </c>
      <c r="AO113" t="e">
        <f t="shared" si="11"/>
        <v>#DIV/0!</v>
      </c>
    </row>
    <row r="114" spans="1:41">
      <c r="A114">
        <f t="shared" si="12"/>
        <v>72</v>
      </c>
      <c r="B114" s="208"/>
      <c r="C114" s="10"/>
      <c r="D114" s="11"/>
      <c r="E114" s="10"/>
      <c r="F114" s="11"/>
      <c r="G114" s="10"/>
      <c r="H114" s="11"/>
      <c r="I114" s="10"/>
      <c r="J114" s="11"/>
      <c r="K114" s="10"/>
      <c r="L114" s="11"/>
      <c r="M114" s="10"/>
      <c r="N114" s="11"/>
      <c r="O114" s="10"/>
      <c r="P114" s="11"/>
      <c r="Q114" s="10"/>
      <c r="R114" s="11"/>
      <c r="S114" s="10"/>
      <c r="T114" s="11"/>
      <c r="U114" s="10"/>
      <c r="V114" s="11"/>
      <c r="W114" s="10"/>
      <c r="X114" s="11"/>
      <c r="Y114" s="10"/>
      <c r="Z114" s="11"/>
      <c r="AA114" s="10"/>
      <c r="AB114" s="11"/>
      <c r="AC114" s="10"/>
      <c r="AD114" s="11"/>
      <c r="AE114" s="10"/>
      <c r="AF114" s="11"/>
      <c r="AG114" s="10"/>
      <c r="AH114" s="11"/>
      <c r="AI114" s="10"/>
      <c r="AJ114" s="11"/>
      <c r="AL114" s="41"/>
      <c r="AM114">
        <f t="shared" si="9"/>
        <v>0</v>
      </c>
      <c r="AN114">
        <f t="shared" si="10"/>
        <v>0</v>
      </c>
      <c r="AO114" t="e">
        <f t="shared" si="11"/>
        <v>#DIV/0!</v>
      </c>
    </row>
    <row r="115" spans="1:41">
      <c r="A115">
        <f t="shared" si="12"/>
        <v>73</v>
      </c>
      <c r="B115" s="368"/>
      <c r="C115" s="10"/>
      <c r="D115" s="11"/>
      <c r="E115" s="10"/>
      <c r="F115" s="11"/>
      <c r="G115" s="10"/>
      <c r="H115" s="11"/>
      <c r="I115" s="10"/>
      <c r="J115" s="11"/>
      <c r="K115" s="10"/>
      <c r="L115" s="11"/>
      <c r="M115" s="10"/>
      <c r="N115" s="11"/>
      <c r="O115" s="10"/>
      <c r="P115" s="11"/>
      <c r="Q115" s="10"/>
      <c r="R115" s="11"/>
      <c r="S115" s="10"/>
      <c r="T115" s="11"/>
      <c r="U115" s="10"/>
      <c r="V115" s="11"/>
      <c r="W115" s="10"/>
      <c r="X115" s="11"/>
      <c r="Y115" s="10"/>
      <c r="Z115" s="11"/>
      <c r="AA115" s="10"/>
      <c r="AB115" s="11"/>
      <c r="AC115" s="10"/>
      <c r="AD115" s="11"/>
      <c r="AE115" s="10"/>
      <c r="AF115" s="11"/>
      <c r="AG115" s="10"/>
      <c r="AH115" s="11"/>
      <c r="AI115" s="10"/>
      <c r="AJ115" s="11"/>
      <c r="AK115" s="341"/>
      <c r="AM115">
        <f t="shared" si="9"/>
        <v>0</v>
      </c>
      <c r="AN115">
        <f t="shared" si="10"/>
        <v>0</v>
      </c>
      <c r="AO115" t="e">
        <f t="shared" si="11"/>
        <v>#DIV/0!</v>
      </c>
    </row>
    <row r="116" spans="1:41">
      <c r="A116">
        <f t="shared" si="12"/>
        <v>74</v>
      </c>
      <c r="B116" s="208"/>
      <c r="C116" s="10"/>
      <c r="D116" s="11"/>
      <c r="E116" s="10"/>
      <c r="F116" s="11"/>
      <c r="G116" s="10"/>
      <c r="H116" s="11"/>
      <c r="I116" s="10"/>
      <c r="J116" s="11"/>
      <c r="K116" s="10"/>
      <c r="L116" s="11"/>
      <c r="M116" s="10"/>
      <c r="N116" s="11"/>
      <c r="O116" s="10"/>
      <c r="P116" s="11"/>
      <c r="Q116" s="10"/>
      <c r="R116" s="11"/>
      <c r="S116" s="10"/>
      <c r="T116" s="11"/>
      <c r="U116" s="10"/>
      <c r="V116" s="11"/>
      <c r="W116" s="10"/>
      <c r="X116" s="11"/>
      <c r="Y116" s="10"/>
      <c r="Z116" s="11"/>
      <c r="AA116" s="10"/>
      <c r="AB116" s="11"/>
      <c r="AC116" s="10"/>
      <c r="AD116" s="11"/>
      <c r="AE116" s="10"/>
      <c r="AF116" s="11"/>
      <c r="AG116" s="10"/>
      <c r="AH116" s="11"/>
      <c r="AI116" s="10"/>
      <c r="AJ116" s="11"/>
      <c r="AM116">
        <f t="shared" si="9"/>
        <v>0</v>
      </c>
      <c r="AN116">
        <f t="shared" si="10"/>
        <v>0</v>
      </c>
      <c r="AO116" t="e">
        <f t="shared" si="11"/>
        <v>#DIV/0!</v>
      </c>
    </row>
    <row r="117" spans="1:41">
      <c r="A117">
        <f t="shared" si="12"/>
        <v>75</v>
      </c>
      <c r="B117" s="208"/>
      <c r="C117" s="10"/>
      <c r="D117" s="11"/>
      <c r="E117" s="10"/>
      <c r="F117" s="11"/>
      <c r="G117" s="10"/>
      <c r="H117" s="11"/>
      <c r="I117" s="10"/>
      <c r="J117" s="11"/>
      <c r="K117" s="10"/>
      <c r="L117" s="11"/>
      <c r="M117" s="10"/>
      <c r="N117" s="11"/>
      <c r="O117" s="10"/>
      <c r="P117" s="11"/>
      <c r="Q117" s="10"/>
      <c r="R117" s="11"/>
      <c r="S117" s="10"/>
      <c r="T117" s="11"/>
      <c r="U117" s="10"/>
      <c r="V117" s="11"/>
      <c r="W117" s="10"/>
      <c r="X117" s="11"/>
      <c r="Y117" s="10"/>
      <c r="Z117" s="11"/>
      <c r="AA117" s="10"/>
      <c r="AB117" s="11"/>
      <c r="AC117" s="10"/>
      <c r="AD117" s="11"/>
      <c r="AE117" s="10"/>
      <c r="AF117" s="11"/>
      <c r="AG117" s="10"/>
      <c r="AH117" s="11"/>
      <c r="AI117" s="10"/>
      <c r="AJ117" s="11"/>
      <c r="AM117">
        <f t="shared" si="9"/>
        <v>0</v>
      </c>
      <c r="AN117">
        <f t="shared" si="10"/>
        <v>0</v>
      </c>
      <c r="AO117" t="e">
        <f t="shared" si="11"/>
        <v>#DIV/0!</v>
      </c>
    </row>
    <row r="118" spans="1:41">
      <c r="A118">
        <f t="shared" si="12"/>
        <v>76</v>
      </c>
      <c r="B118" s="208"/>
      <c r="C118" s="10"/>
      <c r="D118" s="11"/>
      <c r="E118" s="10"/>
      <c r="F118" s="11"/>
      <c r="G118" s="10"/>
      <c r="H118" s="11"/>
      <c r="I118" s="10"/>
      <c r="J118" s="11"/>
      <c r="K118" s="10"/>
      <c r="L118" s="11"/>
      <c r="M118" s="10"/>
      <c r="N118" s="11"/>
      <c r="O118" s="10"/>
      <c r="P118" s="11"/>
      <c r="Q118" s="10"/>
      <c r="R118" s="11"/>
      <c r="S118" s="10"/>
      <c r="T118" s="11"/>
      <c r="U118" s="10"/>
      <c r="V118" s="11"/>
      <c r="W118" s="10"/>
      <c r="X118" s="11"/>
      <c r="Y118" s="10"/>
      <c r="Z118" s="11"/>
      <c r="AA118" s="10"/>
      <c r="AB118" s="11"/>
      <c r="AC118" s="10"/>
      <c r="AD118" s="11"/>
      <c r="AE118" s="10"/>
      <c r="AF118" s="11"/>
      <c r="AG118" s="10"/>
      <c r="AH118" s="11"/>
      <c r="AI118" s="10"/>
      <c r="AJ118" s="11"/>
      <c r="AM118">
        <f t="shared" si="9"/>
        <v>0</v>
      </c>
      <c r="AN118">
        <f t="shared" si="10"/>
        <v>0</v>
      </c>
      <c r="AO118" t="e">
        <f t="shared" si="11"/>
        <v>#DIV/0!</v>
      </c>
    </row>
    <row r="119" spans="1:41">
      <c r="A119">
        <f t="shared" si="12"/>
        <v>77</v>
      </c>
      <c r="B119" s="208"/>
      <c r="C119" s="10"/>
      <c r="D119" s="11"/>
      <c r="E119" s="10"/>
      <c r="F119" s="11"/>
      <c r="G119" s="10"/>
      <c r="H119" s="11"/>
      <c r="I119" s="10"/>
      <c r="J119" s="11"/>
      <c r="K119" s="10"/>
      <c r="L119" s="11"/>
      <c r="M119" s="10"/>
      <c r="N119" s="11"/>
      <c r="O119" s="10"/>
      <c r="P119" s="11"/>
      <c r="Q119" s="10"/>
      <c r="R119" s="11"/>
      <c r="S119" s="10"/>
      <c r="T119" s="11"/>
      <c r="U119" s="10"/>
      <c r="V119" s="11"/>
      <c r="W119" s="10"/>
      <c r="X119" s="11"/>
      <c r="Y119" s="10"/>
      <c r="Z119" s="11"/>
      <c r="AA119" s="10"/>
      <c r="AB119" s="11"/>
      <c r="AC119" s="10"/>
      <c r="AD119" s="11"/>
      <c r="AE119" s="10"/>
      <c r="AF119" s="11"/>
      <c r="AG119" s="10"/>
      <c r="AH119" s="11"/>
      <c r="AI119" s="10"/>
      <c r="AJ119" s="11"/>
      <c r="AM119">
        <f t="shared" si="9"/>
        <v>0</v>
      </c>
      <c r="AN119">
        <f t="shared" si="10"/>
        <v>0</v>
      </c>
      <c r="AO119" t="e">
        <f t="shared" si="11"/>
        <v>#DIV/0!</v>
      </c>
    </row>
    <row r="120" spans="1:41" s="211" customFormat="1">
      <c r="A120" s="211">
        <f t="shared" si="12"/>
        <v>78</v>
      </c>
      <c r="B120" s="370"/>
      <c r="C120" s="212"/>
      <c r="D120" s="213"/>
      <c r="E120" s="212"/>
      <c r="F120" s="213"/>
      <c r="G120" s="212"/>
      <c r="H120" s="213"/>
      <c r="I120" s="212"/>
      <c r="J120" s="213"/>
      <c r="K120" s="212"/>
      <c r="L120" s="213"/>
      <c r="M120" s="212"/>
      <c r="N120" s="213"/>
      <c r="O120" s="212"/>
      <c r="P120" s="213"/>
      <c r="Q120" s="212"/>
      <c r="R120" s="213"/>
      <c r="S120" s="212"/>
      <c r="T120" s="213"/>
      <c r="U120" s="212"/>
      <c r="V120" s="213"/>
      <c r="W120" s="212"/>
      <c r="X120" s="213"/>
      <c r="Y120" s="212"/>
      <c r="Z120" s="213"/>
      <c r="AA120" s="212"/>
      <c r="AB120" s="213"/>
      <c r="AC120" s="212"/>
      <c r="AD120" s="213"/>
      <c r="AE120" s="212"/>
      <c r="AF120" s="213"/>
      <c r="AG120" s="212"/>
      <c r="AH120" s="213"/>
      <c r="AI120" s="212"/>
      <c r="AJ120" s="213"/>
      <c r="AK120" s="214"/>
      <c r="AM120" s="211">
        <f t="shared" si="9"/>
        <v>0</v>
      </c>
      <c r="AN120" s="211">
        <f t="shared" si="10"/>
        <v>0</v>
      </c>
      <c r="AO120" s="211" t="e">
        <f t="shared" si="11"/>
        <v>#DIV/0!</v>
      </c>
    </row>
    <row r="121" spans="1:41">
      <c r="A121">
        <f t="shared" si="12"/>
        <v>79</v>
      </c>
      <c r="B121" s="208"/>
      <c r="C121" s="10"/>
      <c r="D121" s="11"/>
      <c r="E121" s="10"/>
      <c r="F121" s="11"/>
      <c r="G121" s="10"/>
      <c r="H121" s="11"/>
      <c r="I121" s="10"/>
      <c r="J121" s="11"/>
      <c r="K121" s="10"/>
      <c r="L121" s="11"/>
      <c r="M121" s="10"/>
      <c r="N121" s="11"/>
      <c r="O121" s="10"/>
      <c r="P121" s="11"/>
      <c r="Q121" s="10"/>
      <c r="R121" s="11"/>
      <c r="S121" s="10"/>
      <c r="T121" s="11"/>
      <c r="U121" s="10"/>
      <c r="V121" s="11"/>
      <c r="W121" s="10"/>
      <c r="X121" s="11"/>
      <c r="Y121" s="10"/>
      <c r="Z121" s="11"/>
      <c r="AA121" s="10"/>
      <c r="AB121" s="11"/>
      <c r="AC121" s="10"/>
      <c r="AD121" s="11"/>
      <c r="AE121" s="10"/>
      <c r="AF121" s="11"/>
      <c r="AG121" s="10"/>
      <c r="AH121" s="11"/>
      <c r="AI121" s="10"/>
      <c r="AJ121" s="11"/>
      <c r="AM121">
        <f t="shared" si="9"/>
        <v>0</v>
      </c>
      <c r="AN121">
        <f t="shared" si="10"/>
        <v>0</v>
      </c>
      <c r="AO121" t="e">
        <f t="shared" si="11"/>
        <v>#DIV/0!</v>
      </c>
    </row>
    <row r="122" spans="1:41">
      <c r="A122">
        <f t="shared" si="12"/>
        <v>80</v>
      </c>
      <c r="B122" s="208"/>
      <c r="C122" s="10"/>
      <c r="D122" s="11"/>
      <c r="E122" s="10"/>
      <c r="F122" s="11"/>
      <c r="G122" s="10"/>
      <c r="H122" s="11"/>
      <c r="I122" s="10"/>
      <c r="J122" s="11"/>
      <c r="K122" s="10"/>
      <c r="L122" s="11"/>
      <c r="M122" s="10"/>
      <c r="N122" s="11"/>
      <c r="O122" s="10"/>
      <c r="P122" s="11"/>
      <c r="Q122" s="10"/>
      <c r="R122" s="11"/>
      <c r="S122" s="10"/>
      <c r="T122" s="11"/>
      <c r="U122" s="10"/>
      <c r="V122" s="11"/>
      <c r="W122" s="10"/>
      <c r="X122" s="11"/>
      <c r="Y122" s="10"/>
      <c r="Z122" s="11"/>
      <c r="AA122" s="10"/>
      <c r="AB122" s="11"/>
      <c r="AC122" s="10"/>
      <c r="AD122" s="11"/>
      <c r="AE122" s="10"/>
      <c r="AF122" s="11"/>
      <c r="AG122" s="10"/>
      <c r="AH122" s="11"/>
      <c r="AI122" s="10"/>
      <c r="AJ122" s="11"/>
      <c r="AM122">
        <f t="shared" si="9"/>
        <v>0</v>
      </c>
      <c r="AN122">
        <f t="shared" si="10"/>
        <v>0</v>
      </c>
      <c r="AO122" t="e">
        <f t="shared" si="11"/>
        <v>#DIV/0!</v>
      </c>
    </row>
    <row r="123" spans="1:41">
      <c r="A123">
        <f t="shared" si="12"/>
        <v>81</v>
      </c>
      <c r="B123" s="208"/>
      <c r="C123" s="10"/>
      <c r="D123" s="11"/>
      <c r="E123" s="10"/>
      <c r="F123" s="11"/>
      <c r="G123" s="10"/>
      <c r="H123" s="11"/>
      <c r="I123" s="10"/>
      <c r="J123" s="11"/>
      <c r="K123" s="10"/>
      <c r="L123" s="11"/>
      <c r="M123" s="10"/>
      <c r="N123" s="11"/>
      <c r="O123" s="10"/>
      <c r="P123" s="11"/>
      <c r="Q123" s="10"/>
      <c r="R123" s="11"/>
      <c r="S123" s="10"/>
      <c r="T123" s="11"/>
      <c r="U123" s="10"/>
      <c r="V123" s="11"/>
      <c r="W123" s="10"/>
      <c r="X123" s="11"/>
      <c r="Y123" s="10"/>
      <c r="Z123" s="11"/>
      <c r="AA123" s="10"/>
      <c r="AB123" s="11"/>
      <c r="AC123" s="10"/>
      <c r="AD123" s="11"/>
      <c r="AE123" s="10"/>
      <c r="AF123" s="11"/>
      <c r="AG123" s="10"/>
      <c r="AH123" s="11"/>
      <c r="AI123" s="10"/>
      <c r="AJ123" s="11"/>
      <c r="AM123">
        <f t="shared" si="9"/>
        <v>0</v>
      </c>
      <c r="AN123">
        <f t="shared" si="10"/>
        <v>0</v>
      </c>
      <c r="AO123" t="e">
        <f t="shared" si="11"/>
        <v>#DIV/0!</v>
      </c>
    </row>
    <row r="124" spans="1:41">
      <c r="A124">
        <f t="shared" si="12"/>
        <v>82</v>
      </c>
      <c r="B124" s="208"/>
      <c r="C124" s="10"/>
      <c r="D124" s="11"/>
      <c r="E124" s="10"/>
      <c r="F124" s="11"/>
      <c r="G124" s="10"/>
      <c r="H124" s="11"/>
      <c r="I124" s="10"/>
      <c r="J124" s="11"/>
      <c r="K124" s="10"/>
      <c r="L124" s="11"/>
      <c r="M124" s="10"/>
      <c r="N124" s="11"/>
      <c r="O124" s="10"/>
      <c r="P124" s="11"/>
      <c r="Q124" s="10"/>
      <c r="R124" s="11"/>
      <c r="S124" s="10"/>
      <c r="T124" s="11"/>
      <c r="U124" s="10"/>
      <c r="V124" s="11"/>
      <c r="W124" s="10"/>
      <c r="X124" s="11"/>
      <c r="Y124" s="10"/>
      <c r="Z124" s="11"/>
      <c r="AA124" s="10"/>
      <c r="AB124" s="11"/>
      <c r="AC124" s="10"/>
      <c r="AD124" s="11"/>
      <c r="AE124" s="10"/>
      <c r="AF124" s="11"/>
      <c r="AG124" s="10"/>
      <c r="AH124" s="11"/>
      <c r="AI124" s="10"/>
      <c r="AJ124" s="11"/>
      <c r="AM124">
        <f t="shared" si="9"/>
        <v>0</v>
      </c>
      <c r="AN124">
        <f t="shared" si="10"/>
        <v>0</v>
      </c>
      <c r="AO124" t="e">
        <f t="shared" si="11"/>
        <v>#DIV/0!</v>
      </c>
    </row>
    <row r="125" spans="1:41">
      <c r="A125">
        <f t="shared" si="12"/>
        <v>83</v>
      </c>
      <c r="B125" s="368"/>
      <c r="C125" s="10"/>
      <c r="D125" s="11"/>
      <c r="E125" s="10"/>
      <c r="F125" s="11"/>
      <c r="G125" s="10"/>
      <c r="H125" s="11"/>
      <c r="I125" s="10"/>
      <c r="J125" s="11"/>
      <c r="K125" s="10"/>
      <c r="L125" s="11"/>
      <c r="M125" s="10"/>
      <c r="N125" s="11"/>
      <c r="O125" s="10"/>
      <c r="P125" s="11"/>
      <c r="Q125" s="10"/>
      <c r="R125" s="11"/>
      <c r="S125" s="10"/>
      <c r="T125" s="11"/>
      <c r="U125" s="10"/>
      <c r="V125" s="11"/>
      <c r="W125" s="10"/>
      <c r="X125" s="11"/>
      <c r="Y125" s="10"/>
      <c r="Z125" s="11"/>
      <c r="AA125" s="10"/>
      <c r="AB125" s="11"/>
      <c r="AC125" s="10"/>
      <c r="AD125" s="11"/>
      <c r="AE125" s="10"/>
      <c r="AF125" s="11"/>
      <c r="AG125" s="10"/>
      <c r="AH125" s="11"/>
      <c r="AI125" s="10"/>
      <c r="AJ125" s="11"/>
      <c r="AM125">
        <f t="shared" si="9"/>
        <v>0</v>
      </c>
      <c r="AN125">
        <f t="shared" si="10"/>
        <v>0</v>
      </c>
      <c r="AO125" t="e">
        <f t="shared" si="11"/>
        <v>#DIV/0!</v>
      </c>
    </row>
    <row r="126" spans="1:41">
      <c r="A126">
        <f t="shared" si="12"/>
        <v>84</v>
      </c>
      <c r="B126" s="208"/>
      <c r="C126" s="10"/>
      <c r="D126" s="11"/>
      <c r="E126" s="10"/>
      <c r="F126" s="11"/>
      <c r="G126" s="10"/>
      <c r="H126" s="11"/>
      <c r="I126" s="10"/>
      <c r="J126" s="11"/>
      <c r="K126" s="10"/>
      <c r="L126" s="11"/>
      <c r="M126" s="10"/>
      <c r="N126" s="11"/>
      <c r="O126" s="10"/>
      <c r="P126" s="11"/>
      <c r="Q126" s="10"/>
      <c r="R126" s="11"/>
      <c r="S126" s="10"/>
      <c r="T126" s="11"/>
      <c r="U126" s="10"/>
      <c r="V126" s="11"/>
      <c r="W126" s="10"/>
      <c r="X126" s="11"/>
      <c r="Y126" s="10"/>
      <c r="Z126" s="11"/>
      <c r="AA126" s="10"/>
      <c r="AB126" s="11"/>
      <c r="AC126" s="10"/>
      <c r="AD126" s="11"/>
      <c r="AE126" s="10"/>
      <c r="AF126" s="11"/>
      <c r="AG126" s="10"/>
      <c r="AH126" s="11"/>
      <c r="AI126" s="10"/>
      <c r="AJ126" s="11"/>
      <c r="AM126">
        <f t="shared" si="9"/>
        <v>0</v>
      </c>
      <c r="AN126">
        <f t="shared" si="10"/>
        <v>0</v>
      </c>
      <c r="AO126" t="e">
        <f t="shared" si="11"/>
        <v>#DIV/0!</v>
      </c>
    </row>
    <row r="127" spans="1:41">
      <c r="A127">
        <f t="shared" si="12"/>
        <v>85</v>
      </c>
      <c r="B127" s="208"/>
      <c r="C127" s="10"/>
      <c r="D127" s="11"/>
      <c r="E127" s="10"/>
      <c r="F127" s="11"/>
      <c r="G127" s="10"/>
      <c r="H127" s="11"/>
      <c r="I127" s="10"/>
      <c r="J127" s="11"/>
      <c r="K127" s="10"/>
      <c r="L127" s="11"/>
      <c r="M127" s="10"/>
      <c r="N127" s="11"/>
      <c r="O127" s="10"/>
      <c r="P127" s="11"/>
      <c r="Q127" s="10"/>
      <c r="R127" s="11"/>
      <c r="S127" s="10"/>
      <c r="T127" s="11"/>
      <c r="U127" s="10"/>
      <c r="V127" s="11"/>
      <c r="W127" s="10"/>
      <c r="X127" s="11"/>
      <c r="Y127" s="10"/>
      <c r="Z127" s="11"/>
      <c r="AA127" s="10"/>
      <c r="AB127" s="11"/>
      <c r="AC127" s="10"/>
      <c r="AD127" s="11"/>
      <c r="AE127" s="10"/>
      <c r="AF127" s="11"/>
      <c r="AG127" s="10"/>
      <c r="AH127" s="11"/>
      <c r="AI127" s="10"/>
      <c r="AJ127" s="11"/>
      <c r="AM127">
        <f t="shared" si="9"/>
        <v>0</v>
      </c>
      <c r="AN127">
        <f t="shared" si="10"/>
        <v>0</v>
      </c>
      <c r="AO127" t="e">
        <f t="shared" si="11"/>
        <v>#DIV/0!</v>
      </c>
    </row>
    <row r="128" spans="1:41">
      <c r="A128">
        <f t="shared" si="12"/>
        <v>86</v>
      </c>
      <c r="B128" s="208"/>
      <c r="C128" s="10"/>
      <c r="D128" s="11"/>
      <c r="E128" s="10"/>
      <c r="F128" s="11"/>
      <c r="G128" s="10"/>
      <c r="H128" s="11"/>
      <c r="I128" s="10"/>
      <c r="J128" s="11"/>
      <c r="K128" s="10"/>
      <c r="L128" s="11"/>
      <c r="M128" s="10"/>
      <c r="N128" s="11"/>
      <c r="O128" s="10"/>
      <c r="P128" s="11"/>
      <c r="Q128" s="10"/>
      <c r="R128" s="11"/>
      <c r="S128" s="10"/>
      <c r="T128" s="11"/>
      <c r="U128" s="10"/>
      <c r="V128" s="11"/>
      <c r="W128" s="10"/>
      <c r="X128" s="11"/>
      <c r="Y128" s="10"/>
      <c r="Z128" s="11"/>
      <c r="AA128" s="10"/>
      <c r="AB128" s="11"/>
      <c r="AC128" s="10"/>
      <c r="AD128" s="11"/>
      <c r="AE128" s="10"/>
      <c r="AF128" s="11"/>
      <c r="AG128" s="10"/>
      <c r="AH128" s="11"/>
      <c r="AI128" s="10"/>
      <c r="AJ128" s="11"/>
      <c r="AM128">
        <f t="shared" si="9"/>
        <v>0</v>
      </c>
      <c r="AN128">
        <f t="shared" si="10"/>
        <v>0</v>
      </c>
      <c r="AO128" t="e">
        <f t="shared" si="11"/>
        <v>#DIV/0!</v>
      </c>
    </row>
    <row r="129" spans="1:41">
      <c r="A129">
        <f t="shared" si="12"/>
        <v>87</v>
      </c>
      <c r="B129" s="208"/>
      <c r="C129" s="10"/>
      <c r="D129" s="11"/>
      <c r="E129" s="10"/>
      <c r="F129" s="11"/>
      <c r="G129" s="10"/>
      <c r="H129" s="11"/>
      <c r="I129" s="10"/>
      <c r="J129" s="11"/>
      <c r="K129" s="10"/>
      <c r="L129" s="11"/>
      <c r="M129" s="10"/>
      <c r="N129" s="11"/>
      <c r="O129" s="10"/>
      <c r="P129" s="11"/>
      <c r="Q129" s="10"/>
      <c r="R129" s="11"/>
      <c r="S129" s="10"/>
      <c r="T129" s="11"/>
      <c r="U129" s="10"/>
      <c r="V129" s="11"/>
      <c r="W129" s="10"/>
      <c r="X129" s="11"/>
      <c r="Y129" s="10"/>
      <c r="Z129" s="11"/>
      <c r="AA129" s="10"/>
      <c r="AB129" s="11"/>
      <c r="AC129" s="10"/>
      <c r="AD129" s="11"/>
      <c r="AE129" s="10"/>
      <c r="AF129" s="11"/>
      <c r="AG129" s="10"/>
      <c r="AH129" s="11"/>
      <c r="AI129" s="10"/>
      <c r="AJ129" s="11"/>
      <c r="AM129">
        <f t="shared" si="9"/>
        <v>0</v>
      </c>
      <c r="AN129">
        <f t="shared" si="10"/>
        <v>0</v>
      </c>
      <c r="AO129" t="e">
        <f t="shared" si="11"/>
        <v>#DIV/0!</v>
      </c>
    </row>
    <row r="130" spans="1:41">
      <c r="A130">
        <f t="shared" si="12"/>
        <v>88</v>
      </c>
      <c r="B130" s="208"/>
      <c r="C130" s="10"/>
      <c r="D130" s="11"/>
      <c r="E130" s="10"/>
      <c r="F130" s="11"/>
      <c r="G130" s="10"/>
      <c r="H130" s="11"/>
      <c r="I130" s="10"/>
      <c r="J130" s="11"/>
      <c r="K130" s="10"/>
      <c r="L130" s="11"/>
      <c r="M130" s="10"/>
      <c r="N130" s="11"/>
      <c r="O130" s="10"/>
      <c r="P130" s="11"/>
      <c r="Q130" s="10"/>
      <c r="R130" s="11"/>
      <c r="S130" s="10"/>
      <c r="T130" s="11"/>
      <c r="U130" s="10"/>
      <c r="V130" s="11"/>
      <c r="W130" s="10"/>
      <c r="X130" s="11"/>
      <c r="Y130" s="10"/>
      <c r="Z130" s="11"/>
      <c r="AA130" s="10"/>
      <c r="AB130" s="11"/>
      <c r="AC130" s="10"/>
      <c r="AD130" s="11"/>
      <c r="AE130" s="10"/>
      <c r="AF130" s="11"/>
      <c r="AG130" s="10"/>
      <c r="AH130" s="11"/>
      <c r="AI130" s="10"/>
      <c r="AJ130" s="11"/>
      <c r="AM130">
        <f t="shared" si="9"/>
        <v>0</v>
      </c>
      <c r="AN130">
        <f t="shared" si="10"/>
        <v>0</v>
      </c>
      <c r="AO130" t="e">
        <f t="shared" si="11"/>
        <v>#DIV/0!</v>
      </c>
    </row>
    <row r="131" spans="1:41">
      <c r="A131">
        <f t="shared" si="12"/>
        <v>89</v>
      </c>
      <c r="B131" s="208"/>
      <c r="C131" s="10"/>
      <c r="D131" s="11"/>
      <c r="E131" s="10"/>
      <c r="F131" s="11"/>
      <c r="G131" s="10"/>
      <c r="H131" s="11"/>
      <c r="I131" s="10"/>
      <c r="J131" s="11"/>
      <c r="K131" s="10"/>
      <c r="L131" s="11"/>
      <c r="M131" s="10"/>
      <c r="N131" s="11"/>
      <c r="O131" s="10"/>
      <c r="P131" s="11"/>
      <c r="Q131" s="10"/>
      <c r="R131" s="11"/>
      <c r="S131" s="10"/>
      <c r="T131" s="11"/>
      <c r="U131" s="10"/>
      <c r="V131" s="11"/>
      <c r="W131" s="10"/>
      <c r="X131" s="11"/>
      <c r="Y131" s="10"/>
      <c r="Z131" s="11"/>
      <c r="AA131" s="10"/>
      <c r="AB131" s="11"/>
      <c r="AC131" s="10"/>
      <c r="AD131" s="11"/>
      <c r="AE131" s="10"/>
      <c r="AF131" s="11"/>
      <c r="AG131" s="10"/>
      <c r="AH131" s="11"/>
      <c r="AI131" s="10"/>
      <c r="AJ131" s="11"/>
      <c r="AM131">
        <f t="shared" si="9"/>
        <v>0</v>
      </c>
      <c r="AN131">
        <f t="shared" si="10"/>
        <v>0</v>
      </c>
      <c r="AO131" t="e">
        <f t="shared" si="11"/>
        <v>#DIV/0!</v>
      </c>
    </row>
    <row r="132" spans="1:41">
      <c r="A132">
        <f t="shared" si="12"/>
        <v>90</v>
      </c>
      <c r="B132" s="208"/>
      <c r="C132" s="10"/>
      <c r="D132" s="11"/>
      <c r="E132" s="10"/>
      <c r="F132" s="11"/>
      <c r="G132" s="10"/>
      <c r="H132" s="11"/>
      <c r="I132" s="10"/>
      <c r="J132" s="11"/>
      <c r="K132" s="10"/>
      <c r="L132" s="11"/>
      <c r="M132" s="10"/>
      <c r="N132" s="11"/>
      <c r="O132" s="10"/>
      <c r="P132" s="11"/>
      <c r="Q132" s="10"/>
      <c r="R132" s="11"/>
      <c r="S132" s="10"/>
      <c r="T132" s="11"/>
      <c r="U132" s="10"/>
      <c r="V132" s="11"/>
      <c r="W132" s="10"/>
      <c r="X132" s="11"/>
      <c r="Y132" s="10"/>
      <c r="Z132" s="11"/>
      <c r="AA132" s="10"/>
      <c r="AB132" s="11"/>
      <c r="AC132" s="10"/>
      <c r="AD132" s="11"/>
      <c r="AE132" s="10"/>
      <c r="AF132" s="11"/>
      <c r="AG132" s="10"/>
      <c r="AH132" s="11"/>
      <c r="AI132" s="10"/>
      <c r="AJ132" s="11"/>
      <c r="AM132">
        <f t="shared" si="9"/>
        <v>0</v>
      </c>
      <c r="AN132">
        <f t="shared" si="10"/>
        <v>0</v>
      </c>
      <c r="AO132" t="e">
        <f t="shared" si="11"/>
        <v>#DIV/0!</v>
      </c>
    </row>
    <row r="133" spans="1:41">
      <c r="A133">
        <f t="shared" si="12"/>
        <v>91</v>
      </c>
      <c r="B133" s="208"/>
      <c r="C133" s="10"/>
      <c r="D133" s="11"/>
      <c r="E133" s="10"/>
      <c r="F133" s="11"/>
      <c r="G133" s="10"/>
      <c r="H133" s="11"/>
      <c r="I133" s="10"/>
      <c r="J133" s="11"/>
      <c r="K133" s="10"/>
      <c r="L133" s="11"/>
      <c r="M133" s="10"/>
      <c r="N133" s="11"/>
      <c r="O133" s="10"/>
      <c r="P133" s="11"/>
      <c r="Q133" s="10"/>
      <c r="R133" s="11"/>
      <c r="S133" s="10"/>
      <c r="T133" s="11"/>
      <c r="U133" s="10"/>
      <c r="V133" s="11"/>
      <c r="W133" s="10"/>
      <c r="X133" s="11"/>
      <c r="Y133" s="10"/>
      <c r="Z133" s="11"/>
      <c r="AA133" s="10"/>
      <c r="AB133" s="11"/>
      <c r="AC133" s="10"/>
      <c r="AD133" s="11"/>
      <c r="AE133" s="10"/>
      <c r="AF133" s="11"/>
      <c r="AG133" s="10"/>
      <c r="AH133" s="11"/>
      <c r="AI133" s="10"/>
      <c r="AJ133" s="11"/>
      <c r="AM133">
        <f t="shared" si="9"/>
        <v>0</v>
      </c>
      <c r="AN133">
        <f t="shared" si="10"/>
        <v>0</v>
      </c>
      <c r="AO133" t="e">
        <f t="shared" si="11"/>
        <v>#DIV/0!</v>
      </c>
    </row>
    <row r="134" spans="1:41">
      <c r="A134">
        <f t="shared" si="12"/>
        <v>92</v>
      </c>
      <c r="B134" s="208"/>
      <c r="C134" s="10"/>
      <c r="D134" s="11"/>
      <c r="E134" s="10"/>
      <c r="F134" s="11"/>
      <c r="G134" s="10"/>
      <c r="H134" s="11"/>
      <c r="I134" s="10"/>
      <c r="J134" s="11"/>
      <c r="K134" s="10"/>
      <c r="L134" s="11"/>
      <c r="M134" s="10"/>
      <c r="N134" s="11"/>
      <c r="O134" s="10"/>
      <c r="P134" s="11"/>
      <c r="Q134" s="10"/>
      <c r="R134" s="11"/>
      <c r="S134" s="10"/>
      <c r="T134" s="11"/>
      <c r="U134" s="10"/>
      <c r="V134" s="11"/>
      <c r="W134" s="10"/>
      <c r="X134" s="11"/>
      <c r="Y134" s="10"/>
      <c r="Z134" s="11"/>
      <c r="AA134" s="10"/>
      <c r="AB134" s="11"/>
      <c r="AC134" s="10"/>
      <c r="AD134" s="11"/>
      <c r="AE134" s="10"/>
      <c r="AF134" s="11"/>
      <c r="AG134" s="10"/>
      <c r="AH134" s="11"/>
      <c r="AI134" s="10"/>
      <c r="AJ134" s="11"/>
      <c r="AM134">
        <f t="shared" si="9"/>
        <v>0</v>
      </c>
      <c r="AN134">
        <f t="shared" si="10"/>
        <v>0</v>
      </c>
      <c r="AO134" t="e">
        <f t="shared" si="11"/>
        <v>#DIV/0!</v>
      </c>
    </row>
    <row r="135" spans="1:41">
      <c r="A135">
        <f t="shared" si="12"/>
        <v>93</v>
      </c>
      <c r="B135" s="208"/>
      <c r="C135" s="10"/>
      <c r="D135" s="11"/>
      <c r="E135" s="10"/>
      <c r="F135" s="11"/>
      <c r="G135" s="10"/>
      <c r="H135" s="11"/>
      <c r="I135" s="10"/>
      <c r="J135" s="11"/>
      <c r="K135" s="10"/>
      <c r="L135" s="11"/>
      <c r="M135" s="10"/>
      <c r="N135" s="11"/>
      <c r="O135" s="10"/>
      <c r="P135" s="11"/>
      <c r="Q135" s="10"/>
      <c r="R135" s="11"/>
      <c r="S135" s="10"/>
      <c r="T135" s="11"/>
      <c r="U135" s="10"/>
      <c r="V135" s="11"/>
      <c r="W135" s="10"/>
      <c r="X135" s="11"/>
      <c r="Y135" s="10"/>
      <c r="Z135" s="11"/>
      <c r="AA135" s="10"/>
      <c r="AB135" s="11"/>
      <c r="AC135" s="10"/>
      <c r="AD135" s="11"/>
      <c r="AE135" s="10"/>
      <c r="AF135" s="11"/>
      <c r="AG135" s="10"/>
      <c r="AH135" s="11"/>
      <c r="AI135" s="10"/>
      <c r="AJ135" s="11"/>
      <c r="AM135">
        <f t="shared" si="9"/>
        <v>0</v>
      </c>
      <c r="AN135">
        <f t="shared" si="10"/>
        <v>0</v>
      </c>
      <c r="AO135" t="e">
        <f t="shared" si="11"/>
        <v>#DIV/0!</v>
      </c>
    </row>
    <row r="136" spans="1:41">
      <c r="A136">
        <f t="shared" si="12"/>
        <v>94</v>
      </c>
      <c r="B136" s="208"/>
      <c r="C136" s="10"/>
      <c r="D136" s="11"/>
      <c r="E136" s="10"/>
      <c r="F136" s="11"/>
      <c r="G136" s="10"/>
      <c r="H136" s="11"/>
      <c r="I136" s="10"/>
      <c r="J136" s="11"/>
      <c r="K136" s="10"/>
      <c r="L136" s="11"/>
      <c r="M136" s="10"/>
      <c r="N136" s="11"/>
      <c r="O136" s="10"/>
      <c r="P136" s="11"/>
      <c r="Q136" s="10"/>
      <c r="R136" s="11"/>
      <c r="S136" s="10"/>
      <c r="T136" s="11"/>
      <c r="U136" s="10"/>
      <c r="V136" s="11"/>
      <c r="W136" s="10"/>
      <c r="X136" s="11"/>
      <c r="Y136" s="10"/>
      <c r="Z136" s="11"/>
      <c r="AA136" s="10"/>
      <c r="AB136" s="11"/>
      <c r="AC136" s="10"/>
      <c r="AD136" s="11"/>
      <c r="AE136" s="10"/>
      <c r="AF136" s="11"/>
      <c r="AG136" s="10"/>
      <c r="AH136" s="11"/>
      <c r="AI136" s="10"/>
      <c r="AJ136" s="11"/>
      <c r="AM136">
        <f t="shared" si="9"/>
        <v>0</v>
      </c>
      <c r="AN136">
        <f t="shared" si="10"/>
        <v>0</v>
      </c>
      <c r="AO136" t="e">
        <f t="shared" si="11"/>
        <v>#DIV/0!</v>
      </c>
    </row>
    <row r="137" spans="1:41">
      <c r="A137">
        <f t="shared" si="12"/>
        <v>95</v>
      </c>
      <c r="B137" s="208"/>
      <c r="C137" s="10"/>
      <c r="D137" s="11"/>
      <c r="E137" s="10"/>
      <c r="F137" s="11"/>
      <c r="G137" s="10"/>
      <c r="H137" s="11"/>
      <c r="I137" s="10"/>
      <c r="J137" s="11"/>
      <c r="K137" s="10"/>
      <c r="L137" s="11"/>
      <c r="M137" s="10"/>
      <c r="N137" s="11"/>
      <c r="O137" s="10"/>
      <c r="P137" s="11"/>
      <c r="Q137" s="10"/>
      <c r="R137" s="11"/>
      <c r="S137" s="10"/>
      <c r="T137" s="11"/>
      <c r="U137" s="10"/>
      <c r="V137" s="11"/>
      <c r="W137" s="10"/>
      <c r="X137" s="11"/>
      <c r="Y137" s="10"/>
      <c r="Z137" s="11"/>
      <c r="AA137" s="10"/>
      <c r="AB137" s="11"/>
      <c r="AC137" s="10"/>
      <c r="AD137" s="11"/>
      <c r="AE137" s="10"/>
      <c r="AF137" s="11"/>
      <c r="AG137" s="10"/>
      <c r="AH137" s="11"/>
      <c r="AI137" s="10"/>
      <c r="AJ137" s="11"/>
      <c r="AM137">
        <f t="shared" si="9"/>
        <v>0</v>
      </c>
      <c r="AN137">
        <f t="shared" si="10"/>
        <v>0</v>
      </c>
      <c r="AO137" t="e">
        <f t="shared" si="11"/>
        <v>#DIV/0!</v>
      </c>
    </row>
    <row r="138" spans="1:41">
      <c r="A138">
        <f t="shared" si="12"/>
        <v>96</v>
      </c>
      <c r="B138" s="208"/>
      <c r="C138" s="10"/>
      <c r="D138" s="11"/>
      <c r="E138" s="10"/>
      <c r="F138" s="11"/>
      <c r="G138" s="10"/>
      <c r="H138" s="11"/>
      <c r="I138" s="10"/>
      <c r="J138" s="11"/>
      <c r="K138" s="10"/>
      <c r="L138" s="11"/>
      <c r="M138" s="10"/>
      <c r="N138" s="11"/>
      <c r="O138" s="10"/>
      <c r="P138" s="11"/>
      <c r="Q138" s="10"/>
      <c r="R138" s="11"/>
      <c r="S138" s="10"/>
      <c r="T138" s="11"/>
      <c r="U138" s="10"/>
      <c r="V138" s="11"/>
      <c r="W138" s="10"/>
      <c r="X138" s="11"/>
      <c r="Y138" s="10"/>
      <c r="Z138" s="11"/>
      <c r="AA138" s="10"/>
      <c r="AB138" s="11"/>
      <c r="AC138" s="10"/>
      <c r="AD138" s="11"/>
      <c r="AE138" s="10"/>
      <c r="AF138" s="11"/>
      <c r="AG138" s="10"/>
      <c r="AH138" s="11"/>
      <c r="AI138" s="10"/>
      <c r="AJ138" s="11"/>
      <c r="AM138">
        <f t="shared" si="9"/>
        <v>0</v>
      </c>
      <c r="AN138">
        <f t="shared" si="10"/>
        <v>0</v>
      </c>
      <c r="AO138" t="e">
        <f t="shared" si="11"/>
        <v>#DIV/0!</v>
      </c>
    </row>
    <row r="139" spans="1:41">
      <c r="A139">
        <f t="shared" si="12"/>
        <v>97</v>
      </c>
      <c r="B139" s="208"/>
      <c r="C139" s="10"/>
      <c r="D139" s="11"/>
      <c r="E139" s="10"/>
      <c r="F139" s="11"/>
      <c r="G139" s="10"/>
      <c r="H139" s="11"/>
      <c r="I139" s="10"/>
      <c r="J139" s="11"/>
      <c r="K139" s="10"/>
      <c r="L139" s="11"/>
      <c r="M139" s="10"/>
      <c r="N139" s="11"/>
      <c r="O139" s="10"/>
      <c r="P139" s="11"/>
      <c r="Q139" s="10"/>
      <c r="R139" s="11"/>
      <c r="S139" s="10"/>
      <c r="T139" s="11"/>
      <c r="U139" s="10"/>
      <c r="V139" s="11"/>
      <c r="W139" s="10"/>
      <c r="X139" s="11"/>
      <c r="Y139" s="10"/>
      <c r="Z139" s="11"/>
      <c r="AA139" s="10"/>
      <c r="AB139" s="11"/>
      <c r="AC139" s="10"/>
      <c r="AD139" s="11"/>
      <c r="AE139" s="10"/>
      <c r="AF139" s="11"/>
      <c r="AG139" s="10"/>
      <c r="AH139" s="11"/>
      <c r="AI139" s="10"/>
      <c r="AJ139" s="11"/>
      <c r="AM139">
        <f t="shared" si="9"/>
        <v>0</v>
      </c>
      <c r="AN139">
        <f t="shared" si="10"/>
        <v>0</v>
      </c>
      <c r="AO139" t="e">
        <f t="shared" si="11"/>
        <v>#DIV/0!</v>
      </c>
    </row>
    <row r="140" spans="1:41">
      <c r="A140">
        <f t="shared" si="12"/>
        <v>98</v>
      </c>
      <c r="B140" s="208"/>
      <c r="C140" s="10"/>
      <c r="D140" s="11"/>
      <c r="E140" s="10"/>
      <c r="F140" s="11"/>
      <c r="G140" s="10"/>
      <c r="H140" s="11"/>
      <c r="I140" s="10"/>
      <c r="J140" s="11"/>
      <c r="K140" s="10"/>
      <c r="L140" s="11"/>
      <c r="M140" s="10"/>
      <c r="N140" s="11"/>
      <c r="O140" s="10"/>
      <c r="P140" s="11"/>
      <c r="Q140" s="10"/>
      <c r="R140" s="11"/>
      <c r="S140" s="10"/>
      <c r="T140" s="11"/>
      <c r="U140" s="10"/>
      <c r="V140" s="11"/>
      <c r="W140" s="10"/>
      <c r="X140" s="11"/>
      <c r="Y140" s="10"/>
      <c r="Z140" s="11"/>
      <c r="AA140" s="10"/>
      <c r="AB140" s="11"/>
      <c r="AC140" s="10"/>
      <c r="AD140" s="11"/>
      <c r="AE140" s="10"/>
      <c r="AF140" s="11"/>
      <c r="AG140" s="10"/>
      <c r="AH140" s="11"/>
      <c r="AI140" s="10"/>
      <c r="AJ140" s="11"/>
      <c r="AM140">
        <f t="shared" si="9"/>
        <v>0</v>
      </c>
      <c r="AN140">
        <f t="shared" si="10"/>
        <v>0</v>
      </c>
      <c r="AO140" t="e">
        <f t="shared" si="11"/>
        <v>#DIV/0!</v>
      </c>
    </row>
    <row r="141" spans="1:41">
      <c r="A141">
        <f t="shared" si="12"/>
        <v>99</v>
      </c>
      <c r="B141" s="208"/>
      <c r="C141" s="10"/>
      <c r="D141" s="11"/>
      <c r="E141" s="10"/>
      <c r="F141" s="11"/>
      <c r="G141" s="10"/>
      <c r="H141" s="11"/>
      <c r="I141" s="10"/>
      <c r="J141" s="11"/>
      <c r="K141" s="10"/>
      <c r="L141" s="11"/>
      <c r="M141" s="10"/>
      <c r="N141" s="11"/>
      <c r="O141" s="10"/>
      <c r="P141" s="11"/>
      <c r="Q141" s="10"/>
      <c r="R141" s="11"/>
      <c r="S141" s="10"/>
      <c r="T141" s="11"/>
      <c r="U141" s="10"/>
      <c r="V141" s="11"/>
      <c r="W141" s="10"/>
      <c r="X141" s="11"/>
      <c r="Y141" s="10"/>
      <c r="Z141" s="11"/>
      <c r="AA141" s="10"/>
      <c r="AB141" s="11"/>
      <c r="AC141" s="10"/>
      <c r="AD141" s="11"/>
      <c r="AE141" s="10"/>
      <c r="AF141" s="11"/>
      <c r="AG141" s="10"/>
      <c r="AH141" s="11"/>
      <c r="AI141" s="10"/>
      <c r="AJ141" s="11"/>
      <c r="AM141">
        <f t="shared" si="9"/>
        <v>0</v>
      </c>
      <c r="AN141">
        <f t="shared" si="10"/>
        <v>0</v>
      </c>
      <c r="AO141" t="e">
        <f t="shared" si="11"/>
        <v>#DIV/0!</v>
      </c>
    </row>
    <row r="142" spans="1:41">
      <c r="A142">
        <f t="shared" si="12"/>
        <v>100</v>
      </c>
      <c r="B142" s="208"/>
      <c r="C142" s="10"/>
      <c r="D142" s="11"/>
      <c r="E142" s="10"/>
      <c r="F142" s="11"/>
      <c r="G142" s="10"/>
      <c r="H142" s="11"/>
      <c r="I142" s="10"/>
      <c r="J142" s="11"/>
      <c r="K142" s="10"/>
      <c r="L142" s="11"/>
      <c r="M142" s="10"/>
      <c r="N142" s="11"/>
      <c r="O142" s="10"/>
      <c r="P142" s="11"/>
      <c r="Q142" s="10"/>
      <c r="R142" s="11"/>
      <c r="S142" s="10"/>
      <c r="T142" s="11"/>
      <c r="U142" s="10"/>
      <c r="V142" s="11"/>
      <c r="W142" s="10"/>
      <c r="X142" s="11"/>
      <c r="Y142" s="10"/>
      <c r="Z142" s="11"/>
      <c r="AA142" s="10"/>
      <c r="AB142" s="11"/>
      <c r="AC142" s="10"/>
      <c r="AD142" s="11"/>
      <c r="AE142" s="10"/>
      <c r="AF142" s="11"/>
      <c r="AG142" s="10"/>
      <c r="AH142" s="11"/>
      <c r="AI142" s="10"/>
      <c r="AJ142" s="11"/>
      <c r="AM142">
        <f t="shared" si="9"/>
        <v>0</v>
      </c>
      <c r="AN142">
        <f t="shared" si="10"/>
        <v>0</v>
      </c>
      <c r="AO142" t="e">
        <f t="shared" si="11"/>
        <v>#DIV/0!</v>
      </c>
    </row>
    <row r="143" spans="1:41">
      <c r="A143">
        <f t="shared" si="12"/>
        <v>101</v>
      </c>
      <c r="B143" s="208"/>
      <c r="C143" s="10"/>
      <c r="D143" s="11"/>
      <c r="E143" s="10"/>
      <c r="F143" s="11"/>
      <c r="G143" s="10"/>
      <c r="H143" s="11"/>
      <c r="I143" s="10"/>
      <c r="J143" s="11"/>
      <c r="K143" s="10"/>
      <c r="L143" s="11"/>
      <c r="M143" s="10"/>
      <c r="N143" s="11"/>
      <c r="O143" s="10"/>
      <c r="P143" s="11"/>
      <c r="Q143" s="10"/>
      <c r="R143" s="11"/>
      <c r="S143" s="10"/>
      <c r="T143" s="11"/>
      <c r="U143" s="10"/>
      <c r="V143" s="11"/>
      <c r="W143" s="10"/>
      <c r="X143" s="11"/>
      <c r="Y143" s="10"/>
      <c r="Z143" s="11"/>
      <c r="AA143" s="10"/>
      <c r="AB143" s="11"/>
      <c r="AC143" s="10"/>
      <c r="AD143" s="11"/>
      <c r="AE143" s="10"/>
      <c r="AF143" s="11"/>
      <c r="AG143" s="10"/>
      <c r="AH143" s="11"/>
      <c r="AI143" s="10"/>
      <c r="AJ143" s="11"/>
      <c r="AM143">
        <f t="shared" si="9"/>
        <v>0</v>
      </c>
      <c r="AN143">
        <f t="shared" si="10"/>
        <v>0</v>
      </c>
      <c r="AO143" t="e">
        <f t="shared" si="11"/>
        <v>#DIV/0!</v>
      </c>
    </row>
    <row r="144" spans="1:41">
      <c r="A144">
        <f t="shared" si="12"/>
        <v>102</v>
      </c>
      <c r="B144" s="208"/>
      <c r="C144" s="10"/>
      <c r="D144" s="11"/>
      <c r="E144" s="10"/>
      <c r="F144" s="11"/>
      <c r="G144" s="10"/>
      <c r="H144" s="11"/>
      <c r="I144" s="10"/>
      <c r="J144" s="11"/>
      <c r="K144" s="10"/>
      <c r="L144" s="11"/>
      <c r="M144" s="10"/>
      <c r="N144" s="11"/>
      <c r="O144" s="10"/>
      <c r="P144" s="11"/>
      <c r="Q144" s="10"/>
      <c r="R144" s="11"/>
      <c r="S144" s="10"/>
      <c r="T144" s="11"/>
      <c r="U144" s="10"/>
      <c r="V144" s="11"/>
      <c r="W144" s="10"/>
      <c r="X144" s="11"/>
      <c r="Y144" s="10"/>
      <c r="Z144" s="11"/>
      <c r="AA144" s="10"/>
      <c r="AB144" s="11"/>
      <c r="AC144" s="10"/>
      <c r="AD144" s="11"/>
      <c r="AE144" s="10"/>
      <c r="AF144" s="11"/>
      <c r="AG144" s="10"/>
      <c r="AH144" s="11"/>
      <c r="AI144" s="10"/>
      <c r="AJ144" s="11"/>
      <c r="AM144">
        <f t="shared" si="9"/>
        <v>0</v>
      </c>
      <c r="AN144">
        <f t="shared" si="10"/>
        <v>0</v>
      </c>
      <c r="AO144" t="e">
        <f t="shared" si="11"/>
        <v>#DIV/0!</v>
      </c>
    </row>
    <row r="145" spans="1:41">
      <c r="A145">
        <f t="shared" si="12"/>
        <v>103</v>
      </c>
      <c r="B145" s="208"/>
      <c r="C145" s="10"/>
      <c r="D145" s="11"/>
      <c r="E145" s="10"/>
      <c r="F145" s="11"/>
      <c r="G145" s="10"/>
      <c r="H145" s="11"/>
      <c r="I145" s="10"/>
      <c r="J145" s="11"/>
      <c r="K145" s="10"/>
      <c r="L145" s="11"/>
      <c r="M145" s="10"/>
      <c r="N145" s="11"/>
      <c r="O145" s="10"/>
      <c r="P145" s="11"/>
      <c r="Q145" s="10"/>
      <c r="R145" s="11"/>
      <c r="S145" s="10"/>
      <c r="T145" s="11"/>
      <c r="U145" s="10"/>
      <c r="V145" s="11"/>
      <c r="W145" s="10"/>
      <c r="X145" s="11"/>
      <c r="Y145" s="10"/>
      <c r="Z145" s="11"/>
      <c r="AA145" s="10"/>
      <c r="AB145" s="11"/>
      <c r="AC145" s="10"/>
      <c r="AD145" s="11"/>
      <c r="AE145" s="10"/>
      <c r="AF145" s="11"/>
      <c r="AG145" s="10"/>
      <c r="AH145" s="11"/>
      <c r="AI145" s="10"/>
      <c r="AJ145" s="11"/>
      <c r="AM145">
        <f t="shared" si="9"/>
        <v>0</v>
      </c>
      <c r="AN145">
        <f t="shared" si="10"/>
        <v>0</v>
      </c>
      <c r="AO145" t="e">
        <f t="shared" si="11"/>
        <v>#DIV/0!</v>
      </c>
    </row>
    <row r="146" spans="1:41">
      <c r="A146">
        <f t="shared" si="12"/>
        <v>104</v>
      </c>
      <c r="B146" s="208"/>
      <c r="C146" s="10"/>
      <c r="D146" s="11"/>
      <c r="E146" s="10"/>
      <c r="F146" s="11"/>
      <c r="G146" s="10"/>
      <c r="H146" s="11"/>
      <c r="I146" s="10"/>
      <c r="J146" s="11"/>
      <c r="K146" s="10"/>
      <c r="L146" s="11"/>
      <c r="M146" s="10"/>
      <c r="N146" s="11"/>
      <c r="O146" s="10"/>
      <c r="P146" s="11"/>
      <c r="Q146" s="10"/>
      <c r="R146" s="11"/>
      <c r="S146" s="10"/>
      <c r="T146" s="11"/>
      <c r="U146" s="10"/>
      <c r="V146" s="11"/>
      <c r="W146" s="10"/>
      <c r="X146" s="11"/>
      <c r="Y146" s="10"/>
      <c r="Z146" s="11"/>
      <c r="AA146" s="10"/>
      <c r="AB146" s="11"/>
      <c r="AC146" s="10"/>
      <c r="AD146" s="11"/>
      <c r="AE146" s="10"/>
      <c r="AF146" s="11"/>
      <c r="AG146" s="10"/>
      <c r="AH146" s="11"/>
      <c r="AI146" s="10"/>
      <c r="AJ146" s="11"/>
      <c r="AM146">
        <f t="shared" si="9"/>
        <v>0</v>
      </c>
      <c r="AN146">
        <f t="shared" si="10"/>
        <v>0</v>
      </c>
      <c r="AO146" t="e">
        <f t="shared" si="11"/>
        <v>#DIV/0!</v>
      </c>
    </row>
    <row r="147" spans="1:41">
      <c r="A147">
        <f t="shared" si="12"/>
        <v>105</v>
      </c>
      <c r="B147" s="208"/>
      <c r="C147" s="10"/>
      <c r="D147" s="11"/>
      <c r="E147" s="10"/>
      <c r="F147" s="11"/>
      <c r="G147" s="10"/>
      <c r="H147" s="11"/>
      <c r="I147" s="10"/>
      <c r="J147" s="11"/>
      <c r="K147" s="10"/>
      <c r="L147" s="11"/>
      <c r="M147" s="10"/>
      <c r="N147" s="11"/>
      <c r="O147" s="10"/>
      <c r="P147" s="11"/>
      <c r="Q147" s="10"/>
      <c r="R147" s="11"/>
      <c r="S147" s="10"/>
      <c r="T147" s="11"/>
      <c r="U147" s="10"/>
      <c r="V147" s="11"/>
      <c r="W147" s="10"/>
      <c r="X147" s="11"/>
      <c r="Y147" s="10"/>
      <c r="Z147" s="11"/>
      <c r="AA147" s="10"/>
      <c r="AB147" s="11"/>
      <c r="AC147" s="10"/>
      <c r="AD147" s="11"/>
      <c r="AE147" s="10"/>
      <c r="AF147" s="11"/>
      <c r="AG147" s="10"/>
      <c r="AH147" s="11"/>
      <c r="AI147" s="10"/>
      <c r="AJ147" s="11"/>
      <c r="AM147">
        <f t="shared" si="9"/>
        <v>0</v>
      </c>
      <c r="AN147">
        <f t="shared" si="10"/>
        <v>0</v>
      </c>
      <c r="AO147" t="e">
        <f t="shared" si="11"/>
        <v>#DIV/0!</v>
      </c>
    </row>
    <row r="148" spans="1:41">
      <c r="A148">
        <f t="shared" si="12"/>
        <v>106</v>
      </c>
      <c r="B148" s="208"/>
      <c r="C148" s="10"/>
      <c r="D148" s="11"/>
      <c r="E148" s="10"/>
      <c r="F148" s="11"/>
      <c r="G148" s="10"/>
      <c r="H148" s="11"/>
      <c r="I148" s="10"/>
      <c r="J148" s="11"/>
      <c r="K148" s="10"/>
      <c r="L148" s="11"/>
      <c r="M148" s="10"/>
      <c r="N148" s="11"/>
      <c r="O148" s="10"/>
      <c r="P148" s="11"/>
      <c r="Q148" s="10"/>
      <c r="R148" s="11"/>
      <c r="S148" s="10"/>
      <c r="T148" s="11"/>
      <c r="U148" s="10"/>
      <c r="V148" s="11"/>
      <c r="W148" s="10"/>
      <c r="X148" s="11"/>
      <c r="Y148" s="10"/>
      <c r="Z148" s="11"/>
      <c r="AA148" s="10"/>
      <c r="AB148" s="11"/>
      <c r="AC148" s="10"/>
      <c r="AD148" s="11"/>
      <c r="AE148" s="10"/>
      <c r="AF148" s="11"/>
      <c r="AG148" s="10"/>
      <c r="AH148" s="11"/>
      <c r="AI148" s="10"/>
      <c r="AJ148" s="11"/>
      <c r="AM148">
        <f t="shared" si="9"/>
        <v>0</v>
      </c>
      <c r="AN148">
        <f t="shared" si="10"/>
        <v>0</v>
      </c>
      <c r="AO148" t="e">
        <f t="shared" si="11"/>
        <v>#DIV/0!</v>
      </c>
    </row>
    <row r="149" spans="1:41">
      <c r="A149">
        <f t="shared" si="12"/>
        <v>107</v>
      </c>
      <c r="B149" s="208"/>
      <c r="C149" s="10"/>
      <c r="D149" s="11"/>
      <c r="E149" s="10"/>
      <c r="F149" s="11"/>
      <c r="G149" s="10"/>
      <c r="H149" s="11"/>
      <c r="I149" s="10"/>
      <c r="J149" s="11"/>
      <c r="K149" s="10"/>
      <c r="L149" s="11"/>
      <c r="M149" s="10"/>
      <c r="N149" s="11"/>
      <c r="O149" s="10"/>
      <c r="P149" s="11"/>
      <c r="Q149" s="10"/>
      <c r="R149" s="11"/>
      <c r="S149" s="10"/>
      <c r="T149" s="11"/>
      <c r="U149" s="10"/>
      <c r="V149" s="11"/>
      <c r="W149" s="10"/>
      <c r="X149" s="11"/>
      <c r="Y149" s="10"/>
      <c r="Z149" s="11"/>
      <c r="AA149" s="10"/>
      <c r="AB149" s="11"/>
      <c r="AC149" s="10"/>
      <c r="AD149" s="11"/>
      <c r="AE149" s="10"/>
      <c r="AF149" s="11"/>
      <c r="AG149" s="10"/>
      <c r="AH149" s="11"/>
      <c r="AI149" s="10"/>
      <c r="AJ149" s="11"/>
      <c r="AM149">
        <f t="shared" si="9"/>
        <v>0</v>
      </c>
      <c r="AN149">
        <f t="shared" si="10"/>
        <v>0</v>
      </c>
      <c r="AO149" t="e">
        <f t="shared" si="11"/>
        <v>#DIV/0!</v>
      </c>
    </row>
    <row r="150" spans="1:41">
      <c r="A150">
        <f t="shared" si="12"/>
        <v>108</v>
      </c>
      <c r="B150" s="368"/>
      <c r="C150" s="10"/>
      <c r="D150" s="11"/>
      <c r="E150" s="10"/>
      <c r="F150" s="11"/>
      <c r="G150" s="10"/>
      <c r="H150" s="11"/>
      <c r="I150" s="10"/>
      <c r="J150" s="11"/>
      <c r="K150" s="10"/>
      <c r="L150" s="11"/>
      <c r="M150" s="10"/>
      <c r="N150" s="11"/>
      <c r="O150" s="10"/>
      <c r="P150" s="11"/>
      <c r="Q150" s="10"/>
      <c r="R150" s="11"/>
      <c r="S150" s="10"/>
      <c r="T150" s="11"/>
      <c r="U150" s="10"/>
      <c r="V150" s="11"/>
      <c r="W150" s="10"/>
      <c r="X150" s="11"/>
      <c r="Y150" s="10"/>
      <c r="Z150" s="11"/>
      <c r="AA150" s="10"/>
      <c r="AB150" s="11"/>
      <c r="AC150" s="10"/>
      <c r="AD150" s="11"/>
      <c r="AE150" s="10"/>
      <c r="AF150" s="11"/>
      <c r="AG150" s="10"/>
      <c r="AH150" s="11"/>
      <c r="AI150" s="10"/>
      <c r="AJ150" s="11"/>
      <c r="AM150">
        <f t="shared" si="9"/>
        <v>0</v>
      </c>
      <c r="AN150">
        <f t="shared" si="10"/>
        <v>0</v>
      </c>
      <c r="AO150" t="e">
        <f t="shared" si="11"/>
        <v>#DIV/0!</v>
      </c>
    </row>
    <row r="151" spans="1:41">
      <c r="A151">
        <f t="shared" si="12"/>
        <v>109</v>
      </c>
      <c r="B151" s="208"/>
      <c r="C151" s="10"/>
      <c r="D151" s="11"/>
      <c r="E151" s="10"/>
      <c r="F151" s="11"/>
      <c r="G151" s="10"/>
      <c r="H151" s="11"/>
      <c r="I151" s="10"/>
      <c r="J151" s="11"/>
      <c r="K151" s="10"/>
      <c r="L151" s="11"/>
      <c r="M151" s="10"/>
      <c r="N151" s="11"/>
      <c r="O151" s="10"/>
      <c r="P151" s="11"/>
      <c r="Q151" s="10"/>
      <c r="R151" s="11"/>
      <c r="S151" s="10"/>
      <c r="T151" s="11"/>
      <c r="U151" s="10"/>
      <c r="V151" s="11"/>
      <c r="W151" s="10"/>
      <c r="X151" s="11"/>
      <c r="Y151" s="10"/>
      <c r="Z151" s="11"/>
      <c r="AA151" s="10"/>
      <c r="AB151" s="11"/>
      <c r="AC151" s="10"/>
      <c r="AD151" s="11"/>
      <c r="AE151" s="10"/>
      <c r="AF151" s="11"/>
      <c r="AG151" s="10"/>
      <c r="AH151" s="11"/>
      <c r="AI151" s="10"/>
      <c r="AJ151" s="11"/>
      <c r="AM151">
        <f t="shared" si="9"/>
        <v>0</v>
      </c>
      <c r="AN151">
        <f t="shared" si="10"/>
        <v>0</v>
      </c>
      <c r="AO151" t="e">
        <f t="shared" si="11"/>
        <v>#DIV/0!</v>
      </c>
    </row>
    <row r="152" spans="1:41">
      <c r="A152">
        <f t="shared" si="12"/>
        <v>110</v>
      </c>
      <c r="B152" s="208"/>
      <c r="C152" s="10"/>
      <c r="D152" s="11"/>
      <c r="E152" s="10"/>
      <c r="F152" s="11"/>
      <c r="G152" s="10"/>
      <c r="H152" s="11"/>
      <c r="I152" s="10"/>
      <c r="J152" s="11"/>
      <c r="K152" s="10"/>
      <c r="L152" s="11"/>
      <c r="M152" s="10"/>
      <c r="N152" s="11"/>
      <c r="O152" s="10"/>
      <c r="P152" s="11"/>
      <c r="Q152" s="10"/>
      <c r="R152" s="11"/>
      <c r="S152" s="10"/>
      <c r="T152" s="11"/>
      <c r="U152" s="10"/>
      <c r="V152" s="11"/>
      <c r="W152" s="10"/>
      <c r="X152" s="11"/>
      <c r="Y152" s="10"/>
      <c r="Z152" s="11"/>
      <c r="AA152" s="10"/>
      <c r="AB152" s="11"/>
      <c r="AC152" s="10"/>
      <c r="AD152" s="11"/>
      <c r="AE152" s="10"/>
      <c r="AF152" s="11"/>
      <c r="AG152" s="10"/>
      <c r="AH152" s="11"/>
      <c r="AI152" s="10"/>
      <c r="AJ152" s="11"/>
      <c r="AM152">
        <f t="shared" si="9"/>
        <v>0</v>
      </c>
      <c r="AN152">
        <f t="shared" si="10"/>
        <v>0</v>
      </c>
      <c r="AO152" t="e">
        <f t="shared" si="11"/>
        <v>#DIV/0!</v>
      </c>
    </row>
    <row r="153" spans="1:41">
      <c r="A153">
        <f t="shared" si="12"/>
        <v>111</v>
      </c>
      <c r="B153" s="208"/>
      <c r="C153" s="10"/>
      <c r="D153" s="11"/>
      <c r="E153" s="10"/>
      <c r="F153" s="11"/>
      <c r="G153" s="10"/>
      <c r="H153" s="11"/>
      <c r="I153" s="10"/>
      <c r="J153" s="11"/>
      <c r="K153" s="10"/>
      <c r="L153" s="11"/>
      <c r="M153" s="10"/>
      <c r="N153" s="11"/>
      <c r="O153" s="10"/>
      <c r="P153" s="11"/>
      <c r="Q153" s="10"/>
      <c r="R153" s="11"/>
      <c r="S153" s="10"/>
      <c r="T153" s="11"/>
      <c r="U153" s="10"/>
      <c r="V153" s="11"/>
      <c r="W153" s="10"/>
      <c r="X153" s="11"/>
      <c r="Y153" s="10"/>
      <c r="Z153" s="11"/>
      <c r="AA153" s="10"/>
      <c r="AB153" s="11"/>
      <c r="AC153" s="10"/>
      <c r="AD153" s="11"/>
      <c r="AE153" s="10"/>
      <c r="AF153" s="11"/>
      <c r="AG153" s="10"/>
      <c r="AH153" s="11"/>
      <c r="AI153" s="10"/>
      <c r="AJ153" s="11"/>
      <c r="AM153">
        <f t="shared" si="9"/>
        <v>0</v>
      </c>
      <c r="AN153">
        <f t="shared" si="10"/>
        <v>0</v>
      </c>
      <c r="AO153" t="e">
        <f t="shared" si="11"/>
        <v>#DIV/0!</v>
      </c>
    </row>
    <row r="154" spans="1:41">
      <c r="A154">
        <f t="shared" si="12"/>
        <v>112</v>
      </c>
      <c r="B154" s="208"/>
      <c r="C154" s="10"/>
      <c r="D154" s="11"/>
      <c r="E154" s="10"/>
      <c r="F154" s="11"/>
      <c r="G154" s="10"/>
      <c r="H154" s="11"/>
      <c r="I154" s="10"/>
      <c r="J154" s="11"/>
      <c r="K154" s="10"/>
      <c r="L154" s="11"/>
      <c r="M154" s="10"/>
      <c r="N154" s="11"/>
      <c r="O154" s="10"/>
      <c r="P154" s="11"/>
      <c r="Q154" s="10"/>
      <c r="R154" s="11"/>
      <c r="S154" s="10"/>
      <c r="T154" s="11"/>
      <c r="U154" s="10"/>
      <c r="V154" s="11"/>
      <c r="W154" s="10"/>
      <c r="X154" s="11"/>
      <c r="Y154" s="10"/>
      <c r="Z154" s="11"/>
      <c r="AA154" s="10"/>
      <c r="AB154" s="11"/>
      <c r="AC154" s="10"/>
      <c r="AD154" s="11"/>
      <c r="AE154" s="10"/>
      <c r="AF154" s="11"/>
      <c r="AG154" s="10"/>
      <c r="AH154" s="11"/>
      <c r="AI154" s="10"/>
      <c r="AJ154" s="11"/>
      <c r="AM154">
        <f t="shared" si="9"/>
        <v>0</v>
      </c>
      <c r="AN154">
        <f t="shared" si="10"/>
        <v>0</v>
      </c>
      <c r="AO154" t="e">
        <f t="shared" si="11"/>
        <v>#DIV/0!</v>
      </c>
    </row>
    <row r="155" spans="1:41">
      <c r="A155">
        <f t="shared" si="12"/>
        <v>113</v>
      </c>
      <c r="B155" s="208"/>
      <c r="C155" s="10"/>
      <c r="D155" s="11"/>
      <c r="E155" s="10"/>
      <c r="F155" s="11"/>
      <c r="G155" s="10"/>
      <c r="H155" s="11"/>
      <c r="I155" s="10"/>
      <c r="J155" s="11"/>
      <c r="K155" s="10"/>
      <c r="L155" s="11"/>
      <c r="M155" s="10"/>
      <c r="N155" s="11"/>
      <c r="O155" s="10"/>
      <c r="P155" s="11"/>
      <c r="Q155" s="10"/>
      <c r="R155" s="11"/>
      <c r="S155" s="10"/>
      <c r="T155" s="11"/>
      <c r="U155" s="10"/>
      <c r="V155" s="11"/>
      <c r="W155" s="10"/>
      <c r="X155" s="11"/>
      <c r="Y155" s="10"/>
      <c r="Z155" s="11"/>
      <c r="AA155" s="10"/>
      <c r="AB155" s="11"/>
      <c r="AC155" s="10"/>
      <c r="AD155" s="11"/>
      <c r="AE155" s="10"/>
      <c r="AF155" s="11"/>
      <c r="AG155" s="10"/>
      <c r="AH155" s="11"/>
      <c r="AI155" s="10"/>
      <c r="AJ155" s="11"/>
      <c r="AM155">
        <f t="shared" si="9"/>
        <v>0</v>
      </c>
      <c r="AN155">
        <f t="shared" si="10"/>
        <v>0</v>
      </c>
      <c r="AO155" t="e">
        <f t="shared" si="11"/>
        <v>#DIV/0!</v>
      </c>
    </row>
    <row r="156" spans="1:41">
      <c r="A156">
        <f t="shared" si="12"/>
        <v>114</v>
      </c>
      <c r="B156" s="208"/>
      <c r="C156" s="10"/>
      <c r="D156" s="11"/>
      <c r="E156" s="10"/>
      <c r="F156" s="11"/>
      <c r="G156" s="10"/>
      <c r="H156" s="11"/>
      <c r="I156" s="10"/>
      <c r="J156" s="11"/>
      <c r="K156" s="10"/>
      <c r="L156" s="11"/>
      <c r="M156" s="10"/>
      <c r="N156" s="11"/>
      <c r="O156" s="10"/>
      <c r="P156" s="11"/>
      <c r="Q156" s="10"/>
      <c r="R156" s="11"/>
      <c r="S156" s="10"/>
      <c r="T156" s="11"/>
      <c r="U156" s="10"/>
      <c r="V156" s="11"/>
      <c r="W156" s="10"/>
      <c r="X156" s="11"/>
      <c r="Y156" s="10"/>
      <c r="Z156" s="11"/>
      <c r="AA156" s="10"/>
      <c r="AB156" s="11"/>
      <c r="AC156" s="10"/>
      <c r="AD156" s="11"/>
      <c r="AE156" s="10"/>
      <c r="AF156" s="11"/>
      <c r="AG156" s="10"/>
      <c r="AH156" s="11"/>
      <c r="AI156" s="10"/>
      <c r="AJ156" s="11"/>
      <c r="AM156">
        <f t="shared" si="9"/>
        <v>0</v>
      </c>
      <c r="AN156">
        <f t="shared" si="10"/>
        <v>0</v>
      </c>
      <c r="AO156" t="e">
        <f t="shared" si="11"/>
        <v>#DIV/0!</v>
      </c>
    </row>
    <row r="157" spans="1:41">
      <c r="A157">
        <f t="shared" si="12"/>
        <v>115</v>
      </c>
      <c r="B157" s="208"/>
      <c r="C157" s="10"/>
      <c r="D157" s="11"/>
      <c r="E157" s="10"/>
      <c r="F157" s="11"/>
      <c r="G157" s="10"/>
      <c r="H157" s="11"/>
      <c r="I157" s="10"/>
      <c r="J157" s="11"/>
      <c r="K157" s="10"/>
      <c r="L157" s="11"/>
      <c r="M157" s="10"/>
      <c r="N157" s="11"/>
      <c r="O157" s="10"/>
      <c r="P157" s="11"/>
      <c r="Q157" s="10"/>
      <c r="R157" s="11"/>
      <c r="S157" s="10"/>
      <c r="T157" s="11"/>
      <c r="U157" s="10"/>
      <c r="V157" s="11"/>
      <c r="W157" s="10"/>
      <c r="X157" s="11"/>
      <c r="Y157" s="10"/>
      <c r="Z157" s="11"/>
      <c r="AA157" s="10"/>
      <c r="AB157" s="11"/>
      <c r="AC157" s="10"/>
      <c r="AD157" s="11"/>
      <c r="AE157" s="10"/>
      <c r="AF157" s="11"/>
      <c r="AG157" s="10"/>
      <c r="AH157" s="11"/>
      <c r="AI157" s="10"/>
      <c r="AJ157" s="11"/>
      <c r="AM157">
        <f t="shared" si="9"/>
        <v>0</v>
      </c>
      <c r="AN157">
        <f t="shared" si="10"/>
        <v>0</v>
      </c>
      <c r="AO157" t="e">
        <f t="shared" si="11"/>
        <v>#DIV/0!</v>
      </c>
    </row>
    <row r="158" spans="1:41">
      <c r="A158">
        <f t="shared" si="12"/>
        <v>116</v>
      </c>
      <c r="B158" s="208"/>
      <c r="C158" s="10"/>
      <c r="D158" s="11"/>
      <c r="E158" s="10"/>
      <c r="F158" s="11"/>
      <c r="G158" s="10"/>
      <c r="H158" s="11"/>
      <c r="I158" s="10"/>
      <c r="J158" s="11"/>
      <c r="K158" s="10"/>
      <c r="L158" s="11"/>
      <c r="M158" s="10"/>
      <c r="N158" s="11"/>
      <c r="O158" s="10"/>
      <c r="P158" s="11"/>
      <c r="Q158" s="10"/>
      <c r="R158" s="11"/>
      <c r="S158" s="10"/>
      <c r="T158" s="11"/>
      <c r="U158" s="10"/>
      <c r="V158" s="11"/>
      <c r="W158" s="10"/>
      <c r="X158" s="11"/>
      <c r="Y158" s="10"/>
      <c r="Z158" s="11"/>
      <c r="AA158" s="10"/>
      <c r="AB158" s="11"/>
      <c r="AC158" s="10"/>
      <c r="AD158" s="11"/>
      <c r="AE158" s="10"/>
      <c r="AF158" s="11"/>
      <c r="AG158" s="10"/>
      <c r="AH158" s="11"/>
      <c r="AI158" s="10"/>
      <c r="AJ158" s="11"/>
      <c r="AM158">
        <f t="shared" si="9"/>
        <v>0</v>
      </c>
      <c r="AN158">
        <f t="shared" si="10"/>
        <v>0</v>
      </c>
      <c r="AO158" t="e">
        <f t="shared" si="11"/>
        <v>#DIV/0!</v>
      </c>
    </row>
    <row r="159" spans="1:41">
      <c r="A159">
        <f t="shared" si="12"/>
        <v>117</v>
      </c>
      <c r="B159" s="208"/>
      <c r="C159" s="10"/>
      <c r="D159" s="11"/>
      <c r="E159" s="10"/>
      <c r="F159" s="11"/>
      <c r="G159" s="10"/>
      <c r="H159" s="11"/>
      <c r="I159" s="10"/>
      <c r="J159" s="11"/>
      <c r="K159" s="10"/>
      <c r="L159" s="11"/>
      <c r="M159" s="10"/>
      <c r="N159" s="11"/>
      <c r="O159" s="10"/>
      <c r="P159" s="11"/>
      <c r="Q159" s="10"/>
      <c r="R159" s="11"/>
      <c r="S159" s="10"/>
      <c r="T159" s="11"/>
      <c r="U159" s="10"/>
      <c r="V159" s="11"/>
      <c r="W159" s="10"/>
      <c r="X159" s="11"/>
      <c r="Y159" s="10"/>
      <c r="Z159" s="11"/>
      <c r="AA159" s="10"/>
      <c r="AB159" s="11"/>
      <c r="AC159" s="10"/>
      <c r="AD159" s="11"/>
      <c r="AE159" s="10"/>
      <c r="AF159" s="11"/>
      <c r="AG159" s="10"/>
      <c r="AH159" s="11"/>
      <c r="AI159" s="10"/>
      <c r="AJ159" s="11"/>
      <c r="AM159">
        <f t="shared" si="9"/>
        <v>0</v>
      </c>
      <c r="AN159">
        <f t="shared" si="10"/>
        <v>0</v>
      </c>
      <c r="AO159" t="e">
        <f t="shared" si="11"/>
        <v>#DIV/0!</v>
      </c>
    </row>
    <row r="160" spans="1:41">
      <c r="A160">
        <f t="shared" si="12"/>
        <v>118</v>
      </c>
      <c r="B160" s="208"/>
      <c r="C160" s="10"/>
      <c r="D160" s="11"/>
      <c r="E160" s="10"/>
      <c r="F160" s="11"/>
      <c r="G160" s="10"/>
      <c r="H160" s="11"/>
      <c r="I160" s="10"/>
      <c r="J160" s="11"/>
      <c r="K160" s="10"/>
      <c r="L160" s="11"/>
      <c r="M160" s="10"/>
      <c r="N160" s="11"/>
      <c r="O160" s="10"/>
      <c r="P160" s="11"/>
      <c r="Q160" s="10"/>
      <c r="R160" s="11"/>
      <c r="S160" s="10"/>
      <c r="T160" s="11"/>
      <c r="U160" s="10"/>
      <c r="V160" s="11"/>
      <c r="W160" s="10"/>
      <c r="X160" s="11"/>
      <c r="Y160" s="10"/>
      <c r="Z160" s="11"/>
      <c r="AA160" s="10"/>
      <c r="AB160" s="11"/>
      <c r="AC160" s="10"/>
      <c r="AD160" s="11"/>
      <c r="AE160" s="10"/>
      <c r="AF160" s="11"/>
      <c r="AG160" s="10"/>
      <c r="AH160" s="11"/>
      <c r="AI160" s="10"/>
      <c r="AJ160" s="11"/>
      <c r="AM160">
        <f t="shared" si="9"/>
        <v>0</v>
      </c>
      <c r="AN160">
        <f t="shared" si="10"/>
        <v>0</v>
      </c>
      <c r="AO160" t="e">
        <f t="shared" si="11"/>
        <v>#DIV/0!</v>
      </c>
    </row>
    <row r="161" spans="1:41">
      <c r="A161">
        <f t="shared" si="12"/>
        <v>119</v>
      </c>
      <c r="B161" s="208"/>
      <c r="C161" s="10"/>
      <c r="D161" s="11"/>
      <c r="E161" s="10"/>
      <c r="F161" s="11"/>
      <c r="G161" s="10"/>
      <c r="H161" s="11"/>
      <c r="I161" s="10"/>
      <c r="J161" s="11"/>
      <c r="K161" s="10"/>
      <c r="L161" s="11"/>
      <c r="M161" s="10"/>
      <c r="N161" s="11"/>
      <c r="O161" s="10"/>
      <c r="P161" s="11"/>
      <c r="Q161" s="10"/>
      <c r="R161" s="11"/>
      <c r="S161" s="10"/>
      <c r="T161" s="11"/>
      <c r="U161" s="10"/>
      <c r="V161" s="11"/>
      <c r="W161" s="10"/>
      <c r="X161" s="11"/>
      <c r="Y161" s="10"/>
      <c r="Z161" s="11"/>
      <c r="AA161" s="10"/>
      <c r="AB161" s="11"/>
      <c r="AC161" s="10"/>
      <c r="AD161" s="11"/>
      <c r="AE161" s="10"/>
      <c r="AF161" s="11"/>
      <c r="AG161" s="10"/>
      <c r="AH161" s="11"/>
      <c r="AI161" s="10"/>
      <c r="AJ161" s="11"/>
      <c r="AM161">
        <f t="shared" si="9"/>
        <v>0</v>
      </c>
      <c r="AN161">
        <f t="shared" si="10"/>
        <v>0</v>
      </c>
      <c r="AO161" t="e">
        <f t="shared" si="11"/>
        <v>#DIV/0!</v>
      </c>
    </row>
    <row r="162" spans="1:41">
      <c r="A162">
        <f t="shared" si="12"/>
        <v>120</v>
      </c>
      <c r="B162" s="208"/>
      <c r="C162" s="10"/>
      <c r="D162" s="11"/>
      <c r="E162" s="10"/>
      <c r="F162" s="11"/>
      <c r="G162" s="10"/>
      <c r="H162" s="11"/>
      <c r="I162" s="10"/>
      <c r="J162" s="11"/>
      <c r="K162" s="10"/>
      <c r="L162" s="11"/>
      <c r="M162" s="10"/>
      <c r="N162" s="11"/>
      <c r="O162" s="10"/>
      <c r="P162" s="11"/>
      <c r="Q162" s="10"/>
      <c r="R162" s="11"/>
      <c r="S162" s="10"/>
      <c r="T162" s="11"/>
      <c r="U162" s="10"/>
      <c r="V162" s="11"/>
      <c r="W162" s="10"/>
      <c r="X162" s="11"/>
      <c r="Y162" s="10"/>
      <c r="Z162" s="11"/>
      <c r="AA162" s="10"/>
      <c r="AB162" s="11"/>
      <c r="AC162" s="10"/>
      <c r="AD162" s="11"/>
      <c r="AE162" s="10"/>
      <c r="AF162" s="11"/>
      <c r="AG162" s="10"/>
      <c r="AH162" s="11"/>
      <c r="AI162" s="10"/>
      <c r="AJ162" s="11"/>
      <c r="AM162">
        <f t="shared" si="9"/>
        <v>0</v>
      </c>
      <c r="AN162">
        <f t="shared" si="10"/>
        <v>0</v>
      </c>
      <c r="AO162" t="e">
        <f t="shared" si="11"/>
        <v>#DIV/0!</v>
      </c>
    </row>
    <row r="163" spans="1:41">
      <c r="A163">
        <f t="shared" si="12"/>
        <v>121</v>
      </c>
      <c r="B163" s="208"/>
      <c r="C163" s="10"/>
      <c r="D163" s="11"/>
      <c r="E163" s="10"/>
      <c r="F163" s="11"/>
      <c r="G163" s="10"/>
      <c r="H163" s="11"/>
      <c r="I163" s="10"/>
      <c r="J163" s="11"/>
      <c r="K163" s="10"/>
      <c r="L163" s="11"/>
      <c r="M163" s="10"/>
      <c r="N163" s="11"/>
      <c r="O163" s="10"/>
      <c r="P163" s="11"/>
      <c r="Q163" s="10"/>
      <c r="R163" s="11"/>
      <c r="S163" s="10"/>
      <c r="T163" s="11"/>
      <c r="U163" s="10"/>
      <c r="V163" s="11"/>
      <c r="W163" s="10"/>
      <c r="X163" s="11"/>
      <c r="Y163" s="10"/>
      <c r="Z163" s="11"/>
      <c r="AA163" s="10"/>
      <c r="AB163" s="11"/>
      <c r="AC163" s="10"/>
      <c r="AD163" s="11"/>
      <c r="AE163" s="10"/>
      <c r="AF163" s="11"/>
      <c r="AG163" s="10"/>
      <c r="AH163" s="11"/>
      <c r="AI163" s="10"/>
      <c r="AJ163" s="11"/>
      <c r="AM163">
        <f t="shared" si="9"/>
        <v>0</v>
      </c>
      <c r="AN163">
        <f t="shared" si="10"/>
        <v>0</v>
      </c>
      <c r="AO163" t="e">
        <f t="shared" si="11"/>
        <v>#DIV/0!</v>
      </c>
    </row>
    <row r="164" spans="1:41">
      <c r="A164">
        <f t="shared" si="12"/>
        <v>122</v>
      </c>
      <c r="B164" s="208"/>
      <c r="C164" s="10"/>
      <c r="D164" s="11"/>
      <c r="E164" s="10"/>
      <c r="F164" s="11"/>
      <c r="G164" s="10"/>
      <c r="H164" s="11"/>
      <c r="I164" s="10"/>
      <c r="J164" s="11"/>
      <c r="K164" s="10"/>
      <c r="L164" s="11"/>
      <c r="M164" s="10"/>
      <c r="N164" s="11"/>
      <c r="O164" s="10"/>
      <c r="P164" s="11"/>
      <c r="Q164" s="10"/>
      <c r="R164" s="11"/>
      <c r="S164" s="10"/>
      <c r="T164" s="11"/>
      <c r="U164" s="10"/>
      <c r="V164" s="11"/>
      <c r="W164" s="10"/>
      <c r="X164" s="11"/>
      <c r="Y164" s="10"/>
      <c r="Z164" s="11"/>
      <c r="AA164" s="10"/>
      <c r="AB164" s="11"/>
      <c r="AC164" s="10"/>
      <c r="AD164" s="11"/>
      <c r="AE164" s="10"/>
      <c r="AF164" s="11"/>
      <c r="AG164" s="10"/>
      <c r="AH164" s="11"/>
      <c r="AI164" s="10"/>
      <c r="AJ164" s="11"/>
      <c r="AM164">
        <f t="shared" si="9"/>
        <v>0</v>
      </c>
      <c r="AN164">
        <f t="shared" si="10"/>
        <v>0</v>
      </c>
      <c r="AO164" t="e">
        <f t="shared" si="11"/>
        <v>#DIV/0!</v>
      </c>
    </row>
    <row r="165" spans="1:41">
      <c r="A165">
        <f t="shared" si="12"/>
        <v>123</v>
      </c>
      <c r="B165" s="368"/>
      <c r="C165" s="10"/>
      <c r="D165" s="11"/>
      <c r="E165" s="10"/>
      <c r="F165" s="11"/>
      <c r="G165" s="10"/>
      <c r="H165" s="11"/>
      <c r="I165" s="10"/>
      <c r="J165" s="11"/>
      <c r="K165" s="10"/>
      <c r="L165" s="11"/>
      <c r="M165" s="10"/>
      <c r="N165" s="11"/>
      <c r="O165" s="10"/>
      <c r="P165" s="11"/>
      <c r="Q165" s="10"/>
      <c r="R165" s="11"/>
      <c r="S165" s="10"/>
      <c r="T165" s="11"/>
      <c r="U165" s="10"/>
      <c r="V165" s="11"/>
      <c r="W165" s="10"/>
      <c r="X165" s="11"/>
      <c r="Y165" s="10"/>
      <c r="Z165" s="11"/>
      <c r="AA165" s="10"/>
      <c r="AB165" s="11"/>
      <c r="AC165" s="10"/>
      <c r="AD165" s="11"/>
      <c r="AE165" s="10"/>
      <c r="AF165" s="11"/>
      <c r="AG165" s="10"/>
      <c r="AH165" s="11"/>
      <c r="AI165" s="10"/>
      <c r="AJ165" s="11"/>
      <c r="AM165">
        <f t="shared" si="9"/>
        <v>0</v>
      </c>
      <c r="AN165">
        <f t="shared" si="10"/>
        <v>0</v>
      </c>
      <c r="AO165" t="e">
        <f t="shared" si="11"/>
        <v>#DIV/0!</v>
      </c>
    </row>
    <row r="166" spans="1:41">
      <c r="A166">
        <f t="shared" si="12"/>
        <v>124</v>
      </c>
      <c r="B166" s="208"/>
      <c r="C166" s="10"/>
      <c r="D166" s="11"/>
      <c r="E166" s="10"/>
      <c r="F166" s="11"/>
      <c r="G166" s="10"/>
      <c r="H166" s="11"/>
      <c r="I166" s="10"/>
      <c r="J166" s="11"/>
      <c r="K166" s="10"/>
      <c r="L166" s="11"/>
      <c r="M166" s="10"/>
      <c r="N166" s="11"/>
      <c r="O166" s="10"/>
      <c r="P166" s="11"/>
      <c r="Q166" s="10"/>
      <c r="R166" s="11"/>
      <c r="S166" s="10"/>
      <c r="T166" s="11"/>
      <c r="U166" s="10"/>
      <c r="V166" s="11"/>
      <c r="W166" s="10"/>
      <c r="X166" s="11"/>
      <c r="Y166" s="10"/>
      <c r="Z166" s="11"/>
      <c r="AA166" s="10"/>
      <c r="AB166" s="11"/>
      <c r="AC166" s="10"/>
      <c r="AD166" s="11"/>
      <c r="AE166" s="10"/>
      <c r="AF166" s="11"/>
      <c r="AG166" s="10"/>
      <c r="AH166" s="11"/>
      <c r="AI166" s="10"/>
      <c r="AJ166" s="11"/>
      <c r="AM166">
        <f t="shared" si="9"/>
        <v>0</v>
      </c>
      <c r="AN166">
        <f t="shared" si="10"/>
        <v>0</v>
      </c>
      <c r="AO166" t="e">
        <f t="shared" si="11"/>
        <v>#DIV/0!</v>
      </c>
    </row>
    <row r="167" spans="1:41">
      <c r="A167">
        <f t="shared" si="12"/>
        <v>125</v>
      </c>
      <c r="B167" s="368"/>
      <c r="C167" s="10"/>
      <c r="D167" s="11"/>
      <c r="E167" s="10"/>
      <c r="F167" s="11"/>
      <c r="G167" s="10"/>
      <c r="H167" s="11"/>
      <c r="I167" s="10"/>
      <c r="J167" s="11"/>
      <c r="K167" s="10"/>
      <c r="L167" s="11"/>
      <c r="M167" s="10"/>
      <c r="N167" s="11"/>
      <c r="O167" s="10"/>
      <c r="P167" s="11"/>
      <c r="Q167" s="10"/>
      <c r="R167" s="11"/>
      <c r="S167" s="10"/>
      <c r="T167" s="11"/>
      <c r="U167" s="10"/>
      <c r="V167" s="11"/>
      <c r="W167" s="10"/>
      <c r="X167" s="11"/>
      <c r="Y167" s="10"/>
      <c r="Z167" s="11"/>
      <c r="AA167" s="10"/>
      <c r="AB167" s="11"/>
      <c r="AC167" s="10"/>
      <c r="AD167" s="11"/>
      <c r="AE167" s="10"/>
      <c r="AF167" s="11"/>
      <c r="AG167" s="10"/>
      <c r="AH167" s="11"/>
      <c r="AI167" s="10"/>
      <c r="AJ167" s="11"/>
      <c r="AM167">
        <f t="shared" si="9"/>
        <v>0</v>
      </c>
      <c r="AN167">
        <f t="shared" si="10"/>
        <v>0</v>
      </c>
      <c r="AO167" t="e">
        <f t="shared" si="11"/>
        <v>#DIV/0!</v>
      </c>
    </row>
    <row r="168" spans="1:41">
      <c r="A168">
        <f t="shared" si="12"/>
        <v>126</v>
      </c>
      <c r="B168" s="208"/>
      <c r="C168" s="10"/>
      <c r="D168" s="11"/>
      <c r="E168" s="10"/>
      <c r="F168" s="11"/>
      <c r="G168" s="10"/>
      <c r="H168" s="11"/>
      <c r="I168" s="10"/>
      <c r="J168" s="11"/>
      <c r="K168" s="10"/>
      <c r="L168" s="11"/>
      <c r="M168" s="10"/>
      <c r="N168" s="11"/>
      <c r="O168" s="10"/>
      <c r="P168" s="11"/>
      <c r="Q168" s="10"/>
      <c r="R168" s="11"/>
      <c r="S168" s="10"/>
      <c r="T168" s="11"/>
      <c r="U168" s="10"/>
      <c r="V168" s="11"/>
      <c r="W168" s="10"/>
      <c r="X168" s="11"/>
      <c r="Y168" s="10"/>
      <c r="Z168" s="11"/>
      <c r="AA168" s="10"/>
      <c r="AB168" s="11"/>
      <c r="AC168" s="10"/>
      <c r="AD168" s="11"/>
      <c r="AE168" s="10"/>
      <c r="AF168" s="11"/>
      <c r="AG168" s="10"/>
      <c r="AH168" s="11"/>
      <c r="AI168" s="10"/>
      <c r="AJ168" s="11"/>
      <c r="AM168">
        <f t="shared" si="9"/>
        <v>0</v>
      </c>
      <c r="AN168">
        <f t="shared" si="10"/>
        <v>0</v>
      </c>
      <c r="AO168" t="e">
        <f t="shared" si="11"/>
        <v>#DIV/0!</v>
      </c>
    </row>
    <row r="169" spans="1:41">
      <c r="A169">
        <f t="shared" si="12"/>
        <v>127</v>
      </c>
      <c r="B169" s="208"/>
      <c r="C169" s="10"/>
      <c r="D169" s="11"/>
      <c r="E169" s="10"/>
      <c r="F169" s="11"/>
      <c r="G169" s="10"/>
      <c r="H169" s="11"/>
      <c r="I169" s="10"/>
      <c r="J169" s="11"/>
      <c r="K169" s="10"/>
      <c r="L169" s="11"/>
      <c r="M169" s="10"/>
      <c r="N169" s="11"/>
      <c r="O169" s="10"/>
      <c r="P169" s="11"/>
      <c r="Q169" s="10"/>
      <c r="R169" s="11"/>
      <c r="S169" s="10"/>
      <c r="T169" s="11"/>
      <c r="U169" s="10"/>
      <c r="V169" s="11"/>
      <c r="W169" s="10"/>
      <c r="X169" s="11"/>
      <c r="Y169" s="10"/>
      <c r="Z169" s="11"/>
      <c r="AA169" s="10"/>
      <c r="AB169" s="11"/>
      <c r="AC169" s="10"/>
      <c r="AD169" s="11"/>
      <c r="AE169" s="10"/>
      <c r="AF169" s="11"/>
      <c r="AG169" s="10"/>
      <c r="AH169" s="11"/>
      <c r="AI169" s="10"/>
      <c r="AJ169" s="11"/>
      <c r="AM169">
        <f t="shared" si="9"/>
        <v>0</v>
      </c>
      <c r="AN169">
        <f t="shared" si="10"/>
        <v>0</v>
      </c>
      <c r="AO169" t="e">
        <f t="shared" si="11"/>
        <v>#DIV/0!</v>
      </c>
    </row>
    <row r="170" spans="1:41">
      <c r="A170">
        <f t="shared" si="12"/>
        <v>128</v>
      </c>
      <c r="B170" s="208"/>
      <c r="C170" s="10"/>
      <c r="D170" s="11"/>
      <c r="E170" s="10"/>
      <c r="F170" s="11"/>
      <c r="G170" s="10"/>
      <c r="H170" s="11"/>
      <c r="I170" s="10"/>
      <c r="J170" s="11"/>
      <c r="K170" s="10"/>
      <c r="L170" s="11"/>
      <c r="M170" s="10"/>
      <c r="N170" s="11"/>
      <c r="O170" s="10"/>
      <c r="P170" s="11"/>
      <c r="Q170" s="10"/>
      <c r="R170" s="11"/>
      <c r="S170" s="10"/>
      <c r="T170" s="11"/>
      <c r="U170" s="10"/>
      <c r="V170" s="11"/>
      <c r="W170" s="10"/>
      <c r="X170" s="11"/>
      <c r="Y170" s="10"/>
      <c r="Z170" s="11"/>
      <c r="AA170" s="10"/>
      <c r="AB170" s="11"/>
      <c r="AC170" s="10"/>
      <c r="AD170" s="11"/>
      <c r="AE170" s="10"/>
      <c r="AF170" s="11"/>
      <c r="AG170" s="10"/>
      <c r="AH170" s="11"/>
      <c r="AI170" s="10"/>
      <c r="AJ170" s="11"/>
      <c r="AM170">
        <f t="shared" si="9"/>
        <v>0</v>
      </c>
      <c r="AN170">
        <f t="shared" si="10"/>
        <v>0</v>
      </c>
      <c r="AO170" t="e">
        <f t="shared" si="11"/>
        <v>#DIV/0!</v>
      </c>
    </row>
    <row r="171" spans="1:41">
      <c r="A171">
        <f t="shared" si="12"/>
        <v>129</v>
      </c>
      <c r="B171" s="208"/>
      <c r="C171" s="10"/>
      <c r="D171" s="11"/>
      <c r="E171" s="10"/>
      <c r="F171" s="11"/>
      <c r="G171" s="10"/>
      <c r="H171" s="11"/>
      <c r="I171" s="10"/>
      <c r="J171" s="11"/>
      <c r="K171" s="10"/>
      <c r="L171" s="11"/>
      <c r="M171" s="10"/>
      <c r="N171" s="11"/>
      <c r="O171" s="10"/>
      <c r="P171" s="11"/>
      <c r="Q171" s="10"/>
      <c r="R171" s="11"/>
      <c r="S171" s="10"/>
      <c r="T171" s="11"/>
      <c r="U171" s="10"/>
      <c r="V171" s="11"/>
      <c r="W171" s="10"/>
      <c r="X171" s="11"/>
      <c r="Y171" s="10"/>
      <c r="Z171" s="11"/>
      <c r="AA171" s="10"/>
      <c r="AB171" s="11"/>
      <c r="AC171" s="10"/>
      <c r="AD171" s="11"/>
      <c r="AE171" s="10"/>
      <c r="AF171" s="11"/>
      <c r="AG171" s="10"/>
      <c r="AH171" s="11"/>
      <c r="AI171" s="10"/>
      <c r="AJ171" s="11"/>
      <c r="AM171">
        <f t="shared" ref="AM171:AM234" si="13">+C171+E171+G171+I171++K171++M171+O171+Q171+S171+U171+W171+Y171+AI171+AA171+AG171+AC171+AE171</f>
        <v>0</v>
      </c>
      <c r="AN171">
        <f t="shared" ref="AN171:AN234" si="14">COUNT(C171:AJ171)/2</f>
        <v>0</v>
      </c>
      <c r="AO171" t="e">
        <f t="shared" ref="AO171:AO234" si="15">+AM171/AN171</f>
        <v>#DIV/0!</v>
      </c>
    </row>
    <row r="172" spans="1:41">
      <c r="A172">
        <f t="shared" si="12"/>
        <v>130</v>
      </c>
      <c r="B172" s="208"/>
      <c r="C172" s="10"/>
      <c r="D172" s="11"/>
      <c r="E172" s="10"/>
      <c r="F172" s="11"/>
      <c r="G172" s="10"/>
      <c r="H172" s="11"/>
      <c r="I172" s="10"/>
      <c r="J172" s="11"/>
      <c r="K172" s="10"/>
      <c r="L172" s="11"/>
      <c r="M172" s="10"/>
      <c r="N172" s="11"/>
      <c r="O172" s="10"/>
      <c r="P172" s="11"/>
      <c r="Q172" s="10"/>
      <c r="R172" s="11"/>
      <c r="S172" s="10"/>
      <c r="T172" s="11"/>
      <c r="U172" s="10"/>
      <c r="V172" s="11"/>
      <c r="W172" s="10"/>
      <c r="X172" s="11"/>
      <c r="Y172" s="10"/>
      <c r="Z172" s="11"/>
      <c r="AA172" s="10"/>
      <c r="AB172" s="11"/>
      <c r="AC172" s="10"/>
      <c r="AD172" s="11"/>
      <c r="AE172" s="10"/>
      <c r="AF172" s="11"/>
      <c r="AG172" s="10"/>
      <c r="AH172" s="11"/>
      <c r="AI172" s="10"/>
      <c r="AJ172" s="11"/>
      <c r="AM172">
        <f t="shared" si="13"/>
        <v>0</v>
      </c>
      <c r="AN172">
        <f t="shared" si="14"/>
        <v>0</v>
      </c>
      <c r="AO172" t="e">
        <f t="shared" si="15"/>
        <v>#DIV/0!</v>
      </c>
    </row>
    <row r="173" spans="1:41">
      <c r="A173">
        <f t="shared" ref="A173:A236" si="16">+A172+1</f>
        <v>131</v>
      </c>
      <c r="B173" s="208"/>
      <c r="C173" s="10"/>
      <c r="D173" s="11"/>
      <c r="E173" s="10"/>
      <c r="F173" s="11"/>
      <c r="G173" s="10"/>
      <c r="H173" s="11"/>
      <c r="I173" s="10"/>
      <c r="J173" s="11"/>
      <c r="K173" s="10"/>
      <c r="L173" s="11"/>
      <c r="M173" s="10"/>
      <c r="N173" s="11"/>
      <c r="O173" s="10"/>
      <c r="P173" s="11"/>
      <c r="Q173" s="10"/>
      <c r="R173" s="11"/>
      <c r="S173" s="10"/>
      <c r="T173" s="11"/>
      <c r="U173" s="10"/>
      <c r="V173" s="11"/>
      <c r="W173" s="10"/>
      <c r="X173" s="11"/>
      <c r="Y173" s="10"/>
      <c r="Z173" s="11"/>
      <c r="AA173" s="10"/>
      <c r="AB173" s="11"/>
      <c r="AC173" s="10"/>
      <c r="AD173" s="11"/>
      <c r="AE173" s="10"/>
      <c r="AF173" s="11"/>
      <c r="AG173" s="10"/>
      <c r="AH173" s="11"/>
      <c r="AI173" s="10"/>
      <c r="AJ173" s="11"/>
      <c r="AM173">
        <f t="shared" si="13"/>
        <v>0</v>
      </c>
      <c r="AN173">
        <f t="shared" si="14"/>
        <v>0</v>
      </c>
      <c r="AO173" t="e">
        <f t="shared" si="15"/>
        <v>#DIV/0!</v>
      </c>
    </row>
    <row r="174" spans="1:41">
      <c r="A174">
        <f t="shared" si="16"/>
        <v>132</v>
      </c>
      <c r="B174" s="208"/>
      <c r="C174" s="10"/>
      <c r="D174" s="11"/>
      <c r="E174" s="10"/>
      <c r="F174" s="11"/>
      <c r="G174" s="10"/>
      <c r="H174" s="11"/>
      <c r="I174" s="10"/>
      <c r="J174" s="11"/>
      <c r="K174" s="10"/>
      <c r="L174" s="11"/>
      <c r="M174" s="10"/>
      <c r="N174" s="11"/>
      <c r="O174" s="10"/>
      <c r="P174" s="11"/>
      <c r="Q174" s="10"/>
      <c r="R174" s="11"/>
      <c r="S174" s="10"/>
      <c r="T174" s="11"/>
      <c r="U174" s="10"/>
      <c r="V174" s="11"/>
      <c r="W174" s="10"/>
      <c r="X174" s="11"/>
      <c r="Y174" s="10"/>
      <c r="Z174" s="11"/>
      <c r="AA174" s="10"/>
      <c r="AB174" s="11"/>
      <c r="AC174" s="10"/>
      <c r="AD174" s="11"/>
      <c r="AE174" s="10"/>
      <c r="AF174" s="11"/>
      <c r="AG174" s="10"/>
      <c r="AH174" s="11"/>
      <c r="AI174" s="10"/>
      <c r="AJ174" s="11"/>
      <c r="AM174">
        <f t="shared" si="13"/>
        <v>0</v>
      </c>
      <c r="AN174">
        <f t="shared" si="14"/>
        <v>0</v>
      </c>
      <c r="AO174" t="e">
        <f t="shared" si="15"/>
        <v>#DIV/0!</v>
      </c>
    </row>
    <row r="175" spans="1:41">
      <c r="A175">
        <f t="shared" si="16"/>
        <v>133</v>
      </c>
      <c r="B175" s="208"/>
      <c r="C175" s="10"/>
      <c r="D175" s="11"/>
      <c r="E175" s="10"/>
      <c r="F175" s="11"/>
      <c r="G175" s="10"/>
      <c r="H175" s="11"/>
      <c r="I175" s="10"/>
      <c r="J175" s="11"/>
      <c r="K175" s="10"/>
      <c r="L175" s="11"/>
      <c r="M175" s="10"/>
      <c r="N175" s="11"/>
      <c r="O175" s="10"/>
      <c r="P175" s="11"/>
      <c r="Q175" s="10"/>
      <c r="R175" s="11"/>
      <c r="S175" s="10"/>
      <c r="T175" s="11"/>
      <c r="U175" s="10"/>
      <c r="V175" s="11"/>
      <c r="W175" s="10"/>
      <c r="X175" s="11"/>
      <c r="Y175" s="10"/>
      <c r="Z175" s="11"/>
      <c r="AA175" s="10"/>
      <c r="AB175" s="11"/>
      <c r="AC175" s="10"/>
      <c r="AD175" s="11"/>
      <c r="AE175" s="10"/>
      <c r="AF175" s="11"/>
      <c r="AG175" s="10"/>
      <c r="AH175" s="11"/>
      <c r="AI175" s="10"/>
      <c r="AJ175" s="11"/>
      <c r="AM175">
        <f t="shared" si="13"/>
        <v>0</v>
      </c>
      <c r="AN175">
        <f t="shared" si="14"/>
        <v>0</v>
      </c>
      <c r="AO175" t="e">
        <f t="shared" si="15"/>
        <v>#DIV/0!</v>
      </c>
    </row>
    <row r="176" spans="1:41">
      <c r="A176">
        <f t="shared" si="16"/>
        <v>134</v>
      </c>
      <c r="B176" s="208"/>
      <c r="C176" s="10"/>
      <c r="D176" s="11"/>
      <c r="E176" s="10"/>
      <c r="F176" s="11"/>
      <c r="G176" s="10"/>
      <c r="H176" s="11"/>
      <c r="I176" s="10"/>
      <c r="J176" s="11"/>
      <c r="K176" s="10"/>
      <c r="L176" s="11"/>
      <c r="M176" s="10"/>
      <c r="N176" s="11"/>
      <c r="O176" s="10"/>
      <c r="P176" s="11"/>
      <c r="Q176" s="10"/>
      <c r="R176" s="11"/>
      <c r="S176" s="10"/>
      <c r="T176" s="11"/>
      <c r="U176" s="10"/>
      <c r="V176" s="11"/>
      <c r="W176" s="10"/>
      <c r="X176" s="11"/>
      <c r="Y176" s="10"/>
      <c r="Z176" s="11"/>
      <c r="AA176" s="10"/>
      <c r="AB176" s="11"/>
      <c r="AC176" s="10"/>
      <c r="AD176" s="11"/>
      <c r="AE176" s="10"/>
      <c r="AF176" s="11"/>
      <c r="AG176" s="10"/>
      <c r="AH176" s="11"/>
      <c r="AI176" s="10"/>
      <c r="AJ176" s="11"/>
      <c r="AM176">
        <f t="shared" si="13"/>
        <v>0</v>
      </c>
      <c r="AN176">
        <f t="shared" si="14"/>
        <v>0</v>
      </c>
      <c r="AO176" t="e">
        <f t="shared" si="15"/>
        <v>#DIV/0!</v>
      </c>
    </row>
    <row r="177" spans="1:41">
      <c r="A177">
        <f t="shared" si="16"/>
        <v>135</v>
      </c>
      <c r="B177" s="208"/>
      <c r="C177" s="10"/>
      <c r="D177" s="11"/>
      <c r="E177" s="10"/>
      <c r="F177" s="11"/>
      <c r="G177" s="10"/>
      <c r="H177" s="11"/>
      <c r="I177" s="10"/>
      <c r="J177" s="11"/>
      <c r="K177" s="10"/>
      <c r="L177" s="11"/>
      <c r="M177" s="10"/>
      <c r="N177" s="11"/>
      <c r="O177" s="10"/>
      <c r="P177" s="11"/>
      <c r="Q177" s="10"/>
      <c r="R177" s="11"/>
      <c r="S177" s="10"/>
      <c r="T177" s="11"/>
      <c r="U177" s="10"/>
      <c r="V177" s="11"/>
      <c r="W177" s="10"/>
      <c r="X177" s="11"/>
      <c r="Y177" s="10"/>
      <c r="Z177" s="11"/>
      <c r="AA177" s="10"/>
      <c r="AB177" s="11"/>
      <c r="AC177" s="10"/>
      <c r="AD177" s="11"/>
      <c r="AE177" s="10"/>
      <c r="AF177" s="11"/>
      <c r="AG177" s="10"/>
      <c r="AH177" s="11"/>
      <c r="AI177" s="10"/>
      <c r="AJ177" s="11"/>
      <c r="AM177">
        <f t="shared" si="13"/>
        <v>0</v>
      </c>
      <c r="AN177">
        <f t="shared" si="14"/>
        <v>0</v>
      </c>
      <c r="AO177" t="e">
        <f t="shared" si="15"/>
        <v>#DIV/0!</v>
      </c>
    </row>
    <row r="178" spans="1:41">
      <c r="A178">
        <f t="shared" si="16"/>
        <v>136</v>
      </c>
      <c r="B178" s="208"/>
      <c r="C178" s="10"/>
      <c r="D178" s="11"/>
      <c r="E178" s="10"/>
      <c r="F178" s="11"/>
      <c r="G178" s="10"/>
      <c r="H178" s="11"/>
      <c r="I178" s="10"/>
      <c r="J178" s="11"/>
      <c r="K178" s="10"/>
      <c r="L178" s="11"/>
      <c r="M178" s="10"/>
      <c r="N178" s="11"/>
      <c r="O178" s="10"/>
      <c r="P178" s="11"/>
      <c r="Q178" s="10"/>
      <c r="R178" s="11"/>
      <c r="S178" s="10"/>
      <c r="T178" s="11"/>
      <c r="U178" s="10"/>
      <c r="V178" s="11"/>
      <c r="W178" s="10"/>
      <c r="X178" s="11"/>
      <c r="Y178" s="10"/>
      <c r="Z178" s="11"/>
      <c r="AA178" s="10"/>
      <c r="AB178" s="11"/>
      <c r="AC178" s="10"/>
      <c r="AD178" s="11"/>
      <c r="AE178" s="10"/>
      <c r="AF178" s="11"/>
      <c r="AG178" s="10"/>
      <c r="AH178" s="11"/>
      <c r="AI178" s="10"/>
      <c r="AJ178" s="11"/>
      <c r="AM178">
        <f t="shared" si="13"/>
        <v>0</v>
      </c>
      <c r="AN178">
        <f t="shared" si="14"/>
        <v>0</v>
      </c>
      <c r="AO178" t="e">
        <f t="shared" si="15"/>
        <v>#DIV/0!</v>
      </c>
    </row>
    <row r="179" spans="1:41">
      <c r="A179">
        <f t="shared" si="16"/>
        <v>137</v>
      </c>
      <c r="B179" s="208"/>
      <c r="C179" s="10"/>
      <c r="D179" s="11"/>
      <c r="E179" s="10"/>
      <c r="F179" s="11"/>
      <c r="G179" s="10"/>
      <c r="H179" s="11"/>
      <c r="I179" s="10"/>
      <c r="J179" s="11"/>
      <c r="K179" s="10"/>
      <c r="L179" s="11"/>
      <c r="M179" s="10"/>
      <c r="N179" s="11"/>
      <c r="O179" s="10"/>
      <c r="P179" s="11"/>
      <c r="Q179" s="10"/>
      <c r="R179" s="11"/>
      <c r="S179" s="10"/>
      <c r="T179" s="11"/>
      <c r="U179" s="10"/>
      <c r="V179" s="11"/>
      <c r="W179" s="10"/>
      <c r="X179" s="11"/>
      <c r="Y179" s="10"/>
      <c r="Z179" s="11"/>
      <c r="AA179" s="10"/>
      <c r="AB179" s="11"/>
      <c r="AC179" s="10"/>
      <c r="AD179" s="11"/>
      <c r="AE179" s="10"/>
      <c r="AF179" s="11"/>
      <c r="AG179" s="10"/>
      <c r="AH179" s="11"/>
      <c r="AI179" s="10"/>
      <c r="AJ179" s="11"/>
      <c r="AM179">
        <f t="shared" si="13"/>
        <v>0</v>
      </c>
      <c r="AN179">
        <f t="shared" si="14"/>
        <v>0</v>
      </c>
      <c r="AO179" t="e">
        <f t="shared" si="15"/>
        <v>#DIV/0!</v>
      </c>
    </row>
    <row r="180" spans="1:41">
      <c r="A180">
        <f t="shared" si="16"/>
        <v>138</v>
      </c>
      <c r="B180" s="208"/>
      <c r="C180" s="10"/>
      <c r="D180" s="11"/>
      <c r="E180" s="10"/>
      <c r="F180" s="11"/>
      <c r="G180" s="10"/>
      <c r="H180" s="11"/>
      <c r="I180" s="10"/>
      <c r="J180" s="11"/>
      <c r="K180" s="10"/>
      <c r="L180" s="11"/>
      <c r="M180" s="10"/>
      <c r="N180" s="11"/>
      <c r="O180" s="10"/>
      <c r="P180" s="11"/>
      <c r="Q180" s="10"/>
      <c r="R180" s="11"/>
      <c r="S180" s="10"/>
      <c r="T180" s="11"/>
      <c r="U180" s="10"/>
      <c r="V180" s="11"/>
      <c r="W180" s="10"/>
      <c r="X180" s="11"/>
      <c r="Y180" s="10"/>
      <c r="Z180" s="11"/>
      <c r="AA180" s="10"/>
      <c r="AB180" s="11"/>
      <c r="AC180" s="10"/>
      <c r="AD180" s="11"/>
      <c r="AE180" s="10"/>
      <c r="AF180" s="11"/>
      <c r="AG180" s="10"/>
      <c r="AH180" s="11"/>
      <c r="AI180" s="10"/>
      <c r="AJ180" s="11"/>
      <c r="AM180">
        <f t="shared" si="13"/>
        <v>0</v>
      </c>
      <c r="AN180">
        <f t="shared" si="14"/>
        <v>0</v>
      </c>
      <c r="AO180" t="e">
        <f t="shared" si="15"/>
        <v>#DIV/0!</v>
      </c>
    </row>
    <row r="181" spans="1:41">
      <c r="A181">
        <f t="shared" si="16"/>
        <v>139</v>
      </c>
      <c r="B181" s="208"/>
      <c r="C181" s="10"/>
      <c r="D181" s="11"/>
      <c r="E181" s="10"/>
      <c r="F181" s="11"/>
      <c r="G181" s="10"/>
      <c r="H181" s="11"/>
      <c r="I181" s="10"/>
      <c r="J181" s="11"/>
      <c r="K181" s="10"/>
      <c r="L181" s="11"/>
      <c r="M181" s="10"/>
      <c r="N181" s="11"/>
      <c r="O181" s="10"/>
      <c r="P181" s="11"/>
      <c r="Q181" s="10"/>
      <c r="R181" s="11"/>
      <c r="S181" s="10"/>
      <c r="T181" s="11"/>
      <c r="U181" s="10"/>
      <c r="V181" s="11"/>
      <c r="W181" s="10"/>
      <c r="X181" s="11"/>
      <c r="Y181" s="10"/>
      <c r="Z181" s="11"/>
      <c r="AA181" s="10"/>
      <c r="AB181" s="11"/>
      <c r="AC181" s="10"/>
      <c r="AD181" s="11"/>
      <c r="AE181" s="10"/>
      <c r="AF181" s="11"/>
      <c r="AG181" s="10"/>
      <c r="AH181" s="11"/>
      <c r="AI181" s="10"/>
      <c r="AJ181" s="11"/>
      <c r="AM181">
        <f t="shared" si="13"/>
        <v>0</v>
      </c>
      <c r="AN181">
        <f t="shared" si="14"/>
        <v>0</v>
      </c>
      <c r="AO181" t="e">
        <f t="shared" si="15"/>
        <v>#DIV/0!</v>
      </c>
    </row>
    <row r="182" spans="1:41">
      <c r="A182">
        <f t="shared" si="16"/>
        <v>140</v>
      </c>
      <c r="B182" s="208"/>
      <c r="C182" s="10"/>
      <c r="D182" s="11"/>
      <c r="E182" s="10"/>
      <c r="F182" s="11"/>
      <c r="G182" s="10"/>
      <c r="H182" s="11"/>
      <c r="I182" s="10"/>
      <c r="J182" s="11"/>
      <c r="K182" s="10"/>
      <c r="L182" s="11"/>
      <c r="M182" s="10"/>
      <c r="N182" s="11"/>
      <c r="O182" s="10"/>
      <c r="P182" s="11"/>
      <c r="Q182" s="10"/>
      <c r="R182" s="11"/>
      <c r="S182" s="10"/>
      <c r="T182" s="11"/>
      <c r="U182" s="10"/>
      <c r="V182" s="11"/>
      <c r="W182" s="10"/>
      <c r="X182" s="11"/>
      <c r="Y182" s="10"/>
      <c r="Z182" s="11"/>
      <c r="AA182" s="10"/>
      <c r="AB182" s="11"/>
      <c r="AC182" s="10"/>
      <c r="AD182" s="11"/>
      <c r="AE182" s="10"/>
      <c r="AF182" s="11"/>
      <c r="AG182" s="10"/>
      <c r="AH182" s="11"/>
      <c r="AI182" s="10"/>
      <c r="AJ182" s="11"/>
      <c r="AM182">
        <f t="shared" si="13"/>
        <v>0</v>
      </c>
      <c r="AN182">
        <f t="shared" si="14"/>
        <v>0</v>
      </c>
      <c r="AO182" t="e">
        <f t="shared" si="15"/>
        <v>#DIV/0!</v>
      </c>
    </row>
    <row r="183" spans="1:41">
      <c r="A183">
        <f t="shared" si="16"/>
        <v>141</v>
      </c>
      <c r="B183" s="208"/>
      <c r="C183" s="10"/>
      <c r="D183" s="11"/>
      <c r="E183" s="10"/>
      <c r="F183" s="11"/>
      <c r="G183" s="10"/>
      <c r="H183" s="11"/>
      <c r="I183" s="10"/>
      <c r="J183" s="11"/>
      <c r="K183" s="10"/>
      <c r="L183" s="11"/>
      <c r="M183" s="10"/>
      <c r="N183" s="11"/>
      <c r="O183" s="10"/>
      <c r="P183" s="11"/>
      <c r="Q183" s="10"/>
      <c r="R183" s="11"/>
      <c r="S183" s="10"/>
      <c r="T183" s="11"/>
      <c r="U183" s="10"/>
      <c r="V183" s="11"/>
      <c r="W183" s="10"/>
      <c r="X183" s="11"/>
      <c r="Y183" s="10"/>
      <c r="Z183" s="11"/>
      <c r="AA183" s="10"/>
      <c r="AB183" s="11"/>
      <c r="AC183" s="10"/>
      <c r="AD183" s="11"/>
      <c r="AE183" s="10"/>
      <c r="AF183" s="11"/>
      <c r="AG183" s="10"/>
      <c r="AH183" s="11"/>
      <c r="AI183" s="10"/>
      <c r="AJ183" s="11"/>
      <c r="AM183">
        <f t="shared" si="13"/>
        <v>0</v>
      </c>
      <c r="AN183">
        <f t="shared" si="14"/>
        <v>0</v>
      </c>
      <c r="AO183" t="e">
        <f t="shared" si="15"/>
        <v>#DIV/0!</v>
      </c>
    </row>
    <row r="184" spans="1:41">
      <c r="A184">
        <f t="shared" si="16"/>
        <v>142</v>
      </c>
      <c r="B184" s="208"/>
      <c r="C184" s="10"/>
      <c r="D184" s="11"/>
      <c r="E184" s="10"/>
      <c r="F184" s="11"/>
      <c r="G184" s="10"/>
      <c r="H184" s="11"/>
      <c r="I184" s="10"/>
      <c r="J184" s="11"/>
      <c r="K184" s="10"/>
      <c r="L184" s="11"/>
      <c r="M184" s="10"/>
      <c r="N184" s="11"/>
      <c r="O184" s="10"/>
      <c r="P184" s="11"/>
      <c r="Q184" s="10"/>
      <c r="R184" s="11"/>
      <c r="S184" s="10"/>
      <c r="T184" s="11"/>
      <c r="U184" s="10"/>
      <c r="V184" s="11"/>
      <c r="W184" s="10"/>
      <c r="X184" s="11"/>
      <c r="Y184" s="10"/>
      <c r="Z184" s="11"/>
      <c r="AA184" s="10"/>
      <c r="AB184" s="11"/>
      <c r="AC184" s="10"/>
      <c r="AD184" s="11"/>
      <c r="AE184" s="10"/>
      <c r="AF184" s="11"/>
      <c r="AG184" s="10"/>
      <c r="AH184" s="11"/>
      <c r="AI184" s="10"/>
      <c r="AJ184" s="11"/>
      <c r="AM184">
        <f t="shared" si="13"/>
        <v>0</v>
      </c>
      <c r="AN184">
        <f t="shared" si="14"/>
        <v>0</v>
      </c>
      <c r="AO184" t="e">
        <f t="shared" si="15"/>
        <v>#DIV/0!</v>
      </c>
    </row>
    <row r="185" spans="1:41">
      <c r="A185">
        <f t="shared" si="16"/>
        <v>143</v>
      </c>
      <c r="B185" s="208"/>
      <c r="C185" s="10"/>
      <c r="D185" s="11"/>
      <c r="E185" s="10"/>
      <c r="F185" s="11"/>
      <c r="G185" s="10"/>
      <c r="H185" s="11"/>
      <c r="I185" s="10"/>
      <c r="J185" s="11"/>
      <c r="K185" s="10"/>
      <c r="L185" s="11"/>
      <c r="M185" s="10"/>
      <c r="N185" s="11"/>
      <c r="O185" s="10"/>
      <c r="P185" s="11"/>
      <c r="Q185" s="10"/>
      <c r="R185" s="11"/>
      <c r="S185" s="10"/>
      <c r="T185" s="11"/>
      <c r="U185" s="10"/>
      <c r="V185" s="11"/>
      <c r="W185" s="10"/>
      <c r="X185" s="11"/>
      <c r="Y185" s="10"/>
      <c r="Z185" s="11"/>
      <c r="AA185" s="10"/>
      <c r="AB185" s="11"/>
      <c r="AC185" s="10"/>
      <c r="AD185" s="11"/>
      <c r="AE185" s="10"/>
      <c r="AF185" s="11"/>
      <c r="AG185" s="10"/>
      <c r="AH185" s="11"/>
      <c r="AI185" s="10"/>
      <c r="AJ185" s="11"/>
      <c r="AM185">
        <f t="shared" si="13"/>
        <v>0</v>
      </c>
      <c r="AN185">
        <f t="shared" si="14"/>
        <v>0</v>
      </c>
      <c r="AO185" t="e">
        <f t="shared" si="15"/>
        <v>#DIV/0!</v>
      </c>
    </row>
    <row r="186" spans="1:41">
      <c r="A186">
        <f t="shared" si="16"/>
        <v>144</v>
      </c>
      <c r="B186" s="208"/>
      <c r="C186" s="10"/>
      <c r="D186" s="11"/>
      <c r="E186" s="10"/>
      <c r="F186" s="11"/>
      <c r="G186" s="10"/>
      <c r="H186" s="11"/>
      <c r="I186" s="10"/>
      <c r="J186" s="11"/>
      <c r="K186" s="10"/>
      <c r="L186" s="11"/>
      <c r="M186" s="10"/>
      <c r="N186" s="11"/>
      <c r="O186" s="10"/>
      <c r="P186" s="11"/>
      <c r="Q186" s="10"/>
      <c r="R186" s="11"/>
      <c r="S186" s="10"/>
      <c r="T186" s="11"/>
      <c r="U186" s="10"/>
      <c r="V186" s="11"/>
      <c r="W186" s="10"/>
      <c r="X186" s="11"/>
      <c r="Y186" s="10"/>
      <c r="Z186" s="11"/>
      <c r="AA186" s="10"/>
      <c r="AB186" s="11"/>
      <c r="AC186" s="10"/>
      <c r="AD186" s="11"/>
      <c r="AE186" s="10"/>
      <c r="AF186" s="11"/>
      <c r="AG186" s="10"/>
      <c r="AH186" s="11"/>
      <c r="AI186" s="10"/>
      <c r="AJ186" s="11"/>
      <c r="AM186">
        <f t="shared" si="13"/>
        <v>0</v>
      </c>
      <c r="AN186">
        <f t="shared" si="14"/>
        <v>0</v>
      </c>
      <c r="AO186" t="e">
        <f t="shared" si="15"/>
        <v>#DIV/0!</v>
      </c>
    </row>
    <row r="187" spans="1:41">
      <c r="A187">
        <f t="shared" si="16"/>
        <v>145</v>
      </c>
      <c r="B187" s="208"/>
      <c r="C187" s="10"/>
      <c r="D187" s="11"/>
      <c r="E187" s="10"/>
      <c r="F187" s="11"/>
      <c r="G187" s="10"/>
      <c r="H187" s="11"/>
      <c r="I187" s="10"/>
      <c r="J187" s="11"/>
      <c r="K187" s="10"/>
      <c r="L187" s="11"/>
      <c r="M187" s="10"/>
      <c r="N187" s="11"/>
      <c r="O187" s="10"/>
      <c r="P187" s="11"/>
      <c r="Q187" s="10"/>
      <c r="R187" s="11"/>
      <c r="S187" s="10"/>
      <c r="T187" s="11"/>
      <c r="U187" s="10"/>
      <c r="V187" s="11"/>
      <c r="W187" s="10"/>
      <c r="X187" s="11"/>
      <c r="Y187" s="10"/>
      <c r="Z187" s="11"/>
      <c r="AA187" s="10"/>
      <c r="AB187" s="11"/>
      <c r="AC187" s="10"/>
      <c r="AD187" s="11"/>
      <c r="AE187" s="10"/>
      <c r="AF187" s="11"/>
      <c r="AG187" s="10"/>
      <c r="AH187" s="11"/>
      <c r="AI187" s="10"/>
      <c r="AJ187" s="11"/>
      <c r="AM187">
        <f t="shared" si="13"/>
        <v>0</v>
      </c>
      <c r="AN187">
        <f t="shared" si="14"/>
        <v>0</v>
      </c>
      <c r="AO187" t="e">
        <f t="shared" si="15"/>
        <v>#DIV/0!</v>
      </c>
    </row>
    <row r="188" spans="1:41">
      <c r="A188">
        <f t="shared" si="16"/>
        <v>146</v>
      </c>
      <c r="B188" s="208"/>
      <c r="C188" s="10"/>
      <c r="D188" s="11"/>
      <c r="E188" s="10"/>
      <c r="F188" s="11"/>
      <c r="G188" s="10"/>
      <c r="H188" s="11"/>
      <c r="I188" s="10"/>
      <c r="J188" s="11"/>
      <c r="K188" s="10"/>
      <c r="L188" s="11"/>
      <c r="M188" s="10"/>
      <c r="N188" s="11"/>
      <c r="O188" s="10"/>
      <c r="P188" s="11"/>
      <c r="Q188" s="10"/>
      <c r="R188" s="11"/>
      <c r="S188" s="10"/>
      <c r="T188" s="11"/>
      <c r="U188" s="10"/>
      <c r="V188" s="11"/>
      <c r="W188" s="10"/>
      <c r="X188" s="11"/>
      <c r="Y188" s="10"/>
      <c r="Z188" s="11"/>
      <c r="AA188" s="10"/>
      <c r="AB188" s="11"/>
      <c r="AC188" s="10"/>
      <c r="AD188" s="11"/>
      <c r="AE188" s="10"/>
      <c r="AF188" s="11"/>
      <c r="AG188" s="10"/>
      <c r="AH188" s="11"/>
      <c r="AI188" s="10"/>
      <c r="AJ188" s="11"/>
      <c r="AM188">
        <f t="shared" si="13"/>
        <v>0</v>
      </c>
      <c r="AN188">
        <f t="shared" si="14"/>
        <v>0</v>
      </c>
      <c r="AO188" t="e">
        <f t="shared" si="15"/>
        <v>#DIV/0!</v>
      </c>
    </row>
    <row r="189" spans="1:41">
      <c r="A189">
        <f t="shared" si="16"/>
        <v>147</v>
      </c>
      <c r="B189" s="208"/>
      <c r="C189" s="10"/>
      <c r="D189" s="11"/>
      <c r="E189" s="10"/>
      <c r="F189" s="11"/>
      <c r="G189" s="10"/>
      <c r="H189" s="11"/>
      <c r="I189" s="10"/>
      <c r="J189" s="11"/>
      <c r="K189" s="10"/>
      <c r="L189" s="11"/>
      <c r="M189" s="10"/>
      <c r="N189" s="11"/>
      <c r="O189" s="10"/>
      <c r="P189" s="11"/>
      <c r="Q189" s="10"/>
      <c r="R189" s="11"/>
      <c r="S189" s="10"/>
      <c r="T189" s="11"/>
      <c r="U189" s="10"/>
      <c r="V189" s="11"/>
      <c r="W189" s="10"/>
      <c r="X189" s="11"/>
      <c r="Y189" s="10"/>
      <c r="Z189" s="11"/>
      <c r="AA189" s="10"/>
      <c r="AB189" s="11"/>
      <c r="AC189" s="10"/>
      <c r="AD189" s="11"/>
      <c r="AE189" s="10"/>
      <c r="AF189" s="11"/>
      <c r="AG189" s="10"/>
      <c r="AH189" s="11"/>
      <c r="AI189" s="10"/>
      <c r="AJ189" s="11"/>
      <c r="AM189">
        <f t="shared" si="13"/>
        <v>0</v>
      </c>
      <c r="AN189">
        <f t="shared" si="14"/>
        <v>0</v>
      </c>
      <c r="AO189" t="e">
        <f t="shared" si="15"/>
        <v>#DIV/0!</v>
      </c>
    </row>
    <row r="190" spans="1:41">
      <c r="A190">
        <f t="shared" si="16"/>
        <v>148</v>
      </c>
      <c r="B190" s="208"/>
      <c r="C190" s="10"/>
      <c r="D190" s="11"/>
      <c r="E190" s="10"/>
      <c r="F190" s="11"/>
      <c r="G190" s="10"/>
      <c r="H190" s="11"/>
      <c r="I190" s="10"/>
      <c r="J190" s="11"/>
      <c r="K190" s="10"/>
      <c r="L190" s="11"/>
      <c r="M190" s="10"/>
      <c r="N190" s="11"/>
      <c r="O190" s="10"/>
      <c r="P190" s="11"/>
      <c r="Q190" s="10"/>
      <c r="R190" s="11"/>
      <c r="S190" s="10"/>
      <c r="T190" s="11"/>
      <c r="U190" s="10"/>
      <c r="V190" s="11"/>
      <c r="W190" s="10"/>
      <c r="X190" s="11"/>
      <c r="Y190" s="10"/>
      <c r="Z190" s="11"/>
      <c r="AA190" s="10"/>
      <c r="AB190" s="11"/>
      <c r="AC190" s="10"/>
      <c r="AD190" s="11"/>
      <c r="AE190" s="10"/>
      <c r="AF190" s="11"/>
      <c r="AG190" s="10"/>
      <c r="AH190" s="11"/>
      <c r="AI190" s="10"/>
      <c r="AJ190" s="11"/>
      <c r="AM190">
        <f t="shared" si="13"/>
        <v>0</v>
      </c>
      <c r="AN190">
        <f t="shared" si="14"/>
        <v>0</v>
      </c>
      <c r="AO190" t="e">
        <f t="shared" si="15"/>
        <v>#DIV/0!</v>
      </c>
    </row>
    <row r="191" spans="1:41">
      <c r="A191">
        <f t="shared" si="16"/>
        <v>149</v>
      </c>
      <c r="B191" s="208"/>
      <c r="C191" s="10"/>
      <c r="D191" s="11"/>
      <c r="E191" s="10"/>
      <c r="F191" s="11"/>
      <c r="G191" s="10"/>
      <c r="H191" s="11"/>
      <c r="I191" s="10"/>
      <c r="J191" s="11"/>
      <c r="K191" s="10"/>
      <c r="L191" s="11"/>
      <c r="M191" s="10"/>
      <c r="N191" s="11"/>
      <c r="O191" s="10"/>
      <c r="P191" s="11"/>
      <c r="Q191" s="10"/>
      <c r="R191" s="11"/>
      <c r="S191" s="10"/>
      <c r="T191" s="11"/>
      <c r="U191" s="10"/>
      <c r="V191" s="11"/>
      <c r="W191" s="10"/>
      <c r="X191" s="11"/>
      <c r="Y191" s="10"/>
      <c r="Z191" s="11"/>
      <c r="AA191" s="10"/>
      <c r="AB191" s="11"/>
      <c r="AC191" s="10"/>
      <c r="AD191" s="11"/>
      <c r="AE191" s="10"/>
      <c r="AF191" s="11"/>
      <c r="AG191" s="10"/>
      <c r="AH191" s="11"/>
      <c r="AI191" s="10"/>
      <c r="AJ191" s="11"/>
      <c r="AM191">
        <f t="shared" si="13"/>
        <v>0</v>
      </c>
      <c r="AN191">
        <f t="shared" si="14"/>
        <v>0</v>
      </c>
      <c r="AO191" t="e">
        <f t="shared" si="15"/>
        <v>#DIV/0!</v>
      </c>
    </row>
    <row r="192" spans="1:41">
      <c r="A192">
        <f t="shared" si="16"/>
        <v>150</v>
      </c>
      <c r="B192" s="208"/>
      <c r="C192" s="10"/>
      <c r="D192" s="11"/>
      <c r="E192" s="10"/>
      <c r="F192" s="11"/>
      <c r="G192" s="10"/>
      <c r="H192" s="11"/>
      <c r="I192" s="10"/>
      <c r="J192" s="11"/>
      <c r="K192" s="10"/>
      <c r="L192" s="11"/>
      <c r="M192" s="10"/>
      <c r="N192" s="11"/>
      <c r="O192" s="10"/>
      <c r="P192" s="11"/>
      <c r="Q192" s="10"/>
      <c r="R192" s="11"/>
      <c r="S192" s="10"/>
      <c r="T192" s="11"/>
      <c r="U192" s="10"/>
      <c r="V192" s="11"/>
      <c r="W192" s="10"/>
      <c r="X192" s="11"/>
      <c r="Y192" s="10"/>
      <c r="Z192" s="11"/>
      <c r="AA192" s="10"/>
      <c r="AB192" s="11"/>
      <c r="AC192" s="10"/>
      <c r="AD192" s="11"/>
      <c r="AE192" s="10"/>
      <c r="AF192" s="11"/>
      <c r="AG192" s="10"/>
      <c r="AH192" s="11"/>
      <c r="AI192" s="10"/>
      <c r="AJ192" s="11"/>
      <c r="AM192">
        <f t="shared" si="13"/>
        <v>0</v>
      </c>
      <c r="AN192">
        <f t="shared" si="14"/>
        <v>0</v>
      </c>
      <c r="AO192" t="e">
        <f t="shared" si="15"/>
        <v>#DIV/0!</v>
      </c>
    </row>
    <row r="193" spans="1:41">
      <c r="A193">
        <f t="shared" si="16"/>
        <v>151</v>
      </c>
      <c r="B193" s="208"/>
      <c r="C193" s="10"/>
      <c r="D193" s="11"/>
      <c r="E193" s="10"/>
      <c r="F193" s="11"/>
      <c r="G193" s="10"/>
      <c r="H193" s="11"/>
      <c r="I193" s="10"/>
      <c r="J193" s="11"/>
      <c r="K193" s="10"/>
      <c r="L193" s="11"/>
      <c r="M193" s="10"/>
      <c r="N193" s="11"/>
      <c r="O193" s="10"/>
      <c r="P193" s="11"/>
      <c r="Q193" s="10"/>
      <c r="R193" s="11"/>
      <c r="S193" s="10"/>
      <c r="T193" s="11"/>
      <c r="U193" s="10"/>
      <c r="V193" s="11"/>
      <c r="W193" s="10"/>
      <c r="X193" s="11"/>
      <c r="Y193" s="10"/>
      <c r="Z193" s="11"/>
      <c r="AA193" s="10"/>
      <c r="AB193" s="11"/>
      <c r="AC193" s="10"/>
      <c r="AD193" s="11"/>
      <c r="AE193" s="10"/>
      <c r="AF193" s="11"/>
      <c r="AG193" s="10"/>
      <c r="AH193" s="11"/>
      <c r="AI193" s="10"/>
      <c r="AJ193" s="11"/>
      <c r="AM193">
        <f t="shared" si="13"/>
        <v>0</v>
      </c>
      <c r="AN193">
        <f t="shared" si="14"/>
        <v>0</v>
      </c>
      <c r="AO193" t="e">
        <f t="shared" si="15"/>
        <v>#DIV/0!</v>
      </c>
    </row>
    <row r="194" spans="1:41">
      <c r="A194">
        <f t="shared" si="16"/>
        <v>152</v>
      </c>
      <c r="B194" s="208"/>
      <c r="C194" s="10"/>
      <c r="D194" s="11"/>
      <c r="E194" s="10"/>
      <c r="F194" s="11"/>
      <c r="G194" s="10"/>
      <c r="H194" s="11"/>
      <c r="I194" s="10"/>
      <c r="J194" s="11"/>
      <c r="K194" s="10"/>
      <c r="L194" s="11"/>
      <c r="M194" s="10"/>
      <c r="N194" s="11"/>
      <c r="O194" s="10"/>
      <c r="P194" s="11"/>
      <c r="Q194" s="10"/>
      <c r="R194" s="11"/>
      <c r="S194" s="10"/>
      <c r="T194" s="11"/>
      <c r="U194" s="10"/>
      <c r="V194" s="11"/>
      <c r="W194" s="10"/>
      <c r="X194" s="11"/>
      <c r="Y194" s="10"/>
      <c r="Z194" s="11"/>
      <c r="AA194" s="10"/>
      <c r="AB194" s="11"/>
      <c r="AC194" s="10"/>
      <c r="AD194" s="11"/>
      <c r="AE194" s="10"/>
      <c r="AF194" s="11"/>
      <c r="AG194" s="10"/>
      <c r="AH194" s="11"/>
      <c r="AI194" s="10"/>
      <c r="AJ194" s="11"/>
      <c r="AM194">
        <f t="shared" si="13"/>
        <v>0</v>
      </c>
      <c r="AN194">
        <f t="shared" si="14"/>
        <v>0</v>
      </c>
      <c r="AO194" t="e">
        <f t="shared" si="15"/>
        <v>#DIV/0!</v>
      </c>
    </row>
    <row r="195" spans="1:41">
      <c r="A195">
        <f t="shared" si="16"/>
        <v>153</v>
      </c>
      <c r="B195" s="208"/>
      <c r="C195" s="10"/>
      <c r="D195" s="11"/>
      <c r="E195" s="10"/>
      <c r="F195" s="11"/>
      <c r="G195" s="10"/>
      <c r="H195" s="11"/>
      <c r="I195" s="10"/>
      <c r="J195" s="11"/>
      <c r="K195" s="10"/>
      <c r="L195" s="11"/>
      <c r="M195" s="10"/>
      <c r="N195" s="11"/>
      <c r="O195" s="10"/>
      <c r="P195" s="11"/>
      <c r="Q195" s="10"/>
      <c r="R195" s="11"/>
      <c r="S195" s="10"/>
      <c r="T195" s="11"/>
      <c r="U195" s="10"/>
      <c r="V195" s="11"/>
      <c r="W195" s="10"/>
      <c r="X195" s="11"/>
      <c r="Y195" s="10"/>
      <c r="Z195" s="11"/>
      <c r="AA195" s="10"/>
      <c r="AB195" s="11"/>
      <c r="AC195" s="10"/>
      <c r="AD195" s="11"/>
      <c r="AE195" s="10"/>
      <c r="AF195" s="11"/>
      <c r="AG195" s="10"/>
      <c r="AH195" s="11"/>
      <c r="AI195" s="10"/>
      <c r="AJ195" s="11"/>
      <c r="AM195">
        <f t="shared" si="13"/>
        <v>0</v>
      </c>
      <c r="AN195">
        <f t="shared" si="14"/>
        <v>0</v>
      </c>
      <c r="AO195" t="e">
        <f t="shared" si="15"/>
        <v>#DIV/0!</v>
      </c>
    </row>
    <row r="196" spans="1:41">
      <c r="A196">
        <f t="shared" si="16"/>
        <v>154</v>
      </c>
      <c r="B196" s="208"/>
      <c r="C196" s="10"/>
      <c r="D196" s="11"/>
      <c r="E196" s="10"/>
      <c r="F196" s="11"/>
      <c r="G196" s="10"/>
      <c r="H196" s="11"/>
      <c r="I196" s="10"/>
      <c r="J196" s="11"/>
      <c r="K196" s="10"/>
      <c r="L196" s="11"/>
      <c r="M196" s="10"/>
      <c r="N196" s="11"/>
      <c r="O196" s="10"/>
      <c r="P196" s="11"/>
      <c r="Q196" s="10"/>
      <c r="R196" s="11"/>
      <c r="S196" s="10"/>
      <c r="T196" s="11"/>
      <c r="U196" s="10"/>
      <c r="V196" s="11"/>
      <c r="W196" s="10"/>
      <c r="X196" s="11"/>
      <c r="Y196" s="10"/>
      <c r="Z196" s="11"/>
      <c r="AA196" s="10"/>
      <c r="AB196" s="11"/>
      <c r="AC196" s="10"/>
      <c r="AD196" s="11"/>
      <c r="AE196" s="10"/>
      <c r="AF196" s="11"/>
      <c r="AG196" s="10"/>
      <c r="AH196" s="11"/>
      <c r="AI196" s="10"/>
      <c r="AJ196" s="11"/>
      <c r="AM196">
        <f t="shared" si="13"/>
        <v>0</v>
      </c>
      <c r="AN196">
        <f t="shared" si="14"/>
        <v>0</v>
      </c>
      <c r="AO196" t="e">
        <f t="shared" si="15"/>
        <v>#DIV/0!</v>
      </c>
    </row>
    <row r="197" spans="1:41">
      <c r="A197">
        <f t="shared" si="16"/>
        <v>155</v>
      </c>
      <c r="B197" s="208"/>
      <c r="C197" s="10"/>
      <c r="D197" s="11"/>
      <c r="E197" s="10"/>
      <c r="F197" s="11"/>
      <c r="G197" s="10"/>
      <c r="H197" s="11"/>
      <c r="I197" s="10"/>
      <c r="J197" s="11"/>
      <c r="K197" s="10"/>
      <c r="L197" s="11"/>
      <c r="M197" s="10"/>
      <c r="N197" s="11"/>
      <c r="O197" s="10"/>
      <c r="P197" s="11"/>
      <c r="Q197" s="10"/>
      <c r="R197" s="11"/>
      <c r="S197" s="10"/>
      <c r="T197" s="11"/>
      <c r="U197" s="10"/>
      <c r="V197" s="11"/>
      <c r="W197" s="10"/>
      <c r="X197" s="11"/>
      <c r="Y197" s="10"/>
      <c r="Z197" s="11"/>
      <c r="AA197" s="10"/>
      <c r="AB197" s="11"/>
      <c r="AC197" s="10"/>
      <c r="AD197" s="11"/>
      <c r="AE197" s="10"/>
      <c r="AF197" s="11"/>
      <c r="AG197" s="10"/>
      <c r="AH197" s="11"/>
      <c r="AI197" s="10"/>
      <c r="AJ197" s="11"/>
      <c r="AM197">
        <f t="shared" si="13"/>
        <v>0</v>
      </c>
      <c r="AN197">
        <f t="shared" si="14"/>
        <v>0</v>
      </c>
      <c r="AO197" t="e">
        <f t="shared" si="15"/>
        <v>#DIV/0!</v>
      </c>
    </row>
    <row r="198" spans="1:41">
      <c r="A198">
        <f t="shared" si="16"/>
        <v>156</v>
      </c>
      <c r="B198" s="208"/>
      <c r="C198" s="10"/>
      <c r="D198" s="11"/>
      <c r="E198" s="10"/>
      <c r="F198" s="11"/>
      <c r="G198" s="10"/>
      <c r="H198" s="11"/>
      <c r="I198" s="10"/>
      <c r="J198" s="11"/>
      <c r="K198" s="10"/>
      <c r="L198" s="11"/>
      <c r="M198" s="10"/>
      <c r="N198" s="11"/>
      <c r="O198" s="10"/>
      <c r="P198" s="11"/>
      <c r="Q198" s="10"/>
      <c r="R198" s="11"/>
      <c r="S198" s="10"/>
      <c r="T198" s="11"/>
      <c r="U198" s="10"/>
      <c r="V198" s="11"/>
      <c r="W198" s="10"/>
      <c r="X198" s="11"/>
      <c r="Y198" s="10"/>
      <c r="Z198" s="11"/>
      <c r="AA198" s="10"/>
      <c r="AB198" s="11"/>
      <c r="AC198" s="10"/>
      <c r="AD198" s="11"/>
      <c r="AE198" s="10"/>
      <c r="AF198" s="11"/>
      <c r="AG198" s="10"/>
      <c r="AH198" s="11"/>
      <c r="AI198" s="10"/>
      <c r="AJ198" s="11"/>
      <c r="AM198">
        <f t="shared" si="13"/>
        <v>0</v>
      </c>
      <c r="AN198">
        <f t="shared" si="14"/>
        <v>0</v>
      </c>
      <c r="AO198" t="e">
        <f t="shared" si="15"/>
        <v>#DIV/0!</v>
      </c>
    </row>
    <row r="199" spans="1:41">
      <c r="A199">
        <f t="shared" si="16"/>
        <v>157</v>
      </c>
      <c r="B199" s="208"/>
      <c r="C199" s="10"/>
      <c r="D199" s="11"/>
      <c r="E199" s="10"/>
      <c r="F199" s="11"/>
      <c r="G199" s="10"/>
      <c r="H199" s="11"/>
      <c r="I199" s="10"/>
      <c r="J199" s="11"/>
      <c r="K199" s="10"/>
      <c r="L199" s="11"/>
      <c r="M199" s="10"/>
      <c r="N199" s="11"/>
      <c r="O199" s="10"/>
      <c r="P199" s="11"/>
      <c r="Q199" s="10"/>
      <c r="R199" s="11"/>
      <c r="S199" s="10"/>
      <c r="T199" s="11"/>
      <c r="U199" s="10"/>
      <c r="V199" s="11"/>
      <c r="W199" s="10"/>
      <c r="X199" s="11"/>
      <c r="Y199" s="10"/>
      <c r="Z199" s="11"/>
      <c r="AA199" s="10"/>
      <c r="AB199" s="11"/>
      <c r="AC199" s="10"/>
      <c r="AD199" s="11"/>
      <c r="AE199" s="10"/>
      <c r="AF199" s="11"/>
      <c r="AG199" s="10"/>
      <c r="AH199" s="11"/>
      <c r="AI199" s="10"/>
      <c r="AJ199" s="11"/>
      <c r="AM199">
        <f t="shared" si="13"/>
        <v>0</v>
      </c>
      <c r="AN199">
        <f t="shared" si="14"/>
        <v>0</v>
      </c>
      <c r="AO199" t="e">
        <f t="shared" si="15"/>
        <v>#DIV/0!</v>
      </c>
    </row>
    <row r="200" spans="1:41">
      <c r="A200">
        <f t="shared" si="16"/>
        <v>158</v>
      </c>
      <c r="B200" s="208"/>
      <c r="C200" s="10"/>
      <c r="D200" s="11"/>
      <c r="E200" s="10"/>
      <c r="F200" s="11"/>
      <c r="G200" s="10"/>
      <c r="H200" s="11"/>
      <c r="I200" s="10"/>
      <c r="J200" s="11"/>
      <c r="K200" s="10"/>
      <c r="L200" s="11"/>
      <c r="M200" s="10"/>
      <c r="N200" s="11"/>
      <c r="O200" s="10"/>
      <c r="P200" s="11"/>
      <c r="Q200" s="10"/>
      <c r="R200" s="11"/>
      <c r="S200" s="10"/>
      <c r="T200" s="11"/>
      <c r="U200" s="10"/>
      <c r="V200" s="11"/>
      <c r="W200" s="10"/>
      <c r="X200" s="11"/>
      <c r="Y200" s="10"/>
      <c r="Z200" s="11"/>
      <c r="AA200" s="10"/>
      <c r="AB200" s="11"/>
      <c r="AC200" s="10"/>
      <c r="AD200" s="11"/>
      <c r="AE200" s="10"/>
      <c r="AF200" s="11"/>
      <c r="AG200" s="10"/>
      <c r="AH200" s="11"/>
      <c r="AI200" s="10"/>
      <c r="AJ200" s="11"/>
      <c r="AM200">
        <f t="shared" si="13"/>
        <v>0</v>
      </c>
      <c r="AN200">
        <f t="shared" si="14"/>
        <v>0</v>
      </c>
      <c r="AO200" t="e">
        <f t="shared" si="15"/>
        <v>#DIV/0!</v>
      </c>
    </row>
    <row r="201" spans="1:41">
      <c r="A201">
        <f t="shared" si="16"/>
        <v>159</v>
      </c>
      <c r="B201" s="208"/>
      <c r="C201" s="10"/>
      <c r="D201" s="11"/>
      <c r="E201" s="10"/>
      <c r="F201" s="11"/>
      <c r="G201" s="10"/>
      <c r="H201" s="11"/>
      <c r="I201" s="10"/>
      <c r="J201" s="11"/>
      <c r="K201" s="10"/>
      <c r="L201" s="11"/>
      <c r="M201" s="10"/>
      <c r="N201" s="11"/>
      <c r="O201" s="10"/>
      <c r="P201" s="11"/>
      <c r="Q201" s="10"/>
      <c r="R201" s="11"/>
      <c r="S201" s="10"/>
      <c r="T201" s="11"/>
      <c r="U201" s="10"/>
      <c r="V201" s="11"/>
      <c r="W201" s="10"/>
      <c r="X201" s="11"/>
      <c r="Y201" s="10"/>
      <c r="Z201" s="11"/>
      <c r="AA201" s="10"/>
      <c r="AB201" s="11"/>
      <c r="AC201" s="10"/>
      <c r="AD201" s="11"/>
      <c r="AE201" s="10"/>
      <c r="AF201" s="11"/>
      <c r="AG201" s="10"/>
      <c r="AH201" s="11"/>
      <c r="AI201" s="10"/>
      <c r="AJ201" s="11"/>
      <c r="AM201">
        <f t="shared" si="13"/>
        <v>0</v>
      </c>
      <c r="AN201">
        <f t="shared" si="14"/>
        <v>0</v>
      </c>
      <c r="AO201" t="e">
        <f t="shared" si="15"/>
        <v>#DIV/0!</v>
      </c>
    </row>
    <row r="202" spans="1:41">
      <c r="A202">
        <f t="shared" si="16"/>
        <v>160</v>
      </c>
      <c r="B202" s="208"/>
      <c r="C202" s="10"/>
      <c r="D202" s="11"/>
      <c r="E202" s="10"/>
      <c r="F202" s="11"/>
      <c r="G202" s="10"/>
      <c r="H202" s="11"/>
      <c r="I202" s="10"/>
      <c r="J202" s="11"/>
      <c r="K202" s="10"/>
      <c r="L202" s="11"/>
      <c r="M202" s="10"/>
      <c r="N202" s="11"/>
      <c r="O202" s="10"/>
      <c r="P202" s="11"/>
      <c r="Q202" s="10"/>
      <c r="R202" s="11"/>
      <c r="S202" s="10"/>
      <c r="T202" s="11"/>
      <c r="U202" s="10"/>
      <c r="V202" s="11"/>
      <c r="W202" s="10"/>
      <c r="X202" s="11"/>
      <c r="Y202" s="10"/>
      <c r="Z202" s="11"/>
      <c r="AA202" s="10"/>
      <c r="AB202" s="11"/>
      <c r="AC202" s="10"/>
      <c r="AD202" s="11"/>
      <c r="AE202" s="10"/>
      <c r="AF202" s="11"/>
      <c r="AG202" s="10"/>
      <c r="AH202" s="11"/>
      <c r="AI202" s="10"/>
      <c r="AJ202" s="11"/>
      <c r="AM202">
        <f t="shared" si="13"/>
        <v>0</v>
      </c>
      <c r="AN202">
        <f t="shared" si="14"/>
        <v>0</v>
      </c>
      <c r="AO202" t="e">
        <f t="shared" si="15"/>
        <v>#DIV/0!</v>
      </c>
    </row>
    <row r="203" spans="1:41">
      <c r="A203">
        <f t="shared" si="16"/>
        <v>161</v>
      </c>
      <c r="B203" s="208"/>
      <c r="C203" s="10"/>
      <c r="D203" s="11"/>
      <c r="E203" s="10"/>
      <c r="F203" s="11"/>
      <c r="G203" s="10"/>
      <c r="H203" s="11"/>
      <c r="I203" s="10"/>
      <c r="J203" s="11"/>
      <c r="K203" s="10"/>
      <c r="L203" s="11"/>
      <c r="M203" s="10"/>
      <c r="N203" s="11"/>
      <c r="O203" s="10"/>
      <c r="P203" s="11"/>
      <c r="Q203" s="10"/>
      <c r="R203" s="11"/>
      <c r="S203" s="10"/>
      <c r="T203" s="11"/>
      <c r="U203" s="10"/>
      <c r="V203" s="11"/>
      <c r="W203" s="10"/>
      <c r="X203" s="11"/>
      <c r="Y203" s="10"/>
      <c r="Z203" s="11"/>
      <c r="AA203" s="10"/>
      <c r="AB203" s="11"/>
      <c r="AC203" s="10"/>
      <c r="AD203" s="11"/>
      <c r="AE203" s="10"/>
      <c r="AF203" s="11"/>
      <c r="AG203" s="10"/>
      <c r="AH203" s="11"/>
      <c r="AI203" s="10"/>
      <c r="AJ203" s="11"/>
      <c r="AM203">
        <f t="shared" si="13"/>
        <v>0</v>
      </c>
      <c r="AN203">
        <f t="shared" si="14"/>
        <v>0</v>
      </c>
      <c r="AO203" t="e">
        <f t="shared" si="15"/>
        <v>#DIV/0!</v>
      </c>
    </row>
    <row r="204" spans="1:41">
      <c r="A204">
        <f t="shared" si="16"/>
        <v>162</v>
      </c>
      <c r="B204" s="208"/>
      <c r="C204" s="10"/>
      <c r="D204" s="11"/>
      <c r="E204" s="10"/>
      <c r="F204" s="11"/>
      <c r="G204" s="10"/>
      <c r="H204" s="11"/>
      <c r="I204" s="10"/>
      <c r="J204" s="11"/>
      <c r="K204" s="10"/>
      <c r="L204" s="11"/>
      <c r="M204" s="10"/>
      <c r="N204" s="11"/>
      <c r="O204" s="10"/>
      <c r="P204" s="11"/>
      <c r="Q204" s="10"/>
      <c r="R204" s="11"/>
      <c r="S204" s="10"/>
      <c r="T204" s="11"/>
      <c r="U204" s="10"/>
      <c r="V204" s="11"/>
      <c r="W204" s="10"/>
      <c r="X204" s="11"/>
      <c r="Y204" s="10"/>
      <c r="Z204" s="11"/>
      <c r="AA204" s="10"/>
      <c r="AB204" s="11"/>
      <c r="AC204" s="10"/>
      <c r="AD204" s="11"/>
      <c r="AE204" s="10"/>
      <c r="AF204" s="11"/>
      <c r="AG204" s="10"/>
      <c r="AH204" s="11"/>
      <c r="AI204" s="10"/>
      <c r="AJ204" s="11"/>
      <c r="AM204">
        <f t="shared" si="13"/>
        <v>0</v>
      </c>
      <c r="AN204">
        <f t="shared" si="14"/>
        <v>0</v>
      </c>
      <c r="AO204" t="e">
        <f t="shared" si="15"/>
        <v>#DIV/0!</v>
      </c>
    </row>
    <row r="205" spans="1:41">
      <c r="A205">
        <f t="shared" si="16"/>
        <v>163</v>
      </c>
      <c r="B205" s="208"/>
      <c r="C205" s="10"/>
      <c r="D205" s="11"/>
      <c r="E205" s="10"/>
      <c r="F205" s="11"/>
      <c r="G205" s="10"/>
      <c r="H205" s="11"/>
      <c r="I205" s="10"/>
      <c r="J205" s="11"/>
      <c r="K205" s="10"/>
      <c r="L205" s="11"/>
      <c r="M205" s="10"/>
      <c r="N205" s="11"/>
      <c r="O205" s="10"/>
      <c r="P205" s="11"/>
      <c r="Q205" s="10"/>
      <c r="R205" s="11"/>
      <c r="S205" s="10"/>
      <c r="T205" s="11"/>
      <c r="U205" s="10"/>
      <c r="V205" s="11"/>
      <c r="W205" s="10"/>
      <c r="X205" s="11"/>
      <c r="Y205" s="10"/>
      <c r="Z205" s="11"/>
      <c r="AA205" s="10"/>
      <c r="AB205" s="11"/>
      <c r="AC205" s="10"/>
      <c r="AD205" s="11"/>
      <c r="AE205" s="10"/>
      <c r="AF205" s="11"/>
      <c r="AG205" s="10"/>
      <c r="AH205" s="11"/>
      <c r="AI205" s="10"/>
      <c r="AJ205" s="11"/>
      <c r="AM205">
        <f t="shared" si="13"/>
        <v>0</v>
      </c>
      <c r="AN205">
        <f t="shared" si="14"/>
        <v>0</v>
      </c>
      <c r="AO205" t="e">
        <f t="shared" si="15"/>
        <v>#DIV/0!</v>
      </c>
    </row>
    <row r="206" spans="1:41">
      <c r="A206">
        <f t="shared" si="16"/>
        <v>164</v>
      </c>
      <c r="B206" s="208"/>
      <c r="C206" s="10"/>
      <c r="D206" s="11"/>
      <c r="E206" s="10"/>
      <c r="F206" s="11"/>
      <c r="G206" s="10"/>
      <c r="H206" s="11"/>
      <c r="I206" s="10"/>
      <c r="J206" s="11"/>
      <c r="K206" s="10"/>
      <c r="L206" s="11"/>
      <c r="M206" s="10"/>
      <c r="N206" s="11"/>
      <c r="O206" s="10"/>
      <c r="P206" s="11"/>
      <c r="Q206" s="10"/>
      <c r="R206" s="11"/>
      <c r="S206" s="10"/>
      <c r="T206" s="11"/>
      <c r="U206" s="10"/>
      <c r="V206" s="11"/>
      <c r="W206" s="10"/>
      <c r="X206" s="11"/>
      <c r="Y206" s="10"/>
      <c r="Z206" s="11"/>
      <c r="AA206" s="10"/>
      <c r="AB206" s="11"/>
      <c r="AC206" s="10"/>
      <c r="AD206" s="11"/>
      <c r="AE206" s="10"/>
      <c r="AF206" s="11"/>
      <c r="AG206" s="10"/>
      <c r="AH206" s="11"/>
      <c r="AI206" s="10"/>
      <c r="AJ206" s="11"/>
      <c r="AM206">
        <f t="shared" si="13"/>
        <v>0</v>
      </c>
      <c r="AN206">
        <f t="shared" si="14"/>
        <v>0</v>
      </c>
      <c r="AO206" t="e">
        <f t="shared" si="15"/>
        <v>#DIV/0!</v>
      </c>
    </row>
    <row r="207" spans="1:41">
      <c r="A207">
        <f t="shared" si="16"/>
        <v>165</v>
      </c>
      <c r="B207" s="208"/>
      <c r="C207" s="10"/>
      <c r="D207" s="11"/>
      <c r="E207" s="10"/>
      <c r="F207" s="11"/>
      <c r="G207" s="10"/>
      <c r="H207" s="11"/>
      <c r="I207" s="10"/>
      <c r="J207" s="11"/>
      <c r="K207" s="10"/>
      <c r="L207" s="11"/>
      <c r="M207" s="10"/>
      <c r="N207" s="11"/>
      <c r="O207" s="10"/>
      <c r="P207" s="11"/>
      <c r="Q207" s="10"/>
      <c r="R207" s="11"/>
      <c r="S207" s="10"/>
      <c r="T207" s="11"/>
      <c r="U207" s="10"/>
      <c r="V207" s="11"/>
      <c r="W207" s="10"/>
      <c r="X207" s="11"/>
      <c r="Y207" s="10"/>
      <c r="Z207" s="11"/>
      <c r="AA207" s="10"/>
      <c r="AB207" s="11"/>
      <c r="AC207" s="10"/>
      <c r="AD207" s="11"/>
      <c r="AE207" s="10"/>
      <c r="AF207" s="11"/>
      <c r="AG207" s="10"/>
      <c r="AH207" s="11"/>
      <c r="AI207" s="10"/>
      <c r="AJ207" s="11"/>
      <c r="AM207">
        <f t="shared" si="13"/>
        <v>0</v>
      </c>
      <c r="AN207">
        <f t="shared" si="14"/>
        <v>0</v>
      </c>
      <c r="AO207" t="e">
        <f t="shared" si="15"/>
        <v>#DIV/0!</v>
      </c>
    </row>
    <row r="208" spans="1:41">
      <c r="A208">
        <f t="shared" si="16"/>
        <v>166</v>
      </c>
      <c r="B208" s="208"/>
      <c r="C208" s="10"/>
      <c r="D208" s="11"/>
      <c r="E208" s="10"/>
      <c r="F208" s="11"/>
      <c r="G208" s="10"/>
      <c r="H208" s="11"/>
      <c r="I208" s="10"/>
      <c r="J208" s="11"/>
      <c r="K208" s="10"/>
      <c r="L208" s="11"/>
      <c r="M208" s="10"/>
      <c r="N208" s="11"/>
      <c r="O208" s="10"/>
      <c r="P208" s="11"/>
      <c r="Q208" s="10"/>
      <c r="R208" s="11"/>
      <c r="S208" s="10"/>
      <c r="T208" s="11"/>
      <c r="U208" s="10"/>
      <c r="V208" s="11"/>
      <c r="W208" s="10"/>
      <c r="X208" s="11"/>
      <c r="Y208" s="10"/>
      <c r="Z208" s="11"/>
      <c r="AA208" s="10"/>
      <c r="AB208" s="11"/>
      <c r="AC208" s="10"/>
      <c r="AD208" s="11"/>
      <c r="AE208" s="10"/>
      <c r="AF208" s="11"/>
      <c r="AG208" s="10"/>
      <c r="AH208" s="11"/>
      <c r="AI208" s="10"/>
      <c r="AJ208" s="11"/>
      <c r="AM208">
        <f t="shared" si="13"/>
        <v>0</v>
      </c>
      <c r="AN208">
        <f t="shared" si="14"/>
        <v>0</v>
      </c>
      <c r="AO208" t="e">
        <f t="shared" si="15"/>
        <v>#DIV/0!</v>
      </c>
    </row>
    <row r="209" spans="1:41">
      <c r="A209">
        <f t="shared" si="16"/>
        <v>167</v>
      </c>
      <c r="B209" s="208"/>
      <c r="C209" s="10"/>
      <c r="D209" s="11"/>
      <c r="E209" s="10"/>
      <c r="F209" s="11"/>
      <c r="G209" s="10"/>
      <c r="H209" s="11"/>
      <c r="I209" s="10"/>
      <c r="J209" s="11"/>
      <c r="K209" s="10"/>
      <c r="L209" s="11"/>
      <c r="M209" s="10"/>
      <c r="N209" s="11"/>
      <c r="O209" s="10"/>
      <c r="P209" s="11"/>
      <c r="Q209" s="10"/>
      <c r="R209" s="11"/>
      <c r="S209" s="10"/>
      <c r="T209" s="11"/>
      <c r="U209" s="10"/>
      <c r="V209" s="11"/>
      <c r="W209" s="10"/>
      <c r="X209" s="11"/>
      <c r="Y209" s="10"/>
      <c r="Z209" s="11"/>
      <c r="AA209" s="10"/>
      <c r="AB209" s="11"/>
      <c r="AC209" s="10"/>
      <c r="AD209" s="11"/>
      <c r="AE209" s="10"/>
      <c r="AF209" s="11"/>
      <c r="AG209" s="10"/>
      <c r="AH209" s="11"/>
      <c r="AI209" s="10"/>
      <c r="AJ209" s="11"/>
      <c r="AM209">
        <f t="shared" si="13"/>
        <v>0</v>
      </c>
      <c r="AN209">
        <f t="shared" si="14"/>
        <v>0</v>
      </c>
      <c r="AO209" t="e">
        <f t="shared" si="15"/>
        <v>#DIV/0!</v>
      </c>
    </row>
    <row r="210" spans="1:41">
      <c r="A210">
        <f t="shared" si="16"/>
        <v>168</v>
      </c>
      <c r="B210" s="208"/>
      <c r="C210" s="10"/>
      <c r="D210" s="11"/>
      <c r="E210" s="10"/>
      <c r="F210" s="11"/>
      <c r="G210" s="10"/>
      <c r="H210" s="11"/>
      <c r="I210" s="10"/>
      <c r="J210" s="11"/>
      <c r="K210" s="10"/>
      <c r="L210" s="11"/>
      <c r="M210" s="10"/>
      <c r="N210" s="11"/>
      <c r="O210" s="10"/>
      <c r="P210" s="11"/>
      <c r="Q210" s="10"/>
      <c r="R210" s="11"/>
      <c r="S210" s="10"/>
      <c r="T210" s="11"/>
      <c r="U210" s="10"/>
      <c r="V210" s="11"/>
      <c r="W210" s="10"/>
      <c r="X210" s="11"/>
      <c r="Y210" s="10"/>
      <c r="Z210" s="11"/>
      <c r="AA210" s="10"/>
      <c r="AB210" s="11"/>
      <c r="AC210" s="10"/>
      <c r="AD210" s="11"/>
      <c r="AE210" s="10"/>
      <c r="AF210" s="11"/>
      <c r="AG210" s="10"/>
      <c r="AH210" s="11"/>
      <c r="AI210" s="10"/>
      <c r="AJ210" s="11"/>
      <c r="AM210">
        <f t="shared" si="13"/>
        <v>0</v>
      </c>
      <c r="AN210">
        <f t="shared" si="14"/>
        <v>0</v>
      </c>
      <c r="AO210" t="e">
        <f t="shared" si="15"/>
        <v>#DIV/0!</v>
      </c>
    </row>
    <row r="211" spans="1:41">
      <c r="A211">
        <f t="shared" si="16"/>
        <v>169</v>
      </c>
      <c r="B211" s="208"/>
      <c r="C211" s="10"/>
      <c r="D211" s="11"/>
      <c r="E211" s="10"/>
      <c r="F211" s="11"/>
      <c r="G211" s="10"/>
      <c r="H211" s="11"/>
      <c r="I211" s="10"/>
      <c r="J211" s="11"/>
      <c r="K211" s="10"/>
      <c r="L211" s="11"/>
      <c r="M211" s="10"/>
      <c r="N211" s="11"/>
      <c r="O211" s="10"/>
      <c r="P211" s="11"/>
      <c r="Q211" s="10"/>
      <c r="R211" s="11"/>
      <c r="S211" s="10"/>
      <c r="T211" s="11"/>
      <c r="U211" s="10"/>
      <c r="V211" s="11"/>
      <c r="W211" s="10"/>
      <c r="X211" s="11"/>
      <c r="Y211" s="10"/>
      <c r="Z211" s="11"/>
      <c r="AA211" s="10"/>
      <c r="AB211" s="11"/>
      <c r="AC211" s="10"/>
      <c r="AD211" s="11"/>
      <c r="AE211" s="10"/>
      <c r="AF211" s="11"/>
      <c r="AG211" s="10"/>
      <c r="AH211" s="11"/>
      <c r="AI211" s="10"/>
      <c r="AJ211" s="11"/>
      <c r="AM211">
        <f t="shared" si="13"/>
        <v>0</v>
      </c>
      <c r="AN211">
        <f t="shared" si="14"/>
        <v>0</v>
      </c>
      <c r="AO211" t="e">
        <f t="shared" si="15"/>
        <v>#DIV/0!</v>
      </c>
    </row>
    <row r="212" spans="1:41">
      <c r="A212">
        <f t="shared" si="16"/>
        <v>170</v>
      </c>
      <c r="B212" s="208"/>
      <c r="C212" s="10"/>
      <c r="D212" s="11"/>
      <c r="E212" s="10"/>
      <c r="F212" s="11"/>
      <c r="G212" s="10"/>
      <c r="H212" s="11"/>
      <c r="I212" s="10"/>
      <c r="J212" s="11"/>
      <c r="K212" s="10"/>
      <c r="L212" s="11"/>
      <c r="M212" s="10"/>
      <c r="N212" s="11"/>
      <c r="O212" s="10"/>
      <c r="P212" s="11"/>
      <c r="Q212" s="10"/>
      <c r="R212" s="11"/>
      <c r="S212" s="10"/>
      <c r="T212" s="11"/>
      <c r="U212" s="10"/>
      <c r="V212" s="11"/>
      <c r="W212" s="10"/>
      <c r="X212" s="11"/>
      <c r="Y212" s="10"/>
      <c r="Z212" s="11"/>
      <c r="AA212" s="10"/>
      <c r="AB212" s="11"/>
      <c r="AC212" s="10"/>
      <c r="AD212" s="11"/>
      <c r="AE212" s="10"/>
      <c r="AF212" s="11"/>
      <c r="AG212" s="10"/>
      <c r="AH212" s="11"/>
      <c r="AI212" s="10"/>
      <c r="AJ212" s="11"/>
      <c r="AM212">
        <f t="shared" si="13"/>
        <v>0</v>
      </c>
      <c r="AN212">
        <f t="shared" si="14"/>
        <v>0</v>
      </c>
      <c r="AO212" t="e">
        <f t="shared" si="15"/>
        <v>#DIV/0!</v>
      </c>
    </row>
    <row r="213" spans="1:41">
      <c r="A213">
        <f t="shared" si="16"/>
        <v>171</v>
      </c>
      <c r="B213" s="208"/>
      <c r="C213" s="10"/>
      <c r="D213" s="11"/>
      <c r="E213" s="10"/>
      <c r="F213" s="11"/>
      <c r="G213" s="10"/>
      <c r="H213" s="11"/>
      <c r="I213" s="10"/>
      <c r="J213" s="11"/>
      <c r="K213" s="10"/>
      <c r="L213" s="11"/>
      <c r="M213" s="10"/>
      <c r="N213" s="11"/>
      <c r="O213" s="10"/>
      <c r="P213" s="11"/>
      <c r="Q213" s="10"/>
      <c r="R213" s="11"/>
      <c r="S213" s="10"/>
      <c r="T213" s="11"/>
      <c r="U213" s="10"/>
      <c r="V213" s="11"/>
      <c r="W213" s="10"/>
      <c r="X213" s="11"/>
      <c r="Y213" s="10"/>
      <c r="Z213" s="11"/>
      <c r="AA213" s="10"/>
      <c r="AB213" s="11"/>
      <c r="AC213" s="10"/>
      <c r="AD213" s="11"/>
      <c r="AE213" s="10"/>
      <c r="AF213" s="11"/>
      <c r="AG213" s="10"/>
      <c r="AH213" s="11"/>
      <c r="AI213" s="10"/>
      <c r="AJ213" s="11"/>
      <c r="AM213">
        <f t="shared" si="13"/>
        <v>0</v>
      </c>
      <c r="AN213">
        <f t="shared" si="14"/>
        <v>0</v>
      </c>
      <c r="AO213" t="e">
        <f t="shared" si="15"/>
        <v>#DIV/0!</v>
      </c>
    </row>
    <row r="214" spans="1:41">
      <c r="A214">
        <f t="shared" si="16"/>
        <v>172</v>
      </c>
      <c r="B214" s="208"/>
      <c r="C214" s="10"/>
      <c r="D214" s="11"/>
      <c r="E214" s="10"/>
      <c r="F214" s="11"/>
      <c r="G214" s="10"/>
      <c r="H214" s="11"/>
      <c r="I214" s="10"/>
      <c r="J214" s="11"/>
      <c r="K214" s="10"/>
      <c r="L214" s="11"/>
      <c r="M214" s="10"/>
      <c r="N214" s="11"/>
      <c r="O214" s="10"/>
      <c r="P214" s="11"/>
      <c r="Q214" s="10"/>
      <c r="R214" s="11"/>
      <c r="S214" s="10"/>
      <c r="T214" s="11"/>
      <c r="U214" s="10"/>
      <c r="V214" s="11"/>
      <c r="W214" s="10"/>
      <c r="X214" s="11"/>
      <c r="Y214" s="10"/>
      <c r="Z214" s="11"/>
      <c r="AA214" s="10"/>
      <c r="AB214" s="11"/>
      <c r="AC214" s="10"/>
      <c r="AD214" s="11"/>
      <c r="AE214" s="10"/>
      <c r="AF214" s="11"/>
      <c r="AG214" s="10"/>
      <c r="AH214" s="11"/>
      <c r="AI214" s="10"/>
      <c r="AJ214" s="11"/>
      <c r="AM214">
        <f t="shared" si="13"/>
        <v>0</v>
      </c>
      <c r="AN214">
        <f t="shared" si="14"/>
        <v>0</v>
      </c>
      <c r="AO214" t="e">
        <f t="shared" si="15"/>
        <v>#DIV/0!</v>
      </c>
    </row>
    <row r="215" spans="1:41">
      <c r="A215">
        <f t="shared" si="16"/>
        <v>173</v>
      </c>
      <c r="B215" s="208"/>
      <c r="C215" s="10"/>
      <c r="D215" s="11"/>
      <c r="E215" s="10"/>
      <c r="F215" s="11"/>
      <c r="G215" s="10"/>
      <c r="H215" s="11"/>
      <c r="I215" s="10"/>
      <c r="J215" s="11"/>
      <c r="K215" s="10"/>
      <c r="L215" s="11"/>
      <c r="M215" s="10"/>
      <c r="N215" s="11"/>
      <c r="O215" s="10"/>
      <c r="P215" s="11"/>
      <c r="Q215" s="10"/>
      <c r="R215" s="11"/>
      <c r="S215" s="10"/>
      <c r="T215" s="11"/>
      <c r="U215" s="10"/>
      <c r="V215" s="11"/>
      <c r="W215" s="10"/>
      <c r="X215" s="11"/>
      <c r="Y215" s="10"/>
      <c r="Z215" s="11"/>
      <c r="AA215" s="10"/>
      <c r="AB215" s="11"/>
      <c r="AC215" s="10"/>
      <c r="AD215" s="11"/>
      <c r="AE215" s="10"/>
      <c r="AF215" s="11"/>
      <c r="AG215" s="10"/>
      <c r="AH215" s="11"/>
      <c r="AI215" s="10"/>
      <c r="AJ215" s="11"/>
      <c r="AM215">
        <f t="shared" si="13"/>
        <v>0</v>
      </c>
      <c r="AN215">
        <f t="shared" si="14"/>
        <v>0</v>
      </c>
      <c r="AO215" t="e">
        <f t="shared" si="15"/>
        <v>#DIV/0!</v>
      </c>
    </row>
    <row r="216" spans="1:41">
      <c r="A216">
        <f t="shared" si="16"/>
        <v>174</v>
      </c>
      <c r="B216" s="208"/>
      <c r="C216" s="10"/>
      <c r="D216" s="11"/>
      <c r="E216" s="10"/>
      <c r="F216" s="11"/>
      <c r="G216" s="10"/>
      <c r="H216" s="11"/>
      <c r="I216" s="10"/>
      <c r="J216" s="11"/>
      <c r="K216" s="10"/>
      <c r="L216" s="11"/>
      <c r="M216" s="10"/>
      <c r="N216" s="11"/>
      <c r="O216" s="10"/>
      <c r="P216" s="11"/>
      <c r="Q216" s="10"/>
      <c r="R216" s="11"/>
      <c r="S216" s="10"/>
      <c r="T216" s="11"/>
      <c r="U216" s="10"/>
      <c r="V216" s="11"/>
      <c r="W216" s="10"/>
      <c r="X216" s="11"/>
      <c r="Y216" s="10"/>
      <c r="Z216" s="11"/>
      <c r="AA216" s="10"/>
      <c r="AB216" s="11"/>
      <c r="AC216" s="10"/>
      <c r="AD216" s="11"/>
      <c r="AE216" s="10"/>
      <c r="AF216" s="11"/>
      <c r="AG216" s="10"/>
      <c r="AH216" s="11"/>
      <c r="AI216" s="10"/>
      <c r="AJ216" s="11"/>
      <c r="AM216">
        <f t="shared" si="13"/>
        <v>0</v>
      </c>
      <c r="AN216">
        <f t="shared" si="14"/>
        <v>0</v>
      </c>
      <c r="AO216" t="e">
        <f t="shared" si="15"/>
        <v>#DIV/0!</v>
      </c>
    </row>
    <row r="217" spans="1:41">
      <c r="A217">
        <f t="shared" si="16"/>
        <v>175</v>
      </c>
      <c r="B217" s="208"/>
      <c r="C217" s="10"/>
      <c r="D217" s="11"/>
      <c r="E217" s="10"/>
      <c r="F217" s="11"/>
      <c r="G217" s="10"/>
      <c r="H217" s="11"/>
      <c r="I217" s="10"/>
      <c r="J217" s="11"/>
      <c r="K217" s="10"/>
      <c r="L217" s="11"/>
      <c r="M217" s="10"/>
      <c r="N217" s="11"/>
      <c r="O217" s="10"/>
      <c r="P217" s="11"/>
      <c r="Q217" s="10"/>
      <c r="R217" s="11"/>
      <c r="S217" s="10"/>
      <c r="T217" s="11"/>
      <c r="U217" s="10"/>
      <c r="V217" s="11"/>
      <c r="W217" s="10"/>
      <c r="X217" s="11"/>
      <c r="Y217" s="10"/>
      <c r="Z217" s="11"/>
      <c r="AA217" s="10"/>
      <c r="AB217" s="11"/>
      <c r="AC217" s="10"/>
      <c r="AD217" s="11"/>
      <c r="AE217" s="10"/>
      <c r="AF217" s="11"/>
      <c r="AG217" s="10"/>
      <c r="AH217" s="11"/>
      <c r="AI217" s="10"/>
      <c r="AJ217" s="11"/>
      <c r="AM217">
        <f t="shared" si="13"/>
        <v>0</v>
      </c>
      <c r="AN217">
        <f t="shared" si="14"/>
        <v>0</v>
      </c>
      <c r="AO217" t="e">
        <f t="shared" si="15"/>
        <v>#DIV/0!</v>
      </c>
    </row>
    <row r="218" spans="1:41">
      <c r="A218">
        <f t="shared" si="16"/>
        <v>176</v>
      </c>
      <c r="B218" s="208"/>
      <c r="C218" s="10"/>
      <c r="D218" s="11"/>
      <c r="E218" s="10"/>
      <c r="F218" s="11"/>
      <c r="G218" s="10"/>
      <c r="H218" s="11"/>
      <c r="I218" s="10"/>
      <c r="J218" s="11"/>
      <c r="K218" s="10"/>
      <c r="L218" s="11"/>
      <c r="M218" s="10"/>
      <c r="N218" s="11"/>
      <c r="O218" s="10"/>
      <c r="P218" s="11"/>
      <c r="Q218" s="10"/>
      <c r="R218" s="11"/>
      <c r="S218" s="10"/>
      <c r="T218" s="11"/>
      <c r="U218" s="10"/>
      <c r="V218" s="11"/>
      <c r="W218" s="10"/>
      <c r="X218" s="11"/>
      <c r="Y218" s="10"/>
      <c r="Z218" s="11"/>
      <c r="AA218" s="10"/>
      <c r="AB218" s="11"/>
      <c r="AC218" s="10"/>
      <c r="AD218" s="11"/>
      <c r="AE218" s="10"/>
      <c r="AF218" s="11"/>
      <c r="AG218" s="10"/>
      <c r="AH218" s="11"/>
      <c r="AI218" s="10"/>
      <c r="AJ218" s="11"/>
      <c r="AM218">
        <f t="shared" si="13"/>
        <v>0</v>
      </c>
      <c r="AN218">
        <f t="shared" si="14"/>
        <v>0</v>
      </c>
      <c r="AO218" t="e">
        <f t="shared" si="15"/>
        <v>#DIV/0!</v>
      </c>
    </row>
    <row r="219" spans="1:41">
      <c r="A219">
        <f t="shared" si="16"/>
        <v>177</v>
      </c>
      <c r="B219" s="208"/>
      <c r="C219" s="10"/>
      <c r="D219" s="11"/>
      <c r="E219" s="10"/>
      <c r="F219" s="11"/>
      <c r="G219" s="10"/>
      <c r="H219" s="11"/>
      <c r="I219" s="10"/>
      <c r="J219" s="11"/>
      <c r="K219" s="10"/>
      <c r="L219" s="11"/>
      <c r="M219" s="10"/>
      <c r="N219" s="11"/>
      <c r="O219" s="10"/>
      <c r="P219" s="11"/>
      <c r="Q219" s="10"/>
      <c r="R219" s="11"/>
      <c r="S219" s="10"/>
      <c r="T219" s="11"/>
      <c r="U219" s="10"/>
      <c r="V219" s="11"/>
      <c r="W219" s="10"/>
      <c r="X219" s="11"/>
      <c r="Y219" s="10"/>
      <c r="Z219" s="11"/>
      <c r="AA219" s="10"/>
      <c r="AB219" s="11"/>
      <c r="AC219" s="10"/>
      <c r="AD219" s="11"/>
      <c r="AE219" s="10"/>
      <c r="AF219" s="11"/>
      <c r="AG219" s="10"/>
      <c r="AH219" s="11"/>
      <c r="AI219" s="10"/>
      <c r="AJ219" s="11"/>
      <c r="AM219">
        <f t="shared" si="13"/>
        <v>0</v>
      </c>
      <c r="AN219">
        <f t="shared" si="14"/>
        <v>0</v>
      </c>
      <c r="AO219" t="e">
        <f t="shared" si="15"/>
        <v>#DIV/0!</v>
      </c>
    </row>
    <row r="220" spans="1:41">
      <c r="A220">
        <f t="shared" si="16"/>
        <v>178</v>
      </c>
      <c r="B220" s="208"/>
      <c r="C220" s="10"/>
      <c r="D220" s="11"/>
      <c r="E220" s="10"/>
      <c r="F220" s="11"/>
      <c r="G220" s="10"/>
      <c r="H220" s="11"/>
      <c r="I220" s="10"/>
      <c r="J220" s="11"/>
      <c r="K220" s="10"/>
      <c r="L220" s="11"/>
      <c r="M220" s="10"/>
      <c r="N220" s="11"/>
      <c r="O220" s="10"/>
      <c r="P220" s="11"/>
      <c r="Q220" s="10"/>
      <c r="R220" s="11"/>
      <c r="S220" s="10"/>
      <c r="T220" s="11"/>
      <c r="U220" s="10"/>
      <c r="V220" s="11"/>
      <c r="W220" s="10"/>
      <c r="X220" s="11"/>
      <c r="Y220" s="10"/>
      <c r="Z220" s="11"/>
      <c r="AA220" s="10"/>
      <c r="AB220" s="11"/>
      <c r="AC220" s="10"/>
      <c r="AD220" s="11"/>
      <c r="AE220" s="10"/>
      <c r="AF220" s="11"/>
      <c r="AG220" s="10"/>
      <c r="AH220" s="11"/>
      <c r="AI220" s="10"/>
      <c r="AJ220" s="11"/>
      <c r="AM220">
        <f t="shared" si="13"/>
        <v>0</v>
      </c>
      <c r="AN220">
        <f t="shared" si="14"/>
        <v>0</v>
      </c>
      <c r="AO220" t="e">
        <f t="shared" si="15"/>
        <v>#DIV/0!</v>
      </c>
    </row>
    <row r="221" spans="1:41">
      <c r="A221">
        <f t="shared" si="16"/>
        <v>179</v>
      </c>
      <c r="B221" s="208"/>
      <c r="C221" s="10"/>
      <c r="D221" s="11"/>
      <c r="E221" s="10"/>
      <c r="F221" s="11"/>
      <c r="G221" s="10"/>
      <c r="H221" s="11"/>
      <c r="I221" s="10"/>
      <c r="J221" s="11"/>
      <c r="K221" s="10"/>
      <c r="L221" s="11"/>
      <c r="M221" s="10"/>
      <c r="N221" s="11"/>
      <c r="O221" s="10"/>
      <c r="P221" s="11"/>
      <c r="Q221" s="10"/>
      <c r="R221" s="11"/>
      <c r="S221" s="10"/>
      <c r="T221" s="11"/>
      <c r="U221" s="10"/>
      <c r="V221" s="11"/>
      <c r="W221" s="10"/>
      <c r="X221" s="11"/>
      <c r="Y221" s="10"/>
      <c r="Z221" s="11"/>
      <c r="AA221" s="10"/>
      <c r="AB221" s="11"/>
      <c r="AC221" s="10"/>
      <c r="AD221" s="11"/>
      <c r="AE221" s="10"/>
      <c r="AF221" s="11"/>
      <c r="AG221" s="10"/>
      <c r="AH221" s="11"/>
      <c r="AI221" s="10"/>
      <c r="AJ221" s="11"/>
      <c r="AM221">
        <f t="shared" si="13"/>
        <v>0</v>
      </c>
      <c r="AN221">
        <f t="shared" si="14"/>
        <v>0</v>
      </c>
      <c r="AO221" t="e">
        <f t="shared" si="15"/>
        <v>#DIV/0!</v>
      </c>
    </row>
    <row r="222" spans="1:41">
      <c r="A222">
        <f t="shared" si="16"/>
        <v>180</v>
      </c>
      <c r="B222" s="208"/>
      <c r="C222" s="10"/>
      <c r="D222" s="11"/>
      <c r="E222" s="10"/>
      <c r="F222" s="11"/>
      <c r="G222" s="10"/>
      <c r="H222" s="11"/>
      <c r="I222" s="10"/>
      <c r="J222" s="11"/>
      <c r="K222" s="10"/>
      <c r="L222" s="11"/>
      <c r="M222" s="10"/>
      <c r="N222" s="11"/>
      <c r="O222" s="10"/>
      <c r="P222" s="11"/>
      <c r="Q222" s="10"/>
      <c r="R222" s="11"/>
      <c r="S222" s="10"/>
      <c r="T222" s="11"/>
      <c r="U222" s="10"/>
      <c r="V222" s="11"/>
      <c r="W222" s="10"/>
      <c r="X222" s="11"/>
      <c r="Y222" s="10"/>
      <c r="Z222" s="11"/>
      <c r="AA222" s="10"/>
      <c r="AB222" s="11"/>
      <c r="AC222" s="10"/>
      <c r="AD222" s="11"/>
      <c r="AE222" s="10"/>
      <c r="AF222" s="11"/>
      <c r="AG222" s="10"/>
      <c r="AH222" s="11"/>
      <c r="AI222" s="10"/>
      <c r="AJ222" s="11"/>
      <c r="AM222">
        <f t="shared" si="13"/>
        <v>0</v>
      </c>
      <c r="AN222">
        <f t="shared" si="14"/>
        <v>0</v>
      </c>
      <c r="AO222" t="e">
        <f t="shared" si="15"/>
        <v>#DIV/0!</v>
      </c>
    </row>
    <row r="223" spans="1:41">
      <c r="A223">
        <f t="shared" si="16"/>
        <v>181</v>
      </c>
      <c r="B223" s="208"/>
      <c r="C223" s="10"/>
      <c r="D223" s="11"/>
      <c r="E223" s="10"/>
      <c r="F223" s="11"/>
      <c r="G223" s="10"/>
      <c r="H223" s="11"/>
      <c r="I223" s="10"/>
      <c r="J223" s="11"/>
      <c r="K223" s="10"/>
      <c r="L223" s="11"/>
      <c r="M223" s="10"/>
      <c r="N223" s="11"/>
      <c r="O223" s="10"/>
      <c r="P223" s="11"/>
      <c r="Q223" s="10"/>
      <c r="R223" s="11"/>
      <c r="S223" s="10"/>
      <c r="T223" s="11"/>
      <c r="U223" s="10"/>
      <c r="V223" s="11"/>
      <c r="W223" s="10"/>
      <c r="X223" s="11"/>
      <c r="Y223" s="10"/>
      <c r="Z223" s="11"/>
      <c r="AA223" s="10"/>
      <c r="AB223" s="11"/>
      <c r="AC223" s="10"/>
      <c r="AD223" s="11"/>
      <c r="AE223" s="10"/>
      <c r="AF223" s="11"/>
      <c r="AG223" s="10"/>
      <c r="AH223" s="11"/>
      <c r="AI223" s="10"/>
      <c r="AJ223" s="11"/>
      <c r="AM223">
        <f t="shared" si="13"/>
        <v>0</v>
      </c>
      <c r="AN223">
        <f t="shared" si="14"/>
        <v>0</v>
      </c>
      <c r="AO223" t="e">
        <f t="shared" si="15"/>
        <v>#DIV/0!</v>
      </c>
    </row>
    <row r="224" spans="1:41">
      <c r="A224">
        <f t="shared" si="16"/>
        <v>182</v>
      </c>
      <c r="B224" s="208"/>
      <c r="C224" s="10"/>
      <c r="D224" s="11"/>
      <c r="E224" s="10"/>
      <c r="F224" s="11"/>
      <c r="G224" s="10"/>
      <c r="H224" s="11"/>
      <c r="I224" s="10"/>
      <c r="J224" s="11"/>
      <c r="K224" s="10"/>
      <c r="L224" s="11"/>
      <c r="M224" s="10"/>
      <c r="N224" s="11"/>
      <c r="O224" s="10"/>
      <c r="P224" s="11"/>
      <c r="Q224" s="10"/>
      <c r="R224" s="11"/>
      <c r="S224" s="10"/>
      <c r="T224" s="11"/>
      <c r="U224" s="10"/>
      <c r="V224" s="11"/>
      <c r="W224" s="10"/>
      <c r="X224" s="11"/>
      <c r="Y224" s="10"/>
      <c r="Z224" s="11"/>
      <c r="AA224" s="10"/>
      <c r="AB224" s="11"/>
      <c r="AC224" s="10"/>
      <c r="AD224" s="11"/>
      <c r="AE224" s="10"/>
      <c r="AF224" s="11"/>
      <c r="AG224" s="10"/>
      <c r="AH224" s="11"/>
      <c r="AI224" s="10"/>
      <c r="AJ224" s="11"/>
      <c r="AM224">
        <f t="shared" si="13"/>
        <v>0</v>
      </c>
      <c r="AN224">
        <f t="shared" si="14"/>
        <v>0</v>
      </c>
      <c r="AO224" t="e">
        <f t="shared" si="15"/>
        <v>#DIV/0!</v>
      </c>
    </row>
    <row r="225" spans="1:41">
      <c r="A225">
        <f t="shared" si="16"/>
        <v>183</v>
      </c>
      <c r="B225" s="208"/>
      <c r="C225" s="10"/>
      <c r="D225" s="11"/>
      <c r="E225" s="10"/>
      <c r="F225" s="11"/>
      <c r="G225" s="10"/>
      <c r="H225" s="11"/>
      <c r="I225" s="10"/>
      <c r="J225" s="11"/>
      <c r="K225" s="10"/>
      <c r="L225" s="11"/>
      <c r="M225" s="10"/>
      <c r="N225" s="11"/>
      <c r="O225" s="10"/>
      <c r="P225" s="11"/>
      <c r="Q225" s="10"/>
      <c r="R225" s="11"/>
      <c r="S225" s="10"/>
      <c r="T225" s="11"/>
      <c r="U225" s="10"/>
      <c r="V225" s="11"/>
      <c r="W225" s="10"/>
      <c r="X225" s="11"/>
      <c r="Y225" s="10"/>
      <c r="Z225" s="11"/>
      <c r="AA225" s="10"/>
      <c r="AB225" s="11"/>
      <c r="AC225" s="10"/>
      <c r="AD225" s="11"/>
      <c r="AE225" s="10"/>
      <c r="AF225" s="11"/>
      <c r="AG225" s="10"/>
      <c r="AH225" s="11"/>
      <c r="AI225" s="10"/>
      <c r="AJ225" s="11"/>
      <c r="AM225">
        <f t="shared" si="13"/>
        <v>0</v>
      </c>
      <c r="AN225">
        <f t="shared" si="14"/>
        <v>0</v>
      </c>
      <c r="AO225" t="e">
        <f t="shared" si="15"/>
        <v>#DIV/0!</v>
      </c>
    </row>
    <row r="226" spans="1:41">
      <c r="A226">
        <f t="shared" si="16"/>
        <v>184</v>
      </c>
      <c r="B226" s="208"/>
      <c r="C226" s="10"/>
      <c r="D226" s="11"/>
      <c r="E226" s="10"/>
      <c r="F226" s="11"/>
      <c r="G226" s="10"/>
      <c r="H226" s="11"/>
      <c r="I226" s="10"/>
      <c r="J226" s="11"/>
      <c r="K226" s="10"/>
      <c r="L226" s="11"/>
      <c r="M226" s="10"/>
      <c r="N226" s="11"/>
      <c r="O226" s="10"/>
      <c r="P226" s="11"/>
      <c r="Q226" s="10"/>
      <c r="R226" s="11"/>
      <c r="S226" s="10"/>
      <c r="T226" s="11"/>
      <c r="U226" s="10"/>
      <c r="V226" s="11"/>
      <c r="W226" s="10"/>
      <c r="X226" s="11"/>
      <c r="Y226" s="10"/>
      <c r="Z226" s="11"/>
      <c r="AA226" s="10"/>
      <c r="AB226" s="11"/>
      <c r="AC226" s="10"/>
      <c r="AD226" s="11"/>
      <c r="AE226" s="10"/>
      <c r="AF226" s="11"/>
      <c r="AG226" s="10"/>
      <c r="AH226" s="11"/>
      <c r="AI226" s="10"/>
      <c r="AJ226" s="11"/>
      <c r="AM226">
        <f t="shared" si="13"/>
        <v>0</v>
      </c>
      <c r="AN226">
        <f t="shared" si="14"/>
        <v>0</v>
      </c>
      <c r="AO226" t="e">
        <f t="shared" si="15"/>
        <v>#DIV/0!</v>
      </c>
    </row>
    <row r="227" spans="1:41">
      <c r="A227">
        <f t="shared" si="16"/>
        <v>185</v>
      </c>
      <c r="B227" s="208"/>
      <c r="C227" s="10"/>
      <c r="D227" s="11"/>
      <c r="E227" s="10"/>
      <c r="F227" s="11"/>
      <c r="G227" s="10"/>
      <c r="H227" s="11"/>
      <c r="I227" s="10"/>
      <c r="J227" s="11"/>
      <c r="K227" s="10"/>
      <c r="L227" s="11"/>
      <c r="M227" s="10"/>
      <c r="N227" s="11"/>
      <c r="O227" s="10"/>
      <c r="P227" s="11"/>
      <c r="Q227" s="10"/>
      <c r="R227" s="11"/>
      <c r="S227" s="10"/>
      <c r="T227" s="11"/>
      <c r="U227" s="10"/>
      <c r="V227" s="11"/>
      <c r="W227" s="10"/>
      <c r="X227" s="11"/>
      <c r="Y227" s="10"/>
      <c r="Z227" s="11"/>
      <c r="AA227" s="10"/>
      <c r="AB227" s="11"/>
      <c r="AC227" s="10"/>
      <c r="AD227" s="11"/>
      <c r="AE227" s="10"/>
      <c r="AF227" s="11"/>
      <c r="AG227" s="10"/>
      <c r="AH227" s="11"/>
      <c r="AI227" s="10"/>
      <c r="AJ227" s="11"/>
      <c r="AM227">
        <f t="shared" si="13"/>
        <v>0</v>
      </c>
      <c r="AN227">
        <f t="shared" si="14"/>
        <v>0</v>
      </c>
      <c r="AO227" t="e">
        <f t="shared" si="15"/>
        <v>#DIV/0!</v>
      </c>
    </row>
    <row r="228" spans="1:41">
      <c r="A228">
        <f t="shared" si="16"/>
        <v>186</v>
      </c>
      <c r="B228" s="208"/>
      <c r="C228" s="10"/>
      <c r="D228" s="11"/>
      <c r="E228" s="10"/>
      <c r="F228" s="11"/>
      <c r="G228" s="10"/>
      <c r="H228" s="11"/>
      <c r="I228" s="10"/>
      <c r="J228" s="11"/>
      <c r="K228" s="10"/>
      <c r="L228" s="11"/>
      <c r="M228" s="10"/>
      <c r="N228" s="11"/>
      <c r="O228" s="10"/>
      <c r="P228" s="11"/>
      <c r="Q228" s="10"/>
      <c r="R228" s="11"/>
      <c r="S228" s="10"/>
      <c r="T228" s="11"/>
      <c r="U228" s="10"/>
      <c r="V228" s="11"/>
      <c r="W228" s="10"/>
      <c r="X228" s="11"/>
      <c r="Y228" s="10"/>
      <c r="Z228" s="11"/>
      <c r="AA228" s="10"/>
      <c r="AB228" s="11"/>
      <c r="AC228" s="10"/>
      <c r="AD228" s="11"/>
      <c r="AE228" s="10"/>
      <c r="AF228" s="11"/>
      <c r="AG228" s="10"/>
      <c r="AH228" s="11"/>
      <c r="AI228" s="10"/>
      <c r="AJ228" s="11"/>
      <c r="AM228">
        <f t="shared" si="13"/>
        <v>0</v>
      </c>
      <c r="AN228">
        <f t="shared" si="14"/>
        <v>0</v>
      </c>
      <c r="AO228" t="e">
        <f t="shared" si="15"/>
        <v>#DIV/0!</v>
      </c>
    </row>
    <row r="229" spans="1:41">
      <c r="A229">
        <f t="shared" si="16"/>
        <v>187</v>
      </c>
      <c r="B229" s="208"/>
      <c r="C229" s="10"/>
      <c r="D229" s="11"/>
      <c r="E229" s="10"/>
      <c r="F229" s="11"/>
      <c r="G229" s="10"/>
      <c r="H229" s="11"/>
      <c r="I229" s="10"/>
      <c r="J229" s="11"/>
      <c r="K229" s="10"/>
      <c r="L229" s="11"/>
      <c r="M229" s="10"/>
      <c r="N229" s="11"/>
      <c r="O229" s="10"/>
      <c r="P229" s="11"/>
      <c r="Q229" s="10"/>
      <c r="R229" s="11"/>
      <c r="S229" s="10"/>
      <c r="T229" s="11"/>
      <c r="U229" s="10"/>
      <c r="V229" s="11"/>
      <c r="W229" s="10"/>
      <c r="X229" s="11"/>
      <c r="Y229" s="10"/>
      <c r="Z229" s="11"/>
      <c r="AA229" s="10"/>
      <c r="AB229" s="11"/>
      <c r="AC229" s="10"/>
      <c r="AD229" s="11"/>
      <c r="AE229" s="10"/>
      <c r="AF229" s="11"/>
      <c r="AG229" s="10"/>
      <c r="AH229" s="11"/>
      <c r="AI229" s="10"/>
      <c r="AJ229" s="11"/>
      <c r="AM229">
        <f t="shared" si="13"/>
        <v>0</v>
      </c>
      <c r="AN229">
        <f t="shared" si="14"/>
        <v>0</v>
      </c>
      <c r="AO229" t="e">
        <f t="shared" si="15"/>
        <v>#DIV/0!</v>
      </c>
    </row>
    <row r="230" spans="1:41">
      <c r="A230">
        <f t="shared" si="16"/>
        <v>188</v>
      </c>
      <c r="B230" s="208"/>
      <c r="C230" s="10"/>
      <c r="D230" s="11"/>
      <c r="E230" s="10"/>
      <c r="F230" s="11"/>
      <c r="G230" s="10"/>
      <c r="H230" s="11"/>
      <c r="I230" s="10"/>
      <c r="J230" s="11"/>
      <c r="K230" s="10"/>
      <c r="L230" s="11"/>
      <c r="M230" s="10"/>
      <c r="N230" s="11"/>
      <c r="O230" s="10"/>
      <c r="P230" s="11"/>
      <c r="Q230" s="10"/>
      <c r="R230" s="11"/>
      <c r="S230" s="10"/>
      <c r="T230" s="11"/>
      <c r="U230" s="10"/>
      <c r="V230" s="11"/>
      <c r="W230" s="10"/>
      <c r="X230" s="11"/>
      <c r="Y230" s="10"/>
      <c r="Z230" s="11"/>
      <c r="AA230" s="10"/>
      <c r="AB230" s="11"/>
      <c r="AC230" s="10"/>
      <c r="AD230" s="11"/>
      <c r="AE230" s="10"/>
      <c r="AF230" s="11"/>
      <c r="AG230" s="10"/>
      <c r="AH230" s="11"/>
      <c r="AI230" s="10"/>
      <c r="AJ230" s="11"/>
      <c r="AM230">
        <f t="shared" si="13"/>
        <v>0</v>
      </c>
      <c r="AN230">
        <f t="shared" si="14"/>
        <v>0</v>
      </c>
      <c r="AO230" t="e">
        <f t="shared" si="15"/>
        <v>#DIV/0!</v>
      </c>
    </row>
    <row r="231" spans="1:41">
      <c r="A231">
        <f t="shared" si="16"/>
        <v>189</v>
      </c>
      <c r="B231" s="208"/>
      <c r="C231" s="10"/>
      <c r="D231" s="11"/>
      <c r="E231" s="10"/>
      <c r="F231" s="11"/>
      <c r="G231" s="10"/>
      <c r="H231" s="11"/>
      <c r="I231" s="10"/>
      <c r="J231" s="11"/>
      <c r="K231" s="10"/>
      <c r="L231" s="11"/>
      <c r="M231" s="10"/>
      <c r="N231" s="11"/>
      <c r="O231" s="10"/>
      <c r="P231" s="11"/>
      <c r="Q231" s="10"/>
      <c r="R231" s="11"/>
      <c r="S231" s="10"/>
      <c r="T231" s="11"/>
      <c r="U231" s="10"/>
      <c r="V231" s="11"/>
      <c r="W231" s="10"/>
      <c r="X231" s="11"/>
      <c r="Y231" s="10"/>
      <c r="Z231" s="11"/>
      <c r="AA231" s="10"/>
      <c r="AB231" s="11"/>
      <c r="AC231" s="10"/>
      <c r="AD231" s="11"/>
      <c r="AE231" s="10"/>
      <c r="AF231" s="11"/>
      <c r="AG231" s="10"/>
      <c r="AH231" s="11"/>
      <c r="AI231" s="10"/>
      <c r="AJ231" s="11"/>
      <c r="AM231">
        <f t="shared" si="13"/>
        <v>0</v>
      </c>
      <c r="AN231">
        <f t="shared" si="14"/>
        <v>0</v>
      </c>
      <c r="AO231" t="e">
        <f t="shared" si="15"/>
        <v>#DIV/0!</v>
      </c>
    </row>
    <row r="232" spans="1:41">
      <c r="A232">
        <f t="shared" si="16"/>
        <v>190</v>
      </c>
      <c r="B232" s="208"/>
      <c r="C232" s="10"/>
      <c r="D232" s="11"/>
      <c r="E232" s="10"/>
      <c r="F232" s="11"/>
      <c r="G232" s="10"/>
      <c r="H232" s="11"/>
      <c r="I232" s="10"/>
      <c r="J232" s="11"/>
      <c r="K232" s="10"/>
      <c r="L232" s="11"/>
      <c r="M232" s="10"/>
      <c r="N232" s="11"/>
      <c r="O232" s="10"/>
      <c r="P232" s="11"/>
      <c r="Q232" s="10"/>
      <c r="R232" s="11"/>
      <c r="S232" s="10"/>
      <c r="T232" s="11"/>
      <c r="U232" s="10"/>
      <c r="V232" s="11"/>
      <c r="W232" s="10"/>
      <c r="X232" s="11"/>
      <c r="Y232" s="10"/>
      <c r="Z232" s="11"/>
      <c r="AA232" s="10"/>
      <c r="AB232" s="11"/>
      <c r="AC232" s="10"/>
      <c r="AD232" s="11"/>
      <c r="AE232" s="10"/>
      <c r="AF232" s="11"/>
      <c r="AG232" s="10"/>
      <c r="AH232" s="11"/>
      <c r="AI232" s="10"/>
      <c r="AJ232" s="11"/>
      <c r="AM232">
        <f t="shared" si="13"/>
        <v>0</v>
      </c>
      <c r="AN232">
        <f t="shared" si="14"/>
        <v>0</v>
      </c>
      <c r="AO232" t="e">
        <f t="shared" si="15"/>
        <v>#DIV/0!</v>
      </c>
    </row>
    <row r="233" spans="1:41">
      <c r="A233">
        <f t="shared" si="16"/>
        <v>191</v>
      </c>
      <c r="B233" s="208"/>
      <c r="C233" s="10"/>
      <c r="D233" s="11"/>
      <c r="E233" s="10"/>
      <c r="F233" s="11"/>
      <c r="G233" s="10"/>
      <c r="H233" s="11"/>
      <c r="I233" s="10"/>
      <c r="J233" s="11"/>
      <c r="K233" s="10"/>
      <c r="L233" s="11"/>
      <c r="M233" s="10"/>
      <c r="N233" s="11"/>
      <c r="O233" s="10"/>
      <c r="P233" s="11"/>
      <c r="Q233" s="10"/>
      <c r="R233" s="11"/>
      <c r="S233" s="10"/>
      <c r="T233" s="11"/>
      <c r="U233" s="10"/>
      <c r="V233" s="11"/>
      <c r="W233" s="10"/>
      <c r="X233" s="11"/>
      <c r="Y233" s="10"/>
      <c r="Z233" s="11"/>
      <c r="AA233" s="10"/>
      <c r="AB233" s="11"/>
      <c r="AC233" s="10"/>
      <c r="AD233" s="11"/>
      <c r="AE233" s="10"/>
      <c r="AF233" s="11"/>
      <c r="AG233" s="10"/>
      <c r="AH233" s="11"/>
      <c r="AI233" s="10"/>
      <c r="AJ233" s="11"/>
      <c r="AM233">
        <f t="shared" si="13"/>
        <v>0</v>
      </c>
      <c r="AN233">
        <f t="shared" si="14"/>
        <v>0</v>
      </c>
      <c r="AO233" t="e">
        <f t="shared" si="15"/>
        <v>#DIV/0!</v>
      </c>
    </row>
    <row r="234" spans="1:41">
      <c r="A234">
        <f t="shared" si="16"/>
        <v>192</v>
      </c>
      <c r="B234" s="208"/>
      <c r="C234" s="10"/>
      <c r="D234" s="11"/>
      <c r="E234" s="10"/>
      <c r="F234" s="11"/>
      <c r="G234" s="10"/>
      <c r="H234" s="11"/>
      <c r="I234" s="10"/>
      <c r="J234" s="11"/>
      <c r="K234" s="10"/>
      <c r="L234" s="11"/>
      <c r="M234" s="10"/>
      <c r="N234" s="11"/>
      <c r="O234" s="10"/>
      <c r="P234" s="11"/>
      <c r="Q234" s="10"/>
      <c r="R234" s="11"/>
      <c r="S234" s="10"/>
      <c r="T234" s="11"/>
      <c r="U234" s="10"/>
      <c r="V234" s="11"/>
      <c r="W234" s="10"/>
      <c r="X234" s="11"/>
      <c r="Y234" s="10"/>
      <c r="Z234" s="11"/>
      <c r="AA234" s="10"/>
      <c r="AB234" s="11"/>
      <c r="AC234" s="10"/>
      <c r="AD234" s="11"/>
      <c r="AE234" s="10"/>
      <c r="AF234" s="11"/>
      <c r="AG234" s="10"/>
      <c r="AH234" s="11"/>
      <c r="AI234" s="10"/>
      <c r="AJ234" s="11"/>
      <c r="AM234">
        <f t="shared" si="13"/>
        <v>0</v>
      </c>
      <c r="AN234">
        <f t="shared" si="14"/>
        <v>0</v>
      </c>
      <c r="AO234" t="e">
        <f t="shared" si="15"/>
        <v>#DIV/0!</v>
      </c>
    </row>
    <row r="235" spans="1:41">
      <c r="A235">
        <f t="shared" si="16"/>
        <v>193</v>
      </c>
      <c r="B235" s="208"/>
      <c r="C235" s="10"/>
      <c r="D235" s="11"/>
      <c r="E235" s="10"/>
      <c r="F235" s="11"/>
      <c r="G235" s="10"/>
      <c r="H235" s="11"/>
      <c r="I235" s="10"/>
      <c r="J235" s="11"/>
      <c r="K235" s="10"/>
      <c r="L235" s="11"/>
      <c r="M235" s="10"/>
      <c r="N235" s="11"/>
      <c r="O235" s="10"/>
      <c r="P235" s="11"/>
      <c r="Q235" s="10"/>
      <c r="R235" s="11"/>
      <c r="S235" s="10"/>
      <c r="T235" s="11"/>
      <c r="U235" s="10"/>
      <c r="V235" s="11"/>
      <c r="W235" s="10"/>
      <c r="X235" s="11"/>
      <c r="Y235" s="10"/>
      <c r="Z235" s="11"/>
      <c r="AA235" s="10"/>
      <c r="AB235" s="11"/>
      <c r="AC235" s="10"/>
      <c r="AD235" s="11"/>
      <c r="AE235" s="10"/>
      <c r="AF235" s="11"/>
      <c r="AG235" s="10"/>
      <c r="AH235" s="11"/>
      <c r="AI235" s="10"/>
      <c r="AJ235" s="11"/>
      <c r="AM235">
        <f t="shared" ref="AM235:AM249" si="17">+C235+E235+G235+I235++K235++M235+O235+Q235+S235+U235+W235+Y235+AI235+AA235+AG235+AC235+AE235</f>
        <v>0</v>
      </c>
      <c r="AN235">
        <f t="shared" ref="AN235:AN249" si="18">COUNT(C235:AJ235)/2</f>
        <v>0</v>
      </c>
      <c r="AO235" t="e">
        <f t="shared" ref="AO235:AO249" si="19">+AM235/AN235</f>
        <v>#DIV/0!</v>
      </c>
    </row>
    <row r="236" spans="1:41">
      <c r="A236">
        <f t="shared" si="16"/>
        <v>194</v>
      </c>
      <c r="B236" s="208"/>
      <c r="C236" s="10"/>
      <c r="D236" s="11"/>
      <c r="E236" s="10"/>
      <c r="F236" s="11"/>
      <c r="G236" s="10"/>
      <c r="H236" s="11"/>
      <c r="I236" s="10"/>
      <c r="J236" s="11"/>
      <c r="K236" s="10"/>
      <c r="L236" s="11"/>
      <c r="M236" s="10"/>
      <c r="N236" s="11"/>
      <c r="O236" s="10"/>
      <c r="P236" s="11"/>
      <c r="Q236" s="10"/>
      <c r="R236" s="11"/>
      <c r="S236" s="10"/>
      <c r="T236" s="11"/>
      <c r="U236" s="10"/>
      <c r="V236" s="11"/>
      <c r="W236" s="10"/>
      <c r="X236" s="11"/>
      <c r="Y236" s="10"/>
      <c r="Z236" s="11"/>
      <c r="AA236" s="10"/>
      <c r="AB236" s="11"/>
      <c r="AC236" s="10"/>
      <c r="AD236" s="11"/>
      <c r="AE236" s="10"/>
      <c r="AF236" s="11"/>
      <c r="AG236" s="10"/>
      <c r="AH236" s="11"/>
      <c r="AI236" s="10"/>
      <c r="AJ236" s="11"/>
      <c r="AM236">
        <f t="shared" si="17"/>
        <v>0</v>
      </c>
      <c r="AN236">
        <f t="shared" si="18"/>
        <v>0</v>
      </c>
      <c r="AO236" t="e">
        <f t="shared" si="19"/>
        <v>#DIV/0!</v>
      </c>
    </row>
    <row r="237" spans="1:41">
      <c r="A237">
        <f t="shared" ref="A237:A250" si="20">+A236+1</f>
        <v>195</v>
      </c>
      <c r="B237" s="208"/>
      <c r="C237" s="10"/>
      <c r="D237" s="11"/>
      <c r="E237" s="10"/>
      <c r="F237" s="11"/>
      <c r="G237" s="10"/>
      <c r="H237" s="11"/>
      <c r="I237" s="10"/>
      <c r="J237" s="11"/>
      <c r="K237" s="10"/>
      <c r="L237" s="11"/>
      <c r="M237" s="10"/>
      <c r="N237" s="11"/>
      <c r="O237" s="10"/>
      <c r="P237" s="11"/>
      <c r="Q237" s="10"/>
      <c r="R237" s="11"/>
      <c r="S237" s="10"/>
      <c r="T237" s="11"/>
      <c r="U237" s="10"/>
      <c r="V237" s="11"/>
      <c r="W237" s="10"/>
      <c r="X237" s="11"/>
      <c r="Y237" s="10"/>
      <c r="Z237" s="11"/>
      <c r="AA237" s="10"/>
      <c r="AB237" s="11"/>
      <c r="AC237" s="10"/>
      <c r="AD237" s="11"/>
      <c r="AE237" s="10"/>
      <c r="AF237" s="11"/>
      <c r="AG237" s="10"/>
      <c r="AH237" s="11"/>
      <c r="AI237" s="10"/>
      <c r="AJ237" s="11"/>
      <c r="AM237">
        <f t="shared" si="17"/>
        <v>0</v>
      </c>
      <c r="AN237">
        <f t="shared" si="18"/>
        <v>0</v>
      </c>
      <c r="AO237" t="e">
        <f t="shared" si="19"/>
        <v>#DIV/0!</v>
      </c>
    </row>
    <row r="238" spans="1:41">
      <c r="A238">
        <f t="shared" si="20"/>
        <v>196</v>
      </c>
      <c r="B238" s="208"/>
      <c r="C238" s="10"/>
      <c r="D238" s="11"/>
      <c r="E238" s="10"/>
      <c r="F238" s="11"/>
      <c r="G238" s="10"/>
      <c r="H238" s="11"/>
      <c r="I238" s="10"/>
      <c r="J238" s="11"/>
      <c r="K238" s="10"/>
      <c r="L238" s="11"/>
      <c r="M238" s="10"/>
      <c r="N238" s="11"/>
      <c r="O238" s="10"/>
      <c r="P238" s="11"/>
      <c r="Q238" s="10"/>
      <c r="R238" s="11"/>
      <c r="S238" s="10"/>
      <c r="T238" s="11"/>
      <c r="U238" s="10"/>
      <c r="V238" s="11"/>
      <c r="W238" s="10"/>
      <c r="X238" s="11"/>
      <c r="Y238" s="10"/>
      <c r="Z238" s="11"/>
      <c r="AA238" s="10"/>
      <c r="AB238" s="11"/>
      <c r="AC238" s="10"/>
      <c r="AD238" s="11"/>
      <c r="AE238" s="10"/>
      <c r="AF238" s="11"/>
      <c r="AG238" s="10"/>
      <c r="AH238" s="11"/>
      <c r="AI238" s="10"/>
      <c r="AJ238" s="11"/>
      <c r="AM238">
        <f t="shared" si="17"/>
        <v>0</v>
      </c>
      <c r="AN238">
        <f t="shared" si="18"/>
        <v>0</v>
      </c>
      <c r="AO238" t="e">
        <f t="shared" si="19"/>
        <v>#DIV/0!</v>
      </c>
    </row>
    <row r="239" spans="1:41">
      <c r="A239">
        <f t="shared" si="20"/>
        <v>197</v>
      </c>
      <c r="B239" s="208"/>
      <c r="C239" s="10"/>
      <c r="D239" s="11"/>
      <c r="E239" s="10"/>
      <c r="F239" s="11"/>
      <c r="G239" s="10"/>
      <c r="H239" s="11"/>
      <c r="I239" s="10"/>
      <c r="J239" s="11"/>
      <c r="K239" s="10"/>
      <c r="L239" s="11"/>
      <c r="M239" s="10"/>
      <c r="N239" s="11"/>
      <c r="O239" s="10"/>
      <c r="P239" s="11"/>
      <c r="Q239" s="10"/>
      <c r="R239" s="11"/>
      <c r="S239" s="10"/>
      <c r="T239" s="11"/>
      <c r="U239" s="10"/>
      <c r="V239" s="11"/>
      <c r="W239" s="10"/>
      <c r="X239" s="11"/>
      <c r="Y239" s="10"/>
      <c r="Z239" s="11"/>
      <c r="AA239" s="10"/>
      <c r="AB239" s="11"/>
      <c r="AC239" s="10"/>
      <c r="AD239" s="11"/>
      <c r="AE239" s="10"/>
      <c r="AF239" s="11"/>
      <c r="AG239" s="10"/>
      <c r="AH239" s="11"/>
      <c r="AI239" s="10"/>
      <c r="AJ239" s="11"/>
      <c r="AM239">
        <f t="shared" si="17"/>
        <v>0</v>
      </c>
      <c r="AN239">
        <f t="shared" si="18"/>
        <v>0</v>
      </c>
      <c r="AO239" t="e">
        <f t="shared" si="19"/>
        <v>#DIV/0!</v>
      </c>
    </row>
    <row r="240" spans="1:41">
      <c r="A240">
        <f t="shared" si="20"/>
        <v>198</v>
      </c>
      <c r="B240" s="208"/>
      <c r="C240" s="10"/>
      <c r="D240" s="11"/>
      <c r="E240" s="10"/>
      <c r="F240" s="11"/>
      <c r="G240" s="10"/>
      <c r="H240" s="11"/>
      <c r="I240" s="10"/>
      <c r="J240" s="11"/>
      <c r="K240" s="10"/>
      <c r="L240" s="11"/>
      <c r="M240" s="10"/>
      <c r="N240" s="11"/>
      <c r="O240" s="10"/>
      <c r="P240" s="11"/>
      <c r="Q240" s="10"/>
      <c r="R240" s="11"/>
      <c r="S240" s="10"/>
      <c r="T240" s="11"/>
      <c r="U240" s="10"/>
      <c r="V240" s="11"/>
      <c r="W240" s="10"/>
      <c r="X240" s="11"/>
      <c r="Y240" s="10"/>
      <c r="Z240" s="11"/>
      <c r="AA240" s="10"/>
      <c r="AB240" s="11"/>
      <c r="AC240" s="10"/>
      <c r="AD240" s="11"/>
      <c r="AE240" s="10"/>
      <c r="AF240" s="11"/>
      <c r="AG240" s="10"/>
      <c r="AH240" s="11"/>
      <c r="AI240" s="10"/>
      <c r="AJ240" s="11"/>
      <c r="AM240">
        <f t="shared" si="17"/>
        <v>0</v>
      </c>
      <c r="AN240">
        <f t="shared" si="18"/>
        <v>0</v>
      </c>
      <c r="AO240" t="e">
        <f t="shared" si="19"/>
        <v>#DIV/0!</v>
      </c>
    </row>
    <row r="241" spans="1:41">
      <c r="A241">
        <f t="shared" si="20"/>
        <v>199</v>
      </c>
      <c r="B241" s="208"/>
      <c r="C241" s="10"/>
      <c r="D241" s="11"/>
      <c r="E241" s="10"/>
      <c r="F241" s="11"/>
      <c r="G241" s="10"/>
      <c r="H241" s="11"/>
      <c r="I241" s="10"/>
      <c r="J241" s="11"/>
      <c r="K241" s="10"/>
      <c r="L241" s="11"/>
      <c r="M241" s="10"/>
      <c r="N241" s="11"/>
      <c r="O241" s="10"/>
      <c r="P241" s="11"/>
      <c r="Q241" s="10"/>
      <c r="R241" s="11"/>
      <c r="S241" s="10"/>
      <c r="T241" s="11"/>
      <c r="U241" s="10"/>
      <c r="V241" s="11"/>
      <c r="W241" s="10"/>
      <c r="X241" s="11"/>
      <c r="Y241" s="10"/>
      <c r="Z241" s="11"/>
      <c r="AA241" s="10"/>
      <c r="AB241" s="11"/>
      <c r="AC241" s="10"/>
      <c r="AD241" s="11"/>
      <c r="AE241" s="10"/>
      <c r="AF241" s="11"/>
      <c r="AG241" s="10"/>
      <c r="AH241" s="11"/>
      <c r="AI241" s="10"/>
      <c r="AJ241" s="11"/>
      <c r="AM241">
        <f t="shared" si="17"/>
        <v>0</v>
      </c>
      <c r="AN241">
        <f t="shared" si="18"/>
        <v>0</v>
      </c>
      <c r="AO241" t="e">
        <f t="shared" si="19"/>
        <v>#DIV/0!</v>
      </c>
    </row>
    <row r="242" spans="1:41">
      <c r="A242">
        <f t="shared" si="20"/>
        <v>200</v>
      </c>
      <c r="B242" s="208"/>
      <c r="C242" s="10"/>
      <c r="D242" s="11"/>
      <c r="E242" s="10"/>
      <c r="F242" s="11"/>
      <c r="G242" s="10"/>
      <c r="H242" s="11"/>
      <c r="I242" s="10"/>
      <c r="J242" s="11"/>
      <c r="K242" s="10"/>
      <c r="L242" s="11"/>
      <c r="M242" s="10"/>
      <c r="N242" s="11"/>
      <c r="O242" s="10"/>
      <c r="P242" s="11"/>
      <c r="Q242" s="10"/>
      <c r="R242" s="11"/>
      <c r="S242" s="10"/>
      <c r="T242" s="11"/>
      <c r="U242" s="10"/>
      <c r="V242" s="11"/>
      <c r="W242" s="10"/>
      <c r="X242" s="11"/>
      <c r="Y242" s="10"/>
      <c r="Z242" s="11"/>
      <c r="AA242" s="10"/>
      <c r="AB242" s="11"/>
      <c r="AC242" s="10"/>
      <c r="AD242" s="11"/>
      <c r="AE242" s="10"/>
      <c r="AF242" s="11"/>
      <c r="AG242" s="10"/>
      <c r="AH242" s="11"/>
      <c r="AI242" s="10"/>
      <c r="AJ242" s="11"/>
      <c r="AM242">
        <f t="shared" si="17"/>
        <v>0</v>
      </c>
      <c r="AN242">
        <f t="shared" si="18"/>
        <v>0</v>
      </c>
      <c r="AO242" t="e">
        <f t="shared" si="19"/>
        <v>#DIV/0!</v>
      </c>
    </row>
    <row r="243" spans="1:41">
      <c r="A243">
        <f t="shared" si="20"/>
        <v>201</v>
      </c>
      <c r="B243" s="208"/>
      <c r="C243" s="10"/>
      <c r="D243" s="11"/>
      <c r="E243" s="10"/>
      <c r="F243" s="11"/>
      <c r="G243" s="10"/>
      <c r="H243" s="11"/>
      <c r="I243" s="10"/>
      <c r="J243" s="11"/>
      <c r="K243" s="10"/>
      <c r="L243" s="11"/>
      <c r="M243" s="10"/>
      <c r="N243" s="11"/>
      <c r="O243" s="10"/>
      <c r="P243" s="11"/>
      <c r="Q243" s="10"/>
      <c r="R243" s="11"/>
      <c r="S243" s="10"/>
      <c r="T243" s="11"/>
      <c r="U243" s="10"/>
      <c r="V243" s="11"/>
      <c r="W243" s="10"/>
      <c r="X243" s="11"/>
      <c r="Y243" s="10"/>
      <c r="Z243" s="11"/>
      <c r="AA243" s="10"/>
      <c r="AB243" s="11"/>
      <c r="AC243" s="10"/>
      <c r="AD243" s="11"/>
      <c r="AE243" s="10"/>
      <c r="AF243" s="11"/>
      <c r="AG243" s="10"/>
      <c r="AH243" s="11"/>
      <c r="AI243" s="10"/>
      <c r="AJ243" s="11"/>
      <c r="AM243">
        <f t="shared" si="17"/>
        <v>0</v>
      </c>
      <c r="AN243">
        <f t="shared" si="18"/>
        <v>0</v>
      </c>
      <c r="AO243" t="e">
        <f t="shared" si="19"/>
        <v>#DIV/0!</v>
      </c>
    </row>
    <row r="244" spans="1:41">
      <c r="A244">
        <f t="shared" si="20"/>
        <v>202</v>
      </c>
      <c r="B244" s="208"/>
      <c r="C244" s="10"/>
      <c r="D244" s="11"/>
      <c r="E244" s="10"/>
      <c r="F244" s="11"/>
      <c r="G244" s="10"/>
      <c r="H244" s="11"/>
      <c r="I244" s="10"/>
      <c r="J244" s="11"/>
      <c r="K244" s="10"/>
      <c r="L244" s="11"/>
      <c r="M244" s="10"/>
      <c r="N244" s="11"/>
      <c r="O244" s="10"/>
      <c r="P244" s="11"/>
      <c r="Q244" s="10"/>
      <c r="R244" s="11"/>
      <c r="S244" s="10"/>
      <c r="T244" s="11"/>
      <c r="U244" s="10"/>
      <c r="V244" s="11"/>
      <c r="W244" s="10"/>
      <c r="X244" s="11"/>
      <c r="Y244" s="10"/>
      <c r="Z244" s="11"/>
      <c r="AA244" s="10"/>
      <c r="AB244" s="11"/>
      <c r="AC244" s="10"/>
      <c r="AD244" s="11"/>
      <c r="AE244" s="10"/>
      <c r="AF244" s="11"/>
      <c r="AG244" s="10"/>
      <c r="AH244" s="11"/>
      <c r="AI244" s="10"/>
      <c r="AJ244" s="11"/>
      <c r="AM244">
        <f t="shared" si="17"/>
        <v>0</v>
      </c>
      <c r="AN244">
        <f t="shared" si="18"/>
        <v>0</v>
      </c>
      <c r="AO244" t="e">
        <f t="shared" si="19"/>
        <v>#DIV/0!</v>
      </c>
    </row>
    <row r="245" spans="1:41">
      <c r="A245">
        <f t="shared" si="20"/>
        <v>203</v>
      </c>
      <c r="B245" s="208"/>
      <c r="C245" s="10"/>
      <c r="D245" s="11"/>
      <c r="E245" s="10"/>
      <c r="F245" s="11"/>
      <c r="G245" s="10"/>
      <c r="H245" s="11"/>
      <c r="I245" s="10"/>
      <c r="J245" s="11"/>
      <c r="K245" s="10"/>
      <c r="L245" s="11"/>
      <c r="M245" s="10"/>
      <c r="N245" s="11"/>
      <c r="O245" s="10"/>
      <c r="P245" s="11"/>
      <c r="Q245" s="10"/>
      <c r="R245" s="11"/>
      <c r="S245" s="10"/>
      <c r="T245" s="11"/>
      <c r="U245" s="10"/>
      <c r="V245" s="11"/>
      <c r="W245" s="10"/>
      <c r="X245" s="11"/>
      <c r="Y245" s="10"/>
      <c r="Z245" s="11"/>
      <c r="AA245" s="10"/>
      <c r="AB245" s="11"/>
      <c r="AC245" s="10"/>
      <c r="AD245" s="11"/>
      <c r="AE245" s="10"/>
      <c r="AF245" s="11"/>
      <c r="AG245" s="10"/>
      <c r="AH245" s="11"/>
      <c r="AI245" s="10"/>
      <c r="AJ245" s="11"/>
      <c r="AM245">
        <f t="shared" si="17"/>
        <v>0</v>
      </c>
      <c r="AN245">
        <f t="shared" si="18"/>
        <v>0</v>
      </c>
      <c r="AO245" t="e">
        <f t="shared" si="19"/>
        <v>#DIV/0!</v>
      </c>
    </row>
    <row r="246" spans="1:41">
      <c r="A246">
        <f t="shared" si="20"/>
        <v>204</v>
      </c>
      <c r="B246" s="208"/>
      <c r="C246" s="10"/>
      <c r="D246" s="11"/>
      <c r="E246" s="10"/>
      <c r="F246" s="11"/>
      <c r="G246" s="10"/>
      <c r="H246" s="11"/>
      <c r="I246" s="10"/>
      <c r="J246" s="11"/>
      <c r="K246" s="10"/>
      <c r="L246" s="11"/>
      <c r="M246" s="10"/>
      <c r="N246" s="11"/>
      <c r="O246" s="10"/>
      <c r="P246" s="11"/>
      <c r="Q246" s="10"/>
      <c r="R246" s="11"/>
      <c r="S246" s="10"/>
      <c r="T246" s="11"/>
      <c r="U246" s="10"/>
      <c r="V246" s="11"/>
      <c r="W246" s="10"/>
      <c r="X246" s="11"/>
      <c r="Y246" s="10"/>
      <c r="Z246" s="11"/>
      <c r="AA246" s="10"/>
      <c r="AB246" s="11"/>
      <c r="AC246" s="10"/>
      <c r="AD246" s="11"/>
      <c r="AE246" s="10"/>
      <c r="AF246" s="11"/>
      <c r="AG246" s="10"/>
      <c r="AH246" s="11"/>
      <c r="AI246" s="10"/>
      <c r="AJ246" s="11"/>
      <c r="AM246">
        <f t="shared" si="17"/>
        <v>0</v>
      </c>
      <c r="AN246">
        <f t="shared" si="18"/>
        <v>0</v>
      </c>
      <c r="AO246" t="e">
        <f t="shared" si="19"/>
        <v>#DIV/0!</v>
      </c>
    </row>
    <row r="247" spans="1:41">
      <c r="A247">
        <f t="shared" si="20"/>
        <v>205</v>
      </c>
      <c r="B247" s="208"/>
      <c r="C247" s="10"/>
      <c r="D247" s="11"/>
      <c r="E247" s="10"/>
      <c r="F247" s="11"/>
      <c r="G247" s="10"/>
      <c r="H247" s="11"/>
      <c r="I247" s="10"/>
      <c r="J247" s="11"/>
      <c r="K247" s="10"/>
      <c r="L247" s="11"/>
      <c r="M247" s="10"/>
      <c r="N247" s="11"/>
      <c r="O247" s="10"/>
      <c r="P247" s="11"/>
      <c r="Q247" s="10"/>
      <c r="R247" s="11"/>
      <c r="S247" s="10"/>
      <c r="T247" s="11"/>
      <c r="U247" s="10"/>
      <c r="V247" s="11"/>
      <c r="W247" s="10"/>
      <c r="X247" s="11"/>
      <c r="Y247" s="10"/>
      <c r="Z247" s="11"/>
      <c r="AA247" s="10"/>
      <c r="AB247" s="11"/>
      <c r="AC247" s="10"/>
      <c r="AD247" s="11"/>
      <c r="AE247" s="10"/>
      <c r="AF247" s="11"/>
      <c r="AG247" s="10"/>
      <c r="AH247" s="11"/>
      <c r="AI247" s="10"/>
      <c r="AJ247" s="11"/>
      <c r="AM247">
        <f t="shared" si="17"/>
        <v>0</v>
      </c>
      <c r="AN247">
        <f t="shared" si="18"/>
        <v>0</v>
      </c>
      <c r="AO247" t="e">
        <f t="shared" si="19"/>
        <v>#DIV/0!</v>
      </c>
    </row>
    <row r="248" spans="1:41">
      <c r="A248">
        <f t="shared" si="20"/>
        <v>206</v>
      </c>
      <c r="B248" s="208"/>
      <c r="C248" s="10"/>
      <c r="D248" s="11"/>
      <c r="E248" s="10"/>
      <c r="F248" s="11"/>
      <c r="G248" s="10"/>
      <c r="H248" s="11"/>
      <c r="I248" s="10"/>
      <c r="J248" s="11"/>
      <c r="K248" s="10"/>
      <c r="L248" s="11"/>
      <c r="M248" s="10"/>
      <c r="N248" s="11"/>
      <c r="O248" s="10"/>
      <c r="P248" s="11"/>
      <c r="Q248" s="10"/>
      <c r="R248" s="11"/>
      <c r="S248" s="10"/>
      <c r="T248" s="11"/>
      <c r="U248" s="10"/>
      <c r="V248" s="11"/>
      <c r="W248" s="10"/>
      <c r="X248" s="11"/>
      <c r="Y248" s="10"/>
      <c r="Z248" s="11"/>
      <c r="AA248" s="10"/>
      <c r="AB248" s="11"/>
      <c r="AC248" s="10"/>
      <c r="AD248" s="11"/>
      <c r="AE248" s="10"/>
      <c r="AF248" s="11"/>
      <c r="AG248" s="10"/>
      <c r="AH248" s="11"/>
      <c r="AI248" s="10"/>
      <c r="AJ248" s="11"/>
      <c r="AM248">
        <f t="shared" si="17"/>
        <v>0</v>
      </c>
      <c r="AN248">
        <f t="shared" si="18"/>
        <v>0</v>
      </c>
      <c r="AO248" t="e">
        <f t="shared" si="19"/>
        <v>#DIV/0!</v>
      </c>
    </row>
    <row r="249" spans="1:41">
      <c r="A249">
        <f t="shared" si="20"/>
        <v>207</v>
      </c>
      <c r="B249" s="208"/>
      <c r="C249" s="10"/>
      <c r="D249" s="11"/>
      <c r="E249" s="10"/>
      <c r="F249" s="11"/>
      <c r="G249" s="10"/>
      <c r="H249" s="11"/>
      <c r="I249" s="10"/>
      <c r="J249" s="11"/>
      <c r="K249" s="10"/>
      <c r="L249" s="11"/>
      <c r="M249" s="10"/>
      <c r="N249" s="11"/>
      <c r="O249" s="10"/>
      <c r="P249" s="11"/>
      <c r="Q249" s="10"/>
      <c r="R249" s="11"/>
      <c r="S249" s="10"/>
      <c r="T249" s="11"/>
      <c r="U249" s="10"/>
      <c r="V249" s="11"/>
      <c r="W249" s="10"/>
      <c r="X249" s="11"/>
      <c r="Y249" s="10"/>
      <c r="Z249" s="11"/>
      <c r="AA249" s="10"/>
      <c r="AB249" s="11"/>
      <c r="AC249" s="10"/>
      <c r="AD249" s="11"/>
      <c r="AE249" s="10"/>
      <c r="AF249" s="11"/>
      <c r="AG249" s="10"/>
      <c r="AH249" s="11"/>
      <c r="AI249" s="10"/>
      <c r="AJ249" s="11"/>
      <c r="AM249">
        <f t="shared" si="17"/>
        <v>0</v>
      </c>
      <c r="AN249">
        <f t="shared" si="18"/>
        <v>0</v>
      </c>
      <c r="AO249" t="e">
        <f t="shared" si="19"/>
        <v>#DIV/0!</v>
      </c>
    </row>
    <row r="250" spans="1:41">
      <c r="A250">
        <f t="shared" si="20"/>
        <v>208</v>
      </c>
      <c r="B250" s="208"/>
      <c r="C250" s="10"/>
      <c r="D250" s="11"/>
      <c r="E250" s="10"/>
      <c r="F250" s="11"/>
      <c r="G250" s="10"/>
      <c r="H250" s="11"/>
      <c r="I250" s="10"/>
      <c r="J250" s="11"/>
      <c r="K250" s="10"/>
      <c r="L250" s="11"/>
      <c r="M250" s="10"/>
      <c r="N250" s="11"/>
      <c r="O250" s="10"/>
      <c r="P250" s="11"/>
      <c r="Q250" s="10"/>
      <c r="R250" s="11"/>
      <c r="S250" s="10"/>
      <c r="T250" s="11"/>
      <c r="U250" s="10"/>
      <c r="V250" s="11"/>
      <c r="W250" s="10"/>
      <c r="X250" s="11"/>
      <c r="Y250" s="10"/>
      <c r="Z250" s="11"/>
      <c r="AA250" s="10"/>
      <c r="AB250" s="11"/>
      <c r="AC250" s="10"/>
      <c r="AD250" s="11"/>
      <c r="AE250" s="10"/>
      <c r="AF250" s="11"/>
      <c r="AG250" s="10"/>
      <c r="AH250" s="11"/>
      <c r="AI250" s="10"/>
      <c r="AJ250" s="11"/>
      <c r="AM250">
        <f>+C250+E250+G250+I250++K250++M250+O250+Q250+S250+U250+W250+Y250+AI250+AA250+AG250+AC250+AE250</f>
        <v>0</v>
      </c>
      <c r="AN250">
        <f>COUNT(C250:AJ250)/2</f>
        <v>0</v>
      </c>
      <c r="AO250" t="e">
        <f>+AM250/AN250</f>
        <v>#DIV/0!</v>
      </c>
    </row>
  </sheetData>
  <sortState xmlns:xlrd2="http://schemas.microsoft.com/office/spreadsheetml/2017/richdata2" ref="B5:G21">
    <sortCondition descending="1" ref="G5:G21"/>
  </sortState>
  <mergeCells count="17">
    <mergeCell ref="AI41:AJ41"/>
    <mergeCell ref="S41:T41"/>
    <mergeCell ref="U41:V41"/>
    <mergeCell ref="W41:X41"/>
    <mergeCell ref="Y41:Z41"/>
    <mergeCell ref="AE41:AF41"/>
    <mergeCell ref="O41:P41"/>
    <mergeCell ref="Q41:R41"/>
    <mergeCell ref="AA41:AB41"/>
    <mergeCell ref="AG41:AH41"/>
    <mergeCell ref="AC41:AD41"/>
    <mergeCell ref="M41:N41"/>
    <mergeCell ref="C41:D41"/>
    <mergeCell ref="E41:F41"/>
    <mergeCell ref="G41:H41"/>
    <mergeCell ref="I41:J41"/>
    <mergeCell ref="K41:L41"/>
  </mergeCells>
  <phoneticPr fontId="4" type="noConversion"/>
  <pageMargins left="0.75" right="0.75" top="1" bottom="1" header="0" footer="0"/>
  <pageSetup paperSize="9" scale="16" orientation="landscape" horizont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BA516-54DA-4D70-BA4F-899880F1EBD3}">
  <sheetPr codeName="Hoja41"/>
  <dimension ref="A1:BY917"/>
  <sheetViews>
    <sheetView zoomScale="69" zoomScaleNormal="69" workbookViewId="0">
      <selection activeCell="B5" sqref="B5:G36"/>
    </sheetView>
  </sheetViews>
  <sheetFormatPr baseColWidth="10" defaultColWidth="11.5703125" defaultRowHeight="12.75"/>
  <cols>
    <col min="1" max="1" width="5" customWidth="1"/>
    <col min="2" max="2" width="14.5703125" customWidth="1"/>
    <col min="3" max="3" width="7.42578125" customWidth="1"/>
    <col min="4" max="4" width="6.140625" customWidth="1"/>
    <col min="5" max="5" width="5.42578125" customWidth="1"/>
    <col min="6" max="6" width="4.42578125" customWidth="1"/>
    <col min="7" max="7" width="5.28515625" customWidth="1"/>
    <col min="8" max="8" width="4.85546875" customWidth="1"/>
    <col min="9" max="9" width="5.28515625" customWidth="1"/>
    <col min="10" max="13" width="4.7109375" customWidth="1"/>
    <col min="14" max="14" width="6.140625" customWidth="1"/>
    <col min="15" max="15" width="4.7109375" customWidth="1"/>
    <col min="16" max="16" width="4.28515625" customWidth="1"/>
    <col min="17" max="17" width="5.28515625" customWidth="1"/>
    <col min="18" max="18" width="5" customWidth="1"/>
    <col min="19" max="19" width="4.5703125" customWidth="1"/>
    <col min="20" max="20" width="4.28515625" customWidth="1"/>
    <col min="21" max="21" width="5" customWidth="1"/>
    <col min="22" max="22" width="4.5703125" customWidth="1"/>
    <col min="23" max="23" width="5.28515625" customWidth="1"/>
    <col min="24" max="24" width="4.7109375" customWidth="1"/>
    <col min="25" max="25" width="4" customWidth="1"/>
    <col min="26" max="26" width="4.42578125" customWidth="1"/>
    <col min="27" max="27" width="5" customWidth="1"/>
    <col min="28" max="28" width="4.5703125" customWidth="1"/>
    <col min="29" max="29" width="4" customWidth="1"/>
    <col min="30" max="30" width="4.5703125" customWidth="1"/>
    <col min="31" max="31" width="5" customWidth="1"/>
    <col min="32" max="32" width="4.5703125" customWidth="1"/>
    <col min="33" max="33" width="4.85546875" customWidth="1"/>
    <col min="34" max="34" width="6" customWidth="1"/>
    <col min="35" max="36" width="4.42578125" customWidth="1"/>
    <col min="37" max="37" width="5.5703125" customWidth="1"/>
    <col min="38" max="40" width="4.42578125" customWidth="1"/>
    <col min="41" max="41" width="5.5703125" customWidth="1"/>
    <col min="42" max="67" width="4.42578125" customWidth="1"/>
    <col min="68" max="68" width="5" customWidth="1"/>
    <col min="69" max="70" width="4.42578125" customWidth="1"/>
    <col min="71" max="71" width="11.42578125" style="24" customWidth="1"/>
    <col min="72" max="72" width="5.42578125" style="16" customWidth="1"/>
    <col min="73" max="74" width="5.42578125" customWidth="1"/>
    <col min="75" max="76" width="7" customWidth="1"/>
  </cols>
  <sheetData>
    <row r="1" spans="1:77">
      <c r="A1" s="5" t="s">
        <v>194</v>
      </c>
      <c r="B1" s="52"/>
      <c r="C1" s="222"/>
    </row>
    <row r="2" spans="1:77">
      <c r="A2" t="s">
        <v>10</v>
      </c>
      <c r="C2" s="328"/>
      <c r="E2">
        <f>+(E3)/6</f>
        <v>1018</v>
      </c>
    </row>
    <row r="3" spans="1:77" ht="13.5" thickBot="1">
      <c r="A3">
        <f>+GENERAL!B6</f>
        <v>12</v>
      </c>
      <c r="C3" s="41"/>
      <c r="E3" s="41">
        <f>SUM(E5:E26)</f>
        <v>6108</v>
      </c>
      <c r="BY3" s="101"/>
    </row>
    <row r="4" spans="1:77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P4" s="126"/>
      <c r="BY4" s="101"/>
    </row>
    <row r="5" spans="1:77" ht="13.5" thickBot="1">
      <c r="A5" s="150">
        <v>1</v>
      </c>
      <c r="B5" s="23" t="s">
        <v>9</v>
      </c>
      <c r="C5" s="89">
        <f>+Q$54</f>
        <v>546</v>
      </c>
      <c r="D5" s="287">
        <f>+R$55</f>
        <v>0</v>
      </c>
      <c r="E5" s="45">
        <f>+R$54</f>
        <v>250</v>
      </c>
      <c r="F5" s="18">
        <f>+Q$40</f>
        <v>80</v>
      </c>
      <c r="G5" s="235">
        <f>IF(E5&lt;A$3/2,-1,1)*800000+C5*1000+D5*0+E5/1000</f>
        <v>1346000.25</v>
      </c>
      <c r="I5" s="200">
        <f>+C5/E5</f>
        <v>2.1840000000000002</v>
      </c>
      <c r="M5" s="16"/>
      <c r="P5" s="126"/>
      <c r="BY5" s="101"/>
    </row>
    <row r="6" spans="1:77" ht="13.5" thickBot="1">
      <c r="A6" s="150">
        <v>2</v>
      </c>
      <c r="B6" s="241" t="s">
        <v>219</v>
      </c>
      <c r="C6" s="89">
        <f>+AS$54</f>
        <v>430</v>
      </c>
      <c r="D6" s="287">
        <f>+AT$55</f>
        <v>0</v>
      </c>
      <c r="E6" s="45">
        <f>+AT$54</f>
        <v>436</v>
      </c>
      <c r="F6" s="18">
        <f>+AS$40</f>
        <v>40</v>
      </c>
      <c r="G6" s="235">
        <f>IF(E6&lt;A$3/2,-1,1)*800000+C6*1000+D6*0+E6/1000</f>
        <v>1230000.436</v>
      </c>
      <c r="I6" s="200">
        <f t="shared" ref="I6:I26" si="0">+C6/E6</f>
        <v>0.98623853211009171</v>
      </c>
      <c r="M6" s="16"/>
      <c r="N6" s="240"/>
      <c r="O6" s="240"/>
      <c r="P6" s="126"/>
      <c r="BY6" s="101"/>
    </row>
    <row r="7" spans="1:77" ht="13.5" thickBot="1">
      <c r="A7" s="150">
        <v>3</v>
      </c>
      <c r="B7" s="23" t="s">
        <v>177</v>
      </c>
      <c r="C7" s="89">
        <f>+BC$54</f>
        <v>245</v>
      </c>
      <c r="D7" s="287">
        <f>+BM$55</f>
        <v>0</v>
      </c>
      <c r="E7" s="45">
        <f>+BD$54</f>
        <v>380</v>
      </c>
      <c r="F7" s="18">
        <f>+BC$40</f>
        <v>20</v>
      </c>
      <c r="G7" s="235">
        <f>IF(E7&lt;A$3/2,-1,1)*800000+C7*1000+D7*0+E7/1000</f>
        <v>1045000.38</v>
      </c>
      <c r="I7" s="200">
        <f t="shared" si="0"/>
        <v>0.64473684210526316</v>
      </c>
      <c r="M7" s="16"/>
      <c r="N7" s="240"/>
      <c r="O7" s="240"/>
      <c r="P7" s="126"/>
      <c r="AE7" s="240"/>
      <c r="BY7" s="101"/>
    </row>
    <row r="8" spans="1:77" ht="13.5" thickBot="1">
      <c r="A8" s="150">
        <v>4</v>
      </c>
      <c r="B8" s="241" t="s">
        <v>162</v>
      </c>
      <c r="C8" s="89">
        <f>+AY$54</f>
        <v>236</v>
      </c>
      <c r="D8" s="287">
        <f>+AZ$55</f>
        <v>0</v>
      </c>
      <c r="E8" s="45">
        <f>+AZ$54</f>
        <v>405</v>
      </c>
      <c r="F8" s="18">
        <f>+AY$40</f>
        <v>10</v>
      </c>
      <c r="G8" s="235">
        <f>IF(E8&lt;A$3/2,-1,1)*800000+C8*1000+D8*0+E8/1000</f>
        <v>1036000.405</v>
      </c>
      <c r="I8" s="200">
        <f t="shared" si="0"/>
        <v>0.58271604938271604</v>
      </c>
      <c r="M8" s="16"/>
      <c r="BT8" s="302"/>
      <c r="BY8" s="101"/>
    </row>
    <row r="9" spans="1:77" ht="13.5" thickBot="1">
      <c r="A9" s="150">
        <v>5</v>
      </c>
      <c r="B9" s="23" t="s">
        <v>120</v>
      </c>
      <c r="C9" s="89">
        <f>+C$54</f>
        <v>234</v>
      </c>
      <c r="D9" s="287">
        <f>+D$55</f>
        <v>0</v>
      </c>
      <c r="E9" s="46">
        <f>+D$54</f>
        <v>870</v>
      </c>
      <c r="F9" s="18">
        <f>+C$40</f>
        <v>5</v>
      </c>
      <c r="G9" s="235">
        <f>IF(E9&lt;A$3/2,-1,1)*800000+C9*1000+D9*0+E9/1000</f>
        <v>1034000.87</v>
      </c>
      <c r="I9" s="200">
        <f t="shared" si="0"/>
        <v>0.26896551724137929</v>
      </c>
      <c r="M9" s="16"/>
      <c r="BT9" s="302"/>
      <c r="BY9" s="101"/>
    </row>
    <row r="10" spans="1:77" ht="13.5" thickBot="1">
      <c r="A10" s="150">
        <v>6</v>
      </c>
      <c r="B10" s="241" t="s">
        <v>178</v>
      </c>
      <c r="C10" s="89">
        <f>+BA$54</f>
        <v>210</v>
      </c>
      <c r="D10" s="287">
        <f>+BB$55</f>
        <v>0</v>
      </c>
      <c r="E10" s="45">
        <f>+BB$54</f>
        <v>263</v>
      </c>
      <c r="F10" s="18">
        <f>+BA$40</f>
        <v>0</v>
      </c>
      <c r="G10" s="235">
        <f>IF(E10&lt;A$3/2,-1,1)*800000+C10*1000+D10*0+E10/1000</f>
        <v>1010000.263</v>
      </c>
      <c r="I10" s="200">
        <f t="shared" si="0"/>
        <v>0.79847908745247154</v>
      </c>
      <c r="M10" s="16"/>
      <c r="BY10" s="101"/>
    </row>
    <row r="11" spans="1:77" ht="13.5" thickBot="1">
      <c r="A11" s="150">
        <v>7</v>
      </c>
      <c r="B11" s="241" t="s">
        <v>164</v>
      </c>
      <c r="C11" s="89">
        <f>+AI$54</f>
        <v>181</v>
      </c>
      <c r="D11" s="287">
        <f>+AJ$55</f>
        <v>0</v>
      </c>
      <c r="E11" s="45">
        <f>+AJ$54</f>
        <v>259</v>
      </c>
      <c r="F11" s="18">
        <f>+AI$40</f>
        <v>0</v>
      </c>
      <c r="G11" s="235">
        <f>IF(E11&lt;A$3/2,-1,1)*800000+C11*1000+D11*0+E11/1000</f>
        <v>981000.25899999996</v>
      </c>
      <c r="I11" s="200">
        <f t="shared" si="0"/>
        <v>0.69884169884169889</v>
      </c>
      <c r="M11" s="16"/>
      <c r="N11" s="65"/>
      <c r="O11" s="65"/>
      <c r="BY11" s="101"/>
    </row>
    <row r="12" spans="1:77" ht="13.5" thickBot="1">
      <c r="A12" s="150">
        <v>8</v>
      </c>
      <c r="B12" s="241" t="s">
        <v>214</v>
      </c>
      <c r="C12" s="89">
        <f>+AW$54</f>
        <v>174</v>
      </c>
      <c r="D12" s="287">
        <f>+AX$55</f>
        <v>0</v>
      </c>
      <c r="E12" s="45">
        <f>+AX$54</f>
        <v>304</v>
      </c>
      <c r="F12" s="18">
        <f>+AW$40</f>
        <v>0</v>
      </c>
      <c r="G12" s="235">
        <f>IF(E12&lt;A$3/2,-1,1)*800000+C12*1000+D12*0+E12/1000</f>
        <v>974000.304</v>
      </c>
      <c r="I12" s="200">
        <f t="shared" si="0"/>
        <v>0.57236842105263153</v>
      </c>
      <c r="M12" s="16"/>
      <c r="BY12" s="101"/>
    </row>
    <row r="13" spans="1:77" ht="13.5" thickBot="1">
      <c r="A13" s="150">
        <v>9</v>
      </c>
      <c r="B13" s="241" t="s">
        <v>121</v>
      </c>
      <c r="C13" s="89">
        <f>+Y$54</f>
        <v>138</v>
      </c>
      <c r="D13" s="287">
        <f>+Z$55</f>
        <v>0</v>
      </c>
      <c r="E13" s="45">
        <f>+Z$54</f>
        <v>209</v>
      </c>
      <c r="F13" s="18">
        <f>+Y$40</f>
        <v>0</v>
      </c>
      <c r="G13" s="235">
        <f>IF(E13&lt;A$3/2,-1,1)*800000+C13*1000+D13*0+E13/1000</f>
        <v>938000.20900000003</v>
      </c>
      <c r="I13" s="200">
        <f t="shared" si="0"/>
        <v>0.66028708133971292</v>
      </c>
      <c r="M13" s="16"/>
      <c r="BY13" s="101"/>
    </row>
    <row r="14" spans="1:77" ht="13.5" thickBot="1">
      <c r="A14" s="150">
        <v>10</v>
      </c>
      <c r="B14" s="241" t="s">
        <v>248</v>
      </c>
      <c r="C14" s="89">
        <f>+I$54</f>
        <v>81</v>
      </c>
      <c r="D14" s="287">
        <f>+J$55</f>
        <v>0</v>
      </c>
      <c r="E14" s="45">
        <f>+J$54</f>
        <v>126</v>
      </c>
      <c r="F14" s="18">
        <f>+I$40</f>
        <v>0</v>
      </c>
      <c r="G14" s="235">
        <f>IF(E14&lt;A$3/2,-1,1)*800000+C14*1000+D14*0+E14/1000</f>
        <v>881000.12600000005</v>
      </c>
      <c r="I14" s="200">
        <f t="shared" si="0"/>
        <v>0.6428571428571429</v>
      </c>
      <c r="M14" s="16"/>
      <c r="N14" s="240"/>
      <c r="O14" s="240"/>
      <c r="AA14" s="240"/>
    </row>
    <row r="15" spans="1:77" ht="13.5" thickBot="1">
      <c r="A15" s="150">
        <v>11</v>
      </c>
      <c r="B15" s="241" t="s">
        <v>191</v>
      </c>
      <c r="C15" s="89">
        <f>+K$54</f>
        <v>76</v>
      </c>
      <c r="D15" s="287">
        <f>+L$55</f>
        <v>0</v>
      </c>
      <c r="E15" s="45">
        <f>+L$54</f>
        <v>204</v>
      </c>
      <c r="F15" s="18">
        <f>+K$40</f>
        <v>0</v>
      </c>
      <c r="G15" s="235">
        <f>IF(E15&lt;A$3/2,-1,1)*800000+C15*1000+D15*0+E15/1000</f>
        <v>876000.20400000003</v>
      </c>
      <c r="I15" s="200">
        <f t="shared" si="0"/>
        <v>0.37254901960784315</v>
      </c>
      <c r="M15" s="16"/>
      <c r="N15" s="65"/>
      <c r="O15" s="65"/>
      <c r="X15" s="43"/>
      <c r="AA15" s="240"/>
    </row>
    <row r="16" spans="1:77" ht="13.5" customHeight="1" thickBot="1">
      <c r="A16" s="150">
        <v>12</v>
      </c>
      <c r="B16" s="23" t="s">
        <v>147</v>
      </c>
      <c r="C16" s="89">
        <f>+AA$54</f>
        <v>13</v>
      </c>
      <c r="D16" s="287">
        <f>+AB$55</f>
        <v>0</v>
      </c>
      <c r="E16" s="45">
        <f>+AB$54</f>
        <v>76</v>
      </c>
      <c r="F16" s="18">
        <f>+AA$40</f>
        <v>0</v>
      </c>
      <c r="G16" s="235">
        <f>IF(E16&lt;A$3/2,-1,1)*800000+C16*1000+D16*0+E16/1000</f>
        <v>813000.076</v>
      </c>
      <c r="I16" s="200">
        <f t="shared" si="0"/>
        <v>0.17105263157894737</v>
      </c>
      <c r="M16" s="16"/>
      <c r="N16" s="65"/>
      <c r="O16" s="65"/>
    </row>
    <row r="17" spans="1:15" ht="13.5" customHeight="1" thickBot="1">
      <c r="A17" s="150">
        <v>13</v>
      </c>
      <c r="B17" s="23" t="s">
        <v>163</v>
      </c>
      <c r="C17" s="89">
        <f>+AE$54</f>
        <v>-3</v>
      </c>
      <c r="D17" s="287">
        <f>+AF$55</f>
        <v>0</v>
      </c>
      <c r="E17" s="45">
        <f>+AF$54</f>
        <v>733</v>
      </c>
      <c r="F17" s="18">
        <f>+AE$40</f>
        <v>0</v>
      </c>
      <c r="G17" s="235">
        <f>IF(E17&lt;A$3/2,-1,1)*800000+C17*1000+D17*0+E17/1000</f>
        <v>797000.73300000001</v>
      </c>
      <c r="I17" s="200">
        <f t="shared" si="0"/>
        <v>-4.0927694406548429E-3</v>
      </c>
      <c r="M17" s="16"/>
    </row>
    <row r="18" spans="1:15" ht="13.5" customHeight="1" thickBot="1">
      <c r="A18" s="150">
        <v>14</v>
      </c>
      <c r="B18" s="241" t="s">
        <v>253</v>
      </c>
      <c r="C18" s="89">
        <f>+W$54</f>
        <v>-7</v>
      </c>
      <c r="D18" s="287">
        <f>+X$55</f>
        <v>0</v>
      </c>
      <c r="E18" s="45">
        <f>+X$54</f>
        <v>125</v>
      </c>
      <c r="F18" s="18">
        <f>+W$40</f>
        <v>0</v>
      </c>
      <c r="G18" s="235">
        <f>IF(E18&lt;A$3/2,-1,1)*800000+C18*1000+D18*0+E18/1000</f>
        <v>793000.125</v>
      </c>
      <c r="I18" s="200">
        <f t="shared" si="0"/>
        <v>-5.6000000000000001E-2</v>
      </c>
      <c r="M18" s="302" t="s">
        <v>216</v>
      </c>
      <c r="N18" s="65"/>
      <c r="O18" s="65"/>
    </row>
    <row r="19" spans="1:15" ht="13.5" customHeight="1" thickBot="1">
      <c r="A19" s="150">
        <v>15</v>
      </c>
      <c r="B19" s="241" t="s">
        <v>225</v>
      </c>
      <c r="C19" s="89">
        <f>+AU$54</f>
        <v>-24</v>
      </c>
      <c r="D19" s="287">
        <f>+AV$55</f>
        <v>0</v>
      </c>
      <c r="E19" s="45">
        <f>+AV$54</f>
        <v>16</v>
      </c>
      <c r="F19" s="18">
        <f>+AU$40</f>
        <v>0</v>
      </c>
      <c r="G19" s="235">
        <f>IF(E19&lt;A$3/2,-1,1)*800000+C19*1000+D19*0+E19/1000</f>
        <v>776000.01599999995</v>
      </c>
      <c r="I19" s="200">
        <f t="shared" si="0"/>
        <v>-1.5</v>
      </c>
    </row>
    <row r="20" spans="1:15" ht="13.5" customHeight="1" thickBot="1">
      <c r="A20" s="150">
        <v>16</v>
      </c>
      <c r="B20" s="23" t="s">
        <v>94</v>
      </c>
      <c r="C20" s="89">
        <f>+U$54</f>
        <v>-39</v>
      </c>
      <c r="D20" s="287">
        <f>+V$55</f>
        <v>0</v>
      </c>
      <c r="E20" s="45">
        <f>+V$54</f>
        <v>459</v>
      </c>
      <c r="F20" s="18">
        <f>+U$40</f>
        <v>0</v>
      </c>
      <c r="G20" s="235">
        <f>IF(E20&lt;A$3/2,-1,1)*800000+C20*1000+D20*0+E20/1000</f>
        <v>761000.45900000003</v>
      </c>
      <c r="I20" s="200">
        <f t="shared" si="0"/>
        <v>-8.4967320261437912E-2</v>
      </c>
    </row>
    <row r="21" spans="1:15" ht="13.5" customHeight="1" thickBot="1">
      <c r="A21" s="150">
        <v>17</v>
      </c>
      <c r="B21" s="23" t="s">
        <v>155</v>
      </c>
      <c r="C21" s="89">
        <f>+AC$54</f>
        <v>-44</v>
      </c>
      <c r="D21" s="287">
        <f>+AD$55</f>
        <v>0</v>
      </c>
      <c r="E21" s="45">
        <f>+AD$54</f>
        <v>41</v>
      </c>
      <c r="F21" s="18">
        <f>+AC$40</f>
        <v>0</v>
      </c>
      <c r="G21" s="235">
        <f>IF(E21&lt;A$3/2,-1,1)*800000+C21*1000+D21*0+E21/1000</f>
        <v>756000.04099999997</v>
      </c>
      <c r="I21" s="200">
        <f t="shared" si="0"/>
        <v>-1.0731707317073171</v>
      </c>
    </row>
    <row r="22" spans="1:15" ht="13.5" thickBot="1">
      <c r="A22" s="150">
        <v>18</v>
      </c>
      <c r="B22" s="241" t="s">
        <v>250</v>
      </c>
      <c r="C22" s="89">
        <f>+AM$54</f>
        <v>-61</v>
      </c>
      <c r="D22" s="287">
        <f>+AN$55</f>
        <v>0</v>
      </c>
      <c r="E22" s="45">
        <f>+AN$40</f>
        <v>104</v>
      </c>
      <c r="F22" s="18">
        <f>+S$40</f>
        <v>0</v>
      </c>
      <c r="G22" s="235">
        <f>IF(E22&lt;A$3/2,-1,1)*800000+C22*1000+D22*0+E22/1000</f>
        <v>739000.10400000005</v>
      </c>
      <c r="I22" s="200">
        <f t="shared" si="0"/>
        <v>-0.58653846153846156</v>
      </c>
    </row>
    <row r="23" spans="1:15" ht="13.5" thickBot="1">
      <c r="A23" s="150">
        <v>19</v>
      </c>
      <c r="B23" s="162" t="s">
        <v>158</v>
      </c>
      <c r="C23" s="89">
        <f>+E$54</f>
        <v>-93</v>
      </c>
      <c r="D23" s="287">
        <f>+F$55</f>
        <v>0</v>
      </c>
      <c r="E23" s="45">
        <f>+F$54</f>
        <v>106</v>
      </c>
      <c r="F23" s="18">
        <f>+E$40</f>
        <v>0</v>
      </c>
      <c r="G23" s="235">
        <f>IF(E23&lt;A$3/2,-1,1)*800000+C23*1000+D23*0+E23/1000</f>
        <v>707000.10600000003</v>
      </c>
      <c r="I23" s="200">
        <f t="shared" si="0"/>
        <v>-0.87735849056603776</v>
      </c>
    </row>
    <row r="24" spans="1:15" ht="13.5" thickBot="1">
      <c r="A24" s="150">
        <v>20</v>
      </c>
      <c r="B24" s="162" t="s">
        <v>144</v>
      </c>
      <c r="C24" s="89">
        <f>+AO$54</f>
        <v>-112</v>
      </c>
      <c r="D24" s="287">
        <f>+AP$55</f>
        <v>0</v>
      </c>
      <c r="E24" s="45">
        <f>+AP$54</f>
        <v>213</v>
      </c>
      <c r="F24" s="18">
        <f>+AO$40</f>
        <v>0</v>
      </c>
      <c r="G24" s="235">
        <f>IF(E24&lt;A$3/2,-1,1)*800000+C24*1000+D24*0+E24/1000</f>
        <v>688000.21299999999</v>
      </c>
      <c r="I24" s="200">
        <f t="shared" si="0"/>
        <v>-0.5258215962441315</v>
      </c>
    </row>
    <row r="25" spans="1:15" ht="13.5" thickBot="1">
      <c r="A25" s="150">
        <v>21</v>
      </c>
      <c r="B25" s="23" t="s">
        <v>160</v>
      </c>
      <c r="C25" s="89">
        <f>+AG$54</f>
        <v>-146</v>
      </c>
      <c r="D25" s="287">
        <f>+AH$55</f>
        <v>0</v>
      </c>
      <c r="E25" s="45">
        <f>+AH$54</f>
        <v>115</v>
      </c>
      <c r="F25" s="18">
        <f>+AG$40</f>
        <v>0</v>
      </c>
      <c r="G25" s="235">
        <f>IF(E25&lt;A$3/2,-1,1)*800000+C25*1000+D25*0+E25/1000</f>
        <v>654000.11499999999</v>
      </c>
      <c r="I25" s="200">
        <f t="shared" si="0"/>
        <v>-1.2695652173913043</v>
      </c>
      <c r="N25" s="62"/>
    </row>
    <row r="26" spans="1:15" ht="13.5" thickBot="1">
      <c r="A26" s="150">
        <v>22</v>
      </c>
      <c r="B26" s="241" t="s">
        <v>62</v>
      </c>
      <c r="C26" s="89">
        <f>+M$54</f>
        <v>-162</v>
      </c>
      <c r="D26" s="287">
        <f>+N$55</f>
        <v>0</v>
      </c>
      <c r="E26" s="45">
        <f>+N$54</f>
        <v>414</v>
      </c>
      <c r="F26" s="18">
        <f>+M$40</f>
        <v>0</v>
      </c>
      <c r="G26" s="235">
        <f>IF(E26&lt;A$3/2,-1,1)*800000+C26*1000+D26*0+E26/1000</f>
        <v>638000.41399999999</v>
      </c>
      <c r="I26" s="200">
        <f t="shared" si="0"/>
        <v>-0.39130434782608697</v>
      </c>
      <c r="N26" s="62"/>
    </row>
    <row r="27" spans="1:15" ht="13.5" thickBot="1">
      <c r="A27" s="150">
        <v>23</v>
      </c>
      <c r="B27" s="241" t="s">
        <v>256</v>
      </c>
      <c r="C27" s="89">
        <f>+BG$54</f>
        <v>3</v>
      </c>
      <c r="D27" s="287">
        <f>+BH$55</f>
        <v>0</v>
      </c>
      <c r="E27" s="45">
        <f>+BH$54</f>
        <v>1</v>
      </c>
      <c r="F27" s="18">
        <f>+BG$40</f>
        <v>0</v>
      </c>
      <c r="G27" s="235">
        <f>IF(E27&lt;A$3/2,-1,1)*800000+C27*1000+D27*0+E27/1000</f>
        <v>-796999.99899999995</v>
      </c>
      <c r="I27" s="200"/>
      <c r="N27" s="62"/>
    </row>
    <row r="28" spans="1:15" ht="13.5" thickBot="1">
      <c r="A28" s="150">
        <v>24</v>
      </c>
      <c r="B28" s="23" t="s">
        <v>1</v>
      </c>
      <c r="C28" s="89">
        <f>+G$54</f>
        <v>2</v>
      </c>
      <c r="D28" s="287">
        <f>+H$55</f>
        <v>0</v>
      </c>
      <c r="E28" s="45">
        <f>+H$54</f>
        <v>3</v>
      </c>
      <c r="F28" s="18">
        <f>+G$40</f>
        <v>0</v>
      </c>
      <c r="G28" s="235">
        <f>IF(E28&lt;A$3/2,-1,1)*800000+C28*1000+D28*0+E28/1000</f>
        <v>-797999.99699999997</v>
      </c>
      <c r="I28" s="200"/>
      <c r="N28" s="62"/>
    </row>
    <row r="29" spans="1:15" ht="13.5" thickBot="1">
      <c r="A29" s="150">
        <v>25</v>
      </c>
      <c r="B29" s="241" t="s">
        <v>261</v>
      </c>
      <c r="C29" s="89">
        <f>+BI$54</f>
        <v>0</v>
      </c>
      <c r="D29" s="287">
        <f>+BJ$55</f>
        <v>0</v>
      </c>
      <c r="E29" s="45">
        <f>+BJ$54</f>
        <v>0</v>
      </c>
      <c r="F29" s="18">
        <f>+BI$40</f>
        <v>0</v>
      </c>
      <c r="G29" s="235">
        <f>IF(E29&lt;A$3/2,-1,1)*800000+C29*1000+D29*0+E29/1000</f>
        <v>-800000</v>
      </c>
      <c r="I29" s="200"/>
      <c r="N29" s="62"/>
    </row>
    <row r="30" spans="1:15" ht="13.5" thickBot="1">
      <c r="A30" s="150">
        <v>26</v>
      </c>
      <c r="B30" s="241" t="s">
        <v>262</v>
      </c>
      <c r="C30" s="89">
        <f>+BK$54</f>
        <v>0</v>
      </c>
      <c r="D30" s="287">
        <f>+BL$55</f>
        <v>0</v>
      </c>
      <c r="E30" s="45">
        <f>+BLJ$54</f>
        <v>0</v>
      </c>
      <c r="F30" s="18">
        <f>+BK$40</f>
        <v>0</v>
      </c>
      <c r="G30" s="235">
        <f>IF(E30&lt;A$3/2,-1,1)*800000+C30*1000+D30*0+E30/1000</f>
        <v>-800000</v>
      </c>
      <c r="I30" s="200"/>
      <c r="N30" s="62"/>
    </row>
    <row r="31" spans="1:15" ht="13.5" thickBot="1">
      <c r="A31" s="150">
        <v>27</v>
      </c>
      <c r="B31" s="241" t="s">
        <v>249</v>
      </c>
      <c r="C31" s="89">
        <f>+BM$54</f>
        <v>-2</v>
      </c>
      <c r="D31" s="287">
        <f>+BN$55</f>
        <v>0</v>
      </c>
      <c r="E31" s="45">
        <f>+BN$54</f>
        <v>1</v>
      </c>
      <c r="F31" s="18">
        <f>+BM$40</f>
        <v>0</v>
      </c>
      <c r="G31" s="235">
        <f>IF(E31&lt;A$3/2,-1,1)*800000+C31*1000+D31*0+E31/1000</f>
        <v>-801999.99899999995</v>
      </c>
      <c r="I31" s="200"/>
      <c r="N31" s="62"/>
    </row>
    <row r="32" spans="1:15" ht="13.5" thickBot="1">
      <c r="A32" s="150">
        <v>28</v>
      </c>
      <c r="B32" s="162" t="s">
        <v>131</v>
      </c>
      <c r="C32" s="89">
        <f>+AK$54</f>
        <v>-3</v>
      </c>
      <c r="D32" s="287">
        <f>+AL$55</f>
        <v>0</v>
      </c>
      <c r="E32" s="45">
        <f>+AL$54</f>
        <v>1</v>
      </c>
      <c r="F32" s="18">
        <f>+AK$40</f>
        <v>0</v>
      </c>
      <c r="G32" s="235">
        <f>IF(E32&lt;A$3/2,-1,1)*800000+C32*1000+D32*0+E32/1000</f>
        <v>-802999.99899999995</v>
      </c>
      <c r="I32" s="200"/>
      <c r="N32" s="62"/>
    </row>
    <row r="33" spans="1:72" ht="13.5" thickBot="1">
      <c r="A33" s="150">
        <v>29</v>
      </c>
      <c r="B33" s="241" t="s">
        <v>258</v>
      </c>
      <c r="C33" s="89">
        <f>+BE$54</f>
        <v>-3</v>
      </c>
      <c r="D33" s="287">
        <f>+BF$55</f>
        <v>0</v>
      </c>
      <c r="E33" s="45">
        <f>+BF$54</f>
        <v>1</v>
      </c>
      <c r="F33" s="18">
        <f>+BE$40</f>
        <v>0</v>
      </c>
      <c r="G33" s="235">
        <f>IF(E33&lt;A$3/2,-1,1)*800000+C33*1000+D33*0+E33/1000</f>
        <v>-802999.99899999995</v>
      </c>
      <c r="BS33"/>
      <c r="BT33"/>
    </row>
    <row r="34" spans="1:72" ht="13.5" thickBot="1">
      <c r="A34" s="150">
        <v>30</v>
      </c>
      <c r="B34" s="162" t="s">
        <v>143</v>
      </c>
      <c r="C34" s="89">
        <f>+AQ$54</f>
        <v>-4</v>
      </c>
      <c r="D34" s="287">
        <f>+AR$55</f>
        <v>0</v>
      </c>
      <c r="E34" s="45">
        <f>+AR$54</f>
        <v>2</v>
      </c>
      <c r="F34" s="18">
        <f>+AQ$40</f>
        <v>0</v>
      </c>
      <c r="G34" s="235">
        <f>IF(E34&lt;A$3/2,-1,1)*800000+C34*1000+D34*0+E34/1000</f>
        <v>-803999.99800000002</v>
      </c>
      <c r="BS34"/>
      <c r="BT34"/>
    </row>
    <row r="35" spans="1:72" ht="13.5" thickBot="1">
      <c r="A35" s="150">
        <v>31</v>
      </c>
      <c r="B35" s="241" t="s">
        <v>251</v>
      </c>
      <c r="C35" s="89">
        <f>+BO$54</f>
        <v>-4</v>
      </c>
      <c r="D35" s="287">
        <f>+BP$55</f>
        <v>0</v>
      </c>
      <c r="E35" s="45">
        <f>+BP$54</f>
        <v>1</v>
      </c>
      <c r="F35" s="18">
        <f>+BO$40</f>
        <v>0</v>
      </c>
      <c r="G35" s="235">
        <f>IF(E35&lt;A$3/2,-1,1)*800000+C35*1000+D35*0+E35/1000</f>
        <v>-803999.99899999995</v>
      </c>
      <c r="BS35"/>
      <c r="BT35"/>
    </row>
    <row r="36" spans="1:72" ht="13.5" thickBot="1">
      <c r="A36" s="150">
        <v>32</v>
      </c>
      <c r="B36" s="23" t="s">
        <v>43</v>
      </c>
      <c r="C36" s="89">
        <f>+S$54</f>
        <v>-5</v>
      </c>
      <c r="D36" s="287">
        <f>+T$55</f>
        <v>0</v>
      </c>
      <c r="E36" s="45">
        <f>+T$54</f>
        <v>3</v>
      </c>
      <c r="F36" s="18">
        <f>+S$40</f>
        <v>0</v>
      </c>
      <c r="G36" s="235">
        <f>IF(E36&lt;A$3/2,-1,1)*800000+C36*1000+D36*0+E36/1000</f>
        <v>-804999.99699999997</v>
      </c>
      <c r="BS36"/>
      <c r="BT36"/>
    </row>
    <row r="37" spans="1:72" ht="13.5" thickBot="1">
      <c r="A37" s="150">
        <v>33</v>
      </c>
      <c r="B37" s="241" t="s">
        <v>252</v>
      </c>
      <c r="C37" s="89">
        <f>+BQ$54</f>
        <v>-18</v>
      </c>
      <c r="D37" s="287">
        <f>+BR$55</f>
        <v>0</v>
      </c>
      <c r="E37" s="45">
        <f>+BR$54</f>
        <v>5</v>
      </c>
      <c r="F37" s="18">
        <f>+BQ$40</f>
        <v>0</v>
      </c>
      <c r="G37" s="235">
        <f t="shared" ref="G5:G37" si="1">IF(E37&lt;A$3/2,-1,1)*800000+C37*1000+D37*0+E37/1000</f>
        <v>-817999.995</v>
      </c>
      <c r="BS37"/>
      <c r="BT37"/>
    </row>
    <row r="38" spans="1:72" ht="13.5" hidden="1" thickBot="1">
      <c r="A38" s="150">
        <v>34</v>
      </c>
      <c r="B38" s="23" t="s">
        <v>266</v>
      </c>
      <c r="C38" s="89">
        <f>+O$54</f>
        <v>-100000000</v>
      </c>
      <c r="D38" s="287">
        <f>+P$55</f>
        <v>0</v>
      </c>
      <c r="E38" s="45">
        <f>+P$54</f>
        <v>0</v>
      </c>
      <c r="F38" s="18">
        <f>+O$40</f>
        <v>0</v>
      </c>
      <c r="G38" s="235">
        <f t="shared" ref="G38" si="2">IF(E38&lt;A$3/2,-1,1)*800000+C38*1000+D38*0+E38/1000</f>
        <v>-100000800000</v>
      </c>
      <c r="I38" s="200"/>
      <c r="N38" s="62"/>
    </row>
    <row r="39" spans="1:72">
      <c r="D39" s="240"/>
      <c r="G39" s="235"/>
    </row>
    <row r="40" spans="1:72" ht="12.75" hidden="1" customHeight="1">
      <c r="B40" t="s">
        <v>12</v>
      </c>
      <c r="C40">
        <f>+C41*C42</f>
        <v>5</v>
      </c>
      <c r="D40">
        <f t="shared" ref="D40:BR40" si="3">+D41*D42</f>
        <v>870</v>
      </c>
      <c r="E40">
        <f t="shared" si="3"/>
        <v>0</v>
      </c>
      <c r="F40">
        <f t="shared" si="3"/>
        <v>106</v>
      </c>
      <c r="G40">
        <f>+G41*G42</f>
        <v>0</v>
      </c>
      <c r="H40">
        <f t="shared" si="3"/>
        <v>3</v>
      </c>
      <c r="I40">
        <f t="shared" si="3"/>
        <v>0</v>
      </c>
      <c r="J40">
        <f t="shared" si="3"/>
        <v>126</v>
      </c>
      <c r="K40">
        <f>+K41*K42</f>
        <v>0</v>
      </c>
      <c r="L40">
        <f>+L41*L42</f>
        <v>204</v>
      </c>
      <c r="M40">
        <f t="shared" si="3"/>
        <v>0</v>
      </c>
      <c r="N40">
        <f t="shared" si="3"/>
        <v>414</v>
      </c>
      <c r="O40">
        <f t="shared" si="3"/>
        <v>0</v>
      </c>
      <c r="P40">
        <f t="shared" si="3"/>
        <v>0</v>
      </c>
      <c r="Q40">
        <f t="shared" si="3"/>
        <v>80</v>
      </c>
      <c r="R40">
        <f t="shared" si="3"/>
        <v>250</v>
      </c>
      <c r="S40">
        <f t="shared" si="3"/>
        <v>0</v>
      </c>
      <c r="T40">
        <f t="shared" si="3"/>
        <v>3</v>
      </c>
      <c r="U40">
        <f>+U41*U42</f>
        <v>0</v>
      </c>
      <c r="V40">
        <f t="shared" si="3"/>
        <v>459</v>
      </c>
      <c r="W40">
        <f t="shared" si="3"/>
        <v>0</v>
      </c>
      <c r="X40">
        <f t="shared" si="3"/>
        <v>125</v>
      </c>
      <c r="Y40">
        <f t="shared" si="3"/>
        <v>0</v>
      </c>
      <c r="Z40">
        <f t="shared" si="3"/>
        <v>209</v>
      </c>
      <c r="AA40">
        <f>+AA41*AA42</f>
        <v>0</v>
      </c>
      <c r="AB40">
        <f>+AB41*AB42</f>
        <v>76</v>
      </c>
      <c r="AC40">
        <f>+AC41*AC42</f>
        <v>0</v>
      </c>
      <c r="AD40">
        <f>+AD41*AD42</f>
        <v>41</v>
      </c>
      <c r="AE40">
        <f>+AE41*AE42</f>
        <v>0</v>
      </c>
      <c r="AF40">
        <f t="shared" si="3"/>
        <v>733</v>
      </c>
      <c r="AG40">
        <f>+AG41*AG42</f>
        <v>0</v>
      </c>
      <c r="AH40">
        <f>+AH41*AH42</f>
        <v>115</v>
      </c>
      <c r="AI40">
        <f t="shared" si="3"/>
        <v>0</v>
      </c>
      <c r="AJ40">
        <f t="shared" si="3"/>
        <v>259</v>
      </c>
      <c r="AK40">
        <f t="shared" si="3"/>
        <v>0</v>
      </c>
      <c r="AL40">
        <f t="shared" si="3"/>
        <v>1</v>
      </c>
      <c r="AM40">
        <f t="shared" si="3"/>
        <v>0</v>
      </c>
      <c r="AN40">
        <f t="shared" si="3"/>
        <v>104</v>
      </c>
      <c r="AO40">
        <f t="shared" si="3"/>
        <v>0</v>
      </c>
      <c r="AP40">
        <f t="shared" si="3"/>
        <v>213</v>
      </c>
      <c r="AQ40">
        <f t="shared" si="3"/>
        <v>0</v>
      </c>
      <c r="AR40">
        <f t="shared" si="3"/>
        <v>2</v>
      </c>
      <c r="AS40">
        <f t="shared" si="3"/>
        <v>40</v>
      </c>
      <c r="AT40">
        <f t="shared" si="3"/>
        <v>436</v>
      </c>
      <c r="AU40">
        <f t="shared" si="3"/>
        <v>0</v>
      </c>
      <c r="AV40">
        <f t="shared" si="3"/>
        <v>16</v>
      </c>
      <c r="AW40">
        <f t="shared" si="3"/>
        <v>0</v>
      </c>
      <c r="AX40">
        <f t="shared" si="3"/>
        <v>304</v>
      </c>
      <c r="AY40">
        <f t="shared" si="3"/>
        <v>10</v>
      </c>
      <c r="AZ40">
        <f t="shared" si="3"/>
        <v>405</v>
      </c>
      <c r="BA40">
        <f t="shared" si="3"/>
        <v>0</v>
      </c>
      <c r="BB40">
        <f t="shared" si="3"/>
        <v>263</v>
      </c>
      <c r="BC40">
        <f t="shared" si="3"/>
        <v>20</v>
      </c>
      <c r="BD40">
        <f t="shared" si="3"/>
        <v>380</v>
      </c>
      <c r="BE40">
        <f t="shared" ref="BE40:BL40" si="4">+BE41*BE42</f>
        <v>0</v>
      </c>
      <c r="BF40">
        <f t="shared" si="4"/>
        <v>1</v>
      </c>
      <c r="BG40">
        <f t="shared" si="4"/>
        <v>0</v>
      </c>
      <c r="BH40">
        <f t="shared" si="4"/>
        <v>1</v>
      </c>
      <c r="BI40">
        <f t="shared" si="4"/>
        <v>0</v>
      </c>
      <c r="BJ40">
        <f t="shared" si="4"/>
        <v>0</v>
      </c>
      <c r="BK40">
        <f t="shared" si="4"/>
        <v>0</v>
      </c>
      <c r="BL40">
        <f t="shared" si="4"/>
        <v>0</v>
      </c>
      <c r="BM40">
        <f t="shared" si="3"/>
        <v>0</v>
      </c>
      <c r="BN40">
        <f t="shared" si="3"/>
        <v>1</v>
      </c>
      <c r="BO40">
        <f t="shared" si="3"/>
        <v>0</v>
      </c>
      <c r="BP40">
        <f t="shared" si="3"/>
        <v>1</v>
      </c>
      <c r="BQ40">
        <f t="shared" si="3"/>
        <v>0</v>
      </c>
      <c r="BR40">
        <f t="shared" si="3"/>
        <v>5</v>
      </c>
    </row>
    <row r="41" spans="1:72" ht="12.75" hidden="1" customHeight="1">
      <c r="C41">
        <f>IF($B53&gt;3,1,0)</f>
        <v>1</v>
      </c>
      <c r="D41">
        <f t="shared" ref="D41:BR41" si="5">IF($B53&gt;3,1,0)</f>
        <v>1</v>
      </c>
      <c r="E41">
        <f t="shared" si="5"/>
        <v>1</v>
      </c>
      <c r="F41">
        <f t="shared" si="5"/>
        <v>1</v>
      </c>
      <c r="G41">
        <f>IF($B53&gt;3,1,0)</f>
        <v>1</v>
      </c>
      <c r="H41">
        <f t="shared" si="5"/>
        <v>1</v>
      </c>
      <c r="I41">
        <f t="shared" si="5"/>
        <v>1</v>
      </c>
      <c r="J41">
        <f t="shared" si="5"/>
        <v>1</v>
      </c>
      <c r="K41">
        <f>IF($B53&gt;3,1,0)</f>
        <v>1</v>
      </c>
      <c r="L41">
        <f>IF($B53&gt;3,1,0)</f>
        <v>1</v>
      </c>
      <c r="M41">
        <f t="shared" si="5"/>
        <v>1</v>
      </c>
      <c r="N41">
        <f t="shared" si="5"/>
        <v>1</v>
      </c>
      <c r="O41">
        <f t="shared" si="5"/>
        <v>1</v>
      </c>
      <c r="P41">
        <f t="shared" si="5"/>
        <v>1</v>
      </c>
      <c r="Q41">
        <f t="shared" si="5"/>
        <v>1</v>
      </c>
      <c r="R41">
        <f t="shared" si="5"/>
        <v>1</v>
      </c>
      <c r="S41">
        <f t="shared" si="5"/>
        <v>1</v>
      </c>
      <c r="T41">
        <f t="shared" si="5"/>
        <v>1</v>
      </c>
      <c r="U41">
        <f t="shared" si="5"/>
        <v>1</v>
      </c>
      <c r="V41">
        <f t="shared" si="5"/>
        <v>1</v>
      </c>
      <c r="W41">
        <f t="shared" si="5"/>
        <v>1</v>
      </c>
      <c r="X41">
        <f t="shared" si="5"/>
        <v>1</v>
      </c>
      <c r="Y41">
        <f t="shared" si="5"/>
        <v>1</v>
      </c>
      <c r="Z41">
        <f t="shared" si="5"/>
        <v>1</v>
      </c>
      <c r="AA41">
        <f>IF($B53&gt;3,1,0)</f>
        <v>1</v>
      </c>
      <c r="AB41">
        <f>IF($B53&gt;3,1,0)</f>
        <v>1</v>
      </c>
      <c r="AC41">
        <f>IF($B53&gt;3,1,0)</f>
        <v>1</v>
      </c>
      <c r="AD41">
        <f>IF($B53&gt;3,1,0)</f>
        <v>1</v>
      </c>
      <c r="AE41">
        <f t="shared" si="5"/>
        <v>1</v>
      </c>
      <c r="AF41">
        <f t="shared" si="5"/>
        <v>1</v>
      </c>
      <c r="AG41">
        <f>IF($B53&gt;3,1,0)</f>
        <v>1</v>
      </c>
      <c r="AH41">
        <f>IF($B53&gt;3,1,0)</f>
        <v>1</v>
      </c>
      <c r="AI41">
        <f t="shared" si="5"/>
        <v>1</v>
      </c>
      <c r="AJ41">
        <f t="shared" si="5"/>
        <v>1</v>
      </c>
      <c r="AK41">
        <f t="shared" si="5"/>
        <v>1</v>
      </c>
      <c r="AL41">
        <f t="shared" si="5"/>
        <v>1</v>
      </c>
      <c r="AM41">
        <f t="shared" si="5"/>
        <v>1</v>
      </c>
      <c r="AN41">
        <f t="shared" si="5"/>
        <v>1</v>
      </c>
      <c r="AO41">
        <f t="shared" si="5"/>
        <v>1</v>
      </c>
      <c r="AP41">
        <f t="shared" si="5"/>
        <v>1</v>
      </c>
      <c r="AQ41">
        <f t="shared" si="5"/>
        <v>1</v>
      </c>
      <c r="AR41">
        <f t="shared" si="5"/>
        <v>1</v>
      </c>
      <c r="AS41">
        <f t="shared" si="5"/>
        <v>1</v>
      </c>
      <c r="AT41">
        <f t="shared" si="5"/>
        <v>1</v>
      </c>
      <c r="AU41">
        <f t="shared" si="5"/>
        <v>1</v>
      </c>
      <c r="AV41">
        <f t="shared" si="5"/>
        <v>1</v>
      </c>
      <c r="AW41">
        <f t="shared" si="5"/>
        <v>1</v>
      </c>
      <c r="AX41">
        <f t="shared" si="5"/>
        <v>1</v>
      </c>
      <c r="AY41">
        <f t="shared" si="5"/>
        <v>1</v>
      </c>
      <c r="AZ41">
        <f t="shared" si="5"/>
        <v>1</v>
      </c>
      <c r="BA41">
        <f t="shared" si="5"/>
        <v>1</v>
      </c>
      <c r="BB41">
        <f t="shared" si="5"/>
        <v>1</v>
      </c>
      <c r="BC41">
        <f t="shared" si="5"/>
        <v>1</v>
      </c>
      <c r="BD41">
        <f t="shared" si="5"/>
        <v>1</v>
      </c>
      <c r="BE41">
        <f t="shared" ref="BE41:BL41" si="6">IF($B53&gt;3,1,0)</f>
        <v>1</v>
      </c>
      <c r="BF41">
        <f t="shared" si="6"/>
        <v>1</v>
      </c>
      <c r="BG41">
        <f t="shared" si="6"/>
        <v>1</v>
      </c>
      <c r="BH41">
        <f t="shared" si="6"/>
        <v>1</v>
      </c>
      <c r="BI41">
        <f t="shared" si="6"/>
        <v>1</v>
      </c>
      <c r="BJ41">
        <f t="shared" si="6"/>
        <v>1</v>
      </c>
      <c r="BK41">
        <f t="shared" si="6"/>
        <v>1</v>
      </c>
      <c r="BL41">
        <f t="shared" si="6"/>
        <v>1</v>
      </c>
      <c r="BM41">
        <f t="shared" si="5"/>
        <v>1</v>
      </c>
      <c r="BN41">
        <f t="shared" si="5"/>
        <v>1</v>
      </c>
      <c r="BO41">
        <f t="shared" si="5"/>
        <v>1</v>
      </c>
      <c r="BP41">
        <f t="shared" si="5"/>
        <v>1</v>
      </c>
      <c r="BQ41">
        <f t="shared" si="5"/>
        <v>1</v>
      </c>
      <c r="BR41">
        <f t="shared" si="5"/>
        <v>1</v>
      </c>
    </row>
    <row r="42" spans="1:72" ht="12.75" hidden="1" customHeight="1">
      <c r="C42">
        <f>MAX(C43:C47)</f>
        <v>5</v>
      </c>
      <c r="D42">
        <f>+D54</f>
        <v>870</v>
      </c>
      <c r="E42">
        <f>MAX(E43:E47)</f>
        <v>0</v>
      </c>
      <c r="F42">
        <f>+F54</f>
        <v>106</v>
      </c>
      <c r="G42">
        <f>MAX(G43:G47)</f>
        <v>0</v>
      </c>
      <c r="H42">
        <f>+H54</f>
        <v>3</v>
      </c>
      <c r="I42">
        <f>MAX(I43:I47)</f>
        <v>0</v>
      </c>
      <c r="J42">
        <f>+J54</f>
        <v>126</v>
      </c>
      <c r="K42">
        <f>MAX(K43:K47)</f>
        <v>0</v>
      </c>
      <c r="L42">
        <f>+L54</f>
        <v>204</v>
      </c>
      <c r="M42">
        <f>MAX(M43:M47)</f>
        <v>0</v>
      </c>
      <c r="N42">
        <f>+N54</f>
        <v>414</v>
      </c>
      <c r="O42">
        <f>MAX(O43:O47)</f>
        <v>0</v>
      </c>
      <c r="P42">
        <f>+P54</f>
        <v>0</v>
      </c>
      <c r="Q42">
        <f>MAX(Q43:Q47)</f>
        <v>80</v>
      </c>
      <c r="R42">
        <f>+R54</f>
        <v>250</v>
      </c>
      <c r="S42">
        <f>MAX(S43:S47)</f>
        <v>0</v>
      </c>
      <c r="T42">
        <f>+T54</f>
        <v>3</v>
      </c>
      <c r="U42">
        <f>MAX(U43:U47)</f>
        <v>0</v>
      </c>
      <c r="V42">
        <f>+V54</f>
        <v>459</v>
      </c>
      <c r="W42">
        <f>MAX(W43:W47)</f>
        <v>0</v>
      </c>
      <c r="X42">
        <f>+X54</f>
        <v>125</v>
      </c>
      <c r="Y42">
        <f>MAX(Y43:Y47)</f>
        <v>0</v>
      </c>
      <c r="Z42">
        <f>+Z54</f>
        <v>209</v>
      </c>
      <c r="AA42">
        <f>MAX(AA43:AA47)</f>
        <v>0</v>
      </c>
      <c r="AB42">
        <f>+AB54</f>
        <v>76</v>
      </c>
      <c r="AC42">
        <f>MAX(AC43:AC47)</f>
        <v>0</v>
      </c>
      <c r="AD42">
        <f>+AD54</f>
        <v>41</v>
      </c>
      <c r="AE42">
        <f>MAX(AE43:AE47)</f>
        <v>0</v>
      </c>
      <c r="AF42">
        <f>+AF54</f>
        <v>733</v>
      </c>
      <c r="AG42">
        <f>MAX(AG43:AG47)</f>
        <v>0</v>
      </c>
      <c r="AH42">
        <f>+AH54</f>
        <v>115</v>
      </c>
      <c r="AI42">
        <f>MAX(AI43:AI47)</f>
        <v>0</v>
      </c>
      <c r="AJ42">
        <f>+AJ54</f>
        <v>259</v>
      </c>
      <c r="AK42">
        <f>MAX(AK43:AK47)</f>
        <v>0</v>
      </c>
      <c r="AL42">
        <f>+AL54</f>
        <v>1</v>
      </c>
      <c r="AM42">
        <f>MAX(AM43:AM47)</f>
        <v>0</v>
      </c>
      <c r="AN42">
        <f>+AN54</f>
        <v>104</v>
      </c>
      <c r="AO42">
        <f>MAX(AO43:AO47)</f>
        <v>0</v>
      </c>
      <c r="AP42">
        <f>+AP54</f>
        <v>213</v>
      </c>
      <c r="AQ42">
        <f>MAX(AQ43:AQ47)</f>
        <v>0</v>
      </c>
      <c r="AR42">
        <f>+AR54</f>
        <v>2</v>
      </c>
      <c r="AS42">
        <f>MAX(AS43:AS47)</f>
        <v>40</v>
      </c>
      <c r="AT42">
        <f>+AT54</f>
        <v>436</v>
      </c>
      <c r="AU42">
        <f>MAX(AU43:AU47)</f>
        <v>0</v>
      </c>
      <c r="AV42">
        <f>+AV54</f>
        <v>16</v>
      </c>
      <c r="AW42">
        <f>MAX(AW43:AW47)</f>
        <v>0</v>
      </c>
      <c r="AX42">
        <f>+AX54</f>
        <v>304</v>
      </c>
      <c r="AY42">
        <f>MAX(AY43:AY47)</f>
        <v>10</v>
      </c>
      <c r="AZ42">
        <f>+AZ54</f>
        <v>405</v>
      </c>
      <c r="BA42">
        <f>MAX(BA43:BA47)</f>
        <v>0</v>
      </c>
      <c r="BB42">
        <f>+BB54</f>
        <v>263</v>
      </c>
      <c r="BC42">
        <f>MAX(BC43:BC47)</f>
        <v>20</v>
      </c>
      <c r="BD42">
        <f>+BD54</f>
        <v>380</v>
      </c>
      <c r="BE42">
        <f>MAX(BE43:BE47)</f>
        <v>0</v>
      </c>
      <c r="BF42">
        <f>+BF54</f>
        <v>1</v>
      </c>
      <c r="BG42">
        <f>MAX(BG43:BG47)</f>
        <v>0</v>
      </c>
      <c r="BH42">
        <f>+BH54</f>
        <v>1</v>
      </c>
      <c r="BI42">
        <f>MAX(BI43:BI47)</f>
        <v>0</v>
      </c>
      <c r="BJ42">
        <f>+BJ54</f>
        <v>0</v>
      </c>
      <c r="BK42">
        <f>MAX(BK43:BK47)</f>
        <v>0</v>
      </c>
      <c r="BL42">
        <f>+BL54</f>
        <v>0</v>
      </c>
      <c r="BM42">
        <f>MAX(BM43:BM47)</f>
        <v>0</v>
      </c>
      <c r="BN42">
        <f>+BN54</f>
        <v>1</v>
      </c>
      <c r="BO42">
        <f>MAX(BO43:BO47)</f>
        <v>0</v>
      </c>
      <c r="BP42">
        <f>+BP54</f>
        <v>1</v>
      </c>
      <c r="BQ42">
        <f>MAX(BQ43:BQ47)</f>
        <v>0</v>
      </c>
      <c r="BR42">
        <f>+BR54</f>
        <v>5</v>
      </c>
    </row>
    <row r="43" spans="1:72" ht="12.75" hidden="1" customHeight="1">
      <c r="C43">
        <f>IF(C$48=5,5,0)</f>
        <v>5</v>
      </c>
      <c r="E43">
        <f>IF(E$48=5,5,0)</f>
        <v>0</v>
      </c>
      <c r="G43">
        <f>IF(G$48=5,5,0)</f>
        <v>0</v>
      </c>
      <c r="I43">
        <f>IF(I$48=5,5,0)</f>
        <v>0</v>
      </c>
      <c r="K43">
        <f>IF(K$48=5,5,0)</f>
        <v>0</v>
      </c>
      <c r="M43">
        <f>IF(M$48=5,5,0)</f>
        <v>0</v>
      </c>
      <c r="O43">
        <f>IF(O$48=5,5,0)</f>
        <v>0</v>
      </c>
      <c r="Q43">
        <f>IF(Q$48=5,5,0)</f>
        <v>0</v>
      </c>
      <c r="S43">
        <f>IF(S$48=5,5,0)</f>
        <v>0</v>
      </c>
      <c r="U43">
        <f>IF(U$48=5,5,0)</f>
        <v>0</v>
      </c>
      <c r="W43">
        <f>IF(W$48=5,5,0)</f>
        <v>0</v>
      </c>
      <c r="Y43">
        <f>IF(Y$48=5,5,0)</f>
        <v>0</v>
      </c>
      <c r="AA43">
        <f>IF(AA$48=5,5,0)</f>
        <v>0</v>
      </c>
      <c r="AC43">
        <f>IF(AC$48=5,5,0)</f>
        <v>0</v>
      </c>
      <c r="AE43">
        <f>IF(AE$48=5,5,0)</f>
        <v>0</v>
      </c>
      <c r="AG43">
        <f>IF(AG$48=5,5,0)</f>
        <v>0</v>
      </c>
      <c r="AI43">
        <f>IF(AI$48=5,5,0)</f>
        <v>0</v>
      </c>
      <c r="AK43">
        <f>IF(AK$48=5,5,0)</f>
        <v>0</v>
      </c>
      <c r="AM43">
        <f>IF(AM$48=5,5,0)</f>
        <v>0</v>
      </c>
      <c r="AO43">
        <f>IF(AO$48=5,5,0)</f>
        <v>0</v>
      </c>
      <c r="AQ43">
        <f>IF(AQ$48=5,5,0)</f>
        <v>0</v>
      </c>
      <c r="AS43">
        <f>IF(AS$48=5,5,0)</f>
        <v>0</v>
      </c>
      <c r="AU43">
        <f>IF(AU$48=5,5,0)</f>
        <v>0</v>
      </c>
      <c r="AW43">
        <f>IF(AW$48=5,5,0)</f>
        <v>0</v>
      </c>
      <c r="AY43">
        <f>IF(AY$48=5,5,0)</f>
        <v>0</v>
      </c>
      <c r="BA43">
        <f>IF(BA$48=5,5,0)</f>
        <v>0</v>
      </c>
      <c r="BC43">
        <f>IF(BC$48=5,5,0)</f>
        <v>0</v>
      </c>
      <c r="BE43">
        <f>IF(BE$48=5,5,0)</f>
        <v>0</v>
      </c>
      <c r="BG43">
        <f>IF(BG$48=5,5,0)</f>
        <v>0</v>
      </c>
      <c r="BI43">
        <f>IF(BI$48=5,5,0)</f>
        <v>0</v>
      </c>
      <c r="BK43">
        <f>IF(BK$48=5,5,0)</f>
        <v>0</v>
      </c>
      <c r="BM43">
        <f>IF(BM$48=5,5,0)</f>
        <v>0</v>
      </c>
      <c r="BO43">
        <f>IF(BO$48=5,5,0)</f>
        <v>0</v>
      </c>
      <c r="BQ43">
        <f>IF(BQ$48=5,5,0)</f>
        <v>0</v>
      </c>
    </row>
    <row r="44" spans="1:72" ht="12.75" hidden="1" customHeight="1">
      <c r="C44">
        <f>IF(C$48=4,10,0)</f>
        <v>0</v>
      </c>
      <c r="E44">
        <f>IF(E$48=4,10,0)</f>
        <v>0</v>
      </c>
      <c r="G44">
        <f>IF(G$48=4,10,0)</f>
        <v>0</v>
      </c>
      <c r="I44">
        <f>IF(I$48=4,10,0)</f>
        <v>0</v>
      </c>
      <c r="K44">
        <f>IF(K$48=4,10,0)</f>
        <v>0</v>
      </c>
      <c r="M44">
        <f>IF(M$48=4,10,0)</f>
        <v>0</v>
      </c>
      <c r="O44">
        <f>IF(O$48=4,10,0)</f>
        <v>0</v>
      </c>
      <c r="Q44">
        <f>IF(Q$48=4,10,0)</f>
        <v>0</v>
      </c>
      <c r="S44">
        <f>IF(S$48=4,10,0)</f>
        <v>0</v>
      </c>
      <c r="U44">
        <f>IF(U$48=4,10,0)</f>
        <v>0</v>
      </c>
      <c r="W44">
        <f>IF(W$48=4,10,0)</f>
        <v>0</v>
      </c>
      <c r="Y44">
        <f>IF(Y$48=4,10,0)</f>
        <v>0</v>
      </c>
      <c r="AA44">
        <f>IF(AA$48=4,10,0)</f>
        <v>0</v>
      </c>
      <c r="AC44">
        <f>IF(AC$48=4,10,0)</f>
        <v>0</v>
      </c>
      <c r="AE44">
        <f>IF(AE$48=4,10,0)</f>
        <v>0</v>
      </c>
      <c r="AG44">
        <f>IF(AG$48=4,10,0)</f>
        <v>0</v>
      </c>
      <c r="AI44">
        <f>IF(AI$48=4,10,0)</f>
        <v>0</v>
      </c>
      <c r="AK44">
        <f>IF(AK$48=4,10,0)</f>
        <v>0</v>
      </c>
      <c r="AM44">
        <f>IF(AM$48=4,10,0)</f>
        <v>0</v>
      </c>
      <c r="AO44">
        <f>IF(AO$48=4,10,0)</f>
        <v>0</v>
      </c>
      <c r="AQ44">
        <f>IF(AQ$48=4,10,0)</f>
        <v>0</v>
      </c>
      <c r="AS44">
        <f>IF(AS$48=4,10,0)</f>
        <v>0</v>
      </c>
      <c r="AU44">
        <f>IF(AU$48=4,10,0)</f>
        <v>0</v>
      </c>
      <c r="AW44">
        <f>IF(AW$48=4,10,0)</f>
        <v>0</v>
      </c>
      <c r="AY44">
        <f>IF(AY$48=4,10,0)</f>
        <v>10</v>
      </c>
      <c r="BA44">
        <f>IF(BA$48=4,10,0)</f>
        <v>0</v>
      </c>
      <c r="BC44">
        <f>IF(BC$48=4,10,0)</f>
        <v>0</v>
      </c>
      <c r="BE44">
        <f>IF(BE$48=4,10,0)</f>
        <v>0</v>
      </c>
      <c r="BG44">
        <f>IF(BG$48=4,10,0)</f>
        <v>0</v>
      </c>
      <c r="BI44">
        <f>IF(BI$48=4,10,0)</f>
        <v>0</v>
      </c>
      <c r="BK44">
        <f>IF(BK$48=4,10,0)</f>
        <v>0</v>
      </c>
      <c r="BM44">
        <f>IF(BM$48=4,10,0)</f>
        <v>0</v>
      </c>
      <c r="BO44">
        <f>IF(BO$48=4,10,0)</f>
        <v>0</v>
      </c>
      <c r="BQ44">
        <f>IF(BQ$48=4,10,0)</f>
        <v>0</v>
      </c>
    </row>
    <row r="45" spans="1:72" ht="12.75" hidden="1" customHeight="1">
      <c r="C45">
        <f>IF(C$48=3,20,0)</f>
        <v>0</v>
      </c>
      <c r="E45">
        <f>IF(E$48=3,20,0)</f>
        <v>0</v>
      </c>
      <c r="G45">
        <f>IF(G$48=3,20,0)</f>
        <v>0</v>
      </c>
      <c r="I45">
        <f>IF(I$48=3,20,0)</f>
        <v>0</v>
      </c>
      <c r="K45">
        <f>IF(K$48=3,20,0)</f>
        <v>0</v>
      </c>
      <c r="M45">
        <f>IF(M$48=3,20,0)</f>
        <v>0</v>
      </c>
      <c r="O45">
        <f>IF(O$48=3,20,0)</f>
        <v>0</v>
      </c>
      <c r="Q45">
        <f>IF(Q$48=3,20,0)</f>
        <v>0</v>
      </c>
      <c r="S45">
        <f>IF(S$48=3,20,0)</f>
        <v>0</v>
      </c>
      <c r="U45">
        <f>IF(U$48=3,20,0)</f>
        <v>0</v>
      </c>
      <c r="W45">
        <f>IF(W$48=3,20,0)</f>
        <v>0</v>
      </c>
      <c r="Y45">
        <f>IF(Y$48=3,20,0)</f>
        <v>0</v>
      </c>
      <c r="AA45">
        <f>IF(AA$48=3,20,0)</f>
        <v>0</v>
      </c>
      <c r="AC45">
        <f>IF(AC$48=3,20,0)</f>
        <v>0</v>
      </c>
      <c r="AE45">
        <f>IF(AE$48=3,20,0)</f>
        <v>0</v>
      </c>
      <c r="AG45">
        <f>IF(AG$48=3,20,0)</f>
        <v>0</v>
      </c>
      <c r="AI45">
        <f>IF(AI$48=3,20,0)</f>
        <v>0</v>
      </c>
      <c r="AK45">
        <f>IF(AK$48=3,20,0)</f>
        <v>0</v>
      </c>
      <c r="AM45">
        <f>IF(AM$48=3,20,0)</f>
        <v>0</v>
      </c>
      <c r="AO45">
        <f>IF(AO$48=3,20,0)</f>
        <v>0</v>
      </c>
      <c r="AQ45">
        <f>IF(AQ$48=3,20,0)</f>
        <v>0</v>
      </c>
      <c r="AS45">
        <f>IF(AS$48=3,20,0)</f>
        <v>0</v>
      </c>
      <c r="AU45">
        <f>IF(AU$48=3,20,0)</f>
        <v>0</v>
      </c>
      <c r="AW45">
        <f>IF(AW$48=3,20,0)</f>
        <v>0</v>
      </c>
      <c r="AY45">
        <f>IF(AY$48=3,20,0)</f>
        <v>0</v>
      </c>
      <c r="BA45">
        <f>IF(BA$48=3,20,0)</f>
        <v>0</v>
      </c>
      <c r="BC45">
        <f>IF(BC$48=3,20,0)</f>
        <v>20</v>
      </c>
      <c r="BE45">
        <f>IF(BE$48=3,20,0)</f>
        <v>0</v>
      </c>
      <c r="BG45">
        <f>IF(BG$48=3,20,0)</f>
        <v>0</v>
      </c>
      <c r="BI45">
        <f>IF(BI$48=3,20,0)</f>
        <v>0</v>
      </c>
      <c r="BK45">
        <f>IF(BK$48=3,20,0)</f>
        <v>0</v>
      </c>
      <c r="BM45">
        <f>IF(BM$48=3,20,0)</f>
        <v>0</v>
      </c>
      <c r="BO45">
        <f>IF(BO$48=3,20,0)</f>
        <v>0</v>
      </c>
      <c r="BQ45">
        <f>IF(BQ$48=3,20,0)</f>
        <v>0</v>
      </c>
    </row>
    <row r="46" spans="1:72" ht="12.75" hidden="1" customHeight="1">
      <c r="C46">
        <f>IF(C$48=2,40,0)</f>
        <v>0</v>
      </c>
      <c r="E46">
        <f>IF(E$48=2,40,0)</f>
        <v>0</v>
      </c>
      <c r="G46">
        <f>IF(G$48=2,40,0)</f>
        <v>0</v>
      </c>
      <c r="I46">
        <f>IF(I$48=2,40,0)</f>
        <v>0</v>
      </c>
      <c r="K46">
        <f>IF(K$48=2,40,0)</f>
        <v>0</v>
      </c>
      <c r="M46">
        <f>IF(M$48=2,40,0)</f>
        <v>0</v>
      </c>
      <c r="O46">
        <f>IF(O$48=2,40,0)</f>
        <v>0</v>
      </c>
      <c r="Q46">
        <f>IF(Q$48=2,40,0)</f>
        <v>0</v>
      </c>
      <c r="S46">
        <f>IF(S$48=2,40,0)</f>
        <v>0</v>
      </c>
      <c r="U46">
        <f>IF(U$48=2,40,0)</f>
        <v>0</v>
      </c>
      <c r="W46">
        <f>IF(W$48=2,40,0)</f>
        <v>0</v>
      </c>
      <c r="Y46">
        <f>IF(Y$48=2,40,0)</f>
        <v>0</v>
      </c>
      <c r="AA46">
        <f>IF(AA$48=2,40,0)</f>
        <v>0</v>
      </c>
      <c r="AC46">
        <f>IF(AC$48=2,40,0)</f>
        <v>0</v>
      </c>
      <c r="AE46">
        <f>IF(AE$48=2,40,0)</f>
        <v>0</v>
      </c>
      <c r="AG46">
        <f>IF(AG$48=2,40,0)</f>
        <v>0</v>
      </c>
      <c r="AI46">
        <f>IF(AI$48=2,40,0)</f>
        <v>0</v>
      </c>
      <c r="AK46">
        <f>IF(AK$48=2,40,0)</f>
        <v>0</v>
      </c>
      <c r="AM46">
        <f>IF(AM$48=2,40,0)</f>
        <v>0</v>
      </c>
      <c r="AO46">
        <f>IF(AO$48=2,40,0)</f>
        <v>0</v>
      </c>
      <c r="AQ46">
        <f>IF(AQ$48=2,40,0)</f>
        <v>0</v>
      </c>
      <c r="AS46">
        <f>IF(AS$48=2,40,0)</f>
        <v>40</v>
      </c>
      <c r="AU46">
        <f>IF(AU$48=2,40,0)</f>
        <v>0</v>
      </c>
      <c r="AW46">
        <f>IF(AW$48=2,40,0)</f>
        <v>0</v>
      </c>
      <c r="AY46">
        <f>IF(AY$48=2,40,0)</f>
        <v>0</v>
      </c>
      <c r="BA46">
        <f>IF(BA$48=2,40,0)</f>
        <v>0</v>
      </c>
      <c r="BC46">
        <f>IF(BC$48=2,40,0)</f>
        <v>0</v>
      </c>
      <c r="BE46">
        <f>IF(BE$48=2,40,0)</f>
        <v>0</v>
      </c>
      <c r="BG46">
        <f>IF(BG$48=2,40,0)</f>
        <v>0</v>
      </c>
      <c r="BI46">
        <f>IF(BI$48=2,40,0)</f>
        <v>0</v>
      </c>
      <c r="BK46">
        <f>IF(BK$48=2,40,0)</f>
        <v>0</v>
      </c>
      <c r="BM46">
        <f>IF(BM$48=2,40,0)</f>
        <v>0</v>
      </c>
      <c r="BO46">
        <f>IF(BO$48=2,40,0)</f>
        <v>0</v>
      </c>
      <c r="BQ46">
        <f>IF(BQ$48=2,40,0)</f>
        <v>0</v>
      </c>
    </row>
    <row r="47" spans="1:72" ht="12.75" hidden="1" customHeight="1">
      <c r="C47">
        <f>IF(C$48=1,80,0)</f>
        <v>0</v>
      </c>
      <c r="E47">
        <f>IF(E$48=1,80,0)</f>
        <v>0</v>
      </c>
      <c r="G47">
        <f>IF(G$48=1,80,0)</f>
        <v>0</v>
      </c>
      <c r="I47">
        <f>IF(I$48=1,80,0)</f>
        <v>0</v>
      </c>
      <c r="K47">
        <f>IF(K$48=1,80,0)</f>
        <v>0</v>
      </c>
      <c r="M47">
        <f>IF(M$48=1,80,0)</f>
        <v>0</v>
      </c>
      <c r="O47">
        <f>IF(O$48=1,80,0)</f>
        <v>0</v>
      </c>
      <c r="Q47">
        <f>IF(Q$48=1,80,0)</f>
        <v>80</v>
      </c>
      <c r="S47">
        <f>IF(S$48=1,80,0)</f>
        <v>0</v>
      </c>
      <c r="U47">
        <f>IF(U$48=1,80,0)</f>
        <v>0</v>
      </c>
      <c r="W47">
        <f>IF(W$48=1,80,0)</f>
        <v>0</v>
      </c>
      <c r="Y47">
        <f>IF(Y$48=1,80,0)</f>
        <v>0</v>
      </c>
      <c r="AA47">
        <f>IF(AA$48=1,80,0)</f>
        <v>0</v>
      </c>
      <c r="AC47">
        <f>IF(AC$48=1,80,0)</f>
        <v>0</v>
      </c>
      <c r="AE47">
        <f>IF(AE$48=1,80,0)</f>
        <v>0</v>
      </c>
      <c r="AG47">
        <f>IF(AG$48=1,80,0)</f>
        <v>0</v>
      </c>
      <c r="AI47">
        <f>IF(AI$48=1,80,0)</f>
        <v>0</v>
      </c>
      <c r="AK47">
        <f>IF(AK$48=1,80,0)</f>
        <v>0</v>
      </c>
      <c r="AM47">
        <f>IF(AM$48=1,80,0)</f>
        <v>0</v>
      </c>
      <c r="AO47">
        <f>IF(AO$48=1,80,0)</f>
        <v>0</v>
      </c>
      <c r="AQ47">
        <f>IF(AQ$48=1,80,0)</f>
        <v>0</v>
      </c>
      <c r="AS47">
        <f>IF(AS$48=1,80,0)</f>
        <v>0</v>
      </c>
      <c r="AU47">
        <f>IF(AU$48=1,80,0)</f>
        <v>0</v>
      </c>
      <c r="AW47">
        <f>IF(AW$48=1,80,0)</f>
        <v>0</v>
      </c>
      <c r="AY47">
        <f>IF(AY$48=1,80,0)</f>
        <v>0</v>
      </c>
      <c r="BA47">
        <f>IF(BA$48=1,80,0)</f>
        <v>0</v>
      </c>
      <c r="BC47">
        <f>IF(BC$48=1,80,0)</f>
        <v>0</v>
      </c>
      <c r="BE47">
        <f>IF(BE$48=1,80,0)</f>
        <v>0</v>
      </c>
      <c r="BG47">
        <f>IF(BG$48=1,80,0)</f>
        <v>0</v>
      </c>
      <c r="BI47">
        <f>IF(BI$48=1,80,0)</f>
        <v>0</v>
      </c>
      <c r="BK47">
        <f>IF(BK$48=1,80,0)</f>
        <v>0</v>
      </c>
      <c r="BM47">
        <f>IF(BM$48=1,80,0)</f>
        <v>0</v>
      </c>
      <c r="BO47">
        <f>IF(BO$48=1,80,0)</f>
        <v>0</v>
      </c>
      <c r="BQ47">
        <f>IF(BQ$48=1,80,0)</f>
        <v>0</v>
      </c>
    </row>
    <row r="48" spans="1:72" ht="12.75" hidden="1" customHeight="1">
      <c r="C48">
        <f>RANK(C49,$C49:$CT49)*C53</f>
        <v>5</v>
      </c>
      <c r="E48">
        <f>RANK(E49,$C49:$CT49)*E53</f>
        <v>19</v>
      </c>
      <c r="G48">
        <f>RANK(G49,$C49:$CT49)*G53</f>
        <v>0</v>
      </c>
      <c r="I48">
        <f>RANK(I49,$C49:$CT49)*I53</f>
        <v>10</v>
      </c>
      <c r="K48">
        <f>RANK(K49,$C49:$CT49)*K53</f>
        <v>11</v>
      </c>
      <c r="M48">
        <f>RANK(M49,$C49:$CT49)*M53</f>
        <v>22</v>
      </c>
      <c r="O48">
        <f>RANK(O49,$C49:$CT49)*O53</f>
        <v>0</v>
      </c>
      <c r="Q48">
        <f>RANK(Q49,$C49:$CT49)*Q53</f>
        <v>1</v>
      </c>
      <c r="S48">
        <f>RANK(S49,$C49:$CT49)*S53</f>
        <v>0</v>
      </c>
      <c r="U48">
        <f>RANK(U49,$C49:$CT49)*U53</f>
        <v>16</v>
      </c>
      <c r="W48">
        <f>RANK(W49,$C49:$CT49)*W53</f>
        <v>14</v>
      </c>
      <c r="Y48">
        <f>RANK(Y49,$C49:$CT49)*Y53</f>
        <v>9</v>
      </c>
      <c r="AA48">
        <f>RANK(AA49,$C49:$CT49)*AA53</f>
        <v>12</v>
      </c>
      <c r="AC48">
        <f>RANK(AC49,$C49:$CT49)*AC53</f>
        <v>17</v>
      </c>
      <c r="AE48">
        <f>RANK(AE49,$C49:$CT49)*AE53</f>
        <v>13</v>
      </c>
      <c r="AG48">
        <f>RANK(AG49,$C49:$CT49)*AG53</f>
        <v>21</v>
      </c>
      <c r="AI48">
        <f>RANK(AI49,$C49:$CT49)*AI53</f>
        <v>7</v>
      </c>
      <c r="AK48">
        <f>RANK(AK49,$C49:$CT49)*AK53</f>
        <v>0</v>
      </c>
      <c r="AM48">
        <f>RANK(AM49,$C49:$CT49)*AM53</f>
        <v>18</v>
      </c>
      <c r="AO48">
        <f>RANK(AO49,$C49:$CT49)*AO53</f>
        <v>20</v>
      </c>
      <c r="AQ48">
        <f>RANK(AQ49,$C49:$CT49)*AQ53</f>
        <v>0</v>
      </c>
      <c r="AS48">
        <f>RANK(AS49,$C49:$CT49)*AS53</f>
        <v>2</v>
      </c>
      <c r="AU48">
        <f>RANK(AU49,$C49:$CT49)*AU53</f>
        <v>15</v>
      </c>
      <c r="AW48">
        <f>RANK(AW49,$C49:$CT49)*AW53</f>
        <v>8</v>
      </c>
      <c r="AY48">
        <f>RANK(AY49,$C49:$CT49)*AY53</f>
        <v>4</v>
      </c>
      <c r="BA48">
        <f>RANK(BA49,$C49:$CT49)*BA53</f>
        <v>6</v>
      </c>
      <c r="BC48">
        <f>RANK(BC49,$C49:$CT49)*BC53</f>
        <v>3</v>
      </c>
      <c r="BE48">
        <f>RANK(BE49,$C49:$CT49)*BE53</f>
        <v>0</v>
      </c>
      <c r="BG48">
        <f>RANK(BG49,$C49:$CT49)*BG53</f>
        <v>0</v>
      </c>
      <c r="BI48">
        <f>RANK(BI49,$C49:$CT49)*BI53</f>
        <v>0</v>
      </c>
      <c r="BK48">
        <f>RANK(BK49,$C49:$CT49)*BK53</f>
        <v>0</v>
      </c>
      <c r="BM48">
        <f>RANK(BM49,$C49:$CT49)*BM53</f>
        <v>0</v>
      </c>
      <c r="BO48">
        <f>RANK(BO49,$C49:$CT49)*BO53</f>
        <v>0</v>
      </c>
      <c r="BQ48">
        <f>RANK(BQ49,$C49:$CT49)*BQ53</f>
        <v>0</v>
      </c>
    </row>
    <row r="49" spans="1:76" ht="12.75" hidden="1" customHeight="1">
      <c r="C49">
        <f>SUM(C50:C52)</f>
        <v>234242.7</v>
      </c>
      <c r="E49">
        <f>SUM(E50:E52)</f>
        <v>-93091.94</v>
      </c>
      <c r="G49">
        <f>SUM(G50:G52)</f>
        <v>-999997.97</v>
      </c>
      <c r="I49">
        <f>SUM(I50:I52)</f>
        <v>81082.259999999995</v>
      </c>
      <c r="K49">
        <f>SUM(K50:K52)</f>
        <v>76078.039999999994</v>
      </c>
      <c r="M49">
        <f>SUM(M50:M52)</f>
        <v>-162157.85999999999</v>
      </c>
      <c r="O49">
        <f>SUM(O50:O52)</f>
        <v>-101000000</v>
      </c>
      <c r="Q49">
        <f>SUM(Q50:Q52)</f>
        <v>546548.5</v>
      </c>
      <c r="S49">
        <f>SUM(S50:S52)</f>
        <v>-1000004.97</v>
      </c>
      <c r="U49">
        <f>SUM(U50:U52)</f>
        <v>-39034.410000000003</v>
      </c>
      <c r="W49">
        <f>SUM(W50:W52)</f>
        <v>-7005.75</v>
      </c>
      <c r="Y49">
        <f>SUM(Y50:Y52)</f>
        <v>138140.09</v>
      </c>
      <c r="AA49">
        <f>SUM(AA50:AA52)</f>
        <v>13013.76</v>
      </c>
      <c r="AC49">
        <f>SUM(AC50:AC52)</f>
        <v>-44043.59</v>
      </c>
      <c r="AE49">
        <f>SUM(AE50:AE52)</f>
        <v>-2995.67</v>
      </c>
      <c r="AG49">
        <f>SUM(AG50:AG52)</f>
        <v>-146144.85</v>
      </c>
      <c r="AI49">
        <f>SUM(AI50:AI52)</f>
        <v>181183.59</v>
      </c>
      <c r="AK49">
        <f>SUM(AK50:AK52)</f>
        <v>-1000002.99</v>
      </c>
      <c r="AM49">
        <f>SUM(AM50:AM52)</f>
        <v>-61059.96</v>
      </c>
      <c r="AO49">
        <f>SUM(AO50:AO52)</f>
        <v>-112109.87</v>
      </c>
      <c r="AQ49">
        <f>SUM(AQ50:AQ52)</f>
        <v>-1000003.98</v>
      </c>
      <c r="AS49">
        <f>SUM(AS50:AS52)</f>
        <v>430434.36</v>
      </c>
      <c r="AU49">
        <f>SUM(AU50:AU52)</f>
        <v>-24023.84</v>
      </c>
      <c r="AW49">
        <f>SUM(AW50:AW52)</f>
        <v>174177.04</v>
      </c>
      <c r="AY49">
        <f>SUM(AY50:AY52)</f>
        <v>236240.05</v>
      </c>
      <c r="BA49">
        <f>SUM(BA50:BA52)</f>
        <v>210212.63</v>
      </c>
      <c r="BC49">
        <f>SUM(BC50:BC52)</f>
        <v>245248.8</v>
      </c>
      <c r="BE49">
        <f>SUM(BE50:BE52)</f>
        <v>-1000002.99</v>
      </c>
      <c r="BG49">
        <f>SUM(BG50:BG52)</f>
        <v>-999996.99</v>
      </c>
      <c r="BI49">
        <f>SUM(BI50:BI52)</f>
        <v>-1000000</v>
      </c>
      <c r="BK49">
        <f>SUM(BK50:BK52)</f>
        <v>-1000000</v>
      </c>
      <c r="BM49">
        <f>SUM(BM50:BM52)</f>
        <v>-1000001.99</v>
      </c>
      <c r="BO49">
        <f>SUM(BO50:BO52)</f>
        <v>-1000003.99</v>
      </c>
      <c r="BQ49">
        <f>SUM(BQ50:BQ52)</f>
        <v>-1000017.95</v>
      </c>
    </row>
    <row r="50" spans="1:76" ht="12.75" hidden="1" customHeight="1">
      <c r="C50">
        <f>+D54/100</f>
        <v>8.6999999999999993</v>
      </c>
      <c r="E50">
        <f>+F54/100</f>
        <v>1.06</v>
      </c>
      <c r="G50">
        <f>+H54/100</f>
        <v>0.03</v>
      </c>
      <c r="I50">
        <f>+J54/100</f>
        <v>1.26</v>
      </c>
      <c r="K50">
        <f>+L54/100</f>
        <v>2.04</v>
      </c>
      <c r="M50">
        <f>+N54/100</f>
        <v>4.1399999999999997</v>
      </c>
      <c r="O50">
        <f>+P54/100</f>
        <v>0</v>
      </c>
      <c r="Q50">
        <f>+R54/100</f>
        <v>2.5</v>
      </c>
      <c r="S50">
        <f>+T54/100</f>
        <v>0.03</v>
      </c>
      <c r="U50">
        <f>+V54/100</f>
        <v>4.59</v>
      </c>
      <c r="W50">
        <f>+X54/100</f>
        <v>1.25</v>
      </c>
      <c r="Y50">
        <f>+Z54/100</f>
        <v>2.09</v>
      </c>
      <c r="AA50">
        <f>+AB54/100</f>
        <v>0.76</v>
      </c>
      <c r="AC50">
        <f>+AD54/100</f>
        <v>0.41</v>
      </c>
      <c r="AE50">
        <f>+AF54/100</f>
        <v>7.33</v>
      </c>
      <c r="AG50">
        <f>+AH54/100</f>
        <v>1.1499999999999999</v>
      </c>
      <c r="AI50">
        <f>+AJ54/100</f>
        <v>2.59</v>
      </c>
      <c r="AK50">
        <f>+AL54/100</f>
        <v>0.01</v>
      </c>
      <c r="AM50">
        <f>+AN54/100</f>
        <v>1.04</v>
      </c>
      <c r="AO50">
        <f>+AP54/100</f>
        <v>2.13</v>
      </c>
      <c r="AQ50">
        <f>+AR54/100</f>
        <v>0.02</v>
      </c>
      <c r="AS50">
        <f>+AT54/100</f>
        <v>4.3600000000000003</v>
      </c>
      <c r="AU50">
        <f>+AV54/100</f>
        <v>0.16</v>
      </c>
      <c r="AW50">
        <f>+AX54/100</f>
        <v>3.04</v>
      </c>
      <c r="AY50">
        <f>+AZ54/100</f>
        <v>4.05</v>
      </c>
      <c r="BA50">
        <f>+BB54/100</f>
        <v>2.63</v>
      </c>
      <c r="BC50">
        <f>+BD54/100</f>
        <v>3.8</v>
      </c>
      <c r="BE50">
        <f>+BF54/100</f>
        <v>0.01</v>
      </c>
      <c r="BG50">
        <f>+BH54/100</f>
        <v>0.01</v>
      </c>
      <c r="BI50">
        <f>+BJ54/100</f>
        <v>0</v>
      </c>
      <c r="BK50">
        <f>+BL54/100</f>
        <v>0</v>
      </c>
      <c r="BM50">
        <f>+BN54/100</f>
        <v>0.01</v>
      </c>
      <c r="BO50">
        <f>+BP54/100</f>
        <v>0.01</v>
      </c>
      <c r="BQ50">
        <f>+BR54/100</f>
        <v>0.05</v>
      </c>
    </row>
    <row r="51" spans="1:76" ht="12.75" hidden="1" customHeight="1">
      <c r="C51">
        <f>D55*0</f>
        <v>0</v>
      </c>
      <c r="E51">
        <f>F55*0</f>
        <v>0</v>
      </c>
      <c r="G51">
        <f>H55*0</f>
        <v>0</v>
      </c>
      <c r="I51">
        <f>J55*0</f>
        <v>0</v>
      </c>
      <c r="K51">
        <f>L55*0</f>
        <v>0</v>
      </c>
      <c r="M51">
        <f>N55*0</f>
        <v>0</v>
      </c>
      <c r="O51">
        <f>P55*0</f>
        <v>0</v>
      </c>
      <c r="Q51">
        <f>R55*0</f>
        <v>0</v>
      </c>
      <c r="S51">
        <f>T55*0</f>
        <v>0</v>
      </c>
      <c r="U51">
        <f>V55*0</f>
        <v>0</v>
      </c>
      <c r="W51">
        <f>X55*0</f>
        <v>0</v>
      </c>
      <c r="Y51">
        <f>Z55*0</f>
        <v>0</v>
      </c>
      <c r="AA51">
        <f>AB55*0</f>
        <v>0</v>
      </c>
      <c r="AC51">
        <f>AD55*0</f>
        <v>0</v>
      </c>
      <c r="AE51">
        <f>AF55*0</f>
        <v>0</v>
      </c>
      <c r="AG51">
        <f>AH55*0</f>
        <v>0</v>
      </c>
      <c r="AI51">
        <f>AJ55*0</f>
        <v>0</v>
      </c>
      <c r="AK51">
        <f>AL55*0</f>
        <v>0</v>
      </c>
      <c r="AM51">
        <f>AN55*0</f>
        <v>0</v>
      </c>
      <c r="AO51">
        <f>AP55*0</f>
        <v>0</v>
      </c>
      <c r="AQ51">
        <f>AR55*0</f>
        <v>0</v>
      </c>
      <c r="AS51">
        <f>AT55*0</f>
        <v>0</v>
      </c>
      <c r="AU51">
        <f>AV55*0</f>
        <v>0</v>
      </c>
      <c r="AW51">
        <f>AX55*0</f>
        <v>0</v>
      </c>
      <c r="AY51">
        <f>AZ55*0</f>
        <v>0</v>
      </c>
      <c r="BA51">
        <f>BB55*0</f>
        <v>0</v>
      </c>
      <c r="BC51">
        <f>BM55*0</f>
        <v>0</v>
      </c>
      <c r="BE51">
        <f>BF55*0</f>
        <v>0</v>
      </c>
      <c r="BG51">
        <f>BQ55*0</f>
        <v>0</v>
      </c>
      <c r="BI51">
        <f>BJ55*0</f>
        <v>0</v>
      </c>
      <c r="BK51">
        <f>BL55*0</f>
        <v>0</v>
      </c>
      <c r="BM51">
        <f>BN55*0</f>
        <v>0</v>
      </c>
      <c r="BO51">
        <f>BP55*0</f>
        <v>0</v>
      </c>
      <c r="BQ51">
        <f>BR55*0</f>
        <v>0</v>
      </c>
    </row>
    <row r="52" spans="1:76" ht="12.75" hidden="1" customHeight="1">
      <c r="C52">
        <f>IF(C53=1,C54*C53*1000+C54,-1000000+C54)</f>
        <v>234234</v>
      </c>
      <c r="E52">
        <f>IF(E53=1,E54*E53*1000+E54,-1000000+E54)</f>
        <v>-93093</v>
      </c>
      <c r="G52">
        <f>IF(G53=1,G54*G53*1000+G54,-1000000+G54)</f>
        <v>-999998</v>
      </c>
      <c r="I52">
        <f>IF(I53=1,I54*I53*1000+I54,-1000000+I54)</f>
        <v>81081</v>
      </c>
      <c r="K52">
        <f>IF(K53=1,K54*K53*1000+K54,-1000000+K54)</f>
        <v>76076</v>
      </c>
      <c r="M52">
        <f>IF(M53=1,M54*M53*1000+M54,-1000000+M54)</f>
        <v>-162162</v>
      </c>
      <c r="O52">
        <f>IF(O53=1,O54*O53*1000+O54,-1000000+O54)</f>
        <v>-101000000</v>
      </c>
      <c r="Q52">
        <f>IF(Q53=1,Q54*Q53*1000+Q54,-1000000+Q54)</f>
        <v>546546</v>
      </c>
      <c r="S52">
        <f>IF(S53=1,S54*S53*1000+S54,-1000000+S54)</f>
        <v>-1000005</v>
      </c>
      <c r="U52">
        <f>IF(U53=1,U54*U53*1000+U54,-1000000+U54)</f>
        <v>-39039</v>
      </c>
      <c r="W52">
        <f>IF(W53=1,W54*W53*1000+W54,-1000000+W54)</f>
        <v>-7007</v>
      </c>
      <c r="Y52">
        <f>IF(Y53=1,Y54*Y53*1000+Y54,-1000000+Y54)</f>
        <v>138138</v>
      </c>
      <c r="AA52">
        <f>IF(AA53=1,AA54*AA53*1000+AA54,-1000000+AA54)</f>
        <v>13013</v>
      </c>
      <c r="AC52">
        <f>IF(AC53=1,AC54*AC53*1000+AC54,-1000000+AC54)</f>
        <v>-44044</v>
      </c>
      <c r="AE52">
        <f>IF(AE53=1,AE54*AE53*1000+AE54,-1000000+AE54)</f>
        <v>-3003</v>
      </c>
      <c r="AG52">
        <f>IF(AG53=1,AG54*AG53*1000+AG54,-1000000+AG54)</f>
        <v>-146146</v>
      </c>
      <c r="AI52">
        <f>IF(AI53=1,AI54*AI53*1000+AI54,-1000000+AI54)</f>
        <v>181181</v>
      </c>
      <c r="AK52">
        <f>IF(AK53=1,AK54*AK53*1000+AK54,-1000000+AK54)</f>
        <v>-1000003</v>
      </c>
      <c r="AM52">
        <f>IF(AM53=1,AM54*AM53*1000+AM54,-1000000+AM54)</f>
        <v>-61061</v>
      </c>
      <c r="AO52">
        <f>IF(AO53=1,AO54*AO53*1000+AO54,-1000000+AO54)</f>
        <v>-112112</v>
      </c>
      <c r="AQ52">
        <f>IF(AQ53=1,AQ54*AQ53*1000+AQ54,-1000000+AQ54)</f>
        <v>-1000004</v>
      </c>
      <c r="AS52">
        <f>IF(AS53=1,AS54*AS53*1000+AS54,-1000000+AS54)</f>
        <v>430430</v>
      </c>
      <c r="AU52">
        <f>IF(AU53=1,AU54*AU53*1000+AU54,-1000000+AU54)</f>
        <v>-24024</v>
      </c>
      <c r="AW52">
        <f>IF(AW53=1,AW54*AW53*1000+AW54,-1000000+AW54)</f>
        <v>174174</v>
      </c>
      <c r="AY52">
        <f>IF(AY53=1,AY54*AY53*1000+AY54,-1000000+AY54)</f>
        <v>236236</v>
      </c>
      <c r="BA52">
        <f>IF(BA53=1,BA54*BA53*1000+BA54,-1000000+BA54)</f>
        <v>210210</v>
      </c>
      <c r="BC52">
        <f>IF(BC53=1,BC54*BC53*1000+BC54,-1000000+BC54)</f>
        <v>245245</v>
      </c>
      <c r="BE52">
        <f>IF(BE53=1,BE54*BE53*1000+BE54,-1000000+BE54)</f>
        <v>-1000003</v>
      </c>
      <c r="BG52">
        <f>IF(BG53=1,BG54*BG53*1000+BG54,-1000000+BG54)</f>
        <v>-999997</v>
      </c>
      <c r="BI52">
        <f>IF(BI53=1,BI54*BI53*1000+BI54,-1000000+BI54)</f>
        <v>-1000000</v>
      </c>
      <c r="BK52">
        <f>IF(BK53=1,BK54*BK53*1000+BK54,-1000000+BK54)</f>
        <v>-1000000</v>
      </c>
      <c r="BM52">
        <f>IF(BM53=1,BM54*BM53*1000+BM54,-1000000+BM54)</f>
        <v>-1000002</v>
      </c>
      <c r="BO52">
        <f>IF(BO53=1,BO54*BO53*1000+BO54,-1000000+BO54)</f>
        <v>-1000004</v>
      </c>
      <c r="BQ52">
        <f>IF(BQ53=1,BQ54*BQ53*1000+BQ54,-1000000+BQ54)</f>
        <v>-1000018</v>
      </c>
    </row>
    <row r="53" spans="1:76">
      <c r="A53" t="s">
        <v>13</v>
      </c>
      <c r="B53">
        <f>SUM(C53:BR53)</f>
        <v>22</v>
      </c>
      <c r="C53">
        <f>IF(D54&gt;=$A3/2,1,0)</f>
        <v>1</v>
      </c>
      <c r="E53">
        <f>IF(F54&gt;=$A3/2,1,0)</f>
        <v>1</v>
      </c>
      <c r="G53">
        <f>IF(H54&gt;=$A3/2,1,0)</f>
        <v>0</v>
      </c>
      <c r="I53">
        <f>IF(J54&gt;=$A3/2,1,0)</f>
        <v>1</v>
      </c>
      <c r="K53">
        <f>IF(L54&gt;=$A3/2,1,0)</f>
        <v>1</v>
      </c>
      <c r="M53">
        <f>IF(N54&gt;=$A3/2,1,0)</f>
        <v>1</v>
      </c>
      <c r="O53">
        <f>IF(P54&gt;=$A3/2,1,0)</f>
        <v>0</v>
      </c>
      <c r="Q53">
        <f>IF(R54&gt;=$A3/2,1,0)</f>
        <v>1</v>
      </c>
      <c r="S53">
        <f>IF(T54&gt;=$A3/2,1,0)</f>
        <v>0</v>
      </c>
      <c r="U53">
        <f>IF(V54&gt;=$A3/2,1,0)</f>
        <v>1</v>
      </c>
      <c r="W53">
        <f>IF(X54&gt;=$A3/2,1,0)</f>
        <v>1</v>
      </c>
      <c r="Y53">
        <f>IF(Z54&gt;=$A3/2,1,0)</f>
        <v>1</v>
      </c>
      <c r="AA53">
        <f>IF(AB54&gt;=$A3/2,1,0)</f>
        <v>1</v>
      </c>
      <c r="AC53">
        <f>IF(AD54&gt;=$A3/2,1,0)</f>
        <v>1</v>
      </c>
      <c r="AE53">
        <f>IF(AF54&gt;=$A3/2,1,0)</f>
        <v>1</v>
      </c>
      <c r="AG53">
        <f>IF(AH54&gt;=$A3/2,1,0)</f>
        <v>1</v>
      </c>
      <c r="AI53">
        <f>IF(AJ54&gt;=$A3/2,1,0)</f>
        <v>1</v>
      </c>
      <c r="AK53">
        <f>IF(AL54&gt;=$A3/2,1,0)</f>
        <v>0</v>
      </c>
      <c r="AM53">
        <f>IF(AN54&gt;=$A3/2,1,0)</f>
        <v>1</v>
      </c>
      <c r="AO53">
        <f>IF(AP54&gt;=$A3/2,1,0)</f>
        <v>1</v>
      </c>
      <c r="AQ53">
        <f>IF(AR54&gt;=$A3/2,1,0)</f>
        <v>0</v>
      </c>
      <c r="AS53">
        <f>IF(AT54&gt;=$A3/2,1,0)</f>
        <v>1</v>
      </c>
      <c r="AU53">
        <f>IF(AV54&gt;=$A3/2,1,0)</f>
        <v>1</v>
      </c>
      <c r="AW53">
        <f>IF(AX54&gt;=$A3/2,1,0)</f>
        <v>1</v>
      </c>
      <c r="AY53">
        <f>IF(AZ54&gt;=$A3/2,1,0)</f>
        <v>1</v>
      </c>
      <c r="BA53">
        <f>IF(BB54&gt;=$A3/2,1,0)</f>
        <v>1</v>
      </c>
      <c r="BC53">
        <f>IF(BD54&gt;=$A3/2,1,0)</f>
        <v>1</v>
      </c>
      <c r="BE53">
        <f>IF(BF54&gt;=$A3/2,1,0)</f>
        <v>0</v>
      </c>
      <c r="BG53">
        <f>IF(BH54&gt;=$A3/2,1,0)</f>
        <v>0</v>
      </c>
      <c r="BI53">
        <f>IF(BJ54&gt;=$A3/2,1,0)</f>
        <v>0</v>
      </c>
      <c r="BK53">
        <f>IF(BL54&gt;=$A3/2,1,0)</f>
        <v>0</v>
      </c>
      <c r="BM53">
        <f>IF(BN54&gt;=$A3/2,1,0)</f>
        <v>0</v>
      </c>
      <c r="BO53">
        <f>IF(BP54&gt;=$A3/2,1,0)</f>
        <v>0</v>
      </c>
      <c r="BQ53">
        <f>IF(BR54&gt;=$A3/2,1,0)</f>
        <v>0</v>
      </c>
    </row>
    <row r="54" spans="1:76" ht="13.5" hidden="1" customHeight="1" thickBot="1">
      <c r="C54" s="2">
        <f>IF(SUM(C59:C999)&lt;-1000,-100000000,SUM(C59:C999))</f>
        <v>234</v>
      </c>
      <c r="D54" s="2">
        <f>COUNT(D72:D999)+SUM(D59:D71)</f>
        <v>870</v>
      </c>
      <c r="E54" s="2">
        <f>IF(SUM(E59:E999)&lt;-1000,-100000000,SUM(E59:E999))</f>
        <v>-93</v>
      </c>
      <c r="F54" s="2">
        <f>COUNT(F72:F999)+SUM(F59:F71)</f>
        <v>106</v>
      </c>
      <c r="G54" s="2">
        <f>IF(SUM(G59:G999)&lt;-1000,-100000000,SUM(G59:G999))</f>
        <v>2</v>
      </c>
      <c r="H54" s="2">
        <f>COUNT(H72:H999)+SUM(H59:H71)</f>
        <v>3</v>
      </c>
      <c r="I54" s="2">
        <f>IF(SUM(I59:I999)&lt;-1000,-100000000,SUM(I59:I999))</f>
        <v>81</v>
      </c>
      <c r="J54" s="2">
        <f>COUNT(J72:J999)+SUM(J59:J71)</f>
        <v>126</v>
      </c>
      <c r="K54" s="2">
        <f>IF(SUM(K59:K999)&lt;-1000,-100000000,SUM(K59:K999))</f>
        <v>76</v>
      </c>
      <c r="L54" s="2">
        <f>COUNT(L72:L999)+SUM(L59:L71)</f>
        <v>204</v>
      </c>
      <c r="M54" s="2">
        <f>IF(SUM(M59:M999)&lt;-1000,-100000000,SUM(M59:M999))</f>
        <v>-162</v>
      </c>
      <c r="N54" s="2">
        <f>COUNT(N72:N999)+SUM(N59:N71)</f>
        <v>414</v>
      </c>
      <c r="O54" s="2">
        <f>IF(SUM(O59:O999)&lt;-1000,-100000000,SUM(O59:O999))</f>
        <v>-100000000</v>
      </c>
      <c r="P54" s="2">
        <f>COUNT(P72:P999)+SUM(P59:P71)</f>
        <v>0</v>
      </c>
      <c r="Q54" s="2">
        <f>IF(SUM(Q59:Q999)&lt;-1000,-100000000,SUM(Q59:Q999))</f>
        <v>546</v>
      </c>
      <c r="R54" s="2">
        <f>COUNT(R72:R999)+SUM(R59:R71)</f>
        <v>250</v>
      </c>
      <c r="S54" s="2">
        <f>IF(SUM(S59:S999)&lt;-1000,-100000000,SUM(S59:S999))</f>
        <v>-5</v>
      </c>
      <c r="T54" s="2">
        <f>COUNT(T72:T999)+SUM(T59:T71)</f>
        <v>3</v>
      </c>
      <c r="U54" s="2">
        <f>IF(SUM(U59:U999)&lt;-1000,-100000000,SUM(U59:U999))</f>
        <v>-39</v>
      </c>
      <c r="V54" s="2">
        <f>COUNT(V72:V999)+SUM(V59:V71)</f>
        <v>459</v>
      </c>
      <c r="W54" s="2">
        <f>IF(SUM(W59:W999)&lt;-1000,-100000000,SUM(W59:W999))</f>
        <v>-7</v>
      </c>
      <c r="X54" s="2">
        <f>COUNT(X72:X999)+SUM(X59:X71)</f>
        <v>125</v>
      </c>
      <c r="Y54" s="2">
        <f>IF(SUM(Y59:Y999)&lt;-1000,-100000000,SUM(Y59:Y999))</f>
        <v>138</v>
      </c>
      <c r="Z54" s="2">
        <f>COUNT(Z72:Z999)+SUM(Z59:Z71)</f>
        <v>209</v>
      </c>
      <c r="AA54" s="2">
        <f>IF(SUM(AA59:AA999)&lt;-1000,-100000000,SUM(AA59:AA999))</f>
        <v>13</v>
      </c>
      <c r="AB54" s="2">
        <f>COUNT(AB72:AB999)+SUM(AB59:AB71)</f>
        <v>76</v>
      </c>
      <c r="AC54" s="2">
        <f>IF(SUM(AC59:AC999)&lt;-1000,-100000000,SUM(AC59:AC999))</f>
        <v>-44</v>
      </c>
      <c r="AD54" s="2">
        <f>COUNT(AD72:AD999)+SUM(AD59:AD71)</f>
        <v>41</v>
      </c>
      <c r="AE54" s="2">
        <f>IF(SUM(AE59:AE999)&lt;-1000,-100000000,SUM(AE59:AE999))</f>
        <v>-3</v>
      </c>
      <c r="AF54" s="2">
        <f>COUNT(AF72:AF999)+SUM(AF59:AF71)</f>
        <v>733</v>
      </c>
      <c r="AG54" s="2">
        <f>IF(SUM(AG59:AG999)&lt;-1000,-100000000,SUM(AG59:AG999))</f>
        <v>-146</v>
      </c>
      <c r="AH54" s="2">
        <f>COUNT(AH72:AH999)+SUM(AH59:AH71)</f>
        <v>115</v>
      </c>
      <c r="AI54" s="2">
        <f>IF(SUM(AI59:AI999)&lt;-1000,-100000000,SUM(AI59:AI999))</f>
        <v>181</v>
      </c>
      <c r="AJ54" s="2">
        <f>COUNT(AJ72:AJ999)+SUM(AJ59:AJ71)</f>
        <v>259</v>
      </c>
      <c r="AK54" s="2">
        <f>IF(SUM(AK59:AK999)&lt;-1000,-100000000,SUM(AK59:AK999))</f>
        <v>-3</v>
      </c>
      <c r="AL54" s="2">
        <f>COUNT(AL72:AL999)+SUM(AL59:AL71)</f>
        <v>1</v>
      </c>
      <c r="AM54" s="2">
        <f>IF(SUM(AM59:AM999)&lt;-1000,-100000000,SUM(AM59:AM999))</f>
        <v>-61</v>
      </c>
      <c r="AN54" s="2">
        <f>COUNT(AN72:AN999)+SUM(AN59:AN71)</f>
        <v>104</v>
      </c>
      <c r="AO54" s="2">
        <f>IF(SUM(AO59:AO999)&lt;-1000,-100000000,SUM(AO59:AO999))</f>
        <v>-112</v>
      </c>
      <c r="AP54" s="2">
        <f>COUNT(AP72:AP999)+SUM(AP59:AP71)</f>
        <v>213</v>
      </c>
      <c r="AQ54" s="2">
        <f>IF(SUM(AQ59:AQ999)&lt;-1000,-100000000,SUM(AQ59:AQ999))</f>
        <v>-4</v>
      </c>
      <c r="AR54" s="2">
        <f>COUNT(AR72:AR999)+SUM(AR59:AR71)</f>
        <v>2</v>
      </c>
      <c r="AS54" s="2">
        <f>IF(SUM(AS59:AS999)&lt;-1000,-100000000,SUM(AS59:AS999))</f>
        <v>430</v>
      </c>
      <c r="AT54" s="2">
        <f>COUNT(AT72:AT999)+SUM(AT59:AT71)</f>
        <v>436</v>
      </c>
      <c r="AU54" s="2">
        <f>IF(SUM(AU59:AU999)&lt;-1000,-100000000,SUM(AU59:AU999))</f>
        <v>-24</v>
      </c>
      <c r="AV54" s="2">
        <f>COUNT(AV72:AV999)+SUM(AV59:AV71)</f>
        <v>16</v>
      </c>
      <c r="AW54" s="2">
        <f>IF(SUM(AW59:AW999)&lt;-1000,-100000000,SUM(AW59:AW999))</f>
        <v>174</v>
      </c>
      <c r="AX54" s="2">
        <f>COUNT(AX72:AX999)+SUM(AX59:AX71)</f>
        <v>304</v>
      </c>
      <c r="AY54" s="2">
        <f>IF(SUM(AY59:AY999)&lt;-1000,-100000000,SUM(AY59:AY999))</f>
        <v>236</v>
      </c>
      <c r="AZ54" s="2">
        <f>COUNT(AZ72:AZ999)+SUM(AZ59:AZ71)</f>
        <v>405</v>
      </c>
      <c r="BA54" s="2">
        <f>IF(SUM(BA59:BA999)&lt;-1000,-100000000,SUM(BA59:BA999))</f>
        <v>210</v>
      </c>
      <c r="BB54" s="2">
        <f>COUNT(BB72:BB999)+SUM(BB59:BB71)</f>
        <v>263</v>
      </c>
      <c r="BC54" s="2">
        <f>IF(SUM(BC59:BC999)&lt;-1000,-100000000,SUM(BC59:BC999))</f>
        <v>245</v>
      </c>
      <c r="BD54" s="2">
        <f>COUNT(BD72:BD999)+SUM(BD59:BD71)</f>
        <v>380</v>
      </c>
      <c r="BE54" s="2">
        <f>IF(SUM(BE59:BE999)&lt;-1000,-100000000,SUM(BE59:BE999))</f>
        <v>-3</v>
      </c>
      <c r="BF54" s="2">
        <f>COUNT(BF72:BF999)+SUM(BF59:BF71)</f>
        <v>1</v>
      </c>
      <c r="BG54" s="2">
        <f>IF(SUM(BG59:BG999)&lt;-1000,-100000000,SUM(BG59:BG999))</f>
        <v>3</v>
      </c>
      <c r="BH54" s="2">
        <f>COUNT(BH72:BH999)+SUM(BH59:BH71)</f>
        <v>1</v>
      </c>
      <c r="BI54" s="2"/>
      <c r="BJ54" s="2"/>
      <c r="BK54" s="2"/>
      <c r="BL54" s="2"/>
      <c r="BM54" s="2">
        <f>IF(SUM(BM59:BM999)&lt;-1000,-100000000,SUM(BM59:BM999))</f>
        <v>-2</v>
      </c>
      <c r="BN54" s="2">
        <f>COUNT(BN72:BN999)+SUM(BN59:BN71)</f>
        <v>1</v>
      </c>
      <c r="BO54" s="2">
        <f>IF(SUM(BO59:BO999)&lt;-1000,-100000000,SUM(BO59:BO999))</f>
        <v>-4</v>
      </c>
      <c r="BP54" s="2">
        <f>COUNT(BP72:BP999)+SUM(BP59:BP71)</f>
        <v>1</v>
      </c>
      <c r="BQ54" s="2">
        <f>IF(SUM(BQ59:BQ999)&lt;-1000,-100000000,SUM(BQ59:BQ999))</f>
        <v>-18</v>
      </c>
      <c r="BR54" s="2">
        <f>COUNT(BR72:BR999)+SUM(BR59:BR71)</f>
        <v>5</v>
      </c>
    </row>
    <row r="55" spans="1:76" ht="12.75" hidden="1" customHeight="1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</row>
    <row r="56" spans="1:76" ht="13.5" thickBot="1"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41">
        <f>MAX(BT59:BT1080)</f>
        <v>178</v>
      </c>
    </row>
    <row r="57" spans="1:76" ht="13.5" thickBot="1">
      <c r="B57" s="425" t="s">
        <v>68</v>
      </c>
      <c r="C57" s="409" t="s">
        <v>120</v>
      </c>
      <c r="D57" s="410"/>
      <c r="E57" s="423" t="s">
        <v>158</v>
      </c>
      <c r="F57" s="410"/>
      <c r="G57" s="409" t="s">
        <v>1</v>
      </c>
      <c r="H57" s="410"/>
      <c r="I57" s="417" t="s">
        <v>248</v>
      </c>
      <c r="J57" s="427"/>
      <c r="K57" s="421" t="s">
        <v>191</v>
      </c>
      <c r="L57" s="411"/>
      <c r="M57" s="422" t="s">
        <v>62</v>
      </c>
      <c r="N57" s="412"/>
      <c r="O57" s="409" t="s">
        <v>266</v>
      </c>
      <c r="P57" s="411"/>
      <c r="Q57" s="409" t="s">
        <v>9</v>
      </c>
      <c r="R57" s="410"/>
      <c r="S57" s="409" t="s">
        <v>43</v>
      </c>
      <c r="T57" s="410"/>
      <c r="U57" s="409" t="s">
        <v>94</v>
      </c>
      <c r="V57" s="410"/>
      <c r="W57" s="419" t="s">
        <v>253</v>
      </c>
      <c r="X57" s="420"/>
      <c r="Y57" s="421" t="s">
        <v>121</v>
      </c>
      <c r="Z57" s="410"/>
      <c r="AA57" s="409" t="s">
        <v>147</v>
      </c>
      <c r="AB57" s="410"/>
      <c r="AC57" s="422" t="s">
        <v>155</v>
      </c>
      <c r="AD57" s="420"/>
      <c r="AE57" s="409" t="s">
        <v>163</v>
      </c>
      <c r="AF57" s="410"/>
      <c r="AG57" s="422" t="s">
        <v>160</v>
      </c>
      <c r="AH57" s="420"/>
      <c r="AI57" s="421" t="s">
        <v>164</v>
      </c>
      <c r="AJ57" s="411"/>
      <c r="AK57" s="423" t="s">
        <v>131</v>
      </c>
      <c r="AL57" s="410"/>
      <c r="AM57" s="417" t="s">
        <v>250</v>
      </c>
      <c r="AN57" s="418"/>
      <c r="AO57" s="424" t="s">
        <v>144</v>
      </c>
      <c r="AP57" s="420"/>
      <c r="AQ57" s="423" t="s">
        <v>143</v>
      </c>
      <c r="AR57" s="411"/>
      <c r="AS57" s="419" t="s">
        <v>219</v>
      </c>
      <c r="AT57" s="420"/>
      <c r="AU57" s="421" t="s">
        <v>225</v>
      </c>
      <c r="AV57" s="411"/>
      <c r="AW57" s="419" t="s">
        <v>214</v>
      </c>
      <c r="AX57" s="420"/>
      <c r="AY57" s="419" t="s">
        <v>162</v>
      </c>
      <c r="AZ57" s="420"/>
      <c r="BA57" s="419" t="s">
        <v>178</v>
      </c>
      <c r="BB57" s="420"/>
      <c r="BC57" s="419" t="s">
        <v>177</v>
      </c>
      <c r="BD57" s="420"/>
      <c r="BE57" s="419" t="s">
        <v>258</v>
      </c>
      <c r="BF57" s="420"/>
      <c r="BG57" s="419" t="s">
        <v>256</v>
      </c>
      <c r="BH57" s="420"/>
      <c r="BI57" s="417" t="s">
        <v>261</v>
      </c>
      <c r="BJ57" s="418"/>
      <c r="BK57" s="417" t="s">
        <v>262</v>
      </c>
      <c r="BL57" s="418"/>
      <c r="BM57" s="417" t="s">
        <v>249</v>
      </c>
      <c r="BN57" s="418"/>
      <c r="BO57" s="417" t="s">
        <v>251</v>
      </c>
      <c r="BP57" s="418"/>
      <c r="BQ57" s="417" t="s">
        <v>252</v>
      </c>
      <c r="BR57" s="418"/>
      <c r="BS57" s="41">
        <f>COUNT(BS73:BS915)+SUM(BS60:BS71)</f>
        <v>1004.8333333333333</v>
      </c>
      <c r="BT57" s="86" t="s">
        <v>7</v>
      </c>
      <c r="BU57" s="183" t="s">
        <v>8</v>
      </c>
      <c r="BV57" s="210" t="s">
        <v>47</v>
      </c>
      <c r="BW57" s="132" t="s">
        <v>146</v>
      </c>
      <c r="BX57">
        <f>SUM(BX59:BX914)</f>
        <v>0</v>
      </c>
    </row>
    <row r="58" spans="1:76" ht="13.5" thickBot="1">
      <c r="B58" s="426"/>
      <c r="C58" s="37" t="s">
        <v>3</v>
      </c>
      <c r="D58" s="38" t="s">
        <v>2</v>
      </c>
      <c r="E58" s="37" t="s">
        <v>3</v>
      </c>
      <c r="F58" s="38" t="s">
        <v>2</v>
      </c>
      <c r="G58" s="37" t="s">
        <v>3</v>
      </c>
      <c r="H58" s="38" t="s">
        <v>2</v>
      </c>
      <c r="I58" s="37" t="s">
        <v>3</v>
      </c>
      <c r="J58" s="38" t="s">
        <v>2</v>
      </c>
      <c r="K58" s="77" t="s">
        <v>3</v>
      </c>
      <c r="L58" s="38" t="s">
        <v>2</v>
      </c>
      <c r="M58" s="37" t="s">
        <v>3</v>
      </c>
      <c r="N58" s="77" t="s">
        <v>2</v>
      </c>
      <c r="O58" s="77" t="s">
        <v>3</v>
      </c>
      <c r="P58" s="38" t="s">
        <v>2</v>
      </c>
      <c r="Q58" s="37" t="s">
        <v>3</v>
      </c>
      <c r="R58" s="38" t="s">
        <v>2</v>
      </c>
      <c r="S58" s="37" t="s">
        <v>3</v>
      </c>
      <c r="T58" s="38" t="s">
        <v>2</v>
      </c>
      <c r="U58" s="37" t="s">
        <v>3</v>
      </c>
      <c r="V58" s="38" t="s">
        <v>2</v>
      </c>
      <c r="W58" s="37" t="s">
        <v>3</v>
      </c>
      <c r="X58" s="38" t="s">
        <v>2</v>
      </c>
      <c r="Y58" s="37" t="s">
        <v>3</v>
      </c>
      <c r="Z58" s="38" t="s">
        <v>2</v>
      </c>
      <c r="AA58" s="37" t="s">
        <v>3</v>
      </c>
      <c r="AB58" s="38" t="s">
        <v>2</v>
      </c>
      <c r="AC58" s="37" t="s">
        <v>3</v>
      </c>
      <c r="AD58" s="38" t="s">
        <v>2</v>
      </c>
      <c r="AE58" s="37" t="s">
        <v>3</v>
      </c>
      <c r="AF58" s="38" t="s">
        <v>2</v>
      </c>
      <c r="AG58" s="37" t="s">
        <v>3</v>
      </c>
      <c r="AH58" s="38" t="s">
        <v>2</v>
      </c>
      <c r="AI58" s="37" t="s">
        <v>3</v>
      </c>
      <c r="AJ58" s="38" t="s">
        <v>2</v>
      </c>
      <c r="AK58" s="37" t="s">
        <v>3</v>
      </c>
      <c r="AL58" s="38" t="s">
        <v>2</v>
      </c>
      <c r="AM58" s="37" t="s">
        <v>3</v>
      </c>
      <c r="AN58" s="38" t="s">
        <v>2</v>
      </c>
      <c r="AO58" s="37" t="s">
        <v>3</v>
      </c>
      <c r="AP58" s="38" t="s">
        <v>2</v>
      </c>
      <c r="AQ58" s="37" t="s">
        <v>3</v>
      </c>
      <c r="AR58" s="38" t="s">
        <v>2</v>
      </c>
      <c r="AS58" s="37" t="s">
        <v>3</v>
      </c>
      <c r="AT58" s="38" t="s">
        <v>2</v>
      </c>
      <c r="AU58" s="37" t="s">
        <v>3</v>
      </c>
      <c r="AV58" s="38" t="s">
        <v>2</v>
      </c>
      <c r="AW58" s="37" t="s">
        <v>3</v>
      </c>
      <c r="AX58" s="38" t="s">
        <v>2</v>
      </c>
      <c r="AY58" s="37" t="s">
        <v>3</v>
      </c>
      <c r="AZ58" s="38" t="s">
        <v>2</v>
      </c>
      <c r="BA58" s="37" t="s">
        <v>3</v>
      </c>
      <c r="BB58" s="38" t="s">
        <v>2</v>
      </c>
      <c r="BC58" s="37" t="s">
        <v>3</v>
      </c>
      <c r="BD58" s="38" t="s">
        <v>2</v>
      </c>
      <c r="BE58" s="37" t="s">
        <v>3</v>
      </c>
      <c r="BF58" s="38" t="s">
        <v>2</v>
      </c>
      <c r="BG58" s="37" t="s">
        <v>3</v>
      </c>
      <c r="BH58" s="38" t="s">
        <v>2</v>
      </c>
      <c r="BI58" s="37" t="s">
        <v>3</v>
      </c>
      <c r="BJ58" s="38" t="s">
        <v>2</v>
      </c>
      <c r="BK58" s="37" t="s">
        <v>3</v>
      </c>
      <c r="BL58" s="38" t="s">
        <v>2</v>
      </c>
      <c r="BM58" s="37" t="s">
        <v>3</v>
      </c>
      <c r="BN58" s="38" t="s">
        <v>2</v>
      </c>
      <c r="BO58" s="37" t="s">
        <v>3</v>
      </c>
      <c r="BP58" s="38" t="s">
        <v>2</v>
      </c>
      <c r="BQ58" s="37" t="s">
        <v>3</v>
      </c>
      <c r="BR58" s="38" t="s">
        <v>2</v>
      </c>
      <c r="BS58" s="27" t="s">
        <v>22</v>
      </c>
      <c r="BT58" s="16" t="s">
        <v>23</v>
      </c>
      <c r="BX58" t="s">
        <v>148</v>
      </c>
    </row>
    <row r="59" spans="1:76">
      <c r="B59" s="324" t="s">
        <v>187</v>
      </c>
      <c r="C59" s="10"/>
      <c r="D59" s="11"/>
      <c r="E59" s="10"/>
      <c r="F59" s="11"/>
      <c r="G59" s="10"/>
      <c r="H59" s="11"/>
      <c r="I59" s="10"/>
      <c r="J59" s="11"/>
      <c r="K59" s="10"/>
      <c r="L59" s="11"/>
      <c r="M59" s="10"/>
      <c r="N59" s="11"/>
      <c r="O59" s="10"/>
      <c r="P59" s="11"/>
      <c r="Q59" s="10"/>
      <c r="R59" s="11"/>
      <c r="S59" s="10"/>
      <c r="T59" s="11"/>
      <c r="U59" s="10"/>
      <c r="V59" s="11"/>
      <c r="W59" s="10"/>
      <c r="X59" s="11"/>
      <c r="Y59" s="10"/>
      <c r="Z59" s="11"/>
      <c r="AA59" s="10"/>
      <c r="AB59" s="11"/>
      <c r="AC59" s="10"/>
      <c r="AD59" s="11"/>
      <c r="AE59" s="10"/>
      <c r="AF59" s="11"/>
      <c r="AG59" s="10"/>
      <c r="AH59" s="11"/>
      <c r="AI59" s="10"/>
      <c r="AJ59" s="32"/>
      <c r="AK59" s="10"/>
      <c r="AL59" s="11"/>
      <c r="AM59" s="10"/>
      <c r="AN59" s="32"/>
      <c r="AO59" s="10"/>
      <c r="AP59" s="11"/>
      <c r="AQ59" s="10"/>
      <c r="AR59" s="244"/>
      <c r="AS59" s="10"/>
      <c r="AT59" s="11"/>
      <c r="AU59" s="10"/>
      <c r="AV59" s="244"/>
      <c r="AW59" s="10"/>
      <c r="AX59" s="244"/>
      <c r="AY59" s="10"/>
      <c r="AZ59" s="254"/>
      <c r="BA59" s="10"/>
      <c r="BB59" s="244"/>
      <c r="BC59" s="10"/>
      <c r="BD59" s="254"/>
      <c r="BE59" s="10"/>
      <c r="BF59" s="244"/>
      <c r="BG59" s="10"/>
      <c r="BH59" s="254"/>
      <c r="BI59" s="10"/>
      <c r="BJ59" s="254"/>
      <c r="BK59" s="10"/>
      <c r="BL59" s="93"/>
      <c r="BM59" s="10"/>
      <c r="BN59" s="254"/>
      <c r="BO59" s="10"/>
      <c r="BP59" s="93"/>
      <c r="BQ59" s="10"/>
      <c r="BR59" s="93"/>
      <c r="BS59" s="41"/>
      <c r="BT59"/>
      <c r="BU59" s="41"/>
    </row>
    <row r="60" spans="1:76">
      <c r="B60" s="285">
        <v>45200</v>
      </c>
      <c r="C60" s="10">
        <v>-10</v>
      </c>
      <c r="D60" s="244">
        <v>41</v>
      </c>
      <c r="E60" s="10">
        <v>0</v>
      </c>
      <c r="F60" s="244">
        <v>8</v>
      </c>
      <c r="G60" s="10"/>
      <c r="H60" s="244"/>
      <c r="I60" s="10"/>
      <c r="J60" s="244"/>
      <c r="K60" s="10">
        <v>6</v>
      </c>
      <c r="L60" s="244">
        <v>14</v>
      </c>
      <c r="M60" s="10">
        <v>-23</v>
      </c>
      <c r="N60" s="244">
        <v>30</v>
      </c>
      <c r="O60" s="10"/>
      <c r="P60" s="244"/>
      <c r="Q60" s="10">
        <v>12</v>
      </c>
      <c r="R60" s="244">
        <v>13</v>
      </c>
      <c r="S60" s="10"/>
      <c r="T60" s="244"/>
      <c r="U60" s="10">
        <v>-19</v>
      </c>
      <c r="V60" s="244">
        <v>42</v>
      </c>
      <c r="W60" s="10"/>
      <c r="X60" s="244"/>
      <c r="Y60" s="10"/>
      <c r="Z60" s="244"/>
      <c r="AA60" s="10">
        <v>-8</v>
      </c>
      <c r="AB60" s="244">
        <v>7</v>
      </c>
      <c r="AC60" s="10">
        <v>1</v>
      </c>
      <c r="AD60" s="244">
        <v>12</v>
      </c>
      <c r="AE60" s="10">
        <v>-22</v>
      </c>
      <c r="AF60" s="244">
        <v>50</v>
      </c>
      <c r="AG60" s="10">
        <v>-13</v>
      </c>
      <c r="AH60" s="244">
        <v>11</v>
      </c>
      <c r="AI60" s="10">
        <v>2</v>
      </c>
      <c r="AJ60" s="32">
        <v>4</v>
      </c>
      <c r="AK60" s="10"/>
      <c r="AL60" s="244"/>
      <c r="AM60" s="10"/>
      <c r="AN60" s="32"/>
      <c r="AO60" s="10">
        <v>0</v>
      </c>
      <c r="AP60" s="244">
        <v>7</v>
      </c>
      <c r="AQ60" s="10"/>
      <c r="AR60" s="244"/>
      <c r="AS60" s="10"/>
      <c r="AT60" s="244"/>
      <c r="AU60" s="10"/>
      <c r="AV60" s="244"/>
      <c r="AW60" s="10"/>
      <c r="AX60" s="244"/>
      <c r="AY60" s="10">
        <v>23</v>
      </c>
      <c r="AZ60" s="248">
        <v>16</v>
      </c>
      <c r="BA60" s="10">
        <v>41</v>
      </c>
      <c r="BB60" s="244">
        <v>32</v>
      </c>
      <c r="BC60" s="10">
        <v>15</v>
      </c>
      <c r="BD60" s="248">
        <v>28</v>
      </c>
      <c r="BE60" s="10"/>
      <c r="BF60" s="244"/>
      <c r="BG60" s="10"/>
      <c r="BH60" s="248"/>
      <c r="BI60" s="10"/>
      <c r="BJ60" s="248"/>
      <c r="BK60" s="10"/>
      <c r="BL60" s="13"/>
      <c r="BM60" s="10"/>
      <c r="BN60" s="248"/>
      <c r="BO60" s="10"/>
      <c r="BP60" s="13"/>
      <c r="BQ60" s="10"/>
      <c r="BR60" s="13"/>
      <c r="BS60" s="41">
        <f>+(AJ60+AF60+Z60+X60+V60+T60+R60+P60+N60+J60+H60+F60+D60+AH60+L60+BR60+BY60+AB60+AD60+AL60+AP60+AR60+AZ60+BP60+BN60+BD60+BB60+AX60+AV60+AT60)/6</f>
        <v>52.5</v>
      </c>
      <c r="BT60"/>
      <c r="BU60" s="41"/>
      <c r="BV60" s="41">
        <f>+AJ60+AF60+Z60+X60+V60+T60+R60+P60+N60+J60+H60+F60+D60+AH60+L60+BR60+BY60+AB60+AD60+AL60+AP60+AR60+AZ60+BP60+BN60+BD60+BB60+AX60+AV60+AT60</f>
        <v>315</v>
      </c>
    </row>
    <row r="61" spans="1:76">
      <c r="B61" s="285">
        <v>45231</v>
      </c>
      <c r="C61" s="10">
        <v>5</v>
      </c>
      <c r="D61" s="244">
        <v>52</v>
      </c>
      <c r="E61" s="10">
        <v>-16</v>
      </c>
      <c r="F61" s="244">
        <v>9</v>
      </c>
      <c r="G61" s="10"/>
      <c r="H61" s="244"/>
      <c r="I61" s="10"/>
      <c r="J61" s="244"/>
      <c r="K61" s="10">
        <v>6</v>
      </c>
      <c r="L61" s="32">
        <v>4</v>
      </c>
      <c r="M61" s="10">
        <v>-17</v>
      </c>
      <c r="N61" s="244">
        <v>19</v>
      </c>
      <c r="O61" s="10"/>
      <c r="P61" s="244"/>
      <c r="Q61" s="10">
        <v>36</v>
      </c>
      <c r="R61" s="244">
        <v>14</v>
      </c>
      <c r="S61" s="10"/>
      <c r="T61" s="244"/>
      <c r="U61" s="10">
        <v>5</v>
      </c>
      <c r="V61" s="244">
        <v>44</v>
      </c>
      <c r="W61" s="10"/>
      <c r="X61" s="244"/>
      <c r="Y61" s="10">
        <v>7</v>
      </c>
      <c r="Z61" s="244">
        <v>7</v>
      </c>
      <c r="AA61" s="10">
        <v>2</v>
      </c>
      <c r="AB61" s="248">
        <v>5</v>
      </c>
      <c r="AC61" s="10"/>
      <c r="AD61" s="244"/>
      <c r="AE61" s="10">
        <v>-3</v>
      </c>
      <c r="AF61" s="244">
        <v>59</v>
      </c>
      <c r="AG61" s="10">
        <v>-15</v>
      </c>
      <c r="AH61" s="244">
        <v>7</v>
      </c>
      <c r="AI61" s="10">
        <v>7</v>
      </c>
      <c r="AJ61" s="32">
        <v>23</v>
      </c>
      <c r="AK61" s="10"/>
      <c r="AL61" s="244"/>
      <c r="AM61" s="10"/>
      <c r="AN61" s="32"/>
      <c r="AO61" s="10">
        <v>-11</v>
      </c>
      <c r="AP61" s="244">
        <v>21</v>
      </c>
      <c r="AQ61" s="10"/>
      <c r="AR61" s="244"/>
      <c r="AS61" s="10">
        <v>22</v>
      </c>
      <c r="AT61" s="244">
        <v>29</v>
      </c>
      <c r="AU61" s="10">
        <v>-1</v>
      </c>
      <c r="AV61" s="244">
        <v>2</v>
      </c>
      <c r="AW61" s="10"/>
      <c r="AX61" s="244"/>
      <c r="AY61" s="10">
        <v>17</v>
      </c>
      <c r="AZ61" s="248">
        <v>39</v>
      </c>
      <c r="BA61" s="10">
        <v>20</v>
      </c>
      <c r="BB61" s="244">
        <v>18</v>
      </c>
      <c r="BC61" s="10">
        <v>14</v>
      </c>
      <c r="BD61" s="248">
        <v>16</v>
      </c>
      <c r="BE61" s="10"/>
      <c r="BF61" s="244"/>
      <c r="BG61" s="10"/>
      <c r="BH61" s="248"/>
      <c r="BI61" s="10"/>
      <c r="BJ61" s="248"/>
      <c r="BK61" s="10"/>
      <c r="BL61" s="13"/>
      <c r="BM61" s="10"/>
      <c r="BN61" s="248"/>
      <c r="BO61" s="10"/>
      <c r="BP61" s="13"/>
      <c r="BQ61" s="10"/>
      <c r="BR61" s="13"/>
      <c r="BS61" s="41">
        <f>+(AJ61+AF61+Z61+X61+V61+T61+R61+P61+N61+J61+H61+F61+D61+AH61+L61+BR61+BY61+AB61+AD61+AL61+AP61+AR61+AZ61+BP61+BN61+BD61+BB61+AX61+AV61+AT61)/6</f>
        <v>61.333333333333336</v>
      </c>
      <c r="BT61"/>
      <c r="BU61" s="41"/>
      <c r="BV61" s="41">
        <f>+AJ61+AF61+Z61+X61+V61+T61+R61+P61+N61+J61+H61+F61+D61+AH61+L61+BR61+BY61+AB61+AD61+AL61+AP61+AR61+AZ61+BP61+BN61+BD61+BB61+AX61+AV61+AT61</f>
        <v>368</v>
      </c>
    </row>
    <row r="62" spans="1:76">
      <c r="B62" s="285">
        <v>45261</v>
      </c>
      <c r="C62" s="10">
        <v>53</v>
      </c>
      <c r="D62" s="32">
        <v>115</v>
      </c>
      <c r="E62" s="10">
        <v>-11</v>
      </c>
      <c r="F62" s="32">
        <v>10</v>
      </c>
      <c r="G62" s="10"/>
      <c r="H62" s="32"/>
      <c r="I62" s="10"/>
      <c r="J62" s="303"/>
      <c r="K62" s="10">
        <v>5</v>
      </c>
      <c r="L62" s="32">
        <v>5</v>
      </c>
      <c r="M62" s="10">
        <v>-19</v>
      </c>
      <c r="N62" s="32">
        <v>16</v>
      </c>
      <c r="O62" s="10"/>
      <c r="P62" s="32"/>
      <c r="Q62" s="10">
        <v>81</v>
      </c>
      <c r="R62" s="32">
        <v>25</v>
      </c>
      <c r="S62" s="10"/>
      <c r="T62" s="32"/>
      <c r="U62" s="10">
        <v>51</v>
      </c>
      <c r="V62" s="32">
        <v>68</v>
      </c>
      <c r="W62" s="10"/>
      <c r="X62" s="32"/>
      <c r="Y62" s="10">
        <v>23</v>
      </c>
      <c r="Z62" s="32">
        <v>8</v>
      </c>
      <c r="AA62" s="10">
        <v>-4</v>
      </c>
      <c r="AB62" s="32">
        <v>10</v>
      </c>
      <c r="AC62" s="10">
        <v>-8</v>
      </c>
      <c r="AD62" s="32">
        <v>4</v>
      </c>
      <c r="AE62" s="10">
        <v>15</v>
      </c>
      <c r="AF62" s="32">
        <v>51</v>
      </c>
      <c r="AG62" s="10">
        <v>1</v>
      </c>
      <c r="AH62" s="32">
        <v>6</v>
      </c>
      <c r="AI62" s="10">
        <v>9</v>
      </c>
      <c r="AJ62" s="32">
        <v>15</v>
      </c>
      <c r="AK62" s="10"/>
      <c r="AL62" s="32"/>
      <c r="AM62" s="10"/>
      <c r="AN62" s="32"/>
      <c r="AO62" s="10">
        <v>-9</v>
      </c>
      <c r="AP62" s="32">
        <v>27</v>
      </c>
      <c r="AQ62" s="10"/>
      <c r="AR62" s="244"/>
      <c r="AS62" s="10">
        <v>23</v>
      </c>
      <c r="AT62" s="32">
        <v>19</v>
      </c>
      <c r="AU62" s="10"/>
      <c r="AV62" s="244"/>
      <c r="AW62" s="10"/>
      <c r="AX62" s="244"/>
      <c r="AY62" s="10">
        <v>13</v>
      </c>
      <c r="AZ62" s="247">
        <v>34</v>
      </c>
      <c r="BA62" s="10">
        <v>15</v>
      </c>
      <c r="BB62" s="244">
        <v>19</v>
      </c>
      <c r="BC62" s="10">
        <v>9</v>
      </c>
      <c r="BD62" s="247">
        <v>17</v>
      </c>
      <c r="BE62" s="10"/>
      <c r="BF62" s="244"/>
      <c r="BG62" s="10"/>
      <c r="BH62" s="247"/>
      <c r="BI62" s="10"/>
      <c r="BJ62" s="247"/>
      <c r="BK62" s="10"/>
      <c r="BL62" s="11"/>
      <c r="BM62" s="10"/>
      <c r="BN62" s="247"/>
      <c r="BO62" s="10"/>
      <c r="BP62" s="11"/>
      <c r="BQ62" s="10"/>
      <c r="BR62" s="11"/>
      <c r="BS62" s="41">
        <f t="shared" ref="BS62:BS71" si="7">+(AJ62+AF62+Z62+X62+V62+T62+R62+P62+N62+J62+H62+F62+D62+AH62+L62+BR62+BY62+AB62+AD62+AL62+AP62+AR62+AZ62+BP62+BN62+BD62+BB62+AX62+AV62+AT62)/6</f>
        <v>74.833333333333329</v>
      </c>
      <c r="BT62"/>
      <c r="BU62" s="41"/>
      <c r="BV62" s="41">
        <f>+AJ62+AF62+Z62+X62+V62+T62+R62+P62+N62+J62+H62+F62+D62+AH62+L62+BR62+BY62+AB62+AD62+AL62+AP62+AR62+AZ62+BP62+BN62+BD62+BB62+AX62+AV62+AT62</f>
        <v>449</v>
      </c>
    </row>
    <row r="63" spans="1:76">
      <c r="B63" s="285">
        <v>45292</v>
      </c>
      <c r="C63" s="10">
        <v>94</v>
      </c>
      <c r="D63" s="32">
        <v>114</v>
      </c>
      <c r="E63" s="10">
        <v>-11</v>
      </c>
      <c r="F63" s="32">
        <v>10</v>
      </c>
      <c r="G63" s="10"/>
      <c r="H63" s="32"/>
      <c r="I63" s="10"/>
      <c r="J63" s="32"/>
      <c r="K63" s="10">
        <v>-17</v>
      </c>
      <c r="L63" s="32">
        <v>15</v>
      </c>
      <c r="M63" s="10">
        <v>15</v>
      </c>
      <c r="N63" s="32">
        <v>32</v>
      </c>
      <c r="O63" s="10"/>
      <c r="P63" s="32"/>
      <c r="Q63" s="10">
        <v>27</v>
      </c>
      <c r="R63" s="32">
        <v>18</v>
      </c>
      <c r="S63" s="10"/>
      <c r="T63" s="32"/>
      <c r="U63" s="10">
        <v>-16</v>
      </c>
      <c r="V63" s="32">
        <v>60</v>
      </c>
      <c r="W63" s="10"/>
      <c r="X63" s="32"/>
      <c r="Y63" s="10">
        <v>23</v>
      </c>
      <c r="Z63" s="32">
        <v>43</v>
      </c>
      <c r="AA63" s="10">
        <v>22</v>
      </c>
      <c r="AB63" s="32">
        <v>16</v>
      </c>
      <c r="AC63" s="10">
        <v>6</v>
      </c>
      <c r="AD63" s="32">
        <v>3</v>
      </c>
      <c r="AE63" s="10">
        <v>35</v>
      </c>
      <c r="AF63" s="32">
        <v>77</v>
      </c>
      <c r="AG63" s="10">
        <v>-14</v>
      </c>
      <c r="AH63" s="32">
        <v>9</v>
      </c>
      <c r="AI63" s="10">
        <v>23</v>
      </c>
      <c r="AJ63" s="32">
        <v>28</v>
      </c>
      <c r="AK63" s="10"/>
      <c r="AL63" s="32"/>
      <c r="AM63" s="10"/>
      <c r="AN63" s="32"/>
      <c r="AO63" s="10">
        <v>-11</v>
      </c>
      <c r="AP63" s="32">
        <v>25</v>
      </c>
      <c r="AQ63" s="10"/>
      <c r="AR63" s="244"/>
      <c r="AS63" s="10">
        <v>78</v>
      </c>
      <c r="AT63" s="32">
        <v>57</v>
      </c>
      <c r="AU63" s="10">
        <v>-7</v>
      </c>
      <c r="AV63" s="244">
        <v>2</v>
      </c>
      <c r="AW63" s="10">
        <v>37</v>
      </c>
      <c r="AX63" s="244">
        <v>51</v>
      </c>
      <c r="AY63" s="10">
        <v>-6</v>
      </c>
      <c r="AZ63" s="247">
        <v>19</v>
      </c>
      <c r="BA63" s="10">
        <v>-2</v>
      </c>
      <c r="BB63" s="244">
        <v>10</v>
      </c>
      <c r="BC63" s="10">
        <v>-7</v>
      </c>
      <c r="BD63" s="247">
        <v>24</v>
      </c>
      <c r="BE63" s="10"/>
      <c r="BF63" s="244"/>
      <c r="BG63" s="10"/>
      <c r="BH63" s="247"/>
      <c r="BI63" s="10"/>
      <c r="BJ63" s="247"/>
      <c r="BK63" s="10"/>
      <c r="BL63" s="11"/>
      <c r="BM63" s="10"/>
      <c r="BN63" s="247"/>
      <c r="BO63" s="10"/>
      <c r="BP63" s="11"/>
      <c r="BQ63" s="10"/>
      <c r="BR63" s="11"/>
      <c r="BS63" s="41">
        <f t="shared" si="7"/>
        <v>102.16666666666667</v>
      </c>
      <c r="BT63"/>
      <c r="BU63" s="41"/>
      <c r="BV63" s="41">
        <f t="shared" ref="BV63:BV71" si="8">+AJ63+AF63+Z63+X63+V63+T63+R63+P63+N63+J63+H63+F63+D63+AH63+L63+BR63+BY63+AB63+AD63+AL63+AP63+AR63+AZ63+BP63+BN63+BD63+BB63+AX63+AV63+AT63</f>
        <v>613</v>
      </c>
    </row>
    <row r="64" spans="1:76">
      <c r="B64" s="285">
        <v>45323</v>
      </c>
      <c r="C64" s="10">
        <v>78</v>
      </c>
      <c r="D64" s="32">
        <v>104</v>
      </c>
      <c r="E64" s="10">
        <v>-20</v>
      </c>
      <c r="F64" s="32">
        <v>9</v>
      </c>
      <c r="G64" s="10"/>
      <c r="H64" s="32"/>
      <c r="I64" s="10"/>
      <c r="J64" s="32"/>
      <c r="K64" s="10">
        <v>5</v>
      </c>
      <c r="L64" s="32">
        <v>18</v>
      </c>
      <c r="M64" s="10">
        <v>8</v>
      </c>
      <c r="N64" s="32">
        <v>38</v>
      </c>
      <c r="O64" s="10"/>
      <c r="P64" s="32"/>
      <c r="Q64" s="10">
        <v>68</v>
      </c>
      <c r="R64" s="32">
        <v>27</v>
      </c>
      <c r="S64" s="10"/>
      <c r="T64" s="32"/>
      <c r="U64" s="10">
        <v>-9</v>
      </c>
      <c r="V64" s="32">
        <v>68</v>
      </c>
      <c r="W64" s="10"/>
      <c r="X64" s="32"/>
      <c r="Y64" s="10">
        <v>26</v>
      </c>
      <c r="Z64" s="32">
        <v>24</v>
      </c>
      <c r="AA64" s="10">
        <v>-1</v>
      </c>
      <c r="AB64" s="32">
        <v>9</v>
      </c>
      <c r="AC64" s="10">
        <v>3</v>
      </c>
      <c r="AD64" s="32">
        <v>5</v>
      </c>
      <c r="AE64" s="10">
        <v>-19</v>
      </c>
      <c r="AF64" s="32">
        <v>64</v>
      </c>
      <c r="AG64" s="10">
        <v>-12</v>
      </c>
      <c r="AH64" s="32">
        <v>8</v>
      </c>
      <c r="AI64" s="10">
        <v>16</v>
      </c>
      <c r="AJ64" s="32">
        <v>26</v>
      </c>
      <c r="AK64" s="10"/>
      <c r="AL64" s="32"/>
      <c r="AM64" s="10"/>
      <c r="AN64" s="32"/>
      <c r="AO64" s="10">
        <v>-9</v>
      </c>
      <c r="AP64" s="32">
        <v>27</v>
      </c>
      <c r="AQ64" s="10"/>
      <c r="AR64" s="244"/>
      <c r="AS64" s="10">
        <v>39</v>
      </c>
      <c r="AT64" s="32">
        <v>62</v>
      </c>
      <c r="AU64" s="10">
        <v>-6</v>
      </c>
      <c r="AV64" s="244">
        <v>3</v>
      </c>
      <c r="AW64" s="10">
        <v>51</v>
      </c>
      <c r="AX64" s="244">
        <v>43</v>
      </c>
      <c r="AY64" s="10">
        <v>29</v>
      </c>
      <c r="AZ64" s="247">
        <v>33</v>
      </c>
      <c r="BA64" s="10">
        <v>25</v>
      </c>
      <c r="BB64" s="244">
        <v>15</v>
      </c>
      <c r="BC64" s="10">
        <v>-11</v>
      </c>
      <c r="BD64" s="247">
        <v>26</v>
      </c>
      <c r="BE64" s="10"/>
      <c r="BF64" s="244"/>
      <c r="BG64" s="10"/>
      <c r="BH64" s="247"/>
      <c r="BI64" s="10"/>
      <c r="BJ64" s="247"/>
      <c r="BK64" s="10"/>
      <c r="BL64" s="11"/>
      <c r="BM64" s="10"/>
      <c r="BN64" s="247"/>
      <c r="BO64" s="10"/>
      <c r="BP64" s="11"/>
      <c r="BQ64" s="10"/>
      <c r="BR64" s="11"/>
      <c r="BS64" s="41">
        <f t="shared" si="7"/>
        <v>101.5</v>
      </c>
      <c r="BT64"/>
      <c r="BU64" s="41"/>
      <c r="BV64" s="41">
        <f t="shared" si="8"/>
        <v>609</v>
      </c>
    </row>
    <row r="65" spans="1:77">
      <c r="B65" s="285">
        <v>45352</v>
      </c>
      <c r="C65" s="10">
        <v>-7</v>
      </c>
      <c r="D65" s="32">
        <v>124</v>
      </c>
      <c r="E65" s="10">
        <v>2</v>
      </c>
      <c r="F65" s="32">
        <v>14</v>
      </c>
      <c r="G65" s="10"/>
      <c r="H65" s="32"/>
      <c r="I65" s="10"/>
      <c r="J65" s="32"/>
      <c r="K65" s="10">
        <v>41</v>
      </c>
      <c r="L65" s="32">
        <v>18</v>
      </c>
      <c r="M65" s="10">
        <v>-38</v>
      </c>
      <c r="N65" s="32">
        <v>43</v>
      </c>
      <c r="O65" s="10"/>
      <c r="P65" s="32"/>
      <c r="Q65" s="10">
        <v>55</v>
      </c>
      <c r="R65" s="32">
        <v>23</v>
      </c>
      <c r="S65" s="10"/>
      <c r="T65" s="32"/>
      <c r="U65" s="10">
        <v>-10</v>
      </c>
      <c r="V65" s="32">
        <v>51</v>
      </c>
      <c r="W65" s="10"/>
      <c r="X65" s="32"/>
      <c r="Y65" s="10">
        <v>15</v>
      </c>
      <c r="Z65" s="32">
        <v>13</v>
      </c>
      <c r="AA65" s="10">
        <v>0</v>
      </c>
      <c r="AB65" s="32">
        <v>4</v>
      </c>
      <c r="AC65" s="10">
        <v>-6</v>
      </c>
      <c r="AD65" s="32">
        <v>2</v>
      </c>
      <c r="AE65" s="10">
        <v>25</v>
      </c>
      <c r="AF65" s="32">
        <v>95</v>
      </c>
      <c r="AG65" s="10">
        <v>-1</v>
      </c>
      <c r="AH65" s="32">
        <v>2</v>
      </c>
      <c r="AI65" s="10">
        <v>-11</v>
      </c>
      <c r="AJ65" s="32">
        <v>17</v>
      </c>
      <c r="AK65" s="10"/>
      <c r="AL65" s="32"/>
      <c r="AM65" s="10"/>
      <c r="AN65" s="32"/>
      <c r="AO65" s="10">
        <v>-9</v>
      </c>
      <c r="AP65" s="32">
        <v>17</v>
      </c>
      <c r="AQ65" s="10"/>
      <c r="AR65" s="244"/>
      <c r="AS65" s="10">
        <v>50</v>
      </c>
      <c r="AT65" s="32">
        <v>71</v>
      </c>
      <c r="AU65" s="10">
        <v>-6</v>
      </c>
      <c r="AV65" s="244">
        <v>2</v>
      </c>
      <c r="AW65" s="10">
        <v>-3</v>
      </c>
      <c r="AX65" s="244">
        <v>33</v>
      </c>
      <c r="AY65" s="10">
        <v>10</v>
      </c>
      <c r="AZ65" s="247">
        <v>35</v>
      </c>
      <c r="BA65" s="10">
        <v>31</v>
      </c>
      <c r="BB65" s="244">
        <v>28</v>
      </c>
      <c r="BC65" s="10">
        <v>15</v>
      </c>
      <c r="BD65" s="247">
        <v>21</v>
      </c>
      <c r="BE65" s="10"/>
      <c r="BF65" s="244"/>
      <c r="BG65" s="10"/>
      <c r="BH65" s="247"/>
      <c r="BI65" s="10"/>
      <c r="BJ65" s="247"/>
      <c r="BK65" s="10"/>
      <c r="BL65" s="11"/>
      <c r="BM65" s="10"/>
      <c r="BN65" s="247"/>
      <c r="BO65" s="10"/>
      <c r="BP65" s="11"/>
      <c r="BQ65" s="10"/>
      <c r="BR65" s="11"/>
      <c r="BS65" s="41">
        <f t="shared" si="7"/>
        <v>102.16666666666667</v>
      </c>
      <c r="BT65" s="41"/>
      <c r="BU65" s="41"/>
      <c r="BV65" s="41">
        <f t="shared" si="8"/>
        <v>613</v>
      </c>
    </row>
    <row r="66" spans="1:77">
      <c r="B66" s="285">
        <v>45383</v>
      </c>
      <c r="C66" s="12">
        <v>85</v>
      </c>
      <c r="D66" s="36">
        <v>11</v>
      </c>
      <c r="E66" s="12">
        <v>10</v>
      </c>
      <c r="F66" s="36">
        <v>8</v>
      </c>
      <c r="G66" s="10"/>
      <c r="H66" s="32"/>
      <c r="I66" s="10"/>
      <c r="J66" s="32"/>
      <c r="K66" s="10">
        <v>12</v>
      </c>
      <c r="L66" s="32">
        <v>25</v>
      </c>
      <c r="M66" s="10">
        <v>-10</v>
      </c>
      <c r="N66" s="32">
        <v>27</v>
      </c>
      <c r="O66" s="10"/>
      <c r="P66" s="32"/>
      <c r="Q66" s="10">
        <v>50</v>
      </c>
      <c r="R66" s="32">
        <v>14</v>
      </c>
      <c r="S66" s="10"/>
      <c r="T66" s="32"/>
      <c r="U66" s="10">
        <v>-11</v>
      </c>
      <c r="V66" s="32">
        <v>14</v>
      </c>
      <c r="W66" s="10"/>
      <c r="X66" s="32"/>
      <c r="Y66" s="10">
        <v>20</v>
      </c>
      <c r="Z66" s="32">
        <v>16</v>
      </c>
      <c r="AA66" s="10">
        <v>2</v>
      </c>
      <c r="AB66" s="32">
        <v>4</v>
      </c>
      <c r="AC66" s="10">
        <v>-4</v>
      </c>
      <c r="AD66" s="32">
        <v>5</v>
      </c>
      <c r="AE66" s="10">
        <v>-6</v>
      </c>
      <c r="AF66" s="32">
        <v>65</v>
      </c>
      <c r="AG66" s="10">
        <v>-4</v>
      </c>
      <c r="AH66" s="32">
        <v>1</v>
      </c>
      <c r="AI66" s="10">
        <v>4</v>
      </c>
      <c r="AJ66" s="32">
        <v>18</v>
      </c>
      <c r="AK66" s="10"/>
      <c r="AL66" s="32"/>
      <c r="AM66" s="10"/>
      <c r="AN66" s="32"/>
      <c r="AO66" s="10">
        <v>16</v>
      </c>
      <c r="AP66" s="32">
        <v>22</v>
      </c>
      <c r="AQ66" s="10"/>
      <c r="AR66" s="244"/>
      <c r="AS66" s="10">
        <v>-1</v>
      </c>
      <c r="AT66" s="32">
        <v>29</v>
      </c>
      <c r="AU66" s="10">
        <v>-1</v>
      </c>
      <c r="AV66" s="244">
        <v>1</v>
      </c>
      <c r="AW66" s="10">
        <v>-2</v>
      </c>
      <c r="AX66" s="244">
        <v>24</v>
      </c>
      <c r="AY66" s="10">
        <v>32</v>
      </c>
      <c r="AZ66" s="247">
        <v>37</v>
      </c>
      <c r="BA66" s="10">
        <v>0</v>
      </c>
      <c r="BB66" s="244">
        <v>24</v>
      </c>
      <c r="BC66" s="10">
        <v>25</v>
      </c>
      <c r="BD66" s="247">
        <v>14</v>
      </c>
      <c r="BE66" s="10"/>
      <c r="BF66" s="244"/>
      <c r="BG66" s="10"/>
      <c r="BH66" s="247"/>
      <c r="BI66" s="10"/>
      <c r="BJ66" s="247"/>
      <c r="BK66" s="10"/>
      <c r="BL66" s="11"/>
      <c r="BM66" s="10"/>
      <c r="BN66" s="247"/>
      <c r="BO66" s="10"/>
      <c r="BP66" s="11"/>
      <c r="BQ66" s="10"/>
      <c r="BR66" s="11"/>
      <c r="BS66" s="41">
        <f t="shared" si="7"/>
        <v>59.833333333333336</v>
      </c>
      <c r="BT66" s="41"/>
      <c r="BU66" s="41"/>
      <c r="BV66" s="41">
        <f t="shared" si="8"/>
        <v>359</v>
      </c>
    </row>
    <row r="67" spans="1:77">
      <c r="B67" s="285">
        <v>45413</v>
      </c>
      <c r="C67" s="10">
        <v>17</v>
      </c>
      <c r="D67" s="32">
        <v>67</v>
      </c>
      <c r="E67" s="12">
        <v>-19</v>
      </c>
      <c r="F67" s="32">
        <v>10</v>
      </c>
      <c r="G67" s="12"/>
      <c r="H67" s="36"/>
      <c r="I67" s="12"/>
      <c r="J67" s="36"/>
      <c r="K67" s="10">
        <v>-9</v>
      </c>
      <c r="L67" s="32">
        <v>30</v>
      </c>
      <c r="M67" s="12">
        <v>-22</v>
      </c>
      <c r="N67" s="36">
        <v>42</v>
      </c>
      <c r="O67" s="10"/>
      <c r="P67" s="32"/>
      <c r="Q67" s="10">
        <v>64</v>
      </c>
      <c r="R67" s="32">
        <v>26</v>
      </c>
      <c r="S67" s="12"/>
      <c r="T67" s="36"/>
      <c r="U67" s="12">
        <v>8</v>
      </c>
      <c r="V67" s="36">
        <v>24</v>
      </c>
      <c r="W67" s="12"/>
      <c r="X67" s="36"/>
      <c r="Y67" s="12">
        <v>34</v>
      </c>
      <c r="Z67" s="36">
        <v>35</v>
      </c>
      <c r="AA67" s="12">
        <v>1</v>
      </c>
      <c r="AB67" s="36">
        <v>5</v>
      </c>
      <c r="AC67" s="12"/>
      <c r="AD67" s="36"/>
      <c r="AE67" s="12">
        <v>-21</v>
      </c>
      <c r="AF67" s="36">
        <v>68</v>
      </c>
      <c r="AG67" s="12">
        <v>2</v>
      </c>
      <c r="AH67" s="36">
        <v>2</v>
      </c>
      <c r="AI67" s="12">
        <v>66</v>
      </c>
      <c r="AJ67" s="36">
        <v>39</v>
      </c>
      <c r="AK67" s="12"/>
      <c r="AL67" s="36"/>
      <c r="AM67" s="12"/>
      <c r="AN67" s="36"/>
      <c r="AO67" s="12">
        <v>-24</v>
      </c>
      <c r="AP67" s="36">
        <v>27</v>
      </c>
      <c r="AQ67" s="12"/>
      <c r="AR67" s="245"/>
      <c r="AS67" s="12">
        <v>39</v>
      </c>
      <c r="AT67" s="36">
        <v>34</v>
      </c>
      <c r="AU67" s="12">
        <v>2</v>
      </c>
      <c r="AV67" s="245">
        <v>2</v>
      </c>
      <c r="AW67" s="12">
        <v>22</v>
      </c>
      <c r="AX67" s="245">
        <v>20</v>
      </c>
      <c r="AY67" s="12">
        <v>-3</v>
      </c>
      <c r="AZ67" s="248">
        <v>17</v>
      </c>
      <c r="BA67" s="12">
        <v>28</v>
      </c>
      <c r="BB67" s="245">
        <v>22</v>
      </c>
      <c r="BC67" s="12">
        <v>-3</v>
      </c>
      <c r="BD67" s="248">
        <v>14</v>
      </c>
      <c r="BE67" s="12"/>
      <c r="BF67" s="245"/>
      <c r="BG67" s="12"/>
      <c r="BH67" s="248"/>
      <c r="BI67" s="12"/>
      <c r="BJ67" s="248"/>
      <c r="BK67" s="12"/>
      <c r="BL67" s="13"/>
      <c r="BM67" s="12"/>
      <c r="BN67" s="248"/>
      <c r="BO67" s="12"/>
      <c r="BP67" s="13"/>
      <c r="BQ67" s="12"/>
      <c r="BR67" s="13"/>
      <c r="BS67" s="41">
        <f>+(AJ67+AF67+Z67+X67+V67+T67+R67+P67+N67+J67+H67+F67+D67+AH67+L67+BR67+BY67+AB67+AD67+AL67+AP67+AR67+AZ67+BP67+BN67+BD67+BB67+AX67+AV67+AT67)/6</f>
        <v>80.666666666666671</v>
      </c>
      <c r="BT67" s="41"/>
      <c r="BU67" s="41"/>
      <c r="BV67" s="41">
        <f>+AJ67+AF67+Z67+X67+V67+T67+R67+P67+N67+J67+H67+F67+D67+AH67+L67+BR67+BY67+AB67+AD67+AL67+AP67+AR67+AZ67+BP67+BN67+BD67+BB67+AX67+AV67+AT67</f>
        <v>484</v>
      </c>
    </row>
    <row r="68" spans="1:77">
      <c r="B68" s="285">
        <v>45444</v>
      </c>
      <c r="C68" s="10">
        <v>-42</v>
      </c>
      <c r="D68" s="32">
        <v>75</v>
      </c>
      <c r="E68" s="10">
        <v>0</v>
      </c>
      <c r="F68" s="32">
        <v>6</v>
      </c>
      <c r="G68" s="10"/>
      <c r="H68" s="32"/>
      <c r="I68" s="10"/>
      <c r="J68" s="32"/>
      <c r="K68" s="10">
        <v>13</v>
      </c>
      <c r="L68" s="32">
        <v>26</v>
      </c>
      <c r="M68" s="10">
        <v>-29</v>
      </c>
      <c r="N68" s="32">
        <v>33</v>
      </c>
      <c r="O68" s="10"/>
      <c r="P68" s="32"/>
      <c r="Q68" s="10">
        <v>43</v>
      </c>
      <c r="R68" s="32">
        <v>21</v>
      </c>
      <c r="S68" s="10"/>
      <c r="T68" s="32"/>
      <c r="U68" s="10">
        <v>-5</v>
      </c>
      <c r="V68" s="32">
        <v>20</v>
      </c>
      <c r="W68" s="10">
        <v>-19</v>
      </c>
      <c r="X68" s="32">
        <v>12</v>
      </c>
      <c r="Y68" s="10">
        <v>0</v>
      </c>
      <c r="Z68" s="32">
        <v>16</v>
      </c>
      <c r="AA68" s="10">
        <v>2</v>
      </c>
      <c r="AB68" s="32">
        <v>7</v>
      </c>
      <c r="AC68" s="10"/>
      <c r="AD68" s="32"/>
      <c r="AE68" s="10">
        <v>-29</v>
      </c>
      <c r="AF68" s="32">
        <v>50</v>
      </c>
      <c r="AG68" s="10">
        <v>-12</v>
      </c>
      <c r="AH68" s="32">
        <v>18</v>
      </c>
      <c r="AI68" s="10">
        <v>34</v>
      </c>
      <c r="AJ68" s="32">
        <v>32</v>
      </c>
      <c r="AK68" s="10"/>
      <c r="AL68" s="32"/>
      <c r="AM68" s="10"/>
      <c r="AN68" s="32"/>
      <c r="AO68" s="10">
        <v>-30</v>
      </c>
      <c r="AP68" s="32">
        <v>24</v>
      </c>
      <c r="AQ68" s="10"/>
      <c r="AR68" s="244"/>
      <c r="AS68" s="10">
        <v>33</v>
      </c>
      <c r="AT68" s="32">
        <v>37</v>
      </c>
      <c r="AU68" s="10"/>
      <c r="AV68" s="244"/>
      <c r="AW68" s="10">
        <v>22</v>
      </c>
      <c r="AX68" s="244">
        <v>34</v>
      </c>
      <c r="AY68" s="10">
        <v>52</v>
      </c>
      <c r="AZ68" s="247">
        <v>40</v>
      </c>
      <c r="BA68" s="10">
        <v>13</v>
      </c>
      <c r="BB68" s="244">
        <v>45</v>
      </c>
      <c r="BC68" s="10">
        <v>45</v>
      </c>
      <c r="BD68" s="247">
        <v>35</v>
      </c>
      <c r="BE68" s="10"/>
      <c r="BF68" s="244"/>
      <c r="BG68" s="10"/>
      <c r="BH68" s="247"/>
      <c r="BI68" s="12"/>
      <c r="BJ68" s="248"/>
      <c r="BK68" s="12"/>
      <c r="BL68" s="13"/>
      <c r="BM68" s="12"/>
      <c r="BN68" s="248"/>
      <c r="BO68" s="12"/>
      <c r="BP68" s="13"/>
      <c r="BQ68" s="10"/>
      <c r="BR68" s="11"/>
      <c r="BS68" s="41">
        <f>+(AJ68+AF68+Z68+X68+V68+T68+R68+P68+N68+J68+H68+F68+D68+AH68+L68+BR68+BY68+AB68+AD68+AL68+AP68+AR68+AZ68+BP68+BN68+BD68+BB68+AX68+AV68+AT68)/6</f>
        <v>88.5</v>
      </c>
      <c r="BT68" s="41"/>
      <c r="BU68" s="41"/>
      <c r="BV68" s="41">
        <f>+AJ68+AF68+Z68+X68+V68+T68+R68+P68+N68+J68+H68+F68+D68+AH68+L68+BR68+BY68+AB68+AD68+AL68+AP68+AR68+AZ68+BP68+BN68+BD68+BB68+AX68+AV68+AT68</f>
        <v>531</v>
      </c>
    </row>
    <row r="69" spans="1:77">
      <c r="B69" s="285">
        <v>45474</v>
      </c>
      <c r="C69" s="10">
        <v>0</v>
      </c>
      <c r="D69" s="32">
        <v>78</v>
      </c>
      <c r="E69" s="10">
        <v>-22</v>
      </c>
      <c r="F69" s="32">
        <v>14</v>
      </c>
      <c r="G69" s="10"/>
      <c r="H69" s="32"/>
      <c r="I69" s="10">
        <v>26</v>
      </c>
      <c r="J69" s="32">
        <v>57</v>
      </c>
      <c r="K69" s="10">
        <v>2</v>
      </c>
      <c r="L69" s="32">
        <v>19</v>
      </c>
      <c r="M69" s="10">
        <v>13</v>
      </c>
      <c r="N69" s="32">
        <v>56</v>
      </c>
      <c r="O69" s="10"/>
      <c r="P69" s="32"/>
      <c r="Q69" s="12">
        <v>32</v>
      </c>
      <c r="R69" s="36">
        <v>21</v>
      </c>
      <c r="S69" s="10"/>
      <c r="T69" s="32"/>
      <c r="U69" s="10">
        <v>-20</v>
      </c>
      <c r="V69" s="32">
        <v>32</v>
      </c>
      <c r="W69" s="10">
        <v>-13</v>
      </c>
      <c r="X69" s="32">
        <v>46</v>
      </c>
      <c r="Y69" s="10">
        <v>-12</v>
      </c>
      <c r="Z69" s="32">
        <v>28</v>
      </c>
      <c r="AA69" s="10">
        <v>-5</v>
      </c>
      <c r="AB69" s="32">
        <v>3</v>
      </c>
      <c r="AC69" s="10">
        <v>-8</v>
      </c>
      <c r="AD69" s="32">
        <v>2</v>
      </c>
      <c r="AE69" s="10">
        <v>24</v>
      </c>
      <c r="AF69" s="32">
        <v>52</v>
      </c>
      <c r="AG69" s="10">
        <v>-16</v>
      </c>
      <c r="AH69" s="253">
        <v>14</v>
      </c>
      <c r="AI69" s="10">
        <v>30</v>
      </c>
      <c r="AJ69" s="32">
        <v>30</v>
      </c>
      <c r="AK69" s="10"/>
      <c r="AL69" s="32"/>
      <c r="AM69" s="10">
        <v>-53</v>
      </c>
      <c r="AN69" s="32">
        <v>53</v>
      </c>
      <c r="AO69" s="10">
        <v>-9</v>
      </c>
      <c r="AP69" s="32">
        <v>2</v>
      </c>
      <c r="AQ69" s="10"/>
      <c r="AR69" s="244"/>
      <c r="AS69" s="10">
        <v>43</v>
      </c>
      <c r="AT69" s="32">
        <v>33</v>
      </c>
      <c r="AU69" s="10"/>
      <c r="AV69" s="244"/>
      <c r="AW69" s="10">
        <v>6</v>
      </c>
      <c r="AX69" s="244">
        <v>12</v>
      </c>
      <c r="AY69" s="10">
        <v>42</v>
      </c>
      <c r="AZ69" s="247">
        <v>66</v>
      </c>
      <c r="BA69" s="10">
        <v>2</v>
      </c>
      <c r="BB69" s="244">
        <v>18</v>
      </c>
      <c r="BC69" s="10">
        <v>90</v>
      </c>
      <c r="BD69" s="247">
        <v>84</v>
      </c>
      <c r="BE69" s="10"/>
      <c r="BF69" s="244"/>
      <c r="BG69" s="10"/>
      <c r="BH69" s="247"/>
      <c r="BI69" s="10"/>
      <c r="BJ69" s="247"/>
      <c r="BK69" s="10"/>
      <c r="BL69" s="11"/>
      <c r="BM69" s="10"/>
      <c r="BN69" s="247"/>
      <c r="BO69" s="10"/>
      <c r="BP69" s="11"/>
      <c r="BQ69" s="10">
        <v>-15</v>
      </c>
      <c r="BR69" s="11">
        <v>3</v>
      </c>
      <c r="BS69" s="41">
        <f>+(AJ69+AF69+Z69+X69+V69+T69+R69+P69+N69+J69+H69+F69+D69+AH69+L69+BR69+BY69+AB69+AD69+AL69+AP69+AR69+AZ69+BP69+BN69+BD69+BB69+AX69+AV69+AT69)/6</f>
        <v>111.66666666666667</v>
      </c>
      <c r="BT69" s="41"/>
      <c r="BU69" s="41"/>
      <c r="BV69" s="41">
        <f>+AJ69+AF69+Z69+X69+V69+T69+R69+P69+N69+J69+H69+F69+D69+AH69+L69+BR69+BY69+AB69+AD69+AL69+AP69+AR69+AZ69+BP69+BN69+BD69+BB69+AX69+AV69+AT69</f>
        <v>670</v>
      </c>
    </row>
    <row r="70" spans="1:77">
      <c r="B70" s="285">
        <v>45505</v>
      </c>
      <c r="C70" s="242">
        <v>-35</v>
      </c>
      <c r="D70" s="253">
        <v>45</v>
      </c>
      <c r="E70" s="242">
        <v>-2</v>
      </c>
      <c r="F70" s="253">
        <v>1</v>
      </c>
      <c r="G70" s="242"/>
      <c r="H70" s="253"/>
      <c r="I70" s="316">
        <v>12</v>
      </c>
      <c r="J70" s="253">
        <v>36</v>
      </c>
      <c r="K70" s="242">
        <v>-1</v>
      </c>
      <c r="L70" s="253">
        <v>10</v>
      </c>
      <c r="M70" s="316">
        <v>-6</v>
      </c>
      <c r="N70" s="253">
        <v>49</v>
      </c>
      <c r="O70" s="242"/>
      <c r="P70" s="253"/>
      <c r="Q70" s="242">
        <v>39</v>
      </c>
      <c r="R70" s="253">
        <v>28</v>
      </c>
      <c r="S70" s="242"/>
      <c r="T70" s="253"/>
      <c r="U70" s="242">
        <v>11</v>
      </c>
      <c r="V70" s="253">
        <v>11</v>
      </c>
      <c r="W70" s="242">
        <v>7</v>
      </c>
      <c r="X70" s="253">
        <v>50</v>
      </c>
      <c r="Y70" s="316">
        <v>4</v>
      </c>
      <c r="Z70" s="253">
        <v>16</v>
      </c>
      <c r="AA70" s="242">
        <v>-5</v>
      </c>
      <c r="AB70" s="253">
        <v>1</v>
      </c>
      <c r="AC70" s="242">
        <v>-10</v>
      </c>
      <c r="AD70" s="253">
        <v>2</v>
      </c>
      <c r="AE70" s="242">
        <v>-11</v>
      </c>
      <c r="AF70" s="253">
        <v>64</v>
      </c>
      <c r="AG70" s="242">
        <v>-32</v>
      </c>
      <c r="AH70" s="253">
        <v>21</v>
      </c>
      <c r="AI70" s="316">
        <v>-2</v>
      </c>
      <c r="AJ70" s="253">
        <v>20</v>
      </c>
      <c r="AK70" s="242">
        <v>-3</v>
      </c>
      <c r="AL70" s="253">
        <v>1</v>
      </c>
      <c r="AM70" s="316">
        <v>-4</v>
      </c>
      <c r="AN70" s="253">
        <v>50</v>
      </c>
      <c r="AO70" s="242">
        <v>-5</v>
      </c>
      <c r="AP70" s="253">
        <v>6</v>
      </c>
      <c r="AQ70" s="242"/>
      <c r="AR70" s="317"/>
      <c r="AS70" s="242">
        <v>66</v>
      </c>
      <c r="AT70" s="253">
        <v>36</v>
      </c>
      <c r="AU70" s="242"/>
      <c r="AV70" s="317"/>
      <c r="AW70" s="242">
        <v>-2</v>
      </c>
      <c r="AX70" s="317">
        <v>36</v>
      </c>
      <c r="AY70" s="242">
        <v>0</v>
      </c>
      <c r="AZ70" s="318">
        <v>30</v>
      </c>
      <c r="BA70" s="242">
        <v>33</v>
      </c>
      <c r="BB70" s="317">
        <v>22</v>
      </c>
      <c r="BC70" s="242">
        <v>34</v>
      </c>
      <c r="BD70" s="318">
        <v>64</v>
      </c>
      <c r="BE70" s="242"/>
      <c r="BF70" s="317"/>
      <c r="BG70" s="242"/>
      <c r="BH70" s="318"/>
      <c r="BI70" s="10"/>
      <c r="BJ70" s="247"/>
      <c r="BK70" s="10"/>
      <c r="BL70" s="11"/>
      <c r="BM70" s="10"/>
      <c r="BN70" s="247"/>
      <c r="BO70" s="10"/>
      <c r="BP70" s="11"/>
      <c r="BQ70" s="242">
        <v>-3</v>
      </c>
      <c r="BR70" s="319">
        <v>1</v>
      </c>
      <c r="BS70" s="41">
        <f t="shared" si="7"/>
        <v>91.666666666666671</v>
      </c>
      <c r="BT70" s="69"/>
      <c r="BU70" s="41"/>
      <c r="BV70" s="41">
        <f t="shared" si="8"/>
        <v>550</v>
      </c>
      <c r="BY70" s="240"/>
    </row>
    <row r="71" spans="1:77">
      <c r="B71" s="285">
        <v>45536</v>
      </c>
      <c r="C71" s="10">
        <v>-4</v>
      </c>
      <c r="D71" s="244">
        <v>44</v>
      </c>
      <c r="E71" s="10">
        <v>-9</v>
      </c>
      <c r="F71" s="244">
        <v>4</v>
      </c>
      <c r="G71" s="10"/>
      <c r="H71" s="244"/>
      <c r="I71" s="10">
        <v>41</v>
      </c>
      <c r="J71" s="244">
        <v>32</v>
      </c>
      <c r="K71" s="10">
        <v>13</v>
      </c>
      <c r="L71" s="244">
        <v>20</v>
      </c>
      <c r="M71" s="10">
        <v>-34</v>
      </c>
      <c r="N71" s="244">
        <v>29</v>
      </c>
      <c r="O71" s="320">
        <v>-10000</v>
      </c>
      <c r="P71" s="244"/>
      <c r="Q71" s="10">
        <v>24</v>
      </c>
      <c r="R71" s="244">
        <v>13</v>
      </c>
      <c r="S71" s="10"/>
      <c r="T71" s="244"/>
      <c r="U71" s="10">
        <v>-23</v>
      </c>
      <c r="V71" s="244">
        <v>22</v>
      </c>
      <c r="W71" s="10">
        <v>18</v>
      </c>
      <c r="X71" s="244">
        <v>17</v>
      </c>
      <c r="Y71" s="10">
        <v>2</v>
      </c>
      <c r="Z71" s="244">
        <v>2</v>
      </c>
      <c r="AA71" s="10">
        <v>-2</v>
      </c>
      <c r="AB71" s="244">
        <v>2</v>
      </c>
      <c r="AC71" s="10"/>
      <c r="AD71" s="244"/>
      <c r="AE71" s="10">
        <v>9</v>
      </c>
      <c r="AF71" s="244">
        <v>38</v>
      </c>
      <c r="AG71" s="10">
        <v>-30</v>
      </c>
      <c r="AH71" s="244">
        <v>16</v>
      </c>
      <c r="AI71" s="10">
        <v>4</v>
      </c>
      <c r="AJ71" s="244">
        <v>6</v>
      </c>
      <c r="AK71" s="10"/>
      <c r="AL71" s="244"/>
      <c r="AM71" s="10"/>
      <c r="AN71" s="244"/>
      <c r="AO71" s="10">
        <v>-11</v>
      </c>
      <c r="AP71" s="244">
        <v>8</v>
      </c>
      <c r="AQ71" s="10">
        <v>-4</v>
      </c>
      <c r="AR71" s="244">
        <v>1</v>
      </c>
      <c r="AS71" s="10">
        <v>38</v>
      </c>
      <c r="AT71" s="244">
        <v>29</v>
      </c>
      <c r="AU71" s="10">
        <v>-5</v>
      </c>
      <c r="AV71" s="244">
        <v>4</v>
      </c>
      <c r="AW71" s="10">
        <v>43</v>
      </c>
      <c r="AX71" s="244">
        <v>51</v>
      </c>
      <c r="AY71" s="10">
        <v>20</v>
      </c>
      <c r="AZ71" s="247">
        <v>35</v>
      </c>
      <c r="BA71" s="10">
        <v>4</v>
      </c>
      <c r="BB71" s="244">
        <v>10</v>
      </c>
      <c r="BC71" s="10">
        <v>19</v>
      </c>
      <c r="BD71" s="247">
        <v>37</v>
      </c>
      <c r="BE71" s="10"/>
      <c r="BF71" s="244"/>
      <c r="BG71" s="10"/>
      <c r="BH71" s="247"/>
      <c r="BI71" s="10"/>
      <c r="BJ71" s="247"/>
      <c r="BK71" s="10"/>
      <c r="BL71" s="11"/>
      <c r="BM71" s="10"/>
      <c r="BN71" s="247"/>
      <c r="BO71" s="10"/>
      <c r="BP71" s="11"/>
      <c r="BQ71" s="242"/>
      <c r="BR71" s="318"/>
      <c r="BS71" s="41">
        <f t="shared" si="7"/>
        <v>70</v>
      </c>
      <c r="BT71" s="69"/>
      <c r="BU71" s="41"/>
      <c r="BV71" s="41">
        <f t="shared" si="8"/>
        <v>420</v>
      </c>
    </row>
    <row r="72" spans="1:77">
      <c r="A72">
        <v>1</v>
      </c>
      <c r="B72" s="6"/>
      <c r="C72" s="242"/>
      <c r="D72" s="253"/>
      <c r="E72" s="242"/>
      <c r="F72" s="253"/>
      <c r="G72" s="242"/>
      <c r="H72" s="253"/>
      <c r="I72" s="242"/>
      <c r="J72" s="253"/>
      <c r="K72" s="242"/>
      <c r="L72" s="253"/>
      <c r="M72" s="242"/>
      <c r="N72" s="253"/>
      <c r="O72" s="456"/>
      <c r="P72" s="253"/>
      <c r="Q72" s="242"/>
      <c r="R72" s="253"/>
      <c r="S72" s="242"/>
      <c r="T72" s="253"/>
      <c r="U72" s="242"/>
      <c r="V72" s="253"/>
      <c r="W72" s="242"/>
      <c r="X72" s="253"/>
      <c r="Y72" s="242"/>
      <c r="Z72" s="253"/>
      <c r="AA72" s="242"/>
      <c r="AB72" s="253"/>
      <c r="AC72" s="242"/>
      <c r="AD72" s="253"/>
      <c r="AE72" s="242"/>
      <c r="AF72" s="253"/>
      <c r="AG72" s="242"/>
      <c r="AH72" s="253"/>
      <c r="AI72" s="242"/>
      <c r="AJ72" s="253"/>
      <c r="AK72" s="242"/>
      <c r="AL72" s="253"/>
      <c r="AM72" s="242"/>
      <c r="AN72" s="253"/>
      <c r="AO72" s="242"/>
      <c r="AP72" s="253"/>
      <c r="AQ72" s="242"/>
      <c r="AR72" s="253"/>
      <c r="AS72" s="242"/>
      <c r="AT72" s="253"/>
      <c r="AU72" s="242"/>
      <c r="AV72" s="253"/>
      <c r="AW72" s="242"/>
      <c r="AX72" s="253"/>
      <c r="AY72" s="242"/>
      <c r="AZ72" s="253"/>
      <c r="BA72" s="242"/>
      <c r="BB72" s="253"/>
      <c r="BC72" s="242"/>
      <c r="BD72" s="253"/>
      <c r="BE72" s="242"/>
      <c r="BF72" s="253"/>
      <c r="BG72" s="242"/>
      <c r="BH72" s="253"/>
      <c r="BI72" s="242"/>
      <c r="BJ72" s="253"/>
      <c r="BK72" s="242"/>
      <c r="BL72" s="253"/>
      <c r="BM72" s="242"/>
      <c r="BN72" s="253"/>
      <c r="BO72" s="242"/>
      <c r="BP72" s="253"/>
      <c r="BQ72" s="242"/>
      <c r="BR72" s="318"/>
      <c r="BT72" s="240"/>
      <c r="BU72" s="41"/>
    </row>
    <row r="73" spans="1:77">
      <c r="A73">
        <v>2</v>
      </c>
      <c r="B73" s="6"/>
      <c r="C73" s="10"/>
      <c r="D73" s="32"/>
      <c r="E73" s="269">
        <v>1</v>
      </c>
      <c r="F73" s="270">
        <v>330</v>
      </c>
      <c r="G73" s="271">
        <v>0</v>
      </c>
      <c r="H73" s="359">
        <v>240</v>
      </c>
      <c r="I73" s="10"/>
      <c r="J73" s="32"/>
      <c r="K73" s="10"/>
      <c r="L73" s="32"/>
      <c r="M73" s="10"/>
      <c r="N73" s="32"/>
      <c r="O73" s="10"/>
      <c r="P73" s="32"/>
      <c r="Q73" s="269">
        <v>3</v>
      </c>
      <c r="R73" s="270">
        <v>360</v>
      </c>
      <c r="S73" s="269">
        <v>-3</v>
      </c>
      <c r="T73" s="270">
        <v>120</v>
      </c>
      <c r="U73" s="271">
        <v>1</v>
      </c>
      <c r="V73" s="359">
        <v>390</v>
      </c>
      <c r="W73" s="10"/>
      <c r="X73" s="32"/>
      <c r="Y73" s="10"/>
      <c r="Z73" s="32"/>
      <c r="AA73" s="10"/>
      <c r="AB73" s="32"/>
      <c r="AC73" s="269">
        <v>-1</v>
      </c>
      <c r="AD73" s="270">
        <v>180</v>
      </c>
      <c r="AE73" s="10"/>
      <c r="AF73" s="32"/>
      <c r="AG73" s="10"/>
      <c r="AH73" s="32"/>
      <c r="AI73" s="10"/>
      <c r="AJ73" s="32"/>
      <c r="AK73" s="10"/>
      <c r="AL73" s="32"/>
      <c r="AM73" s="10"/>
      <c r="AN73" s="32"/>
      <c r="AO73" s="10"/>
      <c r="AP73" s="32"/>
      <c r="AQ73" s="271">
        <v>0</v>
      </c>
      <c r="AR73" s="359">
        <v>170</v>
      </c>
      <c r="AS73" s="10"/>
      <c r="AT73" s="32"/>
      <c r="AU73" s="10"/>
      <c r="AV73" s="244"/>
      <c r="AW73" s="10"/>
      <c r="AX73" s="244"/>
      <c r="AY73" s="10"/>
      <c r="AZ73" s="247"/>
      <c r="BA73" s="10"/>
      <c r="BB73" s="244"/>
      <c r="BC73" s="10"/>
      <c r="BD73" s="247"/>
      <c r="BE73" s="10"/>
      <c r="BF73" s="244"/>
      <c r="BG73" s="10"/>
      <c r="BH73" s="247"/>
      <c r="BI73" s="10"/>
      <c r="BJ73" s="247"/>
      <c r="BK73" s="10"/>
      <c r="BL73" s="11"/>
      <c r="BM73" s="10"/>
      <c r="BN73" s="247"/>
      <c r="BO73" s="10"/>
      <c r="BP73" s="11"/>
      <c r="BQ73" s="10"/>
      <c r="BR73" s="11"/>
      <c r="BS73" s="24">
        <v>45255</v>
      </c>
      <c r="BT73" s="92">
        <v>40</v>
      </c>
      <c r="BU73" s="41">
        <f>+AI73+AE73+Y73+W73+U73+S73+Q73+O73+M73+I73+G73+E73+C73+AG73+K73+BQ73+BX73+AA73+AC73+AK73+AO73+AQ73+AY73+BO73+BM73+BC73+BA73+AW73+AU73+AS73</f>
        <v>1</v>
      </c>
      <c r="BV73">
        <f t="shared" ref="BV73:BV99" si="9">COUNT(C73:BR73)/2</f>
        <v>7</v>
      </c>
      <c r="BW73">
        <f t="shared" ref="BW73:BW90" si="10">+BU73/BV73</f>
        <v>0.14285714285714285</v>
      </c>
      <c r="BX73">
        <f>+K73</f>
        <v>0</v>
      </c>
    </row>
    <row r="74" spans="1:77">
      <c r="A74">
        <v>3</v>
      </c>
      <c r="B74" s="6"/>
      <c r="C74" s="10"/>
      <c r="D74" s="32"/>
      <c r="E74" s="10">
        <v>3</v>
      </c>
      <c r="F74" s="32">
        <v>240</v>
      </c>
      <c r="G74" s="10">
        <v>-1</v>
      </c>
      <c r="H74" s="32">
        <v>210</v>
      </c>
      <c r="I74" s="10"/>
      <c r="J74" s="32"/>
      <c r="K74" s="10"/>
      <c r="L74" s="32"/>
      <c r="M74" s="10"/>
      <c r="N74" s="32"/>
      <c r="O74" s="10"/>
      <c r="P74" s="32"/>
      <c r="Q74" s="10"/>
      <c r="R74" s="32"/>
      <c r="S74" s="10">
        <v>-1</v>
      </c>
      <c r="T74" s="32">
        <v>210</v>
      </c>
      <c r="U74" s="10">
        <v>-1</v>
      </c>
      <c r="V74" s="32">
        <v>210</v>
      </c>
      <c r="W74" s="10"/>
      <c r="X74" s="32"/>
      <c r="Y74" s="10"/>
      <c r="Z74" s="32"/>
      <c r="AA74" s="10">
        <v>5</v>
      </c>
      <c r="AB74" s="32">
        <v>270</v>
      </c>
      <c r="AC74" s="10">
        <v>-5</v>
      </c>
      <c r="AD74" s="32">
        <v>170</v>
      </c>
      <c r="AE74" s="10"/>
      <c r="AF74" s="32"/>
      <c r="AG74" s="10"/>
      <c r="AH74" s="32"/>
      <c r="AI74" s="10"/>
      <c r="AJ74" s="32"/>
      <c r="AK74" s="10"/>
      <c r="AL74" s="32"/>
      <c r="AM74" s="10"/>
      <c r="AN74" s="32"/>
      <c r="AO74" s="10"/>
      <c r="AP74" s="32"/>
      <c r="AQ74" s="10"/>
      <c r="AR74" s="244"/>
      <c r="AS74" s="10"/>
      <c r="AT74" s="32"/>
      <c r="AU74" s="10"/>
      <c r="AV74" s="244"/>
      <c r="AW74" s="10"/>
      <c r="AX74" s="244"/>
      <c r="AY74" s="10"/>
      <c r="AZ74" s="247"/>
      <c r="BA74" s="10"/>
      <c r="BB74" s="244"/>
      <c r="BC74" s="10"/>
      <c r="BD74" s="247"/>
      <c r="BE74" s="10"/>
      <c r="BF74" s="244"/>
      <c r="BG74" s="10"/>
      <c r="BH74" s="247"/>
      <c r="BI74" s="10"/>
      <c r="BJ74" s="247"/>
      <c r="BK74" s="10"/>
      <c r="BL74" s="11"/>
      <c r="BM74" s="10"/>
      <c r="BN74" s="247"/>
      <c r="BO74" s="10"/>
      <c r="BP74" s="11"/>
      <c r="BQ74" s="10"/>
      <c r="BR74" s="11"/>
      <c r="BS74" s="24">
        <v>45304</v>
      </c>
      <c r="BT74" s="92">
        <v>70</v>
      </c>
      <c r="BU74" s="41">
        <f>+AI74+AE74+Y74+W74+U74+S74+Q74+O74+M74+I74+G74+E74+C74+AG74+K74+BQ74+BX74+AA74+AC74+AK74+AO74+AQ74+AY74+BO74+BM74+BC74+BA74+AW74+AU74+AS74</f>
        <v>0</v>
      </c>
      <c r="BV74">
        <f t="shared" si="9"/>
        <v>6</v>
      </c>
      <c r="BW74">
        <f t="shared" si="10"/>
        <v>0</v>
      </c>
      <c r="BX74">
        <f>+K74</f>
        <v>0</v>
      </c>
    </row>
    <row r="75" spans="1:77">
      <c r="A75">
        <v>4</v>
      </c>
      <c r="B75" s="6"/>
      <c r="C75" s="12"/>
      <c r="D75" s="36"/>
      <c r="E75" s="12"/>
      <c r="F75" s="36"/>
      <c r="G75" s="10"/>
      <c r="H75" s="32"/>
      <c r="I75" s="10"/>
      <c r="J75" s="32"/>
      <c r="K75" s="10"/>
      <c r="L75" s="32"/>
      <c r="M75" s="10"/>
      <c r="N75" s="32"/>
      <c r="O75" s="10"/>
      <c r="P75" s="32"/>
      <c r="Q75" s="10">
        <v>1</v>
      </c>
      <c r="R75" s="32">
        <v>340</v>
      </c>
      <c r="S75" s="10"/>
      <c r="T75" s="32"/>
      <c r="U75" s="10"/>
      <c r="V75" s="32"/>
      <c r="W75" s="10"/>
      <c r="X75" s="32"/>
      <c r="Y75" s="10"/>
      <c r="Z75" s="32"/>
      <c r="AA75" s="10">
        <v>3</v>
      </c>
      <c r="AB75" s="32">
        <v>380</v>
      </c>
      <c r="AC75" s="10">
        <v>-3</v>
      </c>
      <c r="AD75" s="32">
        <v>170</v>
      </c>
      <c r="AE75" s="10"/>
      <c r="AF75" s="32"/>
      <c r="AG75" s="10"/>
      <c r="AH75" s="32"/>
      <c r="AI75" s="10"/>
      <c r="AJ75" s="32"/>
      <c r="AK75" s="10"/>
      <c r="AL75" s="32"/>
      <c r="AM75" s="10"/>
      <c r="AN75" s="32"/>
      <c r="AO75" s="10"/>
      <c r="AP75" s="32"/>
      <c r="AQ75" s="10"/>
      <c r="AR75" s="244"/>
      <c r="AS75" s="242"/>
      <c r="AT75" s="253"/>
      <c r="AU75" s="10"/>
      <c r="AV75" s="244"/>
      <c r="AW75" s="10"/>
      <c r="AX75" s="244"/>
      <c r="AY75" s="10">
        <v>-1</v>
      </c>
      <c r="AZ75" s="247">
        <v>190</v>
      </c>
      <c r="BA75" s="10"/>
      <c r="BB75" s="244"/>
      <c r="BC75" s="10"/>
      <c r="BD75" s="247"/>
      <c r="BE75" s="10"/>
      <c r="BF75" s="244"/>
      <c r="BG75" s="10"/>
      <c r="BH75" s="247"/>
      <c r="BI75" s="10"/>
      <c r="BJ75" s="247"/>
      <c r="BK75" s="10"/>
      <c r="BL75" s="11"/>
      <c r="BM75" s="10"/>
      <c r="BN75" s="247"/>
      <c r="BO75" s="10"/>
      <c r="BP75" s="11"/>
      <c r="BQ75" s="10"/>
      <c r="BR75" s="11"/>
      <c r="BS75" s="24">
        <v>45438</v>
      </c>
      <c r="BT75" s="92">
        <v>138</v>
      </c>
      <c r="BU75" s="41">
        <f>+AI75+AE75+Y75+W75+U75+S75+Q75+O75+M75+I75+G75+E75+C75+AG75+K75+BQ75+BX75+AA75+AC75+AK75+AO75+AQ75+AY75+BO75+BM75+BC75+BA75+AW75+AU75+AS75</f>
        <v>0</v>
      </c>
      <c r="BV75">
        <f t="shared" si="9"/>
        <v>4</v>
      </c>
      <c r="BW75">
        <f t="shared" si="10"/>
        <v>0</v>
      </c>
      <c r="BX75">
        <f>+K75*2</f>
        <v>0</v>
      </c>
    </row>
    <row r="76" spans="1:77">
      <c r="A76">
        <v>5</v>
      </c>
      <c r="B76" s="6"/>
      <c r="C76" s="10"/>
      <c r="D76" s="32"/>
      <c r="E76" s="12"/>
      <c r="F76" s="32"/>
      <c r="G76" s="12"/>
      <c r="H76" s="36"/>
      <c r="I76" s="12"/>
      <c r="J76" s="36"/>
      <c r="K76" s="10"/>
      <c r="L76" s="32"/>
      <c r="M76" s="12"/>
      <c r="N76" s="36"/>
      <c r="O76" s="10"/>
      <c r="P76" s="32"/>
      <c r="Q76" s="10">
        <v>-1</v>
      </c>
      <c r="R76" s="32">
        <v>300</v>
      </c>
      <c r="S76" s="12"/>
      <c r="T76" s="36"/>
      <c r="U76" s="12"/>
      <c r="V76" s="36"/>
      <c r="W76" s="12"/>
      <c r="X76" s="36"/>
      <c r="Y76" s="12"/>
      <c r="Z76" s="36"/>
      <c r="AA76" s="12">
        <v>1</v>
      </c>
      <c r="AB76" s="36">
        <v>370</v>
      </c>
      <c r="AC76" s="12">
        <v>-3</v>
      </c>
      <c r="AD76" s="36">
        <v>230</v>
      </c>
      <c r="AE76" s="12"/>
      <c r="AF76" s="36"/>
      <c r="AG76" s="12"/>
      <c r="AH76" s="36"/>
      <c r="AI76" s="12"/>
      <c r="AJ76" s="36"/>
      <c r="AK76" s="12"/>
      <c r="AL76" s="36"/>
      <c r="AM76" s="12"/>
      <c r="AN76" s="36"/>
      <c r="AO76" s="12"/>
      <c r="AP76" s="36"/>
      <c r="AQ76" s="12"/>
      <c r="AR76" s="245"/>
      <c r="AS76" s="12"/>
      <c r="AT76" s="36"/>
      <c r="AU76" s="12"/>
      <c r="AV76" s="245"/>
      <c r="AW76" s="12"/>
      <c r="AX76" s="245"/>
      <c r="AY76" s="12">
        <v>3</v>
      </c>
      <c r="AZ76" s="248">
        <v>420</v>
      </c>
      <c r="BA76" s="12"/>
      <c r="BB76" s="245"/>
      <c r="BC76" s="12"/>
      <c r="BD76" s="248"/>
      <c r="BE76" s="12"/>
      <c r="BF76" s="245"/>
      <c r="BG76" s="12"/>
      <c r="BH76" s="248"/>
      <c r="BI76" s="12"/>
      <c r="BJ76" s="248"/>
      <c r="BK76" s="12"/>
      <c r="BL76" s="13"/>
      <c r="BM76" s="12"/>
      <c r="BN76" s="248"/>
      <c r="BO76" s="12"/>
      <c r="BP76" s="13"/>
      <c r="BQ76" s="12"/>
      <c r="BR76" s="13"/>
      <c r="BS76" s="24">
        <v>45439</v>
      </c>
      <c r="BT76" s="92">
        <v>139</v>
      </c>
      <c r="BU76" s="41">
        <f t="shared" ref="BU76:BU138" si="11">+AI76+AE76+Y76+W76+U76+S76+Q76+O76+M76+I76+G76+E76+C76+AG76+K76+BQ76+BX76+AA76+AC76+AK76+AO76+AQ76+AY76+BO76+BM76+BC76+BA76+AW76+AU76+AS76</f>
        <v>0</v>
      </c>
      <c r="BV76">
        <f t="shared" si="9"/>
        <v>4</v>
      </c>
      <c r="BW76">
        <f t="shared" si="10"/>
        <v>0</v>
      </c>
      <c r="BX76">
        <f>+K76</f>
        <v>0</v>
      </c>
    </row>
    <row r="77" spans="1:77">
      <c r="A77">
        <v>6</v>
      </c>
      <c r="B77" s="6"/>
      <c r="C77" s="10"/>
      <c r="D77" s="32"/>
      <c r="E77" s="10"/>
      <c r="F77" s="32"/>
      <c r="G77" s="10"/>
      <c r="H77" s="32"/>
      <c r="I77" s="10">
        <v>2</v>
      </c>
      <c r="J77" s="32">
        <v>210</v>
      </c>
      <c r="K77" s="10"/>
      <c r="L77" s="32"/>
      <c r="M77" s="10"/>
      <c r="N77" s="32"/>
      <c r="O77" s="10"/>
      <c r="P77" s="32"/>
      <c r="Q77" s="10">
        <v>5</v>
      </c>
      <c r="R77" s="32">
        <v>270</v>
      </c>
      <c r="S77" s="10"/>
      <c r="T77" s="32"/>
      <c r="U77" s="10"/>
      <c r="V77" s="32"/>
      <c r="W77" s="10"/>
      <c r="X77" s="32"/>
      <c r="Y77" s="10">
        <v>-4</v>
      </c>
      <c r="Z77" s="32">
        <v>130</v>
      </c>
      <c r="AA77" s="10"/>
      <c r="AB77" s="32"/>
      <c r="AC77" s="10"/>
      <c r="AD77" s="32"/>
      <c r="AE77" s="10"/>
      <c r="AF77" s="32"/>
      <c r="AG77" s="10"/>
      <c r="AH77" s="32"/>
      <c r="AI77" s="10">
        <v>-1</v>
      </c>
      <c r="AJ77" s="32">
        <v>200</v>
      </c>
      <c r="AK77" s="10"/>
      <c r="AL77" s="32"/>
      <c r="AM77" s="10">
        <v>-4</v>
      </c>
      <c r="AN77" s="32">
        <v>130</v>
      </c>
      <c r="AO77" s="10"/>
      <c r="AP77" s="32"/>
      <c r="AQ77" s="10"/>
      <c r="AR77" s="244"/>
      <c r="AS77" s="10"/>
      <c r="AT77" s="32"/>
      <c r="AU77" s="10"/>
      <c r="AV77" s="244"/>
      <c r="AW77" s="10"/>
      <c r="AX77" s="244"/>
      <c r="AY77" s="10">
        <v>2</v>
      </c>
      <c r="AZ77" s="247">
        <v>210</v>
      </c>
      <c r="BA77" s="10"/>
      <c r="BB77" s="244"/>
      <c r="BC77" s="10"/>
      <c r="BD77" s="247"/>
      <c r="BE77" s="10"/>
      <c r="BF77" s="244"/>
      <c r="BG77" s="10"/>
      <c r="BH77" s="247"/>
      <c r="BI77" s="10"/>
      <c r="BJ77" s="247"/>
      <c r="BK77" s="10"/>
      <c r="BL77" s="11"/>
      <c r="BM77" s="10"/>
      <c r="BN77" s="247"/>
      <c r="BO77" s="10"/>
      <c r="BP77" s="11"/>
      <c r="BQ77" s="10"/>
      <c r="BR77" s="11"/>
      <c r="BS77" s="24">
        <v>45486</v>
      </c>
      <c r="BT77" s="92">
        <v>159</v>
      </c>
      <c r="BU77" s="41">
        <f>+AI77+AE77+Y77+W77+U77+S77+Q77+O77+M77+I77+G77+E77+C77+AG77+K77+BQ77+BX77+AA77+AC77+AK77+AO77+AQ77+AY77+BO77+BM77+BC77+BA77+AW77+AU77+AS77+AM77</f>
        <v>0</v>
      </c>
      <c r="BV77">
        <f t="shared" si="9"/>
        <v>6</v>
      </c>
      <c r="BW77">
        <f t="shared" si="10"/>
        <v>0</v>
      </c>
      <c r="BX77">
        <f>+K77</f>
        <v>0</v>
      </c>
    </row>
    <row r="78" spans="1:77">
      <c r="A78">
        <v>7</v>
      </c>
      <c r="B78" s="6"/>
      <c r="C78" s="10"/>
      <c r="D78" s="32"/>
      <c r="E78" s="10"/>
      <c r="F78" s="32"/>
      <c r="G78" s="10"/>
      <c r="H78" s="32"/>
      <c r="I78" s="10"/>
      <c r="J78" s="32"/>
      <c r="K78" s="10"/>
      <c r="L78" s="32"/>
      <c r="M78" s="10"/>
      <c r="N78" s="32"/>
      <c r="O78" s="10"/>
      <c r="P78" s="32"/>
      <c r="Q78" s="12">
        <v>3</v>
      </c>
      <c r="R78" s="36">
        <v>290</v>
      </c>
      <c r="S78" s="10"/>
      <c r="T78" s="32"/>
      <c r="U78" s="10"/>
      <c r="V78" s="32"/>
      <c r="W78" s="10"/>
      <c r="X78" s="32"/>
      <c r="Y78" s="10"/>
      <c r="Z78" s="32"/>
      <c r="AA78" s="10"/>
      <c r="AB78" s="32"/>
      <c r="AC78" s="10"/>
      <c r="AD78" s="32"/>
      <c r="AE78" s="10"/>
      <c r="AF78" s="32"/>
      <c r="AG78" s="10"/>
      <c r="AH78" s="261"/>
      <c r="AI78" s="10"/>
      <c r="AJ78" s="32"/>
      <c r="AK78" s="10"/>
      <c r="AL78" s="32"/>
      <c r="AM78" s="10"/>
      <c r="AN78" s="32"/>
      <c r="AO78" s="10"/>
      <c r="AP78" s="32"/>
      <c r="AQ78" s="10"/>
      <c r="AR78" s="244"/>
      <c r="AS78" s="10"/>
      <c r="AT78" s="32"/>
      <c r="AU78" s="10"/>
      <c r="AV78" s="244"/>
      <c r="AW78" s="10"/>
      <c r="AX78" s="244"/>
      <c r="AY78" s="12">
        <v>3</v>
      </c>
      <c r="AZ78" s="36">
        <v>290</v>
      </c>
      <c r="BA78" s="10"/>
      <c r="BB78" s="244"/>
      <c r="BC78" s="10"/>
      <c r="BD78" s="247"/>
      <c r="BE78" s="10"/>
      <c r="BF78" s="244"/>
      <c r="BG78" s="10"/>
      <c r="BH78" s="247"/>
      <c r="BI78" s="10"/>
      <c r="BJ78" s="247"/>
      <c r="BK78" s="10"/>
      <c r="BL78" s="11"/>
      <c r="BM78" s="10">
        <v>-2</v>
      </c>
      <c r="BN78" s="247">
        <v>230</v>
      </c>
      <c r="BO78" s="10">
        <v>-4</v>
      </c>
      <c r="BP78" s="11">
        <v>150</v>
      </c>
      <c r="BQ78" s="10">
        <v>0</v>
      </c>
      <c r="BR78" s="11">
        <v>250</v>
      </c>
      <c r="BS78" s="24">
        <v>45487</v>
      </c>
      <c r="BT78" s="92">
        <v>160</v>
      </c>
      <c r="BU78" s="41">
        <f t="shared" si="11"/>
        <v>0</v>
      </c>
      <c r="BV78">
        <f t="shared" si="9"/>
        <v>5</v>
      </c>
      <c r="BW78">
        <f t="shared" si="10"/>
        <v>0</v>
      </c>
      <c r="BX78">
        <f>+K78</f>
        <v>0</v>
      </c>
    </row>
    <row r="79" spans="1:77">
      <c r="A79">
        <v>8</v>
      </c>
      <c r="B79" s="260"/>
      <c r="C79" s="10"/>
      <c r="D79" s="32"/>
      <c r="E79" s="269">
        <v>1</v>
      </c>
      <c r="F79" s="406">
        <v>240</v>
      </c>
      <c r="G79" s="269">
        <v>3</v>
      </c>
      <c r="H79" s="406">
        <v>260</v>
      </c>
      <c r="I79" s="54"/>
      <c r="J79" s="32"/>
      <c r="K79" s="10"/>
      <c r="L79" s="261"/>
      <c r="M79" s="54"/>
      <c r="N79" s="32"/>
      <c r="O79" s="10"/>
      <c r="P79" s="32"/>
      <c r="Q79" s="271">
        <v>1</v>
      </c>
      <c r="R79" s="272">
        <v>260</v>
      </c>
      <c r="S79" s="271">
        <v>-1</v>
      </c>
      <c r="T79" s="272">
        <v>240</v>
      </c>
      <c r="U79" s="269">
        <v>-1</v>
      </c>
      <c r="V79" s="406">
        <v>90</v>
      </c>
      <c r="W79" s="10"/>
      <c r="X79" s="32"/>
      <c r="Y79" s="94"/>
      <c r="Z79" s="32"/>
      <c r="AA79" s="10"/>
      <c r="AB79" s="32"/>
      <c r="AC79" s="271">
        <v>-3</v>
      </c>
      <c r="AD79" s="272">
        <v>170</v>
      </c>
      <c r="AE79" s="10"/>
      <c r="AF79" s="32"/>
      <c r="AG79" s="10"/>
      <c r="AH79" s="261"/>
      <c r="AI79" s="94"/>
      <c r="AJ79" s="32"/>
      <c r="AK79" s="10"/>
      <c r="AL79" s="32"/>
      <c r="AM79" s="94"/>
      <c r="AN79" s="32"/>
      <c r="AO79" s="10"/>
      <c r="AP79" s="32"/>
      <c r="AQ79" s="10"/>
      <c r="AR79" s="244"/>
      <c r="AS79" s="10"/>
      <c r="AT79" s="32"/>
      <c r="AU79" s="10"/>
      <c r="AV79" s="244"/>
      <c r="AW79" s="10"/>
      <c r="AX79" s="244"/>
      <c r="AY79" s="10"/>
      <c r="AZ79" s="247"/>
      <c r="BA79" s="10"/>
      <c r="BB79" s="244"/>
      <c r="BC79" s="10"/>
      <c r="BD79" s="247"/>
      <c r="BE79" s="269">
        <v>-3</v>
      </c>
      <c r="BF79" s="406">
        <v>-30</v>
      </c>
      <c r="BG79" s="271">
        <v>3</v>
      </c>
      <c r="BH79" s="272">
        <v>290</v>
      </c>
      <c r="BI79" s="10"/>
      <c r="BJ79" s="247"/>
      <c r="BK79" s="10"/>
      <c r="BL79" s="11"/>
      <c r="BM79" s="10"/>
      <c r="BN79" s="247"/>
      <c r="BO79" s="10"/>
      <c r="BP79" s="11"/>
      <c r="BQ79" s="10"/>
      <c r="BR79" s="11"/>
      <c r="BS79" s="24">
        <v>45542</v>
      </c>
      <c r="BT79" s="41">
        <v>174</v>
      </c>
      <c r="BU79" s="41">
        <f t="shared" si="11"/>
        <v>0</v>
      </c>
      <c r="BV79">
        <f t="shared" si="9"/>
        <v>8</v>
      </c>
      <c r="BW79">
        <f t="shared" si="10"/>
        <v>0</v>
      </c>
      <c r="BX79">
        <f>+K79*2</f>
        <v>0</v>
      </c>
      <c r="BY79" s="240"/>
    </row>
    <row r="80" spans="1:77">
      <c r="A80">
        <v>9</v>
      </c>
      <c r="B80" s="6"/>
      <c r="C80" s="10"/>
      <c r="D80" s="32"/>
      <c r="E80" s="10"/>
      <c r="F80" s="32"/>
      <c r="G80" s="10"/>
      <c r="H80" s="32"/>
      <c r="I80" s="10"/>
      <c r="J80" s="32"/>
      <c r="K80" s="10"/>
      <c r="L80" s="32"/>
      <c r="M80" s="10"/>
      <c r="N80" s="32"/>
      <c r="O80" s="10"/>
      <c r="P80" s="32"/>
      <c r="Q80" s="10">
        <v>3</v>
      </c>
      <c r="R80" s="32">
        <v>400</v>
      </c>
      <c r="S80" s="10"/>
      <c r="T80" s="32"/>
      <c r="U80" s="10"/>
      <c r="V80" s="32"/>
      <c r="W80" s="10"/>
      <c r="X80" s="32"/>
      <c r="Y80" s="10"/>
      <c r="Z80" s="32"/>
      <c r="AA80" s="10"/>
      <c r="AB80" s="32"/>
      <c r="AC80" s="10">
        <v>-3</v>
      </c>
      <c r="AD80" s="32">
        <v>110</v>
      </c>
      <c r="AE80" s="10"/>
      <c r="AF80" s="32"/>
      <c r="AG80" s="10"/>
      <c r="AH80" s="32"/>
      <c r="AI80" s="10"/>
      <c r="AJ80" s="32"/>
      <c r="AK80" s="10"/>
      <c r="AL80" s="32"/>
      <c r="AM80" s="10"/>
      <c r="AN80" s="32"/>
      <c r="AO80" s="10"/>
      <c r="AP80" s="32"/>
      <c r="AQ80" s="10"/>
      <c r="AR80" s="244"/>
      <c r="AS80" s="10"/>
      <c r="AT80" s="32"/>
      <c r="AU80" s="10"/>
      <c r="AV80" s="244"/>
      <c r="AW80" s="10"/>
      <c r="AX80" s="244"/>
      <c r="AY80" s="10"/>
      <c r="AZ80" s="247"/>
      <c r="BA80" s="10"/>
      <c r="BB80" s="244"/>
      <c r="BC80" s="10"/>
      <c r="BD80" s="247"/>
      <c r="BE80" s="10"/>
      <c r="BF80" s="244"/>
      <c r="BG80" s="10"/>
      <c r="BH80" s="247"/>
      <c r="BI80" s="10">
        <v>1</v>
      </c>
      <c r="BJ80" s="247">
        <v>290</v>
      </c>
      <c r="BK80" s="10">
        <v>-1</v>
      </c>
      <c r="BL80" s="11">
        <v>180</v>
      </c>
      <c r="BM80" s="10"/>
      <c r="BN80" s="247"/>
      <c r="BO80" s="10"/>
      <c r="BP80" s="11"/>
      <c r="BQ80" s="10"/>
      <c r="BR80" s="11"/>
      <c r="BS80" s="24">
        <v>45552</v>
      </c>
      <c r="BT80" s="92">
        <v>178</v>
      </c>
      <c r="BU80" s="41">
        <f t="shared" si="11"/>
        <v>0</v>
      </c>
      <c r="BV80">
        <f t="shared" si="9"/>
        <v>4</v>
      </c>
      <c r="BW80">
        <f t="shared" si="10"/>
        <v>0</v>
      </c>
      <c r="BX80">
        <f>+K80*2</f>
        <v>0</v>
      </c>
    </row>
    <row r="81" spans="1:76">
      <c r="A81">
        <v>10</v>
      </c>
      <c r="B81" s="6"/>
      <c r="C81" s="10"/>
      <c r="D81" s="32"/>
      <c r="E81" s="10"/>
      <c r="F81" s="32"/>
      <c r="G81" s="10"/>
      <c r="H81" s="32"/>
      <c r="I81" s="10"/>
      <c r="J81" s="32"/>
      <c r="K81" s="10"/>
      <c r="L81" s="32"/>
      <c r="M81" s="10"/>
      <c r="N81" s="32"/>
      <c r="O81" s="10"/>
      <c r="P81" s="32"/>
      <c r="Q81" s="10"/>
      <c r="R81" s="32"/>
      <c r="S81" s="10"/>
      <c r="T81" s="32"/>
      <c r="U81" s="10"/>
      <c r="V81" s="32"/>
      <c r="W81" s="10"/>
      <c r="X81" s="32"/>
      <c r="Y81" s="10"/>
      <c r="Z81" s="32"/>
      <c r="AA81" s="10"/>
      <c r="AB81" s="32"/>
      <c r="AC81" s="10"/>
      <c r="AD81" s="32"/>
      <c r="AE81" s="10"/>
      <c r="AF81" s="32"/>
      <c r="AG81" s="10"/>
      <c r="AH81" s="32"/>
      <c r="AI81" s="10"/>
      <c r="AJ81" s="32"/>
      <c r="AK81" s="10"/>
      <c r="AL81" s="32"/>
      <c r="AM81" s="10"/>
      <c r="AN81" s="32"/>
      <c r="AO81" s="10"/>
      <c r="AP81" s="32"/>
      <c r="AQ81" s="10"/>
      <c r="AR81" s="244"/>
      <c r="AS81" s="10"/>
      <c r="AT81" s="32"/>
      <c r="AU81" s="10"/>
      <c r="AV81" s="244"/>
      <c r="AW81" s="10"/>
      <c r="AX81" s="244"/>
      <c r="AY81" s="10"/>
      <c r="AZ81" s="247"/>
      <c r="BA81" s="10"/>
      <c r="BB81" s="244"/>
      <c r="BC81" s="10"/>
      <c r="BD81" s="247"/>
      <c r="BE81" s="10"/>
      <c r="BF81" s="244"/>
      <c r="BG81" s="10"/>
      <c r="BH81" s="247"/>
      <c r="BI81" s="10"/>
      <c r="BJ81" s="247"/>
      <c r="BK81" s="10"/>
      <c r="BL81" s="11"/>
      <c r="BM81" s="10"/>
      <c r="BN81" s="247"/>
      <c r="BO81" s="10"/>
      <c r="BP81" s="11"/>
      <c r="BQ81" s="10"/>
      <c r="BR81" s="11"/>
      <c r="BT81" s="92"/>
      <c r="BU81" s="41">
        <f t="shared" si="11"/>
        <v>0</v>
      </c>
      <c r="BV81">
        <f t="shared" si="9"/>
        <v>0</v>
      </c>
      <c r="BW81" t="e">
        <f t="shared" si="10"/>
        <v>#DIV/0!</v>
      </c>
      <c r="BX81">
        <f>+K81</f>
        <v>0</v>
      </c>
    </row>
    <row r="82" spans="1:76">
      <c r="A82">
        <v>11</v>
      </c>
      <c r="B82" s="6"/>
      <c r="C82" s="10"/>
      <c r="D82" s="32"/>
      <c r="E82" s="10"/>
      <c r="F82" s="32"/>
      <c r="G82" s="10"/>
      <c r="H82" s="32"/>
      <c r="I82" s="10"/>
      <c r="J82" s="32"/>
      <c r="K82" s="321"/>
      <c r="L82" s="32"/>
      <c r="M82" s="10"/>
      <c r="N82" s="32"/>
      <c r="O82" s="10"/>
      <c r="P82" s="32"/>
      <c r="Q82" s="10"/>
      <c r="R82" s="32"/>
      <c r="S82" s="10"/>
      <c r="T82" s="32"/>
      <c r="U82" s="10"/>
      <c r="V82" s="32"/>
      <c r="W82" s="10"/>
      <c r="X82" s="32"/>
      <c r="Y82" s="10"/>
      <c r="Z82" s="32"/>
      <c r="AA82" s="10"/>
      <c r="AB82" s="32"/>
      <c r="AC82" s="10"/>
      <c r="AD82" s="32"/>
      <c r="AE82" s="10"/>
      <c r="AF82" s="32"/>
      <c r="AG82" s="10"/>
      <c r="AH82" s="32"/>
      <c r="AI82" s="10"/>
      <c r="AJ82" s="32"/>
      <c r="AK82" s="10"/>
      <c r="AL82" s="32"/>
      <c r="AM82" s="10"/>
      <c r="AN82" s="32"/>
      <c r="AO82" s="10"/>
      <c r="AP82" s="32"/>
      <c r="AQ82" s="10"/>
      <c r="AR82" s="244"/>
      <c r="AS82" s="10"/>
      <c r="AT82" s="32"/>
      <c r="AU82" s="10"/>
      <c r="AV82" s="244"/>
      <c r="AW82" s="10"/>
      <c r="AX82" s="244"/>
      <c r="AY82" s="10"/>
      <c r="AZ82" s="247"/>
      <c r="BA82" s="10"/>
      <c r="BB82" s="244"/>
      <c r="BC82" s="10"/>
      <c r="BD82" s="247"/>
      <c r="BE82" s="10"/>
      <c r="BF82" s="244"/>
      <c r="BG82" s="10"/>
      <c r="BH82" s="247"/>
      <c r="BI82" s="10"/>
      <c r="BJ82" s="247"/>
      <c r="BK82" s="10"/>
      <c r="BL82" s="11"/>
      <c r="BM82" s="10"/>
      <c r="BN82" s="247"/>
      <c r="BO82" s="10"/>
      <c r="BP82" s="11"/>
      <c r="BQ82" s="10"/>
      <c r="BR82" s="11"/>
      <c r="BT82" s="92"/>
      <c r="BU82" s="41">
        <f t="shared" si="11"/>
        <v>0</v>
      </c>
      <c r="BV82">
        <f t="shared" si="9"/>
        <v>0</v>
      </c>
      <c r="BW82" t="e">
        <f t="shared" si="10"/>
        <v>#DIV/0!</v>
      </c>
      <c r="BX82">
        <f>+K82</f>
        <v>0</v>
      </c>
    </row>
    <row r="83" spans="1:76">
      <c r="A83">
        <v>12</v>
      </c>
      <c r="B83" s="6"/>
      <c r="C83" s="10"/>
      <c r="D83" s="32"/>
      <c r="E83" s="10"/>
      <c r="F83" s="32"/>
      <c r="G83" s="10"/>
      <c r="H83" s="32"/>
      <c r="I83" s="10"/>
      <c r="J83" s="32"/>
      <c r="K83" s="10"/>
      <c r="L83" s="253"/>
      <c r="M83" s="10"/>
      <c r="N83" s="32"/>
      <c r="O83" s="10"/>
      <c r="P83" s="32"/>
      <c r="Q83" s="10"/>
      <c r="R83" s="32"/>
      <c r="S83" s="94"/>
      <c r="T83" s="32"/>
      <c r="U83" s="10"/>
      <c r="V83" s="32"/>
      <c r="W83" s="10"/>
      <c r="X83" s="32"/>
      <c r="Y83" s="10"/>
      <c r="Z83" s="32"/>
      <c r="AA83" s="10"/>
      <c r="AB83" s="32"/>
      <c r="AC83" s="10"/>
      <c r="AD83" s="32"/>
      <c r="AE83" s="10"/>
      <c r="AF83" s="32"/>
      <c r="AG83" s="10"/>
      <c r="AH83" s="32"/>
      <c r="AI83" s="10"/>
      <c r="AJ83" s="32"/>
      <c r="AK83" s="10"/>
      <c r="AL83" s="32"/>
      <c r="AM83" s="10"/>
      <c r="AN83" s="32"/>
      <c r="AO83" s="10"/>
      <c r="AP83" s="32"/>
      <c r="AQ83" s="10"/>
      <c r="AR83" s="244"/>
      <c r="AS83" s="10"/>
      <c r="AT83" s="32"/>
      <c r="AU83" s="10"/>
      <c r="AV83" s="244"/>
      <c r="AW83" s="10"/>
      <c r="AX83" s="244"/>
      <c r="AY83" s="10"/>
      <c r="AZ83" s="247"/>
      <c r="BA83" s="10"/>
      <c r="BB83" s="244"/>
      <c r="BC83" s="10"/>
      <c r="BD83" s="247"/>
      <c r="BE83" s="10"/>
      <c r="BF83" s="244"/>
      <c r="BG83" s="10"/>
      <c r="BH83" s="247"/>
      <c r="BI83" s="10"/>
      <c r="BJ83" s="247"/>
      <c r="BK83" s="10"/>
      <c r="BL83" s="11"/>
      <c r="BM83" s="10"/>
      <c r="BN83" s="247"/>
      <c r="BO83" s="10"/>
      <c r="BP83" s="11"/>
      <c r="BQ83" s="10"/>
      <c r="BR83" s="11"/>
      <c r="BT83" s="92"/>
      <c r="BU83" s="41">
        <f t="shared" si="11"/>
        <v>0</v>
      </c>
      <c r="BV83">
        <f t="shared" si="9"/>
        <v>0</v>
      </c>
      <c r="BW83" t="e">
        <f t="shared" si="10"/>
        <v>#DIV/0!</v>
      </c>
      <c r="BX83">
        <f>+K83*2</f>
        <v>0</v>
      </c>
    </row>
    <row r="84" spans="1:76">
      <c r="A84">
        <v>13</v>
      </c>
      <c r="B84" s="6"/>
      <c r="C84" s="10"/>
      <c r="D84" s="32"/>
      <c r="E84" s="10"/>
      <c r="F84" s="32"/>
      <c r="G84" s="10"/>
      <c r="H84" s="32"/>
      <c r="I84" s="10"/>
      <c r="J84" s="32"/>
      <c r="K84" s="10"/>
      <c r="L84" s="253"/>
      <c r="M84" s="10"/>
      <c r="N84" s="32"/>
      <c r="O84" s="10"/>
      <c r="P84" s="32"/>
      <c r="Q84" s="10"/>
      <c r="R84" s="32"/>
      <c r="S84" s="10"/>
      <c r="T84" s="32"/>
      <c r="U84" s="10"/>
      <c r="V84" s="32"/>
      <c r="W84" s="10"/>
      <c r="X84" s="32"/>
      <c r="Y84" s="10"/>
      <c r="Z84" s="32"/>
      <c r="AA84" s="10"/>
      <c r="AB84" s="32"/>
      <c r="AC84" s="10"/>
      <c r="AD84" s="32"/>
      <c r="AE84" s="10"/>
      <c r="AF84" s="32"/>
      <c r="AG84" s="10"/>
      <c r="AH84" s="32"/>
      <c r="AI84" s="10"/>
      <c r="AJ84" s="32"/>
      <c r="AK84" s="10"/>
      <c r="AL84" s="32"/>
      <c r="AM84" s="10"/>
      <c r="AN84" s="32"/>
      <c r="AO84" s="10"/>
      <c r="AP84" s="32"/>
      <c r="AQ84" s="10"/>
      <c r="AR84" s="244"/>
      <c r="AS84" s="10"/>
      <c r="AT84" s="32"/>
      <c r="AU84" s="10"/>
      <c r="AV84" s="244"/>
      <c r="AW84" s="10"/>
      <c r="AX84" s="244"/>
      <c r="AY84" s="10"/>
      <c r="AZ84" s="247"/>
      <c r="BA84" s="10"/>
      <c r="BB84" s="244"/>
      <c r="BC84" s="10"/>
      <c r="BD84" s="247"/>
      <c r="BE84" s="10"/>
      <c r="BF84" s="244"/>
      <c r="BG84" s="10"/>
      <c r="BH84" s="247"/>
      <c r="BI84" s="10"/>
      <c r="BJ84" s="247"/>
      <c r="BK84" s="10"/>
      <c r="BL84" s="11"/>
      <c r="BM84" s="10"/>
      <c r="BN84" s="247"/>
      <c r="BO84" s="10"/>
      <c r="BP84" s="11"/>
      <c r="BQ84" s="10"/>
      <c r="BR84" s="11"/>
      <c r="BT84" s="92"/>
      <c r="BU84" s="41">
        <f t="shared" si="11"/>
        <v>0</v>
      </c>
      <c r="BV84">
        <f t="shared" si="9"/>
        <v>0</v>
      </c>
      <c r="BW84" t="e">
        <f t="shared" si="10"/>
        <v>#DIV/0!</v>
      </c>
      <c r="BX84">
        <f t="shared" ref="BX84:BX89" si="12">+K84*2</f>
        <v>0</v>
      </c>
    </row>
    <row r="85" spans="1:76">
      <c r="A85">
        <v>14</v>
      </c>
      <c r="B85" s="6"/>
      <c r="C85" s="10"/>
      <c r="D85" s="32"/>
      <c r="E85" s="10"/>
      <c r="F85" s="32"/>
      <c r="G85" s="10"/>
      <c r="H85" s="32"/>
      <c r="I85" s="10"/>
      <c r="J85" s="32"/>
      <c r="K85" s="10"/>
      <c r="L85" s="253"/>
      <c r="M85" s="10"/>
      <c r="N85" s="32"/>
      <c r="O85" s="10"/>
      <c r="P85" s="32"/>
      <c r="Q85" s="10"/>
      <c r="R85" s="32"/>
      <c r="S85" s="10"/>
      <c r="T85" s="32"/>
      <c r="U85" s="10"/>
      <c r="V85" s="32"/>
      <c r="W85" s="10"/>
      <c r="X85" s="32"/>
      <c r="Y85" s="10"/>
      <c r="Z85" s="32"/>
      <c r="AA85" s="10"/>
      <c r="AB85" s="32"/>
      <c r="AC85" s="10"/>
      <c r="AD85" s="32"/>
      <c r="AE85" s="10"/>
      <c r="AF85" s="32"/>
      <c r="AG85" s="10"/>
      <c r="AH85" s="32"/>
      <c r="AI85" s="10"/>
      <c r="AJ85" s="32"/>
      <c r="AK85" s="10"/>
      <c r="AL85" s="32"/>
      <c r="AM85" s="10"/>
      <c r="AN85" s="32"/>
      <c r="AO85" s="10"/>
      <c r="AP85" s="32"/>
      <c r="AQ85" s="10"/>
      <c r="AR85" s="244"/>
      <c r="AS85" s="10"/>
      <c r="AT85" s="32"/>
      <c r="AU85" s="10"/>
      <c r="AV85" s="244"/>
      <c r="AW85" s="10"/>
      <c r="AX85" s="244"/>
      <c r="AY85" s="10"/>
      <c r="AZ85" s="247"/>
      <c r="BA85" s="10"/>
      <c r="BB85" s="244"/>
      <c r="BC85" s="10"/>
      <c r="BD85" s="247"/>
      <c r="BE85" s="10"/>
      <c r="BF85" s="244"/>
      <c r="BG85" s="10"/>
      <c r="BH85" s="247"/>
      <c r="BI85" s="10"/>
      <c r="BJ85" s="247"/>
      <c r="BK85" s="10"/>
      <c r="BL85" s="11"/>
      <c r="BM85" s="10"/>
      <c r="BN85" s="247"/>
      <c r="BO85" s="10"/>
      <c r="BP85" s="11"/>
      <c r="BQ85" s="10"/>
      <c r="BR85" s="11"/>
      <c r="BT85" s="92"/>
      <c r="BU85" s="41">
        <f t="shared" si="11"/>
        <v>0</v>
      </c>
      <c r="BV85">
        <f t="shared" si="9"/>
        <v>0</v>
      </c>
      <c r="BW85" t="e">
        <f t="shared" si="10"/>
        <v>#DIV/0!</v>
      </c>
      <c r="BX85">
        <f t="shared" si="12"/>
        <v>0</v>
      </c>
    </row>
    <row r="86" spans="1:76">
      <c r="A86">
        <v>15</v>
      </c>
      <c r="B86" s="6"/>
      <c r="C86" s="10"/>
      <c r="D86" s="32"/>
      <c r="E86" s="10"/>
      <c r="F86" s="32"/>
      <c r="G86" s="10"/>
      <c r="H86" s="32"/>
      <c r="I86" s="10"/>
      <c r="J86" s="32"/>
      <c r="K86" s="10"/>
      <c r="L86" s="253"/>
      <c r="M86" s="10"/>
      <c r="N86" s="32"/>
      <c r="O86" s="10"/>
      <c r="P86" s="32"/>
      <c r="Q86" s="10"/>
      <c r="R86" s="32"/>
      <c r="S86" s="10"/>
      <c r="T86" s="32"/>
      <c r="U86" s="10"/>
      <c r="V86" s="32"/>
      <c r="W86" s="10"/>
      <c r="X86" s="32"/>
      <c r="Y86" s="10"/>
      <c r="Z86" s="32"/>
      <c r="AA86" s="10"/>
      <c r="AB86" s="32"/>
      <c r="AC86" s="10"/>
      <c r="AD86" s="32"/>
      <c r="AE86" s="10"/>
      <c r="AF86" s="32"/>
      <c r="AG86" s="10"/>
      <c r="AH86" s="32"/>
      <c r="AI86" s="10"/>
      <c r="AJ86" s="32"/>
      <c r="AK86" s="10"/>
      <c r="AL86" s="32"/>
      <c r="AM86" s="10"/>
      <c r="AN86" s="32"/>
      <c r="AO86" s="10"/>
      <c r="AP86" s="32"/>
      <c r="AQ86" s="10"/>
      <c r="AR86" s="244"/>
      <c r="AS86" s="10"/>
      <c r="AT86" s="32"/>
      <c r="AU86" s="10"/>
      <c r="AV86" s="244"/>
      <c r="AW86" s="10"/>
      <c r="AX86" s="244"/>
      <c r="AY86" s="10"/>
      <c r="AZ86" s="247"/>
      <c r="BA86" s="10"/>
      <c r="BB86" s="244"/>
      <c r="BC86" s="10"/>
      <c r="BD86" s="247"/>
      <c r="BE86" s="10"/>
      <c r="BF86" s="244"/>
      <c r="BG86" s="10"/>
      <c r="BH86" s="247"/>
      <c r="BI86" s="10"/>
      <c r="BJ86" s="247"/>
      <c r="BK86" s="10"/>
      <c r="BL86" s="11"/>
      <c r="BM86" s="10"/>
      <c r="BN86" s="247"/>
      <c r="BO86" s="10"/>
      <c r="BP86" s="11"/>
      <c r="BQ86" s="10"/>
      <c r="BR86" s="11"/>
      <c r="BT86" s="92"/>
      <c r="BU86" s="41">
        <f t="shared" si="11"/>
        <v>0</v>
      </c>
      <c r="BV86">
        <f t="shared" si="9"/>
        <v>0</v>
      </c>
      <c r="BW86" t="e">
        <f t="shared" si="10"/>
        <v>#DIV/0!</v>
      </c>
      <c r="BX86">
        <f t="shared" si="12"/>
        <v>0</v>
      </c>
    </row>
    <row r="87" spans="1:76">
      <c r="A87">
        <v>16</v>
      </c>
      <c r="B87" s="6"/>
      <c r="C87" s="10"/>
      <c r="D87" s="32"/>
      <c r="E87" s="10"/>
      <c r="F87" s="32"/>
      <c r="G87" s="10"/>
      <c r="H87" s="32"/>
      <c r="I87" s="10"/>
      <c r="J87" s="32"/>
      <c r="K87" s="10"/>
      <c r="L87" s="253"/>
      <c r="M87" s="10"/>
      <c r="N87" s="32"/>
      <c r="O87" s="10"/>
      <c r="P87" s="32"/>
      <c r="Q87" s="10"/>
      <c r="R87" s="32"/>
      <c r="S87" s="10"/>
      <c r="T87" s="32"/>
      <c r="U87" s="10"/>
      <c r="V87" s="32"/>
      <c r="W87" s="10"/>
      <c r="X87" s="32"/>
      <c r="Y87" s="10"/>
      <c r="Z87" s="32"/>
      <c r="AA87" s="10"/>
      <c r="AB87" s="32"/>
      <c r="AC87" s="10"/>
      <c r="AD87" s="32"/>
      <c r="AE87" s="10"/>
      <c r="AF87" s="32"/>
      <c r="AG87" s="10"/>
      <c r="AH87" s="32"/>
      <c r="AI87" s="10"/>
      <c r="AJ87" s="32"/>
      <c r="AK87" s="10"/>
      <c r="AL87" s="32"/>
      <c r="AM87" s="10"/>
      <c r="AN87" s="32"/>
      <c r="AO87" s="10"/>
      <c r="AP87" s="32"/>
      <c r="AQ87" s="10"/>
      <c r="AR87" s="244"/>
      <c r="AS87" s="10"/>
      <c r="AT87" s="32"/>
      <c r="AU87" s="10"/>
      <c r="AV87" s="244"/>
      <c r="AW87" s="10"/>
      <c r="AX87" s="244"/>
      <c r="AY87" s="10"/>
      <c r="AZ87" s="247"/>
      <c r="BA87" s="10"/>
      <c r="BB87" s="244"/>
      <c r="BC87" s="10"/>
      <c r="BD87" s="247"/>
      <c r="BE87" s="10"/>
      <c r="BF87" s="244"/>
      <c r="BG87" s="10"/>
      <c r="BH87" s="247"/>
      <c r="BI87" s="10"/>
      <c r="BJ87" s="247"/>
      <c r="BK87" s="10"/>
      <c r="BL87" s="11"/>
      <c r="BM87" s="10"/>
      <c r="BN87" s="247"/>
      <c r="BO87" s="10"/>
      <c r="BP87" s="11"/>
      <c r="BQ87" s="10"/>
      <c r="BR87" s="11"/>
      <c r="BT87" s="92"/>
      <c r="BU87" s="41">
        <f t="shared" si="11"/>
        <v>0</v>
      </c>
      <c r="BV87">
        <f t="shared" si="9"/>
        <v>0</v>
      </c>
      <c r="BW87" t="e">
        <f t="shared" si="10"/>
        <v>#DIV/0!</v>
      </c>
      <c r="BX87">
        <f t="shared" si="12"/>
        <v>0</v>
      </c>
    </row>
    <row r="88" spans="1:76">
      <c r="A88">
        <v>17</v>
      </c>
      <c r="B88" s="6"/>
      <c r="C88" s="10"/>
      <c r="D88" s="32"/>
      <c r="E88" s="10"/>
      <c r="F88" s="32"/>
      <c r="G88" s="10"/>
      <c r="H88" s="32"/>
      <c r="I88" s="10"/>
      <c r="J88" s="32"/>
      <c r="K88" s="10"/>
      <c r="L88" s="253"/>
      <c r="M88" s="10"/>
      <c r="N88" s="32"/>
      <c r="O88" s="10"/>
      <c r="P88" s="32"/>
      <c r="Q88" s="10"/>
      <c r="R88" s="32"/>
      <c r="S88" s="10"/>
      <c r="T88" s="32"/>
      <c r="U88" s="10"/>
      <c r="V88" s="32"/>
      <c r="W88" s="10"/>
      <c r="X88" s="32"/>
      <c r="Y88" s="10"/>
      <c r="Z88" s="32"/>
      <c r="AA88" s="10"/>
      <c r="AB88" s="32"/>
      <c r="AC88" s="10"/>
      <c r="AD88" s="32"/>
      <c r="AE88" s="10"/>
      <c r="AF88" s="32"/>
      <c r="AG88" s="10"/>
      <c r="AH88" s="32"/>
      <c r="AI88" s="10"/>
      <c r="AJ88" s="32"/>
      <c r="AK88" s="10"/>
      <c r="AL88" s="32"/>
      <c r="AM88" s="10"/>
      <c r="AN88" s="32"/>
      <c r="AO88" s="10"/>
      <c r="AP88" s="32"/>
      <c r="AQ88" s="10"/>
      <c r="AR88" s="244"/>
      <c r="AS88" s="10"/>
      <c r="AT88" s="32"/>
      <c r="AU88" s="10"/>
      <c r="AV88" s="244"/>
      <c r="AW88" s="10"/>
      <c r="AX88" s="244"/>
      <c r="AY88" s="10"/>
      <c r="AZ88" s="247"/>
      <c r="BA88" s="10"/>
      <c r="BB88" s="244"/>
      <c r="BC88" s="10"/>
      <c r="BD88" s="247"/>
      <c r="BE88" s="10"/>
      <c r="BF88" s="244"/>
      <c r="BG88" s="10"/>
      <c r="BH88" s="247"/>
      <c r="BI88" s="10"/>
      <c r="BJ88" s="247"/>
      <c r="BK88" s="10"/>
      <c r="BL88" s="11"/>
      <c r="BM88" s="10"/>
      <c r="BN88" s="247"/>
      <c r="BO88" s="10"/>
      <c r="BP88" s="11"/>
      <c r="BQ88" s="10"/>
      <c r="BR88" s="11"/>
      <c r="BT88" s="92"/>
      <c r="BU88" s="41">
        <f t="shared" si="11"/>
        <v>0</v>
      </c>
      <c r="BV88">
        <f t="shared" si="9"/>
        <v>0</v>
      </c>
      <c r="BW88" t="e">
        <f t="shared" si="10"/>
        <v>#DIV/0!</v>
      </c>
      <c r="BX88">
        <f t="shared" si="12"/>
        <v>0</v>
      </c>
    </row>
    <row r="89" spans="1:76">
      <c r="A89">
        <v>18</v>
      </c>
      <c r="B89" s="6"/>
      <c r="C89" s="10"/>
      <c r="D89" s="32"/>
      <c r="E89" s="10"/>
      <c r="F89" s="32"/>
      <c r="G89" s="10"/>
      <c r="H89" s="32"/>
      <c r="I89" s="10"/>
      <c r="J89" s="32"/>
      <c r="K89" s="10"/>
      <c r="L89" s="253"/>
      <c r="M89" s="10"/>
      <c r="N89" s="32"/>
      <c r="O89" s="10"/>
      <c r="P89" s="32"/>
      <c r="Q89" s="10"/>
      <c r="R89" s="32"/>
      <c r="S89" s="10"/>
      <c r="T89" s="32"/>
      <c r="U89" s="10"/>
      <c r="V89" s="32"/>
      <c r="W89" s="10"/>
      <c r="X89" s="32"/>
      <c r="Y89" s="10"/>
      <c r="Z89" s="32"/>
      <c r="AA89" s="10"/>
      <c r="AB89" s="32"/>
      <c r="AC89" s="10"/>
      <c r="AD89" s="32"/>
      <c r="AE89" s="10"/>
      <c r="AF89" s="32"/>
      <c r="AG89" s="10"/>
      <c r="AH89" s="32"/>
      <c r="AI89" s="10"/>
      <c r="AJ89" s="32"/>
      <c r="AK89" s="10"/>
      <c r="AL89" s="32"/>
      <c r="AM89" s="10"/>
      <c r="AN89" s="32"/>
      <c r="AO89" s="10"/>
      <c r="AP89" s="32"/>
      <c r="AQ89" s="10"/>
      <c r="AR89" s="244"/>
      <c r="AS89" s="10"/>
      <c r="AT89" s="32"/>
      <c r="AU89" s="10"/>
      <c r="AV89" s="244"/>
      <c r="AW89" s="10"/>
      <c r="AX89" s="244"/>
      <c r="AY89" s="10"/>
      <c r="AZ89" s="247"/>
      <c r="BA89" s="10"/>
      <c r="BB89" s="244"/>
      <c r="BC89" s="10"/>
      <c r="BD89" s="247"/>
      <c r="BE89" s="10"/>
      <c r="BF89" s="244"/>
      <c r="BG89" s="10"/>
      <c r="BH89" s="247"/>
      <c r="BI89" s="10"/>
      <c r="BJ89" s="247"/>
      <c r="BK89" s="10"/>
      <c r="BL89" s="11"/>
      <c r="BM89" s="10"/>
      <c r="BN89" s="247"/>
      <c r="BO89" s="10"/>
      <c r="BP89" s="11"/>
      <c r="BQ89" s="10"/>
      <c r="BR89" s="11"/>
      <c r="BT89" s="92"/>
      <c r="BU89" s="41">
        <f t="shared" si="11"/>
        <v>0</v>
      </c>
      <c r="BV89">
        <f t="shared" si="9"/>
        <v>0</v>
      </c>
      <c r="BW89" t="e">
        <f t="shared" si="10"/>
        <v>#DIV/0!</v>
      </c>
      <c r="BX89">
        <f t="shared" si="12"/>
        <v>0</v>
      </c>
    </row>
    <row r="90" spans="1:76">
      <c r="A90">
        <v>19</v>
      </c>
      <c r="B90" s="6"/>
      <c r="C90" s="10"/>
      <c r="D90" s="32"/>
      <c r="E90" s="10"/>
      <c r="F90" s="32"/>
      <c r="G90" s="10"/>
      <c r="H90" s="32"/>
      <c r="I90" s="10"/>
      <c r="J90" s="32"/>
      <c r="K90" s="10"/>
      <c r="L90" s="32"/>
      <c r="M90" s="10"/>
      <c r="N90" s="32"/>
      <c r="O90" s="10"/>
      <c r="P90" s="32"/>
      <c r="Q90" s="10"/>
      <c r="R90" s="32"/>
      <c r="S90" s="10"/>
      <c r="T90" s="32"/>
      <c r="U90" s="10"/>
      <c r="V90" s="32"/>
      <c r="W90" s="10"/>
      <c r="X90" s="32"/>
      <c r="Y90" s="10"/>
      <c r="Z90" s="32"/>
      <c r="AA90" s="10"/>
      <c r="AB90" s="32"/>
      <c r="AC90" s="10"/>
      <c r="AD90" s="32"/>
      <c r="AE90" s="10"/>
      <c r="AF90" s="32"/>
      <c r="AG90" s="10"/>
      <c r="AH90" s="32"/>
      <c r="AI90" s="10"/>
      <c r="AJ90" s="32"/>
      <c r="AK90" s="10"/>
      <c r="AL90" s="32"/>
      <c r="AM90" s="10"/>
      <c r="AN90" s="32"/>
      <c r="AO90" s="10"/>
      <c r="AP90" s="32"/>
      <c r="AQ90" s="10"/>
      <c r="AR90" s="244"/>
      <c r="AS90" s="10"/>
      <c r="AT90" s="32"/>
      <c r="AU90" s="10"/>
      <c r="AV90" s="244"/>
      <c r="AW90" s="10"/>
      <c r="AX90" s="244"/>
      <c r="AY90" s="10"/>
      <c r="AZ90" s="247"/>
      <c r="BA90" s="10"/>
      <c r="BB90" s="244"/>
      <c r="BC90" s="10"/>
      <c r="BD90" s="247"/>
      <c r="BE90" s="10"/>
      <c r="BF90" s="244"/>
      <c r="BG90" s="10"/>
      <c r="BH90" s="247"/>
      <c r="BI90" s="10"/>
      <c r="BJ90" s="247"/>
      <c r="BK90" s="10"/>
      <c r="BL90" s="11"/>
      <c r="BM90" s="10"/>
      <c r="BN90" s="247"/>
      <c r="BO90" s="10"/>
      <c r="BP90" s="11"/>
      <c r="BQ90" s="10"/>
      <c r="BR90" s="11"/>
      <c r="BT90" s="92"/>
      <c r="BU90" s="41">
        <f t="shared" si="11"/>
        <v>0</v>
      </c>
      <c r="BV90">
        <f t="shared" si="9"/>
        <v>0</v>
      </c>
      <c r="BW90" t="e">
        <f t="shared" si="10"/>
        <v>#DIV/0!</v>
      </c>
      <c r="BX90">
        <f>+K90</f>
        <v>0</v>
      </c>
    </row>
    <row r="91" spans="1:76">
      <c r="A91">
        <v>20</v>
      </c>
      <c r="B91" s="6"/>
      <c r="C91" s="12"/>
      <c r="D91" s="36"/>
      <c r="E91" s="12"/>
      <c r="F91" s="36"/>
      <c r="G91" s="12"/>
      <c r="H91" s="36"/>
      <c r="I91" s="10"/>
      <c r="J91" s="32"/>
      <c r="K91" s="10"/>
      <c r="L91" s="253"/>
      <c r="M91" s="12"/>
      <c r="N91" s="36"/>
      <c r="O91" s="12"/>
      <c r="P91" s="36"/>
      <c r="Q91" s="12"/>
      <c r="R91" s="36"/>
      <c r="S91" s="12"/>
      <c r="T91" s="36"/>
      <c r="U91" s="12"/>
      <c r="V91" s="36"/>
      <c r="W91" s="10"/>
      <c r="X91" s="32"/>
      <c r="Y91" s="12"/>
      <c r="Z91" s="36"/>
      <c r="AA91" s="12"/>
      <c r="AB91" s="36"/>
      <c r="AC91" s="12"/>
      <c r="AD91" s="36"/>
      <c r="AE91" s="12"/>
      <c r="AF91" s="36"/>
      <c r="AG91" s="12"/>
      <c r="AH91" s="36"/>
      <c r="AI91" s="12"/>
      <c r="AJ91" s="36"/>
      <c r="AK91" s="12"/>
      <c r="AL91" s="36"/>
      <c r="AM91" s="12"/>
      <c r="AN91" s="36"/>
      <c r="AO91" s="12"/>
      <c r="AP91" s="36"/>
      <c r="AQ91" s="12"/>
      <c r="AR91" s="245"/>
      <c r="AS91" s="12"/>
      <c r="AT91" s="36"/>
      <c r="AU91" s="12"/>
      <c r="AV91" s="245"/>
      <c r="AW91" s="12"/>
      <c r="AX91" s="245"/>
      <c r="AY91" s="12"/>
      <c r="AZ91" s="248"/>
      <c r="BA91" s="12"/>
      <c r="BB91" s="245"/>
      <c r="BC91" s="12"/>
      <c r="BD91" s="248"/>
      <c r="BE91" s="12"/>
      <c r="BF91" s="245"/>
      <c r="BG91" s="12"/>
      <c r="BH91" s="248"/>
      <c r="BI91" s="12"/>
      <c r="BJ91" s="248"/>
      <c r="BK91" s="12"/>
      <c r="BL91" s="13"/>
      <c r="BM91" s="12"/>
      <c r="BN91" s="248"/>
      <c r="BO91" s="12"/>
      <c r="BP91" s="13"/>
      <c r="BQ91" s="12"/>
      <c r="BR91" s="13"/>
      <c r="BT91" s="92"/>
      <c r="BU91" s="41">
        <f t="shared" si="11"/>
        <v>0</v>
      </c>
      <c r="BV91">
        <f t="shared" si="9"/>
        <v>0</v>
      </c>
      <c r="BW91" t="e">
        <f>+BU91/BV91</f>
        <v>#DIV/0!</v>
      </c>
      <c r="BX91">
        <f>+K91*2</f>
        <v>0</v>
      </c>
    </row>
    <row r="92" spans="1:76">
      <c r="A92">
        <v>21</v>
      </c>
      <c r="B92" s="6"/>
      <c r="C92" s="10"/>
      <c r="D92" s="32"/>
      <c r="E92" s="10"/>
      <c r="F92" s="32"/>
      <c r="G92" s="10"/>
      <c r="H92" s="32"/>
      <c r="I92" s="10"/>
      <c r="J92" s="32"/>
      <c r="K92" s="10"/>
      <c r="L92" s="253"/>
      <c r="M92" s="10"/>
      <c r="N92" s="32"/>
      <c r="O92" s="10"/>
      <c r="P92" s="32"/>
      <c r="Q92" s="10"/>
      <c r="R92" s="32"/>
      <c r="S92" s="10"/>
      <c r="T92" s="32"/>
      <c r="U92" s="10"/>
      <c r="V92" s="32"/>
      <c r="W92" s="10"/>
      <c r="X92" s="32"/>
      <c r="Y92" s="10"/>
      <c r="Z92" s="32"/>
      <c r="AA92" s="10"/>
      <c r="AB92" s="32"/>
      <c r="AC92" s="10"/>
      <c r="AD92" s="32"/>
      <c r="AE92" s="10"/>
      <c r="AF92" s="32"/>
      <c r="AG92" s="10"/>
      <c r="AH92" s="32"/>
      <c r="AI92" s="10"/>
      <c r="AJ92" s="32"/>
      <c r="AK92" s="10"/>
      <c r="AL92" s="32"/>
      <c r="AM92" s="10"/>
      <c r="AN92" s="32"/>
      <c r="AO92" s="10"/>
      <c r="AP92" s="32"/>
      <c r="AQ92" s="10"/>
      <c r="AR92" s="244"/>
      <c r="AS92" s="10"/>
      <c r="AT92" s="32"/>
      <c r="AU92" s="10"/>
      <c r="AV92" s="244"/>
      <c r="AW92" s="10"/>
      <c r="AX92" s="244"/>
      <c r="AY92" s="10"/>
      <c r="AZ92" s="247"/>
      <c r="BA92" s="10"/>
      <c r="BB92" s="244"/>
      <c r="BC92" s="10"/>
      <c r="BD92" s="247"/>
      <c r="BE92" s="10"/>
      <c r="BF92" s="244"/>
      <c r="BG92" s="10"/>
      <c r="BH92" s="247"/>
      <c r="BI92" s="10"/>
      <c r="BJ92" s="247"/>
      <c r="BK92" s="10"/>
      <c r="BL92" s="11"/>
      <c r="BM92" s="10"/>
      <c r="BN92" s="247"/>
      <c r="BO92" s="10"/>
      <c r="BP92" s="11"/>
      <c r="BQ92" s="10"/>
      <c r="BR92" s="11"/>
      <c r="BT92" s="92"/>
      <c r="BU92" s="41">
        <f t="shared" si="11"/>
        <v>0</v>
      </c>
      <c r="BV92">
        <f t="shared" si="9"/>
        <v>0</v>
      </c>
      <c r="BW92" t="e">
        <f>+BU92/BV92</f>
        <v>#DIV/0!</v>
      </c>
      <c r="BX92">
        <f>+K92*2</f>
        <v>0</v>
      </c>
    </row>
    <row r="93" spans="1:76">
      <c r="A93">
        <v>22</v>
      </c>
      <c r="B93" s="6"/>
      <c r="C93" s="10"/>
      <c r="D93" s="32"/>
      <c r="E93" s="10"/>
      <c r="F93" s="32"/>
      <c r="G93" s="10"/>
      <c r="H93" s="32"/>
      <c r="I93" s="10"/>
      <c r="J93" s="32"/>
      <c r="K93" s="10"/>
      <c r="L93" s="32"/>
      <c r="M93" s="10"/>
      <c r="N93" s="32"/>
      <c r="O93" s="10"/>
      <c r="P93" s="32"/>
      <c r="Q93" s="10"/>
      <c r="R93" s="32"/>
      <c r="S93" s="10"/>
      <c r="T93" s="32"/>
      <c r="U93" s="10"/>
      <c r="V93" s="32"/>
      <c r="W93" s="10"/>
      <c r="X93" s="32"/>
      <c r="Y93" s="10"/>
      <c r="Z93" s="32"/>
      <c r="AA93" s="10"/>
      <c r="AB93" s="32"/>
      <c r="AC93" s="10"/>
      <c r="AD93" s="32"/>
      <c r="AE93" s="10"/>
      <c r="AF93" s="32"/>
      <c r="AG93" s="10"/>
      <c r="AH93" s="32"/>
      <c r="AI93" s="10"/>
      <c r="AJ93" s="32"/>
      <c r="AK93" s="10"/>
      <c r="AL93" s="32"/>
      <c r="AM93" s="10"/>
      <c r="AN93" s="32"/>
      <c r="AO93" s="10"/>
      <c r="AP93" s="32"/>
      <c r="AQ93" s="10"/>
      <c r="AR93" s="244"/>
      <c r="AS93" s="10"/>
      <c r="AT93" s="32"/>
      <c r="AU93" s="10"/>
      <c r="AV93" s="244"/>
      <c r="AW93" s="10"/>
      <c r="AX93" s="244"/>
      <c r="AY93" s="10"/>
      <c r="AZ93" s="247"/>
      <c r="BA93" s="10"/>
      <c r="BB93" s="244"/>
      <c r="BC93" s="10"/>
      <c r="BD93" s="247"/>
      <c r="BE93" s="10"/>
      <c r="BF93" s="244"/>
      <c r="BG93" s="10"/>
      <c r="BH93" s="247"/>
      <c r="BI93" s="10"/>
      <c r="BJ93" s="247"/>
      <c r="BK93" s="10"/>
      <c r="BL93" s="11"/>
      <c r="BM93" s="10"/>
      <c r="BN93" s="247"/>
      <c r="BO93" s="10"/>
      <c r="BP93" s="11"/>
      <c r="BQ93" s="10"/>
      <c r="BR93" s="11"/>
      <c r="BT93" s="92"/>
      <c r="BU93" s="41">
        <f t="shared" si="11"/>
        <v>0</v>
      </c>
      <c r="BV93">
        <f t="shared" si="9"/>
        <v>0</v>
      </c>
    </row>
    <row r="94" spans="1:76">
      <c r="A94">
        <v>23</v>
      </c>
      <c r="B94" s="6"/>
      <c r="C94" s="10"/>
      <c r="D94" s="32"/>
      <c r="E94" s="10"/>
      <c r="F94" s="32"/>
      <c r="G94" s="10"/>
      <c r="H94" s="32"/>
      <c r="I94" s="10"/>
      <c r="J94" s="32"/>
      <c r="K94" s="10"/>
      <c r="L94" s="253"/>
      <c r="M94" s="10"/>
      <c r="N94" s="32"/>
      <c r="O94" s="10"/>
      <c r="P94" s="32"/>
      <c r="Q94" s="10"/>
      <c r="R94" s="32"/>
      <c r="S94" s="10"/>
      <c r="T94" s="32"/>
      <c r="U94" s="10"/>
      <c r="V94" s="32"/>
      <c r="W94" s="10"/>
      <c r="X94" s="32"/>
      <c r="Y94" s="10"/>
      <c r="Z94" s="32"/>
      <c r="AA94" s="10"/>
      <c r="AB94" s="32"/>
      <c r="AC94" s="10"/>
      <c r="AD94" s="32"/>
      <c r="AE94" s="10"/>
      <c r="AF94" s="32"/>
      <c r="AG94" s="10"/>
      <c r="AH94" s="32"/>
      <c r="AI94" s="10"/>
      <c r="AJ94" s="32"/>
      <c r="AK94" s="10"/>
      <c r="AL94" s="32"/>
      <c r="AM94" s="10"/>
      <c r="AN94" s="32"/>
      <c r="AO94" s="10"/>
      <c r="AP94" s="32"/>
      <c r="AQ94" s="10"/>
      <c r="AR94" s="244"/>
      <c r="AS94" s="10"/>
      <c r="AT94" s="32"/>
      <c r="AU94" s="10"/>
      <c r="AV94" s="244"/>
      <c r="AW94" s="10"/>
      <c r="AX94" s="244"/>
      <c r="AY94" s="10"/>
      <c r="AZ94" s="247"/>
      <c r="BA94" s="10"/>
      <c r="BB94" s="244"/>
      <c r="BC94" s="10"/>
      <c r="BD94" s="247"/>
      <c r="BE94" s="10"/>
      <c r="BF94" s="244"/>
      <c r="BG94" s="10"/>
      <c r="BH94" s="247"/>
      <c r="BI94" s="10"/>
      <c r="BJ94" s="247"/>
      <c r="BK94" s="10"/>
      <c r="BL94" s="11"/>
      <c r="BM94" s="10"/>
      <c r="BN94" s="247"/>
      <c r="BO94" s="10"/>
      <c r="BP94" s="11"/>
      <c r="BQ94" s="10"/>
      <c r="BR94" s="11"/>
      <c r="BT94" s="92"/>
      <c r="BU94" s="41">
        <f t="shared" si="11"/>
        <v>0</v>
      </c>
      <c r="BV94">
        <f t="shared" si="9"/>
        <v>0</v>
      </c>
      <c r="BW94" t="e">
        <f t="shared" ref="BW94:BW101" si="13">+BU94/BV94</f>
        <v>#DIV/0!</v>
      </c>
      <c r="BX94">
        <f>+K94*2</f>
        <v>0</v>
      </c>
    </row>
    <row r="95" spans="1:76">
      <c r="A95">
        <v>24</v>
      </c>
      <c r="B95" s="6"/>
      <c r="C95" s="10"/>
      <c r="D95" s="32"/>
      <c r="E95" s="10"/>
      <c r="F95" s="32"/>
      <c r="G95" s="10"/>
      <c r="H95" s="32"/>
      <c r="I95" s="10"/>
      <c r="J95" s="32"/>
      <c r="K95" s="10"/>
      <c r="L95" s="32"/>
      <c r="M95" s="10"/>
      <c r="N95" s="32"/>
      <c r="O95" s="10"/>
      <c r="P95" s="32"/>
      <c r="Q95" s="10"/>
      <c r="R95" s="32"/>
      <c r="S95" s="10"/>
      <c r="T95" s="32"/>
      <c r="U95" s="10"/>
      <c r="V95" s="32"/>
      <c r="W95" s="10"/>
      <c r="X95" s="32"/>
      <c r="Y95" s="10"/>
      <c r="Z95" s="32"/>
      <c r="AA95" s="10"/>
      <c r="AB95" s="32"/>
      <c r="AC95" s="10"/>
      <c r="AD95" s="32"/>
      <c r="AE95" s="10"/>
      <c r="AF95" s="32"/>
      <c r="AG95" s="10"/>
      <c r="AH95" s="32"/>
      <c r="AI95" s="10"/>
      <c r="AJ95" s="32"/>
      <c r="AK95" s="10"/>
      <c r="AL95" s="32"/>
      <c r="AM95" s="10"/>
      <c r="AN95" s="32"/>
      <c r="AO95" s="10"/>
      <c r="AP95" s="32"/>
      <c r="AQ95" s="10"/>
      <c r="AR95" s="244"/>
      <c r="AS95" s="10"/>
      <c r="AT95" s="32"/>
      <c r="AU95" s="10"/>
      <c r="AV95" s="244"/>
      <c r="AW95" s="10"/>
      <c r="AX95" s="244"/>
      <c r="AY95" s="10"/>
      <c r="AZ95" s="247"/>
      <c r="BA95" s="10"/>
      <c r="BB95" s="244"/>
      <c r="BC95" s="10"/>
      <c r="BD95" s="247"/>
      <c r="BE95" s="10"/>
      <c r="BF95" s="244"/>
      <c r="BG95" s="10"/>
      <c r="BH95" s="247"/>
      <c r="BI95" s="10"/>
      <c r="BJ95" s="247"/>
      <c r="BK95" s="10"/>
      <c r="BL95" s="11"/>
      <c r="BM95" s="10"/>
      <c r="BN95" s="247"/>
      <c r="BO95" s="10"/>
      <c r="BP95" s="11"/>
      <c r="BQ95" s="10"/>
      <c r="BR95" s="11"/>
      <c r="BT95" s="92"/>
      <c r="BU95" s="41">
        <f t="shared" si="11"/>
        <v>0</v>
      </c>
      <c r="BV95">
        <f t="shared" si="9"/>
        <v>0</v>
      </c>
      <c r="BW95" t="e">
        <f t="shared" si="13"/>
        <v>#DIV/0!</v>
      </c>
      <c r="BX95">
        <f>+K95</f>
        <v>0</v>
      </c>
    </row>
    <row r="96" spans="1:76">
      <c r="A96">
        <v>25</v>
      </c>
      <c r="B96" s="6"/>
      <c r="C96" s="10"/>
      <c r="D96" s="32"/>
      <c r="E96" s="10"/>
      <c r="F96" s="32"/>
      <c r="G96" s="10"/>
      <c r="H96" s="32"/>
      <c r="I96" s="10"/>
      <c r="J96" s="32"/>
      <c r="K96" s="10"/>
      <c r="L96" s="32"/>
      <c r="M96" s="10"/>
      <c r="N96" s="32"/>
      <c r="O96" s="10"/>
      <c r="P96" s="32"/>
      <c r="Q96" s="10"/>
      <c r="R96" s="32"/>
      <c r="S96" s="10"/>
      <c r="T96" s="32"/>
      <c r="U96" s="10"/>
      <c r="V96" s="32"/>
      <c r="W96" s="10"/>
      <c r="X96" s="32"/>
      <c r="Y96" s="10"/>
      <c r="Z96" s="32"/>
      <c r="AA96" s="10"/>
      <c r="AB96" s="32"/>
      <c r="AC96" s="10"/>
      <c r="AD96" s="32"/>
      <c r="AE96" s="10"/>
      <c r="AF96" s="32"/>
      <c r="AG96" s="10"/>
      <c r="AH96" s="32"/>
      <c r="AI96" s="10"/>
      <c r="AJ96" s="32"/>
      <c r="AK96" s="10"/>
      <c r="AL96" s="32"/>
      <c r="AM96" s="10"/>
      <c r="AN96" s="32"/>
      <c r="AO96" s="10"/>
      <c r="AP96" s="32"/>
      <c r="AQ96" s="10"/>
      <c r="AR96" s="244"/>
      <c r="AS96" s="10"/>
      <c r="AT96" s="32"/>
      <c r="AU96" s="10"/>
      <c r="AV96" s="244"/>
      <c r="AW96" s="10"/>
      <c r="AX96" s="244"/>
      <c r="AY96" s="10"/>
      <c r="AZ96" s="247"/>
      <c r="BA96" s="10"/>
      <c r="BB96" s="244"/>
      <c r="BC96" s="10"/>
      <c r="BD96" s="247"/>
      <c r="BE96" s="10"/>
      <c r="BF96" s="244"/>
      <c r="BG96" s="10"/>
      <c r="BH96" s="247"/>
      <c r="BI96" s="10"/>
      <c r="BJ96" s="247"/>
      <c r="BK96" s="10"/>
      <c r="BL96" s="11"/>
      <c r="BM96" s="10"/>
      <c r="BN96" s="247"/>
      <c r="BO96" s="10"/>
      <c r="BP96" s="11"/>
      <c r="BQ96" s="10"/>
      <c r="BR96" s="11"/>
      <c r="BT96" s="92"/>
      <c r="BU96" s="41">
        <f t="shared" si="11"/>
        <v>0</v>
      </c>
      <c r="BV96">
        <f t="shared" si="9"/>
        <v>0</v>
      </c>
      <c r="BW96" t="e">
        <f t="shared" si="13"/>
        <v>#DIV/0!</v>
      </c>
      <c r="BX96">
        <f>+K96</f>
        <v>0</v>
      </c>
    </row>
    <row r="97" spans="1:76">
      <c r="A97">
        <v>26</v>
      </c>
      <c r="B97" s="6"/>
      <c r="C97" s="10"/>
      <c r="D97" s="32"/>
      <c r="E97" s="10"/>
      <c r="F97" s="32"/>
      <c r="G97" s="10"/>
      <c r="H97" s="32"/>
      <c r="I97" s="10"/>
      <c r="J97" s="32"/>
      <c r="K97" s="10"/>
      <c r="L97" s="32"/>
      <c r="M97" s="10"/>
      <c r="N97" s="32"/>
      <c r="O97" s="10"/>
      <c r="P97" s="32"/>
      <c r="Q97" s="10"/>
      <c r="R97" s="32"/>
      <c r="S97" s="10"/>
      <c r="T97" s="32"/>
      <c r="U97" s="10"/>
      <c r="V97" s="32"/>
      <c r="W97" s="10"/>
      <c r="X97" s="32"/>
      <c r="Y97" s="10"/>
      <c r="Z97" s="32"/>
      <c r="AA97" s="10"/>
      <c r="AB97" s="32"/>
      <c r="AC97" s="10"/>
      <c r="AD97" s="32"/>
      <c r="AE97" s="10"/>
      <c r="AF97" s="32"/>
      <c r="AG97" s="10"/>
      <c r="AH97" s="32"/>
      <c r="AI97" s="10"/>
      <c r="AJ97" s="32"/>
      <c r="AK97" s="10"/>
      <c r="AL97" s="32"/>
      <c r="AM97" s="10"/>
      <c r="AN97" s="32"/>
      <c r="AO97" s="10"/>
      <c r="AP97" s="32"/>
      <c r="AQ97" s="10"/>
      <c r="AR97" s="244"/>
      <c r="AS97" s="10"/>
      <c r="AT97" s="32"/>
      <c r="AU97" s="10"/>
      <c r="AV97" s="244"/>
      <c r="AW97" s="10"/>
      <c r="AX97" s="244"/>
      <c r="AY97" s="10"/>
      <c r="AZ97" s="247"/>
      <c r="BA97" s="10"/>
      <c r="BB97" s="244"/>
      <c r="BC97" s="10"/>
      <c r="BD97" s="247"/>
      <c r="BE97" s="10"/>
      <c r="BF97" s="244"/>
      <c r="BG97" s="10"/>
      <c r="BH97" s="247"/>
      <c r="BI97" s="10"/>
      <c r="BJ97" s="247"/>
      <c r="BK97" s="10"/>
      <c r="BL97" s="11"/>
      <c r="BM97" s="10"/>
      <c r="BN97" s="247"/>
      <c r="BO97" s="10"/>
      <c r="BP97" s="11"/>
      <c r="BQ97" s="10"/>
      <c r="BR97" s="11"/>
      <c r="BT97" s="92"/>
      <c r="BU97" s="41">
        <f t="shared" si="11"/>
        <v>0</v>
      </c>
      <c r="BV97">
        <f t="shared" si="9"/>
        <v>0</v>
      </c>
      <c r="BW97" t="e">
        <f t="shared" si="13"/>
        <v>#DIV/0!</v>
      </c>
      <c r="BX97">
        <f>+K97</f>
        <v>0</v>
      </c>
    </row>
    <row r="98" spans="1:76">
      <c r="A98">
        <v>27</v>
      </c>
      <c r="B98" s="6"/>
      <c r="C98" s="10"/>
      <c r="D98" s="32"/>
      <c r="E98" s="10"/>
      <c r="F98" s="32"/>
      <c r="G98" s="10"/>
      <c r="H98" s="32"/>
      <c r="I98" s="10"/>
      <c r="J98" s="32"/>
      <c r="K98" s="10"/>
      <c r="L98" s="253"/>
      <c r="M98" s="10"/>
      <c r="N98" s="32"/>
      <c r="O98" s="10"/>
      <c r="P98" s="32"/>
      <c r="Q98" s="10"/>
      <c r="R98" s="32"/>
      <c r="S98" s="10"/>
      <c r="T98" s="32"/>
      <c r="U98" s="10"/>
      <c r="V98" s="32"/>
      <c r="W98" s="10"/>
      <c r="X98" s="32"/>
      <c r="Y98" s="10"/>
      <c r="Z98" s="32"/>
      <c r="AA98" s="10"/>
      <c r="AB98" s="32"/>
      <c r="AC98" s="10"/>
      <c r="AD98" s="32"/>
      <c r="AE98" s="10"/>
      <c r="AF98" s="32"/>
      <c r="AG98" s="10"/>
      <c r="AH98" s="32"/>
      <c r="AI98" s="10"/>
      <c r="AJ98" s="32"/>
      <c r="AK98" s="10"/>
      <c r="AL98" s="32"/>
      <c r="AM98" s="10"/>
      <c r="AN98" s="32"/>
      <c r="AO98" s="10"/>
      <c r="AP98" s="32"/>
      <c r="AQ98" s="10"/>
      <c r="AR98" s="244"/>
      <c r="AS98" s="10"/>
      <c r="AT98" s="32"/>
      <c r="AU98" s="10"/>
      <c r="AV98" s="244"/>
      <c r="AW98" s="10"/>
      <c r="AX98" s="244"/>
      <c r="AY98" s="10"/>
      <c r="AZ98" s="247"/>
      <c r="BA98" s="10"/>
      <c r="BB98" s="244"/>
      <c r="BC98" s="10"/>
      <c r="BD98" s="247"/>
      <c r="BE98" s="10"/>
      <c r="BF98" s="244"/>
      <c r="BG98" s="10"/>
      <c r="BH98" s="247"/>
      <c r="BI98" s="10"/>
      <c r="BJ98" s="247"/>
      <c r="BK98" s="10"/>
      <c r="BL98" s="11"/>
      <c r="BM98" s="10"/>
      <c r="BN98" s="247"/>
      <c r="BO98" s="10"/>
      <c r="BP98" s="11"/>
      <c r="BQ98" s="10"/>
      <c r="BR98" s="11"/>
      <c r="BT98" s="92"/>
      <c r="BU98" s="41">
        <f t="shared" si="11"/>
        <v>0</v>
      </c>
      <c r="BV98">
        <f t="shared" si="9"/>
        <v>0</v>
      </c>
      <c r="BW98" t="e">
        <f t="shared" si="13"/>
        <v>#DIV/0!</v>
      </c>
      <c r="BX98">
        <f>+K98*2</f>
        <v>0</v>
      </c>
    </row>
    <row r="99" spans="1:76">
      <c r="A99">
        <v>28</v>
      </c>
      <c r="B99" s="6"/>
      <c r="C99" s="10"/>
      <c r="D99" s="32"/>
      <c r="E99" s="10"/>
      <c r="F99" s="32"/>
      <c r="G99" s="10"/>
      <c r="H99" s="32"/>
      <c r="I99" s="10"/>
      <c r="J99" s="32"/>
      <c r="K99" s="10"/>
      <c r="L99" s="32"/>
      <c r="M99" s="10"/>
      <c r="N99" s="32"/>
      <c r="O99" s="10"/>
      <c r="P99" s="32"/>
      <c r="Q99" s="10"/>
      <c r="R99" s="32"/>
      <c r="S99" s="10"/>
      <c r="T99" s="32"/>
      <c r="U99" s="10"/>
      <c r="V99" s="32"/>
      <c r="W99" s="10"/>
      <c r="X99" s="32"/>
      <c r="Y99" s="10"/>
      <c r="Z99" s="32"/>
      <c r="AA99" s="10"/>
      <c r="AB99" s="32"/>
      <c r="AC99" s="10"/>
      <c r="AD99" s="32"/>
      <c r="AE99" s="10"/>
      <c r="AF99" s="32"/>
      <c r="AG99" s="10"/>
      <c r="AH99" s="32"/>
      <c r="AI99" s="10"/>
      <c r="AJ99" s="32"/>
      <c r="AK99" s="10"/>
      <c r="AL99" s="32"/>
      <c r="AM99" s="10"/>
      <c r="AN99" s="32"/>
      <c r="AO99" s="10"/>
      <c r="AP99" s="32"/>
      <c r="AQ99" s="10"/>
      <c r="AR99" s="244"/>
      <c r="AS99" s="10"/>
      <c r="AT99" s="32"/>
      <c r="AU99" s="10"/>
      <c r="AV99" s="244"/>
      <c r="AW99" s="10"/>
      <c r="AX99" s="244"/>
      <c r="AY99" s="10"/>
      <c r="AZ99" s="247"/>
      <c r="BA99" s="10"/>
      <c r="BB99" s="244"/>
      <c r="BC99" s="10"/>
      <c r="BD99" s="247"/>
      <c r="BE99" s="10"/>
      <c r="BF99" s="244"/>
      <c r="BG99" s="10"/>
      <c r="BH99" s="247"/>
      <c r="BI99" s="10"/>
      <c r="BJ99" s="247"/>
      <c r="BK99" s="10"/>
      <c r="BL99" s="11"/>
      <c r="BM99" s="10"/>
      <c r="BN99" s="247"/>
      <c r="BO99" s="10"/>
      <c r="BP99" s="11"/>
      <c r="BQ99" s="10"/>
      <c r="BR99" s="11"/>
      <c r="BT99" s="92"/>
      <c r="BU99" s="41">
        <f t="shared" si="11"/>
        <v>0</v>
      </c>
      <c r="BV99">
        <f t="shared" si="9"/>
        <v>0</v>
      </c>
      <c r="BW99" t="e">
        <f t="shared" si="13"/>
        <v>#DIV/0!</v>
      </c>
      <c r="BX99">
        <f>+K99</f>
        <v>0</v>
      </c>
    </row>
    <row r="100" spans="1:76">
      <c r="A100">
        <v>29</v>
      </c>
      <c r="B100" s="6"/>
      <c r="C100" s="10"/>
      <c r="D100" s="32"/>
      <c r="E100" s="10"/>
      <c r="F100" s="32"/>
      <c r="G100" s="10"/>
      <c r="H100" s="32"/>
      <c r="I100" s="10"/>
      <c r="J100" s="32"/>
      <c r="K100" s="10"/>
      <c r="L100" s="32"/>
      <c r="M100" s="10"/>
      <c r="N100" s="32"/>
      <c r="O100" s="10"/>
      <c r="P100" s="32"/>
      <c r="Q100" s="10"/>
      <c r="R100" s="32"/>
      <c r="S100" s="10"/>
      <c r="T100" s="32"/>
      <c r="U100" s="10"/>
      <c r="V100" s="32"/>
      <c r="W100" s="10"/>
      <c r="X100" s="32"/>
      <c r="Y100" s="10"/>
      <c r="Z100" s="32"/>
      <c r="AA100" s="10"/>
      <c r="AB100" s="32"/>
      <c r="AC100" s="10"/>
      <c r="AD100" s="32"/>
      <c r="AE100" s="10"/>
      <c r="AF100" s="32"/>
      <c r="AG100" s="10"/>
      <c r="AH100" s="32"/>
      <c r="AI100" s="10"/>
      <c r="AJ100" s="32"/>
      <c r="AK100" s="10"/>
      <c r="AL100" s="32"/>
      <c r="AM100" s="10"/>
      <c r="AN100" s="32"/>
      <c r="AO100" s="10"/>
      <c r="AP100" s="32"/>
      <c r="AQ100" s="10"/>
      <c r="AR100" s="244"/>
      <c r="AS100" s="10"/>
      <c r="AT100" s="32"/>
      <c r="AU100" s="10"/>
      <c r="AV100" s="244"/>
      <c r="AW100" s="10"/>
      <c r="AX100" s="244"/>
      <c r="AY100" s="10"/>
      <c r="AZ100" s="247"/>
      <c r="BA100" s="10"/>
      <c r="BB100" s="244"/>
      <c r="BC100" s="10"/>
      <c r="BD100" s="247"/>
      <c r="BE100" s="10"/>
      <c r="BF100" s="244"/>
      <c r="BG100" s="10"/>
      <c r="BH100" s="247"/>
      <c r="BI100" s="10"/>
      <c r="BJ100" s="247"/>
      <c r="BK100" s="10"/>
      <c r="BL100" s="11"/>
      <c r="BM100" s="10"/>
      <c r="BN100" s="247"/>
      <c r="BO100" s="10"/>
      <c r="BP100" s="11"/>
      <c r="BQ100" s="10"/>
      <c r="BR100" s="11"/>
      <c r="BT100" s="92"/>
      <c r="BU100" s="41">
        <f t="shared" si="11"/>
        <v>0</v>
      </c>
      <c r="BV100">
        <f>COUNT(C100:BR100)/2</f>
        <v>0</v>
      </c>
      <c r="BW100" t="e">
        <f t="shared" si="13"/>
        <v>#DIV/0!</v>
      </c>
      <c r="BX100">
        <f>+K100</f>
        <v>0</v>
      </c>
    </row>
    <row r="101" spans="1:76">
      <c r="A101">
        <v>30</v>
      </c>
      <c r="B101" s="6"/>
      <c r="C101" s="10"/>
      <c r="D101" s="32"/>
      <c r="E101" s="10"/>
      <c r="F101" s="32"/>
      <c r="G101" s="10"/>
      <c r="H101" s="32"/>
      <c r="I101" s="10"/>
      <c r="J101" s="32"/>
      <c r="K101" s="10"/>
      <c r="L101" s="253"/>
      <c r="M101" s="10"/>
      <c r="N101" s="32"/>
      <c r="O101" s="10"/>
      <c r="P101" s="32"/>
      <c r="Q101" s="10"/>
      <c r="R101" s="32"/>
      <c r="S101" s="10"/>
      <c r="T101" s="32"/>
      <c r="U101" s="10"/>
      <c r="V101" s="32"/>
      <c r="W101" s="10"/>
      <c r="X101" s="32"/>
      <c r="Y101" s="10"/>
      <c r="Z101" s="32"/>
      <c r="AA101" s="10"/>
      <c r="AB101" s="32"/>
      <c r="AC101" s="10"/>
      <c r="AD101" s="32"/>
      <c r="AE101" s="10"/>
      <c r="AF101" s="32"/>
      <c r="AG101" s="10"/>
      <c r="AH101" s="32"/>
      <c r="AI101" s="10"/>
      <c r="AJ101" s="32"/>
      <c r="AK101" s="10"/>
      <c r="AL101" s="32"/>
      <c r="AM101" s="10"/>
      <c r="AN101" s="32"/>
      <c r="AO101" s="10"/>
      <c r="AP101" s="32"/>
      <c r="AQ101" s="10"/>
      <c r="AR101" s="244"/>
      <c r="AS101" s="10"/>
      <c r="AT101" s="32"/>
      <c r="AU101" s="10"/>
      <c r="AV101" s="244"/>
      <c r="AW101" s="10"/>
      <c r="AX101" s="244"/>
      <c r="AY101" s="10"/>
      <c r="AZ101" s="247"/>
      <c r="BA101" s="10"/>
      <c r="BB101" s="244"/>
      <c r="BC101" s="10"/>
      <c r="BD101" s="247"/>
      <c r="BE101" s="10"/>
      <c r="BF101" s="244"/>
      <c r="BG101" s="10"/>
      <c r="BH101" s="247"/>
      <c r="BI101" s="10"/>
      <c r="BJ101" s="247"/>
      <c r="BK101" s="10"/>
      <c r="BL101" s="11"/>
      <c r="BM101" s="10"/>
      <c r="BN101" s="247"/>
      <c r="BO101" s="10"/>
      <c r="BP101" s="11"/>
      <c r="BQ101" s="10"/>
      <c r="BR101" s="11"/>
      <c r="BT101" s="92"/>
      <c r="BU101" s="41">
        <f t="shared" si="11"/>
        <v>0</v>
      </c>
      <c r="BV101">
        <f>COUNT(C101:BR101)/2</f>
        <v>0</v>
      </c>
      <c r="BW101" t="e">
        <f t="shared" si="13"/>
        <v>#DIV/0!</v>
      </c>
      <c r="BX101">
        <f>+K101*2</f>
        <v>0</v>
      </c>
    </row>
    <row r="102" spans="1:76">
      <c r="A102">
        <v>31</v>
      </c>
      <c r="B102" s="6"/>
      <c r="C102" s="10"/>
      <c r="D102" s="32"/>
      <c r="E102" s="10"/>
      <c r="F102" s="32"/>
      <c r="G102" s="10"/>
      <c r="H102" s="32"/>
      <c r="I102" s="10"/>
      <c r="J102" s="32"/>
      <c r="K102" s="10"/>
      <c r="L102" s="253"/>
      <c r="M102" s="10"/>
      <c r="N102" s="32"/>
      <c r="O102" s="10"/>
      <c r="P102" s="32"/>
      <c r="Q102" s="10"/>
      <c r="R102" s="32"/>
      <c r="S102" s="10"/>
      <c r="T102" s="32"/>
      <c r="U102" s="10"/>
      <c r="V102" s="32"/>
      <c r="W102" s="10"/>
      <c r="X102" s="32"/>
      <c r="Y102" s="10"/>
      <c r="Z102" s="32"/>
      <c r="AA102" s="10"/>
      <c r="AB102" s="32"/>
      <c r="AC102" s="10"/>
      <c r="AD102" s="32"/>
      <c r="AE102" s="10"/>
      <c r="AF102" s="32"/>
      <c r="AG102" s="10"/>
      <c r="AH102" s="32"/>
      <c r="AI102" s="10"/>
      <c r="AJ102" s="32"/>
      <c r="AK102" s="10"/>
      <c r="AL102" s="32"/>
      <c r="AM102" s="10"/>
      <c r="AN102" s="32"/>
      <c r="AO102" s="10"/>
      <c r="AP102" s="32"/>
      <c r="AQ102" s="10"/>
      <c r="AR102" s="244"/>
      <c r="AS102" s="10"/>
      <c r="AT102" s="32"/>
      <c r="AU102" s="10"/>
      <c r="AV102" s="244"/>
      <c r="AW102" s="10"/>
      <c r="AX102" s="244"/>
      <c r="AY102" s="10"/>
      <c r="AZ102" s="247"/>
      <c r="BA102" s="10"/>
      <c r="BB102" s="244"/>
      <c r="BC102" s="10"/>
      <c r="BD102" s="247"/>
      <c r="BE102" s="10"/>
      <c r="BF102" s="244"/>
      <c r="BG102" s="10"/>
      <c r="BH102" s="247"/>
      <c r="BI102" s="10"/>
      <c r="BJ102" s="247"/>
      <c r="BK102" s="10"/>
      <c r="BL102" s="11"/>
      <c r="BM102" s="10"/>
      <c r="BN102" s="247"/>
      <c r="BO102" s="10"/>
      <c r="BP102" s="11"/>
      <c r="BQ102" s="10"/>
      <c r="BR102" s="11"/>
      <c r="BS102" s="28"/>
      <c r="BT102" s="92"/>
      <c r="BU102" s="41">
        <f t="shared" si="11"/>
        <v>0</v>
      </c>
      <c r="BV102">
        <f t="shared" ref="BV102:BV119" si="14">COUNT(C102:BR102)/2</f>
        <v>0</v>
      </c>
      <c r="BW102" t="e">
        <f t="shared" ref="BW102:BW111" si="15">+BU102/BV102</f>
        <v>#DIV/0!</v>
      </c>
      <c r="BX102">
        <f>+K102*2</f>
        <v>0</v>
      </c>
    </row>
    <row r="103" spans="1:76">
      <c r="A103">
        <v>32</v>
      </c>
      <c r="B103" s="6"/>
      <c r="C103" s="10"/>
      <c r="D103" s="32"/>
      <c r="E103" s="10"/>
      <c r="F103" s="32"/>
      <c r="G103" s="10"/>
      <c r="H103" s="32"/>
      <c r="I103" s="10"/>
      <c r="J103" s="32"/>
      <c r="K103" s="10"/>
      <c r="L103" s="32"/>
      <c r="M103" s="10"/>
      <c r="N103" s="32"/>
      <c r="O103" s="10"/>
      <c r="P103" s="32"/>
      <c r="Q103" s="10"/>
      <c r="R103" s="32"/>
      <c r="S103" s="10"/>
      <c r="T103" s="32"/>
      <c r="U103" s="10"/>
      <c r="V103" s="32"/>
      <c r="W103" s="10"/>
      <c r="X103" s="32"/>
      <c r="Y103" s="10"/>
      <c r="Z103" s="32"/>
      <c r="AA103" s="10"/>
      <c r="AB103" s="32"/>
      <c r="AC103" s="10"/>
      <c r="AD103" s="32"/>
      <c r="AE103" s="10"/>
      <c r="AF103" s="32"/>
      <c r="AG103" s="10"/>
      <c r="AH103" s="32"/>
      <c r="AI103" s="10"/>
      <c r="AJ103" s="32"/>
      <c r="AK103" s="10"/>
      <c r="AL103" s="32"/>
      <c r="AM103" s="10"/>
      <c r="AN103" s="32"/>
      <c r="AO103" s="10"/>
      <c r="AP103" s="32"/>
      <c r="AQ103" s="10"/>
      <c r="AR103" s="244"/>
      <c r="AS103" s="10"/>
      <c r="AT103" s="32"/>
      <c r="AU103" s="10"/>
      <c r="AV103" s="244"/>
      <c r="AW103" s="10"/>
      <c r="AX103" s="244"/>
      <c r="AY103" s="10"/>
      <c r="AZ103" s="247"/>
      <c r="BA103" s="10"/>
      <c r="BB103" s="244"/>
      <c r="BC103" s="10"/>
      <c r="BD103" s="247"/>
      <c r="BE103" s="10"/>
      <c r="BF103" s="244"/>
      <c r="BG103" s="10"/>
      <c r="BH103" s="247"/>
      <c r="BI103" s="10"/>
      <c r="BJ103" s="247"/>
      <c r="BK103" s="10"/>
      <c r="BL103" s="11"/>
      <c r="BM103" s="10"/>
      <c r="BN103" s="247"/>
      <c r="BO103" s="10"/>
      <c r="BP103" s="11"/>
      <c r="BQ103" s="10"/>
      <c r="BR103" s="11"/>
      <c r="BS103" s="28"/>
      <c r="BT103" s="92"/>
      <c r="BU103" s="41">
        <f t="shared" si="11"/>
        <v>0</v>
      </c>
      <c r="BV103">
        <f t="shared" si="14"/>
        <v>0</v>
      </c>
      <c r="BW103" t="e">
        <f t="shared" si="15"/>
        <v>#DIV/0!</v>
      </c>
      <c r="BX103">
        <f>+K103</f>
        <v>0</v>
      </c>
    </row>
    <row r="104" spans="1:76">
      <c r="A104">
        <v>33</v>
      </c>
      <c r="B104" s="6"/>
      <c r="C104" s="10"/>
      <c r="D104" s="32"/>
      <c r="E104" s="10"/>
      <c r="F104" s="32"/>
      <c r="G104" s="10"/>
      <c r="H104" s="32"/>
      <c r="I104" s="10"/>
      <c r="J104" s="32"/>
      <c r="K104" s="10"/>
      <c r="L104" s="253"/>
      <c r="M104" s="10"/>
      <c r="N104" s="32"/>
      <c r="O104" s="10"/>
      <c r="P104" s="32"/>
      <c r="Q104" s="10"/>
      <c r="R104" s="32"/>
      <c r="S104" s="10"/>
      <c r="T104" s="32"/>
      <c r="U104" s="10"/>
      <c r="V104" s="32"/>
      <c r="W104" s="10"/>
      <c r="X104" s="32"/>
      <c r="Y104" s="10"/>
      <c r="Z104" s="32"/>
      <c r="AA104" s="10"/>
      <c r="AB104" s="32"/>
      <c r="AC104" s="10"/>
      <c r="AD104" s="32"/>
      <c r="AE104" s="10"/>
      <c r="AF104" s="32"/>
      <c r="AG104" s="10"/>
      <c r="AH104" s="32"/>
      <c r="AI104" s="10"/>
      <c r="AJ104" s="32"/>
      <c r="AK104" s="10"/>
      <c r="AL104" s="32"/>
      <c r="AM104" s="10"/>
      <c r="AN104" s="32"/>
      <c r="AO104" s="10"/>
      <c r="AP104" s="32"/>
      <c r="AQ104" s="10"/>
      <c r="AR104" s="244"/>
      <c r="AS104" s="10"/>
      <c r="AT104" s="32"/>
      <c r="AU104" s="10"/>
      <c r="AV104" s="244"/>
      <c r="AW104" s="10"/>
      <c r="AX104" s="244"/>
      <c r="AY104" s="10"/>
      <c r="AZ104" s="247"/>
      <c r="BA104" s="10"/>
      <c r="BB104" s="244"/>
      <c r="BC104" s="10"/>
      <c r="BD104" s="247"/>
      <c r="BE104" s="10"/>
      <c r="BF104" s="244"/>
      <c r="BG104" s="10"/>
      <c r="BH104" s="247"/>
      <c r="BI104" s="10"/>
      <c r="BJ104" s="247"/>
      <c r="BK104" s="10"/>
      <c r="BL104" s="11"/>
      <c r="BM104" s="10"/>
      <c r="BN104" s="247"/>
      <c r="BO104" s="10"/>
      <c r="BP104" s="11"/>
      <c r="BQ104" s="10"/>
      <c r="BR104" s="11"/>
      <c r="BS104" s="28"/>
      <c r="BT104" s="92"/>
      <c r="BU104" s="41">
        <f t="shared" si="11"/>
        <v>0</v>
      </c>
      <c r="BV104">
        <f t="shared" si="14"/>
        <v>0</v>
      </c>
      <c r="BW104" t="e">
        <f t="shared" si="15"/>
        <v>#DIV/0!</v>
      </c>
      <c r="BX104">
        <f>+K104*2</f>
        <v>0</v>
      </c>
    </row>
    <row r="105" spans="1:76">
      <c r="A105">
        <v>34</v>
      </c>
      <c r="B105" s="6"/>
      <c r="C105" s="10"/>
      <c r="D105" s="32"/>
      <c r="E105" s="10"/>
      <c r="F105" s="32"/>
      <c r="G105" s="10"/>
      <c r="H105" s="32"/>
      <c r="I105" s="10"/>
      <c r="J105" s="32"/>
      <c r="K105" s="10"/>
      <c r="L105" s="32"/>
      <c r="M105" s="10"/>
      <c r="N105" s="32"/>
      <c r="O105" s="10"/>
      <c r="P105" s="32"/>
      <c r="Q105" s="10"/>
      <c r="R105" s="32"/>
      <c r="S105" s="10"/>
      <c r="T105" s="32"/>
      <c r="U105" s="10"/>
      <c r="V105" s="32"/>
      <c r="W105" s="10"/>
      <c r="X105" s="32"/>
      <c r="Y105" s="10"/>
      <c r="Z105" s="32"/>
      <c r="AA105" s="10"/>
      <c r="AB105" s="32"/>
      <c r="AC105" s="10"/>
      <c r="AD105" s="32"/>
      <c r="AE105" s="10"/>
      <c r="AF105" s="32"/>
      <c r="AG105" s="10"/>
      <c r="AH105" s="32"/>
      <c r="AI105" s="10"/>
      <c r="AJ105" s="32"/>
      <c r="AK105" s="10"/>
      <c r="AL105" s="32"/>
      <c r="AM105" s="10"/>
      <c r="AN105" s="32"/>
      <c r="AO105" s="10"/>
      <c r="AP105" s="32"/>
      <c r="AQ105" s="10"/>
      <c r="AR105" s="244"/>
      <c r="AS105" s="10"/>
      <c r="AT105" s="32"/>
      <c r="AU105" s="10"/>
      <c r="AV105" s="244"/>
      <c r="AW105" s="10"/>
      <c r="AX105" s="244"/>
      <c r="AY105" s="10"/>
      <c r="AZ105" s="247"/>
      <c r="BA105" s="10"/>
      <c r="BB105" s="244"/>
      <c r="BC105" s="10"/>
      <c r="BD105" s="247"/>
      <c r="BE105" s="10"/>
      <c r="BF105" s="244"/>
      <c r="BG105" s="10"/>
      <c r="BH105" s="247"/>
      <c r="BI105" s="10"/>
      <c r="BJ105" s="247"/>
      <c r="BK105" s="10"/>
      <c r="BL105" s="11"/>
      <c r="BM105" s="10"/>
      <c r="BN105" s="247"/>
      <c r="BO105" s="10"/>
      <c r="BP105" s="11"/>
      <c r="BQ105" s="10"/>
      <c r="BR105" s="11"/>
      <c r="BS105" s="28"/>
      <c r="BT105" s="92"/>
      <c r="BU105" s="41">
        <f t="shared" si="11"/>
        <v>0</v>
      </c>
      <c r="BV105">
        <f t="shared" si="14"/>
        <v>0</v>
      </c>
      <c r="BW105" t="e">
        <f t="shared" si="15"/>
        <v>#DIV/0!</v>
      </c>
      <c r="BX105">
        <f>+K105</f>
        <v>0</v>
      </c>
    </row>
    <row r="106" spans="1:76">
      <c r="A106">
        <v>35</v>
      </c>
      <c r="B106" s="6"/>
      <c r="C106" s="10"/>
      <c r="D106" s="32"/>
      <c r="E106" s="10"/>
      <c r="F106" s="32"/>
      <c r="G106" s="10"/>
      <c r="H106" s="32"/>
      <c r="I106" s="10"/>
      <c r="J106" s="32"/>
      <c r="K106" s="10"/>
      <c r="L106" s="253"/>
      <c r="M106" s="10"/>
      <c r="N106" s="32"/>
      <c r="O106" s="10"/>
      <c r="P106" s="32"/>
      <c r="Q106" s="10"/>
      <c r="R106" s="32"/>
      <c r="S106" s="10"/>
      <c r="T106" s="32"/>
      <c r="U106" s="10"/>
      <c r="V106" s="32"/>
      <c r="W106" s="10"/>
      <c r="X106" s="32"/>
      <c r="Y106" s="10"/>
      <c r="Z106" s="32"/>
      <c r="AA106" s="10"/>
      <c r="AB106" s="32"/>
      <c r="AC106" s="10"/>
      <c r="AD106" s="32"/>
      <c r="AE106" s="10"/>
      <c r="AF106" s="32"/>
      <c r="AG106" s="10"/>
      <c r="AH106" s="32"/>
      <c r="AI106" s="10"/>
      <c r="AJ106" s="32"/>
      <c r="AK106" s="10"/>
      <c r="AL106" s="32"/>
      <c r="AM106" s="10"/>
      <c r="AN106" s="32"/>
      <c r="AO106" s="10"/>
      <c r="AP106" s="32"/>
      <c r="AQ106" s="10"/>
      <c r="AR106" s="244"/>
      <c r="AS106" s="10"/>
      <c r="AT106" s="32"/>
      <c r="AU106" s="10"/>
      <c r="AV106" s="244"/>
      <c r="AW106" s="10"/>
      <c r="AX106" s="244"/>
      <c r="AY106" s="10"/>
      <c r="AZ106" s="247"/>
      <c r="BA106" s="10"/>
      <c r="BB106" s="244"/>
      <c r="BC106" s="10"/>
      <c r="BD106" s="247"/>
      <c r="BE106" s="10"/>
      <c r="BF106" s="244"/>
      <c r="BG106" s="10"/>
      <c r="BH106" s="247"/>
      <c r="BI106" s="10"/>
      <c r="BJ106" s="247"/>
      <c r="BK106" s="10"/>
      <c r="BL106" s="11"/>
      <c r="BM106" s="10"/>
      <c r="BN106" s="247"/>
      <c r="BO106" s="10"/>
      <c r="BP106" s="11"/>
      <c r="BQ106" s="10"/>
      <c r="BR106" s="11"/>
      <c r="BS106" s="28"/>
      <c r="BT106" s="41"/>
      <c r="BU106" s="41">
        <f t="shared" si="11"/>
        <v>0</v>
      </c>
      <c r="BV106">
        <f t="shared" si="14"/>
        <v>0</v>
      </c>
      <c r="BW106" t="e">
        <f t="shared" si="15"/>
        <v>#DIV/0!</v>
      </c>
      <c r="BX106">
        <f t="shared" ref="BX106:BX111" si="16">+K106*2</f>
        <v>0</v>
      </c>
    </row>
    <row r="107" spans="1:76">
      <c r="A107">
        <v>36</v>
      </c>
      <c r="B107" s="6"/>
      <c r="C107" s="10"/>
      <c r="D107" s="32"/>
      <c r="E107" s="10"/>
      <c r="F107" s="32"/>
      <c r="G107" s="10"/>
      <c r="H107" s="32"/>
      <c r="I107" s="10"/>
      <c r="J107" s="32"/>
      <c r="K107" s="10"/>
      <c r="L107" s="253"/>
      <c r="M107" s="10"/>
      <c r="N107" s="32"/>
      <c r="O107" s="10"/>
      <c r="P107" s="32"/>
      <c r="Q107" s="10"/>
      <c r="R107" s="32"/>
      <c r="S107" s="10"/>
      <c r="T107" s="32"/>
      <c r="U107" s="10"/>
      <c r="V107" s="32"/>
      <c r="W107" s="10"/>
      <c r="X107" s="32"/>
      <c r="Y107" s="10"/>
      <c r="Z107" s="32"/>
      <c r="AA107" s="10"/>
      <c r="AB107" s="32"/>
      <c r="AC107" s="10"/>
      <c r="AD107" s="32"/>
      <c r="AE107" s="10"/>
      <c r="AF107" s="32"/>
      <c r="AG107" s="10"/>
      <c r="AH107" s="32"/>
      <c r="AI107" s="10"/>
      <c r="AJ107" s="32"/>
      <c r="AK107" s="10"/>
      <c r="AL107" s="32"/>
      <c r="AM107" s="10"/>
      <c r="AN107" s="32"/>
      <c r="AO107" s="10"/>
      <c r="AP107" s="32"/>
      <c r="AQ107" s="10"/>
      <c r="AR107" s="244"/>
      <c r="AS107" s="10"/>
      <c r="AT107" s="32"/>
      <c r="AU107" s="10"/>
      <c r="AV107" s="244"/>
      <c r="AW107" s="10"/>
      <c r="AX107" s="244"/>
      <c r="AY107" s="10"/>
      <c r="AZ107" s="247"/>
      <c r="BA107" s="10"/>
      <c r="BB107" s="244"/>
      <c r="BC107" s="10"/>
      <c r="BD107" s="247"/>
      <c r="BE107" s="10"/>
      <c r="BF107" s="244"/>
      <c r="BG107" s="10"/>
      <c r="BH107" s="247"/>
      <c r="BI107" s="10"/>
      <c r="BJ107" s="247"/>
      <c r="BK107" s="10"/>
      <c r="BL107" s="11"/>
      <c r="BM107" s="10"/>
      <c r="BN107" s="247"/>
      <c r="BO107" s="10"/>
      <c r="BP107" s="11"/>
      <c r="BQ107" s="10"/>
      <c r="BR107" s="11"/>
      <c r="BS107" s="28"/>
      <c r="BT107" s="41"/>
      <c r="BU107" s="41">
        <f t="shared" si="11"/>
        <v>0</v>
      </c>
      <c r="BV107">
        <f t="shared" si="14"/>
        <v>0</v>
      </c>
      <c r="BW107" t="e">
        <f t="shared" si="15"/>
        <v>#DIV/0!</v>
      </c>
      <c r="BX107">
        <f t="shared" si="16"/>
        <v>0</v>
      </c>
    </row>
    <row r="108" spans="1:76">
      <c r="A108">
        <v>37</v>
      </c>
      <c r="B108" s="6"/>
      <c r="C108" s="10"/>
      <c r="D108" s="32"/>
      <c r="E108" s="10"/>
      <c r="F108" s="32"/>
      <c r="G108" s="10"/>
      <c r="H108" s="32"/>
      <c r="I108" s="10"/>
      <c r="J108" s="32"/>
      <c r="K108" s="10"/>
      <c r="L108" s="253"/>
      <c r="M108" s="10"/>
      <c r="N108" s="32"/>
      <c r="O108" s="10"/>
      <c r="P108" s="32"/>
      <c r="Q108" s="10"/>
      <c r="R108" s="32"/>
      <c r="S108" s="10"/>
      <c r="T108" s="32"/>
      <c r="U108" s="10"/>
      <c r="V108" s="32"/>
      <c r="W108" s="10"/>
      <c r="X108" s="32"/>
      <c r="Y108" s="10"/>
      <c r="Z108" s="32"/>
      <c r="AA108" s="10"/>
      <c r="AB108" s="32"/>
      <c r="AC108" s="10"/>
      <c r="AD108" s="32"/>
      <c r="AE108" s="10"/>
      <c r="AF108" s="32"/>
      <c r="AG108" s="10"/>
      <c r="AH108" s="32"/>
      <c r="AI108" s="10"/>
      <c r="AJ108" s="32"/>
      <c r="AK108" s="10"/>
      <c r="AL108" s="32"/>
      <c r="AM108" s="10"/>
      <c r="AN108" s="32"/>
      <c r="AO108" s="10"/>
      <c r="AP108" s="32"/>
      <c r="AQ108" s="10"/>
      <c r="AR108" s="244"/>
      <c r="AS108" s="10"/>
      <c r="AT108" s="32"/>
      <c r="AU108" s="10"/>
      <c r="AV108" s="244"/>
      <c r="AW108" s="10"/>
      <c r="AX108" s="244"/>
      <c r="AY108" s="10"/>
      <c r="AZ108" s="247"/>
      <c r="BA108" s="10"/>
      <c r="BB108" s="244"/>
      <c r="BC108" s="10"/>
      <c r="BD108" s="247"/>
      <c r="BE108" s="10"/>
      <c r="BF108" s="244"/>
      <c r="BG108" s="10"/>
      <c r="BH108" s="247"/>
      <c r="BI108" s="10"/>
      <c r="BJ108" s="247"/>
      <c r="BK108" s="10"/>
      <c r="BL108" s="11"/>
      <c r="BM108" s="10"/>
      <c r="BN108" s="247"/>
      <c r="BO108" s="10"/>
      <c r="BP108" s="11"/>
      <c r="BQ108" s="10"/>
      <c r="BR108" s="11"/>
      <c r="BS108" s="28"/>
      <c r="BT108" s="41"/>
      <c r="BU108" s="41">
        <f t="shared" si="11"/>
        <v>0</v>
      </c>
      <c r="BV108">
        <f t="shared" si="14"/>
        <v>0</v>
      </c>
      <c r="BW108" t="e">
        <f t="shared" si="15"/>
        <v>#DIV/0!</v>
      </c>
      <c r="BX108">
        <f t="shared" si="16"/>
        <v>0</v>
      </c>
    </row>
    <row r="109" spans="1:76">
      <c r="A109">
        <v>38</v>
      </c>
      <c r="B109" s="6"/>
      <c r="C109" s="10"/>
      <c r="D109" s="32"/>
      <c r="E109" s="10"/>
      <c r="F109" s="32"/>
      <c r="G109" s="10"/>
      <c r="H109" s="32"/>
      <c r="I109" s="10"/>
      <c r="J109" s="32"/>
      <c r="K109" s="10"/>
      <c r="L109" s="253"/>
      <c r="M109" s="10"/>
      <c r="N109" s="32"/>
      <c r="O109" s="10"/>
      <c r="P109" s="32"/>
      <c r="Q109" s="10"/>
      <c r="R109" s="32"/>
      <c r="S109" s="10"/>
      <c r="T109" s="32"/>
      <c r="U109" s="10"/>
      <c r="V109" s="32"/>
      <c r="W109" s="10"/>
      <c r="X109" s="32"/>
      <c r="Y109" s="10"/>
      <c r="Z109" s="32"/>
      <c r="AA109" s="10"/>
      <c r="AB109" s="32"/>
      <c r="AC109" s="10"/>
      <c r="AD109" s="32"/>
      <c r="AE109" s="10"/>
      <c r="AF109" s="32"/>
      <c r="AG109" s="10"/>
      <c r="AH109" s="32"/>
      <c r="AI109" s="10"/>
      <c r="AJ109" s="32"/>
      <c r="AK109" s="10"/>
      <c r="AL109" s="32"/>
      <c r="AM109" s="10"/>
      <c r="AN109" s="32"/>
      <c r="AO109" s="10"/>
      <c r="AP109" s="32"/>
      <c r="AQ109" s="10"/>
      <c r="AR109" s="244"/>
      <c r="AS109" s="10"/>
      <c r="AT109" s="32"/>
      <c r="AU109" s="10"/>
      <c r="AV109" s="244"/>
      <c r="AW109" s="10"/>
      <c r="AX109" s="244"/>
      <c r="AY109" s="10"/>
      <c r="AZ109" s="247"/>
      <c r="BA109" s="10"/>
      <c r="BB109" s="244"/>
      <c r="BC109" s="10"/>
      <c r="BD109" s="247"/>
      <c r="BE109" s="10"/>
      <c r="BF109" s="244"/>
      <c r="BG109" s="10"/>
      <c r="BH109" s="247"/>
      <c r="BI109" s="10"/>
      <c r="BJ109" s="247"/>
      <c r="BK109" s="10"/>
      <c r="BL109" s="11"/>
      <c r="BM109" s="10"/>
      <c r="BN109" s="247"/>
      <c r="BO109" s="10"/>
      <c r="BP109" s="11"/>
      <c r="BQ109" s="10"/>
      <c r="BR109" s="11"/>
      <c r="BS109" s="28"/>
      <c r="BT109" s="41"/>
      <c r="BU109" s="41">
        <f t="shared" si="11"/>
        <v>0</v>
      </c>
      <c r="BV109">
        <f t="shared" si="14"/>
        <v>0</v>
      </c>
      <c r="BW109" t="e">
        <f t="shared" si="15"/>
        <v>#DIV/0!</v>
      </c>
      <c r="BX109">
        <f t="shared" si="16"/>
        <v>0</v>
      </c>
    </row>
    <row r="110" spans="1:76">
      <c r="A110">
        <v>39</v>
      </c>
      <c r="B110" s="6"/>
      <c r="C110" s="10"/>
      <c r="D110" s="32"/>
      <c r="E110" s="10"/>
      <c r="F110" s="32"/>
      <c r="G110" s="10"/>
      <c r="H110" s="32"/>
      <c r="I110" s="10"/>
      <c r="J110" s="32"/>
      <c r="K110" s="10"/>
      <c r="L110" s="253"/>
      <c r="M110" s="10"/>
      <c r="N110" s="32"/>
      <c r="O110" s="10"/>
      <c r="P110" s="32"/>
      <c r="Q110" s="10"/>
      <c r="R110" s="32"/>
      <c r="S110" s="10"/>
      <c r="T110" s="32"/>
      <c r="U110" s="10"/>
      <c r="V110" s="32"/>
      <c r="W110" s="10"/>
      <c r="X110" s="32"/>
      <c r="Y110" s="10"/>
      <c r="Z110" s="32"/>
      <c r="AA110" s="10"/>
      <c r="AB110" s="32"/>
      <c r="AC110" s="10"/>
      <c r="AD110" s="32"/>
      <c r="AE110" s="10"/>
      <c r="AF110" s="32"/>
      <c r="AG110" s="10"/>
      <c r="AH110" s="32"/>
      <c r="AI110" s="10"/>
      <c r="AJ110" s="32"/>
      <c r="AK110" s="10"/>
      <c r="AL110" s="32"/>
      <c r="AM110" s="10"/>
      <c r="AN110" s="32"/>
      <c r="AO110" s="10"/>
      <c r="AP110" s="32"/>
      <c r="AQ110" s="10"/>
      <c r="AR110" s="244"/>
      <c r="AS110" s="10"/>
      <c r="AT110" s="32"/>
      <c r="AU110" s="10"/>
      <c r="AV110" s="244"/>
      <c r="AW110" s="10"/>
      <c r="AX110" s="244"/>
      <c r="AY110" s="10"/>
      <c r="AZ110" s="247"/>
      <c r="BA110" s="10"/>
      <c r="BB110" s="244"/>
      <c r="BC110" s="10"/>
      <c r="BD110" s="247"/>
      <c r="BE110" s="10"/>
      <c r="BF110" s="244"/>
      <c r="BG110" s="10"/>
      <c r="BH110" s="247"/>
      <c r="BI110" s="10"/>
      <c r="BJ110" s="247"/>
      <c r="BK110" s="10"/>
      <c r="BL110" s="11"/>
      <c r="BM110" s="10"/>
      <c r="BN110" s="247"/>
      <c r="BO110" s="10"/>
      <c r="BP110" s="11"/>
      <c r="BQ110" s="10"/>
      <c r="BR110" s="11"/>
      <c r="BT110" s="41"/>
      <c r="BU110" s="41">
        <f t="shared" si="11"/>
        <v>0</v>
      </c>
      <c r="BV110">
        <f t="shared" si="14"/>
        <v>0</v>
      </c>
      <c r="BW110" t="e">
        <f t="shared" si="15"/>
        <v>#DIV/0!</v>
      </c>
      <c r="BX110">
        <f t="shared" si="16"/>
        <v>0</v>
      </c>
    </row>
    <row r="111" spans="1:76">
      <c r="A111">
        <v>40</v>
      </c>
      <c r="B111" s="6"/>
      <c r="C111" s="10"/>
      <c r="D111" s="32"/>
      <c r="E111" s="10"/>
      <c r="F111" s="32"/>
      <c r="G111" s="10"/>
      <c r="H111" s="32"/>
      <c r="I111" s="10"/>
      <c r="J111" s="32"/>
      <c r="K111" s="10"/>
      <c r="L111" s="253"/>
      <c r="M111" s="10"/>
      <c r="N111" s="32"/>
      <c r="O111" s="10"/>
      <c r="P111" s="32"/>
      <c r="Q111" s="10"/>
      <c r="R111" s="32"/>
      <c r="S111" s="10"/>
      <c r="T111" s="32"/>
      <c r="U111" s="10"/>
      <c r="V111" s="32"/>
      <c r="W111" s="10"/>
      <c r="X111" s="32"/>
      <c r="Y111" s="10"/>
      <c r="Z111" s="32"/>
      <c r="AA111" s="10"/>
      <c r="AB111" s="32"/>
      <c r="AC111" s="10"/>
      <c r="AD111" s="32"/>
      <c r="AE111" s="10"/>
      <c r="AF111" s="32"/>
      <c r="AG111" s="10"/>
      <c r="AH111" s="32"/>
      <c r="AI111" s="10"/>
      <c r="AJ111" s="32"/>
      <c r="AK111" s="10"/>
      <c r="AL111" s="32"/>
      <c r="AM111" s="10"/>
      <c r="AN111" s="32"/>
      <c r="AO111" s="10"/>
      <c r="AP111" s="32"/>
      <c r="AQ111" s="10"/>
      <c r="AR111" s="244"/>
      <c r="AS111" s="10"/>
      <c r="AT111" s="32"/>
      <c r="AU111" s="10"/>
      <c r="AV111" s="244"/>
      <c r="AW111" s="10"/>
      <c r="AX111" s="244"/>
      <c r="AY111" s="10"/>
      <c r="AZ111" s="247"/>
      <c r="BA111" s="10"/>
      <c r="BB111" s="244"/>
      <c r="BC111" s="10"/>
      <c r="BD111" s="247"/>
      <c r="BE111" s="10"/>
      <c r="BF111" s="244"/>
      <c r="BG111" s="10"/>
      <c r="BH111" s="247"/>
      <c r="BI111" s="10"/>
      <c r="BJ111" s="247"/>
      <c r="BK111" s="10"/>
      <c r="BL111" s="11"/>
      <c r="BM111" s="10"/>
      <c r="BN111" s="247"/>
      <c r="BO111" s="10"/>
      <c r="BP111" s="11"/>
      <c r="BQ111" s="10"/>
      <c r="BR111" s="11"/>
      <c r="BT111" s="41"/>
      <c r="BU111" s="41">
        <f t="shared" si="11"/>
        <v>0</v>
      </c>
      <c r="BV111">
        <f t="shared" si="14"/>
        <v>0</v>
      </c>
      <c r="BW111" t="e">
        <f t="shared" si="15"/>
        <v>#DIV/0!</v>
      </c>
      <c r="BX111">
        <f t="shared" si="16"/>
        <v>0</v>
      </c>
    </row>
    <row r="112" spans="1:76">
      <c r="A112">
        <v>41</v>
      </c>
      <c r="B112" s="6"/>
      <c r="C112" s="10"/>
      <c r="D112" s="32"/>
      <c r="E112" s="10"/>
      <c r="F112" s="32"/>
      <c r="G112" s="10"/>
      <c r="H112" s="32"/>
      <c r="I112" s="10"/>
      <c r="J112" s="32"/>
      <c r="K112" s="10"/>
      <c r="L112" s="32"/>
      <c r="M112" s="10"/>
      <c r="N112" s="32"/>
      <c r="O112" s="10"/>
      <c r="P112" s="32"/>
      <c r="Q112" s="10"/>
      <c r="R112" s="32"/>
      <c r="S112" s="10"/>
      <c r="T112" s="32"/>
      <c r="U112" s="10"/>
      <c r="V112" s="32"/>
      <c r="W112" s="10"/>
      <c r="X112" s="32"/>
      <c r="Y112" s="10"/>
      <c r="Z112" s="32"/>
      <c r="AA112" s="10"/>
      <c r="AB112" s="32"/>
      <c r="AC112" s="10"/>
      <c r="AD112" s="32"/>
      <c r="AE112" s="10"/>
      <c r="AF112" s="32"/>
      <c r="AG112" s="10"/>
      <c r="AH112" s="32"/>
      <c r="AI112" s="10"/>
      <c r="AJ112" s="32"/>
      <c r="AK112" s="10"/>
      <c r="AL112" s="32"/>
      <c r="AM112" s="10"/>
      <c r="AN112" s="32"/>
      <c r="AO112" s="10"/>
      <c r="AP112" s="32"/>
      <c r="AQ112" s="10"/>
      <c r="AR112" s="244"/>
      <c r="AS112" s="10"/>
      <c r="AT112" s="32"/>
      <c r="AU112" s="10"/>
      <c r="AV112" s="244"/>
      <c r="AW112" s="10"/>
      <c r="AX112" s="244"/>
      <c r="AY112" s="10"/>
      <c r="AZ112" s="247"/>
      <c r="BA112" s="10"/>
      <c r="BB112" s="244"/>
      <c r="BC112" s="10"/>
      <c r="BD112" s="247"/>
      <c r="BE112" s="10"/>
      <c r="BF112" s="244"/>
      <c r="BG112" s="10"/>
      <c r="BH112" s="247"/>
      <c r="BI112" s="10"/>
      <c r="BJ112" s="247"/>
      <c r="BK112" s="10"/>
      <c r="BL112" s="11"/>
      <c r="BM112" s="10"/>
      <c r="BN112" s="247"/>
      <c r="BO112" s="10"/>
      <c r="BP112" s="11"/>
      <c r="BQ112" s="10"/>
      <c r="BR112" s="11"/>
      <c r="BT112" s="41"/>
      <c r="BU112" s="41">
        <f t="shared" si="11"/>
        <v>0</v>
      </c>
      <c r="BV112">
        <f t="shared" si="14"/>
        <v>0</v>
      </c>
    </row>
    <row r="113" spans="1:76">
      <c r="A113">
        <v>42</v>
      </c>
      <c r="B113" s="6"/>
      <c r="C113" s="10"/>
      <c r="D113" s="32"/>
      <c r="E113" s="10"/>
      <c r="F113" s="32"/>
      <c r="G113" s="10"/>
      <c r="H113" s="32"/>
      <c r="I113" s="10"/>
      <c r="J113" s="32"/>
      <c r="K113" s="10"/>
      <c r="L113" s="32"/>
      <c r="M113" s="10"/>
      <c r="N113" s="32"/>
      <c r="O113" s="10"/>
      <c r="P113" s="32"/>
      <c r="Q113" s="10"/>
      <c r="R113" s="32"/>
      <c r="S113" s="10"/>
      <c r="T113" s="32"/>
      <c r="U113" s="10"/>
      <c r="V113" s="32"/>
      <c r="W113" s="10"/>
      <c r="X113" s="32"/>
      <c r="Y113" s="10"/>
      <c r="Z113" s="32"/>
      <c r="AA113" s="10"/>
      <c r="AB113" s="32"/>
      <c r="AC113" s="10"/>
      <c r="AD113" s="32"/>
      <c r="AE113" s="10"/>
      <c r="AF113" s="32"/>
      <c r="AG113" s="10"/>
      <c r="AH113" s="32"/>
      <c r="AI113" s="10"/>
      <c r="AJ113" s="32"/>
      <c r="AK113" s="10"/>
      <c r="AL113" s="32"/>
      <c r="AM113" s="10"/>
      <c r="AN113" s="32"/>
      <c r="AO113" s="10"/>
      <c r="AP113" s="32"/>
      <c r="AQ113" s="10"/>
      <c r="AR113" s="244"/>
      <c r="AS113" s="10"/>
      <c r="AT113" s="32"/>
      <c r="AU113" s="10"/>
      <c r="AV113" s="244"/>
      <c r="AW113" s="10"/>
      <c r="AX113" s="244"/>
      <c r="AY113" s="10"/>
      <c r="AZ113" s="247"/>
      <c r="BA113" s="10"/>
      <c r="BB113" s="244"/>
      <c r="BC113" s="10"/>
      <c r="BD113" s="247"/>
      <c r="BE113" s="10"/>
      <c r="BF113" s="244"/>
      <c r="BG113" s="10"/>
      <c r="BH113" s="247"/>
      <c r="BI113" s="10"/>
      <c r="BJ113" s="247"/>
      <c r="BK113" s="10"/>
      <c r="BL113" s="11"/>
      <c r="BM113" s="10"/>
      <c r="BN113" s="247"/>
      <c r="BO113" s="10"/>
      <c r="BP113" s="11"/>
      <c r="BQ113" s="10"/>
      <c r="BR113" s="11"/>
      <c r="BT113" s="41"/>
      <c r="BU113" s="41">
        <f t="shared" si="11"/>
        <v>0</v>
      </c>
      <c r="BV113">
        <f t="shared" si="14"/>
        <v>0</v>
      </c>
      <c r="BW113" t="e">
        <f>+BU113/BV113</f>
        <v>#DIV/0!</v>
      </c>
      <c r="BX113">
        <f>+K113</f>
        <v>0</v>
      </c>
    </row>
    <row r="114" spans="1:76">
      <c r="A114">
        <v>43</v>
      </c>
      <c r="B114" s="6"/>
      <c r="C114" s="10"/>
      <c r="D114" s="32"/>
      <c r="E114" s="10"/>
      <c r="F114" s="32"/>
      <c r="G114" s="10"/>
      <c r="H114" s="32"/>
      <c r="I114" s="10"/>
      <c r="J114" s="32"/>
      <c r="K114" s="10"/>
      <c r="L114" s="32"/>
      <c r="M114" s="10"/>
      <c r="N114" s="32"/>
      <c r="O114" s="10"/>
      <c r="P114" s="32"/>
      <c r="Q114" s="10"/>
      <c r="R114" s="32"/>
      <c r="S114" s="10"/>
      <c r="T114" s="32"/>
      <c r="U114" s="10"/>
      <c r="V114" s="32"/>
      <c r="W114" s="10"/>
      <c r="X114" s="32"/>
      <c r="Y114" s="10"/>
      <c r="Z114" s="32"/>
      <c r="AA114" s="10"/>
      <c r="AB114" s="32"/>
      <c r="AC114" s="10"/>
      <c r="AD114" s="32"/>
      <c r="AE114" s="10"/>
      <c r="AF114" s="32"/>
      <c r="AG114" s="10"/>
      <c r="AH114" s="32"/>
      <c r="AI114" s="10"/>
      <c r="AJ114" s="32"/>
      <c r="AK114" s="10"/>
      <c r="AL114" s="32"/>
      <c r="AM114" s="10"/>
      <c r="AN114" s="32"/>
      <c r="AO114" s="10"/>
      <c r="AP114" s="32"/>
      <c r="AQ114" s="10"/>
      <c r="AR114" s="244"/>
      <c r="AS114" s="10"/>
      <c r="AT114" s="32"/>
      <c r="AU114" s="10"/>
      <c r="AV114" s="244"/>
      <c r="AW114" s="10"/>
      <c r="AX114" s="244"/>
      <c r="AY114" s="10"/>
      <c r="AZ114" s="247"/>
      <c r="BA114" s="10"/>
      <c r="BB114" s="244"/>
      <c r="BC114" s="10"/>
      <c r="BD114" s="247"/>
      <c r="BE114" s="10"/>
      <c r="BF114" s="244"/>
      <c r="BG114" s="10"/>
      <c r="BH114" s="247"/>
      <c r="BI114" s="10"/>
      <c r="BJ114" s="247"/>
      <c r="BK114" s="10"/>
      <c r="BL114" s="11"/>
      <c r="BM114" s="10"/>
      <c r="BN114" s="247"/>
      <c r="BO114" s="10"/>
      <c r="BP114" s="11"/>
      <c r="BQ114" s="10"/>
      <c r="BR114" s="11"/>
      <c r="BT114" s="41"/>
      <c r="BU114" s="41">
        <f t="shared" si="11"/>
        <v>0</v>
      </c>
      <c r="BV114">
        <f t="shared" si="14"/>
        <v>0</v>
      </c>
      <c r="BX114" s="39"/>
    </row>
    <row r="115" spans="1:76">
      <c r="A115">
        <v>44</v>
      </c>
      <c r="B115" s="6"/>
      <c r="C115" s="10"/>
      <c r="D115" s="32"/>
      <c r="E115" s="10"/>
      <c r="F115" s="32"/>
      <c r="G115" s="10"/>
      <c r="H115" s="32"/>
      <c r="I115" s="10"/>
      <c r="J115" s="32"/>
      <c r="K115" s="10"/>
      <c r="L115" s="32"/>
      <c r="M115" s="10"/>
      <c r="N115" s="32"/>
      <c r="O115" s="10"/>
      <c r="P115" s="32"/>
      <c r="Q115" s="10"/>
      <c r="R115" s="32"/>
      <c r="S115" s="10"/>
      <c r="T115" s="32"/>
      <c r="U115" s="10"/>
      <c r="V115" s="32"/>
      <c r="W115" s="10"/>
      <c r="X115" s="32"/>
      <c r="Y115" s="10"/>
      <c r="Z115" s="32"/>
      <c r="AA115" s="10"/>
      <c r="AB115" s="32"/>
      <c r="AC115" s="10"/>
      <c r="AD115" s="32"/>
      <c r="AE115" s="10"/>
      <c r="AF115" s="32"/>
      <c r="AG115" s="10"/>
      <c r="AH115" s="32"/>
      <c r="AI115" s="10"/>
      <c r="AJ115" s="32"/>
      <c r="AK115" s="10"/>
      <c r="AL115" s="32"/>
      <c r="AM115" s="10"/>
      <c r="AN115" s="32"/>
      <c r="AO115" s="10"/>
      <c r="AP115" s="32"/>
      <c r="AQ115" s="10"/>
      <c r="AR115" s="244"/>
      <c r="AS115" s="10"/>
      <c r="AT115" s="32"/>
      <c r="AU115" s="10"/>
      <c r="AV115" s="244"/>
      <c r="AW115" s="10"/>
      <c r="AX115" s="244"/>
      <c r="AY115" s="10"/>
      <c r="AZ115" s="247"/>
      <c r="BA115" s="10"/>
      <c r="BB115" s="244"/>
      <c r="BC115" s="10"/>
      <c r="BD115" s="247"/>
      <c r="BE115" s="10"/>
      <c r="BF115" s="244"/>
      <c r="BG115" s="10"/>
      <c r="BH115" s="247"/>
      <c r="BI115" s="10"/>
      <c r="BJ115" s="247"/>
      <c r="BK115" s="10"/>
      <c r="BL115" s="11"/>
      <c r="BM115" s="10"/>
      <c r="BN115" s="247"/>
      <c r="BO115" s="10"/>
      <c r="BP115" s="11"/>
      <c r="BQ115" s="10"/>
      <c r="BR115" s="11"/>
      <c r="BT115" s="41"/>
      <c r="BU115" s="41">
        <f t="shared" si="11"/>
        <v>0</v>
      </c>
      <c r="BV115">
        <f t="shared" si="14"/>
        <v>0</v>
      </c>
      <c r="BW115" t="e">
        <f>+BU115/BV115</f>
        <v>#DIV/0!</v>
      </c>
      <c r="BX115">
        <f>+K115</f>
        <v>0</v>
      </c>
    </row>
    <row r="116" spans="1:76">
      <c r="A116">
        <v>45</v>
      </c>
      <c r="B116" s="6"/>
      <c r="C116" s="10"/>
      <c r="D116" s="32"/>
      <c r="E116" s="10"/>
      <c r="F116" s="32"/>
      <c r="G116" s="10"/>
      <c r="H116" s="32"/>
      <c r="I116" s="10"/>
      <c r="J116" s="32"/>
      <c r="K116" s="10"/>
      <c r="L116" s="32"/>
      <c r="M116" s="10"/>
      <c r="N116" s="32"/>
      <c r="O116" s="10"/>
      <c r="P116" s="32"/>
      <c r="Q116" s="10"/>
      <c r="R116" s="32"/>
      <c r="S116" s="10"/>
      <c r="T116" s="32"/>
      <c r="U116" s="10"/>
      <c r="V116" s="32"/>
      <c r="W116" s="10"/>
      <c r="X116" s="32"/>
      <c r="Y116" s="10"/>
      <c r="Z116" s="32"/>
      <c r="AA116" s="10"/>
      <c r="AB116" s="32"/>
      <c r="AC116" s="10"/>
      <c r="AD116" s="32"/>
      <c r="AE116" s="10"/>
      <c r="AF116" s="32"/>
      <c r="AG116" s="10"/>
      <c r="AH116" s="32"/>
      <c r="AI116" s="10"/>
      <c r="AJ116" s="32"/>
      <c r="AK116" s="10"/>
      <c r="AL116" s="32"/>
      <c r="AM116" s="10"/>
      <c r="AN116" s="32"/>
      <c r="AO116" s="10"/>
      <c r="AP116" s="32"/>
      <c r="AQ116" s="10"/>
      <c r="AR116" s="244"/>
      <c r="AS116" s="10"/>
      <c r="AT116" s="32"/>
      <c r="AU116" s="10"/>
      <c r="AV116" s="244"/>
      <c r="AW116" s="10"/>
      <c r="AX116" s="244"/>
      <c r="AY116" s="10"/>
      <c r="AZ116" s="247"/>
      <c r="BA116" s="10"/>
      <c r="BB116" s="244"/>
      <c r="BC116" s="10"/>
      <c r="BD116" s="247"/>
      <c r="BE116" s="10"/>
      <c r="BF116" s="244"/>
      <c r="BG116" s="10"/>
      <c r="BH116" s="247"/>
      <c r="BI116" s="10"/>
      <c r="BJ116" s="247"/>
      <c r="BK116" s="10"/>
      <c r="BL116" s="11"/>
      <c r="BM116" s="10"/>
      <c r="BN116" s="247"/>
      <c r="BO116" s="10"/>
      <c r="BP116" s="11"/>
      <c r="BQ116" s="10"/>
      <c r="BR116" s="11"/>
      <c r="BT116" s="41"/>
      <c r="BU116" s="41">
        <f t="shared" si="11"/>
        <v>0</v>
      </c>
      <c r="BV116">
        <f t="shared" si="14"/>
        <v>0</v>
      </c>
    </row>
    <row r="117" spans="1:76">
      <c r="A117">
        <v>46</v>
      </c>
      <c r="B117" s="6"/>
      <c r="C117" s="10"/>
      <c r="D117" s="32"/>
      <c r="E117" s="10"/>
      <c r="F117" s="32"/>
      <c r="G117" s="10"/>
      <c r="H117" s="32"/>
      <c r="I117" s="10"/>
      <c r="J117" s="32"/>
      <c r="K117" s="10"/>
      <c r="L117" s="32"/>
      <c r="M117" s="10"/>
      <c r="N117" s="32"/>
      <c r="O117" s="10"/>
      <c r="P117" s="32"/>
      <c r="Q117" s="10"/>
      <c r="R117" s="32"/>
      <c r="S117" s="10"/>
      <c r="T117" s="32"/>
      <c r="U117" s="10"/>
      <c r="V117" s="32"/>
      <c r="W117" s="10"/>
      <c r="X117" s="32"/>
      <c r="Y117" s="10"/>
      <c r="Z117" s="32"/>
      <c r="AA117" s="10"/>
      <c r="AB117" s="32"/>
      <c r="AC117" s="10"/>
      <c r="AD117" s="32"/>
      <c r="AE117" s="10"/>
      <c r="AF117" s="32"/>
      <c r="AG117" s="10"/>
      <c r="AH117" s="32"/>
      <c r="AI117" s="10"/>
      <c r="AJ117" s="32"/>
      <c r="AK117" s="10"/>
      <c r="AL117" s="32"/>
      <c r="AM117" s="10"/>
      <c r="AN117" s="32"/>
      <c r="AO117" s="10"/>
      <c r="AP117" s="32"/>
      <c r="AQ117" s="10"/>
      <c r="AR117" s="244"/>
      <c r="AS117" s="10"/>
      <c r="AT117" s="32"/>
      <c r="AU117" s="10"/>
      <c r="AV117" s="244"/>
      <c r="AW117" s="10"/>
      <c r="AX117" s="244"/>
      <c r="AY117" s="10"/>
      <c r="AZ117" s="247"/>
      <c r="BA117" s="10"/>
      <c r="BB117" s="244"/>
      <c r="BC117" s="10"/>
      <c r="BD117" s="247"/>
      <c r="BE117" s="10"/>
      <c r="BF117" s="244"/>
      <c r="BG117" s="10"/>
      <c r="BH117" s="247"/>
      <c r="BI117" s="10"/>
      <c r="BJ117" s="247"/>
      <c r="BK117" s="10"/>
      <c r="BL117" s="11"/>
      <c r="BM117" s="10"/>
      <c r="BN117" s="247"/>
      <c r="BO117" s="10"/>
      <c r="BP117" s="11"/>
      <c r="BQ117" s="10"/>
      <c r="BR117" s="11"/>
      <c r="BT117" s="41"/>
      <c r="BU117" s="41">
        <f t="shared" si="11"/>
        <v>0</v>
      </c>
      <c r="BV117">
        <f t="shared" si="14"/>
        <v>0</v>
      </c>
      <c r="BW117" t="e">
        <f>+BU117/BV117</f>
        <v>#DIV/0!</v>
      </c>
      <c r="BX117">
        <f>+K117</f>
        <v>0</v>
      </c>
    </row>
    <row r="118" spans="1:76">
      <c r="A118">
        <v>47</v>
      </c>
      <c r="B118" s="6"/>
      <c r="C118" s="10"/>
      <c r="D118" s="32"/>
      <c r="E118" s="10"/>
      <c r="F118" s="32"/>
      <c r="G118" s="10"/>
      <c r="H118" s="32"/>
      <c r="I118" s="10"/>
      <c r="J118" s="32"/>
      <c r="K118" s="10"/>
      <c r="L118" s="240"/>
      <c r="M118" s="10"/>
      <c r="N118" s="32"/>
      <c r="O118" s="10"/>
      <c r="P118" s="32"/>
      <c r="Q118" s="10"/>
      <c r="R118" s="32"/>
      <c r="S118" s="10"/>
      <c r="T118" s="32"/>
      <c r="U118" s="10"/>
      <c r="V118" s="32"/>
      <c r="W118" s="10"/>
      <c r="X118" s="32"/>
      <c r="Y118" s="10"/>
      <c r="Z118" s="32"/>
      <c r="AA118" s="10"/>
      <c r="AB118" s="32"/>
      <c r="AC118" s="10"/>
      <c r="AD118" s="32"/>
      <c r="AE118" s="10"/>
      <c r="AF118" s="32"/>
      <c r="AG118" s="10"/>
      <c r="AH118" s="32"/>
      <c r="AI118" s="10"/>
      <c r="AJ118" s="32"/>
      <c r="AK118" s="10"/>
      <c r="AL118" s="32"/>
      <c r="AM118" s="10"/>
      <c r="AN118" s="32"/>
      <c r="AO118" s="10"/>
      <c r="AP118" s="32"/>
      <c r="AQ118" s="10"/>
      <c r="AR118" s="244"/>
      <c r="AS118" s="10"/>
      <c r="AT118" s="32"/>
      <c r="AU118" s="10"/>
      <c r="AV118" s="244"/>
      <c r="AW118" s="10"/>
      <c r="AX118" s="244"/>
      <c r="AY118" s="10"/>
      <c r="AZ118" s="247"/>
      <c r="BA118" s="10"/>
      <c r="BB118" s="244"/>
      <c r="BC118" s="10"/>
      <c r="BD118" s="247"/>
      <c r="BE118" s="10"/>
      <c r="BF118" s="244"/>
      <c r="BG118" s="10"/>
      <c r="BH118" s="247"/>
      <c r="BI118" s="10"/>
      <c r="BJ118" s="247"/>
      <c r="BK118" s="10"/>
      <c r="BL118" s="11"/>
      <c r="BM118" s="10"/>
      <c r="BN118" s="247"/>
      <c r="BO118" s="10"/>
      <c r="BP118" s="11"/>
      <c r="BQ118" s="10"/>
      <c r="BR118" s="11"/>
      <c r="BT118" s="41"/>
      <c r="BU118" s="41">
        <f t="shared" si="11"/>
        <v>0</v>
      </c>
      <c r="BV118">
        <f t="shared" si="14"/>
        <v>0</v>
      </c>
      <c r="BW118" t="e">
        <f>+BU118/BV118</f>
        <v>#DIV/0!</v>
      </c>
      <c r="BX118">
        <f>+K118*2</f>
        <v>0</v>
      </c>
    </row>
    <row r="119" spans="1:76">
      <c r="A119">
        <v>48</v>
      </c>
      <c r="B119" s="6"/>
      <c r="C119" s="10"/>
      <c r="D119" s="32"/>
      <c r="E119" s="10"/>
      <c r="F119" s="32"/>
      <c r="G119" s="10"/>
      <c r="H119" s="32"/>
      <c r="I119" s="10"/>
      <c r="J119" s="32"/>
      <c r="K119" s="10"/>
      <c r="L119" s="32"/>
      <c r="M119" s="10"/>
      <c r="N119" s="32"/>
      <c r="O119" s="10"/>
      <c r="P119" s="32"/>
      <c r="Q119" s="10"/>
      <c r="R119" s="32"/>
      <c r="S119" s="10"/>
      <c r="T119" s="32"/>
      <c r="U119" s="10"/>
      <c r="V119" s="32"/>
      <c r="W119" s="10"/>
      <c r="X119" s="32"/>
      <c r="Y119" s="10"/>
      <c r="Z119" s="32"/>
      <c r="AA119" s="10"/>
      <c r="AB119" s="32"/>
      <c r="AC119" s="10"/>
      <c r="AD119" s="32"/>
      <c r="AE119" s="10"/>
      <c r="AF119" s="32"/>
      <c r="AG119" s="10"/>
      <c r="AH119" s="32"/>
      <c r="AI119" s="10"/>
      <c r="AJ119" s="32"/>
      <c r="AK119" s="10"/>
      <c r="AL119" s="32"/>
      <c r="AM119" s="10"/>
      <c r="AN119" s="32"/>
      <c r="AO119" s="10"/>
      <c r="AP119" s="32"/>
      <c r="AQ119" s="10"/>
      <c r="AR119" s="244"/>
      <c r="AS119" s="10"/>
      <c r="AT119" s="32"/>
      <c r="AU119" s="10"/>
      <c r="AV119" s="244"/>
      <c r="AW119" s="10"/>
      <c r="AX119" s="244"/>
      <c r="AY119" s="10"/>
      <c r="AZ119" s="247"/>
      <c r="BA119" s="10"/>
      <c r="BB119" s="244"/>
      <c r="BC119" s="10"/>
      <c r="BD119" s="247"/>
      <c r="BE119" s="10"/>
      <c r="BF119" s="244"/>
      <c r="BG119" s="10"/>
      <c r="BH119" s="247"/>
      <c r="BI119" s="10"/>
      <c r="BJ119" s="247"/>
      <c r="BK119" s="10"/>
      <c r="BL119" s="11"/>
      <c r="BM119" s="10"/>
      <c r="BN119" s="247"/>
      <c r="BO119" s="10"/>
      <c r="BP119" s="11"/>
      <c r="BQ119" s="10"/>
      <c r="BR119" s="11"/>
      <c r="BT119" s="41"/>
      <c r="BU119" s="41">
        <f t="shared" si="11"/>
        <v>0</v>
      </c>
      <c r="BV119">
        <f t="shared" si="14"/>
        <v>0</v>
      </c>
      <c r="BW119" t="e">
        <f>+BU119/BV119</f>
        <v>#DIV/0!</v>
      </c>
      <c r="BX119">
        <f>+K119</f>
        <v>0</v>
      </c>
    </row>
    <row r="120" spans="1:76">
      <c r="A120">
        <v>49</v>
      </c>
      <c r="B120" s="6"/>
      <c r="C120" s="10"/>
      <c r="D120" s="32"/>
      <c r="E120" s="10"/>
      <c r="F120" s="32"/>
      <c r="G120" s="10"/>
      <c r="H120" s="32"/>
      <c r="I120" s="10"/>
      <c r="J120" s="32"/>
      <c r="K120" s="10"/>
      <c r="L120" s="240"/>
      <c r="M120" s="10"/>
      <c r="N120" s="32"/>
      <c r="O120" s="10"/>
      <c r="P120" s="32"/>
      <c r="Q120" s="10"/>
      <c r="R120" s="32"/>
      <c r="S120" s="10"/>
      <c r="T120" s="32"/>
      <c r="U120" s="10"/>
      <c r="V120" s="32"/>
      <c r="W120" s="10"/>
      <c r="X120" s="32"/>
      <c r="Y120" s="10"/>
      <c r="Z120" s="32"/>
      <c r="AA120" s="10"/>
      <c r="AB120" s="32"/>
      <c r="AC120" s="10"/>
      <c r="AD120" s="32"/>
      <c r="AE120" s="10"/>
      <c r="AF120" s="32"/>
      <c r="AG120" s="10"/>
      <c r="AH120" s="32"/>
      <c r="AI120" s="10"/>
      <c r="AJ120" s="32"/>
      <c r="AK120" s="10"/>
      <c r="AL120" s="32"/>
      <c r="AM120" s="10"/>
      <c r="AN120" s="32"/>
      <c r="AO120" s="10"/>
      <c r="AP120" s="32"/>
      <c r="AQ120" s="10"/>
      <c r="AR120" s="244"/>
      <c r="AS120" s="10"/>
      <c r="AT120" s="32"/>
      <c r="AU120" s="10"/>
      <c r="AV120" s="244"/>
      <c r="AW120" s="10"/>
      <c r="AX120" s="244"/>
      <c r="AY120" s="10"/>
      <c r="AZ120" s="247"/>
      <c r="BA120" s="10"/>
      <c r="BB120" s="244"/>
      <c r="BC120" s="10"/>
      <c r="BD120" s="247"/>
      <c r="BE120" s="10"/>
      <c r="BF120" s="244"/>
      <c r="BG120" s="10"/>
      <c r="BH120" s="247"/>
      <c r="BI120" s="10"/>
      <c r="BJ120" s="247"/>
      <c r="BK120" s="10"/>
      <c r="BL120" s="11"/>
      <c r="BM120" s="10"/>
      <c r="BN120" s="247"/>
      <c r="BO120" s="10"/>
      <c r="BP120" s="11"/>
      <c r="BQ120" s="10"/>
      <c r="BR120" s="11"/>
      <c r="BT120" s="41"/>
      <c r="BU120" s="41">
        <f t="shared" si="11"/>
        <v>0</v>
      </c>
      <c r="BV120">
        <v>4</v>
      </c>
      <c r="BW120" s="268">
        <v>2.2204499999999999E-16</v>
      </c>
      <c r="BX120">
        <f>+K120*2</f>
        <v>0</v>
      </c>
    </row>
    <row r="121" spans="1:76">
      <c r="A121">
        <v>50</v>
      </c>
      <c r="B121" s="6"/>
      <c r="C121" s="10"/>
      <c r="D121" s="32"/>
      <c r="E121" s="10"/>
      <c r="F121" s="32"/>
      <c r="G121" s="10"/>
      <c r="H121" s="32"/>
      <c r="I121" s="10"/>
      <c r="J121" s="32"/>
      <c r="K121" s="10"/>
      <c r="L121" s="240"/>
      <c r="M121" s="10"/>
      <c r="N121" s="32"/>
      <c r="O121" s="10"/>
      <c r="P121" s="32"/>
      <c r="Q121" s="10"/>
      <c r="R121" s="32"/>
      <c r="S121" s="10"/>
      <c r="T121" s="32"/>
      <c r="U121" s="10"/>
      <c r="V121" s="32"/>
      <c r="W121" s="10"/>
      <c r="X121" s="32"/>
      <c r="Y121" s="10"/>
      <c r="Z121" s="32"/>
      <c r="AA121" s="10"/>
      <c r="AB121" s="32"/>
      <c r="AC121" s="10"/>
      <c r="AD121" s="32"/>
      <c r="AE121" s="10"/>
      <c r="AF121" s="32"/>
      <c r="AG121" s="10"/>
      <c r="AH121" s="32"/>
      <c r="AI121" s="10"/>
      <c r="AJ121" s="32"/>
      <c r="AK121" s="10"/>
      <c r="AL121" s="32"/>
      <c r="AM121" s="10"/>
      <c r="AN121" s="32"/>
      <c r="AO121" s="10"/>
      <c r="AP121" s="32"/>
      <c r="AQ121" s="10"/>
      <c r="AR121" s="244"/>
      <c r="AS121" s="10"/>
      <c r="AT121" s="32"/>
      <c r="AU121" s="10"/>
      <c r="AV121" s="244"/>
      <c r="AW121" s="10"/>
      <c r="AX121" s="244"/>
      <c r="AY121" s="10"/>
      <c r="AZ121" s="247"/>
      <c r="BA121" s="10"/>
      <c r="BB121" s="244"/>
      <c r="BC121" s="10"/>
      <c r="BD121" s="247"/>
      <c r="BE121" s="10"/>
      <c r="BF121" s="244"/>
      <c r="BG121" s="10"/>
      <c r="BH121" s="247"/>
      <c r="BI121" s="10"/>
      <c r="BJ121" s="247"/>
      <c r="BK121" s="10"/>
      <c r="BL121" s="11"/>
      <c r="BM121" s="10"/>
      <c r="BN121" s="247"/>
      <c r="BO121" s="10"/>
      <c r="BP121" s="11"/>
      <c r="BQ121" s="10"/>
      <c r="BR121" s="11"/>
      <c r="BT121" s="41"/>
      <c r="BU121" s="41">
        <f t="shared" si="11"/>
        <v>0</v>
      </c>
      <c r="BV121">
        <v>4</v>
      </c>
      <c r="BW121" s="268">
        <v>-2.2204499999999999E-16</v>
      </c>
      <c r="BX121">
        <f>+K121*2</f>
        <v>0</v>
      </c>
    </row>
    <row r="122" spans="1:76">
      <c r="A122">
        <v>51</v>
      </c>
      <c r="B122" s="6"/>
      <c r="C122" s="10"/>
      <c r="D122" s="32"/>
      <c r="E122" s="10"/>
      <c r="F122" s="32"/>
      <c r="G122" s="10"/>
      <c r="H122" s="32"/>
      <c r="I122" s="10"/>
      <c r="J122" s="32"/>
      <c r="K122" s="10"/>
      <c r="L122" s="32"/>
      <c r="M122" s="10"/>
      <c r="N122" s="32"/>
      <c r="O122" s="10"/>
      <c r="P122" s="32"/>
      <c r="Q122" s="10"/>
      <c r="R122" s="32"/>
      <c r="S122" s="10"/>
      <c r="T122" s="32"/>
      <c r="U122" s="10"/>
      <c r="V122" s="32"/>
      <c r="W122" s="10"/>
      <c r="X122" s="32"/>
      <c r="Y122" s="10"/>
      <c r="Z122" s="32"/>
      <c r="AA122" s="10"/>
      <c r="AB122" s="32"/>
      <c r="AC122" s="10"/>
      <c r="AD122" s="32"/>
      <c r="AE122" s="10"/>
      <c r="AF122" s="32"/>
      <c r="AG122" s="10"/>
      <c r="AH122" s="32"/>
      <c r="AI122" s="10"/>
      <c r="AJ122" s="32"/>
      <c r="AK122" s="10"/>
      <c r="AL122" s="32"/>
      <c r="AM122" s="10"/>
      <c r="AN122" s="32"/>
      <c r="AO122" s="10"/>
      <c r="AP122" s="32"/>
      <c r="AQ122" s="10"/>
      <c r="AR122" s="32"/>
      <c r="AS122" s="10"/>
      <c r="AT122" s="32"/>
      <c r="AU122" s="10"/>
      <c r="AV122" s="32"/>
      <c r="AW122" s="10"/>
      <c r="AX122" s="32"/>
      <c r="AY122" s="10"/>
      <c r="AZ122" s="247"/>
      <c r="BA122" s="10"/>
      <c r="BB122" s="32"/>
      <c r="BC122" s="10"/>
      <c r="BD122" s="247"/>
      <c r="BE122" s="10"/>
      <c r="BF122" s="32"/>
      <c r="BG122" s="10"/>
      <c r="BH122" s="247"/>
      <c r="BI122" s="10"/>
      <c r="BJ122" s="247"/>
      <c r="BK122" s="10"/>
      <c r="BL122" s="11"/>
      <c r="BM122" s="10"/>
      <c r="BN122" s="247"/>
      <c r="BO122" s="10"/>
      <c r="BP122" s="11"/>
      <c r="BQ122" s="10"/>
      <c r="BR122" s="11"/>
      <c r="BT122" s="41"/>
      <c r="BU122" s="41">
        <f t="shared" si="11"/>
        <v>0</v>
      </c>
      <c r="BV122">
        <f t="shared" ref="BV122:BV132" si="17">COUNT(C122:BR122)/2</f>
        <v>0</v>
      </c>
    </row>
    <row r="123" spans="1:76">
      <c r="A123">
        <v>52</v>
      </c>
      <c r="B123" s="6"/>
      <c r="C123" s="10"/>
      <c r="D123" s="32"/>
      <c r="E123" s="10"/>
      <c r="F123" s="32"/>
      <c r="G123" s="10"/>
      <c r="H123" s="32"/>
      <c r="I123" s="10"/>
      <c r="J123" s="32"/>
      <c r="K123" s="10"/>
      <c r="L123" s="240"/>
      <c r="M123" s="10"/>
      <c r="N123" s="32"/>
      <c r="O123" s="10"/>
      <c r="P123" s="32"/>
      <c r="Q123" s="10"/>
      <c r="R123" s="32"/>
      <c r="S123" s="10"/>
      <c r="T123" s="32"/>
      <c r="U123" s="10"/>
      <c r="V123" s="32"/>
      <c r="W123" s="10"/>
      <c r="X123" s="32"/>
      <c r="Y123" s="10"/>
      <c r="Z123" s="32"/>
      <c r="AA123" s="10"/>
      <c r="AB123" s="32"/>
      <c r="AC123" s="10"/>
      <c r="AD123" s="32"/>
      <c r="AE123" s="10"/>
      <c r="AF123" s="32"/>
      <c r="AG123" s="10"/>
      <c r="AH123" s="32"/>
      <c r="AI123" s="10"/>
      <c r="AJ123" s="32"/>
      <c r="AK123" s="10"/>
      <c r="AL123" s="32"/>
      <c r="AM123" s="10"/>
      <c r="AN123" s="32"/>
      <c r="AO123" s="10"/>
      <c r="AP123" s="32"/>
      <c r="AQ123" s="10"/>
      <c r="AR123" s="244"/>
      <c r="AS123" s="10"/>
      <c r="AT123" s="32"/>
      <c r="AU123" s="10"/>
      <c r="AV123" s="244"/>
      <c r="AW123" s="10"/>
      <c r="AX123" s="244"/>
      <c r="AY123" s="10"/>
      <c r="AZ123" s="247"/>
      <c r="BA123" s="10"/>
      <c r="BB123" s="244"/>
      <c r="BC123" s="10"/>
      <c r="BD123" s="247"/>
      <c r="BE123" s="10"/>
      <c r="BF123" s="244"/>
      <c r="BG123" s="10"/>
      <c r="BH123" s="247"/>
      <c r="BI123" s="10"/>
      <c r="BJ123" s="247"/>
      <c r="BK123" s="10"/>
      <c r="BL123" s="11"/>
      <c r="BM123" s="10"/>
      <c r="BN123" s="247"/>
      <c r="BO123" s="10"/>
      <c r="BP123" s="11"/>
      <c r="BQ123" s="10"/>
      <c r="BR123" s="11"/>
      <c r="BS123" s="28"/>
      <c r="BT123" s="41"/>
      <c r="BU123" s="41">
        <f t="shared" si="11"/>
        <v>0</v>
      </c>
      <c r="BV123">
        <f t="shared" si="17"/>
        <v>0</v>
      </c>
      <c r="BW123" t="e">
        <f t="shared" ref="BW123:BW130" si="18">+BU123/BV123</f>
        <v>#DIV/0!</v>
      </c>
      <c r="BX123">
        <f>+K123*2</f>
        <v>0</v>
      </c>
    </row>
    <row r="124" spans="1:76">
      <c r="A124">
        <v>53</v>
      </c>
      <c r="B124" s="6"/>
      <c r="C124" s="10"/>
      <c r="D124" s="32"/>
      <c r="E124" s="10"/>
      <c r="F124" s="32"/>
      <c r="G124" s="10"/>
      <c r="H124" s="32"/>
      <c r="I124" s="10"/>
      <c r="J124" s="32"/>
      <c r="K124" s="10"/>
      <c r="L124" s="240"/>
      <c r="M124" s="10"/>
      <c r="N124" s="32"/>
      <c r="O124" s="10"/>
      <c r="P124" s="32"/>
      <c r="Q124" s="10"/>
      <c r="R124" s="32"/>
      <c r="S124" s="10"/>
      <c r="T124" s="32"/>
      <c r="U124" s="10"/>
      <c r="V124" s="32"/>
      <c r="W124" s="10"/>
      <c r="X124" s="32"/>
      <c r="Y124" s="10"/>
      <c r="Z124" s="32"/>
      <c r="AA124" s="10"/>
      <c r="AB124" s="32"/>
      <c r="AC124" s="10"/>
      <c r="AD124" s="32"/>
      <c r="AE124" s="10"/>
      <c r="AF124" s="32"/>
      <c r="AG124" s="10"/>
      <c r="AH124" s="32"/>
      <c r="AI124" s="10"/>
      <c r="AJ124" s="32"/>
      <c r="AK124" s="10"/>
      <c r="AL124" s="32"/>
      <c r="AM124" s="10"/>
      <c r="AN124" s="32"/>
      <c r="AO124" s="10"/>
      <c r="AP124" s="32"/>
      <c r="AQ124" s="10"/>
      <c r="AR124" s="244"/>
      <c r="AS124" s="10"/>
      <c r="AT124" s="32"/>
      <c r="AU124" s="10"/>
      <c r="AV124" s="244"/>
      <c r="AW124" s="10"/>
      <c r="AX124" s="244"/>
      <c r="AY124" s="10"/>
      <c r="AZ124" s="247"/>
      <c r="BA124" s="10"/>
      <c r="BB124" s="244"/>
      <c r="BC124" s="10"/>
      <c r="BD124" s="247"/>
      <c r="BE124" s="10"/>
      <c r="BF124" s="244"/>
      <c r="BG124" s="10"/>
      <c r="BH124" s="247"/>
      <c r="BI124" s="10"/>
      <c r="BJ124" s="247"/>
      <c r="BK124" s="10"/>
      <c r="BL124" s="11"/>
      <c r="BM124" s="10"/>
      <c r="BN124" s="247"/>
      <c r="BO124" s="10"/>
      <c r="BP124" s="11"/>
      <c r="BQ124" s="10"/>
      <c r="BR124" s="11"/>
      <c r="BT124" s="41"/>
      <c r="BU124" s="41">
        <f t="shared" si="11"/>
        <v>0</v>
      </c>
      <c r="BV124">
        <f t="shared" si="17"/>
        <v>0</v>
      </c>
      <c r="BW124" t="e">
        <f t="shared" si="18"/>
        <v>#DIV/0!</v>
      </c>
      <c r="BX124">
        <f>+K124*2</f>
        <v>0</v>
      </c>
    </row>
    <row r="125" spans="1:76">
      <c r="A125">
        <v>54</v>
      </c>
      <c r="B125" s="6"/>
      <c r="C125" s="10"/>
      <c r="D125" s="32"/>
      <c r="E125" s="10"/>
      <c r="F125" s="32"/>
      <c r="G125" s="10"/>
      <c r="H125" s="32"/>
      <c r="I125" s="10"/>
      <c r="J125" s="32"/>
      <c r="K125" s="10"/>
      <c r="L125" s="240"/>
      <c r="M125" s="10"/>
      <c r="N125" s="32"/>
      <c r="O125" s="10"/>
      <c r="P125" s="32"/>
      <c r="Q125" s="10"/>
      <c r="R125" s="32"/>
      <c r="S125" s="10"/>
      <c r="T125" s="32"/>
      <c r="U125" s="10"/>
      <c r="V125" s="32"/>
      <c r="W125" s="10"/>
      <c r="X125" s="32"/>
      <c r="Y125" s="10"/>
      <c r="Z125" s="32"/>
      <c r="AA125" s="10"/>
      <c r="AB125" s="32"/>
      <c r="AC125" s="10"/>
      <c r="AD125" s="32"/>
      <c r="AE125" s="10"/>
      <c r="AF125" s="32"/>
      <c r="AG125" s="10"/>
      <c r="AH125" s="32"/>
      <c r="AI125" s="10"/>
      <c r="AJ125" s="32"/>
      <c r="AK125" s="10"/>
      <c r="AL125" s="32"/>
      <c r="AM125" s="10"/>
      <c r="AN125" s="32"/>
      <c r="AO125" s="10"/>
      <c r="AP125" s="32"/>
      <c r="AQ125" s="10"/>
      <c r="AR125" s="244"/>
      <c r="AS125" s="10"/>
      <c r="AT125" s="32"/>
      <c r="AU125" s="10"/>
      <c r="AV125" s="244"/>
      <c r="AW125" s="10"/>
      <c r="AX125" s="244"/>
      <c r="AY125" s="10"/>
      <c r="AZ125" s="247"/>
      <c r="BA125" s="10"/>
      <c r="BB125" s="244"/>
      <c r="BC125" s="10"/>
      <c r="BD125" s="247"/>
      <c r="BE125" s="10"/>
      <c r="BF125" s="244"/>
      <c r="BG125" s="10"/>
      <c r="BH125" s="247"/>
      <c r="BI125" s="10"/>
      <c r="BJ125" s="247"/>
      <c r="BK125" s="10"/>
      <c r="BL125" s="11"/>
      <c r="BM125" s="10"/>
      <c r="BN125" s="247"/>
      <c r="BO125" s="10"/>
      <c r="BP125" s="11"/>
      <c r="BQ125" s="10"/>
      <c r="BR125" s="11"/>
      <c r="BT125" s="41"/>
      <c r="BU125" s="41">
        <f t="shared" si="11"/>
        <v>0</v>
      </c>
      <c r="BV125">
        <f t="shared" si="17"/>
        <v>0</v>
      </c>
      <c r="BW125" t="e">
        <f t="shared" si="18"/>
        <v>#DIV/0!</v>
      </c>
      <c r="BX125">
        <f>+K125*2</f>
        <v>0</v>
      </c>
    </row>
    <row r="126" spans="1:76">
      <c r="A126">
        <v>55</v>
      </c>
      <c r="B126" s="6"/>
      <c r="C126" s="10"/>
      <c r="D126" s="32"/>
      <c r="E126" s="10"/>
      <c r="F126" s="32"/>
      <c r="G126" s="10"/>
      <c r="H126" s="32"/>
      <c r="I126" s="10"/>
      <c r="J126" s="32"/>
      <c r="K126" s="10"/>
      <c r="L126" s="240"/>
      <c r="M126" s="10"/>
      <c r="N126" s="32"/>
      <c r="O126" s="10"/>
      <c r="P126" s="32"/>
      <c r="Q126" s="10"/>
      <c r="R126" s="32"/>
      <c r="S126" s="10"/>
      <c r="T126" s="32"/>
      <c r="U126" s="10"/>
      <c r="V126" s="32"/>
      <c r="W126" s="10"/>
      <c r="X126" s="32"/>
      <c r="Y126" s="10"/>
      <c r="Z126" s="32"/>
      <c r="AA126" s="10"/>
      <c r="AB126" s="32"/>
      <c r="AC126" s="10"/>
      <c r="AD126" s="32"/>
      <c r="AE126" s="10"/>
      <c r="AF126" s="32"/>
      <c r="AG126" s="10"/>
      <c r="AH126" s="32"/>
      <c r="AI126" s="10"/>
      <c r="AJ126" s="32"/>
      <c r="AK126" s="10"/>
      <c r="AL126" s="32"/>
      <c r="AM126" s="10"/>
      <c r="AN126" s="32"/>
      <c r="AO126" s="10"/>
      <c r="AP126" s="32"/>
      <c r="AQ126" s="10"/>
      <c r="AR126" s="244"/>
      <c r="AS126" s="10"/>
      <c r="AT126" s="32"/>
      <c r="AU126" s="10"/>
      <c r="AV126" s="244"/>
      <c r="AW126" s="10"/>
      <c r="AX126" s="244"/>
      <c r="AY126" s="10"/>
      <c r="AZ126" s="247"/>
      <c r="BA126" s="10"/>
      <c r="BB126" s="244"/>
      <c r="BC126" s="10"/>
      <c r="BD126" s="247"/>
      <c r="BE126" s="10"/>
      <c r="BF126" s="244"/>
      <c r="BG126" s="10"/>
      <c r="BH126" s="247"/>
      <c r="BI126" s="10"/>
      <c r="BJ126" s="247"/>
      <c r="BK126" s="10"/>
      <c r="BL126" s="11"/>
      <c r="BM126" s="10"/>
      <c r="BN126" s="247"/>
      <c r="BO126" s="10"/>
      <c r="BP126" s="11"/>
      <c r="BQ126" s="10"/>
      <c r="BR126" s="11"/>
      <c r="BT126" s="41"/>
      <c r="BU126" s="41">
        <f t="shared" si="11"/>
        <v>0</v>
      </c>
      <c r="BV126">
        <f t="shared" si="17"/>
        <v>0</v>
      </c>
      <c r="BW126" t="e">
        <f t="shared" si="18"/>
        <v>#DIV/0!</v>
      </c>
      <c r="BX126">
        <f>+K126*2</f>
        <v>0</v>
      </c>
    </row>
    <row r="127" spans="1:76">
      <c r="A127">
        <v>56</v>
      </c>
      <c r="B127" s="6"/>
      <c r="C127" s="10"/>
      <c r="D127" s="32"/>
      <c r="E127" s="10"/>
      <c r="F127" s="32"/>
      <c r="G127" s="10"/>
      <c r="H127" s="32"/>
      <c r="I127" s="10"/>
      <c r="J127" s="32"/>
      <c r="K127" s="10"/>
      <c r="L127" s="240"/>
      <c r="M127" s="10"/>
      <c r="N127" s="32"/>
      <c r="O127" s="10"/>
      <c r="P127" s="32"/>
      <c r="Q127" s="10"/>
      <c r="R127" s="32"/>
      <c r="S127" s="10"/>
      <c r="T127" s="32"/>
      <c r="U127" s="10"/>
      <c r="V127" s="32"/>
      <c r="W127" s="10"/>
      <c r="X127" s="32"/>
      <c r="Y127" s="10"/>
      <c r="Z127" s="32"/>
      <c r="AA127" s="10"/>
      <c r="AB127" s="32"/>
      <c r="AC127" s="10"/>
      <c r="AD127" s="32"/>
      <c r="AE127" s="10"/>
      <c r="AF127" s="32"/>
      <c r="AG127" s="10"/>
      <c r="AH127" s="32"/>
      <c r="AI127" s="10"/>
      <c r="AJ127" s="32"/>
      <c r="AK127" s="10"/>
      <c r="AL127" s="32"/>
      <c r="AM127" s="10"/>
      <c r="AN127" s="32"/>
      <c r="AO127" s="10"/>
      <c r="AP127" s="32"/>
      <c r="AQ127" s="10"/>
      <c r="AR127" s="244"/>
      <c r="AS127" s="10"/>
      <c r="AT127" s="32"/>
      <c r="AU127" s="10"/>
      <c r="AV127" s="244"/>
      <c r="AW127" s="10"/>
      <c r="AX127" s="244"/>
      <c r="AY127" s="10"/>
      <c r="AZ127" s="244"/>
      <c r="BA127" s="10"/>
      <c r="BB127" s="244"/>
      <c r="BC127" s="10"/>
      <c r="BD127" s="247"/>
      <c r="BE127" s="10"/>
      <c r="BF127" s="244"/>
      <c r="BG127" s="10"/>
      <c r="BH127" s="247"/>
      <c r="BI127" s="10"/>
      <c r="BJ127" s="247"/>
      <c r="BK127" s="10"/>
      <c r="BL127" s="11"/>
      <c r="BM127" s="10"/>
      <c r="BN127" s="247"/>
      <c r="BO127" s="10"/>
      <c r="BP127" s="11"/>
      <c r="BQ127" s="10"/>
      <c r="BR127" s="11"/>
      <c r="BT127" s="41"/>
      <c r="BU127" s="41">
        <f t="shared" si="11"/>
        <v>0</v>
      </c>
      <c r="BV127">
        <f t="shared" si="17"/>
        <v>0</v>
      </c>
      <c r="BW127" t="e">
        <f t="shared" si="18"/>
        <v>#DIV/0!</v>
      </c>
      <c r="BX127">
        <f>+K127*2</f>
        <v>0</v>
      </c>
    </row>
    <row r="128" spans="1:76">
      <c r="A128">
        <v>57</v>
      </c>
      <c r="B128" s="6"/>
      <c r="C128" s="10"/>
      <c r="D128" s="32"/>
      <c r="E128" s="10"/>
      <c r="F128" s="32"/>
      <c r="G128" s="10"/>
      <c r="H128" s="32"/>
      <c r="I128" s="10"/>
      <c r="J128" s="32"/>
      <c r="K128" s="10"/>
      <c r="L128" s="32"/>
      <c r="M128" s="10"/>
      <c r="N128" s="32"/>
      <c r="O128" s="10"/>
      <c r="P128" s="32"/>
      <c r="Q128" s="10"/>
      <c r="R128" s="32"/>
      <c r="S128" s="10"/>
      <c r="T128" s="32"/>
      <c r="U128" s="10"/>
      <c r="V128" s="32"/>
      <c r="W128" s="10"/>
      <c r="X128" s="32"/>
      <c r="Y128" s="10"/>
      <c r="Z128" s="32"/>
      <c r="AA128" s="10"/>
      <c r="AB128" s="32"/>
      <c r="AC128" s="10"/>
      <c r="AD128" s="32"/>
      <c r="AE128" s="10"/>
      <c r="AF128" s="32"/>
      <c r="AG128" s="10"/>
      <c r="AH128" s="32"/>
      <c r="AI128" s="10"/>
      <c r="AJ128" s="32"/>
      <c r="AK128" s="10"/>
      <c r="AL128" s="32"/>
      <c r="AM128" s="10"/>
      <c r="AN128" s="32"/>
      <c r="AO128" s="10"/>
      <c r="AP128" s="32"/>
      <c r="AQ128" s="10"/>
      <c r="AR128" s="244"/>
      <c r="AS128" s="10"/>
      <c r="AT128" s="32"/>
      <c r="AU128" s="10"/>
      <c r="AV128" s="244"/>
      <c r="AW128" s="10"/>
      <c r="AX128" s="244"/>
      <c r="AY128" s="10"/>
      <c r="AZ128" s="244"/>
      <c r="BA128" s="10"/>
      <c r="BB128" s="244"/>
      <c r="BC128" s="10"/>
      <c r="BD128" s="247"/>
      <c r="BE128" s="10"/>
      <c r="BF128" s="244"/>
      <c r="BG128" s="10"/>
      <c r="BH128" s="247"/>
      <c r="BI128" s="10"/>
      <c r="BJ128" s="247"/>
      <c r="BK128" s="10"/>
      <c r="BL128" s="11"/>
      <c r="BM128" s="10"/>
      <c r="BN128" s="247"/>
      <c r="BO128" s="10"/>
      <c r="BP128" s="11"/>
      <c r="BQ128" s="10"/>
      <c r="BR128" s="11"/>
      <c r="BT128" s="41"/>
      <c r="BU128" s="41">
        <f t="shared" si="11"/>
        <v>0</v>
      </c>
      <c r="BV128">
        <f t="shared" si="17"/>
        <v>0</v>
      </c>
      <c r="BW128" t="e">
        <f t="shared" si="18"/>
        <v>#DIV/0!</v>
      </c>
      <c r="BX128">
        <f>+K128</f>
        <v>0</v>
      </c>
    </row>
    <row r="129" spans="1:76">
      <c r="A129">
        <v>58</v>
      </c>
      <c r="B129" s="6"/>
      <c r="C129" s="10"/>
      <c r="D129" s="32"/>
      <c r="E129" s="10"/>
      <c r="F129" s="32"/>
      <c r="G129" s="10"/>
      <c r="H129" s="32"/>
      <c r="I129" s="10"/>
      <c r="J129" s="32"/>
      <c r="K129" s="10"/>
      <c r="L129" s="32"/>
      <c r="M129" s="10"/>
      <c r="N129" s="32"/>
      <c r="O129" s="10"/>
      <c r="P129" s="32"/>
      <c r="Q129" s="10"/>
      <c r="R129" s="32"/>
      <c r="S129" s="10"/>
      <c r="T129" s="32"/>
      <c r="U129" s="10"/>
      <c r="V129" s="32"/>
      <c r="W129" s="10"/>
      <c r="X129" s="32"/>
      <c r="Y129" s="10"/>
      <c r="Z129" s="32"/>
      <c r="AA129" s="10"/>
      <c r="AB129" s="32"/>
      <c r="AC129" s="10"/>
      <c r="AD129" s="32"/>
      <c r="AE129" s="10"/>
      <c r="AF129" s="32"/>
      <c r="AG129" s="10"/>
      <c r="AH129" s="32"/>
      <c r="AI129" s="10"/>
      <c r="AJ129" s="32"/>
      <c r="AK129" s="10"/>
      <c r="AL129" s="32"/>
      <c r="AM129" s="10"/>
      <c r="AN129" s="32"/>
      <c r="AO129" s="10"/>
      <c r="AP129" s="32"/>
      <c r="AQ129" s="10"/>
      <c r="AR129" s="244"/>
      <c r="AS129" s="10"/>
      <c r="AT129" s="32"/>
      <c r="AU129" s="10"/>
      <c r="AV129" s="244"/>
      <c r="AW129" s="10"/>
      <c r="AX129" s="244"/>
      <c r="AY129" s="10"/>
      <c r="AZ129" s="247"/>
      <c r="BA129" s="10"/>
      <c r="BB129" s="244"/>
      <c r="BC129" s="10"/>
      <c r="BD129" s="247"/>
      <c r="BE129" s="10"/>
      <c r="BF129" s="244"/>
      <c r="BG129" s="10"/>
      <c r="BH129" s="247"/>
      <c r="BI129" s="10"/>
      <c r="BJ129" s="247"/>
      <c r="BK129" s="10"/>
      <c r="BL129" s="11"/>
      <c r="BM129" s="10"/>
      <c r="BN129" s="247"/>
      <c r="BO129" s="10"/>
      <c r="BP129" s="11"/>
      <c r="BQ129" s="10"/>
      <c r="BR129" s="11"/>
      <c r="BT129" s="41"/>
      <c r="BU129" s="41">
        <f t="shared" si="11"/>
        <v>0</v>
      </c>
      <c r="BV129">
        <f t="shared" si="17"/>
        <v>0</v>
      </c>
      <c r="BW129" t="e">
        <f t="shared" si="18"/>
        <v>#DIV/0!</v>
      </c>
      <c r="BX129">
        <f>+K129</f>
        <v>0</v>
      </c>
    </row>
    <row r="130" spans="1:76">
      <c r="A130">
        <v>59</v>
      </c>
      <c r="B130" s="6"/>
      <c r="C130" s="10"/>
      <c r="D130" s="32"/>
      <c r="E130" s="10"/>
      <c r="F130" s="32"/>
      <c r="G130" s="10"/>
      <c r="H130" s="32"/>
      <c r="I130" s="10"/>
      <c r="J130" s="32"/>
      <c r="K130" s="10"/>
      <c r="L130" s="240"/>
      <c r="M130" s="10"/>
      <c r="N130" s="32"/>
      <c r="O130" s="10"/>
      <c r="P130" s="32"/>
      <c r="Q130" s="10"/>
      <c r="R130" s="32"/>
      <c r="S130" s="10"/>
      <c r="T130" s="32"/>
      <c r="U130" s="10"/>
      <c r="V130" s="32"/>
      <c r="W130" s="10"/>
      <c r="X130" s="32"/>
      <c r="Y130" s="10"/>
      <c r="Z130" s="32"/>
      <c r="AA130" s="10"/>
      <c r="AB130" s="32"/>
      <c r="AC130" s="10"/>
      <c r="AD130" s="32"/>
      <c r="AE130" s="10"/>
      <c r="AF130" s="32"/>
      <c r="AG130" s="10"/>
      <c r="AH130" s="32"/>
      <c r="AI130" s="10"/>
      <c r="AJ130" s="32"/>
      <c r="AK130" s="10"/>
      <c r="AL130" s="32"/>
      <c r="AM130" s="10"/>
      <c r="AN130" s="32"/>
      <c r="AO130" s="10"/>
      <c r="AP130" s="32"/>
      <c r="AQ130" s="10"/>
      <c r="AR130" s="244"/>
      <c r="AS130" s="10"/>
      <c r="AT130" s="32"/>
      <c r="AU130" s="10"/>
      <c r="AV130" s="244"/>
      <c r="AW130" s="10"/>
      <c r="AX130" s="244"/>
      <c r="AY130" s="10"/>
      <c r="AZ130" s="247"/>
      <c r="BA130" s="10"/>
      <c r="BB130" s="244"/>
      <c r="BC130" s="10"/>
      <c r="BD130" s="247"/>
      <c r="BE130" s="10"/>
      <c r="BF130" s="244"/>
      <c r="BG130" s="10"/>
      <c r="BH130" s="247"/>
      <c r="BI130" s="10"/>
      <c r="BJ130" s="247"/>
      <c r="BK130" s="10"/>
      <c r="BL130" s="11"/>
      <c r="BM130" s="10"/>
      <c r="BN130" s="247"/>
      <c r="BO130" s="10"/>
      <c r="BP130" s="11"/>
      <c r="BQ130" s="10"/>
      <c r="BR130" s="11"/>
      <c r="BT130" s="41"/>
      <c r="BU130" s="41">
        <f t="shared" si="11"/>
        <v>0</v>
      </c>
      <c r="BV130">
        <f t="shared" si="17"/>
        <v>0</v>
      </c>
      <c r="BW130" t="e">
        <f t="shared" si="18"/>
        <v>#DIV/0!</v>
      </c>
      <c r="BX130">
        <f>+K130*2</f>
        <v>0</v>
      </c>
    </row>
    <row r="131" spans="1:76">
      <c r="A131">
        <v>60</v>
      </c>
      <c r="B131" s="6"/>
      <c r="C131" s="10"/>
      <c r="D131" s="32"/>
      <c r="E131" s="10"/>
      <c r="F131" s="32"/>
      <c r="G131" s="10"/>
      <c r="H131" s="32"/>
      <c r="I131" s="10"/>
      <c r="J131" s="32"/>
      <c r="K131" s="10"/>
      <c r="L131" s="32"/>
      <c r="M131" s="10"/>
      <c r="N131" s="32"/>
      <c r="O131" s="10"/>
      <c r="P131" s="32"/>
      <c r="Q131" s="10"/>
      <c r="R131" s="32"/>
      <c r="S131" s="10"/>
      <c r="T131" s="32"/>
      <c r="U131" s="10"/>
      <c r="V131" s="32"/>
      <c r="W131" s="10"/>
      <c r="X131" s="32"/>
      <c r="Y131" s="10"/>
      <c r="Z131" s="32"/>
      <c r="AA131" s="10"/>
      <c r="AB131" s="32"/>
      <c r="AC131" s="10"/>
      <c r="AD131" s="32"/>
      <c r="AE131" s="10"/>
      <c r="AF131" s="32"/>
      <c r="AG131" s="10"/>
      <c r="AH131" s="32"/>
      <c r="AI131" s="10"/>
      <c r="AJ131" s="32"/>
      <c r="AK131" s="10"/>
      <c r="AL131" s="32"/>
      <c r="AM131" s="10"/>
      <c r="AN131" s="32"/>
      <c r="AO131" s="10"/>
      <c r="AP131" s="32"/>
      <c r="AQ131" s="10"/>
      <c r="AR131" s="244"/>
      <c r="AS131" s="10"/>
      <c r="AT131" s="32"/>
      <c r="AU131" s="10"/>
      <c r="AV131" s="244"/>
      <c r="AW131" s="10"/>
      <c r="AX131" s="244"/>
      <c r="AY131" s="10"/>
      <c r="AZ131" s="247"/>
      <c r="BA131" s="10"/>
      <c r="BB131" s="244"/>
      <c r="BC131" s="10"/>
      <c r="BD131" s="247"/>
      <c r="BE131" s="10"/>
      <c r="BF131" s="244"/>
      <c r="BG131" s="10"/>
      <c r="BH131" s="247"/>
      <c r="BI131" s="10"/>
      <c r="BJ131" s="247"/>
      <c r="BK131" s="10"/>
      <c r="BL131" s="11"/>
      <c r="BM131" s="10"/>
      <c r="BN131" s="247"/>
      <c r="BO131" s="10"/>
      <c r="BP131" s="11"/>
      <c r="BQ131" s="10"/>
      <c r="BR131" s="11"/>
      <c r="BT131" s="41"/>
      <c r="BU131" s="41">
        <f t="shared" si="11"/>
        <v>0</v>
      </c>
      <c r="BV131">
        <f t="shared" si="17"/>
        <v>0</v>
      </c>
    </row>
    <row r="132" spans="1:76">
      <c r="A132">
        <v>61</v>
      </c>
      <c r="B132" s="6"/>
      <c r="C132" s="10"/>
      <c r="D132" s="32"/>
      <c r="E132" s="10"/>
      <c r="F132" s="32"/>
      <c r="G132" s="10"/>
      <c r="H132" s="32"/>
      <c r="I132" s="10"/>
      <c r="J132" s="32"/>
      <c r="K132" s="10"/>
      <c r="L132" s="32"/>
      <c r="M132" s="10"/>
      <c r="N132" s="32"/>
      <c r="O132" s="10"/>
      <c r="P132" s="32"/>
      <c r="Q132" s="10"/>
      <c r="R132" s="32"/>
      <c r="S132" s="10"/>
      <c r="T132" s="32"/>
      <c r="U132" s="10"/>
      <c r="V132" s="32"/>
      <c r="W132" s="10"/>
      <c r="X132" s="32"/>
      <c r="Y132" s="10"/>
      <c r="Z132" s="32"/>
      <c r="AA132" s="10"/>
      <c r="AB132" s="32"/>
      <c r="AC132" s="10"/>
      <c r="AD132" s="32"/>
      <c r="AE132" s="10"/>
      <c r="AF132" s="32"/>
      <c r="AG132" s="10"/>
      <c r="AH132" s="32"/>
      <c r="AI132" s="10"/>
      <c r="AJ132" s="32"/>
      <c r="AK132" s="10"/>
      <c r="AL132" s="32"/>
      <c r="AM132" s="10"/>
      <c r="AN132" s="32"/>
      <c r="AO132" s="10"/>
      <c r="AP132" s="32"/>
      <c r="AQ132" s="10"/>
      <c r="AR132" s="244"/>
      <c r="AS132" s="10"/>
      <c r="AT132" s="32"/>
      <c r="AU132" s="10"/>
      <c r="AV132" s="244"/>
      <c r="AW132" s="10"/>
      <c r="AX132" s="244"/>
      <c r="AY132" s="10"/>
      <c r="AZ132" s="247"/>
      <c r="BA132" s="10"/>
      <c r="BB132" s="244"/>
      <c r="BC132" s="10"/>
      <c r="BD132" s="247"/>
      <c r="BE132" s="10"/>
      <c r="BF132" s="244"/>
      <c r="BG132" s="10"/>
      <c r="BH132" s="247"/>
      <c r="BI132" s="10"/>
      <c r="BJ132" s="247"/>
      <c r="BK132" s="10"/>
      <c r="BL132" s="11"/>
      <c r="BM132" s="10"/>
      <c r="BN132" s="247"/>
      <c r="BO132" s="10"/>
      <c r="BP132" s="11"/>
      <c r="BQ132" s="10"/>
      <c r="BR132" s="11"/>
      <c r="BT132" s="41"/>
      <c r="BU132" s="41">
        <f t="shared" si="11"/>
        <v>0</v>
      </c>
      <c r="BV132">
        <f t="shared" si="17"/>
        <v>0</v>
      </c>
      <c r="BW132" t="e">
        <f>+BU132/BV132</f>
        <v>#DIV/0!</v>
      </c>
      <c r="BX132">
        <f>+K132*2</f>
        <v>0</v>
      </c>
    </row>
    <row r="133" spans="1:76">
      <c r="A133">
        <v>62</v>
      </c>
      <c r="B133" s="6"/>
      <c r="C133" s="10"/>
      <c r="D133" s="32"/>
      <c r="E133" s="10"/>
      <c r="F133" s="32"/>
      <c r="G133" s="10"/>
      <c r="H133" s="32"/>
      <c r="I133" s="10"/>
      <c r="J133" s="32"/>
      <c r="K133" s="10"/>
      <c r="L133" s="32"/>
      <c r="M133" s="10"/>
      <c r="N133" s="32"/>
      <c r="O133" s="10"/>
      <c r="P133" s="32"/>
      <c r="Q133" s="10"/>
      <c r="R133" s="32"/>
      <c r="S133" s="10"/>
      <c r="T133" s="32"/>
      <c r="U133" s="10"/>
      <c r="V133" s="32"/>
      <c r="W133" s="10"/>
      <c r="X133" s="32"/>
      <c r="Y133" s="10"/>
      <c r="Z133" s="32"/>
      <c r="AA133" s="10"/>
      <c r="AB133" s="32"/>
      <c r="AC133" s="10"/>
      <c r="AD133" s="32"/>
      <c r="AE133" s="10"/>
      <c r="AF133" s="32"/>
      <c r="AG133" s="10"/>
      <c r="AH133" s="32"/>
      <c r="AI133" s="10"/>
      <c r="AJ133" s="32"/>
      <c r="AK133" s="10"/>
      <c r="AL133" s="32"/>
      <c r="AM133" s="10"/>
      <c r="AN133" s="32"/>
      <c r="AO133" s="10"/>
      <c r="AP133" s="32"/>
      <c r="AQ133" s="10"/>
      <c r="AR133" s="244"/>
      <c r="AS133" s="10"/>
      <c r="AT133" s="32"/>
      <c r="AU133" s="10"/>
      <c r="AV133" s="244"/>
      <c r="AW133" s="10"/>
      <c r="AX133" s="244"/>
      <c r="AY133" s="10"/>
      <c r="AZ133" s="247"/>
      <c r="BA133" s="10"/>
      <c r="BB133" s="244"/>
      <c r="BC133" s="10"/>
      <c r="BD133" s="247"/>
      <c r="BE133" s="10"/>
      <c r="BF133" s="244"/>
      <c r="BG133" s="10"/>
      <c r="BH133" s="247"/>
      <c r="BI133" s="10"/>
      <c r="BJ133" s="247"/>
      <c r="BK133" s="10"/>
      <c r="BL133" s="11"/>
      <c r="BM133" s="10"/>
      <c r="BN133" s="247"/>
      <c r="BO133" s="10"/>
      <c r="BP133" s="11"/>
      <c r="BQ133" s="10"/>
      <c r="BR133" s="11"/>
      <c r="BT133" s="41"/>
      <c r="BU133" s="41">
        <f t="shared" si="11"/>
        <v>0</v>
      </c>
      <c r="BV133">
        <f>COUNT(C133:BR133)/2</f>
        <v>0</v>
      </c>
      <c r="BW133" t="e">
        <f>+BU133/BV133</f>
        <v>#DIV/0!</v>
      </c>
      <c r="BX133">
        <f>+K133*2</f>
        <v>0</v>
      </c>
    </row>
    <row r="134" spans="1:76">
      <c r="A134">
        <v>63</v>
      </c>
      <c r="B134" s="6"/>
      <c r="C134" s="10"/>
      <c r="D134" s="32"/>
      <c r="E134" s="10"/>
      <c r="F134" s="32"/>
      <c r="G134" s="10"/>
      <c r="H134" s="32"/>
      <c r="I134" s="10"/>
      <c r="J134" s="32"/>
      <c r="K134" s="10"/>
      <c r="L134" s="32"/>
      <c r="M134" s="10"/>
      <c r="N134" s="32"/>
      <c r="O134" s="10"/>
      <c r="P134" s="32"/>
      <c r="Q134" s="10"/>
      <c r="R134" s="32"/>
      <c r="S134" s="10"/>
      <c r="T134" s="32"/>
      <c r="U134" s="10"/>
      <c r="V134" s="32"/>
      <c r="W134" s="10"/>
      <c r="X134" s="32"/>
      <c r="Y134" s="10"/>
      <c r="Z134" s="32"/>
      <c r="AA134" s="10"/>
      <c r="AB134" s="32"/>
      <c r="AC134" s="10"/>
      <c r="AD134" s="32"/>
      <c r="AE134" s="10"/>
      <c r="AF134" s="32"/>
      <c r="AG134" s="10"/>
      <c r="AH134" s="32"/>
      <c r="AI134" s="10"/>
      <c r="AJ134" s="32"/>
      <c r="AK134" s="10"/>
      <c r="AL134" s="32"/>
      <c r="AM134" s="10"/>
      <c r="AN134" s="32"/>
      <c r="AO134" s="10"/>
      <c r="AP134" s="32"/>
      <c r="AQ134" s="10"/>
      <c r="AR134" s="244"/>
      <c r="AS134" s="10"/>
      <c r="AT134" s="32"/>
      <c r="AU134" s="10"/>
      <c r="AV134" s="244"/>
      <c r="AW134" s="10"/>
      <c r="AX134" s="244"/>
      <c r="AY134" s="10"/>
      <c r="AZ134" s="247"/>
      <c r="BA134" s="10"/>
      <c r="BB134" s="244"/>
      <c r="BC134" s="10"/>
      <c r="BD134" s="247"/>
      <c r="BE134" s="10"/>
      <c r="BF134" s="244"/>
      <c r="BG134" s="10"/>
      <c r="BH134" s="247"/>
      <c r="BI134" s="10"/>
      <c r="BJ134" s="247"/>
      <c r="BK134" s="10"/>
      <c r="BL134" s="11"/>
      <c r="BM134" s="10"/>
      <c r="BN134" s="247"/>
      <c r="BO134" s="10"/>
      <c r="BP134" s="11"/>
      <c r="BQ134" s="10"/>
      <c r="BR134" s="11"/>
      <c r="BT134" s="41"/>
      <c r="BU134" s="41">
        <f t="shared" si="11"/>
        <v>0</v>
      </c>
      <c r="BV134">
        <f>COUNT(C134:BR134)/2</f>
        <v>0</v>
      </c>
      <c r="BW134" t="e">
        <f>+BU134/BV134</f>
        <v>#DIV/0!</v>
      </c>
      <c r="BX134">
        <f>+K134*2</f>
        <v>0</v>
      </c>
    </row>
    <row r="135" spans="1:76">
      <c r="A135">
        <v>64</v>
      </c>
      <c r="B135" s="6"/>
      <c r="C135" s="10"/>
      <c r="D135" s="32"/>
      <c r="E135" s="10"/>
      <c r="F135" s="32"/>
      <c r="G135" s="10"/>
      <c r="H135" s="32"/>
      <c r="I135" s="10"/>
      <c r="J135" s="32"/>
      <c r="K135" s="10"/>
      <c r="L135" s="32"/>
      <c r="M135" s="10"/>
      <c r="N135" s="32"/>
      <c r="O135" s="10"/>
      <c r="P135" s="32"/>
      <c r="Q135" s="10"/>
      <c r="R135" s="32"/>
      <c r="S135" s="10"/>
      <c r="T135" s="32"/>
      <c r="U135" s="10"/>
      <c r="V135" s="32"/>
      <c r="W135" s="10"/>
      <c r="X135" s="32"/>
      <c r="Y135" s="10"/>
      <c r="Z135" s="32"/>
      <c r="AA135" s="10"/>
      <c r="AB135" s="32"/>
      <c r="AC135" s="10"/>
      <c r="AD135" s="32"/>
      <c r="AE135" s="10"/>
      <c r="AF135" s="32"/>
      <c r="AG135" s="10"/>
      <c r="AH135" s="32"/>
      <c r="AI135" s="10"/>
      <c r="AJ135" s="32"/>
      <c r="AK135" s="10"/>
      <c r="AL135" s="32"/>
      <c r="AM135" s="10"/>
      <c r="AN135" s="32"/>
      <c r="AO135" s="10"/>
      <c r="AP135" s="32"/>
      <c r="AQ135" s="10"/>
      <c r="AR135" s="244"/>
      <c r="AS135" s="10"/>
      <c r="AT135" s="32"/>
      <c r="AU135" s="10"/>
      <c r="AV135" s="244"/>
      <c r="AW135" s="10"/>
      <c r="AX135" s="244"/>
      <c r="AY135" s="10"/>
      <c r="AZ135" s="247"/>
      <c r="BA135" s="10"/>
      <c r="BB135" s="244"/>
      <c r="BC135" s="10"/>
      <c r="BD135" s="247"/>
      <c r="BE135" s="10"/>
      <c r="BF135" s="244"/>
      <c r="BG135" s="10"/>
      <c r="BH135" s="247"/>
      <c r="BI135" s="10"/>
      <c r="BJ135" s="247"/>
      <c r="BK135" s="10"/>
      <c r="BL135" s="11"/>
      <c r="BM135" s="10"/>
      <c r="BN135" s="247"/>
      <c r="BO135" s="10"/>
      <c r="BP135" s="11"/>
      <c r="BQ135" s="10"/>
      <c r="BR135" s="11"/>
      <c r="BT135" s="41"/>
      <c r="BU135" s="41">
        <f t="shared" si="11"/>
        <v>0</v>
      </c>
      <c r="BV135">
        <f t="shared" ref="BV135:BV198" si="19">COUNT(C135:BR135)/2</f>
        <v>0</v>
      </c>
      <c r="BW135" t="e">
        <f>+BU135/BV135</f>
        <v>#DIV/0!</v>
      </c>
      <c r="BX135">
        <f>+K135*2</f>
        <v>0</v>
      </c>
    </row>
    <row r="136" spans="1:76">
      <c r="A136">
        <v>65</v>
      </c>
      <c r="B136" s="6"/>
      <c r="C136" s="10"/>
      <c r="D136" s="32"/>
      <c r="E136" s="10"/>
      <c r="F136" s="32"/>
      <c r="G136" s="10"/>
      <c r="H136" s="32"/>
      <c r="I136" s="10"/>
      <c r="J136" s="32"/>
      <c r="K136" s="10"/>
      <c r="L136" s="32"/>
      <c r="M136" s="10"/>
      <c r="N136" s="32"/>
      <c r="O136" s="10"/>
      <c r="P136" s="32"/>
      <c r="Q136" s="10"/>
      <c r="R136" s="32"/>
      <c r="S136" s="10"/>
      <c r="T136" s="32"/>
      <c r="U136" s="10"/>
      <c r="V136" s="32"/>
      <c r="W136" s="10"/>
      <c r="X136" s="32"/>
      <c r="Y136" s="10"/>
      <c r="Z136" s="32"/>
      <c r="AA136" s="10"/>
      <c r="AB136" s="32"/>
      <c r="AC136" s="10"/>
      <c r="AD136" s="32"/>
      <c r="AE136" s="10"/>
      <c r="AF136" s="32"/>
      <c r="AG136" s="10"/>
      <c r="AH136" s="32"/>
      <c r="AI136" s="10"/>
      <c r="AJ136" s="32"/>
      <c r="AK136" s="10"/>
      <c r="AL136" s="32"/>
      <c r="AM136" s="10"/>
      <c r="AN136" s="32"/>
      <c r="AO136" s="10"/>
      <c r="AP136" s="32"/>
      <c r="AQ136" s="10"/>
      <c r="AR136" s="244"/>
      <c r="AS136" s="10"/>
      <c r="AT136" s="32"/>
      <c r="AU136" s="10"/>
      <c r="AV136" s="244"/>
      <c r="AW136" s="10"/>
      <c r="AX136" s="244"/>
      <c r="AY136" s="10"/>
      <c r="AZ136" s="247"/>
      <c r="BA136" s="10"/>
      <c r="BB136" s="244"/>
      <c r="BC136" s="10"/>
      <c r="BD136" s="247"/>
      <c r="BE136" s="10"/>
      <c r="BF136" s="244"/>
      <c r="BG136" s="10"/>
      <c r="BH136" s="247"/>
      <c r="BI136" s="10"/>
      <c r="BJ136" s="247"/>
      <c r="BK136" s="10"/>
      <c r="BL136" s="11"/>
      <c r="BM136" s="10"/>
      <c r="BN136" s="247"/>
      <c r="BO136" s="10"/>
      <c r="BP136" s="11"/>
      <c r="BQ136" s="10"/>
      <c r="BR136" s="11"/>
      <c r="BT136" s="41"/>
      <c r="BU136" s="41">
        <f t="shared" si="11"/>
        <v>0</v>
      </c>
      <c r="BV136">
        <f t="shared" si="19"/>
        <v>0</v>
      </c>
      <c r="BW136" t="e">
        <f>+BU136/BV136</f>
        <v>#DIV/0!</v>
      </c>
      <c r="BX136">
        <f>+K136</f>
        <v>0</v>
      </c>
    </row>
    <row r="137" spans="1:76">
      <c r="A137">
        <v>66</v>
      </c>
      <c r="B137" s="6"/>
      <c r="C137" s="10"/>
      <c r="D137" s="32"/>
      <c r="E137" s="10"/>
      <c r="F137" s="32"/>
      <c r="G137" s="10"/>
      <c r="H137" s="32"/>
      <c r="I137" s="10"/>
      <c r="J137" s="32"/>
      <c r="K137" s="94"/>
      <c r="L137" s="32"/>
      <c r="M137" s="10"/>
      <c r="N137" s="32"/>
      <c r="O137" s="10"/>
      <c r="P137" s="32"/>
      <c r="Q137" s="10"/>
      <c r="R137" s="32"/>
      <c r="S137" s="10"/>
      <c r="T137" s="32"/>
      <c r="U137" s="10"/>
      <c r="V137" s="32"/>
      <c r="W137" s="10"/>
      <c r="X137" s="32"/>
      <c r="Y137" s="10"/>
      <c r="Z137" s="32"/>
      <c r="AA137" s="10"/>
      <c r="AB137" s="32"/>
      <c r="AC137" s="10"/>
      <c r="AD137" s="32"/>
      <c r="AE137" s="10"/>
      <c r="AF137" s="32"/>
      <c r="AG137" s="10"/>
      <c r="AH137" s="32"/>
      <c r="AI137" s="10"/>
      <c r="AJ137" s="32"/>
      <c r="AK137" s="10"/>
      <c r="AL137" s="32"/>
      <c r="AM137" s="10"/>
      <c r="AN137" s="32"/>
      <c r="AO137" s="10"/>
      <c r="AP137" s="32"/>
      <c r="AQ137" s="10"/>
      <c r="AR137" s="244"/>
      <c r="AS137" s="10"/>
      <c r="AT137" s="32"/>
      <c r="AU137" s="10"/>
      <c r="AV137" s="244"/>
      <c r="AW137" s="10"/>
      <c r="AX137" s="244"/>
      <c r="AY137" s="10"/>
      <c r="AZ137" s="247"/>
      <c r="BA137" s="10"/>
      <c r="BB137" s="244"/>
      <c r="BC137" s="10"/>
      <c r="BD137" s="247"/>
      <c r="BE137" s="10"/>
      <c r="BF137" s="244"/>
      <c r="BG137" s="10"/>
      <c r="BH137" s="247"/>
      <c r="BI137" s="10"/>
      <c r="BJ137" s="247"/>
      <c r="BK137" s="10"/>
      <c r="BL137" s="11"/>
      <c r="BM137" s="10"/>
      <c r="BN137" s="247"/>
      <c r="BO137" s="10"/>
      <c r="BP137" s="11"/>
      <c r="BQ137" s="10"/>
      <c r="BR137" s="11"/>
      <c r="BT137" s="41"/>
      <c r="BU137" s="41">
        <f t="shared" si="11"/>
        <v>0</v>
      </c>
      <c r="BV137">
        <f t="shared" si="19"/>
        <v>0</v>
      </c>
      <c r="BX137" s="39"/>
    </row>
    <row r="138" spans="1:76">
      <c r="A138">
        <v>67</v>
      </c>
      <c r="B138" s="6"/>
      <c r="C138" s="10"/>
      <c r="D138" s="32"/>
      <c r="E138" s="10"/>
      <c r="F138" s="32"/>
      <c r="G138" s="10"/>
      <c r="H138" s="32"/>
      <c r="I138" s="10"/>
      <c r="J138" s="32"/>
      <c r="K138" s="10"/>
      <c r="L138" s="240"/>
      <c r="M138" s="10"/>
      <c r="N138" s="32"/>
      <c r="O138" s="10"/>
      <c r="P138" s="32"/>
      <c r="Q138" s="10"/>
      <c r="R138" s="32"/>
      <c r="S138" s="10"/>
      <c r="T138" s="32"/>
      <c r="U138" s="10"/>
      <c r="V138" s="32"/>
      <c r="W138" s="10"/>
      <c r="X138" s="32"/>
      <c r="Y138" s="10"/>
      <c r="Z138" s="32"/>
      <c r="AA138" s="10"/>
      <c r="AB138" s="32"/>
      <c r="AC138" s="10"/>
      <c r="AD138" s="32"/>
      <c r="AE138" s="10"/>
      <c r="AF138" s="32"/>
      <c r="AG138" s="10"/>
      <c r="AH138" s="32"/>
      <c r="AI138" s="10"/>
      <c r="AJ138" s="32"/>
      <c r="AK138" s="10"/>
      <c r="AL138" s="32"/>
      <c r="AM138" s="10"/>
      <c r="AN138" s="32"/>
      <c r="AO138" s="10"/>
      <c r="AP138" s="32"/>
      <c r="AQ138" s="10"/>
      <c r="AR138" s="244"/>
      <c r="AS138" s="10"/>
      <c r="AT138" s="32"/>
      <c r="AU138" s="10"/>
      <c r="AV138" s="244"/>
      <c r="AW138" s="10"/>
      <c r="AX138" s="244"/>
      <c r="AY138" s="10"/>
      <c r="AZ138" s="247"/>
      <c r="BA138" s="10"/>
      <c r="BB138" s="244"/>
      <c r="BC138" s="10"/>
      <c r="BD138" s="247"/>
      <c r="BE138" s="10"/>
      <c r="BF138" s="244"/>
      <c r="BG138" s="10"/>
      <c r="BH138" s="247"/>
      <c r="BI138" s="10"/>
      <c r="BJ138" s="247"/>
      <c r="BK138" s="10"/>
      <c r="BL138" s="11"/>
      <c r="BM138" s="10"/>
      <c r="BN138" s="247"/>
      <c r="BO138" s="10"/>
      <c r="BP138" s="11"/>
      <c r="BQ138" s="10"/>
      <c r="BR138" s="11"/>
      <c r="BT138" s="41"/>
      <c r="BU138" s="41">
        <f t="shared" si="11"/>
        <v>0</v>
      </c>
      <c r="BV138">
        <f t="shared" si="19"/>
        <v>0</v>
      </c>
      <c r="BW138" t="e">
        <f>+BU138/BV138</f>
        <v>#DIV/0!</v>
      </c>
      <c r="BX138">
        <f>+K138*2</f>
        <v>0</v>
      </c>
    </row>
    <row r="139" spans="1:76">
      <c r="A139">
        <v>68</v>
      </c>
      <c r="B139" s="6"/>
      <c r="C139" s="10"/>
      <c r="D139" s="32"/>
      <c r="E139" s="10"/>
      <c r="F139" s="32"/>
      <c r="G139" s="10"/>
      <c r="H139" s="32"/>
      <c r="I139" s="10"/>
      <c r="J139" s="32"/>
      <c r="K139" s="10"/>
      <c r="L139" s="32"/>
      <c r="M139" s="10"/>
      <c r="N139" s="32"/>
      <c r="O139" s="10"/>
      <c r="P139" s="32"/>
      <c r="Q139" s="10"/>
      <c r="R139" s="32"/>
      <c r="S139" s="10"/>
      <c r="T139" s="32"/>
      <c r="U139" s="10"/>
      <c r="V139" s="32"/>
      <c r="W139" s="10"/>
      <c r="X139" s="32"/>
      <c r="Y139" s="10"/>
      <c r="Z139" s="32"/>
      <c r="AA139" s="10"/>
      <c r="AB139" s="32"/>
      <c r="AC139" s="10"/>
      <c r="AD139" s="32"/>
      <c r="AE139" s="10"/>
      <c r="AF139" s="32"/>
      <c r="AG139" s="10"/>
      <c r="AH139" s="32"/>
      <c r="AI139" s="10"/>
      <c r="AJ139" s="32"/>
      <c r="AK139" s="10"/>
      <c r="AL139" s="32"/>
      <c r="AM139" s="10"/>
      <c r="AN139" s="32"/>
      <c r="AO139" s="10"/>
      <c r="AP139" s="32"/>
      <c r="AQ139" s="10"/>
      <c r="AR139" s="244"/>
      <c r="AS139" s="10"/>
      <c r="AT139" s="32"/>
      <c r="AU139" s="10"/>
      <c r="AV139" s="244"/>
      <c r="AW139" s="10"/>
      <c r="AX139" s="244"/>
      <c r="AY139" s="10"/>
      <c r="AZ139" s="247"/>
      <c r="BA139" s="10"/>
      <c r="BB139" s="244"/>
      <c r="BC139" s="10"/>
      <c r="BD139" s="247"/>
      <c r="BE139" s="10"/>
      <c r="BF139" s="244"/>
      <c r="BG139" s="10"/>
      <c r="BH139" s="247"/>
      <c r="BI139" s="10"/>
      <c r="BJ139" s="247"/>
      <c r="BK139" s="10"/>
      <c r="BL139" s="11"/>
      <c r="BM139" s="10"/>
      <c r="BN139" s="247"/>
      <c r="BO139" s="10"/>
      <c r="BP139" s="11"/>
      <c r="BQ139" s="10"/>
      <c r="BR139" s="11"/>
      <c r="BT139" s="41"/>
      <c r="BU139" s="41">
        <f t="shared" ref="BU139:BU202" si="20">+AI139+AE139+Y139+W139+U139+S139+Q139+O139+M139+I139+G139+E139+C139+AG139+K139+BQ139+BX139+AA139+AC139+AK139+AO139+AQ139+AY139+BO139+BM139+BC139+BA139+AW139+AU139+AS139</f>
        <v>0</v>
      </c>
      <c r="BV139">
        <f t="shared" si="19"/>
        <v>0</v>
      </c>
    </row>
    <row r="140" spans="1:76">
      <c r="A140">
        <v>69</v>
      </c>
      <c r="B140" s="6"/>
      <c r="C140" s="10"/>
      <c r="D140" s="32"/>
      <c r="E140" s="10"/>
      <c r="F140" s="32"/>
      <c r="G140" s="10"/>
      <c r="H140" s="32"/>
      <c r="I140" s="10"/>
      <c r="J140" s="32"/>
      <c r="K140" s="10"/>
      <c r="L140" s="32"/>
      <c r="M140" s="10"/>
      <c r="N140" s="32"/>
      <c r="O140" s="10"/>
      <c r="P140" s="32"/>
      <c r="Q140" s="10"/>
      <c r="R140" s="32"/>
      <c r="S140" s="10"/>
      <c r="T140" s="32"/>
      <c r="U140" s="10"/>
      <c r="V140" s="32"/>
      <c r="W140" s="10"/>
      <c r="X140" s="32"/>
      <c r="Y140" s="10"/>
      <c r="Z140" s="32"/>
      <c r="AA140" s="10"/>
      <c r="AB140" s="32"/>
      <c r="AC140" s="10"/>
      <c r="AD140" s="32"/>
      <c r="AE140" s="10"/>
      <c r="AF140" s="32"/>
      <c r="AG140" s="10"/>
      <c r="AH140" s="32"/>
      <c r="AI140" s="10"/>
      <c r="AJ140" s="32"/>
      <c r="AK140" s="10"/>
      <c r="AL140" s="32"/>
      <c r="AM140" s="10"/>
      <c r="AN140" s="32"/>
      <c r="AO140" s="10"/>
      <c r="AP140" s="32"/>
      <c r="AQ140" s="10"/>
      <c r="AR140" s="244"/>
      <c r="AS140" s="10"/>
      <c r="AT140" s="32"/>
      <c r="AU140" s="10"/>
      <c r="AV140" s="244"/>
      <c r="AW140" s="10"/>
      <c r="AX140" s="244"/>
      <c r="AY140" s="10"/>
      <c r="AZ140" s="247"/>
      <c r="BA140" s="10"/>
      <c r="BB140" s="244"/>
      <c r="BC140" s="10"/>
      <c r="BD140" s="247"/>
      <c r="BE140" s="10"/>
      <c r="BF140" s="244"/>
      <c r="BG140" s="10"/>
      <c r="BH140" s="247"/>
      <c r="BI140" s="10"/>
      <c r="BJ140" s="247"/>
      <c r="BK140" s="10"/>
      <c r="BL140" s="11"/>
      <c r="BM140" s="10"/>
      <c r="BN140" s="247"/>
      <c r="BO140" s="10"/>
      <c r="BP140" s="11"/>
      <c r="BQ140" s="10"/>
      <c r="BR140" s="11"/>
      <c r="BT140" s="41"/>
      <c r="BU140" s="41">
        <f t="shared" si="20"/>
        <v>0</v>
      </c>
      <c r="BV140">
        <f t="shared" si="19"/>
        <v>0</v>
      </c>
      <c r="BW140" t="e">
        <f>+BU140/BV140</f>
        <v>#DIV/0!</v>
      </c>
      <c r="BX140">
        <f>+K140</f>
        <v>0</v>
      </c>
    </row>
    <row r="141" spans="1:76">
      <c r="A141">
        <v>70</v>
      </c>
      <c r="B141" s="6"/>
      <c r="C141" s="10"/>
      <c r="D141" s="32"/>
      <c r="E141" s="10"/>
      <c r="F141" s="32"/>
      <c r="G141" s="10"/>
      <c r="H141" s="32"/>
      <c r="I141" s="10"/>
      <c r="J141" s="32"/>
      <c r="K141" s="10"/>
      <c r="L141" s="240"/>
      <c r="M141" s="10"/>
      <c r="N141" s="32"/>
      <c r="O141" s="10"/>
      <c r="P141" s="32"/>
      <c r="Q141" s="10"/>
      <c r="R141" s="32"/>
      <c r="S141" s="10"/>
      <c r="T141" s="32"/>
      <c r="U141" s="10"/>
      <c r="V141" s="32"/>
      <c r="W141" s="10"/>
      <c r="X141" s="32"/>
      <c r="Y141" s="10"/>
      <c r="Z141" s="32"/>
      <c r="AA141" s="10"/>
      <c r="AB141" s="32"/>
      <c r="AC141" s="10"/>
      <c r="AD141" s="32"/>
      <c r="AE141" s="10"/>
      <c r="AF141" s="32"/>
      <c r="AG141" s="10"/>
      <c r="AH141" s="32"/>
      <c r="AI141" s="10"/>
      <c r="AJ141" s="32"/>
      <c r="AK141" s="10"/>
      <c r="AL141" s="32"/>
      <c r="AM141" s="10"/>
      <c r="AN141" s="32"/>
      <c r="AO141" s="10"/>
      <c r="AP141" s="32"/>
      <c r="AQ141" s="10"/>
      <c r="AR141" s="244"/>
      <c r="AS141" s="10"/>
      <c r="AT141" s="32"/>
      <c r="AU141" s="10"/>
      <c r="AV141" s="244"/>
      <c r="AW141" s="10"/>
      <c r="AX141" s="244"/>
      <c r="AY141" s="10"/>
      <c r="AZ141" s="247"/>
      <c r="BA141" s="10"/>
      <c r="BB141" s="244"/>
      <c r="BC141" s="10"/>
      <c r="BD141" s="247"/>
      <c r="BE141" s="10"/>
      <c r="BF141" s="244"/>
      <c r="BG141" s="10"/>
      <c r="BH141" s="247"/>
      <c r="BI141" s="10"/>
      <c r="BJ141" s="247"/>
      <c r="BK141" s="10"/>
      <c r="BL141" s="11"/>
      <c r="BM141" s="10"/>
      <c r="BN141" s="247"/>
      <c r="BO141" s="10"/>
      <c r="BP141" s="11"/>
      <c r="BQ141" s="10"/>
      <c r="BR141" s="11"/>
      <c r="BT141" s="41"/>
      <c r="BU141" s="41">
        <f t="shared" si="20"/>
        <v>0</v>
      </c>
      <c r="BV141">
        <f t="shared" si="19"/>
        <v>0</v>
      </c>
      <c r="BW141" t="e">
        <f>+BU141/BV141</f>
        <v>#DIV/0!</v>
      </c>
      <c r="BX141">
        <f>+K141*2</f>
        <v>0</v>
      </c>
    </row>
    <row r="142" spans="1:76">
      <c r="A142">
        <v>71</v>
      </c>
      <c r="B142" s="6"/>
      <c r="C142" s="10"/>
      <c r="D142" s="32"/>
      <c r="E142" s="10"/>
      <c r="F142" s="32"/>
      <c r="G142" s="10"/>
      <c r="H142" s="32"/>
      <c r="I142" s="10"/>
      <c r="J142" s="32"/>
      <c r="K142" s="10"/>
      <c r="L142" s="32"/>
      <c r="M142" s="10"/>
      <c r="N142" s="32"/>
      <c r="O142" s="10"/>
      <c r="P142" s="32"/>
      <c r="Q142" s="10"/>
      <c r="R142" s="32"/>
      <c r="S142" s="10"/>
      <c r="T142" s="32"/>
      <c r="U142" s="10"/>
      <c r="V142" s="32"/>
      <c r="W142" s="10"/>
      <c r="X142" s="32"/>
      <c r="Y142" s="10"/>
      <c r="Z142" s="32"/>
      <c r="AA142" s="10"/>
      <c r="AB142" s="32"/>
      <c r="AC142" s="10"/>
      <c r="AD142" s="32"/>
      <c r="AE142" s="10"/>
      <c r="AF142" s="32"/>
      <c r="AG142" s="10"/>
      <c r="AH142" s="32"/>
      <c r="AI142" s="10"/>
      <c r="AJ142" s="32"/>
      <c r="AK142" s="10"/>
      <c r="AL142" s="32"/>
      <c r="AM142" s="10"/>
      <c r="AN142" s="32"/>
      <c r="AO142" s="10"/>
      <c r="AP142" s="32"/>
      <c r="AQ142" s="10"/>
      <c r="AR142" s="244"/>
      <c r="AS142" s="10"/>
      <c r="AT142" s="32"/>
      <c r="AU142" s="10"/>
      <c r="AV142" s="244"/>
      <c r="AW142" s="10"/>
      <c r="AX142" s="244"/>
      <c r="AY142" s="10"/>
      <c r="AZ142" s="247"/>
      <c r="BA142" s="10"/>
      <c r="BB142" s="244"/>
      <c r="BC142" s="10"/>
      <c r="BD142" s="247"/>
      <c r="BE142" s="10"/>
      <c r="BF142" s="244"/>
      <c r="BG142" s="10"/>
      <c r="BH142" s="247"/>
      <c r="BI142" s="10"/>
      <c r="BJ142" s="247"/>
      <c r="BK142" s="10"/>
      <c r="BL142" s="11"/>
      <c r="BM142" s="10"/>
      <c r="BN142" s="247"/>
      <c r="BO142" s="10"/>
      <c r="BP142" s="11"/>
      <c r="BQ142" s="10"/>
      <c r="BR142" s="11"/>
      <c r="BT142" s="41"/>
      <c r="BU142" s="41">
        <f t="shared" si="20"/>
        <v>0</v>
      </c>
      <c r="BV142">
        <f t="shared" si="19"/>
        <v>0</v>
      </c>
    </row>
    <row r="143" spans="1:76">
      <c r="A143">
        <v>72</v>
      </c>
      <c r="B143" s="6"/>
      <c r="C143" s="10"/>
      <c r="D143" s="32"/>
      <c r="E143" s="10"/>
      <c r="F143" s="32"/>
      <c r="G143" s="10"/>
      <c r="H143" s="32"/>
      <c r="I143" s="10"/>
      <c r="J143" s="32"/>
      <c r="K143" s="10"/>
      <c r="L143" s="32"/>
      <c r="M143" s="10"/>
      <c r="N143" s="32"/>
      <c r="O143" s="10"/>
      <c r="P143" s="32"/>
      <c r="Q143" s="10"/>
      <c r="R143" s="32"/>
      <c r="S143" s="10"/>
      <c r="T143" s="32"/>
      <c r="U143" s="10"/>
      <c r="V143" s="32"/>
      <c r="W143" s="10"/>
      <c r="X143" s="32"/>
      <c r="Y143" s="10"/>
      <c r="Z143" s="32"/>
      <c r="AA143" s="10"/>
      <c r="AB143" s="32"/>
      <c r="AC143" s="10"/>
      <c r="AD143" s="32"/>
      <c r="AE143" s="10"/>
      <c r="AF143" s="32"/>
      <c r="AG143" s="10"/>
      <c r="AH143" s="32"/>
      <c r="AI143" s="10"/>
      <c r="AJ143" s="32"/>
      <c r="AK143" s="10"/>
      <c r="AL143" s="32"/>
      <c r="AM143" s="10"/>
      <c r="AN143" s="32"/>
      <c r="AO143" s="10"/>
      <c r="AP143" s="32"/>
      <c r="AQ143" s="10"/>
      <c r="AR143" s="244"/>
      <c r="AS143" s="10"/>
      <c r="AT143" s="32"/>
      <c r="AU143" s="10"/>
      <c r="AV143" s="244"/>
      <c r="AW143" s="10"/>
      <c r="AX143" s="244"/>
      <c r="AY143" s="10"/>
      <c r="AZ143" s="247"/>
      <c r="BA143" s="10"/>
      <c r="BB143" s="244"/>
      <c r="BC143" s="10"/>
      <c r="BD143" s="247"/>
      <c r="BE143" s="10"/>
      <c r="BF143" s="244"/>
      <c r="BG143" s="10"/>
      <c r="BH143" s="247"/>
      <c r="BI143" s="10"/>
      <c r="BJ143" s="247"/>
      <c r="BK143" s="10"/>
      <c r="BL143" s="11"/>
      <c r="BM143" s="10"/>
      <c r="BN143" s="247"/>
      <c r="BO143" s="10"/>
      <c r="BP143" s="11"/>
      <c r="BQ143" s="10"/>
      <c r="BR143" s="11"/>
      <c r="BT143" s="41"/>
      <c r="BU143" s="41">
        <f t="shared" si="20"/>
        <v>0</v>
      </c>
      <c r="BV143">
        <f t="shared" si="19"/>
        <v>0</v>
      </c>
    </row>
    <row r="144" spans="1:76">
      <c r="A144">
        <v>73</v>
      </c>
      <c r="B144" s="6"/>
      <c r="C144" s="10"/>
      <c r="D144" s="32"/>
      <c r="E144" s="10"/>
      <c r="F144" s="32"/>
      <c r="G144" s="10"/>
      <c r="H144" s="32"/>
      <c r="I144" s="10"/>
      <c r="J144" s="32"/>
      <c r="K144" s="10"/>
      <c r="L144" s="32"/>
      <c r="M144" s="10"/>
      <c r="N144" s="32"/>
      <c r="O144" s="10"/>
      <c r="P144" s="32"/>
      <c r="Q144" s="10"/>
      <c r="R144" s="32"/>
      <c r="S144" s="10"/>
      <c r="T144" s="32"/>
      <c r="U144" s="10"/>
      <c r="V144" s="32"/>
      <c r="W144" s="10"/>
      <c r="X144" s="32"/>
      <c r="Y144" s="10"/>
      <c r="Z144" s="32"/>
      <c r="AA144" s="10"/>
      <c r="AB144" s="32"/>
      <c r="AC144" s="10"/>
      <c r="AD144" s="32"/>
      <c r="AE144" s="10"/>
      <c r="AF144" s="32"/>
      <c r="AG144" s="10"/>
      <c r="AH144" s="32"/>
      <c r="AI144" s="10"/>
      <c r="AJ144" s="32"/>
      <c r="AK144" s="10"/>
      <c r="AL144" s="32"/>
      <c r="AM144" s="10"/>
      <c r="AN144" s="32"/>
      <c r="AO144" s="10"/>
      <c r="AP144" s="32"/>
      <c r="AQ144" s="10"/>
      <c r="AR144" s="244"/>
      <c r="AS144" s="10"/>
      <c r="AT144" s="32"/>
      <c r="AU144" s="10"/>
      <c r="AV144" s="244"/>
      <c r="AW144" s="10"/>
      <c r="AX144" s="244"/>
      <c r="AY144" s="10"/>
      <c r="AZ144" s="247"/>
      <c r="BA144" s="10"/>
      <c r="BB144" s="244"/>
      <c r="BC144" s="10"/>
      <c r="BD144" s="247"/>
      <c r="BE144" s="10"/>
      <c r="BF144" s="244"/>
      <c r="BG144" s="10"/>
      <c r="BH144" s="247"/>
      <c r="BI144" s="10"/>
      <c r="BJ144" s="247"/>
      <c r="BK144" s="10"/>
      <c r="BL144" s="11"/>
      <c r="BM144" s="10"/>
      <c r="BN144" s="247"/>
      <c r="BO144" s="10"/>
      <c r="BP144" s="11"/>
      <c r="BQ144" s="10"/>
      <c r="BR144" s="11"/>
      <c r="BT144" s="41"/>
      <c r="BU144" s="41">
        <f t="shared" si="20"/>
        <v>0</v>
      </c>
      <c r="BV144">
        <f t="shared" si="19"/>
        <v>0</v>
      </c>
    </row>
    <row r="145" spans="1:76">
      <c r="A145">
        <v>74</v>
      </c>
      <c r="B145" s="6"/>
      <c r="C145" s="10"/>
      <c r="D145" s="32"/>
      <c r="E145" s="10"/>
      <c r="F145" s="32"/>
      <c r="G145" s="10"/>
      <c r="H145" s="32"/>
      <c r="I145" s="10"/>
      <c r="J145" s="32"/>
      <c r="K145" s="10"/>
      <c r="L145" s="32"/>
      <c r="M145" s="10"/>
      <c r="N145" s="32"/>
      <c r="O145" s="10"/>
      <c r="P145" s="32"/>
      <c r="Q145" s="10"/>
      <c r="R145" s="32"/>
      <c r="S145" s="10"/>
      <c r="T145" s="32"/>
      <c r="U145" s="10"/>
      <c r="V145" s="32"/>
      <c r="W145" s="10"/>
      <c r="X145" s="32"/>
      <c r="Y145" s="10"/>
      <c r="Z145" s="32"/>
      <c r="AA145" s="10"/>
      <c r="AB145" s="32"/>
      <c r="AC145" s="10"/>
      <c r="AD145" s="32"/>
      <c r="AE145" s="10"/>
      <c r="AF145" s="32"/>
      <c r="AG145" s="10"/>
      <c r="AH145" s="32"/>
      <c r="AI145" s="10"/>
      <c r="AJ145" s="32"/>
      <c r="AK145" s="10"/>
      <c r="AL145" s="32"/>
      <c r="AM145" s="10"/>
      <c r="AN145" s="32"/>
      <c r="AO145" s="10"/>
      <c r="AP145" s="32"/>
      <c r="AQ145" s="10"/>
      <c r="AR145" s="244"/>
      <c r="AS145" s="10"/>
      <c r="AT145" s="32"/>
      <c r="AU145" s="10"/>
      <c r="AV145" s="244"/>
      <c r="AW145" s="10"/>
      <c r="AX145" s="244"/>
      <c r="AY145" s="10"/>
      <c r="AZ145" s="247"/>
      <c r="BA145" s="10"/>
      <c r="BB145" s="244"/>
      <c r="BC145" s="10"/>
      <c r="BD145" s="247"/>
      <c r="BE145" s="10"/>
      <c r="BF145" s="244"/>
      <c r="BG145" s="10"/>
      <c r="BH145" s="247"/>
      <c r="BI145" s="10"/>
      <c r="BJ145" s="247"/>
      <c r="BK145" s="10"/>
      <c r="BL145" s="11"/>
      <c r="BM145" s="10"/>
      <c r="BN145" s="247"/>
      <c r="BO145" s="10"/>
      <c r="BP145" s="11"/>
      <c r="BQ145" s="10"/>
      <c r="BR145" s="11"/>
      <c r="BT145" s="41"/>
      <c r="BU145" s="41">
        <f t="shared" si="20"/>
        <v>0</v>
      </c>
      <c r="BV145">
        <f t="shared" si="19"/>
        <v>0</v>
      </c>
    </row>
    <row r="146" spans="1:76">
      <c r="A146">
        <v>75</v>
      </c>
      <c r="B146" s="6"/>
      <c r="C146" s="10"/>
      <c r="D146" s="32"/>
      <c r="E146" s="10"/>
      <c r="F146" s="32"/>
      <c r="G146" s="10"/>
      <c r="H146" s="32"/>
      <c r="I146" s="10"/>
      <c r="J146" s="32"/>
      <c r="K146" s="94"/>
      <c r="L146" s="32"/>
      <c r="M146" s="10"/>
      <c r="N146" s="32"/>
      <c r="O146" s="10"/>
      <c r="P146" s="32"/>
      <c r="Q146" s="10"/>
      <c r="R146" s="32"/>
      <c r="S146" s="10"/>
      <c r="T146" s="32"/>
      <c r="U146" s="10"/>
      <c r="V146" s="32"/>
      <c r="W146" s="10"/>
      <c r="X146" s="32"/>
      <c r="Y146" s="10"/>
      <c r="Z146" s="32"/>
      <c r="AA146" s="10"/>
      <c r="AB146" s="32"/>
      <c r="AC146" s="10"/>
      <c r="AD146" s="32"/>
      <c r="AE146" s="10"/>
      <c r="AF146" s="32"/>
      <c r="AG146" s="10"/>
      <c r="AH146" s="32"/>
      <c r="AI146" s="10"/>
      <c r="AJ146" s="32"/>
      <c r="AK146" s="10"/>
      <c r="AL146" s="32"/>
      <c r="AM146" s="10"/>
      <c r="AN146" s="32"/>
      <c r="AO146" s="10"/>
      <c r="AP146" s="32"/>
      <c r="AQ146" s="10"/>
      <c r="AR146" s="244"/>
      <c r="AS146" s="10"/>
      <c r="AT146" s="32"/>
      <c r="AU146" s="10"/>
      <c r="AV146" s="244"/>
      <c r="AW146" s="10"/>
      <c r="AX146" s="244"/>
      <c r="AY146" s="7"/>
      <c r="AZ146" s="249"/>
      <c r="BA146" s="10"/>
      <c r="BB146" s="244"/>
      <c r="BC146" s="7"/>
      <c r="BD146" s="249"/>
      <c r="BE146" s="10"/>
      <c r="BF146" s="244"/>
      <c r="BG146" s="7"/>
      <c r="BH146" s="249"/>
      <c r="BI146" s="7"/>
      <c r="BJ146" s="249"/>
      <c r="BK146" s="7"/>
      <c r="BL146" s="8"/>
      <c r="BM146" s="7"/>
      <c r="BN146" s="249"/>
      <c r="BO146" s="7"/>
      <c r="BP146" s="8"/>
      <c r="BQ146" s="7"/>
      <c r="BR146" s="8"/>
      <c r="BT146" s="41"/>
      <c r="BU146" s="41">
        <f t="shared" si="20"/>
        <v>0</v>
      </c>
      <c r="BV146">
        <f t="shared" si="19"/>
        <v>0</v>
      </c>
      <c r="BX146" s="39"/>
    </row>
    <row r="147" spans="1:76">
      <c r="A147">
        <v>76</v>
      </c>
      <c r="B147" s="6"/>
      <c r="C147" s="10"/>
      <c r="D147" s="32"/>
      <c r="E147" s="10"/>
      <c r="F147" s="32"/>
      <c r="G147" s="10"/>
      <c r="H147" s="32"/>
      <c r="I147" s="10"/>
      <c r="J147" s="32"/>
      <c r="K147" s="10"/>
      <c r="L147" s="32"/>
      <c r="M147" s="10"/>
      <c r="N147" s="32"/>
      <c r="O147" s="10"/>
      <c r="P147" s="32"/>
      <c r="Q147" s="10"/>
      <c r="R147" s="32"/>
      <c r="S147" s="10"/>
      <c r="T147" s="32"/>
      <c r="U147" s="10"/>
      <c r="V147" s="32"/>
      <c r="W147" s="10"/>
      <c r="X147" s="32"/>
      <c r="Y147" s="10"/>
      <c r="Z147" s="32"/>
      <c r="AA147" s="10"/>
      <c r="AB147" s="32"/>
      <c r="AC147" s="10"/>
      <c r="AD147" s="32"/>
      <c r="AE147" s="10"/>
      <c r="AF147" s="32"/>
      <c r="AG147" s="10"/>
      <c r="AH147" s="32"/>
      <c r="AI147" s="10"/>
      <c r="AJ147" s="32"/>
      <c r="AK147" s="10"/>
      <c r="AL147" s="32"/>
      <c r="AM147" s="10"/>
      <c r="AN147" s="32"/>
      <c r="AO147" s="10"/>
      <c r="AP147" s="32"/>
      <c r="AQ147" s="10"/>
      <c r="AR147" s="244"/>
      <c r="AS147" s="10"/>
      <c r="AT147" s="32"/>
      <c r="AU147" s="10"/>
      <c r="AV147" s="244"/>
      <c r="AW147" s="10"/>
      <c r="AX147" s="244"/>
      <c r="AY147" s="7"/>
      <c r="AZ147" s="249"/>
      <c r="BA147" s="10"/>
      <c r="BB147" s="244"/>
      <c r="BC147" s="7"/>
      <c r="BD147" s="249"/>
      <c r="BE147" s="10"/>
      <c r="BF147" s="244"/>
      <c r="BG147" s="7"/>
      <c r="BH147" s="249"/>
      <c r="BI147" s="7"/>
      <c r="BJ147" s="249"/>
      <c r="BK147" s="7"/>
      <c r="BL147" s="8"/>
      <c r="BM147" s="7"/>
      <c r="BN147" s="249"/>
      <c r="BO147" s="7"/>
      <c r="BP147" s="8"/>
      <c r="BQ147" s="7"/>
      <c r="BR147" s="8"/>
      <c r="BT147" s="41"/>
      <c r="BU147" s="41">
        <f t="shared" si="20"/>
        <v>0</v>
      </c>
      <c r="BV147">
        <f t="shared" si="19"/>
        <v>0</v>
      </c>
    </row>
    <row r="148" spans="1:76">
      <c r="A148">
        <v>77</v>
      </c>
      <c r="B148" s="6"/>
      <c r="C148" s="10"/>
      <c r="D148" s="32"/>
      <c r="E148" s="10"/>
      <c r="F148" s="32"/>
      <c r="G148" s="10"/>
      <c r="H148" s="32"/>
      <c r="I148" s="10"/>
      <c r="J148" s="32"/>
      <c r="K148" s="10"/>
      <c r="L148" s="32"/>
      <c r="M148" s="10"/>
      <c r="N148" s="32"/>
      <c r="O148" s="10"/>
      <c r="P148" s="32"/>
      <c r="Q148" s="10"/>
      <c r="R148" s="32"/>
      <c r="S148" s="10"/>
      <c r="T148" s="32"/>
      <c r="U148" s="10"/>
      <c r="V148" s="32"/>
      <c r="W148" s="10"/>
      <c r="X148" s="32"/>
      <c r="Y148" s="10"/>
      <c r="Z148" s="32"/>
      <c r="AA148" s="10"/>
      <c r="AB148" s="32"/>
      <c r="AC148" s="10"/>
      <c r="AD148" s="32"/>
      <c r="AE148" s="10"/>
      <c r="AF148" s="32"/>
      <c r="AG148" s="10"/>
      <c r="AH148" s="32"/>
      <c r="AI148" s="10"/>
      <c r="AJ148" s="32"/>
      <c r="AK148" s="10"/>
      <c r="AL148" s="32"/>
      <c r="AM148" s="10"/>
      <c r="AN148" s="32"/>
      <c r="AO148" s="10"/>
      <c r="AP148" s="32"/>
      <c r="AQ148" s="10"/>
      <c r="AR148" s="244"/>
      <c r="AS148" s="10"/>
      <c r="AT148" s="32"/>
      <c r="AU148" s="10"/>
      <c r="AV148" s="244"/>
      <c r="AW148" s="10"/>
      <c r="AX148" s="244"/>
      <c r="AY148" s="7"/>
      <c r="AZ148" s="249"/>
      <c r="BA148" s="10"/>
      <c r="BB148" s="244"/>
      <c r="BC148" s="7"/>
      <c r="BD148" s="249"/>
      <c r="BE148" s="10"/>
      <c r="BF148" s="244"/>
      <c r="BG148" s="7"/>
      <c r="BH148" s="249"/>
      <c r="BI148" s="7"/>
      <c r="BJ148" s="249"/>
      <c r="BK148" s="7"/>
      <c r="BL148" s="8"/>
      <c r="BM148" s="7"/>
      <c r="BN148" s="249"/>
      <c r="BO148" s="7"/>
      <c r="BP148" s="8"/>
      <c r="BQ148" s="7"/>
      <c r="BR148" s="8"/>
      <c r="BT148" s="41"/>
      <c r="BU148" s="41">
        <f t="shared" si="20"/>
        <v>0</v>
      </c>
      <c r="BV148">
        <f t="shared" si="19"/>
        <v>0</v>
      </c>
    </row>
    <row r="149" spans="1:76">
      <c r="A149">
        <v>78</v>
      </c>
      <c r="B149" s="6"/>
      <c r="C149" s="10"/>
      <c r="D149" s="32"/>
      <c r="E149" s="10"/>
      <c r="F149" s="32"/>
      <c r="G149" s="10"/>
      <c r="H149" s="32"/>
      <c r="I149" s="10"/>
      <c r="J149" s="32"/>
      <c r="K149" s="10"/>
      <c r="L149" s="32"/>
      <c r="M149" s="10"/>
      <c r="N149" s="32"/>
      <c r="O149" s="10"/>
      <c r="P149" s="32"/>
      <c r="Q149" s="10"/>
      <c r="R149" s="32"/>
      <c r="S149" s="10"/>
      <c r="T149" s="32"/>
      <c r="U149" s="10"/>
      <c r="V149" s="32"/>
      <c r="W149" s="10"/>
      <c r="X149" s="32"/>
      <c r="Y149" s="10"/>
      <c r="Z149" s="32"/>
      <c r="AA149" s="10"/>
      <c r="AB149" s="32"/>
      <c r="AC149" s="10"/>
      <c r="AD149" s="32"/>
      <c r="AE149" s="10"/>
      <c r="AF149" s="32"/>
      <c r="AG149" s="10"/>
      <c r="AH149" s="32"/>
      <c r="AI149" s="10"/>
      <c r="AJ149" s="32"/>
      <c r="AK149" s="10"/>
      <c r="AL149" s="32"/>
      <c r="AM149" s="10"/>
      <c r="AN149" s="32"/>
      <c r="AO149" s="10"/>
      <c r="AP149" s="32"/>
      <c r="AQ149" s="10"/>
      <c r="AR149" s="244"/>
      <c r="AS149" s="10"/>
      <c r="AT149" s="32"/>
      <c r="AU149" s="10"/>
      <c r="AV149" s="244"/>
      <c r="AW149" s="10"/>
      <c r="AX149" s="244"/>
      <c r="AY149" s="7"/>
      <c r="AZ149" s="249"/>
      <c r="BA149" s="10"/>
      <c r="BB149" s="244"/>
      <c r="BC149" s="7"/>
      <c r="BD149" s="249"/>
      <c r="BE149" s="10"/>
      <c r="BF149" s="244"/>
      <c r="BG149" s="7"/>
      <c r="BH149" s="249"/>
      <c r="BI149" s="7"/>
      <c r="BJ149" s="249"/>
      <c r="BK149" s="7"/>
      <c r="BL149" s="8"/>
      <c r="BM149" s="7"/>
      <c r="BN149" s="249"/>
      <c r="BO149" s="7"/>
      <c r="BP149" s="8"/>
      <c r="BQ149" s="7"/>
      <c r="BR149" s="8"/>
      <c r="BT149" s="41"/>
      <c r="BU149" s="41">
        <f t="shared" si="20"/>
        <v>0</v>
      </c>
      <c r="BV149">
        <f t="shared" si="19"/>
        <v>0</v>
      </c>
    </row>
    <row r="150" spans="1:76">
      <c r="A150">
        <v>79</v>
      </c>
      <c r="B150" s="6"/>
      <c r="C150" s="10"/>
      <c r="D150" s="32"/>
      <c r="E150" s="10"/>
      <c r="F150" s="32"/>
      <c r="G150" s="94"/>
      <c r="H150" s="32"/>
      <c r="I150" s="10"/>
      <c r="J150" s="32"/>
      <c r="K150" s="10"/>
      <c r="L150" s="32"/>
      <c r="M150" s="10"/>
      <c r="N150" s="32"/>
      <c r="O150" s="10"/>
      <c r="P150" s="32"/>
      <c r="Q150" s="10"/>
      <c r="R150" s="32"/>
      <c r="S150" s="10"/>
      <c r="T150" s="32"/>
      <c r="U150" s="10"/>
      <c r="V150" s="32"/>
      <c r="W150" s="10"/>
      <c r="X150" s="32"/>
      <c r="Y150" s="10"/>
      <c r="Z150" s="32"/>
      <c r="AA150" s="10"/>
      <c r="AB150" s="32"/>
      <c r="AC150" s="10"/>
      <c r="AD150" s="32"/>
      <c r="AE150" s="10"/>
      <c r="AF150" s="32"/>
      <c r="AG150" s="10"/>
      <c r="AH150" s="32"/>
      <c r="AI150" s="10"/>
      <c r="AJ150" s="32"/>
      <c r="AK150" s="10"/>
      <c r="AL150" s="32"/>
      <c r="AM150" s="10"/>
      <c r="AN150" s="32"/>
      <c r="AO150" s="94"/>
      <c r="AP150" s="32"/>
      <c r="AQ150" s="10"/>
      <c r="AR150" s="244"/>
      <c r="AS150" s="94"/>
      <c r="AT150" s="32"/>
      <c r="AU150" s="10"/>
      <c r="AV150" s="244"/>
      <c r="AW150" s="10"/>
      <c r="AX150" s="244"/>
      <c r="AY150" s="10"/>
      <c r="AZ150" s="247"/>
      <c r="BA150" s="10"/>
      <c r="BB150" s="244"/>
      <c r="BC150" s="10"/>
      <c r="BD150" s="247"/>
      <c r="BE150" s="10"/>
      <c r="BF150" s="244"/>
      <c r="BG150" s="10"/>
      <c r="BH150" s="247"/>
      <c r="BI150" s="10"/>
      <c r="BJ150" s="247"/>
      <c r="BK150" s="94"/>
      <c r="BL150" s="32"/>
      <c r="BM150" s="10"/>
      <c r="BN150" s="247"/>
      <c r="BO150" s="94"/>
      <c r="BP150" s="32"/>
      <c r="BQ150" s="94"/>
      <c r="BR150" s="32"/>
      <c r="BT150" s="41"/>
      <c r="BU150" s="41">
        <f t="shared" si="20"/>
        <v>0</v>
      </c>
      <c r="BV150">
        <f t="shared" si="19"/>
        <v>0</v>
      </c>
    </row>
    <row r="151" spans="1:76">
      <c r="A151">
        <v>80</v>
      </c>
      <c r="B151" s="6"/>
      <c r="C151" s="10"/>
      <c r="D151" s="32"/>
      <c r="E151" s="10"/>
      <c r="F151" s="32"/>
      <c r="G151" s="10"/>
      <c r="H151" s="32"/>
      <c r="I151" s="10"/>
      <c r="J151" s="32"/>
      <c r="K151" s="10"/>
      <c r="L151" s="32"/>
      <c r="M151" s="10"/>
      <c r="N151" s="32"/>
      <c r="O151" s="10"/>
      <c r="P151" s="32"/>
      <c r="Q151" s="10"/>
      <c r="R151" s="32"/>
      <c r="S151" s="10"/>
      <c r="T151" s="32"/>
      <c r="U151" s="10"/>
      <c r="V151" s="32"/>
      <c r="W151" s="10"/>
      <c r="X151" s="32"/>
      <c r="Y151" s="10"/>
      <c r="Z151" s="32"/>
      <c r="AA151" s="10"/>
      <c r="AB151" s="32"/>
      <c r="AC151" s="10"/>
      <c r="AD151" s="32"/>
      <c r="AE151" s="10"/>
      <c r="AF151" s="32"/>
      <c r="AG151" s="10"/>
      <c r="AH151" s="32"/>
      <c r="AI151" s="10"/>
      <c r="AJ151" s="32"/>
      <c r="AK151" s="10"/>
      <c r="AL151" s="32"/>
      <c r="AM151" s="10"/>
      <c r="AN151" s="32"/>
      <c r="AO151" s="10"/>
      <c r="AP151" s="32"/>
      <c r="AQ151" s="10"/>
      <c r="AR151" s="244"/>
      <c r="AS151" s="10"/>
      <c r="AT151" s="32"/>
      <c r="AU151" s="10"/>
      <c r="AV151" s="244"/>
      <c r="AW151" s="10"/>
      <c r="AX151" s="244"/>
      <c r="AY151" s="7"/>
      <c r="AZ151" s="249"/>
      <c r="BA151" s="10"/>
      <c r="BB151" s="244"/>
      <c r="BC151" s="7"/>
      <c r="BD151" s="249"/>
      <c r="BE151" s="10"/>
      <c r="BF151" s="244"/>
      <c r="BG151" s="7"/>
      <c r="BH151" s="249"/>
      <c r="BI151" s="7"/>
      <c r="BJ151" s="249"/>
      <c r="BK151" s="7"/>
      <c r="BL151" s="8"/>
      <c r="BM151" s="7"/>
      <c r="BN151" s="249"/>
      <c r="BO151" s="7"/>
      <c r="BP151" s="8"/>
      <c r="BQ151" s="7"/>
      <c r="BR151" s="8"/>
      <c r="BS151" s="28"/>
      <c r="BT151" s="41"/>
      <c r="BU151" s="41">
        <f t="shared" si="20"/>
        <v>0</v>
      </c>
      <c r="BV151">
        <f t="shared" si="19"/>
        <v>0</v>
      </c>
    </row>
    <row r="152" spans="1:76">
      <c r="A152">
        <v>81</v>
      </c>
      <c r="B152" s="6"/>
      <c r="C152" s="10"/>
      <c r="D152" s="32"/>
      <c r="E152" s="10"/>
      <c r="F152" s="32"/>
      <c r="G152" s="10"/>
      <c r="H152" s="32"/>
      <c r="I152" s="10"/>
      <c r="J152" s="32"/>
      <c r="K152" s="10"/>
      <c r="L152" s="32"/>
      <c r="M152" s="10"/>
      <c r="N152" s="32"/>
      <c r="O152" s="10"/>
      <c r="P152" s="32"/>
      <c r="Q152" s="10"/>
      <c r="R152" s="32"/>
      <c r="S152" s="10"/>
      <c r="T152" s="32"/>
      <c r="U152" s="10"/>
      <c r="V152" s="32"/>
      <c r="W152" s="10"/>
      <c r="X152" s="32"/>
      <c r="Y152" s="10"/>
      <c r="Z152" s="32"/>
      <c r="AA152" s="10"/>
      <c r="AB152" s="32"/>
      <c r="AC152" s="10"/>
      <c r="AD152" s="32"/>
      <c r="AE152" s="10"/>
      <c r="AF152" s="32"/>
      <c r="AG152" s="10"/>
      <c r="AH152" s="32"/>
      <c r="AI152" s="10"/>
      <c r="AJ152" s="32"/>
      <c r="AK152" s="10"/>
      <c r="AL152" s="32"/>
      <c r="AM152" s="10"/>
      <c r="AN152" s="32"/>
      <c r="AO152" s="10"/>
      <c r="AP152" s="32"/>
      <c r="AQ152" s="10"/>
      <c r="AR152" s="244"/>
      <c r="AS152" s="10"/>
      <c r="AT152" s="32"/>
      <c r="AU152" s="10"/>
      <c r="AV152" s="244"/>
      <c r="AW152" s="10"/>
      <c r="AX152" s="244"/>
      <c r="AY152" s="7"/>
      <c r="AZ152" s="249"/>
      <c r="BA152" s="10"/>
      <c r="BB152" s="244"/>
      <c r="BC152" s="7"/>
      <c r="BD152" s="249"/>
      <c r="BE152" s="10"/>
      <c r="BF152" s="244"/>
      <c r="BG152" s="7"/>
      <c r="BH152" s="249"/>
      <c r="BI152" s="7"/>
      <c r="BJ152" s="249"/>
      <c r="BK152" s="7"/>
      <c r="BL152" s="8"/>
      <c r="BM152" s="7"/>
      <c r="BN152" s="249"/>
      <c r="BO152" s="7"/>
      <c r="BP152" s="8"/>
      <c r="BQ152" s="7"/>
      <c r="BR152" s="8"/>
      <c r="BS152" s="28"/>
      <c r="BT152" s="41"/>
      <c r="BU152" s="41">
        <f t="shared" si="20"/>
        <v>0</v>
      </c>
      <c r="BV152">
        <f t="shared" si="19"/>
        <v>0</v>
      </c>
    </row>
    <row r="153" spans="1:76">
      <c r="A153">
        <v>82</v>
      </c>
      <c r="B153" s="6"/>
      <c r="C153" s="10"/>
      <c r="D153" s="32"/>
      <c r="E153" s="10"/>
      <c r="F153" s="32"/>
      <c r="G153" s="10"/>
      <c r="H153" s="32"/>
      <c r="I153" s="10"/>
      <c r="J153" s="32"/>
      <c r="K153" s="10"/>
      <c r="L153" s="32"/>
      <c r="M153" s="10"/>
      <c r="N153" s="32"/>
      <c r="O153" s="10"/>
      <c r="P153" s="32"/>
      <c r="Q153" s="10"/>
      <c r="R153" s="32"/>
      <c r="S153" s="10"/>
      <c r="T153" s="32"/>
      <c r="U153" s="10"/>
      <c r="V153" s="32"/>
      <c r="W153" s="10"/>
      <c r="X153" s="32"/>
      <c r="Y153" s="10"/>
      <c r="Z153" s="32"/>
      <c r="AA153" s="10"/>
      <c r="AB153" s="32"/>
      <c r="AC153" s="10"/>
      <c r="AD153" s="32"/>
      <c r="AE153" s="10"/>
      <c r="AF153" s="32"/>
      <c r="AG153" s="10"/>
      <c r="AH153" s="32"/>
      <c r="AI153" s="10"/>
      <c r="AJ153" s="32"/>
      <c r="AK153" s="10"/>
      <c r="AL153" s="32"/>
      <c r="AM153" s="10"/>
      <c r="AN153" s="32"/>
      <c r="AO153" s="10"/>
      <c r="AP153" s="32"/>
      <c r="AQ153" s="10"/>
      <c r="AR153" s="244"/>
      <c r="AS153" s="10"/>
      <c r="AT153" s="32"/>
      <c r="AU153" s="10"/>
      <c r="AV153" s="244"/>
      <c r="AW153" s="10"/>
      <c r="AX153" s="244"/>
      <c r="AY153" s="7"/>
      <c r="AZ153" s="249"/>
      <c r="BA153" s="10"/>
      <c r="BB153" s="244"/>
      <c r="BC153" s="7"/>
      <c r="BD153" s="249"/>
      <c r="BE153" s="10"/>
      <c r="BF153" s="244"/>
      <c r="BG153" s="7"/>
      <c r="BH153" s="249"/>
      <c r="BI153" s="7"/>
      <c r="BJ153" s="249"/>
      <c r="BK153" s="7"/>
      <c r="BL153" s="8"/>
      <c r="BM153" s="7"/>
      <c r="BN153" s="249"/>
      <c r="BO153" s="7"/>
      <c r="BP153" s="8"/>
      <c r="BQ153" s="7"/>
      <c r="BR153" s="8"/>
      <c r="BT153" s="41"/>
      <c r="BU153" s="41">
        <f t="shared" si="20"/>
        <v>0</v>
      </c>
      <c r="BV153">
        <f t="shared" si="19"/>
        <v>0</v>
      </c>
    </row>
    <row r="154" spans="1:76">
      <c r="A154">
        <v>83</v>
      </c>
      <c r="B154" s="6"/>
      <c r="C154" s="10"/>
      <c r="D154" s="32"/>
      <c r="E154" s="10"/>
      <c r="F154" s="32"/>
      <c r="G154" s="10"/>
      <c r="H154" s="32"/>
      <c r="I154" s="10"/>
      <c r="J154" s="32"/>
      <c r="K154" s="10"/>
      <c r="L154" s="32"/>
      <c r="M154" s="10"/>
      <c r="N154" s="32"/>
      <c r="O154" s="10"/>
      <c r="P154" s="32"/>
      <c r="Q154" s="10"/>
      <c r="R154" s="32"/>
      <c r="S154" s="10"/>
      <c r="T154" s="32"/>
      <c r="U154" s="10"/>
      <c r="V154" s="32"/>
      <c r="W154" s="10"/>
      <c r="X154" s="32"/>
      <c r="Y154" s="10"/>
      <c r="Z154" s="32"/>
      <c r="AA154" s="10"/>
      <c r="AB154" s="32"/>
      <c r="AC154" s="10"/>
      <c r="AD154" s="32"/>
      <c r="AE154" s="10"/>
      <c r="AF154" s="32"/>
      <c r="AG154" s="10"/>
      <c r="AH154" s="32"/>
      <c r="AI154" s="10"/>
      <c r="AJ154" s="32"/>
      <c r="AK154" s="10"/>
      <c r="AL154" s="32"/>
      <c r="AM154" s="10"/>
      <c r="AN154" s="32"/>
      <c r="AO154" s="10"/>
      <c r="AP154" s="32"/>
      <c r="AQ154" s="10"/>
      <c r="AR154" s="244"/>
      <c r="AS154" s="10"/>
      <c r="AT154" s="32"/>
      <c r="AU154" s="10"/>
      <c r="AV154" s="244"/>
      <c r="AW154" s="10"/>
      <c r="AX154" s="244"/>
      <c r="AY154" s="7"/>
      <c r="AZ154" s="249"/>
      <c r="BA154" s="10"/>
      <c r="BB154" s="244"/>
      <c r="BC154" s="7"/>
      <c r="BD154" s="249"/>
      <c r="BE154" s="10"/>
      <c r="BF154" s="244"/>
      <c r="BG154" s="7"/>
      <c r="BH154" s="249"/>
      <c r="BI154" s="7"/>
      <c r="BJ154" s="249"/>
      <c r="BK154" s="7"/>
      <c r="BL154" s="8"/>
      <c r="BM154" s="7"/>
      <c r="BN154" s="249"/>
      <c r="BO154" s="7"/>
      <c r="BP154" s="8"/>
      <c r="BQ154" s="7"/>
      <c r="BR154" s="8"/>
      <c r="BT154" s="41"/>
      <c r="BU154" s="41">
        <f t="shared" si="20"/>
        <v>0</v>
      </c>
      <c r="BV154">
        <f t="shared" si="19"/>
        <v>0</v>
      </c>
    </row>
    <row r="155" spans="1:76">
      <c r="A155">
        <v>84</v>
      </c>
      <c r="B155" s="6"/>
      <c r="C155" s="10"/>
      <c r="D155" s="32"/>
      <c r="E155" s="10"/>
      <c r="F155" s="32"/>
      <c r="G155" s="10"/>
      <c r="H155" s="32"/>
      <c r="I155" s="10"/>
      <c r="J155" s="32"/>
      <c r="K155" s="94"/>
      <c r="L155" s="32"/>
      <c r="M155" s="10"/>
      <c r="N155" s="32"/>
      <c r="O155" s="10"/>
      <c r="P155" s="32"/>
      <c r="Q155" s="10"/>
      <c r="R155" s="32"/>
      <c r="S155" s="10"/>
      <c r="T155" s="32"/>
      <c r="U155" s="10"/>
      <c r="V155" s="32"/>
      <c r="W155" s="10"/>
      <c r="X155" s="32"/>
      <c r="Y155" s="10"/>
      <c r="Z155" s="32"/>
      <c r="AA155" s="10"/>
      <c r="AB155" s="32"/>
      <c r="AC155" s="10"/>
      <c r="AD155" s="32"/>
      <c r="AE155" s="10"/>
      <c r="AF155" s="32"/>
      <c r="AG155" s="10"/>
      <c r="AH155" s="32"/>
      <c r="AI155" s="10"/>
      <c r="AJ155" s="32"/>
      <c r="AK155" s="10"/>
      <c r="AL155" s="32"/>
      <c r="AM155" s="10"/>
      <c r="AN155" s="32"/>
      <c r="AO155" s="10"/>
      <c r="AP155" s="32"/>
      <c r="AQ155" s="10"/>
      <c r="AR155" s="244"/>
      <c r="AS155" s="10"/>
      <c r="AT155" s="32"/>
      <c r="AU155" s="10"/>
      <c r="AV155" s="244"/>
      <c r="AW155" s="10"/>
      <c r="AX155" s="244"/>
      <c r="AY155" s="7"/>
      <c r="AZ155" s="249"/>
      <c r="BA155" s="10"/>
      <c r="BB155" s="244"/>
      <c r="BC155" s="7"/>
      <c r="BD155" s="249"/>
      <c r="BE155" s="10"/>
      <c r="BF155" s="244"/>
      <c r="BG155" s="7"/>
      <c r="BH155" s="249"/>
      <c r="BI155" s="7"/>
      <c r="BJ155" s="249"/>
      <c r="BK155" s="10"/>
      <c r="BL155" s="32"/>
      <c r="BM155" s="7"/>
      <c r="BN155" s="249"/>
      <c r="BO155" s="10"/>
      <c r="BP155" s="32"/>
      <c r="BQ155" s="10"/>
      <c r="BR155" s="32"/>
      <c r="BT155" s="41"/>
      <c r="BU155" s="41">
        <f t="shared" si="20"/>
        <v>0</v>
      </c>
      <c r="BV155">
        <f t="shared" si="19"/>
        <v>0</v>
      </c>
      <c r="BX155" s="39"/>
    </row>
    <row r="156" spans="1:76">
      <c r="A156">
        <v>85</v>
      </c>
      <c r="B156" s="6"/>
      <c r="C156" s="10"/>
      <c r="D156" s="32"/>
      <c r="E156" s="10"/>
      <c r="F156" s="32"/>
      <c r="G156" s="10"/>
      <c r="H156" s="32"/>
      <c r="I156" s="10"/>
      <c r="J156" s="32"/>
      <c r="K156" s="10"/>
      <c r="L156" s="32"/>
      <c r="M156" s="10"/>
      <c r="N156" s="32"/>
      <c r="O156" s="10"/>
      <c r="P156" s="32"/>
      <c r="Q156" s="10"/>
      <c r="R156" s="32"/>
      <c r="S156" s="10"/>
      <c r="T156" s="32"/>
      <c r="U156" s="10"/>
      <c r="V156" s="32"/>
      <c r="W156" s="10"/>
      <c r="X156" s="32"/>
      <c r="Y156" s="10"/>
      <c r="Z156" s="32"/>
      <c r="AA156" s="10"/>
      <c r="AB156" s="32"/>
      <c r="AC156" s="10"/>
      <c r="AD156" s="32"/>
      <c r="AE156" s="10"/>
      <c r="AF156" s="32"/>
      <c r="AG156" s="10"/>
      <c r="AH156" s="32"/>
      <c r="AI156" s="10"/>
      <c r="AJ156" s="32"/>
      <c r="AK156" s="10"/>
      <c r="AL156" s="32"/>
      <c r="AM156" s="10"/>
      <c r="AN156" s="32"/>
      <c r="AO156" s="10"/>
      <c r="AP156" s="32"/>
      <c r="AQ156" s="10"/>
      <c r="AR156" s="244"/>
      <c r="AS156" s="10"/>
      <c r="AT156" s="32"/>
      <c r="AU156" s="10"/>
      <c r="AV156" s="244"/>
      <c r="AW156" s="10"/>
      <c r="AX156" s="244"/>
      <c r="AY156" s="7"/>
      <c r="AZ156" s="249"/>
      <c r="BA156" s="10"/>
      <c r="BB156" s="244"/>
      <c r="BC156" s="7"/>
      <c r="BD156" s="249"/>
      <c r="BE156" s="10"/>
      <c r="BF156" s="244"/>
      <c r="BG156" s="7"/>
      <c r="BH156" s="249"/>
      <c r="BI156" s="7"/>
      <c r="BJ156" s="249"/>
      <c r="BK156" s="7"/>
      <c r="BL156" s="8"/>
      <c r="BM156" s="7"/>
      <c r="BN156" s="249"/>
      <c r="BO156" s="7"/>
      <c r="BP156" s="8"/>
      <c r="BQ156" s="7"/>
      <c r="BR156" s="8"/>
      <c r="BT156" s="41"/>
      <c r="BU156" s="41">
        <f t="shared" si="20"/>
        <v>0</v>
      </c>
      <c r="BV156">
        <f t="shared" si="19"/>
        <v>0</v>
      </c>
    </row>
    <row r="157" spans="1:76">
      <c r="A157">
        <v>86</v>
      </c>
      <c r="B157" s="6"/>
      <c r="C157" s="10"/>
      <c r="D157" s="32"/>
      <c r="E157" s="10"/>
      <c r="F157" s="32"/>
      <c r="G157" s="10"/>
      <c r="H157" s="32"/>
      <c r="I157" s="10"/>
      <c r="J157" s="32"/>
      <c r="K157" s="10"/>
      <c r="L157" s="32"/>
      <c r="M157" s="10"/>
      <c r="N157" s="32"/>
      <c r="O157" s="10"/>
      <c r="P157" s="32"/>
      <c r="Q157" s="10"/>
      <c r="R157" s="32"/>
      <c r="S157" s="10"/>
      <c r="T157" s="32"/>
      <c r="U157" s="10"/>
      <c r="V157" s="32"/>
      <c r="W157" s="10"/>
      <c r="X157" s="32"/>
      <c r="Y157" s="10"/>
      <c r="Z157" s="32"/>
      <c r="AA157" s="10"/>
      <c r="AB157" s="32"/>
      <c r="AC157" s="10"/>
      <c r="AD157" s="32"/>
      <c r="AE157" s="10"/>
      <c r="AF157" s="32"/>
      <c r="AG157" s="10"/>
      <c r="AH157" s="32"/>
      <c r="AI157" s="10"/>
      <c r="AJ157" s="32"/>
      <c r="AK157" s="10"/>
      <c r="AL157" s="32"/>
      <c r="AM157" s="10"/>
      <c r="AN157" s="32"/>
      <c r="AO157" s="10"/>
      <c r="AP157" s="32"/>
      <c r="AQ157" s="10"/>
      <c r="AR157" s="244"/>
      <c r="AS157" s="10"/>
      <c r="AT157" s="32"/>
      <c r="AU157" s="10"/>
      <c r="AV157" s="244"/>
      <c r="AW157" s="10"/>
      <c r="AX157" s="244"/>
      <c r="AY157" s="7"/>
      <c r="AZ157" s="249"/>
      <c r="BA157" s="10"/>
      <c r="BB157" s="244"/>
      <c r="BC157" s="7"/>
      <c r="BD157" s="249"/>
      <c r="BE157" s="10"/>
      <c r="BF157" s="244"/>
      <c r="BG157" s="7"/>
      <c r="BH157" s="249"/>
      <c r="BI157" s="7"/>
      <c r="BJ157" s="249"/>
      <c r="BK157" s="7"/>
      <c r="BL157" s="8"/>
      <c r="BM157" s="7"/>
      <c r="BN157" s="249"/>
      <c r="BO157" s="7"/>
      <c r="BP157" s="8"/>
      <c r="BQ157" s="7"/>
      <c r="BR157" s="8"/>
      <c r="BT157" s="41"/>
      <c r="BU157" s="41">
        <f t="shared" si="20"/>
        <v>0</v>
      </c>
      <c r="BV157">
        <f t="shared" si="19"/>
        <v>0</v>
      </c>
    </row>
    <row r="158" spans="1:76">
      <c r="A158">
        <v>87</v>
      </c>
      <c r="B158" s="6"/>
      <c r="C158" s="10"/>
      <c r="D158" s="32"/>
      <c r="E158" s="10"/>
      <c r="F158" s="32"/>
      <c r="G158" s="10"/>
      <c r="H158" s="32"/>
      <c r="I158" s="10"/>
      <c r="J158" s="32"/>
      <c r="K158" s="10"/>
      <c r="L158" s="32"/>
      <c r="M158" s="10"/>
      <c r="N158" s="32"/>
      <c r="O158" s="10"/>
      <c r="P158" s="32"/>
      <c r="Q158" s="10"/>
      <c r="R158" s="32"/>
      <c r="S158" s="10"/>
      <c r="T158" s="32"/>
      <c r="U158" s="10"/>
      <c r="V158" s="32"/>
      <c r="W158" s="10"/>
      <c r="X158" s="32"/>
      <c r="Y158" s="10"/>
      <c r="Z158" s="32"/>
      <c r="AA158" s="10"/>
      <c r="AB158" s="32"/>
      <c r="AC158" s="10"/>
      <c r="AD158" s="32"/>
      <c r="AE158" s="10"/>
      <c r="AF158" s="32"/>
      <c r="AG158" s="10"/>
      <c r="AH158" s="32"/>
      <c r="AI158" s="10"/>
      <c r="AJ158" s="32"/>
      <c r="AK158" s="10"/>
      <c r="AL158" s="32"/>
      <c r="AM158" s="10"/>
      <c r="AN158" s="32"/>
      <c r="AO158" s="10"/>
      <c r="AP158" s="32"/>
      <c r="AQ158" s="10"/>
      <c r="AR158" s="244"/>
      <c r="AS158" s="10"/>
      <c r="AT158" s="32"/>
      <c r="AU158" s="10"/>
      <c r="AV158" s="244"/>
      <c r="AW158" s="10"/>
      <c r="AX158" s="244"/>
      <c r="AY158" s="7"/>
      <c r="AZ158" s="249"/>
      <c r="BA158" s="10"/>
      <c r="BB158" s="244"/>
      <c r="BC158" s="7"/>
      <c r="BD158" s="249"/>
      <c r="BE158" s="10"/>
      <c r="BF158" s="244"/>
      <c r="BG158" s="7"/>
      <c r="BH158" s="249"/>
      <c r="BI158" s="7"/>
      <c r="BJ158" s="249"/>
      <c r="BK158" s="7"/>
      <c r="BL158" s="8"/>
      <c r="BM158" s="7"/>
      <c r="BN158" s="249"/>
      <c r="BO158" s="7"/>
      <c r="BP158" s="8"/>
      <c r="BQ158" s="7"/>
      <c r="BR158" s="8"/>
      <c r="BT158" s="41"/>
      <c r="BU158" s="41">
        <f t="shared" si="20"/>
        <v>0</v>
      </c>
      <c r="BV158">
        <f t="shared" si="19"/>
        <v>0</v>
      </c>
    </row>
    <row r="159" spans="1:76">
      <c r="A159">
        <v>88</v>
      </c>
      <c r="B159" s="6"/>
      <c r="C159" s="10"/>
      <c r="D159" s="32"/>
      <c r="E159" s="10"/>
      <c r="F159" s="32"/>
      <c r="G159" s="10"/>
      <c r="H159" s="32"/>
      <c r="I159" s="10"/>
      <c r="J159" s="32"/>
      <c r="K159" s="10"/>
      <c r="L159" s="32"/>
      <c r="M159" s="10"/>
      <c r="N159" s="32"/>
      <c r="O159" s="10"/>
      <c r="P159" s="32"/>
      <c r="Q159" s="10"/>
      <c r="R159" s="32"/>
      <c r="S159" s="10"/>
      <c r="T159" s="32"/>
      <c r="U159" s="10"/>
      <c r="V159" s="32"/>
      <c r="W159" s="10"/>
      <c r="X159" s="32"/>
      <c r="Y159" s="10"/>
      <c r="Z159" s="32"/>
      <c r="AA159" s="10"/>
      <c r="AB159" s="32"/>
      <c r="AC159" s="10"/>
      <c r="AD159" s="32"/>
      <c r="AE159" s="10"/>
      <c r="AF159" s="32"/>
      <c r="AG159" s="10"/>
      <c r="AH159" s="32"/>
      <c r="AI159" s="10"/>
      <c r="AJ159" s="32"/>
      <c r="AK159" s="10"/>
      <c r="AL159" s="32"/>
      <c r="AM159" s="10"/>
      <c r="AN159" s="32"/>
      <c r="AO159" s="10"/>
      <c r="AP159" s="32"/>
      <c r="AQ159" s="10"/>
      <c r="AR159" s="244"/>
      <c r="AS159" s="10"/>
      <c r="AT159" s="32"/>
      <c r="AU159" s="10"/>
      <c r="AV159" s="244"/>
      <c r="AW159" s="10"/>
      <c r="AX159" s="244"/>
      <c r="AY159" s="7"/>
      <c r="AZ159" s="249"/>
      <c r="BA159" s="10"/>
      <c r="BB159" s="244"/>
      <c r="BC159" s="7"/>
      <c r="BD159" s="249"/>
      <c r="BE159" s="10"/>
      <c r="BF159" s="244"/>
      <c r="BG159" s="7"/>
      <c r="BH159" s="249"/>
      <c r="BI159" s="7"/>
      <c r="BJ159" s="249"/>
      <c r="BK159" s="7"/>
      <c r="BL159" s="8"/>
      <c r="BM159" s="7"/>
      <c r="BN159" s="249"/>
      <c r="BO159" s="7"/>
      <c r="BP159" s="8"/>
      <c r="BQ159" s="7"/>
      <c r="BR159" s="8"/>
      <c r="BT159" s="41"/>
      <c r="BU159" s="41">
        <f t="shared" si="20"/>
        <v>0</v>
      </c>
      <c r="BV159">
        <f t="shared" si="19"/>
        <v>0</v>
      </c>
    </row>
    <row r="160" spans="1:76">
      <c r="A160">
        <v>89</v>
      </c>
      <c r="B160" s="6"/>
      <c r="C160" s="10"/>
      <c r="D160" s="32"/>
      <c r="E160" s="10"/>
      <c r="F160" s="32"/>
      <c r="G160" s="10"/>
      <c r="H160" s="32"/>
      <c r="I160" s="10"/>
      <c r="J160" s="32"/>
      <c r="K160" s="10"/>
      <c r="L160" s="32"/>
      <c r="M160" s="10"/>
      <c r="N160" s="32"/>
      <c r="O160" s="10"/>
      <c r="P160" s="32"/>
      <c r="Q160" s="10"/>
      <c r="R160" s="32"/>
      <c r="S160" s="10"/>
      <c r="T160" s="32"/>
      <c r="U160" s="10"/>
      <c r="V160" s="32"/>
      <c r="W160" s="10"/>
      <c r="X160" s="32"/>
      <c r="Y160" s="10"/>
      <c r="Z160" s="32"/>
      <c r="AA160" s="10"/>
      <c r="AB160" s="32"/>
      <c r="AC160" s="10"/>
      <c r="AD160" s="32"/>
      <c r="AE160" s="10"/>
      <c r="AF160" s="32"/>
      <c r="AG160" s="10"/>
      <c r="AH160" s="32"/>
      <c r="AI160" s="10"/>
      <c r="AJ160" s="32"/>
      <c r="AK160" s="10"/>
      <c r="AL160" s="32"/>
      <c r="AM160" s="10"/>
      <c r="AN160" s="32"/>
      <c r="AO160" s="10"/>
      <c r="AP160" s="32"/>
      <c r="AQ160" s="10"/>
      <c r="AR160" s="244"/>
      <c r="AS160" s="10"/>
      <c r="AT160" s="32"/>
      <c r="AU160" s="10"/>
      <c r="AV160" s="244"/>
      <c r="AW160" s="10"/>
      <c r="AX160" s="244"/>
      <c r="AY160" s="7"/>
      <c r="AZ160" s="249"/>
      <c r="BA160" s="10"/>
      <c r="BB160" s="244"/>
      <c r="BC160" s="7"/>
      <c r="BD160" s="249"/>
      <c r="BE160" s="10"/>
      <c r="BF160" s="244"/>
      <c r="BG160" s="7"/>
      <c r="BH160" s="249"/>
      <c r="BI160" s="7"/>
      <c r="BJ160" s="249"/>
      <c r="BK160" s="236"/>
      <c r="BL160" s="8"/>
      <c r="BM160" s="7"/>
      <c r="BN160" s="249"/>
      <c r="BO160" s="236"/>
      <c r="BP160" s="8"/>
      <c r="BQ160" s="236"/>
      <c r="BR160" s="8"/>
      <c r="BT160" s="41"/>
      <c r="BU160" s="41">
        <f t="shared" si="20"/>
        <v>0</v>
      </c>
      <c r="BV160">
        <f t="shared" si="19"/>
        <v>0</v>
      </c>
    </row>
    <row r="161" spans="1:76">
      <c r="A161">
        <v>90</v>
      </c>
      <c r="B161" s="6"/>
      <c r="C161" s="10"/>
      <c r="D161" s="32"/>
      <c r="E161" s="10"/>
      <c r="F161" s="32"/>
      <c r="G161" s="10"/>
      <c r="H161" s="32"/>
      <c r="I161" s="10"/>
      <c r="J161" s="32"/>
      <c r="K161" s="10"/>
      <c r="L161" s="32"/>
      <c r="M161" s="10"/>
      <c r="N161" s="32"/>
      <c r="O161" s="10"/>
      <c r="P161" s="32"/>
      <c r="Q161" s="10"/>
      <c r="R161" s="32"/>
      <c r="S161" s="10"/>
      <c r="T161" s="32"/>
      <c r="U161" s="10"/>
      <c r="V161" s="32"/>
      <c r="W161" s="10"/>
      <c r="X161" s="32"/>
      <c r="Y161" s="10"/>
      <c r="Z161" s="32"/>
      <c r="AA161" s="10"/>
      <c r="AB161" s="32"/>
      <c r="AC161" s="10"/>
      <c r="AD161" s="32"/>
      <c r="AE161" s="10"/>
      <c r="AF161" s="32"/>
      <c r="AG161" s="10"/>
      <c r="AH161" s="32"/>
      <c r="AI161" s="10"/>
      <c r="AJ161" s="32"/>
      <c r="AK161" s="10"/>
      <c r="AL161" s="32"/>
      <c r="AM161" s="10"/>
      <c r="AN161" s="32"/>
      <c r="AO161" s="10"/>
      <c r="AP161" s="32"/>
      <c r="AQ161" s="10"/>
      <c r="AR161" s="244"/>
      <c r="AS161" s="10"/>
      <c r="AT161" s="32"/>
      <c r="AU161" s="10"/>
      <c r="AV161" s="244"/>
      <c r="AW161" s="10"/>
      <c r="AX161" s="244"/>
      <c r="AY161" s="7"/>
      <c r="AZ161" s="249"/>
      <c r="BA161" s="10"/>
      <c r="BB161" s="244"/>
      <c r="BC161" s="7"/>
      <c r="BD161" s="249"/>
      <c r="BE161" s="10"/>
      <c r="BF161" s="244"/>
      <c r="BG161" s="7"/>
      <c r="BH161" s="249"/>
      <c r="BI161" s="7"/>
      <c r="BJ161" s="249"/>
      <c r="BK161" s="7"/>
      <c r="BL161" s="8"/>
      <c r="BM161" s="7"/>
      <c r="BN161" s="249"/>
      <c r="BO161" s="7"/>
      <c r="BP161" s="8"/>
      <c r="BQ161" s="7"/>
      <c r="BR161" s="8"/>
      <c r="BT161" s="41"/>
      <c r="BU161" s="41">
        <f t="shared" si="20"/>
        <v>0</v>
      </c>
      <c r="BV161">
        <f t="shared" si="19"/>
        <v>0</v>
      </c>
    </row>
    <row r="162" spans="1:76">
      <c r="A162">
        <v>91</v>
      </c>
      <c r="B162" s="6"/>
      <c r="C162" s="10"/>
      <c r="D162" s="32"/>
      <c r="E162" s="10"/>
      <c r="F162" s="32"/>
      <c r="G162" s="10"/>
      <c r="H162" s="32"/>
      <c r="I162" s="10"/>
      <c r="J162" s="32"/>
      <c r="K162" s="10"/>
      <c r="L162" s="32"/>
      <c r="M162" s="10"/>
      <c r="N162" s="32"/>
      <c r="O162" s="10"/>
      <c r="P162" s="32"/>
      <c r="Q162" s="10"/>
      <c r="R162" s="32"/>
      <c r="S162" s="10"/>
      <c r="T162" s="32"/>
      <c r="U162" s="10"/>
      <c r="V162" s="32"/>
      <c r="W162" s="10"/>
      <c r="X162" s="32"/>
      <c r="Y162" s="10"/>
      <c r="Z162" s="32"/>
      <c r="AA162" s="10"/>
      <c r="AB162" s="32"/>
      <c r="AC162" s="10"/>
      <c r="AD162" s="32"/>
      <c r="AE162" s="10"/>
      <c r="AF162" s="32"/>
      <c r="AG162" s="10"/>
      <c r="AH162" s="32"/>
      <c r="AI162" s="10"/>
      <c r="AJ162" s="32"/>
      <c r="AK162" s="10"/>
      <c r="AL162" s="32"/>
      <c r="AM162" s="10"/>
      <c r="AN162" s="32"/>
      <c r="AO162" s="10"/>
      <c r="AP162" s="32"/>
      <c r="AQ162" s="10"/>
      <c r="AR162" s="244"/>
      <c r="AS162" s="10"/>
      <c r="AT162" s="32"/>
      <c r="AU162" s="10"/>
      <c r="AV162" s="244"/>
      <c r="AW162" s="10"/>
      <c r="AX162" s="244"/>
      <c r="AY162" s="7"/>
      <c r="AZ162" s="249"/>
      <c r="BA162" s="10"/>
      <c r="BB162" s="244"/>
      <c r="BC162" s="7"/>
      <c r="BD162" s="249"/>
      <c r="BE162" s="10"/>
      <c r="BF162" s="244"/>
      <c r="BG162" s="7"/>
      <c r="BH162" s="249"/>
      <c r="BI162" s="7"/>
      <c r="BJ162" s="249"/>
      <c r="BK162" s="7"/>
      <c r="BL162" s="8"/>
      <c r="BM162" s="7"/>
      <c r="BN162" s="249"/>
      <c r="BO162" s="7"/>
      <c r="BP162" s="8"/>
      <c r="BQ162" s="7"/>
      <c r="BR162" s="8"/>
      <c r="BT162" s="41"/>
      <c r="BU162" s="41">
        <f t="shared" si="20"/>
        <v>0</v>
      </c>
      <c r="BV162">
        <f t="shared" si="19"/>
        <v>0</v>
      </c>
    </row>
    <row r="163" spans="1:76">
      <c r="A163">
        <v>92</v>
      </c>
      <c r="B163" s="6"/>
      <c r="C163" s="10"/>
      <c r="D163" s="32"/>
      <c r="E163" s="10"/>
      <c r="F163" s="32"/>
      <c r="G163" s="10"/>
      <c r="H163" s="32"/>
      <c r="I163" s="10"/>
      <c r="J163" s="32"/>
      <c r="K163" s="10"/>
      <c r="L163" s="32"/>
      <c r="M163" s="10"/>
      <c r="N163" s="32"/>
      <c r="O163" s="10"/>
      <c r="P163" s="32"/>
      <c r="Q163" s="10"/>
      <c r="R163" s="32"/>
      <c r="S163" s="10"/>
      <c r="T163" s="32"/>
      <c r="U163" s="10"/>
      <c r="V163" s="32"/>
      <c r="W163" s="10"/>
      <c r="X163" s="32"/>
      <c r="Y163" s="10"/>
      <c r="Z163" s="32"/>
      <c r="AA163" s="10"/>
      <c r="AB163" s="32"/>
      <c r="AC163" s="10"/>
      <c r="AD163" s="32"/>
      <c r="AE163" s="10"/>
      <c r="AF163" s="32"/>
      <c r="AG163" s="10"/>
      <c r="AH163" s="32"/>
      <c r="AI163" s="10"/>
      <c r="AJ163" s="32"/>
      <c r="AK163" s="10"/>
      <c r="AL163" s="32"/>
      <c r="AM163" s="10"/>
      <c r="AN163" s="32"/>
      <c r="AO163" s="10"/>
      <c r="AP163" s="32"/>
      <c r="AQ163" s="10"/>
      <c r="AR163" s="244"/>
      <c r="AS163" s="10"/>
      <c r="AT163" s="32"/>
      <c r="AU163" s="10"/>
      <c r="AV163" s="244"/>
      <c r="AW163" s="10"/>
      <c r="AX163" s="244"/>
      <c r="AY163" s="7"/>
      <c r="AZ163" s="249"/>
      <c r="BA163" s="10"/>
      <c r="BB163" s="244"/>
      <c r="BC163" s="7"/>
      <c r="BD163" s="249"/>
      <c r="BE163" s="10"/>
      <c r="BF163" s="244"/>
      <c r="BG163" s="7"/>
      <c r="BH163" s="249"/>
      <c r="BI163" s="7"/>
      <c r="BJ163" s="249"/>
      <c r="BK163" s="7"/>
      <c r="BL163" s="8"/>
      <c r="BM163" s="7"/>
      <c r="BN163" s="249"/>
      <c r="BO163" s="7"/>
      <c r="BP163" s="8"/>
      <c r="BQ163" s="7"/>
      <c r="BR163" s="8"/>
      <c r="BT163" s="41"/>
      <c r="BU163" s="41">
        <f t="shared" si="20"/>
        <v>0</v>
      </c>
      <c r="BV163">
        <f t="shared" si="19"/>
        <v>0</v>
      </c>
    </row>
    <row r="164" spans="1:76">
      <c r="A164">
        <v>93</v>
      </c>
      <c r="B164" s="6"/>
      <c r="C164" s="10"/>
      <c r="D164" s="32"/>
      <c r="E164" s="10"/>
      <c r="F164" s="32"/>
      <c r="G164" s="10"/>
      <c r="H164" s="32"/>
      <c r="I164" s="10"/>
      <c r="J164" s="32"/>
      <c r="K164" s="10"/>
      <c r="L164" s="32"/>
      <c r="M164" s="10"/>
      <c r="N164" s="32"/>
      <c r="O164" s="10"/>
      <c r="P164" s="32"/>
      <c r="Q164" s="10"/>
      <c r="R164" s="32"/>
      <c r="S164" s="10"/>
      <c r="T164" s="32"/>
      <c r="U164" s="10"/>
      <c r="V164" s="32"/>
      <c r="W164" s="10"/>
      <c r="X164" s="32"/>
      <c r="Y164" s="10"/>
      <c r="Z164" s="32"/>
      <c r="AA164" s="10"/>
      <c r="AB164" s="32"/>
      <c r="AC164" s="10"/>
      <c r="AD164" s="32"/>
      <c r="AE164" s="10"/>
      <c r="AF164" s="32"/>
      <c r="AG164" s="10"/>
      <c r="AH164" s="32"/>
      <c r="AI164" s="10"/>
      <c r="AJ164" s="32"/>
      <c r="AK164" s="10"/>
      <c r="AL164" s="32"/>
      <c r="AM164" s="10"/>
      <c r="AN164" s="32"/>
      <c r="AO164" s="10"/>
      <c r="AP164" s="32"/>
      <c r="AQ164" s="10"/>
      <c r="AR164" s="244"/>
      <c r="AS164" s="10"/>
      <c r="AT164" s="32"/>
      <c r="AU164" s="10"/>
      <c r="AV164" s="244"/>
      <c r="AW164" s="10"/>
      <c r="AX164" s="244"/>
      <c r="AY164" s="7"/>
      <c r="AZ164" s="249"/>
      <c r="BA164" s="10"/>
      <c r="BB164" s="244"/>
      <c r="BC164" s="7"/>
      <c r="BD164" s="249"/>
      <c r="BE164" s="10"/>
      <c r="BF164" s="244"/>
      <c r="BG164" s="7"/>
      <c r="BH164" s="249"/>
      <c r="BI164" s="7"/>
      <c r="BJ164" s="249"/>
      <c r="BK164" s="7"/>
      <c r="BL164" s="8"/>
      <c r="BM164" s="7"/>
      <c r="BN164" s="249"/>
      <c r="BO164" s="7"/>
      <c r="BP164" s="8"/>
      <c r="BQ164" s="7"/>
      <c r="BR164" s="8"/>
      <c r="BT164" s="41"/>
      <c r="BU164" s="41">
        <f t="shared" si="20"/>
        <v>0</v>
      </c>
      <c r="BV164">
        <f t="shared" si="19"/>
        <v>0</v>
      </c>
    </row>
    <row r="165" spans="1:76">
      <c r="A165">
        <v>94</v>
      </c>
      <c r="B165" s="6"/>
      <c r="C165" s="10"/>
      <c r="D165" s="32"/>
      <c r="E165" s="10"/>
      <c r="F165" s="32"/>
      <c r="G165" s="10"/>
      <c r="H165" s="32"/>
      <c r="I165" s="10"/>
      <c r="J165" s="32"/>
      <c r="K165" s="94"/>
      <c r="L165" s="32"/>
      <c r="M165" s="10"/>
      <c r="N165" s="32"/>
      <c r="O165" s="10"/>
      <c r="P165" s="32"/>
      <c r="Q165" s="10"/>
      <c r="R165" s="32"/>
      <c r="S165" s="10"/>
      <c r="T165" s="32"/>
      <c r="U165" s="10"/>
      <c r="V165" s="32"/>
      <c r="W165" s="10"/>
      <c r="X165" s="32"/>
      <c r="Y165" s="10"/>
      <c r="Z165" s="32"/>
      <c r="AA165" s="10"/>
      <c r="AB165" s="32"/>
      <c r="AC165" s="10"/>
      <c r="AD165" s="32"/>
      <c r="AE165" s="10"/>
      <c r="AF165" s="32"/>
      <c r="AG165" s="10"/>
      <c r="AH165" s="32"/>
      <c r="AI165" s="10"/>
      <c r="AJ165" s="32"/>
      <c r="AK165" s="10"/>
      <c r="AL165" s="32"/>
      <c r="AM165" s="10"/>
      <c r="AN165" s="32"/>
      <c r="AO165" s="10"/>
      <c r="AP165" s="32"/>
      <c r="AQ165" s="10"/>
      <c r="AR165" s="244"/>
      <c r="AS165" s="10"/>
      <c r="AT165" s="32"/>
      <c r="AU165" s="10"/>
      <c r="AV165" s="244"/>
      <c r="AW165" s="10"/>
      <c r="AX165" s="244"/>
      <c r="AY165" s="7"/>
      <c r="AZ165" s="249"/>
      <c r="BA165" s="10"/>
      <c r="BB165" s="244"/>
      <c r="BC165" s="7"/>
      <c r="BD165" s="249"/>
      <c r="BE165" s="10"/>
      <c r="BF165" s="244"/>
      <c r="BG165" s="7"/>
      <c r="BH165" s="249"/>
      <c r="BI165" s="7"/>
      <c r="BJ165" s="249"/>
      <c r="BK165" s="7"/>
      <c r="BL165" s="8"/>
      <c r="BM165" s="7"/>
      <c r="BN165" s="249"/>
      <c r="BO165" s="7"/>
      <c r="BP165" s="8"/>
      <c r="BQ165" s="7"/>
      <c r="BR165" s="8"/>
      <c r="BS165" s="28"/>
      <c r="BT165" s="41"/>
      <c r="BU165" s="41">
        <f t="shared" si="20"/>
        <v>0</v>
      </c>
      <c r="BV165">
        <f t="shared" si="19"/>
        <v>0</v>
      </c>
      <c r="BX165" s="39"/>
    </row>
    <row r="166" spans="1:76">
      <c r="A166">
        <v>95</v>
      </c>
      <c r="B166" s="6"/>
      <c r="C166" s="10"/>
      <c r="D166" s="32"/>
      <c r="E166" s="10"/>
      <c r="F166" s="32"/>
      <c r="G166" s="10"/>
      <c r="H166" s="32"/>
      <c r="I166" s="10"/>
      <c r="J166" s="32"/>
      <c r="K166" s="94"/>
      <c r="L166" s="32"/>
      <c r="M166" s="10"/>
      <c r="N166" s="32"/>
      <c r="O166" s="10"/>
      <c r="P166" s="32"/>
      <c r="Q166" s="10"/>
      <c r="R166" s="32"/>
      <c r="S166" s="10"/>
      <c r="T166" s="32"/>
      <c r="U166" s="10"/>
      <c r="V166" s="32"/>
      <c r="W166" s="10"/>
      <c r="X166" s="32"/>
      <c r="Y166" s="10"/>
      <c r="Z166" s="32"/>
      <c r="AA166" s="10"/>
      <c r="AB166" s="32"/>
      <c r="AC166" s="10"/>
      <c r="AD166" s="32"/>
      <c r="AE166" s="10"/>
      <c r="AF166" s="32"/>
      <c r="AG166" s="10"/>
      <c r="AH166" s="32"/>
      <c r="AI166" s="10"/>
      <c r="AJ166" s="32"/>
      <c r="AK166" s="10"/>
      <c r="AL166" s="32"/>
      <c r="AM166" s="10"/>
      <c r="AN166" s="32"/>
      <c r="AO166" s="10"/>
      <c r="AP166" s="32"/>
      <c r="AQ166" s="10"/>
      <c r="AR166" s="244"/>
      <c r="AS166" s="10"/>
      <c r="AT166" s="32"/>
      <c r="AU166" s="10"/>
      <c r="AV166" s="244"/>
      <c r="AW166" s="10"/>
      <c r="AX166" s="244"/>
      <c r="AY166" s="7"/>
      <c r="AZ166" s="249"/>
      <c r="BA166" s="10"/>
      <c r="BB166" s="244"/>
      <c r="BC166" s="7"/>
      <c r="BD166" s="249"/>
      <c r="BE166" s="10"/>
      <c r="BF166" s="244"/>
      <c r="BG166" s="7"/>
      <c r="BH166" s="249"/>
      <c r="BI166" s="7"/>
      <c r="BJ166" s="249"/>
      <c r="BK166" s="7"/>
      <c r="BL166" s="8"/>
      <c r="BM166" s="7"/>
      <c r="BN166" s="249"/>
      <c r="BO166" s="7"/>
      <c r="BP166" s="8"/>
      <c r="BQ166" s="7"/>
      <c r="BR166" s="8"/>
      <c r="BT166" s="41"/>
      <c r="BU166" s="41">
        <f t="shared" si="20"/>
        <v>0</v>
      </c>
      <c r="BV166">
        <f t="shared" si="19"/>
        <v>0</v>
      </c>
      <c r="BX166" s="39"/>
    </row>
    <row r="167" spans="1:76">
      <c r="A167">
        <v>96</v>
      </c>
      <c r="B167" s="6"/>
      <c r="C167" s="10"/>
      <c r="D167" s="32"/>
      <c r="E167" s="10"/>
      <c r="F167" s="32"/>
      <c r="G167" s="10"/>
      <c r="H167" s="32"/>
      <c r="I167" s="10"/>
      <c r="J167" s="32"/>
      <c r="K167" s="94"/>
      <c r="L167" s="32"/>
      <c r="M167" s="10"/>
      <c r="N167" s="32"/>
      <c r="O167" s="10"/>
      <c r="P167" s="32"/>
      <c r="Q167" s="10"/>
      <c r="R167" s="32"/>
      <c r="S167" s="10"/>
      <c r="T167" s="32"/>
      <c r="U167" s="10"/>
      <c r="V167" s="32"/>
      <c r="W167" s="10"/>
      <c r="X167" s="32"/>
      <c r="Y167" s="10"/>
      <c r="Z167" s="32"/>
      <c r="AA167" s="10"/>
      <c r="AB167" s="32"/>
      <c r="AC167" s="10"/>
      <c r="AD167" s="32"/>
      <c r="AE167" s="10"/>
      <c r="AF167" s="32"/>
      <c r="AG167" s="10"/>
      <c r="AH167" s="32"/>
      <c r="AI167" s="10"/>
      <c r="AJ167" s="32"/>
      <c r="AK167" s="10"/>
      <c r="AL167" s="32"/>
      <c r="AM167" s="10"/>
      <c r="AN167" s="32"/>
      <c r="AO167" s="10"/>
      <c r="AP167" s="32"/>
      <c r="AQ167" s="10"/>
      <c r="AR167" s="244"/>
      <c r="AS167" s="10"/>
      <c r="AT167" s="32"/>
      <c r="AU167" s="10"/>
      <c r="AV167" s="244"/>
      <c r="AW167" s="10"/>
      <c r="AX167" s="244"/>
      <c r="AY167" s="7"/>
      <c r="AZ167" s="249"/>
      <c r="BA167" s="10"/>
      <c r="BB167" s="244"/>
      <c r="BC167" s="7"/>
      <c r="BD167" s="249"/>
      <c r="BE167" s="10"/>
      <c r="BF167" s="244"/>
      <c r="BG167" s="7"/>
      <c r="BH167" s="249"/>
      <c r="BI167" s="7"/>
      <c r="BJ167" s="249"/>
      <c r="BK167" s="7"/>
      <c r="BL167" s="8"/>
      <c r="BM167" s="7"/>
      <c r="BN167" s="249"/>
      <c r="BO167" s="7"/>
      <c r="BP167" s="8"/>
      <c r="BQ167" s="7"/>
      <c r="BR167" s="8"/>
      <c r="BT167" s="41"/>
      <c r="BU167" s="41">
        <f t="shared" si="20"/>
        <v>0</v>
      </c>
      <c r="BV167">
        <f t="shared" si="19"/>
        <v>0</v>
      </c>
      <c r="BX167" s="39"/>
    </row>
    <row r="168" spans="1:76">
      <c r="A168">
        <v>97</v>
      </c>
      <c r="B168" s="6"/>
      <c r="C168" s="10"/>
      <c r="D168" s="32"/>
      <c r="E168" s="10"/>
      <c r="F168" s="32"/>
      <c r="G168" s="10"/>
      <c r="H168" s="32"/>
      <c r="I168" s="10"/>
      <c r="J168" s="32"/>
      <c r="K168" s="10"/>
      <c r="L168" s="32"/>
      <c r="M168" s="10"/>
      <c r="N168" s="32"/>
      <c r="O168" s="10"/>
      <c r="P168" s="32"/>
      <c r="Q168" s="10"/>
      <c r="R168" s="32"/>
      <c r="S168" s="10"/>
      <c r="T168" s="32"/>
      <c r="U168" s="10"/>
      <c r="V168" s="32"/>
      <c r="W168" s="10"/>
      <c r="X168" s="32"/>
      <c r="Y168" s="10"/>
      <c r="Z168" s="32"/>
      <c r="AA168" s="10"/>
      <c r="AB168" s="32"/>
      <c r="AC168" s="10"/>
      <c r="AD168" s="32"/>
      <c r="AE168" s="10"/>
      <c r="AF168" s="32"/>
      <c r="AG168" s="10"/>
      <c r="AH168" s="32"/>
      <c r="AI168" s="10"/>
      <c r="AJ168" s="32"/>
      <c r="AK168" s="10"/>
      <c r="AL168" s="32"/>
      <c r="AM168" s="10"/>
      <c r="AN168" s="32"/>
      <c r="AO168" s="10"/>
      <c r="AP168" s="32"/>
      <c r="AQ168" s="10"/>
      <c r="AR168" s="244"/>
      <c r="AS168" s="10"/>
      <c r="AT168" s="32"/>
      <c r="AU168" s="10"/>
      <c r="AV168" s="244"/>
      <c r="AW168" s="10"/>
      <c r="AX168" s="244"/>
      <c r="AY168" s="7"/>
      <c r="AZ168" s="249"/>
      <c r="BA168" s="10"/>
      <c r="BB168" s="244"/>
      <c r="BC168" s="7"/>
      <c r="BD168" s="249"/>
      <c r="BE168" s="10"/>
      <c r="BF168" s="244"/>
      <c r="BG168" s="7"/>
      <c r="BH168" s="249"/>
      <c r="BI168" s="7"/>
      <c r="BJ168" s="249"/>
      <c r="BK168" s="7"/>
      <c r="BL168" s="8"/>
      <c r="BM168" s="7"/>
      <c r="BN168" s="249"/>
      <c r="BO168" s="7"/>
      <c r="BP168" s="8"/>
      <c r="BQ168" s="7"/>
      <c r="BR168" s="8"/>
      <c r="BT168" s="41"/>
      <c r="BU168" s="41">
        <f t="shared" si="20"/>
        <v>0</v>
      </c>
      <c r="BV168">
        <f t="shared" si="19"/>
        <v>0</v>
      </c>
      <c r="BX168" s="39"/>
    </row>
    <row r="169" spans="1:76">
      <c r="A169">
        <v>98</v>
      </c>
      <c r="B169" s="6"/>
      <c r="C169" s="10"/>
      <c r="D169" s="32"/>
      <c r="E169" s="10"/>
      <c r="F169" s="32"/>
      <c r="G169" s="10"/>
      <c r="H169" s="32"/>
      <c r="I169" s="10"/>
      <c r="J169" s="32"/>
      <c r="K169" s="10"/>
      <c r="L169" s="32"/>
      <c r="M169" s="10"/>
      <c r="N169" s="32"/>
      <c r="O169" s="10"/>
      <c r="P169" s="32"/>
      <c r="Q169" s="10"/>
      <c r="R169" s="32"/>
      <c r="S169" s="10"/>
      <c r="T169" s="32"/>
      <c r="U169" s="10"/>
      <c r="V169" s="32"/>
      <c r="W169" s="10"/>
      <c r="X169" s="32"/>
      <c r="Y169" s="10"/>
      <c r="Z169" s="32"/>
      <c r="AA169" s="10"/>
      <c r="AB169" s="32"/>
      <c r="AC169" s="10"/>
      <c r="AD169" s="32"/>
      <c r="AE169" s="10"/>
      <c r="AF169" s="32"/>
      <c r="AG169" s="10"/>
      <c r="AH169" s="32"/>
      <c r="AI169" s="10"/>
      <c r="AJ169" s="32"/>
      <c r="AK169" s="10"/>
      <c r="AL169" s="32"/>
      <c r="AM169" s="10"/>
      <c r="AN169" s="32"/>
      <c r="AO169" s="10"/>
      <c r="AP169" s="32"/>
      <c r="AQ169" s="10"/>
      <c r="AR169" s="244"/>
      <c r="AS169" s="10"/>
      <c r="AT169" s="32"/>
      <c r="AU169" s="10"/>
      <c r="AV169" s="244"/>
      <c r="AW169" s="10"/>
      <c r="AX169" s="244"/>
      <c r="AY169" s="7"/>
      <c r="AZ169" s="249"/>
      <c r="BA169" s="10"/>
      <c r="BB169" s="244"/>
      <c r="BC169" s="7"/>
      <c r="BD169" s="249"/>
      <c r="BE169" s="10"/>
      <c r="BF169" s="244"/>
      <c r="BG169" s="7"/>
      <c r="BH169" s="249"/>
      <c r="BI169" s="7"/>
      <c r="BJ169" s="249"/>
      <c r="BK169" s="7"/>
      <c r="BL169" s="8"/>
      <c r="BM169" s="7"/>
      <c r="BN169" s="249"/>
      <c r="BO169" s="7"/>
      <c r="BP169" s="8"/>
      <c r="BQ169" s="7"/>
      <c r="BR169" s="8"/>
      <c r="BT169" s="41"/>
      <c r="BU169" s="41">
        <f t="shared" si="20"/>
        <v>0</v>
      </c>
      <c r="BV169">
        <f t="shared" si="19"/>
        <v>0</v>
      </c>
      <c r="BX169" s="39"/>
    </row>
    <row r="170" spans="1:76">
      <c r="A170">
        <v>99</v>
      </c>
      <c r="B170" s="6"/>
      <c r="C170" s="10"/>
      <c r="D170" s="32"/>
      <c r="E170" s="10"/>
      <c r="F170" s="32"/>
      <c r="G170" s="10"/>
      <c r="H170" s="32"/>
      <c r="I170" s="10"/>
      <c r="J170" s="32"/>
      <c r="K170" s="10"/>
      <c r="L170" s="32"/>
      <c r="M170" s="10"/>
      <c r="N170" s="32"/>
      <c r="O170" s="10"/>
      <c r="P170" s="32"/>
      <c r="Q170" s="10"/>
      <c r="R170" s="32"/>
      <c r="S170" s="10"/>
      <c r="T170" s="32"/>
      <c r="U170" s="10"/>
      <c r="V170" s="32"/>
      <c r="W170" s="10"/>
      <c r="X170" s="32"/>
      <c r="Y170" s="10"/>
      <c r="Z170" s="32"/>
      <c r="AA170" s="10"/>
      <c r="AB170" s="32"/>
      <c r="AC170" s="10"/>
      <c r="AD170" s="32"/>
      <c r="AE170" s="10"/>
      <c r="AF170" s="32"/>
      <c r="AG170" s="10"/>
      <c r="AH170" s="32"/>
      <c r="AI170" s="10"/>
      <c r="AJ170" s="32"/>
      <c r="AK170" s="10"/>
      <c r="AL170" s="32"/>
      <c r="AM170" s="10"/>
      <c r="AN170" s="32"/>
      <c r="AO170" s="10"/>
      <c r="AP170" s="32"/>
      <c r="AQ170" s="10"/>
      <c r="AR170" s="244"/>
      <c r="AS170" s="10"/>
      <c r="AT170" s="32"/>
      <c r="AU170" s="10"/>
      <c r="AV170" s="244"/>
      <c r="AW170" s="10"/>
      <c r="AX170" s="244"/>
      <c r="AY170" s="7"/>
      <c r="AZ170" s="249"/>
      <c r="BA170" s="10"/>
      <c r="BB170" s="244"/>
      <c r="BC170" s="7"/>
      <c r="BD170" s="249"/>
      <c r="BE170" s="10"/>
      <c r="BF170" s="244"/>
      <c r="BG170" s="7"/>
      <c r="BH170" s="249"/>
      <c r="BI170" s="7"/>
      <c r="BJ170" s="249"/>
      <c r="BK170" s="7"/>
      <c r="BL170" s="8"/>
      <c r="BM170" s="7"/>
      <c r="BN170" s="249"/>
      <c r="BO170" s="7"/>
      <c r="BP170" s="8"/>
      <c r="BQ170" s="7"/>
      <c r="BR170" s="8"/>
      <c r="BT170" s="41"/>
      <c r="BU170" s="41">
        <f t="shared" si="20"/>
        <v>0</v>
      </c>
      <c r="BV170">
        <f t="shared" si="19"/>
        <v>0</v>
      </c>
      <c r="BX170" s="39"/>
    </row>
    <row r="171" spans="1:76">
      <c r="A171">
        <v>100</v>
      </c>
      <c r="B171" s="6"/>
      <c r="C171" s="10"/>
      <c r="D171" s="32"/>
      <c r="E171" s="10"/>
      <c r="F171" s="32"/>
      <c r="G171" s="10"/>
      <c r="H171" s="32"/>
      <c r="I171" s="10"/>
      <c r="J171" s="32"/>
      <c r="K171" s="10"/>
      <c r="L171" s="32"/>
      <c r="M171" s="10"/>
      <c r="N171" s="32"/>
      <c r="O171" s="10"/>
      <c r="P171" s="32"/>
      <c r="Q171" s="10"/>
      <c r="R171" s="32"/>
      <c r="S171" s="10"/>
      <c r="T171" s="32"/>
      <c r="U171" s="7"/>
      <c r="V171" s="8"/>
      <c r="W171" s="10"/>
      <c r="X171" s="32"/>
      <c r="Y171" s="10"/>
      <c r="Z171" s="32"/>
      <c r="AA171" s="10"/>
      <c r="AB171" s="32"/>
      <c r="AC171" s="10"/>
      <c r="AD171" s="32"/>
      <c r="AE171" s="10"/>
      <c r="AF171" s="32"/>
      <c r="AG171" s="10"/>
      <c r="AH171" s="32"/>
      <c r="AI171" s="10"/>
      <c r="AJ171" s="32"/>
      <c r="AK171" s="10"/>
      <c r="AL171" s="32"/>
      <c r="AM171" s="10"/>
      <c r="AN171" s="32"/>
      <c r="AO171" s="10"/>
      <c r="AP171" s="32"/>
      <c r="AQ171" s="10"/>
      <c r="AR171" s="244"/>
      <c r="AS171" s="10"/>
      <c r="AT171" s="32"/>
      <c r="AU171" s="10"/>
      <c r="AV171" s="244"/>
      <c r="AW171" s="10"/>
      <c r="AX171" s="244"/>
      <c r="AY171" s="7"/>
      <c r="AZ171" s="249"/>
      <c r="BA171" s="10"/>
      <c r="BB171" s="244"/>
      <c r="BC171" s="7"/>
      <c r="BD171" s="249"/>
      <c r="BE171" s="10"/>
      <c r="BF171" s="244"/>
      <c r="BG171" s="7"/>
      <c r="BH171" s="249"/>
      <c r="BI171" s="7"/>
      <c r="BJ171" s="249"/>
      <c r="BK171" s="7"/>
      <c r="BL171" s="8"/>
      <c r="BM171" s="7"/>
      <c r="BN171" s="249"/>
      <c r="BO171" s="7"/>
      <c r="BP171" s="8"/>
      <c r="BQ171" s="7"/>
      <c r="BR171" s="8"/>
      <c r="BT171" s="41"/>
      <c r="BU171" s="41">
        <f t="shared" si="20"/>
        <v>0</v>
      </c>
      <c r="BV171">
        <f t="shared" si="19"/>
        <v>0</v>
      </c>
    </row>
    <row r="172" spans="1:76">
      <c r="A172">
        <v>101</v>
      </c>
      <c r="B172" s="6"/>
      <c r="C172" s="10"/>
      <c r="D172" s="32"/>
      <c r="E172" s="10"/>
      <c r="F172" s="32"/>
      <c r="G172" s="10"/>
      <c r="H172" s="32"/>
      <c r="I172" s="10"/>
      <c r="J172" s="32"/>
      <c r="K172" s="10"/>
      <c r="L172" s="32"/>
      <c r="M172" s="10"/>
      <c r="N172" s="32"/>
      <c r="O172" s="10"/>
      <c r="P172" s="32"/>
      <c r="Q172" s="10"/>
      <c r="R172" s="32"/>
      <c r="S172" s="10"/>
      <c r="T172" s="32"/>
      <c r="U172" s="10"/>
      <c r="V172" s="32"/>
      <c r="W172" s="10"/>
      <c r="X172" s="32"/>
      <c r="Y172" s="10"/>
      <c r="Z172" s="32"/>
      <c r="AA172" s="10"/>
      <c r="AB172" s="32"/>
      <c r="AC172" s="10"/>
      <c r="AD172" s="32"/>
      <c r="AE172" s="10"/>
      <c r="AF172" s="32"/>
      <c r="AG172" s="10"/>
      <c r="AH172" s="32"/>
      <c r="AI172" s="10"/>
      <c r="AJ172" s="32"/>
      <c r="AK172" s="10"/>
      <c r="AL172" s="32"/>
      <c r="AM172" s="10"/>
      <c r="AN172" s="32"/>
      <c r="AO172" s="10"/>
      <c r="AP172" s="32"/>
      <c r="AQ172" s="10"/>
      <c r="AR172" s="244"/>
      <c r="AS172" s="10"/>
      <c r="AT172" s="32"/>
      <c r="AU172" s="10"/>
      <c r="AV172" s="244"/>
      <c r="AW172" s="10"/>
      <c r="AX172" s="244"/>
      <c r="AY172" s="7"/>
      <c r="AZ172" s="249"/>
      <c r="BA172" s="10"/>
      <c r="BB172" s="244"/>
      <c r="BC172" s="7"/>
      <c r="BD172" s="249"/>
      <c r="BE172" s="10"/>
      <c r="BF172" s="244"/>
      <c r="BG172" s="7"/>
      <c r="BH172" s="249"/>
      <c r="BI172" s="7"/>
      <c r="BJ172" s="249"/>
      <c r="BK172" s="7"/>
      <c r="BL172" s="8"/>
      <c r="BM172" s="7"/>
      <c r="BN172" s="249"/>
      <c r="BO172" s="7"/>
      <c r="BP172" s="8"/>
      <c r="BQ172" s="7"/>
      <c r="BR172" s="8"/>
      <c r="BT172" s="41"/>
      <c r="BU172" s="41">
        <f t="shared" si="20"/>
        <v>0</v>
      </c>
      <c r="BV172">
        <f t="shared" si="19"/>
        <v>0</v>
      </c>
    </row>
    <row r="173" spans="1:76">
      <c r="A173">
        <v>102</v>
      </c>
      <c r="B173" s="6"/>
      <c r="C173" s="10"/>
      <c r="D173" s="32"/>
      <c r="E173" s="10"/>
      <c r="F173" s="32"/>
      <c r="G173" s="10"/>
      <c r="H173" s="32"/>
      <c r="I173" s="10"/>
      <c r="J173" s="32"/>
      <c r="K173" s="10"/>
      <c r="L173" s="32"/>
      <c r="M173" s="10"/>
      <c r="N173" s="32"/>
      <c r="O173" s="10"/>
      <c r="P173" s="32"/>
      <c r="Q173" s="10"/>
      <c r="R173" s="32"/>
      <c r="S173" s="10"/>
      <c r="T173" s="32"/>
      <c r="U173" s="10"/>
      <c r="V173" s="32"/>
      <c r="W173" s="10"/>
      <c r="X173" s="32"/>
      <c r="Y173" s="10"/>
      <c r="Z173" s="32"/>
      <c r="AA173" s="10"/>
      <c r="AB173" s="32"/>
      <c r="AC173" s="10"/>
      <c r="AD173" s="32"/>
      <c r="AE173" s="10"/>
      <c r="AF173" s="32"/>
      <c r="AG173" s="10"/>
      <c r="AH173" s="32"/>
      <c r="AI173" s="10"/>
      <c r="AJ173" s="32"/>
      <c r="AK173" s="10"/>
      <c r="AL173" s="32"/>
      <c r="AM173" s="10"/>
      <c r="AN173" s="32"/>
      <c r="AO173" s="10"/>
      <c r="AP173" s="32"/>
      <c r="AQ173" s="10"/>
      <c r="AR173" s="244"/>
      <c r="AS173" s="10"/>
      <c r="AT173" s="32"/>
      <c r="AU173" s="10"/>
      <c r="AV173" s="244"/>
      <c r="AW173" s="10"/>
      <c r="AX173" s="244"/>
      <c r="AY173" s="7"/>
      <c r="AZ173" s="249"/>
      <c r="BA173" s="10"/>
      <c r="BB173" s="244"/>
      <c r="BC173" s="7"/>
      <c r="BD173" s="249"/>
      <c r="BE173" s="10"/>
      <c r="BF173" s="244"/>
      <c r="BG173" s="7"/>
      <c r="BH173" s="249"/>
      <c r="BI173" s="7"/>
      <c r="BJ173" s="249"/>
      <c r="BK173" s="7"/>
      <c r="BL173" s="8"/>
      <c r="BM173" s="7"/>
      <c r="BN173" s="249"/>
      <c r="BO173" s="7"/>
      <c r="BP173" s="8"/>
      <c r="BQ173" s="7"/>
      <c r="BR173" s="8"/>
      <c r="BT173" s="41"/>
      <c r="BU173" s="41">
        <f t="shared" si="20"/>
        <v>0</v>
      </c>
      <c r="BV173">
        <f t="shared" si="19"/>
        <v>0</v>
      </c>
    </row>
    <row r="174" spans="1:76">
      <c r="A174">
        <v>103</v>
      </c>
      <c r="B174" s="6"/>
      <c r="C174" s="10"/>
      <c r="D174" s="32"/>
      <c r="E174" s="10"/>
      <c r="F174" s="32"/>
      <c r="G174" s="10"/>
      <c r="H174" s="32"/>
      <c r="I174" s="10"/>
      <c r="J174" s="32"/>
      <c r="K174" s="10"/>
      <c r="L174" s="32"/>
      <c r="M174" s="10"/>
      <c r="N174" s="32"/>
      <c r="O174" s="10"/>
      <c r="P174" s="32"/>
      <c r="Q174" s="10"/>
      <c r="R174" s="32"/>
      <c r="S174" s="10"/>
      <c r="T174" s="32"/>
      <c r="U174" s="10"/>
      <c r="V174" s="32"/>
      <c r="W174" s="10"/>
      <c r="X174" s="32"/>
      <c r="Y174" s="10"/>
      <c r="Z174" s="32"/>
      <c r="AA174" s="10"/>
      <c r="AB174" s="32"/>
      <c r="AC174" s="10"/>
      <c r="AD174" s="32"/>
      <c r="AE174" s="10"/>
      <c r="AF174" s="32"/>
      <c r="AG174" s="10"/>
      <c r="AH174" s="32"/>
      <c r="AI174" s="10"/>
      <c r="AJ174" s="32"/>
      <c r="AK174" s="10"/>
      <c r="AL174" s="32"/>
      <c r="AM174" s="10"/>
      <c r="AN174" s="32"/>
      <c r="AO174" s="10"/>
      <c r="AP174" s="32"/>
      <c r="AQ174" s="10"/>
      <c r="AR174" s="244"/>
      <c r="AS174" s="10"/>
      <c r="AT174" s="32"/>
      <c r="AU174" s="10"/>
      <c r="AV174" s="244"/>
      <c r="AW174" s="10"/>
      <c r="AX174" s="244"/>
      <c r="AY174" s="7"/>
      <c r="AZ174" s="249"/>
      <c r="BA174" s="10"/>
      <c r="BB174" s="244"/>
      <c r="BC174" s="7"/>
      <c r="BD174" s="249"/>
      <c r="BE174" s="10"/>
      <c r="BF174" s="244"/>
      <c r="BG174" s="7"/>
      <c r="BH174" s="249"/>
      <c r="BI174" s="7"/>
      <c r="BJ174" s="249"/>
      <c r="BK174" s="7"/>
      <c r="BL174" s="8"/>
      <c r="BM174" s="7"/>
      <c r="BN174" s="249"/>
      <c r="BO174" s="7"/>
      <c r="BP174" s="8"/>
      <c r="BQ174" s="7"/>
      <c r="BR174" s="8"/>
      <c r="BT174" s="41"/>
      <c r="BU174" s="41">
        <f t="shared" si="20"/>
        <v>0</v>
      </c>
      <c r="BV174">
        <f t="shared" si="19"/>
        <v>0</v>
      </c>
    </row>
    <row r="175" spans="1:76">
      <c r="A175">
        <v>104</v>
      </c>
      <c r="B175" s="6"/>
      <c r="C175" s="10"/>
      <c r="D175" s="32"/>
      <c r="E175" s="10"/>
      <c r="F175" s="32"/>
      <c r="G175" s="10"/>
      <c r="H175" s="32"/>
      <c r="I175" s="10"/>
      <c r="J175" s="32"/>
      <c r="K175" s="10"/>
      <c r="L175" s="32"/>
      <c r="M175" s="10"/>
      <c r="N175" s="32"/>
      <c r="O175" s="10"/>
      <c r="P175" s="32"/>
      <c r="Q175" s="10"/>
      <c r="R175" s="32"/>
      <c r="S175" s="10"/>
      <c r="T175" s="32"/>
      <c r="U175" s="10"/>
      <c r="V175" s="32"/>
      <c r="W175" s="10"/>
      <c r="X175" s="32"/>
      <c r="Y175" s="10"/>
      <c r="Z175" s="32"/>
      <c r="AA175" s="10"/>
      <c r="AB175" s="32"/>
      <c r="AC175" s="10"/>
      <c r="AD175" s="32"/>
      <c r="AE175" s="10"/>
      <c r="AF175" s="32"/>
      <c r="AG175" s="10"/>
      <c r="AH175" s="32"/>
      <c r="AI175" s="10"/>
      <c r="AJ175" s="32"/>
      <c r="AK175" s="10"/>
      <c r="AL175" s="32"/>
      <c r="AM175" s="10"/>
      <c r="AN175" s="32"/>
      <c r="AO175" s="10"/>
      <c r="AP175" s="32"/>
      <c r="AQ175" s="10"/>
      <c r="AR175" s="244"/>
      <c r="AS175" s="10"/>
      <c r="AT175" s="32"/>
      <c r="AU175" s="10"/>
      <c r="AV175" s="244"/>
      <c r="AW175" s="10"/>
      <c r="AX175" s="244"/>
      <c r="AY175" s="7"/>
      <c r="AZ175" s="249"/>
      <c r="BA175" s="10"/>
      <c r="BB175" s="244"/>
      <c r="BC175" s="7"/>
      <c r="BD175" s="249"/>
      <c r="BE175" s="10"/>
      <c r="BF175" s="244"/>
      <c r="BG175" s="7"/>
      <c r="BH175" s="249"/>
      <c r="BI175" s="7"/>
      <c r="BJ175" s="249"/>
      <c r="BK175" s="7"/>
      <c r="BL175" s="8"/>
      <c r="BM175" s="7"/>
      <c r="BN175" s="249"/>
      <c r="BO175" s="7"/>
      <c r="BP175" s="8"/>
      <c r="BQ175" s="7"/>
      <c r="BR175" s="8"/>
      <c r="BT175" s="41"/>
      <c r="BU175" s="41">
        <f t="shared" si="20"/>
        <v>0</v>
      </c>
      <c r="BV175">
        <f t="shared" si="19"/>
        <v>0</v>
      </c>
    </row>
    <row r="176" spans="1:76">
      <c r="A176">
        <v>105</v>
      </c>
      <c r="B176" s="6"/>
      <c r="C176" s="10"/>
      <c r="D176" s="32"/>
      <c r="E176" s="10"/>
      <c r="F176" s="32"/>
      <c r="G176" s="10"/>
      <c r="H176" s="32"/>
      <c r="I176" s="10"/>
      <c r="J176" s="32"/>
      <c r="K176" s="94"/>
      <c r="L176" s="32"/>
      <c r="M176" s="10"/>
      <c r="N176" s="32"/>
      <c r="O176" s="10"/>
      <c r="P176" s="32"/>
      <c r="Q176" s="10"/>
      <c r="R176" s="32"/>
      <c r="S176" s="10"/>
      <c r="T176" s="32"/>
      <c r="U176" s="10"/>
      <c r="V176" s="32"/>
      <c r="W176" s="10"/>
      <c r="X176" s="32"/>
      <c r="Y176" s="10"/>
      <c r="Z176" s="32"/>
      <c r="AA176" s="10"/>
      <c r="AB176" s="32"/>
      <c r="AC176" s="10"/>
      <c r="AD176" s="32"/>
      <c r="AE176" s="10"/>
      <c r="AF176" s="32"/>
      <c r="AG176" s="10"/>
      <c r="AH176" s="32"/>
      <c r="AI176" s="10"/>
      <c r="AJ176" s="32"/>
      <c r="AK176" s="10"/>
      <c r="AL176" s="32"/>
      <c r="AM176" s="10"/>
      <c r="AN176" s="32"/>
      <c r="AO176" s="10"/>
      <c r="AP176" s="32"/>
      <c r="AQ176" s="10"/>
      <c r="AR176" s="244"/>
      <c r="AS176" s="10"/>
      <c r="AT176" s="32"/>
      <c r="AU176" s="10"/>
      <c r="AV176" s="244"/>
      <c r="AW176" s="10"/>
      <c r="AX176" s="244"/>
      <c r="AY176" s="7"/>
      <c r="AZ176" s="249"/>
      <c r="BA176" s="10"/>
      <c r="BB176" s="244"/>
      <c r="BC176" s="7"/>
      <c r="BD176" s="249"/>
      <c r="BE176" s="10"/>
      <c r="BF176" s="244"/>
      <c r="BG176" s="7"/>
      <c r="BH176" s="249"/>
      <c r="BI176" s="7"/>
      <c r="BJ176" s="249"/>
      <c r="BK176" s="7"/>
      <c r="BL176" s="8"/>
      <c r="BM176" s="7"/>
      <c r="BN176" s="249"/>
      <c r="BO176" s="7"/>
      <c r="BP176" s="8"/>
      <c r="BQ176" s="7"/>
      <c r="BR176" s="8"/>
      <c r="BT176" s="41"/>
      <c r="BU176" s="41">
        <f t="shared" si="20"/>
        <v>0</v>
      </c>
      <c r="BV176">
        <f t="shared" si="19"/>
        <v>0</v>
      </c>
      <c r="BX176" s="39"/>
    </row>
    <row r="177" spans="1:76">
      <c r="A177">
        <v>106</v>
      </c>
      <c r="B177" s="6"/>
      <c r="C177" s="10"/>
      <c r="D177" s="32"/>
      <c r="E177" s="10"/>
      <c r="F177" s="32"/>
      <c r="G177" s="10"/>
      <c r="H177" s="32"/>
      <c r="I177" s="10"/>
      <c r="J177" s="32"/>
      <c r="K177" s="10"/>
      <c r="L177" s="32"/>
      <c r="M177" s="10"/>
      <c r="N177" s="32"/>
      <c r="O177" s="10"/>
      <c r="P177" s="32"/>
      <c r="Q177" s="10"/>
      <c r="R177" s="32"/>
      <c r="S177" s="10"/>
      <c r="T177" s="32"/>
      <c r="U177" s="10"/>
      <c r="V177" s="32"/>
      <c r="W177" s="10"/>
      <c r="X177" s="32"/>
      <c r="Y177" s="10"/>
      <c r="Z177" s="32"/>
      <c r="AA177" s="10"/>
      <c r="AB177" s="32"/>
      <c r="AC177" s="10"/>
      <c r="AD177" s="32"/>
      <c r="AE177" s="10"/>
      <c r="AF177" s="32"/>
      <c r="AG177" s="10"/>
      <c r="AH177" s="32"/>
      <c r="AI177" s="10"/>
      <c r="AJ177" s="32"/>
      <c r="AK177" s="237"/>
      <c r="AL177" s="32"/>
      <c r="AM177" s="10"/>
      <c r="AN177" s="32"/>
      <c r="AO177" s="10"/>
      <c r="AP177" s="32"/>
      <c r="AQ177" s="10"/>
      <c r="AR177" s="244"/>
      <c r="AS177" s="10"/>
      <c r="AT177" s="32"/>
      <c r="AU177" s="10"/>
      <c r="AV177" s="244"/>
      <c r="AW177" s="10"/>
      <c r="AX177" s="244"/>
      <c r="AY177" s="7"/>
      <c r="AZ177" s="249"/>
      <c r="BA177" s="10"/>
      <c r="BB177" s="244"/>
      <c r="BC177" s="7"/>
      <c r="BD177" s="249"/>
      <c r="BE177" s="10"/>
      <c r="BF177" s="244"/>
      <c r="BG177" s="7"/>
      <c r="BH177" s="249"/>
      <c r="BI177" s="7"/>
      <c r="BJ177" s="249"/>
      <c r="BK177" s="7"/>
      <c r="BL177" s="8"/>
      <c r="BM177" s="7"/>
      <c r="BN177" s="249"/>
      <c r="BO177" s="7"/>
      <c r="BP177" s="8"/>
      <c r="BQ177" s="7"/>
      <c r="BR177" s="8"/>
      <c r="BT177" s="41"/>
      <c r="BU177" s="41">
        <f t="shared" si="20"/>
        <v>0</v>
      </c>
      <c r="BV177">
        <f t="shared" si="19"/>
        <v>0</v>
      </c>
    </row>
    <row r="178" spans="1:76">
      <c r="A178">
        <v>107</v>
      </c>
      <c r="B178" s="6"/>
      <c r="C178" s="10"/>
      <c r="D178" s="32"/>
      <c r="E178" s="10"/>
      <c r="F178" s="32"/>
      <c r="G178" s="10"/>
      <c r="H178" s="32"/>
      <c r="I178" s="10"/>
      <c r="J178" s="32"/>
      <c r="K178" s="10"/>
      <c r="L178" s="32"/>
      <c r="M178" s="10"/>
      <c r="N178" s="32"/>
      <c r="O178" s="10"/>
      <c r="P178" s="32"/>
      <c r="Q178" s="10"/>
      <c r="R178" s="32"/>
      <c r="S178" s="10"/>
      <c r="T178" s="32"/>
      <c r="U178" s="10"/>
      <c r="V178" s="32"/>
      <c r="W178" s="10"/>
      <c r="X178" s="32"/>
      <c r="Y178" s="10"/>
      <c r="Z178" s="32"/>
      <c r="AA178" s="10"/>
      <c r="AB178" s="32"/>
      <c r="AC178" s="10"/>
      <c r="AD178" s="32"/>
      <c r="AE178" s="10"/>
      <c r="AF178" s="32"/>
      <c r="AG178" s="10"/>
      <c r="AH178" s="32"/>
      <c r="AI178" s="10"/>
      <c r="AJ178" s="32"/>
      <c r="AK178" s="10"/>
      <c r="AL178" s="32"/>
      <c r="AM178" s="10"/>
      <c r="AN178" s="32"/>
      <c r="AO178" s="10"/>
      <c r="AP178" s="32"/>
      <c r="AQ178" s="10"/>
      <c r="AR178" s="244"/>
      <c r="AS178" s="10"/>
      <c r="AT178" s="32"/>
      <c r="AU178" s="10"/>
      <c r="AV178" s="244"/>
      <c r="AW178" s="10"/>
      <c r="AX178" s="244"/>
      <c r="AY178" s="7"/>
      <c r="AZ178" s="249"/>
      <c r="BA178" s="10"/>
      <c r="BB178" s="244"/>
      <c r="BC178" s="7"/>
      <c r="BD178" s="249"/>
      <c r="BE178" s="10"/>
      <c r="BF178" s="244"/>
      <c r="BG178" s="7"/>
      <c r="BH178" s="249"/>
      <c r="BI178" s="7"/>
      <c r="BJ178" s="249"/>
      <c r="BK178" s="7"/>
      <c r="BL178" s="8"/>
      <c r="BM178" s="7"/>
      <c r="BN178" s="249"/>
      <c r="BO178" s="7"/>
      <c r="BP178" s="8"/>
      <c r="BQ178" s="7"/>
      <c r="BR178" s="8"/>
      <c r="BT178" s="41"/>
      <c r="BU178" s="41">
        <f t="shared" si="20"/>
        <v>0</v>
      </c>
      <c r="BV178">
        <f t="shared" si="19"/>
        <v>0</v>
      </c>
    </row>
    <row r="179" spans="1:76">
      <c r="A179">
        <v>108</v>
      </c>
      <c r="B179" s="6"/>
      <c r="C179" s="10"/>
      <c r="D179" s="32"/>
      <c r="E179" s="10"/>
      <c r="F179" s="32"/>
      <c r="G179" s="10"/>
      <c r="H179" s="32"/>
      <c r="I179" s="10"/>
      <c r="J179" s="32"/>
      <c r="K179" s="10"/>
      <c r="L179" s="32"/>
      <c r="M179" s="10"/>
      <c r="N179" s="32"/>
      <c r="O179" s="10"/>
      <c r="P179" s="32"/>
      <c r="Q179" s="10"/>
      <c r="R179" s="32"/>
      <c r="S179" s="10"/>
      <c r="T179" s="32"/>
      <c r="U179" s="10"/>
      <c r="V179" s="32"/>
      <c r="W179" s="10"/>
      <c r="X179" s="32"/>
      <c r="Y179" s="10"/>
      <c r="Z179" s="32"/>
      <c r="AA179" s="10"/>
      <c r="AB179" s="32"/>
      <c r="AC179" s="10"/>
      <c r="AD179" s="32"/>
      <c r="AE179" s="10"/>
      <c r="AF179" s="32"/>
      <c r="AG179" s="10"/>
      <c r="AH179" s="32"/>
      <c r="AI179" s="10"/>
      <c r="AJ179" s="32"/>
      <c r="AK179" s="10"/>
      <c r="AL179" s="32"/>
      <c r="AM179" s="10"/>
      <c r="AN179" s="32"/>
      <c r="AO179" s="10"/>
      <c r="AP179" s="32"/>
      <c r="AQ179" s="10"/>
      <c r="AR179" s="244"/>
      <c r="AS179" s="10"/>
      <c r="AT179" s="32"/>
      <c r="AU179" s="10"/>
      <c r="AV179" s="244"/>
      <c r="AW179" s="10"/>
      <c r="AX179" s="244"/>
      <c r="AY179" s="7"/>
      <c r="AZ179" s="249"/>
      <c r="BA179" s="10"/>
      <c r="BB179" s="244"/>
      <c r="BC179" s="7"/>
      <c r="BD179" s="249"/>
      <c r="BE179" s="10"/>
      <c r="BF179" s="244"/>
      <c r="BG179" s="7"/>
      <c r="BH179" s="249"/>
      <c r="BI179" s="7"/>
      <c r="BJ179" s="249"/>
      <c r="BK179" s="7"/>
      <c r="BL179" s="8"/>
      <c r="BM179" s="7"/>
      <c r="BN179" s="249"/>
      <c r="BO179" s="7"/>
      <c r="BP179" s="8"/>
      <c r="BQ179" s="7"/>
      <c r="BR179" s="8"/>
      <c r="BT179" s="41"/>
      <c r="BU179" s="41">
        <f t="shared" si="20"/>
        <v>0</v>
      </c>
      <c r="BV179">
        <f t="shared" si="19"/>
        <v>0</v>
      </c>
    </row>
    <row r="180" spans="1:76">
      <c r="A180">
        <v>109</v>
      </c>
      <c r="B180" s="6"/>
      <c r="C180" s="10"/>
      <c r="D180" s="32"/>
      <c r="E180" s="10"/>
      <c r="F180" s="32"/>
      <c r="G180" s="10"/>
      <c r="H180" s="32"/>
      <c r="I180" s="10"/>
      <c r="J180" s="32"/>
      <c r="K180" s="94"/>
      <c r="L180" s="32"/>
      <c r="M180" s="10"/>
      <c r="N180" s="32"/>
      <c r="O180" s="10"/>
      <c r="P180" s="32"/>
      <c r="Q180" s="10"/>
      <c r="R180" s="32"/>
      <c r="S180" s="10"/>
      <c r="T180" s="32"/>
      <c r="U180" s="10"/>
      <c r="V180" s="32"/>
      <c r="W180" s="10"/>
      <c r="X180" s="32"/>
      <c r="Y180" s="10"/>
      <c r="Z180" s="32"/>
      <c r="AA180" s="10"/>
      <c r="AB180" s="32"/>
      <c r="AC180" s="10"/>
      <c r="AD180" s="32"/>
      <c r="AE180" s="10"/>
      <c r="AF180" s="32"/>
      <c r="AG180" s="10"/>
      <c r="AH180" s="32"/>
      <c r="AI180" s="10"/>
      <c r="AJ180" s="32"/>
      <c r="AK180" s="10"/>
      <c r="AL180" s="32"/>
      <c r="AM180" s="10"/>
      <c r="AN180" s="32"/>
      <c r="AO180" s="10"/>
      <c r="AP180" s="32"/>
      <c r="AQ180" s="10"/>
      <c r="AR180" s="244"/>
      <c r="AS180" s="10"/>
      <c r="AT180" s="32"/>
      <c r="AU180" s="10"/>
      <c r="AV180" s="244"/>
      <c r="AW180" s="10"/>
      <c r="AX180" s="244"/>
      <c r="AY180" s="7"/>
      <c r="AZ180" s="249"/>
      <c r="BA180" s="10"/>
      <c r="BB180" s="244"/>
      <c r="BC180" s="7"/>
      <c r="BD180" s="249"/>
      <c r="BE180" s="10"/>
      <c r="BF180" s="244"/>
      <c r="BG180" s="7"/>
      <c r="BH180" s="249"/>
      <c r="BI180" s="7"/>
      <c r="BJ180" s="249"/>
      <c r="BK180" s="7"/>
      <c r="BL180" s="8"/>
      <c r="BM180" s="7"/>
      <c r="BN180" s="249"/>
      <c r="BO180" s="7"/>
      <c r="BP180" s="8"/>
      <c r="BQ180" s="7"/>
      <c r="BR180" s="8"/>
      <c r="BT180" s="41"/>
      <c r="BU180" s="41">
        <f t="shared" si="20"/>
        <v>0</v>
      </c>
      <c r="BV180">
        <f t="shared" si="19"/>
        <v>0</v>
      </c>
      <c r="BX180" s="39"/>
    </row>
    <row r="181" spans="1:76">
      <c r="A181">
        <v>110</v>
      </c>
      <c r="B181" s="6"/>
      <c r="C181" s="10"/>
      <c r="D181" s="32"/>
      <c r="E181" s="10"/>
      <c r="F181" s="32"/>
      <c r="G181" s="10"/>
      <c r="H181" s="32"/>
      <c r="I181" s="10"/>
      <c r="J181" s="32"/>
      <c r="K181" s="10"/>
      <c r="L181" s="32"/>
      <c r="M181" s="10"/>
      <c r="N181" s="32"/>
      <c r="O181" s="10"/>
      <c r="P181" s="32"/>
      <c r="Q181" s="10"/>
      <c r="R181" s="32"/>
      <c r="S181" s="10"/>
      <c r="T181" s="32"/>
      <c r="U181" s="10"/>
      <c r="V181" s="32"/>
      <c r="W181" s="10"/>
      <c r="X181" s="32"/>
      <c r="Y181" s="10"/>
      <c r="Z181" s="32"/>
      <c r="AA181" s="10"/>
      <c r="AB181" s="32"/>
      <c r="AC181" s="10"/>
      <c r="AD181" s="32"/>
      <c r="AE181" s="10"/>
      <c r="AF181" s="32"/>
      <c r="AG181" s="10"/>
      <c r="AH181" s="32"/>
      <c r="AI181" s="10"/>
      <c r="AJ181" s="32"/>
      <c r="AK181" s="10"/>
      <c r="AL181" s="32"/>
      <c r="AM181" s="10"/>
      <c r="AN181" s="32"/>
      <c r="AO181" s="10"/>
      <c r="AP181" s="32"/>
      <c r="AQ181" s="10"/>
      <c r="AR181" s="244"/>
      <c r="AS181" s="10"/>
      <c r="AT181" s="32"/>
      <c r="AU181" s="10"/>
      <c r="AV181" s="244"/>
      <c r="AW181" s="10"/>
      <c r="AX181" s="244"/>
      <c r="AY181" s="7"/>
      <c r="AZ181" s="249"/>
      <c r="BA181" s="10"/>
      <c r="BB181" s="244"/>
      <c r="BC181" s="7"/>
      <c r="BD181" s="249"/>
      <c r="BE181" s="10"/>
      <c r="BF181" s="244"/>
      <c r="BG181" s="7"/>
      <c r="BH181" s="249"/>
      <c r="BI181" s="7"/>
      <c r="BJ181" s="249"/>
      <c r="BK181" s="7"/>
      <c r="BL181" s="8"/>
      <c r="BM181" s="7"/>
      <c r="BN181" s="249"/>
      <c r="BO181" s="7"/>
      <c r="BP181" s="8"/>
      <c r="BQ181" s="7"/>
      <c r="BR181" s="8"/>
      <c r="BT181" s="41"/>
      <c r="BU181" s="41">
        <f t="shared" si="20"/>
        <v>0</v>
      </c>
      <c r="BV181">
        <f t="shared" si="19"/>
        <v>0</v>
      </c>
    </row>
    <row r="182" spans="1:76">
      <c r="A182">
        <v>111</v>
      </c>
      <c r="B182" s="6"/>
      <c r="C182" s="10"/>
      <c r="D182" s="32"/>
      <c r="E182" s="10"/>
      <c r="F182" s="32"/>
      <c r="G182" s="10"/>
      <c r="H182" s="32"/>
      <c r="I182" s="10"/>
      <c r="J182" s="32"/>
      <c r="K182" s="10"/>
      <c r="L182" s="32"/>
      <c r="M182" s="10"/>
      <c r="N182" s="32"/>
      <c r="O182" s="10"/>
      <c r="P182" s="32"/>
      <c r="Q182" s="10"/>
      <c r="R182" s="32"/>
      <c r="S182" s="10"/>
      <c r="T182" s="32"/>
      <c r="U182" s="10"/>
      <c r="V182" s="32"/>
      <c r="W182" s="10"/>
      <c r="X182" s="32"/>
      <c r="Y182" s="10"/>
      <c r="Z182" s="32"/>
      <c r="AA182" s="10"/>
      <c r="AB182" s="32"/>
      <c r="AC182" s="10"/>
      <c r="AD182" s="32"/>
      <c r="AE182" s="10"/>
      <c r="AF182" s="32"/>
      <c r="AG182" s="10"/>
      <c r="AH182" s="32"/>
      <c r="AI182" s="10"/>
      <c r="AJ182" s="32"/>
      <c r="AK182" s="10"/>
      <c r="AL182" s="32"/>
      <c r="AM182" s="10"/>
      <c r="AN182" s="32"/>
      <c r="AO182" s="10"/>
      <c r="AP182" s="32"/>
      <c r="AQ182" s="10"/>
      <c r="AR182" s="244"/>
      <c r="AS182" s="10"/>
      <c r="AT182" s="32"/>
      <c r="AU182" s="10"/>
      <c r="AV182" s="244"/>
      <c r="AW182" s="10"/>
      <c r="AX182" s="244"/>
      <c r="AY182" s="7"/>
      <c r="AZ182" s="249"/>
      <c r="BA182" s="10"/>
      <c r="BB182" s="244"/>
      <c r="BC182" s="7"/>
      <c r="BD182" s="249"/>
      <c r="BE182" s="10"/>
      <c r="BF182" s="244"/>
      <c r="BG182" s="7"/>
      <c r="BH182" s="249"/>
      <c r="BI182" s="7"/>
      <c r="BJ182" s="249"/>
      <c r="BK182" s="7"/>
      <c r="BL182" s="8"/>
      <c r="BM182" s="7"/>
      <c r="BN182" s="249"/>
      <c r="BO182" s="7"/>
      <c r="BP182" s="8"/>
      <c r="BQ182" s="7"/>
      <c r="BR182" s="8"/>
      <c r="BT182" s="41"/>
      <c r="BU182" s="41">
        <f t="shared" si="20"/>
        <v>0</v>
      </c>
      <c r="BV182">
        <f t="shared" si="19"/>
        <v>0</v>
      </c>
    </row>
    <row r="183" spans="1:76">
      <c r="A183">
        <v>112</v>
      </c>
      <c r="B183" s="6"/>
      <c r="C183" s="10"/>
      <c r="D183" s="32"/>
      <c r="E183" s="10"/>
      <c r="F183" s="32"/>
      <c r="G183" s="10"/>
      <c r="H183" s="32"/>
      <c r="I183" s="10"/>
      <c r="J183" s="32"/>
      <c r="K183" s="10"/>
      <c r="L183" s="32"/>
      <c r="M183" s="10"/>
      <c r="N183" s="32"/>
      <c r="O183" s="10"/>
      <c r="P183" s="32"/>
      <c r="Q183" s="10"/>
      <c r="R183" s="32"/>
      <c r="S183" s="10"/>
      <c r="T183" s="32"/>
      <c r="U183" s="10"/>
      <c r="V183" s="32"/>
      <c r="W183" s="10"/>
      <c r="X183" s="32"/>
      <c r="Y183" s="10"/>
      <c r="Z183" s="32"/>
      <c r="AA183" s="10"/>
      <c r="AB183" s="32"/>
      <c r="AC183" s="10"/>
      <c r="AD183" s="32"/>
      <c r="AE183" s="10"/>
      <c r="AF183" s="32"/>
      <c r="AG183" s="10"/>
      <c r="AH183" s="32"/>
      <c r="AI183" s="10"/>
      <c r="AJ183" s="32"/>
      <c r="AK183" s="10"/>
      <c r="AL183" s="32"/>
      <c r="AM183" s="10"/>
      <c r="AN183" s="32"/>
      <c r="AO183" s="10"/>
      <c r="AP183" s="32"/>
      <c r="AQ183" s="10"/>
      <c r="AR183" s="244"/>
      <c r="AS183" s="10"/>
      <c r="AT183" s="32"/>
      <c r="AU183" s="10"/>
      <c r="AV183" s="244"/>
      <c r="AW183" s="10"/>
      <c r="AX183" s="244"/>
      <c r="AY183" s="7"/>
      <c r="AZ183" s="249"/>
      <c r="BA183" s="10"/>
      <c r="BB183" s="244"/>
      <c r="BC183" s="7"/>
      <c r="BD183" s="249"/>
      <c r="BE183" s="10"/>
      <c r="BF183" s="244"/>
      <c r="BG183" s="7"/>
      <c r="BH183" s="249"/>
      <c r="BI183" s="7"/>
      <c r="BJ183" s="249"/>
      <c r="BK183" s="7"/>
      <c r="BL183" s="8"/>
      <c r="BM183" s="7"/>
      <c r="BN183" s="249"/>
      <c r="BO183" s="7"/>
      <c r="BP183" s="8"/>
      <c r="BQ183" s="7"/>
      <c r="BR183" s="8"/>
      <c r="BT183" s="41"/>
      <c r="BU183" s="41">
        <f t="shared" si="20"/>
        <v>0</v>
      </c>
      <c r="BV183">
        <f t="shared" si="19"/>
        <v>0</v>
      </c>
    </row>
    <row r="184" spans="1:76">
      <c r="A184">
        <v>113</v>
      </c>
      <c r="B184" s="6"/>
      <c r="C184" s="10"/>
      <c r="D184" s="32"/>
      <c r="E184" s="10"/>
      <c r="F184" s="32"/>
      <c r="G184" s="10"/>
      <c r="H184" s="32"/>
      <c r="I184" s="10"/>
      <c r="J184" s="32"/>
      <c r="K184" s="10"/>
      <c r="L184" s="32"/>
      <c r="M184" s="10"/>
      <c r="N184" s="32"/>
      <c r="O184" s="10"/>
      <c r="P184" s="32"/>
      <c r="Q184" s="10"/>
      <c r="R184" s="32"/>
      <c r="S184" s="10"/>
      <c r="T184" s="32"/>
      <c r="U184" s="10"/>
      <c r="V184" s="32"/>
      <c r="W184" s="10"/>
      <c r="X184" s="32"/>
      <c r="Y184" s="10"/>
      <c r="Z184" s="32"/>
      <c r="AA184" s="10"/>
      <c r="AB184" s="32"/>
      <c r="AC184" s="10"/>
      <c r="AD184" s="32"/>
      <c r="AE184" s="10"/>
      <c r="AF184" s="32"/>
      <c r="AG184" s="10"/>
      <c r="AH184" s="32"/>
      <c r="AI184" s="10"/>
      <c r="AJ184" s="32"/>
      <c r="AK184" s="10"/>
      <c r="AL184" s="32"/>
      <c r="AM184" s="10"/>
      <c r="AN184" s="32"/>
      <c r="AO184" s="10"/>
      <c r="AP184" s="32"/>
      <c r="AQ184" s="10"/>
      <c r="AR184" s="244"/>
      <c r="AS184" s="10"/>
      <c r="AT184" s="32"/>
      <c r="AU184" s="10"/>
      <c r="AV184" s="244"/>
      <c r="AW184" s="10"/>
      <c r="AX184" s="244"/>
      <c r="AY184" s="7"/>
      <c r="AZ184" s="249"/>
      <c r="BA184" s="10"/>
      <c r="BB184" s="244"/>
      <c r="BC184" s="7"/>
      <c r="BD184" s="249"/>
      <c r="BE184" s="10"/>
      <c r="BF184" s="244"/>
      <c r="BG184" s="7"/>
      <c r="BH184" s="249"/>
      <c r="BI184" s="7"/>
      <c r="BJ184" s="249"/>
      <c r="BK184" s="7"/>
      <c r="BL184" s="8"/>
      <c r="BM184" s="7"/>
      <c r="BN184" s="249"/>
      <c r="BO184" s="7"/>
      <c r="BP184" s="8"/>
      <c r="BQ184" s="7"/>
      <c r="BR184" s="8"/>
      <c r="BT184" s="41"/>
      <c r="BU184" s="41">
        <f t="shared" si="20"/>
        <v>0</v>
      </c>
      <c r="BV184">
        <f t="shared" si="19"/>
        <v>0</v>
      </c>
    </row>
    <row r="185" spans="1:76">
      <c r="A185">
        <v>114</v>
      </c>
      <c r="B185" s="6"/>
      <c r="C185" s="10"/>
      <c r="D185" s="32"/>
      <c r="E185" s="10"/>
      <c r="F185" s="32"/>
      <c r="G185" s="10"/>
      <c r="H185" s="32"/>
      <c r="I185" s="10"/>
      <c r="J185" s="32"/>
      <c r="K185" s="10"/>
      <c r="L185" s="32"/>
      <c r="M185" s="10"/>
      <c r="N185" s="32"/>
      <c r="O185" s="10"/>
      <c r="P185" s="32"/>
      <c r="Q185" s="10"/>
      <c r="R185" s="32"/>
      <c r="S185" s="10"/>
      <c r="T185" s="32"/>
      <c r="U185" s="10"/>
      <c r="V185" s="32"/>
      <c r="W185" s="10"/>
      <c r="X185" s="32"/>
      <c r="Y185" s="10"/>
      <c r="Z185" s="32"/>
      <c r="AA185" s="10"/>
      <c r="AB185" s="32"/>
      <c r="AC185" s="10"/>
      <c r="AD185" s="32"/>
      <c r="AE185" s="10"/>
      <c r="AF185" s="32"/>
      <c r="AG185" s="10"/>
      <c r="AH185" s="32"/>
      <c r="AI185" s="10"/>
      <c r="AJ185" s="32"/>
      <c r="AK185" s="10"/>
      <c r="AL185" s="32"/>
      <c r="AM185" s="10"/>
      <c r="AN185" s="32"/>
      <c r="AO185" s="10"/>
      <c r="AP185" s="32"/>
      <c r="AQ185" s="10"/>
      <c r="AR185" s="244"/>
      <c r="AS185" s="10"/>
      <c r="AT185" s="32"/>
      <c r="AU185" s="10"/>
      <c r="AV185" s="244"/>
      <c r="AW185" s="10"/>
      <c r="AX185" s="244"/>
      <c r="AY185" s="7"/>
      <c r="AZ185" s="249"/>
      <c r="BA185" s="10"/>
      <c r="BB185" s="244"/>
      <c r="BC185" s="7"/>
      <c r="BD185" s="249"/>
      <c r="BE185" s="10"/>
      <c r="BF185" s="244"/>
      <c r="BG185" s="7"/>
      <c r="BH185" s="249"/>
      <c r="BI185" s="7"/>
      <c r="BJ185" s="249"/>
      <c r="BK185" s="7"/>
      <c r="BL185" s="8"/>
      <c r="BM185" s="7"/>
      <c r="BN185" s="249"/>
      <c r="BO185" s="7"/>
      <c r="BP185" s="8"/>
      <c r="BQ185" s="7"/>
      <c r="BR185" s="8"/>
      <c r="BT185" s="41"/>
      <c r="BU185" s="41">
        <f t="shared" si="20"/>
        <v>0</v>
      </c>
      <c r="BV185">
        <f t="shared" si="19"/>
        <v>0</v>
      </c>
    </row>
    <row r="186" spans="1:76">
      <c r="A186">
        <v>115</v>
      </c>
      <c r="B186" s="6"/>
      <c r="C186" s="10"/>
      <c r="D186" s="32"/>
      <c r="E186" s="10"/>
      <c r="F186" s="32"/>
      <c r="G186" s="10"/>
      <c r="H186" s="32"/>
      <c r="I186" s="10"/>
      <c r="J186" s="32"/>
      <c r="K186" s="10"/>
      <c r="L186" s="32"/>
      <c r="M186" s="10"/>
      <c r="N186" s="32"/>
      <c r="O186" s="10"/>
      <c r="P186" s="32"/>
      <c r="Q186" s="10"/>
      <c r="R186" s="32"/>
      <c r="S186" s="10"/>
      <c r="T186" s="32"/>
      <c r="U186" s="10"/>
      <c r="V186" s="32"/>
      <c r="W186" s="10"/>
      <c r="X186" s="32"/>
      <c r="Y186" s="10"/>
      <c r="Z186" s="32"/>
      <c r="AA186" s="10"/>
      <c r="AB186" s="32"/>
      <c r="AC186" s="10"/>
      <c r="AD186" s="32"/>
      <c r="AE186" s="10"/>
      <c r="AF186" s="32"/>
      <c r="AG186" s="10"/>
      <c r="AH186" s="32"/>
      <c r="AI186" s="10"/>
      <c r="AJ186" s="32"/>
      <c r="AK186" s="10"/>
      <c r="AL186" s="32"/>
      <c r="AM186" s="10"/>
      <c r="AN186" s="32"/>
      <c r="AO186" s="10"/>
      <c r="AP186" s="32"/>
      <c r="AQ186" s="10"/>
      <c r="AR186" s="244"/>
      <c r="AS186" s="10"/>
      <c r="AT186" s="32"/>
      <c r="AU186" s="10"/>
      <c r="AV186" s="244"/>
      <c r="AW186" s="10"/>
      <c r="AX186" s="244"/>
      <c r="AY186" s="7"/>
      <c r="AZ186" s="249"/>
      <c r="BA186" s="10"/>
      <c r="BB186" s="244"/>
      <c r="BC186" s="7"/>
      <c r="BD186" s="249"/>
      <c r="BE186" s="10"/>
      <c r="BF186" s="244"/>
      <c r="BG186" s="7"/>
      <c r="BH186" s="249"/>
      <c r="BI186" s="7"/>
      <c r="BJ186" s="249"/>
      <c r="BK186" s="7"/>
      <c r="BL186" s="8"/>
      <c r="BM186" s="7"/>
      <c r="BN186" s="249"/>
      <c r="BO186" s="7"/>
      <c r="BP186" s="8"/>
      <c r="BQ186" s="7"/>
      <c r="BR186" s="8"/>
      <c r="BT186" s="41"/>
      <c r="BU186" s="41">
        <f t="shared" si="20"/>
        <v>0</v>
      </c>
      <c r="BV186">
        <f t="shared" si="19"/>
        <v>0</v>
      </c>
    </row>
    <row r="187" spans="1:76">
      <c r="A187">
        <v>116</v>
      </c>
      <c r="B187" s="6"/>
      <c r="C187" s="10"/>
      <c r="D187" s="32"/>
      <c r="E187" s="10"/>
      <c r="F187" s="32"/>
      <c r="G187" s="10"/>
      <c r="H187" s="32"/>
      <c r="I187" s="10"/>
      <c r="J187" s="32"/>
      <c r="K187" s="10"/>
      <c r="L187" s="32"/>
      <c r="M187" s="10"/>
      <c r="N187" s="32"/>
      <c r="O187" s="10"/>
      <c r="P187" s="32"/>
      <c r="Q187" s="10"/>
      <c r="R187" s="32"/>
      <c r="S187" s="10"/>
      <c r="T187" s="32"/>
      <c r="U187" s="10"/>
      <c r="V187" s="32"/>
      <c r="W187" s="10"/>
      <c r="X187" s="32"/>
      <c r="Y187" s="10"/>
      <c r="Z187" s="32"/>
      <c r="AA187" s="10"/>
      <c r="AB187" s="32"/>
      <c r="AC187" s="10"/>
      <c r="AD187" s="32"/>
      <c r="AE187" s="10"/>
      <c r="AF187" s="32"/>
      <c r="AG187" s="10"/>
      <c r="AH187" s="32"/>
      <c r="AI187" s="10"/>
      <c r="AJ187" s="32"/>
      <c r="AK187" s="10"/>
      <c r="AL187" s="32"/>
      <c r="AM187" s="10"/>
      <c r="AN187" s="32"/>
      <c r="AO187" s="10"/>
      <c r="AP187" s="32"/>
      <c r="AQ187" s="10"/>
      <c r="AR187" s="244"/>
      <c r="AS187" s="10"/>
      <c r="AT187" s="32"/>
      <c r="AU187" s="10"/>
      <c r="AV187" s="244"/>
      <c r="AW187" s="10"/>
      <c r="AX187" s="244"/>
      <c r="AY187" s="7"/>
      <c r="AZ187" s="249"/>
      <c r="BA187" s="10"/>
      <c r="BB187" s="244"/>
      <c r="BC187" s="7"/>
      <c r="BD187" s="249"/>
      <c r="BE187" s="10"/>
      <c r="BF187" s="244"/>
      <c r="BG187" s="7"/>
      <c r="BH187" s="249"/>
      <c r="BI187" s="7"/>
      <c r="BJ187" s="249"/>
      <c r="BK187" s="7"/>
      <c r="BL187" s="8"/>
      <c r="BM187" s="7"/>
      <c r="BN187" s="249"/>
      <c r="BO187" s="7"/>
      <c r="BP187" s="8"/>
      <c r="BQ187" s="7"/>
      <c r="BR187" s="8"/>
      <c r="BT187" s="41"/>
      <c r="BU187" s="41">
        <f t="shared" si="20"/>
        <v>0</v>
      </c>
      <c r="BV187">
        <f t="shared" si="19"/>
        <v>0</v>
      </c>
    </row>
    <row r="188" spans="1:76">
      <c r="A188">
        <v>117</v>
      </c>
      <c r="B188" s="6"/>
      <c r="C188" s="10"/>
      <c r="D188" s="32"/>
      <c r="E188" s="10"/>
      <c r="F188" s="32"/>
      <c r="G188" s="10"/>
      <c r="H188" s="32"/>
      <c r="I188" s="10"/>
      <c r="J188" s="32"/>
      <c r="K188" s="10"/>
      <c r="L188" s="32"/>
      <c r="M188" s="10"/>
      <c r="N188" s="32"/>
      <c r="O188" s="10"/>
      <c r="P188" s="32"/>
      <c r="Q188" s="10"/>
      <c r="R188" s="32"/>
      <c r="S188" s="10"/>
      <c r="T188" s="32"/>
      <c r="U188" s="10"/>
      <c r="V188" s="32"/>
      <c r="W188" s="10"/>
      <c r="X188" s="32"/>
      <c r="Y188" s="10"/>
      <c r="Z188" s="32"/>
      <c r="AA188" s="10"/>
      <c r="AB188" s="32"/>
      <c r="AC188" s="10"/>
      <c r="AD188" s="32"/>
      <c r="AE188" s="10"/>
      <c r="AF188" s="32"/>
      <c r="AG188" s="10"/>
      <c r="AH188" s="32"/>
      <c r="AI188" s="10"/>
      <c r="AJ188" s="32"/>
      <c r="AK188" s="10"/>
      <c r="AL188" s="32"/>
      <c r="AM188" s="10"/>
      <c r="AN188" s="32"/>
      <c r="AO188" s="10"/>
      <c r="AP188" s="32"/>
      <c r="AQ188" s="10"/>
      <c r="AR188" s="244"/>
      <c r="AS188" s="10"/>
      <c r="AT188" s="32"/>
      <c r="AU188" s="10"/>
      <c r="AV188" s="244"/>
      <c r="AW188" s="10"/>
      <c r="AX188" s="244"/>
      <c r="AY188" s="10"/>
      <c r="AZ188" s="247"/>
      <c r="BA188" s="10"/>
      <c r="BB188" s="244"/>
      <c r="BC188" s="10"/>
      <c r="BD188" s="247"/>
      <c r="BE188" s="10"/>
      <c r="BF188" s="244"/>
      <c r="BG188" s="10"/>
      <c r="BH188" s="247"/>
      <c r="BI188" s="10"/>
      <c r="BJ188" s="247"/>
      <c r="BK188" s="10"/>
      <c r="BL188" s="32"/>
      <c r="BM188" s="10"/>
      <c r="BN188" s="247"/>
      <c r="BO188" s="10"/>
      <c r="BP188" s="32"/>
      <c r="BQ188" s="10"/>
      <c r="BR188" s="32"/>
      <c r="BT188" s="41"/>
      <c r="BU188" s="41">
        <f t="shared" si="20"/>
        <v>0</v>
      </c>
      <c r="BV188">
        <f t="shared" si="19"/>
        <v>0</v>
      </c>
    </row>
    <row r="189" spans="1:76">
      <c r="A189">
        <v>118</v>
      </c>
      <c r="B189" s="6"/>
      <c r="C189" s="10"/>
      <c r="D189" s="32"/>
      <c r="E189" s="10"/>
      <c r="F189" s="32"/>
      <c r="G189" s="10"/>
      <c r="H189" s="32"/>
      <c r="I189" s="10"/>
      <c r="J189" s="32"/>
      <c r="K189" s="10"/>
      <c r="L189" s="32"/>
      <c r="M189" s="10"/>
      <c r="N189" s="32"/>
      <c r="O189" s="10"/>
      <c r="P189" s="32"/>
      <c r="Q189" s="10"/>
      <c r="R189" s="32"/>
      <c r="S189" s="10"/>
      <c r="T189" s="32"/>
      <c r="U189" s="10"/>
      <c r="V189" s="32"/>
      <c r="W189" s="10"/>
      <c r="X189" s="32"/>
      <c r="Y189" s="10"/>
      <c r="Z189" s="32"/>
      <c r="AA189" s="10"/>
      <c r="AB189" s="32"/>
      <c r="AC189" s="10"/>
      <c r="AD189" s="32"/>
      <c r="AE189" s="10"/>
      <c r="AF189" s="32"/>
      <c r="AG189" s="10"/>
      <c r="AH189" s="32"/>
      <c r="AI189" s="10"/>
      <c r="AJ189" s="32"/>
      <c r="AK189" s="10"/>
      <c r="AL189" s="32"/>
      <c r="AM189" s="10"/>
      <c r="AN189" s="32"/>
      <c r="AO189" s="10"/>
      <c r="AP189" s="32"/>
      <c r="AQ189" s="10"/>
      <c r="AR189" s="244"/>
      <c r="AS189" s="10"/>
      <c r="AT189" s="32"/>
      <c r="AU189" s="10"/>
      <c r="AV189" s="244"/>
      <c r="AW189" s="10"/>
      <c r="AX189" s="244"/>
      <c r="AY189" s="7"/>
      <c r="AZ189" s="249"/>
      <c r="BA189" s="10"/>
      <c r="BB189" s="244"/>
      <c r="BC189" s="7"/>
      <c r="BD189" s="249"/>
      <c r="BE189" s="10"/>
      <c r="BF189" s="244"/>
      <c r="BG189" s="7"/>
      <c r="BH189" s="249"/>
      <c r="BI189" s="7"/>
      <c r="BJ189" s="249"/>
      <c r="BK189" s="7"/>
      <c r="BL189" s="8"/>
      <c r="BM189" s="7"/>
      <c r="BN189" s="249"/>
      <c r="BO189" s="7"/>
      <c r="BP189" s="8"/>
      <c r="BQ189" s="7"/>
      <c r="BR189" s="8"/>
      <c r="BT189" s="41"/>
      <c r="BU189" s="41">
        <f t="shared" si="20"/>
        <v>0</v>
      </c>
      <c r="BV189">
        <f t="shared" si="19"/>
        <v>0</v>
      </c>
    </row>
    <row r="190" spans="1:76">
      <c r="A190">
        <v>119</v>
      </c>
      <c r="B190" s="6"/>
      <c r="C190" s="10"/>
      <c r="D190" s="32"/>
      <c r="E190" s="10"/>
      <c r="F190" s="32"/>
      <c r="G190" s="10"/>
      <c r="H190" s="32"/>
      <c r="I190" s="10"/>
      <c r="J190" s="32"/>
      <c r="K190" s="10"/>
      <c r="L190" s="32"/>
      <c r="M190" s="10"/>
      <c r="N190" s="32"/>
      <c r="O190" s="10"/>
      <c r="P190" s="32"/>
      <c r="Q190" s="10"/>
      <c r="R190" s="32"/>
      <c r="S190" s="10"/>
      <c r="T190" s="32"/>
      <c r="U190" s="10"/>
      <c r="V190" s="32"/>
      <c r="W190" s="10"/>
      <c r="X190" s="32"/>
      <c r="Y190" s="10"/>
      <c r="Z190" s="32"/>
      <c r="AA190" s="10"/>
      <c r="AB190" s="32"/>
      <c r="AC190" s="10"/>
      <c r="AD190" s="32"/>
      <c r="AE190" s="10"/>
      <c r="AF190" s="32"/>
      <c r="AG190" s="10"/>
      <c r="AH190" s="32"/>
      <c r="AI190" s="10"/>
      <c r="AJ190" s="32"/>
      <c r="AK190" s="10"/>
      <c r="AL190" s="32"/>
      <c r="AM190" s="10"/>
      <c r="AN190" s="32"/>
      <c r="AO190" s="10"/>
      <c r="AP190" s="32"/>
      <c r="AQ190" s="10"/>
      <c r="AR190" s="244"/>
      <c r="AS190" s="10"/>
      <c r="AT190" s="32"/>
      <c r="AU190" s="10"/>
      <c r="AV190" s="244"/>
      <c r="AW190" s="10"/>
      <c r="AX190" s="244"/>
      <c r="AY190" s="7"/>
      <c r="AZ190" s="249"/>
      <c r="BA190" s="10"/>
      <c r="BB190" s="244"/>
      <c r="BC190" s="7"/>
      <c r="BD190" s="249"/>
      <c r="BE190" s="10"/>
      <c r="BF190" s="244"/>
      <c r="BG190" s="7"/>
      <c r="BH190" s="249"/>
      <c r="BI190" s="7"/>
      <c r="BJ190" s="249"/>
      <c r="BK190" s="7"/>
      <c r="BL190" s="8"/>
      <c r="BM190" s="7"/>
      <c r="BN190" s="249"/>
      <c r="BO190" s="7"/>
      <c r="BP190" s="8"/>
      <c r="BQ190" s="7"/>
      <c r="BR190" s="8"/>
      <c r="BT190" s="41"/>
      <c r="BU190" s="41">
        <f t="shared" si="20"/>
        <v>0</v>
      </c>
      <c r="BV190">
        <f t="shared" si="19"/>
        <v>0</v>
      </c>
    </row>
    <row r="191" spans="1:76">
      <c r="A191">
        <v>120</v>
      </c>
      <c r="B191" s="6"/>
      <c r="C191" s="10"/>
      <c r="D191" s="32"/>
      <c r="E191" s="10"/>
      <c r="F191" s="32"/>
      <c r="G191" s="10"/>
      <c r="H191" s="32"/>
      <c r="I191" s="10"/>
      <c r="J191" s="32"/>
      <c r="K191" s="10"/>
      <c r="L191" s="32"/>
      <c r="M191" s="10"/>
      <c r="N191" s="32"/>
      <c r="O191" s="10"/>
      <c r="P191" s="32"/>
      <c r="Q191" s="10"/>
      <c r="R191" s="32"/>
      <c r="S191" s="10"/>
      <c r="T191" s="32"/>
      <c r="U191" s="94"/>
      <c r="V191" s="32"/>
      <c r="W191" s="10"/>
      <c r="X191" s="32"/>
      <c r="Y191" s="10"/>
      <c r="Z191" s="32"/>
      <c r="AA191" s="10"/>
      <c r="AB191" s="32"/>
      <c r="AC191" s="10"/>
      <c r="AD191" s="32"/>
      <c r="AE191" s="10"/>
      <c r="AF191" s="32"/>
      <c r="AG191" s="10"/>
      <c r="AH191" s="32"/>
      <c r="AI191" s="10"/>
      <c r="AJ191" s="32"/>
      <c r="AK191" s="10"/>
      <c r="AL191" s="32"/>
      <c r="AM191" s="10"/>
      <c r="AN191" s="32"/>
      <c r="AO191" s="94"/>
      <c r="AP191" s="32"/>
      <c r="AQ191" s="10"/>
      <c r="AR191" s="244"/>
      <c r="AS191" s="94"/>
      <c r="AT191" s="32"/>
      <c r="AU191" s="10"/>
      <c r="AV191" s="244"/>
      <c r="AW191" s="10"/>
      <c r="AX191" s="244"/>
      <c r="AY191" s="7"/>
      <c r="AZ191" s="249"/>
      <c r="BA191" s="10"/>
      <c r="BB191" s="244"/>
      <c r="BC191" s="7"/>
      <c r="BD191" s="249"/>
      <c r="BE191" s="10"/>
      <c r="BF191" s="244"/>
      <c r="BG191" s="7"/>
      <c r="BH191" s="249"/>
      <c r="BI191" s="7"/>
      <c r="BJ191" s="249"/>
      <c r="BK191" s="7"/>
      <c r="BL191" s="8"/>
      <c r="BM191" s="7"/>
      <c r="BN191" s="249"/>
      <c r="BO191" s="7"/>
      <c r="BP191" s="8"/>
      <c r="BQ191" s="7"/>
      <c r="BR191" s="8"/>
      <c r="BT191" s="41"/>
      <c r="BU191" s="41">
        <f t="shared" si="20"/>
        <v>0</v>
      </c>
      <c r="BV191">
        <f t="shared" si="19"/>
        <v>0</v>
      </c>
    </row>
    <row r="192" spans="1:76">
      <c r="A192">
        <v>121</v>
      </c>
      <c r="B192" s="6"/>
      <c r="C192" s="10"/>
      <c r="D192" s="32"/>
      <c r="E192" s="10"/>
      <c r="F192" s="32"/>
      <c r="G192" s="10"/>
      <c r="H192" s="32"/>
      <c r="I192" s="10"/>
      <c r="J192" s="32"/>
      <c r="K192" s="10"/>
      <c r="L192" s="32"/>
      <c r="M192" s="10"/>
      <c r="N192" s="32"/>
      <c r="O192" s="10"/>
      <c r="P192" s="32"/>
      <c r="Q192" s="10"/>
      <c r="R192" s="32"/>
      <c r="S192" s="10"/>
      <c r="T192" s="32"/>
      <c r="U192" s="94"/>
      <c r="V192" s="32"/>
      <c r="W192" s="10"/>
      <c r="X192" s="32"/>
      <c r="Y192" s="10"/>
      <c r="Z192" s="32"/>
      <c r="AA192" s="10"/>
      <c r="AB192" s="32"/>
      <c r="AC192" s="10"/>
      <c r="AD192" s="32"/>
      <c r="AE192" s="10"/>
      <c r="AF192" s="32"/>
      <c r="AG192" s="10"/>
      <c r="AH192" s="32"/>
      <c r="AI192" s="10"/>
      <c r="AJ192" s="32"/>
      <c r="AK192" s="10"/>
      <c r="AL192" s="32"/>
      <c r="AM192" s="10"/>
      <c r="AN192" s="32"/>
      <c r="AO192" s="94"/>
      <c r="AP192" s="32"/>
      <c r="AQ192" s="10"/>
      <c r="AR192" s="244"/>
      <c r="AS192" s="94"/>
      <c r="AT192" s="32"/>
      <c r="AU192" s="10"/>
      <c r="AV192" s="244"/>
      <c r="AW192" s="10"/>
      <c r="AX192" s="244"/>
      <c r="AY192" s="7"/>
      <c r="AZ192" s="249"/>
      <c r="BA192" s="10"/>
      <c r="BB192" s="244"/>
      <c r="BC192" s="7"/>
      <c r="BD192" s="249"/>
      <c r="BE192" s="10"/>
      <c r="BF192" s="244"/>
      <c r="BG192" s="7"/>
      <c r="BH192" s="249"/>
      <c r="BI192" s="7"/>
      <c r="BJ192" s="249"/>
      <c r="BK192" s="7"/>
      <c r="BL192" s="8"/>
      <c r="BM192" s="7"/>
      <c r="BN192" s="249"/>
      <c r="BO192" s="7"/>
      <c r="BP192" s="8"/>
      <c r="BQ192" s="7"/>
      <c r="BR192" s="8"/>
      <c r="BT192" s="41"/>
      <c r="BU192" s="41">
        <f t="shared" si="20"/>
        <v>0</v>
      </c>
      <c r="BV192">
        <f t="shared" si="19"/>
        <v>0</v>
      </c>
    </row>
    <row r="193" spans="1:76">
      <c r="A193">
        <v>122</v>
      </c>
      <c r="B193" s="6"/>
      <c r="C193" s="10"/>
      <c r="D193" s="32"/>
      <c r="E193" s="10"/>
      <c r="F193" s="32"/>
      <c r="G193" s="10"/>
      <c r="H193" s="32"/>
      <c r="I193" s="10"/>
      <c r="J193" s="32"/>
      <c r="K193" s="10"/>
      <c r="L193" s="32"/>
      <c r="M193" s="10"/>
      <c r="N193" s="32"/>
      <c r="O193" s="10"/>
      <c r="P193" s="32"/>
      <c r="Q193" s="10"/>
      <c r="R193" s="32"/>
      <c r="S193" s="10"/>
      <c r="T193" s="32"/>
      <c r="U193" s="10"/>
      <c r="V193" s="32"/>
      <c r="W193" s="10"/>
      <c r="X193" s="32"/>
      <c r="Y193" s="10"/>
      <c r="Z193" s="32"/>
      <c r="AA193" s="10"/>
      <c r="AB193" s="32"/>
      <c r="AC193" s="10"/>
      <c r="AD193" s="32"/>
      <c r="AE193" s="10"/>
      <c r="AF193" s="32"/>
      <c r="AG193" s="10"/>
      <c r="AH193" s="32"/>
      <c r="AI193" s="10"/>
      <c r="AJ193" s="32"/>
      <c r="AK193" s="10"/>
      <c r="AL193" s="32"/>
      <c r="AM193" s="10"/>
      <c r="AN193" s="32"/>
      <c r="AO193" s="10"/>
      <c r="AP193" s="32"/>
      <c r="AQ193" s="10"/>
      <c r="AR193" s="244"/>
      <c r="AS193" s="10"/>
      <c r="AT193" s="32"/>
      <c r="AU193" s="10"/>
      <c r="AV193" s="244"/>
      <c r="AW193" s="10"/>
      <c r="AX193" s="244"/>
      <c r="AY193" s="7"/>
      <c r="AZ193" s="249"/>
      <c r="BA193" s="10"/>
      <c r="BB193" s="244"/>
      <c r="BC193" s="7"/>
      <c r="BD193" s="249"/>
      <c r="BE193" s="10"/>
      <c r="BF193" s="244"/>
      <c r="BG193" s="7"/>
      <c r="BH193" s="249"/>
      <c r="BI193" s="7"/>
      <c r="BJ193" s="249"/>
      <c r="BK193" s="7"/>
      <c r="BL193" s="8"/>
      <c r="BM193" s="7"/>
      <c r="BN193" s="249"/>
      <c r="BO193" s="7"/>
      <c r="BP193" s="8"/>
      <c r="BQ193" s="7"/>
      <c r="BR193" s="8"/>
      <c r="BT193" s="41"/>
      <c r="BU193" s="41">
        <f t="shared" si="20"/>
        <v>0</v>
      </c>
      <c r="BV193">
        <f t="shared" si="19"/>
        <v>0</v>
      </c>
    </row>
    <row r="194" spans="1:76">
      <c r="A194">
        <v>123</v>
      </c>
      <c r="B194" s="6"/>
      <c r="C194" s="10"/>
      <c r="D194" s="32"/>
      <c r="E194" s="10"/>
      <c r="F194" s="32"/>
      <c r="G194" s="10"/>
      <c r="H194" s="32"/>
      <c r="I194" s="10"/>
      <c r="J194" s="32"/>
      <c r="K194" s="94"/>
      <c r="L194" s="32"/>
      <c r="M194" s="10"/>
      <c r="N194" s="32"/>
      <c r="O194" s="94"/>
      <c r="P194" s="32"/>
      <c r="Q194" s="10"/>
      <c r="R194" s="32"/>
      <c r="S194" s="10"/>
      <c r="T194" s="32"/>
      <c r="U194" s="10"/>
      <c r="V194" s="32"/>
      <c r="W194" s="10"/>
      <c r="X194" s="32"/>
      <c r="Y194" s="10"/>
      <c r="Z194" s="32"/>
      <c r="AA194" s="10"/>
      <c r="AB194" s="32"/>
      <c r="AC194" s="10"/>
      <c r="AD194" s="32"/>
      <c r="AE194" s="10"/>
      <c r="AF194" s="32"/>
      <c r="AG194" s="10"/>
      <c r="AH194" s="32"/>
      <c r="AI194" s="10"/>
      <c r="AJ194" s="32"/>
      <c r="AK194" s="10"/>
      <c r="AL194" s="32"/>
      <c r="AM194" s="10"/>
      <c r="AN194" s="32"/>
      <c r="AO194" s="10"/>
      <c r="AP194" s="32"/>
      <c r="AQ194" s="10"/>
      <c r="AR194" s="244"/>
      <c r="AS194" s="10"/>
      <c r="AT194" s="32"/>
      <c r="AU194" s="10"/>
      <c r="AV194" s="244"/>
      <c r="AW194" s="10"/>
      <c r="AX194" s="244"/>
      <c r="AY194" s="7"/>
      <c r="AZ194" s="249"/>
      <c r="BA194" s="10"/>
      <c r="BB194" s="244"/>
      <c r="BC194" s="7"/>
      <c r="BD194" s="249"/>
      <c r="BE194" s="10"/>
      <c r="BF194" s="244"/>
      <c r="BG194" s="7"/>
      <c r="BH194" s="249"/>
      <c r="BI194" s="7"/>
      <c r="BJ194" s="249"/>
      <c r="BK194" s="7"/>
      <c r="BL194" s="8"/>
      <c r="BM194" s="7"/>
      <c r="BN194" s="249"/>
      <c r="BO194" s="7"/>
      <c r="BP194" s="8"/>
      <c r="BQ194" s="7"/>
      <c r="BR194" s="8"/>
      <c r="BT194" s="41"/>
      <c r="BU194" s="41">
        <f t="shared" si="20"/>
        <v>0</v>
      </c>
      <c r="BV194">
        <f t="shared" si="19"/>
        <v>0</v>
      </c>
    </row>
    <row r="195" spans="1:76">
      <c r="A195">
        <v>124</v>
      </c>
      <c r="B195" s="6"/>
      <c r="C195" s="10"/>
      <c r="D195" s="32"/>
      <c r="E195" s="10"/>
      <c r="F195" s="32"/>
      <c r="G195" s="10"/>
      <c r="H195" s="32"/>
      <c r="I195" s="10"/>
      <c r="J195" s="32"/>
      <c r="K195" s="94"/>
      <c r="L195" s="32"/>
      <c r="M195" s="10"/>
      <c r="N195" s="32"/>
      <c r="O195" s="10"/>
      <c r="P195" s="32"/>
      <c r="Q195" s="10"/>
      <c r="R195" s="32"/>
      <c r="S195" s="10"/>
      <c r="T195" s="32"/>
      <c r="U195" s="10"/>
      <c r="V195" s="32"/>
      <c r="W195" s="10"/>
      <c r="X195" s="32"/>
      <c r="Y195" s="10"/>
      <c r="Z195" s="32"/>
      <c r="AA195" s="10"/>
      <c r="AB195" s="32"/>
      <c r="AC195" s="10"/>
      <c r="AD195" s="32"/>
      <c r="AE195" s="10"/>
      <c r="AF195" s="32"/>
      <c r="AG195" s="10"/>
      <c r="AH195" s="32"/>
      <c r="AI195" s="10"/>
      <c r="AJ195" s="32"/>
      <c r="AK195" s="10"/>
      <c r="AL195" s="32"/>
      <c r="AM195" s="10"/>
      <c r="AN195" s="32"/>
      <c r="AO195" s="10"/>
      <c r="AP195" s="32"/>
      <c r="AQ195" s="10"/>
      <c r="AR195" s="244"/>
      <c r="AS195" s="10"/>
      <c r="AT195" s="32"/>
      <c r="AU195" s="10"/>
      <c r="AV195" s="244"/>
      <c r="AW195" s="10"/>
      <c r="AX195" s="244"/>
      <c r="AY195" s="7"/>
      <c r="AZ195" s="249"/>
      <c r="BA195" s="10"/>
      <c r="BB195" s="244"/>
      <c r="BC195" s="7"/>
      <c r="BD195" s="249"/>
      <c r="BE195" s="10"/>
      <c r="BF195" s="244"/>
      <c r="BG195" s="7"/>
      <c r="BH195" s="249"/>
      <c r="BI195" s="7"/>
      <c r="BJ195" s="249"/>
      <c r="BK195" s="7"/>
      <c r="BL195" s="8"/>
      <c r="BM195" s="7"/>
      <c r="BN195" s="249"/>
      <c r="BO195" s="7"/>
      <c r="BP195" s="8"/>
      <c r="BQ195" s="7"/>
      <c r="BR195" s="8"/>
      <c r="BT195" s="41"/>
      <c r="BU195" s="41">
        <f t="shared" si="20"/>
        <v>0</v>
      </c>
      <c r="BV195">
        <f t="shared" si="19"/>
        <v>0</v>
      </c>
      <c r="BX195" s="39"/>
    </row>
    <row r="196" spans="1:76">
      <c r="A196">
        <v>125</v>
      </c>
      <c r="B196" s="6"/>
      <c r="C196" s="10"/>
      <c r="D196" s="32"/>
      <c r="E196" s="10"/>
      <c r="F196" s="32"/>
      <c r="G196" s="10"/>
      <c r="H196" s="32"/>
      <c r="I196" s="10"/>
      <c r="J196" s="32"/>
      <c r="K196" s="10"/>
      <c r="L196" s="32"/>
      <c r="M196" s="10"/>
      <c r="N196" s="32"/>
      <c r="O196" s="10"/>
      <c r="P196" s="32"/>
      <c r="Q196" s="10"/>
      <c r="R196" s="32"/>
      <c r="S196" s="10"/>
      <c r="T196" s="32"/>
      <c r="U196" s="10"/>
      <c r="V196" s="32"/>
      <c r="W196" s="10"/>
      <c r="X196" s="32"/>
      <c r="Y196" s="10"/>
      <c r="Z196" s="32"/>
      <c r="AA196" s="10"/>
      <c r="AB196" s="32"/>
      <c r="AC196" s="10"/>
      <c r="AD196" s="32"/>
      <c r="AE196" s="10"/>
      <c r="AF196" s="32"/>
      <c r="AG196" s="10"/>
      <c r="AH196" s="32"/>
      <c r="AI196" s="10"/>
      <c r="AJ196" s="32"/>
      <c r="AK196" s="10"/>
      <c r="AL196" s="32"/>
      <c r="AM196" s="10"/>
      <c r="AN196" s="32"/>
      <c r="AO196" s="10"/>
      <c r="AP196" s="32"/>
      <c r="AQ196" s="10"/>
      <c r="AR196" s="244"/>
      <c r="AS196" s="10"/>
      <c r="AT196" s="32"/>
      <c r="AU196" s="10"/>
      <c r="AV196" s="244"/>
      <c r="AW196" s="10"/>
      <c r="AX196" s="244"/>
      <c r="AY196" s="7"/>
      <c r="AZ196" s="249"/>
      <c r="BA196" s="10"/>
      <c r="BB196" s="244"/>
      <c r="BC196" s="7"/>
      <c r="BD196" s="249"/>
      <c r="BE196" s="10"/>
      <c r="BF196" s="244"/>
      <c r="BG196" s="7"/>
      <c r="BH196" s="249"/>
      <c r="BI196" s="7"/>
      <c r="BJ196" s="249"/>
      <c r="BK196" s="7"/>
      <c r="BL196" s="8"/>
      <c r="BM196" s="7"/>
      <c r="BN196" s="249"/>
      <c r="BO196" s="7"/>
      <c r="BP196" s="8"/>
      <c r="BQ196" s="7"/>
      <c r="BR196" s="8"/>
      <c r="BT196" s="76"/>
      <c r="BU196" s="41">
        <f t="shared" si="20"/>
        <v>0</v>
      </c>
      <c r="BV196">
        <f t="shared" si="19"/>
        <v>0</v>
      </c>
      <c r="BX196" s="39"/>
    </row>
    <row r="197" spans="1:76">
      <c r="A197">
        <v>126</v>
      </c>
      <c r="B197" s="6"/>
      <c r="C197" s="10"/>
      <c r="D197" s="32"/>
      <c r="E197" s="10"/>
      <c r="F197" s="32"/>
      <c r="G197" s="10"/>
      <c r="H197" s="32"/>
      <c r="I197" s="10"/>
      <c r="J197" s="32"/>
      <c r="K197" s="94"/>
      <c r="L197" s="32"/>
      <c r="M197" s="10"/>
      <c r="N197" s="32"/>
      <c r="O197" s="10"/>
      <c r="P197" s="32"/>
      <c r="Q197" s="10"/>
      <c r="R197" s="32"/>
      <c r="S197" s="10"/>
      <c r="T197" s="32"/>
      <c r="U197" s="10"/>
      <c r="V197" s="32"/>
      <c r="W197" s="10"/>
      <c r="X197" s="32"/>
      <c r="Y197" s="10"/>
      <c r="Z197" s="32"/>
      <c r="AA197" s="10"/>
      <c r="AB197" s="32"/>
      <c r="AC197" s="10"/>
      <c r="AD197" s="32"/>
      <c r="AE197" s="10"/>
      <c r="AF197" s="32"/>
      <c r="AG197" s="10"/>
      <c r="AH197" s="32"/>
      <c r="AI197" s="10"/>
      <c r="AJ197" s="32"/>
      <c r="AK197" s="10"/>
      <c r="AL197" s="32"/>
      <c r="AM197" s="10"/>
      <c r="AN197" s="32"/>
      <c r="AO197" s="10"/>
      <c r="AP197" s="32"/>
      <c r="AQ197" s="10"/>
      <c r="AR197" s="244"/>
      <c r="AS197" s="10"/>
      <c r="AT197" s="32"/>
      <c r="AU197" s="10"/>
      <c r="AV197" s="244"/>
      <c r="AW197" s="10"/>
      <c r="AX197" s="244"/>
      <c r="AY197" s="7"/>
      <c r="AZ197" s="249"/>
      <c r="BA197" s="10"/>
      <c r="BB197" s="244"/>
      <c r="BC197" s="7"/>
      <c r="BD197" s="249"/>
      <c r="BE197" s="10"/>
      <c r="BF197" s="244"/>
      <c r="BG197" s="7"/>
      <c r="BH197" s="249"/>
      <c r="BI197" s="7"/>
      <c r="BJ197" s="249"/>
      <c r="BK197" s="7"/>
      <c r="BL197" s="8"/>
      <c r="BM197" s="7"/>
      <c r="BN197" s="249"/>
      <c r="BO197" s="7"/>
      <c r="BP197" s="8"/>
      <c r="BQ197" s="7"/>
      <c r="BR197" s="8"/>
      <c r="BT197" s="41"/>
      <c r="BU197" s="41">
        <f t="shared" si="20"/>
        <v>0</v>
      </c>
      <c r="BV197">
        <f t="shared" si="19"/>
        <v>0</v>
      </c>
      <c r="BX197" s="39"/>
    </row>
    <row r="198" spans="1:76">
      <c r="A198">
        <v>127</v>
      </c>
      <c r="B198" s="6"/>
      <c r="C198" s="10"/>
      <c r="D198" s="32"/>
      <c r="E198" s="10"/>
      <c r="F198" s="32"/>
      <c r="G198" s="10"/>
      <c r="H198" s="32"/>
      <c r="I198" s="10"/>
      <c r="J198" s="32"/>
      <c r="K198" s="10"/>
      <c r="L198" s="32"/>
      <c r="M198" s="10"/>
      <c r="N198" s="32"/>
      <c r="O198" s="10"/>
      <c r="P198" s="32"/>
      <c r="Q198" s="10"/>
      <c r="R198" s="32"/>
      <c r="S198" s="10"/>
      <c r="T198" s="32"/>
      <c r="U198" s="10"/>
      <c r="V198" s="32"/>
      <c r="W198" s="10"/>
      <c r="X198" s="32"/>
      <c r="Y198" s="10"/>
      <c r="Z198" s="32"/>
      <c r="AA198" s="10"/>
      <c r="AB198" s="32"/>
      <c r="AC198" s="10"/>
      <c r="AD198" s="32"/>
      <c r="AE198" s="10"/>
      <c r="AF198" s="32"/>
      <c r="AG198" s="10"/>
      <c r="AH198" s="32"/>
      <c r="AI198" s="10"/>
      <c r="AJ198" s="32"/>
      <c r="AK198" s="10"/>
      <c r="AL198" s="32"/>
      <c r="AM198" s="10"/>
      <c r="AN198" s="32"/>
      <c r="AO198" s="10"/>
      <c r="AP198" s="32"/>
      <c r="AQ198" s="10"/>
      <c r="AR198" s="244"/>
      <c r="AS198" s="10"/>
      <c r="AT198" s="32"/>
      <c r="AU198" s="10"/>
      <c r="AV198" s="244"/>
      <c r="AW198" s="10"/>
      <c r="AX198" s="244"/>
      <c r="AY198" s="7"/>
      <c r="AZ198" s="249"/>
      <c r="BA198" s="10"/>
      <c r="BB198" s="244"/>
      <c r="BC198" s="7"/>
      <c r="BD198" s="249"/>
      <c r="BE198" s="10"/>
      <c r="BF198" s="244"/>
      <c r="BG198" s="7"/>
      <c r="BH198" s="249"/>
      <c r="BI198" s="7"/>
      <c r="BJ198" s="249"/>
      <c r="BK198" s="7"/>
      <c r="BL198" s="8"/>
      <c r="BM198" s="7"/>
      <c r="BN198" s="249"/>
      <c r="BO198" s="7"/>
      <c r="BP198" s="8"/>
      <c r="BQ198" s="7"/>
      <c r="BR198" s="8"/>
      <c r="BT198" s="41"/>
      <c r="BU198" s="41">
        <f t="shared" si="20"/>
        <v>0</v>
      </c>
      <c r="BV198">
        <f t="shared" si="19"/>
        <v>0</v>
      </c>
      <c r="BX198" s="39"/>
    </row>
    <row r="199" spans="1:76">
      <c r="A199">
        <v>128</v>
      </c>
      <c r="B199" s="6"/>
      <c r="C199" s="10"/>
      <c r="D199" s="32"/>
      <c r="E199" s="10"/>
      <c r="F199" s="32"/>
      <c r="G199" s="10"/>
      <c r="H199" s="32"/>
      <c r="I199" s="10"/>
      <c r="J199" s="32"/>
      <c r="K199" s="94"/>
      <c r="L199" s="32"/>
      <c r="M199" s="10"/>
      <c r="N199" s="32"/>
      <c r="O199" s="10"/>
      <c r="P199" s="32"/>
      <c r="Q199" s="10"/>
      <c r="R199" s="32"/>
      <c r="S199" s="10"/>
      <c r="T199" s="32"/>
      <c r="U199" s="10"/>
      <c r="V199" s="32"/>
      <c r="W199" s="10"/>
      <c r="X199" s="32"/>
      <c r="Y199" s="10"/>
      <c r="Z199" s="32"/>
      <c r="AA199" s="10"/>
      <c r="AB199" s="32"/>
      <c r="AC199" s="10"/>
      <c r="AD199" s="32"/>
      <c r="AE199" s="10"/>
      <c r="AF199" s="32"/>
      <c r="AG199" s="10"/>
      <c r="AH199" s="32"/>
      <c r="AI199" s="10"/>
      <c r="AJ199" s="32"/>
      <c r="AK199" s="10"/>
      <c r="AL199" s="32"/>
      <c r="AM199" s="10"/>
      <c r="AN199" s="32"/>
      <c r="AO199" s="10"/>
      <c r="AP199" s="32"/>
      <c r="AQ199" s="10"/>
      <c r="AR199" s="244"/>
      <c r="AS199" s="10"/>
      <c r="AT199" s="32"/>
      <c r="AU199" s="10"/>
      <c r="AV199" s="244"/>
      <c r="AW199" s="10"/>
      <c r="AX199" s="244"/>
      <c r="AY199" s="7"/>
      <c r="AZ199" s="249"/>
      <c r="BA199" s="10"/>
      <c r="BB199" s="244"/>
      <c r="BC199" s="7"/>
      <c r="BD199" s="249"/>
      <c r="BE199" s="10"/>
      <c r="BF199" s="244"/>
      <c r="BG199" s="7"/>
      <c r="BH199" s="249"/>
      <c r="BI199" s="7"/>
      <c r="BJ199" s="249"/>
      <c r="BK199" s="7"/>
      <c r="BL199" s="8"/>
      <c r="BM199" s="7"/>
      <c r="BN199" s="249"/>
      <c r="BO199" s="7"/>
      <c r="BP199" s="8"/>
      <c r="BQ199" s="7"/>
      <c r="BR199" s="8"/>
      <c r="BT199" s="41"/>
      <c r="BU199" s="41">
        <f t="shared" si="20"/>
        <v>0</v>
      </c>
      <c r="BV199">
        <f t="shared" ref="BV199:BV262" si="21">COUNT(C199:BR199)/2</f>
        <v>0</v>
      </c>
      <c r="BX199" s="39"/>
    </row>
    <row r="200" spans="1:76">
      <c r="A200">
        <v>129</v>
      </c>
      <c r="B200" s="6"/>
      <c r="C200" s="10"/>
      <c r="D200" s="32"/>
      <c r="E200" s="10"/>
      <c r="F200" s="32"/>
      <c r="G200" s="10"/>
      <c r="H200" s="32"/>
      <c r="I200" s="10"/>
      <c r="J200" s="32"/>
      <c r="K200" s="94"/>
      <c r="L200" s="32"/>
      <c r="M200" s="10"/>
      <c r="N200" s="32"/>
      <c r="O200" s="10"/>
      <c r="P200" s="32"/>
      <c r="Q200" s="10"/>
      <c r="R200" s="32"/>
      <c r="S200" s="10"/>
      <c r="T200" s="32"/>
      <c r="U200" s="10"/>
      <c r="V200" s="32"/>
      <c r="W200" s="10"/>
      <c r="X200" s="32"/>
      <c r="Y200" s="10"/>
      <c r="Z200" s="32"/>
      <c r="AA200" s="10"/>
      <c r="AB200" s="32"/>
      <c r="AC200" s="10"/>
      <c r="AD200" s="32"/>
      <c r="AE200" s="10"/>
      <c r="AF200" s="32"/>
      <c r="AG200" s="10"/>
      <c r="AH200" s="32"/>
      <c r="AI200" s="10"/>
      <c r="AJ200" s="32"/>
      <c r="AK200" s="10"/>
      <c r="AL200" s="32"/>
      <c r="AM200" s="10"/>
      <c r="AN200" s="32"/>
      <c r="AO200" s="10"/>
      <c r="AP200" s="32"/>
      <c r="AQ200" s="10"/>
      <c r="AR200" s="244"/>
      <c r="AS200" s="10"/>
      <c r="AT200" s="32"/>
      <c r="AU200" s="10"/>
      <c r="AV200" s="244"/>
      <c r="AW200" s="10"/>
      <c r="AX200" s="244"/>
      <c r="AY200" s="7"/>
      <c r="AZ200" s="249"/>
      <c r="BA200" s="10"/>
      <c r="BB200" s="244"/>
      <c r="BC200" s="7"/>
      <c r="BD200" s="249"/>
      <c r="BE200" s="10"/>
      <c r="BF200" s="244"/>
      <c r="BG200" s="7"/>
      <c r="BH200" s="249"/>
      <c r="BI200" s="7"/>
      <c r="BJ200" s="249"/>
      <c r="BK200" s="7"/>
      <c r="BL200" s="8"/>
      <c r="BM200" s="7"/>
      <c r="BN200" s="249"/>
      <c r="BO200" s="7"/>
      <c r="BP200" s="8"/>
      <c r="BQ200" s="7"/>
      <c r="BR200" s="8"/>
      <c r="BT200" s="41"/>
      <c r="BU200" s="41">
        <f t="shared" si="20"/>
        <v>0</v>
      </c>
      <c r="BV200">
        <f t="shared" si="21"/>
        <v>0</v>
      </c>
      <c r="BX200" s="39"/>
    </row>
    <row r="201" spans="1:76">
      <c r="A201">
        <v>130</v>
      </c>
      <c r="B201" s="6"/>
      <c r="C201" s="10"/>
      <c r="D201" s="32"/>
      <c r="E201" s="10"/>
      <c r="F201" s="32"/>
      <c r="G201" s="10"/>
      <c r="H201" s="32"/>
      <c r="I201" s="10"/>
      <c r="J201" s="32"/>
      <c r="K201" s="10"/>
      <c r="L201" s="32"/>
      <c r="M201" s="10"/>
      <c r="N201" s="32"/>
      <c r="O201" s="10"/>
      <c r="P201" s="32"/>
      <c r="Q201" s="10"/>
      <c r="R201" s="32"/>
      <c r="S201" s="10"/>
      <c r="T201" s="32"/>
      <c r="U201" s="10"/>
      <c r="V201" s="32"/>
      <c r="W201" s="10"/>
      <c r="X201" s="32"/>
      <c r="Y201" s="10"/>
      <c r="Z201" s="32"/>
      <c r="AA201" s="10"/>
      <c r="AB201" s="32"/>
      <c r="AC201" s="10"/>
      <c r="AD201" s="32"/>
      <c r="AE201" s="10"/>
      <c r="AF201" s="32"/>
      <c r="AG201" s="10"/>
      <c r="AH201" s="32"/>
      <c r="AI201" s="10"/>
      <c r="AJ201" s="32"/>
      <c r="AK201" s="10"/>
      <c r="AL201" s="32"/>
      <c r="AM201" s="10"/>
      <c r="AN201" s="32"/>
      <c r="AO201" s="10"/>
      <c r="AP201" s="32"/>
      <c r="AQ201" s="10"/>
      <c r="AR201" s="244"/>
      <c r="AS201" s="10"/>
      <c r="AT201" s="32"/>
      <c r="AU201" s="10"/>
      <c r="AV201" s="244"/>
      <c r="AW201" s="10"/>
      <c r="AX201" s="244"/>
      <c r="AY201" s="7"/>
      <c r="AZ201" s="249"/>
      <c r="BA201" s="10"/>
      <c r="BB201" s="244"/>
      <c r="BC201" s="7"/>
      <c r="BD201" s="249"/>
      <c r="BE201" s="10"/>
      <c r="BF201" s="244"/>
      <c r="BG201" s="7"/>
      <c r="BH201" s="249"/>
      <c r="BI201" s="7"/>
      <c r="BJ201" s="249"/>
      <c r="BK201" s="7"/>
      <c r="BL201" s="8"/>
      <c r="BM201" s="7"/>
      <c r="BN201" s="249"/>
      <c r="BO201" s="7"/>
      <c r="BP201" s="8"/>
      <c r="BQ201" s="7"/>
      <c r="BR201" s="8"/>
      <c r="BT201" s="41"/>
      <c r="BU201" s="41">
        <f t="shared" si="20"/>
        <v>0</v>
      </c>
      <c r="BV201">
        <f t="shared" si="21"/>
        <v>0</v>
      </c>
      <c r="BX201" s="39"/>
    </row>
    <row r="202" spans="1:76">
      <c r="A202">
        <v>131</v>
      </c>
      <c r="B202" s="6"/>
      <c r="C202" s="10"/>
      <c r="D202" s="32"/>
      <c r="E202" s="10"/>
      <c r="F202" s="32"/>
      <c r="G202" s="10"/>
      <c r="H202" s="32"/>
      <c r="I202" s="10"/>
      <c r="J202" s="32"/>
      <c r="K202" s="10"/>
      <c r="L202" s="32"/>
      <c r="M202" s="10"/>
      <c r="N202" s="32"/>
      <c r="O202" s="10"/>
      <c r="P202" s="32"/>
      <c r="Q202" s="10"/>
      <c r="R202" s="32"/>
      <c r="S202" s="10"/>
      <c r="T202" s="32"/>
      <c r="U202" s="10"/>
      <c r="V202" s="32"/>
      <c r="W202" s="10"/>
      <c r="X202" s="32"/>
      <c r="Y202" s="10"/>
      <c r="Z202" s="32"/>
      <c r="AA202" s="10"/>
      <c r="AB202" s="32"/>
      <c r="AC202" s="10"/>
      <c r="AD202" s="32"/>
      <c r="AE202" s="10"/>
      <c r="AF202" s="32"/>
      <c r="AG202" s="10"/>
      <c r="AH202" s="32"/>
      <c r="AI202" s="10"/>
      <c r="AJ202" s="32"/>
      <c r="AK202" s="10"/>
      <c r="AL202" s="32"/>
      <c r="AM202" s="10"/>
      <c r="AN202" s="32"/>
      <c r="AO202" s="10"/>
      <c r="AP202" s="32"/>
      <c r="AQ202" s="10"/>
      <c r="AR202" s="244"/>
      <c r="AS202" s="10"/>
      <c r="AT202" s="32"/>
      <c r="AU202" s="10"/>
      <c r="AV202" s="244"/>
      <c r="AW202" s="10"/>
      <c r="AX202" s="244"/>
      <c r="AY202" s="7"/>
      <c r="AZ202" s="249"/>
      <c r="BA202" s="10"/>
      <c r="BB202" s="244"/>
      <c r="BC202" s="7"/>
      <c r="BD202" s="249"/>
      <c r="BE202" s="10"/>
      <c r="BF202" s="244"/>
      <c r="BG202" s="7"/>
      <c r="BH202" s="249"/>
      <c r="BI202" s="7"/>
      <c r="BJ202" s="249"/>
      <c r="BK202" s="7"/>
      <c r="BL202" s="8"/>
      <c r="BM202" s="7"/>
      <c r="BN202" s="249"/>
      <c r="BO202" s="7"/>
      <c r="BP202" s="8"/>
      <c r="BQ202" s="7"/>
      <c r="BR202" s="8"/>
      <c r="BT202" s="41"/>
      <c r="BU202" s="41">
        <f t="shared" si="20"/>
        <v>0</v>
      </c>
      <c r="BV202">
        <f t="shared" si="21"/>
        <v>0</v>
      </c>
      <c r="BX202" s="39"/>
    </row>
    <row r="203" spans="1:76">
      <c r="A203">
        <v>132</v>
      </c>
      <c r="B203" s="6"/>
      <c r="C203" s="10"/>
      <c r="D203" s="32"/>
      <c r="E203" s="10"/>
      <c r="F203" s="32"/>
      <c r="G203" s="10"/>
      <c r="H203" s="32"/>
      <c r="I203" s="10"/>
      <c r="J203" s="32"/>
      <c r="K203" s="10"/>
      <c r="L203" s="32"/>
      <c r="M203" s="10"/>
      <c r="N203" s="32"/>
      <c r="O203" s="10"/>
      <c r="P203" s="32"/>
      <c r="Q203" s="10"/>
      <c r="R203" s="32"/>
      <c r="S203" s="10"/>
      <c r="T203" s="32"/>
      <c r="U203" s="10"/>
      <c r="V203" s="32"/>
      <c r="W203" s="10"/>
      <c r="X203" s="32"/>
      <c r="Y203" s="10"/>
      <c r="Z203" s="32"/>
      <c r="AA203" s="10"/>
      <c r="AB203" s="32"/>
      <c r="AC203" s="10"/>
      <c r="AD203" s="32"/>
      <c r="AE203" s="10"/>
      <c r="AF203" s="32"/>
      <c r="AG203" s="10"/>
      <c r="AH203" s="32"/>
      <c r="AI203" s="10"/>
      <c r="AJ203" s="32"/>
      <c r="AK203" s="10"/>
      <c r="AL203" s="32"/>
      <c r="AM203" s="10"/>
      <c r="AN203" s="32"/>
      <c r="AO203" s="10"/>
      <c r="AP203" s="32"/>
      <c r="AQ203" s="10"/>
      <c r="AR203" s="244"/>
      <c r="AS203" s="10"/>
      <c r="AT203" s="32"/>
      <c r="AU203" s="10"/>
      <c r="AV203" s="244"/>
      <c r="AW203" s="10"/>
      <c r="AX203" s="244"/>
      <c r="AY203" s="10"/>
      <c r="AZ203" s="247"/>
      <c r="BA203" s="10"/>
      <c r="BB203" s="244"/>
      <c r="BC203" s="10"/>
      <c r="BD203" s="247"/>
      <c r="BE203" s="10"/>
      <c r="BF203" s="244"/>
      <c r="BG203" s="10"/>
      <c r="BH203" s="247"/>
      <c r="BI203" s="10"/>
      <c r="BJ203" s="247"/>
      <c r="BK203" s="10"/>
      <c r="BL203" s="32"/>
      <c r="BM203" s="10"/>
      <c r="BN203" s="247"/>
      <c r="BO203" s="10"/>
      <c r="BP203" s="32"/>
      <c r="BQ203" s="10"/>
      <c r="BR203" s="32"/>
      <c r="BT203" s="41"/>
      <c r="BU203" s="41">
        <f t="shared" ref="BU203:BU266" si="22">+AI203+AE203+Y203+W203+U203+S203+Q203+O203+M203+I203+G203+E203+C203+AG203+K203+BQ203+BX203+AA203+AC203+AK203+AO203+AQ203+AY203+BO203+BM203+BC203+BA203+AW203+AU203+AS203</f>
        <v>0</v>
      </c>
      <c r="BV203">
        <f t="shared" si="21"/>
        <v>0</v>
      </c>
    </row>
    <row r="204" spans="1:76">
      <c r="A204">
        <v>133</v>
      </c>
      <c r="B204" s="6"/>
      <c r="C204" s="10"/>
      <c r="D204" s="32"/>
      <c r="E204" s="10"/>
      <c r="F204" s="32"/>
      <c r="G204" s="10"/>
      <c r="H204" s="32"/>
      <c r="I204" s="10"/>
      <c r="J204" s="32"/>
      <c r="K204" s="10"/>
      <c r="L204" s="32"/>
      <c r="M204" s="10"/>
      <c r="N204" s="32"/>
      <c r="O204" s="10"/>
      <c r="P204" s="32"/>
      <c r="Q204" s="10"/>
      <c r="R204" s="32"/>
      <c r="S204" s="10"/>
      <c r="T204" s="32"/>
      <c r="U204" s="10"/>
      <c r="V204" s="32"/>
      <c r="W204" s="10"/>
      <c r="X204" s="32"/>
      <c r="Y204" s="10"/>
      <c r="Z204" s="32"/>
      <c r="AA204" s="10"/>
      <c r="AB204" s="32"/>
      <c r="AC204" s="10"/>
      <c r="AD204" s="32"/>
      <c r="AE204" s="10"/>
      <c r="AF204" s="32"/>
      <c r="AG204" s="10"/>
      <c r="AH204" s="32"/>
      <c r="AI204" s="10"/>
      <c r="AJ204" s="32"/>
      <c r="AK204" s="10"/>
      <c r="AL204" s="32"/>
      <c r="AM204" s="10"/>
      <c r="AN204" s="32"/>
      <c r="AO204" s="10"/>
      <c r="AP204" s="32"/>
      <c r="AQ204" s="10"/>
      <c r="AR204" s="244"/>
      <c r="AS204" s="10"/>
      <c r="AT204" s="32"/>
      <c r="AU204" s="10"/>
      <c r="AV204" s="244"/>
      <c r="AW204" s="10"/>
      <c r="AX204" s="244"/>
      <c r="AY204" s="10"/>
      <c r="AZ204" s="247"/>
      <c r="BA204" s="10"/>
      <c r="BB204" s="244"/>
      <c r="BC204" s="10"/>
      <c r="BD204" s="247"/>
      <c r="BE204" s="10"/>
      <c r="BF204" s="244"/>
      <c r="BG204" s="10"/>
      <c r="BH204" s="247"/>
      <c r="BI204" s="10"/>
      <c r="BJ204" s="247"/>
      <c r="BK204" s="10"/>
      <c r="BL204" s="32"/>
      <c r="BM204" s="10"/>
      <c r="BN204" s="247"/>
      <c r="BO204" s="10"/>
      <c r="BP204" s="32"/>
      <c r="BQ204" s="10"/>
      <c r="BR204" s="32"/>
      <c r="BT204" s="41"/>
      <c r="BU204" s="41">
        <f t="shared" si="22"/>
        <v>0</v>
      </c>
      <c r="BV204">
        <f t="shared" si="21"/>
        <v>0</v>
      </c>
    </row>
    <row r="205" spans="1:76">
      <c r="A205">
        <v>134</v>
      </c>
      <c r="B205" s="6"/>
      <c r="C205" s="10"/>
      <c r="D205" s="32"/>
      <c r="E205" s="10"/>
      <c r="F205" s="32"/>
      <c r="G205" s="10"/>
      <c r="H205" s="32"/>
      <c r="I205" s="10"/>
      <c r="J205" s="32"/>
      <c r="K205" s="10"/>
      <c r="L205" s="32"/>
      <c r="M205" s="10"/>
      <c r="N205" s="32"/>
      <c r="O205" s="10"/>
      <c r="P205" s="32"/>
      <c r="Q205" s="10"/>
      <c r="R205" s="32"/>
      <c r="S205" s="10"/>
      <c r="T205" s="32"/>
      <c r="U205" s="10"/>
      <c r="V205" s="32"/>
      <c r="W205" s="10"/>
      <c r="X205" s="32"/>
      <c r="Y205" s="10"/>
      <c r="Z205" s="32"/>
      <c r="AA205" s="10"/>
      <c r="AB205" s="32"/>
      <c r="AC205" s="10"/>
      <c r="AD205" s="32"/>
      <c r="AE205" s="10"/>
      <c r="AF205" s="32"/>
      <c r="AG205" s="10"/>
      <c r="AH205" s="32"/>
      <c r="AI205" s="10"/>
      <c r="AJ205" s="32"/>
      <c r="AK205" s="10"/>
      <c r="AL205" s="32"/>
      <c r="AM205" s="10"/>
      <c r="AN205" s="32"/>
      <c r="AO205" s="10"/>
      <c r="AP205" s="32"/>
      <c r="AQ205" s="10"/>
      <c r="AR205" s="244"/>
      <c r="AS205" s="10"/>
      <c r="AT205" s="32"/>
      <c r="AU205" s="10"/>
      <c r="AV205" s="244"/>
      <c r="AW205" s="10"/>
      <c r="AX205" s="244"/>
      <c r="AY205" s="7"/>
      <c r="AZ205" s="249"/>
      <c r="BA205" s="10"/>
      <c r="BB205" s="244"/>
      <c r="BC205" s="7"/>
      <c r="BD205" s="249"/>
      <c r="BE205" s="10"/>
      <c r="BF205" s="244"/>
      <c r="BG205" s="7"/>
      <c r="BH205" s="249"/>
      <c r="BI205" s="7"/>
      <c r="BJ205" s="249"/>
      <c r="BK205" s="7"/>
      <c r="BL205" s="8"/>
      <c r="BM205" s="7"/>
      <c r="BN205" s="249"/>
      <c r="BO205" s="7"/>
      <c r="BP205" s="8"/>
      <c r="BQ205" s="7"/>
      <c r="BR205" s="8"/>
      <c r="BT205" s="41"/>
      <c r="BU205" s="41">
        <f t="shared" si="22"/>
        <v>0</v>
      </c>
      <c r="BV205">
        <f t="shared" si="21"/>
        <v>0</v>
      </c>
    </row>
    <row r="206" spans="1:76">
      <c r="A206">
        <v>135</v>
      </c>
      <c r="B206" s="6"/>
      <c r="C206" s="10"/>
      <c r="D206" s="32"/>
      <c r="E206" s="10"/>
      <c r="F206" s="32"/>
      <c r="G206" s="10"/>
      <c r="H206" s="32"/>
      <c r="I206" s="10"/>
      <c r="J206" s="32"/>
      <c r="K206" s="94"/>
      <c r="L206" s="32"/>
      <c r="M206" s="10"/>
      <c r="N206" s="32"/>
      <c r="O206" s="10"/>
      <c r="P206" s="32"/>
      <c r="Q206" s="10"/>
      <c r="R206" s="32"/>
      <c r="S206" s="10"/>
      <c r="T206" s="32"/>
      <c r="U206" s="10"/>
      <c r="V206" s="32"/>
      <c r="W206" s="10"/>
      <c r="X206" s="32"/>
      <c r="Y206" s="10"/>
      <c r="Z206" s="32"/>
      <c r="AA206" s="10"/>
      <c r="AB206" s="32"/>
      <c r="AC206" s="10"/>
      <c r="AD206" s="32"/>
      <c r="AE206" s="10"/>
      <c r="AF206" s="32"/>
      <c r="AG206" s="10"/>
      <c r="AH206" s="32"/>
      <c r="AI206" s="10"/>
      <c r="AJ206" s="32"/>
      <c r="AK206" s="10"/>
      <c r="AL206" s="32"/>
      <c r="AM206" s="10"/>
      <c r="AN206" s="32"/>
      <c r="AO206" s="10"/>
      <c r="AP206" s="32"/>
      <c r="AQ206" s="10"/>
      <c r="AR206" s="244"/>
      <c r="AS206" s="10"/>
      <c r="AT206" s="32"/>
      <c r="AU206" s="10"/>
      <c r="AV206" s="244"/>
      <c r="AW206" s="10"/>
      <c r="AX206" s="244"/>
      <c r="AY206" s="7"/>
      <c r="AZ206" s="249"/>
      <c r="BA206" s="10"/>
      <c r="BB206" s="244"/>
      <c r="BC206" s="7"/>
      <c r="BD206" s="249"/>
      <c r="BE206" s="10"/>
      <c r="BF206" s="244"/>
      <c r="BG206" s="7"/>
      <c r="BH206" s="249"/>
      <c r="BI206" s="7"/>
      <c r="BJ206" s="249"/>
      <c r="BK206" s="7"/>
      <c r="BL206" s="8"/>
      <c r="BM206" s="7"/>
      <c r="BN206" s="249"/>
      <c r="BO206" s="7"/>
      <c r="BP206" s="8"/>
      <c r="BQ206" s="7"/>
      <c r="BR206" s="8"/>
      <c r="BT206" s="41"/>
      <c r="BU206" s="41">
        <f t="shared" si="22"/>
        <v>0</v>
      </c>
      <c r="BV206">
        <f t="shared" si="21"/>
        <v>0</v>
      </c>
      <c r="BX206" s="39"/>
    </row>
    <row r="207" spans="1:76">
      <c r="A207">
        <v>136</v>
      </c>
      <c r="B207" s="6"/>
      <c r="C207" s="10"/>
      <c r="D207" s="32"/>
      <c r="E207" s="10"/>
      <c r="F207" s="32"/>
      <c r="G207" s="10"/>
      <c r="H207" s="32"/>
      <c r="I207" s="10"/>
      <c r="J207" s="32"/>
      <c r="K207" s="10"/>
      <c r="L207" s="32"/>
      <c r="M207" s="10"/>
      <c r="N207" s="32"/>
      <c r="O207" s="10"/>
      <c r="P207" s="32"/>
      <c r="Q207" s="10"/>
      <c r="R207" s="32"/>
      <c r="S207" s="10"/>
      <c r="T207" s="32"/>
      <c r="U207" s="10"/>
      <c r="V207" s="32"/>
      <c r="W207" s="10"/>
      <c r="X207" s="32"/>
      <c r="Y207" s="10"/>
      <c r="Z207" s="32"/>
      <c r="AA207" s="10"/>
      <c r="AB207" s="32"/>
      <c r="AC207" s="10"/>
      <c r="AD207" s="32"/>
      <c r="AE207" s="10"/>
      <c r="AF207" s="32"/>
      <c r="AG207" s="10"/>
      <c r="AH207" s="32"/>
      <c r="AI207" s="10"/>
      <c r="AJ207" s="32"/>
      <c r="AK207" s="10"/>
      <c r="AL207" s="32"/>
      <c r="AM207" s="10"/>
      <c r="AN207" s="32"/>
      <c r="AO207" s="10"/>
      <c r="AP207" s="32"/>
      <c r="AQ207" s="10"/>
      <c r="AR207" s="244"/>
      <c r="AS207" s="10"/>
      <c r="AT207" s="32"/>
      <c r="AU207" s="10"/>
      <c r="AV207" s="244"/>
      <c r="AW207" s="10"/>
      <c r="AX207" s="244"/>
      <c r="AY207" s="7"/>
      <c r="AZ207" s="249"/>
      <c r="BA207" s="10"/>
      <c r="BB207" s="244"/>
      <c r="BC207" s="7"/>
      <c r="BD207" s="249"/>
      <c r="BE207" s="10"/>
      <c r="BF207" s="244"/>
      <c r="BG207" s="7"/>
      <c r="BH207" s="249"/>
      <c r="BI207" s="7"/>
      <c r="BJ207" s="249"/>
      <c r="BK207" s="7"/>
      <c r="BL207" s="8"/>
      <c r="BM207" s="7"/>
      <c r="BN207" s="249"/>
      <c r="BO207" s="7"/>
      <c r="BP207" s="8"/>
      <c r="BQ207" s="7"/>
      <c r="BR207" s="8"/>
      <c r="BT207" s="41"/>
      <c r="BU207" s="41">
        <f t="shared" si="22"/>
        <v>0</v>
      </c>
      <c r="BV207">
        <f t="shared" si="21"/>
        <v>0</v>
      </c>
    </row>
    <row r="208" spans="1:76">
      <c r="A208">
        <v>137</v>
      </c>
      <c r="B208" s="6"/>
      <c r="C208" s="10"/>
      <c r="D208" s="32"/>
      <c r="E208" s="10"/>
      <c r="F208" s="32"/>
      <c r="G208" s="10"/>
      <c r="H208" s="32"/>
      <c r="I208" s="10"/>
      <c r="J208" s="32"/>
      <c r="K208" s="10"/>
      <c r="L208" s="32"/>
      <c r="M208" s="10"/>
      <c r="N208" s="32"/>
      <c r="O208" s="10"/>
      <c r="P208" s="32"/>
      <c r="Q208" s="10"/>
      <c r="R208" s="32"/>
      <c r="S208" s="10"/>
      <c r="T208" s="32"/>
      <c r="U208" s="10"/>
      <c r="V208" s="32"/>
      <c r="W208" s="10"/>
      <c r="X208" s="32"/>
      <c r="Y208" s="10"/>
      <c r="Z208" s="32"/>
      <c r="AA208" s="10"/>
      <c r="AB208" s="32"/>
      <c r="AC208" s="10"/>
      <c r="AD208" s="32"/>
      <c r="AE208" s="10"/>
      <c r="AF208" s="32"/>
      <c r="AG208" s="10"/>
      <c r="AH208" s="32"/>
      <c r="AI208" s="10"/>
      <c r="AJ208" s="32"/>
      <c r="AK208" s="10"/>
      <c r="AL208" s="32"/>
      <c r="AM208" s="10"/>
      <c r="AN208" s="32"/>
      <c r="AO208" s="10"/>
      <c r="AP208" s="32"/>
      <c r="AQ208" s="10"/>
      <c r="AR208" s="244"/>
      <c r="AS208" s="10"/>
      <c r="AT208" s="32"/>
      <c r="AU208" s="10"/>
      <c r="AV208" s="244"/>
      <c r="AW208" s="10"/>
      <c r="AX208" s="244"/>
      <c r="AY208" s="7"/>
      <c r="AZ208" s="249"/>
      <c r="BA208" s="10"/>
      <c r="BB208" s="244"/>
      <c r="BC208" s="7"/>
      <c r="BD208" s="249"/>
      <c r="BE208" s="10"/>
      <c r="BF208" s="244"/>
      <c r="BG208" s="7"/>
      <c r="BH208" s="249"/>
      <c r="BI208" s="7"/>
      <c r="BJ208" s="249"/>
      <c r="BK208" s="7"/>
      <c r="BL208" s="8"/>
      <c r="BM208" s="7"/>
      <c r="BN208" s="249"/>
      <c r="BO208" s="7"/>
      <c r="BP208" s="8"/>
      <c r="BQ208" s="7"/>
      <c r="BR208" s="8"/>
      <c r="BT208" s="41"/>
      <c r="BU208" s="41">
        <f t="shared" si="22"/>
        <v>0</v>
      </c>
      <c r="BV208">
        <f t="shared" si="21"/>
        <v>0</v>
      </c>
    </row>
    <row r="209" spans="1:76">
      <c r="A209">
        <v>138</v>
      </c>
      <c r="B209" s="6"/>
      <c r="C209" s="10"/>
      <c r="D209" s="32"/>
      <c r="E209" s="10"/>
      <c r="F209" s="32"/>
      <c r="G209" s="10"/>
      <c r="H209" s="32"/>
      <c r="I209" s="10"/>
      <c r="J209" s="32"/>
      <c r="K209" s="94"/>
      <c r="L209" s="32"/>
      <c r="M209" s="10"/>
      <c r="N209" s="32"/>
      <c r="O209" s="10"/>
      <c r="P209" s="32"/>
      <c r="Q209" s="10"/>
      <c r="R209" s="32"/>
      <c r="S209" s="10"/>
      <c r="T209" s="32"/>
      <c r="U209" s="10"/>
      <c r="V209" s="32"/>
      <c r="W209" s="10"/>
      <c r="X209" s="32"/>
      <c r="Y209" s="10"/>
      <c r="Z209" s="32"/>
      <c r="AA209" s="10"/>
      <c r="AB209" s="32"/>
      <c r="AC209" s="10"/>
      <c r="AD209" s="32"/>
      <c r="AE209" s="10"/>
      <c r="AF209" s="32"/>
      <c r="AG209" s="10"/>
      <c r="AH209" s="32"/>
      <c r="AI209" s="10"/>
      <c r="AJ209" s="32"/>
      <c r="AK209" s="10"/>
      <c r="AL209" s="32"/>
      <c r="AM209" s="10"/>
      <c r="AN209" s="32"/>
      <c r="AO209" s="10"/>
      <c r="AP209" s="32"/>
      <c r="AQ209" s="10"/>
      <c r="AR209" s="244"/>
      <c r="AS209" s="10"/>
      <c r="AT209" s="32"/>
      <c r="AU209" s="10"/>
      <c r="AV209" s="244"/>
      <c r="AW209" s="10"/>
      <c r="AX209" s="244"/>
      <c r="AY209" s="7"/>
      <c r="AZ209" s="249"/>
      <c r="BA209" s="10"/>
      <c r="BB209" s="244"/>
      <c r="BC209" s="7"/>
      <c r="BD209" s="249"/>
      <c r="BE209" s="10"/>
      <c r="BF209" s="244"/>
      <c r="BG209" s="7"/>
      <c r="BH209" s="249"/>
      <c r="BI209" s="7"/>
      <c r="BJ209" s="249"/>
      <c r="BK209" s="7"/>
      <c r="BL209" s="8"/>
      <c r="BM209" s="7"/>
      <c r="BN209" s="249"/>
      <c r="BO209" s="7"/>
      <c r="BP209" s="8"/>
      <c r="BQ209" s="7"/>
      <c r="BR209" s="8"/>
      <c r="BT209" s="41"/>
      <c r="BU209" s="41">
        <f t="shared" si="22"/>
        <v>0</v>
      </c>
      <c r="BV209">
        <f t="shared" si="21"/>
        <v>0</v>
      </c>
      <c r="BX209" s="39"/>
    </row>
    <row r="210" spans="1:76">
      <c r="A210">
        <v>139</v>
      </c>
      <c r="B210" s="6"/>
      <c r="C210" s="10"/>
      <c r="D210" s="32"/>
      <c r="E210" s="10"/>
      <c r="F210" s="32"/>
      <c r="G210" s="10"/>
      <c r="H210" s="32"/>
      <c r="I210" s="10"/>
      <c r="J210" s="32"/>
      <c r="K210" s="10"/>
      <c r="L210" s="32"/>
      <c r="M210" s="10"/>
      <c r="N210" s="32"/>
      <c r="O210" s="10"/>
      <c r="P210" s="32"/>
      <c r="Q210" s="10"/>
      <c r="R210" s="32"/>
      <c r="S210" s="10"/>
      <c r="T210" s="32"/>
      <c r="U210" s="10"/>
      <c r="V210" s="32"/>
      <c r="W210" s="10"/>
      <c r="X210" s="32"/>
      <c r="Y210" s="10"/>
      <c r="Z210" s="32"/>
      <c r="AA210" s="10"/>
      <c r="AB210" s="32"/>
      <c r="AC210" s="10"/>
      <c r="AD210" s="32"/>
      <c r="AE210" s="10"/>
      <c r="AF210" s="32"/>
      <c r="AG210" s="10"/>
      <c r="AH210" s="32"/>
      <c r="AI210" s="10"/>
      <c r="AJ210" s="32"/>
      <c r="AK210" s="10"/>
      <c r="AL210" s="32"/>
      <c r="AM210" s="10"/>
      <c r="AN210" s="32"/>
      <c r="AO210" s="10"/>
      <c r="AP210" s="32"/>
      <c r="AQ210" s="10"/>
      <c r="AR210" s="244"/>
      <c r="AS210" s="10"/>
      <c r="AT210" s="32"/>
      <c r="AU210" s="10"/>
      <c r="AV210" s="244"/>
      <c r="AW210" s="10"/>
      <c r="AX210" s="244"/>
      <c r="AY210" s="7"/>
      <c r="AZ210" s="249"/>
      <c r="BA210" s="10"/>
      <c r="BB210" s="244"/>
      <c r="BC210" s="7"/>
      <c r="BD210" s="249"/>
      <c r="BE210" s="10"/>
      <c r="BF210" s="244"/>
      <c r="BG210" s="7"/>
      <c r="BH210" s="249"/>
      <c r="BI210" s="7"/>
      <c r="BJ210" s="249"/>
      <c r="BK210" s="7"/>
      <c r="BL210" s="8"/>
      <c r="BM210" s="7"/>
      <c r="BN210" s="249"/>
      <c r="BO210" s="7"/>
      <c r="BP210" s="8"/>
      <c r="BQ210" s="7"/>
      <c r="BR210" s="8"/>
      <c r="BT210" s="41"/>
      <c r="BU210" s="41">
        <f t="shared" si="22"/>
        <v>0</v>
      </c>
      <c r="BV210">
        <f t="shared" si="21"/>
        <v>0</v>
      </c>
    </row>
    <row r="211" spans="1:76">
      <c r="A211">
        <v>140</v>
      </c>
      <c r="B211" s="6"/>
      <c r="C211" s="10"/>
      <c r="D211" s="32"/>
      <c r="E211" s="10"/>
      <c r="F211" s="32"/>
      <c r="G211" s="10"/>
      <c r="H211" s="32"/>
      <c r="I211" s="10"/>
      <c r="J211" s="32"/>
      <c r="K211" s="10"/>
      <c r="L211" s="32"/>
      <c r="M211" s="10"/>
      <c r="N211" s="32"/>
      <c r="O211" s="10"/>
      <c r="P211" s="32"/>
      <c r="Q211" s="10"/>
      <c r="R211" s="32"/>
      <c r="S211" s="10"/>
      <c r="T211" s="32"/>
      <c r="U211" s="10"/>
      <c r="V211" s="32"/>
      <c r="W211" s="10"/>
      <c r="X211" s="32"/>
      <c r="Y211" s="10"/>
      <c r="Z211" s="32"/>
      <c r="AA211" s="10"/>
      <c r="AB211" s="32"/>
      <c r="AC211" s="10"/>
      <c r="AD211" s="32"/>
      <c r="AE211" s="10"/>
      <c r="AF211" s="32"/>
      <c r="AG211" s="10"/>
      <c r="AH211" s="32"/>
      <c r="AI211" s="10"/>
      <c r="AJ211" s="32"/>
      <c r="AK211" s="10"/>
      <c r="AL211" s="32"/>
      <c r="AM211" s="10"/>
      <c r="AN211" s="32"/>
      <c r="AO211" s="10"/>
      <c r="AP211" s="32"/>
      <c r="AQ211" s="10"/>
      <c r="AR211" s="244"/>
      <c r="AS211" s="10"/>
      <c r="AT211" s="32"/>
      <c r="AU211" s="10"/>
      <c r="AV211" s="244"/>
      <c r="AW211" s="10"/>
      <c r="AX211" s="244"/>
      <c r="AY211" s="7"/>
      <c r="AZ211" s="249"/>
      <c r="BA211" s="10"/>
      <c r="BB211" s="244"/>
      <c r="BC211" s="7"/>
      <c r="BD211" s="249"/>
      <c r="BE211" s="10"/>
      <c r="BF211" s="244"/>
      <c r="BG211" s="7"/>
      <c r="BH211" s="249"/>
      <c r="BI211" s="7"/>
      <c r="BJ211" s="249"/>
      <c r="BK211" s="7"/>
      <c r="BL211" s="8"/>
      <c r="BM211" s="7"/>
      <c r="BN211" s="249"/>
      <c r="BO211" s="7"/>
      <c r="BP211" s="8"/>
      <c r="BQ211" s="7"/>
      <c r="BR211" s="8"/>
      <c r="BT211" s="41"/>
      <c r="BU211" s="41">
        <f t="shared" si="22"/>
        <v>0</v>
      </c>
      <c r="BV211">
        <f t="shared" si="21"/>
        <v>0</v>
      </c>
    </row>
    <row r="212" spans="1:76">
      <c r="A212">
        <v>141</v>
      </c>
      <c r="B212" s="6"/>
      <c r="C212" s="10"/>
      <c r="D212" s="32"/>
      <c r="E212" s="10"/>
      <c r="F212" s="32"/>
      <c r="G212" s="10"/>
      <c r="H212" s="32"/>
      <c r="I212" s="10"/>
      <c r="J212" s="32"/>
      <c r="K212" s="10"/>
      <c r="L212" s="32"/>
      <c r="M212" s="10"/>
      <c r="N212" s="32"/>
      <c r="O212" s="10"/>
      <c r="P212" s="32"/>
      <c r="Q212" s="10"/>
      <c r="R212" s="32"/>
      <c r="S212" s="10"/>
      <c r="T212" s="32"/>
      <c r="U212" s="10"/>
      <c r="V212" s="32"/>
      <c r="W212" s="10"/>
      <c r="X212" s="32"/>
      <c r="Y212" s="10"/>
      <c r="Z212" s="32"/>
      <c r="AA212" s="10"/>
      <c r="AB212" s="32"/>
      <c r="AC212" s="10"/>
      <c r="AD212" s="32"/>
      <c r="AE212" s="10"/>
      <c r="AF212" s="32"/>
      <c r="AG212" s="10"/>
      <c r="AH212" s="32"/>
      <c r="AI212" s="10"/>
      <c r="AJ212" s="32"/>
      <c r="AK212" s="10"/>
      <c r="AL212" s="32"/>
      <c r="AM212" s="10"/>
      <c r="AN212" s="32"/>
      <c r="AO212" s="10"/>
      <c r="AP212" s="32"/>
      <c r="AQ212" s="10"/>
      <c r="AR212" s="244"/>
      <c r="AS212" s="10"/>
      <c r="AT212" s="32"/>
      <c r="AU212" s="10"/>
      <c r="AV212" s="244"/>
      <c r="AW212" s="10"/>
      <c r="AX212" s="244"/>
      <c r="AY212" s="7"/>
      <c r="AZ212" s="249"/>
      <c r="BA212" s="10"/>
      <c r="BB212" s="244"/>
      <c r="BC212" s="7"/>
      <c r="BD212" s="249"/>
      <c r="BE212" s="10"/>
      <c r="BF212" s="244"/>
      <c r="BG212" s="7"/>
      <c r="BH212" s="249"/>
      <c r="BI212" s="7"/>
      <c r="BJ212" s="249"/>
      <c r="BK212" s="7"/>
      <c r="BL212" s="8"/>
      <c r="BM212" s="7"/>
      <c r="BN212" s="249"/>
      <c r="BO212" s="7"/>
      <c r="BP212" s="8"/>
      <c r="BQ212" s="7"/>
      <c r="BR212" s="8"/>
      <c r="BS212" s="28"/>
      <c r="BT212" s="41"/>
      <c r="BU212" s="41">
        <f t="shared" si="22"/>
        <v>0</v>
      </c>
      <c r="BV212">
        <f t="shared" si="21"/>
        <v>0</v>
      </c>
    </row>
    <row r="213" spans="1:76">
      <c r="A213">
        <v>142</v>
      </c>
      <c r="B213" s="6"/>
      <c r="C213" s="10"/>
      <c r="D213" s="32"/>
      <c r="E213" s="10"/>
      <c r="F213" s="32"/>
      <c r="G213" s="10"/>
      <c r="H213" s="32"/>
      <c r="I213" s="10"/>
      <c r="J213" s="32"/>
      <c r="K213" s="10"/>
      <c r="L213" s="32"/>
      <c r="M213" s="10"/>
      <c r="N213" s="32"/>
      <c r="O213" s="10"/>
      <c r="P213" s="32"/>
      <c r="Q213" s="10"/>
      <c r="R213" s="32"/>
      <c r="S213" s="10"/>
      <c r="T213" s="32"/>
      <c r="U213" s="10"/>
      <c r="V213" s="32"/>
      <c r="W213" s="10"/>
      <c r="X213" s="32"/>
      <c r="Y213" s="10"/>
      <c r="Z213" s="32"/>
      <c r="AA213" s="10"/>
      <c r="AB213" s="32"/>
      <c r="AC213" s="10"/>
      <c r="AD213" s="32"/>
      <c r="AE213" s="10"/>
      <c r="AF213" s="32"/>
      <c r="AG213" s="10"/>
      <c r="AH213" s="32"/>
      <c r="AI213" s="10"/>
      <c r="AJ213" s="32"/>
      <c r="AK213" s="10"/>
      <c r="AL213" s="32"/>
      <c r="AM213" s="10"/>
      <c r="AN213" s="32"/>
      <c r="AO213" s="10"/>
      <c r="AP213" s="32"/>
      <c r="AQ213" s="10"/>
      <c r="AR213" s="244"/>
      <c r="AS213" s="10"/>
      <c r="AT213" s="32"/>
      <c r="AU213" s="10"/>
      <c r="AV213" s="244"/>
      <c r="AW213" s="10"/>
      <c r="AX213" s="244"/>
      <c r="AY213" s="7"/>
      <c r="AZ213" s="249"/>
      <c r="BA213" s="10"/>
      <c r="BB213" s="244"/>
      <c r="BC213" s="7"/>
      <c r="BD213" s="249"/>
      <c r="BE213" s="10"/>
      <c r="BF213" s="244"/>
      <c r="BG213" s="7"/>
      <c r="BH213" s="249"/>
      <c r="BI213" s="7"/>
      <c r="BJ213" s="249"/>
      <c r="BK213" s="7"/>
      <c r="BL213" s="8"/>
      <c r="BM213" s="7"/>
      <c r="BN213" s="249"/>
      <c r="BO213" s="7"/>
      <c r="BP213" s="8"/>
      <c r="BQ213" s="7"/>
      <c r="BR213" s="8"/>
      <c r="BS213" s="28"/>
      <c r="BT213" s="41"/>
      <c r="BU213" s="41">
        <f t="shared" si="22"/>
        <v>0</v>
      </c>
      <c r="BV213">
        <f t="shared" si="21"/>
        <v>0</v>
      </c>
    </row>
    <row r="214" spans="1:76">
      <c r="A214">
        <v>143</v>
      </c>
      <c r="B214" s="6"/>
      <c r="C214" s="10"/>
      <c r="D214" s="32"/>
      <c r="E214" s="10"/>
      <c r="F214" s="32"/>
      <c r="G214" s="10"/>
      <c r="H214" s="32"/>
      <c r="I214" s="10"/>
      <c r="J214" s="32"/>
      <c r="K214" s="10"/>
      <c r="L214" s="32"/>
      <c r="M214" s="10"/>
      <c r="N214" s="32"/>
      <c r="O214" s="10"/>
      <c r="P214" s="32"/>
      <c r="Q214" s="10"/>
      <c r="R214" s="32"/>
      <c r="S214" s="10"/>
      <c r="T214" s="32"/>
      <c r="U214" s="10"/>
      <c r="V214" s="32"/>
      <c r="W214" s="10"/>
      <c r="X214" s="32"/>
      <c r="Y214" s="10"/>
      <c r="Z214" s="32"/>
      <c r="AA214" s="10"/>
      <c r="AB214" s="32"/>
      <c r="AC214" s="10"/>
      <c r="AD214" s="32"/>
      <c r="AE214" s="10"/>
      <c r="AF214" s="32"/>
      <c r="AG214" s="10"/>
      <c r="AH214" s="32"/>
      <c r="AI214" s="10"/>
      <c r="AJ214" s="32"/>
      <c r="AK214" s="10"/>
      <c r="AL214" s="32"/>
      <c r="AM214" s="10"/>
      <c r="AN214" s="32"/>
      <c r="AO214" s="10"/>
      <c r="AP214" s="32"/>
      <c r="AQ214" s="10"/>
      <c r="AR214" s="244"/>
      <c r="AS214" s="10"/>
      <c r="AT214" s="32"/>
      <c r="AU214" s="10"/>
      <c r="AV214" s="244"/>
      <c r="AW214" s="10"/>
      <c r="AX214" s="244"/>
      <c r="AY214" s="7"/>
      <c r="AZ214" s="249"/>
      <c r="BA214" s="10"/>
      <c r="BB214" s="244"/>
      <c r="BC214" s="7"/>
      <c r="BD214" s="249"/>
      <c r="BE214" s="10"/>
      <c r="BF214" s="244"/>
      <c r="BG214" s="7"/>
      <c r="BH214" s="249"/>
      <c r="BI214" s="7"/>
      <c r="BJ214" s="249"/>
      <c r="BK214" s="7"/>
      <c r="BL214" s="8"/>
      <c r="BM214" s="7"/>
      <c r="BN214" s="249"/>
      <c r="BO214" s="7"/>
      <c r="BP214" s="8"/>
      <c r="BQ214" s="7"/>
      <c r="BR214" s="8"/>
      <c r="BS214" s="28"/>
      <c r="BT214" s="41"/>
      <c r="BU214" s="41">
        <f t="shared" si="22"/>
        <v>0</v>
      </c>
      <c r="BV214">
        <f t="shared" si="21"/>
        <v>0</v>
      </c>
    </row>
    <row r="215" spans="1:76">
      <c r="A215">
        <v>144</v>
      </c>
      <c r="B215" s="6"/>
      <c r="C215" s="10"/>
      <c r="D215" s="32"/>
      <c r="E215" s="10"/>
      <c r="F215" s="32"/>
      <c r="G215" s="10"/>
      <c r="H215" s="32"/>
      <c r="I215" s="10"/>
      <c r="J215" s="32"/>
      <c r="K215" s="94"/>
      <c r="L215" s="32"/>
      <c r="M215" s="10"/>
      <c r="N215" s="32"/>
      <c r="O215" s="10"/>
      <c r="P215" s="32"/>
      <c r="Q215" s="10"/>
      <c r="R215" s="32"/>
      <c r="S215" s="10"/>
      <c r="T215" s="32"/>
      <c r="U215" s="10"/>
      <c r="V215" s="32"/>
      <c r="W215" s="10"/>
      <c r="X215" s="32"/>
      <c r="Y215" s="10"/>
      <c r="Z215" s="32"/>
      <c r="AA215" s="10"/>
      <c r="AB215" s="32"/>
      <c r="AC215" s="10"/>
      <c r="AD215" s="32"/>
      <c r="AE215" s="10"/>
      <c r="AF215" s="32"/>
      <c r="AG215" s="10"/>
      <c r="AH215" s="32"/>
      <c r="AI215" s="10"/>
      <c r="AJ215" s="32"/>
      <c r="AK215" s="10"/>
      <c r="AL215" s="32"/>
      <c r="AM215" s="10"/>
      <c r="AN215" s="32"/>
      <c r="AO215" s="10"/>
      <c r="AP215" s="32"/>
      <c r="AQ215" s="10"/>
      <c r="AR215" s="244"/>
      <c r="AS215" s="10"/>
      <c r="AT215" s="32"/>
      <c r="AU215" s="10"/>
      <c r="AV215" s="244"/>
      <c r="AW215" s="10"/>
      <c r="AX215" s="244"/>
      <c r="AY215" s="7"/>
      <c r="AZ215" s="249"/>
      <c r="BA215" s="10"/>
      <c r="BB215" s="244"/>
      <c r="BC215" s="7"/>
      <c r="BD215" s="249"/>
      <c r="BE215" s="10"/>
      <c r="BF215" s="244"/>
      <c r="BG215" s="7"/>
      <c r="BH215" s="249"/>
      <c r="BI215" s="7"/>
      <c r="BJ215" s="249"/>
      <c r="BK215" s="7"/>
      <c r="BL215" s="8"/>
      <c r="BM215" s="7"/>
      <c r="BN215" s="249"/>
      <c r="BO215" s="7"/>
      <c r="BP215" s="8"/>
      <c r="BQ215" s="7"/>
      <c r="BR215" s="8"/>
      <c r="BT215" s="41"/>
      <c r="BU215" s="41">
        <f t="shared" si="22"/>
        <v>0</v>
      </c>
      <c r="BV215">
        <f t="shared" si="21"/>
        <v>0</v>
      </c>
      <c r="BX215" s="39"/>
    </row>
    <row r="216" spans="1:76">
      <c r="A216">
        <v>145</v>
      </c>
      <c r="B216" s="6"/>
      <c r="C216" s="10"/>
      <c r="D216" s="32"/>
      <c r="E216" s="10"/>
      <c r="F216" s="32"/>
      <c r="G216" s="10"/>
      <c r="H216" s="32"/>
      <c r="I216" s="10"/>
      <c r="J216" s="32"/>
      <c r="K216" s="10"/>
      <c r="L216" s="32"/>
      <c r="M216" s="10"/>
      <c r="N216" s="32"/>
      <c r="O216" s="10"/>
      <c r="P216" s="32"/>
      <c r="Q216" s="10"/>
      <c r="R216" s="32"/>
      <c r="S216" s="10"/>
      <c r="T216" s="32"/>
      <c r="U216" s="10"/>
      <c r="V216" s="32"/>
      <c r="W216" s="10"/>
      <c r="X216" s="32"/>
      <c r="Y216" s="10"/>
      <c r="Z216" s="32"/>
      <c r="AA216" s="10"/>
      <c r="AB216" s="32"/>
      <c r="AC216" s="10"/>
      <c r="AD216" s="32"/>
      <c r="AE216" s="10"/>
      <c r="AF216" s="32"/>
      <c r="AG216" s="10"/>
      <c r="AH216" s="32"/>
      <c r="AI216" s="10"/>
      <c r="AJ216" s="32"/>
      <c r="AK216" s="10"/>
      <c r="AL216" s="32"/>
      <c r="AM216" s="10"/>
      <c r="AN216" s="32"/>
      <c r="AO216" s="10"/>
      <c r="AP216" s="32"/>
      <c r="AQ216" s="10"/>
      <c r="AR216" s="244"/>
      <c r="AS216" s="10"/>
      <c r="AT216" s="32"/>
      <c r="AU216" s="10"/>
      <c r="AV216" s="244"/>
      <c r="AW216" s="10"/>
      <c r="AX216" s="244"/>
      <c r="AY216" s="7"/>
      <c r="AZ216" s="249"/>
      <c r="BA216" s="10"/>
      <c r="BB216" s="244"/>
      <c r="BC216" s="7"/>
      <c r="BD216" s="249"/>
      <c r="BE216" s="10"/>
      <c r="BF216" s="244"/>
      <c r="BG216" s="7"/>
      <c r="BH216" s="249"/>
      <c r="BI216" s="7"/>
      <c r="BJ216" s="249"/>
      <c r="BK216" s="7"/>
      <c r="BL216" s="8"/>
      <c r="BM216" s="7"/>
      <c r="BN216" s="249"/>
      <c r="BO216" s="7"/>
      <c r="BP216" s="8"/>
      <c r="BQ216" s="7"/>
      <c r="BR216" s="8"/>
      <c r="BT216" s="41"/>
      <c r="BU216" s="41">
        <f t="shared" si="22"/>
        <v>0</v>
      </c>
      <c r="BV216">
        <f t="shared" si="21"/>
        <v>0</v>
      </c>
    </row>
    <row r="217" spans="1:76">
      <c r="A217">
        <v>146</v>
      </c>
      <c r="B217" s="6"/>
      <c r="C217" s="10"/>
      <c r="D217" s="32"/>
      <c r="E217" s="10"/>
      <c r="F217" s="32"/>
      <c r="G217" s="10"/>
      <c r="H217" s="32"/>
      <c r="I217" s="10"/>
      <c r="J217" s="32"/>
      <c r="K217" s="10"/>
      <c r="L217" s="32"/>
      <c r="M217" s="10"/>
      <c r="N217" s="32"/>
      <c r="O217" s="10"/>
      <c r="P217" s="32"/>
      <c r="Q217" s="10"/>
      <c r="R217" s="32"/>
      <c r="S217" s="10"/>
      <c r="T217" s="32"/>
      <c r="U217" s="10"/>
      <c r="V217" s="32"/>
      <c r="W217" s="10"/>
      <c r="X217" s="32"/>
      <c r="Y217" s="10"/>
      <c r="Z217" s="32"/>
      <c r="AA217" s="10"/>
      <c r="AB217" s="32"/>
      <c r="AC217" s="10"/>
      <c r="AD217" s="32"/>
      <c r="AE217" s="10"/>
      <c r="AF217" s="32"/>
      <c r="AG217" s="10"/>
      <c r="AH217" s="32"/>
      <c r="AI217" s="10"/>
      <c r="AJ217" s="32"/>
      <c r="AK217" s="10"/>
      <c r="AL217" s="32"/>
      <c r="AM217" s="10"/>
      <c r="AN217" s="32"/>
      <c r="AO217" s="10"/>
      <c r="AP217" s="32"/>
      <c r="AQ217" s="10"/>
      <c r="AR217" s="244"/>
      <c r="AS217" s="10"/>
      <c r="AT217" s="32"/>
      <c r="AU217" s="10"/>
      <c r="AV217" s="244"/>
      <c r="AW217" s="10"/>
      <c r="AX217" s="244"/>
      <c r="AY217" s="7"/>
      <c r="AZ217" s="249"/>
      <c r="BA217" s="10"/>
      <c r="BB217" s="244"/>
      <c r="BC217" s="7"/>
      <c r="BD217" s="249"/>
      <c r="BE217" s="10"/>
      <c r="BF217" s="244"/>
      <c r="BG217" s="7"/>
      <c r="BH217" s="249"/>
      <c r="BI217" s="7"/>
      <c r="BJ217" s="249"/>
      <c r="BK217" s="7"/>
      <c r="BL217" s="8"/>
      <c r="BM217" s="7"/>
      <c r="BN217" s="249"/>
      <c r="BO217" s="7"/>
      <c r="BP217" s="8"/>
      <c r="BQ217" s="7"/>
      <c r="BR217" s="8"/>
      <c r="BT217" s="41"/>
      <c r="BU217" s="41">
        <f t="shared" si="22"/>
        <v>0</v>
      </c>
      <c r="BV217">
        <f t="shared" si="21"/>
        <v>0</v>
      </c>
    </row>
    <row r="218" spans="1:76">
      <c r="A218">
        <v>147</v>
      </c>
      <c r="B218" s="6"/>
      <c r="C218" s="10"/>
      <c r="D218" s="32"/>
      <c r="E218" s="10"/>
      <c r="F218" s="32"/>
      <c r="G218" s="10"/>
      <c r="H218" s="32"/>
      <c r="I218" s="10"/>
      <c r="J218" s="32"/>
      <c r="K218" s="10"/>
      <c r="L218" s="32"/>
      <c r="M218" s="10"/>
      <c r="N218" s="32"/>
      <c r="O218" s="10"/>
      <c r="P218" s="32"/>
      <c r="Q218" s="10"/>
      <c r="R218" s="32"/>
      <c r="S218" s="10"/>
      <c r="T218" s="32"/>
      <c r="U218" s="10"/>
      <c r="V218" s="32"/>
      <c r="W218" s="10"/>
      <c r="X218" s="32"/>
      <c r="Y218" s="10"/>
      <c r="Z218" s="32"/>
      <c r="AA218" s="10"/>
      <c r="AB218" s="32"/>
      <c r="AC218" s="10"/>
      <c r="AD218" s="32"/>
      <c r="AE218" s="10"/>
      <c r="AF218" s="32"/>
      <c r="AG218" s="10"/>
      <c r="AH218" s="32"/>
      <c r="AI218" s="10"/>
      <c r="AJ218" s="32"/>
      <c r="AK218" s="10"/>
      <c r="AL218" s="32"/>
      <c r="AM218" s="10"/>
      <c r="AN218" s="32"/>
      <c r="AO218" s="10"/>
      <c r="AP218" s="32"/>
      <c r="AQ218" s="10"/>
      <c r="AR218" s="244"/>
      <c r="AS218" s="10"/>
      <c r="AT218" s="32"/>
      <c r="AU218" s="10"/>
      <c r="AV218" s="244"/>
      <c r="AW218" s="10"/>
      <c r="AX218" s="244"/>
      <c r="AY218" s="7"/>
      <c r="AZ218" s="249"/>
      <c r="BA218" s="10"/>
      <c r="BB218" s="244"/>
      <c r="BC218" s="7"/>
      <c r="BD218" s="249"/>
      <c r="BE218" s="10"/>
      <c r="BF218" s="244"/>
      <c r="BG218" s="7"/>
      <c r="BH218" s="249"/>
      <c r="BI218" s="7"/>
      <c r="BJ218" s="249"/>
      <c r="BK218" s="7"/>
      <c r="BL218" s="8"/>
      <c r="BM218" s="7"/>
      <c r="BN218" s="249"/>
      <c r="BO218" s="7"/>
      <c r="BP218" s="8"/>
      <c r="BQ218" s="7"/>
      <c r="BR218" s="8"/>
      <c r="BT218" s="41"/>
      <c r="BU218" s="41">
        <f t="shared" si="22"/>
        <v>0</v>
      </c>
      <c r="BV218">
        <f t="shared" si="21"/>
        <v>0</v>
      </c>
    </row>
    <row r="219" spans="1:76">
      <c r="A219">
        <v>148</v>
      </c>
      <c r="B219" s="6"/>
      <c r="C219" s="10"/>
      <c r="D219" s="32"/>
      <c r="E219" s="10"/>
      <c r="F219" s="32"/>
      <c r="G219" s="10"/>
      <c r="H219" s="32"/>
      <c r="I219" s="10"/>
      <c r="J219" s="32"/>
      <c r="K219" s="10"/>
      <c r="L219" s="32"/>
      <c r="M219" s="10"/>
      <c r="N219" s="32"/>
      <c r="O219" s="10"/>
      <c r="P219" s="32"/>
      <c r="Q219" s="10"/>
      <c r="R219" s="32"/>
      <c r="S219" s="10"/>
      <c r="T219" s="32"/>
      <c r="U219" s="10"/>
      <c r="V219" s="32"/>
      <c r="W219" s="10"/>
      <c r="X219" s="32"/>
      <c r="Y219" s="10"/>
      <c r="Z219" s="32"/>
      <c r="AA219" s="10"/>
      <c r="AB219" s="32"/>
      <c r="AC219" s="10"/>
      <c r="AD219" s="32"/>
      <c r="AE219" s="10"/>
      <c r="AF219" s="32"/>
      <c r="AG219" s="10"/>
      <c r="AH219" s="32"/>
      <c r="AI219" s="10"/>
      <c r="AJ219" s="32"/>
      <c r="AK219" s="10"/>
      <c r="AL219" s="32"/>
      <c r="AM219" s="10"/>
      <c r="AN219" s="32"/>
      <c r="AO219" s="10"/>
      <c r="AP219" s="32"/>
      <c r="AQ219" s="10"/>
      <c r="AR219" s="244"/>
      <c r="AS219" s="10"/>
      <c r="AT219" s="32"/>
      <c r="AU219" s="10"/>
      <c r="AV219" s="244"/>
      <c r="AW219" s="10"/>
      <c r="AX219" s="244"/>
      <c r="AY219" s="7"/>
      <c r="AZ219" s="249"/>
      <c r="BA219" s="10"/>
      <c r="BB219" s="244"/>
      <c r="BC219" s="7"/>
      <c r="BD219" s="249"/>
      <c r="BE219" s="10"/>
      <c r="BF219" s="244"/>
      <c r="BG219" s="7"/>
      <c r="BH219" s="249"/>
      <c r="BI219" s="7"/>
      <c r="BJ219" s="249"/>
      <c r="BK219" s="7"/>
      <c r="BL219" s="8"/>
      <c r="BM219" s="7"/>
      <c r="BN219" s="249"/>
      <c r="BO219" s="7"/>
      <c r="BP219" s="8"/>
      <c r="BQ219" s="7"/>
      <c r="BR219" s="8"/>
      <c r="BT219" s="41"/>
      <c r="BU219" s="41">
        <f t="shared" si="22"/>
        <v>0</v>
      </c>
      <c r="BV219">
        <f t="shared" si="21"/>
        <v>0</v>
      </c>
    </row>
    <row r="220" spans="1:76">
      <c r="A220">
        <v>149</v>
      </c>
      <c r="B220" s="6"/>
      <c r="C220" s="10"/>
      <c r="D220" s="32"/>
      <c r="E220" s="10"/>
      <c r="F220" s="32"/>
      <c r="G220" s="10"/>
      <c r="H220" s="32"/>
      <c r="I220" s="10"/>
      <c r="J220" s="32"/>
      <c r="K220" s="10"/>
      <c r="L220" s="32"/>
      <c r="M220" s="10"/>
      <c r="N220" s="32"/>
      <c r="O220" s="10"/>
      <c r="P220" s="32"/>
      <c r="Q220" s="10"/>
      <c r="R220" s="32"/>
      <c r="S220" s="10"/>
      <c r="T220" s="32"/>
      <c r="U220" s="10"/>
      <c r="V220" s="32"/>
      <c r="W220" s="10"/>
      <c r="X220" s="32"/>
      <c r="Y220" s="10"/>
      <c r="Z220" s="32"/>
      <c r="AA220" s="10"/>
      <c r="AB220" s="32"/>
      <c r="AC220" s="10"/>
      <c r="AD220" s="32"/>
      <c r="AE220" s="10"/>
      <c r="AF220" s="32"/>
      <c r="AG220" s="10"/>
      <c r="AH220" s="32"/>
      <c r="AI220" s="10"/>
      <c r="AJ220" s="32"/>
      <c r="AK220" s="10"/>
      <c r="AL220" s="32"/>
      <c r="AM220" s="10"/>
      <c r="AN220" s="32"/>
      <c r="AO220" s="10"/>
      <c r="AP220" s="32"/>
      <c r="AQ220" s="10"/>
      <c r="AR220" s="244"/>
      <c r="AS220" s="10"/>
      <c r="AT220" s="32"/>
      <c r="AU220" s="10"/>
      <c r="AV220" s="244"/>
      <c r="AW220" s="10"/>
      <c r="AX220" s="244"/>
      <c r="AY220" s="7"/>
      <c r="AZ220" s="249"/>
      <c r="BA220" s="10"/>
      <c r="BB220" s="244"/>
      <c r="BC220" s="7"/>
      <c r="BD220" s="249"/>
      <c r="BE220" s="10"/>
      <c r="BF220" s="244"/>
      <c r="BG220" s="7"/>
      <c r="BH220" s="249"/>
      <c r="BI220" s="7"/>
      <c r="BJ220" s="249"/>
      <c r="BK220" s="7"/>
      <c r="BL220" s="8"/>
      <c r="BM220" s="7"/>
      <c r="BN220" s="249"/>
      <c r="BO220" s="7"/>
      <c r="BP220" s="8"/>
      <c r="BQ220" s="7"/>
      <c r="BR220" s="8"/>
      <c r="BT220" s="41"/>
      <c r="BU220" s="41">
        <f t="shared" si="22"/>
        <v>0</v>
      </c>
      <c r="BV220">
        <f t="shared" si="21"/>
        <v>0</v>
      </c>
    </row>
    <row r="221" spans="1:76">
      <c r="A221">
        <v>150</v>
      </c>
      <c r="B221" s="6"/>
      <c r="C221" s="10"/>
      <c r="D221" s="32"/>
      <c r="E221" s="10"/>
      <c r="F221" s="32"/>
      <c r="G221" s="10"/>
      <c r="H221" s="32"/>
      <c r="I221" s="10"/>
      <c r="J221" s="32"/>
      <c r="K221" s="10"/>
      <c r="L221" s="32"/>
      <c r="M221" s="10"/>
      <c r="N221" s="32"/>
      <c r="O221" s="10"/>
      <c r="P221" s="32"/>
      <c r="Q221" s="10"/>
      <c r="R221" s="32"/>
      <c r="S221" s="10"/>
      <c r="T221" s="32"/>
      <c r="U221" s="10"/>
      <c r="V221" s="32"/>
      <c r="W221" s="10"/>
      <c r="X221" s="32"/>
      <c r="Y221" s="10"/>
      <c r="Z221" s="32"/>
      <c r="AA221" s="10"/>
      <c r="AB221" s="32"/>
      <c r="AC221" s="10"/>
      <c r="AD221" s="32"/>
      <c r="AE221" s="10"/>
      <c r="AF221" s="32"/>
      <c r="AG221" s="10"/>
      <c r="AH221" s="32"/>
      <c r="AI221" s="10"/>
      <c r="AJ221" s="32"/>
      <c r="AK221" s="10"/>
      <c r="AL221" s="32"/>
      <c r="AM221" s="10"/>
      <c r="AN221" s="32"/>
      <c r="AO221" s="10"/>
      <c r="AP221" s="32"/>
      <c r="AQ221" s="10"/>
      <c r="AR221" s="244"/>
      <c r="AS221" s="10"/>
      <c r="AT221" s="32"/>
      <c r="AU221" s="10"/>
      <c r="AV221" s="244"/>
      <c r="AW221" s="10"/>
      <c r="AX221" s="244"/>
      <c r="AY221" s="7"/>
      <c r="AZ221" s="249"/>
      <c r="BA221" s="10"/>
      <c r="BB221" s="244"/>
      <c r="BC221" s="7"/>
      <c r="BD221" s="249"/>
      <c r="BE221" s="10"/>
      <c r="BF221" s="244"/>
      <c r="BG221" s="7"/>
      <c r="BH221" s="249"/>
      <c r="BI221" s="7"/>
      <c r="BJ221" s="249"/>
      <c r="BK221" s="7"/>
      <c r="BL221" s="8"/>
      <c r="BM221" s="7"/>
      <c r="BN221" s="249"/>
      <c r="BO221" s="7"/>
      <c r="BP221" s="8"/>
      <c r="BQ221" s="7"/>
      <c r="BR221" s="8"/>
      <c r="BT221" s="41"/>
      <c r="BU221" s="41">
        <f t="shared" si="22"/>
        <v>0</v>
      </c>
      <c r="BV221">
        <f t="shared" si="21"/>
        <v>0</v>
      </c>
    </row>
    <row r="222" spans="1:76">
      <c r="A222">
        <v>151</v>
      </c>
      <c r="B222" s="6"/>
      <c r="C222" s="10"/>
      <c r="D222" s="32"/>
      <c r="E222" s="10"/>
      <c r="F222" s="32"/>
      <c r="G222" s="10"/>
      <c r="H222" s="32"/>
      <c r="I222" s="10"/>
      <c r="J222" s="32"/>
      <c r="K222" s="10"/>
      <c r="L222" s="32"/>
      <c r="M222" s="10"/>
      <c r="N222" s="32"/>
      <c r="O222" s="10"/>
      <c r="P222" s="32"/>
      <c r="Q222" s="10"/>
      <c r="R222" s="32"/>
      <c r="S222" s="10"/>
      <c r="T222" s="32"/>
      <c r="U222" s="10"/>
      <c r="V222" s="32"/>
      <c r="W222" s="10"/>
      <c r="X222" s="32"/>
      <c r="Y222" s="10"/>
      <c r="Z222" s="32"/>
      <c r="AA222" s="10"/>
      <c r="AB222" s="32"/>
      <c r="AC222" s="10"/>
      <c r="AD222" s="32"/>
      <c r="AE222" s="10"/>
      <c r="AF222" s="32"/>
      <c r="AG222" s="10"/>
      <c r="AH222" s="32"/>
      <c r="AI222" s="10"/>
      <c r="AJ222" s="32"/>
      <c r="AK222" s="10"/>
      <c r="AL222" s="32"/>
      <c r="AM222" s="10"/>
      <c r="AN222" s="32"/>
      <c r="AO222" s="10"/>
      <c r="AP222" s="32"/>
      <c r="AQ222" s="10"/>
      <c r="AR222" s="244"/>
      <c r="AS222" s="10"/>
      <c r="AT222" s="32"/>
      <c r="AU222" s="10"/>
      <c r="AV222" s="244"/>
      <c r="AW222" s="10"/>
      <c r="AX222" s="244"/>
      <c r="AY222" s="7"/>
      <c r="AZ222" s="249"/>
      <c r="BA222" s="10"/>
      <c r="BB222" s="244"/>
      <c r="BC222" s="7"/>
      <c r="BD222" s="249"/>
      <c r="BE222" s="10"/>
      <c r="BF222" s="244"/>
      <c r="BG222" s="7"/>
      <c r="BH222" s="249"/>
      <c r="BI222" s="7"/>
      <c r="BJ222" s="249"/>
      <c r="BK222" s="7"/>
      <c r="BL222" s="8"/>
      <c r="BM222" s="7"/>
      <c r="BN222" s="249"/>
      <c r="BO222" s="7"/>
      <c r="BP222" s="8"/>
      <c r="BQ222" s="7"/>
      <c r="BR222" s="8"/>
      <c r="BT222" s="41"/>
      <c r="BU222" s="41">
        <f t="shared" si="22"/>
        <v>0</v>
      </c>
      <c r="BV222">
        <f t="shared" si="21"/>
        <v>0</v>
      </c>
    </row>
    <row r="223" spans="1:76">
      <c r="A223">
        <v>152</v>
      </c>
      <c r="B223" s="6"/>
      <c r="C223" s="10"/>
      <c r="D223" s="32"/>
      <c r="E223" s="10"/>
      <c r="F223" s="32"/>
      <c r="G223" s="10"/>
      <c r="H223" s="32"/>
      <c r="I223" s="10"/>
      <c r="J223" s="32"/>
      <c r="K223" s="10"/>
      <c r="L223" s="32"/>
      <c r="M223" s="10"/>
      <c r="N223" s="32"/>
      <c r="O223" s="10"/>
      <c r="P223" s="32"/>
      <c r="Q223" s="10"/>
      <c r="R223" s="32"/>
      <c r="S223" s="10"/>
      <c r="T223" s="32"/>
      <c r="U223" s="10"/>
      <c r="V223" s="32"/>
      <c r="W223" s="10"/>
      <c r="X223" s="32"/>
      <c r="Y223" s="10"/>
      <c r="Z223" s="32"/>
      <c r="AA223" s="10"/>
      <c r="AB223" s="32"/>
      <c r="AC223" s="10"/>
      <c r="AD223" s="32"/>
      <c r="AE223" s="10"/>
      <c r="AF223" s="32"/>
      <c r="AG223" s="10"/>
      <c r="AH223" s="32"/>
      <c r="AI223" s="10"/>
      <c r="AJ223" s="32"/>
      <c r="AK223" s="10"/>
      <c r="AL223" s="32"/>
      <c r="AM223" s="10"/>
      <c r="AN223" s="32"/>
      <c r="AO223" s="10"/>
      <c r="AP223" s="32"/>
      <c r="AQ223" s="10"/>
      <c r="AR223" s="244"/>
      <c r="AS223" s="10"/>
      <c r="AT223" s="32"/>
      <c r="AU223" s="10"/>
      <c r="AV223" s="244"/>
      <c r="AW223" s="10"/>
      <c r="AX223" s="244"/>
      <c r="AY223" s="7"/>
      <c r="AZ223" s="249"/>
      <c r="BA223" s="10"/>
      <c r="BB223" s="244"/>
      <c r="BC223" s="7"/>
      <c r="BD223" s="249"/>
      <c r="BE223" s="10"/>
      <c r="BF223" s="244"/>
      <c r="BG223" s="7"/>
      <c r="BH223" s="249"/>
      <c r="BI223" s="7"/>
      <c r="BJ223" s="249"/>
      <c r="BK223" s="7"/>
      <c r="BL223" s="8"/>
      <c r="BM223" s="7"/>
      <c r="BN223" s="249"/>
      <c r="BO223" s="7"/>
      <c r="BP223" s="8"/>
      <c r="BQ223" s="7"/>
      <c r="BR223" s="8"/>
      <c r="BT223" s="41"/>
      <c r="BU223" s="41">
        <f t="shared" si="22"/>
        <v>0</v>
      </c>
      <c r="BV223">
        <f t="shared" si="21"/>
        <v>0</v>
      </c>
    </row>
    <row r="224" spans="1:76">
      <c r="A224">
        <v>153</v>
      </c>
      <c r="B224" s="6"/>
      <c r="C224" s="10"/>
      <c r="D224" s="32"/>
      <c r="E224" s="10"/>
      <c r="F224" s="32"/>
      <c r="G224" s="10"/>
      <c r="H224" s="32"/>
      <c r="I224" s="10"/>
      <c r="J224" s="32"/>
      <c r="K224" s="94"/>
      <c r="L224" s="32"/>
      <c r="M224" s="10"/>
      <c r="N224" s="32"/>
      <c r="O224" s="10"/>
      <c r="P224" s="32"/>
      <c r="Q224" s="10"/>
      <c r="R224" s="32"/>
      <c r="S224" s="10"/>
      <c r="T224" s="32"/>
      <c r="U224" s="10"/>
      <c r="V224" s="32"/>
      <c r="W224" s="10"/>
      <c r="X224" s="32"/>
      <c r="Y224" s="10"/>
      <c r="Z224" s="32"/>
      <c r="AA224" s="10"/>
      <c r="AB224" s="32"/>
      <c r="AC224" s="10"/>
      <c r="AD224" s="32"/>
      <c r="AE224" s="10"/>
      <c r="AF224" s="32"/>
      <c r="AG224" s="10"/>
      <c r="AH224" s="32"/>
      <c r="AI224" s="10"/>
      <c r="AJ224" s="32"/>
      <c r="AK224" s="10"/>
      <c r="AL224" s="32"/>
      <c r="AM224" s="10"/>
      <c r="AN224" s="32"/>
      <c r="AO224" s="10"/>
      <c r="AP224" s="32"/>
      <c r="AQ224" s="10"/>
      <c r="AR224" s="244"/>
      <c r="AS224" s="10"/>
      <c r="AT224" s="32"/>
      <c r="AU224" s="10"/>
      <c r="AV224" s="244"/>
      <c r="AW224" s="10"/>
      <c r="AX224" s="244"/>
      <c r="AY224" s="7"/>
      <c r="AZ224" s="249"/>
      <c r="BA224" s="10"/>
      <c r="BB224" s="244"/>
      <c r="BC224" s="7"/>
      <c r="BD224" s="249"/>
      <c r="BE224" s="10"/>
      <c r="BF224" s="244"/>
      <c r="BG224" s="7"/>
      <c r="BH224" s="249"/>
      <c r="BI224" s="7"/>
      <c r="BJ224" s="249"/>
      <c r="BK224" s="7"/>
      <c r="BL224" s="8"/>
      <c r="BM224" s="7"/>
      <c r="BN224" s="249"/>
      <c r="BO224" s="7"/>
      <c r="BP224" s="8"/>
      <c r="BQ224" s="7"/>
      <c r="BR224" s="8"/>
      <c r="BS224" s="28"/>
      <c r="BT224" s="41"/>
      <c r="BU224" s="41">
        <f t="shared" si="22"/>
        <v>0</v>
      </c>
      <c r="BV224">
        <f t="shared" si="21"/>
        <v>0</v>
      </c>
      <c r="BX224" s="39"/>
    </row>
    <row r="225" spans="1:76">
      <c r="A225">
        <v>154</v>
      </c>
      <c r="B225" s="6"/>
      <c r="C225" s="10"/>
      <c r="D225" s="32"/>
      <c r="E225" s="10"/>
      <c r="F225" s="32"/>
      <c r="G225" s="10"/>
      <c r="H225" s="32"/>
      <c r="I225" s="10"/>
      <c r="J225" s="32"/>
      <c r="K225" s="94"/>
      <c r="L225" s="32"/>
      <c r="M225" s="10"/>
      <c r="N225" s="32"/>
      <c r="O225" s="10"/>
      <c r="P225" s="32"/>
      <c r="Q225" s="10"/>
      <c r="R225" s="32"/>
      <c r="S225" s="10"/>
      <c r="T225" s="32"/>
      <c r="U225" s="10"/>
      <c r="V225" s="32"/>
      <c r="W225" s="10"/>
      <c r="X225" s="32"/>
      <c r="Y225" s="10"/>
      <c r="Z225" s="32"/>
      <c r="AA225" s="10"/>
      <c r="AB225" s="32"/>
      <c r="AC225" s="10"/>
      <c r="AD225" s="32"/>
      <c r="AE225" s="10"/>
      <c r="AF225" s="32"/>
      <c r="AG225" s="10"/>
      <c r="AH225" s="32"/>
      <c r="AI225" s="10"/>
      <c r="AJ225" s="32"/>
      <c r="AK225" s="10"/>
      <c r="AL225" s="32"/>
      <c r="AM225" s="10"/>
      <c r="AN225" s="32"/>
      <c r="AO225" s="10"/>
      <c r="AP225" s="32"/>
      <c r="AQ225" s="10"/>
      <c r="AR225" s="244"/>
      <c r="AS225" s="10"/>
      <c r="AT225" s="32"/>
      <c r="AU225" s="10"/>
      <c r="AV225" s="244"/>
      <c r="AW225" s="10"/>
      <c r="AX225" s="244"/>
      <c r="AY225" s="7"/>
      <c r="AZ225" s="249"/>
      <c r="BA225" s="10"/>
      <c r="BB225" s="244"/>
      <c r="BC225" s="7"/>
      <c r="BD225" s="249"/>
      <c r="BE225" s="10"/>
      <c r="BF225" s="244"/>
      <c r="BG225" s="7"/>
      <c r="BH225" s="249"/>
      <c r="BI225" s="7"/>
      <c r="BJ225" s="249"/>
      <c r="BK225" s="7"/>
      <c r="BL225" s="8"/>
      <c r="BM225" s="7"/>
      <c r="BN225" s="249"/>
      <c r="BO225" s="7"/>
      <c r="BP225" s="8"/>
      <c r="BQ225" s="7"/>
      <c r="BR225" s="8"/>
      <c r="BS225" s="28"/>
      <c r="BT225" s="41"/>
      <c r="BU225" s="41">
        <f t="shared" si="22"/>
        <v>0</v>
      </c>
      <c r="BV225">
        <f>COUNT(C225:BR225)/2</f>
        <v>0</v>
      </c>
      <c r="BX225" s="39"/>
    </row>
    <row r="226" spans="1:76">
      <c r="A226">
        <v>155</v>
      </c>
      <c r="B226" s="6"/>
      <c r="C226" s="10"/>
      <c r="D226" s="32"/>
      <c r="E226" s="10"/>
      <c r="F226" s="32"/>
      <c r="G226" s="10"/>
      <c r="H226" s="32"/>
      <c r="I226" s="10"/>
      <c r="J226" s="32"/>
      <c r="K226" s="94"/>
      <c r="L226" s="32"/>
      <c r="M226" s="10"/>
      <c r="N226" s="32"/>
      <c r="O226" s="10"/>
      <c r="P226" s="32"/>
      <c r="Q226" s="10"/>
      <c r="R226" s="32"/>
      <c r="S226" s="10"/>
      <c r="T226" s="32"/>
      <c r="U226" s="10"/>
      <c r="V226" s="32"/>
      <c r="W226" s="10"/>
      <c r="X226" s="32"/>
      <c r="Y226" s="10"/>
      <c r="Z226" s="32"/>
      <c r="AA226" s="10"/>
      <c r="AB226" s="32"/>
      <c r="AC226" s="10"/>
      <c r="AD226" s="32"/>
      <c r="AE226" s="10"/>
      <c r="AF226" s="32"/>
      <c r="AG226" s="10"/>
      <c r="AH226" s="32"/>
      <c r="AI226" s="10"/>
      <c r="AJ226" s="32"/>
      <c r="AK226" s="10"/>
      <c r="AL226" s="32"/>
      <c r="AM226" s="10"/>
      <c r="AN226" s="32"/>
      <c r="AO226" s="10"/>
      <c r="AP226" s="32"/>
      <c r="AQ226" s="10"/>
      <c r="AR226" s="244"/>
      <c r="AS226" s="10"/>
      <c r="AT226" s="32"/>
      <c r="AU226" s="10"/>
      <c r="AV226" s="244"/>
      <c r="AW226" s="10"/>
      <c r="AX226" s="244"/>
      <c r="AY226" s="7"/>
      <c r="AZ226" s="249"/>
      <c r="BA226" s="10"/>
      <c r="BB226" s="244"/>
      <c r="BC226" s="7"/>
      <c r="BD226" s="249"/>
      <c r="BE226" s="10"/>
      <c r="BF226" s="244"/>
      <c r="BG226" s="7"/>
      <c r="BH226" s="249"/>
      <c r="BI226" s="7"/>
      <c r="BJ226" s="249"/>
      <c r="BK226" s="7"/>
      <c r="BL226" s="8"/>
      <c r="BM226" s="7"/>
      <c r="BN226" s="249"/>
      <c r="BO226" s="7"/>
      <c r="BP226" s="8"/>
      <c r="BQ226" s="7"/>
      <c r="BR226" s="8"/>
      <c r="BS226" s="28"/>
      <c r="BT226" s="41"/>
      <c r="BU226" s="41">
        <f t="shared" si="22"/>
        <v>0</v>
      </c>
      <c r="BV226">
        <f>COUNT(C226:BR226)/2</f>
        <v>0</v>
      </c>
      <c r="BX226" s="39"/>
    </row>
    <row r="227" spans="1:76">
      <c r="A227">
        <v>156</v>
      </c>
      <c r="B227" s="6"/>
      <c r="C227" s="10"/>
      <c r="D227" s="32"/>
      <c r="E227" s="10"/>
      <c r="F227" s="32"/>
      <c r="G227" s="10"/>
      <c r="H227" s="32"/>
      <c r="I227" s="10"/>
      <c r="J227" s="32"/>
      <c r="K227" s="94"/>
      <c r="L227" s="32"/>
      <c r="M227" s="10"/>
      <c r="N227" s="32"/>
      <c r="O227" s="10"/>
      <c r="P227" s="32"/>
      <c r="Q227" s="10"/>
      <c r="R227" s="32"/>
      <c r="S227" s="10"/>
      <c r="T227" s="32"/>
      <c r="U227" s="10"/>
      <c r="V227" s="32"/>
      <c r="W227" s="10"/>
      <c r="X227" s="32"/>
      <c r="Y227" s="10"/>
      <c r="Z227" s="32"/>
      <c r="AA227" s="10"/>
      <c r="AB227" s="32"/>
      <c r="AC227" s="10"/>
      <c r="AD227" s="32"/>
      <c r="AE227" s="10"/>
      <c r="AF227" s="32"/>
      <c r="AG227" s="10"/>
      <c r="AH227" s="32"/>
      <c r="AI227" s="10"/>
      <c r="AJ227" s="32"/>
      <c r="AK227" s="10"/>
      <c r="AL227" s="32"/>
      <c r="AM227" s="10"/>
      <c r="AN227" s="32"/>
      <c r="AO227" s="10"/>
      <c r="AP227" s="32"/>
      <c r="AQ227" s="10"/>
      <c r="AR227" s="244"/>
      <c r="AS227" s="10"/>
      <c r="AT227" s="32"/>
      <c r="AU227" s="10"/>
      <c r="AV227" s="244"/>
      <c r="AW227" s="10"/>
      <c r="AX227" s="244"/>
      <c r="AY227" s="7"/>
      <c r="AZ227" s="249"/>
      <c r="BA227" s="10"/>
      <c r="BB227" s="244"/>
      <c r="BC227" s="7"/>
      <c r="BD227" s="249"/>
      <c r="BE227" s="10"/>
      <c r="BF227" s="244"/>
      <c r="BG227" s="7"/>
      <c r="BH227" s="249"/>
      <c r="BI227" s="7"/>
      <c r="BJ227" s="249"/>
      <c r="BK227" s="7"/>
      <c r="BL227" s="8"/>
      <c r="BM227" s="7"/>
      <c r="BN227" s="249"/>
      <c r="BO227" s="7"/>
      <c r="BP227" s="8"/>
      <c r="BQ227" s="7"/>
      <c r="BR227" s="8"/>
      <c r="BS227" s="28"/>
      <c r="BT227" s="41"/>
      <c r="BU227" s="41">
        <f t="shared" si="22"/>
        <v>0</v>
      </c>
      <c r="BV227">
        <f>COUNT(C227:BR227)/2</f>
        <v>0</v>
      </c>
      <c r="BX227" s="39"/>
    </row>
    <row r="228" spans="1:76">
      <c r="A228">
        <v>157</v>
      </c>
      <c r="B228" s="6"/>
      <c r="C228" s="10"/>
      <c r="D228" s="32"/>
      <c r="E228" s="10"/>
      <c r="F228" s="32"/>
      <c r="G228" s="10"/>
      <c r="H228" s="32"/>
      <c r="I228" s="10"/>
      <c r="J228" s="32"/>
      <c r="K228" s="94"/>
      <c r="L228" s="32"/>
      <c r="M228" s="10"/>
      <c r="N228" s="32"/>
      <c r="O228" s="10"/>
      <c r="P228" s="32"/>
      <c r="Q228" s="10"/>
      <c r="R228" s="32"/>
      <c r="S228" s="10"/>
      <c r="T228" s="32"/>
      <c r="U228" s="10"/>
      <c r="V228" s="32"/>
      <c r="W228" s="10"/>
      <c r="X228" s="32"/>
      <c r="Y228" s="10"/>
      <c r="Z228" s="32"/>
      <c r="AA228" s="10"/>
      <c r="AB228" s="32"/>
      <c r="AC228" s="10"/>
      <c r="AD228" s="32"/>
      <c r="AE228" s="10"/>
      <c r="AF228" s="32"/>
      <c r="AG228" s="10"/>
      <c r="AH228" s="32"/>
      <c r="AI228" s="10"/>
      <c r="AJ228" s="32"/>
      <c r="AK228" s="10"/>
      <c r="AL228" s="32"/>
      <c r="AM228" s="10"/>
      <c r="AN228" s="32"/>
      <c r="AO228" s="10"/>
      <c r="AP228" s="32"/>
      <c r="AQ228" s="10"/>
      <c r="AR228" s="244"/>
      <c r="AS228" s="10"/>
      <c r="AT228" s="32"/>
      <c r="AU228" s="10"/>
      <c r="AV228" s="244"/>
      <c r="AW228" s="10"/>
      <c r="AX228" s="244"/>
      <c r="AY228" s="7"/>
      <c r="AZ228" s="249"/>
      <c r="BA228" s="10"/>
      <c r="BB228" s="244"/>
      <c r="BC228" s="7"/>
      <c r="BD228" s="249"/>
      <c r="BE228" s="10"/>
      <c r="BF228" s="244"/>
      <c r="BG228" s="7"/>
      <c r="BH228" s="249"/>
      <c r="BI228" s="7"/>
      <c r="BJ228" s="249"/>
      <c r="BK228" s="7"/>
      <c r="BL228" s="8"/>
      <c r="BM228" s="7"/>
      <c r="BN228" s="249"/>
      <c r="BO228" s="7"/>
      <c r="BP228" s="8"/>
      <c r="BQ228" s="7"/>
      <c r="BR228" s="8"/>
      <c r="BS228" s="28"/>
      <c r="BT228" s="41"/>
      <c r="BU228" s="41">
        <f t="shared" si="22"/>
        <v>0</v>
      </c>
      <c r="BV228">
        <f>COUNT(C228:BR228)/2</f>
        <v>0</v>
      </c>
      <c r="BX228" s="39"/>
    </row>
    <row r="229" spans="1:76">
      <c r="A229">
        <v>158</v>
      </c>
      <c r="B229" s="6"/>
      <c r="C229" s="10"/>
      <c r="D229" s="32"/>
      <c r="E229" s="10"/>
      <c r="F229" s="32"/>
      <c r="G229" s="10"/>
      <c r="H229" s="32"/>
      <c r="I229" s="10"/>
      <c r="J229" s="32"/>
      <c r="K229" s="10"/>
      <c r="L229" s="32"/>
      <c r="M229" s="10"/>
      <c r="N229" s="32"/>
      <c r="O229" s="10"/>
      <c r="P229" s="32"/>
      <c r="Q229" s="10"/>
      <c r="R229" s="32"/>
      <c r="S229" s="10"/>
      <c r="T229" s="32"/>
      <c r="U229" s="10"/>
      <c r="V229" s="32"/>
      <c r="W229" s="10"/>
      <c r="X229" s="32"/>
      <c r="Y229" s="10"/>
      <c r="Z229" s="32"/>
      <c r="AA229" s="10"/>
      <c r="AB229" s="32"/>
      <c r="AC229" s="10"/>
      <c r="AD229" s="32"/>
      <c r="AE229" s="10"/>
      <c r="AF229" s="32"/>
      <c r="AG229" s="10"/>
      <c r="AH229" s="32"/>
      <c r="AI229" s="10"/>
      <c r="AJ229" s="32"/>
      <c r="AK229" s="10"/>
      <c r="AL229" s="32"/>
      <c r="AM229" s="10"/>
      <c r="AN229" s="32"/>
      <c r="AO229" s="10"/>
      <c r="AP229" s="32"/>
      <c r="AQ229" s="10"/>
      <c r="AR229" s="244"/>
      <c r="AS229" s="10"/>
      <c r="AT229" s="32"/>
      <c r="AU229" s="10"/>
      <c r="AV229" s="244"/>
      <c r="AW229" s="10"/>
      <c r="AX229" s="244"/>
      <c r="AY229" s="7"/>
      <c r="AZ229" s="249"/>
      <c r="BA229" s="10"/>
      <c r="BB229" s="244"/>
      <c r="BC229" s="7"/>
      <c r="BD229" s="249"/>
      <c r="BE229" s="10"/>
      <c r="BF229" s="244"/>
      <c r="BG229" s="7"/>
      <c r="BH229" s="249"/>
      <c r="BI229" s="7"/>
      <c r="BJ229" s="249"/>
      <c r="BK229" s="7"/>
      <c r="BL229" s="8"/>
      <c r="BM229" s="7"/>
      <c r="BN229" s="249"/>
      <c r="BO229" s="7"/>
      <c r="BP229" s="8"/>
      <c r="BQ229" s="7"/>
      <c r="BR229" s="8"/>
      <c r="BT229" s="41"/>
      <c r="BU229" s="41">
        <f t="shared" si="22"/>
        <v>0</v>
      </c>
      <c r="BV229">
        <f t="shared" si="21"/>
        <v>0</v>
      </c>
    </row>
    <row r="230" spans="1:76">
      <c r="A230">
        <v>159</v>
      </c>
      <c r="B230" s="6"/>
      <c r="C230" s="10"/>
      <c r="D230" s="32"/>
      <c r="E230" s="10"/>
      <c r="F230" s="32"/>
      <c r="G230" s="10"/>
      <c r="H230" s="32"/>
      <c r="I230" s="10"/>
      <c r="J230" s="32"/>
      <c r="K230" s="10"/>
      <c r="L230" s="32"/>
      <c r="M230" s="10"/>
      <c r="N230" s="32"/>
      <c r="O230" s="10"/>
      <c r="P230" s="32"/>
      <c r="Q230" s="10"/>
      <c r="R230" s="32"/>
      <c r="S230" s="10"/>
      <c r="T230" s="32"/>
      <c r="U230" s="10"/>
      <c r="V230" s="32"/>
      <c r="W230" s="10"/>
      <c r="X230" s="32"/>
      <c r="Y230" s="10"/>
      <c r="Z230" s="32"/>
      <c r="AA230" s="10"/>
      <c r="AB230" s="32"/>
      <c r="AC230" s="10"/>
      <c r="AD230" s="32"/>
      <c r="AE230" s="10"/>
      <c r="AF230" s="32"/>
      <c r="AG230" s="10"/>
      <c r="AH230" s="32"/>
      <c r="AI230" s="10"/>
      <c r="AJ230" s="32"/>
      <c r="AK230" s="10"/>
      <c r="AL230" s="32"/>
      <c r="AM230" s="10"/>
      <c r="AN230" s="32"/>
      <c r="AO230" s="10"/>
      <c r="AP230" s="32"/>
      <c r="AQ230" s="10"/>
      <c r="AR230" s="244"/>
      <c r="AS230" s="10"/>
      <c r="AT230" s="32"/>
      <c r="AU230" s="10"/>
      <c r="AV230" s="244"/>
      <c r="AW230" s="10"/>
      <c r="AX230" s="244"/>
      <c r="AY230" s="7"/>
      <c r="AZ230" s="249"/>
      <c r="BA230" s="10"/>
      <c r="BB230" s="244"/>
      <c r="BC230" s="7"/>
      <c r="BD230" s="249"/>
      <c r="BE230" s="10"/>
      <c r="BF230" s="244"/>
      <c r="BG230" s="7"/>
      <c r="BH230" s="249"/>
      <c r="BI230" s="7"/>
      <c r="BJ230" s="249"/>
      <c r="BK230" s="7"/>
      <c r="BL230" s="8"/>
      <c r="BM230" s="7"/>
      <c r="BN230" s="249"/>
      <c r="BO230" s="7"/>
      <c r="BP230" s="8"/>
      <c r="BQ230" s="7"/>
      <c r="BR230" s="8"/>
      <c r="BT230" s="41"/>
      <c r="BU230" s="41">
        <f t="shared" si="22"/>
        <v>0</v>
      </c>
      <c r="BV230">
        <f t="shared" si="21"/>
        <v>0</v>
      </c>
    </row>
    <row r="231" spans="1:76">
      <c r="A231">
        <v>160</v>
      </c>
      <c r="B231" s="6"/>
      <c r="C231" s="10"/>
      <c r="D231" s="32"/>
      <c r="E231" s="10"/>
      <c r="F231" s="32"/>
      <c r="G231" s="10"/>
      <c r="H231" s="32"/>
      <c r="I231" s="10"/>
      <c r="J231" s="32"/>
      <c r="K231" s="10"/>
      <c r="L231" s="32"/>
      <c r="M231" s="10"/>
      <c r="N231" s="32"/>
      <c r="O231" s="10"/>
      <c r="P231" s="32"/>
      <c r="Q231" s="10"/>
      <c r="R231" s="32"/>
      <c r="S231" s="10"/>
      <c r="T231" s="32"/>
      <c r="U231" s="10"/>
      <c r="V231" s="32"/>
      <c r="W231" s="10"/>
      <c r="X231" s="32"/>
      <c r="Y231" s="10"/>
      <c r="Z231" s="32"/>
      <c r="AA231" s="10"/>
      <c r="AB231" s="32"/>
      <c r="AC231" s="10"/>
      <c r="AD231" s="32"/>
      <c r="AE231" s="10"/>
      <c r="AF231" s="32"/>
      <c r="AG231" s="10"/>
      <c r="AH231" s="32"/>
      <c r="AI231" s="10"/>
      <c r="AJ231" s="32"/>
      <c r="AK231" s="10"/>
      <c r="AL231" s="32"/>
      <c r="AM231" s="10"/>
      <c r="AN231" s="32"/>
      <c r="AO231" s="10"/>
      <c r="AP231" s="32"/>
      <c r="AQ231" s="10"/>
      <c r="AR231" s="244"/>
      <c r="AS231" s="10"/>
      <c r="AT231" s="32"/>
      <c r="AU231" s="10"/>
      <c r="AV231" s="244"/>
      <c r="AW231" s="10"/>
      <c r="AX231" s="244"/>
      <c r="AY231" s="7"/>
      <c r="AZ231" s="249"/>
      <c r="BA231" s="10"/>
      <c r="BB231" s="244"/>
      <c r="BC231" s="7"/>
      <c r="BD231" s="249"/>
      <c r="BE231" s="10"/>
      <c r="BF231" s="244"/>
      <c r="BG231" s="7"/>
      <c r="BH231" s="249"/>
      <c r="BI231" s="7"/>
      <c r="BJ231" s="249"/>
      <c r="BK231" s="7"/>
      <c r="BL231" s="8"/>
      <c r="BM231" s="7"/>
      <c r="BN231" s="249"/>
      <c r="BO231" s="7"/>
      <c r="BP231" s="8"/>
      <c r="BQ231" s="7"/>
      <c r="BR231" s="8"/>
      <c r="BT231" s="41"/>
      <c r="BU231" s="41">
        <f t="shared" si="22"/>
        <v>0</v>
      </c>
      <c r="BV231">
        <f t="shared" si="21"/>
        <v>0</v>
      </c>
    </row>
    <row r="232" spans="1:76">
      <c r="A232">
        <v>161</v>
      </c>
      <c r="B232" s="6"/>
      <c r="C232" s="10"/>
      <c r="D232" s="32"/>
      <c r="E232" s="10"/>
      <c r="F232" s="32"/>
      <c r="G232" s="10"/>
      <c r="H232" s="32"/>
      <c r="I232" s="10"/>
      <c r="J232" s="32"/>
      <c r="K232" s="10"/>
      <c r="L232" s="32"/>
      <c r="M232" s="10"/>
      <c r="N232" s="32"/>
      <c r="O232" s="10"/>
      <c r="P232" s="32"/>
      <c r="Q232" s="10"/>
      <c r="R232" s="32"/>
      <c r="S232" s="10"/>
      <c r="T232" s="32"/>
      <c r="U232" s="10"/>
      <c r="V232" s="32"/>
      <c r="W232" s="10"/>
      <c r="X232" s="32"/>
      <c r="Y232" s="10"/>
      <c r="Z232" s="32"/>
      <c r="AA232" s="10"/>
      <c r="AB232" s="32"/>
      <c r="AC232" s="10"/>
      <c r="AD232" s="32"/>
      <c r="AE232" s="10"/>
      <c r="AF232" s="32"/>
      <c r="AG232" s="10"/>
      <c r="AH232" s="32"/>
      <c r="AI232" s="10"/>
      <c r="AJ232" s="32"/>
      <c r="AK232" s="10"/>
      <c r="AL232" s="32"/>
      <c r="AM232" s="10"/>
      <c r="AN232" s="32"/>
      <c r="AO232" s="10"/>
      <c r="AP232" s="32"/>
      <c r="AQ232" s="10"/>
      <c r="AR232" s="244"/>
      <c r="AS232" s="10"/>
      <c r="AT232" s="32"/>
      <c r="AU232" s="10"/>
      <c r="AV232" s="244"/>
      <c r="AW232" s="10"/>
      <c r="AX232" s="244"/>
      <c r="AY232" s="7"/>
      <c r="AZ232" s="249"/>
      <c r="BA232" s="10"/>
      <c r="BB232" s="244"/>
      <c r="BC232" s="7"/>
      <c r="BD232" s="249"/>
      <c r="BE232" s="10"/>
      <c r="BF232" s="244"/>
      <c r="BG232" s="7"/>
      <c r="BH232" s="249"/>
      <c r="BI232" s="7"/>
      <c r="BJ232" s="249"/>
      <c r="BK232" s="7"/>
      <c r="BL232" s="8"/>
      <c r="BM232" s="7"/>
      <c r="BN232" s="249"/>
      <c r="BO232" s="7"/>
      <c r="BP232" s="8"/>
      <c r="BQ232" s="7"/>
      <c r="BR232" s="8"/>
      <c r="BT232" s="41"/>
      <c r="BU232" s="41">
        <f t="shared" si="22"/>
        <v>0</v>
      </c>
      <c r="BV232">
        <f t="shared" si="21"/>
        <v>0</v>
      </c>
    </row>
    <row r="233" spans="1:76">
      <c r="A233">
        <v>162</v>
      </c>
      <c r="B233" s="6"/>
      <c r="C233" s="10"/>
      <c r="D233" s="32"/>
      <c r="E233" s="10"/>
      <c r="F233" s="32"/>
      <c r="G233" s="10"/>
      <c r="H233" s="32"/>
      <c r="I233" s="10"/>
      <c r="J233" s="32"/>
      <c r="K233" s="94"/>
      <c r="L233" s="32"/>
      <c r="M233" s="10"/>
      <c r="N233" s="32"/>
      <c r="O233" s="10"/>
      <c r="P233" s="32"/>
      <c r="Q233" s="10"/>
      <c r="R233" s="32"/>
      <c r="S233" s="10"/>
      <c r="T233" s="32"/>
      <c r="U233" s="10"/>
      <c r="V233" s="32"/>
      <c r="W233" s="10"/>
      <c r="X233" s="32"/>
      <c r="Y233" s="10"/>
      <c r="Z233" s="32"/>
      <c r="AA233" s="10"/>
      <c r="AB233" s="32"/>
      <c r="AC233" s="10"/>
      <c r="AD233" s="32"/>
      <c r="AE233" s="10"/>
      <c r="AF233" s="32"/>
      <c r="AG233" s="10"/>
      <c r="AH233" s="32"/>
      <c r="AI233" s="10"/>
      <c r="AJ233" s="32"/>
      <c r="AK233" s="10"/>
      <c r="AL233" s="32"/>
      <c r="AM233" s="10"/>
      <c r="AN233" s="32"/>
      <c r="AO233" s="10"/>
      <c r="AP233" s="32"/>
      <c r="AQ233" s="10"/>
      <c r="AR233" s="244"/>
      <c r="AS233" s="10"/>
      <c r="AT233" s="32"/>
      <c r="AU233" s="10"/>
      <c r="AV233" s="244"/>
      <c r="AW233" s="10"/>
      <c r="AX233" s="244"/>
      <c r="AY233" s="7"/>
      <c r="AZ233" s="249"/>
      <c r="BA233" s="10"/>
      <c r="BB233" s="244"/>
      <c r="BC233" s="7"/>
      <c r="BD233" s="249"/>
      <c r="BE233" s="10"/>
      <c r="BF233" s="244"/>
      <c r="BG233" s="7"/>
      <c r="BH233" s="249"/>
      <c r="BI233" s="7"/>
      <c r="BJ233" s="249"/>
      <c r="BK233" s="7"/>
      <c r="BL233" s="8"/>
      <c r="BM233" s="7"/>
      <c r="BN233" s="249"/>
      <c r="BO233" s="7"/>
      <c r="BP233" s="8"/>
      <c r="BQ233" s="7"/>
      <c r="BR233" s="8"/>
      <c r="BT233" s="41"/>
      <c r="BU233" s="41">
        <f t="shared" si="22"/>
        <v>0</v>
      </c>
      <c r="BV233">
        <f t="shared" si="21"/>
        <v>0</v>
      </c>
      <c r="BX233" s="39"/>
    </row>
    <row r="234" spans="1:76">
      <c r="A234">
        <v>163</v>
      </c>
      <c r="B234" s="6"/>
      <c r="C234" s="10"/>
      <c r="D234" s="32"/>
      <c r="E234" s="10"/>
      <c r="F234" s="32"/>
      <c r="G234" s="10"/>
      <c r="H234" s="32"/>
      <c r="I234" s="10"/>
      <c r="J234" s="32"/>
      <c r="K234" s="10"/>
      <c r="L234" s="32"/>
      <c r="M234" s="10"/>
      <c r="N234" s="32"/>
      <c r="O234" s="10"/>
      <c r="P234" s="32"/>
      <c r="Q234" s="10"/>
      <c r="R234" s="32"/>
      <c r="S234" s="10"/>
      <c r="T234" s="32"/>
      <c r="U234" s="10"/>
      <c r="V234" s="32"/>
      <c r="W234" s="10"/>
      <c r="X234" s="32"/>
      <c r="Y234" s="10"/>
      <c r="Z234" s="32"/>
      <c r="AA234" s="10"/>
      <c r="AB234" s="32"/>
      <c r="AC234" s="10"/>
      <c r="AD234" s="32"/>
      <c r="AE234" s="10"/>
      <c r="AF234" s="32"/>
      <c r="AG234" s="10"/>
      <c r="AH234" s="32"/>
      <c r="AI234" s="10"/>
      <c r="AJ234" s="32"/>
      <c r="AK234" s="10"/>
      <c r="AL234" s="32"/>
      <c r="AM234" s="10"/>
      <c r="AN234" s="32"/>
      <c r="AO234" s="10"/>
      <c r="AP234" s="32"/>
      <c r="AQ234" s="10"/>
      <c r="AR234" s="244"/>
      <c r="AS234" s="10"/>
      <c r="AT234" s="32"/>
      <c r="AU234" s="10"/>
      <c r="AV234" s="244"/>
      <c r="AW234" s="10"/>
      <c r="AX234" s="244"/>
      <c r="AY234" s="7"/>
      <c r="AZ234" s="249"/>
      <c r="BA234" s="10"/>
      <c r="BB234" s="244"/>
      <c r="BC234" s="7"/>
      <c r="BD234" s="249"/>
      <c r="BE234" s="10"/>
      <c r="BF234" s="244"/>
      <c r="BG234" s="7"/>
      <c r="BH234" s="249"/>
      <c r="BI234" s="7"/>
      <c r="BJ234" s="249"/>
      <c r="BK234" s="7"/>
      <c r="BL234" s="8"/>
      <c r="BM234" s="7"/>
      <c r="BN234" s="249"/>
      <c r="BO234" s="7"/>
      <c r="BP234" s="8"/>
      <c r="BQ234" s="7"/>
      <c r="BR234" s="8"/>
      <c r="BT234" s="41"/>
      <c r="BU234" s="41">
        <f t="shared" si="22"/>
        <v>0</v>
      </c>
      <c r="BV234">
        <f t="shared" si="21"/>
        <v>0</v>
      </c>
    </row>
    <row r="235" spans="1:76">
      <c r="A235">
        <v>164</v>
      </c>
      <c r="B235" s="6"/>
      <c r="C235" s="10"/>
      <c r="D235" s="32"/>
      <c r="E235" s="10"/>
      <c r="F235" s="32"/>
      <c r="G235" s="10"/>
      <c r="H235" s="32"/>
      <c r="I235" s="10"/>
      <c r="J235" s="32"/>
      <c r="K235" s="10"/>
      <c r="L235" s="32"/>
      <c r="M235" s="10"/>
      <c r="N235" s="32"/>
      <c r="O235" s="10"/>
      <c r="P235" s="32"/>
      <c r="Q235" s="10"/>
      <c r="R235" s="32"/>
      <c r="S235" s="10"/>
      <c r="T235" s="32"/>
      <c r="U235" s="10"/>
      <c r="V235" s="32"/>
      <c r="W235" s="10"/>
      <c r="X235" s="32"/>
      <c r="Y235" s="10"/>
      <c r="Z235" s="32"/>
      <c r="AA235" s="10"/>
      <c r="AB235" s="32"/>
      <c r="AC235" s="10"/>
      <c r="AD235" s="32"/>
      <c r="AE235" s="10"/>
      <c r="AF235" s="32"/>
      <c r="AG235" s="10"/>
      <c r="AH235" s="32"/>
      <c r="AI235" s="10"/>
      <c r="AJ235" s="32"/>
      <c r="AK235" s="10"/>
      <c r="AL235" s="32"/>
      <c r="AM235" s="10"/>
      <c r="AN235" s="32"/>
      <c r="AO235" s="10"/>
      <c r="AP235" s="32"/>
      <c r="AQ235" s="10"/>
      <c r="AR235" s="244"/>
      <c r="AS235" s="10"/>
      <c r="AT235" s="32"/>
      <c r="AU235" s="10"/>
      <c r="AV235" s="244"/>
      <c r="AW235" s="10"/>
      <c r="AX235" s="244"/>
      <c r="AY235" s="7"/>
      <c r="AZ235" s="249"/>
      <c r="BA235" s="10"/>
      <c r="BB235" s="244"/>
      <c r="BC235" s="7"/>
      <c r="BD235" s="249"/>
      <c r="BE235" s="10"/>
      <c r="BF235" s="244"/>
      <c r="BG235" s="7"/>
      <c r="BH235" s="249"/>
      <c r="BI235" s="7"/>
      <c r="BJ235" s="249"/>
      <c r="BK235" s="7"/>
      <c r="BL235" s="8"/>
      <c r="BM235" s="7"/>
      <c r="BN235" s="249"/>
      <c r="BO235" s="7"/>
      <c r="BP235" s="8"/>
      <c r="BQ235" s="7"/>
      <c r="BR235" s="8"/>
      <c r="BT235" s="41"/>
      <c r="BU235" s="41">
        <f t="shared" si="22"/>
        <v>0</v>
      </c>
      <c r="BV235">
        <f t="shared" si="21"/>
        <v>0</v>
      </c>
    </row>
    <row r="236" spans="1:76">
      <c r="A236">
        <v>165</v>
      </c>
      <c r="B236" s="6"/>
      <c r="C236" s="10"/>
      <c r="D236" s="32"/>
      <c r="E236" s="10"/>
      <c r="F236" s="32"/>
      <c r="G236" s="10"/>
      <c r="H236" s="32"/>
      <c r="I236" s="10"/>
      <c r="J236" s="32"/>
      <c r="K236" s="10"/>
      <c r="L236" s="32"/>
      <c r="M236" s="10"/>
      <c r="N236" s="32"/>
      <c r="O236" s="10"/>
      <c r="P236" s="32"/>
      <c r="Q236" s="10"/>
      <c r="R236" s="32"/>
      <c r="S236" s="10"/>
      <c r="T236" s="32"/>
      <c r="U236" s="10"/>
      <c r="V236" s="32"/>
      <c r="W236" s="10"/>
      <c r="X236" s="32"/>
      <c r="Y236" s="10"/>
      <c r="Z236" s="32"/>
      <c r="AA236" s="10"/>
      <c r="AB236" s="32"/>
      <c r="AC236" s="10"/>
      <c r="AD236" s="32"/>
      <c r="AE236" s="10"/>
      <c r="AF236" s="32"/>
      <c r="AG236" s="10"/>
      <c r="AH236" s="32"/>
      <c r="AI236" s="10"/>
      <c r="AJ236" s="32"/>
      <c r="AK236" s="10"/>
      <c r="AL236" s="32"/>
      <c r="AM236" s="10"/>
      <c r="AN236" s="32"/>
      <c r="AO236" s="10"/>
      <c r="AP236" s="32"/>
      <c r="AQ236" s="10"/>
      <c r="AR236" s="244"/>
      <c r="AS236" s="10"/>
      <c r="AT236" s="32"/>
      <c r="AU236" s="10"/>
      <c r="AV236" s="244"/>
      <c r="AW236" s="10"/>
      <c r="AX236" s="244"/>
      <c r="AY236" s="7"/>
      <c r="AZ236" s="249"/>
      <c r="BA236" s="10"/>
      <c r="BB236" s="244"/>
      <c r="BC236" s="7"/>
      <c r="BD236" s="249"/>
      <c r="BE236" s="10"/>
      <c r="BF236" s="244"/>
      <c r="BG236" s="7"/>
      <c r="BH236" s="249"/>
      <c r="BI236" s="7"/>
      <c r="BJ236" s="249"/>
      <c r="BK236" s="7"/>
      <c r="BL236" s="8"/>
      <c r="BM236" s="7"/>
      <c r="BN236" s="249"/>
      <c r="BO236" s="7"/>
      <c r="BP236" s="8"/>
      <c r="BQ236" s="7"/>
      <c r="BR236" s="8"/>
      <c r="BT236" s="41"/>
      <c r="BU236" s="41">
        <f t="shared" si="22"/>
        <v>0</v>
      </c>
      <c r="BV236">
        <f t="shared" si="21"/>
        <v>0</v>
      </c>
    </row>
    <row r="237" spans="1:76">
      <c r="A237">
        <v>166</v>
      </c>
      <c r="B237" s="6"/>
      <c r="C237" s="10"/>
      <c r="D237" s="32"/>
      <c r="E237" s="10"/>
      <c r="F237" s="32"/>
      <c r="G237" s="10"/>
      <c r="H237" s="32"/>
      <c r="I237" s="10"/>
      <c r="J237" s="32"/>
      <c r="K237" s="10"/>
      <c r="L237" s="32"/>
      <c r="M237" s="10"/>
      <c r="N237" s="32"/>
      <c r="O237" s="10"/>
      <c r="P237" s="32"/>
      <c r="Q237" s="10"/>
      <c r="R237" s="32"/>
      <c r="S237" s="10"/>
      <c r="T237" s="32"/>
      <c r="U237" s="10"/>
      <c r="V237" s="32"/>
      <c r="W237" s="10"/>
      <c r="X237" s="32"/>
      <c r="Y237" s="10"/>
      <c r="Z237" s="32"/>
      <c r="AA237" s="10"/>
      <c r="AB237" s="32"/>
      <c r="AC237" s="10"/>
      <c r="AD237" s="32"/>
      <c r="AE237" s="10"/>
      <c r="AF237" s="32"/>
      <c r="AG237" s="10"/>
      <c r="AH237" s="32"/>
      <c r="AI237" s="10"/>
      <c r="AJ237" s="32"/>
      <c r="AK237" s="10"/>
      <c r="AL237" s="32"/>
      <c r="AM237" s="10"/>
      <c r="AN237" s="32"/>
      <c r="AO237" s="10"/>
      <c r="AP237" s="32"/>
      <c r="AQ237" s="10"/>
      <c r="AR237" s="244"/>
      <c r="AS237" s="10"/>
      <c r="AT237" s="32"/>
      <c r="AU237" s="10"/>
      <c r="AV237" s="244"/>
      <c r="AW237" s="10"/>
      <c r="AX237" s="244"/>
      <c r="AY237" s="7"/>
      <c r="AZ237" s="249"/>
      <c r="BA237" s="10"/>
      <c r="BB237" s="244"/>
      <c r="BC237" s="7"/>
      <c r="BD237" s="249"/>
      <c r="BE237" s="10"/>
      <c r="BF237" s="244"/>
      <c r="BG237" s="7"/>
      <c r="BH237" s="249"/>
      <c r="BI237" s="7"/>
      <c r="BJ237" s="249"/>
      <c r="BK237" s="7"/>
      <c r="BL237" s="8"/>
      <c r="BM237" s="7"/>
      <c r="BN237" s="249"/>
      <c r="BO237" s="7"/>
      <c r="BP237" s="8"/>
      <c r="BQ237" s="7"/>
      <c r="BR237" s="8"/>
      <c r="BT237" s="41"/>
      <c r="BU237" s="41">
        <f t="shared" si="22"/>
        <v>0</v>
      </c>
      <c r="BV237">
        <f t="shared" si="21"/>
        <v>0</v>
      </c>
    </row>
    <row r="238" spans="1:76">
      <c r="A238">
        <v>167</v>
      </c>
      <c r="B238" s="6"/>
      <c r="C238" s="10"/>
      <c r="D238" s="32"/>
      <c r="E238" s="10"/>
      <c r="F238" s="32"/>
      <c r="G238" s="10"/>
      <c r="H238" s="32"/>
      <c r="I238" s="10"/>
      <c r="J238" s="32"/>
      <c r="K238" s="10"/>
      <c r="L238" s="32"/>
      <c r="M238" s="10"/>
      <c r="N238" s="32"/>
      <c r="O238" s="10"/>
      <c r="P238" s="32"/>
      <c r="Q238" s="10"/>
      <c r="R238" s="32"/>
      <c r="S238" s="10"/>
      <c r="T238" s="32"/>
      <c r="U238" s="10"/>
      <c r="V238" s="32"/>
      <c r="W238" s="10"/>
      <c r="X238" s="32"/>
      <c r="Y238" s="10"/>
      <c r="Z238" s="32"/>
      <c r="AA238" s="10"/>
      <c r="AB238" s="32"/>
      <c r="AC238" s="10"/>
      <c r="AD238" s="32"/>
      <c r="AE238" s="10"/>
      <c r="AF238" s="32"/>
      <c r="AG238" s="10"/>
      <c r="AH238" s="32"/>
      <c r="AI238" s="10"/>
      <c r="AJ238" s="32"/>
      <c r="AK238" s="10"/>
      <c r="AL238" s="32"/>
      <c r="AM238" s="10"/>
      <c r="AN238" s="32"/>
      <c r="AO238" s="10"/>
      <c r="AP238" s="32"/>
      <c r="AQ238" s="10"/>
      <c r="AR238" s="244"/>
      <c r="AS238" s="10"/>
      <c r="AT238" s="32"/>
      <c r="AU238" s="10"/>
      <c r="AV238" s="244"/>
      <c r="AW238" s="10"/>
      <c r="AX238" s="244"/>
      <c r="AY238" s="7"/>
      <c r="AZ238" s="249"/>
      <c r="BA238" s="10"/>
      <c r="BB238" s="244"/>
      <c r="BC238" s="7"/>
      <c r="BD238" s="249"/>
      <c r="BE238" s="10"/>
      <c r="BF238" s="244"/>
      <c r="BG238" s="7"/>
      <c r="BH238" s="249"/>
      <c r="BI238" s="7"/>
      <c r="BJ238" s="249"/>
      <c r="BK238" s="7"/>
      <c r="BL238" s="8"/>
      <c r="BM238" s="7"/>
      <c r="BN238" s="249"/>
      <c r="BO238" s="7"/>
      <c r="BP238" s="8"/>
      <c r="BQ238" s="7"/>
      <c r="BR238" s="8"/>
      <c r="BT238" s="41"/>
      <c r="BU238" s="41">
        <f t="shared" si="22"/>
        <v>0</v>
      </c>
      <c r="BV238">
        <f t="shared" si="21"/>
        <v>0</v>
      </c>
    </row>
    <row r="239" spans="1:76">
      <c r="A239">
        <v>168</v>
      </c>
      <c r="B239" s="6"/>
      <c r="C239" s="10"/>
      <c r="D239" s="32"/>
      <c r="E239" s="10"/>
      <c r="F239" s="32"/>
      <c r="G239" s="10"/>
      <c r="H239" s="32"/>
      <c r="I239" s="10"/>
      <c r="J239" s="32"/>
      <c r="K239" s="10"/>
      <c r="L239" s="32"/>
      <c r="M239" s="10"/>
      <c r="N239" s="32"/>
      <c r="O239" s="10"/>
      <c r="P239" s="32"/>
      <c r="Q239" s="10"/>
      <c r="R239" s="32"/>
      <c r="S239" s="10"/>
      <c r="T239" s="32"/>
      <c r="U239" s="10"/>
      <c r="V239" s="32"/>
      <c r="W239" s="10"/>
      <c r="X239" s="32"/>
      <c r="Y239" s="10"/>
      <c r="Z239" s="32"/>
      <c r="AA239" s="10"/>
      <c r="AB239" s="32"/>
      <c r="AC239" s="10"/>
      <c r="AD239" s="32"/>
      <c r="AE239" s="10"/>
      <c r="AF239" s="32"/>
      <c r="AG239" s="10"/>
      <c r="AH239" s="32"/>
      <c r="AI239" s="10"/>
      <c r="AJ239" s="32"/>
      <c r="AK239" s="10"/>
      <c r="AL239" s="32"/>
      <c r="AM239" s="10"/>
      <c r="AN239" s="32"/>
      <c r="AO239" s="10"/>
      <c r="AP239" s="32"/>
      <c r="AQ239" s="10"/>
      <c r="AR239" s="244"/>
      <c r="AS239" s="10"/>
      <c r="AT239" s="32"/>
      <c r="AU239" s="10"/>
      <c r="AV239" s="244"/>
      <c r="AW239" s="10"/>
      <c r="AX239" s="244"/>
      <c r="AY239" s="7"/>
      <c r="AZ239" s="249"/>
      <c r="BA239" s="10"/>
      <c r="BB239" s="244"/>
      <c r="BC239" s="7"/>
      <c r="BD239" s="249"/>
      <c r="BE239" s="10"/>
      <c r="BF239" s="244"/>
      <c r="BG239" s="7"/>
      <c r="BH239" s="249"/>
      <c r="BI239" s="7"/>
      <c r="BJ239" s="249"/>
      <c r="BK239" s="7"/>
      <c r="BL239" s="8"/>
      <c r="BM239" s="7"/>
      <c r="BN239" s="249"/>
      <c r="BO239" s="7"/>
      <c r="BP239" s="8"/>
      <c r="BQ239" s="7"/>
      <c r="BR239" s="8"/>
      <c r="BT239" s="41"/>
      <c r="BU239" s="41">
        <f t="shared" si="22"/>
        <v>0</v>
      </c>
      <c r="BV239">
        <f t="shared" si="21"/>
        <v>0</v>
      </c>
    </row>
    <row r="240" spans="1:76">
      <c r="A240">
        <v>169</v>
      </c>
      <c r="B240" s="6"/>
      <c r="C240" s="10"/>
      <c r="D240" s="32"/>
      <c r="E240" s="10"/>
      <c r="F240" s="32"/>
      <c r="G240" s="10"/>
      <c r="H240" s="32"/>
      <c r="I240" s="10"/>
      <c r="J240" s="32"/>
      <c r="K240" s="94"/>
      <c r="L240" s="32"/>
      <c r="M240" s="10"/>
      <c r="N240" s="32"/>
      <c r="O240" s="10"/>
      <c r="P240" s="32"/>
      <c r="Q240" s="10"/>
      <c r="R240" s="32"/>
      <c r="S240" s="10"/>
      <c r="T240" s="32"/>
      <c r="U240" s="10"/>
      <c r="V240" s="32"/>
      <c r="W240" s="10"/>
      <c r="X240" s="32"/>
      <c r="Y240" s="10"/>
      <c r="Z240" s="32"/>
      <c r="AA240" s="10"/>
      <c r="AB240" s="32"/>
      <c r="AC240" s="10"/>
      <c r="AD240" s="32"/>
      <c r="AE240" s="10"/>
      <c r="AF240" s="32"/>
      <c r="AG240" s="10"/>
      <c r="AH240" s="32"/>
      <c r="AI240" s="10"/>
      <c r="AJ240" s="32"/>
      <c r="AK240" s="10"/>
      <c r="AL240" s="32"/>
      <c r="AM240" s="10"/>
      <c r="AN240" s="32"/>
      <c r="AO240" s="10"/>
      <c r="AP240" s="32"/>
      <c r="AQ240" s="10"/>
      <c r="AR240" s="244"/>
      <c r="AS240" s="10"/>
      <c r="AT240" s="32"/>
      <c r="AU240" s="10"/>
      <c r="AV240" s="244"/>
      <c r="AW240" s="10"/>
      <c r="AX240" s="244"/>
      <c r="AY240" s="7"/>
      <c r="AZ240" s="249"/>
      <c r="BA240" s="10"/>
      <c r="BB240" s="244"/>
      <c r="BC240" s="7"/>
      <c r="BD240" s="249"/>
      <c r="BE240" s="10"/>
      <c r="BF240" s="244"/>
      <c r="BG240" s="7"/>
      <c r="BH240" s="249"/>
      <c r="BI240" s="7"/>
      <c r="BJ240" s="249"/>
      <c r="BK240" s="7"/>
      <c r="BL240" s="8"/>
      <c r="BM240" s="7"/>
      <c r="BN240" s="249"/>
      <c r="BO240" s="7"/>
      <c r="BP240" s="8"/>
      <c r="BQ240" s="7"/>
      <c r="BR240" s="8"/>
      <c r="BT240" s="41"/>
      <c r="BU240" s="41">
        <f t="shared" si="22"/>
        <v>0</v>
      </c>
      <c r="BV240">
        <f t="shared" si="21"/>
        <v>0</v>
      </c>
      <c r="BX240" s="39"/>
    </row>
    <row r="241" spans="1:76">
      <c r="A241">
        <v>170</v>
      </c>
      <c r="B241" s="6"/>
      <c r="C241" s="10"/>
      <c r="D241" s="32"/>
      <c r="E241" s="10"/>
      <c r="F241" s="32"/>
      <c r="G241" s="10"/>
      <c r="H241" s="32"/>
      <c r="I241" s="10"/>
      <c r="J241" s="32"/>
      <c r="K241" s="10"/>
      <c r="L241" s="32"/>
      <c r="M241" s="10"/>
      <c r="N241" s="32"/>
      <c r="O241" s="10"/>
      <c r="P241" s="32"/>
      <c r="Q241" s="10"/>
      <c r="R241" s="32"/>
      <c r="S241" s="10"/>
      <c r="T241" s="32"/>
      <c r="U241" s="10"/>
      <c r="V241" s="32"/>
      <c r="W241" s="10"/>
      <c r="X241" s="32"/>
      <c r="Y241" s="10"/>
      <c r="Z241" s="32"/>
      <c r="AA241" s="10"/>
      <c r="AB241" s="32"/>
      <c r="AC241" s="10"/>
      <c r="AD241" s="32"/>
      <c r="AE241" s="10"/>
      <c r="AF241" s="32"/>
      <c r="AG241" s="10"/>
      <c r="AH241" s="32"/>
      <c r="AI241" s="10"/>
      <c r="AJ241" s="32"/>
      <c r="AK241" s="10"/>
      <c r="AL241" s="32"/>
      <c r="AM241" s="10"/>
      <c r="AN241" s="32"/>
      <c r="AO241" s="10"/>
      <c r="AP241" s="32"/>
      <c r="AQ241" s="10"/>
      <c r="AR241" s="244"/>
      <c r="AS241" s="10"/>
      <c r="AT241" s="32"/>
      <c r="AU241" s="10"/>
      <c r="AV241" s="244"/>
      <c r="AW241" s="10"/>
      <c r="AX241" s="244"/>
      <c r="AY241" s="7"/>
      <c r="AZ241" s="249"/>
      <c r="BA241" s="10"/>
      <c r="BB241" s="244"/>
      <c r="BC241" s="7"/>
      <c r="BD241" s="249"/>
      <c r="BE241" s="10"/>
      <c r="BF241" s="244"/>
      <c r="BG241" s="7"/>
      <c r="BH241" s="249"/>
      <c r="BI241" s="7"/>
      <c r="BJ241" s="249"/>
      <c r="BK241" s="7"/>
      <c r="BL241" s="8"/>
      <c r="BM241" s="7"/>
      <c r="BN241" s="249"/>
      <c r="BO241" s="7"/>
      <c r="BP241" s="8"/>
      <c r="BQ241" s="7"/>
      <c r="BR241" s="8"/>
      <c r="BT241" s="41"/>
      <c r="BU241" s="41">
        <f t="shared" si="22"/>
        <v>0</v>
      </c>
      <c r="BV241">
        <f t="shared" si="21"/>
        <v>0</v>
      </c>
    </row>
    <row r="242" spans="1:76">
      <c r="A242">
        <v>171</v>
      </c>
      <c r="B242" s="6"/>
      <c r="C242" s="10"/>
      <c r="D242" s="32"/>
      <c r="E242" s="10"/>
      <c r="F242" s="32"/>
      <c r="G242" s="10"/>
      <c r="H242" s="32"/>
      <c r="I242" s="10"/>
      <c r="J242" s="32"/>
      <c r="K242" s="94"/>
      <c r="L242" s="32"/>
      <c r="M242" s="10"/>
      <c r="N242" s="32"/>
      <c r="O242" s="10"/>
      <c r="P242" s="32"/>
      <c r="Q242" s="10"/>
      <c r="R242" s="32"/>
      <c r="S242" s="10"/>
      <c r="T242" s="32"/>
      <c r="U242" s="10"/>
      <c r="V242" s="32"/>
      <c r="W242" s="10"/>
      <c r="X242" s="32"/>
      <c r="Y242" s="10"/>
      <c r="Z242" s="32"/>
      <c r="AA242" s="10"/>
      <c r="AB242" s="32"/>
      <c r="AC242" s="10"/>
      <c r="AD242" s="32"/>
      <c r="AE242" s="10"/>
      <c r="AF242" s="32"/>
      <c r="AG242" s="10"/>
      <c r="AH242" s="32"/>
      <c r="AI242" s="10"/>
      <c r="AJ242" s="32"/>
      <c r="AK242" s="10"/>
      <c r="AL242" s="32"/>
      <c r="AM242" s="10"/>
      <c r="AN242" s="32"/>
      <c r="AO242" s="10"/>
      <c r="AP242" s="32"/>
      <c r="AQ242" s="10"/>
      <c r="AR242" s="244"/>
      <c r="AS242" s="10"/>
      <c r="AT242" s="32"/>
      <c r="AU242" s="10"/>
      <c r="AV242" s="244"/>
      <c r="AW242" s="10"/>
      <c r="AX242" s="244"/>
      <c r="AY242" s="7"/>
      <c r="AZ242" s="249"/>
      <c r="BA242" s="10"/>
      <c r="BB242" s="244"/>
      <c r="BC242" s="7"/>
      <c r="BD242" s="249"/>
      <c r="BE242" s="10"/>
      <c r="BF242" s="244"/>
      <c r="BG242" s="7"/>
      <c r="BH242" s="249"/>
      <c r="BI242" s="7"/>
      <c r="BJ242" s="249"/>
      <c r="BK242" s="7"/>
      <c r="BL242" s="8"/>
      <c r="BM242" s="7"/>
      <c r="BN242" s="249"/>
      <c r="BO242" s="7"/>
      <c r="BP242" s="8"/>
      <c r="BQ242" s="7"/>
      <c r="BR242" s="8"/>
      <c r="BT242" s="41"/>
      <c r="BU242" s="41">
        <f t="shared" si="22"/>
        <v>0</v>
      </c>
      <c r="BV242">
        <f t="shared" si="21"/>
        <v>0</v>
      </c>
      <c r="BX242" s="39"/>
    </row>
    <row r="243" spans="1:76">
      <c r="A243">
        <v>172</v>
      </c>
      <c r="B243" s="6"/>
      <c r="C243" s="10"/>
      <c r="D243" s="32"/>
      <c r="E243" s="10"/>
      <c r="F243" s="32"/>
      <c r="G243" s="10"/>
      <c r="H243" s="32"/>
      <c r="I243" s="10"/>
      <c r="J243" s="32"/>
      <c r="K243" s="10"/>
      <c r="L243" s="32"/>
      <c r="M243" s="10"/>
      <c r="N243" s="32"/>
      <c r="O243" s="10"/>
      <c r="P243" s="32"/>
      <c r="Q243" s="10"/>
      <c r="R243" s="32"/>
      <c r="S243" s="10"/>
      <c r="T243" s="32"/>
      <c r="U243" s="10"/>
      <c r="V243" s="32"/>
      <c r="W243" s="10"/>
      <c r="X243" s="32"/>
      <c r="Y243" s="10"/>
      <c r="Z243" s="32"/>
      <c r="AA243" s="10"/>
      <c r="AB243" s="32"/>
      <c r="AC243" s="10"/>
      <c r="AD243" s="32"/>
      <c r="AE243" s="10"/>
      <c r="AF243" s="32"/>
      <c r="AG243" s="10"/>
      <c r="AH243" s="32"/>
      <c r="AI243" s="10"/>
      <c r="AJ243" s="32"/>
      <c r="AK243" s="10"/>
      <c r="AL243" s="32"/>
      <c r="AM243" s="10"/>
      <c r="AN243" s="32"/>
      <c r="AO243" s="10"/>
      <c r="AP243" s="32"/>
      <c r="AQ243" s="10"/>
      <c r="AR243" s="244"/>
      <c r="AS243" s="10"/>
      <c r="AT243" s="32"/>
      <c r="AU243" s="10"/>
      <c r="AV243" s="244"/>
      <c r="AW243" s="10"/>
      <c r="AX243" s="244"/>
      <c r="AY243" s="7"/>
      <c r="AZ243" s="249"/>
      <c r="BA243" s="10"/>
      <c r="BB243" s="244"/>
      <c r="BC243" s="7"/>
      <c r="BD243" s="249"/>
      <c r="BE243" s="10"/>
      <c r="BF243" s="244"/>
      <c r="BG243" s="7"/>
      <c r="BH243" s="249"/>
      <c r="BI243" s="7"/>
      <c r="BJ243" s="249"/>
      <c r="BK243" s="7"/>
      <c r="BL243" s="8"/>
      <c r="BM243" s="7"/>
      <c r="BN243" s="249"/>
      <c r="BO243" s="7"/>
      <c r="BP243" s="8"/>
      <c r="BQ243" s="7"/>
      <c r="BR243" s="8"/>
      <c r="BT243" s="41"/>
      <c r="BU243" s="41">
        <f t="shared" si="22"/>
        <v>0</v>
      </c>
      <c r="BV243">
        <f t="shared" si="21"/>
        <v>0</v>
      </c>
    </row>
    <row r="244" spans="1:76">
      <c r="A244">
        <v>173</v>
      </c>
      <c r="B244" s="6"/>
      <c r="C244" s="10"/>
      <c r="D244" s="32"/>
      <c r="E244" s="10"/>
      <c r="F244" s="32"/>
      <c r="G244" s="10"/>
      <c r="H244" s="32"/>
      <c r="I244" s="10"/>
      <c r="J244" s="32"/>
      <c r="K244" s="10"/>
      <c r="L244" s="32"/>
      <c r="M244" s="10"/>
      <c r="N244" s="32"/>
      <c r="O244" s="10"/>
      <c r="P244" s="32"/>
      <c r="Q244" s="10"/>
      <c r="R244" s="32"/>
      <c r="S244" s="10"/>
      <c r="T244" s="32"/>
      <c r="U244" s="10"/>
      <c r="V244" s="32"/>
      <c r="W244" s="10"/>
      <c r="X244" s="32"/>
      <c r="Y244" s="10"/>
      <c r="Z244" s="32"/>
      <c r="AA244" s="10"/>
      <c r="AB244" s="32"/>
      <c r="AC244" s="10"/>
      <c r="AD244" s="32"/>
      <c r="AE244" s="10"/>
      <c r="AF244" s="32"/>
      <c r="AG244" s="10"/>
      <c r="AH244" s="32"/>
      <c r="AI244" s="10"/>
      <c r="AJ244" s="32"/>
      <c r="AK244" s="10"/>
      <c r="AL244" s="32"/>
      <c r="AM244" s="10"/>
      <c r="AN244" s="32"/>
      <c r="AO244" s="10"/>
      <c r="AP244" s="32"/>
      <c r="AQ244" s="10"/>
      <c r="AR244" s="244"/>
      <c r="AS244" s="10"/>
      <c r="AT244" s="32"/>
      <c r="AU244" s="10"/>
      <c r="AV244" s="244"/>
      <c r="AW244" s="10"/>
      <c r="AX244" s="244"/>
      <c r="AY244" s="7"/>
      <c r="AZ244" s="249"/>
      <c r="BA244" s="10"/>
      <c r="BB244" s="244"/>
      <c r="BC244" s="7"/>
      <c r="BD244" s="249"/>
      <c r="BE244" s="10"/>
      <c r="BF244" s="244"/>
      <c r="BG244" s="7"/>
      <c r="BH244" s="249"/>
      <c r="BI244" s="7"/>
      <c r="BJ244" s="249"/>
      <c r="BK244" s="7"/>
      <c r="BL244" s="8"/>
      <c r="BM244" s="7"/>
      <c r="BN244" s="249"/>
      <c r="BO244" s="7"/>
      <c r="BP244" s="8"/>
      <c r="BQ244" s="7"/>
      <c r="BR244" s="8"/>
      <c r="BT244" s="41"/>
      <c r="BU244" s="41">
        <f t="shared" si="22"/>
        <v>0</v>
      </c>
      <c r="BV244">
        <f t="shared" si="21"/>
        <v>0</v>
      </c>
    </row>
    <row r="245" spans="1:76">
      <c r="A245">
        <v>174</v>
      </c>
      <c r="B245" s="6"/>
      <c r="C245" s="10"/>
      <c r="D245" s="32"/>
      <c r="E245" s="10"/>
      <c r="F245" s="32"/>
      <c r="G245" s="10"/>
      <c r="H245" s="32"/>
      <c r="I245" s="10"/>
      <c r="J245" s="32"/>
      <c r="K245" s="10"/>
      <c r="L245" s="32"/>
      <c r="M245" s="10"/>
      <c r="N245" s="32"/>
      <c r="O245" s="10"/>
      <c r="P245" s="32"/>
      <c r="Q245" s="10"/>
      <c r="R245" s="32"/>
      <c r="S245" s="10"/>
      <c r="T245" s="32"/>
      <c r="U245" s="10"/>
      <c r="V245" s="32"/>
      <c r="W245" s="10"/>
      <c r="X245" s="32"/>
      <c r="Y245" s="10"/>
      <c r="Z245" s="32"/>
      <c r="AA245" s="10"/>
      <c r="AB245" s="32"/>
      <c r="AC245" s="10"/>
      <c r="AD245" s="32"/>
      <c r="AE245" s="10"/>
      <c r="AF245" s="32"/>
      <c r="AG245" s="10"/>
      <c r="AH245" s="32"/>
      <c r="AI245" s="10"/>
      <c r="AJ245" s="32"/>
      <c r="AK245" s="10"/>
      <c r="AL245" s="32"/>
      <c r="AM245" s="10"/>
      <c r="AN245" s="32"/>
      <c r="AO245" s="10"/>
      <c r="AP245" s="32"/>
      <c r="AQ245" s="10"/>
      <c r="AR245" s="244"/>
      <c r="AS245" s="10"/>
      <c r="AT245" s="32"/>
      <c r="AU245" s="10"/>
      <c r="AV245" s="244"/>
      <c r="AW245" s="10"/>
      <c r="AX245" s="244"/>
      <c r="AY245" s="7"/>
      <c r="AZ245" s="249"/>
      <c r="BA245" s="10"/>
      <c r="BB245" s="244"/>
      <c r="BC245" s="7"/>
      <c r="BD245" s="249"/>
      <c r="BE245" s="10"/>
      <c r="BF245" s="244"/>
      <c r="BG245" s="7"/>
      <c r="BH245" s="249"/>
      <c r="BI245" s="7"/>
      <c r="BJ245" s="249"/>
      <c r="BK245" s="7"/>
      <c r="BL245" s="8"/>
      <c r="BM245" s="7"/>
      <c r="BN245" s="249"/>
      <c r="BO245" s="7"/>
      <c r="BP245" s="8"/>
      <c r="BQ245" s="7"/>
      <c r="BR245" s="8"/>
      <c r="BT245" s="41"/>
      <c r="BU245" s="41">
        <f t="shared" si="22"/>
        <v>0</v>
      </c>
      <c r="BV245">
        <f t="shared" si="21"/>
        <v>0</v>
      </c>
    </row>
    <row r="246" spans="1:76">
      <c r="A246">
        <v>175</v>
      </c>
      <c r="B246" s="6"/>
      <c r="C246" s="10"/>
      <c r="D246" s="32"/>
      <c r="E246" s="10"/>
      <c r="F246" s="32"/>
      <c r="G246" s="10"/>
      <c r="H246" s="32"/>
      <c r="I246" s="10"/>
      <c r="J246" s="32"/>
      <c r="K246" s="10"/>
      <c r="L246" s="32"/>
      <c r="M246" s="10"/>
      <c r="N246" s="32"/>
      <c r="O246" s="10"/>
      <c r="P246" s="32"/>
      <c r="Q246" s="10"/>
      <c r="R246" s="32"/>
      <c r="S246" s="10"/>
      <c r="T246" s="32"/>
      <c r="U246" s="10"/>
      <c r="V246" s="32"/>
      <c r="W246" s="10"/>
      <c r="X246" s="32"/>
      <c r="Y246" s="10"/>
      <c r="Z246" s="32"/>
      <c r="AA246" s="10"/>
      <c r="AB246" s="32"/>
      <c r="AC246" s="10"/>
      <c r="AD246" s="32"/>
      <c r="AE246" s="10"/>
      <c r="AF246" s="32"/>
      <c r="AG246" s="10"/>
      <c r="AH246" s="32"/>
      <c r="AI246" s="10"/>
      <c r="AJ246" s="32"/>
      <c r="AK246" s="10"/>
      <c r="AL246" s="32"/>
      <c r="AM246" s="10"/>
      <c r="AN246" s="32"/>
      <c r="AO246" s="10"/>
      <c r="AP246" s="32"/>
      <c r="AQ246" s="10"/>
      <c r="AR246" s="244"/>
      <c r="AS246" s="10"/>
      <c r="AT246" s="32"/>
      <c r="AU246" s="10"/>
      <c r="AV246" s="244"/>
      <c r="AW246" s="10"/>
      <c r="AX246" s="244"/>
      <c r="AY246" s="7"/>
      <c r="AZ246" s="249"/>
      <c r="BA246" s="10"/>
      <c r="BB246" s="244"/>
      <c r="BC246" s="7"/>
      <c r="BD246" s="249"/>
      <c r="BE246" s="10"/>
      <c r="BF246" s="244"/>
      <c r="BG246" s="7"/>
      <c r="BH246" s="249"/>
      <c r="BI246" s="7"/>
      <c r="BJ246" s="249"/>
      <c r="BK246" s="7"/>
      <c r="BL246" s="8"/>
      <c r="BM246" s="7"/>
      <c r="BN246" s="249"/>
      <c r="BO246" s="7"/>
      <c r="BP246" s="8"/>
      <c r="BQ246" s="7"/>
      <c r="BR246" s="8"/>
      <c r="BT246" s="41"/>
      <c r="BU246" s="41">
        <f t="shared" si="22"/>
        <v>0</v>
      </c>
      <c r="BV246">
        <f t="shared" si="21"/>
        <v>0</v>
      </c>
    </row>
    <row r="247" spans="1:76">
      <c r="A247">
        <v>176</v>
      </c>
      <c r="B247" s="6"/>
      <c r="C247" s="10"/>
      <c r="D247" s="32"/>
      <c r="E247" s="10"/>
      <c r="F247" s="32"/>
      <c r="G247" s="10"/>
      <c r="H247" s="32"/>
      <c r="I247" s="10"/>
      <c r="J247" s="32"/>
      <c r="K247" s="10"/>
      <c r="L247" s="32"/>
      <c r="M247" s="10"/>
      <c r="N247" s="32"/>
      <c r="O247" s="10"/>
      <c r="P247" s="32"/>
      <c r="Q247" s="10"/>
      <c r="R247" s="32"/>
      <c r="S247" s="10"/>
      <c r="T247" s="32"/>
      <c r="U247" s="10"/>
      <c r="V247" s="32"/>
      <c r="W247" s="10"/>
      <c r="X247" s="32"/>
      <c r="Y247" s="10"/>
      <c r="Z247" s="32"/>
      <c r="AA247" s="10"/>
      <c r="AB247" s="32"/>
      <c r="AC247" s="10"/>
      <c r="AD247" s="32"/>
      <c r="AE247" s="10"/>
      <c r="AF247" s="32"/>
      <c r="AG247" s="10"/>
      <c r="AH247" s="32"/>
      <c r="AI247" s="10"/>
      <c r="AJ247" s="32"/>
      <c r="AK247" s="10"/>
      <c r="AL247" s="32"/>
      <c r="AM247" s="10"/>
      <c r="AN247" s="32"/>
      <c r="AO247" s="10"/>
      <c r="AP247" s="32"/>
      <c r="AQ247" s="10"/>
      <c r="AR247" s="244"/>
      <c r="AS247" s="10"/>
      <c r="AT247" s="32"/>
      <c r="AU247" s="10"/>
      <c r="AV247" s="244"/>
      <c r="AW247" s="10"/>
      <c r="AX247" s="244"/>
      <c r="AY247" s="7"/>
      <c r="AZ247" s="249"/>
      <c r="BA247" s="10"/>
      <c r="BB247" s="244"/>
      <c r="BC247" s="7"/>
      <c r="BD247" s="249"/>
      <c r="BE247" s="10"/>
      <c r="BF247" s="244"/>
      <c r="BG247" s="7"/>
      <c r="BH247" s="249"/>
      <c r="BI247" s="7"/>
      <c r="BJ247" s="249"/>
      <c r="BK247" s="7"/>
      <c r="BL247" s="8"/>
      <c r="BM247" s="7"/>
      <c r="BN247" s="249"/>
      <c r="BO247" s="7"/>
      <c r="BP247" s="8"/>
      <c r="BQ247" s="7"/>
      <c r="BR247" s="8"/>
      <c r="BT247" s="41"/>
      <c r="BU247" s="41">
        <f t="shared" si="22"/>
        <v>0</v>
      </c>
      <c r="BV247">
        <f t="shared" si="21"/>
        <v>0</v>
      </c>
    </row>
    <row r="248" spans="1:76">
      <c r="A248">
        <v>177</v>
      </c>
      <c r="B248" s="6"/>
      <c r="C248" s="10"/>
      <c r="D248" s="32"/>
      <c r="E248" s="10"/>
      <c r="F248" s="32"/>
      <c r="G248" s="10"/>
      <c r="H248" s="32"/>
      <c r="I248" s="10"/>
      <c r="J248" s="32"/>
      <c r="K248" s="10"/>
      <c r="L248" s="32"/>
      <c r="M248" s="10"/>
      <c r="N248" s="32"/>
      <c r="O248" s="10"/>
      <c r="P248" s="32"/>
      <c r="Q248" s="10"/>
      <c r="R248" s="32"/>
      <c r="S248" s="10"/>
      <c r="T248" s="32"/>
      <c r="U248" s="10"/>
      <c r="V248" s="32"/>
      <c r="W248" s="10"/>
      <c r="X248" s="32"/>
      <c r="Y248" s="10"/>
      <c r="Z248" s="32"/>
      <c r="AA248" s="10"/>
      <c r="AB248" s="32"/>
      <c r="AC248" s="10"/>
      <c r="AD248" s="32"/>
      <c r="AE248" s="10"/>
      <c r="AF248" s="32"/>
      <c r="AG248" s="10"/>
      <c r="AH248" s="32"/>
      <c r="AI248" s="10"/>
      <c r="AJ248" s="32"/>
      <c r="AK248" s="10"/>
      <c r="AL248" s="32"/>
      <c r="AM248" s="10"/>
      <c r="AN248" s="32"/>
      <c r="AO248" s="10"/>
      <c r="AP248" s="32"/>
      <c r="AQ248" s="10"/>
      <c r="AR248" s="244"/>
      <c r="AS248" s="10"/>
      <c r="AT248" s="32"/>
      <c r="AU248" s="10"/>
      <c r="AV248" s="244"/>
      <c r="AW248" s="10"/>
      <c r="AX248" s="244"/>
      <c r="AY248" s="7"/>
      <c r="AZ248" s="249"/>
      <c r="BA248" s="10"/>
      <c r="BB248" s="244"/>
      <c r="BC248" s="7"/>
      <c r="BD248" s="249"/>
      <c r="BE248" s="10"/>
      <c r="BF248" s="244"/>
      <c r="BG248" s="7"/>
      <c r="BH248" s="249"/>
      <c r="BI248" s="7"/>
      <c r="BJ248" s="249"/>
      <c r="BK248" s="7"/>
      <c r="BL248" s="8"/>
      <c r="BM248" s="7"/>
      <c r="BN248" s="249"/>
      <c r="BO248" s="7"/>
      <c r="BP248" s="8"/>
      <c r="BQ248" s="7"/>
      <c r="BR248" s="8"/>
      <c r="BT248" s="41"/>
      <c r="BU248" s="41">
        <f t="shared" si="22"/>
        <v>0</v>
      </c>
      <c r="BV248">
        <f t="shared" si="21"/>
        <v>0</v>
      </c>
    </row>
    <row r="249" spans="1:76">
      <c r="A249">
        <v>178</v>
      </c>
      <c r="B249" s="6"/>
      <c r="C249" s="10"/>
      <c r="D249" s="32"/>
      <c r="E249" s="10"/>
      <c r="F249" s="32"/>
      <c r="G249" s="10"/>
      <c r="H249" s="32"/>
      <c r="I249" s="10"/>
      <c r="J249" s="32"/>
      <c r="K249" s="94"/>
      <c r="L249" s="32"/>
      <c r="M249" s="10"/>
      <c r="N249" s="32"/>
      <c r="O249" s="10"/>
      <c r="P249" s="32"/>
      <c r="Q249" s="10"/>
      <c r="R249" s="32"/>
      <c r="S249" s="10"/>
      <c r="T249" s="32"/>
      <c r="U249" s="10"/>
      <c r="V249" s="32"/>
      <c r="W249" s="10"/>
      <c r="X249" s="32"/>
      <c r="Y249" s="10"/>
      <c r="Z249" s="32"/>
      <c r="AA249" s="10"/>
      <c r="AB249" s="32"/>
      <c r="AC249" s="10"/>
      <c r="AD249" s="32"/>
      <c r="AE249" s="10"/>
      <c r="AF249" s="32"/>
      <c r="AG249" s="10"/>
      <c r="AH249" s="32"/>
      <c r="AI249" s="10"/>
      <c r="AJ249" s="32"/>
      <c r="AK249" s="10"/>
      <c r="AL249" s="32"/>
      <c r="AM249" s="10"/>
      <c r="AN249" s="32"/>
      <c r="AO249" s="10"/>
      <c r="AP249" s="32"/>
      <c r="AQ249" s="10"/>
      <c r="AR249" s="244"/>
      <c r="AS249" s="10"/>
      <c r="AT249" s="32"/>
      <c r="AU249" s="10"/>
      <c r="AV249" s="244"/>
      <c r="AW249" s="10"/>
      <c r="AX249" s="244"/>
      <c r="AY249" s="7"/>
      <c r="AZ249" s="249"/>
      <c r="BA249" s="10"/>
      <c r="BB249" s="244"/>
      <c r="BC249" s="7"/>
      <c r="BD249" s="249"/>
      <c r="BE249" s="10"/>
      <c r="BF249" s="244"/>
      <c r="BG249" s="7"/>
      <c r="BH249" s="249"/>
      <c r="BI249" s="7"/>
      <c r="BJ249" s="249"/>
      <c r="BK249" s="7"/>
      <c r="BL249" s="8"/>
      <c r="BM249" s="7"/>
      <c r="BN249" s="249"/>
      <c r="BO249" s="7"/>
      <c r="BP249" s="8"/>
      <c r="BQ249" s="7"/>
      <c r="BR249" s="8"/>
      <c r="BT249" s="41"/>
      <c r="BU249" s="41">
        <f t="shared" si="22"/>
        <v>0</v>
      </c>
      <c r="BV249">
        <f t="shared" si="21"/>
        <v>0</v>
      </c>
      <c r="BX249" s="39"/>
    </row>
    <row r="250" spans="1:76">
      <c r="A250">
        <v>179</v>
      </c>
      <c r="B250" s="6"/>
      <c r="C250" s="10"/>
      <c r="D250" s="32"/>
      <c r="E250" s="10"/>
      <c r="F250" s="32"/>
      <c r="G250" s="10"/>
      <c r="H250" s="32"/>
      <c r="I250" s="10"/>
      <c r="J250" s="32"/>
      <c r="K250" s="94"/>
      <c r="L250" s="32"/>
      <c r="M250" s="10"/>
      <c r="N250" s="32"/>
      <c r="O250" s="10"/>
      <c r="P250" s="32"/>
      <c r="Q250" s="10"/>
      <c r="R250" s="32"/>
      <c r="S250" s="10"/>
      <c r="T250" s="32"/>
      <c r="U250" s="10"/>
      <c r="V250" s="32"/>
      <c r="W250" s="10"/>
      <c r="X250" s="32"/>
      <c r="Y250" s="10"/>
      <c r="Z250" s="32"/>
      <c r="AA250" s="10"/>
      <c r="AB250" s="32"/>
      <c r="AC250" s="10"/>
      <c r="AD250" s="32"/>
      <c r="AE250" s="10"/>
      <c r="AF250" s="32"/>
      <c r="AG250" s="10"/>
      <c r="AH250" s="32"/>
      <c r="AI250" s="10"/>
      <c r="AJ250" s="32"/>
      <c r="AK250" s="10"/>
      <c r="AL250" s="32"/>
      <c r="AM250" s="10"/>
      <c r="AN250" s="32"/>
      <c r="AO250" s="10"/>
      <c r="AP250" s="32"/>
      <c r="AQ250" s="10"/>
      <c r="AR250" s="244"/>
      <c r="AS250" s="10"/>
      <c r="AT250" s="32"/>
      <c r="AU250" s="10"/>
      <c r="AV250" s="244"/>
      <c r="AW250" s="10"/>
      <c r="AX250" s="244"/>
      <c r="AY250" s="7"/>
      <c r="AZ250" s="249"/>
      <c r="BA250" s="10"/>
      <c r="BB250" s="244"/>
      <c r="BC250" s="7"/>
      <c r="BD250" s="249"/>
      <c r="BE250" s="10"/>
      <c r="BF250" s="244"/>
      <c r="BG250" s="7"/>
      <c r="BH250" s="249"/>
      <c r="BI250" s="7"/>
      <c r="BJ250" s="249"/>
      <c r="BK250" s="7"/>
      <c r="BL250" s="8"/>
      <c r="BM250" s="7"/>
      <c r="BN250" s="249"/>
      <c r="BO250" s="7"/>
      <c r="BP250" s="8"/>
      <c r="BQ250" s="7"/>
      <c r="BR250" s="8"/>
      <c r="BT250" s="41"/>
      <c r="BU250" s="41">
        <f t="shared" si="22"/>
        <v>0</v>
      </c>
      <c r="BV250">
        <f t="shared" si="21"/>
        <v>0</v>
      </c>
      <c r="BX250" s="39"/>
    </row>
    <row r="251" spans="1:76">
      <c r="A251">
        <v>180</v>
      </c>
      <c r="B251" s="6"/>
      <c r="C251" s="10"/>
      <c r="D251" s="32"/>
      <c r="E251" s="10"/>
      <c r="F251" s="32"/>
      <c r="G251" s="10"/>
      <c r="H251" s="32"/>
      <c r="I251" s="10"/>
      <c r="J251" s="32"/>
      <c r="K251" s="94"/>
      <c r="L251" s="32"/>
      <c r="M251" s="10"/>
      <c r="N251" s="32"/>
      <c r="O251" s="10"/>
      <c r="P251" s="32"/>
      <c r="Q251" s="10"/>
      <c r="R251" s="32"/>
      <c r="S251" s="10"/>
      <c r="T251" s="32"/>
      <c r="U251" s="10"/>
      <c r="V251" s="32"/>
      <c r="W251" s="10"/>
      <c r="X251" s="32"/>
      <c r="Y251" s="10"/>
      <c r="Z251" s="32"/>
      <c r="AA251" s="10"/>
      <c r="AB251" s="32"/>
      <c r="AC251" s="10"/>
      <c r="AD251" s="32"/>
      <c r="AE251" s="10"/>
      <c r="AF251" s="32"/>
      <c r="AG251" s="10"/>
      <c r="AH251" s="32"/>
      <c r="AI251" s="10"/>
      <c r="AJ251" s="32"/>
      <c r="AK251" s="10"/>
      <c r="AL251" s="32"/>
      <c r="AM251" s="10"/>
      <c r="AN251" s="32"/>
      <c r="AO251" s="10"/>
      <c r="AP251" s="32"/>
      <c r="AQ251" s="10"/>
      <c r="AR251" s="244"/>
      <c r="AS251" s="10"/>
      <c r="AT251" s="32"/>
      <c r="AU251" s="10"/>
      <c r="AV251" s="244"/>
      <c r="AW251" s="10"/>
      <c r="AX251" s="244"/>
      <c r="AY251" s="7"/>
      <c r="AZ251" s="249"/>
      <c r="BA251" s="10"/>
      <c r="BB251" s="244"/>
      <c r="BC251" s="7"/>
      <c r="BD251" s="249"/>
      <c r="BE251" s="10"/>
      <c r="BF251" s="244"/>
      <c r="BG251" s="7"/>
      <c r="BH251" s="249"/>
      <c r="BI251" s="7"/>
      <c r="BJ251" s="249"/>
      <c r="BK251" s="7"/>
      <c r="BL251" s="8"/>
      <c r="BM251" s="7"/>
      <c r="BN251" s="249"/>
      <c r="BO251" s="7"/>
      <c r="BP251" s="8"/>
      <c r="BQ251" s="7"/>
      <c r="BR251" s="8"/>
      <c r="BT251" s="41"/>
      <c r="BU251" s="41">
        <f t="shared" si="22"/>
        <v>0</v>
      </c>
      <c r="BV251">
        <f t="shared" si="21"/>
        <v>0</v>
      </c>
      <c r="BX251" s="39"/>
    </row>
    <row r="252" spans="1:76">
      <c r="A252">
        <v>181</v>
      </c>
      <c r="B252" s="6"/>
      <c r="C252" s="10"/>
      <c r="D252" s="32"/>
      <c r="E252" s="10"/>
      <c r="F252" s="32"/>
      <c r="G252" s="10"/>
      <c r="H252" s="32"/>
      <c r="I252" s="10"/>
      <c r="J252" s="32"/>
      <c r="K252" s="94"/>
      <c r="L252" s="32"/>
      <c r="M252" s="10"/>
      <c r="N252" s="32"/>
      <c r="O252" s="10"/>
      <c r="P252" s="32"/>
      <c r="Q252" s="10"/>
      <c r="R252" s="32"/>
      <c r="S252" s="10"/>
      <c r="T252" s="32"/>
      <c r="U252" s="10"/>
      <c r="V252" s="32"/>
      <c r="W252" s="10"/>
      <c r="X252" s="32"/>
      <c r="Y252" s="10"/>
      <c r="Z252" s="32"/>
      <c r="AA252" s="10"/>
      <c r="AB252" s="32"/>
      <c r="AC252" s="10"/>
      <c r="AD252" s="32"/>
      <c r="AE252" s="10"/>
      <c r="AF252" s="32"/>
      <c r="AG252" s="10"/>
      <c r="AH252" s="32"/>
      <c r="AI252" s="10"/>
      <c r="AJ252" s="32"/>
      <c r="AK252" s="10"/>
      <c r="AL252" s="32"/>
      <c r="AM252" s="10"/>
      <c r="AN252" s="32"/>
      <c r="AO252" s="10"/>
      <c r="AP252" s="32"/>
      <c r="AQ252" s="10"/>
      <c r="AR252" s="244"/>
      <c r="AS252" s="10"/>
      <c r="AT252" s="32"/>
      <c r="AU252" s="10"/>
      <c r="AV252" s="244"/>
      <c r="AW252" s="10"/>
      <c r="AX252" s="244"/>
      <c r="AY252" s="7"/>
      <c r="AZ252" s="249"/>
      <c r="BA252" s="10"/>
      <c r="BB252" s="244"/>
      <c r="BC252" s="7"/>
      <c r="BD252" s="249"/>
      <c r="BE252" s="10"/>
      <c r="BF252" s="244"/>
      <c r="BG252" s="7"/>
      <c r="BH252" s="249"/>
      <c r="BI252" s="7"/>
      <c r="BJ252" s="249"/>
      <c r="BK252" s="7"/>
      <c r="BL252" s="8"/>
      <c r="BM252" s="7"/>
      <c r="BN252" s="249"/>
      <c r="BO252" s="7"/>
      <c r="BP252" s="8"/>
      <c r="BQ252" s="7"/>
      <c r="BR252" s="8"/>
      <c r="BT252" s="41"/>
      <c r="BU252" s="41">
        <f t="shared" si="22"/>
        <v>0</v>
      </c>
      <c r="BV252">
        <f t="shared" si="21"/>
        <v>0</v>
      </c>
      <c r="BX252" s="39"/>
    </row>
    <row r="253" spans="1:76">
      <c r="A253">
        <v>182</v>
      </c>
      <c r="B253" s="6"/>
      <c r="C253" s="10"/>
      <c r="D253" s="32"/>
      <c r="E253" s="10"/>
      <c r="F253" s="32"/>
      <c r="G253" s="10"/>
      <c r="H253" s="32"/>
      <c r="I253" s="10"/>
      <c r="J253" s="32"/>
      <c r="K253" s="94"/>
      <c r="L253" s="32"/>
      <c r="M253" s="10"/>
      <c r="N253" s="32"/>
      <c r="O253" s="10"/>
      <c r="P253" s="32"/>
      <c r="Q253" s="10"/>
      <c r="R253" s="32"/>
      <c r="S253" s="10"/>
      <c r="T253" s="32"/>
      <c r="U253" s="10"/>
      <c r="V253" s="32"/>
      <c r="W253" s="10"/>
      <c r="X253" s="32"/>
      <c r="Y253" s="10"/>
      <c r="Z253" s="32"/>
      <c r="AA253" s="10"/>
      <c r="AB253" s="32"/>
      <c r="AC253" s="10"/>
      <c r="AD253" s="32"/>
      <c r="AE253" s="10"/>
      <c r="AF253" s="32"/>
      <c r="AG253" s="10"/>
      <c r="AH253" s="32"/>
      <c r="AI253" s="10"/>
      <c r="AJ253" s="32"/>
      <c r="AK253" s="10"/>
      <c r="AL253" s="32"/>
      <c r="AM253" s="10"/>
      <c r="AN253" s="32"/>
      <c r="AO253" s="10"/>
      <c r="AP253" s="32"/>
      <c r="AQ253" s="10"/>
      <c r="AR253" s="244"/>
      <c r="AS253" s="10"/>
      <c r="AT253" s="32"/>
      <c r="AU253" s="10"/>
      <c r="AV253" s="244"/>
      <c r="AW253" s="10"/>
      <c r="AX253" s="244"/>
      <c r="AY253" s="7"/>
      <c r="AZ253" s="249"/>
      <c r="BA253" s="10"/>
      <c r="BB253" s="244"/>
      <c r="BC253" s="7"/>
      <c r="BD253" s="249"/>
      <c r="BE253" s="10"/>
      <c r="BF253" s="244"/>
      <c r="BG253" s="7"/>
      <c r="BH253" s="249"/>
      <c r="BI253" s="7"/>
      <c r="BJ253" s="249"/>
      <c r="BK253" s="7"/>
      <c r="BL253" s="8"/>
      <c r="BM253" s="7"/>
      <c r="BN253" s="249"/>
      <c r="BO253" s="7"/>
      <c r="BP253" s="8"/>
      <c r="BQ253" s="7"/>
      <c r="BR253" s="8"/>
      <c r="BT253" s="41"/>
      <c r="BU253" s="41">
        <f t="shared" si="22"/>
        <v>0</v>
      </c>
      <c r="BV253">
        <f t="shared" si="21"/>
        <v>0</v>
      </c>
      <c r="BX253" s="39"/>
    </row>
    <row r="254" spans="1:76">
      <c r="A254">
        <v>183</v>
      </c>
      <c r="B254" s="6"/>
      <c r="C254" s="10"/>
      <c r="D254" s="32"/>
      <c r="E254" s="10"/>
      <c r="F254" s="32"/>
      <c r="G254" s="10"/>
      <c r="H254" s="32"/>
      <c r="I254" s="10"/>
      <c r="J254" s="32"/>
      <c r="K254" s="94"/>
      <c r="L254" s="32"/>
      <c r="M254" s="10"/>
      <c r="N254" s="32"/>
      <c r="O254" s="10"/>
      <c r="P254" s="32"/>
      <c r="Q254" s="10"/>
      <c r="R254" s="32"/>
      <c r="S254" s="10"/>
      <c r="T254" s="32"/>
      <c r="U254" s="10"/>
      <c r="V254" s="32"/>
      <c r="W254" s="10"/>
      <c r="X254" s="32"/>
      <c r="Y254" s="10"/>
      <c r="Z254" s="32"/>
      <c r="AA254" s="10"/>
      <c r="AB254" s="32"/>
      <c r="AC254" s="10"/>
      <c r="AD254" s="32"/>
      <c r="AE254" s="10"/>
      <c r="AF254" s="32"/>
      <c r="AG254" s="10"/>
      <c r="AH254" s="32"/>
      <c r="AI254" s="10"/>
      <c r="AJ254" s="32"/>
      <c r="AK254" s="10"/>
      <c r="AL254" s="32"/>
      <c r="AM254" s="10"/>
      <c r="AN254" s="32"/>
      <c r="AO254" s="10"/>
      <c r="AP254" s="32"/>
      <c r="AQ254" s="10"/>
      <c r="AR254" s="244"/>
      <c r="AS254" s="10"/>
      <c r="AT254" s="32"/>
      <c r="AU254" s="10"/>
      <c r="AV254" s="244"/>
      <c r="AW254" s="10"/>
      <c r="AX254" s="244"/>
      <c r="AY254" s="7"/>
      <c r="AZ254" s="249"/>
      <c r="BA254" s="10"/>
      <c r="BB254" s="244"/>
      <c r="BC254" s="7"/>
      <c r="BD254" s="249"/>
      <c r="BE254" s="10"/>
      <c r="BF254" s="244"/>
      <c r="BG254" s="7"/>
      <c r="BH254" s="249"/>
      <c r="BI254" s="7"/>
      <c r="BJ254" s="249"/>
      <c r="BK254" s="7"/>
      <c r="BL254" s="8"/>
      <c r="BM254" s="7"/>
      <c r="BN254" s="249"/>
      <c r="BO254" s="7"/>
      <c r="BP254" s="8"/>
      <c r="BQ254" s="7"/>
      <c r="BR254" s="8"/>
      <c r="BT254" s="41"/>
      <c r="BU254" s="41">
        <f t="shared" si="22"/>
        <v>0</v>
      </c>
      <c r="BV254">
        <f t="shared" si="21"/>
        <v>0</v>
      </c>
      <c r="BX254" s="39"/>
    </row>
    <row r="255" spans="1:76">
      <c r="A255">
        <v>184</v>
      </c>
      <c r="B255" s="6"/>
      <c r="C255" s="10"/>
      <c r="D255" s="32"/>
      <c r="E255" s="10"/>
      <c r="F255" s="32"/>
      <c r="G255" s="10"/>
      <c r="H255" s="32"/>
      <c r="I255" s="10"/>
      <c r="J255" s="32"/>
      <c r="K255" s="10"/>
      <c r="L255" s="32"/>
      <c r="M255" s="10"/>
      <c r="N255" s="32"/>
      <c r="O255" s="10"/>
      <c r="P255" s="32"/>
      <c r="Q255" s="10"/>
      <c r="R255" s="32"/>
      <c r="S255" s="10"/>
      <c r="T255" s="32"/>
      <c r="U255" s="10"/>
      <c r="V255" s="32"/>
      <c r="W255" s="10"/>
      <c r="X255" s="32"/>
      <c r="Y255" s="10"/>
      <c r="Z255" s="32"/>
      <c r="AA255" s="10"/>
      <c r="AB255" s="32"/>
      <c r="AC255" s="10"/>
      <c r="AD255" s="32"/>
      <c r="AE255" s="10"/>
      <c r="AF255" s="32"/>
      <c r="AG255" s="10"/>
      <c r="AH255" s="32"/>
      <c r="AI255" s="10"/>
      <c r="AJ255" s="32"/>
      <c r="AK255" s="10"/>
      <c r="AL255" s="32"/>
      <c r="AM255" s="10"/>
      <c r="AN255" s="32"/>
      <c r="AO255" s="10"/>
      <c r="AP255" s="32"/>
      <c r="AQ255" s="10"/>
      <c r="AR255" s="244"/>
      <c r="AS255" s="10"/>
      <c r="AT255" s="32"/>
      <c r="AU255" s="10"/>
      <c r="AV255" s="244"/>
      <c r="AW255" s="10"/>
      <c r="AX255" s="244"/>
      <c r="AY255" s="7"/>
      <c r="AZ255" s="249"/>
      <c r="BA255" s="10"/>
      <c r="BB255" s="244"/>
      <c r="BC255" s="7"/>
      <c r="BD255" s="249"/>
      <c r="BE255" s="10"/>
      <c r="BF255" s="244"/>
      <c r="BG255" s="7"/>
      <c r="BH255" s="249"/>
      <c r="BI255" s="7"/>
      <c r="BJ255" s="249"/>
      <c r="BK255" s="7"/>
      <c r="BL255" s="8"/>
      <c r="BM255" s="7"/>
      <c r="BN255" s="249"/>
      <c r="BO255" s="7"/>
      <c r="BP255" s="8"/>
      <c r="BQ255" s="7"/>
      <c r="BR255" s="8"/>
      <c r="BT255" s="41"/>
      <c r="BU255" s="41">
        <f t="shared" si="22"/>
        <v>0</v>
      </c>
      <c r="BV255">
        <f t="shared" si="21"/>
        <v>0</v>
      </c>
    </row>
    <row r="256" spans="1:76">
      <c r="A256">
        <v>185</v>
      </c>
      <c r="B256" s="6"/>
      <c r="C256" s="10"/>
      <c r="D256" s="32"/>
      <c r="E256" s="10"/>
      <c r="F256" s="32"/>
      <c r="G256" s="10"/>
      <c r="H256" s="32"/>
      <c r="I256" s="10"/>
      <c r="J256" s="32"/>
      <c r="K256" s="94"/>
      <c r="L256" s="32"/>
      <c r="M256" s="10"/>
      <c r="N256" s="32"/>
      <c r="O256" s="10"/>
      <c r="P256" s="32"/>
      <c r="Q256" s="10"/>
      <c r="R256" s="32"/>
      <c r="S256" s="10"/>
      <c r="T256" s="32"/>
      <c r="U256" s="10"/>
      <c r="V256" s="32"/>
      <c r="W256" s="10"/>
      <c r="X256" s="32"/>
      <c r="Y256" s="10"/>
      <c r="Z256" s="32"/>
      <c r="AA256" s="10"/>
      <c r="AB256" s="32"/>
      <c r="AC256" s="10"/>
      <c r="AD256" s="32"/>
      <c r="AE256" s="10"/>
      <c r="AF256" s="32"/>
      <c r="AG256" s="10"/>
      <c r="AH256" s="32"/>
      <c r="AI256" s="10"/>
      <c r="AJ256" s="32"/>
      <c r="AK256" s="10"/>
      <c r="AL256" s="32"/>
      <c r="AM256" s="10"/>
      <c r="AN256" s="32"/>
      <c r="AO256" s="10"/>
      <c r="AP256" s="32"/>
      <c r="AQ256" s="10"/>
      <c r="AR256" s="244"/>
      <c r="AS256" s="10"/>
      <c r="AT256" s="32"/>
      <c r="AU256" s="10"/>
      <c r="AV256" s="244"/>
      <c r="AW256" s="10"/>
      <c r="AX256" s="244"/>
      <c r="AY256" s="7"/>
      <c r="AZ256" s="249"/>
      <c r="BA256" s="10"/>
      <c r="BB256" s="244"/>
      <c r="BC256" s="7"/>
      <c r="BD256" s="249"/>
      <c r="BE256" s="10"/>
      <c r="BF256" s="244"/>
      <c r="BG256" s="7"/>
      <c r="BH256" s="249"/>
      <c r="BI256" s="7"/>
      <c r="BJ256" s="249"/>
      <c r="BK256" s="7"/>
      <c r="BL256" s="8"/>
      <c r="BM256" s="7"/>
      <c r="BN256" s="249"/>
      <c r="BO256" s="7"/>
      <c r="BP256" s="8"/>
      <c r="BQ256" s="7"/>
      <c r="BR256" s="8"/>
      <c r="BT256" s="41"/>
      <c r="BU256" s="41">
        <f t="shared" si="22"/>
        <v>0</v>
      </c>
      <c r="BV256">
        <f t="shared" si="21"/>
        <v>0</v>
      </c>
      <c r="BX256" s="39"/>
    </row>
    <row r="257" spans="1:76">
      <c r="A257">
        <v>186</v>
      </c>
      <c r="B257" s="6"/>
      <c r="C257" s="10"/>
      <c r="D257" s="32"/>
      <c r="E257" s="10"/>
      <c r="F257" s="32"/>
      <c r="G257" s="10"/>
      <c r="H257" s="32"/>
      <c r="I257" s="10"/>
      <c r="J257" s="32"/>
      <c r="K257" s="94"/>
      <c r="L257" s="32"/>
      <c r="M257" s="10"/>
      <c r="N257" s="32"/>
      <c r="O257" s="10"/>
      <c r="P257" s="32"/>
      <c r="Q257" s="10"/>
      <c r="R257" s="32"/>
      <c r="S257" s="10"/>
      <c r="T257" s="32"/>
      <c r="U257" s="10"/>
      <c r="V257" s="32"/>
      <c r="W257" s="10"/>
      <c r="X257" s="32"/>
      <c r="Y257" s="10"/>
      <c r="Z257" s="32"/>
      <c r="AA257" s="10"/>
      <c r="AB257" s="32"/>
      <c r="AC257" s="10"/>
      <c r="AD257" s="32"/>
      <c r="AE257" s="10"/>
      <c r="AF257" s="32"/>
      <c r="AG257" s="10"/>
      <c r="AH257" s="32"/>
      <c r="AI257" s="10"/>
      <c r="AJ257" s="32"/>
      <c r="AK257" s="10"/>
      <c r="AL257" s="32"/>
      <c r="AM257" s="10"/>
      <c r="AN257" s="32"/>
      <c r="AO257" s="10"/>
      <c r="AP257" s="32"/>
      <c r="AQ257" s="10"/>
      <c r="AR257" s="244"/>
      <c r="AS257" s="10"/>
      <c r="AT257" s="32"/>
      <c r="AU257" s="10"/>
      <c r="AV257" s="244"/>
      <c r="AW257" s="10"/>
      <c r="AX257" s="244"/>
      <c r="AY257" s="7"/>
      <c r="AZ257" s="249"/>
      <c r="BA257" s="10"/>
      <c r="BB257" s="244"/>
      <c r="BC257" s="7"/>
      <c r="BD257" s="249"/>
      <c r="BE257" s="10"/>
      <c r="BF257" s="244"/>
      <c r="BG257" s="7"/>
      <c r="BH257" s="249"/>
      <c r="BI257" s="7"/>
      <c r="BJ257" s="249"/>
      <c r="BK257" s="7"/>
      <c r="BL257" s="8"/>
      <c r="BM257" s="7"/>
      <c r="BN257" s="249"/>
      <c r="BO257" s="7"/>
      <c r="BP257" s="8"/>
      <c r="BQ257" s="7"/>
      <c r="BR257" s="8"/>
      <c r="BT257" s="41"/>
      <c r="BU257" s="41">
        <f t="shared" si="22"/>
        <v>0</v>
      </c>
      <c r="BV257">
        <f t="shared" si="21"/>
        <v>0</v>
      </c>
      <c r="BX257" s="39"/>
    </row>
    <row r="258" spans="1:76">
      <c r="A258">
        <v>187</v>
      </c>
      <c r="B258" s="6"/>
      <c r="C258" s="10"/>
      <c r="D258" s="32"/>
      <c r="E258" s="10"/>
      <c r="F258" s="32"/>
      <c r="G258" s="10"/>
      <c r="H258" s="32"/>
      <c r="I258" s="10"/>
      <c r="J258" s="32"/>
      <c r="K258" s="10"/>
      <c r="L258" s="32"/>
      <c r="M258" s="10"/>
      <c r="N258" s="32"/>
      <c r="O258" s="10"/>
      <c r="P258" s="32"/>
      <c r="Q258" s="10"/>
      <c r="R258" s="32"/>
      <c r="S258" s="10"/>
      <c r="T258" s="32"/>
      <c r="U258" s="10"/>
      <c r="V258" s="32"/>
      <c r="W258" s="10"/>
      <c r="X258" s="32"/>
      <c r="Y258" s="10"/>
      <c r="Z258" s="32"/>
      <c r="AA258" s="10"/>
      <c r="AB258" s="32"/>
      <c r="AC258" s="10"/>
      <c r="AD258" s="32"/>
      <c r="AE258" s="10"/>
      <c r="AF258" s="32"/>
      <c r="AG258" s="10"/>
      <c r="AH258" s="32"/>
      <c r="AI258" s="10"/>
      <c r="AJ258" s="32"/>
      <c r="AK258" s="10"/>
      <c r="AL258" s="32"/>
      <c r="AM258" s="10"/>
      <c r="AN258" s="32"/>
      <c r="AO258" s="10"/>
      <c r="AP258" s="32"/>
      <c r="AQ258" s="10"/>
      <c r="AR258" s="244"/>
      <c r="AS258" s="10"/>
      <c r="AT258" s="32"/>
      <c r="AU258" s="10"/>
      <c r="AV258" s="244"/>
      <c r="AW258" s="10"/>
      <c r="AX258" s="244"/>
      <c r="AY258" s="7"/>
      <c r="AZ258" s="249"/>
      <c r="BA258" s="10"/>
      <c r="BB258" s="244"/>
      <c r="BC258" s="7"/>
      <c r="BD258" s="249"/>
      <c r="BE258" s="10"/>
      <c r="BF258" s="244"/>
      <c r="BG258" s="7"/>
      <c r="BH258" s="249"/>
      <c r="BI258" s="7"/>
      <c r="BJ258" s="249"/>
      <c r="BK258" s="7"/>
      <c r="BL258" s="8"/>
      <c r="BM258" s="7"/>
      <c r="BN258" s="249"/>
      <c r="BO258" s="7"/>
      <c r="BP258" s="8"/>
      <c r="BQ258" s="7"/>
      <c r="BR258" s="8"/>
      <c r="BT258" s="41"/>
      <c r="BU258" s="41">
        <f t="shared" si="22"/>
        <v>0</v>
      </c>
      <c r="BV258">
        <f t="shared" si="21"/>
        <v>0</v>
      </c>
    </row>
    <row r="259" spans="1:76">
      <c r="A259">
        <v>188</v>
      </c>
      <c r="B259" s="6"/>
      <c r="C259" s="10"/>
      <c r="D259" s="32"/>
      <c r="E259" s="10"/>
      <c r="F259" s="32"/>
      <c r="G259" s="10"/>
      <c r="H259" s="32"/>
      <c r="I259" s="10"/>
      <c r="J259" s="32"/>
      <c r="K259" s="10"/>
      <c r="L259" s="32"/>
      <c r="M259" s="10"/>
      <c r="N259" s="32"/>
      <c r="O259" s="10"/>
      <c r="P259" s="32"/>
      <c r="Q259" s="10"/>
      <c r="R259" s="32"/>
      <c r="S259" s="10"/>
      <c r="T259" s="32"/>
      <c r="U259" s="10"/>
      <c r="V259" s="32"/>
      <c r="W259" s="10"/>
      <c r="X259" s="32"/>
      <c r="Y259" s="10"/>
      <c r="Z259" s="32"/>
      <c r="AA259" s="10"/>
      <c r="AB259" s="32"/>
      <c r="AC259" s="10"/>
      <c r="AD259" s="32"/>
      <c r="AE259" s="10"/>
      <c r="AF259" s="32"/>
      <c r="AG259" s="10"/>
      <c r="AH259" s="32"/>
      <c r="AI259" s="10"/>
      <c r="AJ259" s="32"/>
      <c r="AK259" s="10"/>
      <c r="AL259" s="32"/>
      <c r="AM259" s="10"/>
      <c r="AN259" s="32"/>
      <c r="AO259" s="10"/>
      <c r="AP259" s="32"/>
      <c r="AQ259" s="10"/>
      <c r="AR259" s="244"/>
      <c r="AS259" s="10"/>
      <c r="AT259" s="32"/>
      <c r="AU259" s="10"/>
      <c r="AV259" s="244"/>
      <c r="AW259" s="10"/>
      <c r="AX259" s="244"/>
      <c r="AY259" s="7"/>
      <c r="AZ259" s="249"/>
      <c r="BA259" s="10"/>
      <c r="BB259" s="244"/>
      <c r="BC259" s="7"/>
      <c r="BD259" s="249"/>
      <c r="BE259" s="10"/>
      <c r="BF259" s="244"/>
      <c r="BG259" s="7"/>
      <c r="BH259" s="249"/>
      <c r="BI259" s="7"/>
      <c r="BJ259" s="249"/>
      <c r="BK259" s="7"/>
      <c r="BL259" s="8"/>
      <c r="BM259" s="7"/>
      <c r="BN259" s="249"/>
      <c r="BO259" s="7"/>
      <c r="BP259" s="8"/>
      <c r="BQ259" s="7"/>
      <c r="BR259" s="8"/>
      <c r="BT259" s="41"/>
      <c r="BU259" s="41">
        <f t="shared" si="22"/>
        <v>0</v>
      </c>
      <c r="BV259">
        <f t="shared" si="21"/>
        <v>0</v>
      </c>
    </row>
    <row r="260" spans="1:76">
      <c r="A260">
        <v>189</v>
      </c>
      <c r="B260" s="6"/>
      <c r="C260" s="10"/>
      <c r="D260" s="32"/>
      <c r="E260" s="10"/>
      <c r="F260" s="32"/>
      <c r="G260" s="10"/>
      <c r="H260" s="32"/>
      <c r="I260" s="10"/>
      <c r="J260" s="32"/>
      <c r="K260" s="94"/>
      <c r="L260" s="32"/>
      <c r="M260" s="10"/>
      <c r="N260" s="32"/>
      <c r="O260" s="10"/>
      <c r="P260" s="32"/>
      <c r="Q260" s="10"/>
      <c r="R260" s="32"/>
      <c r="S260" s="10"/>
      <c r="T260" s="32"/>
      <c r="U260" s="10"/>
      <c r="V260" s="32"/>
      <c r="W260" s="10"/>
      <c r="X260" s="32"/>
      <c r="Y260" s="10"/>
      <c r="Z260" s="32"/>
      <c r="AA260" s="10"/>
      <c r="AB260" s="32"/>
      <c r="AC260" s="10"/>
      <c r="AD260" s="32"/>
      <c r="AE260" s="10"/>
      <c r="AF260" s="32"/>
      <c r="AG260" s="10"/>
      <c r="AH260" s="32"/>
      <c r="AI260" s="10"/>
      <c r="AJ260" s="32"/>
      <c r="AK260" s="10"/>
      <c r="AL260" s="32"/>
      <c r="AM260" s="10"/>
      <c r="AN260" s="32"/>
      <c r="AO260" s="10"/>
      <c r="AP260" s="32"/>
      <c r="AQ260" s="10"/>
      <c r="AR260" s="244"/>
      <c r="AS260" s="10"/>
      <c r="AT260" s="32"/>
      <c r="AU260" s="10"/>
      <c r="AV260" s="244"/>
      <c r="AW260" s="10"/>
      <c r="AX260" s="244"/>
      <c r="AY260" s="7"/>
      <c r="AZ260" s="249"/>
      <c r="BA260" s="10"/>
      <c r="BB260" s="244"/>
      <c r="BC260" s="7"/>
      <c r="BD260" s="249"/>
      <c r="BE260" s="10"/>
      <c r="BF260" s="244"/>
      <c r="BG260" s="7"/>
      <c r="BH260" s="249"/>
      <c r="BI260" s="7"/>
      <c r="BJ260" s="249"/>
      <c r="BK260" s="7"/>
      <c r="BL260" s="8"/>
      <c r="BM260" s="7"/>
      <c r="BN260" s="249"/>
      <c r="BO260" s="7"/>
      <c r="BP260" s="8"/>
      <c r="BQ260" s="7"/>
      <c r="BR260" s="8"/>
      <c r="BT260" s="41"/>
      <c r="BU260" s="41">
        <f t="shared" si="22"/>
        <v>0</v>
      </c>
      <c r="BV260">
        <f t="shared" si="21"/>
        <v>0</v>
      </c>
      <c r="BX260" s="39"/>
    </row>
    <row r="261" spans="1:76">
      <c r="A261">
        <v>190</v>
      </c>
      <c r="B261" s="6"/>
      <c r="C261" s="10"/>
      <c r="D261" s="32"/>
      <c r="E261" s="10"/>
      <c r="F261" s="32"/>
      <c r="G261" s="10"/>
      <c r="H261" s="32"/>
      <c r="I261" s="10"/>
      <c r="J261" s="32"/>
      <c r="K261" s="10"/>
      <c r="L261" s="32"/>
      <c r="M261" s="10"/>
      <c r="N261" s="32"/>
      <c r="O261" s="10"/>
      <c r="P261" s="32"/>
      <c r="Q261" s="10"/>
      <c r="R261" s="32"/>
      <c r="S261" s="10"/>
      <c r="T261" s="32"/>
      <c r="U261" s="10"/>
      <c r="V261" s="32"/>
      <c r="W261" s="10"/>
      <c r="X261" s="32"/>
      <c r="Y261" s="10"/>
      <c r="Z261" s="32"/>
      <c r="AA261" s="10"/>
      <c r="AB261" s="32"/>
      <c r="AC261" s="10"/>
      <c r="AD261" s="32"/>
      <c r="AE261" s="10"/>
      <c r="AF261" s="32"/>
      <c r="AG261" s="10"/>
      <c r="AH261" s="32"/>
      <c r="AI261" s="10"/>
      <c r="AJ261" s="32"/>
      <c r="AK261" s="10"/>
      <c r="AL261" s="32"/>
      <c r="AM261" s="10"/>
      <c r="AN261" s="32"/>
      <c r="AO261" s="10"/>
      <c r="AP261" s="32"/>
      <c r="AQ261" s="10"/>
      <c r="AR261" s="244"/>
      <c r="AS261" s="10"/>
      <c r="AT261" s="32"/>
      <c r="AU261" s="10"/>
      <c r="AV261" s="244"/>
      <c r="AW261" s="10"/>
      <c r="AX261" s="244"/>
      <c r="AY261" s="7"/>
      <c r="AZ261" s="249"/>
      <c r="BA261" s="10"/>
      <c r="BB261" s="244"/>
      <c r="BC261" s="7"/>
      <c r="BD261" s="249"/>
      <c r="BE261" s="10"/>
      <c r="BF261" s="244"/>
      <c r="BG261" s="7"/>
      <c r="BH261" s="249"/>
      <c r="BI261" s="7"/>
      <c r="BJ261" s="249"/>
      <c r="BK261" s="7"/>
      <c r="BL261" s="8"/>
      <c r="BM261" s="7"/>
      <c r="BN261" s="249"/>
      <c r="BO261" s="7"/>
      <c r="BP261" s="8"/>
      <c r="BQ261" s="7"/>
      <c r="BR261" s="8"/>
      <c r="BT261" s="41"/>
      <c r="BU261" s="41">
        <f t="shared" si="22"/>
        <v>0</v>
      </c>
      <c r="BV261">
        <f t="shared" si="21"/>
        <v>0</v>
      </c>
    </row>
    <row r="262" spans="1:76">
      <c r="A262">
        <v>191</v>
      </c>
      <c r="B262" s="6"/>
      <c r="C262" s="10"/>
      <c r="D262" s="32"/>
      <c r="E262" s="10"/>
      <c r="F262" s="32"/>
      <c r="G262" s="10"/>
      <c r="H262" s="32"/>
      <c r="I262" s="10"/>
      <c r="J262" s="32"/>
      <c r="K262" s="10"/>
      <c r="L262" s="32"/>
      <c r="M262" s="10"/>
      <c r="N262" s="32"/>
      <c r="O262" s="10"/>
      <c r="P262" s="32"/>
      <c r="Q262" s="10"/>
      <c r="R262" s="32"/>
      <c r="S262" s="10"/>
      <c r="T262" s="32"/>
      <c r="U262" s="10"/>
      <c r="V262" s="32"/>
      <c r="W262" s="10"/>
      <c r="X262" s="32"/>
      <c r="Y262" s="10"/>
      <c r="Z262" s="32"/>
      <c r="AA262" s="10"/>
      <c r="AB262" s="32"/>
      <c r="AC262" s="10"/>
      <c r="AD262" s="32"/>
      <c r="AE262" s="10"/>
      <c r="AF262" s="32"/>
      <c r="AG262" s="10"/>
      <c r="AH262" s="32"/>
      <c r="AI262" s="10"/>
      <c r="AJ262" s="32"/>
      <c r="AK262" s="10"/>
      <c r="AL262" s="32"/>
      <c r="AM262" s="10"/>
      <c r="AN262" s="32"/>
      <c r="AO262" s="10"/>
      <c r="AP262" s="32"/>
      <c r="AQ262" s="10"/>
      <c r="AR262" s="244"/>
      <c r="AS262" s="10"/>
      <c r="AT262" s="32"/>
      <c r="AU262" s="10"/>
      <c r="AV262" s="244"/>
      <c r="AW262" s="10"/>
      <c r="AX262" s="244"/>
      <c r="AY262" s="7"/>
      <c r="AZ262" s="249"/>
      <c r="BA262" s="10"/>
      <c r="BB262" s="244"/>
      <c r="BC262" s="7"/>
      <c r="BD262" s="249"/>
      <c r="BE262" s="10"/>
      <c r="BF262" s="244"/>
      <c r="BG262" s="7"/>
      <c r="BH262" s="249"/>
      <c r="BI262" s="7"/>
      <c r="BJ262" s="249"/>
      <c r="BK262" s="7"/>
      <c r="BL262" s="8"/>
      <c r="BM262" s="7"/>
      <c r="BN262" s="249"/>
      <c r="BO262" s="7"/>
      <c r="BP262" s="8"/>
      <c r="BQ262" s="7"/>
      <c r="BR262" s="8"/>
      <c r="BT262" s="41"/>
      <c r="BU262" s="41">
        <f t="shared" si="22"/>
        <v>0</v>
      </c>
      <c r="BV262">
        <f t="shared" si="21"/>
        <v>0</v>
      </c>
    </row>
    <row r="263" spans="1:76">
      <c r="A263">
        <v>192</v>
      </c>
      <c r="B263" s="6"/>
      <c r="C263" s="10"/>
      <c r="D263" s="32"/>
      <c r="E263" s="10"/>
      <c r="F263" s="32"/>
      <c r="G263" s="10"/>
      <c r="H263" s="32"/>
      <c r="I263" s="10"/>
      <c r="J263" s="32"/>
      <c r="K263" s="94"/>
      <c r="L263" s="32"/>
      <c r="M263" s="10"/>
      <c r="N263" s="32"/>
      <c r="O263" s="10"/>
      <c r="P263" s="32"/>
      <c r="Q263" s="10"/>
      <c r="R263" s="32"/>
      <c r="S263" s="10"/>
      <c r="T263" s="32"/>
      <c r="U263" s="10"/>
      <c r="V263" s="32"/>
      <c r="W263" s="10"/>
      <c r="X263" s="32"/>
      <c r="Y263" s="10"/>
      <c r="Z263" s="32"/>
      <c r="AA263" s="10"/>
      <c r="AB263" s="32"/>
      <c r="AC263" s="10"/>
      <c r="AD263" s="32"/>
      <c r="AE263" s="10"/>
      <c r="AF263" s="32"/>
      <c r="AG263" s="10"/>
      <c r="AH263" s="32"/>
      <c r="AI263" s="10"/>
      <c r="AJ263" s="32"/>
      <c r="AK263" s="10"/>
      <c r="AL263" s="32"/>
      <c r="AM263" s="10"/>
      <c r="AN263" s="32"/>
      <c r="AO263" s="10"/>
      <c r="AP263" s="32"/>
      <c r="AQ263" s="10"/>
      <c r="AR263" s="244"/>
      <c r="AS263" s="10"/>
      <c r="AT263" s="32"/>
      <c r="AU263" s="10"/>
      <c r="AV263" s="244"/>
      <c r="AW263" s="10"/>
      <c r="AX263" s="244"/>
      <c r="AY263" s="7"/>
      <c r="AZ263" s="249"/>
      <c r="BA263" s="10"/>
      <c r="BB263" s="244"/>
      <c r="BC263" s="7"/>
      <c r="BD263" s="249"/>
      <c r="BE263" s="10"/>
      <c r="BF263" s="244"/>
      <c r="BG263" s="7"/>
      <c r="BH263" s="249"/>
      <c r="BI263" s="7"/>
      <c r="BJ263" s="249"/>
      <c r="BK263" s="7"/>
      <c r="BL263" s="8"/>
      <c r="BM263" s="7"/>
      <c r="BN263" s="249"/>
      <c r="BO263" s="7"/>
      <c r="BP263" s="8"/>
      <c r="BQ263" s="7"/>
      <c r="BR263" s="8"/>
      <c r="BT263" s="41"/>
      <c r="BU263" s="41">
        <f t="shared" si="22"/>
        <v>0</v>
      </c>
      <c r="BV263">
        <f t="shared" ref="BV263:BV326" si="23">COUNT(C263:BR263)/2</f>
        <v>0</v>
      </c>
      <c r="BX263" s="39"/>
    </row>
    <row r="264" spans="1:76">
      <c r="A264">
        <v>193</v>
      </c>
      <c r="B264" s="6"/>
      <c r="C264" s="10"/>
      <c r="D264" s="32"/>
      <c r="E264" s="10"/>
      <c r="F264" s="32"/>
      <c r="G264" s="10"/>
      <c r="H264" s="32"/>
      <c r="I264" s="10"/>
      <c r="J264" s="32"/>
      <c r="K264" s="10"/>
      <c r="L264" s="32"/>
      <c r="M264" s="10"/>
      <c r="N264" s="32"/>
      <c r="O264" s="10"/>
      <c r="P264" s="32"/>
      <c r="Q264" s="10"/>
      <c r="R264" s="32"/>
      <c r="S264" s="10"/>
      <c r="T264" s="32"/>
      <c r="U264" s="10"/>
      <c r="V264" s="32"/>
      <c r="W264" s="10"/>
      <c r="X264" s="32"/>
      <c r="Y264" s="10"/>
      <c r="Z264" s="32"/>
      <c r="AA264" s="10"/>
      <c r="AB264" s="32"/>
      <c r="AC264" s="10"/>
      <c r="AD264" s="32"/>
      <c r="AE264" s="10"/>
      <c r="AF264" s="32"/>
      <c r="AG264" s="10"/>
      <c r="AH264" s="32"/>
      <c r="AI264" s="10"/>
      <c r="AJ264" s="32"/>
      <c r="AK264" s="10"/>
      <c r="AL264" s="32"/>
      <c r="AM264" s="10"/>
      <c r="AN264" s="32"/>
      <c r="AO264" s="10"/>
      <c r="AP264" s="32"/>
      <c r="AQ264" s="10"/>
      <c r="AR264" s="244"/>
      <c r="AS264" s="10"/>
      <c r="AT264" s="32"/>
      <c r="AU264" s="10"/>
      <c r="AV264" s="244"/>
      <c r="AW264" s="10"/>
      <c r="AX264" s="244"/>
      <c r="AY264" s="7"/>
      <c r="AZ264" s="249"/>
      <c r="BA264" s="10"/>
      <c r="BB264" s="244"/>
      <c r="BC264" s="7"/>
      <c r="BD264" s="249"/>
      <c r="BE264" s="10"/>
      <c r="BF264" s="244"/>
      <c r="BG264" s="7"/>
      <c r="BH264" s="249"/>
      <c r="BI264" s="7"/>
      <c r="BJ264" s="249"/>
      <c r="BK264" s="7"/>
      <c r="BL264" s="8"/>
      <c r="BM264" s="7"/>
      <c r="BN264" s="249"/>
      <c r="BO264" s="7"/>
      <c r="BP264" s="8"/>
      <c r="BQ264" s="7"/>
      <c r="BR264" s="8"/>
      <c r="BT264" s="41"/>
      <c r="BU264" s="41">
        <f t="shared" si="22"/>
        <v>0</v>
      </c>
      <c r="BV264">
        <f t="shared" si="23"/>
        <v>0</v>
      </c>
    </row>
    <row r="265" spans="1:76">
      <c r="A265">
        <v>194</v>
      </c>
      <c r="B265" s="6"/>
      <c r="C265" s="10"/>
      <c r="D265" s="32"/>
      <c r="E265" s="10"/>
      <c r="F265" s="32"/>
      <c r="G265" s="10"/>
      <c r="H265" s="32"/>
      <c r="I265" s="10"/>
      <c r="J265" s="32"/>
      <c r="K265" s="10"/>
      <c r="L265" s="32"/>
      <c r="M265" s="10"/>
      <c r="N265" s="32"/>
      <c r="O265" s="10"/>
      <c r="P265" s="32"/>
      <c r="Q265" s="10"/>
      <c r="R265" s="32"/>
      <c r="S265" s="10"/>
      <c r="T265" s="32"/>
      <c r="U265" s="10"/>
      <c r="V265" s="32"/>
      <c r="W265" s="10"/>
      <c r="X265" s="32"/>
      <c r="Y265" s="10"/>
      <c r="Z265" s="32"/>
      <c r="AA265" s="10"/>
      <c r="AB265" s="32"/>
      <c r="AC265" s="10"/>
      <c r="AD265" s="32"/>
      <c r="AE265" s="10"/>
      <c r="AF265" s="32"/>
      <c r="AG265" s="10"/>
      <c r="AH265" s="32"/>
      <c r="AI265" s="10"/>
      <c r="AJ265" s="32"/>
      <c r="AK265" s="10"/>
      <c r="AL265" s="32"/>
      <c r="AM265" s="10"/>
      <c r="AN265" s="32"/>
      <c r="AO265" s="10"/>
      <c r="AP265" s="32"/>
      <c r="AQ265" s="10"/>
      <c r="AR265" s="244"/>
      <c r="AS265" s="10"/>
      <c r="AT265" s="32"/>
      <c r="AU265" s="10"/>
      <c r="AV265" s="244"/>
      <c r="AW265" s="10"/>
      <c r="AX265" s="244"/>
      <c r="AY265" s="7"/>
      <c r="AZ265" s="249"/>
      <c r="BA265" s="10"/>
      <c r="BB265" s="244"/>
      <c r="BC265" s="7"/>
      <c r="BD265" s="249"/>
      <c r="BE265" s="10"/>
      <c r="BF265" s="244"/>
      <c r="BG265" s="7"/>
      <c r="BH265" s="249"/>
      <c r="BI265" s="7"/>
      <c r="BJ265" s="249"/>
      <c r="BK265" s="7"/>
      <c r="BL265" s="8"/>
      <c r="BM265" s="7"/>
      <c r="BN265" s="249"/>
      <c r="BO265" s="7"/>
      <c r="BP265" s="8"/>
      <c r="BQ265" s="7"/>
      <c r="BR265" s="8"/>
      <c r="BT265" s="41"/>
      <c r="BU265" s="41">
        <f t="shared" si="22"/>
        <v>0</v>
      </c>
      <c r="BV265">
        <f t="shared" si="23"/>
        <v>0</v>
      </c>
    </row>
    <row r="266" spans="1:76">
      <c r="A266">
        <v>195</v>
      </c>
      <c r="B266" s="6"/>
      <c r="C266" s="10"/>
      <c r="D266" s="32"/>
      <c r="E266" s="10"/>
      <c r="F266" s="32"/>
      <c r="G266" s="10"/>
      <c r="H266" s="32"/>
      <c r="I266" s="10"/>
      <c r="J266" s="32"/>
      <c r="K266" s="10"/>
      <c r="L266" s="32"/>
      <c r="M266" s="10"/>
      <c r="N266" s="32"/>
      <c r="O266" s="10"/>
      <c r="P266" s="32"/>
      <c r="Q266" s="10"/>
      <c r="R266" s="32"/>
      <c r="S266" s="10"/>
      <c r="T266" s="32"/>
      <c r="U266" s="10"/>
      <c r="V266" s="32"/>
      <c r="W266" s="10"/>
      <c r="X266" s="32"/>
      <c r="Y266" s="10"/>
      <c r="Z266" s="32"/>
      <c r="AA266" s="10"/>
      <c r="AB266" s="32"/>
      <c r="AC266" s="10"/>
      <c r="AD266" s="32"/>
      <c r="AE266" s="10"/>
      <c r="AF266" s="32"/>
      <c r="AG266" s="10"/>
      <c r="AH266" s="32"/>
      <c r="AI266" s="10"/>
      <c r="AJ266" s="32"/>
      <c r="AK266" s="10"/>
      <c r="AL266" s="32"/>
      <c r="AM266" s="10"/>
      <c r="AN266" s="32"/>
      <c r="AO266" s="10"/>
      <c r="AP266" s="32"/>
      <c r="AQ266" s="10"/>
      <c r="AR266" s="244"/>
      <c r="AS266" s="10"/>
      <c r="AT266" s="32"/>
      <c r="AU266" s="10"/>
      <c r="AV266" s="244"/>
      <c r="AW266" s="10"/>
      <c r="AX266" s="244"/>
      <c r="AY266" s="7"/>
      <c r="AZ266" s="249"/>
      <c r="BA266" s="10"/>
      <c r="BB266" s="244"/>
      <c r="BC266" s="7"/>
      <c r="BD266" s="249"/>
      <c r="BE266" s="10"/>
      <c r="BF266" s="244"/>
      <c r="BG266" s="7"/>
      <c r="BH266" s="249"/>
      <c r="BI266" s="7"/>
      <c r="BJ266" s="249"/>
      <c r="BK266" s="7"/>
      <c r="BL266" s="8"/>
      <c r="BM266" s="7"/>
      <c r="BN266" s="249"/>
      <c r="BO266" s="7"/>
      <c r="BP266" s="8"/>
      <c r="BQ266" s="7"/>
      <c r="BR266" s="8"/>
      <c r="BT266" s="41"/>
      <c r="BU266" s="41">
        <f t="shared" si="22"/>
        <v>0</v>
      </c>
      <c r="BV266">
        <f t="shared" si="23"/>
        <v>0</v>
      </c>
    </row>
    <row r="267" spans="1:76">
      <c r="A267">
        <v>196</v>
      </c>
      <c r="B267" s="6"/>
      <c r="C267" s="10"/>
      <c r="D267" s="32"/>
      <c r="E267" s="10"/>
      <c r="F267" s="32"/>
      <c r="G267" s="10"/>
      <c r="H267" s="32"/>
      <c r="I267" s="10"/>
      <c r="J267" s="32"/>
      <c r="K267" s="10"/>
      <c r="L267" s="32"/>
      <c r="M267" s="10"/>
      <c r="N267" s="32"/>
      <c r="O267" s="10"/>
      <c r="P267" s="32"/>
      <c r="Q267" s="10"/>
      <c r="R267" s="32"/>
      <c r="S267" s="10"/>
      <c r="T267" s="32"/>
      <c r="U267" s="10"/>
      <c r="V267" s="32"/>
      <c r="W267" s="10"/>
      <c r="X267" s="32"/>
      <c r="Y267" s="10"/>
      <c r="Z267" s="32"/>
      <c r="AA267" s="10"/>
      <c r="AB267" s="32"/>
      <c r="AC267" s="10"/>
      <c r="AD267" s="32"/>
      <c r="AE267" s="10"/>
      <c r="AF267" s="32"/>
      <c r="AG267" s="10"/>
      <c r="AH267" s="32"/>
      <c r="AI267" s="10"/>
      <c r="AJ267" s="32"/>
      <c r="AK267" s="10"/>
      <c r="AL267" s="32"/>
      <c r="AM267" s="10"/>
      <c r="AN267" s="32"/>
      <c r="AO267" s="10"/>
      <c r="AP267" s="32"/>
      <c r="AQ267" s="10"/>
      <c r="AR267" s="244"/>
      <c r="AS267" s="10"/>
      <c r="AT267" s="32"/>
      <c r="AU267" s="10"/>
      <c r="AV267" s="244"/>
      <c r="AW267" s="10"/>
      <c r="AX267" s="244"/>
      <c r="AY267" s="7"/>
      <c r="AZ267" s="249"/>
      <c r="BA267" s="10"/>
      <c r="BB267" s="244"/>
      <c r="BC267" s="7"/>
      <c r="BD267" s="249"/>
      <c r="BE267" s="10"/>
      <c r="BF267" s="244"/>
      <c r="BG267" s="7"/>
      <c r="BH267" s="249"/>
      <c r="BI267" s="7"/>
      <c r="BJ267" s="249"/>
      <c r="BK267" s="7"/>
      <c r="BL267" s="8"/>
      <c r="BM267" s="7"/>
      <c r="BN267" s="249"/>
      <c r="BO267" s="7"/>
      <c r="BP267" s="8"/>
      <c r="BQ267" s="7"/>
      <c r="BR267" s="8"/>
      <c r="BT267" s="41"/>
      <c r="BU267" s="41">
        <f t="shared" ref="BU267:BU330" si="24">+AI267+AE267+Y267+W267+U267+S267+Q267+O267+M267+I267+G267+E267+C267+AG267+K267+BQ267+BX267+AA267+AC267+AK267+AO267+AQ267+AY267+BO267+BM267+BC267+BA267+AW267+AU267+AS267</f>
        <v>0</v>
      </c>
      <c r="BV267">
        <f t="shared" si="23"/>
        <v>0</v>
      </c>
    </row>
    <row r="268" spans="1:76">
      <c r="A268">
        <v>197</v>
      </c>
      <c r="B268" s="6"/>
      <c r="C268" s="10"/>
      <c r="D268" s="32"/>
      <c r="E268" s="10"/>
      <c r="F268" s="32"/>
      <c r="G268" s="10"/>
      <c r="H268" s="32"/>
      <c r="I268" s="10"/>
      <c r="J268" s="32"/>
      <c r="K268" s="94"/>
      <c r="L268" s="32"/>
      <c r="M268" s="10"/>
      <c r="N268" s="32"/>
      <c r="O268" s="10"/>
      <c r="P268" s="32"/>
      <c r="Q268" s="10"/>
      <c r="R268" s="32"/>
      <c r="S268" s="10"/>
      <c r="T268" s="32"/>
      <c r="U268" s="10"/>
      <c r="V268" s="32"/>
      <c r="W268" s="10"/>
      <c r="X268" s="32"/>
      <c r="Y268" s="10"/>
      <c r="Z268" s="32"/>
      <c r="AA268" s="10"/>
      <c r="AB268" s="32"/>
      <c r="AC268" s="10"/>
      <c r="AD268" s="32"/>
      <c r="AE268" s="10"/>
      <c r="AF268" s="32"/>
      <c r="AG268" s="10"/>
      <c r="AH268" s="32"/>
      <c r="AI268" s="10"/>
      <c r="AJ268" s="32"/>
      <c r="AK268" s="10"/>
      <c r="AL268" s="32"/>
      <c r="AM268" s="10"/>
      <c r="AN268" s="32"/>
      <c r="AO268" s="10"/>
      <c r="AP268" s="32"/>
      <c r="AQ268" s="10"/>
      <c r="AR268" s="244"/>
      <c r="AS268" s="10"/>
      <c r="AT268" s="32"/>
      <c r="AU268" s="10"/>
      <c r="AV268" s="244"/>
      <c r="AW268" s="10"/>
      <c r="AX268" s="244"/>
      <c r="AY268" s="7"/>
      <c r="AZ268" s="249"/>
      <c r="BA268" s="10"/>
      <c r="BB268" s="244"/>
      <c r="BC268" s="7"/>
      <c r="BD268" s="249"/>
      <c r="BE268" s="10"/>
      <c r="BF268" s="244"/>
      <c r="BG268" s="7"/>
      <c r="BH268" s="249"/>
      <c r="BI268" s="7"/>
      <c r="BJ268" s="249"/>
      <c r="BK268" s="7"/>
      <c r="BL268" s="8"/>
      <c r="BM268" s="7"/>
      <c r="BN268" s="249"/>
      <c r="BO268" s="7"/>
      <c r="BP268" s="8"/>
      <c r="BQ268" s="7"/>
      <c r="BR268" s="8"/>
      <c r="BT268" s="41"/>
      <c r="BU268" s="41">
        <f t="shared" si="24"/>
        <v>0</v>
      </c>
      <c r="BV268">
        <f t="shared" si="23"/>
        <v>0</v>
      </c>
      <c r="BX268" s="39"/>
    </row>
    <row r="269" spans="1:76">
      <c r="A269">
        <v>198</v>
      </c>
      <c r="B269" s="6"/>
      <c r="C269" s="10"/>
      <c r="D269" s="32"/>
      <c r="E269" s="10"/>
      <c r="F269" s="32"/>
      <c r="G269" s="10"/>
      <c r="H269" s="32"/>
      <c r="I269" s="10"/>
      <c r="J269" s="32"/>
      <c r="K269" s="10"/>
      <c r="L269" s="32"/>
      <c r="M269" s="10"/>
      <c r="N269" s="32"/>
      <c r="O269" s="10"/>
      <c r="P269" s="32"/>
      <c r="Q269" s="10"/>
      <c r="R269" s="32"/>
      <c r="S269" s="10"/>
      <c r="T269" s="32"/>
      <c r="U269" s="10"/>
      <c r="V269" s="32"/>
      <c r="W269" s="10"/>
      <c r="X269" s="32"/>
      <c r="Y269" s="10"/>
      <c r="Z269" s="32"/>
      <c r="AA269" s="10"/>
      <c r="AB269" s="32"/>
      <c r="AC269" s="10"/>
      <c r="AD269" s="32"/>
      <c r="AE269" s="10"/>
      <c r="AF269" s="32"/>
      <c r="AG269" s="10"/>
      <c r="AH269" s="32"/>
      <c r="AI269" s="10"/>
      <c r="AJ269" s="32"/>
      <c r="AK269" s="10"/>
      <c r="AL269" s="32"/>
      <c r="AM269" s="10"/>
      <c r="AN269" s="32"/>
      <c r="AO269" s="10"/>
      <c r="AP269" s="32"/>
      <c r="AQ269" s="10"/>
      <c r="AR269" s="244"/>
      <c r="AS269" s="10"/>
      <c r="AT269" s="32"/>
      <c r="AU269" s="10"/>
      <c r="AV269" s="244"/>
      <c r="AW269" s="10"/>
      <c r="AX269" s="244"/>
      <c r="AY269" s="7"/>
      <c r="AZ269" s="249"/>
      <c r="BA269" s="10"/>
      <c r="BB269" s="244"/>
      <c r="BC269" s="7"/>
      <c r="BD269" s="249"/>
      <c r="BE269" s="10"/>
      <c r="BF269" s="244"/>
      <c r="BG269" s="7"/>
      <c r="BH269" s="249"/>
      <c r="BI269" s="7"/>
      <c r="BJ269" s="249"/>
      <c r="BK269" s="7"/>
      <c r="BL269" s="8"/>
      <c r="BM269" s="7"/>
      <c r="BN269" s="249"/>
      <c r="BO269" s="7"/>
      <c r="BP269" s="8"/>
      <c r="BQ269" s="7"/>
      <c r="BR269" s="8"/>
      <c r="BT269" s="41"/>
      <c r="BU269" s="41">
        <f t="shared" si="24"/>
        <v>0</v>
      </c>
      <c r="BV269">
        <f t="shared" si="23"/>
        <v>0</v>
      </c>
    </row>
    <row r="270" spans="1:76">
      <c r="A270">
        <v>199</v>
      </c>
      <c r="B270" s="6"/>
      <c r="C270" s="10"/>
      <c r="D270" s="32"/>
      <c r="E270" s="10"/>
      <c r="F270" s="32"/>
      <c r="G270" s="10"/>
      <c r="H270" s="32"/>
      <c r="I270" s="10"/>
      <c r="J270" s="32"/>
      <c r="K270" s="94"/>
      <c r="L270" s="32"/>
      <c r="M270" s="10"/>
      <c r="N270" s="32"/>
      <c r="O270" s="10"/>
      <c r="P270" s="32"/>
      <c r="Q270" s="10"/>
      <c r="R270" s="32"/>
      <c r="S270" s="10"/>
      <c r="T270" s="32"/>
      <c r="U270" s="10"/>
      <c r="V270" s="32"/>
      <c r="W270" s="10"/>
      <c r="X270" s="32"/>
      <c r="Y270" s="10"/>
      <c r="Z270" s="32"/>
      <c r="AA270" s="10"/>
      <c r="AB270" s="32"/>
      <c r="AC270" s="10"/>
      <c r="AD270" s="32"/>
      <c r="AE270" s="10"/>
      <c r="AF270" s="32"/>
      <c r="AG270" s="10"/>
      <c r="AH270" s="32"/>
      <c r="AI270" s="10"/>
      <c r="AJ270" s="32"/>
      <c r="AK270" s="10"/>
      <c r="AL270" s="32"/>
      <c r="AM270" s="10"/>
      <c r="AN270" s="32"/>
      <c r="AO270" s="10"/>
      <c r="AP270" s="32"/>
      <c r="AQ270" s="10"/>
      <c r="AR270" s="244"/>
      <c r="AS270" s="10"/>
      <c r="AT270" s="32"/>
      <c r="AU270" s="10"/>
      <c r="AV270" s="244"/>
      <c r="AW270" s="10"/>
      <c r="AX270" s="244"/>
      <c r="AY270" s="7"/>
      <c r="AZ270" s="249"/>
      <c r="BA270" s="10"/>
      <c r="BB270" s="244"/>
      <c r="BC270" s="7"/>
      <c r="BD270" s="249"/>
      <c r="BE270" s="10"/>
      <c r="BF270" s="244"/>
      <c r="BG270" s="7"/>
      <c r="BH270" s="249"/>
      <c r="BI270" s="7"/>
      <c r="BJ270" s="249"/>
      <c r="BK270" s="7"/>
      <c r="BL270" s="8"/>
      <c r="BM270" s="7"/>
      <c r="BN270" s="249"/>
      <c r="BO270" s="7"/>
      <c r="BP270" s="8"/>
      <c r="BQ270" s="7"/>
      <c r="BR270" s="8"/>
      <c r="BT270" s="41"/>
      <c r="BU270" s="41">
        <f t="shared" si="24"/>
        <v>0</v>
      </c>
      <c r="BV270">
        <f t="shared" si="23"/>
        <v>0</v>
      </c>
      <c r="BX270" s="39"/>
    </row>
    <row r="271" spans="1:76">
      <c r="A271">
        <v>200</v>
      </c>
      <c r="B271" s="6"/>
      <c r="C271" s="10"/>
      <c r="D271" s="32"/>
      <c r="E271" s="10"/>
      <c r="F271" s="32"/>
      <c r="G271" s="10"/>
      <c r="H271" s="32"/>
      <c r="I271" s="10"/>
      <c r="J271" s="32"/>
      <c r="K271" s="10"/>
      <c r="L271" s="32"/>
      <c r="M271" s="10"/>
      <c r="N271" s="32"/>
      <c r="O271" s="10"/>
      <c r="P271" s="32"/>
      <c r="Q271" s="10"/>
      <c r="R271" s="32"/>
      <c r="S271" s="10"/>
      <c r="T271" s="32"/>
      <c r="U271" s="10"/>
      <c r="V271" s="32"/>
      <c r="W271" s="10"/>
      <c r="X271" s="32"/>
      <c r="Y271" s="10"/>
      <c r="Z271" s="32"/>
      <c r="AA271" s="10"/>
      <c r="AB271" s="32"/>
      <c r="AC271" s="10"/>
      <c r="AD271" s="32"/>
      <c r="AE271" s="10"/>
      <c r="AF271" s="32"/>
      <c r="AG271" s="10"/>
      <c r="AH271" s="32"/>
      <c r="AI271" s="10"/>
      <c r="AJ271" s="32"/>
      <c r="AK271" s="10"/>
      <c r="AL271" s="32"/>
      <c r="AM271" s="10"/>
      <c r="AN271" s="32"/>
      <c r="AO271" s="10"/>
      <c r="AP271" s="32"/>
      <c r="AQ271" s="10"/>
      <c r="AR271" s="244"/>
      <c r="AS271" s="10"/>
      <c r="AT271" s="32"/>
      <c r="AU271" s="10"/>
      <c r="AV271" s="244"/>
      <c r="AW271" s="10"/>
      <c r="AX271" s="244"/>
      <c r="AY271" s="7"/>
      <c r="AZ271" s="249"/>
      <c r="BA271" s="10"/>
      <c r="BB271" s="244"/>
      <c r="BC271" s="7"/>
      <c r="BD271" s="249"/>
      <c r="BE271" s="10"/>
      <c r="BF271" s="244"/>
      <c r="BG271" s="7"/>
      <c r="BH271" s="249"/>
      <c r="BI271" s="7"/>
      <c r="BJ271" s="249"/>
      <c r="BK271" s="7"/>
      <c r="BL271" s="8"/>
      <c r="BM271" s="7"/>
      <c r="BN271" s="249"/>
      <c r="BO271" s="7"/>
      <c r="BP271" s="8"/>
      <c r="BQ271" s="7"/>
      <c r="BR271" s="8"/>
      <c r="BT271" s="41"/>
      <c r="BU271" s="41">
        <f t="shared" si="24"/>
        <v>0</v>
      </c>
      <c r="BV271">
        <f t="shared" si="23"/>
        <v>0</v>
      </c>
    </row>
    <row r="272" spans="1:76">
      <c r="A272">
        <v>201</v>
      </c>
      <c r="B272" s="6"/>
      <c r="C272" s="10"/>
      <c r="D272" s="32"/>
      <c r="E272" s="10"/>
      <c r="F272" s="32"/>
      <c r="G272" s="10"/>
      <c r="H272" s="32"/>
      <c r="I272" s="10"/>
      <c r="J272" s="32"/>
      <c r="K272" s="10"/>
      <c r="L272" s="32"/>
      <c r="M272" s="10"/>
      <c r="N272" s="32"/>
      <c r="O272" s="10"/>
      <c r="P272" s="32"/>
      <c r="Q272" s="10"/>
      <c r="R272" s="32"/>
      <c r="S272" s="10"/>
      <c r="T272" s="32"/>
      <c r="U272" s="10"/>
      <c r="V272" s="32"/>
      <c r="W272" s="10"/>
      <c r="X272" s="32"/>
      <c r="Y272" s="10"/>
      <c r="Z272" s="32"/>
      <c r="AA272" s="10"/>
      <c r="AB272" s="32"/>
      <c r="AC272" s="10"/>
      <c r="AD272" s="32"/>
      <c r="AE272" s="10"/>
      <c r="AF272" s="32"/>
      <c r="AG272" s="10"/>
      <c r="AH272" s="32"/>
      <c r="AI272" s="10"/>
      <c r="AJ272" s="32"/>
      <c r="AK272" s="10"/>
      <c r="AL272" s="32"/>
      <c r="AM272" s="10"/>
      <c r="AN272" s="32"/>
      <c r="AO272" s="10"/>
      <c r="AP272" s="32"/>
      <c r="AQ272" s="10"/>
      <c r="AR272" s="244"/>
      <c r="AS272" s="10"/>
      <c r="AT272" s="32"/>
      <c r="AU272" s="10"/>
      <c r="AV272" s="244"/>
      <c r="AW272" s="10"/>
      <c r="AX272" s="244"/>
      <c r="AY272" s="7"/>
      <c r="AZ272" s="249"/>
      <c r="BA272" s="10"/>
      <c r="BB272" s="244"/>
      <c r="BC272" s="7"/>
      <c r="BD272" s="249"/>
      <c r="BE272" s="10"/>
      <c r="BF272" s="244"/>
      <c r="BG272" s="7"/>
      <c r="BH272" s="249"/>
      <c r="BI272" s="7"/>
      <c r="BJ272" s="249"/>
      <c r="BK272" s="7"/>
      <c r="BL272" s="8"/>
      <c r="BM272" s="7"/>
      <c r="BN272" s="249"/>
      <c r="BO272" s="7"/>
      <c r="BP272" s="8"/>
      <c r="BQ272" s="7"/>
      <c r="BR272" s="8"/>
      <c r="BT272" s="41"/>
      <c r="BU272" s="41">
        <f t="shared" si="24"/>
        <v>0</v>
      </c>
      <c r="BV272">
        <f t="shared" si="23"/>
        <v>0</v>
      </c>
    </row>
    <row r="273" spans="1:76">
      <c r="A273">
        <v>202</v>
      </c>
      <c r="B273" s="6"/>
      <c r="C273" s="10"/>
      <c r="D273" s="32"/>
      <c r="E273" s="10"/>
      <c r="F273" s="32"/>
      <c r="G273" s="10"/>
      <c r="H273" s="32"/>
      <c r="I273" s="10"/>
      <c r="J273" s="32"/>
      <c r="K273" s="10"/>
      <c r="L273" s="32"/>
      <c r="M273" s="10"/>
      <c r="N273" s="32"/>
      <c r="O273" s="10"/>
      <c r="P273" s="32"/>
      <c r="Q273" s="10"/>
      <c r="R273" s="32"/>
      <c r="S273" s="10"/>
      <c r="T273" s="32"/>
      <c r="U273" s="10"/>
      <c r="V273" s="32"/>
      <c r="W273" s="10"/>
      <c r="X273" s="32"/>
      <c r="Y273" s="10"/>
      <c r="Z273" s="32"/>
      <c r="AA273" s="10"/>
      <c r="AB273" s="32"/>
      <c r="AC273" s="10"/>
      <c r="AD273" s="32"/>
      <c r="AE273" s="10"/>
      <c r="AF273" s="32"/>
      <c r="AG273" s="10"/>
      <c r="AH273" s="32"/>
      <c r="AI273" s="10"/>
      <c r="AJ273" s="32"/>
      <c r="AK273" s="10"/>
      <c r="AL273" s="32"/>
      <c r="AM273" s="10"/>
      <c r="AN273" s="32"/>
      <c r="AO273" s="10"/>
      <c r="AP273" s="32"/>
      <c r="AQ273" s="10"/>
      <c r="AR273" s="244"/>
      <c r="AS273" s="10"/>
      <c r="AT273" s="32"/>
      <c r="AU273" s="10"/>
      <c r="AV273" s="244"/>
      <c r="AW273" s="10"/>
      <c r="AX273" s="244"/>
      <c r="AY273" s="7"/>
      <c r="AZ273" s="249"/>
      <c r="BA273" s="10"/>
      <c r="BB273" s="244"/>
      <c r="BC273" s="7"/>
      <c r="BD273" s="249"/>
      <c r="BE273" s="10"/>
      <c r="BF273" s="244"/>
      <c r="BG273" s="7"/>
      <c r="BH273" s="249"/>
      <c r="BI273" s="7"/>
      <c r="BJ273" s="249"/>
      <c r="BK273" s="7"/>
      <c r="BL273" s="8"/>
      <c r="BM273" s="7"/>
      <c r="BN273" s="249"/>
      <c r="BO273" s="7"/>
      <c r="BP273" s="8"/>
      <c r="BQ273" s="7"/>
      <c r="BR273" s="8"/>
      <c r="BT273" s="41"/>
      <c r="BU273" s="41">
        <f t="shared" si="24"/>
        <v>0</v>
      </c>
      <c r="BV273">
        <f t="shared" si="23"/>
        <v>0</v>
      </c>
    </row>
    <row r="274" spans="1:76">
      <c r="A274">
        <v>203</v>
      </c>
      <c r="B274" s="6"/>
      <c r="C274" s="10"/>
      <c r="D274" s="32"/>
      <c r="E274" s="10"/>
      <c r="F274" s="32"/>
      <c r="G274" s="10"/>
      <c r="H274" s="32"/>
      <c r="I274" s="10"/>
      <c r="J274" s="32"/>
      <c r="K274" s="10"/>
      <c r="L274" s="32"/>
      <c r="M274" s="10"/>
      <c r="N274" s="32"/>
      <c r="O274" s="10"/>
      <c r="P274" s="32"/>
      <c r="Q274" s="10"/>
      <c r="R274" s="32"/>
      <c r="S274" s="10"/>
      <c r="T274" s="32"/>
      <c r="U274" s="10"/>
      <c r="V274" s="32"/>
      <c r="W274" s="10"/>
      <c r="X274" s="32"/>
      <c r="Y274" s="10"/>
      <c r="Z274" s="32"/>
      <c r="AA274" s="10"/>
      <c r="AB274" s="32"/>
      <c r="AC274" s="10"/>
      <c r="AD274" s="32"/>
      <c r="AE274" s="10"/>
      <c r="AF274" s="32"/>
      <c r="AG274" s="10"/>
      <c r="AH274" s="32"/>
      <c r="AI274" s="10"/>
      <c r="AJ274" s="32"/>
      <c r="AK274" s="10"/>
      <c r="AL274" s="32"/>
      <c r="AM274" s="10"/>
      <c r="AN274" s="32"/>
      <c r="AO274" s="10"/>
      <c r="AP274" s="32"/>
      <c r="AQ274" s="10"/>
      <c r="AR274" s="244"/>
      <c r="AS274" s="10"/>
      <c r="AT274" s="32"/>
      <c r="AU274" s="10"/>
      <c r="AV274" s="244"/>
      <c r="AW274" s="10"/>
      <c r="AX274" s="244"/>
      <c r="AY274" s="7"/>
      <c r="AZ274" s="249"/>
      <c r="BA274" s="10"/>
      <c r="BB274" s="244"/>
      <c r="BC274" s="7"/>
      <c r="BD274" s="249"/>
      <c r="BE274" s="10"/>
      <c r="BF274" s="244"/>
      <c r="BG274" s="7"/>
      <c r="BH274" s="249"/>
      <c r="BI274" s="7"/>
      <c r="BJ274" s="249"/>
      <c r="BK274" s="7"/>
      <c r="BL274" s="8"/>
      <c r="BM274" s="7"/>
      <c r="BN274" s="249"/>
      <c r="BO274" s="7"/>
      <c r="BP274" s="8"/>
      <c r="BQ274" s="7"/>
      <c r="BR274" s="8"/>
      <c r="BT274" s="41"/>
      <c r="BU274" s="41">
        <f t="shared" si="24"/>
        <v>0</v>
      </c>
      <c r="BV274">
        <f t="shared" si="23"/>
        <v>0</v>
      </c>
      <c r="BX274" s="39"/>
    </row>
    <row r="275" spans="1:76">
      <c r="A275">
        <v>204</v>
      </c>
      <c r="B275" s="6"/>
      <c r="C275" s="10"/>
      <c r="D275" s="32"/>
      <c r="E275" s="10"/>
      <c r="F275" s="32"/>
      <c r="G275" s="10"/>
      <c r="H275" s="32"/>
      <c r="I275" s="10"/>
      <c r="J275" s="32"/>
      <c r="K275" s="94"/>
      <c r="L275" s="32"/>
      <c r="M275" s="10"/>
      <c r="N275" s="32"/>
      <c r="O275" s="10"/>
      <c r="P275" s="32"/>
      <c r="Q275" s="10"/>
      <c r="R275" s="32"/>
      <c r="S275" s="10"/>
      <c r="T275" s="32"/>
      <c r="U275" s="10"/>
      <c r="V275" s="32"/>
      <c r="W275" s="10"/>
      <c r="X275" s="32"/>
      <c r="Y275" s="10"/>
      <c r="Z275" s="32"/>
      <c r="AA275" s="10"/>
      <c r="AB275" s="32"/>
      <c r="AC275" s="10"/>
      <c r="AD275" s="32"/>
      <c r="AE275" s="10"/>
      <c r="AF275" s="32"/>
      <c r="AG275" s="10"/>
      <c r="AH275" s="32"/>
      <c r="AI275" s="10"/>
      <c r="AJ275" s="32"/>
      <c r="AK275" s="10"/>
      <c r="AL275" s="32"/>
      <c r="AM275" s="10"/>
      <c r="AN275" s="32"/>
      <c r="AO275" s="10"/>
      <c r="AP275" s="32"/>
      <c r="AQ275" s="10"/>
      <c r="AR275" s="244"/>
      <c r="AS275" s="10"/>
      <c r="AT275" s="32"/>
      <c r="AU275" s="10"/>
      <c r="AV275" s="244"/>
      <c r="AW275" s="10"/>
      <c r="AX275" s="244"/>
      <c r="AY275" s="7"/>
      <c r="AZ275" s="249"/>
      <c r="BA275" s="10"/>
      <c r="BB275" s="244"/>
      <c r="BC275" s="7"/>
      <c r="BD275" s="249"/>
      <c r="BE275" s="10"/>
      <c r="BF275" s="244"/>
      <c r="BG275" s="7"/>
      <c r="BH275" s="249"/>
      <c r="BI275" s="7"/>
      <c r="BJ275" s="249"/>
      <c r="BK275" s="7"/>
      <c r="BL275" s="8"/>
      <c r="BM275" s="7"/>
      <c r="BN275" s="249"/>
      <c r="BO275" s="7"/>
      <c r="BP275" s="8"/>
      <c r="BQ275" s="7"/>
      <c r="BR275" s="8"/>
      <c r="BT275" s="41"/>
      <c r="BU275" s="41">
        <f t="shared" si="24"/>
        <v>0</v>
      </c>
      <c r="BV275">
        <f t="shared" si="23"/>
        <v>0</v>
      </c>
      <c r="BX275" s="39"/>
    </row>
    <row r="276" spans="1:76">
      <c r="A276">
        <v>205</v>
      </c>
      <c r="B276" s="6"/>
      <c r="C276" s="10"/>
      <c r="D276" s="32"/>
      <c r="E276" s="10"/>
      <c r="F276" s="32"/>
      <c r="G276" s="10"/>
      <c r="H276" s="32"/>
      <c r="I276" s="10"/>
      <c r="J276" s="32"/>
      <c r="K276" s="10"/>
      <c r="L276" s="32"/>
      <c r="M276" s="10"/>
      <c r="N276" s="32"/>
      <c r="O276" s="10"/>
      <c r="P276" s="32"/>
      <c r="Q276" s="10"/>
      <c r="R276" s="32"/>
      <c r="S276" s="10"/>
      <c r="T276" s="32"/>
      <c r="U276" s="10"/>
      <c r="V276" s="32"/>
      <c r="W276" s="10"/>
      <c r="X276" s="32"/>
      <c r="Y276" s="10"/>
      <c r="Z276" s="32"/>
      <c r="AA276" s="10"/>
      <c r="AB276" s="32"/>
      <c r="AC276" s="10"/>
      <c r="AD276" s="32"/>
      <c r="AE276" s="10"/>
      <c r="AF276" s="32"/>
      <c r="AG276" s="10"/>
      <c r="AH276" s="32"/>
      <c r="AI276" s="10"/>
      <c r="AJ276" s="32"/>
      <c r="AK276" s="10"/>
      <c r="AL276" s="32"/>
      <c r="AM276" s="10"/>
      <c r="AN276" s="32"/>
      <c r="AO276" s="10"/>
      <c r="AP276" s="32"/>
      <c r="AQ276" s="10"/>
      <c r="AR276" s="244"/>
      <c r="AS276" s="10"/>
      <c r="AT276" s="32"/>
      <c r="AU276" s="10"/>
      <c r="AV276" s="244"/>
      <c r="AW276" s="10"/>
      <c r="AX276" s="244"/>
      <c r="AY276" s="7"/>
      <c r="AZ276" s="249"/>
      <c r="BA276" s="10"/>
      <c r="BB276" s="244"/>
      <c r="BC276" s="7"/>
      <c r="BD276" s="249"/>
      <c r="BE276" s="10"/>
      <c r="BF276" s="244"/>
      <c r="BG276" s="7"/>
      <c r="BH276" s="249"/>
      <c r="BI276" s="7"/>
      <c r="BJ276" s="249"/>
      <c r="BK276" s="7"/>
      <c r="BL276" s="8"/>
      <c r="BM276" s="7"/>
      <c r="BN276" s="249"/>
      <c r="BO276" s="7"/>
      <c r="BP276" s="8"/>
      <c r="BQ276" s="7"/>
      <c r="BR276" s="8"/>
      <c r="BT276" s="41"/>
      <c r="BU276" s="41">
        <f t="shared" si="24"/>
        <v>0</v>
      </c>
      <c r="BV276">
        <f t="shared" si="23"/>
        <v>0</v>
      </c>
    </row>
    <row r="277" spans="1:76">
      <c r="A277">
        <v>206</v>
      </c>
      <c r="B277" s="6"/>
      <c r="C277" s="10"/>
      <c r="D277" s="32"/>
      <c r="E277" s="10"/>
      <c r="F277" s="32"/>
      <c r="G277" s="10"/>
      <c r="H277" s="32"/>
      <c r="I277" s="10"/>
      <c r="J277" s="32"/>
      <c r="K277" s="94"/>
      <c r="L277" s="32"/>
      <c r="M277" s="10"/>
      <c r="N277" s="32"/>
      <c r="O277" s="10"/>
      <c r="P277" s="32"/>
      <c r="Q277" s="10"/>
      <c r="R277" s="32"/>
      <c r="S277" s="10"/>
      <c r="T277" s="32"/>
      <c r="U277" s="10"/>
      <c r="V277" s="32"/>
      <c r="W277" s="10"/>
      <c r="X277" s="32"/>
      <c r="Y277" s="10"/>
      <c r="Z277" s="32"/>
      <c r="AA277" s="10"/>
      <c r="AB277" s="32"/>
      <c r="AC277" s="10"/>
      <c r="AD277" s="32"/>
      <c r="AE277" s="10"/>
      <c r="AF277" s="32"/>
      <c r="AG277" s="10"/>
      <c r="AH277" s="32"/>
      <c r="AI277" s="10"/>
      <c r="AJ277" s="32"/>
      <c r="AK277" s="10"/>
      <c r="AL277" s="32"/>
      <c r="AM277" s="10"/>
      <c r="AN277" s="32"/>
      <c r="AO277" s="10"/>
      <c r="AP277" s="32"/>
      <c r="AQ277" s="10"/>
      <c r="AR277" s="244"/>
      <c r="AS277" s="10"/>
      <c r="AT277" s="32"/>
      <c r="AU277" s="10"/>
      <c r="AV277" s="244"/>
      <c r="AW277" s="10"/>
      <c r="AX277" s="244"/>
      <c r="AY277" s="7"/>
      <c r="AZ277" s="249"/>
      <c r="BA277" s="10"/>
      <c r="BB277" s="244"/>
      <c r="BC277" s="7"/>
      <c r="BD277" s="249"/>
      <c r="BE277" s="10"/>
      <c r="BF277" s="244"/>
      <c r="BG277" s="7"/>
      <c r="BH277" s="249"/>
      <c r="BI277" s="7"/>
      <c r="BJ277" s="249"/>
      <c r="BK277" s="7"/>
      <c r="BL277" s="8"/>
      <c r="BM277" s="7"/>
      <c r="BN277" s="249"/>
      <c r="BO277" s="7"/>
      <c r="BP277" s="8"/>
      <c r="BQ277" s="7"/>
      <c r="BR277" s="8"/>
      <c r="BT277" s="41"/>
      <c r="BU277" s="41">
        <f t="shared" si="24"/>
        <v>0</v>
      </c>
      <c r="BV277">
        <f t="shared" si="23"/>
        <v>0</v>
      </c>
      <c r="BX277" s="39"/>
    </row>
    <row r="278" spans="1:76">
      <c r="A278">
        <v>207</v>
      </c>
      <c r="B278" s="6"/>
      <c r="C278" s="10"/>
      <c r="D278" s="32"/>
      <c r="E278" s="10"/>
      <c r="F278" s="32"/>
      <c r="G278" s="10"/>
      <c r="H278" s="32"/>
      <c r="I278" s="10"/>
      <c r="J278" s="32"/>
      <c r="K278" s="10"/>
      <c r="L278" s="32"/>
      <c r="M278" s="10"/>
      <c r="N278" s="32"/>
      <c r="O278" s="10"/>
      <c r="P278" s="32"/>
      <c r="Q278" s="10"/>
      <c r="R278" s="32"/>
      <c r="S278" s="10"/>
      <c r="T278" s="32"/>
      <c r="U278" s="10"/>
      <c r="V278" s="32"/>
      <c r="W278" s="10"/>
      <c r="X278" s="32"/>
      <c r="Y278" s="10"/>
      <c r="Z278" s="32"/>
      <c r="AA278" s="10"/>
      <c r="AB278" s="32"/>
      <c r="AC278" s="10"/>
      <c r="AD278" s="32"/>
      <c r="AE278" s="10"/>
      <c r="AF278" s="32"/>
      <c r="AG278" s="10"/>
      <c r="AH278" s="32"/>
      <c r="AI278" s="10"/>
      <c r="AJ278" s="32"/>
      <c r="AK278" s="10"/>
      <c r="AL278" s="32"/>
      <c r="AM278" s="10"/>
      <c r="AN278" s="32"/>
      <c r="AO278" s="10"/>
      <c r="AP278" s="32"/>
      <c r="AQ278" s="10"/>
      <c r="AR278" s="244"/>
      <c r="AS278" s="10"/>
      <c r="AT278" s="32"/>
      <c r="AU278" s="10"/>
      <c r="AV278" s="244"/>
      <c r="AW278" s="10"/>
      <c r="AX278" s="244"/>
      <c r="AY278" s="7"/>
      <c r="AZ278" s="249"/>
      <c r="BA278" s="10"/>
      <c r="BB278" s="244"/>
      <c r="BC278" s="7"/>
      <c r="BD278" s="249"/>
      <c r="BE278" s="10"/>
      <c r="BF278" s="244"/>
      <c r="BG278" s="7"/>
      <c r="BH278" s="249"/>
      <c r="BI278" s="7"/>
      <c r="BJ278" s="249"/>
      <c r="BK278" s="7"/>
      <c r="BL278" s="8"/>
      <c r="BM278" s="7"/>
      <c r="BN278" s="249"/>
      <c r="BO278" s="7"/>
      <c r="BP278" s="8"/>
      <c r="BQ278" s="7"/>
      <c r="BR278" s="8"/>
      <c r="BT278" s="41"/>
      <c r="BU278" s="41">
        <f t="shared" si="24"/>
        <v>0</v>
      </c>
      <c r="BV278">
        <f t="shared" si="23"/>
        <v>0</v>
      </c>
    </row>
    <row r="279" spans="1:76">
      <c r="A279">
        <v>208</v>
      </c>
      <c r="B279" s="6"/>
      <c r="C279" s="10"/>
      <c r="D279" s="32"/>
      <c r="E279" s="10"/>
      <c r="F279" s="32"/>
      <c r="G279" s="10"/>
      <c r="H279" s="32"/>
      <c r="I279" s="10"/>
      <c r="J279" s="32"/>
      <c r="K279" s="10"/>
      <c r="L279" s="32"/>
      <c r="M279" s="10"/>
      <c r="N279" s="32"/>
      <c r="O279" s="10"/>
      <c r="P279" s="32"/>
      <c r="Q279" s="10"/>
      <c r="R279" s="32"/>
      <c r="S279" s="10"/>
      <c r="T279" s="32"/>
      <c r="U279" s="10"/>
      <c r="V279" s="32"/>
      <c r="W279" s="10"/>
      <c r="X279" s="32"/>
      <c r="Y279" s="10"/>
      <c r="Z279" s="32"/>
      <c r="AA279" s="10"/>
      <c r="AB279" s="32"/>
      <c r="AC279" s="10"/>
      <c r="AD279" s="32"/>
      <c r="AE279" s="10"/>
      <c r="AF279" s="32"/>
      <c r="AG279" s="10"/>
      <c r="AH279" s="32"/>
      <c r="AI279" s="10"/>
      <c r="AJ279" s="32"/>
      <c r="AK279" s="10"/>
      <c r="AL279" s="32"/>
      <c r="AM279" s="10"/>
      <c r="AN279" s="32"/>
      <c r="AO279" s="10"/>
      <c r="AP279" s="32"/>
      <c r="AQ279" s="10"/>
      <c r="AR279" s="244"/>
      <c r="AS279" s="10"/>
      <c r="AT279" s="32"/>
      <c r="AU279" s="10"/>
      <c r="AV279" s="244"/>
      <c r="AW279" s="10"/>
      <c r="AX279" s="244"/>
      <c r="AY279" s="7"/>
      <c r="AZ279" s="249"/>
      <c r="BA279" s="10"/>
      <c r="BB279" s="244"/>
      <c r="BC279" s="7"/>
      <c r="BD279" s="249"/>
      <c r="BE279" s="10"/>
      <c r="BF279" s="244"/>
      <c r="BG279" s="7"/>
      <c r="BH279" s="249"/>
      <c r="BI279" s="7"/>
      <c r="BJ279" s="249"/>
      <c r="BK279" s="7"/>
      <c r="BL279" s="8"/>
      <c r="BM279" s="7"/>
      <c r="BN279" s="249"/>
      <c r="BO279" s="7"/>
      <c r="BP279" s="8"/>
      <c r="BQ279" s="7"/>
      <c r="BR279" s="8"/>
      <c r="BT279" s="41"/>
      <c r="BU279" s="41">
        <f t="shared" si="24"/>
        <v>0</v>
      </c>
      <c r="BV279">
        <f t="shared" si="23"/>
        <v>0</v>
      </c>
    </row>
    <row r="280" spans="1:76">
      <c r="A280">
        <v>209</v>
      </c>
      <c r="B280" s="6"/>
      <c r="C280" s="10"/>
      <c r="D280" s="32"/>
      <c r="E280" s="10"/>
      <c r="F280" s="32"/>
      <c r="G280" s="10"/>
      <c r="H280" s="32"/>
      <c r="I280" s="10"/>
      <c r="J280" s="32"/>
      <c r="K280" s="10"/>
      <c r="L280" s="32"/>
      <c r="M280" s="10"/>
      <c r="N280" s="32"/>
      <c r="O280" s="10"/>
      <c r="P280" s="32"/>
      <c r="Q280" s="10"/>
      <c r="R280" s="32"/>
      <c r="S280" s="10"/>
      <c r="T280" s="32"/>
      <c r="U280" s="10"/>
      <c r="V280" s="32"/>
      <c r="W280" s="10"/>
      <c r="X280" s="32"/>
      <c r="Y280" s="10"/>
      <c r="Z280" s="32"/>
      <c r="AA280" s="10"/>
      <c r="AB280" s="32"/>
      <c r="AC280" s="10"/>
      <c r="AD280" s="32"/>
      <c r="AE280" s="10"/>
      <c r="AF280" s="32"/>
      <c r="AG280" s="10"/>
      <c r="AH280" s="32"/>
      <c r="AI280" s="10"/>
      <c r="AJ280" s="32"/>
      <c r="AK280" s="10"/>
      <c r="AL280" s="32"/>
      <c r="AM280" s="10"/>
      <c r="AN280" s="32"/>
      <c r="AO280" s="10"/>
      <c r="AP280" s="32"/>
      <c r="AQ280" s="10"/>
      <c r="AR280" s="244"/>
      <c r="AS280" s="10"/>
      <c r="AT280" s="32"/>
      <c r="AU280" s="10"/>
      <c r="AV280" s="244"/>
      <c r="AW280" s="10"/>
      <c r="AX280" s="244"/>
      <c r="AY280" s="7"/>
      <c r="AZ280" s="249"/>
      <c r="BA280" s="10"/>
      <c r="BB280" s="244"/>
      <c r="BC280" s="7"/>
      <c r="BD280" s="249"/>
      <c r="BE280" s="10"/>
      <c r="BF280" s="244"/>
      <c r="BG280" s="7"/>
      <c r="BH280" s="249"/>
      <c r="BI280" s="7"/>
      <c r="BJ280" s="249"/>
      <c r="BK280" s="7"/>
      <c r="BL280" s="8"/>
      <c r="BM280" s="7"/>
      <c r="BN280" s="249"/>
      <c r="BO280" s="7"/>
      <c r="BP280" s="8"/>
      <c r="BQ280" s="7"/>
      <c r="BR280" s="8"/>
      <c r="BT280" s="41"/>
      <c r="BU280" s="41">
        <f t="shared" si="24"/>
        <v>0</v>
      </c>
      <c r="BV280">
        <f t="shared" si="23"/>
        <v>0</v>
      </c>
    </row>
    <row r="281" spans="1:76">
      <c r="A281">
        <v>210</v>
      </c>
      <c r="B281" s="6"/>
      <c r="C281" s="10"/>
      <c r="D281" s="32"/>
      <c r="E281" s="10"/>
      <c r="F281" s="32"/>
      <c r="G281" s="10"/>
      <c r="H281" s="32"/>
      <c r="I281" s="10"/>
      <c r="J281" s="32"/>
      <c r="K281" s="10"/>
      <c r="L281" s="32"/>
      <c r="M281" s="10"/>
      <c r="N281" s="32"/>
      <c r="O281" s="10"/>
      <c r="P281" s="32"/>
      <c r="Q281" s="10"/>
      <c r="R281" s="32"/>
      <c r="S281" s="10"/>
      <c r="T281" s="32"/>
      <c r="U281" s="10"/>
      <c r="V281" s="32"/>
      <c r="W281" s="10"/>
      <c r="X281" s="32"/>
      <c r="Y281" s="10"/>
      <c r="Z281" s="32"/>
      <c r="AA281" s="10"/>
      <c r="AB281" s="32"/>
      <c r="AC281" s="10"/>
      <c r="AD281" s="32"/>
      <c r="AE281" s="10"/>
      <c r="AF281" s="32"/>
      <c r="AG281" s="10"/>
      <c r="AH281" s="32"/>
      <c r="AI281" s="10"/>
      <c r="AJ281" s="32"/>
      <c r="AK281" s="10"/>
      <c r="AL281" s="32"/>
      <c r="AM281" s="10"/>
      <c r="AN281" s="32"/>
      <c r="AO281" s="10"/>
      <c r="AP281" s="32"/>
      <c r="AQ281" s="10"/>
      <c r="AR281" s="244"/>
      <c r="AS281" s="10"/>
      <c r="AT281" s="32"/>
      <c r="AU281" s="10"/>
      <c r="AV281" s="244"/>
      <c r="AW281" s="10"/>
      <c r="AX281" s="244"/>
      <c r="AY281" s="7"/>
      <c r="AZ281" s="249"/>
      <c r="BA281" s="10"/>
      <c r="BB281" s="244"/>
      <c r="BC281" s="7"/>
      <c r="BD281" s="249"/>
      <c r="BE281" s="10"/>
      <c r="BF281" s="244"/>
      <c r="BG281" s="7"/>
      <c r="BH281" s="249"/>
      <c r="BI281" s="7"/>
      <c r="BJ281" s="249"/>
      <c r="BK281" s="7"/>
      <c r="BL281" s="8"/>
      <c r="BM281" s="7"/>
      <c r="BN281" s="249"/>
      <c r="BO281" s="7"/>
      <c r="BP281" s="8"/>
      <c r="BQ281" s="7"/>
      <c r="BR281" s="8"/>
      <c r="BT281" s="41"/>
      <c r="BU281" s="41">
        <f t="shared" si="24"/>
        <v>0</v>
      </c>
      <c r="BV281">
        <f t="shared" si="23"/>
        <v>0</v>
      </c>
    </row>
    <row r="282" spans="1:76">
      <c r="A282">
        <v>211</v>
      </c>
      <c r="B282" s="6"/>
      <c r="C282" s="10"/>
      <c r="D282" s="32"/>
      <c r="E282" s="10"/>
      <c r="F282" s="32"/>
      <c r="G282" s="10"/>
      <c r="H282" s="32"/>
      <c r="I282" s="10"/>
      <c r="J282" s="32"/>
      <c r="K282" s="10"/>
      <c r="L282" s="32"/>
      <c r="M282" s="10"/>
      <c r="N282" s="32"/>
      <c r="O282" s="10"/>
      <c r="P282" s="32"/>
      <c r="Q282" s="10"/>
      <c r="R282" s="32"/>
      <c r="S282" s="10"/>
      <c r="T282" s="32"/>
      <c r="U282" s="10"/>
      <c r="V282" s="32"/>
      <c r="W282" s="10"/>
      <c r="X282" s="32"/>
      <c r="Y282" s="10"/>
      <c r="Z282" s="32"/>
      <c r="AA282" s="10"/>
      <c r="AB282" s="32"/>
      <c r="AC282" s="10"/>
      <c r="AD282" s="32"/>
      <c r="AE282" s="10"/>
      <c r="AF282" s="32"/>
      <c r="AG282" s="10"/>
      <c r="AH282" s="32"/>
      <c r="AI282" s="10"/>
      <c r="AJ282" s="32"/>
      <c r="AK282" s="10"/>
      <c r="AL282" s="32"/>
      <c r="AM282" s="10"/>
      <c r="AN282" s="32"/>
      <c r="AO282" s="10"/>
      <c r="AP282" s="32"/>
      <c r="AQ282" s="10"/>
      <c r="AR282" s="244"/>
      <c r="AS282" s="10"/>
      <c r="AT282" s="32"/>
      <c r="AU282" s="10"/>
      <c r="AV282" s="244"/>
      <c r="AW282" s="10"/>
      <c r="AX282" s="244"/>
      <c r="AY282" s="7"/>
      <c r="AZ282" s="249"/>
      <c r="BA282" s="10"/>
      <c r="BB282" s="244"/>
      <c r="BC282" s="7"/>
      <c r="BD282" s="249"/>
      <c r="BE282" s="10"/>
      <c r="BF282" s="244"/>
      <c r="BG282" s="7"/>
      <c r="BH282" s="249"/>
      <c r="BI282" s="7"/>
      <c r="BJ282" s="249"/>
      <c r="BK282" s="7"/>
      <c r="BL282" s="8"/>
      <c r="BM282" s="7"/>
      <c r="BN282" s="249"/>
      <c r="BO282" s="7"/>
      <c r="BP282" s="8"/>
      <c r="BQ282" s="7"/>
      <c r="BR282" s="8"/>
      <c r="BT282" s="41"/>
      <c r="BU282" s="41">
        <f t="shared" si="24"/>
        <v>0</v>
      </c>
      <c r="BV282">
        <f t="shared" si="23"/>
        <v>0</v>
      </c>
    </row>
    <row r="283" spans="1:76">
      <c r="A283">
        <v>212</v>
      </c>
      <c r="B283" s="6"/>
      <c r="C283" s="10"/>
      <c r="D283" s="32"/>
      <c r="E283" s="10"/>
      <c r="F283" s="32"/>
      <c r="G283" s="10"/>
      <c r="H283" s="32"/>
      <c r="I283" s="10"/>
      <c r="J283" s="32"/>
      <c r="K283" s="94"/>
      <c r="L283" s="32"/>
      <c r="M283" s="10"/>
      <c r="N283" s="32"/>
      <c r="O283" s="10"/>
      <c r="P283" s="32"/>
      <c r="Q283" s="10"/>
      <c r="R283" s="32"/>
      <c r="S283" s="10"/>
      <c r="T283" s="32"/>
      <c r="U283" s="10"/>
      <c r="V283" s="32"/>
      <c r="W283" s="10"/>
      <c r="X283" s="32"/>
      <c r="Y283" s="10"/>
      <c r="Z283" s="32"/>
      <c r="AA283" s="10"/>
      <c r="AB283" s="32"/>
      <c r="AC283" s="10"/>
      <c r="AD283" s="32"/>
      <c r="AE283" s="10"/>
      <c r="AF283" s="32"/>
      <c r="AG283" s="10"/>
      <c r="AH283" s="32"/>
      <c r="AI283" s="10"/>
      <c r="AJ283" s="32"/>
      <c r="AK283" s="10"/>
      <c r="AL283" s="32"/>
      <c r="AM283" s="10"/>
      <c r="AN283" s="32"/>
      <c r="AO283" s="10"/>
      <c r="AP283" s="32"/>
      <c r="AQ283" s="10"/>
      <c r="AR283" s="244"/>
      <c r="AS283" s="10"/>
      <c r="AT283" s="32"/>
      <c r="AU283" s="10"/>
      <c r="AV283" s="244"/>
      <c r="AW283" s="10"/>
      <c r="AX283" s="244"/>
      <c r="AY283" s="7"/>
      <c r="AZ283" s="249"/>
      <c r="BA283" s="10"/>
      <c r="BB283" s="244"/>
      <c r="BC283" s="7"/>
      <c r="BD283" s="249"/>
      <c r="BE283" s="10"/>
      <c r="BF283" s="244"/>
      <c r="BG283" s="7"/>
      <c r="BH283" s="249"/>
      <c r="BI283" s="7"/>
      <c r="BJ283" s="249"/>
      <c r="BK283" s="7"/>
      <c r="BL283" s="8"/>
      <c r="BM283" s="7"/>
      <c r="BN283" s="249"/>
      <c r="BO283" s="7"/>
      <c r="BP283" s="8"/>
      <c r="BQ283" s="7"/>
      <c r="BR283" s="8"/>
      <c r="BT283" s="41"/>
      <c r="BU283" s="41">
        <f t="shared" si="24"/>
        <v>0</v>
      </c>
      <c r="BV283">
        <f t="shared" si="23"/>
        <v>0</v>
      </c>
      <c r="BX283" s="39"/>
    </row>
    <row r="284" spans="1:76">
      <c r="A284">
        <v>213</v>
      </c>
      <c r="B284" s="6"/>
      <c r="C284" s="10"/>
      <c r="D284" s="32"/>
      <c r="E284" s="10"/>
      <c r="F284" s="32"/>
      <c r="G284" s="10"/>
      <c r="H284" s="32"/>
      <c r="I284" s="10"/>
      <c r="J284" s="32"/>
      <c r="K284" s="94"/>
      <c r="L284" s="32"/>
      <c r="M284" s="10"/>
      <c r="N284" s="32"/>
      <c r="O284" s="10"/>
      <c r="P284" s="32"/>
      <c r="Q284" s="10"/>
      <c r="R284" s="32"/>
      <c r="S284" s="10"/>
      <c r="T284" s="32"/>
      <c r="U284" s="10"/>
      <c r="V284" s="32"/>
      <c r="W284" s="10"/>
      <c r="X284" s="32"/>
      <c r="Y284" s="10"/>
      <c r="Z284" s="32"/>
      <c r="AA284" s="10"/>
      <c r="AB284" s="32"/>
      <c r="AC284" s="10"/>
      <c r="AD284" s="32"/>
      <c r="AE284" s="10"/>
      <c r="AF284" s="32"/>
      <c r="AG284" s="10"/>
      <c r="AH284" s="32"/>
      <c r="AI284" s="10"/>
      <c r="AJ284" s="32"/>
      <c r="AK284" s="10"/>
      <c r="AL284" s="32"/>
      <c r="AM284" s="10"/>
      <c r="AN284" s="32"/>
      <c r="AO284" s="10"/>
      <c r="AP284" s="32"/>
      <c r="AQ284" s="10"/>
      <c r="AR284" s="244"/>
      <c r="AS284" s="10"/>
      <c r="AT284" s="32"/>
      <c r="AU284" s="10"/>
      <c r="AV284" s="244"/>
      <c r="AW284" s="10"/>
      <c r="AX284" s="244"/>
      <c r="AY284" s="7"/>
      <c r="AZ284" s="249"/>
      <c r="BA284" s="10"/>
      <c r="BB284" s="244"/>
      <c r="BC284" s="7"/>
      <c r="BD284" s="249"/>
      <c r="BE284" s="10"/>
      <c r="BF284" s="244"/>
      <c r="BG284" s="7"/>
      <c r="BH284" s="249"/>
      <c r="BI284" s="7"/>
      <c r="BJ284" s="249"/>
      <c r="BK284" s="7"/>
      <c r="BL284" s="8"/>
      <c r="BM284" s="7"/>
      <c r="BN284" s="249"/>
      <c r="BO284" s="7"/>
      <c r="BP284" s="8"/>
      <c r="BQ284" s="7"/>
      <c r="BR284" s="8"/>
      <c r="BT284" s="41"/>
      <c r="BU284" s="41">
        <f t="shared" si="24"/>
        <v>0</v>
      </c>
      <c r="BV284">
        <f t="shared" si="23"/>
        <v>0</v>
      </c>
      <c r="BX284" s="39"/>
    </row>
    <row r="285" spans="1:76">
      <c r="A285">
        <v>214</v>
      </c>
      <c r="B285" s="6"/>
      <c r="C285" s="10"/>
      <c r="D285" s="32"/>
      <c r="E285" s="10"/>
      <c r="F285" s="32"/>
      <c r="G285" s="10"/>
      <c r="H285" s="32"/>
      <c r="I285" s="10"/>
      <c r="J285" s="32"/>
      <c r="K285" s="10"/>
      <c r="L285" s="32"/>
      <c r="M285" s="10"/>
      <c r="N285" s="32"/>
      <c r="O285" s="10"/>
      <c r="P285" s="32"/>
      <c r="Q285" s="10"/>
      <c r="R285" s="32"/>
      <c r="S285" s="10"/>
      <c r="T285" s="32"/>
      <c r="U285" s="10"/>
      <c r="V285" s="32"/>
      <c r="W285" s="10"/>
      <c r="X285" s="32"/>
      <c r="Y285" s="10"/>
      <c r="Z285" s="32"/>
      <c r="AA285" s="10"/>
      <c r="AB285" s="32"/>
      <c r="AC285" s="10"/>
      <c r="AD285" s="32"/>
      <c r="AE285" s="10"/>
      <c r="AF285" s="32"/>
      <c r="AG285" s="10"/>
      <c r="AH285" s="32"/>
      <c r="AI285" s="10"/>
      <c r="AJ285" s="32"/>
      <c r="AK285" s="10"/>
      <c r="AL285" s="32"/>
      <c r="AM285" s="10"/>
      <c r="AN285" s="32"/>
      <c r="AO285" s="10"/>
      <c r="AP285" s="32"/>
      <c r="AQ285" s="10"/>
      <c r="AR285" s="244"/>
      <c r="AS285" s="10"/>
      <c r="AT285" s="32"/>
      <c r="AU285" s="10"/>
      <c r="AV285" s="244"/>
      <c r="AW285" s="10"/>
      <c r="AX285" s="244"/>
      <c r="AY285" s="7"/>
      <c r="AZ285" s="249"/>
      <c r="BA285" s="10"/>
      <c r="BB285" s="244"/>
      <c r="BC285" s="7"/>
      <c r="BD285" s="249"/>
      <c r="BE285" s="10"/>
      <c r="BF285" s="244"/>
      <c r="BG285" s="7"/>
      <c r="BH285" s="249"/>
      <c r="BI285" s="7"/>
      <c r="BJ285" s="249"/>
      <c r="BK285" s="7"/>
      <c r="BL285" s="8"/>
      <c r="BM285" s="7"/>
      <c r="BN285" s="249"/>
      <c r="BO285" s="7"/>
      <c r="BP285" s="8"/>
      <c r="BQ285" s="7"/>
      <c r="BR285" s="8"/>
      <c r="BT285" s="41"/>
      <c r="BU285" s="41">
        <f t="shared" si="24"/>
        <v>0</v>
      </c>
      <c r="BV285">
        <f t="shared" si="23"/>
        <v>0</v>
      </c>
    </row>
    <row r="286" spans="1:76">
      <c r="A286">
        <v>215</v>
      </c>
      <c r="B286" s="6"/>
      <c r="C286" s="10"/>
      <c r="D286" s="32"/>
      <c r="E286" s="10"/>
      <c r="F286" s="32"/>
      <c r="G286" s="10"/>
      <c r="H286" s="32"/>
      <c r="I286" s="10"/>
      <c r="J286" s="32"/>
      <c r="K286" s="10"/>
      <c r="L286" s="32"/>
      <c r="M286" s="10"/>
      <c r="N286" s="32"/>
      <c r="O286" s="10"/>
      <c r="P286" s="32"/>
      <c r="Q286" s="10"/>
      <c r="R286" s="32"/>
      <c r="S286" s="10"/>
      <c r="T286" s="32"/>
      <c r="U286" s="10"/>
      <c r="V286" s="32"/>
      <c r="W286" s="10"/>
      <c r="X286" s="32"/>
      <c r="Y286" s="10"/>
      <c r="Z286" s="32"/>
      <c r="AA286" s="10"/>
      <c r="AB286" s="32"/>
      <c r="AC286" s="10"/>
      <c r="AD286" s="32"/>
      <c r="AE286" s="10"/>
      <c r="AF286" s="32"/>
      <c r="AG286" s="10"/>
      <c r="AH286" s="32"/>
      <c r="AI286" s="10"/>
      <c r="AJ286" s="32"/>
      <c r="AK286" s="10"/>
      <c r="AL286" s="32"/>
      <c r="AM286" s="10"/>
      <c r="AN286" s="32"/>
      <c r="AO286" s="10"/>
      <c r="AP286" s="32"/>
      <c r="AQ286" s="10"/>
      <c r="AR286" s="244"/>
      <c r="AS286" s="10"/>
      <c r="AT286" s="32"/>
      <c r="AU286" s="10"/>
      <c r="AV286" s="244"/>
      <c r="AW286" s="10"/>
      <c r="AX286" s="244"/>
      <c r="AY286" s="7"/>
      <c r="AZ286" s="249"/>
      <c r="BA286" s="10"/>
      <c r="BB286" s="244"/>
      <c r="BC286" s="7"/>
      <c r="BD286" s="249"/>
      <c r="BE286" s="10"/>
      <c r="BF286" s="244"/>
      <c r="BG286" s="7"/>
      <c r="BH286" s="249"/>
      <c r="BI286" s="7"/>
      <c r="BJ286" s="249"/>
      <c r="BK286" s="7"/>
      <c r="BL286" s="8"/>
      <c r="BM286" s="7"/>
      <c r="BN286" s="249"/>
      <c r="BO286" s="7"/>
      <c r="BP286" s="8"/>
      <c r="BQ286" s="7"/>
      <c r="BR286" s="8"/>
      <c r="BT286" s="41"/>
      <c r="BU286" s="41">
        <f t="shared" si="24"/>
        <v>0</v>
      </c>
      <c r="BV286">
        <f t="shared" si="23"/>
        <v>0</v>
      </c>
    </row>
    <row r="287" spans="1:76">
      <c r="A287">
        <v>216</v>
      </c>
      <c r="B287" s="6"/>
      <c r="C287" s="10"/>
      <c r="D287" s="32"/>
      <c r="E287" s="10"/>
      <c r="F287" s="32"/>
      <c r="G287" s="10"/>
      <c r="H287" s="32"/>
      <c r="I287" s="10"/>
      <c r="J287" s="32"/>
      <c r="K287" s="10"/>
      <c r="L287" s="32"/>
      <c r="M287" s="10"/>
      <c r="N287" s="32"/>
      <c r="O287" s="10"/>
      <c r="P287" s="32"/>
      <c r="Q287" s="10"/>
      <c r="R287" s="32"/>
      <c r="S287" s="10"/>
      <c r="T287" s="32"/>
      <c r="U287" s="10"/>
      <c r="V287" s="32"/>
      <c r="W287" s="10"/>
      <c r="X287" s="32"/>
      <c r="Y287" s="10"/>
      <c r="Z287" s="32"/>
      <c r="AA287" s="10"/>
      <c r="AB287" s="32"/>
      <c r="AC287" s="10"/>
      <c r="AD287" s="32"/>
      <c r="AE287" s="10"/>
      <c r="AF287" s="32"/>
      <c r="AG287" s="10"/>
      <c r="AH287" s="32"/>
      <c r="AI287" s="10"/>
      <c r="AJ287" s="32"/>
      <c r="AK287" s="10"/>
      <c r="AL287" s="32"/>
      <c r="AM287" s="10"/>
      <c r="AN287" s="32"/>
      <c r="AO287" s="10"/>
      <c r="AP287" s="32"/>
      <c r="AQ287" s="10"/>
      <c r="AR287" s="244"/>
      <c r="AS287" s="10"/>
      <c r="AT287" s="32"/>
      <c r="AU287" s="10"/>
      <c r="AV287" s="244"/>
      <c r="AW287" s="10"/>
      <c r="AX287" s="244"/>
      <c r="AY287" s="7"/>
      <c r="AZ287" s="249"/>
      <c r="BA287" s="10"/>
      <c r="BB287" s="244"/>
      <c r="BC287" s="7"/>
      <c r="BD287" s="249"/>
      <c r="BE287" s="10"/>
      <c r="BF287" s="244"/>
      <c r="BG287" s="7"/>
      <c r="BH287" s="249"/>
      <c r="BI287" s="7"/>
      <c r="BJ287" s="249"/>
      <c r="BK287" s="7"/>
      <c r="BL287" s="8"/>
      <c r="BM287" s="7"/>
      <c r="BN287" s="249"/>
      <c r="BO287" s="7"/>
      <c r="BP287" s="8"/>
      <c r="BQ287" s="7"/>
      <c r="BR287" s="8"/>
      <c r="BT287" s="41"/>
      <c r="BU287" s="41">
        <f t="shared" si="24"/>
        <v>0</v>
      </c>
      <c r="BV287">
        <f t="shared" si="23"/>
        <v>0</v>
      </c>
    </row>
    <row r="288" spans="1:76">
      <c r="A288">
        <v>217</v>
      </c>
      <c r="B288" s="6"/>
      <c r="C288" s="10"/>
      <c r="D288" s="32"/>
      <c r="E288" s="10"/>
      <c r="F288" s="32"/>
      <c r="G288" s="10"/>
      <c r="H288" s="32"/>
      <c r="I288" s="10"/>
      <c r="J288" s="32"/>
      <c r="K288" s="10"/>
      <c r="L288" s="32"/>
      <c r="M288" s="10"/>
      <c r="N288" s="32"/>
      <c r="O288" s="10"/>
      <c r="P288" s="32"/>
      <c r="Q288" s="10"/>
      <c r="R288" s="32"/>
      <c r="S288" s="10"/>
      <c r="T288" s="32"/>
      <c r="U288" s="10"/>
      <c r="V288" s="32"/>
      <c r="W288" s="10"/>
      <c r="X288" s="32"/>
      <c r="Y288" s="10"/>
      <c r="Z288" s="32"/>
      <c r="AA288" s="10"/>
      <c r="AB288" s="32"/>
      <c r="AC288" s="10"/>
      <c r="AD288" s="32"/>
      <c r="AE288" s="10"/>
      <c r="AF288" s="32"/>
      <c r="AG288" s="10"/>
      <c r="AH288" s="32"/>
      <c r="AI288" s="10"/>
      <c r="AJ288" s="32"/>
      <c r="AK288" s="10"/>
      <c r="AL288" s="32"/>
      <c r="AM288" s="10"/>
      <c r="AN288" s="32"/>
      <c r="AO288" s="10"/>
      <c r="AP288" s="32"/>
      <c r="AQ288" s="10"/>
      <c r="AR288" s="244"/>
      <c r="AS288" s="10"/>
      <c r="AT288" s="32"/>
      <c r="AU288" s="10"/>
      <c r="AV288" s="244"/>
      <c r="AW288" s="10"/>
      <c r="AX288" s="244"/>
      <c r="AY288" s="7"/>
      <c r="AZ288" s="249"/>
      <c r="BA288" s="10"/>
      <c r="BB288" s="244"/>
      <c r="BC288" s="7"/>
      <c r="BD288" s="249"/>
      <c r="BE288" s="10"/>
      <c r="BF288" s="244"/>
      <c r="BG288" s="7"/>
      <c r="BH288" s="249"/>
      <c r="BI288" s="7"/>
      <c r="BJ288" s="249"/>
      <c r="BK288" s="7"/>
      <c r="BL288" s="8"/>
      <c r="BM288" s="7"/>
      <c r="BN288" s="249"/>
      <c r="BO288" s="7"/>
      <c r="BP288" s="8"/>
      <c r="BQ288" s="7"/>
      <c r="BR288" s="8"/>
      <c r="BT288" s="41"/>
      <c r="BU288" s="41">
        <f t="shared" si="24"/>
        <v>0</v>
      </c>
      <c r="BV288">
        <f t="shared" si="23"/>
        <v>0</v>
      </c>
    </row>
    <row r="289" spans="1:76">
      <c r="A289">
        <v>218</v>
      </c>
      <c r="B289" s="6"/>
      <c r="C289" s="10"/>
      <c r="D289" s="32"/>
      <c r="E289" s="10"/>
      <c r="F289" s="32"/>
      <c r="G289" s="10"/>
      <c r="H289" s="32"/>
      <c r="I289" s="10"/>
      <c r="J289" s="32"/>
      <c r="K289" s="94"/>
      <c r="L289" s="32"/>
      <c r="M289" s="10"/>
      <c r="N289" s="32"/>
      <c r="O289" s="10"/>
      <c r="P289" s="32"/>
      <c r="Q289" s="10"/>
      <c r="R289" s="32"/>
      <c r="S289" s="10"/>
      <c r="T289" s="32"/>
      <c r="U289" s="10"/>
      <c r="V289" s="32"/>
      <c r="W289" s="10"/>
      <c r="X289" s="32"/>
      <c r="Y289" s="10"/>
      <c r="Z289" s="32"/>
      <c r="AA289" s="10"/>
      <c r="AB289" s="32"/>
      <c r="AC289" s="10"/>
      <c r="AD289" s="32"/>
      <c r="AE289" s="10"/>
      <c r="AF289" s="32"/>
      <c r="AG289" s="10"/>
      <c r="AH289" s="32"/>
      <c r="AI289" s="10"/>
      <c r="AJ289" s="32"/>
      <c r="AK289" s="10"/>
      <c r="AL289" s="32"/>
      <c r="AM289" s="10"/>
      <c r="AN289" s="32"/>
      <c r="AO289" s="10"/>
      <c r="AP289" s="32"/>
      <c r="AQ289" s="10"/>
      <c r="AR289" s="244"/>
      <c r="AS289" s="10"/>
      <c r="AT289" s="32"/>
      <c r="AU289" s="10"/>
      <c r="AV289" s="244"/>
      <c r="AW289" s="10"/>
      <c r="AX289" s="244"/>
      <c r="AY289" s="7"/>
      <c r="AZ289" s="249"/>
      <c r="BA289" s="10"/>
      <c r="BB289" s="244"/>
      <c r="BC289" s="7"/>
      <c r="BD289" s="249"/>
      <c r="BE289" s="10"/>
      <c r="BF289" s="244"/>
      <c r="BG289" s="7"/>
      <c r="BH289" s="249"/>
      <c r="BI289" s="7"/>
      <c r="BJ289" s="249"/>
      <c r="BK289" s="7"/>
      <c r="BL289" s="8"/>
      <c r="BM289" s="7"/>
      <c r="BN289" s="249"/>
      <c r="BO289" s="7"/>
      <c r="BP289" s="8"/>
      <c r="BQ289" s="7"/>
      <c r="BR289" s="8"/>
      <c r="BT289" s="41"/>
      <c r="BU289" s="41">
        <f t="shared" si="24"/>
        <v>0</v>
      </c>
      <c r="BV289">
        <f t="shared" si="23"/>
        <v>0</v>
      </c>
      <c r="BX289" s="39"/>
    </row>
    <row r="290" spans="1:76">
      <c r="A290">
        <v>219</v>
      </c>
      <c r="B290" s="6"/>
      <c r="C290" s="10"/>
      <c r="D290" s="32"/>
      <c r="E290" s="10"/>
      <c r="F290" s="32"/>
      <c r="G290" s="10"/>
      <c r="H290" s="32"/>
      <c r="I290" s="10"/>
      <c r="J290" s="32"/>
      <c r="K290" s="94"/>
      <c r="L290" s="32"/>
      <c r="M290" s="10"/>
      <c r="N290" s="32"/>
      <c r="O290" s="10"/>
      <c r="P290" s="32"/>
      <c r="Q290" s="10"/>
      <c r="R290" s="32"/>
      <c r="S290" s="10"/>
      <c r="T290" s="32"/>
      <c r="U290" s="10"/>
      <c r="V290" s="32"/>
      <c r="W290" s="10"/>
      <c r="X290" s="32"/>
      <c r="Y290" s="10"/>
      <c r="Z290" s="32"/>
      <c r="AA290" s="10"/>
      <c r="AB290" s="32"/>
      <c r="AC290" s="10"/>
      <c r="AD290" s="32"/>
      <c r="AE290" s="10"/>
      <c r="AF290" s="32"/>
      <c r="AG290" s="10"/>
      <c r="AH290" s="32"/>
      <c r="AI290" s="10"/>
      <c r="AJ290" s="32"/>
      <c r="AK290" s="10"/>
      <c r="AL290" s="32"/>
      <c r="AM290" s="10"/>
      <c r="AN290" s="32"/>
      <c r="AO290" s="10"/>
      <c r="AP290" s="32"/>
      <c r="AQ290" s="10"/>
      <c r="AR290" s="244"/>
      <c r="AS290" s="10"/>
      <c r="AT290" s="32"/>
      <c r="AU290" s="10"/>
      <c r="AV290" s="244"/>
      <c r="AW290" s="10"/>
      <c r="AX290" s="244"/>
      <c r="AY290" s="7"/>
      <c r="AZ290" s="249"/>
      <c r="BA290" s="10"/>
      <c r="BB290" s="244"/>
      <c r="BC290" s="7"/>
      <c r="BD290" s="249"/>
      <c r="BE290" s="10"/>
      <c r="BF290" s="244"/>
      <c r="BG290" s="7"/>
      <c r="BH290" s="249"/>
      <c r="BI290" s="7"/>
      <c r="BJ290" s="249"/>
      <c r="BK290" s="7"/>
      <c r="BL290" s="8"/>
      <c r="BM290" s="7"/>
      <c r="BN290" s="249"/>
      <c r="BO290" s="7"/>
      <c r="BP290" s="8"/>
      <c r="BQ290" s="7"/>
      <c r="BR290" s="8"/>
      <c r="BT290" s="41"/>
      <c r="BU290" s="41">
        <f t="shared" si="24"/>
        <v>0</v>
      </c>
      <c r="BV290">
        <f t="shared" si="23"/>
        <v>0</v>
      </c>
      <c r="BX290" s="39"/>
    </row>
    <row r="291" spans="1:76">
      <c r="A291">
        <v>220</v>
      </c>
      <c r="B291" s="6"/>
      <c r="C291" s="10"/>
      <c r="D291" s="32"/>
      <c r="E291" s="10"/>
      <c r="F291" s="32"/>
      <c r="G291" s="10"/>
      <c r="H291" s="32"/>
      <c r="I291" s="10"/>
      <c r="J291" s="32"/>
      <c r="K291" s="94"/>
      <c r="L291" s="32"/>
      <c r="M291" s="10"/>
      <c r="N291" s="32"/>
      <c r="O291" s="10"/>
      <c r="P291" s="32"/>
      <c r="Q291" s="10"/>
      <c r="R291" s="32"/>
      <c r="S291" s="10"/>
      <c r="T291" s="32"/>
      <c r="U291" s="10"/>
      <c r="V291" s="32"/>
      <c r="W291" s="10"/>
      <c r="X291" s="32"/>
      <c r="Y291" s="10"/>
      <c r="Z291" s="32"/>
      <c r="AA291" s="10"/>
      <c r="AB291" s="32"/>
      <c r="AC291" s="10"/>
      <c r="AD291" s="32"/>
      <c r="AE291" s="10"/>
      <c r="AF291" s="32"/>
      <c r="AG291" s="10"/>
      <c r="AH291" s="32"/>
      <c r="AI291" s="10"/>
      <c r="AJ291" s="32"/>
      <c r="AK291" s="10"/>
      <c r="AL291" s="32"/>
      <c r="AM291" s="10"/>
      <c r="AN291" s="32"/>
      <c r="AO291" s="10"/>
      <c r="AP291" s="32"/>
      <c r="AQ291" s="10"/>
      <c r="AR291" s="244"/>
      <c r="AS291" s="10"/>
      <c r="AT291" s="32"/>
      <c r="AU291" s="10"/>
      <c r="AV291" s="244"/>
      <c r="AW291" s="10"/>
      <c r="AX291" s="244"/>
      <c r="AY291" s="7"/>
      <c r="AZ291" s="249"/>
      <c r="BA291" s="10"/>
      <c r="BB291" s="244"/>
      <c r="BC291" s="7"/>
      <c r="BD291" s="249"/>
      <c r="BE291" s="10"/>
      <c r="BF291" s="244"/>
      <c r="BG291" s="7"/>
      <c r="BH291" s="249"/>
      <c r="BI291" s="7"/>
      <c r="BJ291" s="249"/>
      <c r="BK291" s="7"/>
      <c r="BL291" s="8"/>
      <c r="BM291" s="7"/>
      <c r="BN291" s="249"/>
      <c r="BO291" s="7"/>
      <c r="BP291" s="8"/>
      <c r="BQ291" s="7"/>
      <c r="BR291" s="8"/>
      <c r="BT291" s="41"/>
      <c r="BU291" s="41">
        <f t="shared" si="24"/>
        <v>0</v>
      </c>
      <c r="BV291">
        <f t="shared" si="23"/>
        <v>0</v>
      </c>
      <c r="BX291" s="39"/>
    </row>
    <row r="292" spans="1:76">
      <c r="A292">
        <v>221</v>
      </c>
      <c r="B292" s="6"/>
      <c r="C292" s="10"/>
      <c r="D292" s="32"/>
      <c r="E292" s="10"/>
      <c r="F292" s="32"/>
      <c r="G292" s="10"/>
      <c r="H292" s="32"/>
      <c r="I292" s="10"/>
      <c r="J292" s="32"/>
      <c r="K292" s="10"/>
      <c r="L292" s="32"/>
      <c r="M292" s="10"/>
      <c r="N292" s="32"/>
      <c r="O292" s="10"/>
      <c r="P292" s="32"/>
      <c r="Q292" s="10"/>
      <c r="R292" s="32"/>
      <c r="S292" s="10"/>
      <c r="T292" s="32"/>
      <c r="U292" s="10"/>
      <c r="V292" s="32"/>
      <c r="W292" s="10"/>
      <c r="X292" s="32"/>
      <c r="Y292" s="10"/>
      <c r="Z292" s="32"/>
      <c r="AA292" s="10"/>
      <c r="AB292" s="32"/>
      <c r="AC292" s="10"/>
      <c r="AD292" s="32"/>
      <c r="AE292" s="10"/>
      <c r="AF292" s="32"/>
      <c r="AG292" s="10"/>
      <c r="AH292" s="32"/>
      <c r="AI292" s="10"/>
      <c r="AJ292" s="32"/>
      <c r="AK292" s="10"/>
      <c r="AL292" s="32"/>
      <c r="AM292" s="10"/>
      <c r="AN292" s="32"/>
      <c r="AO292" s="10"/>
      <c r="AP292" s="32"/>
      <c r="AQ292" s="10"/>
      <c r="AR292" s="244"/>
      <c r="AS292" s="10"/>
      <c r="AT292" s="32"/>
      <c r="AU292" s="10"/>
      <c r="AV292" s="244"/>
      <c r="AW292" s="10"/>
      <c r="AX292" s="244"/>
      <c r="AY292" s="7"/>
      <c r="AZ292" s="249"/>
      <c r="BA292" s="10"/>
      <c r="BB292" s="244"/>
      <c r="BC292" s="7"/>
      <c r="BD292" s="249"/>
      <c r="BE292" s="10"/>
      <c r="BF292" s="244"/>
      <c r="BG292" s="7"/>
      <c r="BH292" s="249"/>
      <c r="BI292" s="7"/>
      <c r="BJ292" s="249"/>
      <c r="BK292" s="7"/>
      <c r="BL292" s="8"/>
      <c r="BM292" s="7"/>
      <c r="BN292" s="249"/>
      <c r="BO292" s="7"/>
      <c r="BP292" s="8"/>
      <c r="BQ292" s="7"/>
      <c r="BR292" s="8"/>
      <c r="BT292" s="41"/>
      <c r="BU292" s="41">
        <f t="shared" si="24"/>
        <v>0</v>
      </c>
      <c r="BV292">
        <f t="shared" si="23"/>
        <v>0</v>
      </c>
    </row>
    <row r="293" spans="1:76">
      <c r="A293">
        <v>222</v>
      </c>
      <c r="B293" s="6"/>
      <c r="C293" s="10"/>
      <c r="D293" s="32"/>
      <c r="E293" s="10"/>
      <c r="F293" s="32"/>
      <c r="G293" s="10"/>
      <c r="H293" s="32"/>
      <c r="I293" s="10"/>
      <c r="J293" s="32"/>
      <c r="K293" s="10"/>
      <c r="L293" s="32"/>
      <c r="M293" s="10"/>
      <c r="N293" s="32"/>
      <c r="O293" s="10"/>
      <c r="P293" s="32"/>
      <c r="Q293" s="10"/>
      <c r="R293" s="32"/>
      <c r="S293" s="10"/>
      <c r="T293" s="32"/>
      <c r="U293" s="10"/>
      <c r="V293" s="32"/>
      <c r="W293" s="10"/>
      <c r="X293" s="32"/>
      <c r="Y293" s="10"/>
      <c r="Z293" s="32"/>
      <c r="AA293" s="10"/>
      <c r="AB293" s="32"/>
      <c r="AC293" s="10"/>
      <c r="AD293" s="32"/>
      <c r="AE293" s="10"/>
      <c r="AF293" s="32"/>
      <c r="AG293" s="10"/>
      <c r="AH293" s="32"/>
      <c r="AI293" s="10"/>
      <c r="AJ293" s="32"/>
      <c r="AK293" s="10"/>
      <c r="AL293" s="32"/>
      <c r="AM293" s="10"/>
      <c r="AN293" s="32"/>
      <c r="AO293" s="10"/>
      <c r="AP293" s="32"/>
      <c r="AQ293" s="10"/>
      <c r="AR293" s="244"/>
      <c r="AS293" s="10"/>
      <c r="AT293" s="32"/>
      <c r="AU293" s="10"/>
      <c r="AV293" s="244"/>
      <c r="AW293" s="10"/>
      <c r="AX293" s="244"/>
      <c r="AY293" s="7"/>
      <c r="AZ293" s="249"/>
      <c r="BA293" s="10"/>
      <c r="BB293" s="244"/>
      <c r="BC293" s="7"/>
      <c r="BD293" s="249"/>
      <c r="BE293" s="10"/>
      <c r="BF293" s="244"/>
      <c r="BG293" s="7"/>
      <c r="BH293" s="249"/>
      <c r="BI293" s="7"/>
      <c r="BJ293" s="249"/>
      <c r="BK293" s="7"/>
      <c r="BL293" s="8"/>
      <c r="BM293" s="7"/>
      <c r="BN293" s="249"/>
      <c r="BO293" s="7"/>
      <c r="BP293" s="8"/>
      <c r="BQ293" s="7"/>
      <c r="BR293" s="8"/>
      <c r="BT293" s="41"/>
      <c r="BU293" s="41">
        <f t="shared" si="24"/>
        <v>0</v>
      </c>
      <c r="BV293">
        <f t="shared" si="23"/>
        <v>0</v>
      </c>
    </row>
    <row r="294" spans="1:76">
      <c r="A294">
        <v>223</v>
      </c>
      <c r="B294" s="6"/>
      <c r="C294" s="10"/>
      <c r="D294" s="32"/>
      <c r="E294" s="10"/>
      <c r="F294" s="32"/>
      <c r="G294" s="10"/>
      <c r="H294" s="32"/>
      <c r="I294" s="10"/>
      <c r="J294" s="32"/>
      <c r="K294" s="94"/>
      <c r="L294" s="32"/>
      <c r="M294" s="10"/>
      <c r="N294" s="32"/>
      <c r="O294" s="10"/>
      <c r="P294" s="32"/>
      <c r="Q294" s="10"/>
      <c r="R294" s="32"/>
      <c r="S294" s="10"/>
      <c r="T294" s="32"/>
      <c r="U294" s="10"/>
      <c r="V294" s="32"/>
      <c r="W294" s="10"/>
      <c r="X294" s="32"/>
      <c r="Y294" s="10"/>
      <c r="Z294" s="32"/>
      <c r="AA294" s="10"/>
      <c r="AB294" s="32"/>
      <c r="AC294" s="10"/>
      <c r="AD294" s="32"/>
      <c r="AE294" s="10"/>
      <c r="AF294" s="32"/>
      <c r="AG294" s="10"/>
      <c r="AH294" s="32"/>
      <c r="AI294" s="10"/>
      <c r="AJ294" s="32"/>
      <c r="AK294" s="10"/>
      <c r="AL294" s="32"/>
      <c r="AM294" s="10"/>
      <c r="AN294" s="32"/>
      <c r="AO294" s="10"/>
      <c r="AP294" s="32"/>
      <c r="AQ294" s="10"/>
      <c r="AR294" s="244"/>
      <c r="AS294" s="10"/>
      <c r="AT294" s="32"/>
      <c r="AU294" s="10"/>
      <c r="AV294" s="244"/>
      <c r="AW294" s="10"/>
      <c r="AX294" s="244"/>
      <c r="AY294" s="7"/>
      <c r="AZ294" s="249"/>
      <c r="BA294" s="10"/>
      <c r="BB294" s="244"/>
      <c r="BC294" s="7"/>
      <c r="BD294" s="249"/>
      <c r="BE294" s="10"/>
      <c r="BF294" s="244"/>
      <c r="BG294" s="7"/>
      <c r="BH294" s="249"/>
      <c r="BI294" s="7"/>
      <c r="BJ294" s="249"/>
      <c r="BK294" s="7"/>
      <c r="BL294" s="8"/>
      <c r="BM294" s="7"/>
      <c r="BN294" s="249"/>
      <c r="BO294" s="7"/>
      <c r="BP294" s="8"/>
      <c r="BQ294" s="7"/>
      <c r="BR294" s="8"/>
      <c r="BT294" s="41"/>
      <c r="BU294" s="41">
        <f t="shared" si="24"/>
        <v>0</v>
      </c>
      <c r="BV294">
        <f t="shared" si="23"/>
        <v>0</v>
      </c>
      <c r="BX294" s="39"/>
    </row>
    <row r="295" spans="1:76">
      <c r="A295">
        <v>224</v>
      </c>
      <c r="B295" s="6"/>
      <c r="C295" s="10"/>
      <c r="D295" s="32"/>
      <c r="E295" s="10"/>
      <c r="F295" s="32"/>
      <c r="G295" s="10"/>
      <c r="H295" s="32"/>
      <c r="I295" s="10"/>
      <c r="J295" s="32"/>
      <c r="K295" s="94"/>
      <c r="L295" s="32"/>
      <c r="M295" s="10"/>
      <c r="N295" s="32"/>
      <c r="O295" s="10"/>
      <c r="P295" s="32"/>
      <c r="Q295" s="10"/>
      <c r="R295" s="32"/>
      <c r="S295" s="10"/>
      <c r="T295" s="32"/>
      <c r="U295" s="10"/>
      <c r="V295" s="32"/>
      <c r="W295" s="10"/>
      <c r="X295" s="32"/>
      <c r="Y295" s="10"/>
      <c r="Z295" s="32"/>
      <c r="AA295" s="10"/>
      <c r="AB295" s="32"/>
      <c r="AC295" s="10"/>
      <c r="AD295" s="32"/>
      <c r="AE295" s="10"/>
      <c r="AF295" s="32"/>
      <c r="AG295" s="10"/>
      <c r="AH295" s="32"/>
      <c r="AI295" s="10"/>
      <c r="AJ295" s="32"/>
      <c r="AK295" s="10"/>
      <c r="AL295" s="32"/>
      <c r="AM295" s="10"/>
      <c r="AN295" s="32"/>
      <c r="AO295" s="10"/>
      <c r="AP295" s="32"/>
      <c r="AQ295" s="10"/>
      <c r="AR295" s="244"/>
      <c r="AS295" s="10"/>
      <c r="AT295" s="32"/>
      <c r="AU295" s="10"/>
      <c r="AV295" s="244"/>
      <c r="AW295" s="10"/>
      <c r="AX295" s="244"/>
      <c r="AY295" s="7"/>
      <c r="AZ295" s="249"/>
      <c r="BA295" s="10"/>
      <c r="BB295" s="244"/>
      <c r="BC295" s="7"/>
      <c r="BD295" s="249"/>
      <c r="BE295" s="10"/>
      <c r="BF295" s="244"/>
      <c r="BG295" s="7"/>
      <c r="BH295" s="249"/>
      <c r="BI295" s="7"/>
      <c r="BJ295" s="249"/>
      <c r="BK295" s="7"/>
      <c r="BL295" s="8"/>
      <c r="BM295" s="7"/>
      <c r="BN295" s="249"/>
      <c r="BO295" s="7"/>
      <c r="BP295" s="8"/>
      <c r="BQ295" s="7"/>
      <c r="BR295" s="8"/>
      <c r="BT295" s="41"/>
      <c r="BU295" s="41">
        <f t="shared" si="24"/>
        <v>0</v>
      </c>
      <c r="BV295">
        <f t="shared" si="23"/>
        <v>0</v>
      </c>
      <c r="BX295" s="39"/>
    </row>
    <row r="296" spans="1:76">
      <c r="A296">
        <v>225</v>
      </c>
      <c r="B296" s="6"/>
      <c r="C296" s="10"/>
      <c r="D296" s="32"/>
      <c r="E296" s="10"/>
      <c r="F296" s="32"/>
      <c r="G296" s="10"/>
      <c r="H296" s="32"/>
      <c r="I296" s="10"/>
      <c r="J296" s="32"/>
      <c r="K296" s="10"/>
      <c r="L296" s="32"/>
      <c r="M296" s="10"/>
      <c r="N296" s="32"/>
      <c r="O296" s="10"/>
      <c r="P296" s="32"/>
      <c r="Q296" s="10"/>
      <c r="R296" s="32"/>
      <c r="S296" s="10"/>
      <c r="T296" s="32"/>
      <c r="U296" s="10"/>
      <c r="V296" s="32"/>
      <c r="W296" s="10"/>
      <c r="X296" s="32"/>
      <c r="Y296" s="10"/>
      <c r="Z296" s="32"/>
      <c r="AA296" s="10"/>
      <c r="AB296" s="32"/>
      <c r="AC296" s="10"/>
      <c r="AD296" s="32"/>
      <c r="AE296" s="10"/>
      <c r="AF296" s="32"/>
      <c r="AG296" s="10"/>
      <c r="AH296" s="32"/>
      <c r="AI296" s="10"/>
      <c r="AJ296" s="32"/>
      <c r="AK296" s="10"/>
      <c r="AL296" s="32"/>
      <c r="AM296" s="10"/>
      <c r="AN296" s="32"/>
      <c r="AO296" s="10"/>
      <c r="AP296" s="32"/>
      <c r="AQ296" s="10"/>
      <c r="AR296" s="244"/>
      <c r="AS296" s="10"/>
      <c r="AT296" s="32"/>
      <c r="AU296" s="10"/>
      <c r="AV296" s="244"/>
      <c r="AW296" s="10"/>
      <c r="AX296" s="244"/>
      <c r="AY296" s="7"/>
      <c r="AZ296" s="249"/>
      <c r="BA296" s="10"/>
      <c r="BB296" s="244"/>
      <c r="BC296" s="7"/>
      <c r="BD296" s="249"/>
      <c r="BE296" s="10"/>
      <c r="BF296" s="244"/>
      <c r="BG296" s="7"/>
      <c r="BH296" s="249"/>
      <c r="BI296" s="7"/>
      <c r="BJ296" s="249"/>
      <c r="BK296" s="7"/>
      <c r="BL296" s="8"/>
      <c r="BM296" s="7"/>
      <c r="BN296" s="249"/>
      <c r="BO296" s="7"/>
      <c r="BP296" s="8"/>
      <c r="BQ296" s="7"/>
      <c r="BR296" s="8"/>
      <c r="BT296" s="41"/>
      <c r="BU296" s="41">
        <f t="shared" si="24"/>
        <v>0</v>
      </c>
      <c r="BV296">
        <f t="shared" si="23"/>
        <v>0</v>
      </c>
    </row>
    <row r="297" spans="1:76">
      <c r="A297">
        <v>226</v>
      </c>
      <c r="B297" s="6"/>
      <c r="C297" s="10"/>
      <c r="D297" s="32"/>
      <c r="E297" s="10"/>
      <c r="F297" s="32"/>
      <c r="G297" s="10"/>
      <c r="H297" s="32"/>
      <c r="I297" s="10"/>
      <c r="J297" s="32"/>
      <c r="K297" s="94"/>
      <c r="L297" s="32"/>
      <c r="M297" s="10"/>
      <c r="N297" s="32"/>
      <c r="O297" s="10"/>
      <c r="P297" s="32"/>
      <c r="Q297" s="10"/>
      <c r="R297" s="32"/>
      <c r="S297" s="10"/>
      <c r="T297" s="32"/>
      <c r="U297" s="10"/>
      <c r="V297" s="32"/>
      <c r="W297" s="10"/>
      <c r="X297" s="32"/>
      <c r="Y297" s="10"/>
      <c r="Z297" s="32"/>
      <c r="AA297" s="10"/>
      <c r="AB297" s="32"/>
      <c r="AC297" s="10"/>
      <c r="AD297" s="32"/>
      <c r="AE297" s="10"/>
      <c r="AF297" s="32"/>
      <c r="AG297" s="10"/>
      <c r="AH297" s="32"/>
      <c r="AI297" s="10"/>
      <c r="AJ297" s="32"/>
      <c r="AK297" s="10"/>
      <c r="AL297" s="32"/>
      <c r="AM297" s="10"/>
      <c r="AN297" s="32"/>
      <c r="AO297" s="10"/>
      <c r="AP297" s="32"/>
      <c r="AQ297" s="10"/>
      <c r="AR297" s="244"/>
      <c r="AS297" s="10"/>
      <c r="AT297" s="32"/>
      <c r="AU297" s="10"/>
      <c r="AV297" s="244"/>
      <c r="AW297" s="10"/>
      <c r="AX297" s="244"/>
      <c r="AY297" s="7"/>
      <c r="AZ297" s="249"/>
      <c r="BA297" s="10"/>
      <c r="BB297" s="244"/>
      <c r="BC297" s="7"/>
      <c r="BD297" s="249"/>
      <c r="BE297" s="10"/>
      <c r="BF297" s="244"/>
      <c r="BG297" s="7"/>
      <c r="BH297" s="249"/>
      <c r="BI297" s="7"/>
      <c r="BJ297" s="249"/>
      <c r="BK297" s="7"/>
      <c r="BL297" s="8"/>
      <c r="BM297" s="7"/>
      <c r="BN297" s="249"/>
      <c r="BO297" s="7"/>
      <c r="BP297" s="8"/>
      <c r="BQ297" s="7"/>
      <c r="BR297" s="8"/>
      <c r="BT297" s="41"/>
      <c r="BU297" s="41">
        <f t="shared" si="24"/>
        <v>0</v>
      </c>
      <c r="BV297">
        <f t="shared" si="23"/>
        <v>0</v>
      </c>
      <c r="BX297" s="39"/>
    </row>
    <row r="298" spans="1:76">
      <c r="A298">
        <v>227</v>
      </c>
      <c r="B298" s="6"/>
      <c r="C298" s="10"/>
      <c r="D298" s="32"/>
      <c r="E298" s="10"/>
      <c r="F298" s="32"/>
      <c r="G298" s="10"/>
      <c r="H298" s="32"/>
      <c r="I298" s="10"/>
      <c r="J298" s="32"/>
      <c r="K298" s="10"/>
      <c r="L298" s="32"/>
      <c r="M298" s="10"/>
      <c r="N298" s="32"/>
      <c r="O298" s="10"/>
      <c r="P298" s="32"/>
      <c r="Q298" s="10"/>
      <c r="R298" s="32"/>
      <c r="S298" s="10"/>
      <c r="T298" s="32"/>
      <c r="U298" s="10"/>
      <c r="V298" s="32"/>
      <c r="W298" s="10"/>
      <c r="X298" s="32"/>
      <c r="Y298" s="10"/>
      <c r="Z298" s="32"/>
      <c r="AA298" s="10"/>
      <c r="AB298" s="32"/>
      <c r="AC298" s="10"/>
      <c r="AD298" s="32"/>
      <c r="AE298" s="10"/>
      <c r="AF298" s="32"/>
      <c r="AG298" s="10"/>
      <c r="AH298" s="32"/>
      <c r="AI298" s="10"/>
      <c r="AJ298" s="32"/>
      <c r="AK298" s="10"/>
      <c r="AL298" s="32"/>
      <c r="AM298" s="10"/>
      <c r="AN298" s="32"/>
      <c r="AO298" s="10"/>
      <c r="AP298" s="32"/>
      <c r="AQ298" s="10"/>
      <c r="AR298" s="244"/>
      <c r="AS298" s="10"/>
      <c r="AT298" s="32"/>
      <c r="AU298" s="10"/>
      <c r="AV298" s="244"/>
      <c r="AW298" s="10"/>
      <c r="AX298" s="244"/>
      <c r="AY298" s="7"/>
      <c r="AZ298" s="249"/>
      <c r="BA298" s="10"/>
      <c r="BB298" s="244"/>
      <c r="BC298" s="7"/>
      <c r="BD298" s="249"/>
      <c r="BE298" s="10"/>
      <c r="BF298" s="244"/>
      <c r="BG298" s="7"/>
      <c r="BH298" s="249"/>
      <c r="BI298" s="7"/>
      <c r="BJ298" s="249"/>
      <c r="BK298" s="7"/>
      <c r="BL298" s="8"/>
      <c r="BM298" s="7"/>
      <c r="BN298" s="249"/>
      <c r="BO298" s="7"/>
      <c r="BP298" s="8"/>
      <c r="BQ298" s="7"/>
      <c r="BR298" s="8"/>
      <c r="BT298" s="41"/>
      <c r="BU298" s="41">
        <f t="shared" si="24"/>
        <v>0</v>
      </c>
      <c r="BV298">
        <f t="shared" si="23"/>
        <v>0</v>
      </c>
    </row>
    <row r="299" spans="1:76">
      <c r="A299">
        <v>228</v>
      </c>
      <c r="B299" s="6"/>
      <c r="C299" s="10"/>
      <c r="D299" s="32"/>
      <c r="E299" s="10"/>
      <c r="F299" s="32"/>
      <c r="G299" s="10"/>
      <c r="H299" s="32"/>
      <c r="I299" s="10"/>
      <c r="J299" s="32"/>
      <c r="K299" s="94"/>
      <c r="L299" s="32"/>
      <c r="M299" s="10"/>
      <c r="N299" s="32"/>
      <c r="O299" s="10"/>
      <c r="P299" s="32"/>
      <c r="Q299" s="10"/>
      <c r="R299" s="32"/>
      <c r="S299" s="10"/>
      <c r="T299" s="32"/>
      <c r="U299" s="10"/>
      <c r="V299" s="32"/>
      <c r="W299" s="10"/>
      <c r="X299" s="32"/>
      <c r="Y299" s="10"/>
      <c r="Z299" s="32"/>
      <c r="AA299" s="10"/>
      <c r="AB299" s="32"/>
      <c r="AC299" s="10"/>
      <c r="AD299" s="32"/>
      <c r="AE299" s="10"/>
      <c r="AF299" s="32"/>
      <c r="AG299" s="10"/>
      <c r="AH299" s="32"/>
      <c r="AI299" s="10"/>
      <c r="AJ299" s="32"/>
      <c r="AK299" s="10"/>
      <c r="AL299" s="32"/>
      <c r="AM299" s="10"/>
      <c r="AN299" s="32"/>
      <c r="AO299" s="10"/>
      <c r="AP299" s="32"/>
      <c r="AQ299" s="10"/>
      <c r="AR299" s="244"/>
      <c r="AS299" s="10"/>
      <c r="AT299" s="32"/>
      <c r="AU299" s="10"/>
      <c r="AV299" s="244"/>
      <c r="AW299" s="10"/>
      <c r="AX299" s="244"/>
      <c r="AY299" s="7"/>
      <c r="AZ299" s="249"/>
      <c r="BA299" s="10"/>
      <c r="BB299" s="244"/>
      <c r="BC299" s="7"/>
      <c r="BD299" s="249"/>
      <c r="BE299" s="10"/>
      <c r="BF299" s="244"/>
      <c r="BG299" s="7"/>
      <c r="BH299" s="249"/>
      <c r="BI299" s="7"/>
      <c r="BJ299" s="249"/>
      <c r="BK299" s="7"/>
      <c r="BL299" s="8"/>
      <c r="BM299" s="7"/>
      <c r="BN299" s="249"/>
      <c r="BO299" s="7"/>
      <c r="BP299" s="8"/>
      <c r="BQ299" s="7"/>
      <c r="BR299" s="8"/>
      <c r="BT299" s="41"/>
      <c r="BU299" s="41">
        <f t="shared" si="24"/>
        <v>0</v>
      </c>
      <c r="BV299">
        <f t="shared" si="23"/>
        <v>0</v>
      </c>
      <c r="BX299" s="39"/>
    </row>
    <row r="300" spans="1:76">
      <c r="A300">
        <v>229</v>
      </c>
      <c r="B300" s="6"/>
      <c r="C300" s="10"/>
      <c r="D300" s="32"/>
      <c r="E300" s="10"/>
      <c r="F300" s="32"/>
      <c r="G300" s="10"/>
      <c r="H300" s="32"/>
      <c r="I300" s="10"/>
      <c r="J300" s="32"/>
      <c r="K300" s="94"/>
      <c r="L300" s="32"/>
      <c r="M300" s="10"/>
      <c r="N300" s="32"/>
      <c r="O300" s="10"/>
      <c r="P300" s="32"/>
      <c r="Q300" s="10"/>
      <c r="R300" s="32"/>
      <c r="S300" s="10"/>
      <c r="T300" s="32"/>
      <c r="U300" s="10"/>
      <c r="V300" s="32"/>
      <c r="W300" s="10"/>
      <c r="X300" s="32"/>
      <c r="Y300" s="10"/>
      <c r="Z300" s="32"/>
      <c r="AA300" s="10"/>
      <c r="AB300" s="32"/>
      <c r="AC300" s="10"/>
      <c r="AD300" s="32"/>
      <c r="AE300" s="10"/>
      <c r="AF300" s="32"/>
      <c r="AG300" s="10"/>
      <c r="AH300" s="32"/>
      <c r="AI300" s="10"/>
      <c r="AJ300" s="32"/>
      <c r="AK300" s="10"/>
      <c r="AL300" s="32"/>
      <c r="AM300" s="10"/>
      <c r="AN300" s="32"/>
      <c r="AO300" s="10"/>
      <c r="AP300" s="32"/>
      <c r="AQ300" s="10"/>
      <c r="AR300" s="244"/>
      <c r="AS300" s="10"/>
      <c r="AT300" s="32"/>
      <c r="AU300" s="10"/>
      <c r="AV300" s="244"/>
      <c r="AW300" s="10"/>
      <c r="AX300" s="244"/>
      <c r="AY300" s="7"/>
      <c r="AZ300" s="249"/>
      <c r="BA300" s="10"/>
      <c r="BB300" s="244"/>
      <c r="BC300" s="7"/>
      <c r="BD300" s="249"/>
      <c r="BE300" s="10"/>
      <c r="BF300" s="244"/>
      <c r="BG300" s="7"/>
      <c r="BH300" s="249"/>
      <c r="BI300" s="7"/>
      <c r="BJ300" s="249"/>
      <c r="BK300" s="7"/>
      <c r="BL300" s="8"/>
      <c r="BM300" s="7"/>
      <c r="BN300" s="249"/>
      <c r="BO300" s="7"/>
      <c r="BP300" s="8"/>
      <c r="BQ300" s="7"/>
      <c r="BR300" s="8"/>
      <c r="BT300" s="41"/>
      <c r="BU300" s="41">
        <f t="shared" si="24"/>
        <v>0</v>
      </c>
      <c r="BV300">
        <f t="shared" si="23"/>
        <v>0</v>
      </c>
      <c r="BX300" s="39"/>
    </row>
    <row r="301" spans="1:76">
      <c r="A301">
        <v>230</v>
      </c>
      <c r="B301" s="6"/>
      <c r="C301" s="10"/>
      <c r="D301" s="32"/>
      <c r="E301" s="10"/>
      <c r="F301" s="32"/>
      <c r="G301" s="10"/>
      <c r="H301" s="32"/>
      <c r="I301" s="10"/>
      <c r="J301" s="32"/>
      <c r="K301" s="94"/>
      <c r="L301" s="32"/>
      <c r="M301" s="10"/>
      <c r="N301" s="32"/>
      <c r="O301" s="10"/>
      <c r="P301" s="32"/>
      <c r="Q301" s="10"/>
      <c r="R301" s="32"/>
      <c r="S301" s="10"/>
      <c r="T301" s="32"/>
      <c r="U301" s="10"/>
      <c r="V301" s="32"/>
      <c r="W301" s="10"/>
      <c r="X301" s="32"/>
      <c r="Y301" s="10"/>
      <c r="Z301" s="32"/>
      <c r="AA301" s="10"/>
      <c r="AB301" s="32"/>
      <c r="AC301" s="10"/>
      <c r="AD301" s="32"/>
      <c r="AE301" s="10"/>
      <c r="AF301" s="32"/>
      <c r="AG301" s="10"/>
      <c r="AH301" s="32"/>
      <c r="AI301" s="10"/>
      <c r="AJ301" s="32"/>
      <c r="AK301" s="10"/>
      <c r="AL301" s="32"/>
      <c r="AM301" s="10"/>
      <c r="AN301" s="32"/>
      <c r="AO301" s="10"/>
      <c r="AP301" s="32"/>
      <c r="AQ301" s="10"/>
      <c r="AR301" s="244"/>
      <c r="AS301" s="10"/>
      <c r="AT301" s="32"/>
      <c r="AU301" s="10"/>
      <c r="AV301" s="244"/>
      <c r="AW301" s="10"/>
      <c r="AX301" s="244"/>
      <c r="AY301" s="7"/>
      <c r="AZ301" s="249"/>
      <c r="BA301" s="10"/>
      <c r="BB301" s="244"/>
      <c r="BC301" s="7"/>
      <c r="BD301" s="249"/>
      <c r="BE301" s="10"/>
      <c r="BF301" s="244"/>
      <c r="BG301" s="7"/>
      <c r="BH301" s="249"/>
      <c r="BI301" s="7"/>
      <c r="BJ301" s="249"/>
      <c r="BK301" s="7"/>
      <c r="BL301" s="8"/>
      <c r="BM301" s="7"/>
      <c r="BN301" s="249"/>
      <c r="BO301" s="7"/>
      <c r="BP301" s="8"/>
      <c r="BQ301" s="7"/>
      <c r="BR301" s="8"/>
      <c r="BT301" s="41"/>
      <c r="BU301" s="41">
        <f t="shared" si="24"/>
        <v>0</v>
      </c>
      <c r="BV301">
        <f t="shared" si="23"/>
        <v>0</v>
      </c>
      <c r="BX301" s="39"/>
    </row>
    <row r="302" spans="1:76">
      <c r="A302">
        <v>231</v>
      </c>
      <c r="B302" s="6"/>
      <c r="C302" s="10"/>
      <c r="D302" s="32"/>
      <c r="E302" s="10"/>
      <c r="F302" s="32"/>
      <c r="G302" s="10"/>
      <c r="H302" s="32"/>
      <c r="I302" s="10"/>
      <c r="J302" s="32"/>
      <c r="K302" s="10"/>
      <c r="L302" s="32"/>
      <c r="M302" s="10"/>
      <c r="N302" s="32"/>
      <c r="O302" s="10"/>
      <c r="P302" s="32"/>
      <c r="Q302" s="10"/>
      <c r="R302" s="32"/>
      <c r="S302" s="10"/>
      <c r="T302" s="32"/>
      <c r="U302" s="10"/>
      <c r="V302" s="32"/>
      <c r="W302" s="10"/>
      <c r="X302" s="32"/>
      <c r="Y302" s="10"/>
      <c r="Z302" s="32"/>
      <c r="AA302" s="10"/>
      <c r="AB302" s="32"/>
      <c r="AC302" s="10"/>
      <c r="AD302" s="32"/>
      <c r="AE302" s="10"/>
      <c r="AF302" s="32"/>
      <c r="AG302" s="10"/>
      <c r="AH302" s="32"/>
      <c r="AI302" s="10"/>
      <c r="AJ302" s="32"/>
      <c r="AK302" s="10"/>
      <c r="AL302" s="32"/>
      <c r="AM302" s="10"/>
      <c r="AN302" s="32"/>
      <c r="AO302" s="10"/>
      <c r="AP302" s="32"/>
      <c r="AQ302" s="10"/>
      <c r="AR302" s="244"/>
      <c r="AS302" s="10"/>
      <c r="AT302" s="32"/>
      <c r="AU302" s="10"/>
      <c r="AV302" s="244"/>
      <c r="AW302" s="10"/>
      <c r="AX302" s="244"/>
      <c r="AY302" s="7"/>
      <c r="AZ302" s="249"/>
      <c r="BA302" s="10"/>
      <c r="BB302" s="244"/>
      <c r="BC302" s="7"/>
      <c r="BD302" s="249"/>
      <c r="BE302" s="10"/>
      <c r="BF302" s="244"/>
      <c r="BG302" s="7"/>
      <c r="BH302" s="249"/>
      <c r="BI302" s="7"/>
      <c r="BJ302" s="249"/>
      <c r="BK302" s="7"/>
      <c r="BL302" s="8"/>
      <c r="BM302" s="7"/>
      <c r="BN302" s="249"/>
      <c r="BO302" s="7"/>
      <c r="BP302" s="8"/>
      <c r="BQ302" s="7"/>
      <c r="BR302" s="8"/>
      <c r="BT302" s="41"/>
      <c r="BU302" s="41">
        <f t="shared" si="24"/>
        <v>0</v>
      </c>
      <c r="BV302">
        <f t="shared" si="23"/>
        <v>0</v>
      </c>
    </row>
    <row r="303" spans="1:76">
      <c r="A303">
        <v>232</v>
      </c>
      <c r="B303" s="6"/>
      <c r="C303" s="10"/>
      <c r="D303" s="32"/>
      <c r="E303" s="10"/>
      <c r="F303" s="32"/>
      <c r="G303" s="10"/>
      <c r="H303" s="32"/>
      <c r="I303" s="10"/>
      <c r="J303" s="32"/>
      <c r="K303" s="10"/>
      <c r="L303" s="32"/>
      <c r="M303" s="10"/>
      <c r="N303" s="32"/>
      <c r="O303" s="10"/>
      <c r="P303" s="32"/>
      <c r="Q303" s="10"/>
      <c r="R303" s="32"/>
      <c r="S303" s="10"/>
      <c r="T303" s="32"/>
      <c r="U303" s="10"/>
      <c r="V303" s="32"/>
      <c r="W303" s="10"/>
      <c r="X303" s="32"/>
      <c r="Y303" s="10"/>
      <c r="Z303" s="32"/>
      <c r="AA303" s="10"/>
      <c r="AB303" s="32"/>
      <c r="AC303" s="10"/>
      <c r="AD303" s="32"/>
      <c r="AE303" s="10"/>
      <c r="AF303" s="32"/>
      <c r="AG303" s="10"/>
      <c r="AH303" s="32"/>
      <c r="AI303" s="10"/>
      <c r="AJ303" s="32"/>
      <c r="AK303" s="10"/>
      <c r="AL303" s="32"/>
      <c r="AM303" s="10"/>
      <c r="AN303" s="32"/>
      <c r="AO303" s="10"/>
      <c r="AP303" s="32"/>
      <c r="AQ303" s="10"/>
      <c r="AR303" s="244"/>
      <c r="AS303" s="10"/>
      <c r="AT303" s="32"/>
      <c r="AU303" s="10"/>
      <c r="AV303" s="244"/>
      <c r="AW303" s="10"/>
      <c r="AX303" s="244"/>
      <c r="AY303" s="7"/>
      <c r="AZ303" s="249"/>
      <c r="BA303" s="10"/>
      <c r="BB303" s="244"/>
      <c r="BC303" s="7"/>
      <c r="BD303" s="249"/>
      <c r="BE303" s="10"/>
      <c r="BF303" s="244"/>
      <c r="BG303" s="7"/>
      <c r="BH303" s="249"/>
      <c r="BI303" s="7"/>
      <c r="BJ303" s="249"/>
      <c r="BK303" s="7"/>
      <c r="BL303" s="8"/>
      <c r="BM303" s="7"/>
      <c r="BN303" s="249"/>
      <c r="BO303" s="7"/>
      <c r="BP303" s="8"/>
      <c r="BQ303" s="7"/>
      <c r="BR303" s="8"/>
      <c r="BT303" s="41"/>
      <c r="BU303" s="41">
        <f t="shared" si="24"/>
        <v>0</v>
      </c>
      <c r="BV303">
        <f t="shared" si="23"/>
        <v>0</v>
      </c>
    </row>
    <row r="304" spans="1:76">
      <c r="A304">
        <v>233</v>
      </c>
      <c r="B304" s="6"/>
      <c r="C304" s="10"/>
      <c r="D304" s="32"/>
      <c r="E304" s="10"/>
      <c r="F304" s="32"/>
      <c r="G304" s="10"/>
      <c r="H304" s="32"/>
      <c r="I304" s="10"/>
      <c r="J304" s="32"/>
      <c r="K304" s="10"/>
      <c r="L304" s="32"/>
      <c r="M304" s="10"/>
      <c r="N304" s="32"/>
      <c r="O304" s="10"/>
      <c r="P304" s="32"/>
      <c r="Q304" s="10"/>
      <c r="R304" s="32"/>
      <c r="S304" s="10"/>
      <c r="T304" s="32"/>
      <c r="U304" s="10"/>
      <c r="V304" s="32"/>
      <c r="W304" s="10"/>
      <c r="X304" s="32"/>
      <c r="Y304" s="10"/>
      <c r="Z304" s="32"/>
      <c r="AA304" s="10"/>
      <c r="AB304" s="32"/>
      <c r="AC304" s="10"/>
      <c r="AD304" s="32"/>
      <c r="AE304" s="10"/>
      <c r="AF304" s="32"/>
      <c r="AG304" s="10"/>
      <c r="AH304" s="32"/>
      <c r="AI304" s="10"/>
      <c r="AJ304" s="32"/>
      <c r="AK304" s="10"/>
      <c r="AL304" s="32"/>
      <c r="AM304" s="10"/>
      <c r="AN304" s="32"/>
      <c r="AO304" s="10"/>
      <c r="AP304" s="32"/>
      <c r="AQ304" s="10"/>
      <c r="AR304" s="244"/>
      <c r="AS304" s="10"/>
      <c r="AT304" s="32"/>
      <c r="AU304" s="10"/>
      <c r="AV304" s="244"/>
      <c r="AW304" s="10"/>
      <c r="AX304" s="244"/>
      <c r="AY304" s="7"/>
      <c r="AZ304" s="249"/>
      <c r="BA304" s="10"/>
      <c r="BB304" s="244"/>
      <c r="BC304" s="7"/>
      <c r="BD304" s="249"/>
      <c r="BE304" s="10"/>
      <c r="BF304" s="244"/>
      <c r="BG304" s="7"/>
      <c r="BH304" s="249"/>
      <c r="BI304" s="7"/>
      <c r="BJ304" s="249"/>
      <c r="BK304" s="7"/>
      <c r="BL304" s="8"/>
      <c r="BM304" s="7"/>
      <c r="BN304" s="249"/>
      <c r="BO304" s="7"/>
      <c r="BP304" s="8"/>
      <c r="BQ304" s="7"/>
      <c r="BR304" s="8"/>
      <c r="BT304" s="41"/>
      <c r="BU304" s="41">
        <f t="shared" si="24"/>
        <v>0</v>
      </c>
      <c r="BV304">
        <f t="shared" si="23"/>
        <v>0</v>
      </c>
    </row>
    <row r="305" spans="1:76">
      <c r="A305">
        <v>234</v>
      </c>
      <c r="B305" s="6"/>
      <c r="C305" s="10"/>
      <c r="D305" s="32"/>
      <c r="E305" s="10"/>
      <c r="F305" s="32"/>
      <c r="G305" s="10"/>
      <c r="H305" s="32"/>
      <c r="I305" s="10"/>
      <c r="J305" s="32"/>
      <c r="K305" s="94"/>
      <c r="L305" s="32"/>
      <c r="M305" s="10"/>
      <c r="N305" s="32"/>
      <c r="O305" s="10"/>
      <c r="P305" s="32"/>
      <c r="Q305" s="10"/>
      <c r="R305" s="32"/>
      <c r="S305" s="10"/>
      <c r="T305" s="32"/>
      <c r="U305" s="10"/>
      <c r="V305" s="32"/>
      <c r="W305" s="10"/>
      <c r="X305" s="32"/>
      <c r="Y305" s="10"/>
      <c r="Z305" s="32"/>
      <c r="AA305" s="10"/>
      <c r="AB305" s="32"/>
      <c r="AC305" s="10"/>
      <c r="AD305" s="32"/>
      <c r="AE305" s="10"/>
      <c r="AF305" s="32"/>
      <c r="AG305" s="10"/>
      <c r="AH305" s="32"/>
      <c r="AI305" s="10"/>
      <c r="AJ305" s="32"/>
      <c r="AK305" s="10"/>
      <c r="AL305" s="32"/>
      <c r="AM305" s="10"/>
      <c r="AN305" s="32"/>
      <c r="AO305" s="10"/>
      <c r="AP305" s="32"/>
      <c r="AQ305" s="10"/>
      <c r="AR305" s="244"/>
      <c r="AS305" s="10"/>
      <c r="AT305" s="32"/>
      <c r="AU305" s="10"/>
      <c r="AV305" s="244"/>
      <c r="AW305" s="10"/>
      <c r="AX305" s="244"/>
      <c r="AY305" s="7"/>
      <c r="AZ305" s="249"/>
      <c r="BA305" s="10"/>
      <c r="BB305" s="244"/>
      <c r="BC305" s="7"/>
      <c r="BD305" s="249"/>
      <c r="BE305" s="10"/>
      <c r="BF305" s="244"/>
      <c r="BG305" s="7"/>
      <c r="BH305" s="249"/>
      <c r="BI305" s="7"/>
      <c r="BJ305" s="249"/>
      <c r="BK305" s="7"/>
      <c r="BL305" s="8"/>
      <c r="BM305" s="7"/>
      <c r="BN305" s="249"/>
      <c r="BO305" s="7"/>
      <c r="BP305" s="8"/>
      <c r="BQ305" s="7"/>
      <c r="BR305" s="8"/>
      <c r="BT305" s="41"/>
      <c r="BU305" s="41">
        <f t="shared" si="24"/>
        <v>0</v>
      </c>
      <c r="BV305">
        <f t="shared" si="23"/>
        <v>0</v>
      </c>
      <c r="BX305" s="39"/>
    </row>
    <row r="306" spans="1:76">
      <c r="A306">
        <v>235</v>
      </c>
      <c r="B306" s="6"/>
      <c r="C306" s="10"/>
      <c r="D306" s="32"/>
      <c r="E306" s="10"/>
      <c r="F306" s="32"/>
      <c r="G306" s="10"/>
      <c r="H306" s="32"/>
      <c r="I306" s="10"/>
      <c r="J306" s="32"/>
      <c r="K306" s="10"/>
      <c r="L306" s="32"/>
      <c r="M306" s="10"/>
      <c r="N306" s="32"/>
      <c r="O306" s="10"/>
      <c r="P306" s="32"/>
      <c r="Q306" s="10"/>
      <c r="R306" s="32"/>
      <c r="S306" s="10"/>
      <c r="T306" s="32"/>
      <c r="U306" s="10"/>
      <c r="V306" s="32"/>
      <c r="W306" s="10"/>
      <c r="X306" s="32"/>
      <c r="Y306" s="10"/>
      <c r="Z306" s="32"/>
      <c r="AA306" s="10"/>
      <c r="AB306" s="32"/>
      <c r="AC306" s="10"/>
      <c r="AD306" s="32"/>
      <c r="AE306" s="10"/>
      <c r="AF306" s="32"/>
      <c r="AG306" s="10"/>
      <c r="AH306" s="32"/>
      <c r="AI306" s="10"/>
      <c r="AJ306" s="32"/>
      <c r="AK306" s="10"/>
      <c r="AL306" s="32"/>
      <c r="AM306" s="10"/>
      <c r="AN306" s="32"/>
      <c r="AO306" s="10"/>
      <c r="AP306" s="32"/>
      <c r="AQ306" s="10"/>
      <c r="AR306" s="244"/>
      <c r="AS306" s="10"/>
      <c r="AT306" s="32"/>
      <c r="AU306" s="10"/>
      <c r="AV306" s="244"/>
      <c r="AW306" s="10"/>
      <c r="AX306" s="244"/>
      <c r="AY306" s="7"/>
      <c r="AZ306" s="249"/>
      <c r="BA306" s="10"/>
      <c r="BB306" s="244"/>
      <c r="BC306" s="7"/>
      <c r="BD306" s="249"/>
      <c r="BE306" s="10"/>
      <c r="BF306" s="244"/>
      <c r="BG306" s="7"/>
      <c r="BH306" s="249"/>
      <c r="BI306" s="7"/>
      <c r="BJ306" s="249"/>
      <c r="BK306" s="7"/>
      <c r="BL306" s="8"/>
      <c r="BM306" s="7"/>
      <c r="BN306" s="249"/>
      <c r="BO306" s="7"/>
      <c r="BP306" s="8"/>
      <c r="BQ306" s="7"/>
      <c r="BR306" s="8"/>
      <c r="BT306" s="41"/>
      <c r="BU306" s="41">
        <f t="shared" si="24"/>
        <v>0</v>
      </c>
      <c r="BV306">
        <f t="shared" si="23"/>
        <v>0</v>
      </c>
    </row>
    <row r="307" spans="1:76">
      <c r="A307">
        <v>236</v>
      </c>
      <c r="B307" s="6"/>
      <c r="C307" s="10"/>
      <c r="D307" s="32"/>
      <c r="E307" s="10"/>
      <c r="F307" s="32"/>
      <c r="G307" s="10"/>
      <c r="H307" s="32"/>
      <c r="I307" s="10"/>
      <c r="J307" s="32"/>
      <c r="K307" s="10"/>
      <c r="L307" s="32"/>
      <c r="M307" s="10"/>
      <c r="N307" s="32"/>
      <c r="O307" s="10"/>
      <c r="P307" s="32"/>
      <c r="Q307" s="10"/>
      <c r="R307" s="32"/>
      <c r="S307" s="10"/>
      <c r="T307" s="32"/>
      <c r="U307" s="10"/>
      <c r="V307" s="32"/>
      <c r="W307" s="10"/>
      <c r="X307" s="32"/>
      <c r="Y307" s="10"/>
      <c r="Z307" s="32"/>
      <c r="AA307" s="10"/>
      <c r="AB307" s="32"/>
      <c r="AC307" s="10"/>
      <c r="AD307" s="32"/>
      <c r="AE307" s="10"/>
      <c r="AF307" s="32"/>
      <c r="AG307" s="10"/>
      <c r="AH307" s="32"/>
      <c r="AI307" s="10"/>
      <c r="AJ307" s="32"/>
      <c r="AK307" s="10"/>
      <c r="AL307" s="32"/>
      <c r="AM307" s="10"/>
      <c r="AN307" s="32"/>
      <c r="AO307" s="10"/>
      <c r="AP307" s="32"/>
      <c r="AQ307" s="10"/>
      <c r="AR307" s="244"/>
      <c r="AS307" s="10"/>
      <c r="AT307" s="32"/>
      <c r="AU307" s="10"/>
      <c r="AV307" s="244"/>
      <c r="AW307" s="10"/>
      <c r="AX307" s="244"/>
      <c r="AY307" s="7"/>
      <c r="AZ307" s="249"/>
      <c r="BA307" s="10"/>
      <c r="BB307" s="244"/>
      <c r="BC307" s="7"/>
      <c r="BD307" s="249"/>
      <c r="BE307" s="10"/>
      <c r="BF307" s="244"/>
      <c r="BG307" s="7"/>
      <c r="BH307" s="249"/>
      <c r="BI307" s="7"/>
      <c r="BJ307" s="249"/>
      <c r="BK307" s="7"/>
      <c r="BL307" s="8"/>
      <c r="BM307" s="7"/>
      <c r="BN307" s="249"/>
      <c r="BO307" s="7"/>
      <c r="BP307" s="8"/>
      <c r="BQ307" s="7"/>
      <c r="BR307" s="8"/>
      <c r="BT307" s="41"/>
      <c r="BU307" s="41">
        <f t="shared" si="24"/>
        <v>0</v>
      </c>
      <c r="BV307">
        <f t="shared" si="23"/>
        <v>0</v>
      </c>
    </row>
    <row r="308" spans="1:76">
      <c r="A308">
        <v>237</v>
      </c>
      <c r="B308" s="6"/>
      <c r="C308" s="10"/>
      <c r="D308" s="32"/>
      <c r="E308" s="10"/>
      <c r="F308" s="32"/>
      <c r="G308" s="10"/>
      <c r="H308" s="32"/>
      <c r="I308" s="10"/>
      <c r="J308" s="32"/>
      <c r="K308" s="10"/>
      <c r="L308" s="32"/>
      <c r="M308" s="10"/>
      <c r="N308" s="32"/>
      <c r="O308" s="10"/>
      <c r="P308" s="32"/>
      <c r="Q308" s="10"/>
      <c r="R308" s="32"/>
      <c r="S308" s="10"/>
      <c r="T308" s="32"/>
      <c r="U308" s="10"/>
      <c r="V308" s="32"/>
      <c r="W308" s="10"/>
      <c r="X308" s="32"/>
      <c r="Y308" s="10"/>
      <c r="Z308" s="32"/>
      <c r="AA308" s="10"/>
      <c r="AB308" s="32"/>
      <c r="AC308" s="10"/>
      <c r="AD308" s="32"/>
      <c r="AE308" s="10"/>
      <c r="AF308" s="32"/>
      <c r="AG308" s="10"/>
      <c r="AH308" s="32"/>
      <c r="AI308" s="10"/>
      <c r="AJ308" s="32"/>
      <c r="AK308" s="10"/>
      <c r="AL308" s="32"/>
      <c r="AM308" s="10"/>
      <c r="AN308" s="32"/>
      <c r="AO308" s="10"/>
      <c r="AP308" s="32"/>
      <c r="AQ308" s="10"/>
      <c r="AR308" s="244"/>
      <c r="AS308" s="10"/>
      <c r="AT308" s="32"/>
      <c r="AU308" s="10"/>
      <c r="AV308" s="244"/>
      <c r="AW308" s="10"/>
      <c r="AX308" s="244"/>
      <c r="AY308" s="7"/>
      <c r="AZ308" s="249"/>
      <c r="BA308" s="10"/>
      <c r="BB308" s="244"/>
      <c r="BC308" s="7"/>
      <c r="BD308" s="249"/>
      <c r="BE308" s="10"/>
      <c r="BF308" s="244"/>
      <c r="BG308" s="7"/>
      <c r="BH308" s="249"/>
      <c r="BI308" s="7"/>
      <c r="BJ308" s="249"/>
      <c r="BK308" s="7"/>
      <c r="BL308" s="8"/>
      <c r="BM308" s="7"/>
      <c r="BN308" s="249"/>
      <c r="BO308" s="7"/>
      <c r="BP308" s="8"/>
      <c r="BQ308" s="7"/>
      <c r="BR308" s="8"/>
      <c r="BT308" s="41"/>
      <c r="BU308" s="41">
        <f t="shared" si="24"/>
        <v>0</v>
      </c>
      <c r="BV308">
        <f t="shared" si="23"/>
        <v>0</v>
      </c>
    </row>
    <row r="309" spans="1:76">
      <c r="A309">
        <v>238</v>
      </c>
      <c r="B309" s="6"/>
      <c r="C309" s="10"/>
      <c r="D309" s="32"/>
      <c r="E309" s="10"/>
      <c r="F309" s="32"/>
      <c r="G309" s="10"/>
      <c r="H309" s="32"/>
      <c r="I309" s="10"/>
      <c r="J309" s="32"/>
      <c r="K309" s="10"/>
      <c r="L309" s="32"/>
      <c r="M309" s="10"/>
      <c r="N309" s="32"/>
      <c r="O309" s="10"/>
      <c r="P309" s="32"/>
      <c r="Q309" s="10"/>
      <c r="R309" s="32"/>
      <c r="S309" s="10"/>
      <c r="T309" s="32"/>
      <c r="U309" s="10"/>
      <c r="V309" s="32"/>
      <c r="W309" s="10"/>
      <c r="X309" s="32"/>
      <c r="Y309" s="10"/>
      <c r="Z309" s="32"/>
      <c r="AA309" s="10"/>
      <c r="AB309" s="32"/>
      <c r="AC309" s="10"/>
      <c r="AD309" s="32"/>
      <c r="AE309" s="10"/>
      <c r="AF309" s="32"/>
      <c r="AG309" s="10"/>
      <c r="AH309" s="32"/>
      <c r="AI309" s="10"/>
      <c r="AJ309" s="32"/>
      <c r="AK309" s="10"/>
      <c r="AL309" s="32"/>
      <c r="AM309" s="10"/>
      <c r="AN309" s="32"/>
      <c r="AO309" s="10"/>
      <c r="AP309" s="32"/>
      <c r="AQ309" s="10"/>
      <c r="AR309" s="244"/>
      <c r="AS309" s="10"/>
      <c r="AT309" s="32"/>
      <c r="AU309" s="10"/>
      <c r="AV309" s="244"/>
      <c r="AW309" s="10"/>
      <c r="AX309" s="244"/>
      <c r="AY309" s="7"/>
      <c r="AZ309" s="249"/>
      <c r="BA309" s="10"/>
      <c r="BB309" s="244"/>
      <c r="BC309" s="7"/>
      <c r="BD309" s="249"/>
      <c r="BE309" s="10"/>
      <c r="BF309" s="244"/>
      <c r="BG309" s="7"/>
      <c r="BH309" s="249"/>
      <c r="BI309" s="7"/>
      <c r="BJ309" s="249"/>
      <c r="BK309" s="7"/>
      <c r="BL309" s="8"/>
      <c r="BM309" s="7"/>
      <c r="BN309" s="249"/>
      <c r="BO309" s="7"/>
      <c r="BP309" s="8"/>
      <c r="BQ309" s="7"/>
      <c r="BR309" s="8"/>
      <c r="BT309" s="41"/>
      <c r="BU309" s="41">
        <f t="shared" si="24"/>
        <v>0</v>
      </c>
      <c r="BV309">
        <f t="shared" si="23"/>
        <v>0</v>
      </c>
    </row>
    <row r="310" spans="1:76">
      <c r="A310">
        <v>239</v>
      </c>
      <c r="B310" s="6"/>
      <c r="C310" s="10"/>
      <c r="D310" s="32"/>
      <c r="E310" s="10"/>
      <c r="F310" s="32"/>
      <c r="G310" s="10"/>
      <c r="H310" s="32"/>
      <c r="I310" s="10"/>
      <c r="J310" s="32"/>
      <c r="K310" s="10"/>
      <c r="L310" s="32"/>
      <c r="M310" s="10"/>
      <c r="N310" s="32"/>
      <c r="O310" s="10"/>
      <c r="P310" s="32"/>
      <c r="Q310" s="10"/>
      <c r="R310" s="32"/>
      <c r="S310" s="10"/>
      <c r="T310" s="32"/>
      <c r="U310" s="10"/>
      <c r="V310" s="32"/>
      <c r="W310" s="10"/>
      <c r="X310" s="32"/>
      <c r="Y310" s="10"/>
      <c r="Z310" s="32"/>
      <c r="AA310" s="10"/>
      <c r="AB310" s="32"/>
      <c r="AC310" s="10"/>
      <c r="AD310" s="32"/>
      <c r="AE310" s="10"/>
      <c r="AF310" s="32"/>
      <c r="AG310" s="10"/>
      <c r="AH310" s="32"/>
      <c r="AI310" s="10"/>
      <c r="AJ310" s="32"/>
      <c r="AK310" s="10"/>
      <c r="AL310" s="32"/>
      <c r="AM310" s="10"/>
      <c r="AN310" s="32"/>
      <c r="AO310" s="10"/>
      <c r="AP310" s="32"/>
      <c r="AQ310" s="10"/>
      <c r="AR310" s="244"/>
      <c r="AS310" s="10"/>
      <c r="AT310" s="32"/>
      <c r="AU310" s="10"/>
      <c r="AV310" s="244"/>
      <c r="AW310" s="10"/>
      <c r="AX310" s="244"/>
      <c r="AY310" s="7"/>
      <c r="AZ310" s="249"/>
      <c r="BA310" s="10"/>
      <c r="BB310" s="244"/>
      <c r="BC310" s="7"/>
      <c r="BD310" s="249"/>
      <c r="BE310" s="10"/>
      <c r="BF310" s="244"/>
      <c r="BG310" s="7"/>
      <c r="BH310" s="249"/>
      <c r="BI310" s="7"/>
      <c r="BJ310" s="249"/>
      <c r="BK310" s="7"/>
      <c r="BL310" s="8"/>
      <c r="BM310" s="7"/>
      <c r="BN310" s="249"/>
      <c r="BO310" s="7"/>
      <c r="BP310" s="8"/>
      <c r="BQ310" s="7"/>
      <c r="BR310" s="8"/>
      <c r="BT310" s="41"/>
      <c r="BU310" s="41">
        <f t="shared" si="24"/>
        <v>0</v>
      </c>
      <c r="BV310">
        <f t="shared" si="23"/>
        <v>0</v>
      </c>
    </row>
    <row r="311" spans="1:76">
      <c r="A311">
        <v>240</v>
      </c>
      <c r="B311" s="6"/>
      <c r="C311" s="10"/>
      <c r="D311" s="32"/>
      <c r="E311" s="10"/>
      <c r="F311" s="32"/>
      <c r="G311" s="10"/>
      <c r="H311" s="32"/>
      <c r="I311" s="10"/>
      <c r="J311" s="32"/>
      <c r="K311" s="10"/>
      <c r="L311" s="32"/>
      <c r="M311" s="10"/>
      <c r="N311" s="32"/>
      <c r="O311" s="10"/>
      <c r="P311" s="32"/>
      <c r="Q311" s="10"/>
      <c r="R311" s="32"/>
      <c r="S311" s="10"/>
      <c r="T311" s="32"/>
      <c r="U311" s="10"/>
      <c r="V311" s="32"/>
      <c r="W311" s="10"/>
      <c r="X311" s="32"/>
      <c r="Y311" s="10"/>
      <c r="Z311" s="32"/>
      <c r="AA311" s="10"/>
      <c r="AB311" s="32"/>
      <c r="AC311" s="10"/>
      <c r="AD311" s="32"/>
      <c r="AE311" s="10"/>
      <c r="AF311" s="32"/>
      <c r="AG311" s="10"/>
      <c r="AH311" s="32"/>
      <c r="AI311" s="10"/>
      <c r="AJ311" s="32"/>
      <c r="AK311" s="10"/>
      <c r="AL311" s="32"/>
      <c r="AM311" s="10"/>
      <c r="AN311" s="32"/>
      <c r="AO311" s="10"/>
      <c r="AP311" s="32"/>
      <c r="AQ311" s="10"/>
      <c r="AR311" s="244"/>
      <c r="AS311" s="10"/>
      <c r="AT311" s="32"/>
      <c r="AU311" s="10"/>
      <c r="AV311" s="244"/>
      <c r="AW311" s="10"/>
      <c r="AX311" s="244"/>
      <c r="AY311" s="7"/>
      <c r="AZ311" s="249"/>
      <c r="BA311" s="10"/>
      <c r="BB311" s="244"/>
      <c r="BC311" s="7"/>
      <c r="BD311" s="249"/>
      <c r="BE311" s="10"/>
      <c r="BF311" s="244"/>
      <c r="BG311" s="7"/>
      <c r="BH311" s="249"/>
      <c r="BI311" s="7"/>
      <c r="BJ311" s="249"/>
      <c r="BK311" s="7"/>
      <c r="BL311" s="8"/>
      <c r="BM311" s="7"/>
      <c r="BN311" s="249"/>
      <c r="BO311" s="7"/>
      <c r="BP311" s="8"/>
      <c r="BQ311" s="7"/>
      <c r="BR311" s="8"/>
      <c r="BT311" s="41"/>
      <c r="BU311" s="41">
        <f t="shared" si="24"/>
        <v>0</v>
      </c>
      <c r="BV311">
        <f t="shared" si="23"/>
        <v>0</v>
      </c>
    </row>
    <row r="312" spans="1:76">
      <c r="A312">
        <v>241</v>
      </c>
      <c r="B312" s="6"/>
      <c r="C312" s="10"/>
      <c r="D312" s="32"/>
      <c r="E312" s="10"/>
      <c r="F312" s="32"/>
      <c r="G312" s="10"/>
      <c r="H312" s="32"/>
      <c r="I312" s="10"/>
      <c r="J312" s="32"/>
      <c r="K312" s="10"/>
      <c r="L312" s="32"/>
      <c r="M312" s="10"/>
      <c r="N312" s="32"/>
      <c r="O312" s="10"/>
      <c r="P312" s="32"/>
      <c r="Q312" s="10"/>
      <c r="R312" s="32"/>
      <c r="S312" s="10"/>
      <c r="T312" s="32"/>
      <c r="U312" s="10"/>
      <c r="V312" s="32"/>
      <c r="W312" s="10"/>
      <c r="X312" s="32"/>
      <c r="Y312" s="10"/>
      <c r="Z312" s="32"/>
      <c r="AA312" s="10"/>
      <c r="AB312" s="32"/>
      <c r="AC312" s="10"/>
      <c r="AD312" s="32"/>
      <c r="AE312" s="10"/>
      <c r="AF312" s="32"/>
      <c r="AG312" s="10"/>
      <c r="AH312" s="32"/>
      <c r="AI312" s="10"/>
      <c r="AJ312" s="32"/>
      <c r="AK312" s="10"/>
      <c r="AL312" s="32"/>
      <c r="AM312" s="10"/>
      <c r="AN312" s="32"/>
      <c r="AO312" s="10"/>
      <c r="AP312" s="32"/>
      <c r="AQ312" s="10"/>
      <c r="AR312" s="244"/>
      <c r="AS312" s="10"/>
      <c r="AT312" s="32"/>
      <c r="AU312" s="10"/>
      <c r="AV312" s="244"/>
      <c r="AW312" s="10"/>
      <c r="AX312" s="244"/>
      <c r="AY312" s="7"/>
      <c r="AZ312" s="249"/>
      <c r="BA312" s="10"/>
      <c r="BB312" s="244"/>
      <c r="BC312" s="7"/>
      <c r="BD312" s="249"/>
      <c r="BE312" s="10"/>
      <c r="BF312" s="244"/>
      <c r="BG312" s="7"/>
      <c r="BH312" s="249"/>
      <c r="BI312" s="7"/>
      <c r="BJ312" s="249"/>
      <c r="BK312" s="7"/>
      <c r="BL312" s="8"/>
      <c r="BM312" s="7"/>
      <c r="BN312" s="249"/>
      <c r="BO312" s="7"/>
      <c r="BP312" s="8"/>
      <c r="BQ312" s="7"/>
      <c r="BR312" s="8"/>
      <c r="BT312" s="41"/>
      <c r="BU312" s="41">
        <f t="shared" si="24"/>
        <v>0</v>
      </c>
      <c r="BV312">
        <f t="shared" si="23"/>
        <v>0</v>
      </c>
    </row>
    <row r="313" spans="1:76">
      <c r="A313">
        <v>242</v>
      </c>
      <c r="B313" s="6"/>
      <c r="C313" s="10"/>
      <c r="D313" s="32"/>
      <c r="E313" s="10"/>
      <c r="F313" s="32"/>
      <c r="G313" s="10"/>
      <c r="H313" s="32"/>
      <c r="I313" s="10"/>
      <c r="J313" s="32"/>
      <c r="K313" s="10"/>
      <c r="L313" s="32"/>
      <c r="M313" s="10"/>
      <c r="N313" s="32"/>
      <c r="O313" s="10"/>
      <c r="P313" s="32"/>
      <c r="Q313" s="10"/>
      <c r="R313" s="32"/>
      <c r="S313" s="10"/>
      <c r="T313" s="32"/>
      <c r="U313" s="10"/>
      <c r="V313" s="32"/>
      <c r="W313" s="10"/>
      <c r="X313" s="32"/>
      <c r="Y313" s="10"/>
      <c r="Z313" s="32"/>
      <c r="AA313" s="10"/>
      <c r="AB313" s="32"/>
      <c r="AC313" s="10"/>
      <c r="AD313" s="32"/>
      <c r="AE313" s="10"/>
      <c r="AF313" s="32"/>
      <c r="AG313" s="10"/>
      <c r="AH313" s="32"/>
      <c r="AI313" s="10"/>
      <c r="AJ313" s="32"/>
      <c r="AK313" s="10"/>
      <c r="AL313" s="32"/>
      <c r="AM313" s="10"/>
      <c r="AN313" s="32"/>
      <c r="AO313" s="10"/>
      <c r="AP313" s="32"/>
      <c r="AQ313" s="10"/>
      <c r="AR313" s="244"/>
      <c r="AS313" s="10"/>
      <c r="AT313" s="32"/>
      <c r="AU313" s="10"/>
      <c r="AV313" s="244"/>
      <c r="AW313" s="10"/>
      <c r="AX313" s="244"/>
      <c r="AY313" s="7"/>
      <c r="AZ313" s="249"/>
      <c r="BA313" s="10"/>
      <c r="BB313" s="244"/>
      <c r="BC313" s="7"/>
      <c r="BD313" s="249"/>
      <c r="BE313" s="10"/>
      <c r="BF313" s="244"/>
      <c r="BG313" s="7"/>
      <c r="BH313" s="249"/>
      <c r="BI313" s="7"/>
      <c r="BJ313" s="249"/>
      <c r="BK313" s="7"/>
      <c r="BL313" s="8"/>
      <c r="BM313" s="7"/>
      <c r="BN313" s="249"/>
      <c r="BO313" s="7"/>
      <c r="BP313" s="8"/>
      <c r="BQ313" s="7"/>
      <c r="BR313" s="8"/>
      <c r="BT313" s="41"/>
      <c r="BU313" s="41">
        <f t="shared" si="24"/>
        <v>0</v>
      </c>
      <c r="BV313">
        <f t="shared" si="23"/>
        <v>0</v>
      </c>
    </row>
    <row r="314" spans="1:76">
      <c r="A314">
        <v>243</v>
      </c>
      <c r="B314" s="6"/>
      <c r="C314" s="10"/>
      <c r="D314" s="32"/>
      <c r="E314" s="10"/>
      <c r="F314" s="32"/>
      <c r="G314" s="10"/>
      <c r="H314" s="32"/>
      <c r="I314" s="10"/>
      <c r="J314" s="32"/>
      <c r="K314" s="10"/>
      <c r="L314" s="32"/>
      <c r="M314" s="10"/>
      <c r="N314" s="32"/>
      <c r="O314" s="10"/>
      <c r="P314" s="32"/>
      <c r="Q314" s="10"/>
      <c r="R314" s="32"/>
      <c r="S314" s="10"/>
      <c r="T314" s="32"/>
      <c r="U314" s="10"/>
      <c r="V314" s="32"/>
      <c r="W314" s="10"/>
      <c r="X314" s="32"/>
      <c r="Y314" s="10"/>
      <c r="Z314" s="32"/>
      <c r="AA314" s="10"/>
      <c r="AB314" s="32"/>
      <c r="AC314" s="10"/>
      <c r="AD314" s="32"/>
      <c r="AE314" s="10"/>
      <c r="AF314" s="32"/>
      <c r="AG314" s="10"/>
      <c r="AH314" s="32"/>
      <c r="AI314" s="10"/>
      <c r="AJ314" s="32"/>
      <c r="AK314" s="10"/>
      <c r="AL314" s="32"/>
      <c r="AM314" s="10"/>
      <c r="AN314" s="32"/>
      <c r="AO314" s="10"/>
      <c r="AP314" s="32"/>
      <c r="AQ314" s="10"/>
      <c r="AR314" s="244"/>
      <c r="AS314" s="10"/>
      <c r="AT314" s="32"/>
      <c r="AU314" s="10"/>
      <c r="AV314" s="244"/>
      <c r="AW314" s="10"/>
      <c r="AX314" s="244"/>
      <c r="AY314" s="7"/>
      <c r="AZ314" s="249"/>
      <c r="BA314" s="10"/>
      <c r="BB314" s="244"/>
      <c r="BC314" s="7"/>
      <c r="BD314" s="249"/>
      <c r="BE314" s="10"/>
      <c r="BF314" s="244"/>
      <c r="BG314" s="7"/>
      <c r="BH314" s="249"/>
      <c r="BI314" s="7"/>
      <c r="BJ314" s="249"/>
      <c r="BK314" s="7"/>
      <c r="BL314" s="8"/>
      <c r="BM314" s="7"/>
      <c r="BN314" s="249"/>
      <c r="BO314" s="7"/>
      <c r="BP314" s="8"/>
      <c r="BQ314" s="7"/>
      <c r="BR314" s="8"/>
      <c r="BT314" s="41"/>
      <c r="BU314" s="41">
        <f t="shared" si="24"/>
        <v>0</v>
      </c>
      <c r="BV314">
        <f t="shared" si="23"/>
        <v>0</v>
      </c>
    </row>
    <row r="315" spans="1:76">
      <c r="A315">
        <v>244</v>
      </c>
      <c r="B315" s="6"/>
      <c r="C315" s="10"/>
      <c r="D315" s="32"/>
      <c r="E315" s="10"/>
      <c r="F315" s="32"/>
      <c r="G315" s="10"/>
      <c r="H315" s="32"/>
      <c r="I315" s="10"/>
      <c r="J315" s="32"/>
      <c r="K315" s="94"/>
      <c r="L315" s="32"/>
      <c r="M315" s="10"/>
      <c r="N315" s="32"/>
      <c r="O315" s="10"/>
      <c r="P315" s="32"/>
      <c r="Q315" s="10"/>
      <c r="R315" s="32"/>
      <c r="S315" s="10"/>
      <c r="T315" s="32"/>
      <c r="U315" s="10"/>
      <c r="V315" s="32"/>
      <c r="W315" s="10"/>
      <c r="X315" s="32"/>
      <c r="Y315" s="10"/>
      <c r="Z315" s="32"/>
      <c r="AA315" s="10"/>
      <c r="AB315" s="32"/>
      <c r="AC315" s="10"/>
      <c r="AD315" s="32"/>
      <c r="AE315" s="10"/>
      <c r="AF315" s="32"/>
      <c r="AG315" s="10"/>
      <c r="AH315" s="32"/>
      <c r="AI315" s="10"/>
      <c r="AJ315" s="32"/>
      <c r="AK315" s="10"/>
      <c r="AL315" s="32"/>
      <c r="AM315" s="10"/>
      <c r="AN315" s="32"/>
      <c r="AO315" s="10"/>
      <c r="AP315" s="32"/>
      <c r="AQ315" s="10"/>
      <c r="AR315" s="244"/>
      <c r="AS315" s="10"/>
      <c r="AT315" s="32"/>
      <c r="AU315" s="10"/>
      <c r="AV315" s="244"/>
      <c r="AW315" s="10"/>
      <c r="AX315" s="244"/>
      <c r="AY315" s="7"/>
      <c r="AZ315" s="249"/>
      <c r="BA315" s="10"/>
      <c r="BB315" s="244"/>
      <c r="BC315" s="7"/>
      <c r="BD315" s="249"/>
      <c r="BE315" s="10"/>
      <c r="BF315" s="244"/>
      <c r="BG315" s="7"/>
      <c r="BH315" s="249"/>
      <c r="BI315" s="7"/>
      <c r="BJ315" s="249"/>
      <c r="BK315" s="7"/>
      <c r="BL315" s="8"/>
      <c r="BM315" s="7"/>
      <c r="BN315" s="249"/>
      <c r="BO315" s="7"/>
      <c r="BP315" s="8"/>
      <c r="BQ315" s="7"/>
      <c r="BR315" s="8"/>
      <c r="BT315" s="41"/>
      <c r="BU315" s="41">
        <f t="shared" si="24"/>
        <v>0</v>
      </c>
      <c r="BV315">
        <f t="shared" si="23"/>
        <v>0</v>
      </c>
      <c r="BX315" s="39"/>
    </row>
    <row r="316" spans="1:76">
      <c r="A316">
        <v>245</v>
      </c>
      <c r="B316" s="6"/>
      <c r="C316" s="10"/>
      <c r="D316" s="32"/>
      <c r="E316" s="10"/>
      <c r="F316" s="32"/>
      <c r="G316" s="10"/>
      <c r="H316" s="32"/>
      <c r="I316" s="10"/>
      <c r="J316" s="32"/>
      <c r="K316" s="94"/>
      <c r="L316" s="32"/>
      <c r="M316" s="10"/>
      <c r="N316" s="32"/>
      <c r="O316" s="10"/>
      <c r="P316" s="32"/>
      <c r="Q316" s="10"/>
      <c r="R316" s="32"/>
      <c r="S316" s="10"/>
      <c r="T316" s="32"/>
      <c r="U316" s="10"/>
      <c r="V316" s="32"/>
      <c r="W316" s="10"/>
      <c r="X316" s="32"/>
      <c r="Y316" s="10"/>
      <c r="Z316" s="32"/>
      <c r="AA316" s="10"/>
      <c r="AB316" s="32"/>
      <c r="AC316" s="10"/>
      <c r="AD316" s="32"/>
      <c r="AE316" s="10"/>
      <c r="AF316" s="32"/>
      <c r="AG316" s="10"/>
      <c r="AH316" s="32"/>
      <c r="AI316" s="10"/>
      <c r="AJ316" s="32"/>
      <c r="AK316" s="10"/>
      <c r="AL316" s="32"/>
      <c r="AM316" s="10"/>
      <c r="AN316" s="32"/>
      <c r="AO316" s="10"/>
      <c r="AP316" s="32"/>
      <c r="AQ316" s="10"/>
      <c r="AR316" s="244"/>
      <c r="AS316" s="10"/>
      <c r="AT316" s="32"/>
      <c r="AU316" s="10"/>
      <c r="AV316" s="244"/>
      <c r="AW316" s="10"/>
      <c r="AX316" s="244"/>
      <c r="AY316" s="7"/>
      <c r="AZ316" s="249"/>
      <c r="BA316" s="10"/>
      <c r="BB316" s="244"/>
      <c r="BC316" s="7"/>
      <c r="BD316" s="249"/>
      <c r="BE316" s="10"/>
      <c r="BF316" s="244"/>
      <c r="BG316" s="7"/>
      <c r="BH316" s="249"/>
      <c r="BI316" s="7"/>
      <c r="BJ316" s="249"/>
      <c r="BK316" s="7"/>
      <c r="BL316" s="8"/>
      <c r="BM316" s="7"/>
      <c r="BN316" s="249"/>
      <c r="BO316" s="7"/>
      <c r="BP316" s="8"/>
      <c r="BQ316" s="7"/>
      <c r="BR316" s="8"/>
      <c r="BT316" s="41"/>
      <c r="BU316" s="41">
        <f t="shared" si="24"/>
        <v>0</v>
      </c>
      <c r="BV316">
        <f t="shared" si="23"/>
        <v>0</v>
      </c>
      <c r="BX316" s="39"/>
    </row>
    <row r="317" spans="1:76">
      <c r="A317">
        <v>246</v>
      </c>
      <c r="B317" s="6"/>
      <c r="C317" s="10"/>
      <c r="D317" s="32"/>
      <c r="E317" s="10"/>
      <c r="F317" s="32"/>
      <c r="G317" s="10"/>
      <c r="H317" s="32"/>
      <c r="I317" s="10"/>
      <c r="J317" s="32"/>
      <c r="K317" s="94"/>
      <c r="L317" s="32"/>
      <c r="M317" s="10"/>
      <c r="N317" s="32"/>
      <c r="O317" s="10"/>
      <c r="P317" s="32"/>
      <c r="Q317" s="10"/>
      <c r="R317" s="32"/>
      <c r="S317" s="10"/>
      <c r="T317" s="32"/>
      <c r="U317" s="10"/>
      <c r="V317" s="32"/>
      <c r="W317" s="10"/>
      <c r="X317" s="32"/>
      <c r="Y317" s="10"/>
      <c r="Z317" s="32"/>
      <c r="AA317" s="10"/>
      <c r="AB317" s="32"/>
      <c r="AC317" s="10"/>
      <c r="AD317" s="32"/>
      <c r="AE317" s="10"/>
      <c r="AF317" s="32"/>
      <c r="AG317" s="10"/>
      <c r="AH317" s="32"/>
      <c r="AI317" s="10"/>
      <c r="AJ317" s="32"/>
      <c r="AK317" s="10"/>
      <c r="AL317" s="32"/>
      <c r="AM317" s="10"/>
      <c r="AN317" s="32"/>
      <c r="AO317" s="10"/>
      <c r="AP317" s="32"/>
      <c r="AQ317" s="10"/>
      <c r="AR317" s="244"/>
      <c r="AS317" s="10"/>
      <c r="AT317" s="32"/>
      <c r="AU317" s="10"/>
      <c r="AV317" s="244"/>
      <c r="AW317" s="10"/>
      <c r="AX317" s="244"/>
      <c r="AY317" s="7"/>
      <c r="AZ317" s="249"/>
      <c r="BA317" s="10"/>
      <c r="BB317" s="244"/>
      <c r="BC317" s="7"/>
      <c r="BD317" s="249"/>
      <c r="BE317" s="10"/>
      <c r="BF317" s="244"/>
      <c r="BG317" s="7"/>
      <c r="BH317" s="249"/>
      <c r="BI317" s="7"/>
      <c r="BJ317" s="249"/>
      <c r="BK317" s="7"/>
      <c r="BL317" s="8"/>
      <c r="BM317" s="7"/>
      <c r="BN317" s="249"/>
      <c r="BO317" s="7"/>
      <c r="BP317" s="8"/>
      <c r="BQ317" s="7"/>
      <c r="BR317" s="8"/>
      <c r="BT317" s="41"/>
      <c r="BU317" s="41">
        <f t="shared" si="24"/>
        <v>0</v>
      </c>
      <c r="BV317">
        <f t="shared" si="23"/>
        <v>0</v>
      </c>
      <c r="BX317" s="39"/>
    </row>
    <row r="318" spans="1:76">
      <c r="A318">
        <v>247</v>
      </c>
      <c r="B318" s="163"/>
      <c r="C318" s="10"/>
      <c r="D318" s="32"/>
      <c r="E318" s="10"/>
      <c r="F318" s="32"/>
      <c r="G318" s="10"/>
      <c r="H318" s="32"/>
      <c r="I318" s="10"/>
      <c r="J318" s="32"/>
      <c r="K318" s="94"/>
      <c r="L318" s="32"/>
      <c r="M318" s="10"/>
      <c r="N318" s="32"/>
      <c r="O318" s="10"/>
      <c r="P318" s="32"/>
      <c r="Q318" s="10"/>
      <c r="R318" s="32"/>
      <c r="S318" s="10"/>
      <c r="T318" s="32"/>
      <c r="U318" s="10"/>
      <c r="V318" s="32"/>
      <c r="W318" s="10"/>
      <c r="X318" s="32"/>
      <c r="Y318" s="10"/>
      <c r="Z318" s="32"/>
      <c r="AA318" s="10"/>
      <c r="AB318" s="32"/>
      <c r="AC318" s="10"/>
      <c r="AD318" s="32"/>
      <c r="AE318" s="10"/>
      <c r="AF318" s="32"/>
      <c r="AG318" s="10"/>
      <c r="AH318" s="32"/>
      <c r="AI318" s="10"/>
      <c r="AJ318" s="32"/>
      <c r="AK318" s="10"/>
      <c r="AL318" s="32"/>
      <c r="AM318" s="10"/>
      <c r="AN318" s="32"/>
      <c r="AO318" s="10"/>
      <c r="AP318" s="32"/>
      <c r="AQ318" s="10"/>
      <c r="AR318" s="244"/>
      <c r="AS318" s="10"/>
      <c r="AT318" s="32"/>
      <c r="AU318" s="10"/>
      <c r="AV318" s="244"/>
      <c r="AW318" s="10"/>
      <c r="AX318" s="244"/>
      <c r="AY318" s="7"/>
      <c r="AZ318" s="249"/>
      <c r="BA318" s="10"/>
      <c r="BB318" s="244"/>
      <c r="BC318" s="7"/>
      <c r="BD318" s="249"/>
      <c r="BE318" s="10"/>
      <c r="BF318" s="244"/>
      <c r="BG318" s="7"/>
      <c r="BH318" s="249"/>
      <c r="BI318" s="7"/>
      <c r="BJ318" s="249"/>
      <c r="BK318" s="7"/>
      <c r="BL318" s="8"/>
      <c r="BM318" s="7"/>
      <c r="BN318" s="249"/>
      <c r="BO318" s="7"/>
      <c r="BP318" s="8"/>
      <c r="BQ318" s="7"/>
      <c r="BR318" s="8"/>
      <c r="BT318" s="41"/>
      <c r="BU318" s="41">
        <f t="shared" si="24"/>
        <v>0</v>
      </c>
      <c r="BV318">
        <f t="shared" si="23"/>
        <v>0</v>
      </c>
      <c r="BX318" s="39"/>
    </row>
    <row r="319" spans="1:76">
      <c r="A319">
        <v>248</v>
      </c>
      <c r="B319" s="6"/>
      <c r="C319" s="10"/>
      <c r="D319" s="32"/>
      <c r="E319" s="10"/>
      <c r="F319" s="32"/>
      <c r="G319" s="10"/>
      <c r="H319" s="32"/>
      <c r="I319" s="10"/>
      <c r="J319" s="32"/>
      <c r="K319" s="94"/>
      <c r="L319" s="32"/>
      <c r="M319" s="10"/>
      <c r="N319" s="32"/>
      <c r="O319" s="10"/>
      <c r="P319" s="32"/>
      <c r="Q319" s="10"/>
      <c r="R319" s="32"/>
      <c r="S319" s="10"/>
      <c r="T319" s="32"/>
      <c r="U319" s="10"/>
      <c r="V319" s="32"/>
      <c r="W319" s="10"/>
      <c r="X319" s="32"/>
      <c r="Y319" s="10"/>
      <c r="Z319" s="32"/>
      <c r="AA319" s="10"/>
      <c r="AB319" s="32"/>
      <c r="AC319" s="10"/>
      <c r="AD319" s="32"/>
      <c r="AE319" s="10"/>
      <c r="AF319" s="32"/>
      <c r="AG319" s="10"/>
      <c r="AH319" s="32"/>
      <c r="AI319" s="10"/>
      <c r="AJ319" s="32"/>
      <c r="AK319" s="10"/>
      <c r="AL319" s="32"/>
      <c r="AM319" s="10"/>
      <c r="AN319" s="32"/>
      <c r="AO319" s="10"/>
      <c r="AP319" s="32"/>
      <c r="AQ319" s="10"/>
      <c r="AR319" s="244"/>
      <c r="AS319" s="10"/>
      <c r="AT319" s="32"/>
      <c r="AU319" s="10"/>
      <c r="AV319" s="244"/>
      <c r="AW319" s="10"/>
      <c r="AX319" s="244"/>
      <c r="AY319" s="7"/>
      <c r="AZ319" s="249"/>
      <c r="BA319" s="10"/>
      <c r="BB319" s="244"/>
      <c r="BC319" s="7"/>
      <c r="BD319" s="249"/>
      <c r="BE319" s="10"/>
      <c r="BF319" s="244"/>
      <c r="BG319" s="7"/>
      <c r="BH319" s="249"/>
      <c r="BI319" s="7"/>
      <c r="BJ319" s="249"/>
      <c r="BK319" s="7"/>
      <c r="BL319" s="8"/>
      <c r="BM319" s="7"/>
      <c r="BN319" s="249"/>
      <c r="BO319" s="7"/>
      <c r="BP319" s="8"/>
      <c r="BQ319" s="7"/>
      <c r="BR319" s="8"/>
      <c r="BT319" s="41"/>
      <c r="BU319" s="41">
        <f t="shared" si="24"/>
        <v>0</v>
      </c>
      <c r="BV319">
        <f t="shared" si="23"/>
        <v>0</v>
      </c>
      <c r="BX319" s="39"/>
    </row>
    <row r="320" spans="1:76">
      <c r="A320">
        <v>249</v>
      </c>
      <c r="B320" s="6"/>
      <c r="C320" s="10"/>
      <c r="D320" s="32"/>
      <c r="E320" s="10"/>
      <c r="F320" s="32"/>
      <c r="G320" s="10"/>
      <c r="H320" s="32"/>
      <c r="I320" s="10"/>
      <c r="J320" s="32"/>
      <c r="K320" s="10"/>
      <c r="L320" s="32"/>
      <c r="M320" s="10"/>
      <c r="N320" s="32"/>
      <c r="O320" s="10"/>
      <c r="P320" s="32"/>
      <c r="Q320" s="10"/>
      <c r="R320" s="32"/>
      <c r="S320" s="10"/>
      <c r="T320" s="32"/>
      <c r="U320" s="10"/>
      <c r="V320" s="32"/>
      <c r="W320" s="10"/>
      <c r="X320" s="32"/>
      <c r="Y320" s="10"/>
      <c r="Z320" s="32"/>
      <c r="AA320" s="10"/>
      <c r="AB320" s="32"/>
      <c r="AC320" s="10"/>
      <c r="AD320" s="32"/>
      <c r="AE320" s="10"/>
      <c r="AF320" s="32"/>
      <c r="AG320" s="10"/>
      <c r="AH320" s="32"/>
      <c r="AI320" s="10"/>
      <c r="AJ320" s="32"/>
      <c r="AK320" s="10"/>
      <c r="AL320" s="32"/>
      <c r="AM320" s="10"/>
      <c r="AN320" s="32"/>
      <c r="AO320" s="10"/>
      <c r="AP320" s="32"/>
      <c r="AQ320" s="10"/>
      <c r="AR320" s="244"/>
      <c r="AS320" s="10"/>
      <c r="AT320" s="32"/>
      <c r="AU320" s="10"/>
      <c r="AV320" s="244"/>
      <c r="AW320" s="10"/>
      <c r="AX320" s="244"/>
      <c r="AY320" s="7"/>
      <c r="AZ320" s="249"/>
      <c r="BA320" s="10"/>
      <c r="BB320" s="244"/>
      <c r="BC320" s="7"/>
      <c r="BD320" s="249"/>
      <c r="BE320" s="10"/>
      <c r="BF320" s="244"/>
      <c r="BG320" s="7"/>
      <c r="BH320" s="249"/>
      <c r="BI320" s="7"/>
      <c r="BJ320" s="249"/>
      <c r="BK320" s="7"/>
      <c r="BL320" s="8"/>
      <c r="BM320" s="7"/>
      <c r="BN320" s="249"/>
      <c r="BO320" s="7"/>
      <c r="BP320" s="8"/>
      <c r="BQ320" s="7"/>
      <c r="BR320" s="8"/>
      <c r="BT320" s="41"/>
      <c r="BU320" s="41">
        <f t="shared" si="24"/>
        <v>0</v>
      </c>
      <c r="BV320">
        <f t="shared" si="23"/>
        <v>0</v>
      </c>
    </row>
    <row r="321" spans="1:76">
      <c r="A321">
        <v>250</v>
      </c>
      <c r="B321" s="6"/>
      <c r="C321" s="10"/>
      <c r="D321" s="32"/>
      <c r="E321" s="10"/>
      <c r="F321" s="32"/>
      <c r="G321" s="10"/>
      <c r="H321" s="32"/>
      <c r="I321" s="10"/>
      <c r="J321" s="32"/>
      <c r="K321" s="10"/>
      <c r="L321" s="32"/>
      <c r="M321" s="10"/>
      <c r="N321" s="32"/>
      <c r="O321" s="10"/>
      <c r="P321" s="32"/>
      <c r="Q321" s="10"/>
      <c r="R321" s="32"/>
      <c r="S321" s="10"/>
      <c r="T321" s="32"/>
      <c r="U321" s="10"/>
      <c r="V321" s="32"/>
      <c r="W321" s="10"/>
      <c r="X321" s="32"/>
      <c r="Y321" s="10"/>
      <c r="Z321" s="32"/>
      <c r="AA321" s="10"/>
      <c r="AB321" s="32"/>
      <c r="AC321" s="10"/>
      <c r="AD321" s="32"/>
      <c r="AE321" s="10"/>
      <c r="AF321" s="32"/>
      <c r="AG321" s="10"/>
      <c r="AH321" s="32"/>
      <c r="AI321" s="10"/>
      <c r="AJ321" s="32"/>
      <c r="AK321" s="10"/>
      <c r="AL321" s="32"/>
      <c r="AM321" s="10"/>
      <c r="AN321" s="32"/>
      <c r="AO321" s="10"/>
      <c r="AP321" s="32"/>
      <c r="AQ321" s="10"/>
      <c r="AR321" s="244"/>
      <c r="AS321" s="10"/>
      <c r="AT321" s="32"/>
      <c r="AU321" s="10"/>
      <c r="AV321" s="244"/>
      <c r="AW321" s="10"/>
      <c r="AX321" s="244"/>
      <c r="AY321" s="7"/>
      <c r="AZ321" s="249"/>
      <c r="BA321" s="10"/>
      <c r="BB321" s="244"/>
      <c r="BC321" s="7"/>
      <c r="BD321" s="249"/>
      <c r="BE321" s="10"/>
      <c r="BF321" s="244"/>
      <c r="BG321" s="7"/>
      <c r="BH321" s="249"/>
      <c r="BI321" s="7"/>
      <c r="BJ321" s="249"/>
      <c r="BK321" s="7"/>
      <c r="BL321" s="8"/>
      <c r="BM321" s="7"/>
      <c r="BN321" s="249"/>
      <c r="BO321" s="7"/>
      <c r="BP321" s="8"/>
      <c r="BQ321" s="7"/>
      <c r="BR321" s="8"/>
      <c r="BT321" s="41"/>
      <c r="BU321" s="41">
        <f t="shared" si="24"/>
        <v>0</v>
      </c>
      <c r="BV321">
        <f t="shared" si="23"/>
        <v>0</v>
      </c>
    </row>
    <row r="322" spans="1:76">
      <c r="A322">
        <v>251</v>
      </c>
      <c r="B322" s="6"/>
      <c r="C322" s="10"/>
      <c r="D322" s="32"/>
      <c r="E322" s="10"/>
      <c r="F322" s="32"/>
      <c r="G322" s="10"/>
      <c r="H322" s="32"/>
      <c r="I322" s="10"/>
      <c r="J322" s="32"/>
      <c r="K322" s="10"/>
      <c r="L322" s="32"/>
      <c r="M322" s="10"/>
      <c r="N322" s="32"/>
      <c r="O322" s="10"/>
      <c r="P322" s="32"/>
      <c r="Q322" s="10"/>
      <c r="R322" s="32"/>
      <c r="S322" s="10"/>
      <c r="T322" s="32"/>
      <c r="U322" s="10"/>
      <c r="V322" s="32"/>
      <c r="W322" s="10"/>
      <c r="X322" s="32"/>
      <c r="Y322" s="10"/>
      <c r="Z322" s="32"/>
      <c r="AA322" s="10"/>
      <c r="AB322" s="32"/>
      <c r="AC322" s="10"/>
      <c r="AD322" s="32"/>
      <c r="AE322" s="10"/>
      <c r="AF322" s="32"/>
      <c r="AG322" s="10"/>
      <c r="AH322" s="32"/>
      <c r="AI322" s="10"/>
      <c r="AJ322" s="32"/>
      <c r="AK322" s="10"/>
      <c r="AL322" s="32"/>
      <c r="AM322" s="10"/>
      <c r="AN322" s="32"/>
      <c r="AO322" s="10"/>
      <c r="AP322" s="32"/>
      <c r="AQ322" s="10"/>
      <c r="AR322" s="244"/>
      <c r="AS322" s="10"/>
      <c r="AT322" s="32"/>
      <c r="AU322" s="10"/>
      <c r="AV322" s="244"/>
      <c r="AW322" s="10"/>
      <c r="AX322" s="244"/>
      <c r="AY322" s="7"/>
      <c r="AZ322" s="249"/>
      <c r="BA322" s="10"/>
      <c r="BB322" s="244"/>
      <c r="BC322" s="7"/>
      <c r="BD322" s="249"/>
      <c r="BE322" s="10"/>
      <c r="BF322" s="244"/>
      <c r="BG322" s="7"/>
      <c r="BH322" s="249"/>
      <c r="BI322" s="7"/>
      <c r="BJ322" s="249"/>
      <c r="BK322" s="7"/>
      <c r="BL322" s="8"/>
      <c r="BM322" s="7"/>
      <c r="BN322" s="249"/>
      <c r="BO322" s="7"/>
      <c r="BP322" s="8"/>
      <c r="BQ322" s="7"/>
      <c r="BR322" s="8"/>
      <c r="BT322" s="41"/>
      <c r="BU322" s="41">
        <f t="shared" si="24"/>
        <v>0</v>
      </c>
      <c r="BV322">
        <f t="shared" si="23"/>
        <v>0</v>
      </c>
    </row>
    <row r="323" spans="1:76">
      <c r="A323">
        <v>252</v>
      </c>
      <c r="B323" s="6"/>
      <c r="C323" s="10"/>
      <c r="D323" s="32"/>
      <c r="E323" s="10"/>
      <c r="F323" s="32"/>
      <c r="G323" s="10"/>
      <c r="H323" s="32"/>
      <c r="I323" s="10"/>
      <c r="J323" s="32"/>
      <c r="K323" s="10"/>
      <c r="L323" s="32"/>
      <c r="M323" s="10"/>
      <c r="N323" s="32"/>
      <c r="O323" s="10"/>
      <c r="P323" s="32"/>
      <c r="Q323" s="10"/>
      <c r="R323" s="32"/>
      <c r="S323" s="10"/>
      <c r="T323" s="32"/>
      <c r="U323" s="10"/>
      <c r="V323" s="32"/>
      <c r="W323" s="10"/>
      <c r="X323" s="32"/>
      <c r="Y323" s="10"/>
      <c r="Z323" s="32"/>
      <c r="AA323" s="10"/>
      <c r="AB323" s="32"/>
      <c r="AC323" s="10"/>
      <c r="AD323" s="32"/>
      <c r="AE323" s="10"/>
      <c r="AF323" s="32"/>
      <c r="AG323" s="10"/>
      <c r="AH323" s="32"/>
      <c r="AI323" s="10"/>
      <c r="AJ323" s="32"/>
      <c r="AK323" s="10"/>
      <c r="AL323" s="32"/>
      <c r="AM323" s="10"/>
      <c r="AN323" s="32"/>
      <c r="AO323" s="10"/>
      <c r="AP323" s="32"/>
      <c r="AQ323" s="10"/>
      <c r="AR323" s="244"/>
      <c r="AS323" s="10"/>
      <c r="AT323" s="32"/>
      <c r="AU323" s="10"/>
      <c r="AV323" s="244"/>
      <c r="AW323" s="10"/>
      <c r="AX323" s="244"/>
      <c r="AY323" s="7"/>
      <c r="AZ323" s="249"/>
      <c r="BA323" s="10"/>
      <c r="BB323" s="244"/>
      <c r="BC323" s="7"/>
      <c r="BD323" s="249"/>
      <c r="BE323" s="10"/>
      <c r="BF323" s="244"/>
      <c r="BG323" s="7"/>
      <c r="BH323" s="249"/>
      <c r="BI323" s="7"/>
      <c r="BJ323" s="249"/>
      <c r="BK323" s="7"/>
      <c r="BL323" s="8"/>
      <c r="BM323" s="7"/>
      <c r="BN323" s="249"/>
      <c r="BO323" s="7"/>
      <c r="BP323" s="8"/>
      <c r="BQ323" s="7"/>
      <c r="BR323" s="8"/>
      <c r="BT323" s="41"/>
      <c r="BU323" s="41">
        <f t="shared" si="24"/>
        <v>0</v>
      </c>
      <c r="BV323">
        <f t="shared" si="23"/>
        <v>0</v>
      </c>
    </row>
    <row r="324" spans="1:76">
      <c r="A324">
        <v>253</v>
      </c>
      <c r="B324" s="6"/>
      <c r="C324" s="10"/>
      <c r="D324" s="32"/>
      <c r="E324" s="10"/>
      <c r="F324" s="32"/>
      <c r="G324" s="10"/>
      <c r="H324" s="32"/>
      <c r="I324" s="10"/>
      <c r="J324" s="32"/>
      <c r="K324" s="10"/>
      <c r="L324" s="32"/>
      <c r="M324" s="10"/>
      <c r="N324" s="32"/>
      <c r="O324" s="10"/>
      <c r="P324" s="32"/>
      <c r="Q324" s="10"/>
      <c r="R324" s="32"/>
      <c r="S324" s="10"/>
      <c r="T324" s="32"/>
      <c r="U324" s="10"/>
      <c r="V324" s="32"/>
      <c r="W324" s="10"/>
      <c r="X324" s="32"/>
      <c r="Y324" s="10"/>
      <c r="Z324" s="32"/>
      <c r="AA324" s="10"/>
      <c r="AB324" s="32"/>
      <c r="AC324" s="10"/>
      <c r="AD324" s="32"/>
      <c r="AE324" s="10"/>
      <c r="AF324" s="32"/>
      <c r="AG324" s="10"/>
      <c r="AH324" s="32"/>
      <c r="AI324" s="10"/>
      <c r="AJ324" s="32"/>
      <c r="AK324" s="10"/>
      <c r="AL324" s="32"/>
      <c r="AM324" s="10"/>
      <c r="AN324" s="32"/>
      <c r="AO324" s="10"/>
      <c r="AP324" s="32"/>
      <c r="AQ324" s="10"/>
      <c r="AR324" s="244"/>
      <c r="AS324" s="10"/>
      <c r="AT324" s="32"/>
      <c r="AU324" s="10"/>
      <c r="AV324" s="244"/>
      <c r="AW324" s="10"/>
      <c r="AX324" s="244"/>
      <c r="AY324" s="7"/>
      <c r="AZ324" s="249"/>
      <c r="BA324" s="10"/>
      <c r="BB324" s="244"/>
      <c r="BC324" s="7"/>
      <c r="BD324" s="249"/>
      <c r="BE324" s="10"/>
      <c r="BF324" s="244"/>
      <c r="BG324" s="7"/>
      <c r="BH324" s="249"/>
      <c r="BI324" s="7"/>
      <c r="BJ324" s="249"/>
      <c r="BK324" s="7"/>
      <c r="BL324" s="8"/>
      <c r="BM324" s="7"/>
      <c r="BN324" s="249"/>
      <c r="BO324" s="7"/>
      <c r="BP324" s="8"/>
      <c r="BQ324" s="7"/>
      <c r="BR324" s="8"/>
      <c r="BT324" s="41"/>
      <c r="BU324" s="41">
        <f t="shared" si="24"/>
        <v>0</v>
      </c>
      <c r="BV324">
        <f t="shared" si="23"/>
        <v>0</v>
      </c>
    </row>
    <row r="325" spans="1:76">
      <c r="A325">
        <v>254</v>
      </c>
      <c r="B325" s="6"/>
      <c r="C325" s="10"/>
      <c r="D325" s="32"/>
      <c r="E325" s="10"/>
      <c r="F325" s="32"/>
      <c r="G325" s="10"/>
      <c r="H325" s="32"/>
      <c r="I325" s="10"/>
      <c r="J325" s="32"/>
      <c r="K325" s="10"/>
      <c r="L325" s="32"/>
      <c r="M325" s="10"/>
      <c r="N325" s="32"/>
      <c r="O325" s="10"/>
      <c r="P325" s="32"/>
      <c r="Q325" s="10"/>
      <c r="R325" s="32"/>
      <c r="S325" s="10"/>
      <c r="T325" s="32"/>
      <c r="U325" s="10"/>
      <c r="V325" s="32"/>
      <c r="W325" s="10"/>
      <c r="X325" s="32"/>
      <c r="Y325" s="10"/>
      <c r="Z325" s="32"/>
      <c r="AA325" s="10"/>
      <c r="AB325" s="32"/>
      <c r="AC325" s="10"/>
      <c r="AD325" s="32"/>
      <c r="AE325" s="10"/>
      <c r="AF325" s="32"/>
      <c r="AG325" s="10"/>
      <c r="AH325" s="32"/>
      <c r="AI325" s="10"/>
      <c r="AJ325" s="32"/>
      <c r="AK325" s="10"/>
      <c r="AL325" s="32"/>
      <c r="AM325" s="10"/>
      <c r="AN325" s="32"/>
      <c r="AO325" s="10"/>
      <c r="AP325" s="32"/>
      <c r="AQ325" s="10"/>
      <c r="AR325" s="244"/>
      <c r="AS325" s="10"/>
      <c r="AT325" s="32"/>
      <c r="AU325" s="10"/>
      <c r="AV325" s="244"/>
      <c r="AW325" s="10"/>
      <c r="AX325" s="244"/>
      <c r="AY325" s="7"/>
      <c r="AZ325" s="249"/>
      <c r="BA325" s="10"/>
      <c r="BB325" s="244"/>
      <c r="BC325" s="7"/>
      <c r="BD325" s="249"/>
      <c r="BE325" s="10"/>
      <c r="BF325" s="244"/>
      <c r="BG325" s="7"/>
      <c r="BH325" s="249"/>
      <c r="BI325" s="7"/>
      <c r="BJ325" s="249"/>
      <c r="BK325" s="7"/>
      <c r="BL325" s="8"/>
      <c r="BM325" s="7"/>
      <c r="BN325" s="249"/>
      <c r="BO325" s="7"/>
      <c r="BP325" s="8"/>
      <c r="BQ325" s="7"/>
      <c r="BR325" s="8"/>
      <c r="BT325" s="41"/>
      <c r="BU325" s="41">
        <f t="shared" si="24"/>
        <v>0</v>
      </c>
      <c r="BV325">
        <f t="shared" si="23"/>
        <v>0</v>
      </c>
    </row>
    <row r="326" spans="1:76">
      <c r="A326">
        <v>255</v>
      </c>
      <c r="B326" s="6"/>
      <c r="C326" s="10"/>
      <c r="D326" s="32"/>
      <c r="E326" s="10"/>
      <c r="F326" s="32"/>
      <c r="G326" s="10"/>
      <c r="H326" s="32"/>
      <c r="I326" s="10"/>
      <c r="J326" s="32"/>
      <c r="K326" s="94"/>
      <c r="L326" s="32"/>
      <c r="M326" s="10"/>
      <c r="N326" s="32"/>
      <c r="O326" s="10"/>
      <c r="P326" s="32"/>
      <c r="Q326" s="10"/>
      <c r="R326" s="32"/>
      <c r="S326" s="10"/>
      <c r="T326" s="32"/>
      <c r="U326" s="10"/>
      <c r="V326" s="32"/>
      <c r="W326" s="10"/>
      <c r="X326" s="32"/>
      <c r="Y326" s="10"/>
      <c r="Z326" s="32"/>
      <c r="AA326" s="10"/>
      <c r="AB326" s="32"/>
      <c r="AC326" s="10"/>
      <c r="AD326" s="32"/>
      <c r="AE326" s="10"/>
      <c r="AF326" s="32"/>
      <c r="AG326" s="10"/>
      <c r="AH326" s="32"/>
      <c r="AI326" s="10"/>
      <c r="AJ326" s="32"/>
      <c r="AK326" s="10"/>
      <c r="AL326" s="32"/>
      <c r="AM326" s="10"/>
      <c r="AN326" s="32"/>
      <c r="AO326" s="10"/>
      <c r="AP326" s="32"/>
      <c r="AQ326" s="10"/>
      <c r="AR326" s="244"/>
      <c r="AS326" s="10"/>
      <c r="AT326" s="32"/>
      <c r="AU326" s="10"/>
      <c r="AV326" s="244"/>
      <c r="AW326" s="10"/>
      <c r="AX326" s="244"/>
      <c r="AY326" s="7"/>
      <c r="AZ326" s="249"/>
      <c r="BA326" s="10"/>
      <c r="BB326" s="244"/>
      <c r="BC326" s="7"/>
      <c r="BD326" s="249"/>
      <c r="BE326" s="10"/>
      <c r="BF326" s="244"/>
      <c r="BG326" s="7"/>
      <c r="BH326" s="249"/>
      <c r="BI326" s="7"/>
      <c r="BJ326" s="249"/>
      <c r="BK326" s="7"/>
      <c r="BL326" s="8"/>
      <c r="BM326" s="7"/>
      <c r="BN326" s="249"/>
      <c r="BO326" s="7"/>
      <c r="BP326" s="8"/>
      <c r="BQ326" s="7"/>
      <c r="BR326" s="8"/>
      <c r="BT326" s="41"/>
      <c r="BU326" s="41">
        <f t="shared" si="24"/>
        <v>0</v>
      </c>
      <c r="BV326">
        <f t="shared" si="23"/>
        <v>0</v>
      </c>
      <c r="BX326" s="39"/>
    </row>
    <row r="327" spans="1:76">
      <c r="A327">
        <v>256</v>
      </c>
      <c r="B327" s="6"/>
      <c r="C327" s="10"/>
      <c r="D327" s="32"/>
      <c r="E327" s="10"/>
      <c r="F327" s="32"/>
      <c r="G327" s="10"/>
      <c r="H327" s="32"/>
      <c r="I327" s="10"/>
      <c r="J327" s="32"/>
      <c r="K327" s="10"/>
      <c r="L327" s="32"/>
      <c r="M327" s="10"/>
      <c r="N327" s="32"/>
      <c r="O327" s="10"/>
      <c r="P327" s="32"/>
      <c r="Q327" s="10"/>
      <c r="R327" s="32"/>
      <c r="S327" s="10"/>
      <c r="T327" s="32"/>
      <c r="U327" s="10"/>
      <c r="V327" s="32"/>
      <c r="W327" s="10"/>
      <c r="X327" s="32"/>
      <c r="Y327" s="10"/>
      <c r="Z327" s="32"/>
      <c r="AA327" s="10"/>
      <c r="AB327" s="32"/>
      <c r="AC327" s="10"/>
      <c r="AD327" s="32"/>
      <c r="AE327" s="10"/>
      <c r="AF327" s="32"/>
      <c r="AG327" s="10"/>
      <c r="AH327" s="32"/>
      <c r="AI327" s="10"/>
      <c r="AJ327" s="32"/>
      <c r="AK327" s="10"/>
      <c r="AL327" s="32"/>
      <c r="AM327" s="10"/>
      <c r="AN327" s="32"/>
      <c r="AO327" s="10"/>
      <c r="AP327" s="32"/>
      <c r="AQ327" s="10"/>
      <c r="AR327" s="244"/>
      <c r="AS327" s="10"/>
      <c r="AT327" s="32"/>
      <c r="AU327" s="10"/>
      <c r="AV327" s="244"/>
      <c r="AW327" s="10"/>
      <c r="AX327" s="244"/>
      <c r="AY327" s="7"/>
      <c r="AZ327" s="249"/>
      <c r="BA327" s="10"/>
      <c r="BB327" s="244"/>
      <c r="BC327" s="7"/>
      <c r="BD327" s="249"/>
      <c r="BE327" s="10"/>
      <c r="BF327" s="244"/>
      <c r="BG327" s="7"/>
      <c r="BH327" s="249"/>
      <c r="BI327" s="7"/>
      <c r="BJ327" s="249"/>
      <c r="BK327" s="7"/>
      <c r="BL327" s="8"/>
      <c r="BM327" s="7"/>
      <c r="BN327" s="249"/>
      <c r="BO327" s="7"/>
      <c r="BP327" s="8"/>
      <c r="BQ327" s="7"/>
      <c r="BR327" s="8"/>
      <c r="BT327" s="41"/>
      <c r="BU327" s="41">
        <f t="shared" si="24"/>
        <v>0</v>
      </c>
      <c r="BV327">
        <f t="shared" ref="BV327:BV390" si="25">COUNT(C327:BR327)/2</f>
        <v>0</v>
      </c>
    </row>
    <row r="328" spans="1:76">
      <c r="A328">
        <v>257</v>
      </c>
      <c r="B328" s="6"/>
      <c r="C328" s="10"/>
      <c r="D328" s="32"/>
      <c r="E328" s="10"/>
      <c r="F328" s="32"/>
      <c r="G328" s="10"/>
      <c r="H328" s="32"/>
      <c r="I328" s="10"/>
      <c r="J328" s="32"/>
      <c r="K328" s="10"/>
      <c r="L328" s="32"/>
      <c r="M328" s="10"/>
      <c r="N328" s="32"/>
      <c r="O328" s="10"/>
      <c r="P328" s="32"/>
      <c r="Q328" s="10"/>
      <c r="R328" s="32"/>
      <c r="S328" s="10"/>
      <c r="T328" s="32"/>
      <c r="U328" s="10"/>
      <c r="V328" s="32"/>
      <c r="W328" s="10"/>
      <c r="X328" s="32"/>
      <c r="Y328" s="10"/>
      <c r="Z328" s="32"/>
      <c r="AA328" s="10"/>
      <c r="AB328" s="32"/>
      <c r="AC328" s="10"/>
      <c r="AD328" s="32"/>
      <c r="AE328" s="10"/>
      <c r="AF328" s="32"/>
      <c r="AG328" s="10"/>
      <c r="AH328" s="32"/>
      <c r="AI328" s="10"/>
      <c r="AJ328" s="32"/>
      <c r="AK328" s="10"/>
      <c r="AL328" s="32"/>
      <c r="AM328" s="10"/>
      <c r="AN328" s="32"/>
      <c r="AO328" s="10"/>
      <c r="AP328" s="32"/>
      <c r="AQ328" s="10"/>
      <c r="AR328" s="244"/>
      <c r="AS328" s="10"/>
      <c r="AT328" s="32"/>
      <c r="AU328" s="10"/>
      <c r="AV328" s="244"/>
      <c r="AW328" s="10"/>
      <c r="AX328" s="244"/>
      <c r="AY328" s="7"/>
      <c r="AZ328" s="249"/>
      <c r="BA328" s="10"/>
      <c r="BB328" s="244"/>
      <c r="BC328" s="7"/>
      <c r="BD328" s="249"/>
      <c r="BE328" s="10"/>
      <c r="BF328" s="244"/>
      <c r="BG328" s="7"/>
      <c r="BH328" s="249"/>
      <c r="BI328" s="7"/>
      <c r="BJ328" s="249"/>
      <c r="BK328" s="7"/>
      <c r="BL328" s="8"/>
      <c r="BM328" s="7"/>
      <c r="BN328" s="249"/>
      <c r="BO328" s="7"/>
      <c r="BP328" s="8"/>
      <c r="BQ328" s="7"/>
      <c r="BR328" s="8"/>
      <c r="BT328" s="41"/>
      <c r="BU328" s="41">
        <f t="shared" si="24"/>
        <v>0</v>
      </c>
      <c r="BV328">
        <f t="shared" si="25"/>
        <v>0</v>
      </c>
    </row>
    <row r="329" spans="1:76">
      <c r="A329">
        <v>258</v>
      </c>
      <c r="B329" s="6"/>
      <c r="C329" s="10"/>
      <c r="D329" s="32"/>
      <c r="E329" s="10"/>
      <c r="F329" s="32"/>
      <c r="G329" s="10"/>
      <c r="H329" s="32"/>
      <c r="I329" s="10"/>
      <c r="J329" s="32"/>
      <c r="K329" s="10"/>
      <c r="L329" s="32"/>
      <c r="M329" s="10"/>
      <c r="N329" s="32"/>
      <c r="O329" s="10"/>
      <c r="P329" s="32"/>
      <c r="Q329" s="10"/>
      <c r="R329" s="32"/>
      <c r="S329" s="10"/>
      <c r="T329" s="32"/>
      <c r="U329" s="10"/>
      <c r="V329" s="32"/>
      <c r="W329" s="10"/>
      <c r="X329" s="32"/>
      <c r="Y329" s="10"/>
      <c r="Z329" s="32"/>
      <c r="AA329" s="10"/>
      <c r="AB329" s="32"/>
      <c r="AC329" s="10"/>
      <c r="AD329" s="32"/>
      <c r="AE329" s="10"/>
      <c r="AF329" s="32"/>
      <c r="AG329" s="10"/>
      <c r="AH329" s="32"/>
      <c r="AI329" s="10"/>
      <c r="AJ329" s="32"/>
      <c r="AK329" s="10"/>
      <c r="AL329" s="32"/>
      <c r="AM329" s="10"/>
      <c r="AN329" s="32"/>
      <c r="AO329" s="10"/>
      <c r="AP329" s="32"/>
      <c r="AQ329" s="10"/>
      <c r="AR329" s="244"/>
      <c r="AS329" s="10"/>
      <c r="AT329" s="32"/>
      <c r="AU329" s="10"/>
      <c r="AV329" s="244"/>
      <c r="AW329" s="10"/>
      <c r="AX329" s="244"/>
      <c r="AY329" s="7"/>
      <c r="AZ329" s="249"/>
      <c r="BA329" s="10"/>
      <c r="BB329" s="244"/>
      <c r="BC329" s="7"/>
      <c r="BD329" s="249"/>
      <c r="BE329" s="10"/>
      <c r="BF329" s="244"/>
      <c r="BG329" s="7"/>
      <c r="BH329" s="249"/>
      <c r="BI329" s="7"/>
      <c r="BJ329" s="249"/>
      <c r="BK329" s="7"/>
      <c r="BL329" s="8"/>
      <c r="BM329" s="7"/>
      <c r="BN329" s="249"/>
      <c r="BO329" s="7"/>
      <c r="BP329" s="8"/>
      <c r="BQ329" s="7"/>
      <c r="BR329" s="8"/>
      <c r="BT329" s="41"/>
      <c r="BU329" s="41">
        <f t="shared" si="24"/>
        <v>0</v>
      </c>
      <c r="BV329">
        <f t="shared" si="25"/>
        <v>0</v>
      </c>
    </row>
    <row r="330" spans="1:76">
      <c r="A330">
        <v>259</v>
      </c>
      <c r="B330" s="6"/>
      <c r="C330" s="10"/>
      <c r="D330" s="32"/>
      <c r="E330" s="10"/>
      <c r="F330" s="32"/>
      <c r="G330" s="10"/>
      <c r="H330" s="32"/>
      <c r="I330" s="10"/>
      <c r="J330" s="32"/>
      <c r="K330" s="94"/>
      <c r="L330" s="32"/>
      <c r="M330" s="10"/>
      <c r="N330" s="32"/>
      <c r="O330" s="10"/>
      <c r="P330" s="32"/>
      <c r="Q330" s="10"/>
      <c r="R330" s="32"/>
      <c r="S330" s="10"/>
      <c r="T330" s="32"/>
      <c r="U330" s="10"/>
      <c r="V330" s="32"/>
      <c r="W330" s="10"/>
      <c r="X330" s="32"/>
      <c r="Y330" s="10"/>
      <c r="Z330" s="32"/>
      <c r="AA330" s="10"/>
      <c r="AB330" s="32"/>
      <c r="AC330" s="10"/>
      <c r="AD330" s="32"/>
      <c r="AE330" s="10"/>
      <c r="AF330" s="32"/>
      <c r="AG330" s="10"/>
      <c r="AH330" s="32"/>
      <c r="AI330" s="10"/>
      <c r="AJ330" s="32"/>
      <c r="AK330" s="10"/>
      <c r="AL330" s="32"/>
      <c r="AM330" s="10"/>
      <c r="AN330" s="32"/>
      <c r="AO330" s="10"/>
      <c r="AP330" s="32"/>
      <c r="AQ330" s="10"/>
      <c r="AR330" s="244"/>
      <c r="AS330" s="10"/>
      <c r="AT330" s="32"/>
      <c r="AU330" s="10"/>
      <c r="AV330" s="244"/>
      <c r="AW330" s="10"/>
      <c r="AX330" s="244"/>
      <c r="AY330" s="7"/>
      <c r="AZ330" s="249"/>
      <c r="BA330" s="10"/>
      <c r="BB330" s="244"/>
      <c r="BC330" s="7"/>
      <c r="BD330" s="249"/>
      <c r="BE330" s="10"/>
      <c r="BF330" s="244"/>
      <c r="BG330" s="7"/>
      <c r="BH330" s="249"/>
      <c r="BI330" s="7"/>
      <c r="BJ330" s="249"/>
      <c r="BK330" s="7"/>
      <c r="BL330" s="8"/>
      <c r="BM330" s="7"/>
      <c r="BN330" s="249"/>
      <c r="BO330" s="7"/>
      <c r="BP330" s="8"/>
      <c r="BQ330" s="7"/>
      <c r="BR330" s="8"/>
      <c r="BT330" s="41"/>
      <c r="BU330" s="41">
        <f t="shared" si="24"/>
        <v>0</v>
      </c>
      <c r="BV330">
        <f t="shared" si="25"/>
        <v>0</v>
      </c>
      <c r="BX330" s="39"/>
    </row>
    <row r="331" spans="1:76">
      <c r="A331">
        <v>260</v>
      </c>
      <c r="B331" s="6"/>
      <c r="C331" s="10"/>
      <c r="D331" s="32"/>
      <c r="E331" s="10"/>
      <c r="F331" s="32"/>
      <c r="G331" s="10"/>
      <c r="H331" s="32"/>
      <c r="I331" s="10"/>
      <c r="J331" s="32"/>
      <c r="K331" s="10"/>
      <c r="L331" s="32"/>
      <c r="M331" s="10"/>
      <c r="N331" s="32"/>
      <c r="O331" s="10"/>
      <c r="P331" s="32"/>
      <c r="Q331" s="10"/>
      <c r="R331" s="32"/>
      <c r="S331" s="10"/>
      <c r="T331" s="32"/>
      <c r="U331" s="10"/>
      <c r="V331" s="32"/>
      <c r="W331" s="10"/>
      <c r="X331" s="32"/>
      <c r="Y331" s="10"/>
      <c r="Z331" s="32"/>
      <c r="AA331" s="10"/>
      <c r="AB331" s="32"/>
      <c r="AC331" s="10"/>
      <c r="AD331" s="32"/>
      <c r="AE331" s="10"/>
      <c r="AF331" s="32"/>
      <c r="AG331" s="10"/>
      <c r="AH331" s="32"/>
      <c r="AI331" s="10"/>
      <c r="AJ331" s="32"/>
      <c r="AK331" s="10"/>
      <c r="AL331" s="32"/>
      <c r="AM331" s="10"/>
      <c r="AN331" s="32"/>
      <c r="AO331" s="10"/>
      <c r="AP331" s="32"/>
      <c r="AQ331" s="10"/>
      <c r="AR331" s="244"/>
      <c r="AS331" s="10"/>
      <c r="AT331" s="32"/>
      <c r="AU331" s="10"/>
      <c r="AV331" s="244"/>
      <c r="AW331" s="10"/>
      <c r="AX331" s="244"/>
      <c r="AY331" s="7"/>
      <c r="AZ331" s="249"/>
      <c r="BA331" s="10"/>
      <c r="BB331" s="244"/>
      <c r="BC331" s="7"/>
      <c r="BD331" s="249"/>
      <c r="BE331" s="10"/>
      <c r="BF331" s="244"/>
      <c r="BG331" s="7"/>
      <c r="BH331" s="249"/>
      <c r="BI331" s="7"/>
      <c r="BJ331" s="249"/>
      <c r="BK331" s="7"/>
      <c r="BL331" s="8"/>
      <c r="BM331" s="7"/>
      <c r="BN331" s="249"/>
      <c r="BO331" s="7"/>
      <c r="BP331" s="8"/>
      <c r="BQ331" s="7"/>
      <c r="BR331" s="8"/>
      <c r="BT331" s="41"/>
      <c r="BU331" s="41">
        <f t="shared" ref="BU331:BU394" si="26">+AI331+AE331+Y331+W331+U331+S331+Q331+O331+M331+I331+G331+E331+C331+AG331+K331+BQ331+BX331+AA331+AC331+AK331+AO331+AQ331+AY331+BO331+BM331+BC331+BA331+AW331+AU331+AS331</f>
        <v>0</v>
      </c>
      <c r="BV331">
        <f t="shared" si="25"/>
        <v>0</v>
      </c>
    </row>
    <row r="332" spans="1:76">
      <c r="A332">
        <v>261</v>
      </c>
      <c r="B332" s="6"/>
      <c r="C332" s="10"/>
      <c r="D332" s="32"/>
      <c r="E332" s="10"/>
      <c r="F332" s="32"/>
      <c r="G332" s="10"/>
      <c r="H332" s="32"/>
      <c r="I332" s="10"/>
      <c r="J332" s="32"/>
      <c r="K332" s="10"/>
      <c r="L332" s="32"/>
      <c r="M332" s="10"/>
      <c r="N332" s="32"/>
      <c r="O332" s="10"/>
      <c r="P332" s="32"/>
      <c r="Q332" s="10"/>
      <c r="R332" s="32"/>
      <c r="S332" s="10"/>
      <c r="T332" s="32"/>
      <c r="U332" s="10"/>
      <c r="V332" s="32"/>
      <c r="W332" s="10"/>
      <c r="X332" s="32"/>
      <c r="Y332" s="10"/>
      <c r="Z332" s="32"/>
      <c r="AA332" s="10"/>
      <c r="AB332" s="32"/>
      <c r="AC332" s="10"/>
      <c r="AD332" s="32"/>
      <c r="AE332" s="10"/>
      <c r="AF332" s="32"/>
      <c r="AG332" s="10"/>
      <c r="AH332" s="32"/>
      <c r="AI332" s="10"/>
      <c r="AJ332" s="32"/>
      <c r="AK332" s="10"/>
      <c r="AL332" s="32"/>
      <c r="AM332" s="10"/>
      <c r="AN332" s="32"/>
      <c r="AO332" s="10"/>
      <c r="AP332" s="32"/>
      <c r="AQ332" s="10"/>
      <c r="AR332" s="244"/>
      <c r="AS332" s="10"/>
      <c r="AT332" s="32"/>
      <c r="AU332" s="10"/>
      <c r="AV332" s="244"/>
      <c r="AW332" s="10"/>
      <c r="AX332" s="244"/>
      <c r="AY332" s="7"/>
      <c r="AZ332" s="249"/>
      <c r="BA332" s="10"/>
      <c r="BB332" s="244"/>
      <c r="BC332" s="7"/>
      <c r="BD332" s="249"/>
      <c r="BE332" s="10"/>
      <c r="BF332" s="244"/>
      <c r="BG332" s="7"/>
      <c r="BH332" s="249"/>
      <c r="BI332" s="7"/>
      <c r="BJ332" s="249"/>
      <c r="BK332" s="7"/>
      <c r="BL332" s="8"/>
      <c r="BM332" s="7"/>
      <c r="BN332" s="249"/>
      <c r="BO332" s="7"/>
      <c r="BP332" s="8"/>
      <c r="BQ332" s="7"/>
      <c r="BR332" s="8"/>
      <c r="BT332" s="41"/>
      <c r="BU332" s="41">
        <f t="shared" si="26"/>
        <v>0</v>
      </c>
      <c r="BV332">
        <f t="shared" si="25"/>
        <v>0</v>
      </c>
    </row>
    <row r="333" spans="1:76">
      <c r="A333">
        <v>262</v>
      </c>
      <c r="B333" s="6"/>
      <c r="C333" s="10"/>
      <c r="D333" s="32"/>
      <c r="E333" s="10"/>
      <c r="F333" s="32"/>
      <c r="G333" s="10"/>
      <c r="H333" s="32"/>
      <c r="I333" s="10"/>
      <c r="J333" s="32"/>
      <c r="K333" s="10"/>
      <c r="L333" s="32"/>
      <c r="M333" s="10"/>
      <c r="N333" s="32"/>
      <c r="O333" s="10"/>
      <c r="P333" s="32"/>
      <c r="Q333" s="10"/>
      <c r="R333" s="32"/>
      <c r="S333" s="10"/>
      <c r="T333" s="32"/>
      <c r="U333" s="10"/>
      <c r="V333" s="32"/>
      <c r="W333" s="10"/>
      <c r="X333" s="32"/>
      <c r="Y333" s="10"/>
      <c r="Z333" s="32"/>
      <c r="AA333" s="10"/>
      <c r="AB333" s="32"/>
      <c r="AC333" s="7"/>
      <c r="AD333" s="8"/>
      <c r="AE333" s="10"/>
      <c r="AF333" s="32"/>
      <c r="AG333" s="10"/>
      <c r="AH333" s="32"/>
      <c r="AI333" s="10"/>
      <c r="AJ333" s="32"/>
      <c r="AK333" s="7"/>
      <c r="AL333" s="8"/>
      <c r="AM333" s="10"/>
      <c r="AN333" s="32"/>
      <c r="AO333" s="10"/>
      <c r="AP333" s="32"/>
      <c r="AQ333" s="7"/>
      <c r="AR333" s="246"/>
      <c r="AS333" s="10"/>
      <c r="AT333" s="32"/>
      <c r="AU333" s="7"/>
      <c r="AV333" s="246"/>
      <c r="AW333" s="7"/>
      <c r="AX333" s="246"/>
      <c r="AY333" s="250"/>
      <c r="AZ333" s="249"/>
      <c r="BA333" s="7"/>
      <c r="BB333" s="246"/>
      <c r="BC333" s="250"/>
      <c r="BD333" s="249"/>
      <c r="BE333" s="7"/>
      <c r="BF333" s="246"/>
      <c r="BG333" s="250"/>
      <c r="BH333" s="249"/>
      <c r="BI333" s="250"/>
      <c r="BJ333" s="249"/>
      <c r="BK333" s="7"/>
      <c r="BL333" s="8"/>
      <c r="BM333" s="250"/>
      <c r="BN333" s="249"/>
      <c r="BO333" s="7"/>
      <c r="BP333" s="8"/>
      <c r="BQ333" s="7"/>
      <c r="BR333" s="8"/>
      <c r="BT333" s="41"/>
      <c r="BU333" s="41">
        <f t="shared" si="26"/>
        <v>0</v>
      </c>
      <c r="BV333">
        <f t="shared" si="25"/>
        <v>0</v>
      </c>
    </row>
    <row r="334" spans="1:76">
      <c r="A334">
        <v>263</v>
      </c>
      <c r="B334" s="6"/>
      <c r="C334" s="10"/>
      <c r="D334" s="32"/>
      <c r="E334" s="10"/>
      <c r="F334" s="32"/>
      <c r="G334" s="10"/>
      <c r="H334" s="32"/>
      <c r="I334" s="10"/>
      <c r="J334" s="32"/>
      <c r="K334" s="10"/>
      <c r="L334" s="32"/>
      <c r="M334" s="10"/>
      <c r="N334" s="32"/>
      <c r="O334" s="10"/>
      <c r="P334" s="32"/>
      <c r="Q334" s="10"/>
      <c r="R334" s="32"/>
      <c r="S334" s="10"/>
      <c r="T334" s="32"/>
      <c r="U334" s="10"/>
      <c r="V334" s="32"/>
      <c r="W334" s="10"/>
      <c r="X334" s="32"/>
      <c r="Y334" s="10"/>
      <c r="Z334" s="32"/>
      <c r="AA334" s="10"/>
      <c r="AB334" s="32"/>
      <c r="AC334" s="10"/>
      <c r="AD334" s="32"/>
      <c r="AE334" s="10"/>
      <c r="AF334" s="32"/>
      <c r="AG334" s="10"/>
      <c r="AH334" s="32"/>
      <c r="AI334" s="10"/>
      <c r="AJ334" s="32"/>
      <c r="AK334" s="10"/>
      <c r="AL334" s="32"/>
      <c r="AM334" s="10"/>
      <c r="AN334" s="32"/>
      <c r="AO334" s="10"/>
      <c r="AP334" s="32"/>
      <c r="AQ334" s="10"/>
      <c r="AR334" s="244"/>
      <c r="AS334" s="10"/>
      <c r="AT334" s="32"/>
      <c r="AU334" s="10"/>
      <c r="AV334" s="244"/>
      <c r="AW334" s="10"/>
      <c r="AX334" s="244"/>
      <c r="AY334" s="7"/>
      <c r="AZ334" s="249"/>
      <c r="BA334" s="10"/>
      <c r="BB334" s="244"/>
      <c r="BC334" s="7"/>
      <c r="BD334" s="249"/>
      <c r="BE334" s="10"/>
      <c r="BF334" s="244"/>
      <c r="BG334" s="7"/>
      <c r="BH334" s="249"/>
      <c r="BI334" s="7"/>
      <c r="BJ334" s="249"/>
      <c r="BK334" s="7"/>
      <c r="BL334" s="8"/>
      <c r="BM334" s="7"/>
      <c r="BN334" s="249"/>
      <c r="BO334" s="7"/>
      <c r="BP334" s="8"/>
      <c r="BQ334" s="7"/>
      <c r="BR334" s="8"/>
      <c r="BT334" s="41"/>
      <c r="BU334" s="41">
        <f t="shared" si="26"/>
        <v>0</v>
      </c>
      <c r="BV334">
        <f t="shared" si="25"/>
        <v>0</v>
      </c>
    </row>
    <row r="335" spans="1:76">
      <c r="A335">
        <v>264</v>
      </c>
      <c r="B335" s="6"/>
      <c r="C335" s="10"/>
      <c r="D335" s="32"/>
      <c r="E335" s="10"/>
      <c r="F335" s="32"/>
      <c r="G335" s="10"/>
      <c r="H335" s="32"/>
      <c r="I335" s="10"/>
      <c r="J335" s="32"/>
      <c r="K335" s="10"/>
      <c r="L335" s="32"/>
      <c r="M335" s="10"/>
      <c r="N335" s="32"/>
      <c r="O335" s="10"/>
      <c r="P335" s="32"/>
      <c r="Q335" s="10"/>
      <c r="R335" s="32"/>
      <c r="S335" s="10"/>
      <c r="T335" s="32"/>
      <c r="U335" s="94"/>
      <c r="V335" s="32"/>
      <c r="W335" s="10"/>
      <c r="X335" s="32"/>
      <c r="Y335" s="10"/>
      <c r="Z335" s="32"/>
      <c r="AA335" s="10"/>
      <c r="AB335" s="32"/>
      <c r="AC335" s="10"/>
      <c r="AD335" s="32"/>
      <c r="AE335" s="10"/>
      <c r="AF335" s="32"/>
      <c r="AG335" s="10"/>
      <c r="AH335" s="32"/>
      <c r="AI335" s="10"/>
      <c r="AJ335" s="32"/>
      <c r="AK335" s="10"/>
      <c r="AL335" s="32"/>
      <c r="AM335" s="10"/>
      <c r="AN335" s="32"/>
      <c r="AO335" s="10"/>
      <c r="AP335" s="32"/>
      <c r="AQ335" s="10"/>
      <c r="AR335" s="244"/>
      <c r="AS335" s="10"/>
      <c r="AT335" s="32"/>
      <c r="AU335" s="10"/>
      <c r="AV335" s="244"/>
      <c r="AW335" s="10"/>
      <c r="AX335" s="244"/>
      <c r="AY335" s="7"/>
      <c r="AZ335" s="249"/>
      <c r="BA335" s="10"/>
      <c r="BB335" s="244"/>
      <c r="BC335" s="7"/>
      <c r="BD335" s="249"/>
      <c r="BE335" s="10"/>
      <c r="BF335" s="244"/>
      <c r="BG335" s="7"/>
      <c r="BH335" s="249"/>
      <c r="BI335" s="7"/>
      <c r="BJ335" s="249"/>
      <c r="BK335" s="236"/>
      <c r="BL335" s="8"/>
      <c r="BM335" s="7"/>
      <c r="BN335" s="249"/>
      <c r="BO335" s="236"/>
      <c r="BP335" s="8"/>
      <c r="BQ335" s="236"/>
      <c r="BR335" s="8"/>
      <c r="BT335" s="41"/>
      <c r="BU335" s="41">
        <f t="shared" si="26"/>
        <v>0</v>
      </c>
      <c r="BV335">
        <f t="shared" si="25"/>
        <v>0</v>
      </c>
    </row>
    <row r="336" spans="1:76">
      <c r="A336">
        <v>265</v>
      </c>
      <c r="B336" s="6"/>
      <c r="C336" s="10"/>
      <c r="D336" s="32"/>
      <c r="E336" s="10"/>
      <c r="F336" s="32"/>
      <c r="G336" s="10"/>
      <c r="H336" s="32"/>
      <c r="I336" s="10"/>
      <c r="J336" s="32"/>
      <c r="K336" s="10"/>
      <c r="L336" s="32"/>
      <c r="M336" s="10"/>
      <c r="N336" s="32"/>
      <c r="O336" s="10"/>
      <c r="P336" s="32"/>
      <c r="Q336" s="10"/>
      <c r="R336" s="32"/>
      <c r="S336" s="10"/>
      <c r="T336" s="32"/>
      <c r="U336" s="10"/>
      <c r="V336" s="32"/>
      <c r="W336" s="10"/>
      <c r="X336" s="32"/>
      <c r="Y336" s="10"/>
      <c r="Z336" s="32"/>
      <c r="AA336" s="10"/>
      <c r="AB336" s="32"/>
      <c r="AC336" s="10"/>
      <c r="AD336" s="32"/>
      <c r="AE336" s="10"/>
      <c r="AF336" s="32"/>
      <c r="AG336" s="10"/>
      <c r="AH336" s="32"/>
      <c r="AI336" s="10"/>
      <c r="AJ336" s="32"/>
      <c r="AK336" s="10"/>
      <c r="AL336" s="32"/>
      <c r="AM336" s="10"/>
      <c r="AN336" s="32"/>
      <c r="AO336" s="94"/>
      <c r="AP336" s="32"/>
      <c r="AQ336" s="10"/>
      <c r="AR336" s="244"/>
      <c r="AS336" s="94"/>
      <c r="AT336" s="32"/>
      <c r="AU336" s="10"/>
      <c r="AV336" s="244"/>
      <c r="AW336" s="10"/>
      <c r="AX336" s="244"/>
      <c r="AY336" s="7"/>
      <c r="AZ336" s="249"/>
      <c r="BA336" s="10"/>
      <c r="BB336" s="244"/>
      <c r="BC336" s="7"/>
      <c r="BD336" s="249"/>
      <c r="BE336" s="10"/>
      <c r="BF336" s="244"/>
      <c r="BG336" s="7"/>
      <c r="BH336" s="249"/>
      <c r="BI336" s="7"/>
      <c r="BJ336" s="249"/>
      <c r="BK336" s="236"/>
      <c r="BL336" s="8"/>
      <c r="BM336" s="7"/>
      <c r="BN336" s="249"/>
      <c r="BO336" s="236"/>
      <c r="BP336" s="8"/>
      <c r="BQ336" s="236"/>
      <c r="BR336" s="8"/>
      <c r="BT336" s="41"/>
      <c r="BU336" s="41">
        <f t="shared" si="26"/>
        <v>0</v>
      </c>
      <c r="BV336">
        <f t="shared" si="25"/>
        <v>0</v>
      </c>
    </row>
    <row r="337" spans="1:76">
      <c r="A337">
        <v>266</v>
      </c>
      <c r="B337" s="6"/>
      <c r="C337" s="10"/>
      <c r="D337" s="32"/>
      <c r="E337" s="10"/>
      <c r="F337" s="32"/>
      <c r="G337" s="10"/>
      <c r="H337" s="32"/>
      <c r="I337" s="10"/>
      <c r="J337" s="32"/>
      <c r="K337" s="10"/>
      <c r="L337" s="32"/>
      <c r="M337" s="10"/>
      <c r="N337" s="32"/>
      <c r="O337" s="10"/>
      <c r="P337" s="32"/>
      <c r="Q337" s="10"/>
      <c r="R337" s="32"/>
      <c r="S337" s="10"/>
      <c r="T337" s="32"/>
      <c r="U337" s="10"/>
      <c r="V337" s="32"/>
      <c r="W337" s="10"/>
      <c r="X337" s="32"/>
      <c r="Y337" s="10"/>
      <c r="Z337" s="32"/>
      <c r="AA337" s="10"/>
      <c r="AB337" s="32"/>
      <c r="AC337" s="10"/>
      <c r="AD337" s="32"/>
      <c r="AE337" s="10"/>
      <c r="AF337" s="32"/>
      <c r="AG337" s="10"/>
      <c r="AH337" s="32"/>
      <c r="AI337" s="10"/>
      <c r="AJ337" s="32"/>
      <c r="AK337" s="10"/>
      <c r="AL337" s="32"/>
      <c r="AM337" s="10"/>
      <c r="AN337" s="32"/>
      <c r="AO337" s="10"/>
      <c r="AP337" s="32"/>
      <c r="AQ337" s="10"/>
      <c r="AR337" s="244"/>
      <c r="AS337" s="10"/>
      <c r="AT337" s="32"/>
      <c r="AU337" s="10"/>
      <c r="AV337" s="244"/>
      <c r="AW337" s="10"/>
      <c r="AX337" s="244"/>
      <c r="AY337" s="7"/>
      <c r="AZ337" s="249"/>
      <c r="BA337" s="10"/>
      <c r="BB337" s="244"/>
      <c r="BC337" s="7"/>
      <c r="BD337" s="249"/>
      <c r="BE337" s="10"/>
      <c r="BF337" s="244"/>
      <c r="BG337" s="7"/>
      <c r="BH337" s="249"/>
      <c r="BI337" s="7"/>
      <c r="BJ337" s="249"/>
      <c r="BK337" s="236"/>
      <c r="BL337" s="8"/>
      <c r="BM337" s="7"/>
      <c r="BN337" s="249"/>
      <c r="BO337" s="236"/>
      <c r="BP337" s="8"/>
      <c r="BQ337" s="236"/>
      <c r="BR337" s="8"/>
      <c r="BT337" s="41"/>
      <c r="BU337" s="41">
        <f t="shared" si="26"/>
        <v>0</v>
      </c>
      <c r="BV337">
        <f t="shared" si="25"/>
        <v>0</v>
      </c>
    </row>
    <row r="338" spans="1:76">
      <c r="A338">
        <v>267</v>
      </c>
      <c r="B338" s="6"/>
      <c r="C338" s="10"/>
      <c r="D338" s="32"/>
      <c r="E338" s="10"/>
      <c r="F338" s="32"/>
      <c r="G338" s="10"/>
      <c r="H338" s="32"/>
      <c r="I338" s="10"/>
      <c r="J338" s="32"/>
      <c r="K338" s="10"/>
      <c r="L338" s="32"/>
      <c r="M338" s="10"/>
      <c r="N338" s="32"/>
      <c r="O338" s="10"/>
      <c r="P338" s="32"/>
      <c r="Q338" s="10"/>
      <c r="R338" s="32"/>
      <c r="S338" s="10"/>
      <c r="T338" s="32"/>
      <c r="U338" s="10"/>
      <c r="V338" s="32"/>
      <c r="W338" s="10"/>
      <c r="X338" s="32"/>
      <c r="Y338" s="10"/>
      <c r="Z338" s="32"/>
      <c r="AA338" s="10"/>
      <c r="AB338" s="32"/>
      <c r="AC338" s="10"/>
      <c r="AD338" s="32"/>
      <c r="AE338" s="10"/>
      <c r="AF338" s="32"/>
      <c r="AG338" s="10"/>
      <c r="AH338" s="32"/>
      <c r="AI338" s="10"/>
      <c r="AJ338" s="32"/>
      <c r="AK338" s="10"/>
      <c r="AL338" s="32"/>
      <c r="AM338" s="10"/>
      <c r="AN338" s="32"/>
      <c r="AO338" s="10"/>
      <c r="AP338" s="32"/>
      <c r="AQ338" s="10"/>
      <c r="AR338" s="244"/>
      <c r="AS338" s="10"/>
      <c r="AT338" s="32"/>
      <c r="AU338" s="10"/>
      <c r="AV338" s="244"/>
      <c r="AW338" s="10"/>
      <c r="AX338" s="244"/>
      <c r="AY338" s="7"/>
      <c r="AZ338" s="249"/>
      <c r="BA338" s="10"/>
      <c r="BB338" s="244"/>
      <c r="BC338" s="7"/>
      <c r="BD338" s="249"/>
      <c r="BE338" s="10"/>
      <c r="BF338" s="244"/>
      <c r="BG338" s="7"/>
      <c r="BH338" s="249"/>
      <c r="BI338" s="7"/>
      <c r="BJ338" s="249"/>
      <c r="BK338" s="7"/>
      <c r="BL338" s="8"/>
      <c r="BM338" s="7"/>
      <c r="BN338" s="249"/>
      <c r="BO338" s="7"/>
      <c r="BP338" s="8"/>
      <c r="BQ338" s="7"/>
      <c r="BR338" s="8"/>
      <c r="BT338" s="41"/>
      <c r="BU338" s="41">
        <f t="shared" si="26"/>
        <v>0</v>
      </c>
      <c r="BV338">
        <f t="shared" si="25"/>
        <v>0</v>
      </c>
    </row>
    <row r="339" spans="1:76">
      <c r="A339">
        <v>268</v>
      </c>
      <c r="B339" s="6"/>
      <c r="C339" s="10"/>
      <c r="D339" s="32"/>
      <c r="E339" s="10"/>
      <c r="F339" s="32"/>
      <c r="G339" s="10"/>
      <c r="H339" s="32"/>
      <c r="I339" s="10"/>
      <c r="J339" s="32"/>
      <c r="K339" s="10"/>
      <c r="L339" s="32"/>
      <c r="M339" s="10"/>
      <c r="N339" s="32"/>
      <c r="O339" s="10"/>
      <c r="P339" s="32"/>
      <c r="Q339" s="10"/>
      <c r="R339" s="32"/>
      <c r="S339" s="10"/>
      <c r="T339" s="32"/>
      <c r="U339" s="10"/>
      <c r="V339" s="32"/>
      <c r="W339" s="10"/>
      <c r="X339" s="32"/>
      <c r="Y339" s="10"/>
      <c r="Z339" s="32"/>
      <c r="AA339" s="10"/>
      <c r="AB339" s="32"/>
      <c r="AC339" s="10"/>
      <c r="AD339" s="32"/>
      <c r="AE339" s="10"/>
      <c r="AF339" s="32"/>
      <c r="AG339" s="10"/>
      <c r="AH339" s="32"/>
      <c r="AI339" s="10"/>
      <c r="AJ339" s="32"/>
      <c r="AK339" s="10"/>
      <c r="AL339" s="32"/>
      <c r="AM339" s="10"/>
      <c r="AN339" s="32"/>
      <c r="AO339" s="10"/>
      <c r="AP339" s="32"/>
      <c r="AQ339" s="10"/>
      <c r="AR339" s="244"/>
      <c r="AS339" s="10"/>
      <c r="AT339" s="32"/>
      <c r="AU339" s="10"/>
      <c r="AV339" s="244"/>
      <c r="AW339" s="10"/>
      <c r="AX339" s="244"/>
      <c r="AY339" s="7"/>
      <c r="AZ339" s="249"/>
      <c r="BA339" s="10"/>
      <c r="BB339" s="244"/>
      <c r="BC339" s="7"/>
      <c r="BD339" s="249"/>
      <c r="BE339" s="10"/>
      <c r="BF339" s="244"/>
      <c r="BG339" s="7"/>
      <c r="BH339" s="249"/>
      <c r="BI339" s="7"/>
      <c r="BJ339" s="249"/>
      <c r="BK339" s="7"/>
      <c r="BL339" s="8"/>
      <c r="BM339" s="7"/>
      <c r="BN339" s="249"/>
      <c r="BO339" s="7"/>
      <c r="BP339" s="8"/>
      <c r="BQ339" s="7"/>
      <c r="BR339" s="8"/>
      <c r="BT339" s="41"/>
      <c r="BU339" s="41">
        <f t="shared" si="26"/>
        <v>0</v>
      </c>
      <c r="BV339">
        <f t="shared" si="25"/>
        <v>0</v>
      </c>
    </row>
    <row r="340" spans="1:76">
      <c r="A340">
        <v>269</v>
      </c>
      <c r="B340" s="6"/>
      <c r="C340" s="10"/>
      <c r="D340" s="32"/>
      <c r="E340" s="10"/>
      <c r="F340" s="32"/>
      <c r="G340" s="10"/>
      <c r="H340" s="32"/>
      <c r="I340" s="10"/>
      <c r="J340" s="32"/>
      <c r="K340" s="10"/>
      <c r="L340" s="32"/>
      <c r="M340" s="10"/>
      <c r="N340" s="32"/>
      <c r="O340" s="10"/>
      <c r="P340" s="32"/>
      <c r="Q340" s="10"/>
      <c r="R340" s="32"/>
      <c r="S340" s="10"/>
      <c r="T340" s="32"/>
      <c r="U340" s="10"/>
      <c r="V340" s="32"/>
      <c r="W340" s="10"/>
      <c r="X340" s="32"/>
      <c r="Y340" s="10"/>
      <c r="Z340" s="32"/>
      <c r="AA340" s="10"/>
      <c r="AB340" s="32"/>
      <c r="AC340" s="10"/>
      <c r="AD340" s="32"/>
      <c r="AE340" s="10"/>
      <c r="AF340" s="32"/>
      <c r="AG340" s="10"/>
      <c r="AH340" s="32"/>
      <c r="AI340" s="10"/>
      <c r="AJ340" s="32"/>
      <c r="AK340" s="10"/>
      <c r="AL340" s="32"/>
      <c r="AM340" s="10"/>
      <c r="AN340" s="32"/>
      <c r="AO340" s="10"/>
      <c r="AP340" s="32"/>
      <c r="AQ340" s="10"/>
      <c r="AR340" s="244"/>
      <c r="AS340" s="10"/>
      <c r="AT340" s="32"/>
      <c r="AU340" s="10"/>
      <c r="AV340" s="244"/>
      <c r="AW340" s="10"/>
      <c r="AX340" s="244"/>
      <c r="AY340" s="7"/>
      <c r="AZ340" s="249"/>
      <c r="BA340" s="10"/>
      <c r="BB340" s="244"/>
      <c r="BC340" s="7"/>
      <c r="BD340" s="249"/>
      <c r="BE340" s="10"/>
      <c r="BF340" s="244"/>
      <c r="BG340" s="7"/>
      <c r="BH340" s="249"/>
      <c r="BI340" s="7"/>
      <c r="BJ340" s="249"/>
      <c r="BK340" s="7"/>
      <c r="BL340" s="8"/>
      <c r="BM340" s="7"/>
      <c r="BN340" s="249"/>
      <c r="BO340" s="7"/>
      <c r="BP340" s="8"/>
      <c r="BQ340" s="7"/>
      <c r="BR340" s="8"/>
      <c r="BT340" s="41"/>
      <c r="BU340" s="41">
        <f t="shared" si="26"/>
        <v>0</v>
      </c>
      <c r="BV340">
        <f t="shared" si="25"/>
        <v>0</v>
      </c>
    </row>
    <row r="341" spans="1:76">
      <c r="A341">
        <v>270</v>
      </c>
      <c r="B341" s="6"/>
      <c r="C341" s="10"/>
      <c r="D341" s="32"/>
      <c r="E341" s="10"/>
      <c r="F341" s="32"/>
      <c r="G341" s="10"/>
      <c r="H341" s="32"/>
      <c r="I341" s="10"/>
      <c r="J341" s="32"/>
      <c r="K341" s="10"/>
      <c r="L341" s="32"/>
      <c r="M341" s="10"/>
      <c r="N341" s="32"/>
      <c r="O341" s="10"/>
      <c r="P341" s="32"/>
      <c r="Q341" s="10"/>
      <c r="R341" s="32"/>
      <c r="S341" s="10"/>
      <c r="T341" s="32"/>
      <c r="U341" s="94"/>
      <c r="V341" s="32"/>
      <c r="W341" s="10"/>
      <c r="X341" s="32"/>
      <c r="Y341" s="10"/>
      <c r="Z341" s="32"/>
      <c r="AA341" s="10"/>
      <c r="AB341" s="32"/>
      <c r="AC341" s="10"/>
      <c r="AD341" s="32"/>
      <c r="AE341" s="10"/>
      <c r="AF341" s="32"/>
      <c r="AG341" s="10"/>
      <c r="AH341" s="32"/>
      <c r="AI341" s="10"/>
      <c r="AJ341" s="32"/>
      <c r="AK341" s="10"/>
      <c r="AL341" s="32"/>
      <c r="AM341" s="10"/>
      <c r="AN341" s="32"/>
      <c r="AO341" s="10"/>
      <c r="AP341" s="32"/>
      <c r="AQ341" s="10"/>
      <c r="AR341" s="244"/>
      <c r="AS341" s="10"/>
      <c r="AT341" s="32"/>
      <c r="AU341" s="10"/>
      <c r="AV341" s="244"/>
      <c r="AW341" s="10"/>
      <c r="AX341" s="244"/>
      <c r="AY341" s="7"/>
      <c r="AZ341" s="249"/>
      <c r="BA341" s="10"/>
      <c r="BB341" s="244"/>
      <c r="BC341" s="7"/>
      <c r="BD341" s="249"/>
      <c r="BE341" s="10"/>
      <c r="BF341" s="244"/>
      <c r="BG341" s="7"/>
      <c r="BH341" s="249"/>
      <c r="BI341" s="7"/>
      <c r="BJ341" s="249"/>
      <c r="BK341" s="7"/>
      <c r="BL341" s="8"/>
      <c r="BM341" s="7"/>
      <c r="BN341" s="249"/>
      <c r="BO341" s="7"/>
      <c r="BP341" s="8"/>
      <c r="BQ341" s="7"/>
      <c r="BR341" s="8"/>
      <c r="BT341" s="41"/>
      <c r="BU341" s="41">
        <f t="shared" si="26"/>
        <v>0</v>
      </c>
      <c r="BV341">
        <f t="shared" si="25"/>
        <v>0</v>
      </c>
      <c r="BX341" s="39"/>
    </row>
    <row r="342" spans="1:76">
      <c r="A342">
        <v>271</v>
      </c>
      <c r="B342" s="6"/>
      <c r="C342" s="10"/>
      <c r="D342" s="32"/>
      <c r="E342" s="10"/>
      <c r="F342" s="32"/>
      <c r="G342" s="10"/>
      <c r="H342" s="32"/>
      <c r="I342" s="10"/>
      <c r="J342" s="32"/>
      <c r="K342" s="10"/>
      <c r="L342" s="32"/>
      <c r="M342" s="10"/>
      <c r="N342" s="32"/>
      <c r="O342" s="10"/>
      <c r="P342" s="32"/>
      <c r="Q342" s="10"/>
      <c r="R342" s="32"/>
      <c r="S342" s="10"/>
      <c r="T342" s="32"/>
      <c r="U342" s="10"/>
      <c r="V342" s="32"/>
      <c r="W342" s="10"/>
      <c r="X342" s="32"/>
      <c r="Y342" s="10"/>
      <c r="Z342" s="32"/>
      <c r="AA342" s="10"/>
      <c r="AB342" s="32"/>
      <c r="AC342" s="10"/>
      <c r="AD342" s="32"/>
      <c r="AE342" s="10"/>
      <c r="AF342" s="32"/>
      <c r="AG342" s="10"/>
      <c r="AH342" s="32"/>
      <c r="AI342" s="10"/>
      <c r="AJ342" s="32"/>
      <c r="AK342" s="10"/>
      <c r="AL342" s="32"/>
      <c r="AM342" s="10"/>
      <c r="AN342" s="32"/>
      <c r="AO342" s="10"/>
      <c r="AP342" s="32"/>
      <c r="AQ342" s="10"/>
      <c r="AR342" s="244"/>
      <c r="AS342" s="10"/>
      <c r="AT342" s="32"/>
      <c r="AU342" s="10"/>
      <c r="AV342" s="244"/>
      <c r="AW342" s="10"/>
      <c r="AX342" s="244"/>
      <c r="AY342" s="7"/>
      <c r="AZ342" s="249"/>
      <c r="BA342" s="10"/>
      <c r="BB342" s="244"/>
      <c r="BC342" s="7"/>
      <c r="BD342" s="249"/>
      <c r="BE342" s="10"/>
      <c r="BF342" s="244"/>
      <c r="BG342" s="7"/>
      <c r="BH342" s="249"/>
      <c r="BI342" s="7"/>
      <c r="BJ342" s="249"/>
      <c r="BK342" s="7"/>
      <c r="BL342" s="8"/>
      <c r="BM342" s="7"/>
      <c r="BN342" s="249"/>
      <c r="BO342" s="7"/>
      <c r="BP342" s="8"/>
      <c r="BQ342" s="7"/>
      <c r="BR342" s="8"/>
      <c r="BT342" s="41"/>
      <c r="BU342" s="41">
        <f t="shared" si="26"/>
        <v>0</v>
      </c>
      <c r="BV342">
        <f t="shared" si="25"/>
        <v>0</v>
      </c>
    </row>
    <row r="343" spans="1:76">
      <c r="A343">
        <v>272</v>
      </c>
      <c r="B343" s="6"/>
      <c r="C343" s="10"/>
      <c r="D343" s="32"/>
      <c r="E343" s="10"/>
      <c r="F343" s="32"/>
      <c r="G343" s="10"/>
      <c r="H343" s="32"/>
      <c r="I343" s="10"/>
      <c r="J343" s="32"/>
      <c r="K343" s="94"/>
      <c r="L343" s="32"/>
      <c r="M343" s="10"/>
      <c r="N343" s="32"/>
      <c r="O343" s="10"/>
      <c r="P343" s="32"/>
      <c r="Q343" s="10"/>
      <c r="R343" s="32"/>
      <c r="S343" s="10"/>
      <c r="T343" s="32"/>
      <c r="U343" s="10"/>
      <c r="V343" s="32"/>
      <c r="W343" s="10"/>
      <c r="X343" s="32"/>
      <c r="Y343" s="10"/>
      <c r="Z343" s="32"/>
      <c r="AA343" s="10"/>
      <c r="AB343" s="32"/>
      <c r="AC343" s="10"/>
      <c r="AD343" s="32"/>
      <c r="AE343" s="10"/>
      <c r="AF343" s="32"/>
      <c r="AG343" s="10"/>
      <c r="AH343" s="32"/>
      <c r="AI343" s="10"/>
      <c r="AJ343" s="32"/>
      <c r="AK343" s="10"/>
      <c r="AL343" s="32"/>
      <c r="AM343" s="10"/>
      <c r="AN343" s="32"/>
      <c r="AO343" s="10"/>
      <c r="AP343" s="32"/>
      <c r="AQ343" s="10"/>
      <c r="AR343" s="244"/>
      <c r="AS343" s="10"/>
      <c r="AT343" s="32"/>
      <c r="AU343" s="10"/>
      <c r="AV343" s="244"/>
      <c r="AW343" s="10"/>
      <c r="AX343" s="244"/>
      <c r="AY343" s="7"/>
      <c r="AZ343" s="249"/>
      <c r="BA343" s="10"/>
      <c r="BB343" s="244"/>
      <c r="BC343" s="7"/>
      <c r="BD343" s="249"/>
      <c r="BE343" s="10"/>
      <c r="BF343" s="244"/>
      <c r="BG343" s="7"/>
      <c r="BH343" s="249"/>
      <c r="BI343" s="7"/>
      <c r="BJ343" s="249"/>
      <c r="BK343" s="7"/>
      <c r="BL343" s="8"/>
      <c r="BM343" s="7"/>
      <c r="BN343" s="249"/>
      <c r="BO343" s="7"/>
      <c r="BP343" s="8"/>
      <c r="BQ343" s="7"/>
      <c r="BR343" s="8"/>
      <c r="BT343" s="41"/>
      <c r="BU343" s="41">
        <f t="shared" si="26"/>
        <v>0</v>
      </c>
      <c r="BV343">
        <f t="shared" si="25"/>
        <v>0</v>
      </c>
      <c r="BX343" s="39"/>
    </row>
    <row r="344" spans="1:76">
      <c r="A344">
        <v>273</v>
      </c>
      <c r="B344" s="6"/>
      <c r="C344" s="10"/>
      <c r="D344" s="32"/>
      <c r="E344" s="10"/>
      <c r="F344" s="32"/>
      <c r="G344" s="10"/>
      <c r="H344" s="32"/>
      <c r="I344" s="10"/>
      <c r="J344" s="32"/>
      <c r="K344" s="10"/>
      <c r="L344" s="32"/>
      <c r="M344" s="10"/>
      <c r="N344" s="32"/>
      <c r="O344" s="10"/>
      <c r="P344" s="32"/>
      <c r="Q344" s="10"/>
      <c r="R344" s="32"/>
      <c r="S344" s="10"/>
      <c r="T344" s="32"/>
      <c r="U344" s="10"/>
      <c r="V344" s="32"/>
      <c r="W344" s="10"/>
      <c r="X344" s="32"/>
      <c r="Y344" s="10"/>
      <c r="Z344" s="32"/>
      <c r="AA344" s="10"/>
      <c r="AB344" s="32"/>
      <c r="AC344" s="10"/>
      <c r="AD344" s="32"/>
      <c r="AE344" s="10"/>
      <c r="AF344" s="32"/>
      <c r="AG344" s="10"/>
      <c r="AH344" s="32"/>
      <c r="AI344" s="10"/>
      <c r="AJ344" s="32"/>
      <c r="AK344" s="10"/>
      <c r="AL344" s="32"/>
      <c r="AM344" s="10"/>
      <c r="AN344" s="32"/>
      <c r="AO344" s="10"/>
      <c r="AP344" s="32"/>
      <c r="AQ344" s="10"/>
      <c r="AR344" s="244"/>
      <c r="AS344" s="10"/>
      <c r="AT344" s="32"/>
      <c r="AU344" s="10"/>
      <c r="AV344" s="244"/>
      <c r="AW344" s="10"/>
      <c r="AX344" s="244"/>
      <c r="AY344" s="7"/>
      <c r="AZ344" s="249"/>
      <c r="BA344" s="10"/>
      <c r="BB344" s="244"/>
      <c r="BC344" s="7"/>
      <c r="BD344" s="249"/>
      <c r="BE344" s="10"/>
      <c r="BF344" s="244"/>
      <c r="BG344" s="7"/>
      <c r="BH344" s="249"/>
      <c r="BI344" s="7"/>
      <c r="BJ344" s="249"/>
      <c r="BK344" s="7"/>
      <c r="BL344" s="8"/>
      <c r="BM344" s="7"/>
      <c r="BN344" s="249"/>
      <c r="BO344" s="7"/>
      <c r="BP344" s="8"/>
      <c r="BQ344" s="7"/>
      <c r="BR344" s="8"/>
      <c r="BT344" s="41"/>
      <c r="BU344" s="41">
        <f t="shared" si="26"/>
        <v>0</v>
      </c>
      <c r="BV344">
        <f t="shared" si="25"/>
        <v>0</v>
      </c>
    </row>
    <row r="345" spans="1:76">
      <c r="A345">
        <v>274</v>
      </c>
      <c r="B345" s="6"/>
      <c r="C345" s="10"/>
      <c r="D345" s="32"/>
      <c r="E345" s="10"/>
      <c r="F345" s="32"/>
      <c r="G345" s="10"/>
      <c r="H345" s="32"/>
      <c r="I345" s="10"/>
      <c r="J345" s="32"/>
      <c r="K345" s="10"/>
      <c r="L345" s="32"/>
      <c r="M345" s="10"/>
      <c r="N345" s="32"/>
      <c r="O345" s="10"/>
      <c r="P345" s="32"/>
      <c r="Q345" s="10"/>
      <c r="R345" s="32"/>
      <c r="S345" s="10"/>
      <c r="T345" s="32"/>
      <c r="U345" s="10"/>
      <c r="V345" s="32"/>
      <c r="W345" s="10"/>
      <c r="X345" s="32"/>
      <c r="Y345" s="10"/>
      <c r="Z345" s="32"/>
      <c r="AA345" s="10"/>
      <c r="AB345" s="32"/>
      <c r="AC345" s="10"/>
      <c r="AD345" s="32"/>
      <c r="AE345" s="10"/>
      <c r="AF345" s="32"/>
      <c r="AG345" s="10"/>
      <c r="AH345" s="32"/>
      <c r="AI345" s="10"/>
      <c r="AJ345" s="32"/>
      <c r="AK345" s="10"/>
      <c r="AL345" s="32"/>
      <c r="AM345" s="10"/>
      <c r="AN345" s="32"/>
      <c r="AO345" s="10"/>
      <c r="AP345" s="32"/>
      <c r="AQ345" s="10"/>
      <c r="AR345" s="244"/>
      <c r="AS345" s="10"/>
      <c r="AT345" s="32"/>
      <c r="AU345" s="10"/>
      <c r="AV345" s="244"/>
      <c r="AW345" s="10"/>
      <c r="AX345" s="244"/>
      <c r="AY345" s="7"/>
      <c r="AZ345" s="249"/>
      <c r="BA345" s="10"/>
      <c r="BB345" s="244"/>
      <c r="BC345" s="7"/>
      <c r="BD345" s="249"/>
      <c r="BE345" s="10"/>
      <c r="BF345" s="244"/>
      <c r="BG345" s="7"/>
      <c r="BH345" s="249"/>
      <c r="BI345" s="7"/>
      <c r="BJ345" s="249"/>
      <c r="BK345" s="7"/>
      <c r="BL345" s="8"/>
      <c r="BM345" s="7"/>
      <c r="BN345" s="249"/>
      <c r="BO345" s="7"/>
      <c r="BP345" s="8"/>
      <c r="BQ345" s="7"/>
      <c r="BR345" s="8"/>
      <c r="BT345" s="41"/>
      <c r="BU345" s="41">
        <f t="shared" si="26"/>
        <v>0</v>
      </c>
      <c r="BV345">
        <f t="shared" si="25"/>
        <v>0</v>
      </c>
    </row>
    <row r="346" spans="1:76">
      <c r="A346">
        <v>275</v>
      </c>
      <c r="B346" s="6"/>
      <c r="C346" s="10"/>
      <c r="D346" s="32"/>
      <c r="E346" s="10"/>
      <c r="F346" s="32"/>
      <c r="G346" s="10"/>
      <c r="H346" s="32"/>
      <c r="I346" s="10"/>
      <c r="J346" s="32"/>
      <c r="K346" s="10"/>
      <c r="L346" s="32"/>
      <c r="M346" s="10"/>
      <c r="N346" s="32"/>
      <c r="O346" s="10"/>
      <c r="P346" s="32"/>
      <c r="Q346" s="10"/>
      <c r="R346" s="32"/>
      <c r="S346" s="10"/>
      <c r="T346" s="32"/>
      <c r="U346" s="10"/>
      <c r="V346" s="32"/>
      <c r="W346" s="10"/>
      <c r="X346" s="32"/>
      <c r="Y346" s="10"/>
      <c r="Z346" s="32"/>
      <c r="AA346" s="10"/>
      <c r="AB346" s="32"/>
      <c r="AC346" s="10"/>
      <c r="AD346" s="32"/>
      <c r="AE346" s="10"/>
      <c r="AF346" s="32"/>
      <c r="AG346" s="10"/>
      <c r="AH346" s="32"/>
      <c r="AI346" s="10"/>
      <c r="AJ346" s="32"/>
      <c r="AK346" s="10"/>
      <c r="AL346" s="32"/>
      <c r="AM346" s="10"/>
      <c r="AN346" s="32"/>
      <c r="AO346" s="10"/>
      <c r="AP346" s="32"/>
      <c r="AQ346" s="10"/>
      <c r="AR346" s="244"/>
      <c r="AS346" s="10"/>
      <c r="AT346" s="32"/>
      <c r="AU346" s="10"/>
      <c r="AV346" s="244"/>
      <c r="AW346" s="10"/>
      <c r="AX346" s="244"/>
      <c r="AY346" s="7"/>
      <c r="AZ346" s="249"/>
      <c r="BA346" s="10"/>
      <c r="BB346" s="244"/>
      <c r="BC346" s="7"/>
      <c r="BD346" s="249"/>
      <c r="BE346" s="10"/>
      <c r="BF346" s="244"/>
      <c r="BG346" s="7"/>
      <c r="BH346" s="249"/>
      <c r="BI346" s="7"/>
      <c r="BJ346" s="249"/>
      <c r="BK346" s="7"/>
      <c r="BL346" s="8"/>
      <c r="BM346" s="7"/>
      <c r="BN346" s="249"/>
      <c r="BO346" s="7"/>
      <c r="BP346" s="8"/>
      <c r="BQ346" s="7"/>
      <c r="BR346" s="8"/>
      <c r="BT346" s="41"/>
      <c r="BU346" s="41">
        <f t="shared" si="26"/>
        <v>0</v>
      </c>
      <c r="BV346">
        <f t="shared" si="25"/>
        <v>0</v>
      </c>
    </row>
    <row r="347" spans="1:76">
      <c r="A347">
        <v>276</v>
      </c>
      <c r="B347" s="6"/>
      <c r="C347" s="10"/>
      <c r="D347" s="32"/>
      <c r="E347" s="10"/>
      <c r="F347" s="32"/>
      <c r="G347" s="10"/>
      <c r="H347" s="32"/>
      <c r="I347" s="10"/>
      <c r="J347" s="32"/>
      <c r="K347" s="10"/>
      <c r="L347" s="32"/>
      <c r="M347" s="10"/>
      <c r="N347" s="32"/>
      <c r="O347" s="10"/>
      <c r="P347" s="32"/>
      <c r="Q347" s="10"/>
      <c r="R347" s="32"/>
      <c r="S347" s="10"/>
      <c r="T347" s="32"/>
      <c r="U347" s="10"/>
      <c r="V347" s="32"/>
      <c r="W347" s="10"/>
      <c r="X347" s="32"/>
      <c r="Y347" s="10"/>
      <c r="Z347" s="32"/>
      <c r="AA347" s="10"/>
      <c r="AB347" s="32"/>
      <c r="AC347" s="10"/>
      <c r="AD347" s="32"/>
      <c r="AE347" s="10"/>
      <c r="AF347" s="32"/>
      <c r="AG347" s="10"/>
      <c r="AH347" s="32"/>
      <c r="AI347" s="10"/>
      <c r="AJ347" s="32"/>
      <c r="AK347" s="10"/>
      <c r="AL347" s="32"/>
      <c r="AM347" s="10"/>
      <c r="AN347" s="32"/>
      <c r="AO347" s="10"/>
      <c r="AP347" s="32"/>
      <c r="AQ347" s="10"/>
      <c r="AR347" s="244"/>
      <c r="AS347" s="10"/>
      <c r="AT347" s="32"/>
      <c r="AU347" s="10"/>
      <c r="AV347" s="244"/>
      <c r="AW347" s="10"/>
      <c r="AX347" s="244"/>
      <c r="AY347" s="7"/>
      <c r="AZ347" s="249"/>
      <c r="BA347" s="10"/>
      <c r="BB347" s="244"/>
      <c r="BC347" s="7"/>
      <c r="BD347" s="249"/>
      <c r="BE347" s="10"/>
      <c r="BF347" s="244"/>
      <c r="BG347" s="7"/>
      <c r="BH347" s="249"/>
      <c r="BI347" s="7"/>
      <c r="BJ347" s="249"/>
      <c r="BK347" s="7"/>
      <c r="BL347" s="8"/>
      <c r="BM347" s="7"/>
      <c r="BN347" s="249"/>
      <c r="BO347" s="7"/>
      <c r="BP347" s="8"/>
      <c r="BQ347" s="7"/>
      <c r="BR347" s="8"/>
      <c r="BT347" s="41"/>
      <c r="BU347" s="41">
        <f t="shared" si="26"/>
        <v>0</v>
      </c>
      <c r="BV347">
        <f t="shared" si="25"/>
        <v>0</v>
      </c>
    </row>
    <row r="348" spans="1:76">
      <c r="A348">
        <v>277</v>
      </c>
      <c r="B348" s="6"/>
      <c r="C348" s="10"/>
      <c r="D348" s="32"/>
      <c r="E348" s="10"/>
      <c r="F348" s="32"/>
      <c r="G348" s="10"/>
      <c r="H348" s="32"/>
      <c r="I348" s="10"/>
      <c r="J348" s="32"/>
      <c r="K348" s="10"/>
      <c r="L348" s="32"/>
      <c r="M348" s="10"/>
      <c r="N348" s="32"/>
      <c r="O348" s="10"/>
      <c r="P348" s="32"/>
      <c r="Q348" s="10"/>
      <c r="R348" s="32"/>
      <c r="S348" s="10"/>
      <c r="T348" s="32"/>
      <c r="U348" s="10"/>
      <c r="V348" s="32"/>
      <c r="W348" s="10"/>
      <c r="X348" s="32"/>
      <c r="Y348" s="10"/>
      <c r="Z348" s="32"/>
      <c r="AA348" s="10"/>
      <c r="AB348" s="32"/>
      <c r="AC348" s="10"/>
      <c r="AD348" s="32"/>
      <c r="AE348" s="10"/>
      <c r="AF348" s="32"/>
      <c r="AG348" s="10"/>
      <c r="AH348" s="32"/>
      <c r="AI348" s="10"/>
      <c r="AJ348" s="32"/>
      <c r="AK348" s="10"/>
      <c r="AL348" s="32"/>
      <c r="AM348" s="10"/>
      <c r="AN348" s="32"/>
      <c r="AO348" s="10"/>
      <c r="AP348" s="32"/>
      <c r="AQ348" s="10"/>
      <c r="AR348" s="244"/>
      <c r="AS348" s="10"/>
      <c r="AT348" s="32"/>
      <c r="AU348" s="10"/>
      <c r="AV348" s="244"/>
      <c r="AW348" s="10"/>
      <c r="AX348" s="244"/>
      <c r="AY348" s="7"/>
      <c r="AZ348" s="249"/>
      <c r="BA348" s="10"/>
      <c r="BB348" s="244"/>
      <c r="BC348" s="7"/>
      <c r="BD348" s="249"/>
      <c r="BE348" s="10"/>
      <c r="BF348" s="244"/>
      <c r="BG348" s="7"/>
      <c r="BH348" s="249"/>
      <c r="BI348" s="7"/>
      <c r="BJ348" s="249"/>
      <c r="BK348" s="7"/>
      <c r="BL348" s="8"/>
      <c r="BM348" s="7"/>
      <c r="BN348" s="249"/>
      <c r="BO348" s="7"/>
      <c r="BP348" s="8"/>
      <c r="BQ348" s="7"/>
      <c r="BR348" s="8"/>
      <c r="BS348" s="28"/>
      <c r="BT348" s="41"/>
      <c r="BU348" s="41">
        <f t="shared" si="26"/>
        <v>0</v>
      </c>
      <c r="BV348">
        <f t="shared" si="25"/>
        <v>0</v>
      </c>
    </row>
    <row r="349" spans="1:76">
      <c r="A349">
        <v>278</v>
      </c>
      <c r="B349" s="6"/>
      <c r="C349" s="10"/>
      <c r="D349" s="32"/>
      <c r="E349" s="10"/>
      <c r="F349" s="32"/>
      <c r="G349" s="10"/>
      <c r="H349" s="32"/>
      <c r="I349" s="10"/>
      <c r="J349" s="32"/>
      <c r="K349" s="10"/>
      <c r="L349" s="32"/>
      <c r="M349" s="10"/>
      <c r="N349" s="32"/>
      <c r="O349" s="10"/>
      <c r="P349" s="32"/>
      <c r="Q349" s="10"/>
      <c r="R349" s="32"/>
      <c r="S349" s="10"/>
      <c r="T349" s="32"/>
      <c r="U349" s="10"/>
      <c r="V349" s="32"/>
      <c r="W349" s="10"/>
      <c r="X349" s="32"/>
      <c r="Y349" s="10"/>
      <c r="Z349" s="32"/>
      <c r="AA349" s="10"/>
      <c r="AB349" s="32"/>
      <c r="AC349" s="10"/>
      <c r="AD349" s="32"/>
      <c r="AE349" s="10"/>
      <c r="AF349" s="32"/>
      <c r="AG349" s="10"/>
      <c r="AH349" s="32"/>
      <c r="AI349" s="10"/>
      <c r="AJ349" s="32"/>
      <c r="AK349" s="10"/>
      <c r="AL349" s="32"/>
      <c r="AM349" s="10"/>
      <c r="AN349" s="32"/>
      <c r="AO349" s="10"/>
      <c r="AP349" s="32"/>
      <c r="AQ349" s="10"/>
      <c r="AR349" s="244"/>
      <c r="AS349" s="10"/>
      <c r="AT349" s="32"/>
      <c r="AU349" s="10"/>
      <c r="AV349" s="244"/>
      <c r="AW349" s="10"/>
      <c r="AX349" s="244"/>
      <c r="AY349" s="7"/>
      <c r="AZ349" s="249"/>
      <c r="BA349" s="10"/>
      <c r="BB349" s="244"/>
      <c r="BC349" s="7"/>
      <c r="BD349" s="249"/>
      <c r="BE349" s="10"/>
      <c r="BF349" s="244"/>
      <c r="BG349" s="7"/>
      <c r="BH349" s="249"/>
      <c r="BI349" s="7"/>
      <c r="BJ349" s="249"/>
      <c r="BK349" s="7"/>
      <c r="BL349" s="8"/>
      <c r="BM349" s="7"/>
      <c r="BN349" s="249"/>
      <c r="BO349" s="7"/>
      <c r="BP349" s="8"/>
      <c r="BQ349" s="7"/>
      <c r="BR349" s="8"/>
      <c r="BS349" s="28"/>
      <c r="BT349" s="41"/>
      <c r="BU349" s="41">
        <f t="shared" si="26"/>
        <v>0</v>
      </c>
      <c r="BV349">
        <f t="shared" si="25"/>
        <v>0</v>
      </c>
    </row>
    <row r="350" spans="1:76">
      <c r="A350">
        <v>279</v>
      </c>
      <c r="B350" s="6"/>
      <c r="C350" s="10"/>
      <c r="D350" s="32"/>
      <c r="E350" s="10"/>
      <c r="F350" s="32"/>
      <c r="G350" s="10"/>
      <c r="H350" s="32"/>
      <c r="I350" s="10"/>
      <c r="J350" s="32"/>
      <c r="K350" s="10"/>
      <c r="L350" s="32"/>
      <c r="M350" s="10"/>
      <c r="N350" s="32"/>
      <c r="O350" s="10"/>
      <c r="P350" s="32"/>
      <c r="Q350" s="10"/>
      <c r="R350" s="32"/>
      <c r="S350" s="10"/>
      <c r="T350" s="32"/>
      <c r="U350" s="10"/>
      <c r="V350" s="32"/>
      <c r="W350" s="10"/>
      <c r="X350" s="32"/>
      <c r="Y350" s="10"/>
      <c r="Z350" s="32"/>
      <c r="AA350" s="10"/>
      <c r="AB350" s="32"/>
      <c r="AC350" s="10"/>
      <c r="AD350" s="32"/>
      <c r="AE350" s="10"/>
      <c r="AF350" s="32"/>
      <c r="AG350" s="10"/>
      <c r="AH350" s="32"/>
      <c r="AI350" s="10"/>
      <c r="AJ350" s="32"/>
      <c r="AK350" s="10"/>
      <c r="AL350" s="32"/>
      <c r="AM350" s="10"/>
      <c r="AN350" s="32"/>
      <c r="AO350" s="10"/>
      <c r="AP350" s="32"/>
      <c r="AQ350" s="10"/>
      <c r="AR350" s="244"/>
      <c r="AS350" s="10"/>
      <c r="AT350" s="32"/>
      <c r="AU350" s="10"/>
      <c r="AV350" s="244"/>
      <c r="AW350" s="10"/>
      <c r="AX350" s="244"/>
      <c r="AY350" s="7"/>
      <c r="AZ350" s="249"/>
      <c r="BA350" s="10"/>
      <c r="BB350" s="244"/>
      <c r="BC350" s="7"/>
      <c r="BD350" s="249"/>
      <c r="BE350" s="10"/>
      <c r="BF350" s="244"/>
      <c r="BG350" s="7"/>
      <c r="BH350" s="249"/>
      <c r="BI350" s="7"/>
      <c r="BJ350" s="249"/>
      <c r="BK350" s="7"/>
      <c r="BL350" s="8"/>
      <c r="BM350" s="7"/>
      <c r="BN350" s="249"/>
      <c r="BO350" s="7"/>
      <c r="BP350" s="8"/>
      <c r="BQ350" s="7"/>
      <c r="BR350" s="8"/>
      <c r="BS350" s="28"/>
      <c r="BT350" s="41"/>
      <c r="BU350" s="41">
        <f t="shared" si="26"/>
        <v>0</v>
      </c>
      <c r="BV350">
        <f t="shared" si="25"/>
        <v>0</v>
      </c>
    </row>
    <row r="351" spans="1:76">
      <c r="A351">
        <v>280</v>
      </c>
      <c r="B351" s="6"/>
      <c r="C351" s="10"/>
      <c r="D351" s="32"/>
      <c r="E351" s="10"/>
      <c r="F351" s="32"/>
      <c r="G351" s="10"/>
      <c r="H351" s="32"/>
      <c r="I351" s="10"/>
      <c r="J351" s="32"/>
      <c r="K351" s="10"/>
      <c r="L351" s="32"/>
      <c r="M351" s="10"/>
      <c r="N351" s="32"/>
      <c r="O351" s="10"/>
      <c r="P351" s="32"/>
      <c r="Q351" s="10"/>
      <c r="R351" s="32"/>
      <c r="S351" s="10"/>
      <c r="T351" s="32"/>
      <c r="U351" s="10"/>
      <c r="V351" s="32"/>
      <c r="W351" s="10"/>
      <c r="X351" s="32"/>
      <c r="Y351" s="10"/>
      <c r="Z351" s="32"/>
      <c r="AA351" s="10"/>
      <c r="AB351" s="32"/>
      <c r="AC351" s="10"/>
      <c r="AD351" s="32"/>
      <c r="AE351" s="10"/>
      <c r="AF351" s="32"/>
      <c r="AG351" s="10"/>
      <c r="AH351" s="32"/>
      <c r="AI351" s="10"/>
      <c r="AJ351" s="32"/>
      <c r="AK351" s="10"/>
      <c r="AL351" s="32"/>
      <c r="AM351" s="10"/>
      <c r="AN351" s="32"/>
      <c r="AO351" s="10"/>
      <c r="AP351" s="32"/>
      <c r="AQ351" s="10"/>
      <c r="AR351" s="244"/>
      <c r="AS351" s="10"/>
      <c r="AT351" s="32"/>
      <c r="AU351" s="10"/>
      <c r="AV351" s="244"/>
      <c r="AW351" s="10"/>
      <c r="AX351" s="244"/>
      <c r="AY351" s="7"/>
      <c r="AZ351" s="249"/>
      <c r="BA351" s="10"/>
      <c r="BB351" s="244"/>
      <c r="BC351" s="7"/>
      <c r="BD351" s="249"/>
      <c r="BE351" s="10"/>
      <c r="BF351" s="244"/>
      <c r="BG351" s="7"/>
      <c r="BH351" s="249"/>
      <c r="BI351" s="7"/>
      <c r="BJ351" s="249"/>
      <c r="BK351" s="7"/>
      <c r="BL351" s="8"/>
      <c r="BM351" s="7"/>
      <c r="BN351" s="249"/>
      <c r="BO351" s="7"/>
      <c r="BP351" s="8"/>
      <c r="BQ351" s="7"/>
      <c r="BR351" s="8"/>
      <c r="BS351" s="28"/>
      <c r="BT351" s="41"/>
      <c r="BU351" s="41">
        <f t="shared" si="26"/>
        <v>0</v>
      </c>
      <c r="BV351">
        <f t="shared" si="25"/>
        <v>0</v>
      </c>
    </row>
    <row r="352" spans="1:76">
      <c r="A352">
        <v>281</v>
      </c>
      <c r="B352" s="6"/>
      <c r="C352" s="10"/>
      <c r="D352" s="32"/>
      <c r="E352" s="10"/>
      <c r="F352" s="32"/>
      <c r="G352" s="10"/>
      <c r="H352" s="32"/>
      <c r="I352" s="10"/>
      <c r="J352" s="32"/>
      <c r="K352" s="10"/>
      <c r="L352" s="32"/>
      <c r="M352" s="10"/>
      <c r="N352" s="32"/>
      <c r="O352" s="10"/>
      <c r="P352" s="32"/>
      <c r="Q352" s="10"/>
      <c r="R352" s="32"/>
      <c r="S352" s="10"/>
      <c r="T352" s="32"/>
      <c r="U352" s="10"/>
      <c r="V352" s="32"/>
      <c r="W352" s="10"/>
      <c r="X352" s="32"/>
      <c r="Y352" s="10"/>
      <c r="Z352" s="32"/>
      <c r="AA352" s="10"/>
      <c r="AB352" s="32"/>
      <c r="AC352" s="10"/>
      <c r="AD352" s="32"/>
      <c r="AE352" s="10"/>
      <c r="AF352" s="32"/>
      <c r="AG352" s="10"/>
      <c r="AH352" s="32"/>
      <c r="AI352" s="10"/>
      <c r="AJ352" s="32"/>
      <c r="AK352" s="10"/>
      <c r="AL352" s="32"/>
      <c r="AM352" s="10"/>
      <c r="AN352" s="32"/>
      <c r="AO352" s="10"/>
      <c r="AP352" s="32"/>
      <c r="AQ352" s="10"/>
      <c r="AR352" s="244"/>
      <c r="AS352" s="10"/>
      <c r="AT352" s="32"/>
      <c r="AU352" s="10"/>
      <c r="AV352" s="244"/>
      <c r="AW352" s="10"/>
      <c r="AX352" s="244"/>
      <c r="AY352" s="7"/>
      <c r="AZ352" s="249"/>
      <c r="BA352" s="10"/>
      <c r="BB352" s="244"/>
      <c r="BC352" s="7"/>
      <c r="BD352" s="249"/>
      <c r="BE352" s="10"/>
      <c r="BF352" s="244"/>
      <c r="BG352" s="7"/>
      <c r="BH352" s="249"/>
      <c r="BI352" s="7"/>
      <c r="BJ352" s="249"/>
      <c r="BK352" s="7"/>
      <c r="BL352" s="8"/>
      <c r="BM352" s="7"/>
      <c r="BN352" s="249"/>
      <c r="BO352" s="7"/>
      <c r="BP352" s="8"/>
      <c r="BQ352" s="7"/>
      <c r="BR352" s="8"/>
      <c r="BS352" s="28"/>
      <c r="BT352" s="41"/>
      <c r="BU352" s="41">
        <f t="shared" si="26"/>
        <v>0</v>
      </c>
      <c r="BV352">
        <f t="shared" si="25"/>
        <v>0</v>
      </c>
    </row>
    <row r="353" spans="1:77">
      <c r="A353">
        <v>282</v>
      </c>
      <c r="B353" s="6"/>
      <c r="C353" s="10"/>
      <c r="D353" s="32"/>
      <c r="E353" s="10"/>
      <c r="F353" s="32"/>
      <c r="G353" s="10"/>
      <c r="H353" s="32"/>
      <c r="I353" s="10"/>
      <c r="J353" s="32"/>
      <c r="K353" s="10"/>
      <c r="L353" s="32"/>
      <c r="M353" s="10"/>
      <c r="N353" s="32"/>
      <c r="O353" s="10"/>
      <c r="P353" s="32"/>
      <c r="Q353" s="10"/>
      <c r="R353" s="32"/>
      <c r="S353" s="10"/>
      <c r="T353" s="32"/>
      <c r="U353" s="10"/>
      <c r="V353" s="32"/>
      <c r="W353" s="10"/>
      <c r="X353" s="32"/>
      <c r="Y353" s="10"/>
      <c r="Z353" s="32"/>
      <c r="AA353" s="10"/>
      <c r="AB353" s="32"/>
      <c r="AC353" s="10"/>
      <c r="AD353" s="32"/>
      <c r="AE353" s="10"/>
      <c r="AF353" s="32"/>
      <c r="AG353" s="10"/>
      <c r="AH353" s="32"/>
      <c r="AI353" s="10"/>
      <c r="AJ353" s="32"/>
      <c r="AK353" s="10"/>
      <c r="AL353" s="32"/>
      <c r="AM353" s="10"/>
      <c r="AN353" s="32"/>
      <c r="AO353" s="10"/>
      <c r="AP353" s="32"/>
      <c r="AQ353" s="10"/>
      <c r="AR353" s="244"/>
      <c r="AS353" s="10"/>
      <c r="AT353" s="32"/>
      <c r="AU353" s="10"/>
      <c r="AV353" s="244"/>
      <c r="AW353" s="10"/>
      <c r="AX353" s="244"/>
      <c r="AY353" s="7"/>
      <c r="AZ353" s="249"/>
      <c r="BA353" s="10"/>
      <c r="BB353" s="244"/>
      <c r="BC353" s="7"/>
      <c r="BD353" s="249"/>
      <c r="BE353" s="10"/>
      <c r="BF353" s="244"/>
      <c r="BG353" s="7"/>
      <c r="BH353" s="249"/>
      <c r="BI353" s="7"/>
      <c r="BJ353" s="249"/>
      <c r="BK353" s="7"/>
      <c r="BL353" s="8"/>
      <c r="BM353" s="7"/>
      <c r="BN353" s="249"/>
      <c r="BO353" s="7"/>
      <c r="BP353" s="8"/>
      <c r="BQ353" s="7"/>
      <c r="BR353" s="8"/>
      <c r="BS353" s="28"/>
      <c r="BT353" s="41"/>
      <c r="BU353" s="41">
        <f t="shared" si="26"/>
        <v>0</v>
      </c>
      <c r="BV353">
        <f t="shared" si="25"/>
        <v>0</v>
      </c>
    </row>
    <row r="354" spans="1:77">
      <c r="A354">
        <v>283</v>
      </c>
      <c r="B354" s="6"/>
      <c r="C354" s="10"/>
      <c r="D354" s="32"/>
      <c r="E354" s="10"/>
      <c r="F354" s="32"/>
      <c r="G354" s="10"/>
      <c r="H354" s="32"/>
      <c r="I354" s="10"/>
      <c r="J354" s="32"/>
      <c r="K354" s="10"/>
      <c r="L354" s="32"/>
      <c r="M354" s="10"/>
      <c r="N354" s="32"/>
      <c r="O354" s="10"/>
      <c r="P354" s="32"/>
      <c r="Q354" s="10"/>
      <c r="R354" s="32"/>
      <c r="S354" s="10"/>
      <c r="T354" s="32"/>
      <c r="U354" s="10"/>
      <c r="V354" s="32"/>
      <c r="W354" s="10"/>
      <c r="X354" s="32"/>
      <c r="Y354" s="10"/>
      <c r="Z354" s="32"/>
      <c r="AA354" s="10"/>
      <c r="AB354" s="32"/>
      <c r="AC354" s="10"/>
      <c r="AD354" s="32"/>
      <c r="AE354" s="10"/>
      <c r="AF354" s="32"/>
      <c r="AG354" s="10"/>
      <c r="AH354" s="32"/>
      <c r="AI354" s="10"/>
      <c r="AJ354" s="32"/>
      <c r="AK354" s="10"/>
      <c r="AL354" s="32"/>
      <c r="AM354" s="10"/>
      <c r="AN354" s="32"/>
      <c r="AO354" s="10"/>
      <c r="AP354" s="32"/>
      <c r="AQ354" s="10"/>
      <c r="AR354" s="244"/>
      <c r="AS354" s="10"/>
      <c r="AT354" s="32"/>
      <c r="AU354" s="10"/>
      <c r="AV354" s="244"/>
      <c r="AW354" s="10"/>
      <c r="AX354" s="244"/>
      <c r="AY354" s="7"/>
      <c r="AZ354" s="249"/>
      <c r="BA354" s="10"/>
      <c r="BB354" s="244"/>
      <c r="BC354" s="7"/>
      <c r="BD354" s="249"/>
      <c r="BE354" s="10"/>
      <c r="BF354" s="244"/>
      <c r="BG354" s="7"/>
      <c r="BH354" s="249"/>
      <c r="BI354" s="7"/>
      <c r="BJ354" s="249"/>
      <c r="BK354" s="7"/>
      <c r="BL354" s="8"/>
      <c r="BM354" s="7"/>
      <c r="BN354" s="249"/>
      <c r="BO354" s="7"/>
      <c r="BP354" s="8"/>
      <c r="BQ354" s="7"/>
      <c r="BR354" s="8"/>
      <c r="BS354" s="28"/>
      <c r="BT354" s="41"/>
      <c r="BU354" s="41">
        <f t="shared" si="26"/>
        <v>0</v>
      </c>
      <c r="BV354">
        <f t="shared" si="25"/>
        <v>0</v>
      </c>
    </row>
    <row r="355" spans="1:77">
      <c r="A355">
        <v>284</v>
      </c>
      <c r="B355" s="6"/>
      <c r="C355" s="10"/>
      <c r="D355" s="32"/>
      <c r="E355" s="10"/>
      <c r="F355" s="32"/>
      <c r="G355" s="10"/>
      <c r="H355" s="32"/>
      <c r="I355" s="10"/>
      <c r="J355" s="32"/>
      <c r="K355" s="10"/>
      <c r="L355" s="32"/>
      <c r="M355" s="10"/>
      <c r="N355" s="32"/>
      <c r="O355" s="10"/>
      <c r="P355" s="32"/>
      <c r="Q355" s="10"/>
      <c r="R355" s="32"/>
      <c r="S355" s="10"/>
      <c r="T355" s="32"/>
      <c r="U355" s="10"/>
      <c r="V355" s="32"/>
      <c r="W355" s="10"/>
      <c r="X355" s="32"/>
      <c r="Y355" s="10"/>
      <c r="Z355" s="32"/>
      <c r="AA355" s="10"/>
      <c r="AB355" s="32"/>
      <c r="AC355" s="10"/>
      <c r="AD355" s="32"/>
      <c r="AE355" s="10"/>
      <c r="AF355" s="32"/>
      <c r="AG355" s="10"/>
      <c r="AH355" s="32"/>
      <c r="AI355" s="10"/>
      <c r="AJ355" s="32"/>
      <c r="AK355" s="10"/>
      <c r="AL355" s="32"/>
      <c r="AM355" s="10"/>
      <c r="AN355" s="32"/>
      <c r="AO355" s="10"/>
      <c r="AP355" s="32"/>
      <c r="AQ355" s="10"/>
      <c r="AR355" s="244"/>
      <c r="AS355" s="10"/>
      <c r="AT355" s="32"/>
      <c r="AU355" s="10"/>
      <c r="AV355" s="244"/>
      <c r="AW355" s="10"/>
      <c r="AX355" s="244"/>
      <c r="AY355" s="7"/>
      <c r="AZ355" s="249"/>
      <c r="BA355" s="10"/>
      <c r="BB355" s="244"/>
      <c r="BC355" s="7"/>
      <c r="BD355" s="249"/>
      <c r="BE355" s="10"/>
      <c r="BF355" s="244"/>
      <c r="BG355" s="7"/>
      <c r="BH355" s="249"/>
      <c r="BI355" s="7"/>
      <c r="BJ355" s="249"/>
      <c r="BK355" s="7"/>
      <c r="BL355" s="8"/>
      <c r="BM355" s="7"/>
      <c r="BN355" s="249"/>
      <c r="BO355" s="7"/>
      <c r="BP355" s="8"/>
      <c r="BQ355" s="7"/>
      <c r="BR355" s="8"/>
      <c r="BS355" s="28"/>
      <c r="BT355" s="41"/>
      <c r="BU355" s="41">
        <f t="shared" si="26"/>
        <v>0</v>
      </c>
      <c r="BV355">
        <f t="shared" si="25"/>
        <v>0</v>
      </c>
    </row>
    <row r="356" spans="1:77">
      <c r="A356">
        <v>285</v>
      </c>
      <c r="B356" s="6"/>
      <c r="C356" s="10"/>
      <c r="D356" s="32"/>
      <c r="E356" s="10"/>
      <c r="F356" s="32"/>
      <c r="G356" s="10"/>
      <c r="H356" s="32"/>
      <c r="I356" s="10"/>
      <c r="J356" s="32"/>
      <c r="K356" s="10"/>
      <c r="L356" s="32"/>
      <c r="M356" s="10"/>
      <c r="N356" s="32"/>
      <c r="O356" s="10"/>
      <c r="P356" s="32"/>
      <c r="Q356" s="10"/>
      <c r="R356" s="32"/>
      <c r="S356" s="10"/>
      <c r="T356" s="32"/>
      <c r="U356" s="10"/>
      <c r="V356" s="32"/>
      <c r="W356" s="10"/>
      <c r="X356" s="32"/>
      <c r="Y356" s="10"/>
      <c r="Z356" s="32"/>
      <c r="AA356" s="10"/>
      <c r="AB356" s="32"/>
      <c r="AC356" s="10"/>
      <c r="AD356" s="32"/>
      <c r="AE356" s="10"/>
      <c r="AF356" s="32"/>
      <c r="AG356" s="10"/>
      <c r="AH356" s="32"/>
      <c r="AI356" s="10"/>
      <c r="AJ356" s="32"/>
      <c r="AK356" s="10"/>
      <c r="AL356" s="32"/>
      <c r="AM356" s="10"/>
      <c r="AN356" s="32"/>
      <c r="AO356" s="10"/>
      <c r="AP356" s="32"/>
      <c r="AQ356" s="10"/>
      <c r="AR356" s="244"/>
      <c r="AS356" s="10"/>
      <c r="AT356" s="32"/>
      <c r="AU356" s="10"/>
      <c r="AV356" s="244"/>
      <c r="AW356" s="10"/>
      <c r="AX356" s="244"/>
      <c r="AY356" s="7"/>
      <c r="AZ356" s="249"/>
      <c r="BA356" s="10"/>
      <c r="BB356" s="244"/>
      <c r="BC356" s="7"/>
      <c r="BD356" s="249"/>
      <c r="BE356" s="10"/>
      <c r="BF356" s="244"/>
      <c r="BG356" s="7"/>
      <c r="BH356" s="249"/>
      <c r="BI356" s="7"/>
      <c r="BJ356" s="249"/>
      <c r="BK356" s="7"/>
      <c r="BL356" s="8"/>
      <c r="BM356" s="7"/>
      <c r="BN356" s="249"/>
      <c r="BO356" s="7"/>
      <c r="BP356" s="8"/>
      <c r="BQ356" s="7"/>
      <c r="BR356" s="8"/>
      <c r="BS356" s="28"/>
      <c r="BT356" s="41"/>
      <c r="BU356" s="41">
        <f t="shared" si="26"/>
        <v>0</v>
      </c>
      <c r="BV356">
        <f t="shared" si="25"/>
        <v>0</v>
      </c>
    </row>
    <row r="357" spans="1:77">
      <c r="A357">
        <v>286</v>
      </c>
      <c r="B357" s="6"/>
      <c r="C357" s="10"/>
      <c r="D357" s="32"/>
      <c r="E357" s="10"/>
      <c r="F357" s="32"/>
      <c r="G357" s="10"/>
      <c r="H357" s="32"/>
      <c r="I357" s="10"/>
      <c r="J357" s="32"/>
      <c r="K357" s="10"/>
      <c r="L357" s="32"/>
      <c r="M357" s="10"/>
      <c r="N357" s="32"/>
      <c r="O357" s="10"/>
      <c r="P357" s="32"/>
      <c r="Q357" s="7"/>
      <c r="R357" s="32"/>
      <c r="S357" s="10"/>
      <c r="T357" s="32"/>
      <c r="U357" s="10"/>
      <c r="V357" s="32"/>
      <c r="W357" s="10"/>
      <c r="X357" s="32"/>
      <c r="Y357" s="10"/>
      <c r="Z357" s="32"/>
      <c r="AA357" s="10"/>
      <c r="AB357" s="32"/>
      <c r="AC357" s="10"/>
      <c r="AD357" s="32"/>
      <c r="AE357" s="10"/>
      <c r="AF357" s="32"/>
      <c r="AG357" s="10"/>
      <c r="AH357" s="32"/>
      <c r="AI357" s="10"/>
      <c r="AJ357" s="32"/>
      <c r="AK357" s="10"/>
      <c r="AL357" s="32"/>
      <c r="AM357" s="10"/>
      <c r="AN357" s="32"/>
      <c r="AO357" s="10"/>
      <c r="AP357" s="32"/>
      <c r="AQ357" s="10"/>
      <c r="AR357" s="244"/>
      <c r="AS357" s="10"/>
      <c r="AT357" s="32"/>
      <c r="AU357" s="10"/>
      <c r="AV357" s="244"/>
      <c r="AW357" s="10"/>
      <c r="AX357" s="244"/>
      <c r="AY357" s="7"/>
      <c r="AZ357" s="249"/>
      <c r="BA357" s="10"/>
      <c r="BB357" s="244"/>
      <c r="BC357" s="7"/>
      <c r="BD357" s="249"/>
      <c r="BE357" s="10"/>
      <c r="BF357" s="244"/>
      <c r="BG357" s="7"/>
      <c r="BH357" s="249"/>
      <c r="BI357" s="7"/>
      <c r="BJ357" s="249"/>
      <c r="BK357" s="7"/>
      <c r="BL357" s="8"/>
      <c r="BM357" s="7"/>
      <c r="BN357" s="249"/>
      <c r="BO357" s="7"/>
      <c r="BP357" s="8"/>
      <c r="BQ357" s="7"/>
      <c r="BR357" s="8"/>
      <c r="BS357" s="28"/>
      <c r="BT357" s="41"/>
      <c r="BU357" s="41">
        <f t="shared" si="26"/>
        <v>0</v>
      </c>
      <c r="BV357">
        <f t="shared" si="25"/>
        <v>0</v>
      </c>
    </row>
    <row r="358" spans="1:77">
      <c r="A358">
        <v>287</v>
      </c>
      <c r="B358" s="6"/>
      <c r="C358" s="10"/>
      <c r="D358" s="32"/>
      <c r="E358" s="10"/>
      <c r="F358" s="32"/>
      <c r="G358" s="10"/>
      <c r="H358" s="32"/>
      <c r="I358" s="10"/>
      <c r="J358" s="32"/>
      <c r="K358" s="10"/>
      <c r="L358" s="32"/>
      <c r="M358" s="10"/>
      <c r="N358" s="32"/>
      <c r="O358" s="10"/>
      <c r="P358" s="32"/>
      <c r="Q358" s="7"/>
      <c r="R358" s="32"/>
      <c r="S358" s="10"/>
      <c r="T358" s="32"/>
      <c r="U358" s="10"/>
      <c r="V358" s="32"/>
      <c r="W358" s="10"/>
      <c r="X358" s="32"/>
      <c r="Y358" s="10"/>
      <c r="Z358" s="32"/>
      <c r="AA358" s="10"/>
      <c r="AB358" s="32"/>
      <c r="AC358" s="10"/>
      <c r="AD358" s="32"/>
      <c r="AE358" s="10"/>
      <c r="AF358" s="32"/>
      <c r="AG358" s="10"/>
      <c r="AH358" s="32"/>
      <c r="AI358" s="10"/>
      <c r="AJ358" s="32"/>
      <c r="AK358" s="10"/>
      <c r="AL358" s="32"/>
      <c r="AM358" s="10"/>
      <c r="AN358" s="32"/>
      <c r="AO358" s="10"/>
      <c r="AP358" s="32"/>
      <c r="AQ358" s="10"/>
      <c r="AR358" s="244"/>
      <c r="AS358" s="10"/>
      <c r="AT358" s="32"/>
      <c r="AU358" s="10"/>
      <c r="AV358" s="244"/>
      <c r="AW358" s="10"/>
      <c r="AX358" s="244"/>
      <c r="AY358" s="7"/>
      <c r="AZ358" s="249"/>
      <c r="BA358" s="10"/>
      <c r="BB358" s="244"/>
      <c r="BC358" s="7"/>
      <c r="BD358" s="249"/>
      <c r="BE358" s="10"/>
      <c r="BF358" s="244"/>
      <c r="BG358" s="7"/>
      <c r="BH358" s="249"/>
      <c r="BI358" s="7"/>
      <c r="BJ358" s="249"/>
      <c r="BK358" s="7"/>
      <c r="BL358" s="8"/>
      <c r="BM358" s="7"/>
      <c r="BN358" s="249"/>
      <c r="BO358" s="7"/>
      <c r="BP358" s="8"/>
      <c r="BQ358" s="7"/>
      <c r="BR358" s="8"/>
      <c r="BS358" s="28"/>
      <c r="BT358" s="41"/>
      <c r="BU358" s="41">
        <f t="shared" si="26"/>
        <v>0</v>
      </c>
      <c r="BV358">
        <f t="shared" si="25"/>
        <v>0</v>
      </c>
    </row>
    <row r="359" spans="1:77">
      <c r="A359">
        <v>288</v>
      </c>
      <c r="B359" s="6"/>
      <c r="C359" s="10"/>
      <c r="D359" s="32"/>
      <c r="E359" s="10"/>
      <c r="F359" s="32"/>
      <c r="G359" s="10"/>
      <c r="H359" s="32"/>
      <c r="I359" s="10"/>
      <c r="J359" s="32"/>
      <c r="K359" s="10"/>
      <c r="L359" s="32"/>
      <c r="M359" s="10"/>
      <c r="N359" s="32"/>
      <c r="O359" s="10"/>
      <c r="P359" s="32"/>
      <c r="Q359" s="7"/>
      <c r="R359" s="32"/>
      <c r="S359" s="10"/>
      <c r="T359" s="32"/>
      <c r="U359" s="10"/>
      <c r="V359" s="32"/>
      <c r="W359" s="10"/>
      <c r="X359" s="32"/>
      <c r="Y359" s="10"/>
      <c r="Z359" s="32"/>
      <c r="AA359" s="10"/>
      <c r="AB359" s="32"/>
      <c r="AC359" s="10"/>
      <c r="AD359" s="32"/>
      <c r="AE359" s="10"/>
      <c r="AF359" s="32"/>
      <c r="AG359" s="10"/>
      <c r="AH359" s="32"/>
      <c r="AI359" s="10"/>
      <c r="AJ359" s="32"/>
      <c r="AK359" s="10"/>
      <c r="AL359" s="32"/>
      <c r="AM359" s="10"/>
      <c r="AN359" s="32"/>
      <c r="AO359" s="10"/>
      <c r="AP359" s="32"/>
      <c r="AQ359" s="10"/>
      <c r="AR359" s="244"/>
      <c r="AS359" s="10"/>
      <c r="AT359" s="32"/>
      <c r="AU359" s="10"/>
      <c r="AV359" s="244"/>
      <c r="AW359" s="10"/>
      <c r="AX359" s="244"/>
      <c r="AY359" s="7"/>
      <c r="AZ359" s="249"/>
      <c r="BA359" s="10"/>
      <c r="BB359" s="244"/>
      <c r="BC359" s="7"/>
      <c r="BD359" s="249"/>
      <c r="BE359" s="10"/>
      <c r="BF359" s="244"/>
      <c r="BG359" s="7"/>
      <c r="BH359" s="249"/>
      <c r="BI359" s="7"/>
      <c r="BJ359" s="249"/>
      <c r="BK359" s="7"/>
      <c r="BL359" s="8"/>
      <c r="BM359" s="7"/>
      <c r="BN359" s="249"/>
      <c r="BO359" s="7"/>
      <c r="BP359" s="8"/>
      <c r="BQ359" s="7"/>
      <c r="BR359" s="8"/>
      <c r="BS359" s="28"/>
      <c r="BT359" s="41"/>
      <c r="BU359" s="41">
        <f t="shared" si="26"/>
        <v>0</v>
      </c>
      <c r="BV359">
        <f t="shared" si="25"/>
        <v>0</v>
      </c>
    </row>
    <row r="360" spans="1:77">
      <c r="A360">
        <v>289</v>
      </c>
      <c r="B360" s="6"/>
      <c r="C360" s="10"/>
      <c r="D360" s="32"/>
      <c r="E360" s="10"/>
      <c r="F360" s="32"/>
      <c r="G360" s="10"/>
      <c r="H360" s="32"/>
      <c r="I360" s="10"/>
      <c r="J360" s="32"/>
      <c r="K360" s="10"/>
      <c r="L360" s="32"/>
      <c r="M360" s="10"/>
      <c r="N360" s="32"/>
      <c r="O360" s="10"/>
      <c r="P360" s="32"/>
      <c r="Q360" s="10"/>
      <c r="R360" s="32"/>
      <c r="S360" s="10"/>
      <c r="T360" s="32"/>
      <c r="U360" s="10"/>
      <c r="V360" s="32"/>
      <c r="W360" s="10"/>
      <c r="X360" s="32"/>
      <c r="Y360" s="10"/>
      <c r="Z360" s="32"/>
      <c r="AA360" s="10"/>
      <c r="AB360" s="32"/>
      <c r="AC360" s="10"/>
      <c r="AD360" s="32"/>
      <c r="AE360" s="10"/>
      <c r="AF360" s="32"/>
      <c r="AG360" s="10"/>
      <c r="AH360" s="32"/>
      <c r="AI360" s="10"/>
      <c r="AJ360" s="32"/>
      <c r="AK360" s="10"/>
      <c r="AL360" s="32"/>
      <c r="AM360" s="10"/>
      <c r="AN360" s="32"/>
      <c r="AO360" s="10"/>
      <c r="AP360" s="32"/>
      <c r="AQ360" s="10"/>
      <c r="AR360" s="244"/>
      <c r="AS360" s="10"/>
      <c r="AT360" s="32"/>
      <c r="AU360" s="10"/>
      <c r="AV360" s="244"/>
      <c r="AW360" s="10"/>
      <c r="AX360" s="244"/>
      <c r="AY360" s="7"/>
      <c r="AZ360" s="249"/>
      <c r="BA360" s="10"/>
      <c r="BB360" s="244"/>
      <c r="BC360" s="7"/>
      <c r="BD360" s="249"/>
      <c r="BE360" s="10"/>
      <c r="BF360" s="244"/>
      <c r="BG360" s="7"/>
      <c r="BH360" s="249"/>
      <c r="BI360" s="7"/>
      <c r="BJ360" s="249"/>
      <c r="BK360" s="7"/>
      <c r="BL360" s="8"/>
      <c r="BM360" s="7"/>
      <c r="BN360" s="249"/>
      <c r="BO360" s="7"/>
      <c r="BP360" s="8"/>
      <c r="BQ360" s="7"/>
      <c r="BR360" s="8"/>
      <c r="BS360" s="28"/>
      <c r="BT360" s="41"/>
      <c r="BU360" s="41">
        <f t="shared" si="26"/>
        <v>0</v>
      </c>
      <c r="BV360">
        <f t="shared" si="25"/>
        <v>0</v>
      </c>
    </row>
    <row r="361" spans="1:77">
      <c r="A361">
        <v>290</v>
      </c>
      <c r="B361" s="6"/>
      <c r="C361" s="10"/>
      <c r="D361" s="32"/>
      <c r="E361" s="10"/>
      <c r="F361" s="32"/>
      <c r="G361" s="10"/>
      <c r="H361" s="32"/>
      <c r="I361" s="10"/>
      <c r="J361" s="32"/>
      <c r="K361" s="10"/>
      <c r="L361" s="32"/>
      <c r="M361" s="10"/>
      <c r="N361" s="32"/>
      <c r="O361" s="10"/>
      <c r="P361" s="32"/>
      <c r="Q361" s="10"/>
      <c r="R361" s="32"/>
      <c r="S361" s="10"/>
      <c r="T361" s="32"/>
      <c r="U361" s="10"/>
      <c r="V361" s="32"/>
      <c r="W361" s="10"/>
      <c r="X361" s="32"/>
      <c r="Y361" s="10"/>
      <c r="Z361" s="32"/>
      <c r="AA361" s="10"/>
      <c r="AB361" s="32"/>
      <c r="AC361" s="10"/>
      <c r="AD361" s="32"/>
      <c r="AE361" s="10"/>
      <c r="AF361" s="32"/>
      <c r="AG361" s="10"/>
      <c r="AH361" s="32"/>
      <c r="AI361" s="10"/>
      <c r="AJ361" s="32"/>
      <c r="AK361" s="10"/>
      <c r="AL361" s="32"/>
      <c r="AM361" s="10"/>
      <c r="AN361" s="32"/>
      <c r="AO361" s="10"/>
      <c r="AP361" s="32"/>
      <c r="AQ361" s="10"/>
      <c r="AR361" s="244"/>
      <c r="AS361" s="10"/>
      <c r="AT361" s="32"/>
      <c r="AU361" s="10"/>
      <c r="AV361" s="244"/>
      <c r="AW361" s="10"/>
      <c r="AX361" s="244"/>
      <c r="AY361" s="7"/>
      <c r="AZ361" s="249"/>
      <c r="BA361" s="10"/>
      <c r="BB361" s="244"/>
      <c r="BC361" s="7"/>
      <c r="BD361" s="249"/>
      <c r="BE361" s="10"/>
      <c r="BF361" s="244"/>
      <c r="BG361" s="7"/>
      <c r="BH361" s="249"/>
      <c r="BI361" s="7"/>
      <c r="BJ361" s="249"/>
      <c r="BK361" s="7"/>
      <c r="BL361" s="8"/>
      <c r="BM361" s="7"/>
      <c r="BN361" s="249"/>
      <c r="BO361" s="7"/>
      <c r="BP361" s="8"/>
      <c r="BQ361" s="7"/>
      <c r="BR361" s="8"/>
      <c r="BS361" s="28"/>
      <c r="BT361" s="41"/>
      <c r="BU361" s="41">
        <f t="shared" si="26"/>
        <v>0</v>
      </c>
      <c r="BV361">
        <f t="shared" si="25"/>
        <v>0</v>
      </c>
    </row>
    <row r="362" spans="1:77">
      <c r="A362">
        <v>291</v>
      </c>
      <c r="B362" s="6"/>
      <c r="C362" s="10"/>
      <c r="D362" s="32"/>
      <c r="E362" s="10"/>
      <c r="F362" s="32"/>
      <c r="G362" s="10"/>
      <c r="H362" s="32"/>
      <c r="I362" s="10"/>
      <c r="J362" s="32"/>
      <c r="K362" s="94"/>
      <c r="L362" s="32"/>
      <c r="M362" s="10"/>
      <c r="N362" s="32"/>
      <c r="O362" s="10"/>
      <c r="P362" s="32"/>
      <c r="Q362" s="10"/>
      <c r="R362" s="32"/>
      <c r="S362" s="10"/>
      <c r="T362" s="32"/>
      <c r="U362" s="10"/>
      <c r="V362" s="32"/>
      <c r="W362" s="10"/>
      <c r="X362" s="32"/>
      <c r="Y362" s="10"/>
      <c r="Z362" s="32"/>
      <c r="AA362" s="10"/>
      <c r="AB362" s="32"/>
      <c r="AC362" s="10"/>
      <c r="AD362" s="32"/>
      <c r="AE362" s="10"/>
      <c r="AF362" s="32"/>
      <c r="AG362" s="10"/>
      <c r="AH362" s="32"/>
      <c r="AI362" s="10"/>
      <c r="AJ362" s="32"/>
      <c r="AK362" s="10"/>
      <c r="AL362" s="32"/>
      <c r="AM362" s="10"/>
      <c r="AN362" s="32"/>
      <c r="AO362" s="10"/>
      <c r="AP362" s="32"/>
      <c r="AQ362" s="10"/>
      <c r="AR362" s="244"/>
      <c r="AS362" s="10"/>
      <c r="AT362" s="32"/>
      <c r="AU362" s="10"/>
      <c r="AV362" s="244"/>
      <c r="AW362" s="10"/>
      <c r="AX362" s="244"/>
      <c r="AY362" s="7"/>
      <c r="AZ362" s="249"/>
      <c r="BA362" s="10"/>
      <c r="BB362" s="244"/>
      <c r="BC362" s="7"/>
      <c r="BD362" s="249"/>
      <c r="BE362" s="10"/>
      <c r="BF362" s="244"/>
      <c r="BG362" s="7"/>
      <c r="BH362" s="249"/>
      <c r="BI362" s="7"/>
      <c r="BJ362" s="249"/>
      <c r="BK362" s="7"/>
      <c r="BL362" s="8"/>
      <c r="BM362" s="7"/>
      <c r="BN362" s="249"/>
      <c r="BO362" s="7"/>
      <c r="BP362" s="8"/>
      <c r="BQ362" s="7"/>
      <c r="BR362" s="8"/>
      <c r="BT362" s="41"/>
      <c r="BU362" s="41">
        <f t="shared" si="26"/>
        <v>0</v>
      </c>
      <c r="BV362">
        <f t="shared" si="25"/>
        <v>0</v>
      </c>
      <c r="BX362" s="39"/>
    </row>
    <row r="363" spans="1:77">
      <c r="A363">
        <v>292</v>
      </c>
      <c r="B363" s="6"/>
      <c r="C363" s="10"/>
      <c r="D363" s="32"/>
      <c r="E363" s="10"/>
      <c r="F363" s="32"/>
      <c r="G363" s="10"/>
      <c r="H363" s="32"/>
      <c r="I363" s="10"/>
      <c r="J363" s="32"/>
      <c r="K363" s="10"/>
      <c r="L363" s="32"/>
      <c r="M363" s="10"/>
      <c r="N363" s="32"/>
      <c r="O363" s="10"/>
      <c r="P363" s="32"/>
      <c r="Q363" s="10"/>
      <c r="R363" s="32"/>
      <c r="S363" s="10"/>
      <c r="T363" s="32"/>
      <c r="U363" s="10"/>
      <c r="V363" s="32"/>
      <c r="W363" s="10"/>
      <c r="X363" s="32"/>
      <c r="Y363" s="10"/>
      <c r="Z363" s="32"/>
      <c r="AA363" s="10"/>
      <c r="AB363" s="32"/>
      <c r="AC363" s="10"/>
      <c r="AD363" s="32"/>
      <c r="AE363" s="10"/>
      <c r="AF363" s="32"/>
      <c r="AG363" s="10"/>
      <c r="AH363" s="32"/>
      <c r="AI363" s="10"/>
      <c r="AJ363" s="32"/>
      <c r="AK363" s="10"/>
      <c r="AL363" s="32"/>
      <c r="AM363" s="10"/>
      <c r="AN363" s="32"/>
      <c r="AO363" s="10"/>
      <c r="AP363" s="32"/>
      <c r="AQ363" s="10"/>
      <c r="AR363" s="244"/>
      <c r="AS363" s="10"/>
      <c r="AT363" s="32"/>
      <c r="AU363" s="10"/>
      <c r="AV363" s="244"/>
      <c r="AW363" s="10"/>
      <c r="AX363" s="244"/>
      <c r="AY363" s="7"/>
      <c r="AZ363" s="249"/>
      <c r="BA363" s="10"/>
      <c r="BB363" s="244"/>
      <c r="BC363" s="7"/>
      <c r="BD363" s="249"/>
      <c r="BE363" s="10"/>
      <c r="BF363" s="244"/>
      <c r="BG363" s="7"/>
      <c r="BH363" s="249"/>
      <c r="BI363" s="7"/>
      <c r="BJ363" s="249"/>
      <c r="BK363" s="7"/>
      <c r="BL363" s="8"/>
      <c r="BM363" s="7"/>
      <c r="BN363" s="249"/>
      <c r="BO363" s="7"/>
      <c r="BP363" s="8"/>
      <c r="BQ363" s="7"/>
      <c r="BR363" s="8"/>
      <c r="BT363" s="41"/>
      <c r="BU363" s="41">
        <f t="shared" si="26"/>
        <v>0</v>
      </c>
      <c r="BV363">
        <f t="shared" si="25"/>
        <v>0</v>
      </c>
    </row>
    <row r="364" spans="1:77">
      <c r="A364">
        <v>293</v>
      </c>
      <c r="B364" s="6"/>
      <c r="C364" s="10"/>
      <c r="D364" s="32"/>
      <c r="E364" s="10"/>
      <c r="F364" s="32"/>
      <c r="G364" s="10"/>
      <c r="H364" s="32"/>
      <c r="I364" s="10"/>
      <c r="J364" s="32"/>
      <c r="K364" s="10"/>
      <c r="L364" s="32"/>
      <c r="M364" s="10"/>
      <c r="N364" s="32"/>
      <c r="O364" s="10"/>
      <c r="P364" s="32"/>
      <c r="Q364" s="10"/>
      <c r="R364" s="32"/>
      <c r="S364" s="10"/>
      <c r="T364" s="32"/>
      <c r="U364" s="10"/>
      <c r="V364" s="32"/>
      <c r="W364" s="10"/>
      <c r="X364" s="32"/>
      <c r="Y364" s="10"/>
      <c r="Z364" s="32"/>
      <c r="AA364" s="10"/>
      <c r="AB364" s="32"/>
      <c r="AC364" s="10"/>
      <c r="AD364" s="32"/>
      <c r="AE364" s="10"/>
      <c r="AF364" s="32"/>
      <c r="AG364" s="10"/>
      <c r="AH364" s="32"/>
      <c r="AI364" s="10"/>
      <c r="AJ364" s="32"/>
      <c r="AK364" s="10"/>
      <c r="AL364" s="32"/>
      <c r="AM364" s="10"/>
      <c r="AN364" s="32"/>
      <c r="AO364" s="10"/>
      <c r="AP364" s="32"/>
      <c r="AQ364" s="10"/>
      <c r="AR364" s="244"/>
      <c r="AS364" s="10"/>
      <c r="AT364" s="32"/>
      <c r="AU364" s="10"/>
      <c r="AV364" s="244"/>
      <c r="AW364" s="10"/>
      <c r="AX364" s="244"/>
      <c r="AY364" s="7"/>
      <c r="AZ364" s="249"/>
      <c r="BA364" s="10"/>
      <c r="BB364" s="244"/>
      <c r="BC364" s="7"/>
      <c r="BD364" s="249"/>
      <c r="BE364" s="10"/>
      <c r="BF364" s="244"/>
      <c r="BG364" s="7"/>
      <c r="BH364" s="249"/>
      <c r="BI364" s="7"/>
      <c r="BJ364" s="249"/>
      <c r="BK364" s="7"/>
      <c r="BL364" s="8"/>
      <c r="BM364" s="7"/>
      <c r="BN364" s="249"/>
      <c r="BO364" s="7"/>
      <c r="BP364" s="8"/>
      <c r="BQ364" s="7"/>
      <c r="BR364" s="8"/>
      <c r="BT364" s="41"/>
      <c r="BU364" s="41">
        <f t="shared" si="26"/>
        <v>0</v>
      </c>
      <c r="BV364">
        <f t="shared" si="25"/>
        <v>0</v>
      </c>
    </row>
    <row r="365" spans="1:77">
      <c r="A365">
        <v>294</v>
      </c>
      <c r="B365" s="6"/>
      <c r="C365" s="10"/>
      <c r="D365" s="32"/>
      <c r="E365" s="10"/>
      <c r="F365" s="32"/>
      <c r="G365" s="10"/>
      <c r="H365" s="32"/>
      <c r="I365" s="10"/>
      <c r="J365" s="32"/>
      <c r="K365" s="10"/>
      <c r="L365" s="32"/>
      <c r="M365" s="10"/>
      <c r="N365" s="32"/>
      <c r="O365" s="10"/>
      <c r="P365" s="32"/>
      <c r="Q365" s="10"/>
      <c r="R365" s="32"/>
      <c r="S365" s="10"/>
      <c r="T365" s="32"/>
      <c r="U365" s="10"/>
      <c r="V365" s="32"/>
      <c r="W365" s="10"/>
      <c r="X365" s="32"/>
      <c r="Y365" s="10"/>
      <c r="Z365" s="32"/>
      <c r="AA365" s="10"/>
      <c r="AB365" s="32"/>
      <c r="AC365" s="10"/>
      <c r="AD365" s="32"/>
      <c r="AE365" s="10"/>
      <c r="AF365" s="32"/>
      <c r="AG365" s="10"/>
      <c r="AH365" s="32"/>
      <c r="AI365" s="10"/>
      <c r="AJ365" s="32"/>
      <c r="AK365" s="10"/>
      <c r="AL365" s="32"/>
      <c r="AM365" s="10"/>
      <c r="AN365" s="32"/>
      <c r="AO365" s="10"/>
      <c r="AP365" s="32"/>
      <c r="AQ365" s="10"/>
      <c r="AR365" s="244"/>
      <c r="AS365" s="10"/>
      <c r="AT365" s="32"/>
      <c r="AU365" s="10"/>
      <c r="AV365" s="244"/>
      <c r="AW365" s="10"/>
      <c r="AX365" s="244"/>
      <c r="AY365" s="7"/>
      <c r="AZ365" s="249"/>
      <c r="BA365" s="10"/>
      <c r="BB365" s="244"/>
      <c r="BC365" s="7"/>
      <c r="BD365" s="249"/>
      <c r="BE365" s="10"/>
      <c r="BF365" s="244"/>
      <c r="BG365" s="7"/>
      <c r="BH365" s="249"/>
      <c r="BI365" s="7"/>
      <c r="BJ365" s="249"/>
      <c r="BK365" s="7"/>
      <c r="BL365" s="8"/>
      <c r="BM365" s="7"/>
      <c r="BN365" s="249"/>
      <c r="BO365" s="7"/>
      <c r="BP365" s="8"/>
      <c r="BQ365" s="7"/>
      <c r="BR365" s="8"/>
      <c r="BT365" s="41"/>
      <c r="BU365" s="41">
        <f t="shared" si="26"/>
        <v>0</v>
      </c>
      <c r="BV365">
        <f t="shared" si="25"/>
        <v>0</v>
      </c>
    </row>
    <row r="366" spans="1:77">
      <c r="A366">
        <v>295</v>
      </c>
      <c r="B366" s="6"/>
      <c r="C366" s="10"/>
      <c r="D366" s="32"/>
      <c r="E366" s="10"/>
      <c r="F366" s="32"/>
      <c r="G366" s="10"/>
      <c r="H366" s="32"/>
      <c r="I366" s="10"/>
      <c r="J366" s="32"/>
      <c r="K366" s="10"/>
      <c r="L366" s="32"/>
      <c r="M366" s="10"/>
      <c r="N366" s="32"/>
      <c r="O366" s="10"/>
      <c r="P366" s="32"/>
      <c r="Q366" s="10"/>
      <c r="R366" s="32"/>
      <c r="S366" s="10"/>
      <c r="T366" s="32"/>
      <c r="U366" s="10"/>
      <c r="V366" s="32"/>
      <c r="W366" s="10"/>
      <c r="X366" s="32"/>
      <c r="Y366" s="10"/>
      <c r="Z366" s="32"/>
      <c r="AA366" s="10"/>
      <c r="AB366" s="32"/>
      <c r="AC366" s="10"/>
      <c r="AD366" s="32"/>
      <c r="AE366" s="10"/>
      <c r="AF366" s="32"/>
      <c r="AG366" s="10"/>
      <c r="AH366" s="32"/>
      <c r="AI366" s="10"/>
      <c r="AJ366" s="32"/>
      <c r="AK366" s="10"/>
      <c r="AL366" s="32"/>
      <c r="AM366" s="10"/>
      <c r="AN366" s="32"/>
      <c r="AO366" s="10"/>
      <c r="AP366" s="32"/>
      <c r="AQ366" s="10"/>
      <c r="AR366" s="244"/>
      <c r="AS366" s="10"/>
      <c r="AT366" s="32"/>
      <c r="AU366" s="10"/>
      <c r="AV366" s="244"/>
      <c r="AW366" s="10"/>
      <c r="AX366" s="244"/>
      <c r="AY366" s="7"/>
      <c r="AZ366" s="249"/>
      <c r="BA366" s="10"/>
      <c r="BB366" s="244"/>
      <c r="BC366" s="7"/>
      <c r="BD366" s="249"/>
      <c r="BE366" s="10"/>
      <c r="BF366" s="244"/>
      <c r="BG366" s="7"/>
      <c r="BH366" s="249"/>
      <c r="BI366" s="7"/>
      <c r="BJ366" s="249"/>
      <c r="BK366" s="7"/>
      <c r="BL366" s="8"/>
      <c r="BM366" s="7"/>
      <c r="BN366" s="249"/>
      <c r="BO366" s="7"/>
      <c r="BP366" s="8"/>
      <c r="BQ366" s="7"/>
      <c r="BR366" s="8"/>
      <c r="BT366" s="41"/>
      <c r="BU366" s="41">
        <f t="shared" si="26"/>
        <v>0</v>
      </c>
      <c r="BV366">
        <f t="shared" si="25"/>
        <v>0</v>
      </c>
    </row>
    <row r="367" spans="1:77">
      <c r="A367">
        <v>296</v>
      </c>
      <c r="B367" s="255"/>
      <c r="C367" s="10"/>
      <c r="D367" s="32"/>
      <c r="E367" s="10"/>
      <c r="F367" s="32"/>
      <c r="G367" s="10"/>
      <c r="H367" s="32"/>
      <c r="I367" s="10"/>
      <c r="J367" s="32"/>
      <c r="K367" s="10"/>
      <c r="L367" s="32"/>
      <c r="M367" s="10"/>
      <c r="N367" s="32"/>
      <c r="O367" s="10"/>
      <c r="P367" s="32"/>
      <c r="Q367" s="10"/>
      <c r="R367" s="32"/>
      <c r="S367" s="10"/>
      <c r="T367" s="32"/>
      <c r="U367" s="10"/>
      <c r="V367" s="32"/>
      <c r="W367" s="10"/>
      <c r="X367" s="32"/>
      <c r="Y367" s="10"/>
      <c r="Z367" s="32"/>
      <c r="AA367" s="10"/>
      <c r="AB367" s="32"/>
      <c r="AC367" s="10"/>
      <c r="AD367" s="32"/>
      <c r="AE367" s="10"/>
      <c r="AF367" s="32"/>
      <c r="AG367" s="10"/>
      <c r="AH367" s="32"/>
      <c r="AI367" s="10"/>
      <c r="AJ367" s="32"/>
      <c r="AK367" s="10"/>
      <c r="AL367" s="32"/>
      <c r="AM367" s="10"/>
      <c r="AN367" s="32"/>
      <c r="AO367" s="10"/>
      <c r="AP367" s="32"/>
      <c r="AQ367" s="10"/>
      <c r="AR367" s="244"/>
      <c r="AS367" s="10"/>
      <c r="AT367" s="32"/>
      <c r="AU367" s="10"/>
      <c r="AV367" s="244"/>
      <c r="AW367" s="10"/>
      <c r="AX367" s="244"/>
      <c r="AY367" s="7"/>
      <c r="AZ367" s="249"/>
      <c r="BA367" s="10"/>
      <c r="BB367" s="244"/>
      <c r="BC367" s="7"/>
      <c r="BD367" s="249"/>
      <c r="BE367" s="10"/>
      <c r="BF367" s="244"/>
      <c r="BG367" s="7"/>
      <c r="BH367" s="249"/>
      <c r="BI367" s="7"/>
      <c r="BJ367" s="249"/>
      <c r="BK367" s="7"/>
      <c r="BL367" s="8"/>
      <c r="BM367" s="7"/>
      <c r="BN367" s="249"/>
      <c r="BO367" s="7"/>
      <c r="BP367" s="8"/>
      <c r="BQ367" s="7"/>
      <c r="BR367" s="8"/>
      <c r="BT367" s="41"/>
      <c r="BU367" s="41">
        <f t="shared" si="26"/>
        <v>0</v>
      </c>
      <c r="BV367">
        <f t="shared" si="25"/>
        <v>0</v>
      </c>
      <c r="BX367" s="239"/>
      <c r="BY367" s="240"/>
    </row>
    <row r="368" spans="1:77">
      <c r="A368">
        <v>297</v>
      </c>
      <c r="B368" s="255"/>
      <c r="C368" s="10"/>
      <c r="D368" s="32"/>
      <c r="E368" s="10"/>
      <c r="F368" s="32"/>
      <c r="G368" s="10"/>
      <c r="H368" s="32"/>
      <c r="I368" s="10"/>
      <c r="J368" s="32"/>
      <c r="K368" s="10"/>
      <c r="L368" s="32"/>
      <c r="M368" s="10"/>
      <c r="N368" s="32"/>
      <c r="O368" s="10"/>
      <c r="P368" s="32"/>
      <c r="Q368" s="10"/>
      <c r="R368" s="32"/>
      <c r="S368" s="10"/>
      <c r="T368" s="32"/>
      <c r="U368" s="10"/>
      <c r="V368" s="32"/>
      <c r="W368" s="10"/>
      <c r="X368" s="32"/>
      <c r="Y368" s="10"/>
      <c r="Z368" s="32"/>
      <c r="AA368" s="10"/>
      <c r="AB368" s="32"/>
      <c r="AC368" s="10"/>
      <c r="AD368" s="32"/>
      <c r="AE368" s="10"/>
      <c r="AF368" s="32"/>
      <c r="AG368" s="10"/>
      <c r="AH368" s="32"/>
      <c r="AI368" s="10"/>
      <c r="AJ368" s="32"/>
      <c r="AK368" s="10"/>
      <c r="AL368" s="32"/>
      <c r="AM368" s="10"/>
      <c r="AN368" s="32"/>
      <c r="AO368" s="10"/>
      <c r="AP368" s="32"/>
      <c r="AQ368" s="10"/>
      <c r="AR368" s="244"/>
      <c r="AS368" s="10"/>
      <c r="AT368" s="32"/>
      <c r="AU368" s="10"/>
      <c r="AV368" s="244"/>
      <c r="AW368" s="10"/>
      <c r="AX368" s="244"/>
      <c r="AY368" s="7"/>
      <c r="AZ368" s="249"/>
      <c r="BA368" s="10"/>
      <c r="BB368" s="244"/>
      <c r="BC368" s="7"/>
      <c r="BD368" s="249"/>
      <c r="BE368" s="10"/>
      <c r="BF368" s="244"/>
      <c r="BG368" s="7"/>
      <c r="BH368" s="249"/>
      <c r="BI368" s="7"/>
      <c r="BJ368" s="249"/>
      <c r="BK368" s="7"/>
      <c r="BL368" s="8"/>
      <c r="BM368" s="7"/>
      <c r="BN368" s="249"/>
      <c r="BO368" s="7"/>
      <c r="BP368" s="8"/>
      <c r="BQ368" s="7"/>
      <c r="BR368" s="8"/>
      <c r="BT368" s="41"/>
      <c r="BU368" s="41">
        <f t="shared" si="26"/>
        <v>0</v>
      </c>
      <c r="BV368">
        <f t="shared" si="25"/>
        <v>0</v>
      </c>
      <c r="BX368" s="239"/>
      <c r="BY368" s="240"/>
    </row>
    <row r="369" spans="1:77">
      <c r="A369">
        <v>298</v>
      </c>
      <c r="B369" s="255"/>
      <c r="C369" s="10"/>
      <c r="D369" s="32"/>
      <c r="E369" s="10"/>
      <c r="F369" s="32"/>
      <c r="G369" s="10"/>
      <c r="H369" s="32"/>
      <c r="I369" s="10"/>
      <c r="J369" s="32"/>
      <c r="K369" s="10"/>
      <c r="L369" s="32"/>
      <c r="M369" s="10"/>
      <c r="N369" s="32"/>
      <c r="O369" s="10"/>
      <c r="P369" s="32"/>
      <c r="Q369" s="10"/>
      <c r="R369" s="32"/>
      <c r="S369" s="10"/>
      <c r="T369" s="32"/>
      <c r="U369" s="10"/>
      <c r="V369" s="32"/>
      <c r="W369" s="10"/>
      <c r="X369" s="32"/>
      <c r="Y369" s="10"/>
      <c r="Z369" s="32"/>
      <c r="AA369" s="10"/>
      <c r="AB369" s="32"/>
      <c r="AC369" s="10"/>
      <c r="AD369" s="32"/>
      <c r="AE369" s="10"/>
      <c r="AF369" s="32"/>
      <c r="AG369" s="10"/>
      <c r="AH369" s="32"/>
      <c r="AI369" s="10"/>
      <c r="AJ369" s="32"/>
      <c r="AK369" s="10"/>
      <c r="AL369" s="32"/>
      <c r="AM369" s="10"/>
      <c r="AN369" s="32"/>
      <c r="AO369" s="94"/>
      <c r="AP369" s="32"/>
      <c r="AQ369" s="10"/>
      <c r="AR369" s="244"/>
      <c r="AS369" s="94"/>
      <c r="AT369" s="32"/>
      <c r="AU369" s="10"/>
      <c r="AV369" s="244"/>
      <c r="AW369" s="10"/>
      <c r="AX369" s="244"/>
      <c r="AY369" s="7"/>
      <c r="AZ369" s="249"/>
      <c r="BA369" s="10"/>
      <c r="BB369" s="244"/>
      <c r="BC369" s="7"/>
      <c r="BD369" s="249"/>
      <c r="BE369" s="10"/>
      <c r="BF369" s="244"/>
      <c r="BG369" s="7"/>
      <c r="BH369" s="249"/>
      <c r="BI369" s="7"/>
      <c r="BJ369" s="249"/>
      <c r="BK369" s="7"/>
      <c r="BL369" s="8"/>
      <c r="BM369" s="7"/>
      <c r="BN369" s="249"/>
      <c r="BO369" s="7"/>
      <c r="BP369" s="8"/>
      <c r="BQ369" s="7"/>
      <c r="BR369" s="8"/>
      <c r="BT369" s="41"/>
      <c r="BU369" s="41">
        <f t="shared" si="26"/>
        <v>0</v>
      </c>
      <c r="BV369">
        <f t="shared" si="25"/>
        <v>0</v>
      </c>
      <c r="BX369" s="239"/>
      <c r="BY369" s="240"/>
    </row>
    <row r="370" spans="1:77">
      <c r="A370">
        <v>299</v>
      </c>
      <c r="B370" s="6"/>
      <c r="C370" s="10"/>
      <c r="D370" s="32"/>
      <c r="E370" s="10"/>
      <c r="F370" s="32"/>
      <c r="G370" s="10"/>
      <c r="H370" s="32"/>
      <c r="I370" s="10"/>
      <c r="J370" s="32"/>
      <c r="K370" s="94"/>
      <c r="L370" s="32"/>
      <c r="M370" s="10"/>
      <c r="N370" s="32"/>
      <c r="O370" s="10"/>
      <c r="P370" s="32"/>
      <c r="Q370" s="10"/>
      <c r="R370" s="32"/>
      <c r="S370" s="10"/>
      <c r="T370" s="32"/>
      <c r="U370" s="10"/>
      <c r="V370" s="32"/>
      <c r="W370" s="10"/>
      <c r="X370" s="32"/>
      <c r="Y370" s="10"/>
      <c r="Z370" s="32"/>
      <c r="AA370" s="10"/>
      <c r="AB370" s="32"/>
      <c r="AC370" s="10"/>
      <c r="AD370" s="32"/>
      <c r="AE370" s="10"/>
      <c r="AF370" s="32"/>
      <c r="AG370" s="10"/>
      <c r="AH370" s="32"/>
      <c r="AI370" s="10"/>
      <c r="AJ370" s="32"/>
      <c r="AK370" s="10"/>
      <c r="AL370" s="32"/>
      <c r="AM370" s="10"/>
      <c r="AN370" s="32"/>
      <c r="AO370" s="10"/>
      <c r="AP370" s="32"/>
      <c r="AQ370" s="10"/>
      <c r="AR370" s="244"/>
      <c r="AS370" s="10"/>
      <c r="AT370" s="32"/>
      <c r="AU370" s="10"/>
      <c r="AV370" s="244"/>
      <c r="AW370" s="10"/>
      <c r="AX370" s="244"/>
      <c r="AY370" s="7"/>
      <c r="AZ370" s="249"/>
      <c r="BA370" s="10"/>
      <c r="BB370" s="244"/>
      <c r="BC370" s="7"/>
      <c r="BD370" s="249"/>
      <c r="BE370" s="10"/>
      <c r="BF370" s="244"/>
      <c r="BG370" s="7"/>
      <c r="BH370" s="249"/>
      <c r="BI370" s="7"/>
      <c r="BJ370" s="249"/>
      <c r="BK370" s="7"/>
      <c r="BL370" s="8"/>
      <c r="BM370" s="7"/>
      <c r="BN370" s="249"/>
      <c r="BO370" s="7"/>
      <c r="BP370" s="8"/>
      <c r="BQ370" s="7"/>
      <c r="BR370" s="8"/>
      <c r="BT370" s="41"/>
      <c r="BU370" s="41">
        <f t="shared" si="26"/>
        <v>0</v>
      </c>
      <c r="BV370">
        <f t="shared" si="25"/>
        <v>0</v>
      </c>
      <c r="BX370" s="39"/>
    </row>
    <row r="371" spans="1:77">
      <c r="A371">
        <v>300</v>
      </c>
      <c r="B371" s="6"/>
      <c r="C371" s="10"/>
      <c r="D371" s="32"/>
      <c r="E371" s="10"/>
      <c r="F371" s="32"/>
      <c r="G371" s="10"/>
      <c r="H371" s="32"/>
      <c r="I371" s="10"/>
      <c r="J371" s="32"/>
      <c r="K371" s="94"/>
      <c r="L371" s="32"/>
      <c r="M371" s="10"/>
      <c r="N371" s="32"/>
      <c r="O371" s="10"/>
      <c r="P371" s="32"/>
      <c r="Q371" s="10"/>
      <c r="R371" s="32"/>
      <c r="S371" s="10"/>
      <c r="T371" s="32"/>
      <c r="U371" s="10"/>
      <c r="V371" s="32"/>
      <c r="W371" s="10"/>
      <c r="X371" s="32"/>
      <c r="Y371" s="10"/>
      <c r="Z371" s="32"/>
      <c r="AA371" s="10"/>
      <c r="AB371" s="32"/>
      <c r="AC371" s="10"/>
      <c r="AD371" s="32"/>
      <c r="AE371" s="10"/>
      <c r="AF371" s="32"/>
      <c r="AG371" s="10"/>
      <c r="AH371" s="32"/>
      <c r="AI371" s="10"/>
      <c r="AJ371" s="32"/>
      <c r="AK371" s="10"/>
      <c r="AL371" s="32"/>
      <c r="AM371" s="10"/>
      <c r="AN371" s="32"/>
      <c r="AO371" s="10"/>
      <c r="AP371" s="32"/>
      <c r="AQ371" s="10"/>
      <c r="AR371" s="244"/>
      <c r="AS371" s="10"/>
      <c r="AT371" s="32"/>
      <c r="AU371" s="10"/>
      <c r="AV371" s="244"/>
      <c r="AW371" s="10"/>
      <c r="AX371" s="244"/>
      <c r="AY371" s="7"/>
      <c r="AZ371" s="249"/>
      <c r="BA371" s="10"/>
      <c r="BB371" s="244"/>
      <c r="BC371" s="7"/>
      <c r="BD371" s="249"/>
      <c r="BE371" s="10"/>
      <c r="BF371" s="244"/>
      <c r="BG371" s="7"/>
      <c r="BH371" s="249"/>
      <c r="BI371" s="7"/>
      <c r="BJ371" s="249"/>
      <c r="BK371" s="7"/>
      <c r="BL371" s="8"/>
      <c r="BM371" s="7"/>
      <c r="BN371" s="249"/>
      <c r="BO371" s="7"/>
      <c r="BP371" s="8"/>
      <c r="BQ371" s="7"/>
      <c r="BR371" s="8"/>
      <c r="BT371" s="41"/>
      <c r="BU371" s="41">
        <f t="shared" si="26"/>
        <v>0</v>
      </c>
      <c r="BV371">
        <f t="shared" si="25"/>
        <v>0</v>
      </c>
      <c r="BX371" s="39"/>
    </row>
    <row r="372" spans="1:77">
      <c r="A372">
        <v>301</v>
      </c>
      <c r="B372" s="6"/>
      <c r="C372" s="10"/>
      <c r="D372" s="32"/>
      <c r="E372" s="10"/>
      <c r="F372" s="32"/>
      <c r="G372" s="10"/>
      <c r="H372" s="32"/>
      <c r="I372" s="10"/>
      <c r="J372" s="32"/>
      <c r="K372" s="10"/>
      <c r="L372" s="32"/>
      <c r="M372" s="10"/>
      <c r="N372" s="32"/>
      <c r="O372" s="10"/>
      <c r="P372" s="32"/>
      <c r="Q372" s="10"/>
      <c r="R372" s="32"/>
      <c r="S372" s="10"/>
      <c r="T372" s="32"/>
      <c r="U372" s="10"/>
      <c r="V372" s="32"/>
      <c r="W372" s="10"/>
      <c r="X372" s="32"/>
      <c r="Y372" s="10"/>
      <c r="Z372" s="32"/>
      <c r="AA372" s="10"/>
      <c r="AB372" s="32"/>
      <c r="AC372" s="10"/>
      <c r="AD372" s="32"/>
      <c r="AE372" s="10"/>
      <c r="AF372" s="32"/>
      <c r="AG372" s="10"/>
      <c r="AH372" s="32"/>
      <c r="AI372" s="10"/>
      <c r="AJ372" s="32"/>
      <c r="AK372" s="10"/>
      <c r="AL372" s="32"/>
      <c r="AM372" s="10"/>
      <c r="AN372" s="32"/>
      <c r="AO372" s="10"/>
      <c r="AP372" s="32"/>
      <c r="AQ372" s="10"/>
      <c r="AR372" s="244"/>
      <c r="AS372" s="10"/>
      <c r="AT372" s="32"/>
      <c r="AU372" s="10"/>
      <c r="AV372" s="244"/>
      <c r="AW372" s="10"/>
      <c r="AX372" s="244"/>
      <c r="AY372" s="7"/>
      <c r="AZ372" s="249"/>
      <c r="BA372" s="10"/>
      <c r="BB372" s="244"/>
      <c r="BC372" s="7"/>
      <c r="BD372" s="249"/>
      <c r="BE372" s="10"/>
      <c r="BF372" s="244"/>
      <c r="BG372" s="7"/>
      <c r="BH372" s="249"/>
      <c r="BI372" s="7"/>
      <c r="BJ372" s="249"/>
      <c r="BK372" s="7"/>
      <c r="BL372" s="8"/>
      <c r="BM372" s="7"/>
      <c r="BN372" s="249"/>
      <c r="BO372" s="7"/>
      <c r="BP372" s="8"/>
      <c r="BQ372" s="7"/>
      <c r="BR372" s="8"/>
      <c r="BT372" s="41"/>
      <c r="BU372" s="41">
        <f t="shared" si="26"/>
        <v>0</v>
      </c>
      <c r="BV372">
        <f t="shared" si="25"/>
        <v>0</v>
      </c>
    </row>
    <row r="373" spans="1:77">
      <c r="A373">
        <v>302</v>
      </c>
      <c r="B373" s="6"/>
      <c r="C373" s="10"/>
      <c r="D373" s="32"/>
      <c r="E373" s="10"/>
      <c r="F373" s="32"/>
      <c r="G373" s="10"/>
      <c r="H373" s="32"/>
      <c r="I373" s="10"/>
      <c r="J373" s="32"/>
      <c r="K373" s="10"/>
      <c r="L373" s="32"/>
      <c r="M373" s="10"/>
      <c r="N373" s="32"/>
      <c r="O373" s="10"/>
      <c r="P373" s="32"/>
      <c r="Q373" s="10"/>
      <c r="R373" s="32"/>
      <c r="S373" s="10"/>
      <c r="T373" s="32"/>
      <c r="U373" s="10"/>
      <c r="V373" s="32"/>
      <c r="W373" s="10"/>
      <c r="X373" s="32"/>
      <c r="Y373" s="10"/>
      <c r="Z373" s="32"/>
      <c r="AA373" s="10"/>
      <c r="AB373" s="32"/>
      <c r="AC373" s="10"/>
      <c r="AD373" s="32"/>
      <c r="AE373" s="10"/>
      <c r="AF373" s="32"/>
      <c r="AG373" s="10"/>
      <c r="AH373" s="32"/>
      <c r="AI373" s="10"/>
      <c r="AJ373" s="32"/>
      <c r="AK373" s="10"/>
      <c r="AL373" s="32"/>
      <c r="AM373" s="10"/>
      <c r="AN373" s="32"/>
      <c r="AO373" s="10"/>
      <c r="AP373" s="32"/>
      <c r="AQ373" s="10"/>
      <c r="AR373" s="244"/>
      <c r="AS373" s="10"/>
      <c r="AT373" s="32"/>
      <c r="AU373" s="10"/>
      <c r="AV373" s="244"/>
      <c r="AW373" s="10"/>
      <c r="AX373" s="244"/>
      <c r="AY373" s="7"/>
      <c r="AZ373" s="249"/>
      <c r="BA373" s="10"/>
      <c r="BB373" s="244"/>
      <c r="BC373" s="7"/>
      <c r="BD373" s="249"/>
      <c r="BE373" s="10"/>
      <c r="BF373" s="244"/>
      <c r="BG373" s="7"/>
      <c r="BH373" s="249"/>
      <c r="BI373" s="7"/>
      <c r="BJ373" s="249"/>
      <c r="BK373" s="7"/>
      <c r="BL373" s="8"/>
      <c r="BM373" s="7"/>
      <c r="BN373" s="249"/>
      <c r="BO373" s="7"/>
      <c r="BP373" s="8"/>
      <c r="BQ373" s="7"/>
      <c r="BR373" s="8"/>
      <c r="BT373" s="41"/>
      <c r="BU373" s="41">
        <f t="shared" si="26"/>
        <v>0</v>
      </c>
      <c r="BV373">
        <f t="shared" si="25"/>
        <v>0</v>
      </c>
    </row>
    <row r="374" spans="1:77">
      <c r="A374">
        <v>303</v>
      </c>
      <c r="B374" s="6"/>
      <c r="C374" s="10"/>
      <c r="D374" s="32"/>
      <c r="E374" s="10"/>
      <c r="F374" s="32"/>
      <c r="G374" s="10"/>
      <c r="H374" s="32"/>
      <c r="I374" s="10"/>
      <c r="J374" s="32"/>
      <c r="K374" s="10"/>
      <c r="L374" s="32"/>
      <c r="M374" s="10"/>
      <c r="N374" s="32"/>
      <c r="O374" s="10"/>
      <c r="P374" s="32"/>
      <c r="Q374" s="10"/>
      <c r="R374" s="32"/>
      <c r="S374" s="10"/>
      <c r="T374" s="32"/>
      <c r="U374" s="10"/>
      <c r="V374" s="32"/>
      <c r="W374" s="10"/>
      <c r="X374" s="32"/>
      <c r="Y374" s="10"/>
      <c r="Z374" s="32"/>
      <c r="AA374" s="10"/>
      <c r="AB374" s="32"/>
      <c r="AC374" s="10"/>
      <c r="AD374" s="32"/>
      <c r="AE374" s="10"/>
      <c r="AF374" s="32"/>
      <c r="AG374" s="10"/>
      <c r="AH374" s="32"/>
      <c r="AI374" s="10"/>
      <c r="AJ374" s="32"/>
      <c r="AK374" s="10"/>
      <c r="AL374" s="32"/>
      <c r="AM374" s="10"/>
      <c r="AN374" s="32"/>
      <c r="AO374" s="10"/>
      <c r="AP374" s="32"/>
      <c r="AQ374" s="10"/>
      <c r="AR374" s="244"/>
      <c r="AS374" s="10"/>
      <c r="AT374" s="32"/>
      <c r="AU374" s="10"/>
      <c r="AV374" s="244"/>
      <c r="AW374" s="10"/>
      <c r="AX374" s="244"/>
      <c r="AY374" s="7"/>
      <c r="AZ374" s="249"/>
      <c r="BA374" s="10"/>
      <c r="BB374" s="244"/>
      <c r="BC374" s="7"/>
      <c r="BD374" s="249"/>
      <c r="BE374" s="10"/>
      <c r="BF374" s="244"/>
      <c r="BG374" s="7"/>
      <c r="BH374" s="249"/>
      <c r="BI374" s="7"/>
      <c r="BJ374" s="249"/>
      <c r="BK374" s="7"/>
      <c r="BL374" s="8"/>
      <c r="BM374" s="7"/>
      <c r="BN374" s="249"/>
      <c r="BO374" s="7"/>
      <c r="BP374" s="8"/>
      <c r="BQ374" s="7"/>
      <c r="BR374" s="8"/>
      <c r="BT374" s="41"/>
      <c r="BU374" s="41">
        <f t="shared" si="26"/>
        <v>0</v>
      </c>
      <c r="BV374">
        <f t="shared" si="25"/>
        <v>0</v>
      </c>
    </row>
    <row r="375" spans="1:77">
      <c r="A375">
        <v>304</v>
      </c>
      <c r="B375" s="6"/>
      <c r="C375" s="10"/>
      <c r="D375" s="32"/>
      <c r="E375" s="10"/>
      <c r="F375" s="32"/>
      <c r="G375" s="10"/>
      <c r="H375" s="32"/>
      <c r="I375" s="10"/>
      <c r="J375" s="32"/>
      <c r="K375" s="10"/>
      <c r="L375" s="32"/>
      <c r="M375" s="10"/>
      <c r="N375" s="32"/>
      <c r="O375" s="10"/>
      <c r="P375" s="32"/>
      <c r="Q375" s="10"/>
      <c r="R375" s="32"/>
      <c r="S375" s="10"/>
      <c r="T375" s="32"/>
      <c r="U375" s="10"/>
      <c r="V375" s="32"/>
      <c r="W375" s="10"/>
      <c r="X375" s="32"/>
      <c r="Y375" s="10"/>
      <c r="Z375" s="32"/>
      <c r="AA375" s="10"/>
      <c r="AB375" s="32"/>
      <c r="AC375" s="10"/>
      <c r="AD375" s="32"/>
      <c r="AE375" s="10"/>
      <c r="AF375" s="32"/>
      <c r="AG375" s="10"/>
      <c r="AH375" s="32"/>
      <c r="AI375" s="10"/>
      <c r="AJ375" s="32"/>
      <c r="AK375" s="10"/>
      <c r="AL375" s="32"/>
      <c r="AM375" s="10"/>
      <c r="AN375" s="32"/>
      <c r="AO375" s="10"/>
      <c r="AP375" s="32"/>
      <c r="AQ375" s="10"/>
      <c r="AR375" s="244"/>
      <c r="AS375" s="10"/>
      <c r="AT375" s="32"/>
      <c r="AU375" s="10"/>
      <c r="AV375" s="244"/>
      <c r="AW375" s="10"/>
      <c r="AX375" s="244"/>
      <c r="AY375" s="7"/>
      <c r="AZ375" s="249"/>
      <c r="BA375" s="10"/>
      <c r="BB375" s="244"/>
      <c r="BC375" s="7"/>
      <c r="BD375" s="249"/>
      <c r="BE375" s="10"/>
      <c r="BF375" s="244"/>
      <c r="BG375" s="7"/>
      <c r="BH375" s="249"/>
      <c r="BI375" s="7"/>
      <c r="BJ375" s="249"/>
      <c r="BK375" s="7"/>
      <c r="BL375" s="8"/>
      <c r="BM375" s="7"/>
      <c r="BN375" s="249"/>
      <c r="BO375" s="7"/>
      <c r="BP375" s="8"/>
      <c r="BQ375" s="7"/>
      <c r="BR375" s="8"/>
      <c r="BT375" s="41"/>
      <c r="BU375" s="41">
        <f t="shared" si="26"/>
        <v>0</v>
      </c>
      <c r="BV375">
        <f t="shared" si="25"/>
        <v>0</v>
      </c>
    </row>
    <row r="376" spans="1:77">
      <c r="A376">
        <v>305</v>
      </c>
      <c r="B376" s="6"/>
      <c r="C376" s="10"/>
      <c r="D376" s="32"/>
      <c r="E376" s="10"/>
      <c r="F376" s="32"/>
      <c r="G376" s="10"/>
      <c r="H376" s="32"/>
      <c r="I376" s="10"/>
      <c r="J376" s="32"/>
      <c r="K376" s="10"/>
      <c r="L376" s="32"/>
      <c r="M376" s="10"/>
      <c r="N376" s="32"/>
      <c r="O376" s="10"/>
      <c r="P376" s="32"/>
      <c r="Q376" s="10"/>
      <c r="R376" s="32"/>
      <c r="S376" s="10"/>
      <c r="T376" s="32"/>
      <c r="U376" s="10"/>
      <c r="V376" s="32"/>
      <c r="W376" s="10"/>
      <c r="X376" s="32"/>
      <c r="Y376" s="10"/>
      <c r="Z376" s="32"/>
      <c r="AA376" s="10"/>
      <c r="AB376" s="32"/>
      <c r="AC376" s="10"/>
      <c r="AD376" s="32"/>
      <c r="AE376" s="10"/>
      <c r="AF376" s="32"/>
      <c r="AG376" s="10"/>
      <c r="AH376" s="32"/>
      <c r="AI376" s="10"/>
      <c r="AJ376" s="32"/>
      <c r="AK376" s="10"/>
      <c r="AL376" s="32"/>
      <c r="AM376" s="10"/>
      <c r="AN376" s="32"/>
      <c r="AO376" s="10"/>
      <c r="AP376" s="32"/>
      <c r="AQ376" s="10"/>
      <c r="AR376" s="244"/>
      <c r="AS376" s="10"/>
      <c r="AT376" s="32"/>
      <c r="AU376" s="10"/>
      <c r="AV376" s="244"/>
      <c r="AW376" s="10"/>
      <c r="AX376" s="244"/>
      <c r="AY376" s="7"/>
      <c r="AZ376" s="249"/>
      <c r="BA376" s="10"/>
      <c r="BB376" s="244"/>
      <c r="BC376" s="7"/>
      <c r="BD376" s="249"/>
      <c r="BE376" s="10"/>
      <c r="BF376" s="244"/>
      <c r="BG376" s="7"/>
      <c r="BH376" s="249"/>
      <c r="BI376" s="7"/>
      <c r="BJ376" s="249"/>
      <c r="BK376" s="7"/>
      <c r="BL376" s="8"/>
      <c r="BM376" s="7"/>
      <c r="BN376" s="249"/>
      <c r="BO376" s="7"/>
      <c r="BP376" s="8"/>
      <c r="BQ376" s="7"/>
      <c r="BR376" s="8"/>
      <c r="BT376" s="41"/>
      <c r="BU376" s="41">
        <f t="shared" si="26"/>
        <v>0</v>
      </c>
      <c r="BV376">
        <f t="shared" si="25"/>
        <v>0</v>
      </c>
    </row>
    <row r="377" spans="1:77">
      <c r="A377">
        <v>306</v>
      </c>
      <c r="B377" s="6"/>
      <c r="C377" s="10"/>
      <c r="D377" s="32"/>
      <c r="E377" s="10"/>
      <c r="F377" s="32"/>
      <c r="G377" s="10"/>
      <c r="H377" s="32"/>
      <c r="I377" s="10"/>
      <c r="J377" s="32"/>
      <c r="K377" s="94"/>
      <c r="L377" s="32"/>
      <c r="M377" s="10"/>
      <c r="N377" s="32"/>
      <c r="O377" s="10"/>
      <c r="P377" s="32"/>
      <c r="Q377" s="10"/>
      <c r="R377" s="32"/>
      <c r="S377" s="10"/>
      <c r="T377" s="32"/>
      <c r="U377" s="10"/>
      <c r="V377" s="32"/>
      <c r="W377" s="10"/>
      <c r="X377" s="32"/>
      <c r="Y377" s="10"/>
      <c r="Z377" s="32"/>
      <c r="AA377" s="10"/>
      <c r="AB377" s="32"/>
      <c r="AC377" s="10"/>
      <c r="AD377" s="32"/>
      <c r="AE377" s="10"/>
      <c r="AF377" s="32"/>
      <c r="AG377" s="10"/>
      <c r="AH377" s="32"/>
      <c r="AI377" s="10"/>
      <c r="AJ377" s="32"/>
      <c r="AK377" s="10"/>
      <c r="AL377" s="32"/>
      <c r="AM377" s="10"/>
      <c r="AN377" s="32"/>
      <c r="AO377" s="10"/>
      <c r="AP377" s="32"/>
      <c r="AQ377" s="10"/>
      <c r="AR377" s="244"/>
      <c r="AS377" s="10"/>
      <c r="AT377" s="32"/>
      <c r="AU377" s="10"/>
      <c r="AV377" s="244"/>
      <c r="AW377" s="10"/>
      <c r="AX377" s="244"/>
      <c r="AY377" s="7"/>
      <c r="AZ377" s="249"/>
      <c r="BA377" s="10"/>
      <c r="BB377" s="244"/>
      <c r="BC377" s="7"/>
      <c r="BD377" s="249"/>
      <c r="BE377" s="10"/>
      <c r="BF377" s="244"/>
      <c r="BG377" s="7"/>
      <c r="BH377" s="249"/>
      <c r="BI377" s="7"/>
      <c r="BJ377" s="249"/>
      <c r="BK377" s="7"/>
      <c r="BL377" s="8"/>
      <c r="BM377" s="7"/>
      <c r="BN377" s="249"/>
      <c r="BO377" s="7"/>
      <c r="BP377" s="8"/>
      <c r="BQ377" s="7"/>
      <c r="BR377" s="8"/>
      <c r="BT377" s="41"/>
      <c r="BU377" s="41">
        <f t="shared" si="26"/>
        <v>0</v>
      </c>
      <c r="BV377">
        <f t="shared" si="25"/>
        <v>0</v>
      </c>
      <c r="BX377" s="39"/>
    </row>
    <row r="378" spans="1:77">
      <c r="A378">
        <v>307</v>
      </c>
      <c r="B378" s="6"/>
      <c r="C378" s="10"/>
      <c r="D378" s="32"/>
      <c r="E378" s="10"/>
      <c r="F378" s="32"/>
      <c r="G378" s="10"/>
      <c r="H378" s="32"/>
      <c r="I378" s="10"/>
      <c r="J378" s="32"/>
      <c r="K378" s="10"/>
      <c r="L378" s="32"/>
      <c r="M378" s="10"/>
      <c r="N378" s="32"/>
      <c r="O378" s="10"/>
      <c r="P378" s="32"/>
      <c r="Q378" s="10"/>
      <c r="R378" s="32"/>
      <c r="S378" s="10"/>
      <c r="T378" s="32"/>
      <c r="U378" s="10"/>
      <c r="V378" s="32"/>
      <c r="W378" s="10"/>
      <c r="X378" s="32"/>
      <c r="Y378" s="10"/>
      <c r="Z378" s="32"/>
      <c r="AA378" s="10"/>
      <c r="AB378" s="32"/>
      <c r="AC378" s="10"/>
      <c r="AD378" s="32"/>
      <c r="AE378" s="10"/>
      <c r="AF378" s="32"/>
      <c r="AG378" s="10"/>
      <c r="AH378" s="32"/>
      <c r="AI378" s="10"/>
      <c r="AJ378" s="32"/>
      <c r="AK378" s="10"/>
      <c r="AL378" s="32"/>
      <c r="AM378" s="10"/>
      <c r="AN378" s="32"/>
      <c r="AO378" s="10"/>
      <c r="AP378" s="32"/>
      <c r="AQ378" s="10"/>
      <c r="AR378" s="244"/>
      <c r="AS378" s="10"/>
      <c r="AT378" s="32"/>
      <c r="AU378" s="10"/>
      <c r="AV378" s="244"/>
      <c r="AW378" s="10"/>
      <c r="AX378" s="244"/>
      <c r="AY378" s="7"/>
      <c r="AZ378" s="249"/>
      <c r="BA378" s="10"/>
      <c r="BB378" s="244"/>
      <c r="BC378" s="7"/>
      <c r="BD378" s="249"/>
      <c r="BE378" s="10"/>
      <c r="BF378" s="244"/>
      <c r="BG378" s="7"/>
      <c r="BH378" s="249"/>
      <c r="BI378" s="7"/>
      <c r="BJ378" s="249"/>
      <c r="BK378" s="7"/>
      <c r="BL378" s="8"/>
      <c r="BM378" s="7"/>
      <c r="BN378" s="249"/>
      <c r="BO378" s="7"/>
      <c r="BP378" s="8"/>
      <c r="BQ378" s="7"/>
      <c r="BR378" s="8"/>
      <c r="BT378" s="41"/>
      <c r="BU378" s="41">
        <f t="shared" si="26"/>
        <v>0</v>
      </c>
      <c r="BV378">
        <f t="shared" si="25"/>
        <v>0</v>
      </c>
    </row>
    <row r="379" spans="1:77">
      <c r="A379">
        <v>308</v>
      </c>
      <c r="B379" s="6"/>
      <c r="C379" s="10"/>
      <c r="D379" s="32"/>
      <c r="E379" s="10"/>
      <c r="F379" s="32"/>
      <c r="G379" s="10"/>
      <c r="H379" s="32"/>
      <c r="I379" s="10"/>
      <c r="J379" s="32"/>
      <c r="K379" s="10"/>
      <c r="L379" s="32"/>
      <c r="M379" s="10"/>
      <c r="N379" s="32"/>
      <c r="O379" s="10"/>
      <c r="P379" s="32"/>
      <c r="Q379" s="10"/>
      <c r="R379" s="32"/>
      <c r="S379" s="10"/>
      <c r="T379" s="32"/>
      <c r="U379" s="10"/>
      <c r="V379" s="32"/>
      <c r="W379" s="10"/>
      <c r="X379" s="32"/>
      <c r="Y379" s="10"/>
      <c r="Z379" s="32"/>
      <c r="AA379" s="10"/>
      <c r="AB379" s="32"/>
      <c r="AC379" s="10"/>
      <c r="AD379" s="32"/>
      <c r="AE379" s="10"/>
      <c r="AF379" s="32"/>
      <c r="AG379" s="10"/>
      <c r="AH379" s="32"/>
      <c r="AI379" s="10"/>
      <c r="AJ379" s="32"/>
      <c r="AK379" s="10"/>
      <c r="AL379" s="32"/>
      <c r="AM379" s="10"/>
      <c r="AN379" s="32"/>
      <c r="AO379" s="10"/>
      <c r="AP379" s="32"/>
      <c r="AQ379" s="10"/>
      <c r="AR379" s="244"/>
      <c r="AS379" s="10"/>
      <c r="AT379" s="32"/>
      <c r="AU379" s="10"/>
      <c r="AV379" s="244"/>
      <c r="AW379" s="10"/>
      <c r="AX379" s="244"/>
      <c r="AY379" s="7"/>
      <c r="AZ379" s="249"/>
      <c r="BA379" s="10"/>
      <c r="BB379" s="244"/>
      <c r="BC379" s="7"/>
      <c r="BD379" s="249"/>
      <c r="BE379" s="10"/>
      <c r="BF379" s="244"/>
      <c r="BG379" s="7"/>
      <c r="BH379" s="249"/>
      <c r="BI379" s="7"/>
      <c r="BJ379" s="249"/>
      <c r="BK379" s="7"/>
      <c r="BL379" s="8"/>
      <c r="BM379" s="7"/>
      <c r="BN379" s="249"/>
      <c r="BO379" s="7"/>
      <c r="BP379" s="8"/>
      <c r="BQ379" s="7"/>
      <c r="BR379" s="8"/>
      <c r="BT379" s="41"/>
      <c r="BU379" s="41">
        <f t="shared" si="26"/>
        <v>0</v>
      </c>
      <c r="BV379">
        <f t="shared" si="25"/>
        <v>0</v>
      </c>
    </row>
    <row r="380" spans="1:77">
      <c r="A380">
        <v>309</v>
      </c>
      <c r="B380" s="6"/>
      <c r="C380" s="10"/>
      <c r="D380" s="32"/>
      <c r="E380" s="10"/>
      <c r="F380" s="32"/>
      <c r="G380" s="10"/>
      <c r="H380" s="32"/>
      <c r="I380" s="10"/>
      <c r="J380" s="32"/>
      <c r="K380" s="10"/>
      <c r="L380" s="32"/>
      <c r="M380" s="10"/>
      <c r="N380" s="32"/>
      <c r="O380" s="10"/>
      <c r="P380" s="32"/>
      <c r="Q380" s="10"/>
      <c r="R380" s="32"/>
      <c r="S380" s="10"/>
      <c r="T380" s="32"/>
      <c r="U380" s="10"/>
      <c r="V380" s="32"/>
      <c r="W380" s="10"/>
      <c r="X380" s="32"/>
      <c r="Y380" s="10"/>
      <c r="Z380" s="32"/>
      <c r="AA380" s="10"/>
      <c r="AB380" s="32"/>
      <c r="AC380" s="10"/>
      <c r="AD380" s="32"/>
      <c r="AE380" s="10"/>
      <c r="AF380" s="32"/>
      <c r="AG380" s="10"/>
      <c r="AH380" s="32"/>
      <c r="AI380" s="10"/>
      <c r="AJ380" s="32"/>
      <c r="AK380" s="10"/>
      <c r="AL380" s="32"/>
      <c r="AM380" s="10"/>
      <c r="AN380" s="32"/>
      <c r="AO380" s="10"/>
      <c r="AP380" s="32"/>
      <c r="AQ380" s="10"/>
      <c r="AR380" s="244"/>
      <c r="AS380" s="10"/>
      <c r="AT380" s="32"/>
      <c r="AU380" s="10"/>
      <c r="AV380" s="244"/>
      <c r="AW380" s="10"/>
      <c r="AX380" s="244"/>
      <c r="AY380" s="7"/>
      <c r="AZ380" s="249"/>
      <c r="BA380" s="10"/>
      <c r="BB380" s="244"/>
      <c r="BC380" s="7"/>
      <c r="BD380" s="249"/>
      <c r="BE380" s="10"/>
      <c r="BF380" s="244"/>
      <c r="BG380" s="7"/>
      <c r="BH380" s="249"/>
      <c r="BI380" s="7"/>
      <c r="BJ380" s="249"/>
      <c r="BK380" s="7"/>
      <c r="BL380" s="8"/>
      <c r="BM380" s="7"/>
      <c r="BN380" s="249"/>
      <c r="BO380" s="7"/>
      <c r="BP380" s="8"/>
      <c r="BQ380" s="7"/>
      <c r="BR380" s="8"/>
      <c r="BT380" s="41"/>
      <c r="BU380" s="41">
        <f t="shared" si="26"/>
        <v>0</v>
      </c>
      <c r="BV380">
        <f t="shared" si="25"/>
        <v>0</v>
      </c>
    </row>
    <row r="381" spans="1:77">
      <c r="A381">
        <v>310</v>
      </c>
      <c r="B381" s="6"/>
      <c r="C381" s="10"/>
      <c r="D381" s="32"/>
      <c r="E381" s="10"/>
      <c r="F381" s="32"/>
      <c r="G381" s="10"/>
      <c r="H381" s="32"/>
      <c r="I381" s="10"/>
      <c r="J381" s="32"/>
      <c r="K381" s="10"/>
      <c r="L381" s="32"/>
      <c r="M381" s="10"/>
      <c r="N381" s="32"/>
      <c r="O381" s="10"/>
      <c r="P381" s="32"/>
      <c r="Q381" s="10"/>
      <c r="R381" s="32"/>
      <c r="S381" s="10"/>
      <c r="T381" s="32"/>
      <c r="U381" s="10"/>
      <c r="V381" s="32"/>
      <c r="W381" s="10"/>
      <c r="X381" s="32"/>
      <c r="Y381" s="10"/>
      <c r="Z381" s="32"/>
      <c r="AA381" s="10"/>
      <c r="AB381" s="32"/>
      <c r="AC381" s="10"/>
      <c r="AD381" s="32"/>
      <c r="AE381" s="10"/>
      <c r="AF381" s="32"/>
      <c r="AG381" s="10"/>
      <c r="AH381" s="32"/>
      <c r="AI381" s="10"/>
      <c r="AJ381" s="32"/>
      <c r="AK381" s="10"/>
      <c r="AL381" s="32"/>
      <c r="AM381" s="10"/>
      <c r="AN381" s="32"/>
      <c r="AO381" s="10"/>
      <c r="AP381" s="32"/>
      <c r="AQ381" s="10"/>
      <c r="AR381" s="244"/>
      <c r="AS381" s="10"/>
      <c r="AT381" s="32"/>
      <c r="AU381" s="10"/>
      <c r="AV381" s="244"/>
      <c r="AW381" s="10"/>
      <c r="AX381" s="244"/>
      <c r="AY381" s="7"/>
      <c r="AZ381" s="249"/>
      <c r="BA381" s="10"/>
      <c r="BB381" s="244"/>
      <c r="BC381" s="7"/>
      <c r="BD381" s="249"/>
      <c r="BE381" s="10"/>
      <c r="BF381" s="244"/>
      <c r="BG381" s="7"/>
      <c r="BH381" s="249"/>
      <c r="BI381" s="7"/>
      <c r="BJ381" s="249"/>
      <c r="BK381" s="7"/>
      <c r="BL381" s="8"/>
      <c r="BM381" s="7"/>
      <c r="BN381" s="249"/>
      <c r="BO381" s="7"/>
      <c r="BP381" s="8"/>
      <c r="BQ381" s="7"/>
      <c r="BR381" s="8"/>
      <c r="BT381" s="41"/>
      <c r="BU381" s="41">
        <f t="shared" si="26"/>
        <v>0</v>
      </c>
      <c r="BV381">
        <f t="shared" si="25"/>
        <v>0</v>
      </c>
    </row>
    <row r="382" spans="1:77">
      <c r="A382">
        <v>311</v>
      </c>
      <c r="B382" s="6"/>
      <c r="C382" s="10"/>
      <c r="D382" s="32"/>
      <c r="E382" s="10"/>
      <c r="F382" s="32"/>
      <c r="G382" s="10"/>
      <c r="H382" s="32"/>
      <c r="I382" s="10"/>
      <c r="J382" s="32"/>
      <c r="K382" s="10"/>
      <c r="L382" s="32"/>
      <c r="M382" s="10"/>
      <c r="N382" s="32"/>
      <c r="O382" s="10"/>
      <c r="P382" s="32"/>
      <c r="Q382" s="10"/>
      <c r="R382" s="32"/>
      <c r="S382" s="10"/>
      <c r="T382" s="32"/>
      <c r="U382" s="10"/>
      <c r="V382" s="32"/>
      <c r="W382" s="10"/>
      <c r="X382" s="32"/>
      <c r="Y382" s="10"/>
      <c r="Z382" s="32"/>
      <c r="AA382" s="10"/>
      <c r="AB382" s="32"/>
      <c r="AC382" s="10"/>
      <c r="AD382" s="32"/>
      <c r="AE382" s="10"/>
      <c r="AF382" s="32"/>
      <c r="AG382" s="10"/>
      <c r="AH382" s="32"/>
      <c r="AI382" s="10"/>
      <c r="AJ382" s="32"/>
      <c r="AK382" s="10"/>
      <c r="AL382" s="32"/>
      <c r="AM382" s="10"/>
      <c r="AN382" s="32"/>
      <c r="AO382" s="10"/>
      <c r="AP382" s="32"/>
      <c r="AQ382" s="10"/>
      <c r="AR382" s="244"/>
      <c r="AS382" s="10"/>
      <c r="AT382" s="32"/>
      <c r="AU382" s="10"/>
      <c r="AV382" s="244"/>
      <c r="AW382" s="10"/>
      <c r="AX382" s="244"/>
      <c r="AY382" s="7"/>
      <c r="AZ382" s="249"/>
      <c r="BA382" s="10"/>
      <c r="BB382" s="244"/>
      <c r="BC382" s="7"/>
      <c r="BD382" s="249"/>
      <c r="BE382" s="10"/>
      <c r="BF382" s="244"/>
      <c r="BG382" s="7"/>
      <c r="BH382" s="249"/>
      <c r="BI382" s="7"/>
      <c r="BJ382" s="249"/>
      <c r="BK382" s="7"/>
      <c r="BL382" s="8"/>
      <c r="BM382" s="7"/>
      <c r="BN382" s="249"/>
      <c r="BO382" s="7"/>
      <c r="BP382" s="8"/>
      <c r="BQ382" s="7"/>
      <c r="BR382" s="8"/>
      <c r="BT382" s="41"/>
      <c r="BU382" s="41">
        <f t="shared" si="26"/>
        <v>0</v>
      </c>
      <c r="BV382">
        <f t="shared" si="25"/>
        <v>0</v>
      </c>
    </row>
    <row r="383" spans="1:77">
      <c r="A383">
        <v>312</v>
      </c>
      <c r="B383" s="6"/>
      <c r="C383" s="10"/>
      <c r="D383" s="32"/>
      <c r="E383" s="10"/>
      <c r="F383" s="32"/>
      <c r="G383" s="10"/>
      <c r="H383" s="32"/>
      <c r="I383" s="10"/>
      <c r="J383" s="32"/>
      <c r="K383" s="10"/>
      <c r="L383" s="32"/>
      <c r="M383" s="10"/>
      <c r="N383" s="32"/>
      <c r="O383" s="10"/>
      <c r="P383" s="32"/>
      <c r="Q383" s="10"/>
      <c r="R383" s="32"/>
      <c r="S383" s="10"/>
      <c r="T383" s="32"/>
      <c r="U383" s="10"/>
      <c r="V383" s="32"/>
      <c r="W383" s="10"/>
      <c r="X383" s="32"/>
      <c r="Y383" s="10"/>
      <c r="Z383" s="32"/>
      <c r="AA383" s="10"/>
      <c r="AB383" s="32"/>
      <c r="AC383" s="10"/>
      <c r="AD383" s="32"/>
      <c r="AE383" s="10"/>
      <c r="AF383" s="32"/>
      <c r="AG383" s="10"/>
      <c r="AH383" s="32"/>
      <c r="AI383" s="10"/>
      <c r="AJ383" s="32"/>
      <c r="AK383" s="10"/>
      <c r="AL383" s="32"/>
      <c r="AM383" s="10"/>
      <c r="AN383" s="32"/>
      <c r="AO383" s="10"/>
      <c r="AP383" s="32"/>
      <c r="AQ383" s="10"/>
      <c r="AR383" s="244"/>
      <c r="AS383" s="10"/>
      <c r="AT383" s="32"/>
      <c r="AU383" s="10"/>
      <c r="AV383" s="244"/>
      <c r="AW383" s="10"/>
      <c r="AX383" s="244"/>
      <c r="AY383" s="7"/>
      <c r="AZ383" s="249"/>
      <c r="BA383" s="10"/>
      <c r="BB383" s="244"/>
      <c r="BC383" s="7"/>
      <c r="BD383" s="249"/>
      <c r="BE383" s="10"/>
      <c r="BF383" s="244"/>
      <c r="BG383" s="7"/>
      <c r="BH383" s="249"/>
      <c r="BI383" s="7"/>
      <c r="BJ383" s="249"/>
      <c r="BK383" s="7"/>
      <c r="BL383" s="8"/>
      <c r="BM383" s="7"/>
      <c r="BN383" s="249"/>
      <c r="BO383" s="7"/>
      <c r="BP383" s="8"/>
      <c r="BQ383" s="7"/>
      <c r="BR383" s="8"/>
      <c r="BT383" s="41"/>
      <c r="BU383" s="41">
        <f t="shared" si="26"/>
        <v>0</v>
      </c>
      <c r="BV383">
        <f t="shared" si="25"/>
        <v>0</v>
      </c>
    </row>
    <row r="384" spans="1:77">
      <c r="A384">
        <v>313</v>
      </c>
      <c r="B384" s="6"/>
      <c r="C384" s="10"/>
      <c r="D384" s="32"/>
      <c r="E384" s="10"/>
      <c r="F384" s="32"/>
      <c r="G384" s="10"/>
      <c r="H384" s="32"/>
      <c r="I384" s="10"/>
      <c r="J384" s="32"/>
      <c r="K384" s="10"/>
      <c r="L384" s="32"/>
      <c r="M384" s="10"/>
      <c r="N384" s="32"/>
      <c r="O384" s="10"/>
      <c r="P384" s="32"/>
      <c r="Q384" s="10"/>
      <c r="R384" s="32"/>
      <c r="S384" s="10"/>
      <c r="T384" s="32"/>
      <c r="U384" s="10"/>
      <c r="V384" s="32"/>
      <c r="W384" s="10"/>
      <c r="X384" s="32"/>
      <c r="Y384" s="10"/>
      <c r="Z384" s="32"/>
      <c r="AA384" s="10"/>
      <c r="AB384" s="32"/>
      <c r="AC384" s="10"/>
      <c r="AD384" s="32"/>
      <c r="AE384" s="10"/>
      <c r="AF384" s="32"/>
      <c r="AG384" s="10"/>
      <c r="AH384" s="32"/>
      <c r="AI384" s="10"/>
      <c r="AJ384" s="32"/>
      <c r="AK384" s="10"/>
      <c r="AL384" s="32"/>
      <c r="AM384" s="10"/>
      <c r="AN384" s="32"/>
      <c r="AO384" s="10"/>
      <c r="AP384" s="32"/>
      <c r="AQ384" s="10"/>
      <c r="AR384" s="244"/>
      <c r="AS384" s="10"/>
      <c r="AT384" s="32"/>
      <c r="AU384" s="10"/>
      <c r="AV384" s="244"/>
      <c r="AW384" s="10"/>
      <c r="AX384" s="244"/>
      <c r="AY384" s="7"/>
      <c r="AZ384" s="249"/>
      <c r="BA384" s="10"/>
      <c r="BB384" s="244"/>
      <c r="BC384" s="7"/>
      <c r="BD384" s="249"/>
      <c r="BE384" s="10"/>
      <c r="BF384" s="244"/>
      <c r="BG384" s="7"/>
      <c r="BH384" s="249"/>
      <c r="BI384" s="7"/>
      <c r="BJ384" s="249"/>
      <c r="BK384" s="7"/>
      <c r="BL384" s="8"/>
      <c r="BM384" s="7"/>
      <c r="BN384" s="249"/>
      <c r="BO384" s="7"/>
      <c r="BP384" s="8"/>
      <c r="BQ384" s="7"/>
      <c r="BR384" s="8"/>
      <c r="BT384" s="41"/>
      <c r="BU384" s="41">
        <f t="shared" si="26"/>
        <v>0</v>
      </c>
      <c r="BV384">
        <f t="shared" si="25"/>
        <v>0</v>
      </c>
    </row>
    <row r="385" spans="1:76">
      <c r="A385">
        <v>314</v>
      </c>
      <c r="B385" s="6"/>
      <c r="C385" s="10"/>
      <c r="D385" s="32"/>
      <c r="E385" s="10"/>
      <c r="F385" s="32"/>
      <c r="G385" s="10"/>
      <c r="H385" s="32"/>
      <c r="I385" s="10"/>
      <c r="J385" s="32"/>
      <c r="K385" s="10"/>
      <c r="L385" s="32"/>
      <c r="M385" s="10"/>
      <c r="N385" s="32"/>
      <c r="O385" s="10"/>
      <c r="P385" s="32"/>
      <c r="Q385" s="10"/>
      <c r="R385" s="32"/>
      <c r="S385" s="10"/>
      <c r="T385" s="32"/>
      <c r="U385" s="10"/>
      <c r="V385" s="32"/>
      <c r="W385" s="10"/>
      <c r="X385" s="32"/>
      <c r="Y385" s="10"/>
      <c r="Z385" s="32"/>
      <c r="AA385" s="10"/>
      <c r="AB385" s="32"/>
      <c r="AC385" s="10"/>
      <c r="AD385" s="32"/>
      <c r="AE385" s="10"/>
      <c r="AF385" s="32"/>
      <c r="AG385" s="10"/>
      <c r="AH385" s="32"/>
      <c r="AI385" s="10"/>
      <c r="AJ385" s="32"/>
      <c r="AK385" s="10"/>
      <c r="AL385" s="32"/>
      <c r="AM385" s="10"/>
      <c r="AN385" s="32"/>
      <c r="AO385" s="10"/>
      <c r="AP385" s="32"/>
      <c r="AQ385" s="10"/>
      <c r="AR385" s="244"/>
      <c r="AS385" s="10"/>
      <c r="AT385" s="32"/>
      <c r="AU385" s="10"/>
      <c r="AV385" s="244"/>
      <c r="AW385" s="10"/>
      <c r="AX385" s="244"/>
      <c r="AY385" s="7"/>
      <c r="AZ385" s="249"/>
      <c r="BA385" s="10"/>
      <c r="BB385" s="244"/>
      <c r="BC385" s="7"/>
      <c r="BD385" s="249"/>
      <c r="BE385" s="10"/>
      <c r="BF385" s="244"/>
      <c r="BG385" s="7"/>
      <c r="BH385" s="249"/>
      <c r="BI385" s="7"/>
      <c r="BJ385" s="249"/>
      <c r="BK385" s="7"/>
      <c r="BL385" s="8"/>
      <c r="BM385" s="7"/>
      <c r="BN385" s="249"/>
      <c r="BO385" s="7"/>
      <c r="BP385" s="8"/>
      <c r="BQ385" s="7"/>
      <c r="BR385" s="8"/>
      <c r="BT385" s="41"/>
      <c r="BU385" s="41">
        <f t="shared" si="26"/>
        <v>0</v>
      </c>
      <c r="BV385">
        <f t="shared" si="25"/>
        <v>0</v>
      </c>
    </row>
    <row r="386" spans="1:76">
      <c r="A386">
        <v>315</v>
      </c>
      <c r="B386" s="6"/>
      <c r="C386" s="10"/>
      <c r="D386" s="32"/>
      <c r="E386" s="10"/>
      <c r="F386" s="32"/>
      <c r="G386" s="10"/>
      <c r="H386" s="32"/>
      <c r="I386" s="10"/>
      <c r="J386" s="32"/>
      <c r="K386" s="10"/>
      <c r="L386" s="32"/>
      <c r="M386" s="10"/>
      <c r="N386" s="32"/>
      <c r="O386" s="10"/>
      <c r="P386" s="32"/>
      <c r="Q386" s="10"/>
      <c r="R386" s="32"/>
      <c r="S386" s="10"/>
      <c r="T386" s="32"/>
      <c r="U386" s="10"/>
      <c r="V386" s="32"/>
      <c r="W386" s="10"/>
      <c r="X386" s="32"/>
      <c r="Y386" s="10"/>
      <c r="Z386" s="32"/>
      <c r="AA386" s="10"/>
      <c r="AB386" s="32"/>
      <c r="AC386" s="10"/>
      <c r="AD386" s="32"/>
      <c r="AE386" s="10"/>
      <c r="AF386" s="32"/>
      <c r="AG386" s="10"/>
      <c r="AH386" s="32"/>
      <c r="AI386" s="10"/>
      <c r="AJ386" s="32"/>
      <c r="AK386" s="10"/>
      <c r="AL386" s="32"/>
      <c r="AM386" s="10"/>
      <c r="AN386" s="32"/>
      <c r="AO386" s="10"/>
      <c r="AP386" s="32"/>
      <c r="AQ386" s="10"/>
      <c r="AR386" s="244"/>
      <c r="AS386" s="10"/>
      <c r="AT386" s="32"/>
      <c r="AU386" s="10"/>
      <c r="AV386" s="244"/>
      <c r="AW386" s="10"/>
      <c r="AX386" s="244"/>
      <c r="AY386" s="7"/>
      <c r="AZ386" s="249"/>
      <c r="BA386" s="10"/>
      <c r="BB386" s="244"/>
      <c r="BC386" s="7"/>
      <c r="BD386" s="249"/>
      <c r="BE386" s="10"/>
      <c r="BF386" s="244"/>
      <c r="BG386" s="7"/>
      <c r="BH386" s="249"/>
      <c r="BI386" s="7"/>
      <c r="BJ386" s="249"/>
      <c r="BK386" s="7"/>
      <c r="BL386" s="8"/>
      <c r="BM386" s="7"/>
      <c r="BN386" s="249"/>
      <c r="BO386" s="7"/>
      <c r="BP386" s="8"/>
      <c r="BQ386" s="7"/>
      <c r="BR386" s="8"/>
      <c r="BT386" s="41"/>
      <c r="BU386" s="41">
        <f t="shared" si="26"/>
        <v>0</v>
      </c>
      <c r="BV386">
        <f t="shared" si="25"/>
        <v>0</v>
      </c>
    </row>
    <row r="387" spans="1:76">
      <c r="A387">
        <v>316</v>
      </c>
      <c r="B387" s="6"/>
      <c r="C387" s="10"/>
      <c r="D387" s="32"/>
      <c r="E387" s="10"/>
      <c r="F387" s="32"/>
      <c r="G387" s="10"/>
      <c r="H387" s="32"/>
      <c r="I387" s="10"/>
      <c r="J387" s="32"/>
      <c r="K387" s="10"/>
      <c r="L387" s="32"/>
      <c r="M387" s="10"/>
      <c r="N387" s="32"/>
      <c r="O387" s="10"/>
      <c r="P387" s="32"/>
      <c r="Q387" s="10"/>
      <c r="R387" s="32"/>
      <c r="S387" s="10"/>
      <c r="T387" s="32"/>
      <c r="U387" s="10"/>
      <c r="V387" s="32"/>
      <c r="W387" s="10"/>
      <c r="X387" s="32"/>
      <c r="Y387" s="10"/>
      <c r="Z387" s="32"/>
      <c r="AA387" s="10"/>
      <c r="AB387" s="32"/>
      <c r="AC387" s="10"/>
      <c r="AD387" s="32"/>
      <c r="AE387" s="10"/>
      <c r="AF387" s="32"/>
      <c r="AG387" s="10"/>
      <c r="AH387" s="32"/>
      <c r="AI387" s="10"/>
      <c r="AJ387" s="32"/>
      <c r="AK387" s="10"/>
      <c r="AL387" s="32"/>
      <c r="AM387" s="10"/>
      <c r="AN387" s="32"/>
      <c r="AO387" s="10"/>
      <c r="AP387" s="32"/>
      <c r="AQ387" s="10"/>
      <c r="AR387" s="244"/>
      <c r="AS387" s="10"/>
      <c r="AT387" s="32"/>
      <c r="AU387" s="10"/>
      <c r="AV387" s="244"/>
      <c r="AW387" s="10"/>
      <c r="AX387" s="244"/>
      <c r="AY387" s="7"/>
      <c r="AZ387" s="249"/>
      <c r="BA387" s="10"/>
      <c r="BB387" s="244"/>
      <c r="BC387" s="7"/>
      <c r="BD387" s="249"/>
      <c r="BE387" s="10"/>
      <c r="BF387" s="244"/>
      <c r="BG387" s="7"/>
      <c r="BH387" s="249"/>
      <c r="BI387" s="7"/>
      <c r="BJ387" s="249"/>
      <c r="BK387" s="7"/>
      <c r="BL387" s="8"/>
      <c r="BM387" s="7"/>
      <c r="BN387" s="249"/>
      <c r="BO387" s="7"/>
      <c r="BP387" s="8"/>
      <c r="BQ387" s="7"/>
      <c r="BR387" s="8"/>
      <c r="BT387" s="41"/>
      <c r="BU387" s="41">
        <f t="shared" si="26"/>
        <v>0</v>
      </c>
      <c r="BV387">
        <f t="shared" si="25"/>
        <v>0</v>
      </c>
    </row>
    <row r="388" spans="1:76">
      <c r="A388">
        <v>317</v>
      </c>
      <c r="B388" s="6"/>
      <c r="C388" s="10"/>
      <c r="D388" s="32"/>
      <c r="E388" s="10"/>
      <c r="F388" s="32"/>
      <c r="G388" s="10"/>
      <c r="H388" s="32"/>
      <c r="I388" s="10"/>
      <c r="J388" s="32"/>
      <c r="K388" s="10"/>
      <c r="L388" s="32"/>
      <c r="M388" s="10"/>
      <c r="N388" s="32"/>
      <c r="O388" s="10"/>
      <c r="P388" s="32"/>
      <c r="Q388" s="10"/>
      <c r="R388" s="32"/>
      <c r="S388" s="10"/>
      <c r="T388" s="32"/>
      <c r="U388" s="10"/>
      <c r="V388" s="32"/>
      <c r="W388" s="10"/>
      <c r="X388" s="32"/>
      <c r="Y388" s="10"/>
      <c r="Z388" s="32"/>
      <c r="AA388" s="10"/>
      <c r="AB388" s="32"/>
      <c r="AC388" s="10"/>
      <c r="AD388" s="32"/>
      <c r="AE388" s="10"/>
      <c r="AF388" s="32"/>
      <c r="AG388" s="10"/>
      <c r="AH388" s="32"/>
      <c r="AI388" s="10"/>
      <c r="AJ388" s="32"/>
      <c r="AK388" s="10"/>
      <c r="AL388" s="32"/>
      <c r="AM388" s="10"/>
      <c r="AN388" s="32"/>
      <c r="AO388" s="10"/>
      <c r="AP388" s="32"/>
      <c r="AQ388" s="10"/>
      <c r="AR388" s="244"/>
      <c r="AS388" s="10"/>
      <c r="AT388" s="32"/>
      <c r="AU388" s="10"/>
      <c r="AV388" s="244"/>
      <c r="AW388" s="10"/>
      <c r="AX388" s="244"/>
      <c r="AY388" s="7"/>
      <c r="AZ388" s="249"/>
      <c r="BA388" s="10"/>
      <c r="BB388" s="244"/>
      <c r="BC388" s="7"/>
      <c r="BD388" s="249"/>
      <c r="BE388" s="10"/>
      <c r="BF388" s="244"/>
      <c r="BG388" s="7"/>
      <c r="BH388" s="249"/>
      <c r="BI388" s="7"/>
      <c r="BJ388" s="249"/>
      <c r="BK388" s="7"/>
      <c r="BL388" s="8"/>
      <c r="BM388" s="7"/>
      <c r="BN388" s="249"/>
      <c r="BO388" s="7"/>
      <c r="BP388" s="8"/>
      <c r="BQ388" s="7"/>
      <c r="BR388" s="8"/>
      <c r="BT388" s="41"/>
      <c r="BU388" s="41">
        <f t="shared" si="26"/>
        <v>0</v>
      </c>
      <c r="BV388">
        <f t="shared" si="25"/>
        <v>0</v>
      </c>
    </row>
    <row r="389" spans="1:76">
      <c r="A389">
        <v>318</v>
      </c>
      <c r="B389" s="6"/>
      <c r="C389" s="10"/>
      <c r="D389" s="32"/>
      <c r="E389" s="10"/>
      <c r="F389" s="32"/>
      <c r="G389" s="10"/>
      <c r="H389" s="32"/>
      <c r="I389" s="10"/>
      <c r="J389" s="32"/>
      <c r="K389" s="10"/>
      <c r="L389" s="32"/>
      <c r="M389" s="10"/>
      <c r="N389" s="32"/>
      <c r="O389" s="10"/>
      <c r="P389" s="32"/>
      <c r="Q389" s="10"/>
      <c r="R389" s="32"/>
      <c r="S389" s="10"/>
      <c r="T389" s="32"/>
      <c r="U389" s="10"/>
      <c r="V389" s="32"/>
      <c r="W389" s="10"/>
      <c r="X389" s="32"/>
      <c r="Y389" s="10"/>
      <c r="Z389" s="32"/>
      <c r="AA389" s="10"/>
      <c r="AB389" s="32"/>
      <c r="AC389" s="10"/>
      <c r="AD389" s="32"/>
      <c r="AE389" s="10"/>
      <c r="AF389" s="32"/>
      <c r="AG389" s="10"/>
      <c r="AH389" s="32"/>
      <c r="AI389" s="10"/>
      <c r="AJ389" s="32"/>
      <c r="AK389" s="10"/>
      <c r="AL389" s="32"/>
      <c r="AM389" s="10"/>
      <c r="AN389" s="32"/>
      <c r="AO389" s="10"/>
      <c r="AP389" s="32"/>
      <c r="AQ389" s="10"/>
      <c r="AR389" s="244"/>
      <c r="AS389" s="10"/>
      <c r="AT389" s="32"/>
      <c r="AU389" s="10"/>
      <c r="AV389" s="244"/>
      <c r="AW389" s="10"/>
      <c r="AX389" s="244"/>
      <c r="AY389" s="7"/>
      <c r="AZ389" s="249"/>
      <c r="BA389" s="10"/>
      <c r="BB389" s="244"/>
      <c r="BC389" s="7"/>
      <c r="BD389" s="249"/>
      <c r="BE389" s="10"/>
      <c r="BF389" s="244"/>
      <c r="BG389" s="7"/>
      <c r="BH389" s="249"/>
      <c r="BI389" s="7"/>
      <c r="BJ389" s="249"/>
      <c r="BK389" s="7"/>
      <c r="BL389" s="8"/>
      <c r="BM389" s="7"/>
      <c r="BN389" s="249"/>
      <c r="BO389" s="7"/>
      <c r="BP389" s="8"/>
      <c r="BQ389" s="7"/>
      <c r="BR389" s="8"/>
      <c r="BT389" s="41"/>
      <c r="BU389" s="41">
        <f t="shared" si="26"/>
        <v>0</v>
      </c>
      <c r="BV389">
        <f t="shared" si="25"/>
        <v>0</v>
      </c>
    </row>
    <row r="390" spans="1:76">
      <c r="A390">
        <v>319</v>
      </c>
      <c r="B390" s="6"/>
      <c r="C390" s="10"/>
      <c r="D390" s="32"/>
      <c r="E390" s="10"/>
      <c r="F390" s="32"/>
      <c r="G390" s="10"/>
      <c r="H390" s="32"/>
      <c r="I390" s="10"/>
      <c r="J390" s="32"/>
      <c r="K390" s="10"/>
      <c r="L390" s="32"/>
      <c r="M390" s="10"/>
      <c r="N390" s="32"/>
      <c r="O390" s="10"/>
      <c r="P390" s="32"/>
      <c r="Q390" s="10"/>
      <c r="R390" s="32"/>
      <c r="S390" s="10"/>
      <c r="T390" s="32"/>
      <c r="U390" s="10"/>
      <c r="V390" s="32"/>
      <c r="W390" s="10"/>
      <c r="X390" s="32"/>
      <c r="Y390" s="10"/>
      <c r="Z390" s="32"/>
      <c r="AA390" s="10"/>
      <c r="AB390" s="32"/>
      <c r="AC390" s="10"/>
      <c r="AD390" s="32"/>
      <c r="AE390" s="10"/>
      <c r="AF390" s="32"/>
      <c r="AG390" s="10"/>
      <c r="AH390" s="32"/>
      <c r="AI390" s="10"/>
      <c r="AJ390" s="32"/>
      <c r="AK390" s="10"/>
      <c r="AL390" s="32"/>
      <c r="AM390" s="10"/>
      <c r="AN390" s="32"/>
      <c r="AO390" s="10"/>
      <c r="AP390" s="32"/>
      <c r="AQ390" s="10"/>
      <c r="AR390" s="244"/>
      <c r="AS390" s="10"/>
      <c r="AT390" s="32"/>
      <c r="AU390" s="10"/>
      <c r="AV390" s="244"/>
      <c r="AW390" s="10"/>
      <c r="AX390" s="244"/>
      <c r="AY390" s="7"/>
      <c r="AZ390" s="249"/>
      <c r="BA390" s="10"/>
      <c r="BB390" s="244"/>
      <c r="BC390" s="7"/>
      <c r="BD390" s="249"/>
      <c r="BE390" s="10"/>
      <c r="BF390" s="244"/>
      <c r="BG390" s="7"/>
      <c r="BH390" s="249"/>
      <c r="BI390" s="7"/>
      <c r="BJ390" s="249"/>
      <c r="BK390" s="7"/>
      <c r="BL390" s="8"/>
      <c r="BM390" s="7"/>
      <c r="BN390" s="249"/>
      <c r="BO390" s="7"/>
      <c r="BP390" s="8"/>
      <c r="BQ390" s="7"/>
      <c r="BR390" s="8"/>
      <c r="BT390" s="41"/>
      <c r="BU390" s="41">
        <f t="shared" si="26"/>
        <v>0</v>
      </c>
      <c r="BV390">
        <f t="shared" si="25"/>
        <v>0</v>
      </c>
    </row>
    <row r="391" spans="1:76">
      <c r="A391">
        <v>320</v>
      </c>
      <c r="B391" s="6"/>
      <c r="C391" s="10"/>
      <c r="D391" s="32"/>
      <c r="E391" s="10"/>
      <c r="F391" s="32"/>
      <c r="G391" s="10"/>
      <c r="H391" s="32"/>
      <c r="I391" s="10"/>
      <c r="J391" s="32"/>
      <c r="K391" s="10"/>
      <c r="L391" s="32"/>
      <c r="M391" s="10"/>
      <c r="N391" s="32"/>
      <c r="O391" s="10"/>
      <c r="P391" s="32"/>
      <c r="Q391" s="10"/>
      <c r="R391" s="32"/>
      <c r="S391" s="10"/>
      <c r="T391" s="32"/>
      <c r="U391" s="10"/>
      <c r="V391" s="32"/>
      <c r="W391" s="10"/>
      <c r="X391" s="32"/>
      <c r="Y391" s="10"/>
      <c r="Z391" s="32"/>
      <c r="AA391" s="10"/>
      <c r="AB391" s="32"/>
      <c r="AC391" s="10"/>
      <c r="AD391" s="32"/>
      <c r="AE391" s="10"/>
      <c r="AF391" s="32"/>
      <c r="AG391" s="10"/>
      <c r="AH391" s="32"/>
      <c r="AI391" s="10"/>
      <c r="AJ391" s="32"/>
      <c r="AK391" s="10"/>
      <c r="AL391" s="32"/>
      <c r="AM391" s="10"/>
      <c r="AN391" s="32"/>
      <c r="AO391" s="10"/>
      <c r="AP391" s="32"/>
      <c r="AQ391" s="10"/>
      <c r="AR391" s="244"/>
      <c r="AS391" s="10"/>
      <c r="AT391" s="32"/>
      <c r="AU391" s="10"/>
      <c r="AV391" s="244"/>
      <c r="AW391" s="10"/>
      <c r="AX391" s="244"/>
      <c r="AY391" s="7"/>
      <c r="AZ391" s="249"/>
      <c r="BA391" s="10"/>
      <c r="BB391" s="244"/>
      <c r="BC391" s="7"/>
      <c r="BD391" s="249"/>
      <c r="BE391" s="10"/>
      <c r="BF391" s="244"/>
      <c r="BG391" s="7"/>
      <c r="BH391" s="249"/>
      <c r="BI391" s="7"/>
      <c r="BJ391" s="249"/>
      <c r="BK391" s="7"/>
      <c r="BL391" s="8"/>
      <c r="BM391" s="7"/>
      <c r="BN391" s="249"/>
      <c r="BO391" s="7"/>
      <c r="BP391" s="8"/>
      <c r="BQ391" s="7"/>
      <c r="BR391" s="8"/>
      <c r="BT391" s="41"/>
      <c r="BU391" s="41">
        <f t="shared" si="26"/>
        <v>0</v>
      </c>
      <c r="BV391">
        <f t="shared" ref="BV391:BV454" si="27">COUNT(C391:BR391)/2</f>
        <v>0</v>
      </c>
    </row>
    <row r="392" spans="1:76">
      <c r="A392">
        <v>321</v>
      </c>
      <c r="B392" s="6"/>
      <c r="C392" s="10"/>
      <c r="D392" s="32"/>
      <c r="E392" s="10"/>
      <c r="F392" s="32"/>
      <c r="G392" s="10"/>
      <c r="H392" s="32"/>
      <c r="I392" s="10"/>
      <c r="J392" s="32"/>
      <c r="K392" s="10"/>
      <c r="L392" s="32"/>
      <c r="M392" s="10"/>
      <c r="N392" s="32"/>
      <c r="O392" s="10"/>
      <c r="P392" s="32"/>
      <c r="Q392" s="10"/>
      <c r="R392" s="32"/>
      <c r="S392" s="10"/>
      <c r="T392" s="32"/>
      <c r="U392" s="10"/>
      <c r="V392" s="32"/>
      <c r="W392" s="10"/>
      <c r="X392" s="32"/>
      <c r="Y392" s="10"/>
      <c r="Z392" s="32"/>
      <c r="AA392" s="10"/>
      <c r="AB392" s="32"/>
      <c r="AC392" s="10"/>
      <c r="AD392" s="32"/>
      <c r="AE392" s="10"/>
      <c r="AF392" s="32"/>
      <c r="AG392" s="10"/>
      <c r="AH392" s="32"/>
      <c r="AI392" s="10"/>
      <c r="AJ392" s="32"/>
      <c r="AK392" s="10"/>
      <c r="AL392" s="32"/>
      <c r="AM392" s="10"/>
      <c r="AN392" s="32"/>
      <c r="AO392" s="10"/>
      <c r="AP392" s="32"/>
      <c r="AQ392" s="10"/>
      <c r="AR392" s="244"/>
      <c r="AS392" s="10"/>
      <c r="AT392" s="32"/>
      <c r="AU392" s="10"/>
      <c r="AV392" s="244"/>
      <c r="AW392" s="10"/>
      <c r="AX392" s="244"/>
      <c r="AY392" s="7"/>
      <c r="AZ392" s="249"/>
      <c r="BA392" s="10"/>
      <c r="BB392" s="244"/>
      <c r="BC392" s="7"/>
      <c r="BD392" s="249"/>
      <c r="BE392" s="10"/>
      <c r="BF392" s="244"/>
      <c r="BG392" s="7"/>
      <c r="BH392" s="249"/>
      <c r="BI392" s="7"/>
      <c r="BJ392" s="249"/>
      <c r="BK392" s="7"/>
      <c r="BL392" s="8"/>
      <c r="BM392" s="7"/>
      <c r="BN392" s="249"/>
      <c r="BO392" s="7"/>
      <c r="BP392" s="8"/>
      <c r="BQ392" s="7"/>
      <c r="BR392" s="8"/>
      <c r="BT392" s="41"/>
      <c r="BU392" s="41">
        <f t="shared" si="26"/>
        <v>0</v>
      </c>
      <c r="BV392">
        <f t="shared" si="27"/>
        <v>0</v>
      </c>
    </row>
    <row r="393" spans="1:76">
      <c r="A393">
        <v>322</v>
      </c>
      <c r="B393" s="6"/>
      <c r="C393" s="10"/>
      <c r="D393" s="32"/>
      <c r="E393" s="10"/>
      <c r="F393" s="32"/>
      <c r="G393" s="10"/>
      <c r="H393" s="32"/>
      <c r="I393" s="10"/>
      <c r="J393" s="32"/>
      <c r="K393" s="10"/>
      <c r="L393" s="32"/>
      <c r="M393" s="10"/>
      <c r="N393" s="32"/>
      <c r="O393" s="10"/>
      <c r="P393" s="32"/>
      <c r="Q393" s="10"/>
      <c r="R393" s="32"/>
      <c r="S393" s="10"/>
      <c r="T393" s="32"/>
      <c r="U393" s="10"/>
      <c r="V393" s="32"/>
      <c r="W393" s="10"/>
      <c r="X393" s="32"/>
      <c r="Y393" s="10"/>
      <c r="Z393" s="32"/>
      <c r="AA393" s="10"/>
      <c r="AB393" s="32"/>
      <c r="AC393" s="10"/>
      <c r="AD393" s="32"/>
      <c r="AE393" s="10"/>
      <c r="AF393" s="32"/>
      <c r="AG393" s="10"/>
      <c r="AH393" s="32"/>
      <c r="AI393" s="10"/>
      <c r="AJ393" s="32"/>
      <c r="AK393" s="10"/>
      <c r="AL393" s="32"/>
      <c r="AM393" s="10"/>
      <c r="AN393" s="32"/>
      <c r="AO393" s="10"/>
      <c r="AP393" s="32"/>
      <c r="AQ393" s="10"/>
      <c r="AR393" s="244"/>
      <c r="AS393" s="10"/>
      <c r="AT393" s="32"/>
      <c r="AU393" s="10"/>
      <c r="AV393" s="244"/>
      <c r="AW393" s="10"/>
      <c r="AX393" s="244"/>
      <c r="AY393" s="7"/>
      <c r="AZ393" s="249"/>
      <c r="BA393" s="10"/>
      <c r="BB393" s="244"/>
      <c r="BC393" s="7"/>
      <c r="BD393" s="249"/>
      <c r="BE393" s="10"/>
      <c r="BF393" s="244"/>
      <c r="BG393" s="7"/>
      <c r="BH393" s="249"/>
      <c r="BI393" s="7"/>
      <c r="BJ393" s="249"/>
      <c r="BK393" s="7"/>
      <c r="BL393" s="8"/>
      <c r="BM393" s="7"/>
      <c r="BN393" s="249"/>
      <c r="BO393" s="7"/>
      <c r="BP393" s="8"/>
      <c r="BQ393" s="7"/>
      <c r="BR393" s="8"/>
      <c r="BT393" s="41"/>
      <c r="BU393" s="41">
        <f t="shared" si="26"/>
        <v>0</v>
      </c>
      <c r="BV393">
        <f t="shared" si="27"/>
        <v>0</v>
      </c>
    </row>
    <row r="394" spans="1:76">
      <c r="A394">
        <v>323</v>
      </c>
      <c r="B394" s="6"/>
      <c r="C394" s="10"/>
      <c r="D394" s="32"/>
      <c r="E394" s="10"/>
      <c r="F394" s="32"/>
      <c r="G394" s="10"/>
      <c r="H394" s="32"/>
      <c r="I394" s="10"/>
      <c r="J394" s="32"/>
      <c r="K394" s="10"/>
      <c r="L394" s="32"/>
      <c r="M394" s="10"/>
      <c r="N394" s="32"/>
      <c r="O394" s="10"/>
      <c r="P394" s="32"/>
      <c r="Q394" s="10"/>
      <c r="R394" s="32"/>
      <c r="S394" s="10"/>
      <c r="T394" s="32"/>
      <c r="U394" s="10"/>
      <c r="V394" s="32"/>
      <c r="W394" s="10"/>
      <c r="X394" s="32"/>
      <c r="Y394" s="10"/>
      <c r="Z394" s="32"/>
      <c r="AA394" s="10"/>
      <c r="AB394" s="32"/>
      <c r="AC394" s="10"/>
      <c r="AD394" s="32"/>
      <c r="AE394" s="10"/>
      <c r="AF394" s="32"/>
      <c r="AG394" s="10"/>
      <c r="AH394" s="32"/>
      <c r="AI394" s="10"/>
      <c r="AJ394" s="32"/>
      <c r="AK394" s="10"/>
      <c r="AL394" s="32"/>
      <c r="AM394" s="10"/>
      <c r="AN394" s="32"/>
      <c r="AO394" s="10"/>
      <c r="AP394" s="32"/>
      <c r="AQ394" s="10"/>
      <c r="AR394" s="244"/>
      <c r="AS394" s="10"/>
      <c r="AT394" s="32"/>
      <c r="AU394" s="10"/>
      <c r="AV394" s="244"/>
      <c r="AW394" s="10"/>
      <c r="AX394" s="244"/>
      <c r="AY394" s="7"/>
      <c r="AZ394" s="249"/>
      <c r="BA394" s="10"/>
      <c r="BB394" s="244"/>
      <c r="BC394" s="7"/>
      <c r="BD394" s="249"/>
      <c r="BE394" s="10"/>
      <c r="BF394" s="244"/>
      <c r="BG394" s="7"/>
      <c r="BH394" s="249"/>
      <c r="BI394" s="7"/>
      <c r="BJ394" s="249"/>
      <c r="BK394" s="7"/>
      <c r="BL394" s="8"/>
      <c r="BM394" s="7"/>
      <c r="BN394" s="249"/>
      <c r="BO394" s="7"/>
      <c r="BP394" s="8"/>
      <c r="BQ394" s="7"/>
      <c r="BR394" s="8"/>
      <c r="BT394" s="41"/>
      <c r="BU394" s="41">
        <f t="shared" si="26"/>
        <v>0</v>
      </c>
      <c r="BV394">
        <f t="shared" si="27"/>
        <v>0</v>
      </c>
    </row>
    <row r="395" spans="1:76">
      <c r="A395">
        <v>324</v>
      </c>
      <c r="B395" s="6"/>
      <c r="C395" s="10"/>
      <c r="D395" s="32"/>
      <c r="E395" s="10"/>
      <c r="F395" s="32"/>
      <c r="G395" s="10"/>
      <c r="H395" s="32"/>
      <c r="I395" s="10"/>
      <c r="J395" s="32"/>
      <c r="K395" s="10"/>
      <c r="L395" s="32"/>
      <c r="M395" s="10"/>
      <c r="N395" s="32"/>
      <c r="O395" s="10"/>
      <c r="P395" s="32"/>
      <c r="Q395" s="10"/>
      <c r="R395" s="32"/>
      <c r="S395" s="10"/>
      <c r="T395" s="32"/>
      <c r="U395" s="10"/>
      <c r="V395" s="32"/>
      <c r="W395" s="10"/>
      <c r="X395" s="32"/>
      <c r="Y395" s="10"/>
      <c r="Z395" s="32"/>
      <c r="AA395" s="10"/>
      <c r="AB395" s="32"/>
      <c r="AC395" s="10"/>
      <c r="AD395" s="32"/>
      <c r="AE395" s="10"/>
      <c r="AF395" s="32"/>
      <c r="AG395" s="10"/>
      <c r="AH395" s="32"/>
      <c r="AI395" s="10"/>
      <c r="AJ395" s="32"/>
      <c r="AK395" s="10"/>
      <c r="AL395" s="32"/>
      <c r="AM395" s="10"/>
      <c r="AN395" s="32"/>
      <c r="AO395" s="10"/>
      <c r="AP395" s="32"/>
      <c r="AQ395" s="10"/>
      <c r="AR395" s="244"/>
      <c r="AS395" s="10"/>
      <c r="AT395" s="32"/>
      <c r="AU395" s="10"/>
      <c r="AV395" s="244"/>
      <c r="AW395" s="10"/>
      <c r="AX395" s="244"/>
      <c r="AY395" s="7"/>
      <c r="AZ395" s="249"/>
      <c r="BA395" s="10"/>
      <c r="BB395" s="244"/>
      <c r="BC395" s="7"/>
      <c r="BD395" s="249"/>
      <c r="BE395" s="10"/>
      <c r="BF395" s="244"/>
      <c r="BG395" s="7"/>
      <c r="BH395" s="249"/>
      <c r="BI395" s="7"/>
      <c r="BJ395" s="249"/>
      <c r="BK395" s="7"/>
      <c r="BL395" s="8"/>
      <c r="BM395" s="7"/>
      <c r="BN395" s="249"/>
      <c r="BO395" s="7"/>
      <c r="BP395" s="8"/>
      <c r="BQ395" s="7"/>
      <c r="BR395" s="8"/>
      <c r="BT395" s="41"/>
      <c r="BU395" s="41">
        <f t="shared" ref="BU395:BU458" si="28">+AI395+AE395+Y395+W395+U395+S395+Q395+O395+M395+I395+G395+E395+C395+AG395+K395+BQ395+BX395+AA395+AC395+AK395+AO395+AQ395+AY395+BO395+BM395+BC395+BA395+AW395+AU395+AS395</f>
        <v>0</v>
      </c>
      <c r="BV395">
        <f t="shared" si="27"/>
        <v>0</v>
      </c>
    </row>
    <row r="396" spans="1:76">
      <c r="A396">
        <v>325</v>
      </c>
      <c r="B396" s="6"/>
      <c r="C396" s="10"/>
      <c r="D396" s="32"/>
      <c r="E396" s="10"/>
      <c r="F396" s="32"/>
      <c r="G396" s="10"/>
      <c r="H396" s="32"/>
      <c r="I396" s="10"/>
      <c r="J396" s="32"/>
      <c r="K396" s="10"/>
      <c r="L396" s="32"/>
      <c r="M396" s="10"/>
      <c r="N396" s="32"/>
      <c r="O396" s="10"/>
      <c r="P396" s="32"/>
      <c r="Q396" s="10"/>
      <c r="R396" s="32"/>
      <c r="S396" s="10"/>
      <c r="T396" s="32"/>
      <c r="U396" s="10"/>
      <c r="V396" s="32"/>
      <c r="W396" s="10"/>
      <c r="X396" s="32"/>
      <c r="Y396" s="10"/>
      <c r="Z396" s="32"/>
      <c r="AA396" s="10"/>
      <c r="AB396" s="32"/>
      <c r="AC396" s="10"/>
      <c r="AD396" s="32"/>
      <c r="AE396" s="10"/>
      <c r="AF396" s="32"/>
      <c r="AG396" s="10"/>
      <c r="AH396" s="32"/>
      <c r="AI396" s="10"/>
      <c r="AJ396" s="32"/>
      <c r="AK396" s="10"/>
      <c r="AL396" s="32"/>
      <c r="AM396" s="10"/>
      <c r="AN396" s="32"/>
      <c r="AO396" s="10"/>
      <c r="AP396" s="32"/>
      <c r="AQ396" s="10"/>
      <c r="AR396" s="244"/>
      <c r="AS396" s="10"/>
      <c r="AT396" s="32"/>
      <c r="AU396" s="10"/>
      <c r="AV396" s="244"/>
      <c r="AW396" s="10"/>
      <c r="AX396" s="244"/>
      <c r="AY396" s="7"/>
      <c r="AZ396" s="249"/>
      <c r="BA396" s="10"/>
      <c r="BB396" s="244"/>
      <c r="BC396" s="7"/>
      <c r="BD396" s="249"/>
      <c r="BE396" s="10"/>
      <c r="BF396" s="244"/>
      <c r="BG396" s="7"/>
      <c r="BH396" s="249"/>
      <c r="BI396" s="7"/>
      <c r="BJ396" s="249"/>
      <c r="BK396" s="7"/>
      <c r="BL396" s="8"/>
      <c r="BM396" s="7"/>
      <c r="BN396" s="249"/>
      <c r="BO396" s="7"/>
      <c r="BP396" s="8"/>
      <c r="BQ396" s="7"/>
      <c r="BR396" s="8"/>
      <c r="BT396" s="41"/>
      <c r="BU396" s="41">
        <f t="shared" si="28"/>
        <v>0</v>
      </c>
      <c r="BV396">
        <f t="shared" si="27"/>
        <v>0</v>
      </c>
    </row>
    <row r="397" spans="1:76">
      <c r="A397">
        <v>326</v>
      </c>
      <c r="B397" s="6"/>
      <c r="C397" s="10"/>
      <c r="D397" s="32"/>
      <c r="E397" s="10"/>
      <c r="F397" s="32"/>
      <c r="G397" s="10"/>
      <c r="H397" s="32"/>
      <c r="I397" s="10"/>
      <c r="J397" s="32"/>
      <c r="K397" s="94"/>
      <c r="L397" s="32"/>
      <c r="M397" s="10"/>
      <c r="N397" s="32"/>
      <c r="O397" s="10"/>
      <c r="P397" s="32"/>
      <c r="Q397" s="10"/>
      <c r="R397" s="32"/>
      <c r="S397" s="10"/>
      <c r="T397" s="32"/>
      <c r="U397" s="10"/>
      <c r="V397" s="32"/>
      <c r="W397" s="10"/>
      <c r="X397" s="32"/>
      <c r="Y397" s="10"/>
      <c r="Z397" s="32"/>
      <c r="AA397" s="10"/>
      <c r="AB397" s="32"/>
      <c r="AC397" s="10"/>
      <c r="AD397" s="32"/>
      <c r="AE397" s="10"/>
      <c r="AF397" s="32"/>
      <c r="AG397" s="10"/>
      <c r="AH397" s="32"/>
      <c r="AI397" s="10"/>
      <c r="AJ397" s="32"/>
      <c r="AK397" s="10"/>
      <c r="AL397" s="32"/>
      <c r="AM397" s="10"/>
      <c r="AN397" s="32"/>
      <c r="AO397" s="10"/>
      <c r="AP397" s="32"/>
      <c r="AQ397" s="10"/>
      <c r="AR397" s="244"/>
      <c r="AS397" s="10"/>
      <c r="AT397" s="32"/>
      <c r="AU397" s="10"/>
      <c r="AV397" s="244"/>
      <c r="AW397" s="10"/>
      <c r="AX397" s="244"/>
      <c r="AY397" s="10"/>
      <c r="AZ397" s="247"/>
      <c r="BA397" s="10"/>
      <c r="BB397" s="244"/>
      <c r="BC397" s="10"/>
      <c r="BD397" s="247"/>
      <c r="BE397" s="10"/>
      <c r="BF397" s="244"/>
      <c r="BG397" s="10"/>
      <c r="BH397" s="247"/>
      <c r="BI397" s="10"/>
      <c r="BJ397" s="247"/>
      <c r="BK397" s="10"/>
      <c r="BL397" s="32"/>
      <c r="BM397" s="10"/>
      <c r="BN397" s="247"/>
      <c r="BO397" s="10"/>
      <c r="BP397" s="32"/>
      <c r="BQ397" s="10"/>
      <c r="BR397" s="32"/>
      <c r="BT397" s="41"/>
      <c r="BU397" s="41">
        <f t="shared" si="28"/>
        <v>0</v>
      </c>
      <c r="BV397">
        <f t="shared" si="27"/>
        <v>0</v>
      </c>
      <c r="BX397" s="39"/>
    </row>
    <row r="398" spans="1:76">
      <c r="A398">
        <v>327</v>
      </c>
      <c r="B398" s="6"/>
      <c r="C398" s="10"/>
      <c r="D398" s="32"/>
      <c r="E398" s="10"/>
      <c r="F398" s="32"/>
      <c r="G398" s="10"/>
      <c r="H398" s="32"/>
      <c r="I398" s="10"/>
      <c r="J398" s="32"/>
      <c r="K398" s="10"/>
      <c r="L398" s="32"/>
      <c r="M398" s="10"/>
      <c r="N398" s="32"/>
      <c r="O398" s="10"/>
      <c r="P398" s="32"/>
      <c r="Q398" s="10"/>
      <c r="R398" s="32"/>
      <c r="S398" s="10"/>
      <c r="T398" s="32"/>
      <c r="U398" s="10"/>
      <c r="V398" s="32"/>
      <c r="W398" s="10"/>
      <c r="X398" s="32"/>
      <c r="Y398" s="10"/>
      <c r="Z398" s="32"/>
      <c r="AA398" s="10"/>
      <c r="AB398" s="32"/>
      <c r="AC398" s="10"/>
      <c r="AD398" s="32"/>
      <c r="AE398" s="10"/>
      <c r="AF398" s="32"/>
      <c r="AG398" s="10"/>
      <c r="AH398" s="32"/>
      <c r="AI398" s="10"/>
      <c r="AJ398" s="32"/>
      <c r="AK398" s="10"/>
      <c r="AL398" s="32"/>
      <c r="AM398" s="10"/>
      <c r="AN398" s="32"/>
      <c r="AO398" s="10"/>
      <c r="AP398" s="32"/>
      <c r="AQ398" s="10"/>
      <c r="AR398" s="244"/>
      <c r="AS398" s="10"/>
      <c r="AT398" s="32"/>
      <c r="AU398" s="10"/>
      <c r="AV398" s="244"/>
      <c r="AW398" s="10"/>
      <c r="AX398" s="244"/>
      <c r="AY398" s="10"/>
      <c r="AZ398" s="247"/>
      <c r="BA398" s="10"/>
      <c r="BB398" s="244"/>
      <c r="BC398" s="10"/>
      <c r="BD398" s="247"/>
      <c r="BE398" s="10"/>
      <c r="BF398" s="244"/>
      <c r="BG398" s="10"/>
      <c r="BH398" s="247"/>
      <c r="BI398" s="10"/>
      <c r="BJ398" s="247"/>
      <c r="BK398" s="10"/>
      <c r="BL398" s="32"/>
      <c r="BM398" s="10"/>
      <c r="BN398" s="247"/>
      <c r="BO398" s="10"/>
      <c r="BP398" s="32"/>
      <c r="BQ398" s="10"/>
      <c r="BR398" s="32"/>
      <c r="BT398" s="41"/>
      <c r="BU398" s="41">
        <f t="shared" si="28"/>
        <v>0</v>
      </c>
      <c r="BV398">
        <f t="shared" si="27"/>
        <v>0</v>
      </c>
    </row>
    <row r="399" spans="1:76">
      <c r="A399">
        <v>328</v>
      </c>
      <c r="B399" s="6"/>
      <c r="C399" s="10"/>
      <c r="D399" s="32"/>
      <c r="E399" s="10"/>
      <c r="F399" s="32"/>
      <c r="G399" s="10"/>
      <c r="H399" s="32"/>
      <c r="I399" s="10"/>
      <c r="J399" s="32"/>
      <c r="K399" s="10"/>
      <c r="L399" s="32"/>
      <c r="M399" s="10"/>
      <c r="N399" s="32"/>
      <c r="O399" s="10"/>
      <c r="P399" s="32"/>
      <c r="Q399" s="10"/>
      <c r="R399" s="32"/>
      <c r="S399" s="10"/>
      <c r="T399" s="32"/>
      <c r="U399" s="10"/>
      <c r="V399" s="32"/>
      <c r="W399" s="10"/>
      <c r="X399" s="32"/>
      <c r="Y399" s="10"/>
      <c r="Z399" s="32"/>
      <c r="AA399" s="10"/>
      <c r="AB399" s="32"/>
      <c r="AC399" s="10"/>
      <c r="AD399" s="32"/>
      <c r="AE399" s="10"/>
      <c r="AF399" s="32"/>
      <c r="AG399" s="10"/>
      <c r="AH399" s="32"/>
      <c r="AI399" s="10"/>
      <c r="AJ399" s="32"/>
      <c r="AK399" s="10"/>
      <c r="AL399" s="32"/>
      <c r="AM399" s="10"/>
      <c r="AN399" s="32"/>
      <c r="AO399" s="10"/>
      <c r="AP399" s="32"/>
      <c r="AQ399" s="10"/>
      <c r="AR399" s="244"/>
      <c r="AS399" s="10"/>
      <c r="AT399" s="32"/>
      <c r="AU399" s="10"/>
      <c r="AV399" s="244"/>
      <c r="AW399" s="10"/>
      <c r="AX399" s="244"/>
      <c r="AY399" s="7"/>
      <c r="AZ399" s="249"/>
      <c r="BA399" s="10"/>
      <c r="BB399" s="244"/>
      <c r="BC399" s="7"/>
      <c r="BD399" s="249"/>
      <c r="BE399" s="10"/>
      <c r="BF399" s="244"/>
      <c r="BG399" s="7"/>
      <c r="BH399" s="249"/>
      <c r="BI399" s="7"/>
      <c r="BJ399" s="249"/>
      <c r="BK399" s="7"/>
      <c r="BL399" s="8"/>
      <c r="BM399" s="7"/>
      <c r="BN399" s="249"/>
      <c r="BO399" s="7"/>
      <c r="BP399" s="8"/>
      <c r="BQ399" s="7"/>
      <c r="BR399" s="8"/>
      <c r="BT399" s="41"/>
      <c r="BU399" s="41">
        <f t="shared" si="28"/>
        <v>0</v>
      </c>
      <c r="BV399">
        <f t="shared" si="27"/>
        <v>0</v>
      </c>
    </row>
    <row r="400" spans="1:76">
      <c r="A400">
        <v>329</v>
      </c>
      <c r="B400" s="6"/>
      <c r="C400" s="10"/>
      <c r="D400" s="32"/>
      <c r="E400" s="10"/>
      <c r="F400" s="32"/>
      <c r="G400" s="10"/>
      <c r="H400" s="32"/>
      <c r="I400" s="10"/>
      <c r="J400" s="32"/>
      <c r="K400" s="10"/>
      <c r="L400" s="32"/>
      <c r="M400" s="10"/>
      <c r="N400" s="32"/>
      <c r="O400" s="10"/>
      <c r="P400" s="32"/>
      <c r="Q400" s="10"/>
      <c r="R400" s="32"/>
      <c r="S400" s="10"/>
      <c r="T400" s="32"/>
      <c r="U400" s="10"/>
      <c r="V400" s="32"/>
      <c r="W400" s="10"/>
      <c r="X400" s="32"/>
      <c r="Y400" s="10"/>
      <c r="Z400" s="32"/>
      <c r="AA400" s="10"/>
      <c r="AB400" s="32"/>
      <c r="AC400" s="10"/>
      <c r="AD400" s="32"/>
      <c r="AE400" s="10"/>
      <c r="AF400" s="32"/>
      <c r="AG400" s="10"/>
      <c r="AH400" s="32"/>
      <c r="AI400" s="10"/>
      <c r="AJ400" s="32"/>
      <c r="AK400" s="10"/>
      <c r="AL400" s="32"/>
      <c r="AM400" s="10"/>
      <c r="AN400" s="32"/>
      <c r="AO400" s="10"/>
      <c r="AP400" s="32"/>
      <c r="AQ400" s="10"/>
      <c r="AR400" s="244"/>
      <c r="AS400" s="10"/>
      <c r="AT400" s="32"/>
      <c r="AU400" s="10"/>
      <c r="AV400" s="244"/>
      <c r="AW400" s="10"/>
      <c r="AX400" s="244"/>
      <c r="AY400" s="7"/>
      <c r="AZ400" s="249"/>
      <c r="BA400" s="10"/>
      <c r="BB400" s="244"/>
      <c r="BC400" s="7"/>
      <c r="BD400" s="249"/>
      <c r="BE400" s="10"/>
      <c r="BF400" s="244"/>
      <c r="BG400" s="7"/>
      <c r="BH400" s="249"/>
      <c r="BI400" s="7"/>
      <c r="BJ400" s="249"/>
      <c r="BK400" s="7"/>
      <c r="BL400" s="8"/>
      <c r="BM400" s="7"/>
      <c r="BN400" s="249"/>
      <c r="BO400" s="7"/>
      <c r="BP400" s="8"/>
      <c r="BQ400" s="7"/>
      <c r="BR400" s="8"/>
      <c r="BT400" s="41"/>
      <c r="BU400" s="41">
        <f t="shared" si="28"/>
        <v>0</v>
      </c>
      <c r="BV400">
        <f t="shared" si="27"/>
        <v>0</v>
      </c>
    </row>
    <row r="401" spans="1:76">
      <c r="A401">
        <v>330</v>
      </c>
      <c r="B401" s="6"/>
      <c r="C401" s="10"/>
      <c r="D401" s="32"/>
      <c r="E401" s="10"/>
      <c r="F401" s="32"/>
      <c r="G401" s="10"/>
      <c r="H401" s="32"/>
      <c r="I401" s="10"/>
      <c r="J401" s="32"/>
      <c r="K401" s="10"/>
      <c r="L401" s="32"/>
      <c r="M401" s="10"/>
      <c r="N401" s="32"/>
      <c r="O401" s="10"/>
      <c r="P401" s="32"/>
      <c r="Q401" s="10"/>
      <c r="R401" s="32"/>
      <c r="S401" s="10"/>
      <c r="T401" s="32"/>
      <c r="U401" s="10"/>
      <c r="V401" s="32"/>
      <c r="W401" s="10"/>
      <c r="X401" s="32"/>
      <c r="Y401" s="10"/>
      <c r="Z401" s="32"/>
      <c r="AA401" s="10"/>
      <c r="AB401" s="32"/>
      <c r="AC401" s="10"/>
      <c r="AD401" s="32"/>
      <c r="AE401" s="10"/>
      <c r="AF401" s="32"/>
      <c r="AG401" s="10"/>
      <c r="AH401" s="32"/>
      <c r="AI401" s="10"/>
      <c r="AJ401" s="32"/>
      <c r="AK401" s="10"/>
      <c r="AL401" s="32"/>
      <c r="AM401" s="10"/>
      <c r="AN401" s="32"/>
      <c r="AO401" s="10"/>
      <c r="AP401" s="32"/>
      <c r="AQ401" s="10"/>
      <c r="AR401" s="244"/>
      <c r="AS401" s="10"/>
      <c r="AT401" s="32"/>
      <c r="AU401" s="10"/>
      <c r="AV401" s="244"/>
      <c r="AW401" s="10"/>
      <c r="AX401" s="244"/>
      <c r="AY401" s="7"/>
      <c r="AZ401" s="249"/>
      <c r="BA401" s="10"/>
      <c r="BB401" s="244"/>
      <c r="BC401" s="7"/>
      <c r="BD401" s="249"/>
      <c r="BE401" s="10"/>
      <c r="BF401" s="244"/>
      <c r="BG401" s="7"/>
      <c r="BH401" s="249"/>
      <c r="BI401" s="7"/>
      <c r="BJ401" s="249"/>
      <c r="BK401" s="7"/>
      <c r="BL401" s="8"/>
      <c r="BM401" s="7"/>
      <c r="BN401" s="249"/>
      <c r="BO401" s="7"/>
      <c r="BP401" s="8"/>
      <c r="BQ401" s="7"/>
      <c r="BR401" s="8"/>
      <c r="BT401" s="41"/>
      <c r="BU401" s="41">
        <f t="shared" si="28"/>
        <v>0</v>
      </c>
      <c r="BV401">
        <f t="shared" si="27"/>
        <v>0</v>
      </c>
    </row>
    <row r="402" spans="1:76">
      <c r="A402">
        <v>331</v>
      </c>
      <c r="B402" s="6"/>
      <c r="C402" s="10"/>
      <c r="D402" s="32"/>
      <c r="E402" s="10"/>
      <c r="F402" s="32"/>
      <c r="G402" s="10"/>
      <c r="H402" s="32"/>
      <c r="I402" s="10"/>
      <c r="J402" s="32"/>
      <c r="K402" s="10"/>
      <c r="L402" s="32"/>
      <c r="M402" s="10"/>
      <c r="N402" s="32"/>
      <c r="O402" s="10"/>
      <c r="P402" s="32"/>
      <c r="Q402" s="10"/>
      <c r="R402" s="32"/>
      <c r="S402" s="10"/>
      <c r="T402" s="32"/>
      <c r="U402" s="94"/>
      <c r="V402" s="32"/>
      <c r="W402" s="10"/>
      <c r="X402" s="32"/>
      <c r="Y402" s="10"/>
      <c r="Z402" s="32"/>
      <c r="AA402" s="10"/>
      <c r="AB402" s="32"/>
      <c r="AC402" s="10"/>
      <c r="AD402" s="32"/>
      <c r="AE402" s="10"/>
      <c r="AF402" s="32"/>
      <c r="AG402" s="10"/>
      <c r="AH402" s="32"/>
      <c r="AI402" s="10"/>
      <c r="AJ402" s="32"/>
      <c r="AK402" s="10"/>
      <c r="AL402" s="32"/>
      <c r="AM402" s="10"/>
      <c r="AN402" s="32"/>
      <c r="AO402" s="10"/>
      <c r="AP402" s="32"/>
      <c r="AQ402" s="10"/>
      <c r="AR402" s="244"/>
      <c r="AS402" s="10"/>
      <c r="AT402" s="32"/>
      <c r="AU402" s="10"/>
      <c r="AV402" s="244"/>
      <c r="AW402" s="10"/>
      <c r="AX402" s="244"/>
      <c r="AY402" s="7"/>
      <c r="AZ402" s="249"/>
      <c r="BA402" s="10"/>
      <c r="BB402" s="244"/>
      <c r="BC402" s="7"/>
      <c r="BD402" s="249"/>
      <c r="BE402" s="10"/>
      <c r="BF402" s="244"/>
      <c r="BG402" s="7"/>
      <c r="BH402" s="249"/>
      <c r="BI402" s="7"/>
      <c r="BJ402" s="249"/>
      <c r="BK402" s="7"/>
      <c r="BL402" s="8"/>
      <c r="BM402" s="7"/>
      <c r="BN402" s="249"/>
      <c r="BO402" s="7"/>
      <c r="BP402" s="8"/>
      <c r="BQ402" s="7"/>
      <c r="BR402" s="8"/>
      <c r="BT402" s="41"/>
      <c r="BU402" s="41">
        <f t="shared" si="28"/>
        <v>0</v>
      </c>
      <c r="BV402">
        <f t="shared" si="27"/>
        <v>0</v>
      </c>
    </row>
    <row r="403" spans="1:76">
      <c r="A403">
        <v>332</v>
      </c>
      <c r="B403" s="6"/>
      <c r="C403" s="10"/>
      <c r="D403" s="32"/>
      <c r="E403" s="10"/>
      <c r="F403" s="32"/>
      <c r="G403" s="10"/>
      <c r="H403" s="32"/>
      <c r="I403" s="10"/>
      <c r="J403" s="32"/>
      <c r="K403" s="10"/>
      <c r="L403" s="32"/>
      <c r="M403" s="10"/>
      <c r="N403" s="32"/>
      <c r="O403" s="10"/>
      <c r="P403" s="32"/>
      <c r="Q403" s="10"/>
      <c r="R403" s="32"/>
      <c r="S403" s="10"/>
      <c r="T403" s="32"/>
      <c r="U403" s="10"/>
      <c r="V403" s="32"/>
      <c r="W403" s="10"/>
      <c r="X403" s="32"/>
      <c r="Y403" s="10"/>
      <c r="Z403" s="32"/>
      <c r="AA403" s="10"/>
      <c r="AB403" s="32"/>
      <c r="AC403" s="10"/>
      <c r="AD403" s="32"/>
      <c r="AE403" s="10"/>
      <c r="AF403" s="32"/>
      <c r="AG403" s="10"/>
      <c r="AH403" s="32"/>
      <c r="AI403" s="10"/>
      <c r="AJ403" s="32"/>
      <c r="AK403" s="10"/>
      <c r="AL403" s="32"/>
      <c r="AM403" s="10"/>
      <c r="AN403" s="32"/>
      <c r="AO403" s="10"/>
      <c r="AP403" s="32"/>
      <c r="AQ403" s="10"/>
      <c r="AR403" s="244"/>
      <c r="AS403" s="10"/>
      <c r="AT403" s="32"/>
      <c r="AU403" s="10"/>
      <c r="AV403" s="244"/>
      <c r="AW403" s="10"/>
      <c r="AX403" s="244"/>
      <c r="AY403" s="7"/>
      <c r="AZ403" s="249"/>
      <c r="BA403" s="10"/>
      <c r="BB403" s="244"/>
      <c r="BC403" s="7"/>
      <c r="BD403" s="249"/>
      <c r="BE403" s="10"/>
      <c r="BF403" s="244"/>
      <c r="BG403" s="7"/>
      <c r="BH403" s="249"/>
      <c r="BI403" s="7"/>
      <c r="BJ403" s="249"/>
      <c r="BK403" s="7"/>
      <c r="BL403" s="8"/>
      <c r="BM403" s="7"/>
      <c r="BN403" s="249"/>
      <c r="BO403" s="7"/>
      <c r="BP403" s="8"/>
      <c r="BQ403" s="7"/>
      <c r="BR403" s="8"/>
      <c r="BT403" s="41"/>
      <c r="BU403" s="41">
        <f t="shared" si="28"/>
        <v>0</v>
      </c>
      <c r="BV403">
        <f t="shared" si="27"/>
        <v>0</v>
      </c>
    </row>
    <row r="404" spans="1:76">
      <c r="A404">
        <v>333</v>
      </c>
      <c r="B404" s="6"/>
      <c r="C404" s="10"/>
      <c r="D404" s="32"/>
      <c r="E404" s="10"/>
      <c r="F404" s="32"/>
      <c r="G404" s="10"/>
      <c r="H404" s="32"/>
      <c r="I404" s="10"/>
      <c r="J404" s="32"/>
      <c r="K404" s="10"/>
      <c r="L404" s="32"/>
      <c r="M404" s="10"/>
      <c r="N404" s="32"/>
      <c r="O404" s="10"/>
      <c r="P404" s="32"/>
      <c r="Q404" s="10"/>
      <c r="R404" s="32"/>
      <c r="S404" s="10"/>
      <c r="T404" s="32"/>
      <c r="U404" s="10"/>
      <c r="V404" s="32"/>
      <c r="W404" s="10"/>
      <c r="X404" s="32"/>
      <c r="Y404" s="10"/>
      <c r="Z404" s="32"/>
      <c r="AA404" s="10"/>
      <c r="AB404" s="32"/>
      <c r="AC404" s="10"/>
      <c r="AD404" s="32"/>
      <c r="AE404" s="10"/>
      <c r="AF404" s="32"/>
      <c r="AG404" s="10"/>
      <c r="AH404" s="32"/>
      <c r="AI404" s="10"/>
      <c r="AJ404" s="32"/>
      <c r="AK404" s="10"/>
      <c r="AL404" s="32"/>
      <c r="AM404" s="10"/>
      <c r="AN404" s="32"/>
      <c r="AO404" s="10"/>
      <c r="AP404" s="32"/>
      <c r="AQ404" s="10"/>
      <c r="AR404" s="244"/>
      <c r="AS404" s="10"/>
      <c r="AT404" s="32"/>
      <c r="AU404" s="10"/>
      <c r="AV404" s="244"/>
      <c r="AW404" s="10"/>
      <c r="AX404" s="244"/>
      <c r="AY404" s="7"/>
      <c r="AZ404" s="249"/>
      <c r="BA404" s="10"/>
      <c r="BB404" s="244"/>
      <c r="BC404" s="7"/>
      <c r="BD404" s="249"/>
      <c r="BE404" s="10"/>
      <c r="BF404" s="244"/>
      <c r="BG404" s="7"/>
      <c r="BH404" s="249"/>
      <c r="BI404" s="7"/>
      <c r="BJ404" s="249"/>
      <c r="BK404" s="7"/>
      <c r="BL404" s="8"/>
      <c r="BM404" s="7"/>
      <c r="BN404" s="249"/>
      <c r="BO404" s="7"/>
      <c r="BP404" s="8"/>
      <c r="BQ404" s="7"/>
      <c r="BR404" s="8"/>
      <c r="BT404" s="41"/>
      <c r="BU404" s="41">
        <f t="shared" si="28"/>
        <v>0</v>
      </c>
      <c r="BV404">
        <f t="shared" si="27"/>
        <v>0</v>
      </c>
    </row>
    <row r="405" spans="1:76">
      <c r="A405">
        <v>334</v>
      </c>
      <c r="B405" s="6"/>
      <c r="C405" s="10"/>
      <c r="D405" s="32"/>
      <c r="E405" s="10"/>
      <c r="F405" s="32"/>
      <c r="G405" s="10"/>
      <c r="H405" s="32"/>
      <c r="I405" s="10"/>
      <c r="J405" s="32"/>
      <c r="K405" s="10"/>
      <c r="L405" s="32"/>
      <c r="M405" s="10"/>
      <c r="N405" s="32"/>
      <c r="O405" s="10"/>
      <c r="P405" s="32"/>
      <c r="Q405" s="10"/>
      <c r="R405" s="32"/>
      <c r="S405" s="10"/>
      <c r="T405" s="32"/>
      <c r="U405" s="10"/>
      <c r="V405" s="32"/>
      <c r="W405" s="10"/>
      <c r="X405" s="32"/>
      <c r="Y405" s="10"/>
      <c r="Z405" s="32"/>
      <c r="AA405" s="10"/>
      <c r="AB405" s="32"/>
      <c r="AC405" s="10"/>
      <c r="AD405" s="32"/>
      <c r="AE405" s="10"/>
      <c r="AF405" s="32"/>
      <c r="AG405" s="10"/>
      <c r="AH405" s="32"/>
      <c r="AI405" s="10"/>
      <c r="AJ405" s="32"/>
      <c r="AK405" s="10"/>
      <c r="AL405" s="32"/>
      <c r="AM405" s="10"/>
      <c r="AN405" s="32"/>
      <c r="AO405" s="10"/>
      <c r="AP405" s="32"/>
      <c r="AQ405" s="10"/>
      <c r="AR405" s="244"/>
      <c r="AS405" s="10"/>
      <c r="AT405" s="32"/>
      <c r="AU405" s="10"/>
      <c r="AV405" s="244"/>
      <c r="AW405" s="10"/>
      <c r="AX405" s="244"/>
      <c r="AY405" s="7"/>
      <c r="AZ405" s="249"/>
      <c r="BA405" s="10"/>
      <c r="BB405" s="244"/>
      <c r="BC405" s="7"/>
      <c r="BD405" s="249"/>
      <c r="BE405" s="10"/>
      <c r="BF405" s="244"/>
      <c r="BG405" s="7"/>
      <c r="BH405" s="249"/>
      <c r="BI405" s="7"/>
      <c r="BJ405" s="249"/>
      <c r="BK405" s="7"/>
      <c r="BL405" s="8"/>
      <c r="BM405" s="7"/>
      <c r="BN405" s="249"/>
      <c r="BO405" s="7"/>
      <c r="BP405" s="8"/>
      <c r="BQ405" s="7"/>
      <c r="BR405" s="8"/>
      <c r="BT405" s="41"/>
      <c r="BU405" s="41">
        <f t="shared" si="28"/>
        <v>0</v>
      </c>
      <c r="BV405">
        <f t="shared" si="27"/>
        <v>0</v>
      </c>
    </row>
    <row r="406" spans="1:76">
      <c r="A406">
        <v>335</v>
      </c>
      <c r="B406" s="6"/>
      <c r="C406" s="10"/>
      <c r="D406" s="32"/>
      <c r="E406" s="10"/>
      <c r="F406" s="32"/>
      <c r="G406" s="10"/>
      <c r="H406" s="32"/>
      <c r="I406" s="10"/>
      <c r="J406" s="32"/>
      <c r="K406" s="94"/>
      <c r="L406" s="32"/>
      <c r="M406" s="10"/>
      <c r="N406" s="32"/>
      <c r="O406" s="10"/>
      <c r="P406" s="32"/>
      <c r="Q406" s="10"/>
      <c r="R406" s="32"/>
      <c r="S406" s="10"/>
      <c r="T406" s="32"/>
      <c r="U406" s="10"/>
      <c r="V406" s="32"/>
      <c r="W406" s="10"/>
      <c r="X406" s="32"/>
      <c r="Y406" s="10"/>
      <c r="Z406" s="32"/>
      <c r="AA406" s="10"/>
      <c r="AB406" s="32"/>
      <c r="AC406" s="10"/>
      <c r="AD406" s="32"/>
      <c r="AE406" s="10"/>
      <c r="AF406" s="32"/>
      <c r="AG406" s="10"/>
      <c r="AH406" s="32"/>
      <c r="AI406" s="10"/>
      <c r="AJ406" s="32"/>
      <c r="AK406" s="10"/>
      <c r="AL406" s="32"/>
      <c r="AM406" s="10"/>
      <c r="AN406" s="32"/>
      <c r="AO406" s="10"/>
      <c r="AP406" s="32"/>
      <c r="AQ406" s="10"/>
      <c r="AR406" s="244"/>
      <c r="AS406" s="10"/>
      <c r="AT406" s="32"/>
      <c r="AU406" s="10"/>
      <c r="AV406" s="244"/>
      <c r="AW406" s="10"/>
      <c r="AX406" s="244"/>
      <c r="AY406" s="7"/>
      <c r="AZ406" s="249"/>
      <c r="BA406" s="10"/>
      <c r="BB406" s="244"/>
      <c r="BC406" s="7"/>
      <c r="BD406" s="249"/>
      <c r="BE406" s="10"/>
      <c r="BF406" s="244"/>
      <c r="BG406" s="7"/>
      <c r="BH406" s="249"/>
      <c r="BI406" s="7"/>
      <c r="BJ406" s="249"/>
      <c r="BK406" s="7"/>
      <c r="BL406" s="8"/>
      <c r="BM406" s="7"/>
      <c r="BN406" s="249"/>
      <c r="BO406" s="7"/>
      <c r="BP406" s="8"/>
      <c r="BQ406" s="7"/>
      <c r="BR406" s="8"/>
      <c r="BT406" s="41"/>
      <c r="BU406" s="41">
        <f t="shared" si="28"/>
        <v>0</v>
      </c>
      <c r="BV406">
        <f t="shared" si="27"/>
        <v>0</v>
      </c>
      <c r="BX406" s="39"/>
    </row>
    <row r="407" spans="1:76">
      <c r="A407">
        <v>336</v>
      </c>
      <c r="B407" s="6"/>
      <c r="C407" s="10"/>
      <c r="D407" s="32"/>
      <c r="E407" s="10"/>
      <c r="F407" s="32"/>
      <c r="G407" s="10"/>
      <c r="H407" s="32"/>
      <c r="I407" s="10"/>
      <c r="J407" s="32"/>
      <c r="K407" s="10"/>
      <c r="L407" s="32"/>
      <c r="M407" s="10"/>
      <c r="N407" s="32"/>
      <c r="O407" s="10"/>
      <c r="P407" s="32"/>
      <c r="Q407" s="10"/>
      <c r="R407" s="32"/>
      <c r="S407" s="10"/>
      <c r="T407" s="32"/>
      <c r="U407" s="10"/>
      <c r="V407" s="32"/>
      <c r="W407" s="10"/>
      <c r="X407" s="32"/>
      <c r="Y407" s="10"/>
      <c r="Z407" s="32"/>
      <c r="AA407" s="10"/>
      <c r="AB407" s="32"/>
      <c r="AC407" s="10"/>
      <c r="AD407" s="32"/>
      <c r="AE407" s="10"/>
      <c r="AF407" s="32"/>
      <c r="AG407" s="10"/>
      <c r="AH407" s="32"/>
      <c r="AI407" s="10"/>
      <c r="AJ407" s="32"/>
      <c r="AK407" s="10"/>
      <c r="AL407" s="32"/>
      <c r="AM407" s="10"/>
      <c r="AN407" s="32"/>
      <c r="AO407" s="10"/>
      <c r="AP407" s="32"/>
      <c r="AQ407" s="10"/>
      <c r="AR407" s="244"/>
      <c r="AS407" s="10"/>
      <c r="AT407" s="32"/>
      <c r="AU407" s="10"/>
      <c r="AV407" s="244"/>
      <c r="AW407" s="10"/>
      <c r="AX407" s="244"/>
      <c r="AY407" s="7"/>
      <c r="AZ407" s="249"/>
      <c r="BA407" s="10"/>
      <c r="BB407" s="244"/>
      <c r="BC407" s="7"/>
      <c r="BD407" s="249"/>
      <c r="BE407" s="10"/>
      <c r="BF407" s="244"/>
      <c r="BG407" s="7"/>
      <c r="BH407" s="249"/>
      <c r="BI407" s="7"/>
      <c r="BJ407" s="249"/>
      <c r="BK407" s="7"/>
      <c r="BL407" s="8"/>
      <c r="BM407" s="7"/>
      <c r="BN407" s="249"/>
      <c r="BO407" s="7"/>
      <c r="BP407" s="8"/>
      <c r="BQ407" s="7"/>
      <c r="BR407" s="8"/>
      <c r="BT407" s="41"/>
      <c r="BU407" s="41">
        <f t="shared" si="28"/>
        <v>0</v>
      </c>
      <c r="BV407">
        <f t="shared" si="27"/>
        <v>0</v>
      </c>
    </row>
    <row r="408" spans="1:76">
      <c r="A408">
        <v>337</v>
      </c>
      <c r="B408" s="6"/>
      <c r="C408" s="10"/>
      <c r="D408" s="32"/>
      <c r="E408" s="10"/>
      <c r="F408" s="32"/>
      <c r="G408" s="10"/>
      <c r="H408" s="32"/>
      <c r="I408" s="10"/>
      <c r="J408" s="32"/>
      <c r="K408" s="94"/>
      <c r="L408" s="32"/>
      <c r="M408" s="10"/>
      <c r="N408" s="32"/>
      <c r="O408" s="10"/>
      <c r="P408" s="32"/>
      <c r="Q408" s="10"/>
      <c r="R408" s="32"/>
      <c r="S408" s="10"/>
      <c r="T408" s="32"/>
      <c r="U408" s="10"/>
      <c r="V408" s="32"/>
      <c r="W408" s="10"/>
      <c r="X408" s="32"/>
      <c r="Y408" s="10"/>
      <c r="Z408" s="32"/>
      <c r="AA408" s="10"/>
      <c r="AB408" s="32"/>
      <c r="AC408" s="10"/>
      <c r="AD408" s="32"/>
      <c r="AE408" s="10"/>
      <c r="AF408" s="32"/>
      <c r="AG408" s="10"/>
      <c r="AH408" s="32"/>
      <c r="AI408" s="10"/>
      <c r="AJ408" s="32"/>
      <c r="AK408" s="10"/>
      <c r="AL408" s="32"/>
      <c r="AM408" s="10"/>
      <c r="AN408" s="32"/>
      <c r="AO408" s="10"/>
      <c r="AP408" s="32"/>
      <c r="AQ408" s="10"/>
      <c r="AR408" s="244"/>
      <c r="AS408" s="10"/>
      <c r="AT408" s="32"/>
      <c r="AU408" s="10"/>
      <c r="AV408" s="244"/>
      <c r="AW408" s="10"/>
      <c r="AX408" s="244"/>
      <c r="AY408" s="7"/>
      <c r="AZ408" s="249"/>
      <c r="BA408" s="10"/>
      <c r="BB408" s="244"/>
      <c r="BC408" s="7"/>
      <c r="BD408" s="249"/>
      <c r="BE408" s="10"/>
      <c r="BF408" s="244"/>
      <c r="BG408" s="7"/>
      <c r="BH408" s="249"/>
      <c r="BI408" s="7"/>
      <c r="BJ408" s="249"/>
      <c r="BK408" s="7"/>
      <c r="BL408" s="8"/>
      <c r="BM408" s="7"/>
      <c r="BN408" s="249"/>
      <c r="BO408" s="7"/>
      <c r="BP408" s="8"/>
      <c r="BQ408" s="7"/>
      <c r="BR408" s="8"/>
      <c r="BT408" s="41"/>
      <c r="BU408" s="41">
        <f t="shared" si="28"/>
        <v>0</v>
      </c>
      <c r="BV408">
        <f t="shared" si="27"/>
        <v>0</v>
      </c>
      <c r="BX408" s="39"/>
    </row>
    <row r="409" spans="1:76">
      <c r="A409">
        <v>338</v>
      </c>
      <c r="B409" s="6"/>
      <c r="C409" s="10"/>
      <c r="D409" s="32"/>
      <c r="E409" s="10"/>
      <c r="F409" s="32"/>
      <c r="G409" s="10"/>
      <c r="H409" s="32"/>
      <c r="I409" s="10"/>
      <c r="J409" s="32"/>
      <c r="K409" s="10"/>
      <c r="L409" s="32"/>
      <c r="M409" s="10"/>
      <c r="N409" s="32"/>
      <c r="O409" s="10"/>
      <c r="P409" s="32"/>
      <c r="Q409" s="10"/>
      <c r="R409" s="32"/>
      <c r="S409" s="10"/>
      <c r="T409" s="32"/>
      <c r="U409" s="10"/>
      <c r="V409" s="32"/>
      <c r="W409" s="10"/>
      <c r="X409" s="32"/>
      <c r="Y409" s="10"/>
      <c r="Z409" s="32"/>
      <c r="AA409" s="10"/>
      <c r="AB409" s="32"/>
      <c r="AC409" s="10"/>
      <c r="AD409" s="32"/>
      <c r="AE409" s="10"/>
      <c r="AF409" s="32"/>
      <c r="AG409" s="10"/>
      <c r="AH409" s="32"/>
      <c r="AI409" s="10"/>
      <c r="AJ409" s="32"/>
      <c r="AK409" s="10"/>
      <c r="AL409" s="32"/>
      <c r="AM409" s="10"/>
      <c r="AN409" s="32"/>
      <c r="AO409" s="10"/>
      <c r="AP409" s="32"/>
      <c r="AQ409" s="10"/>
      <c r="AR409" s="244"/>
      <c r="AS409" s="10"/>
      <c r="AT409" s="32"/>
      <c r="AU409" s="10"/>
      <c r="AV409" s="244"/>
      <c r="AW409" s="10"/>
      <c r="AX409" s="244"/>
      <c r="AY409" s="7"/>
      <c r="AZ409" s="249"/>
      <c r="BA409" s="10"/>
      <c r="BB409" s="244"/>
      <c r="BC409" s="7"/>
      <c r="BD409" s="249"/>
      <c r="BE409" s="10"/>
      <c r="BF409" s="244"/>
      <c r="BG409" s="7"/>
      <c r="BH409" s="249"/>
      <c r="BI409" s="7"/>
      <c r="BJ409" s="249"/>
      <c r="BK409" s="7"/>
      <c r="BL409" s="8"/>
      <c r="BM409" s="7"/>
      <c r="BN409" s="249"/>
      <c r="BO409" s="7"/>
      <c r="BP409" s="8"/>
      <c r="BQ409" s="7"/>
      <c r="BR409" s="8"/>
      <c r="BT409" s="41"/>
      <c r="BU409" s="41">
        <f t="shared" si="28"/>
        <v>0</v>
      </c>
      <c r="BV409">
        <f t="shared" si="27"/>
        <v>0</v>
      </c>
    </row>
    <row r="410" spans="1:76">
      <c r="A410">
        <v>339</v>
      </c>
      <c r="B410" s="6"/>
      <c r="C410" s="10"/>
      <c r="D410" s="32"/>
      <c r="E410" s="10"/>
      <c r="F410" s="32"/>
      <c r="G410" s="10"/>
      <c r="H410" s="32"/>
      <c r="I410" s="10"/>
      <c r="J410" s="32"/>
      <c r="K410" s="10"/>
      <c r="L410" s="32"/>
      <c r="M410" s="10"/>
      <c r="N410" s="32"/>
      <c r="O410" s="10"/>
      <c r="P410" s="32"/>
      <c r="Q410" s="10"/>
      <c r="R410" s="32"/>
      <c r="S410" s="10"/>
      <c r="T410" s="32"/>
      <c r="U410" s="10"/>
      <c r="V410" s="32"/>
      <c r="W410" s="10"/>
      <c r="X410" s="32"/>
      <c r="Y410" s="10"/>
      <c r="Z410" s="32"/>
      <c r="AA410" s="10"/>
      <c r="AB410" s="32"/>
      <c r="AC410" s="10"/>
      <c r="AD410" s="32"/>
      <c r="AE410" s="10"/>
      <c r="AF410" s="32"/>
      <c r="AG410" s="10"/>
      <c r="AH410" s="32"/>
      <c r="AI410" s="10"/>
      <c r="AJ410" s="32"/>
      <c r="AK410" s="10"/>
      <c r="AL410" s="32"/>
      <c r="AM410" s="10"/>
      <c r="AN410" s="32"/>
      <c r="AO410" s="10"/>
      <c r="AP410" s="32"/>
      <c r="AQ410" s="10"/>
      <c r="AR410" s="244"/>
      <c r="AS410" s="10"/>
      <c r="AT410" s="32"/>
      <c r="AU410" s="10"/>
      <c r="AV410" s="244"/>
      <c r="AW410" s="10"/>
      <c r="AX410" s="244"/>
      <c r="AY410" s="7"/>
      <c r="AZ410" s="249"/>
      <c r="BA410" s="10"/>
      <c r="BB410" s="244"/>
      <c r="BC410" s="7"/>
      <c r="BD410" s="249"/>
      <c r="BE410" s="10"/>
      <c r="BF410" s="244"/>
      <c r="BG410" s="7"/>
      <c r="BH410" s="249"/>
      <c r="BI410" s="7"/>
      <c r="BJ410" s="249"/>
      <c r="BK410" s="7"/>
      <c r="BL410" s="8"/>
      <c r="BM410" s="7"/>
      <c r="BN410" s="249"/>
      <c r="BO410" s="7"/>
      <c r="BP410" s="8"/>
      <c r="BQ410" s="7"/>
      <c r="BR410" s="8"/>
      <c r="BT410" s="41"/>
      <c r="BU410" s="41">
        <f t="shared" si="28"/>
        <v>0</v>
      </c>
      <c r="BV410">
        <f t="shared" si="27"/>
        <v>0</v>
      </c>
    </row>
    <row r="411" spans="1:76">
      <c r="A411">
        <v>340</v>
      </c>
      <c r="B411" s="6"/>
      <c r="C411" s="10"/>
      <c r="D411" s="32"/>
      <c r="E411" s="10"/>
      <c r="F411" s="32"/>
      <c r="G411" s="10"/>
      <c r="H411" s="32"/>
      <c r="I411" s="10"/>
      <c r="J411" s="32"/>
      <c r="K411" s="10"/>
      <c r="L411" s="32"/>
      <c r="M411" s="10"/>
      <c r="N411" s="32"/>
      <c r="O411" s="10"/>
      <c r="P411" s="32"/>
      <c r="Q411" s="10"/>
      <c r="R411" s="32"/>
      <c r="S411" s="10"/>
      <c r="T411" s="32"/>
      <c r="U411" s="10"/>
      <c r="V411" s="32"/>
      <c r="W411" s="10"/>
      <c r="X411" s="32"/>
      <c r="Y411" s="10"/>
      <c r="Z411" s="32"/>
      <c r="AA411" s="10"/>
      <c r="AB411" s="32"/>
      <c r="AC411" s="10"/>
      <c r="AD411" s="32"/>
      <c r="AE411" s="10"/>
      <c r="AF411" s="32"/>
      <c r="AG411" s="10"/>
      <c r="AH411" s="32"/>
      <c r="AI411" s="10"/>
      <c r="AJ411" s="32"/>
      <c r="AK411" s="10"/>
      <c r="AL411" s="32"/>
      <c r="AM411" s="10"/>
      <c r="AN411" s="32"/>
      <c r="AO411" s="10"/>
      <c r="AP411" s="32"/>
      <c r="AQ411" s="10"/>
      <c r="AR411" s="244"/>
      <c r="AS411" s="10"/>
      <c r="AT411" s="32"/>
      <c r="AU411" s="10"/>
      <c r="AV411" s="244"/>
      <c r="AW411" s="10"/>
      <c r="AX411" s="244"/>
      <c r="AY411" s="7"/>
      <c r="AZ411" s="249"/>
      <c r="BA411" s="10"/>
      <c r="BB411" s="244"/>
      <c r="BC411" s="7"/>
      <c r="BD411" s="249"/>
      <c r="BE411" s="10"/>
      <c r="BF411" s="244"/>
      <c r="BG411" s="7"/>
      <c r="BH411" s="249"/>
      <c r="BI411" s="7"/>
      <c r="BJ411" s="249"/>
      <c r="BK411" s="7"/>
      <c r="BL411" s="8"/>
      <c r="BM411" s="7"/>
      <c r="BN411" s="249"/>
      <c r="BO411" s="7"/>
      <c r="BP411" s="8"/>
      <c r="BQ411" s="7"/>
      <c r="BR411" s="8"/>
      <c r="BT411" s="41"/>
      <c r="BU411" s="41">
        <f t="shared" si="28"/>
        <v>0</v>
      </c>
      <c r="BV411">
        <f t="shared" si="27"/>
        <v>0</v>
      </c>
    </row>
    <row r="412" spans="1:76">
      <c r="A412">
        <v>341</v>
      </c>
      <c r="B412" s="6"/>
      <c r="C412" s="10"/>
      <c r="D412" s="32"/>
      <c r="E412" s="10"/>
      <c r="F412" s="32"/>
      <c r="G412" s="10"/>
      <c r="H412" s="32"/>
      <c r="I412" s="10"/>
      <c r="J412" s="32"/>
      <c r="K412" s="10"/>
      <c r="L412" s="32"/>
      <c r="M412" s="10"/>
      <c r="N412" s="32"/>
      <c r="O412" s="10"/>
      <c r="P412" s="32"/>
      <c r="Q412" s="10"/>
      <c r="R412" s="32"/>
      <c r="S412" s="10"/>
      <c r="T412" s="32"/>
      <c r="U412" s="10"/>
      <c r="V412" s="32"/>
      <c r="W412" s="10"/>
      <c r="X412" s="32"/>
      <c r="Y412" s="10"/>
      <c r="Z412" s="32"/>
      <c r="AA412" s="10"/>
      <c r="AB412" s="32"/>
      <c r="AC412" s="10"/>
      <c r="AD412" s="32"/>
      <c r="AE412" s="10"/>
      <c r="AF412" s="32"/>
      <c r="AG412" s="10"/>
      <c r="AH412" s="32"/>
      <c r="AI412" s="10"/>
      <c r="AJ412" s="32"/>
      <c r="AK412" s="10"/>
      <c r="AL412" s="32"/>
      <c r="AM412" s="10"/>
      <c r="AN412" s="32"/>
      <c r="AO412" s="10"/>
      <c r="AP412" s="32"/>
      <c r="AQ412" s="10"/>
      <c r="AR412" s="244"/>
      <c r="AS412" s="10"/>
      <c r="AT412" s="32"/>
      <c r="AU412" s="10"/>
      <c r="AV412" s="244"/>
      <c r="AW412" s="10"/>
      <c r="AX412" s="244"/>
      <c r="AY412" s="7"/>
      <c r="AZ412" s="249"/>
      <c r="BA412" s="10"/>
      <c r="BB412" s="244"/>
      <c r="BC412" s="7"/>
      <c r="BD412" s="249"/>
      <c r="BE412" s="10"/>
      <c r="BF412" s="244"/>
      <c r="BG412" s="7"/>
      <c r="BH412" s="249"/>
      <c r="BI412" s="7"/>
      <c r="BJ412" s="249"/>
      <c r="BK412" s="7"/>
      <c r="BL412" s="8"/>
      <c r="BM412" s="7"/>
      <c r="BN412" s="249"/>
      <c r="BO412" s="7"/>
      <c r="BP412" s="8"/>
      <c r="BQ412" s="7"/>
      <c r="BR412" s="8"/>
      <c r="BT412" s="41"/>
      <c r="BU412" s="41">
        <f t="shared" si="28"/>
        <v>0</v>
      </c>
      <c r="BV412">
        <f t="shared" si="27"/>
        <v>0</v>
      </c>
    </row>
    <row r="413" spans="1:76">
      <c r="A413">
        <v>342</v>
      </c>
      <c r="B413" s="6"/>
      <c r="C413" s="10"/>
      <c r="D413" s="32"/>
      <c r="E413" s="10"/>
      <c r="F413" s="32"/>
      <c r="G413" s="10"/>
      <c r="H413" s="32"/>
      <c r="I413" s="10"/>
      <c r="J413" s="32"/>
      <c r="K413" s="94"/>
      <c r="L413" s="32"/>
      <c r="M413" s="10"/>
      <c r="N413" s="32"/>
      <c r="O413" s="10"/>
      <c r="P413" s="32"/>
      <c r="Q413" s="10"/>
      <c r="R413" s="32"/>
      <c r="S413" s="10"/>
      <c r="T413" s="32"/>
      <c r="U413" s="10"/>
      <c r="V413" s="32"/>
      <c r="W413" s="10"/>
      <c r="X413" s="32"/>
      <c r="Y413" s="10"/>
      <c r="Z413" s="32"/>
      <c r="AA413" s="10"/>
      <c r="AB413" s="32"/>
      <c r="AC413" s="10"/>
      <c r="AD413" s="32"/>
      <c r="AE413" s="10"/>
      <c r="AF413" s="32"/>
      <c r="AG413" s="10"/>
      <c r="AH413" s="32"/>
      <c r="AI413" s="10"/>
      <c r="AJ413" s="32"/>
      <c r="AK413" s="10"/>
      <c r="AL413" s="32"/>
      <c r="AM413" s="10"/>
      <c r="AN413" s="32"/>
      <c r="AO413" s="10"/>
      <c r="AP413" s="32"/>
      <c r="AQ413" s="10"/>
      <c r="AR413" s="244"/>
      <c r="AS413" s="10"/>
      <c r="AT413" s="32"/>
      <c r="AU413" s="10"/>
      <c r="AV413" s="244"/>
      <c r="AW413" s="10"/>
      <c r="AX413" s="244"/>
      <c r="AY413" s="7"/>
      <c r="AZ413" s="249"/>
      <c r="BA413" s="10"/>
      <c r="BB413" s="244"/>
      <c r="BC413" s="7"/>
      <c r="BD413" s="249"/>
      <c r="BE413" s="10"/>
      <c r="BF413" s="244"/>
      <c r="BG413" s="7"/>
      <c r="BH413" s="249"/>
      <c r="BI413" s="7"/>
      <c r="BJ413" s="249"/>
      <c r="BK413" s="7"/>
      <c r="BL413" s="8"/>
      <c r="BM413" s="7"/>
      <c r="BN413" s="249"/>
      <c r="BO413" s="7"/>
      <c r="BP413" s="8"/>
      <c r="BQ413" s="7"/>
      <c r="BR413" s="8"/>
      <c r="BT413" s="41"/>
      <c r="BU413" s="41">
        <f t="shared" si="28"/>
        <v>0</v>
      </c>
      <c r="BV413">
        <f t="shared" si="27"/>
        <v>0</v>
      </c>
      <c r="BX413" s="39"/>
    </row>
    <row r="414" spans="1:76">
      <c r="A414">
        <v>343</v>
      </c>
      <c r="B414" s="6"/>
      <c r="C414" s="10"/>
      <c r="D414" s="32"/>
      <c r="E414" s="10"/>
      <c r="F414" s="32"/>
      <c r="G414" s="10"/>
      <c r="H414" s="32"/>
      <c r="I414" s="10"/>
      <c r="J414" s="32"/>
      <c r="K414" s="94"/>
      <c r="L414" s="32"/>
      <c r="M414" s="10"/>
      <c r="N414" s="32"/>
      <c r="O414" s="10"/>
      <c r="P414" s="32"/>
      <c r="Q414" s="10"/>
      <c r="R414" s="32"/>
      <c r="S414" s="10"/>
      <c r="T414" s="32"/>
      <c r="U414" s="10"/>
      <c r="V414" s="32"/>
      <c r="W414" s="10"/>
      <c r="X414" s="32"/>
      <c r="Y414" s="10"/>
      <c r="Z414" s="32"/>
      <c r="AA414" s="10"/>
      <c r="AB414" s="32"/>
      <c r="AC414" s="10"/>
      <c r="AD414" s="32"/>
      <c r="AE414" s="10"/>
      <c r="AF414" s="32"/>
      <c r="AG414" s="10"/>
      <c r="AH414" s="32"/>
      <c r="AI414" s="10"/>
      <c r="AJ414" s="32"/>
      <c r="AK414" s="10"/>
      <c r="AL414" s="32"/>
      <c r="AM414" s="10"/>
      <c r="AN414" s="32"/>
      <c r="AO414" s="10"/>
      <c r="AP414" s="32"/>
      <c r="AQ414" s="10"/>
      <c r="AR414" s="244"/>
      <c r="AS414" s="10"/>
      <c r="AT414" s="32"/>
      <c r="AU414" s="10"/>
      <c r="AV414" s="244"/>
      <c r="AW414" s="10"/>
      <c r="AX414" s="244"/>
      <c r="AY414" s="7"/>
      <c r="AZ414" s="249"/>
      <c r="BA414" s="10"/>
      <c r="BB414" s="244"/>
      <c r="BC414" s="7"/>
      <c r="BD414" s="249"/>
      <c r="BE414" s="10"/>
      <c r="BF414" s="244"/>
      <c r="BG414" s="7"/>
      <c r="BH414" s="249"/>
      <c r="BI414" s="7"/>
      <c r="BJ414" s="249"/>
      <c r="BK414" s="7"/>
      <c r="BL414" s="8"/>
      <c r="BM414" s="7"/>
      <c r="BN414" s="249"/>
      <c r="BO414" s="7"/>
      <c r="BP414" s="8"/>
      <c r="BQ414" s="7"/>
      <c r="BR414" s="8"/>
      <c r="BT414" s="41"/>
      <c r="BU414" s="41">
        <f t="shared" si="28"/>
        <v>0</v>
      </c>
      <c r="BV414">
        <f t="shared" si="27"/>
        <v>0</v>
      </c>
      <c r="BX414" s="39"/>
    </row>
    <row r="415" spans="1:76">
      <c r="A415">
        <v>344</v>
      </c>
      <c r="B415" s="6"/>
      <c r="C415" s="10"/>
      <c r="D415" s="32"/>
      <c r="E415" s="10"/>
      <c r="F415" s="32"/>
      <c r="G415" s="10"/>
      <c r="H415" s="32"/>
      <c r="I415" s="10"/>
      <c r="J415" s="32"/>
      <c r="K415" s="94"/>
      <c r="L415" s="32"/>
      <c r="M415" s="10"/>
      <c r="N415" s="32"/>
      <c r="O415" s="10"/>
      <c r="P415" s="32"/>
      <c r="Q415" s="10"/>
      <c r="R415" s="32"/>
      <c r="S415" s="10"/>
      <c r="T415" s="32"/>
      <c r="U415" s="10"/>
      <c r="V415" s="32"/>
      <c r="W415" s="10"/>
      <c r="X415" s="32"/>
      <c r="Y415" s="10"/>
      <c r="Z415" s="32"/>
      <c r="AA415" s="10"/>
      <c r="AB415" s="32"/>
      <c r="AC415" s="10"/>
      <c r="AD415" s="32"/>
      <c r="AE415" s="10"/>
      <c r="AF415" s="32"/>
      <c r="AG415" s="10"/>
      <c r="AH415" s="32"/>
      <c r="AI415" s="10"/>
      <c r="AJ415" s="32"/>
      <c r="AK415" s="10"/>
      <c r="AL415" s="32"/>
      <c r="AM415" s="10"/>
      <c r="AN415" s="32"/>
      <c r="AO415" s="10"/>
      <c r="AP415" s="32"/>
      <c r="AQ415" s="10"/>
      <c r="AR415" s="244"/>
      <c r="AS415" s="10"/>
      <c r="AT415" s="32"/>
      <c r="AU415" s="10"/>
      <c r="AV415" s="244"/>
      <c r="AW415" s="10"/>
      <c r="AX415" s="244"/>
      <c r="AY415" s="7"/>
      <c r="AZ415" s="249"/>
      <c r="BA415" s="10"/>
      <c r="BB415" s="244"/>
      <c r="BC415" s="7"/>
      <c r="BD415" s="249"/>
      <c r="BE415" s="10"/>
      <c r="BF415" s="244"/>
      <c r="BG415" s="7"/>
      <c r="BH415" s="249"/>
      <c r="BI415" s="7"/>
      <c r="BJ415" s="249"/>
      <c r="BK415" s="7"/>
      <c r="BL415" s="8"/>
      <c r="BM415" s="7"/>
      <c r="BN415" s="249"/>
      <c r="BO415" s="7"/>
      <c r="BP415" s="8"/>
      <c r="BQ415" s="7"/>
      <c r="BR415" s="8"/>
      <c r="BT415" s="41"/>
      <c r="BU415" s="41">
        <f t="shared" si="28"/>
        <v>0</v>
      </c>
      <c r="BV415">
        <f t="shared" si="27"/>
        <v>0</v>
      </c>
      <c r="BX415" s="39"/>
    </row>
    <row r="416" spans="1:76">
      <c r="A416">
        <v>345</v>
      </c>
      <c r="B416" s="6"/>
      <c r="C416" s="10"/>
      <c r="D416" s="32"/>
      <c r="E416" s="10"/>
      <c r="F416" s="32"/>
      <c r="G416" s="10"/>
      <c r="H416" s="32"/>
      <c r="I416" s="10"/>
      <c r="J416" s="32"/>
      <c r="K416" s="10"/>
      <c r="L416" s="32"/>
      <c r="M416" s="10"/>
      <c r="N416" s="32"/>
      <c r="O416" s="10"/>
      <c r="P416" s="32"/>
      <c r="Q416" s="10"/>
      <c r="R416" s="32"/>
      <c r="S416" s="10"/>
      <c r="T416" s="32"/>
      <c r="U416" s="10"/>
      <c r="V416" s="32"/>
      <c r="W416" s="10"/>
      <c r="X416" s="32"/>
      <c r="Y416" s="10"/>
      <c r="Z416" s="32"/>
      <c r="AA416" s="10"/>
      <c r="AB416" s="32"/>
      <c r="AC416" s="10"/>
      <c r="AD416" s="32"/>
      <c r="AE416" s="10"/>
      <c r="AF416" s="32"/>
      <c r="AG416" s="10"/>
      <c r="AH416" s="32"/>
      <c r="AI416" s="10"/>
      <c r="AJ416" s="32"/>
      <c r="AK416" s="10"/>
      <c r="AL416" s="32"/>
      <c r="AM416" s="10"/>
      <c r="AN416" s="32"/>
      <c r="AO416" s="10"/>
      <c r="AP416" s="32"/>
      <c r="AQ416" s="10"/>
      <c r="AR416" s="244"/>
      <c r="AS416" s="10"/>
      <c r="AT416" s="32"/>
      <c r="AU416" s="10"/>
      <c r="AV416" s="244"/>
      <c r="AW416" s="10"/>
      <c r="AX416" s="244"/>
      <c r="AY416" s="7"/>
      <c r="AZ416" s="249"/>
      <c r="BA416" s="10"/>
      <c r="BB416" s="244"/>
      <c r="BC416" s="7"/>
      <c r="BD416" s="249"/>
      <c r="BE416" s="10"/>
      <c r="BF416" s="244"/>
      <c r="BG416" s="7"/>
      <c r="BH416" s="249"/>
      <c r="BI416" s="7"/>
      <c r="BJ416" s="249"/>
      <c r="BK416" s="7"/>
      <c r="BL416" s="8"/>
      <c r="BM416" s="7"/>
      <c r="BN416" s="249"/>
      <c r="BO416" s="7"/>
      <c r="BP416" s="8"/>
      <c r="BQ416" s="7"/>
      <c r="BR416" s="8"/>
      <c r="BT416" s="41"/>
      <c r="BU416" s="41">
        <f t="shared" si="28"/>
        <v>0</v>
      </c>
      <c r="BV416">
        <f t="shared" si="27"/>
        <v>0</v>
      </c>
    </row>
    <row r="417" spans="1:76">
      <c r="A417">
        <v>346</v>
      </c>
      <c r="B417" s="6"/>
      <c r="C417" s="10"/>
      <c r="D417" s="32"/>
      <c r="E417" s="10"/>
      <c r="F417" s="32"/>
      <c r="G417" s="10"/>
      <c r="H417" s="32"/>
      <c r="I417" s="10"/>
      <c r="J417" s="32"/>
      <c r="K417" s="94"/>
      <c r="L417" s="32"/>
      <c r="M417" s="10"/>
      <c r="N417" s="32"/>
      <c r="O417" s="10"/>
      <c r="P417" s="32"/>
      <c r="Q417" s="10"/>
      <c r="R417" s="32"/>
      <c r="S417" s="10"/>
      <c r="T417" s="32"/>
      <c r="U417" s="10"/>
      <c r="V417" s="32"/>
      <c r="W417" s="10"/>
      <c r="X417" s="32"/>
      <c r="Y417" s="10"/>
      <c r="Z417" s="32"/>
      <c r="AA417" s="10"/>
      <c r="AB417" s="32"/>
      <c r="AC417" s="10"/>
      <c r="AD417" s="32"/>
      <c r="AE417" s="10"/>
      <c r="AF417" s="32"/>
      <c r="AG417" s="10"/>
      <c r="AH417" s="32"/>
      <c r="AI417" s="10"/>
      <c r="AJ417" s="32"/>
      <c r="AK417" s="10"/>
      <c r="AL417" s="32"/>
      <c r="AM417" s="10"/>
      <c r="AN417" s="32"/>
      <c r="AO417" s="10"/>
      <c r="AP417" s="32"/>
      <c r="AQ417" s="10"/>
      <c r="AR417" s="244"/>
      <c r="AS417" s="10"/>
      <c r="AT417" s="32"/>
      <c r="AU417" s="10"/>
      <c r="AV417" s="244"/>
      <c r="AW417" s="10"/>
      <c r="AX417" s="244"/>
      <c r="AY417" s="7"/>
      <c r="AZ417" s="249"/>
      <c r="BA417" s="10"/>
      <c r="BB417" s="244"/>
      <c r="BC417" s="7"/>
      <c r="BD417" s="249"/>
      <c r="BE417" s="10"/>
      <c r="BF417" s="244"/>
      <c r="BG417" s="7"/>
      <c r="BH417" s="249"/>
      <c r="BI417" s="7"/>
      <c r="BJ417" s="249"/>
      <c r="BK417" s="7"/>
      <c r="BL417" s="8"/>
      <c r="BM417" s="7"/>
      <c r="BN417" s="249"/>
      <c r="BO417" s="7"/>
      <c r="BP417" s="8"/>
      <c r="BQ417" s="7"/>
      <c r="BR417" s="8"/>
      <c r="BT417" s="41"/>
      <c r="BU417" s="41">
        <f t="shared" si="28"/>
        <v>0</v>
      </c>
      <c r="BV417">
        <f t="shared" si="27"/>
        <v>0</v>
      </c>
      <c r="BX417" s="39"/>
    </row>
    <row r="418" spans="1:76">
      <c r="A418">
        <v>347</v>
      </c>
      <c r="B418" s="6"/>
      <c r="C418" s="10"/>
      <c r="D418" s="32"/>
      <c r="E418" s="10"/>
      <c r="F418" s="32"/>
      <c r="G418" s="10"/>
      <c r="H418" s="32"/>
      <c r="I418" s="10"/>
      <c r="J418" s="32"/>
      <c r="K418" s="94"/>
      <c r="L418" s="32"/>
      <c r="M418" s="10"/>
      <c r="N418" s="32"/>
      <c r="O418" s="10"/>
      <c r="P418" s="32"/>
      <c r="Q418" s="10"/>
      <c r="R418" s="32"/>
      <c r="S418" s="10"/>
      <c r="T418" s="32"/>
      <c r="U418" s="94"/>
      <c r="V418" s="32"/>
      <c r="W418" s="10"/>
      <c r="X418" s="32"/>
      <c r="Y418" s="10"/>
      <c r="Z418" s="32"/>
      <c r="AA418" s="10"/>
      <c r="AB418" s="32"/>
      <c r="AC418" s="10"/>
      <c r="AD418" s="32"/>
      <c r="AE418" s="10"/>
      <c r="AF418" s="32"/>
      <c r="AG418" s="10"/>
      <c r="AH418" s="32"/>
      <c r="AI418" s="10"/>
      <c r="AJ418" s="32"/>
      <c r="AK418" s="10"/>
      <c r="AL418" s="32"/>
      <c r="AM418" s="10"/>
      <c r="AN418" s="32"/>
      <c r="AO418" s="10"/>
      <c r="AP418" s="32"/>
      <c r="AQ418" s="10"/>
      <c r="AR418" s="244"/>
      <c r="AS418" s="10"/>
      <c r="AT418" s="32"/>
      <c r="AU418" s="10"/>
      <c r="AV418" s="244"/>
      <c r="AW418" s="10"/>
      <c r="AX418" s="244"/>
      <c r="AY418" s="7"/>
      <c r="AZ418" s="249"/>
      <c r="BA418" s="10"/>
      <c r="BB418" s="244"/>
      <c r="BC418" s="7"/>
      <c r="BD418" s="249"/>
      <c r="BE418" s="10"/>
      <c r="BF418" s="244"/>
      <c r="BG418" s="7"/>
      <c r="BH418" s="249"/>
      <c r="BI418" s="7"/>
      <c r="BJ418" s="249"/>
      <c r="BK418" s="7"/>
      <c r="BL418" s="8"/>
      <c r="BM418" s="7"/>
      <c r="BN418" s="249"/>
      <c r="BO418" s="7"/>
      <c r="BP418" s="8"/>
      <c r="BQ418" s="7"/>
      <c r="BR418" s="8"/>
      <c r="BT418" s="41"/>
      <c r="BU418" s="41">
        <f t="shared" si="28"/>
        <v>0</v>
      </c>
      <c r="BV418">
        <f t="shared" si="27"/>
        <v>0</v>
      </c>
      <c r="BX418" s="39"/>
    </row>
    <row r="419" spans="1:76">
      <c r="A419">
        <v>348</v>
      </c>
      <c r="B419" s="6"/>
      <c r="C419" s="10"/>
      <c r="D419" s="32"/>
      <c r="E419" s="10"/>
      <c r="F419" s="32"/>
      <c r="G419" s="10"/>
      <c r="H419" s="32"/>
      <c r="I419" s="10"/>
      <c r="J419" s="32"/>
      <c r="K419" s="94"/>
      <c r="L419" s="32"/>
      <c r="M419" s="10"/>
      <c r="N419" s="32"/>
      <c r="O419" s="10"/>
      <c r="P419" s="32"/>
      <c r="Q419" s="10"/>
      <c r="R419" s="32"/>
      <c r="S419" s="10"/>
      <c r="T419" s="32"/>
      <c r="U419" s="10"/>
      <c r="V419" s="32"/>
      <c r="W419" s="10"/>
      <c r="X419" s="32"/>
      <c r="Y419" s="10"/>
      <c r="Z419" s="32"/>
      <c r="AA419" s="10"/>
      <c r="AB419" s="32"/>
      <c r="AC419" s="10"/>
      <c r="AD419" s="32"/>
      <c r="AE419" s="10"/>
      <c r="AF419" s="32"/>
      <c r="AG419" s="10"/>
      <c r="AH419" s="32"/>
      <c r="AI419" s="10"/>
      <c r="AJ419" s="32"/>
      <c r="AK419" s="10"/>
      <c r="AL419" s="32"/>
      <c r="AM419" s="10"/>
      <c r="AN419" s="32"/>
      <c r="AO419" s="10"/>
      <c r="AP419" s="32"/>
      <c r="AQ419" s="10"/>
      <c r="AR419" s="244"/>
      <c r="AS419" s="10"/>
      <c r="AT419" s="32"/>
      <c r="AU419" s="10"/>
      <c r="AV419" s="244"/>
      <c r="AW419" s="10"/>
      <c r="AX419" s="244"/>
      <c r="AY419" s="7"/>
      <c r="AZ419" s="249"/>
      <c r="BA419" s="10"/>
      <c r="BB419" s="244"/>
      <c r="BC419" s="7"/>
      <c r="BD419" s="249"/>
      <c r="BE419" s="10"/>
      <c r="BF419" s="244"/>
      <c r="BG419" s="7"/>
      <c r="BH419" s="249"/>
      <c r="BI419" s="7"/>
      <c r="BJ419" s="249"/>
      <c r="BK419" s="7"/>
      <c r="BL419" s="8"/>
      <c r="BM419" s="7"/>
      <c r="BN419" s="249"/>
      <c r="BO419" s="7"/>
      <c r="BP419" s="8"/>
      <c r="BQ419" s="7"/>
      <c r="BR419" s="8"/>
      <c r="BT419" s="41"/>
      <c r="BU419" s="41">
        <f t="shared" si="28"/>
        <v>0</v>
      </c>
      <c r="BV419">
        <f t="shared" si="27"/>
        <v>0</v>
      </c>
      <c r="BX419" s="39"/>
    </row>
    <row r="420" spans="1:76">
      <c r="A420">
        <v>349</v>
      </c>
      <c r="B420" s="6"/>
      <c r="C420" s="10"/>
      <c r="D420" s="32"/>
      <c r="E420" s="10"/>
      <c r="F420" s="32"/>
      <c r="G420" s="10"/>
      <c r="H420" s="32"/>
      <c r="I420" s="10"/>
      <c r="J420" s="32"/>
      <c r="K420" s="10"/>
      <c r="L420" s="32"/>
      <c r="M420" s="10"/>
      <c r="N420" s="32"/>
      <c r="O420" s="10"/>
      <c r="P420" s="32"/>
      <c r="Q420" s="10"/>
      <c r="R420" s="32"/>
      <c r="S420" s="10"/>
      <c r="T420" s="32"/>
      <c r="U420" s="10"/>
      <c r="V420" s="32"/>
      <c r="W420" s="10"/>
      <c r="X420" s="32"/>
      <c r="Y420" s="10"/>
      <c r="Z420" s="32"/>
      <c r="AA420" s="10"/>
      <c r="AB420" s="32"/>
      <c r="AC420" s="10"/>
      <c r="AD420" s="32"/>
      <c r="AE420" s="10"/>
      <c r="AF420" s="32"/>
      <c r="AG420" s="10"/>
      <c r="AH420" s="32"/>
      <c r="AI420" s="10"/>
      <c r="AJ420" s="32"/>
      <c r="AK420" s="10"/>
      <c r="AL420" s="32"/>
      <c r="AM420" s="10"/>
      <c r="AN420" s="32"/>
      <c r="AO420" s="10"/>
      <c r="AP420" s="32"/>
      <c r="AQ420" s="10"/>
      <c r="AR420" s="244"/>
      <c r="AS420" s="10"/>
      <c r="AT420" s="32"/>
      <c r="AU420" s="10"/>
      <c r="AV420" s="244"/>
      <c r="AW420" s="10"/>
      <c r="AX420" s="244"/>
      <c r="AY420" s="7"/>
      <c r="AZ420" s="249"/>
      <c r="BA420" s="10"/>
      <c r="BB420" s="244"/>
      <c r="BC420" s="7"/>
      <c r="BD420" s="249"/>
      <c r="BE420" s="10"/>
      <c r="BF420" s="244"/>
      <c r="BG420" s="7"/>
      <c r="BH420" s="249"/>
      <c r="BI420" s="7"/>
      <c r="BJ420" s="249"/>
      <c r="BK420" s="7"/>
      <c r="BL420" s="8"/>
      <c r="BM420" s="7"/>
      <c r="BN420" s="249"/>
      <c r="BO420" s="7"/>
      <c r="BP420" s="8"/>
      <c r="BQ420" s="7"/>
      <c r="BR420" s="8"/>
      <c r="BT420" s="41"/>
      <c r="BU420" s="41">
        <f t="shared" si="28"/>
        <v>0</v>
      </c>
      <c r="BV420">
        <f t="shared" si="27"/>
        <v>0</v>
      </c>
    </row>
    <row r="421" spans="1:76">
      <c r="A421">
        <v>350</v>
      </c>
      <c r="B421" s="6"/>
      <c r="C421" s="10"/>
      <c r="D421" s="32"/>
      <c r="E421" s="10"/>
      <c r="F421" s="32"/>
      <c r="G421" s="10"/>
      <c r="H421" s="32"/>
      <c r="I421" s="10"/>
      <c r="J421" s="32"/>
      <c r="K421" s="10"/>
      <c r="L421" s="32"/>
      <c r="M421" s="10"/>
      <c r="N421" s="32"/>
      <c r="O421" s="10"/>
      <c r="P421" s="32"/>
      <c r="Q421" s="10"/>
      <c r="R421" s="32"/>
      <c r="S421" s="10"/>
      <c r="T421" s="32"/>
      <c r="U421" s="10"/>
      <c r="V421" s="32"/>
      <c r="W421" s="10"/>
      <c r="X421" s="32"/>
      <c r="Y421" s="10"/>
      <c r="Z421" s="32"/>
      <c r="AA421" s="10"/>
      <c r="AB421" s="32"/>
      <c r="AC421" s="10"/>
      <c r="AD421" s="32"/>
      <c r="AE421" s="10"/>
      <c r="AF421" s="32"/>
      <c r="AG421" s="10"/>
      <c r="AH421" s="32"/>
      <c r="AI421" s="10"/>
      <c r="AJ421" s="32"/>
      <c r="AK421" s="10"/>
      <c r="AL421" s="32"/>
      <c r="AM421" s="10"/>
      <c r="AN421" s="32"/>
      <c r="AO421" s="10"/>
      <c r="AP421" s="32"/>
      <c r="AQ421" s="10"/>
      <c r="AR421" s="244"/>
      <c r="AS421" s="10"/>
      <c r="AT421" s="32"/>
      <c r="AU421" s="10"/>
      <c r="AV421" s="244"/>
      <c r="AW421" s="10"/>
      <c r="AX421" s="244"/>
      <c r="AY421" s="7"/>
      <c r="AZ421" s="249"/>
      <c r="BA421" s="10"/>
      <c r="BB421" s="244"/>
      <c r="BC421" s="7"/>
      <c r="BD421" s="249"/>
      <c r="BE421" s="10"/>
      <c r="BF421" s="244"/>
      <c r="BG421" s="7"/>
      <c r="BH421" s="249"/>
      <c r="BI421" s="7"/>
      <c r="BJ421" s="249"/>
      <c r="BK421" s="7"/>
      <c r="BL421" s="8"/>
      <c r="BM421" s="7"/>
      <c r="BN421" s="249"/>
      <c r="BO421" s="7"/>
      <c r="BP421" s="8"/>
      <c r="BQ421" s="7"/>
      <c r="BR421" s="8"/>
      <c r="BT421" s="41"/>
      <c r="BU421" s="41">
        <f t="shared" si="28"/>
        <v>0</v>
      </c>
      <c r="BV421">
        <f t="shared" si="27"/>
        <v>0</v>
      </c>
    </row>
    <row r="422" spans="1:76">
      <c r="A422">
        <v>351</v>
      </c>
      <c r="B422" s="6"/>
      <c r="C422" s="10"/>
      <c r="D422" s="32"/>
      <c r="E422" s="10"/>
      <c r="F422" s="32"/>
      <c r="G422" s="10"/>
      <c r="H422" s="32"/>
      <c r="I422" s="10"/>
      <c r="J422" s="32"/>
      <c r="K422" s="10"/>
      <c r="L422" s="32"/>
      <c r="M422" s="10"/>
      <c r="N422" s="32"/>
      <c r="O422" s="10"/>
      <c r="P422" s="32"/>
      <c r="Q422" s="10"/>
      <c r="R422" s="32"/>
      <c r="S422" s="10"/>
      <c r="T422" s="32"/>
      <c r="U422" s="10"/>
      <c r="V422" s="32"/>
      <c r="W422" s="10"/>
      <c r="X422" s="32"/>
      <c r="Y422" s="10"/>
      <c r="Z422" s="32"/>
      <c r="AA422" s="10"/>
      <c r="AB422" s="32"/>
      <c r="AC422" s="10"/>
      <c r="AD422" s="32"/>
      <c r="AE422" s="10"/>
      <c r="AF422" s="32"/>
      <c r="AG422" s="10"/>
      <c r="AH422" s="32"/>
      <c r="AI422" s="10"/>
      <c r="AJ422" s="32"/>
      <c r="AK422" s="10"/>
      <c r="AL422" s="32"/>
      <c r="AM422" s="10"/>
      <c r="AN422" s="32"/>
      <c r="AO422" s="10"/>
      <c r="AP422" s="32"/>
      <c r="AQ422" s="10"/>
      <c r="AR422" s="244"/>
      <c r="AS422" s="10"/>
      <c r="AT422" s="32"/>
      <c r="AU422" s="10"/>
      <c r="AV422" s="244"/>
      <c r="AW422" s="10"/>
      <c r="AX422" s="244"/>
      <c r="AY422" s="7"/>
      <c r="AZ422" s="249"/>
      <c r="BA422" s="10"/>
      <c r="BB422" s="244"/>
      <c r="BC422" s="7"/>
      <c r="BD422" s="249"/>
      <c r="BE422" s="10"/>
      <c r="BF422" s="244"/>
      <c r="BG422" s="7"/>
      <c r="BH422" s="249"/>
      <c r="BI422" s="7"/>
      <c r="BJ422" s="249"/>
      <c r="BK422" s="7"/>
      <c r="BL422" s="8"/>
      <c r="BM422" s="7"/>
      <c r="BN422" s="249"/>
      <c r="BO422" s="7"/>
      <c r="BP422" s="8"/>
      <c r="BQ422" s="7"/>
      <c r="BR422" s="8"/>
      <c r="BT422" s="41"/>
      <c r="BU422" s="41">
        <f t="shared" si="28"/>
        <v>0</v>
      </c>
      <c r="BV422">
        <f t="shared" si="27"/>
        <v>0</v>
      </c>
    </row>
    <row r="423" spans="1:76">
      <c r="A423">
        <v>352</v>
      </c>
      <c r="B423" s="6"/>
      <c r="C423" s="10"/>
      <c r="D423" s="32"/>
      <c r="E423" s="10"/>
      <c r="F423" s="32"/>
      <c r="G423" s="10"/>
      <c r="H423" s="32"/>
      <c r="I423" s="10"/>
      <c r="J423" s="32"/>
      <c r="K423" s="10"/>
      <c r="L423" s="32"/>
      <c r="M423" s="10"/>
      <c r="N423" s="32"/>
      <c r="O423" s="10"/>
      <c r="P423" s="32"/>
      <c r="Q423" s="10"/>
      <c r="R423" s="32"/>
      <c r="S423" s="10"/>
      <c r="T423" s="32"/>
      <c r="U423" s="10"/>
      <c r="V423" s="32"/>
      <c r="W423" s="10"/>
      <c r="X423" s="32"/>
      <c r="Y423" s="10"/>
      <c r="Z423" s="32"/>
      <c r="AA423" s="10"/>
      <c r="AB423" s="32"/>
      <c r="AC423" s="10"/>
      <c r="AD423" s="32"/>
      <c r="AE423" s="10"/>
      <c r="AF423" s="32"/>
      <c r="AG423" s="10"/>
      <c r="AH423" s="32"/>
      <c r="AI423" s="10"/>
      <c r="AJ423" s="32"/>
      <c r="AK423" s="10"/>
      <c r="AL423" s="32"/>
      <c r="AM423" s="10"/>
      <c r="AN423" s="32"/>
      <c r="AO423" s="10"/>
      <c r="AP423" s="32"/>
      <c r="AQ423" s="10"/>
      <c r="AR423" s="244"/>
      <c r="AS423" s="10"/>
      <c r="AT423" s="32"/>
      <c r="AU423" s="10"/>
      <c r="AV423" s="244"/>
      <c r="AW423" s="10"/>
      <c r="AX423" s="244"/>
      <c r="AY423" s="7"/>
      <c r="AZ423" s="249"/>
      <c r="BA423" s="10"/>
      <c r="BB423" s="244"/>
      <c r="BC423" s="7"/>
      <c r="BD423" s="249"/>
      <c r="BE423" s="10"/>
      <c r="BF423" s="244"/>
      <c r="BG423" s="7"/>
      <c r="BH423" s="249"/>
      <c r="BI423" s="7"/>
      <c r="BJ423" s="249"/>
      <c r="BK423" s="7"/>
      <c r="BL423" s="8"/>
      <c r="BM423" s="7"/>
      <c r="BN423" s="249"/>
      <c r="BO423" s="7"/>
      <c r="BP423" s="8"/>
      <c r="BQ423" s="7"/>
      <c r="BR423" s="8"/>
      <c r="BT423" s="41"/>
      <c r="BU423" s="41">
        <f t="shared" si="28"/>
        <v>0</v>
      </c>
      <c r="BV423">
        <f t="shared" si="27"/>
        <v>0</v>
      </c>
    </row>
    <row r="424" spans="1:76">
      <c r="A424">
        <v>353</v>
      </c>
      <c r="B424" s="6"/>
      <c r="C424" s="10"/>
      <c r="D424" s="32"/>
      <c r="E424" s="10"/>
      <c r="F424" s="32"/>
      <c r="G424" s="10"/>
      <c r="H424" s="32"/>
      <c r="I424" s="10"/>
      <c r="J424" s="32"/>
      <c r="K424" s="10"/>
      <c r="L424" s="32"/>
      <c r="M424" s="10"/>
      <c r="N424" s="32"/>
      <c r="O424" s="10"/>
      <c r="P424" s="32"/>
      <c r="Q424" s="10"/>
      <c r="R424" s="32"/>
      <c r="S424" s="10"/>
      <c r="T424" s="32"/>
      <c r="U424" s="10"/>
      <c r="V424" s="32"/>
      <c r="W424" s="10"/>
      <c r="X424" s="32"/>
      <c r="Y424" s="10"/>
      <c r="Z424" s="32"/>
      <c r="AA424" s="10"/>
      <c r="AB424" s="32"/>
      <c r="AC424" s="10"/>
      <c r="AD424" s="32"/>
      <c r="AE424" s="10"/>
      <c r="AF424" s="32"/>
      <c r="AG424" s="10"/>
      <c r="AH424" s="32"/>
      <c r="AI424" s="10"/>
      <c r="AJ424" s="32"/>
      <c r="AK424" s="10"/>
      <c r="AL424" s="32"/>
      <c r="AM424" s="10"/>
      <c r="AN424" s="32"/>
      <c r="AO424" s="10"/>
      <c r="AP424" s="32"/>
      <c r="AQ424" s="10"/>
      <c r="AR424" s="244"/>
      <c r="AS424" s="10"/>
      <c r="AT424" s="32"/>
      <c r="AU424" s="10"/>
      <c r="AV424" s="244"/>
      <c r="AW424" s="10"/>
      <c r="AX424" s="244"/>
      <c r="AY424" s="7"/>
      <c r="AZ424" s="249"/>
      <c r="BA424" s="10"/>
      <c r="BB424" s="244"/>
      <c r="BC424" s="7"/>
      <c r="BD424" s="249"/>
      <c r="BE424" s="10"/>
      <c r="BF424" s="244"/>
      <c r="BG424" s="7"/>
      <c r="BH424" s="249"/>
      <c r="BI424" s="7"/>
      <c r="BJ424" s="249"/>
      <c r="BK424" s="7"/>
      <c r="BL424" s="8"/>
      <c r="BM424" s="7"/>
      <c r="BN424" s="249"/>
      <c r="BO424" s="7"/>
      <c r="BP424" s="8"/>
      <c r="BQ424" s="7"/>
      <c r="BR424" s="8"/>
      <c r="BT424" s="41"/>
      <c r="BU424" s="41">
        <f t="shared" si="28"/>
        <v>0</v>
      </c>
      <c r="BV424">
        <f t="shared" si="27"/>
        <v>0</v>
      </c>
    </row>
    <row r="425" spans="1:76">
      <c r="A425">
        <v>354</v>
      </c>
      <c r="B425" s="6"/>
      <c r="C425" s="10"/>
      <c r="D425" s="32"/>
      <c r="E425" s="10"/>
      <c r="F425" s="32"/>
      <c r="G425" s="10"/>
      <c r="H425" s="32"/>
      <c r="I425" s="10"/>
      <c r="J425" s="32"/>
      <c r="K425" s="94"/>
      <c r="L425" s="32"/>
      <c r="M425" s="10"/>
      <c r="N425" s="32"/>
      <c r="O425" s="10"/>
      <c r="P425" s="32"/>
      <c r="Q425" s="10"/>
      <c r="R425" s="32"/>
      <c r="S425" s="10"/>
      <c r="T425" s="32"/>
      <c r="U425" s="10"/>
      <c r="V425" s="32"/>
      <c r="W425" s="10"/>
      <c r="X425" s="32"/>
      <c r="Y425" s="10"/>
      <c r="Z425" s="32"/>
      <c r="AA425" s="10"/>
      <c r="AB425" s="32"/>
      <c r="AC425" s="10"/>
      <c r="AD425" s="32"/>
      <c r="AE425" s="10"/>
      <c r="AF425" s="32"/>
      <c r="AG425" s="10"/>
      <c r="AH425" s="32"/>
      <c r="AI425" s="10"/>
      <c r="AJ425" s="32"/>
      <c r="AK425" s="10"/>
      <c r="AL425" s="32"/>
      <c r="AM425" s="10"/>
      <c r="AN425" s="32"/>
      <c r="AO425" s="10"/>
      <c r="AP425" s="32"/>
      <c r="AQ425" s="10"/>
      <c r="AR425" s="244"/>
      <c r="AS425" s="10"/>
      <c r="AT425" s="32"/>
      <c r="AU425" s="10"/>
      <c r="AV425" s="244"/>
      <c r="AW425" s="10"/>
      <c r="AX425" s="244"/>
      <c r="AY425" s="7"/>
      <c r="AZ425" s="249"/>
      <c r="BA425" s="10"/>
      <c r="BB425" s="244"/>
      <c r="BC425" s="7"/>
      <c r="BD425" s="249"/>
      <c r="BE425" s="10"/>
      <c r="BF425" s="244"/>
      <c r="BG425" s="7"/>
      <c r="BH425" s="249"/>
      <c r="BI425" s="7"/>
      <c r="BJ425" s="249"/>
      <c r="BK425" s="7"/>
      <c r="BL425" s="8"/>
      <c r="BM425" s="7"/>
      <c r="BN425" s="249"/>
      <c r="BO425" s="7"/>
      <c r="BP425" s="8"/>
      <c r="BQ425" s="7"/>
      <c r="BR425" s="8"/>
      <c r="BT425" s="41"/>
      <c r="BU425" s="41">
        <f t="shared" si="28"/>
        <v>0</v>
      </c>
      <c r="BV425">
        <f t="shared" si="27"/>
        <v>0</v>
      </c>
      <c r="BX425" s="39"/>
    </row>
    <row r="426" spans="1:76">
      <c r="A426">
        <v>355</v>
      </c>
      <c r="B426" s="6"/>
      <c r="C426" s="10"/>
      <c r="D426" s="32"/>
      <c r="E426" s="10"/>
      <c r="F426" s="32"/>
      <c r="G426" s="10"/>
      <c r="H426" s="32"/>
      <c r="I426" s="10"/>
      <c r="J426" s="32"/>
      <c r="K426" s="10"/>
      <c r="L426" s="32"/>
      <c r="M426" s="10"/>
      <c r="N426" s="32"/>
      <c r="O426" s="10"/>
      <c r="P426" s="32"/>
      <c r="Q426" s="10"/>
      <c r="R426" s="32"/>
      <c r="S426" s="10"/>
      <c r="T426" s="32"/>
      <c r="U426" s="10"/>
      <c r="V426" s="32"/>
      <c r="W426" s="10"/>
      <c r="X426" s="32"/>
      <c r="Y426" s="10"/>
      <c r="Z426" s="32"/>
      <c r="AA426" s="10"/>
      <c r="AB426" s="32"/>
      <c r="AC426" s="10"/>
      <c r="AD426" s="32"/>
      <c r="AE426" s="10"/>
      <c r="AF426" s="32"/>
      <c r="AG426" s="10"/>
      <c r="AH426" s="32"/>
      <c r="AI426" s="10"/>
      <c r="AJ426" s="32"/>
      <c r="AK426" s="10"/>
      <c r="AL426" s="32"/>
      <c r="AM426" s="10"/>
      <c r="AN426" s="32"/>
      <c r="AO426" s="10"/>
      <c r="AP426" s="32"/>
      <c r="AQ426" s="10"/>
      <c r="AR426" s="244"/>
      <c r="AS426" s="10"/>
      <c r="AT426" s="32"/>
      <c r="AU426" s="10"/>
      <c r="AV426" s="244"/>
      <c r="AW426" s="10"/>
      <c r="AX426" s="244"/>
      <c r="AY426" s="7"/>
      <c r="AZ426" s="249"/>
      <c r="BA426" s="10"/>
      <c r="BB426" s="244"/>
      <c r="BC426" s="7"/>
      <c r="BD426" s="249"/>
      <c r="BE426" s="10"/>
      <c r="BF426" s="244"/>
      <c r="BG426" s="7"/>
      <c r="BH426" s="249"/>
      <c r="BI426" s="7"/>
      <c r="BJ426" s="249"/>
      <c r="BK426" s="7"/>
      <c r="BL426" s="8"/>
      <c r="BM426" s="7"/>
      <c r="BN426" s="249"/>
      <c r="BO426" s="7"/>
      <c r="BP426" s="8"/>
      <c r="BQ426" s="7"/>
      <c r="BR426" s="8"/>
      <c r="BT426" s="41"/>
      <c r="BU426" s="41">
        <f t="shared" si="28"/>
        <v>0</v>
      </c>
      <c r="BV426">
        <f t="shared" si="27"/>
        <v>0</v>
      </c>
    </row>
    <row r="427" spans="1:76">
      <c r="A427">
        <v>356</v>
      </c>
      <c r="B427" s="6"/>
      <c r="C427" s="10"/>
      <c r="D427" s="32"/>
      <c r="E427" s="10"/>
      <c r="F427" s="32"/>
      <c r="G427" s="10"/>
      <c r="H427" s="32"/>
      <c r="I427" s="10"/>
      <c r="J427" s="32"/>
      <c r="K427" s="10"/>
      <c r="L427" s="32"/>
      <c r="M427" s="10"/>
      <c r="N427" s="32"/>
      <c r="O427" s="10"/>
      <c r="P427" s="32"/>
      <c r="Q427" s="10"/>
      <c r="R427" s="32"/>
      <c r="S427" s="10"/>
      <c r="T427" s="32"/>
      <c r="U427" s="10"/>
      <c r="V427" s="32"/>
      <c r="W427" s="10"/>
      <c r="X427" s="32"/>
      <c r="Y427" s="10"/>
      <c r="Z427" s="32"/>
      <c r="AA427" s="10"/>
      <c r="AB427" s="32"/>
      <c r="AC427" s="10"/>
      <c r="AD427" s="32"/>
      <c r="AE427" s="10"/>
      <c r="AF427" s="32"/>
      <c r="AG427" s="10"/>
      <c r="AH427" s="32"/>
      <c r="AI427" s="10"/>
      <c r="AJ427" s="32"/>
      <c r="AK427" s="10"/>
      <c r="AL427" s="32"/>
      <c r="AM427" s="10"/>
      <c r="AN427" s="32"/>
      <c r="AO427" s="10"/>
      <c r="AP427" s="32"/>
      <c r="AQ427" s="10"/>
      <c r="AR427" s="244"/>
      <c r="AS427" s="10"/>
      <c r="AT427" s="32"/>
      <c r="AU427" s="10"/>
      <c r="AV427" s="244"/>
      <c r="AW427" s="10"/>
      <c r="AX427" s="244"/>
      <c r="AY427" s="7"/>
      <c r="AZ427" s="249"/>
      <c r="BA427" s="10"/>
      <c r="BB427" s="244"/>
      <c r="BC427" s="7"/>
      <c r="BD427" s="249"/>
      <c r="BE427" s="10"/>
      <c r="BF427" s="244"/>
      <c r="BG427" s="7"/>
      <c r="BH427" s="249"/>
      <c r="BI427" s="7"/>
      <c r="BJ427" s="249"/>
      <c r="BK427" s="7"/>
      <c r="BL427" s="8"/>
      <c r="BM427" s="7"/>
      <c r="BN427" s="249"/>
      <c r="BO427" s="7"/>
      <c r="BP427" s="8"/>
      <c r="BQ427" s="7"/>
      <c r="BR427" s="8"/>
      <c r="BT427" s="41"/>
      <c r="BU427" s="41">
        <f t="shared" si="28"/>
        <v>0</v>
      </c>
      <c r="BV427">
        <f t="shared" si="27"/>
        <v>0</v>
      </c>
    </row>
    <row r="428" spans="1:76">
      <c r="A428">
        <v>357</v>
      </c>
      <c r="B428" s="6"/>
      <c r="C428" s="10"/>
      <c r="D428" s="32"/>
      <c r="E428" s="10"/>
      <c r="F428" s="32"/>
      <c r="G428" s="10"/>
      <c r="H428" s="32"/>
      <c r="I428" s="10"/>
      <c r="J428" s="32"/>
      <c r="K428" s="94"/>
      <c r="L428" s="32"/>
      <c r="M428" s="10"/>
      <c r="N428" s="32"/>
      <c r="O428" s="10"/>
      <c r="P428" s="32"/>
      <c r="Q428" s="10"/>
      <c r="R428" s="32"/>
      <c r="S428" s="10"/>
      <c r="T428" s="32"/>
      <c r="U428" s="10"/>
      <c r="V428" s="32"/>
      <c r="W428" s="10"/>
      <c r="X428" s="32"/>
      <c r="Y428" s="10"/>
      <c r="Z428" s="32"/>
      <c r="AA428" s="10"/>
      <c r="AB428" s="32"/>
      <c r="AC428" s="10"/>
      <c r="AD428" s="32"/>
      <c r="AE428" s="10"/>
      <c r="AF428" s="32"/>
      <c r="AG428" s="94"/>
      <c r="AH428" s="32"/>
      <c r="AI428" s="10"/>
      <c r="AJ428" s="32"/>
      <c r="AK428" s="10"/>
      <c r="AL428" s="32"/>
      <c r="AM428" s="10"/>
      <c r="AN428" s="32"/>
      <c r="AO428" s="10"/>
      <c r="AP428" s="32"/>
      <c r="AQ428" s="10"/>
      <c r="AR428" s="244"/>
      <c r="AS428" s="10"/>
      <c r="AT428" s="32"/>
      <c r="AU428" s="10"/>
      <c r="AV428" s="244"/>
      <c r="AW428" s="10"/>
      <c r="AX428" s="244"/>
      <c r="AY428" s="10"/>
      <c r="AZ428" s="247"/>
      <c r="BA428" s="10"/>
      <c r="BB428" s="244"/>
      <c r="BC428" s="10"/>
      <c r="BD428" s="247"/>
      <c r="BE428" s="10"/>
      <c r="BF428" s="244"/>
      <c r="BG428" s="10"/>
      <c r="BH428" s="247"/>
      <c r="BI428" s="10"/>
      <c r="BJ428" s="247"/>
      <c r="BK428" s="94"/>
      <c r="BL428" s="32"/>
      <c r="BM428" s="10"/>
      <c r="BN428" s="247"/>
      <c r="BO428" s="94"/>
      <c r="BP428" s="32"/>
      <c r="BQ428" s="94"/>
      <c r="BR428" s="32"/>
      <c r="BT428" s="41"/>
      <c r="BU428" s="41">
        <f t="shared" si="28"/>
        <v>0</v>
      </c>
      <c r="BV428">
        <f t="shared" si="27"/>
        <v>0</v>
      </c>
      <c r="BX428" s="39"/>
    </row>
    <row r="429" spans="1:76">
      <c r="A429">
        <v>358</v>
      </c>
      <c r="B429" s="6"/>
      <c r="C429" s="10"/>
      <c r="D429" s="32"/>
      <c r="E429" s="10"/>
      <c r="F429" s="32"/>
      <c r="G429" s="10"/>
      <c r="H429" s="32"/>
      <c r="I429" s="10"/>
      <c r="J429" s="32"/>
      <c r="K429" s="94"/>
      <c r="L429" s="32"/>
      <c r="M429" s="10"/>
      <c r="N429" s="32"/>
      <c r="O429" s="10"/>
      <c r="P429" s="32"/>
      <c r="Q429" s="10"/>
      <c r="R429" s="32"/>
      <c r="S429" s="10"/>
      <c r="T429" s="32"/>
      <c r="U429" s="10"/>
      <c r="V429" s="32"/>
      <c r="W429" s="10"/>
      <c r="X429" s="32"/>
      <c r="Y429" s="10"/>
      <c r="Z429" s="32"/>
      <c r="AA429" s="10"/>
      <c r="AB429" s="32"/>
      <c r="AC429" s="10"/>
      <c r="AD429" s="32"/>
      <c r="AE429" s="10"/>
      <c r="AF429" s="32"/>
      <c r="AG429" s="10"/>
      <c r="AH429" s="32"/>
      <c r="AI429" s="10"/>
      <c r="AJ429" s="32"/>
      <c r="AK429" s="10"/>
      <c r="AL429" s="32"/>
      <c r="AM429" s="10"/>
      <c r="AN429" s="32"/>
      <c r="AO429" s="10"/>
      <c r="AP429" s="32"/>
      <c r="AQ429" s="10"/>
      <c r="AR429" s="244"/>
      <c r="AS429" s="10"/>
      <c r="AT429" s="32"/>
      <c r="AU429" s="10"/>
      <c r="AV429" s="244"/>
      <c r="AW429" s="10"/>
      <c r="AX429" s="244"/>
      <c r="AY429" s="7"/>
      <c r="AZ429" s="249"/>
      <c r="BA429" s="10"/>
      <c r="BB429" s="244"/>
      <c r="BC429" s="7"/>
      <c r="BD429" s="249"/>
      <c r="BE429" s="10"/>
      <c r="BF429" s="244"/>
      <c r="BG429" s="7"/>
      <c r="BH429" s="249"/>
      <c r="BI429" s="7"/>
      <c r="BJ429" s="249"/>
      <c r="BK429" s="7"/>
      <c r="BL429" s="8"/>
      <c r="BM429" s="7"/>
      <c r="BN429" s="249"/>
      <c r="BO429" s="7"/>
      <c r="BP429" s="8"/>
      <c r="BQ429" s="7"/>
      <c r="BR429" s="8"/>
      <c r="BT429" s="41"/>
      <c r="BU429" s="41">
        <f t="shared" si="28"/>
        <v>0</v>
      </c>
      <c r="BV429">
        <f t="shared" si="27"/>
        <v>0</v>
      </c>
      <c r="BX429" s="39"/>
    </row>
    <row r="430" spans="1:76">
      <c r="A430">
        <v>359</v>
      </c>
      <c r="B430" s="6"/>
      <c r="C430" s="10"/>
      <c r="D430" s="32"/>
      <c r="E430" s="10"/>
      <c r="F430" s="32"/>
      <c r="G430" s="10"/>
      <c r="H430" s="32"/>
      <c r="I430" s="10"/>
      <c r="J430" s="32"/>
      <c r="K430" s="10"/>
      <c r="L430" s="32"/>
      <c r="M430" s="10"/>
      <c r="N430" s="32"/>
      <c r="O430" s="10"/>
      <c r="P430" s="32"/>
      <c r="Q430" s="10"/>
      <c r="R430" s="32"/>
      <c r="S430" s="10"/>
      <c r="T430" s="32"/>
      <c r="U430" s="10"/>
      <c r="V430" s="32"/>
      <c r="W430" s="10"/>
      <c r="X430" s="32"/>
      <c r="Y430" s="10"/>
      <c r="Z430" s="32"/>
      <c r="AA430" s="10"/>
      <c r="AB430" s="32"/>
      <c r="AC430" s="10"/>
      <c r="AD430" s="32"/>
      <c r="AE430" s="10"/>
      <c r="AF430" s="32"/>
      <c r="AG430" s="10"/>
      <c r="AH430" s="32"/>
      <c r="AI430" s="10"/>
      <c r="AJ430" s="32"/>
      <c r="AK430" s="10"/>
      <c r="AL430" s="32"/>
      <c r="AM430" s="10"/>
      <c r="AN430" s="32"/>
      <c r="AO430" s="10"/>
      <c r="AP430" s="32"/>
      <c r="AQ430" s="10"/>
      <c r="AR430" s="244"/>
      <c r="AS430" s="10"/>
      <c r="AT430" s="32"/>
      <c r="AU430" s="10"/>
      <c r="AV430" s="244"/>
      <c r="AW430" s="10"/>
      <c r="AX430" s="244"/>
      <c r="AY430" s="7"/>
      <c r="AZ430" s="249"/>
      <c r="BA430" s="10"/>
      <c r="BB430" s="244"/>
      <c r="BC430" s="7"/>
      <c r="BD430" s="249"/>
      <c r="BE430" s="10"/>
      <c r="BF430" s="244"/>
      <c r="BG430" s="7"/>
      <c r="BH430" s="249"/>
      <c r="BI430" s="7"/>
      <c r="BJ430" s="249"/>
      <c r="BK430" s="7"/>
      <c r="BL430" s="8"/>
      <c r="BM430" s="7"/>
      <c r="BN430" s="249"/>
      <c r="BO430" s="7"/>
      <c r="BP430" s="8"/>
      <c r="BQ430" s="7"/>
      <c r="BR430" s="8"/>
      <c r="BT430" s="41"/>
      <c r="BU430" s="41">
        <f t="shared" si="28"/>
        <v>0</v>
      </c>
      <c r="BV430">
        <f t="shared" si="27"/>
        <v>0</v>
      </c>
    </row>
    <row r="431" spans="1:76">
      <c r="A431">
        <v>360</v>
      </c>
      <c r="B431" s="6"/>
      <c r="C431" s="10"/>
      <c r="D431" s="32"/>
      <c r="E431" s="10"/>
      <c r="F431" s="32"/>
      <c r="G431" s="10"/>
      <c r="H431" s="32"/>
      <c r="I431" s="10"/>
      <c r="J431" s="32"/>
      <c r="K431" s="94"/>
      <c r="L431" s="32"/>
      <c r="M431" s="10"/>
      <c r="N431" s="32"/>
      <c r="O431" s="10"/>
      <c r="P431" s="32"/>
      <c r="Q431" s="10"/>
      <c r="R431" s="32"/>
      <c r="S431" s="10"/>
      <c r="T431" s="32"/>
      <c r="U431" s="10"/>
      <c r="V431" s="32"/>
      <c r="W431" s="10"/>
      <c r="X431" s="32"/>
      <c r="Y431" s="10"/>
      <c r="Z431" s="32"/>
      <c r="AA431" s="10"/>
      <c r="AB431" s="32"/>
      <c r="AC431" s="10"/>
      <c r="AD431" s="32"/>
      <c r="AE431" s="10"/>
      <c r="AF431" s="32"/>
      <c r="AG431" s="10"/>
      <c r="AH431" s="32"/>
      <c r="AI431" s="10"/>
      <c r="AJ431" s="32"/>
      <c r="AK431" s="10"/>
      <c r="AL431" s="32"/>
      <c r="AM431" s="10"/>
      <c r="AN431" s="32"/>
      <c r="AO431" s="10"/>
      <c r="AP431" s="32"/>
      <c r="AQ431" s="10"/>
      <c r="AR431" s="244"/>
      <c r="AS431" s="10"/>
      <c r="AT431" s="32"/>
      <c r="AU431" s="10"/>
      <c r="AV431" s="244"/>
      <c r="AW431" s="10"/>
      <c r="AX431" s="244"/>
      <c r="AY431" s="7"/>
      <c r="AZ431" s="249"/>
      <c r="BA431" s="10"/>
      <c r="BB431" s="244"/>
      <c r="BC431" s="7"/>
      <c r="BD431" s="249"/>
      <c r="BE431" s="10"/>
      <c r="BF431" s="244"/>
      <c r="BG431" s="7"/>
      <c r="BH431" s="249"/>
      <c r="BI431" s="7"/>
      <c r="BJ431" s="249"/>
      <c r="BK431" s="7"/>
      <c r="BL431" s="8"/>
      <c r="BM431" s="7"/>
      <c r="BN431" s="249"/>
      <c r="BO431" s="7"/>
      <c r="BP431" s="8"/>
      <c r="BQ431" s="7"/>
      <c r="BR431" s="8"/>
      <c r="BT431" s="41"/>
      <c r="BU431" s="41">
        <f t="shared" si="28"/>
        <v>0</v>
      </c>
      <c r="BV431">
        <f t="shared" si="27"/>
        <v>0</v>
      </c>
      <c r="BX431" s="39"/>
    </row>
    <row r="432" spans="1:76">
      <c r="A432">
        <v>361</v>
      </c>
      <c r="B432" s="6"/>
      <c r="C432" s="10"/>
      <c r="D432" s="32"/>
      <c r="E432" s="10"/>
      <c r="F432" s="32"/>
      <c r="G432" s="10"/>
      <c r="H432" s="32"/>
      <c r="I432" s="10"/>
      <c r="J432" s="32"/>
      <c r="K432" s="10"/>
      <c r="L432" s="32"/>
      <c r="M432" s="10"/>
      <c r="N432" s="32"/>
      <c r="O432" s="10"/>
      <c r="P432" s="32"/>
      <c r="Q432" s="10"/>
      <c r="R432" s="32"/>
      <c r="S432" s="10"/>
      <c r="T432" s="32"/>
      <c r="U432" s="10"/>
      <c r="V432" s="32"/>
      <c r="W432" s="10"/>
      <c r="X432" s="32"/>
      <c r="Y432" s="10"/>
      <c r="Z432" s="32"/>
      <c r="AA432" s="10"/>
      <c r="AB432" s="32"/>
      <c r="AC432" s="10"/>
      <c r="AD432" s="32"/>
      <c r="AE432" s="10"/>
      <c r="AF432" s="32"/>
      <c r="AG432" s="10"/>
      <c r="AH432" s="32"/>
      <c r="AI432" s="10"/>
      <c r="AJ432" s="32"/>
      <c r="AK432" s="10"/>
      <c r="AL432" s="32"/>
      <c r="AM432" s="10"/>
      <c r="AN432" s="32"/>
      <c r="AO432" s="10"/>
      <c r="AP432" s="32"/>
      <c r="AQ432" s="10"/>
      <c r="AR432" s="244"/>
      <c r="AS432" s="10"/>
      <c r="AT432" s="32"/>
      <c r="AU432" s="10"/>
      <c r="AV432" s="244"/>
      <c r="AW432" s="10"/>
      <c r="AX432" s="244"/>
      <c r="AY432" s="7"/>
      <c r="AZ432" s="249"/>
      <c r="BA432" s="10"/>
      <c r="BB432" s="244"/>
      <c r="BC432" s="7"/>
      <c r="BD432" s="249"/>
      <c r="BE432" s="10"/>
      <c r="BF432" s="244"/>
      <c r="BG432" s="7"/>
      <c r="BH432" s="249"/>
      <c r="BI432" s="7"/>
      <c r="BJ432" s="249"/>
      <c r="BK432" s="7"/>
      <c r="BL432" s="8"/>
      <c r="BM432" s="7"/>
      <c r="BN432" s="249"/>
      <c r="BO432" s="7"/>
      <c r="BP432" s="8"/>
      <c r="BQ432" s="7"/>
      <c r="BR432" s="8"/>
      <c r="BT432" s="41"/>
      <c r="BU432" s="41">
        <f t="shared" si="28"/>
        <v>0</v>
      </c>
      <c r="BV432">
        <f t="shared" si="27"/>
        <v>0</v>
      </c>
    </row>
    <row r="433" spans="1:76">
      <c r="A433">
        <v>362</v>
      </c>
      <c r="B433" s="6"/>
      <c r="C433" s="10"/>
      <c r="D433" s="32"/>
      <c r="E433" s="10"/>
      <c r="F433" s="32"/>
      <c r="G433" s="10"/>
      <c r="H433" s="32"/>
      <c r="I433" s="10"/>
      <c r="J433" s="32"/>
      <c r="K433" s="10"/>
      <c r="L433" s="32"/>
      <c r="M433" s="10"/>
      <c r="N433" s="32"/>
      <c r="O433" s="10"/>
      <c r="P433" s="32"/>
      <c r="Q433" s="10"/>
      <c r="R433" s="32"/>
      <c r="S433" s="10"/>
      <c r="T433" s="32"/>
      <c r="U433" s="10"/>
      <c r="V433" s="32"/>
      <c r="W433" s="10"/>
      <c r="X433" s="32"/>
      <c r="Y433" s="10"/>
      <c r="Z433" s="32"/>
      <c r="AA433" s="10"/>
      <c r="AB433" s="32"/>
      <c r="AC433" s="10"/>
      <c r="AD433" s="32"/>
      <c r="AE433" s="10"/>
      <c r="AF433" s="32"/>
      <c r="AG433" s="10"/>
      <c r="AH433" s="32"/>
      <c r="AI433" s="10"/>
      <c r="AJ433" s="32"/>
      <c r="AK433" s="10"/>
      <c r="AL433" s="32"/>
      <c r="AM433" s="10"/>
      <c r="AN433" s="32"/>
      <c r="AO433" s="10"/>
      <c r="AP433" s="32"/>
      <c r="AQ433" s="10"/>
      <c r="AR433" s="244"/>
      <c r="AS433" s="10"/>
      <c r="AT433" s="32"/>
      <c r="AU433" s="10"/>
      <c r="AV433" s="244"/>
      <c r="AW433" s="10"/>
      <c r="AX433" s="244"/>
      <c r="AY433" s="7"/>
      <c r="AZ433" s="249"/>
      <c r="BA433" s="10"/>
      <c r="BB433" s="244"/>
      <c r="BC433" s="7"/>
      <c r="BD433" s="249"/>
      <c r="BE433" s="10"/>
      <c r="BF433" s="244"/>
      <c r="BG433" s="7"/>
      <c r="BH433" s="249"/>
      <c r="BI433" s="7"/>
      <c r="BJ433" s="249"/>
      <c r="BK433" s="7"/>
      <c r="BL433" s="8"/>
      <c r="BM433" s="7"/>
      <c r="BN433" s="249"/>
      <c r="BO433" s="7"/>
      <c r="BP433" s="8"/>
      <c r="BQ433" s="7"/>
      <c r="BR433" s="8"/>
      <c r="BT433" s="41"/>
      <c r="BU433" s="41">
        <f t="shared" si="28"/>
        <v>0</v>
      </c>
      <c r="BV433">
        <f t="shared" si="27"/>
        <v>0</v>
      </c>
    </row>
    <row r="434" spans="1:76">
      <c r="A434">
        <v>363</v>
      </c>
      <c r="B434" s="6"/>
      <c r="C434" s="10"/>
      <c r="D434" s="32"/>
      <c r="E434" s="10"/>
      <c r="F434" s="32"/>
      <c r="G434" s="10"/>
      <c r="H434" s="32"/>
      <c r="I434" s="10"/>
      <c r="J434" s="32"/>
      <c r="K434" s="10"/>
      <c r="L434" s="32"/>
      <c r="M434" s="10"/>
      <c r="N434" s="32"/>
      <c r="O434" s="10"/>
      <c r="P434" s="32"/>
      <c r="Q434" s="10"/>
      <c r="R434" s="32"/>
      <c r="S434" s="10"/>
      <c r="T434" s="32"/>
      <c r="U434" s="10"/>
      <c r="V434" s="32"/>
      <c r="W434" s="10"/>
      <c r="X434" s="32"/>
      <c r="Y434" s="10"/>
      <c r="Z434" s="32"/>
      <c r="AA434" s="10"/>
      <c r="AB434" s="32"/>
      <c r="AC434" s="10"/>
      <c r="AD434" s="32"/>
      <c r="AE434" s="10"/>
      <c r="AF434" s="32"/>
      <c r="AG434" s="10"/>
      <c r="AH434" s="32"/>
      <c r="AI434" s="10"/>
      <c r="AJ434" s="32"/>
      <c r="AK434" s="10"/>
      <c r="AL434" s="32"/>
      <c r="AM434" s="10"/>
      <c r="AN434" s="32"/>
      <c r="AO434" s="10"/>
      <c r="AP434" s="32"/>
      <c r="AQ434" s="10"/>
      <c r="AR434" s="244"/>
      <c r="AS434" s="10"/>
      <c r="AT434" s="32"/>
      <c r="AU434" s="10"/>
      <c r="AV434" s="244"/>
      <c r="AW434" s="10"/>
      <c r="AX434" s="244"/>
      <c r="AY434" s="7"/>
      <c r="AZ434" s="249"/>
      <c r="BA434" s="10"/>
      <c r="BB434" s="244"/>
      <c r="BC434" s="7"/>
      <c r="BD434" s="249"/>
      <c r="BE434" s="10"/>
      <c r="BF434" s="244"/>
      <c r="BG434" s="7"/>
      <c r="BH434" s="249"/>
      <c r="BI434" s="7"/>
      <c r="BJ434" s="249"/>
      <c r="BK434" s="7"/>
      <c r="BL434" s="8"/>
      <c r="BM434" s="7"/>
      <c r="BN434" s="249"/>
      <c r="BO434" s="7"/>
      <c r="BP434" s="8"/>
      <c r="BQ434" s="7"/>
      <c r="BR434" s="8"/>
      <c r="BT434" s="41"/>
      <c r="BU434" s="41">
        <f t="shared" si="28"/>
        <v>0</v>
      </c>
      <c r="BV434">
        <f t="shared" si="27"/>
        <v>0</v>
      </c>
    </row>
    <row r="435" spans="1:76">
      <c r="A435">
        <v>364</v>
      </c>
      <c r="B435" s="6"/>
      <c r="C435" s="10"/>
      <c r="D435" s="32"/>
      <c r="E435" s="10"/>
      <c r="F435" s="32"/>
      <c r="G435" s="10"/>
      <c r="H435" s="32"/>
      <c r="I435" s="10"/>
      <c r="J435" s="32"/>
      <c r="K435" s="10"/>
      <c r="L435" s="32"/>
      <c r="M435" s="10"/>
      <c r="N435" s="32"/>
      <c r="O435" s="10"/>
      <c r="P435" s="32"/>
      <c r="Q435" s="10"/>
      <c r="R435" s="32"/>
      <c r="S435" s="10"/>
      <c r="T435" s="32"/>
      <c r="U435" s="10"/>
      <c r="V435" s="32"/>
      <c r="W435" s="10"/>
      <c r="X435" s="32"/>
      <c r="Y435" s="10"/>
      <c r="Z435" s="32"/>
      <c r="AA435" s="10"/>
      <c r="AB435" s="32"/>
      <c r="AC435" s="10"/>
      <c r="AD435" s="32"/>
      <c r="AE435" s="10"/>
      <c r="AF435" s="32"/>
      <c r="AG435" s="10"/>
      <c r="AH435" s="32"/>
      <c r="AI435" s="10"/>
      <c r="AJ435" s="32"/>
      <c r="AK435" s="10"/>
      <c r="AL435" s="32"/>
      <c r="AM435" s="10"/>
      <c r="AN435" s="32"/>
      <c r="AO435" s="10"/>
      <c r="AP435" s="32"/>
      <c r="AQ435" s="10"/>
      <c r="AR435" s="244"/>
      <c r="AS435" s="10"/>
      <c r="AT435" s="32"/>
      <c r="AU435" s="10"/>
      <c r="AV435" s="244"/>
      <c r="AW435" s="10"/>
      <c r="AX435" s="244"/>
      <c r="AY435" s="7"/>
      <c r="AZ435" s="249"/>
      <c r="BA435" s="10"/>
      <c r="BB435" s="244"/>
      <c r="BC435" s="7"/>
      <c r="BD435" s="249"/>
      <c r="BE435" s="10"/>
      <c r="BF435" s="244"/>
      <c r="BG435" s="7"/>
      <c r="BH435" s="249"/>
      <c r="BI435" s="7"/>
      <c r="BJ435" s="249"/>
      <c r="BK435" s="7"/>
      <c r="BL435" s="8"/>
      <c r="BM435" s="7"/>
      <c r="BN435" s="249"/>
      <c r="BO435" s="7"/>
      <c r="BP435" s="8"/>
      <c r="BQ435" s="7"/>
      <c r="BR435" s="8"/>
      <c r="BT435" s="41"/>
      <c r="BU435" s="41">
        <f t="shared" si="28"/>
        <v>0</v>
      </c>
      <c r="BV435">
        <f t="shared" si="27"/>
        <v>0</v>
      </c>
    </row>
    <row r="436" spans="1:76">
      <c r="A436">
        <v>365</v>
      </c>
      <c r="B436" s="6"/>
      <c r="C436" s="10"/>
      <c r="D436" s="32"/>
      <c r="E436" s="10"/>
      <c r="F436" s="32"/>
      <c r="G436" s="10"/>
      <c r="H436" s="32"/>
      <c r="I436" s="10"/>
      <c r="J436" s="32"/>
      <c r="K436" s="10"/>
      <c r="L436" s="32"/>
      <c r="M436" s="10"/>
      <c r="N436" s="32"/>
      <c r="O436" s="10"/>
      <c r="P436" s="32"/>
      <c r="Q436" s="10"/>
      <c r="R436" s="32"/>
      <c r="S436" s="10"/>
      <c r="T436" s="32"/>
      <c r="U436" s="10"/>
      <c r="V436" s="32"/>
      <c r="W436" s="10"/>
      <c r="X436" s="32"/>
      <c r="Y436" s="10"/>
      <c r="Z436" s="32"/>
      <c r="AA436" s="10"/>
      <c r="AB436" s="32"/>
      <c r="AC436" s="10"/>
      <c r="AD436" s="32"/>
      <c r="AE436" s="10"/>
      <c r="AF436" s="32"/>
      <c r="AG436" s="10"/>
      <c r="AH436" s="32"/>
      <c r="AI436" s="10"/>
      <c r="AJ436" s="32"/>
      <c r="AK436" s="10"/>
      <c r="AL436" s="32"/>
      <c r="AM436" s="10"/>
      <c r="AN436" s="32"/>
      <c r="AO436" s="10"/>
      <c r="AP436" s="32"/>
      <c r="AQ436" s="10"/>
      <c r="AR436" s="244"/>
      <c r="AS436" s="10"/>
      <c r="AT436" s="32"/>
      <c r="AU436" s="10"/>
      <c r="AV436" s="244"/>
      <c r="AW436" s="10"/>
      <c r="AX436" s="244"/>
      <c r="AY436" s="7"/>
      <c r="AZ436" s="249"/>
      <c r="BA436" s="10"/>
      <c r="BB436" s="244"/>
      <c r="BC436" s="7"/>
      <c r="BD436" s="249"/>
      <c r="BE436" s="10"/>
      <c r="BF436" s="244"/>
      <c r="BG436" s="7"/>
      <c r="BH436" s="249"/>
      <c r="BI436" s="7"/>
      <c r="BJ436" s="249"/>
      <c r="BK436" s="7"/>
      <c r="BL436" s="8"/>
      <c r="BM436" s="7"/>
      <c r="BN436" s="249"/>
      <c r="BO436" s="7"/>
      <c r="BP436" s="8"/>
      <c r="BQ436" s="7"/>
      <c r="BR436" s="8"/>
      <c r="BT436" s="41"/>
      <c r="BU436" s="41">
        <f t="shared" si="28"/>
        <v>0</v>
      </c>
      <c r="BV436">
        <f t="shared" si="27"/>
        <v>0</v>
      </c>
    </row>
    <row r="437" spans="1:76">
      <c r="A437">
        <v>366</v>
      </c>
      <c r="B437" s="6"/>
      <c r="C437" s="10"/>
      <c r="D437" s="32"/>
      <c r="E437" s="10"/>
      <c r="F437" s="32"/>
      <c r="G437" s="10"/>
      <c r="H437" s="32"/>
      <c r="I437" s="10"/>
      <c r="J437" s="32"/>
      <c r="K437" s="94"/>
      <c r="L437" s="32"/>
      <c r="M437" s="10"/>
      <c r="N437" s="32"/>
      <c r="O437" s="10"/>
      <c r="P437" s="32"/>
      <c r="Q437" s="10"/>
      <c r="R437" s="32"/>
      <c r="S437" s="10"/>
      <c r="T437" s="32"/>
      <c r="U437" s="10"/>
      <c r="V437" s="32"/>
      <c r="W437" s="10"/>
      <c r="X437" s="32"/>
      <c r="Y437" s="10"/>
      <c r="Z437" s="32"/>
      <c r="AA437" s="10"/>
      <c r="AB437" s="32"/>
      <c r="AC437" s="10"/>
      <c r="AD437" s="32"/>
      <c r="AE437" s="10"/>
      <c r="AF437" s="32"/>
      <c r="AG437" s="10"/>
      <c r="AH437" s="32"/>
      <c r="AI437" s="10"/>
      <c r="AJ437" s="32"/>
      <c r="AK437" s="10"/>
      <c r="AL437" s="32"/>
      <c r="AM437" s="10"/>
      <c r="AN437" s="32"/>
      <c r="AO437" s="10"/>
      <c r="AP437" s="32"/>
      <c r="AQ437" s="10"/>
      <c r="AR437" s="244"/>
      <c r="AS437" s="10"/>
      <c r="AT437" s="32"/>
      <c r="AU437" s="10"/>
      <c r="AV437" s="244"/>
      <c r="AW437" s="10"/>
      <c r="AX437" s="244"/>
      <c r="AY437" s="7"/>
      <c r="AZ437" s="249"/>
      <c r="BA437" s="10"/>
      <c r="BB437" s="244"/>
      <c r="BC437" s="7"/>
      <c r="BD437" s="249"/>
      <c r="BE437" s="10"/>
      <c r="BF437" s="244"/>
      <c r="BG437" s="7"/>
      <c r="BH437" s="249"/>
      <c r="BI437" s="7"/>
      <c r="BJ437" s="249"/>
      <c r="BK437" s="7"/>
      <c r="BL437" s="8"/>
      <c r="BM437" s="7"/>
      <c r="BN437" s="249"/>
      <c r="BO437" s="7"/>
      <c r="BP437" s="8"/>
      <c r="BQ437" s="7"/>
      <c r="BR437" s="8"/>
      <c r="BT437" s="41"/>
      <c r="BU437" s="41">
        <f t="shared" si="28"/>
        <v>0</v>
      </c>
      <c r="BV437">
        <f t="shared" si="27"/>
        <v>0</v>
      </c>
      <c r="BX437" s="39"/>
    </row>
    <row r="438" spans="1:76">
      <c r="A438">
        <v>367</v>
      </c>
      <c r="B438" s="6"/>
      <c r="C438" s="10"/>
      <c r="D438" s="32"/>
      <c r="E438" s="10"/>
      <c r="F438" s="32"/>
      <c r="G438" s="10"/>
      <c r="H438" s="32"/>
      <c r="I438" s="10"/>
      <c r="J438" s="32"/>
      <c r="K438" s="94"/>
      <c r="L438" s="32"/>
      <c r="M438" s="10"/>
      <c r="N438" s="32"/>
      <c r="O438" s="10"/>
      <c r="P438" s="32"/>
      <c r="Q438" s="10"/>
      <c r="R438" s="32"/>
      <c r="S438" s="10"/>
      <c r="T438" s="32"/>
      <c r="U438" s="10"/>
      <c r="V438" s="32"/>
      <c r="W438" s="10"/>
      <c r="X438" s="32"/>
      <c r="Y438" s="10"/>
      <c r="Z438" s="32"/>
      <c r="AA438" s="10"/>
      <c r="AB438" s="32"/>
      <c r="AC438" s="10"/>
      <c r="AD438" s="32"/>
      <c r="AE438" s="10"/>
      <c r="AF438" s="32"/>
      <c r="AG438" s="10"/>
      <c r="AH438" s="32"/>
      <c r="AI438" s="10"/>
      <c r="AJ438" s="32"/>
      <c r="AK438" s="10"/>
      <c r="AL438" s="32"/>
      <c r="AM438" s="10"/>
      <c r="AN438" s="32"/>
      <c r="AO438" s="10"/>
      <c r="AP438" s="32"/>
      <c r="AQ438" s="10"/>
      <c r="AR438" s="244"/>
      <c r="AS438" s="10"/>
      <c r="AT438" s="32"/>
      <c r="AU438" s="10"/>
      <c r="AV438" s="244"/>
      <c r="AW438" s="10"/>
      <c r="AX438" s="244"/>
      <c r="AY438" s="7"/>
      <c r="AZ438" s="249"/>
      <c r="BA438" s="10"/>
      <c r="BB438" s="244"/>
      <c r="BC438" s="7"/>
      <c r="BD438" s="249"/>
      <c r="BE438" s="10"/>
      <c r="BF438" s="244"/>
      <c r="BG438" s="7"/>
      <c r="BH438" s="249"/>
      <c r="BI438" s="7"/>
      <c r="BJ438" s="249"/>
      <c r="BK438" s="7"/>
      <c r="BL438" s="8"/>
      <c r="BM438" s="7"/>
      <c r="BN438" s="249"/>
      <c r="BO438" s="7"/>
      <c r="BP438" s="8"/>
      <c r="BQ438" s="7"/>
      <c r="BR438" s="8"/>
      <c r="BT438" s="41"/>
      <c r="BU438" s="41">
        <f t="shared" si="28"/>
        <v>0</v>
      </c>
      <c r="BV438">
        <f t="shared" si="27"/>
        <v>0</v>
      </c>
      <c r="BX438" s="39"/>
    </row>
    <row r="439" spans="1:76">
      <c r="A439">
        <v>368</v>
      </c>
      <c r="B439" s="6"/>
      <c r="C439" s="10"/>
      <c r="D439" s="32"/>
      <c r="E439" s="10"/>
      <c r="F439" s="32"/>
      <c r="G439" s="10"/>
      <c r="H439" s="32"/>
      <c r="I439" s="10"/>
      <c r="J439" s="32"/>
      <c r="K439" s="10"/>
      <c r="L439" s="32"/>
      <c r="M439" s="10"/>
      <c r="N439" s="32"/>
      <c r="O439" s="10"/>
      <c r="P439" s="32"/>
      <c r="Q439" s="10"/>
      <c r="R439" s="32"/>
      <c r="S439" s="10"/>
      <c r="T439" s="32"/>
      <c r="U439" s="10"/>
      <c r="V439" s="32"/>
      <c r="W439" s="10"/>
      <c r="X439" s="32"/>
      <c r="Y439" s="10"/>
      <c r="Z439" s="32"/>
      <c r="AA439" s="10"/>
      <c r="AB439" s="32"/>
      <c r="AC439" s="10"/>
      <c r="AD439" s="32"/>
      <c r="AE439" s="10"/>
      <c r="AF439" s="32"/>
      <c r="AG439" s="10"/>
      <c r="AH439" s="32"/>
      <c r="AI439" s="10"/>
      <c r="AJ439" s="32"/>
      <c r="AK439" s="10"/>
      <c r="AL439" s="32"/>
      <c r="AM439" s="10"/>
      <c r="AN439" s="32"/>
      <c r="AO439" s="10"/>
      <c r="AP439" s="32"/>
      <c r="AQ439" s="10"/>
      <c r="AR439" s="244"/>
      <c r="AS439" s="10"/>
      <c r="AT439" s="32"/>
      <c r="AU439" s="10"/>
      <c r="AV439" s="244"/>
      <c r="AW439" s="10"/>
      <c r="AX439" s="244"/>
      <c r="AY439" s="7"/>
      <c r="AZ439" s="249"/>
      <c r="BA439" s="10"/>
      <c r="BB439" s="244"/>
      <c r="BC439" s="7"/>
      <c r="BD439" s="249"/>
      <c r="BE439" s="10"/>
      <c r="BF439" s="244"/>
      <c r="BG439" s="7"/>
      <c r="BH439" s="249"/>
      <c r="BI439" s="7"/>
      <c r="BJ439" s="249"/>
      <c r="BK439" s="7"/>
      <c r="BL439" s="8"/>
      <c r="BM439" s="7"/>
      <c r="BN439" s="249"/>
      <c r="BO439" s="7"/>
      <c r="BP439" s="8"/>
      <c r="BQ439" s="7"/>
      <c r="BR439" s="8"/>
      <c r="BT439" s="41"/>
      <c r="BU439" s="41">
        <f t="shared" si="28"/>
        <v>0</v>
      </c>
      <c r="BV439">
        <f t="shared" si="27"/>
        <v>0</v>
      </c>
    </row>
    <row r="440" spans="1:76">
      <c r="A440">
        <v>369</v>
      </c>
      <c r="B440" s="6"/>
      <c r="C440" s="10"/>
      <c r="D440" s="32"/>
      <c r="E440" s="10"/>
      <c r="F440" s="32"/>
      <c r="G440" s="10"/>
      <c r="H440" s="32"/>
      <c r="I440" s="10"/>
      <c r="J440" s="32"/>
      <c r="K440" s="10"/>
      <c r="L440" s="32"/>
      <c r="M440" s="10"/>
      <c r="N440" s="32"/>
      <c r="O440" s="10"/>
      <c r="P440" s="32"/>
      <c r="Q440" s="10"/>
      <c r="R440" s="32"/>
      <c r="S440" s="10"/>
      <c r="T440" s="32"/>
      <c r="U440" s="10"/>
      <c r="V440" s="32"/>
      <c r="W440" s="10"/>
      <c r="X440" s="32"/>
      <c r="Y440" s="10"/>
      <c r="Z440" s="32"/>
      <c r="AA440" s="10"/>
      <c r="AB440" s="32"/>
      <c r="AC440" s="10"/>
      <c r="AD440" s="32"/>
      <c r="AE440" s="10"/>
      <c r="AF440" s="32"/>
      <c r="AG440" s="10"/>
      <c r="AH440" s="32"/>
      <c r="AI440" s="10"/>
      <c r="AJ440" s="32"/>
      <c r="AK440" s="10"/>
      <c r="AL440" s="32"/>
      <c r="AM440" s="10"/>
      <c r="AN440" s="32"/>
      <c r="AO440" s="10"/>
      <c r="AP440" s="32"/>
      <c r="AQ440" s="10"/>
      <c r="AR440" s="244"/>
      <c r="AS440" s="10"/>
      <c r="AT440" s="32"/>
      <c r="AU440" s="10"/>
      <c r="AV440" s="244"/>
      <c r="AW440" s="10"/>
      <c r="AX440" s="244"/>
      <c r="AY440" s="7"/>
      <c r="AZ440" s="249"/>
      <c r="BA440" s="10"/>
      <c r="BB440" s="244"/>
      <c r="BC440" s="7"/>
      <c r="BD440" s="249"/>
      <c r="BE440" s="10"/>
      <c r="BF440" s="244"/>
      <c r="BG440" s="7"/>
      <c r="BH440" s="249"/>
      <c r="BI440" s="7"/>
      <c r="BJ440" s="249"/>
      <c r="BK440" s="7"/>
      <c r="BL440" s="8"/>
      <c r="BM440" s="7"/>
      <c r="BN440" s="249"/>
      <c r="BO440" s="7"/>
      <c r="BP440" s="8"/>
      <c r="BQ440" s="7"/>
      <c r="BR440" s="8"/>
      <c r="BT440" s="41"/>
      <c r="BU440" s="41">
        <f t="shared" si="28"/>
        <v>0</v>
      </c>
      <c r="BV440">
        <f t="shared" si="27"/>
        <v>0</v>
      </c>
    </row>
    <row r="441" spans="1:76">
      <c r="A441">
        <v>370</v>
      </c>
      <c r="B441" s="6"/>
      <c r="C441" s="10"/>
      <c r="D441" s="32"/>
      <c r="E441" s="10"/>
      <c r="F441" s="32"/>
      <c r="G441" s="10"/>
      <c r="H441" s="32"/>
      <c r="I441" s="10"/>
      <c r="J441" s="32"/>
      <c r="K441" s="10"/>
      <c r="L441" s="32"/>
      <c r="M441" s="10"/>
      <c r="N441" s="32"/>
      <c r="O441" s="10"/>
      <c r="P441" s="32"/>
      <c r="Q441" s="10"/>
      <c r="R441" s="32"/>
      <c r="S441" s="10"/>
      <c r="T441" s="32"/>
      <c r="U441" s="10"/>
      <c r="V441" s="32"/>
      <c r="W441" s="10"/>
      <c r="X441" s="32"/>
      <c r="Y441" s="10"/>
      <c r="Z441" s="32"/>
      <c r="AA441" s="10"/>
      <c r="AB441" s="32"/>
      <c r="AC441" s="10"/>
      <c r="AD441" s="32"/>
      <c r="AE441" s="10"/>
      <c r="AF441" s="32"/>
      <c r="AG441" s="10"/>
      <c r="AH441" s="32"/>
      <c r="AI441" s="10"/>
      <c r="AJ441" s="32"/>
      <c r="AK441" s="10"/>
      <c r="AL441" s="32"/>
      <c r="AM441" s="10"/>
      <c r="AN441" s="32"/>
      <c r="AO441" s="10"/>
      <c r="AP441" s="32"/>
      <c r="AQ441" s="10"/>
      <c r="AR441" s="244"/>
      <c r="AS441" s="10"/>
      <c r="AT441" s="32"/>
      <c r="AU441" s="10"/>
      <c r="AV441" s="244"/>
      <c r="AW441" s="10"/>
      <c r="AX441" s="244"/>
      <c r="AY441" s="7"/>
      <c r="AZ441" s="249"/>
      <c r="BA441" s="10"/>
      <c r="BB441" s="244"/>
      <c r="BC441" s="7"/>
      <c r="BD441" s="249"/>
      <c r="BE441" s="10"/>
      <c r="BF441" s="244"/>
      <c r="BG441" s="7"/>
      <c r="BH441" s="249"/>
      <c r="BI441" s="7"/>
      <c r="BJ441" s="249"/>
      <c r="BK441" s="7"/>
      <c r="BL441" s="8"/>
      <c r="BM441" s="7"/>
      <c r="BN441" s="249"/>
      <c r="BO441" s="7"/>
      <c r="BP441" s="8"/>
      <c r="BQ441" s="7"/>
      <c r="BR441" s="8"/>
      <c r="BT441" s="41"/>
      <c r="BU441" s="41">
        <f t="shared" si="28"/>
        <v>0</v>
      </c>
      <c r="BV441">
        <f t="shared" si="27"/>
        <v>0</v>
      </c>
    </row>
    <row r="442" spans="1:76">
      <c r="A442">
        <v>371</v>
      </c>
      <c r="B442" s="6"/>
      <c r="C442" s="10"/>
      <c r="D442" s="32"/>
      <c r="E442" s="10"/>
      <c r="F442" s="32"/>
      <c r="G442" s="10"/>
      <c r="H442" s="32"/>
      <c r="I442" s="10"/>
      <c r="J442" s="32"/>
      <c r="K442" s="10"/>
      <c r="L442" s="32"/>
      <c r="M442" s="10"/>
      <c r="N442" s="32"/>
      <c r="O442" s="10"/>
      <c r="P442" s="32"/>
      <c r="Q442" s="10"/>
      <c r="R442" s="32"/>
      <c r="S442" s="10"/>
      <c r="T442" s="32"/>
      <c r="U442" s="10"/>
      <c r="V442" s="32"/>
      <c r="W442" s="10"/>
      <c r="X442" s="32"/>
      <c r="Y442" s="10"/>
      <c r="Z442" s="32"/>
      <c r="AA442" s="10"/>
      <c r="AB442" s="32"/>
      <c r="AC442" s="10"/>
      <c r="AD442" s="32"/>
      <c r="AE442" s="10"/>
      <c r="AF442" s="32"/>
      <c r="AG442" s="10"/>
      <c r="AH442" s="32"/>
      <c r="AI442" s="10"/>
      <c r="AJ442" s="32"/>
      <c r="AK442" s="10"/>
      <c r="AL442" s="32"/>
      <c r="AM442" s="10"/>
      <c r="AN442" s="32"/>
      <c r="AO442" s="10"/>
      <c r="AP442" s="32"/>
      <c r="AQ442" s="10"/>
      <c r="AR442" s="244"/>
      <c r="AS442" s="10"/>
      <c r="AT442" s="32"/>
      <c r="AU442" s="10"/>
      <c r="AV442" s="244"/>
      <c r="AW442" s="10"/>
      <c r="AX442" s="244"/>
      <c r="AY442" s="7"/>
      <c r="AZ442" s="249"/>
      <c r="BA442" s="10"/>
      <c r="BB442" s="244"/>
      <c r="BC442" s="7"/>
      <c r="BD442" s="249"/>
      <c r="BE442" s="10"/>
      <c r="BF442" s="244"/>
      <c r="BG442" s="7"/>
      <c r="BH442" s="249"/>
      <c r="BI442" s="7"/>
      <c r="BJ442" s="249"/>
      <c r="BK442" s="7"/>
      <c r="BL442" s="8"/>
      <c r="BM442" s="7"/>
      <c r="BN442" s="249"/>
      <c r="BO442" s="7"/>
      <c r="BP442" s="8"/>
      <c r="BQ442" s="7"/>
      <c r="BR442" s="8"/>
      <c r="BT442" s="41"/>
      <c r="BU442" s="41">
        <f t="shared" si="28"/>
        <v>0</v>
      </c>
      <c r="BV442">
        <f t="shared" si="27"/>
        <v>0</v>
      </c>
    </row>
    <row r="443" spans="1:76">
      <c r="A443">
        <v>372</v>
      </c>
      <c r="B443" s="6"/>
      <c r="C443" s="10"/>
      <c r="D443" s="32"/>
      <c r="E443" s="10"/>
      <c r="F443" s="32"/>
      <c r="G443" s="10"/>
      <c r="H443" s="32"/>
      <c r="I443" s="10"/>
      <c r="J443" s="32"/>
      <c r="K443" s="10"/>
      <c r="L443" s="32"/>
      <c r="M443" s="10"/>
      <c r="N443" s="32"/>
      <c r="O443" s="10"/>
      <c r="P443" s="32"/>
      <c r="Q443" s="10"/>
      <c r="R443" s="32"/>
      <c r="S443" s="10"/>
      <c r="T443" s="32"/>
      <c r="U443" s="10"/>
      <c r="V443" s="32"/>
      <c r="W443" s="10"/>
      <c r="X443" s="32"/>
      <c r="Y443" s="10"/>
      <c r="Z443" s="32"/>
      <c r="AA443" s="10"/>
      <c r="AB443" s="32"/>
      <c r="AC443" s="10"/>
      <c r="AD443" s="32"/>
      <c r="AE443" s="10"/>
      <c r="AF443" s="32"/>
      <c r="AG443" s="10"/>
      <c r="AH443" s="32"/>
      <c r="AI443" s="10"/>
      <c r="AJ443" s="32"/>
      <c r="AK443" s="10"/>
      <c r="AL443" s="32"/>
      <c r="AM443" s="10"/>
      <c r="AN443" s="32"/>
      <c r="AO443" s="10"/>
      <c r="AP443" s="32"/>
      <c r="AQ443" s="10"/>
      <c r="AR443" s="244"/>
      <c r="AS443" s="10"/>
      <c r="AT443" s="32"/>
      <c r="AU443" s="10"/>
      <c r="AV443" s="244"/>
      <c r="AW443" s="10"/>
      <c r="AX443" s="244"/>
      <c r="AY443" s="7"/>
      <c r="AZ443" s="249"/>
      <c r="BA443" s="10"/>
      <c r="BB443" s="244"/>
      <c r="BC443" s="7"/>
      <c r="BD443" s="249"/>
      <c r="BE443" s="10"/>
      <c r="BF443" s="244"/>
      <c r="BG443" s="7"/>
      <c r="BH443" s="249"/>
      <c r="BI443" s="7"/>
      <c r="BJ443" s="249"/>
      <c r="BK443" s="7"/>
      <c r="BL443" s="8"/>
      <c r="BM443" s="7"/>
      <c r="BN443" s="249"/>
      <c r="BO443" s="7"/>
      <c r="BP443" s="8"/>
      <c r="BQ443" s="7"/>
      <c r="BR443" s="8"/>
      <c r="BT443" s="41"/>
      <c r="BU443" s="41">
        <f t="shared" si="28"/>
        <v>0</v>
      </c>
      <c r="BV443">
        <f t="shared" si="27"/>
        <v>0</v>
      </c>
    </row>
    <row r="444" spans="1:76">
      <c r="A444">
        <v>373</v>
      </c>
      <c r="B444" s="6"/>
      <c r="C444" s="10"/>
      <c r="D444" s="32"/>
      <c r="E444" s="10"/>
      <c r="F444" s="32"/>
      <c r="G444" s="10"/>
      <c r="H444" s="32"/>
      <c r="I444" s="10"/>
      <c r="J444" s="32"/>
      <c r="K444" s="10"/>
      <c r="L444" s="32"/>
      <c r="M444" s="10"/>
      <c r="N444" s="32"/>
      <c r="O444" s="10"/>
      <c r="P444" s="32"/>
      <c r="Q444" s="10"/>
      <c r="R444" s="32"/>
      <c r="S444" s="10"/>
      <c r="T444" s="32"/>
      <c r="U444" s="10"/>
      <c r="V444" s="32"/>
      <c r="W444" s="10"/>
      <c r="X444" s="32"/>
      <c r="Y444" s="10"/>
      <c r="Z444" s="32"/>
      <c r="AA444" s="10"/>
      <c r="AB444" s="32"/>
      <c r="AC444" s="10"/>
      <c r="AD444" s="32"/>
      <c r="AE444" s="10"/>
      <c r="AF444" s="32"/>
      <c r="AG444" s="10"/>
      <c r="AH444" s="32"/>
      <c r="AI444" s="10"/>
      <c r="AJ444" s="32"/>
      <c r="AK444" s="10"/>
      <c r="AL444" s="32"/>
      <c r="AM444" s="10"/>
      <c r="AN444" s="32"/>
      <c r="AO444" s="10"/>
      <c r="AP444" s="32"/>
      <c r="AQ444" s="10"/>
      <c r="AR444" s="244"/>
      <c r="AS444" s="10"/>
      <c r="AT444" s="32"/>
      <c r="AU444" s="10"/>
      <c r="AV444" s="244"/>
      <c r="AW444" s="10"/>
      <c r="AX444" s="244"/>
      <c r="AY444" s="7"/>
      <c r="AZ444" s="249"/>
      <c r="BA444" s="10"/>
      <c r="BB444" s="244"/>
      <c r="BC444" s="7"/>
      <c r="BD444" s="249"/>
      <c r="BE444" s="10"/>
      <c r="BF444" s="244"/>
      <c r="BG444" s="7"/>
      <c r="BH444" s="249"/>
      <c r="BI444" s="7"/>
      <c r="BJ444" s="249"/>
      <c r="BK444" s="7"/>
      <c r="BL444" s="8"/>
      <c r="BM444" s="7"/>
      <c r="BN444" s="249"/>
      <c r="BO444" s="7"/>
      <c r="BP444" s="8"/>
      <c r="BQ444" s="7"/>
      <c r="BR444" s="8"/>
      <c r="BT444" s="41"/>
      <c r="BU444" s="41">
        <f t="shared" si="28"/>
        <v>0</v>
      </c>
      <c r="BV444">
        <f t="shared" si="27"/>
        <v>0</v>
      </c>
    </row>
    <row r="445" spans="1:76">
      <c r="A445">
        <v>374</v>
      </c>
      <c r="B445" s="6"/>
      <c r="C445" s="10"/>
      <c r="D445" s="32"/>
      <c r="E445" s="10"/>
      <c r="F445" s="32"/>
      <c r="G445" s="10"/>
      <c r="H445" s="32"/>
      <c r="I445" s="10"/>
      <c r="J445" s="32"/>
      <c r="K445" s="10"/>
      <c r="L445" s="32"/>
      <c r="M445" s="10"/>
      <c r="N445" s="32"/>
      <c r="O445" s="10"/>
      <c r="P445" s="32"/>
      <c r="Q445" s="10"/>
      <c r="R445" s="32"/>
      <c r="S445" s="10"/>
      <c r="T445" s="32"/>
      <c r="U445" s="10"/>
      <c r="V445" s="32"/>
      <c r="W445" s="10"/>
      <c r="X445" s="32"/>
      <c r="Y445" s="10"/>
      <c r="Z445" s="32"/>
      <c r="AA445" s="10"/>
      <c r="AB445" s="32"/>
      <c r="AC445" s="10"/>
      <c r="AD445" s="32"/>
      <c r="AE445" s="10"/>
      <c r="AF445" s="32"/>
      <c r="AG445" s="10"/>
      <c r="AH445" s="32"/>
      <c r="AI445" s="10"/>
      <c r="AJ445" s="32"/>
      <c r="AK445" s="10"/>
      <c r="AL445" s="32"/>
      <c r="AM445" s="10"/>
      <c r="AN445" s="32"/>
      <c r="AO445" s="10"/>
      <c r="AP445" s="32"/>
      <c r="AQ445" s="10"/>
      <c r="AR445" s="244"/>
      <c r="AS445" s="10"/>
      <c r="AT445" s="32"/>
      <c r="AU445" s="10"/>
      <c r="AV445" s="244"/>
      <c r="AW445" s="10"/>
      <c r="AX445" s="244"/>
      <c r="AY445" s="7"/>
      <c r="AZ445" s="249"/>
      <c r="BA445" s="10"/>
      <c r="BB445" s="244"/>
      <c r="BC445" s="7"/>
      <c r="BD445" s="249"/>
      <c r="BE445" s="10"/>
      <c r="BF445" s="244"/>
      <c r="BG445" s="7"/>
      <c r="BH445" s="249"/>
      <c r="BI445" s="7"/>
      <c r="BJ445" s="249"/>
      <c r="BK445" s="7"/>
      <c r="BL445" s="8"/>
      <c r="BM445" s="7"/>
      <c r="BN445" s="249"/>
      <c r="BO445" s="7"/>
      <c r="BP445" s="8"/>
      <c r="BQ445" s="7"/>
      <c r="BR445" s="8"/>
      <c r="BT445" s="41"/>
      <c r="BU445" s="41">
        <f t="shared" si="28"/>
        <v>0</v>
      </c>
      <c r="BV445">
        <f t="shared" si="27"/>
        <v>0</v>
      </c>
    </row>
    <row r="446" spans="1:76">
      <c r="A446">
        <v>375</v>
      </c>
      <c r="B446" s="6"/>
      <c r="C446" s="10"/>
      <c r="D446" s="32"/>
      <c r="E446" s="10"/>
      <c r="F446" s="32"/>
      <c r="G446" s="10"/>
      <c r="H446" s="32"/>
      <c r="I446" s="10"/>
      <c r="J446" s="32"/>
      <c r="K446" s="10"/>
      <c r="L446" s="32"/>
      <c r="M446" s="10"/>
      <c r="N446" s="32"/>
      <c r="O446" s="10"/>
      <c r="P446" s="32"/>
      <c r="Q446" s="10"/>
      <c r="R446" s="32"/>
      <c r="S446" s="10"/>
      <c r="T446" s="32"/>
      <c r="U446" s="10"/>
      <c r="V446" s="32"/>
      <c r="W446" s="10"/>
      <c r="X446" s="32"/>
      <c r="Y446" s="10"/>
      <c r="Z446" s="32"/>
      <c r="AA446" s="10"/>
      <c r="AB446" s="32"/>
      <c r="AC446" s="10"/>
      <c r="AD446" s="32"/>
      <c r="AE446" s="10"/>
      <c r="AF446" s="32"/>
      <c r="AG446" s="10"/>
      <c r="AH446" s="32"/>
      <c r="AI446" s="10"/>
      <c r="AJ446" s="32"/>
      <c r="AK446" s="10"/>
      <c r="AL446" s="32"/>
      <c r="AM446" s="10"/>
      <c r="AN446" s="32"/>
      <c r="AO446" s="10"/>
      <c r="AP446" s="32"/>
      <c r="AQ446" s="10"/>
      <c r="AR446" s="244"/>
      <c r="AS446" s="10"/>
      <c r="AT446" s="32"/>
      <c r="AU446" s="10"/>
      <c r="AV446" s="244"/>
      <c r="AW446" s="10"/>
      <c r="AX446" s="244"/>
      <c r="AY446" s="7"/>
      <c r="AZ446" s="249"/>
      <c r="BA446" s="10"/>
      <c r="BB446" s="244"/>
      <c r="BC446" s="7"/>
      <c r="BD446" s="249"/>
      <c r="BE446" s="10"/>
      <c r="BF446" s="244"/>
      <c r="BG446" s="7"/>
      <c r="BH446" s="249"/>
      <c r="BI446" s="7"/>
      <c r="BJ446" s="249"/>
      <c r="BK446" s="7"/>
      <c r="BL446" s="8"/>
      <c r="BM446" s="7"/>
      <c r="BN446" s="249"/>
      <c r="BO446" s="7"/>
      <c r="BP446" s="8"/>
      <c r="BQ446" s="7"/>
      <c r="BR446" s="8"/>
      <c r="BT446" s="41"/>
      <c r="BU446" s="41">
        <f t="shared" si="28"/>
        <v>0</v>
      </c>
      <c r="BV446">
        <f t="shared" si="27"/>
        <v>0</v>
      </c>
    </row>
    <row r="447" spans="1:76">
      <c r="A447">
        <v>376</v>
      </c>
      <c r="B447" s="6"/>
      <c r="C447" s="10"/>
      <c r="D447" s="32"/>
      <c r="E447" s="10"/>
      <c r="F447" s="32"/>
      <c r="G447" s="10"/>
      <c r="H447" s="32"/>
      <c r="I447" s="10"/>
      <c r="J447" s="32"/>
      <c r="K447" s="10"/>
      <c r="L447" s="32"/>
      <c r="M447" s="10"/>
      <c r="N447" s="32"/>
      <c r="O447" s="10"/>
      <c r="P447" s="32"/>
      <c r="Q447" s="10"/>
      <c r="R447" s="32"/>
      <c r="S447" s="10"/>
      <c r="T447" s="32"/>
      <c r="U447" s="10"/>
      <c r="V447" s="32"/>
      <c r="W447" s="10"/>
      <c r="X447" s="32"/>
      <c r="Y447" s="10"/>
      <c r="Z447" s="32"/>
      <c r="AA447" s="10"/>
      <c r="AB447" s="32"/>
      <c r="AC447" s="10"/>
      <c r="AD447" s="32"/>
      <c r="AE447" s="10"/>
      <c r="AF447" s="32"/>
      <c r="AG447" s="10"/>
      <c r="AH447" s="32"/>
      <c r="AI447" s="10"/>
      <c r="AJ447" s="32"/>
      <c r="AK447" s="10"/>
      <c r="AL447" s="32"/>
      <c r="AM447" s="10"/>
      <c r="AN447" s="32"/>
      <c r="AO447" s="10"/>
      <c r="AP447" s="32"/>
      <c r="AQ447" s="10"/>
      <c r="AR447" s="244"/>
      <c r="AS447" s="10"/>
      <c r="AT447" s="32"/>
      <c r="AU447" s="10"/>
      <c r="AV447" s="244"/>
      <c r="AW447" s="10"/>
      <c r="AX447" s="244"/>
      <c r="AY447" s="7"/>
      <c r="AZ447" s="249"/>
      <c r="BA447" s="10"/>
      <c r="BB447" s="244"/>
      <c r="BC447" s="7"/>
      <c r="BD447" s="249"/>
      <c r="BE447" s="10"/>
      <c r="BF447" s="244"/>
      <c r="BG447" s="7"/>
      <c r="BH447" s="249"/>
      <c r="BI447" s="7"/>
      <c r="BJ447" s="249"/>
      <c r="BK447" s="7"/>
      <c r="BL447" s="8"/>
      <c r="BM447" s="7"/>
      <c r="BN447" s="249"/>
      <c r="BO447" s="7"/>
      <c r="BP447" s="8"/>
      <c r="BQ447" s="7"/>
      <c r="BR447" s="8"/>
      <c r="BT447" s="41"/>
      <c r="BU447" s="41">
        <f t="shared" si="28"/>
        <v>0</v>
      </c>
      <c r="BV447">
        <f t="shared" si="27"/>
        <v>0</v>
      </c>
    </row>
    <row r="448" spans="1:76">
      <c r="A448">
        <v>377</v>
      </c>
      <c r="B448" s="6"/>
      <c r="C448" s="10"/>
      <c r="D448" s="32"/>
      <c r="E448" s="10"/>
      <c r="F448" s="32"/>
      <c r="G448" s="10"/>
      <c r="H448" s="32"/>
      <c r="I448" s="10"/>
      <c r="J448" s="32"/>
      <c r="K448" s="10"/>
      <c r="L448" s="32"/>
      <c r="M448" s="10"/>
      <c r="N448" s="32"/>
      <c r="O448" s="10"/>
      <c r="P448" s="32"/>
      <c r="Q448" s="10"/>
      <c r="R448" s="32"/>
      <c r="S448" s="10"/>
      <c r="T448" s="32"/>
      <c r="U448" s="10"/>
      <c r="V448" s="32"/>
      <c r="W448" s="10"/>
      <c r="X448" s="32"/>
      <c r="Y448" s="10"/>
      <c r="Z448" s="32"/>
      <c r="AA448" s="10"/>
      <c r="AB448" s="32"/>
      <c r="AC448" s="10"/>
      <c r="AD448" s="32"/>
      <c r="AE448" s="10"/>
      <c r="AF448" s="32"/>
      <c r="AG448" s="10"/>
      <c r="AH448" s="32"/>
      <c r="AI448" s="10"/>
      <c r="AJ448" s="32"/>
      <c r="AK448" s="10"/>
      <c r="AL448" s="32"/>
      <c r="AM448" s="10"/>
      <c r="AN448" s="32"/>
      <c r="AO448" s="10"/>
      <c r="AP448" s="32"/>
      <c r="AQ448" s="10"/>
      <c r="AR448" s="244"/>
      <c r="AS448" s="10"/>
      <c r="AT448" s="32"/>
      <c r="AU448" s="10"/>
      <c r="AV448" s="244"/>
      <c r="AW448" s="10"/>
      <c r="AX448" s="244"/>
      <c r="AY448" s="7"/>
      <c r="AZ448" s="249"/>
      <c r="BA448" s="10"/>
      <c r="BB448" s="244"/>
      <c r="BC448" s="7"/>
      <c r="BD448" s="249"/>
      <c r="BE448" s="10"/>
      <c r="BF448" s="244"/>
      <c r="BG448" s="7"/>
      <c r="BH448" s="249"/>
      <c r="BI448" s="7"/>
      <c r="BJ448" s="249"/>
      <c r="BK448" s="7"/>
      <c r="BL448" s="8"/>
      <c r="BM448" s="7"/>
      <c r="BN448" s="249"/>
      <c r="BO448" s="7"/>
      <c r="BP448" s="8"/>
      <c r="BQ448" s="7"/>
      <c r="BR448" s="8"/>
      <c r="BT448" s="41"/>
      <c r="BU448" s="41">
        <f t="shared" si="28"/>
        <v>0</v>
      </c>
      <c r="BV448">
        <f t="shared" si="27"/>
        <v>0</v>
      </c>
    </row>
    <row r="449" spans="1:76">
      <c r="A449">
        <v>378</v>
      </c>
      <c r="B449" s="6"/>
      <c r="C449" s="10"/>
      <c r="D449" s="32"/>
      <c r="E449" s="10"/>
      <c r="F449" s="32"/>
      <c r="G449" s="10"/>
      <c r="H449" s="32"/>
      <c r="I449" s="10"/>
      <c r="J449" s="32"/>
      <c r="K449" s="10"/>
      <c r="L449" s="32"/>
      <c r="M449" s="10"/>
      <c r="N449" s="32"/>
      <c r="O449" s="10"/>
      <c r="P449" s="32"/>
      <c r="Q449" s="10"/>
      <c r="R449" s="32"/>
      <c r="S449" s="10"/>
      <c r="T449" s="32"/>
      <c r="U449" s="10"/>
      <c r="V449" s="32"/>
      <c r="W449" s="10"/>
      <c r="X449" s="32"/>
      <c r="Y449" s="10"/>
      <c r="Z449" s="32"/>
      <c r="AA449" s="10"/>
      <c r="AB449" s="32"/>
      <c r="AC449" s="10"/>
      <c r="AD449" s="32"/>
      <c r="AE449" s="10"/>
      <c r="AF449" s="32"/>
      <c r="AG449" s="10"/>
      <c r="AH449" s="32"/>
      <c r="AI449" s="10"/>
      <c r="AJ449" s="32"/>
      <c r="AK449" s="10"/>
      <c r="AL449" s="32"/>
      <c r="AM449" s="10"/>
      <c r="AN449" s="32"/>
      <c r="AO449" s="10"/>
      <c r="AP449" s="32"/>
      <c r="AQ449" s="10"/>
      <c r="AR449" s="244"/>
      <c r="AS449" s="10"/>
      <c r="AT449" s="32"/>
      <c r="AU449" s="10"/>
      <c r="AV449" s="244"/>
      <c r="AW449" s="10"/>
      <c r="AX449" s="244"/>
      <c r="AY449" s="7"/>
      <c r="AZ449" s="249"/>
      <c r="BA449" s="10"/>
      <c r="BB449" s="244"/>
      <c r="BC449" s="7"/>
      <c r="BD449" s="249"/>
      <c r="BE449" s="10"/>
      <c r="BF449" s="244"/>
      <c r="BG449" s="7"/>
      <c r="BH449" s="249"/>
      <c r="BI449" s="7"/>
      <c r="BJ449" s="249"/>
      <c r="BK449" s="7"/>
      <c r="BL449" s="8"/>
      <c r="BM449" s="7"/>
      <c r="BN449" s="249"/>
      <c r="BO449" s="7"/>
      <c r="BP449" s="8"/>
      <c r="BQ449" s="7"/>
      <c r="BR449" s="8"/>
      <c r="BT449" s="41"/>
      <c r="BU449" s="41">
        <f t="shared" si="28"/>
        <v>0</v>
      </c>
      <c r="BV449">
        <f t="shared" si="27"/>
        <v>0</v>
      </c>
    </row>
    <row r="450" spans="1:76">
      <c r="A450">
        <v>379</v>
      </c>
      <c r="B450" s="6"/>
      <c r="C450" s="10"/>
      <c r="D450" s="32"/>
      <c r="E450" s="10"/>
      <c r="F450" s="32"/>
      <c r="G450" s="10"/>
      <c r="H450" s="32"/>
      <c r="I450" s="10"/>
      <c r="J450" s="32"/>
      <c r="K450" s="10"/>
      <c r="L450" s="32"/>
      <c r="M450" s="10"/>
      <c r="N450" s="32"/>
      <c r="O450" s="10"/>
      <c r="P450" s="32"/>
      <c r="Q450" s="10"/>
      <c r="R450" s="32"/>
      <c r="S450" s="10"/>
      <c r="T450" s="32"/>
      <c r="U450" s="10"/>
      <c r="V450" s="32"/>
      <c r="W450" s="10"/>
      <c r="X450" s="32"/>
      <c r="Y450" s="10"/>
      <c r="Z450" s="32"/>
      <c r="AA450" s="10"/>
      <c r="AB450" s="32"/>
      <c r="AC450" s="10"/>
      <c r="AD450" s="32"/>
      <c r="AE450" s="10"/>
      <c r="AF450" s="32"/>
      <c r="AG450" s="10"/>
      <c r="AH450" s="32"/>
      <c r="AI450" s="10"/>
      <c r="AJ450" s="32"/>
      <c r="AK450" s="10"/>
      <c r="AL450" s="32"/>
      <c r="AM450" s="10"/>
      <c r="AN450" s="32"/>
      <c r="AO450" s="10"/>
      <c r="AP450" s="32"/>
      <c r="AQ450" s="10"/>
      <c r="AR450" s="244"/>
      <c r="AS450" s="10"/>
      <c r="AT450" s="32"/>
      <c r="AU450" s="10"/>
      <c r="AV450" s="244"/>
      <c r="AW450" s="10"/>
      <c r="AX450" s="244"/>
      <c r="AY450" s="7"/>
      <c r="AZ450" s="249"/>
      <c r="BA450" s="10"/>
      <c r="BB450" s="244"/>
      <c r="BC450" s="7"/>
      <c r="BD450" s="249"/>
      <c r="BE450" s="10"/>
      <c r="BF450" s="244"/>
      <c r="BG450" s="7"/>
      <c r="BH450" s="249"/>
      <c r="BI450" s="7"/>
      <c r="BJ450" s="249"/>
      <c r="BK450" s="7"/>
      <c r="BL450" s="8"/>
      <c r="BM450" s="7"/>
      <c r="BN450" s="249"/>
      <c r="BO450" s="7"/>
      <c r="BP450" s="8"/>
      <c r="BQ450" s="7"/>
      <c r="BR450" s="8"/>
      <c r="BT450" s="41"/>
      <c r="BU450" s="41">
        <f t="shared" si="28"/>
        <v>0</v>
      </c>
      <c r="BV450">
        <f t="shared" si="27"/>
        <v>0</v>
      </c>
    </row>
    <row r="451" spans="1:76">
      <c r="A451">
        <v>380</v>
      </c>
      <c r="B451" s="6"/>
      <c r="C451" s="10"/>
      <c r="D451" s="32"/>
      <c r="E451" s="10"/>
      <c r="F451" s="32"/>
      <c r="G451" s="10"/>
      <c r="H451" s="32"/>
      <c r="I451" s="10"/>
      <c r="J451" s="32"/>
      <c r="K451" s="10"/>
      <c r="L451" s="32"/>
      <c r="M451" s="10"/>
      <c r="N451" s="32"/>
      <c r="O451" s="10"/>
      <c r="P451" s="32"/>
      <c r="Q451" s="10"/>
      <c r="R451" s="32"/>
      <c r="S451" s="10"/>
      <c r="T451" s="32"/>
      <c r="U451" s="10"/>
      <c r="V451" s="32"/>
      <c r="W451" s="10"/>
      <c r="X451" s="32"/>
      <c r="Y451" s="10"/>
      <c r="Z451" s="32"/>
      <c r="AA451" s="10"/>
      <c r="AB451" s="32"/>
      <c r="AC451" s="10"/>
      <c r="AD451" s="32"/>
      <c r="AE451" s="10"/>
      <c r="AF451" s="32"/>
      <c r="AG451" s="10"/>
      <c r="AH451" s="32"/>
      <c r="AI451" s="10"/>
      <c r="AJ451" s="32"/>
      <c r="AK451" s="10"/>
      <c r="AL451" s="32"/>
      <c r="AM451" s="10"/>
      <c r="AN451" s="32"/>
      <c r="AO451" s="10"/>
      <c r="AP451" s="32"/>
      <c r="AQ451" s="10"/>
      <c r="AR451" s="244"/>
      <c r="AS451" s="10"/>
      <c r="AT451" s="32"/>
      <c r="AU451" s="10"/>
      <c r="AV451" s="244"/>
      <c r="AW451" s="10"/>
      <c r="AX451" s="244"/>
      <c r="AY451" s="7"/>
      <c r="AZ451" s="249"/>
      <c r="BA451" s="10"/>
      <c r="BB451" s="244"/>
      <c r="BC451" s="7"/>
      <c r="BD451" s="249"/>
      <c r="BE451" s="10"/>
      <c r="BF451" s="244"/>
      <c r="BG451" s="7"/>
      <c r="BH451" s="249"/>
      <c r="BI451" s="7"/>
      <c r="BJ451" s="249"/>
      <c r="BK451" s="7"/>
      <c r="BL451" s="8"/>
      <c r="BM451" s="7"/>
      <c r="BN451" s="249"/>
      <c r="BO451" s="7"/>
      <c r="BP451" s="8"/>
      <c r="BQ451" s="7"/>
      <c r="BR451" s="8"/>
      <c r="BT451" s="41"/>
      <c r="BU451" s="41">
        <f t="shared" si="28"/>
        <v>0</v>
      </c>
      <c r="BV451">
        <f t="shared" si="27"/>
        <v>0</v>
      </c>
    </row>
    <row r="452" spans="1:76">
      <c r="A452">
        <v>381</v>
      </c>
      <c r="B452" s="6"/>
      <c r="C452" s="10"/>
      <c r="D452" s="32"/>
      <c r="E452" s="10"/>
      <c r="F452" s="32"/>
      <c r="G452" s="10"/>
      <c r="H452" s="32"/>
      <c r="I452" s="10"/>
      <c r="J452" s="32"/>
      <c r="K452" s="94"/>
      <c r="L452" s="32"/>
      <c r="M452" s="10"/>
      <c r="N452" s="32"/>
      <c r="O452" s="10"/>
      <c r="P452" s="32"/>
      <c r="Q452" s="10"/>
      <c r="R452" s="32"/>
      <c r="S452" s="10"/>
      <c r="T452" s="32"/>
      <c r="U452" s="10"/>
      <c r="V452" s="32"/>
      <c r="W452" s="10"/>
      <c r="X452" s="32"/>
      <c r="Y452" s="10"/>
      <c r="Z452" s="32"/>
      <c r="AA452" s="10"/>
      <c r="AB452" s="32"/>
      <c r="AC452" s="10"/>
      <c r="AD452" s="32"/>
      <c r="AE452" s="10"/>
      <c r="AF452" s="32"/>
      <c r="AG452" s="10"/>
      <c r="AH452" s="32"/>
      <c r="AI452" s="10"/>
      <c r="AJ452" s="32"/>
      <c r="AK452" s="10"/>
      <c r="AL452" s="32"/>
      <c r="AM452" s="10"/>
      <c r="AN452" s="32"/>
      <c r="AO452" s="10"/>
      <c r="AP452" s="32"/>
      <c r="AQ452" s="10"/>
      <c r="AR452" s="244"/>
      <c r="AS452" s="10"/>
      <c r="AT452" s="32"/>
      <c r="AU452" s="10"/>
      <c r="AV452" s="244"/>
      <c r="AW452" s="10"/>
      <c r="AX452" s="244"/>
      <c r="AY452" s="7"/>
      <c r="AZ452" s="249"/>
      <c r="BA452" s="10"/>
      <c r="BB452" s="244"/>
      <c r="BC452" s="7"/>
      <c r="BD452" s="249"/>
      <c r="BE452" s="10"/>
      <c r="BF452" s="244"/>
      <c r="BG452" s="7"/>
      <c r="BH452" s="249"/>
      <c r="BI452" s="7"/>
      <c r="BJ452" s="249"/>
      <c r="BK452" s="7"/>
      <c r="BL452" s="8"/>
      <c r="BM452" s="7"/>
      <c r="BN452" s="249"/>
      <c r="BO452" s="7"/>
      <c r="BP452" s="8"/>
      <c r="BQ452" s="7"/>
      <c r="BR452" s="8"/>
      <c r="BT452" s="41"/>
      <c r="BU452" s="41">
        <f t="shared" si="28"/>
        <v>0</v>
      </c>
      <c r="BV452">
        <f t="shared" si="27"/>
        <v>0</v>
      </c>
      <c r="BX452" s="39"/>
    </row>
    <row r="453" spans="1:76">
      <c r="A453">
        <v>382</v>
      </c>
      <c r="B453" s="6"/>
      <c r="C453" s="10"/>
      <c r="D453" s="32"/>
      <c r="E453" s="10"/>
      <c r="F453" s="32"/>
      <c r="G453" s="10"/>
      <c r="H453" s="32"/>
      <c r="I453" s="10"/>
      <c r="J453" s="32"/>
      <c r="K453" s="94"/>
      <c r="L453" s="32"/>
      <c r="M453" s="10"/>
      <c r="N453" s="32"/>
      <c r="O453" s="10"/>
      <c r="P453" s="32"/>
      <c r="Q453" s="10"/>
      <c r="R453" s="32"/>
      <c r="S453" s="10"/>
      <c r="T453" s="32"/>
      <c r="U453" s="10"/>
      <c r="V453" s="32"/>
      <c r="W453" s="10"/>
      <c r="X453" s="32"/>
      <c r="Y453" s="10"/>
      <c r="Z453" s="32"/>
      <c r="AA453" s="10"/>
      <c r="AB453" s="32"/>
      <c r="AC453" s="10"/>
      <c r="AD453" s="32"/>
      <c r="AE453" s="10"/>
      <c r="AF453" s="32"/>
      <c r="AG453" s="10"/>
      <c r="AH453" s="32"/>
      <c r="AI453" s="10"/>
      <c r="AJ453" s="32"/>
      <c r="AK453" s="10"/>
      <c r="AL453" s="32"/>
      <c r="AM453" s="10"/>
      <c r="AN453" s="32"/>
      <c r="AO453" s="10"/>
      <c r="AP453" s="32"/>
      <c r="AQ453" s="10"/>
      <c r="AR453" s="244"/>
      <c r="AS453" s="10"/>
      <c r="AT453" s="32"/>
      <c r="AU453" s="10"/>
      <c r="AV453" s="244"/>
      <c r="AW453" s="10"/>
      <c r="AX453" s="244"/>
      <c r="AY453" s="7"/>
      <c r="AZ453" s="249"/>
      <c r="BA453" s="10"/>
      <c r="BB453" s="244"/>
      <c r="BC453" s="7"/>
      <c r="BD453" s="249"/>
      <c r="BE453" s="10"/>
      <c r="BF453" s="244"/>
      <c r="BG453" s="7"/>
      <c r="BH453" s="249"/>
      <c r="BI453" s="7"/>
      <c r="BJ453" s="249"/>
      <c r="BK453" s="7"/>
      <c r="BL453" s="8"/>
      <c r="BM453" s="7"/>
      <c r="BN453" s="249"/>
      <c r="BO453" s="7"/>
      <c r="BP453" s="8"/>
      <c r="BQ453" s="7"/>
      <c r="BR453" s="8"/>
      <c r="BT453" s="41"/>
      <c r="BU453" s="41">
        <f t="shared" si="28"/>
        <v>0</v>
      </c>
      <c r="BV453">
        <f t="shared" si="27"/>
        <v>0</v>
      </c>
      <c r="BX453" s="39"/>
    </row>
    <row r="454" spans="1:76">
      <c r="A454">
        <v>383</v>
      </c>
      <c r="B454" s="6"/>
      <c r="C454" s="10"/>
      <c r="D454" s="32"/>
      <c r="E454" s="10"/>
      <c r="F454" s="32"/>
      <c r="G454" s="10"/>
      <c r="H454" s="32"/>
      <c r="I454" s="10"/>
      <c r="J454" s="32"/>
      <c r="K454" s="10"/>
      <c r="L454" s="32"/>
      <c r="M454" s="10"/>
      <c r="N454" s="32"/>
      <c r="O454" s="10"/>
      <c r="P454" s="32"/>
      <c r="Q454" s="10"/>
      <c r="R454" s="32"/>
      <c r="S454" s="10"/>
      <c r="T454" s="32"/>
      <c r="U454" s="10"/>
      <c r="V454" s="32"/>
      <c r="W454" s="10"/>
      <c r="X454" s="32"/>
      <c r="Y454" s="10"/>
      <c r="Z454" s="32"/>
      <c r="AA454" s="10"/>
      <c r="AB454" s="32"/>
      <c r="AC454" s="10"/>
      <c r="AD454" s="32"/>
      <c r="AE454" s="10"/>
      <c r="AF454" s="32"/>
      <c r="AG454" s="10"/>
      <c r="AH454" s="32"/>
      <c r="AI454" s="10"/>
      <c r="AJ454" s="32"/>
      <c r="AK454" s="10"/>
      <c r="AL454" s="32"/>
      <c r="AM454" s="10"/>
      <c r="AN454" s="32"/>
      <c r="AO454" s="10"/>
      <c r="AP454" s="32"/>
      <c r="AQ454" s="10"/>
      <c r="AR454" s="244"/>
      <c r="AS454" s="10"/>
      <c r="AT454" s="32"/>
      <c r="AU454" s="10"/>
      <c r="AV454" s="244"/>
      <c r="AW454" s="10"/>
      <c r="AX454" s="244"/>
      <c r="AY454" s="7"/>
      <c r="AZ454" s="249"/>
      <c r="BA454" s="10"/>
      <c r="BB454" s="244"/>
      <c r="BC454" s="7"/>
      <c r="BD454" s="249"/>
      <c r="BE454" s="10"/>
      <c r="BF454" s="244"/>
      <c r="BG454" s="7"/>
      <c r="BH454" s="249"/>
      <c r="BI454" s="7"/>
      <c r="BJ454" s="249"/>
      <c r="BK454" s="7"/>
      <c r="BL454" s="8"/>
      <c r="BM454" s="7"/>
      <c r="BN454" s="249"/>
      <c r="BO454" s="7"/>
      <c r="BP454" s="8"/>
      <c r="BQ454" s="7"/>
      <c r="BR454" s="8"/>
      <c r="BT454" s="41"/>
      <c r="BU454" s="41">
        <f t="shared" si="28"/>
        <v>0</v>
      </c>
      <c r="BV454">
        <f t="shared" si="27"/>
        <v>0</v>
      </c>
    </row>
    <row r="455" spans="1:76">
      <c r="A455">
        <v>384</v>
      </c>
      <c r="B455" s="6"/>
      <c r="C455" s="10"/>
      <c r="D455" s="32"/>
      <c r="E455" s="10"/>
      <c r="F455" s="32"/>
      <c r="G455" s="10"/>
      <c r="H455" s="32"/>
      <c r="I455" s="10"/>
      <c r="J455" s="32"/>
      <c r="K455" s="10"/>
      <c r="L455" s="32"/>
      <c r="M455" s="10"/>
      <c r="N455" s="32"/>
      <c r="O455" s="10"/>
      <c r="P455" s="32"/>
      <c r="Q455" s="10"/>
      <c r="R455" s="32"/>
      <c r="S455" s="10"/>
      <c r="T455" s="32"/>
      <c r="U455" s="10"/>
      <c r="V455" s="32"/>
      <c r="W455" s="10"/>
      <c r="X455" s="32"/>
      <c r="Y455" s="10"/>
      <c r="Z455" s="32"/>
      <c r="AA455" s="10"/>
      <c r="AB455" s="32"/>
      <c r="AC455" s="10"/>
      <c r="AD455" s="32"/>
      <c r="AE455" s="10"/>
      <c r="AF455" s="32"/>
      <c r="AG455" s="10"/>
      <c r="AH455" s="32"/>
      <c r="AI455" s="10"/>
      <c r="AJ455" s="32"/>
      <c r="AK455" s="10"/>
      <c r="AL455" s="32"/>
      <c r="AM455" s="10"/>
      <c r="AN455" s="32"/>
      <c r="AO455" s="10"/>
      <c r="AP455" s="32"/>
      <c r="AQ455" s="10"/>
      <c r="AR455" s="244"/>
      <c r="AS455" s="10"/>
      <c r="AT455" s="32"/>
      <c r="AU455" s="10"/>
      <c r="AV455" s="244"/>
      <c r="AW455" s="10"/>
      <c r="AX455" s="244"/>
      <c r="AY455" s="7"/>
      <c r="AZ455" s="249"/>
      <c r="BA455" s="10"/>
      <c r="BB455" s="244"/>
      <c r="BC455" s="7"/>
      <c r="BD455" s="249"/>
      <c r="BE455" s="10"/>
      <c r="BF455" s="244"/>
      <c r="BG455" s="7"/>
      <c r="BH455" s="249"/>
      <c r="BI455" s="7"/>
      <c r="BJ455" s="249"/>
      <c r="BK455" s="7"/>
      <c r="BL455" s="8"/>
      <c r="BM455" s="7"/>
      <c r="BN455" s="249"/>
      <c r="BO455" s="7"/>
      <c r="BP455" s="8"/>
      <c r="BQ455" s="7"/>
      <c r="BR455" s="8"/>
      <c r="BT455" s="41"/>
      <c r="BU455" s="41">
        <f t="shared" si="28"/>
        <v>0</v>
      </c>
      <c r="BV455">
        <f t="shared" ref="BV455:BV518" si="29">COUNT(C455:BR455)/2</f>
        <v>0</v>
      </c>
    </row>
    <row r="456" spans="1:76">
      <c r="A456">
        <v>385</v>
      </c>
      <c r="B456" s="6"/>
      <c r="C456" s="10"/>
      <c r="D456" s="32"/>
      <c r="E456" s="10"/>
      <c r="F456" s="32"/>
      <c r="G456" s="10"/>
      <c r="H456" s="32"/>
      <c r="I456" s="10"/>
      <c r="J456" s="32"/>
      <c r="K456" s="10"/>
      <c r="L456" s="32"/>
      <c r="M456" s="10"/>
      <c r="N456" s="32"/>
      <c r="O456" s="10"/>
      <c r="P456" s="32"/>
      <c r="Q456" s="10"/>
      <c r="R456" s="32"/>
      <c r="S456" s="10"/>
      <c r="T456" s="32"/>
      <c r="U456" s="10"/>
      <c r="V456" s="32"/>
      <c r="W456" s="10"/>
      <c r="X456" s="32"/>
      <c r="Y456" s="10"/>
      <c r="Z456" s="32"/>
      <c r="AA456" s="10"/>
      <c r="AB456" s="32"/>
      <c r="AC456" s="10"/>
      <c r="AD456" s="32"/>
      <c r="AE456" s="10"/>
      <c r="AF456" s="32"/>
      <c r="AG456" s="10"/>
      <c r="AH456" s="32"/>
      <c r="AI456" s="10"/>
      <c r="AJ456" s="32"/>
      <c r="AK456" s="10"/>
      <c r="AL456" s="32"/>
      <c r="AM456" s="10"/>
      <c r="AN456" s="32"/>
      <c r="AO456" s="10"/>
      <c r="AP456" s="32"/>
      <c r="AQ456" s="10"/>
      <c r="AR456" s="244"/>
      <c r="AS456" s="10"/>
      <c r="AT456" s="32"/>
      <c r="AU456" s="10"/>
      <c r="AV456" s="244"/>
      <c r="AW456" s="10"/>
      <c r="AX456" s="244"/>
      <c r="AY456" s="7"/>
      <c r="AZ456" s="249"/>
      <c r="BA456" s="10"/>
      <c r="BB456" s="244"/>
      <c r="BC456" s="7"/>
      <c r="BD456" s="249"/>
      <c r="BE456" s="10"/>
      <c r="BF456" s="244"/>
      <c r="BG456" s="7"/>
      <c r="BH456" s="249"/>
      <c r="BI456" s="7"/>
      <c r="BJ456" s="249"/>
      <c r="BK456" s="7"/>
      <c r="BL456" s="8"/>
      <c r="BM456" s="7"/>
      <c r="BN456" s="249"/>
      <c r="BO456" s="7"/>
      <c r="BP456" s="8"/>
      <c r="BQ456" s="7"/>
      <c r="BR456" s="8"/>
      <c r="BT456" s="41"/>
      <c r="BU456" s="41">
        <f t="shared" si="28"/>
        <v>0</v>
      </c>
      <c r="BV456">
        <f t="shared" si="29"/>
        <v>0</v>
      </c>
    </row>
    <row r="457" spans="1:76">
      <c r="A457">
        <v>386</v>
      </c>
      <c r="B457" s="6"/>
      <c r="C457" s="10"/>
      <c r="D457" s="32"/>
      <c r="E457" s="10"/>
      <c r="F457" s="32"/>
      <c r="G457" s="10"/>
      <c r="H457" s="32"/>
      <c r="I457" s="10"/>
      <c r="J457" s="32"/>
      <c r="K457" s="10"/>
      <c r="L457" s="32"/>
      <c r="M457" s="10"/>
      <c r="N457" s="32"/>
      <c r="O457" s="10"/>
      <c r="P457" s="32"/>
      <c r="Q457" s="10"/>
      <c r="R457" s="32"/>
      <c r="S457" s="10"/>
      <c r="T457" s="32"/>
      <c r="U457" s="10"/>
      <c r="V457" s="32"/>
      <c r="W457" s="10"/>
      <c r="X457" s="32"/>
      <c r="Y457" s="10"/>
      <c r="Z457" s="32"/>
      <c r="AA457" s="10"/>
      <c r="AB457" s="32"/>
      <c r="AC457" s="10"/>
      <c r="AD457" s="32"/>
      <c r="AE457" s="10"/>
      <c r="AF457" s="32"/>
      <c r="AG457" s="10"/>
      <c r="AH457" s="32"/>
      <c r="AI457" s="10"/>
      <c r="AJ457" s="32"/>
      <c r="AK457" s="10"/>
      <c r="AL457" s="32"/>
      <c r="AM457" s="10"/>
      <c r="AN457" s="32"/>
      <c r="AO457" s="10"/>
      <c r="AP457" s="32"/>
      <c r="AQ457" s="10"/>
      <c r="AR457" s="244"/>
      <c r="AS457" s="10"/>
      <c r="AT457" s="32"/>
      <c r="AU457" s="10"/>
      <c r="AV457" s="244"/>
      <c r="AW457" s="10"/>
      <c r="AX457" s="244"/>
      <c r="AY457" s="7"/>
      <c r="AZ457" s="249"/>
      <c r="BA457" s="10"/>
      <c r="BB457" s="244"/>
      <c r="BC457" s="7"/>
      <c r="BD457" s="249"/>
      <c r="BE457" s="10"/>
      <c r="BF457" s="244"/>
      <c r="BG457" s="7"/>
      <c r="BH457" s="249"/>
      <c r="BI457" s="7"/>
      <c r="BJ457" s="249"/>
      <c r="BK457" s="7"/>
      <c r="BL457" s="8"/>
      <c r="BM457" s="7"/>
      <c r="BN457" s="249"/>
      <c r="BO457" s="7"/>
      <c r="BP457" s="8"/>
      <c r="BQ457" s="7"/>
      <c r="BR457" s="8"/>
      <c r="BT457" s="41"/>
      <c r="BU457" s="41">
        <f t="shared" si="28"/>
        <v>0</v>
      </c>
      <c r="BV457">
        <f t="shared" si="29"/>
        <v>0</v>
      </c>
    </row>
    <row r="458" spans="1:76">
      <c r="A458">
        <v>387</v>
      </c>
      <c r="B458" s="6"/>
      <c r="C458" s="10"/>
      <c r="D458" s="32"/>
      <c r="E458" s="10"/>
      <c r="F458" s="32"/>
      <c r="G458" s="10"/>
      <c r="H458" s="32"/>
      <c r="I458" s="10"/>
      <c r="J458" s="32"/>
      <c r="K458" s="10"/>
      <c r="L458" s="32"/>
      <c r="M458" s="10"/>
      <c r="N458" s="32"/>
      <c r="O458" s="10"/>
      <c r="P458" s="32"/>
      <c r="Q458" s="10"/>
      <c r="R458" s="32"/>
      <c r="S458" s="10"/>
      <c r="T458" s="32"/>
      <c r="U458" s="10"/>
      <c r="V458" s="32"/>
      <c r="W458" s="10"/>
      <c r="X458" s="32"/>
      <c r="Y458" s="10"/>
      <c r="Z458" s="32"/>
      <c r="AA458" s="10"/>
      <c r="AB458" s="32"/>
      <c r="AC458" s="10"/>
      <c r="AD458" s="32"/>
      <c r="AE458" s="10"/>
      <c r="AF458" s="32"/>
      <c r="AG458" s="10"/>
      <c r="AH458" s="32"/>
      <c r="AI458" s="10"/>
      <c r="AJ458" s="32"/>
      <c r="AK458" s="10"/>
      <c r="AL458" s="32"/>
      <c r="AM458" s="10"/>
      <c r="AN458" s="32"/>
      <c r="AO458" s="10"/>
      <c r="AP458" s="32"/>
      <c r="AQ458" s="10"/>
      <c r="AR458" s="244"/>
      <c r="AS458" s="10"/>
      <c r="AT458" s="32"/>
      <c r="AU458" s="10"/>
      <c r="AV458" s="244"/>
      <c r="AW458" s="10"/>
      <c r="AX458" s="244"/>
      <c r="AY458" s="7"/>
      <c r="AZ458" s="249"/>
      <c r="BA458" s="10"/>
      <c r="BB458" s="244"/>
      <c r="BC458" s="7"/>
      <c r="BD458" s="249"/>
      <c r="BE458" s="10"/>
      <c r="BF458" s="244"/>
      <c r="BG458" s="7"/>
      <c r="BH458" s="249"/>
      <c r="BI458" s="7"/>
      <c r="BJ458" s="249"/>
      <c r="BK458" s="7"/>
      <c r="BL458" s="8"/>
      <c r="BM458" s="7"/>
      <c r="BN458" s="249"/>
      <c r="BO458" s="7"/>
      <c r="BP458" s="8"/>
      <c r="BQ458" s="7"/>
      <c r="BR458" s="8"/>
      <c r="BT458" s="41"/>
      <c r="BU458" s="41">
        <f t="shared" si="28"/>
        <v>0</v>
      </c>
      <c r="BV458">
        <f t="shared" si="29"/>
        <v>0</v>
      </c>
    </row>
    <row r="459" spans="1:76">
      <c r="A459">
        <v>388</v>
      </c>
      <c r="B459" s="6"/>
      <c r="C459" s="10"/>
      <c r="D459" s="32"/>
      <c r="E459" s="10"/>
      <c r="F459" s="32"/>
      <c r="G459" s="10"/>
      <c r="H459" s="32"/>
      <c r="I459" s="10"/>
      <c r="J459" s="32"/>
      <c r="K459" s="10"/>
      <c r="L459" s="32"/>
      <c r="M459" s="10"/>
      <c r="N459" s="32"/>
      <c r="O459" s="10"/>
      <c r="P459" s="32"/>
      <c r="Q459" s="10"/>
      <c r="R459" s="32"/>
      <c r="S459" s="10"/>
      <c r="T459" s="32"/>
      <c r="U459" s="10"/>
      <c r="V459" s="32"/>
      <c r="W459" s="10"/>
      <c r="X459" s="32"/>
      <c r="Y459" s="10"/>
      <c r="Z459" s="32"/>
      <c r="AA459" s="10"/>
      <c r="AB459" s="32"/>
      <c r="AC459" s="10"/>
      <c r="AD459" s="32"/>
      <c r="AE459" s="10"/>
      <c r="AF459" s="32"/>
      <c r="AG459" s="10"/>
      <c r="AH459" s="32"/>
      <c r="AI459" s="10"/>
      <c r="AJ459" s="32"/>
      <c r="AK459" s="10"/>
      <c r="AL459" s="32"/>
      <c r="AM459" s="10"/>
      <c r="AN459" s="32"/>
      <c r="AO459" s="10"/>
      <c r="AP459" s="32"/>
      <c r="AQ459" s="10"/>
      <c r="AR459" s="244"/>
      <c r="AS459" s="10"/>
      <c r="AT459" s="32"/>
      <c r="AU459" s="10"/>
      <c r="AV459" s="244"/>
      <c r="AW459" s="10"/>
      <c r="AX459" s="244"/>
      <c r="AY459" s="7"/>
      <c r="AZ459" s="249"/>
      <c r="BA459" s="10"/>
      <c r="BB459" s="244"/>
      <c r="BC459" s="7"/>
      <c r="BD459" s="249"/>
      <c r="BE459" s="10"/>
      <c r="BF459" s="244"/>
      <c r="BG459" s="7"/>
      <c r="BH459" s="249"/>
      <c r="BI459" s="7"/>
      <c r="BJ459" s="249"/>
      <c r="BK459" s="7"/>
      <c r="BL459" s="8"/>
      <c r="BM459" s="7"/>
      <c r="BN459" s="249"/>
      <c r="BO459" s="7"/>
      <c r="BP459" s="8"/>
      <c r="BQ459" s="7"/>
      <c r="BR459" s="8"/>
      <c r="BT459" s="41"/>
      <c r="BU459" s="41">
        <f t="shared" ref="BU459:BU522" si="30">+AI459+AE459+Y459+W459+U459+S459+Q459+O459+M459+I459+G459+E459+C459+AG459+K459+BQ459+BX459+AA459+AC459+AK459+AO459+AQ459+AY459+BO459+BM459+BC459+BA459+AW459+AU459+AS459</f>
        <v>0</v>
      </c>
      <c r="BV459">
        <f t="shared" si="29"/>
        <v>0</v>
      </c>
    </row>
    <row r="460" spans="1:76">
      <c r="A460">
        <v>389</v>
      </c>
      <c r="B460" s="6"/>
      <c r="C460" s="10"/>
      <c r="D460" s="32"/>
      <c r="E460" s="10"/>
      <c r="F460" s="32"/>
      <c r="G460" s="10"/>
      <c r="H460" s="32"/>
      <c r="I460" s="10"/>
      <c r="J460" s="32"/>
      <c r="K460" s="10"/>
      <c r="L460" s="32"/>
      <c r="M460" s="10"/>
      <c r="N460" s="32"/>
      <c r="O460" s="10"/>
      <c r="P460" s="32"/>
      <c r="Q460" s="10"/>
      <c r="R460" s="32"/>
      <c r="S460" s="10"/>
      <c r="T460" s="32"/>
      <c r="U460" s="10"/>
      <c r="V460" s="32"/>
      <c r="W460" s="10"/>
      <c r="X460" s="32"/>
      <c r="Y460" s="10"/>
      <c r="Z460" s="32"/>
      <c r="AA460" s="10"/>
      <c r="AB460" s="32"/>
      <c r="AC460" s="10"/>
      <c r="AD460" s="32"/>
      <c r="AE460" s="10"/>
      <c r="AF460" s="32"/>
      <c r="AG460" s="10"/>
      <c r="AH460" s="32"/>
      <c r="AI460" s="10"/>
      <c r="AJ460" s="32"/>
      <c r="AK460" s="10"/>
      <c r="AL460" s="32"/>
      <c r="AM460" s="10"/>
      <c r="AN460" s="32"/>
      <c r="AO460" s="10"/>
      <c r="AP460" s="32"/>
      <c r="AQ460" s="10"/>
      <c r="AR460" s="244"/>
      <c r="AS460" s="10"/>
      <c r="AT460" s="32"/>
      <c r="AU460" s="10"/>
      <c r="AV460" s="244"/>
      <c r="AW460" s="10"/>
      <c r="AX460" s="244"/>
      <c r="AY460" s="7"/>
      <c r="AZ460" s="249"/>
      <c r="BA460" s="10"/>
      <c r="BB460" s="244"/>
      <c r="BC460" s="7"/>
      <c r="BD460" s="249"/>
      <c r="BE460" s="10"/>
      <c r="BF460" s="244"/>
      <c r="BG460" s="7"/>
      <c r="BH460" s="249"/>
      <c r="BI460" s="7"/>
      <c r="BJ460" s="249"/>
      <c r="BK460" s="7"/>
      <c r="BL460" s="8"/>
      <c r="BM460" s="7"/>
      <c r="BN460" s="249"/>
      <c r="BO460" s="7"/>
      <c r="BP460" s="8"/>
      <c r="BQ460" s="7"/>
      <c r="BR460" s="8"/>
      <c r="BT460" s="41"/>
      <c r="BU460" s="41">
        <f t="shared" si="30"/>
        <v>0</v>
      </c>
      <c r="BV460">
        <f t="shared" si="29"/>
        <v>0</v>
      </c>
    </row>
    <row r="461" spans="1:76">
      <c r="A461">
        <v>390</v>
      </c>
      <c r="B461" s="6"/>
      <c r="C461" s="10"/>
      <c r="D461" s="32"/>
      <c r="E461" s="10"/>
      <c r="F461" s="32"/>
      <c r="G461" s="10"/>
      <c r="H461" s="32"/>
      <c r="I461" s="10"/>
      <c r="J461" s="32"/>
      <c r="K461" s="10"/>
      <c r="L461" s="32"/>
      <c r="M461" s="10"/>
      <c r="N461" s="32"/>
      <c r="O461" s="10"/>
      <c r="P461" s="32"/>
      <c r="Q461" s="10"/>
      <c r="R461" s="32"/>
      <c r="S461" s="10"/>
      <c r="T461" s="32"/>
      <c r="U461" s="10"/>
      <c r="V461" s="32"/>
      <c r="W461" s="10"/>
      <c r="X461" s="32"/>
      <c r="Y461" s="10"/>
      <c r="Z461" s="32"/>
      <c r="AA461" s="10"/>
      <c r="AB461" s="32"/>
      <c r="AC461" s="10"/>
      <c r="AD461" s="32"/>
      <c r="AE461" s="10"/>
      <c r="AF461" s="32"/>
      <c r="AG461" s="10"/>
      <c r="AH461" s="32"/>
      <c r="AI461" s="10"/>
      <c r="AJ461" s="32"/>
      <c r="AK461" s="10"/>
      <c r="AL461" s="32"/>
      <c r="AM461" s="10"/>
      <c r="AN461" s="32"/>
      <c r="AO461" s="10"/>
      <c r="AP461" s="32"/>
      <c r="AQ461" s="10"/>
      <c r="AR461" s="244"/>
      <c r="AS461" s="10"/>
      <c r="AT461" s="32"/>
      <c r="AU461" s="10"/>
      <c r="AV461" s="244"/>
      <c r="AW461" s="10"/>
      <c r="AX461" s="244"/>
      <c r="AY461" s="7"/>
      <c r="AZ461" s="249"/>
      <c r="BA461" s="10"/>
      <c r="BB461" s="244"/>
      <c r="BC461" s="7"/>
      <c r="BD461" s="249"/>
      <c r="BE461" s="10"/>
      <c r="BF461" s="244"/>
      <c r="BG461" s="7"/>
      <c r="BH461" s="249"/>
      <c r="BI461" s="7"/>
      <c r="BJ461" s="249"/>
      <c r="BK461" s="7"/>
      <c r="BL461" s="8"/>
      <c r="BM461" s="7"/>
      <c r="BN461" s="249"/>
      <c r="BO461" s="7"/>
      <c r="BP461" s="8"/>
      <c r="BQ461" s="7"/>
      <c r="BR461" s="8"/>
      <c r="BT461" s="41"/>
      <c r="BU461" s="41">
        <f t="shared" si="30"/>
        <v>0</v>
      </c>
      <c r="BV461">
        <f t="shared" si="29"/>
        <v>0</v>
      </c>
    </row>
    <row r="462" spans="1:76">
      <c r="A462">
        <v>391</v>
      </c>
      <c r="B462" s="6"/>
      <c r="C462" s="10"/>
      <c r="D462" s="32"/>
      <c r="E462" s="10"/>
      <c r="F462" s="32"/>
      <c r="G462" s="10"/>
      <c r="H462" s="32"/>
      <c r="I462" s="10"/>
      <c r="J462" s="32"/>
      <c r="K462" s="10"/>
      <c r="L462" s="32"/>
      <c r="M462" s="10"/>
      <c r="N462" s="32"/>
      <c r="O462" s="10"/>
      <c r="P462" s="32"/>
      <c r="Q462" s="10"/>
      <c r="R462" s="32"/>
      <c r="S462" s="10"/>
      <c r="T462" s="32"/>
      <c r="U462" s="10"/>
      <c r="V462" s="32"/>
      <c r="W462" s="10"/>
      <c r="X462" s="32"/>
      <c r="Y462" s="10"/>
      <c r="Z462" s="32"/>
      <c r="AA462" s="10"/>
      <c r="AB462" s="32"/>
      <c r="AC462" s="10"/>
      <c r="AD462" s="32"/>
      <c r="AE462" s="10"/>
      <c r="AF462" s="32"/>
      <c r="AG462" s="10"/>
      <c r="AH462" s="32"/>
      <c r="AI462" s="10"/>
      <c r="AJ462" s="32"/>
      <c r="AK462" s="10"/>
      <c r="AL462" s="32"/>
      <c r="AM462" s="10"/>
      <c r="AN462" s="32"/>
      <c r="AO462" s="10"/>
      <c r="AP462" s="32"/>
      <c r="AQ462" s="10"/>
      <c r="AR462" s="244"/>
      <c r="AS462" s="10"/>
      <c r="AT462" s="32"/>
      <c r="AU462" s="10"/>
      <c r="AV462" s="244"/>
      <c r="AW462" s="10"/>
      <c r="AX462" s="244"/>
      <c r="AY462" s="7"/>
      <c r="AZ462" s="249"/>
      <c r="BA462" s="10"/>
      <c r="BB462" s="244"/>
      <c r="BC462" s="7"/>
      <c r="BD462" s="249"/>
      <c r="BE462" s="10"/>
      <c r="BF462" s="244"/>
      <c r="BG462" s="7"/>
      <c r="BH462" s="249"/>
      <c r="BI462" s="7"/>
      <c r="BJ462" s="249"/>
      <c r="BK462" s="7"/>
      <c r="BL462" s="8"/>
      <c r="BM462" s="7"/>
      <c r="BN462" s="249"/>
      <c r="BO462" s="7"/>
      <c r="BP462" s="8"/>
      <c r="BQ462" s="7"/>
      <c r="BR462" s="8"/>
      <c r="BT462" s="41"/>
      <c r="BU462" s="41">
        <f t="shared" si="30"/>
        <v>0</v>
      </c>
      <c r="BV462">
        <f t="shared" si="29"/>
        <v>0</v>
      </c>
    </row>
    <row r="463" spans="1:76">
      <c r="A463">
        <v>392</v>
      </c>
      <c r="B463" s="6"/>
      <c r="C463" s="10"/>
      <c r="D463" s="32"/>
      <c r="E463" s="10"/>
      <c r="F463" s="32"/>
      <c r="G463" s="10"/>
      <c r="H463" s="32"/>
      <c r="I463" s="10"/>
      <c r="J463" s="32"/>
      <c r="K463" s="10"/>
      <c r="L463" s="32"/>
      <c r="M463" s="10"/>
      <c r="N463" s="32"/>
      <c r="O463" s="10"/>
      <c r="P463" s="32"/>
      <c r="Q463" s="10"/>
      <c r="R463" s="32"/>
      <c r="S463" s="10"/>
      <c r="T463" s="32"/>
      <c r="U463" s="10"/>
      <c r="V463" s="32"/>
      <c r="W463" s="10"/>
      <c r="X463" s="32"/>
      <c r="Y463" s="10"/>
      <c r="Z463" s="32"/>
      <c r="AA463" s="10"/>
      <c r="AB463" s="32"/>
      <c r="AC463" s="10"/>
      <c r="AD463" s="32"/>
      <c r="AE463" s="10"/>
      <c r="AF463" s="32"/>
      <c r="AG463" s="10"/>
      <c r="AH463" s="32"/>
      <c r="AI463" s="10"/>
      <c r="AJ463" s="32"/>
      <c r="AK463" s="10"/>
      <c r="AL463" s="32"/>
      <c r="AM463" s="10"/>
      <c r="AN463" s="32"/>
      <c r="AO463" s="10"/>
      <c r="AP463" s="32"/>
      <c r="AQ463" s="10"/>
      <c r="AR463" s="244"/>
      <c r="AS463" s="10"/>
      <c r="AT463" s="32"/>
      <c r="AU463" s="10"/>
      <c r="AV463" s="244"/>
      <c r="AW463" s="10"/>
      <c r="AX463" s="244"/>
      <c r="AY463" s="7"/>
      <c r="AZ463" s="249"/>
      <c r="BA463" s="10"/>
      <c r="BB463" s="244"/>
      <c r="BC463" s="7"/>
      <c r="BD463" s="249"/>
      <c r="BE463" s="10"/>
      <c r="BF463" s="244"/>
      <c r="BG463" s="7"/>
      <c r="BH463" s="249"/>
      <c r="BI463" s="7"/>
      <c r="BJ463" s="249"/>
      <c r="BK463" s="7"/>
      <c r="BL463" s="8"/>
      <c r="BM463" s="7"/>
      <c r="BN463" s="249"/>
      <c r="BO463" s="7"/>
      <c r="BP463" s="8"/>
      <c r="BQ463" s="7"/>
      <c r="BR463" s="8"/>
      <c r="BT463" s="41"/>
      <c r="BU463" s="41">
        <f t="shared" si="30"/>
        <v>0</v>
      </c>
      <c r="BV463">
        <f t="shared" si="29"/>
        <v>0</v>
      </c>
    </row>
    <row r="464" spans="1:76">
      <c r="A464">
        <v>393</v>
      </c>
      <c r="B464" s="6"/>
      <c r="C464" s="10"/>
      <c r="D464" s="32"/>
      <c r="E464" s="10"/>
      <c r="F464" s="32"/>
      <c r="G464" s="10"/>
      <c r="H464" s="32"/>
      <c r="I464" s="10"/>
      <c r="J464" s="32"/>
      <c r="K464" s="10"/>
      <c r="L464" s="32"/>
      <c r="M464" s="10"/>
      <c r="N464" s="32"/>
      <c r="O464" s="10"/>
      <c r="P464" s="32"/>
      <c r="Q464" s="10"/>
      <c r="R464" s="32"/>
      <c r="S464" s="10"/>
      <c r="T464" s="32"/>
      <c r="U464" s="10"/>
      <c r="V464" s="32"/>
      <c r="W464" s="10"/>
      <c r="X464" s="32"/>
      <c r="Y464" s="10"/>
      <c r="Z464" s="32"/>
      <c r="AA464" s="10"/>
      <c r="AB464" s="32"/>
      <c r="AC464" s="10"/>
      <c r="AD464" s="32"/>
      <c r="AE464" s="10"/>
      <c r="AF464" s="32"/>
      <c r="AG464" s="10"/>
      <c r="AH464" s="32"/>
      <c r="AI464" s="10"/>
      <c r="AJ464" s="32"/>
      <c r="AK464" s="10"/>
      <c r="AL464" s="32"/>
      <c r="AM464" s="10"/>
      <c r="AN464" s="32"/>
      <c r="AO464" s="10"/>
      <c r="AP464" s="32"/>
      <c r="AQ464" s="10"/>
      <c r="AR464" s="244"/>
      <c r="AS464" s="10"/>
      <c r="AT464" s="32"/>
      <c r="AU464" s="10"/>
      <c r="AV464" s="244"/>
      <c r="AW464" s="10"/>
      <c r="AX464" s="244"/>
      <c r="AY464" s="7"/>
      <c r="AZ464" s="249"/>
      <c r="BA464" s="10"/>
      <c r="BB464" s="244"/>
      <c r="BC464" s="7"/>
      <c r="BD464" s="249"/>
      <c r="BE464" s="10"/>
      <c r="BF464" s="244"/>
      <c r="BG464" s="7"/>
      <c r="BH464" s="249"/>
      <c r="BI464" s="7"/>
      <c r="BJ464" s="249"/>
      <c r="BK464" s="7"/>
      <c r="BL464" s="8"/>
      <c r="BM464" s="7"/>
      <c r="BN464" s="249"/>
      <c r="BO464" s="7"/>
      <c r="BP464" s="8"/>
      <c r="BQ464" s="7"/>
      <c r="BR464" s="8"/>
      <c r="BT464" s="41"/>
      <c r="BU464" s="41">
        <f t="shared" si="30"/>
        <v>0</v>
      </c>
      <c r="BV464">
        <f t="shared" si="29"/>
        <v>0</v>
      </c>
    </row>
    <row r="465" spans="1:76">
      <c r="A465">
        <v>394</v>
      </c>
      <c r="B465" s="6"/>
      <c r="C465" s="10"/>
      <c r="D465" s="32"/>
      <c r="E465" s="10"/>
      <c r="F465" s="32"/>
      <c r="G465" s="10"/>
      <c r="H465" s="32"/>
      <c r="I465" s="10"/>
      <c r="J465" s="32"/>
      <c r="K465" s="10"/>
      <c r="L465" s="32"/>
      <c r="M465" s="10"/>
      <c r="N465" s="32"/>
      <c r="O465" s="10"/>
      <c r="P465" s="32"/>
      <c r="Q465" s="10"/>
      <c r="R465" s="32"/>
      <c r="S465" s="10"/>
      <c r="T465" s="32"/>
      <c r="U465" s="10"/>
      <c r="V465" s="32"/>
      <c r="W465" s="10"/>
      <c r="X465" s="32"/>
      <c r="Y465" s="10"/>
      <c r="Z465" s="32"/>
      <c r="AA465" s="10"/>
      <c r="AB465" s="32"/>
      <c r="AC465" s="10"/>
      <c r="AD465" s="32"/>
      <c r="AE465" s="10"/>
      <c r="AF465" s="32"/>
      <c r="AG465" s="10"/>
      <c r="AH465" s="32"/>
      <c r="AI465" s="10"/>
      <c r="AJ465" s="32"/>
      <c r="AK465" s="10"/>
      <c r="AL465" s="32"/>
      <c r="AM465" s="10"/>
      <c r="AN465" s="32"/>
      <c r="AO465" s="10"/>
      <c r="AP465" s="32"/>
      <c r="AQ465" s="10"/>
      <c r="AR465" s="244"/>
      <c r="AS465" s="10"/>
      <c r="AT465" s="32"/>
      <c r="AU465" s="10"/>
      <c r="AV465" s="244"/>
      <c r="AW465" s="10"/>
      <c r="AX465" s="244"/>
      <c r="AY465" s="7"/>
      <c r="AZ465" s="249"/>
      <c r="BA465" s="10"/>
      <c r="BB465" s="244"/>
      <c r="BC465" s="7"/>
      <c r="BD465" s="249"/>
      <c r="BE465" s="10"/>
      <c r="BF465" s="244"/>
      <c r="BG465" s="7"/>
      <c r="BH465" s="249"/>
      <c r="BI465" s="7"/>
      <c r="BJ465" s="249"/>
      <c r="BK465" s="7"/>
      <c r="BL465" s="8"/>
      <c r="BM465" s="7"/>
      <c r="BN465" s="249"/>
      <c r="BO465" s="7"/>
      <c r="BP465" s="8"/>
      <c r="BQ465" s="7"/>
      <c r="BR465" s="8"/>
      <c r="BT465" s="41"/>
      <c r="BU465" s="41">
        <f t="shared" si="30"/>
        <v>0</v>
      </c>
      <c r="BV465">
        <f t="shared" si="29"/>
        <v>0</v>
      </c>
    </row>
    <row r="466" spans="1:76">
      <c r="A466">
        <v>395</v>
      </c>
      <c r="B466" s="6"/>
      <c r="C466" s="10"/>
      <c r="D466" s="32"/>
      <c r="E466" s="10"/>
      <c r="F466" s="32"/>
      <c r="G466" s="10"/>
      <c r="H466" s="32"/>
      <c r="I466" s="10"/>
      <c r="J466" s="32"/>
      <c r="K466" s="10"/>
      <c r="L466" s="32"/>
      <c r="M466" s="10"/>
      <c r="N466" s="32"/>
      <c r="O466" s="10"/>
      <c r="P466" s="32"/>
      <c r="Q466" s="10"/>
      <c r="R466" s="32"/>
      <c r="S466" s="10"/>
      <c r="T466" s="32"/>
      <c r="U466" s="10"/>
      <c r="V466" s="32"/>
      <c r="W466" s="10"/>
      <c r="X466" s="32"/>
      <c r="Y466" s="10"/>
      <c r="Z466" s="32"/>
      <c r="AA466" s="10"/>
      <c r="AB466" s="32"/>
      <c r="AC466" s="10"/>
      <c r="AD466" s="32"/>
      <c r="AE466" s="10"/>
      <c r="AF466" s="32"/>
      <c r="AG466" s="10"/>
      <c r="AH466" s="32"/>
      <c r="AI466" s="10"/>
      <c r="AJ466" s="32"/>
      <c r="AK466" s="10"/>
      <c r="AL466" s="32"/>
      <c r="AM466" s="10"/>
      <c r="AN466" s="32"/>
      <c r="AO466" s="10"/>
      <c r="AP466" s="32"/>
      <c r="AQ466" s="10"/>
      <c r="AR466" s="244"/>
      <c r="AS466" s="10"/>
      <c r="AT466" s="32"/>
      <c r="AU466" s="10"/>
      <c r="AV466" s="244"/>
      <c r="AW466" s="10"/>
      <c r="AX466" s="244"/>
      <c r="AY466" s="7"/>
      <c r="AZ466" s="249"/>
      <c r="BA466" s="10"/>
      <c r="BB466" s="244"/>
      <c r="BC466" s="7"/>
      <c r="BD466" s="249"/>
      <c r="BE466" s="10"/>
      <c r="BF466" s="244"/>
      <c r="BG466" s="7"/>
      <c r="BH466" s="249"/>
      <c r="BI466" s="7"/>
      <c r="BJ466" s="249"/>
      <c r="BK466" s="7"/>
      <c r="BL466" s="8"/>
      <c r="BM466" s="7"/>
      <c r="BN466" s="249"/>
      <c r="BO466" s="7"/>
      <c r="BP466" s="8"/>
      <c r="BQ466" s="7"/>
      <c r="BR466" s="8"/>
      <c r="BT466" s="41"/>
      <c r="BU466" s="41">
        <f t="shared" si="30"/>
        <v>0</v>
      </c>
      <c r="BV466">
        <f t="shared" si="29"/>
        <v>0</v>
      </c>
    </row>
    <row r="467" spans="1:76">
      <c r="A467">
        <v>396</v>
      </c>
      <c r="B467" s="6"/>
      <c r="C467" s="10"/>
      <c r="D467" s="32"/>
      <c r="E467" s="10"/>
      <c r="F467" s="32"/>
      <c r="G467" s="10"/>
      <c r="H467" s="32"/>
      <c r="I467" s="10"/>
      <c r="J467" s="32"/>
      <c r="K467" s="94"/>
      <c r="L467" s="32"/>
      <c r="M467" s="10"/>
      <c r="N467" s="32"/>
      <c r="O467" s="10"/>
      <c r="P467" s="32"/>
      <c r="Q467" s="10"/>
      <c r="R467" s="32"/>
      <c r="S467" s="10"/>
      <c r="T467" s="32"/>
      <c r="U467" s="10"/>
      <c r="V467" s="32"/>
      <c r="W467" s="10"/>
      <c r="X467" s="32"/>
      <c r="Y467" s="10"/>
      <c r="Z467" s="32"/>
      <c r="AA467" s="10"/>
      <c r="AB467" s="32"/>
      <c r="AC467" s="10"/>
      <c r="AD467" s="32"/>
      <c r="AE467" s="10"/>
      <c r="AF467" s="32"/>
      <c r="AG467" s="10"/>
      <c r="AH467" s="32"/>
      <c r="AI467" s="10"/>
      <c r="AJ467" s="32"/>
      <c r="AK467" s="10"/>
      <c r="AL467" s="32"/>
      <c r="AM467" s="10"/>
      <c r="AN467" s="32"/>
      <c r="AO467" s="10"/>
      <c r="AP467" s="32"/>
      <c r="AQ467" s="10"/>
      <c r="AR467" s="244"/>
      <c r="AS467" s="10"/>
      <c r="AT467" s="32"/>
      <c r="AU467" s="10"/>
      <c r="AV467" s="244"/>
      <c r="AW467" s="10"/>
      <c r="AX467" s="244"/>
      <c r="AY467" s="7"/>
      <c r="AZ467" s="249"/>
      <c r="BA467" s="10"/>
      <c r="BB467" s="244"/>
      <c r="BC467" s="7"/>
      <c r="BD467" s="249"/>
      <c r="BE467" s="10"/>
      <c r="BF467" s="244"/>
      <c r="BG467" s="7"/>
      <c r="BH467" s="249"/>
      <c r="BI467" s="7"/>
      <c r="BJ467" s="249"/>
      <c r="BK467" s="7"/>
      <c r="BL467" s="8"/>
      <c r="BM467" s="7"/>
      <c r="BN467" s="249"/>
      <c r="BO467" s="7"/>
      <c r="BP467" s="8"/>
      <c r="BQ467" s="7"/>
      <c r="BR467" s="8"/>
      <c r="BT467" s="41"/>
      <c r="BU467" s="41">
        <f t="shared" si="30"/>
        <v>0</v>
      </c>
      <c r="BV467">
        <f t="shared" si="29"/>
        <v>0</v>
      </c>
      <c r="BX467" s="39"/>
    </row>
    <row r="468" spans="1:76">
      <c r="A468">
        <v>397</v>
      </c>
      <c r="B468" s="6"/>
      <c r="C468" s="10"/>
      <c r="D468" s="32"/>
      <c r="E468" s="10"/>
      <c r="F468" s="32"/>
      <c r="G468" s="10"/>
      <c r="H468" s="32"/>
      <c r="I468" s="10"/>
      <c r="J468" s="32"/>
      <c r="K468" s="10"/>
      <c r="L468" s="32"/>
      <c r="M468" s="10"/>
      <c r="N468" s="32"/>
      <c r="O468" s="10"/>
      <c r="P468" s="32"/>
      <c r="Q468" s="10"/>
      <c r="R468" s="32"/>
      <c r="S468" s="10"/>
      <c r="T468" s="32"/>
      <c r="U468" s="10"/>
      <c r="V468" s="32"/>
      <c r="W468" s="10"/>
      <c r="X468" s="32"/>
      <c r="Y468" s="10"/>
      <c r="Z468" s="32"/>
      <c r="AA468" s="10"/>
      <c r="AB468" s="32"/>
      <c r="AC468" s="10"/>
      <c r="AD468" s="32"/>
      <c r="AE468" s="10"/>
      <c r="AF468" s="32"/>
      <c r="AG468" s="10"/>
      <c r="AH468" s="32"/>
      <c r="AI468" s="10"/>
      <c r="AJ468" s="32"/>
      <c r="AK468" s="10"/>
      <c r="AL468" s="32"/>
      <c r="AM468" s="10"/>
      <c r="AN468" s="32"/>
      <c r="AO468" s="10"/>
      <c r="AP468" s="32"/>
      <c r="AQ468" s="10"/>
      <c r="AR468" s="244"/>
      <c r="AS468" s="10"/>
      <c r="AT468" s="32"/>
      <c r="AU468" s="10"/>
      <c r="AV468" s="244"/>
      <c r="AW468" s="10"/>
      <c r="AX468" s="244"/>
      <c r="AY468" s="7"/>
      <c r="AZ468" s="249"/>
      <c r="BA468" s="10"/>
      <c r="BB468" s="244"/>
      <c r="BC468" s="7"/>
      <c r="BD468" s="249"/>
      <c r="BE468" s="10"/>
      <c r="BF468" s="244"/>
      <c r="BG468" s="7"/>
      <c r="BH468" s="249"/>
      <c r="BI468" s="7"/>
      <c r="BJ468" s="249"/>
      <c r="BK468" s="7"/>
      <c r="BL468" s="8"/>
      <c r="BM468" s="7"/>
      <c r="BN468" s="249"/>
      <c r="BO468" s="7"/>
      <c r="BP468" s="8"/>
      <c r="BQ468" s="7"/>
      <c r="BR468" s="8"/>
      <c r="BT468" s="41"/>
      <c r="BU468" s="41">
        <f t="shared" si="30"/>
        <v>0</v>
      </c>
      <c r="BV468">
        <f t="shared" si="29"/>
        <v>0</v>
      </c>
    </row>
    <row r="469" spans="1:76">
      <c r="A469">
        <v>398</v>
      </c>
      <c r="B469" s="6"/>
      <c r="C469" s="10"/>
      <c r="D469" s="32"/>
      <c r="E469" s="10"/>
      <c r="F469" s="32"/>
      <c r="G469" s="10"/>
      <c r="H469" s="32"/>
      <c r="I469" s="10"/>
      <c r="J469" s="32"/>
      <c r="K469" s="10"/>
      <c r="L469" s="32"/>
      <c r="M469" s="10"/>
      <c r="N469" s="32"/>
      <c r="O469" s="10"/>
      <c r="P469" s="32"/>
      <c r="Q469" s="10"/>
      <c r="R469" s="32"/>
      <c r="S469" s="10"/>
      <c r="T469" s="32"/>
      <c r="U469" s="10"/>
      <c r="V469" s="32"/>
      <c r="W469" s="10"/>
      <c r="X469" s="32"/>
      <c r="Y469" s="10"/>
      <c r="Z469" s="32"/>
      <c r="AA469" s="10"/>
      <c r="AB469" s="32"/>
      <c r="AC469" s="10"/>
      <c r="AD469" s="32"/>
      <c r="AE469" s="10"/>
      <c r="AF469" s="32"/>
      <c r="AG469" s="10"/>
      <c r="AH469" s="32"/>
      <c r="AI469" s="10"/>
      <c r="AJ469" s="32"/>
      <c r="AK469" s="10"/>
      <c r="AL469" s="32"/>
      <c r="AM469" s="10"/>
      <c r="AN469" s="32"/>
      <c r="AO469" s="10"/>
      <c r="AP469" s="32"/>
      <c r="AQ469" s="10"/>
      <c r="AR469" s="244"/>
      <c r="AS469" s="10"/>
      <c r="AT469" s="32"/>
      <c r="AU469" s="10"/>
      <c r="AV469" s="244"/>
      <c r="AW469" s="10"/>
      <c r="AX469" s="244"/>
      <c r="AY469" s="7"/>
      <c r="AZ469" s="249"/>
      <c r="BA469" s="10"/>
      <c r="BB469" s="244"/>
      <c r="BC469" s="7"/>
      <c r="BD469" s="249"/>
      <c r="BE469" s="10"/>
      <c r="BF469" s="244"/>
      <c r="BG469" s="7"/>
      <c r="BH469" s="249"/>
      <c r="BI469" s="7"/>
      <c r="BJ469" s="249"/>
      <c r="BK469" s="7"/>
      <c r="BL469" s="8"/>
      <c r="BM469" s="7"/>
      <c r="BN469" s="249"/>
      <c r="BO469" s="7"/>
      <c r="BP469" s="8"/>
      <c r="BQ469" s="7"/>
      <c r="BR469" s="8"/>
      <c r="BT469" s="41"/>
      <c r="BU469" s="41">
        <f t="shared" si="30"/>
        <v>0</v>
      </c>
      <c r="BV469">
        <f t="shared" si="29"/>
        <v>0</v>
      </c>
    </row>
    <row r="470" spans="1:76">
      <c r="A470">
        <v>399</v>
      </c>
      <c r="B470" s="6"/>
      <c r="C470" s="10"/>
      <c r="D470" s="32"/>
      <c r="E470" s="10"/>
      <c r="F470" s="32"/>
      <c r="G470" s="10"/>
      <c r="H470" s="32"/>
      <c r="I470" s="10"/>
      <c r="J470" s="32"/>
      <c r="K470" s="10"/>
      <c r="L470" s="32"/>
      <c r="M470" s="10"/>
      <c r="N470" s="32"/>
      <c r="O470" s="10"/>
      <c r="P470" s="32"/>
      <c r="Q470" s="10"/>
      <c r="R470" s="32"/>
      <c r="S470" s="10"/>
      <c r="T470" s="32"/>
      <c r="U470" s="10"/>
      <c r="V470" s="32"/>
      <c r="W470" s="10"/>
      <c r="X470" s="32"/>
      <c r="Y470" s="10"/>
      <c r="Z470" s="32"/>
      <c r="AA470" s="10"/>
      <c r="AB470" s="32"/>
      <c r="AC470" s="10"/>
      <c r="AD470" s="32"/>
      <c r="AE470" s="10"/>
      <c r="AF470" s="32"/>
      <c r="AG470" s="10"/>
      <c r="AH470" s="32"/>
      <c r="AI470" s="10"/>
      <c r="AJ470" s="32"/>
      <c r="AK470" s="10"/>
      <c r="AL470" s="32"/>
      <c r="AM470" s="10"/>
      <c r="AN470" s="32"/>
      <c r="AO470" s="10"/>
      <c r="AP470" s="32"/>
      <c r="AQ470" s="10"/>
      <c r="AR470" s="244"/>
      <c r="AS470" s="10"/>
      <c r="AT470" s="32"/>
      <c r="AU470" s="10"/>
      <c r="AV470" s="244"/>
      <c r="AW470" s="10"/>
      <c r="AX470" s="244"/>
      <c r="AY470" s="7"/>
      <c r="AZ470" s="249"/>
      <c r="BA470" s="10"/>
      <c r="BB470" s="244"/>
      <c r="BC470" s="7"/>
      <c r="BD470" s="249"/>
      <c r="BE470" s="10"/>
      <c r="BF470" s="244"/>
      <c r="BG470" s="7"/>
      <c r="BH470" s="249"/>
      <c r="BI470" s="7"/>
      <c r="BJ470" s="249"/>
      <c r="BK470" s="7"/>
      <c r="BL470" s="8"/>
      <c r="BM470" s="7"/>
      <c r="BN470" s="249"/>
      <c r="BO470" s="7"/>
      <c r="BP470" s="8"/>
      <c r="BQ470" s="7"/>
      <c r="BR470" s="8"/>
      <c r="BT470" s="41"/>
      <c r="BU470" s="41">
        <f t="shared" si="30"/>
        <v>0</v>
      </c>
      <c r="BV470">
        <f t="shared" si="29"/>
        <v>0</v>
      </c>
    </row>
    <row r="471" spans="1:76">
      <c r="A471">
        <v>400</v>
      </c>
      <c r="B471" s="6"/>
      <c r="C471" s="10"/>
      <c r="D471" s="32"/>
      <c r="E471" s="10"/>
      <c r="F471" s="32"/>
      <c r="G471" s="10"/>
      <c r="H471" s="32"/>
      <c r="I471" s="10"/>
      <c r="J471" s="32"/>
      <c r="K471" s="10"/>
      <c r="L471" s="32"/>
      <c r="M471" s="10"/>
      <c r="N471" s="32"/>
      <c r="O471" s="10"/>
      <c r="P471" s="32"/>
      <c r="Q471" s="10"/>
      <c r="R471" s="32"/>
      <c r="S471" s="10"/>
      <c r="T471" s="32"/>
      <c r="U471" s="10"/>
      <c r="V471" s="32"/>
      <c r="W471" s="10"/>
      <c r="X471" s="32"/>
      <c r="Y471" s="10"/>
      <c r="Z471" s="32"/>
      <c r="AA471" s="10"/>
      <c r="AB471" s="32"/>
      <c r="AC471" s="10"/>
      <c r="AD471" s="32"/>
      <c r="AE471" s="10"/>
      <c r="AF471" s="32"/>
      <c r="AG471" s="10"/>
      <c r="AH471" s="32"/>
      <c r="AI471" s="10"/>
      <c r="AJ471" s="32"/>
      <c r="AK471" s="10"/>
      <c r="AL471" s="32"/>
      <c r="AM471" s="10"/>
      <c r="AN471" s="32"/>
      <c r="AO471" s="10"/>
      <c r="AP471" s="32"/>
      <c r="AQ471" s="10"/>
      <c r="AR471" s="244"/>
      <c r="AS471" s="10"/>
      <c r="AT471" s="32"/>
      <c r="AU471" s="10"/>
      <c r="AV471" s="244"/>
      <c r="AW471" s="10"/>
      <c r="AX471" s="244"/>
      <c r="AY471" s="7"/>
      <c r="AZ471" s="249"/>
      <c r="BA471" s="10"/>
      <c r="BB471" s="244"/>
      <c r="BC471" s="7"/>
      <c r="BD471" s="249"/>
      <c r="BE471" s="10"/>
      <c r="BF471" s="244"/>
      <c r="BG471" s="7"/>
      <c r="BH471" s="249"/>
      <c r="BI471" s="7"/>
      <c r="BJ471" s="249"/>
      <c r="BK471" s="7"/>
      <c r="BL471" s="8"/>
      <c r="BM471" s="7"/>
      <c r="BN471" s="249"/>
      <c r="BO471" s="7"/>
      <c r="BP471" s="8"/>
      <c r="BQ471" s="7"/>
      <c r="BR471" s="8"/>
      <c r="BT471" s="41"/>
      <c r="BU471" s="41">
        <f t="shared" si="30"/>
        <v>0</v>
      </c>
      <c r="BV471">
        <f t="shared" si="29"/>
        <v>0</v>
      </c>
    </row>
    <row r="472" spans="1:76">
      <c r="A472">
        <v>401</v>
      </c>
      <c r="B472" s="6"/>
      <c r="C472" s="10"/>
      <c r="D472" s="32"/>
      <c r="E472" s="10"/>
      <c r="F472" s="32"/>
      <c r="G472" s="10"/>
      <c r="H472" s="32"/>
      <c r="I472" s="10"/>
      <c r="J472" s="32"/>
      <c r="K472" s="10"/>
      <c r="L472" s="32"/>
      <c r="M472" s="10"/>
      <c r="N472" s="32"/>
      <c r="O472" s="10"/>
      <c r="P472" s="32"/>
      <c r="Q472" s="10"/>
      <c r="R472" s="32"/>
      <c r="S472" s="10"/>
      <c r="T472" s="32"/>
      <c r="U472" s="10"/>
      <c r="V472" s="32"/>
      <c r="W472" s="10"/>
      <c r="X472" s="32"/>
      <c r="Y472" s="10"/>
      <c r="Z472" s="32"/>
      <c r="AA472" s="10"/>
      <c r="AB472" s="32"/>
      <c r="AC472" s="10"/>
      <c r="AD472" s="32"/>
      <c r="AE472" s="10"/>
      <c r="AF472" s="32"/>
      <c r="AG472" s="10"/>
      <c r="AH472" s="32"/>
      <c r="AI472" s="10"/>
      <c r="AJ472" s="32"/>
      <c r="AK472" s="10"/>
      <c r="AL472" s="32"/>
      <c r="AM472" s="10"/>
      <c r="AN472" s="32"/>
      <c r="AO472" s="10"/>
      <c r="AP472" s="32"/>
      <c r="AQ472" s="10"/>
      <c r="AR472" s="244"/>
      <c r="AS472" s="10"/>
      <c r="AT472" s="32"/>
      <c r="AU472" s="10"/>
      <c r="AV472" s="244"/>
      <c r="AW472" s="10"/>
      <c r="AX472" s="244"/>
      <c r="AY472" s="7"/>
      <c r="AZ472" s="249"/>
      <c r="BA472" s="10"/>
      <c r="BB472" s="244"/>
      <c r="BC472" s="7"/>
      <c r="BD472" s="249"/>
      <c r="BE472" s="10"/>
      <c r="BF472" s="244"/>
      <c r="BG472" s="7"/>
      <c r="BH472" s="249"/>
      <c r="BI472" s="7"/>
      <c r="BJ472" s="249"/>
      <c r="BK472" s="7"/>
      <c r="BL472" s="8"/>
      <c r="BM472" s="7"/>
      <c r="BN472" s="249"/>
      <c r="BO472" s="7"/>
      <c r="BP472" s="8"/>
      <c r="BQ472" s="7"/>
      <c r="BR472" s="8"/>
      <c r="BT472" s="41"/>
      <c r="BU472" s="41">
        <f t="shared" si="30"/>
        <v>0</v>
      </c>
      <c r="BV472">
        <f t="shared" si="29"/>
        <v>0</v>
      </c>
    </row>
    <row r="473" spans="1:76">
      <c r="A473">
        <v>402</v>
      </c>
      <c r="B473" s="6"/>
      <c r="C473" s="10"/>
      <c r="D473" s="32"/>
      <c r="E473" s="10"/>
      <c r="F473" s="32"/>
      <c r="G473" s="10"/>
      <c r="H473" s="32"/>
      <c r="I473" s="10"/>
      <c r="J473" s="32"/>
      <c r="K473" s="10"/>
      <c r="L473" s="32"/>
      <c r="M473" s="10"/>
      <c r="N473" s="32"/>
      <c r="O473" s="10"/>
      <c r="P473" s="32"/>
      <c r="Q473" s="10"/>
      <c r="R473" s="32"/>
      <c r="S473" s="10"/>
      <c r="T473" s="32"/>
      <c r="U473" s="10"/>
      <c r="V473" s="32"/>
      <c r="W473" s="10"/>
      <c r="X473" s="32"/>
      <c r="Y473" s="10"/>
      <c r="Z473" s="32"/>
      <c r="AA473" s="10"/>
      <c r="AB473" s="32"/>
      <c r="AC473" s="10"/>
      <c r="AD473" s="32"/>
      <c r="AE473" s="10"/>
      <c r="AF473" s="32"/>
      <c r="AG473" s="10"/>
      <c r="AH473" s="32"/>
      <c r="AI473" s="10"/>
      <c r="AJ473" s="32"/>
      <c r="AK473" s="10"/>
      <c r="AL473" s="32"/>
      <c r="AM473" s="10"/>
      <c r="AN473" s="32"/>
      <c r="AO473" s="10"/>
      <c r="AP473" s="32"/>
      <c r="AQ473" s="10"/>
      <c r="AR473" s="244"/>
      <c r="AS473" s="10"/>
      <c r="AT473" s="32"/>
      <c r="AU473" s="10"/>
      <c r="AV473" s="244"/>
      <c r="AW473" s="10"/>
      <c r="AX473" s="244"/>
      <c r="AY473" s="7"/>
      <c r="AZ473" s="249"/>
      <c r="BA473" s="10"/>
      <c r="BB473" s="244"/>
      <c r="BC473" s="7"/>
      <c r="BD473" s="249"/>
      <c r="BE473" s="10"/>
      <c r="BF473" s="244"/>
      <c r="BG473" s="7"/>
      <c r="BH473" s="249"/>
      <c r="BI473" s="7"/>
      <c r="BJ473" s="249"/>
      <c r="BK473" s="7"/>
      <c r="BL473" s="8"/>
      <c r="BM473" s="7"/>
      <c r="BN473" s="249"/>
      <c r="BO473" s="7"/>
      <c r="BP473" s="8"/>
      <c r="BQ473" s="7"/>
      <c r="BR473" s="8"/>
      <c r="BT473" s="41"/>
      <c r="BU473" s="41">
        <f t="shared" si="30"/>
        <v>0</v>
      </c>
      <c r="BV473">
        <f t="shared" si="29"/>
        <v>0</v>
      </c>
    </row>
    <row r="474" spans="1:76">
      <c r="A474">
        <v>403</v>
      </c>
      <c r="B474" s="6"/>
      <c r="C474" s="10"/>
      <c r="D474" s="32"/>
      <c r="E474" s="10"/>
      <c r="F474" s="32"/>
      <c r="G474" s="10"/>
      <c r="H474" s="32"/>
      <c r="I474" s="10"/>
      <c r="J474" s="32"/>
      <c r="K474" s="10"/>
      <c r="L474" s="32"/>
      <c r="M474" s="10"/>
      <c r="N474" s="32"/>
      <c r="O474" s="10"/>
      <c r="P474" s="32"/>
      <c r="Q474" s="10"/>
      <c r="R474" s="32"/>
      <c r="S474" s="10"/>
      <c r="T474" s="32"/>
      <c r="U474" s="10"/>
      <c r="V474" s="32"/>
      <c r="W474" s="10"/>
      <c r="X474" s="32"/>
      <c r="Y474" s="10"/>
      <c r="Z474" s="32"/>
      <c r="AA474" s="10"/>
      <c r="AB474" s="32"/>
      <c r="AC474" s="10"/>
      <c r="AD474" s="32"/>
      <c r="AE474" s="10"/>
      <c r="AF474" s="32"/>
      <c r="AG474" s="10"/>
      <c r="AH474" s="32"/>
      <c r="AI474" s="10"/>
      <c r="AJ474" s="32"/>
      <c r="AK474" s="10"/>
      <c r="AL474" s="32"/>
      <c r="AM474" s="10"/>
      <c r="AN474" s="32"/>
      <c r="AO474" s="10"/>
      <c r="AP474" s="32"/>
      <c r="AQ474" s="10"/>
      <c r="AR474" s="244"/>
      <c r="AS474" s="10"/>
      <c r="AT474" s="32"/>
      <c r="AU474" s="10"/>
      <c r="AV474" s="244"/>
      <c r="AW474" s="10"/>
      <c r="AX474" s="244"/>
      <c r="AY474" s="7"/>
      <c r="AZ474" s="249"/>
      <c r="BA474" s="10"/>
      <c r="BB474" s="244"/>
      <c r="BC474" s="7"/>
      <c r="BD474" s="249"/>
      <c r="BE474" s="10"/>
      <c r="BF474" s="244"/>
      <c r="BG474" s="7"/>
      <c r="BH474" s="249"/>
      <c r="BI474" s="7"/>
      <c r="BJ474" s="249"/>
      <c r="BK474" s="7"/>
      <c r="BL474" s="8"/>
      <c r="BM474" s="7"/>
      <c r="BN474" s="249"/>
      <c r="BO474" s="7"/>
      <c r="BP474" s="8"/>
      <c r="BQ474" s="7"/>
      <c r="BR474" s="8"/>
      <c r="BT474" s="41"/>
      <c r="BU474" s="41">
        <f t="shared" si="30"/>
        <v>0</v>
      </c>
      <c r="BV474">
        <f t="shared" si="29"/>
        <v>0</v>
      </c>
    </row>
    <row r="475" spans="1:76">
      <c r="A475">
        <v>404</v>
      </c>
      <c r="B475" s="6"/>
      <c r="C475" s="10"/>
      <c r="D475" s="32"/>
      <c r="E475" s="10"/>
      <c r="F475" s="32"/>
      <c r="G475" s="10"/>
      <c r="H475" s="32"/>
      <c r="I475" s="10"/>
      <c r="J475" s="32"/>
      <c r="K475" s="10"/>
      <c r="L475" s="32"/>
      <c r="M475" s="10"/>
      <c r="N475" s="32"/>
      <c r="O475" s="10"/>
      <c r="P475" s="32"/>
      <c r="Q475" s="10"/>
      <c r="R475" s="32"/>
      <c r="S475" s="10"/>
      <c r="T475" s="32"/>
      <c r="U475" s="10"/>
      <c r="V475" s="32"/>
      <c r="W475" s="10"/>
      <c r="X475" s="32"/>
      <c r="Y475" s="10"/>
      <c r="Z475" s="32"/>
      <c r="AA475" s="10"/>
      <c r="AB475" s="32"/>
      <c r="AC475" s="10"/>
      <c r="AD475" s="32"/>
      <c r="AE475" s="10"/>
      <c r="AF475" s="32"/>
      <c r="AG475" s="10"/>
      <c r="AH475" s="32"/>
      <c r="AI475" s="10"/>
      <c r="AJ475" s="32"/>
      <c r="AK475" s="10"/>
      <c r="AL475" s="32"/>
      <c r="AM475" s="10"/>
      <c r="AN475" s="32"/>
      <c r="AO475" s="10"/>
      <c r="AP475" s="32"/>
      <c r="AQ475" s="10"/>
      <c r="AR475" s="244"/>
      <c r="AS475" s="10"/>
      <c r="AT475" s="32"/>
      <c r="AU475" s="10"/>
      <c r="AV475" s="244"/>
      <c r="AW475" s="10"/>
      <c r="AX475" s="244"/>
      <c r="AY475" s="7"/>
      <c r="AZ475" s="249"/>
      <c r="BA475" s="10"/>
      <c r="BB475" s="244"/>
      <c r="BC475" s="7"/>
      <c r="BD475" s="249"/>
      <c r="BE475" s="10"/>
      <c r="BF475" s="244"/>
      <c r="BG475" s="7"/>
      <c r="BH475" s="249"/>
      <c r="BI475" s="7"/>
      <c r="BJ475" s="249"/>
      <c r="BK475" s="7"/>
      <c r="BL475" s="8"/>
      <c r="BM475" s="7"/>
      <c r="BN475" s="249"/>
      <c r="BO475" s="7"/>
      <c r="BP475" s="8"/>
      <c r="BQ475" s="7"/>
      <c r="BR475" s="8"/>
      <c r="BT475" s="41"/>
      <c r="BU475" s="41">
        <f t="shared" si="30"/>
        <v>0</v>
      </c>
      <c r="BV475">
        <f t="shared" si="29"/>
        <v>0</v>
      </c>
    </row>
    <row r="476" spans="1:76">
      <c r="A476">
        <v>405</v>
      </c>
      <c r="B476" s="6"/>
      <c r="C476" s="10"/>
      <c r="D476" s="32"/>
      <c r="E476" s="10"/>
      <c r="F476" s="32"/>
      <c r="G476" s="10"/>
      <c r="H476" s="32"/>
      <c r="I476" s="10"/>
      <c r="J476" s="32"/>
      <c r="K476" s="10"/>
      <c r="L476" s="32"/>
      <c r="M476" s="10"/>
      <c r="N476" s="32"/>
      <c r="O476" s="10"/>
      <c r="P476" s="32"/>
      <c r="Q476" s="10"/>
      <c r="R476" s="32"/>
      <c r="S476" s="10"/>
      <c r="T476" s="32"/>
      <c r="U476" s="10"/>
      <c r="V476" s="32"/>
      <c r="W476" s="10"/>
      <c r="X476" s="32"/>
      <c r="Y476" s="10"/>
      <c r="Z476" s="32"/>
      <c r="AA476" s="10"/>
      <c r="AB476" s="32"/>
      <c r="AC476" s="10"/>
      <c r="AD476" s="32"/>
      <c r="AE476" s="10"/>
      <c r="AF476" s="32"/>
      <c r="AG476" s="10"/>
      <c r="AH476" s="32"/>
      <c r="AI476" s="10"/>
      <c r="AJ476" s="32"/>
      <c r="AK476" s="10"/>
      <c r="AL476" s="32"/>
      <c r="AM476" s="10"/>
      <c r="AN476" s="32"/>
      <c r="AO476" s="10"/>
      <c r="AP476" s="32"/>
      <c r="AQ476" s="10"/>
      <c r="AR476" s="244"/>
      <c r="AS476" s="10"/>
      <c r="AT476" s="32"/>
      <c r="AU476" s="10"/>
      <c r="AV476" s="244"/>
      <c r="AW476" s="10"/>
      <c r="AX476" s="244"/>
      <c r="AY476" s="7"/>
      <c r="AZ476" s="249"/>
      <c r="BA476" s="10"/>
      <c r="BB476" s="244"/>
      <c r="BC476" s="7"/>
      <c r="BD476" s="249"/>
      <c r="BE476" s="10"/>
      <c r="BF476" s="244"/>
      <c r="BG476" s="7"/>
      <c r="BH476" s="249"/>
      <c r="BI476" s="7"/>
      <c r="BJ476" s="249"/>
      <c r="BK476" s="7"/>
      <c r="BL476" s="8"/>
      <c r="BM476" s="7"/>
      <c r="BN476" s="249"/>
      <c r="BO476" s="7"/>
      <c r="BP476" s="8"/>
      <c r="BQ476" s="7"/>
      <c r="BR476" s="8"/>
      <c r="BT476" s="41"/>
      <c r="BU476" s="41">
        <f t="shared" si="30"/>
        <v>0</v>
      </c>
      <c r="BV476">
        <f t="shared" si="29"/>
        <v>0</v>
      </c>
    </row>
    <row r="477" spans="1:76">
      <c r="A477">
        <v>406</v>
      </c>
      <c r="B477" s="6"/>
      <c r="C477" s="10"/>
      <c r="D477" s="32"/>
      <c r="E477" s="10"/>
      <c r="F477" s="32"/>
      <c r="G477" s="10"/>
      <c r="H477" s="32"/>
      <c r="I477" s="10"/>
      <c r="J477" s="32"/>
      <c r="K477" s="10"/>
      <c r="L477" s="32"/>
      <c r="M477" s="10"/>
      <c r="N477" s="32"/>
      <c r="O477" s="10"/>
      <c r="P477" s="32"/>
      <c r="Q477" s="10"/>
      <c r="R477" s="32"/>
      <c r="S477" s="10"/>
      <c r="T477" s="32"/>
      <c r="U477" s="10"/>
      <c r="V477" s="32"/>
      <c r="W477" s="10"/>
      <c r="X477" s="32"/>
      <c r="Y477" s="10"/>
      <c r="Z477" s="32"/>
      <c r="AA477" s="10"/>
      <c r="AB477" s="32"/>
      <c r="AC477" s="10"/>
      <c r="AD477" s="32"/>
      <c r="AE477" s="10"/>
      <c r="AF477" s="32"/>
      <c r="AG477" s="10"/>
      <c r="AH477" s="32"/>
      <c r="AI477" s="10"/>
      <c r="AJ477" s="32"/>
      <c r="AK477" s="10"/>
      <c r="AL477" s="32"/>
      <c r="AM477" s="10"/>
      <c r="AN477" s="32"/>
      <c r="AO477" s="10"/>
      <c r="AP477" s="32"/>
      <c r="AQ477" s="10"/>
      <c r="AR477" s="244"/>
      <c r="AS477" s="10"/>
      <c r="AT477" s="32"/>
      <c r="AU477" s="10"/>
      <c r="AV477" s="244"/>
      <c r="AW477" s="10"/>
      <c r="AX477" s="244"/>
      <c r="AY477" s="7"/>
      <c r="AZ477" s="249"/>
      <c r="BA477" s="10"/>
      <c r="BB477" s="244"/>
      <c r="BC477" s="7"/>
      <c r="BD477" s="249"/>
      <c r="BE477" s="10"/>
      <c r="BF477" s="244"/>
      <c r="BG477" s="7"/>
      <c r="BH477" s="249"/>
      <c r="BI477" s="7"/>
      <c r="BJ477" s="249"/>
      <c r="BK477" s="7"/>
      <c r="BL477" s="8"/>
      <c r="BM477" s="7"/>
      <c r="BN477" s="249"/>
      <c r="BO477" s="7"/>
      <c r="BP477" s="8"/>
      <c r="BQ477" s="7"/>
      <c r="BR477" s="8"/>
      <c r="BT477" s="41"/>
      <c r="BU477" s="41">
        <f t="shared" si="30"/>
        <v>0</v>
      </c>
      <c r="BV477">
        <f t="shared" si="29"/>
        <v>0</v>
      </c>
    </row>
    <row r="478" spans="1:76">
      <c r="A478">
        <v>407</v>
      </c>
      <c r="B478" s="6"/>
      <c r="C478" s="10"/>
      <c r="D478" s="32"/>
      <c r="E478" s="10"/>
      <c r="F478" s="32"/>
      <c r="G478" s="10"/>
      <c r="H478" s="32"/>
      <c r="I478" s="10"/>
      <c r="J478" s="32"/>
      <c r="K478" s="10"/>
      <c r="L478" s="32"/>
      <c r="M478" s="10"/>
      <c r="N478" s="32"/>
      <c r="O478" s="10"/>
      <c r="P478" s="32"/>
      <c r="Q478" s="10"/>
      <c r="R478" s="32"/>
      <c r="S478" s="10"/>
      <c r="T478" s="32"/>
      <c r="U478" s="10"/>
      <c r="V478" s="32"/>
      <c r="W478" s="10"/>
      <c r="X478" s="32"/>
      <c r="Y478" s="10"/>
      <c r="Z478" s="32"/>
      <c r="AA478" s="10"/>
      <c r="AB478" s="32"/>
      <c r="AC478" s="10"/>
      <c r="AD478" s="32"/>
      <c r="AE478" s="10"/>
      <c r="AF478" s="32"/>
      <c r="AG478" s="10"/>
      <c r="AH478" s="32"/>
      <c r="AI478" s="10"/>
      <c r="AJ478" s="32"/>
      <c r="AK478" s="10"/>
      <c r="AL478" s="32"/>
      <c r="AM478" s="10"/>
      <c r="AN478" s="32"/>
      <c r="AO478" s="10"/>
      <c r="AP478" s="32"/>
      <c r="AQ478" s="10"/>
      <c r="AR478" s="244"/>
      <c r="AS478" s="10"/>
      <c r="AT478" s="32"/>
      <c r="AU478" s="10"/>
      <c r="AV478" s="244"/>
      <c r="AW478" s="10"/>
      <c r="AX478" s="244"/>
      <c r="AY478" s="7"/>
      <c r="AZ478" s="249"/>
      <c r="BA478" s="10"/>
      <c r="BB478" s="244"/>
      <c r="BC478" s="7"/>
      <c r="BD478" s="249"/>
      <c r="BE478" s="10"/>
      <c r="BF478" s="244"/>
      <c r="BG478" s="7"/>
      <c r="BH478" s="249"/>
      <c r="BI478" s="7"/>
      <c r="BJ478" s="249"/>
      <c r="BK478" s="7"/>
      <c r="BL478" s="8"/>
      <c r="BM478" s="7"/>
      <c r="BN478" s="249"/>
      <c r="BO478" s="7"/>
      <c r="BP478" s="8"/>
      <c r="BQ478" s="7"/>
      <c r="BR478" s="8"/>
      <c r="BT478" s="41"/>
      <c r="BU478" s="41">
        <f t="shared" si="30"/>
        <v>0</v>
      </c>
      <c r="BV478">
        <f t="shared" si="29"/>
        <v>0</v>
      </c>
    </row>
    <row r="479" spans="1:76">
      <c r="A479">
        <v>408</v>
      </c>
      <c r="B479" s="6"/>
      <c r="C479" s="10"/>
      <c r="D479" s="32"/>
      <c r="E479" s="10"/>
      <c r="F479" s="32"/>
      <c r="G479" s="10"/>
      <c r="H479" s="32"/>
      <c r="I479" s="10"/>
      <c r="J479" s="32"/>
      <c r="K479" s="94"/>
      <c r="L479" s="32"/>
      <c r="M479" s="10"/>
      <c r="N479" s="32"/>
      <c r="O479" s="10"/>
      <c r="P479" s="32"/>
      <c r="Q479" s="10"/>
      <c r="R479" s="32"/>
      <c r="S479" s="10"/>
      <c r="T479" s="32"/>
      <c r="U479" s="10"/>
      <c r="V479" s="32"/>
      <c r="W479" s="10"/>
      <c r="X479" s="32"/>
      <c r="Y479" s="10"/>
      <c r="Z479" s="32"/>
      <c r="AA479" s="10"/>
      <c r="AB479" s="32"/>
      <c r="AC479" s="10"/>
      <c r="AD479" s="32"/>
      <c r="AE479" s="10"/>
      <c r="AF479" s="32"/>
      <c r="AG479" s="10"/>
      <c r="AH479" s="32"/>
      <c r="AI479" s="10"/>
      <c r="AJ479" s="32"/>
      <c r="AK479" s="10"/>
      <c r="AL479" s="32"/>
      <c r="AM479" s="10"/>
      <c r="AN479" s="32"/>
      <c r="AO479" s="10"/>
      <c r="AP479" s="32"/>
      <c r="AQ479" s="10"/>
      <c r="AR479" s="244"/>
      <c r="AS479" s="10"/>
      <c r="AT479" s="32"/>
      <c r="AU479" s="10"/>
      <c r="AV479" s="244"/>
      <c r="AW479" s="10"/>
      <c r="AX479" s="244"/>
      <c r="AY479" s="7"/>
      <c r="AZ479" s="249"/>
      <c r="BA479" s="10"/>
      <c r="BB479" s="244"/>
      <c r="BC479" s="7"/>
      <c r="BD479" s="249"/>
      <c r="BE479" s="10"/>
      <c r="BF479" s="244"/>
      <c r="BG479" s="7"/>
      <c r="BH479" s="249"/>
      <c r="BI479" s="7"/>
      <c r="BJ479" s="249"/>
      <c r="BK479" s="7"/>
      <c r="BL479" s="8"/>
      <c r="BM479" s="7"/>
      <c r="BN479" s="249"/>
      <c r="BO479" s="7"/>
      <c r="BP479" s="8"/>
      <c r="BQ479" s="7"/>
      <c r="BR479" s="8"/>
      <c r="BT479" s="41"/>
      <c r="BU479" s="41">
        <f t="shared" si="30"/>
        <v>0</v>
      </c>
      <c r="BV479">
        <f t="shared" si="29"/>
        <v>0</v>
      </c>
      <c r="BX479" s="39"/>
    </row>
    <row r="480" spans="1:76">
      <c r="A480">
        <v>409</v>
      </c>
      <c r="B480" s="6"/>
      <c r="C480" s="10"/>
      <c r="D480" s="32"/>
      <c r="E480" s="10"/>
      <c r="F480" s="32"/>
      <c r="G480" s="10"/>
      <c r="H480" s="32"/>
      <c r="I480" s="10"/>
      <c r="J480" s="32"/>
      <c r="K480" s="10"/>
      <c r="L480" s="32"/>
      <c r="M480" s="10"/>
      <c r="N480" s="32"/>
      <c r="O480" s="10"/>
      <c r="P480" s="32"/>
      <c r="Q480" s="10"/>
      <c r="R480" s="32"/>
      <c r="S480" s="10"/>
      <c r="T480" s="32"/>
      <c r="U480" s="10"/>
      <c r="V480" s="32"/>
      <c r="W480" s="10"/>
      <c r="X480" s="32"/>
      <c r="Y480" s="10"/>
      <c r="Z480" s="32"/>
      <c r="AA480" s="10"/>
      <c r="AB480" s="32"/>
      <c r="AC480" s="10"/>
      <c r="AD480" s="32"/>
      <c r="AE480" s="10"/>
      <c r="AF480" s="32"/>
      <c r="AG480" s="10"/>
      <c r="AH480" s="32"/>
      <c r="AI480" s="10"/>
      <c r="AJ480" s="32"/>
      <c r="AK480" s="10"/>
      <c r="AL480" s="32"/>
      <c r="AM480" s="10"/>
      <c r="AN480" s="32"/>
      <c r="AO480" s="10"/>
      <c r="AP480" s="32"/>
      <c r="AQ480" s="10"/>
      <c r="AR480" s="244"/>
      <c r="AS480" s="10"/>
      <c r="AT480" s="32"/>
      <c r="AU480" s="10"/>
      <c r="AV480" s="244"/>
      <c r="AW480" s="10"/>
      <c r="AX480" s="244"/>
      <c r="AY480" s="7"/>
      <c r="AZ480" s="249"/>
      <c r="BA480" s="10"/>
      <c r="BB480" s="244"/>
      <c r="BC480" s="7"/>
      <c r="BD480" s="249"/>
      <c r="BE480" s="10"/>
      <c r="BF480" s="244"/>
      <c r="BG480" s="7"/>
      <c r="BH480" s="249"/>
      <c r="BI480" s="7"/>
      <c r="BJ480" s="249"/>
      <c r="BK480" s="7"/>
      <c r="BL480" s="8"/>
      <c r="BM480" s="7"/>
      <c r="BN480" s="249"/>
      <c r="BO480" s="7"/>
      <c r="BP480" s="8"/>
      <c r="BQ480" s="7"/>
      <c r="BR480" s="8"/>
      <c r="BT480" s="41"/>
      <c r="BU480" s="41">
        <f t="shared" si="30"/>
        <v>0</v>
      </c>
      <c r="BV480">
        <f t="shared" si="29"/>
        <v>0</v>
      </c>
    </row>
    <row r="481" spans="1:74">
      <c r="A481">
        <v>410</v>
      </c>
      <c r="B481" s="6"/>
      <c r="C481" s="10"/>
      <c r="D481" s="32"/>
      <c r="E481" s="10"/>
      <c r="F481" s="32"/>
      <c r="G481" s="10"/>
      <c r="H481" s="32"/>
      <c r="I481" s="10"/>
      <c r="J481" s="32"/>
      <c r="K481" s="10"/>
      <c r="L481" s="32"/>
      <c r="M481" s="10"/>
      <c r="N481" s="32"/>
      <c r="O481" s="10"/>
      <c r="P481" s="32"/>
      <c r="Q481" s="10"/>
      <c r="R481" s="32"/>
      <c r="S481" s="10"/>
      <c r="T481" s="32"/>
      <c r="U481" s="10"/>
      <c r="V481" s="32"/>
      <c r="W481" s="10"/>
      <c r="X481" s="32"/>
      <c r="Y481" s="10"/>
      <c r="Z481" s="32"/>
      <c r="AA481" s="10"/>
      <c r="AB481" s="32"/>
      <c r="AC481" s="10"/>
      <c r="AD481" s="32"/>
      <c r="AE481" s="10"/>
      <c r="AF481" s="32"/>
      <c r="AG481" s="10"/>
      <c r="AH481" s="32"/>
      <c r="AI481" s="10"/>
      <c r="AJ481" s="32"/>
      <c r="AK481" s="10"/>
      <c r="AL481" s="32"/>
      <c r="AM481" s="10"/>
      <c r="AN481" s="32"/>
      <c r="AO481" s="10"/>
      <c r="AP481" s="32"/>
      <c r="AQ481" s="10"/>
      <c r="AR481" s="244"/>
      <c r="AS481" s="10"/>
      <c r="AT481" s="32"/>
      <c r="AU481" s="10"/>
      <c r="AV481" s="244"/>
      <c r="AW481" s="10"/>
      <c r="AX481" s="244"/>
      <c r="AY481" s="7"/>
      <c r="AZ481" s="249"/>
      <c r="BA481" s="10"/>
      <c r="BB481" s="244"/>
      <c r="BC481" s="7"/>
      <c r="BD481" s="249"/>
      <c r="BE481" s="10"/>
      <c r="BF481" s="244"/>
      <c r="BG481" s="7"/>
      <c r="BH481" s="249"/>
      <c r="BI481" s="7"/>
      <c r="BJ481" s="249"/>
      <c r="BK481" s="7"/>
      <c r="BL481" s="8"/>
      <c r="BM481" s="7"/>
      <c r="BN481" s="249"/>
      <c r="BO481" s="7"/>
      <c r="BP481" s="8"/>
      <c r="BQ481" s="7"/>
      <c r="BR481" s="8"/>
      <c r="BT481" s="41"/>
      <c r="BU481" s="41">
        <f t="shared" si="30"/>
        <v>0</v>
      </c>
      <c r="BV481">
        <f t="shared" si="29"/>
        <v>0</v>
      </c>
    </row>
    <row r="482" spans="1:74">
      <c r="A482">
        <v>411</v>
      </c>
      <c r="B482" s="6"/>
      <c r="C482" s="10"/>
      <c r="D482" s="32"/>
      <c r="E482" s="10"/>
      <c r="F482" s="32"/>
      <c r="G482" s="10"/>
      <c r="H482" s="32"/>
      <c r="I482" s="10"/>
      <c r="J482" s="32"/>
      <c r="K482" s="10"/>
      <c r="L482" s="32"/>
      <c r="M482" s="10"/>
      <c r="N482" s="32"/>
      <c r="O482" s="10"/>
      <c r="P482" s="32"/>
      <c r="Q482" s="10"/>
      <c r="R482" s="32"/>
      <c r="S482" s="10"/>
      <c r="T482" s="32"/>
      <c r="U482" s="10"/>
      <c r="V482" s="32"/>
      <c r="W482" s="10"/>
      <c r="X482" s="32"/>
      <c r="Y482" s="10"/>
      <c r="Z482" s="32"/>
      <c r="AA482" s="10"/>
      <c r="AB482" s="32"/>
      <c r="AC482" s="10"/>
      <c r="AD482" s="32"/>
      <c r="AE482" s="10"/>
      <c r="AF482" s="32"/>
      <c r="AG482" s="10"/>
      <c r="AH482" s="32"/>
      <c r="AI482" s="10"/>
      <c r="AJ482" s="32"/>
      <c r="AK482" s="10"/>
      <c r="AL482" s="32"/>
      <c r="AM482" s="10"/>
      <c r="AN482" s="32"/>
      <c r="AO482" s="10"/>
      <c r="AP482" s="32"/>
      <c r="AQ482" s="10"/>
      <c r="AR482" s="244"/>
      <c r="AS482" s="10"/>
      <c r="AT482" s="32"/>
      <c r="AU482" s="10"/>
      <c r="AV482" s="244"/>
      <c r="AW482" s="10"/>
      <c r="AX482" s="244"/>
      <c r="AY482" s="7"/>
      <c r="AZ482" s="249"/>
      <c r="BA482" s="10"/>
      <c r="BB482" s="244"/>
      <c r="BC482" s="7"/>
      <c r="BD482" s="249"/>
      <c r="BE482" s="10"/>
      <c r="BF482" s="244"/>
      <c r="BG482" s="7"/>
      <c r="BH482" s="249"/>
      <c r="BI482" s="7"/>
      <c r="BJ482" s="249"/>
      <c r="BK482" s="7"/>
      <c r="BL482" s="8"/>
      <c r="BM482" s="7"/>
      <c r="BN482" s="249"/>
      <c r="BO482" s="7"/>
      <c r="BP482" s="8"/>
      <c r="BQ482" s="7"/>
      <c r="BR482" s="8"/>
      <c r="BT482" s="41"/>
      <c r="BU482" s="41">
        <f t="shared" si="30"/>
        <v>0</v>
      </c>
      <c r="BV482">
        <f t="shared" si="29"/>
        <v>0</v>
      </c>
    </row>
    <row r="483" spans="1:74">
      <c r="A483">
        <v>412</v>
      </c>
      <c r="B483" s="6"/>
      <c r="C483" s="10"/>
      <c r="D483" s="32"/>
      <c r="E483" s="10"/>
      <c r="F483" s="32"/>
      <c r="G483" s="10"/>
      <c r="H483" s="32"/>
      <c r="I483" s="10"/>
      <c r="J483" s="32"/>
      <c r="K483" s="10"/>
      <c r="L483" s="32"/>
      <c r="M483" s="10"/>
      <c r="N483" s="32"/>
      <c r="O483" s="10"/>
      <c r="P483" s="32"/>
      <c r="Q483" s="10"/>
      <c r="R483" s="32"/>
      <c r="S483" s="10"/>
      <c r="T483" s="32"/>
      <c r="U483" s="10"/>
      <c r="V483" s="32"/>
      <c r="W483" s="10"/>
      <c r="X483" s="32"/>
      <c r="Y483" s="10"/>
      <c r="Z483" s="32"/>
      <c r="AA483" s="10"/>
      <c r="AB483" s="32"/>
      <c r="AC483" s="10"/>
      <c r="AD483" s="32"/>
      <c r="AE483" s="10"/>
      <c r="AF483" s="32"/>
      <c r="AG483" s="10"/>
      <c r="AH483" s="32"/>
      <c r="AI483" s="10"/>
      <c r="AJ483" s="32"/>
      <c r="AK483" s="10"/>
      <c r="AL483" s="32"/>
      <c r="AM483" s="10"/>
      <c r="AN483" s="32"/>
      <c r="AO483" s="10"/>
      <c r="AP483" s="32"/>
      <c r="AQ483" s="10"/>
      <c r="AR483" s="244"/>
      <c r="AS483" s="10"/>
      <c r="AT483" s="32"/>
      <c r="AU483" s="10"/>
      <c r="AV483" s="244"/>
      <c r="AW483" s="10"/>
      <c r="AX483" s="244"/>
      <c r="AY483" s="7"/>
      <c r="AZ483" s="249"/>
      <c r="BA483" s="10"/>
      <c r="BB483" s="244"/>
      <c r="BC483" s="7"/>
      <c r="BD483" s="249"/>
      <c r="BE483" s="10"/>
      <c r="BF483" s="244"/>
      <c r="BG483" s="7"/>
      <c r="BH483" s="249"/>
      <c r="BI483" s="7"/>
      <c r="BJ483" s="249"/>
      <c r="BK483" s="7"/>
      <c r="BL483" s="8"/>
      <c r="BM483" s="7"/>
      <c r="BN483" s="249"/>
      <c r="BO483" s="7"/>
      <c r="BP483" s="8"/>
      <c r="BQ483" s="7"/>
      <c r="BR483" s="8"/>
      <c r="BT483" s="41"/>
      <c r="BU483" s="41">
        <f t="shared" si="30"/>
        <v>0</v>
      </c>
      <c r="BV483">
        <f t="shared" si="29"/>
        <v>0</v>
      </c>
    </row>
    <row r="484" spans="1:74">
      <c r="A484">
        <v>413</v>
      </c>
      <c r="B484" s="6"/>
      <c r="C484" s="10"/>
      <c r="D484" s="32"/>
      <c r="E484" s="10"/>
      <c r="F484" s="32"/>
      <c r="G484" s="10"/>
      <c r="H484" s="32"/>
      <c r="I484" s="10"/>
      <c r="J484" s="32"/>
      <c r="K484" s="10"/>
      <c r="L484" s="32"/>
      <c r="M484" s="10"/>
      <c r="N484" s="32"/>
      <c r="O484" s="10"/>
      <c r="P484" s="32"/>
      <c r="Q484" s="10"/>
      <c r="R484" s="32"/>
      <c r="S484" s="10"/>
      <c r="T484" s="32"/>
      <c r="U484" s="10"/>
      <c r="V484" s="32"/>
      <c r="W484" s="10"/>
      <c r="X484" s="32"/>
      <c r="Y484" s="10"/>
      <c r="Z484" s="32"/>
      <c r="AA484" s="10"/>
      <c r="AB484" s="32"/>
      <c r="AC484" s="10"/>
      <c r="AD484" s="32"/>
      <c r="AE484" s="10"/>
      <c r="AF484" s="32"/>
      <c r="AG484" s="10"/>
      <c r="AH484" s="32"/>
      <c r="AI484" s="10"/>
      <c r="AJ484" s="32"/>
      <c r="AK484" s="10"/>
      <c r="AL484" s="32"/>
      <c r="AM484" s="10"/>
      <c r="AN484" s="32"/>
      <c r="AO484" s="10"/>
      <c r="AP484" s="32"/>
      <c r="AQ484" s="10"/>
      <c r="AR484" s="244"/>
      <c r="AS484" s="10"/>
      <c r="AT484" s="32"/>
      <c r="AU484" s="10"/>
      <c r="AV484" s="244"/>
      <c r="AW484" s="10"/>
      <c r="AX484" s="244"/>
      <c r="AY484" s="7"/>
      <c r="AZ484" s="249"/>
      <c r="BA484" s="10"/>
      <c r="BB484" s="244"/>
      <c r="BC484" s="7"/>
      <c r="BD484" s="249"/>
      <c r="BE484" s="10"/>
      <c r="BF484" s="244"/>
      <c r="BG484" s="7"/>
      <c r="BH484" s="249"/>
      <c r="BI484" s="7"/>
      <c r="BJ484" s="249"/>
      <c r="BK484" s="7"/>
      <c r="BL484" s="8"/>
      <c r="BM484" s="7"/>
      <c r="BN484" s="249"/>
      <c r="BO484" s="7"/>
      <c r="BP484" s="8"/>
      <c r="BQ484" s="7"/>
      <c r="BR484" s="8"/>
      <c r="BT484" s="41"/>
      <c r="BU484" s="41">
        <f t="shared" si="30"/>
        <v>0</v>
      </c>
      <c r="BV484">
        <f t="shared" si="29"/>
        <v>0</v>
      </c>
    </row>
    <row r="485" spans="1:74">
      <c r="A485">
        <v>414</v>
      </c>
      <c r="B485" s="6"/>
      <c r="C485" s="10"/>
      <c r="D485" s="32"/>
      <c r="E485" s="10"/>
      <c r="F485" s="32"/>
      <c r="G485" s="10"/>
      <c r="H485" s="32"/>
      <c r="I485" s="10"/>
      <c r="J485" s="32"/>
      <c r="K485" s="10"/>
      <c r="L485" s="32"/>
      <c r="M485" s="10"/>
      <c r="N485" s="32"/>
      <c r="O485" s="10"/>
      <c r="P485" s="32"/>
      <c r="Q485" s="10"/>
      <c r="R485" s="32"/>
      <c r="S485" s="10"/>
      <c r="T485" s="32"/>
      <c r="U485" s="10"/>
      <c r="V485" s="32"/>
      <c r="W485" s="10"/>
      <c r="X485" s="32"/>
      <c r="Y485" s="10"/>
      <c r="Z485" s="32"/>
      <c r="AA485" s="10"/>
      <c r="AB485" s="32"/>
      <c r="AC485" s="10"/>
      <c r="AD485" s="32"/>
      <c r="AE485" s="10"/>
      <c r="AF485" s="32"/>
      <c r="AG485" s="10"/>
      <c r="AH485" s="32"/>
      <c r="AI485" s="10"/>
      <c r="AJ485" s="32"/>
      <c r="AK485" s="10"/>
      <c r="AL485" s="32"/>
      <c r="AM485" s="10"/>
      <c r="AN485" s="32"/>
      <c r="AO485" s="10"/>
      <c r="AP485" s="32"/>
      <c r="AQ485" s="10"/>
      <c r="AR485" s="244"/>
      <c r="AS485" s="10"/>
      <c r="AT485" s="32"/>
      <c r="AU485" s="10"/>
      <c r="AV485" s="244"/>
      <c r="AW485" s="10"/>
      <c r="AX485" s="244"/>
      <c r="AY485" s="7"/>
      <c r="AZ485" s="249"/>
      <c r="BA485" s="10"/>
      <c r="BB485" s="244"/>
      <c r="BC485" s="7"/>
      <c r="BD485" s="249"/>
      <c r="BE485" s="10"/>
      <c r="BF485" s="244"/>
      <c r="BG485" s="7"/>
      <c r="BH485" s="249"/>
      <c r="BI485" s="7"/>
      <c r="BJ485" s="249"/>
      <c r="BK485" s="7"/>
      <c r="BL485" s="8"/>
      <c r="BM485" s="7"/>
      <c r="BN485" s="249"/>
      <c r="BO485" s="7"/>
      <c r="BP485" s="8"/>
      <c r="BQ485" s="7"/>
      <c r="BR485" s="8"/>
      <c r="BT485" s="41"/>
      <c r="BU485" s="41">
        <f t="shared" si="30"/>
        <v>0</v>
      </c>
      <c r="BV485">
        <f t="shared" si="29"/>
        <v>0</v>
      </c>
    </row>
    <row r="486" spans="1:74">
      <c r="A486">
        <v>415</v>
      </c>
      <c r="B486" s="6"/>
      <c r="C486" s="10"/>
      <c r="D486" s="32"/>
      <c r="E486" s="10"/>
      <c r="F486" s="32"/>
      <c r="G486" s="10"/>
      <c r="H486" s="32"/>
      <c r="I486" s="10"/>
      <c r="J486" s="32"/>
      <c r="K486" s="10"/>
      <c r="L486" s="32"/>
      <c r="M486" s="10"/>
      <c r="N486" s="32"/>
      <c r="O486" s="10"/>
      <c r="P486" s="32"/>
      <c r="Q486" s="10"/>
      <c r="R486" s="32"/>
      <c r="S486" s="10"/>
      <c r="T486" s="32"/>
      <c r="U486" s="10"/>
      <c r="V486" s="32"/>
      <c r="W486" s="10"/>
      <c r="X486" s="32"/>
      <c r="Y486" s="10"/>
      <c r="Z486" s="32"/>
      <c r="AA486" s="10"/>
      <c r="AB486" s="32"/>
      <c r="AC486" s="10"/>
      <c r="AD486" s="32"/>
      <c r="AE486" s="10"/>
      <c r="AF486" s="32"/>
      <c r="AG486" s="10"/>
      <c r="AH486" s="32"/>
      <c r="AI486" s="10"/>
      <c r="AJ486" s="32"/>
      <c r="AK486" s="10"/>
      <c r="AL486" s="32"/>
      <c r="AM486" s="10"/>
      <c r="AN486" s="32"/>
      <c r="AO486" s="10"/>
      <c r="AP486" s="32"/>
      <c r="AQ486" s="10"/>
      <c r="AR486" s="244"/>
      <c r="AS486" s="10"/>
      <c r="AT486" s="32"/>
      <c r="AU486" s="10"/>
      <c r="AV486" s="244"/>
      <c r="AW486" s="10"/>
      <c r="AX486" s="244"/>
      <c r="AY486" s="7"/>
      <c r="AZ486" s="249"/>
      <c r="BA486" s="10"/>
      <c r="BB486" s="244"/>
      <c r="BC486" s="7"/>
      <c r="BD486" s="249"/>
      <c r="BE486" s="10"/>
      <c r="BF486" s="244"/>
      <c r="BG486" s="7"/>
      <c r="BH486" s="249"/>
      <c r="BI486" s="7"/>
      <c r="BJ486" s="249"/>
      <c r="BK486" s="7"/>
      <c r="BL486" s="8"/>
      <c r="BM486" s="7"/>
      <c r="BN486" s="249"/>
      <c r="BO486" s="7"/>
      <c r="BP486" s="8"/>
      <c r="BQ486" s="7"/>
      <c r="BR486" s="8"/>
      <c r="BT486" s="41"/>
      <c r="BU486" s="41">
        <f t="shared" si="30"/>
        <v>0</v>
      </c>
      <c r="BV486">
        <f t="shared" si="29"/>
        <v>0</v>
      </c>
    </row>
    <row r="487" spans="1:74">
      <c r="A487">
        <v>416</v>
      </c>
      <c r="B487" s="6"/>
      <c r="C487" s="10"/>
      <c r="D487" s="32"/>
      <c r="E487" s="10"/>
      <c r="F487" s="32"/>
      <c r="G487" s="10"/>
      <c r="H487" s="32"/>
      <c r="I487" s="10"/>
      <c r="J487" s="32"/>
      <c r="K487" s="10"/>
      <c r="L487" s="32"/>
      <c r="M487" s="10"/>
      <c r="N487" s="32"/>
      <c r="O487" s="10"/>
      <c r="P487" s="32"/>
      <c r="Q487" s="10"/>
      <c r="R487" s="32"/>
      <c r="S487" s="10"/>
      <c r="T487" s="32"/>
      <c r="U487" s="10"/>
      <c r="V487" s="32"/>
      <c r="W487" s="10"/>
      <c r="X487" s="32"/>
      <c r="Y487" s="10"/>
      <c r="Z487" s="32"/>
      <c r="AA487" s="10"/>
      <c r="AB487" s="32"/>
      <c r="AC487" s="10"/>
      <c r="AD487" s="32"/>
      <c r="AE487" s="10"/>
      <c r="AF487" s="32"/>
      <c r="AG487" s="10"/>
      <c r="AH487" s="32"/>
      <c r="AI487" s="10"/>
      <c r="AJ487" s="32"/>
      <c r="AK487" s="10"/>
      <c r="AL487" s="32"/>
      <c r="AM487" s="10"/>
      <c r="AN487" s="32"/>
      <c r="AO487" s="10"/>
      <c r="AP487" s="32"/>
      <c r="AQ487" s="10"/>
      <c r="AR487" s="244"/>
      <c r="AS487" s="10"/>
      <c r="AT487" s="32"/>
      <c r="AU487" s="10"/>
      <c r="AV487" s="244"/>
      <c r="AW487" s="10"/>
      <c r="AX487" s="244"/>
      <c r="AY487" s="7"/>
      <c r="AZ487" s="249"/>
      <c r="BA487" s="10"/>
      <c r="BB487" s="244"/>
      <c r="BC487" s="7"/>
      <c r="BD487" s="249"/>
      <c r="BE487" s="10"/>
      <c r="BF487" s="244"/>
      <c r="BG487" s="7"/>
      <c r="BH487" s="249"/>
      <c r="BI487" s="7"/>
      <c r="BJ487" s="249"/>
      <c r="BK487" s="7"/>
      <c r="BL487" s="8"/>
      <c r="BM487" s="7"/>
      <c r="BN487" s="249"/>
      <c r="BO487" s="7"/>
      <c r="BP487" s="8"/>
      <c r="BQ487" s="7"/>
      <c r="BR487" s="8"/>
      <c r="BT487" s="41"/>
      <c r="BU487" s="41">
        <f t="shared" si="30"/>
        <v>0</v>
      </c>
      <c r="BV487">
        <f t="shared" si="29"/>
        <v>0</v>
      </c>
    </row>
    <row r="488" spans="1:74">
      <c r="A488">
        <v>417</v>
      </c>
      <c r="B488" s="6"/>
      <c r="C488" s="10"/>
      <c r="D488" s="32"/>
      <c r="E488" s="10"/>
      <c r="F488" s="32"/>
      <c r="G488" s="10"/>
      <c r="H488" s="32"/>
      <c r="I488" s="10"/>
      <c r="J488" s="32"/>
      <c r="K488" s="10"/>
      <c r="L488" s="32"/>
      <c r="M488" s="10"/>
      <c r="N488" s="32"/>
      <c r="O488" s="10"/>
      <c r="P488" s="32"/>
      <c r="Q488" s="10"/>
      <c r="R488" s="32"/>
      <c r="S488" s="10"/>
      <c r="T488" s="32"/>
      <c r="U488" s="10"/>
      <c r="V488" s="32"/>
      <c r="W488" s="10"/>
      <c r="X488" s="32"/>
      <c r="Y488" s="10"/>
      <c r="Z488" s="32"/>
      <c r="AA488" s="10"/>
      <c r="AB488" s="32"/>
      <c r="AC488" s="10"/>
      <c r="AD488" s="32"/>
      <c r="AE488" s="10"/>
      <c r="AF488" s="32"/>
      <c r="AG488" s="10"/>
      <c r="AH488" s="32"/>
      <c r="AI488" s="10"/>
      <c r="AJ488" s="32"/>
      <c r="AK488" s="10"/>
      <c r="AL488" s="32"/>
      <c r="AM488" s="10"/>
      <c r="AN488" s="32"/>
      <c r="AO488" s="10"/>
      <c r="AP488" s="32"/>
      <c r="AQ488" s="10"/>
      <c r="AR488" s="244"/>
      <c r="AS488" s="10"/>
      <c r="AT488" s="32"/>
      <c r="AU488" s="10"/>
      <c r="AV488" s="244"/>
      <c r="AW488" s="10"/>
      <c r="AX488" s="244"/>
      <c r="AY488" s="7"/>
      <c r="AZ488" s="249"/>
      <c r="BA488" s="10"/>
      <c r="BB488" s="244"/>
      <c r="BC488" s="7"/>
      <c r="BD488" s="249"/>
      <c r="BE488" s="10"/>
      <c r="BF488" s="244"/>
      <c r="BG488" s="7"/>
      <c r="BH488" s="249"/>
      <c r="BI488" s="7"/>
      <c r="BJ488" s="249"/>
      <c r="BK488" s="7"/>
      <c r="BL488" s="8"/>
      <c r="BM488" s="7"/>
      <c r="BN488" s="249"/>
      <c r="BO488" s="7"/>
      <c r="BP488" s="8"/>
      <c r="BQ488" s="7"/>
      <c r="BR488" s="8"/>
      <c r="BT488" s="41"/>
      <c r="BU488" s="41">
        <f t="shared" si="30"/>
        <v>0</v>
      </c>
      <c r="BV488">
        <f t="shared" si="29"/>
        <v>0</v>
      </c>
    </row>
    <row r="489" spans="1:74">
      <c r="A489">
        <v>418</v>
      </c>
      <c r="B489" s="6"/>
      <c r="C489" s="10"/>
      <c r="D489" s="32"/>
      <c r="E489" s="10"/>
      <c r="F489" s="32"/>
      <c r="G489" s="10"/>
      <c r="H489" s="32"/>
      <c r="I489" s="10"/>
      <c r="J489" s="32"/>
      <c r="K489" s="10"/>
      <c r="L489" s="32"/>
      <c r="M489" s="10"/>
      <c r="N489" s="32"/>
      <c r="O489" s="10"/>
      <c r="P489" s="32"/>
      <c r="Q489" s="10"/>
      <c r="R489" s="32"/>
      <c r="S489" s="10"/>
      <c r="T489" s="32"/>
      <c r="U489" s="10"/>
      <c r="V489" s="32"/>
      <c r="W489" s="10"/>
      <c r="X489" s="32"/>
      <c r="Y489" s="10"/>
      <c r="Z489" s="32"/>
      <c r="AA489" s="10"/>
      <c r="AB489" s="32"/>
      <c r="AC489" s="10"/>
      <c r="AD489" s="32"/>
      <c r="AE489" s="10"/>
      <c r="AF489" s="32"/>
      <c r="AG489" s="10"/>
      <c r="AH489" s="32"/>
      <c r="AI489" s="10"/>
      <c r="AJ489" s="32"/>
      <c r="AK489" s="10"/>
      <c r="AL489" s="32"/>
      <c r="AM489" s="10"/>
      <c r="AN489" s="32"/>
      <c r="AO489" s="10"/>
      <c r="AP489" s="32"/>
      <c r="AQ489" s="10"/>
      <c r="AR489" s="244"/>
      <c r="AS489" s="10"/>
      <c r="AT489" s="32"/>
      <c r="AU489" s="10"/>
      <c r="AV489" s="244"/>
      <c r="AW489" s="10"/>
      <c r="AX489" s="244"/>
      <c r="AY489" s="7"/>
      <c r="AZ489" s="249"/>
      <c r="BA489" s="10"/>
      <c r="BB489" s="244"/>
      <c r="BC489" s="7"/>
      <c r="BD489" s="249"/>
      <c r="BE489" s="10"/>
      <c r="BF489" s="244"/>
      <c r="BG489" s="7"/>
      <c r="BH489" s="249"/>
      <c r="BI489" s="7"/>
      <c r="BJ489" s="249"/>
      <c r="BK489" s="7"/>
      <c r="BL489" s="8"/>
      <c r="BM489" s="7"/>
      <c r="BN489" s="249"/>
      <c r="BO489" s="7"/>
      <c r="BP489" s="8"/>
      <c r="BQ489" s="7"/>
      <c r="BR489" s="8"/>
      <c r="BT489" s="41"/>
      <c r="BU489" s="41">
        <f t="shared" si="30"/>
        <v>0</v>
      </c>
      <c r="BV489">
        <f t="shared" si="29"/>
        <v>0</v>
      </c>
    </row>
    <row r="490" spans="1:74">
      <c r="A490">
        <v>419</v>
      </c>
      <c r="B490" s="6"/>
      <c r="C490" s="10"/>
      <c r="D490" s="32"/>
      <c r="E490" s="10"/>
      <c r="F490" s="32"/>
      <c r="G490" s="10"/>
      <c r="H490" s="32"/>
      <c r="I490" s="10"/>
      <c r="J490" s="32"/>
      <c r="K490" s="10"/>
      <c r="L490" s="32"/>
      <c r="M490" s="10"/>
      <c r="N490" s="32"/>
      <c r="O490" s="10"/>
      <c r="P490" s="32"/>
      <c r="Q490" s="10"/>
      <c r="R490" s="32"/>
      <c r="S490" s="10"/>
      <c r="T490" s="32"/>
      <c r="U490" s="10"/>
      <c r="V490" s="32"/>
      <c r="W490" s="10"/>
      <c r="X490" s="32"/>
      <c r="Y490" s="10"/>
      <c r="Z490" s="32"/>
      <c r="AA490" s="10"/>
      <c r="AB490" s="32"/>
      <c r="AC490" s="10"/>
      <c r="AD490" s="32"/>
      <c r="AE490" s="10"/>
      <c r="AF490" s="32"/>
      <c r="AG490" s="10"/>
      <c r="AH490" s="32"/>
      <c r="AI490" s="10"/>
      <c r="AJ490" s="32"/>
      <c r="AK490" s="10"/>
      <c r="AL490" s="32"/>
      <c r="AM490" s="10"/>
      <c r="AN490" s="32"/>
      <c r="AO490" s="10"/>
      <c r="AP490" s="32"/>
      <c r="AQ490" s="10"/>
      <c r="AR490" s="244"/>
      <c r="AS490" s="10"/>
      <c r="AT490" s="32"/>
      <c r="AU490" s="10"/>
      <c r="AV490" s="244"/>
      <c r="AW490" s="10"/>
      <c r="AX490" s="244"/>
      <c r="AY490" s="7"/>
      <c r="AZ490" s="249"/>
      <c r="BA490" s="10"/>
      <c r="BB490" s="244"/>
      <c r="BC490" s="7"/>
      <c r="BD490" s="249"/>
      <c r="BE490" s="10"/>
      <c r="BF490" s="244"/>
      <c r="BG490" s="7"/>
      <c r="BH490" s="249"/>
      <c r="BI490" s="7"/>
      <c r="BJ490" s="249"/>
      <c r="BK490" s="7"/>
      <c r="BL490" s="8"/>
      <c r="BM490" s="7"/>
      <c r="BN490" s="249"/>
      <c r="BO490" s="7"/>
      <c r="BP490" s="8"/>
      <c r="BQ490" s="7"/>
      <c r="BR490" s="8"/>
      <c r="BT490" s="41"/>
      <c r="BU490" s="41">
        <f t="shared" si="30"/>
        <v>0</v>
      </c>
      <c r="BV490">
        <f t="shared" si="29"/>
        <v>0</v>
      </c>
    </row>
    <row r="491" spans="1:74">
      <c r="A491">
        <v>420</v>
      </c>
      <c r="B491" s="6"/>
      <c r="C491" s="10"/>
      <c r="D491" s="32"/>
      <c r="E491" s="10"/>
      <c r="F491" s="32"/>
      <c r="G491" s="10"/>
      <c r="H491" s="32"/>
      <c r="I491" s="10"/>
      <c r="J491" s="32"/>
      <c r="K491" s="10"/>
      <c r="L491" s="32"/>
      <c r="M491" s="10"/>
      <c r="N491" s="32"/>
      <c r="O491" s="10"/>
      <c r="P491" s="32"/>
      <c r="Q491" s="10"/>
      <c r="R491" s="32"/>
      <c r="S491" s="10"/>
      <c r="T491" s="32"/>
      <c r="U491" s="10"/>
      <c r="V491" s="32"/>
      <c r="W491" s="10"/>
      <c r="X491" s="32"/>
      <c r="Y491" s="10"/>
      <c r="Z491" s="32"/>
      <c r="AA491" s="10"/>
      <c r="AB491" s="32"/>
      <c r="AC491" s="10"/>
      <c r="AD491" s="32"/>
      <c r="AE491" s="10"/>
      <c r="AF491" s="32"/>
      <c r="AG491" s="10"/>
      <c r="AH491" s="32"/>
      <c r="AI491" s="10"/>
      <c r="AJ491" s="32"/>
      <c r="AK491" s="10"/>
      <c r="AL491" s="32"/>
      <c r="AM491" s="10"/>
      <c r="AN491" s="32"/>
      <c r="AO491" s="10"/>
      <c r="AP491" s="32"/>
      <c r="AQ491" s="10"/>
      <c r="AR491" s="244"/>
      <c r="AS491" s="10"/>
      <c r="AT491" s="32"/>
      <c r="AU491" s="10"/>
      <c r="AV491" s="244"/>
      <c r="AW491" s="10"/>
      <c r="AX491" s="244"/>
      <c r="AY491" s="7"/>
      <c r="AZ491" s="249"/>
      <c r="BA491" s="10"/>
      <c r="BB491" s="244"/>
      <c r="BC491" s="7"/>
      <c r="BD491" s="249"/>
      <c r="BE491" s="10"/>
      <c r="BF491" s="244"/>
      <c r="BG491" s="7"/>
      <c r="BH491" s="249"/>
      <c r="BI491" s="7"/>
      <c r="BJ491" s="249"/>
      <c r="BK491" s="7"/>
      <c r="BL491" s="8"/>
      <c r="BM491" s="7"/>
      <c r="BN491" s="249"/>
      <c r="BO491" s="7"/>
      <c r="BP491" s="8"/>
      <c r="BQ491" s="7"/>
      <c r="BR491" s="8"/>
      <c r="BT491" s="41"/>
      <c r="BU491" s="41">
        <f t="shared" si="30"/>
        <v>0</v>
      </c>
      <c r="BV491">
        <f t="shared" si="29"/>
        <v>0</v>
      </c>
    </row>
    <row r="492" spans="1:74">
      <c r="A492">
        <v>421</v>
      </c>
      <c r="B492" s="6"/>
      <c r="C492" s="10"/>
      <c r="D492" s="32"/>
      <c r="E492" s="10"/>
      <c r="F492" s="32"/>
      <c r="G492" s="10"/>
      <c r="H492" s="32"/>
      <c r="I492" s="10"/>
      <c r="J492" s="32"/>
      <c r="K492" s="10"/>
      <c r="L492" s="32"/>
      <c r="M492" s="10"/>
      <c r="N492" s="32"/>
      <c r="O492" s="10"/>
      <c r="P492" s="32"/>
      <c r="Q492" s="10"/>
      <c r="R492" s="32"/>
      <c r="S492" s="10"/>
      <c r="T492" s="32"/>
      <c r="U492" s="10"/>
      <c r="V492" s="32"/>
      <c r="W492" s="10"/>
      <c r="X492" s="32"/>
      <c r="Y492" s="10"/>
      <c r="Z492" s="32"/>
      <c r="AA492" s="10"/>
      <c r="AB492" s="32"/>
      <c r="AC492" s="10"/>
      <c r="AD492" s="32"/>
      <c r="AE492" s="10"/>
      <c r="AF492" s="32"/>
      <c r="AG492" s="10"/>
      <c r="AH492" s="32"/>
      <c r="AI492" s="10"/>
      <c r="AJ492" s="32"/>
      <c r="AK492" s="10"/>
      <c r="AL492" s="32"/>
      <c r="AM492" s="10"/>
      <c r="AN492" s="32"/>
      <c r="AO492" s="10"/>
      <c r="AP492" s="32"/>
      <c r="AQ492" s="10"/>
      <c r="AR492" s="244"/>
      <c r="AS492" s="10"/>
      <c r="AT492" s="32"/>
      <c r="AU492" s="10"/>
      <c r="AV492" s="244"/>
      <c r="AW492" s="10"/>
      <c r="AX492" s="244"/>
      <c r="AY492" s="7"/>
      <c r="AZ492" s="249"/>
      <c r="BA492" s="10"/>
      <c r="BB492" s="244"/>
      <c r="BC492" s="7"/>
      <c r="BD492" s="249"/>
      <c r="BE492" s="10"/>
      <c r="BF492" s="244"/>
      <c r="BG492" s="7"/>
      <c r="BH492" s="249"/>
      <c r="BI492" s="7"/>
      <c r="BJ492" s="249"/>
      <c r="BK492" s="7"/>
      <c r="BL492" s="8"/>
      <c r="BM492" s="7"/>
      <c r="BN492" s="249"/>
      <c r="BO492" s="7"/>
      <c r="BP492" s="8"/>
      <c r="BQ492" s="7"/>
      <c r="BR492" s="8"/>
      <c r="BT492" s="41"/>
      <c r="BU492" s="41">
        <f t="shared" si="30"/>
        <v>0</v>
      </c>
      <c r="BV492">
        <f t="shared" si="29"/>
        <v>0</v>
      </c>
    </row>
    <row r="493" spans="1:74">
      <c r="A493">
        <v>422</v>
      </c>
      <c r="B493" s="6"/>
      <c r="C493" s="10"/>
      <c r="D493" s="32"/>
      <c r="E493" s="10"/>
      <c r="F493" s="32"/>
      <c r="G493" s="10"/>
      <c r="H493" s="32"/>
      <c r="I493" s="10"/>
      <c r="J493" s="32"/>
      <c r="K493" s="10"/>
      <c r="L493" s="32"/>
      <c r="M493" s="10"/>
      <c r="N493" s="32"/>
      <c r="O493" s="10"/>
      <c r="P493" s="32"/>
      <c r="Q493" s="10"/>
      <c r="R493" s="32"/>
      <c r="S493" s="10"/>
      <c r="T493" s="32"/>
      <c r="U493" s="10"/>
      <c r="V493" s="32"/>
      <c r="W493" s="10"/>
      <c r="X493" s="32"/>
      <c r="Y493" s="10"/>
      <c r="Z493" s="32"/>
      <c r="AA493" s="10"/>
      <c r="AB493" s="32"/>
      <c r="AC493" s="10"/>
      <c r="AD493" s="32"/>
      <c r="AE493" s="10"/>
      <c r="AF493" s="32"/>
      <c r="AG493" s="10"/>
      <c r="AH493" s="32"/>
      <c r="AI493" s="10"/>
      <c r="AJ493" s="32"/>
      <c r="AK493" s="10"/>
      <c r="AL493" s="32"/>
      <c r="AM493" s="10"/>
      <c r="AN493" s="32"/>
      <c r="AO493" s="10"/>
      <c r="AP493" s="32"/>
      <c r="AQ493" s="10"/>
      <c r="AR493" s="244"/>
      <c r="AS493" s="10"/>
      <c r="AT493" s="32"/>
      <c r="AU493" s="10"/>
      <c r="AV493" s="244"/>
      <c r="AW493" s="10"/>
      <c r="AX493" s="244"/>
      <c r="AY493" s="7"/>
      <c r="AZ493" s="249"/>
      <c r="BA493" s="10"/>
      <c r="BB493" s="244"/>
      <c r="BC493" s="7"/>
      <c r="BD493" s="249"/>
      <c r="BE493" s="10"/>
      <c r="BF493" s="244"/>
      <c r="BG493" s="7"/>
      <c r="BH493" s="249"/>
      <c r="BI493" s="7"/>
      <c r="BJ493" s="249"/>
      <c r="BK493" s="7"/>
      <c r="BL493" s="8"/>
      <c r="BM493" s="7"/>
      <c r="BN493" s="249"/>
      <c r="BO493" s="7"/>
      <c r="BP493" s="8"/>
      <c r="BQ493" s="7"/>
      <c r="BR493" s="8"/>
      <c r="BT493" s="41"/>
      <c r="BU493" s="41">
        <f t="shared" si="30"/>
        <v>0</v>
      </c>
      <c r="BV493">
        <f t="shared" si="29"/>
        <v>0</v>
      </c>
    </row>
    <row r="494" spans="1:74">
      <c r="A494">
        <v>423</v>
      </c>
      <c r="B494" s="6"/>
      <c r="C494" s="10"/>
      <c r="D494" s="32"/>
      <c r="E494" s="10"/>
      <c r="F494" s="32"/>
      <c r="G494" s="10"/>
      <c r="H494" s="32"/>
      <c r="I494" s="10"/>
      <c r="J494" s="32"/>
      <c r="K494" s="10"/>
      <c r="L494" s="32"/>
      <c r="M494" s="10"/>
      <c r="N494" s="32"/>
      <c r="O494" s="10"/>
      <c r="P494" s="32"/>
      <c r="Q494" s="10"/>
      <c r="R494" s="32"/>
      <c r="S494" s="10"/>
      <c r="T494" s="32"/>
      <c r="U494" s="10"/>
      <c r="V494" s="32"/>
      <c r="W494" s="10"/>
      <c r="X494" s="32"/>
      <c r="Y494" s="10"/>
      <c r="Z494" s="32"/>
      <c r="AA494" s="10"/>
      <c r="AB494" s="32"/>
      <c r="AC494" s="10"/>
      <c r="AD494" s="32"/>
      <c r="AE494" s="10"/>
      <c r="AF494" s="32"/>
      <c r="AG494" s="10"/>
      <c r="AH494" s="32"/>
      <c r="AI494" s="10"/>
      <c r="AJ494" s="32"/>
      <c r="AK494" s="10"/>
      <c r="AL494" s="32"/>
      <c r="AM494" s="10"/>
      <c r="AN494" s="32"/>
      <c r="AO494" s="10"/>
      <c r="AP494" s="32"/>
      <c r="AQ494" s="10"/>
      <c r="AR494" s="244"/>
      <c r="AS494" s="10"/>
      <c r="AT494" s="32"/>
      <c r="AU494" s="10"/>
      <c r="AV494" s="244"/>
      <c r="AW494" s="10"/>
      <c r="AX494" s="244"/>
      <c r="AY494" s="7"/>
      <c r="AZ494" s="249"/>
      <c r="BA494" s="10"/>
      <c r="BB494" s="244"/>
      <c r="BC494" s="7"/>
      <c r="BD494" s="249"/>
      <c r="BE494" s="10"/>
      <c r="BF494" s="244"/>
      <c r="BG494" s="7"/>
      <c r="BH494" s="249"/>
      <c r="BI494" s="7"/>
      <c r="BJ494" s="249"/>
      <c r="BK494" s="7"/>
      <c r="BL494" s="8"/>
      <c r="BM494" s="7"/>
      <c r="BN494" s="249"/>
      <c r="BO494" s="7"/>
      <c r="BP494" s="8"/>
      <c r="BQ494" s="7"/>
      <c r="BR494" s="8"/>
      <c r="BT494" s="41"/>
      <c r="BU494" s="41">
        <f t="shared" si="30"/>
        <v>0</v>
      </c>
      <c r="BV494">
        <f t="shared" si="29"/>
        <v>0</v>
      </c>
    </row>
    <row r="495" spans="1:74">
      <c r="A495">
        <v>424</v>
      </c>
      <c r="B495" s="6"/>
      <c r="C495" s="10"/>
      <c r="D495" s="32"/>
      <c r="E495" s="10"/>
      <c r="F495" s="32"/>
      <c r="G495" s="10"/>
      <c r="H495" s="32"/>
      <c r="I495" s="10"/>
      <c r="J495" s="32"/>
      <c r="K495" s="10"/>
      <c r="L495" s="32"/>
      <c r="M495" s="10"/>
      <c r="N495" s="32"/>
      <c r="O495" s="10"/>
      <c r="P495" s="32"/>
      <c r="Q495" s="10"/>
      <c r="R495" s="32"/>
      <c r="S495" s="10"/>
      <c r="T495" s="32"/>
      <c r="U495" s="10"/>
      <c r="V495" s="32"/>
      <c r="W495" s="10"/>
      <c r="X495" s="32"/>
      <c r="Y495" s="10"/>
      <c r="Z495" s="32"/>
      <c r="AA495" s="10"/>
      <c r="AB495" s="32"/>
      <c r="AC495" s="10"/>
      <c r="AD495" s="32"/>
      <c r="AE495" s="10"/>
      <c r="AF495" s="32"/>
      <c r="AG495" s="10"/>
      <c r="AH495" s="32"/>
      <c r="AI495" s="10"/>
      <c r="AJ495" s="32"/>
      <c r="AK495" s="10"/>
      <c r="AL495" s="32"/>
      <c r="AM495" s="10"/>
      <c r="AN495" s="32"/>
      <c r="AO495" s="10"/>
      <c r="AP495" s="32"/>
      <c r="AQ495" s="10"/>
      <c r="AR495" s="244"/>
      <c r="AS495" s="10"/>
      <c r="AT495" s="32"/>
      <c r="AU495" s="10"/>
      <c r="AV495" s="244"/>
      <c r="AW495" s="10"/>
      <c r="AX495" s="244"/>
      <c r="AY495" s="7"/>
      <c r="AZ495" s="249"/>
      <c r="BA495" s="10"/>
      <c r="BB495" s="244"/>
      <c r="BC495" s="7"/>
      <c r="BD495" s="249"/>
      <c r="BE495" s="10"/>
      <c r="BF495" s="244"/>
      <c r="BG495" s="7"/>
      <c r="BH495" s="249"/>
      <c r="BI495" s="7"/>
      <c r="BJ495" s="249"/>
      <c r="BK495" s="7"/>
      <c r="BL495" s="8"/>
      <c r="BM495" s="7"/>
      <c r="BN495" s="249"/>
      <c r="BO495" s="7"/>
      <c r="BP495" s="8"/>
      <c r="BQ495" s="7"/>
      <c r="BR495" s="8"/>
      <c r="BT495" s="41"/>
      <c r="BU495" s="41">
        <f t="shared" si="30"/>
        <v>0</v>
      </c>
      <c r="BV495">
        <f t="shared" si="29"/>
        <v>0</v>
      </c>
    </row>
    <row r="496" spans="1:74">
      <c r="A496">
        <v>425</v>
      </c>
      <c r="B496" s="6"/>
      <c r="C496" s="10"/>
      <c r="D496" s="32"/>
      <c r="E496" s="10"/>
      <c r="F496" s="32"/>
      <c r="G496" s="10"/>
      <c r="H496" s="32"/>
      <c r="I496" s="10"/>
      <c r="J496" s="32"/>
      <c r="K496" s="10"/>
      <c r="L496" s="32"/>
      <c r="M496" s="10"/>
      <c r="N496" s="32"/>
      <c r="O496" s="10"/>
      <c r="P496" s="32"/>
      <c r="Q496" s="10"/>
      <c r="R496" s="32"/>
      <c r="S496" s="10"/>
      <c r="T496" s="32"/>
      <c r="U496" s="10"/>
      <c r="V496" s="32"/>
      <c r="W496" s="10"/>
      <c r="X496" s="32"/>
      <c r="Y496" s="10"/>
      <c r="Z496" s="32"/>
      <c r="AA496" s="10"/>
      <c r="AB496" s="32"/>
      <c r="AC496" s="10"/>
      <c r="AD496" s="32"/>
      <c r="AE496" s="10"/>
      <c r="AF496" s="32"/>
      <c r="AG496" s="10"/>
      <c r="AH496" s="32"/>
      <c r="AI496" s="10"/>
      <c r="AJ496" s="32"/>
      <c r="AK496" s="10"/>
      <c r="AL496" s="32"/>
      <c r="AM496" s="10"/>
      <c r="AN496" s="32"/>
      <c r="AO496" s="10"/>
      <c r="AP496" s="32"/>
      <c r="AQ496" s="10"/>
      <c r="AR496" s="244"/>
      <c r="AS496" s="10"/>
      <c r="AT496" s="32"/>
      <c r="AU496" s="10"/>
      <c r="AV496" s="244"/>
      <c r="AW496" s="10"/>
      <c r="AX496" s="244"/>
      <c r="AY496" s="7"/>
      <c r="AZ496" s="249"/>
      <c r="BA496" s="10"/>
      <c r="BB496" s="244"/>
      <c r="BC496" s="7"/>
      <c r="BD496" s="249"/>
      <c r="BE496" s="10"/>
      <c r="BF496" s="244"/>
      <c r="BG496" s="7"/>
      <c r="BH496" s="249"/>
      <c r="BI496" s="7"/>
      <c r="BJ496" s="249"/>
      <c r="BK496" s="7"/>
      <c r="BL496" s="8"/>
      <c r="BM496" s="7"/>
      <c r="BN496" s="249"/>
      <c r="BO496" s="7"/>
      <c r="BP496" s="8"/>
      <c r="BQ496" s="7"/>
      <c r="BR496" s="8"/>
      <c r="BT496" s="41"/>
      <c r="BU496" s="41">
        <f t="shared" si="30"/>
        <v>0</v>
      </c>
      <c r="BV496">
        <f t="shared" si="29"/>
        <v>0</v>
      </c>
    </row>
    <row r="497" spans="1:76">
      <c r="A497">
        <v>426</v>
      </c>
      <c r="B497" s="6"/>
      <c r="C497" s="10"/>
      <c r="D497" s="32"/>
      <c r="E497" s="10"/>
      <c r="F497" s="32"/>
      <c r="G497" s="10"/>
      <c r="H497" s="32"/>
      <c r="I497" s="10"/>
      <c r="J497" s="32"/>
      <c r="K497" s="10"/>
      <c r="L497" s="32"/>
      <c r="M497" s="10"/>
      <c r="N497" s="32"/>
      <c r="O497" s="10"/>
      <c r="P497" s="32"/>
      <c r="Q497" s="10"/>
      <c r="R497" s="32"/>
      <c r="S497" s="10"/>
      <c r="T497" s="32"/>
      <c r="U497" s="10"/>
      <c r="V497" s="32"/>
      <c r="W497" s="10"/>
      <c r="X497" s="32"/>
      <c r="Y497" s="10"/>
      <c r="Z497" s="32"/>
      <c r="AA497" s="10"/>
      <c r="AB497" s="32"/>
      <c r="AC497" s="10"/>
      <c r="AD497" s="32"/>
      <c r="AE497" s="10"/>
      <c r="AF497" s="32"/>
      <c r="AG497" s="10"/>
      <c r="AH497" s="32"/>
      <c r="AI497" s="10"/>
      <c r="AJ497" s="32"/>
      <c r="AK497" s="10"/>
      <c r="AL497" s="32"/>
      <c r="AM497" s="10"/>
      <c r="AN497" s="32"/>
      <c r="AO497" s="10"/>
      <c r="AP497" s="32"/>
      <c r="AQ497" s="10"/>
      <c r="AR497" s="244"/>
      <c r="AS497" s="10"/>
      <c r="AT497" s="32"/>
      <c r="AU497" s="10"/>
      <c r="AV497" s="244"/>
      <c r="AW497" s="10"/>
      <c r="AX497" s="244"/>
      <c r="AY497" s="7"/>
      <c r="AZ497" s="249"/>
      <c r="BA497" s="10"/>
      <c r="BB497" s="244"/>
      <c r="BC497" s="7"/>
      <c r="BD497" s="249"/>
      <c r="BE497" s="10"/>
      <c r="BF497" s="244"/>
      <c r="BG497" s="7"/>
      <c r="BH497" s="249"/>
      <c r="BI497" s="7"/>
      <c r="BJ497" s="249"/>
      <c r="BK497" s="7"/>
      <c r="BL497" s="8"/>
      <c r="BM497" s="7"/>
      <c r="BN497" s="249"/>
      <c r="BO497" s="7"/>
      <c r="BP497" s="8"/>
      <c r="BQ497" s="7"/>
      <c r="BR497" s="8"/>
      <c r="BT497" s="41"/>
      <c r="BU497" s="41">
        <f t="shared" si="30"/>
        <v>0</v>
      </c>
      <c r="BV497">
        <f t="shared" si="29"/>
        <v>0</v>
      </c>
    </row>
    <row r="498" spans="1:76">
      <c r="A498">
        <v>427</v>
      </c>
      <c r="B498" s="6"/>
      <c r="C498" s="10"/>
      <c r="D498" s="32"/>
      <c r="E498" s="10"/>
      <c r="F498" s="32"/>
      <c r="G498" s="10"/>
      <c r="H498" s="32"/>
      <c r="I498" s="10"/>
      <c r="J498" s="32"/>
      <c r="K498" s="10"/>
      <c r="L498" s="32"/>
      <c r="M498" s="10"/>
      <c r="N498" s="32"/>
      <c r="O498" s="10"/>
      <c r="P498" s="32"/>
      <c r="Q498" s="10"/>
      <c r="R498" s="32"/>
      <c r="S498" s="10"/>
      <c r="T498" s="32"/>
      <c r="U498" s="10"/>
      <c r="V498" s="32"/>
      <c r="W498" s="10"/>
      <c r="X498" s="32"/>
      <c r="Y498" s="10"/>
      <c r="Z498" s="32"/>
      <c r="AA498" s="10"/>
      <c r="AB498" s="32"/>
      <c r="AC498" s="10"/>
      <c r="AD498" s="32"/>
      <c r="AE498" s="10"/>
      <c r="AF498" s="32"/>
      <c r="AG498" s="10"/>
      <c r="AH498" s="32"/>
      <c r="AI498" s="10"/>
      <c r="AJ498" s="32"/>
      <c r="AK498" s="10"/>
      <c r="AL498" s="32"/>
      <c r="AM498" s="10"/>
      <c r="AN498" s="32"/>
      <c r="AO498" s="10"/>
      <c r="AP498" s="32"/>
      <c r="AQ498" s="10"/>
      <c r="AR498" s="244"/>
      <c r="AS498" s="10"/>
      <c r="AT498" s="32"/>
      <c r="AU498" s="10"/>
      <c r="AV498" s="244"/>
      <c r="AW498" s="10"/>
      <c r="AX498" s="244"/>
      <c r="AY498" s="7"/>
      <c r="AZ498" s="249"/>
      <c r="BA498" s="10"/>
      <c r="BB498" s="244"/>
      <c r="BC498" s="7"/>
      <c r="BD498" s="249"/>
      <c r="BE498" s="10"/>
      <c r="BF498" s="244"/>
      <c r="BG498" s="7"/>
      <c r="BH498" s="249"/>
      <c r="BI498" s="7"/>
      <c r="BJ498" s="249"/>
      <c r="BK498" s="7"/>
      <c r="BL498" s="8"/>
      <c r="BM498" s="7"/>
      <c r="BN498" s="249"/>
      <c r="BO498" s="7"/>
      <c r="BP498" s="8"/>
      <c r="BQ498" s="7"/>
      <c r="BR498" s="8"/>
      <c r="BT498" s="41"/>
      <c r="BU498" s="41">
        <f t="shared" si="30"/>
        <v>0</v>
      </c>
      <c r="BV498">
        <f t="shared" si="29"/>
        <v>0</v>
      </c>
    </row>
    <row r="499" spans="1:76">
      <c r="A499">
        <v>428</v>
      </c>
      <c r="B499" s="6"/>
      <c r="C499" s="10"/>
      <c r="D499" s="32"/>
      <c r="E499" s="10"/>
      <c r="F499" s="32"/>
      <c r="G499" s="10"/>
      <c r="H499" s="32"/>
      <c r="I499" s="10"/>
      <c r="J499" s="32"/>
      <c r="K499" s="10"/>
      <c r="L499" s="32"/>
      <c r="M499" s="10"/>
      <c r="N499" s="32"/>
      <c r="O499" s="10"/>
      <c r="P499" s="32"/>
      <c r="Q499" s="10"/>
      <c r="R499" s="32"/>
      <c r="S499" s="10"/>
      <c r="T499" s="32"/>
      <c r="U499" s="10"/>
      <c r="V499" s="32"/>
      <c r="W499" s="10"/>
      <c r="X499" s="32"/>
      <c r="Y499" s="10"/>
      <c r="Z499" s="32"/>
      <c r="AA499" s="10"/>
      <c r="AB499" s="32"/>
      <c r="AC499" s="10"/>
      <c r="AD499" s="32"/>
      <c r="AE499" s="10"/>
      <c r="AF499" s="32"/>
      <c r="AG499" s="10"/>
      <c r="AH499" s="32"/>
      <c r="AI499" s="10"/>
      <c r="AJ499" s="32"/>
      <c r="AK499" s="10"/>
      <c r="AL499" s="32"/>
      <c r="AM499" s="10"/>
      <c r="AN499" s="32"/>
      <c r="AO499" s="10"/>
      <c r="AP499" s="32"/>
      <c r="AQ499" s="10"/>
      <c r="AR499" s="244"/>
      <c r="AS499" s="10"/>
      <c r="AT499" s="32"/>
      <c r="AU499" s="10"/>
      <c r="AV499" s="244"/>
      <c r="AW499" s="10"/>
      <c r="AX499" s="244"/>
      <c r="AY499" s="7"/>
      <c r="AZ499" s="249"/>
      <c r="BA499" s="10"/>
      <c r="BB499" s="244"/>
      <c r="BC499" s="7"/>
      <c r="BD499" s="249"/>
      <c r="BE499" s="10"/>
      <c r="BF499" s="244"/>
      <c r="BG499" s="7"/>
      <c r="BH499" s="249"/>
      <c r="BI499" s="7"/>
      <c r="BJ499" s="249"/>
      <c r="BK499" s="7"/>
      <c r="BL499" s="8"/>
      <c r="BM499" s="7"/>
      <c r="BN499" s="249"/>
      <c r="BO499" s="7"/>
      <c r="BP499" s="8"/>
      <c r="BQ499" s="7"/>
      <c r="BR499" s="8"/>
      <c r="BT499" s="41"/>
      <c r="BU499" s="41">
        <f t="shared" si="30"/>
        <v>0</v>
      </c>
      <c r="BV499">
        <f t="shared" si="29"/>
        <v>0</v>
      </c>
    </row>
    <row r="500" spans="1:76">
      <c r="A500">
        <v>429</v>
      </c>
      <c r="B500" s="6"/>
      <c r="C500" s="10"/>
      <c r="D500" s="32"/>
      <c r="E500" s="10"/>
      <c r="F500" s="32"/>
      <c r="G500" s="10"/>
      <c r="H500" s="32"/>
      <c r="I500" s="10"/>
      <c r="J500" s="32"/>
      <c r="K500" s="10"/>
      <c r="L500" s="32"/>
      <c r="M500" s="10"/>
      <c r="N500" s="32"/>
      <c r="O500" s="10"/>
      <c r="P500" s="32"/>
      <c r="Q500" s="10"/>
      <c r="R500" s="32"/>
      <c r="S500" s="10"/>
      <c r="T500" s="32"/>
      <c r="U500" s="10"/>
      <c r="V500" s="32"/>
      <c r="W500" s="10"/>
      <c r="X500" s="32"/>
      <c r="Y500" s="10"/>
      <c r="Z500" s="32"/>
      <c r="AA500" s="10"/>
      <c r="AB500" s="32"/>
      <c r="AC500" s="10"/>
      <c r="AD500" s="32"/>
      <c r="AE500" s="10"/>
      <c r="AF500" s="32"/>
      <c r="AG500" s="10"/>
      <c r="AH500" s="32"/>
      <c r="AI500" s="10"/>
      <c r="AJ500" s="32"/>
      <c r="AK500" s="10"/>
      <c r="AL500" s="32"/>
      <c r="AM500" s="10"/>
      <c r="AN500" s="32"/>
      <c r="AO500" s="10"/>
      <c r="AP500" s="32"/>
      <c r="AQ500" s="10"/>
      <c r="AR500" s="244"/>
      <c r="AS500" s="10"/>
      <c r="AT500" s="32"/>
      <c r="AU500" s="10"/>
      <c r="AV500" s="244"/>
      <c r="AW500" s="10"/>
      <c r="AX500" s="244"/>
      <c r="AY500" s="7"/>
      <c r="AZ500" s="249"/>
      <c r="BA500" s="10"/>
      <c r="BB500" s="244"/>
      <c r="BC500" s="7"/>
      <c r="BD500" s="249"/>
      <c r="BE500" s="10"/>
      <c r="BF500" s="244"/>
      <c r="BG500" s="7"/>
      <c r="BH500" s="249"/>
      <c r="BI500" s="7"/>
      <c r="BJ500" s="249"/>
      <c r="BK500" s="7"/>
      <c r="BL500" s="8"/>
      <c r="BM500" s="7"/>
      <c r="BN500" s="249"/>
      <c r="BO500" s="7"/>
      <c r="BP500" s="8"/>
      <c r="BQ500" s="7"/>
      <c r="BR500" s="8"/>
      <c r="BT500" s="41"/>
      <c r="BU500" s="41">
        <f t="shared" si="30"/>
        <v>0</v>
      </c>
      <c r="BV500">
        <f t="shared" si="29"/>
        <v>0</v>
      </c>
    </row>
    <row r="501" spans="1:76">
      <c r="A501">
        <v>430</v>
      </c>
      <c r="B501" s="6"/>
      <c r="C501" s="10"/>
      <c r="D501" s="32"/>
      <c r="E501" s="10"/>
      <c r="F501" s="32"/>
      <c r="G501" s="10"/>
      <c r="H501" s="32"/>
      <c r="I501" s="10"/>
      <c r="J501" s="32"/>
      <c r="K501" s="10"/>
      <c r="L501" s="32"/>
      <c r="M501" s="10"/>
      <c r="N501" s="32"/>
      <c r="O501" s="10"/>
      <c r="P501" s="32"/>
      <c r="Q501" s="10"/>
      <c r="R501" s="32"/>
      <c r="S501" s="10"/>
      <c r="T501" s="32"/>
      <c r="U501" s="10"/>
      <c r="V501" s="32"/>
      <c r="W501" s="10"/>
      <c r="X501" s="32"/>
      <c r="Y501" s="10"/>
      <c r="Z501" s="32"/>
      <c r="AA501" s="10"/>
      <c r="AB501" s="32"/>
      <c r="AC501" s="10"/>
      <c r="AD501" s="32"/>
      <c r="AE501" s="10"/>
      <c r="AF501" s="32"/>
      <c r="AG501" s="10"/>
      <c r="AH501" s="32"/>
      <c r="AI501" s="10"/>
      <c r="AJ501" s="32"/>
      <c r="AK501" s="10"/>
      <c r="AL501" s="32"/>
      <c r="AM501" s="10"/>
      <c r="AN501" s="32"/>
      <c r="AO501" s="10"/>
      <c r="AP501" s="32"/>
      <c r="AQ501" s="10"/>
      <c r="AR501" s="244"/>
      <c r="AS501" s="10"/>
      <c r="AT501" s="32"/>
      <c r="AU501" s="10"/>
      <c r="AV501" s="244"/>
      <c r="AW501" s="10"/>
      <c r="AX501" s="244"/>
      <c r="AY501" s="7"/>
      <c r="AZ501" s="249"/>
      <c r="BA501" s="10"/>
      <c r="BB501" s="244"/>
      <c r="BC501" s="7"/>
      <c r="BD501" s="249"/>
      <c r="BE501" s="10"/>
      <c r="BF501" s="244"/>
      <c r="BG501" s="7"/>
      <c r="BH501" s="249"/>
      <c r="BI501" s="7"/>
      <c r="BJ501" s="249"/>
      <c r="BK501" s="7"/>
      <c r="BL501" s="8"/>
      <c r="BM501" s="7"/>
      <c r="BN501" s="249"/>
      <c r="BO501" s="7"/>
      <c r="BP501" s="8"/>
      <c r="BQ501" s="7"/>
      <c r="BR501" s="8"/>
      <c r="BT501" s="41"/>
      <c r="BU501" s="41">
        <f t="shared" si="30"/>
        <v>0</v>
      </c>
      <c r="BV501">
        <f t="shared" si="29"/>
        <v>0</v>
      </c>
    </row>
    <row r="502" spans="1:76">
      <c r="A502">
        <v>431</v>
      </c>
      <c r="B502" s="6"/>
      <c r="C502" s="10"/>
      <c r="D502" s="32"/>
      <c r="E502" s="10"/>
      <c r="F502" s="32"/>
      <c r="G502" s="10"/>
      <c r="H502" s="32"/>
      <c r="I502" s="10"/>
      <c r="J502" s="32"/>
      <c r="K502" s="10"/>
      <c r="L502" s="32"/>
      <c r="M502" s="10"/>
      <c r="N502" s="32"/>
      <c r="O502" s="10"/>
      <c r="P502" s="32"/>
      <c r="Q502" s="10"/>
      <c r="R502" s="32"/>
      <c r="S502" s="10"/>
      <c r="T502" s="32"/>
      <c r="U502" s="10"/>
      <c r="V502" s="32"/>
      <c r="W502" s="10"/>
      <c r="X502" s="32"/>
      <c r="Y502" s="10"/>
      <c r="Z502" s="32"/>
      <c r="AA502" s="10"/>
      <c r="AB502" s="32"/>
      <c r="AC502" s="10"/>
      <c r="AD502" s="32"/>
      <c r="AE502" s="10"/>
      <c r="AF502" s="32"/>
      <c r="AG502" s="10"/>
      <c r="AH502" s="32"/>
      <c r="AI502" s="10"/>
      <c r="AJ502" s="32"/>
      <c r="AK502" s="10"/>
      <c r="AL502" s="32"/>
      <c r="AM502" s="10"/>
      <c r="AN502" s="32"/>
      <c r="AO502" s="10"/>
      <c r="AP502" s="32"/>
      <c r="AQ502" s="10"/>
      <c r="AR502" s="244"/>
      <c r="AS502" s="10"/>
      <c r="AT502" s="32"/>
      <c r="AU502" s="10"/>
      <c r="AV502" s="244"/>
      <c r="AW502" s="10"/>
      <c r="AX502" s="244"/>
      <c r="AY502" s="7"/>
      <c r="AZ502" s="249"/>
      <c r="BA502" s="10"/>
      <c r="BB502" s="244"/>
      <c r="BC502" s="7"/>
      <c r="BD502" s="249"/>
      <c r="BE502" s="10"/>
      <c r="BF502" s="244"/>
      <c r="BG502" s="7"/>
      <c r="BH502" s="249"/>
      <c r="BI502" s="7"/>
      <c r="BJ502" s="249"/>
      <c r="BK502" s="7"/>
      <c r="BL502" s="8"/>
      <c r="BM502" s="7"/>
      <c r="BN502" s="249"/>
      <c r="BO502" s="7"/>
      <c r="BP502" s="8"/>
      <c r="BQ502" s="7"/>
      <c r="BR502" s="8"/>
      <c r="BT502" s="41"/>
      <c r="BU502" s="41">
        <f t="shared" si="30"/>
        <v>0</v>
      </c>
      <c r="BV502">
        <f t="shared" si="29"/>
        <v>0</v>
      </c>
    </row>
    <row r="503" spans="1:76">
      <c r="A503">
        <v>432</v>
      </c>
      <c r="B503" s="6"/>
      <c r="C503" s="10"/>
      <c r="D503" s="32"/>
      <c r="E503" s="10"/>
      <c r="F503" s="32"/>
      <c r="G503" s="10"/>
      <c r="H503" s="32"/>
      <c r="I503" s="10"/>
      <c r="J503" s="32"/>
      <c r="K503" s="10"/>
      <c r="L503" s="32"/>
      <c r="M503" s="10"/>
      <c r="N503" s="32"/>
      <c r="O503" s="10"/>
      <c r="P503" s="32"/>
      <c r="Q503" s="10"/>
      <c r="R503" s="32"/>
      <c r="S503" s="10"/>
      <c r="T503" s="32"/>
      <c r="U503" s="10"/>
      <c r="V503" s="32"/>
      <c r="W503" s="10"/>
      <c r="X503" s="32"/>
      <c r="Y503" s="10"/>
      <c r="Z503" s="32"/>
      <c r="AA503" s="10"/>
      <c r="AB503" s="32"/>
      <c r="AC503" s="10"/>
      <c r="AD503" s="32"/>
      <c r="AE503" s="10"/>
      <c r="AF503" s="32"/>
      <c r="AG503" s="10"/>
      <c r="AH503" s="32"/>
      <c r="AI503" s="10"/>
      <c r="AJ503" s="32"/>
      <c r="AK503" s="10"/>
      <c r="AL503" s="32"/>
      <c r="AM503" s="10"/>
      <c r="AN503" s="32"/>
      <c r="AO503" s="10"/>
      <c r="AP503" s="32"/>
      <c r="AQ503" s="10"/>
      <c r="AR503" s="244"/>
      <c r="AS503" s="10"/>
      <c r="AT503" s="32"/>
      <c r="AU503" s="10"/>
      <c r="AV503" s="244"/>
      <c r="AW503" s="10"/>
      <c r="AX503" s="244"/>
      <c r="AY503" s="7"/>
      <c r="AZ503" s="249"/>
      <c r="BA503" s="10"/>
      <c r="BB503" s="244"/>
      <c r="BC503" s="7"/>
      <c r="BD503" s="249"/>
      <c r="BE503" s="10"/>
      <c r="BF503" s="244"/>
      <c r="BG503" s="7"/>
      <c r="BH503" s="249"/>
      <c r="BI503" s="7"/>
      <c r="BJ503" s="249"/>
      <c r="BK503" s="7"/>
      <c r="BL503" s="8"/>
      <c r="BM503" s="7"/>
      <c r="BN503" s="249"/>
      <c r="BO503" s="7"/>
      <c r="BP503" s="8"/>
      <c r="BQ503" s="7"/>
      <c r="BR503" s="8"/>
      <c r="BT503" s="41"/>
      <c r="BU503" s="41">
        <f t="shared" si="30"/>
        <v>0</v>
      </c>
      <c r="BV503">
        <f t="shared" si="29"/>
        <v>0</v>
      </c>
    </row>
    <row r="504" spans="1:76">
      <c r="A504">
        <v>433</v>
      </c>
      <c r="B504" s="6"/>
      <c r="C504" s="10"/>
      <c r="D504" s="32"/>
      <c r="E504" s="10"/>
      <c r="F504" s="32"/>
      <c r="G504" s="10"/>
      <c r="H504" s="32"/>
      <c r="I504" s="10"/>
      <c r="J504" s="32"/>
      <c r="K504" s="94"/>
      <c r="L504" s="32"/>
      <c r="M504" s="10"/>
      <c r="N504" s="32"/>
      <c r="O504" s="10"/>
      <c r="P504" s="32"/>
      <c r="Q504" s="10"/>
      <c r="R504" s="32"/>
      <c r="S504" s="10"/>
      <c r="T504" s="32"/>
      <c r="U504" s="10"/>
      <c r="V504" s="32"/>
      <c r="W504" s="10"/>
      <c r="X504" s="32"/>
      <c r="Y504" s="10"/>
      <c r="Z504" s="32"/>
      <c r="AA504" s="10"/>
      <c r="AB504" s="32"/>
      <c r="AC504" s="10"/>
      <c r="AD504" s="32"/>
      <c r="AE504" s="10"/>
      <c r="AF504" s="32"/>
      <c r="AG504" s="10"/>
      <c r="AH504" s="32"/>
      <c r="AI504" s="10"/>
      <c r="AJ504" s="32"/>
      <c r="AK504" s="10"/>
      <c r="AL504" s="32"/>
      <c r="AM504" s="10"/>
      <c r="AN504" s="32"/>
      <c r="AO504" s="10"/>
      <c r="AP504" s="32"/>
      <c r="AQ504" s="10"/>
      <c r="AR504" s="244"/>
      <c r="AS504" s="10"/>
      <c r="AT504" s="32"/>
      <c r="AU504" s="10"/>
      <c r="AV504" s="244"/>
      <c r="AW504" s="10"/>
      <c r="AX504" s="244"/>
      <c r="AY504" s="7"/>
      <c r="AZ504" s="249"/>
      <c r="BA504" s="10"/>
      <c r="BB504" s="244"/>
      <c r="BC504" s="7"/>
      <c r="BD504" s="249"/>
      <c r="BE504" s="10"/>
      <c r="BF504" s="244"/>
      <c r="BG504" s="7"/>
      <c r="BH504" s="249"/>
      <c r="BI504" s="7"/>
      <c r="BJ504" s="249"/>
      <c r="BK504" s="7"/>
      <c r="BL504" s="8"/>
      <c r="BM504" s="7"/>
      <c r="BN504" s="249"/>
      <c r="BO504" s="7"/>
      <c r="BP504" s="8"/>
      <c r="BQ504" s="7"/>
      <c r="BR504" s="8"/>
      <c r="BT504" s="41"/>
      <c r="BU504" s="41">
        <f t="shared" si="30"/>
        <v>0</v>
      </c>
      <c r="BV504">
        <f t="shared" si="29"/>
        <v>0</v>
      </c>
      <c r="BX504" s="39"/>
    </row>
    <row r="505" spans="1:76">
      <c r="A505">
        <v>434</v>
      </c>
      <c r="B505" s="6"/>
      <c r="C505" s="10"/>
      <c r="D505" s="32"/>
      <c r="E505" s="10"/>
      <c r="F505" s="32"/>
      <c r="G505" s="10"/>
      <c r="H505" s="32"/>
      <c r="I505" s="10"/>
      <c r="J505" s="32"/>
      <c r="K505" s="10"/>
      <c r="L505" s="32"/>
      <c r="M505" s="10"/>
      <c r="N505" s="32"/>
      <c r="O505" s="10"/>
      <c r="P505" s="32"/>
      <c r="Q505" s="10"/>
      <c r="R505" s="32"/>
      <c r="S505" s="10"/>
      <c r="T505" s="32"/>
      <c r="U505" s="10"/>
      <c r="V505" s="32"/>
      <c r="W505" s="10"/>
      <c r="X505" s="32"/>
      <c r="Y505" s="10"/>
      <c r="Z505" s="32"/>
      <c r="AA505" s="10"/>
      <c r="AB505" s="32"/>
      <c r="AC505" s="10"/>
      <c r="AD505" s="32"/>
      <c r="AE505" s="10"/>
      <c r="AF505" s="32"/>
      <c r="AG505" s="10"/>
      <c r="AH505" s="32"/>
      <c r="AI505" s="10"/>
      <c r="AJ505" s="32"/>
      <c r="AK505" s="10"/>
      <c r="AL505" s="32"/>
      <c r="AM505" s="10"/>
      <c r="AN505" s="32"/>
      <c r="AO505" s="10"/>
      <c r="AP505" s="32"/>
      <c r="AQ505" s="10"/>
      <c r="AR505" s="244"/>
      <c r="AS505" s="10"/>
      <c r="AT505" s="32"/>
      <c r="AU505" s="10"/>
      <c r="AV505" s="244"/>
      <c r="AW505" s="10"/>
      <c r="AX505" s="244"/>
      <c r="AY505" s="7"/>
      <c r="AZ505" s="249"/>
      <c r="BA505" s="10"/>
      <c r="BB505" s="244"/>
      <c r="BC505" s="7"/>
      <c r="BD505" s="249"/>
      <c r="BE505" s="10"/>
      <c r="BF505" s="244"/>
      <c r="BG505" s="7"/>
      <c r="BH505" s="249"/>
      <c r="BI505" s="7"/>
      <c r="BJ505" s="249"/>
      <c r="BK505" s="7"/>
      <c r="BL505" s="8"/>
      <c r="BM505" s="7"/>
      <c r="BN505" s="249"/>
      <c r="BO505" s="7"/>
      <c r="BP505" s="8"/>
      <c r="BQ505" s="7"/>
      <c r="BR505" s="8"/>
      <c r="BT505" s="41"/>
      <c r="BU505" s="41">
        <f t="shared" si="30"/>
        <v>0</v>
      </c>
      <c r="BV505">
        <f t="shared" si="29"/>
        <v>0</v>
      </c>
    </row>
    <row r="506" spans="1:76">
      <c r="A506">
        <v>435</v>
      </c>
      <c r="B506" s="6"/>
      <c r="C506" s="10"/>
      <c r="D506" s="32"/>
      <c r="E506" s="10"/>
      <c r="F506" s="32"/>
      <c r="G506" s="10"/>
      <c r="H506" s="32"/>
      <c r="I506" s="10"/>
      <c r="J506" s="32"/>
      <c r="K506" s="10"/>
      <c r="L506" s="32"/>
      <c r="M506" s="10"/>
      <c r="N506" s="32"/>
      <c r="O506" s="10"/>
      <c r="P506" s="32"/>
      <c r="Q506" s="10"/>
      <c r="R506" s="32"/>
      <c r="S506" s="10"/>
      <c r="T506" s="32"/>
      <c r="U506" s="10"/>
      <c r="V506" s="32"/>
      <c r="W506" s="10"/>
      <c r="X506" s="32"/>
      <c r="Y506" s="10"/>
      <c r="Z506" s="32"/>
      <c r="AA506" s="10"/>
      <c r="AB506" s="32"/>
      <c r="AC506" s="10"/>
      <c r="AD506" s="32"/>
      <c r="AE506" s="10"/>
      <c r="AF506" s="32"/>
      <c r="AG506" s="10"/>
      <c r="AH506" s="32"/>
      <c r="AI506" s="10"/>
      <c r="AJ506" s="32"/>
      <c r="AK506" s="10"/>
      <c r="AL506" s="32"/>
      <c r="AM506" s="10"/>
      <c r="AN506" s="32"/>
      <c r="AO506" s="10"/>
      <c r="AP506" s="32"/>
      <c r="AQ506" s="10"/>
      <c r="AR506" s="244"/>
      <c r="AS506" s="10"/>
      <c r="AT506" s="32"/>
      <c r="AU506" s="10"/>
      <c r="AV506" s="244"/>
      <c r="AW506" s="10"/>
      <c r="AX506" s="244"/>
      <c r="AY506" s="7"/>
      <c r="AZ506" s="249"/>
      <c r="BA506" s="10"/>
      <c r="BB506" s="244"/>
      <c r="BC506" s="7"/>
      <c r="BD506" s="249"/>
      <c r="BE506" s="10"/>
      <c r="BF506" s="244"/>
      <c r="BG506" s="7"/>
      <c r="BH506" s="249"/>
      <c r="BI506" s="7"/>
      <c r="BJ506" s="249"/>
      <c r="BK506" s="7"/>
      <c r="BL506" s="8"/>
      <c r="BM506" s="7"/>
      <c r="BN506" s="249"/>
      <c r="BO506" s="7"/>
      <c r="BP506" s="8"/>
      <c r="BQ506" s="7"/>
      <c r="BR506" s="8"/>
      <c r="BT506" s="41"/>
      <c r="BU506" s="41">
        <f t="shared" si="30"/>
        <v>0</v>
      </c>
      <c r="BV506">
        <f t="shared" si="29"/>
        <v>0</v>
      </c>
    </row>
    <row r="507" spans="1:76">
      <c r="A507">
        <v>436</v>
      </c>
      <c r="B507" s="6"/>
      <c r="C507" s="10"/>
      <c r="D507" s="32"/>
      <c r="E507" s="10"/>
      <c r="F507" s="32"/>
      <c r="G507" s="10"/>
      <c r="H507" s="32"/>
      <c r="I507" s="10"/>
      <c r="J507" s="32"/>
      <c r="K507" s="10"/>
      <c r="L507" s="32"/>
      <c r="M507" s="10"/>
      <c r="N507" s="32"/>
      <c r="O507" s="10"/>
      <c r="P507" s="32"/>
      <c r="Q507" s="10"/>
      <c r="R507" s="32"/>
      <c r="S507" s="10"/>
      <c r="T507" s="32"/>
      <c r="U507" s="10"/>
      <c r="V507" s="32"/>
      <c r="W507" s="10"/>
      <c r="X507" s="32"/>
      <c r="Y507" s="10"/>
      <c r="Z507" s="32"/>
      <c r="AA507" s="10"/>
      <c r="AB507" s="32"/>
      <c r="AC507" s="10"/>
      <c r="AD507" s="32"/>
      <c r="AE507" s="10"/>
      <c r="AF507" s="32"/>
      <c r="AG507" s="10"/>
      <c r="AH507" s="32"/>
      <c r="AI507" s="10"/>
      <c r="AJ507" s="32"/>
      <c r="AK507" s="10"/>
      <c r="AL507" s="32"/>
      <c r="AM507" s="10"/>
      <c r="AN507" s="32"/>
      <c r="AO507" s="10"/>
      <c r="AP507" s="32"/>
      <c r="AQ507" s="10"/>
      <c r="AR507" s="244"/>
      <c r="AS507" s="10"/>
      <c r="AT507" s="32"/>
      <c r="AU507" s="10"/>
      <c r="AV507" s="244"/>
      <c r="AW507" s="10"/>
      <c r="AX507" s="244"/>
      <c r="AY507" s="7"/>
      <c r="AZ507" s="249"/>
      <c r="BA507" s="10"/>
      <c r="BB507" s="244"/>
      <c r="BC507" s="7"/>
      <c r="BD507" s="249"/>
      <c r="BE507" s="10"/>
      <c r="BF507" s="244"/>
      <c r="BG507" s="7"/>
      <c r="BH507" s="249"/>
      <c r="BI507" s="7"/>
      <c r="BJ507" s="249"/>
      <c r="BK507" s="7"/>
      <c r="BL507" s="8"/>
      <c r="BM507" s="7"/>
      <c r="BN507" s="249"/>
      <c r="BO507" s="7"/>
      <c r="BP507" s="8"/>
      <c r="BQ507" s="7"/>
      <c r="BR507" s="8"/>
      <c r="BT507" s="41"/>
      <c r="BU507" s="41">
        <f t="shared" si="30"/>
        <v>0</v>
      </c>
      <c r="BV507">
        <f t="shared" si="29"/>
        <v>0</v>
      </c>
    </row>
    <row r="508" spans="1:76">
      <c r="A508">
        <v>437</v>
      </c>
      <c r="B508" s="6"/>
      <c r="C508" s="10"/>
      <c r="D508" s="32"/>
      <c r="E508" s="10"/>
      <c r="F508" s="32"/>
      <c r="G508" s="10"/>
      <c r="H508" s="32"/>
      <c r="I508" s="10"/>
      <c r="J508" s="32"/>
      <c r="K508" s="10"/>
      <c r="L508" s="32"/>
      <c r="M508" s="10"/>
      <c r="N508" s="32"/>
      <c r="O508" s="10"/>
      <c r="P508" s="32"/>
      <c r="Q508" s="10"/>
      <c r="R508" s="32"/>
      <c r="S508" s="10"/>
      <c r="T508" s="32"/>
      <c r="U508" s="10"/>
      <c r="V508" s="32"/>
      <c r="W508" s="10"/>
      <c r="X508" s="32"/>
      <c r="Y508" s="10"/>
      <c r="Z508" s="32"/>
      <c r="AA508" s="10"/>
      <c r="AB508" s="32"/>
      <c r="AC508" s="10"/>
      <c r="AD508" s="32"/>
      <c r="AE508" s="10"/>
      <c r="AF508" s="32"/>
      <c r="AG508" s="10"/>
      <c r="AH508" s="32"/>
      <c r="AI508" s="10"/>
      <c r="AJ508" s="32"/>
      <c r="AK508" s="10"/>
      <c r="AL508" s="32"/>
      <c r="AM508" s="10"/>
      <c r="AN508" s="32"/>
      <c r="AO508" s="10"/>
      <c r="AP508" s="32"/>
      <c r="AQ508" s="10"/>
      <c r="AR508" s="244"/>
      <c r="AS508" s="10"/>
      <c r="AT508" s="32"/>
      <c r="AU508" s="10"/>
      <c r="AV508" s="244"/>
      <c r="AW508" s="10"/>
      <c r="AX508" s="244"/>
      <c r="AY508" s="7"/>
      <c r="AZ508" s="249"/>
      <c r="BA508" s="10"/>
      <c r="BB508" s="244"/>
      <c r="BC508" s="7"/>
      <c r="BD508" s="249"/>
      <c r="BE508" s="10"/>
      <c r="BF508" s="244"/>
      <c r="BG508" s="7"/>
      <c r="BH508" s="249"/>
      <c r="BI508" s="7"/>
      <c r="BJ508" s="249"/>
      <c r="BK508" s="7"/>
      <c r="BL508" s="8"/>
      <c r="BM508" s="7"/>
      <c r="BN508" s="249"/>
      <c r="BO508" s="7"/>
      <c r="BP508" s="8"/>
      <c r="BQ508" s="7"/>
      <c r="BR508" s="8"/>
      <c r="BT508" s="41"/>
      <c r="BU508" s="41">
        <f t="shared" si="30"/>
        <v>0</v>
      </c>
      <c r="BV508">
        <f t="shared" si="29"/>
        <v>0</v>
      </c>
    </row>
    <row r="509" spans="1:76">
      <c r="A509">
        <v>438</v>
      </c>
      <c r="B509" s="6"/>
      <c r="C509" s="10"/>
      <c r="D509" s="32"/>
      <c r="E509" s="10"/>
      <c r="F509" s="32"/>
      <c r="G509" s="10"/>
      <c r="H509" s="32"/>
      <c r="I509" s="10"/>
      <c r="J509" s="32"/>
      <c r="K509" s="10"/>
      <c r="L509" s="32"/>
      <c r="M509" s="10"/>
      <c r="N509" s="32"/>
      <c r="O509" s="10"/>
      <c r="P509" s="32"/>
      <c r="Q509" s="10"/>
      <c r="R509" s="32"/>
      <c r="S509" s="10"/>
      <c r="T509" s="32"/>
      <c r="U509" s="10"/>
      <c r="V509" s="32"/>
      <c r="W509" s="10"/>
      <c r="X509" s="32"/>
      <c r="Y509" s="10"/>
      <c r="Z509" s="32"/>
      <c r="AA509" s="10"/>
      <c r="AB509" s="32"/>
      <c r="AC509" s="10"/>
      <c r="AD509" s="32"/>
      <c r="AE509" s="10"/>
      <c r="AF509" s="32"/>
      <c r="AG509" s="10"/>
      <c r="AH509" s="32"/>
      <c r="AI509" s="10"/>
      <c r="AJ509" s="32"/>
      <c r="AK509" s="10"/>
      <c r="AL509" s="32"/>
      <c r="AM509" s="10"/>
      <c r="AN509" s="32"/>
      <c r="AO509" s="10"/>
      <c r="AP509" s="32"/>
      <c r="AQ509" s="10"/>
      <c r="AR509" s="244"/>
      <c r="AS509" s="10"/>
      <c r="AT509" s="32"/>
      <c r="AU509" s="10"/>
      <c r="AV509" s="244"/>
      <c r="AW509" s="10"/>
      <c r="AX509" s="244"/>
      <c r="AY509" s="7"/>
      <c r="AZ509" s="249"/>
      <c r="BA509" s="10"/>
      <c r="BB509" s="244"/>
      <c r="BC509" s="7"/>
      <c r="BD509" s="249"/>
      <c r="BE509" s="10"/>
      <c r="BF509" s="244"/>
      <c r="BG509" s="7"/>
      <c r="BH509" s="249"/>
      <c r="BI509" s="7"/>
      <c r="BJ509" s="249"/>
      <c r="BK509" s="7"/>
      <c r="BL509" s="8"/>
      <c r="BM509" s="7"/>
      <c r="BN509" s="249"/>
      <c r="BO509" s="7"/>
      <c r="BP509" s="8"/>
      <c r="BQ509" s="7"/>
      <c r="BR509" s="8"/>
      <c r="BT509" s="41"/>
      <c r="BU509" s="41">
        <f t="shared" si="30"/>
        <v>0</v>
      </c>
      <c r="BV509">
        <f t="shared" si="29"/>
        <v>0</v>
      </c>
    </row>
    <row r="510" spans="1:76">
      <c r="A510">
        <v>439</v>
      </c>
      <c r="B510" s="6"/>
      <c r="C510" s="10"/>
      <c r="D510" s="32"/>
      <c r="E510" s="10"/>
      <c r="F510" s="32"/>
      <c r="G510" s="10"/>
      <c r="H510" s="32"/>
      <c r="I510" s="10"/>
      <c r="J510" s="32"/>
      <c r="K510" s="10"/>
      <c r="L510" s="32"/>
      <c r="M510" s="10"/>
      <c r="N510" s="32"/>
      <c r="O510" s="10"/>
      <c r="P510" s="32"/>
      <c r="Q510" s="10"/>
      <c r="R510" s="32"/>
      <c r="S510" s="10"/>
      <c r="T510" s="32"/>
      <c r="U510" s="10"/>
      <c r="V510" s="32"/>
      <c r="W510" s="10"/>
      <c r="X510" s="32"/>
      <c r="Y510" s="10"/>
      <c r="Z510" s="32"/>
      <c r="AA510" s="10"/>
      <c r="AB510" s="32"/>
      <c r="AC510" s="10"/>
      <c r="AD510" s="32"/>
      <c r="AE510" s="10"/>
      <c r="AF510" s="32"/>
      <c r="AG510" s="10"/>
      <c r="AH510" s="32"/>
      <c r="AI510" s="10"/>
      <c r="AJ510" s="32"/>
      <c r="AK510" s="10"/>
      <c r="AL510" s="32"/>
      <c r="AM510" s="10"/>
      <c r="AN510" s="32"/>
      <c r="AO510" s="10"/>
      <c r="AP510" s="32"/>
      <c r="AQ510" s="10"/>
      <c r="AR510" s="244"/>
      <c r="AS510" s="10"/>
      <c r="AT510" s="32"/>
      <c r="AU510" s="10"/>
      <c r="AV510" s="244"/>
      <c r="AW510" s="10"/>
      <c r="AX510" s="244"/>
      <c r="AY510" s="7"/>
      <c r="AZ510" s="249"/>
      <c r="BA510" s="10"/>
      <c r="BB510" s="244"/>
      <c r="BC510" s="7"/>
      <c r="BD510" s="249"/>
      <c r="BE510" s="10"/>
      <c r="BF510" s="244"/>
      <c r="BG510" s="7"/>
      <c r="BH510" s="249"/>
      <c r="BI510" s="7"/>
      <c r="BJ510" s="249"/>
      <c r="BK510" s="7"/>
      <c r="BL510" s="8"/>
      <c r="BM510" s="7"/>
      <c r="BN510" s="249"/>
      <c r="BO510" s="7"/>
      <c r="BP510" s="8"/>
      <c r="BQ510" s="7"/>
      <c r="BR510" s="8"/>
      <c r="BT510" s="41"/>
      <c r="BU510" s="41">
        <f t="shared" si="30"/>
        <v>0</v>
      </c>
      <c r="BV510">
        <f t="shared" si="29"/>
        <v>0</v>
      </c>
    </row>
    <row r="511" spans="1:76">
      <c r="A511">
        <v>440</v>
      </c>
      <c r="B511" s="6"/>
      <c r="C511" s="10"/>
      <c r="D511" s="32"/>
      <c r="E511" s="10"/>
      <c r="F511" s="32"/>
      <c r="G511" s="10"/>
      <c r="H511" s="32"/>
      <c r="I511" s="10"/>
      <c r="J511" s="32"/>
      <c r="K511" s="10"/>
      <c r="L511" s="32"/>
      <c r="M511" s="10"/>
      <c r="N511" s="32"/>
      <c r="O511" s="10"/>
      <c r="P511" s="32"/>
      <c r="Q511" s="10"/>
      <c r="R511" s="32"/>
      <c r="S511" s="10"/>
      <c r="T511" s="32"/>
      <c r="U511" s="10"/>
      <c r="V511" s="32"/>
      <c r="W511" s="10"/>
      <c r="X511" s="32"/>
      <c r="Y511" s="10"/>
      <c r="Z511" s="32"/>
      <c r="AA511" s="10"/>
      <c r="AB511" s="32"/>
      <c r="AC511" s="10"/>
      <c r="AD511" s="32"/>
      <c r="AE511" s="10"/>
      <c r="AF511" s="32"/>
      <c r="AG511" s="10"/>
      <c r="AH511" s="32"/>
      <c r="AI511" s="10"/>
      <c r="AJ511" s="32"/>
      <c r="AK511" s="10"/>
      <c r="AL511" s="32"/>
      <c r="AM511" s="10"/>
      <c r="AN511" s="32"/>
      <c r="AO511" s="10"/>
      <c r="AP511" s="32"/>
      <c r="AQ511" s="10"/>
      <c r="AR511" s="244"/>
      <c r="AS511" s="10"/>
      <c r="AT511" s="32"/>
      <c r="AU511" s="10"/>
      <c r="AV511" s="244"/>
      <c r="AW511" s="10"/>
      <c r="AX511" s="244"/>
      <c r="AY511" s="7"/>
      <c r="AZ511" s="249"/>
      <c r="BA511" s="10"/>
      <c r="BB511" s="244"/>
      <c r="BC511" s="7"/>
      <c r="BD511" s="249"/>
      <c r="BE511" s="10"/>
      <c r="BF511" s="244"/>
      <c r="BG511" s="7"/>
      <c r="BH511" s="249"/>
      <c r="BI511" s="7"/>
      <c r="BJ511" s="249"/>
      <c r="BK511" s="7"/>
      <c r="BL511" s="8"/>
      <c r="BM511" s="7"/>
      <c r="BN511" s="249"/>
      <c r="BO511" s="7"/>
      <c r="BP511" s="8"/>
      <c r="BQ511" s="7"/>
      <c r="BR511" s="8"/>
      <c r="BT511" s="41"/>
      <c r="BU511" s="41">
        <f t="shared" si="30"/>
        <v>0</v>
      </c>
      <c r="BV511">
        <f t="shared" si="29"/>
        <v>0</v>
      </c>
    </row>
    <row r="512" spans="1:76">
      <c r="A512">
        <v>441</v>
      </c>
      <c r="B512" s="6"/>
      <c r="C512" s="10"/>
      <c r="D512" s="32"/>
      <c r="E512" s="10"/>
      <c r="F512" s="32"/>
      <c r="G512" s="10"/>
      <c r="H512" s="32"/>
      <c r="I512" s="10"/>
      <c r="J512" s="32"/>
      <c r="K512" s="10"/>
      <c r="L512" s="32"/>
      <c r="M512" s="10"/>
      <c r="N512" s="32"/>
      <c r="O512" s="10"/>
      <c r="P512" s="32"/>
      <c r="Q512" s="10"/>
      <c r="R512" s="32"/>
      <c r="S512" s="10"/>
      <c r="T512" s="32"/>
      <c r="U512" s="10"/>
      <c r="V512" s="32"/>
      <c r="W512" s="10"/>
      <c r="X512" s="32"/>
      <c r="Y512" s="10"/>
      <c r="Z512" s="32"/>
      <c r="AA512" s="10"/>
      <c r="AB512" s="32"/>
      <c r="AC512" s="10"/>
      <c r="AD512" s="32"/>
      <c r="AE512" s="10"/>
      <c r="AF512" s="32"/>
      <c r="AG512" s="10"/>
      <c r="AH512" s="32"/>
      <c r="AI512" s="10"/>
      <c r="AJ512" s="32"/>
      <c r="AK512" s="10"/>
      <c r="AL512" s="32"/>
      <c r="AM512" s="10"/>
      <c r="AN512" s="32"/>
      <c r="AO512" s="10"/>
      <c r="AP512" s="32"/>
      <c r="AQ512" s="10"/>
      <c r="AR512" s="244"/>
      <c r="AS512" s="10"/>
      <c r="AT512" s="32"/>
      <c r="AU512" s="10"/>
      <c r="AV512" s="244"/>
      <c r="AW512" s="10"/>
      <c r="AX512" s="244"/>
      <c r="AY512" s="7"/>
      <c r="AZ512" s="249"/>
      <c r="BA512" s="10"/>
      <c r="BB512" s="244"/>
      <c r="BC512" s="7"/>
      <c r="BD512" s="249"/>
      <c r="BE512" s="10"/>
      <c r="BF512" s="244"/>
      <c r="BG512" s="7"/>
      <c r="BH512" s="249"/>
      <c r="BI512" s="7"/>
      <c r="BJ512" s="249"/>
      <c r="BK512" s="7"/>
      <c r="BL512" s="8"/>
      <c r="BM512" s="7"/>
      <c r="BN512" s="249"/>
      <c r="BO512" s="7"/>
      <c r="BP512" s="8"/>
      <c r="BQ512" s="7"/>
      <c r="BR512" s="8"/>
      <c r="BT512" s="41"/>
      <c r="BU512" s="41">
        <f t="shared" si="30"/>
        <v>0</v>
      </c>
      <c r="BV512">
        <f t="shared" si="29"/>
        <v>0</v>
      </c>
    </row>
    <row r="513" spans="1:74">
      <c r="A513">
        <v>442</v>
      </c>
      <c r="B513" s="6"/>
      <c r="C513" s="10"/>
      <c r="D513" s="32"/>
      <c r="E513" s="10"/>
      <c r="F513" s="32"/>
      <c r="G513" s="10"/>
      <c r="H513" s="32"/>
      <c r="I513" s="10"/>
      <c r="J513" s="32"/>
      <c r="K513" s="10"/>
      <c r="L513" s="32"/>
      <c r="M513" s="10"/>
      <c r="N513" s="32"/>
      <c r="O513" s="10"/>
      <c r="P513" s="32"/>
      <c r="Q513" s="10"/>
      <c r="R513" s="32"/>
      <c r="S513" s="10"/>
      <c r="T513" s="32"/>
      <c r="U513" s="10"/>
      <c r="V513" s="32"/>
      <c r="W513" s="10"/>
      <c r="X513" s="32"/>
      <c r="Y513" s="10"/>
      <c r="Z513" s="32"/>
      <c r="AA513" s="10"/>
      <c r="AB513" s="32"/>
      <c r="AC513" s="10"/>
      <c r="AD513" s="32"/>
      <c r="AE513" s="10"/>
      <c r="AF513" s="32"/>
      <c r="AG513" s="10"/>
      <c r="AH513" s="32"/>
      <c r="AI513" s="10"/>
      <c r="AJ513" s="32"/>
      <c r="AK513" s="10"/>
      <c r="AL513" s="32"/>
      <c r="AM513" s="10"/>
      <c r="AN513" s="32"/>
      <c r="AO513" s="10"/>
      <c r="AP513" s="32"/>
      <c r="AQ513" s="10"/>
      <c r="AR513" s="244"/>
      <c r="AS513" s="10"/>
      <c r="AT513" s="32"/>
      <c r="AU513" s="10"/>
      <c r="AV513" s="244"/>
      <c r="AW513" s="10"/>
      <c r="AX513" s="244"/>
      <c r="AY513" s="7"/>
      <c r="AZ513" s="249"/>
      <c r="BA513" s="10"/>
      <c r="BB513" s="244"/>
      <c r="BC513" s="7"/>
      <c r="BD513" s="249"/>
      <c r="BE513" s="10"/>
      <c r="BF513" s="244"/>
      <c r="BG513" s="7"/>
      <c r="BH513" s="249"/>
      <c r="BI513" s="7"/>
      <c r="BJ513" s="249"/>
      <c r="BK513" s="7"/>
      <c r="BL513" s="8"/>
      <c r="BM513" s="7"/>
      <c r="BN513" s="249"/>
      <c r="BO513" s="7"/>
      <c r="BP513" s="8"/>
      <c r="BQ513" s="7"/>
      <c r="BR513" s="8"/>
      <c r="BT513" s="41"/>
      <c r="BU513" s="41">
        <f t="shared" si="30"/>
        <v>0</v>
      </c>
      <c r="BV513">
        <f t="shared" si="29"/>
        <v>0</v>
      </c>
    </row>
    <row r="514" spans="1:74">
      <c r="A514">
        <v>443</v>
      </c>
      <c r="B514" s="6"/>
      <c r="C514" s="10"/>
      <c r="D514" s="32"/>
      <c r="E514" s="10"/>
      <c r="F514" s="32"/>
      <c r="G514" s="10"/>
      <c r="H514" s="32"/>
      <c r="I514" s="10"/>
      <c r="J514" s="32"/>
      <c r="K514" s="10"/>
      <c r="L514" s="32"/>
      <c r="M514" s="10"/>
      <c r="N514" s="32"/>
      <c r="O514" s="10"/>
      <c r="P514" s="32"/>
      <c r="Q514" s="10"/>
      <c r="R514" s="32"/>
      <c r="S514" s="10"/>
      <c r="T514" s="32"/>
      <c r="U514" s="10"/>
      <c r="V514" s="32"/>
      <c r="W514" s="10"/>
      <c r="X514" s="32"/>
      <c r="Y514" s="10"/>
      <c r="Z514" s="32"/>
      <c r="AA514" s="10"/>
      <c r="AB514" s="32"/>
      <c r="AC514" s="10"/>
      <c r="AD514" s="32"/>
      <c r="AE514" s="10"/>
      <c r="AF514" s="32"/>
      <c r="AG514" s="10"/>
      <c r="AH514" s="32"/>
      <c r="AI514" s="10"/>
      <c r="AJ514" s="32"/>
      <c r="AK514" s="10"/>
      <c r="AL514" s="32"/>
      <c r="AM514" s="10"/>
      <c r="AN514" s="32"/>
      <c r="AO514" s="10"/>
      <c r="AP514" s="32"/>
      <c r="AQ514" s="10"/>
      <c r="AR514" s="244"/>
      <c r="AS514" s="10"/>
      <c r="AT514" s="32"/>
      <c r="AU514" s="10"/>
      <c r="AV514" s="244"/>
      <c r="AW514" s="10"/>
      <c r="AX514" s="244"/>
      <c r="AY514" s="7"/>
      <c r="AZ514" s="249"/>
      <c r="BA514" s="10"/>
      <c r="BB514" s="244"/>
      <c r="BC514" s="7"/>
      <c r="BD514" s="249"/>
      <c r="BE514" s="10"/>
      <c r="BF514" s="244"/>
      <c r="BG514" s="7"/>
      <c r="BH514" s="249"/>
      <c r="BI514" s="7"/>
      <c r="BJ514" s="249"/>
      <c r="BK514" s="7"/>
      <c r="BL514" s="8"/>
      <c r="BM514" s="7"/>
      <c r="BN514" s="249"/>
      <c r="BO514" s="7"/>
      <c r="BP514" s="8"/>
      <c r="BQ514" s="7"/>
      <c r="BR514" s="8"/>
      <c r="BT514" s="41"/>
      <c r="BU514" s="41">
        <f t="shared" si="30"/>
        <v>0</v>
      </c>
      <c r="BV514">
        <f t="shared" si="29"/>
        <v>0</v>
      </c>
    </row>
    <row r="515" spans="1:74">
      <c r="A515">
        <v>444</v>
      </c>
      <c r="B515" s="6"/>
      <c r="C515" s="10"/>
      <c r="D515" s="32"/>
      <c r="E515" s="10"/>
      <c r="F515" s="32"/>
      <c r="G515" s="10"/>
      <c r="H515" s="32"/>
      <c r="I515" s="10"/>
      <c r="J515" s="32"/>
      <c r="K515" s="10"/>
      <c r="L515" s="32"/>
      <c r="M515" s="10"/>
      <c r="N515" s="32"/>
      <c r="O515" s="10"/>
      <c r="P515" s="32"/>
      <c r="Q515" s="10"/>
      <c r="R515" s="32"/>
      <c r="S515" s="10"/>
      <c r="T515" s="32"/>
      <c r="U515" s="10"/>
      <c r="V515" s="32"/>
      <c r="W515" s="10"/>
      <c r="X515" s="32"/>
      <c r="Y515" s="10"/>
      <c r="Z515" s="32"/>
      <c r="AA515" s="10"/>
      <c r="AB515" s="32"/>
      <c r="AC515" s="10"/>
      <c r="AD515" s="32"/>
      <c r="AE515" s="10"/>
      <c r="AF515" s="32"/>
      <c r="AG515" s="10"/>
      <c r="AH515" s="32"/>
      <c r="AI515" s="10"/>
      <c r="AJ515" s="32"/>
      <c r="AK515" s="10"/>
      <c r="AL515" s="32"/>
      <c r="AM515" s="10"/>
      <c r="AN515" s="32"/>
      <c r="AO515" s="10"/>
      <c r="AP515" s="32"/>
      <c r="AQ515" s="10"/>
      <c r="AR515" s="244"/>
      <c r="AS515" s="10"/>
      <c r="AT515" s="32"/>
      <c r="AU515" s="10"/>
      <c r="AV515" s="244"/>
      <c r="AW515" s="10"/>
      <c r="AX515" s="244"/>
      <c r="AY515" s="7"/>
      <c r="AZ515" s="249"/>
      <c r="BA515" s="10"/>
      <c r="BB515" s="244"/>
      <c r="BC515" s="7"/>
      <c r="BD515" s="249"/>
      <c r="BE515" s="10"/>
      <c r="BF515" s="244"/>
      <c r="BG515" s="7"/>
      <c r="BH515" s="249"/>
      <c r="BI515" s="7"/>
      <c r="BJ515" s="249"/>
      <c r="BK515" s="7"/>
      <c r="BL515" s="8"/>
      <c r="BM515" s="7"/>
      <c r="BN515" s="249"/>
      <c r="BO515" s="7"/>
      <c r="BP515" s="8"/>
      <c r="BQ515" s="7"/>
      <c r="BR515" s="8"/>
      <c r="BT515" s="41"/>
      <c r="BU515" s="41">
        <f t="shared" si="30"/>
        <v>0</v>
      </c>
      <c r="BV515">
        <f t="shared" si="29"/>
        <v>0</v>
      </c>
    </row>
    <row r="516" spans="1:74">
      <c r="A516">
        <v>445</v>
      </c>
      <c r="B516" s="6"/>
      <c r="C516" s="10"/>
      <c r="D516" s="32"/>
      <c r="E516" s="10"/>
      <c r="F516" s="32"/>
      <c r="G516" s="10"/>
      <c r="H516" s="32"/>
      <c r="I516" s="10"/>
      <c r="J516" s="32"/>
      <c r="K516" s="10"/>
      <c r="L516" s="32"/>
      <c r="M516" s="10"/>
      <c r="N516" s="32"/>
      <c r="O516" s="10"/>
      <c r="P516" s="32"/>
      <c r="Q516" s="10"/>
      <c r="R516" s="32"/>
      <c r="S516" s="10"/>
      <c r="T516" s="32"/>
      <c r="U516" s="10"/>
      <c r="V516" s="32"/>
      <c r="W516" s="10"/>
      <c r="X516" s="32"/>
      <c r="Y516" s="10"/>
      <c r="Z516" s="32"/>
      <c r="AA516" s="10"/>
      <c r="AB516" s="32"/>
      <c r="AC516" s="10"/>
      <c r="AD516" s="32"/>
      <c r="AE516" s="10"/>
      <c r="AF516" s="32"/>
      <c r="AG516" s="10"/>
      <c r="AH516" s="32"/>
      <c r="AI516" s="10"/>
      <c r="AJ516" s="32"/>
      <c r="AK516" s="10"/>
      <c r="AL516" s="32"/>
      <c r="AM516" s="10"/>
      <c r="AN516" s="32"/>
      <c r="AO516" s="10"/>
      <c r="AP516" s="32"/>
      <c r="AQ516" s="10"/>
      <c r="AR516" s="244"/>
      <c r="AS516" s="10"/>
      <c r="AT516" s="32"/>
      <c r="AU516" s="10"/>
      <c r="AV516" s="244"/>
      <c r="AW516" s="10"/>
      <c r="AX516" s="244"/>
      <c r="AY516" s="7"/>
      <c r="AZ516" s="249"/>
      <c r="BA516" s="10"/>
      <c r="BB516" s="244"/>
      <c r="BC516" s="7"/>
      <c r="BD516" s="249"/>
      <c r="BE516" s="10"/>
      <c r="BF516" s="244"/>
      <c r="BG516" s="7"/>
      <c r="BH516" s="249"/>
      <c r="BI516" s="7"/>
      <c r="BJ516" s="249"/>
      <c r="BK516" s="7"/>
      <c r="BL516" s="8"/>
      <c r="BM516" s="7"/>
      <c r="BN516" s="249"/>
      <c r="BO516" s="7"/>
      <c r="BP516" s="8"/>
      <c r="BQ516" s="7"/>
      <c r="BR516" s="8"/>
      <c r="BT516" s="41"/>
      <c r="BU516" s="41">
        <f t="shared" si="30"/>
        <v>0</v>
      </c>
      <c r="BV516">
        <f t="shared" si="29"/>
        <v>0</v>
      </c>
    </row>
    <row r="517" spans="1:74">
      <c r="A517">
        <v>446</v>
      </c>
      <c r="B517" s="6"/>
      <c r="C517" s="10"/>
      <c r="D517" s="32"/>
      <c r="E517" s="10"/>
      <c r="F517" s="32"/>
      <c r="G517" s="10"/>
      <c r="H517" s="32"/>
      <c r="I517" s="10"/>
      <c r="J517" s="32"/>
      <c r="K517" s="10"/>
      <c r="L517" s="32"/>
      <c r="M517" s="10"/>
      <c r="N517" s="32"/>
      <c r="O517" s="10"/>
      <c r="P517" s="32"/>
      <c r="Q517" s="10"/>
      <c r="R517" s="32"/>
      <c r="S517" s="10"/>
      <c r="T517" s="32"/>
      <c r="U517" s="10"/>
      <c r="V517" s="32"/>
      <c r="W517" s="10"/>
      <c r="X517" s="32"/>
      <c r="Y517" s="10"/>
      <c r="Z517" s="32"/>
      <c r="AA517" s="10"/>
      <c r="AB517" s="32"/>
      <c r="AC517" s="10"/>
      <c r="AD517" s="32"/>
      <c r="AE517" s="10"/>
      <c r="AF517" s="32"/>
      <c r="AG517" s="10"/>
      <c r="AH517" s="32"/>
      <c r="AI517" s="10"/>
      <c r="AJ517" s="32"/>
      <c r="AK517" s="10"/>
      <c r="AL517" s="32"/>
      <c r="AM517" s="10"/>
      <c r="AN517" s="32"/>
      <c r="AO517" s="10"/>
      <c r="AP517" s="32"/>
      <c r="AQ517" s="10"/>
      <c r="AR517" s="244"/>
      <c r="AS517" s="10"/>
      <c r="AT517" s="32"/>
      <c r="AU517" s="10"/>
      <c r="AV517" s="244"/>
      <c r="AW517" s="10"/>
      <c r="AX517" s="244"/>
      <c r="AY517" s="7"/>
      <c r="AZ517" s="249"/>
      <c r="BA517" s="10"/>
      <c r="BB517" s="244"/>
      <c r="BC517" s="7"/>
      <c r="BD517" s="249"/>
      <c r="BE517" s="10"/>
      <c r="BF517" s="244"/>
      <c r="BG517" s="7"/>
      <c r="BH517" s="249"/>
      <c r="BI517" s="7"/>
      <c r="BJ517" s="249"/>
      <c r="BK517" s="7"/>
      <c r="BL517" s="8"/>
      <c r="BM517" s="7"/>
      <c r="BN517" s="249"/>
      <c r="BO517" s="7"/>
      <c r="BP517" s="8"/>
      <c r="BQ517" s="7"/>
      <c r="BR517" s="8"/>
      <c r="BT517" s="41"/>
      <c r="BU517" s="41">
        <f t="shared" si="30"/>
        <v>0</v>
      </c>
      <c r="BV517">
        <f t="shared" si="29"/>
        <v>0</v>
      </c>
    </row>
    <row r="518" spans="1:74">
      <c r="A518">
        <v>447</v>
      </c>
      <c r="B518" s="6"/>
      <c r="C518" s="10"/>
      <c r="D518" s="32"/>
      <c r="E518" s="10"/>
      <c r="F518" s="32"/>
      <c r="G518" s="10"/>
      <c r="H518" s="32"/>
      <c r="I518" s="10"/>
      <c r="J518" s="32"/>
      <c r="K518" s="10"/>
      <c r="L518" s="32"/>
      <c r="M518" s="10"/>
      <c r="N518" s="32"/>
      <c r="O518" s="10"/>
      <c r="P518" s="32"/>
      <c r="Q518" s="10"/>
      <c r="R518" s="32"/>
      <c r="S518" s="10"/>
      <c r="T518" s="32"/>
      <c r="U518" s="10"/>
      <c r="V518" s="32"/>
      <c r="W518" s="10"/>
      <c r="X518" s="32"/>
      <c r="Y518" s="10"/>
      <c r="Z518" s="32"/>
      <c r="AA518" s="10"/>
      <c r="AB518" s="32"/>
      <c r="AC518" s="10"/>
      <c r="AD518" s="32"/>
      <c r="AE518" s="10"/>
      <c r="AF518" s="32"/>
      <c r="AG518" s="10"/>
      <c r="AH518" s="32"/>
      <c r="AI518" s="10"/>
      <c r="AJ518" s="32"/>
      <c r="AK518" s="10"/>
      <c r="AL518" s="32"/>
      <c r="AM518" s="10"/>
      <c r="AN518" s="32"/>
      <c r="AO518" s="10"/>
      <c r="AP518" s="32"/>
      <c r="AQ518" s="10"/>
      <c r="AR518" s="244"/>
      <c r="AS518" s="10"/>
      <c r="AT518" s="32"/>
      <c r="AU518" s="10"/>
      <c r="AV518" s="244"/>
      <c r="AW518" s="10"/>
      <c r="AX518" s="244"/>
      <c r="AY518" s="7"/>
      <c r="AZ518" s="249"/>
      <c r="BA518" s="10"/>
      <c r="BB518" s="244"/>
      <c r="BC518" s="7"/>
      <c r="BD518" s="249"/>
      <c r="BE518" s="10"/>
      <c r="BF518" s="244"/>
      <c r="BG518" s="7"/>
      <c r="BH518" s="249"/>
      <c r="BI518" s="7"/>
      <c r="BJ518" s="249"/>
      <c r="BK518" s="7"/>
      <c r="BL518" s="8"/>
      <c r="BM518" s="7"/>
      <c r="BN518" s="249"/>
      <c r="BO518" s="7"/>
      <c r="BP518" s="8"/>
      <c r="BQ518" s="7"/>
      <c r="BR518" s="8"/>
      <c r="BT518" s="41"/>
      <c r="BU518" s="41">
        <f t="shared" si="30"/>
        <v>0</v>
      </c>
      <c r="BV518">
        <f t="shared" si="29"/>
        <v>0</v>
      </c>
    </row>
    <row r="519" spans="1:74">
      <c r="A519">
        <v>448</v>
      </c>
      <c r="B519" s="6"/>
      <c r="C519" s="10"/>
      <c r="D519" s="32"/>
      <c r="E519" s="10"/>
      <c r="F519" s="32"/>
      <c r="G519" s="10"/>
      <c r="H519" s="32"/>
      <c r="I519" s="10"/>
      <c r="J519" s="32"/>
      <c r="K519" s="10"/>
      <c r="L519" s="32"/>
      <c r="M519" s="10"/>
      <c r="N519" s="32"/>
      <c r="O519" s="10"/>
      <c r="P519" s="32"/>
      <c r="Q519" s="10"/>
      <c r="R519" s="32"/>
      <c r="S519" s="10"/>
      <c r="T519" s="32"/>
      <c r="U519" s="94"/>
      <c r="V519" s="32"/>
      <c r="W519" s="10"/>
      <c r="X519" s="32"/>
      <c r="Y519" s="10"/>
      <c r="Z519" s="32"/>
      <c r="AA519" s="10"/>
      <c r="AB519" s="32"/>
      <c r="AC519" s="10"/>
      <c r="AD519" s="32"/>
      <c r="AE519" s="10"/>
      <c r="AF519" s="32"/>
      <c r="AG519" s="10"/>
      <c r="AH519" s="32"/>
      <c r="AI519" s="10"/>
      <c r="AJ519" s="32"/>
      <c r="AK519" s="10"/>
      <c r="AL519" s="32"/>
      <c r="AM519" s="10"/>
      <c r="AN519" s="32"/>
      <c r="AO519" s="10"/>
      <c r="AP519" s="32"/>
      <c r="AQ519" s="10"/>
      <c r="AR519" s="244"/>
      <c r="AS519" s="10"/>
      <c r="AT519" s="32"/>
      <c r="AU519" s="10"/>
      <c r="AV519" s="244"/>
      <c r="AW519" s="10"/>
      <c r="AX519" s="244"/>
      <c r="AY519" s="10"/>
      <c r="AZ519" s="247"/>
      <c r="BA519" s="10"/>
      <c r="BB519" s="244"/>
      <c r="BC519" s="10"/>
      <c r="BD519" s="247"/>
      <c r="BE519" s="10"/>
      <c r="BF519" s="244"/>
      <c r="BG519" s="10"/>
      <c r="BH519" s="247"/>
      <c r="BI519" s="10"/>
      <c r="BJ519" s="247"/>
      <c r="BK519" s="94"/>
      <c r="BL519" s="32"/>
      <c r="BM519" s="10"/>
      <c r="BN519" s="247"/>
      <c r="BO519" s="94"/>
      <c r="BP519" s="32"/>
      <c r="BQ519" s="94"/>
      <c r="BR519" s="32"/>
      <c r="BT519" s="41"/>
      <c r="BU519" s="41">
        <f t="shared" si="30"/>
        <v>0</v>
      </c>
      <c r="BV519">
        <f t="shared" ref="BV519:BV582" si="31">COUNT(C519:BR519)/2</f>
        <v>0</v>
      </c>
    </row>
    <row r="520" spans="1:74">
      <c r="A520">
        <v>449</v>
      </c>
      <c r="B520" s="6"/>
      <c r="C520" s="10"/>
      <c r="D520" s="32"/>
      <c r="E520" s="10"/>
      <c r="F520" s="32"/>
      <c r="G520" s="10"/>
      <c r="H520" s="32"/>
      <c r="I520" s="10"/>
      <c r="J520" s="32"/>
      <c r="K520" s="10"/>
      <c r="L520" s="32"/>
      <c r="M520" s="10"/>
      <c r="N520" s="32"/>
      <c r="O520" s="10"/>
      <c r="P520" s="32"/>
      <c r="Q520" s="10"/>
      <c r="R520" s="32"/>
      <c r="S520" s="10"/>
      <c r="T520" s="32"/>
      <c r="U520" s="10"/>
      <c r="V520" s="32"/>
      <c r="W520" s="10"/>
      <c r="X520" s="32"/>
      <c r="Y520" s="10"/>
      <c r="Z520" s="32"/>
      <c r="AA520" s="10"/>
      <c r="AB520" s="32"/>
      <c r="AC520" s="10"/>
      <c r="AD520" s="32"/>
      <c r="AE520" s="10"/>
      <c r="AF520" s="32"/>
      <c r="AG520" s="10"/>
      <c r="AH520" s="32"/>
      <c r="AI520" s="10"/>
      <c r="AJ520" s="32"/>
      <c r="AK520" s="10"/>
      <c r="AL520" s="32"/>
      <c r="AM520" s="10"/>
      <c r="AN520" s="32"/>
      <c r="AO520" s="10"/>
      <c r="AP520" s="32"/>
      <c r="AQ520" s="10"/>
      <c r="AR520" s="244"/>
      <c r="AS520" s="10"/>
      <c r="AT520" s="32"/>
      <c r="AU520" s="10"/>
      <c r="AV520" s="244"/>
      <c r="AW520" s="10"/>
      <c r="AX520" s="244"/>
      <c r="AY520" s="7"/>
      <c r="AZ520" s="249"/>
      <c r="BA520" s="10"/>
      <c r="BB520" s="244"/>
      <c r="BC520" s="7"/>
      <c r="BD520" s="249"/>
      <c r="BE520" s="10"/>
      <c r="BF520" s="244"/>
      <c r="BG520" s="7"/>
      <c r="BH520" s="249"/>
      <c r="BI520" s="7"/>
      <c r="BJ520" s="249"/>
      <c r="BK520" s="7"/>
      <c r="BL520" s="8"/>
      <c r="BM520" s="7"/>
      <c r="BN520" s="249"/>
      <c r="BO520" s="7"/>
      <c r="BP520" s="8"/>
      <c r="BQ520" s="7"/>
      <c r="BR520" s="8"/>
      <c r="BT520" s="41"/>
      <c r="BU520" s="41">
        <f t="shared" si="30"/>
        <v>0</v>
      </c>
      <c r="BV520">
        <f t="shared" si="31"/>
        <v>0</v>
      </c>
    </row>
    <row r="521" spans="1:74">
      <c r="A521">
        <v>450</v>
      </c>
      <c r="B521" s="6"/>
      <c r="C521" s="10"/>
      <c r="D521" s="32"/>
      <c r="E521" s="10"/>
      <c r="F521" s="32"/>
      <c r="G521" s="10"/>
      <c r="H521" s="32"/>
      <c r="I521" s="10"/>
      <c r="J521" s="32"/>
      <c r="K521" s="10"/>
      <c r="L521" s="32"/>
      <c r="M521" s="10"/>
      <c r="N521" s="32"/>
      <c r="O521" s="10"/>
      <c r="P521" s="32"/>
      <c r="Q521" s="10"/>
      <c r="R521" s="32"/>
      <c r="S521" s="10"/>
      <c r="T521" s="32"/>
      <c r="U521" s="10"/>
      <c r="V521" s="32"/>
      <c r="W521" s="10"/>
      <c r="X521" s="32"/>
      <c r="Y521" s="10"/>
      <c r="Z521" s="32"/>
      <c r="AA521" s="10"/>
      <c r="AB521" s="32"/>
      <c r="AC521" s="10"/>
      <c r="AD521" s="32"/>
      <c r="AE521" s="10"/>
      <c r="AF521" s="32"/>
      <c r="AG521" s="10"/>
      <c r="AH521" s="32"/>
      <c r="AI521" s="10"/>
      <c r="AJ521" s="32"/>
      <c r="AK521" s="10"/>
      <c r="AL521" s="32"/>
      <c r="AM521" s="10"/>
      <c r="AN521" s="32"/>
      <c r="AO521" s="10"/>
      <c r="AP521" s="32"/>
      <c r="AQ521" s="10"/>
      <c r="AR521" s="244"/>
      <c r="AS521" s="10"/>
      <c r="AT521" s="32"/>
      <c r="AU521" s="10"/>
      <c r="AV521" s="244"/>
      <c r="AW521" s="10"/>
      <c r="AX521" s="244"/>
      <c r="AY521" s="7"/>
      <c r="AZ521" s="249"/>
      <c r="BA521" s="10"/>
      <c r="BB521" s="244"/>
      <c r="BC521" s="7"/>
      <c r="BD521" s="249"/>
      <c r="BE521" s="10"/>
      <c r="BF521" s="244"/>
      <c r="BG521" s="7"/>
      <c r="BH521" s="249"/>
      <c r="BI521" s="7"/>
      <c r="BJ521" s="249"/>
      <c r="BK521" s="7"/>
      <c r="BL521" s="8"/>
      <c r="BM521" s="7"/>
      <c r="BN521" s="249"/>
      <c r="BO521" s="7"/>
      <c r="BP521" s="8"/>
      <c r="BQ521" s="7"/>
      <c r="BR521" s="8"/>
      <c r="BT521" s="41"/>
      <c r="BU521" s="41">
        <f t="shared" si="30"/>
        <v>0</v>
      </c>
      <c r="BV521">
        <f t="shared" si="31"/>
        <v>0</v>
      </c>
    </row>
    <row r="522" spans="1:74">
      <c r="A522">
        <v>451</v>
      </c>
      <c r="B522" s="6"/>
      <c r="C522" s="10"/>
      <c r="D522" s="32"/>
      <c r="E522" s="10"/>
      <c r="F522" s="32"/>
      <c r="G522" s="10"/>
      <c r="H522" s="32"/>
      <c r="I522" s="10"/>
      <c r="J522" s="32"/>
      <c r="K522" s="10"/>
      <c r="L522" s="32"/>
      <c r="M522" s="10"/>
      <c r="N522" s="32"/>
      <c r="O522" s="10"/>
      <c r="P522" s="32"/>
      <c r="Q522" s="10"/>
      <c r="R522" s="32"/>
      <c r="S522" s="10"/>
      <c r="T522" s="32"/>
      <c r="U522" s="10"/>
      <c r="V522" s="32"/>
      <c r="W522" s="10"/>
      <c r="X522" s="32"/>
      <c r="Y522" s="10"/>
      <c r="Z522" s="32"/>
      <c r="AA522" s="10"/>
      <c r="AB522" s="32"/>
      <c r="AC522" s="10"/>
      <c r="AD522" s="32"/>
      <c r="AE522" s="10"/>
      <c r="AF522" s="32"/>
      <c r="AG522" s="10"/>
      <c r="AH522" s="32"/>
      <c r="AI522" s="10"/>
      <c r="AJ522" s="32"/>
      <c r="AK522" s="10"/>
      <c r="AL522" s="32"/>
      <c r="AM522" s="10"/>
      <c r="AN522" s="32"/>
      <c r="AO522" s="10"/>
      <c r="AP522" s="32"/>
      <c r="AQ522" s="10"/>
      <c r="AR522" s="244"/>
      <c r="AS522" s="10"/>
      <c r="AT522" s="32"/>
      <c r="AU522" s="10"/>
      <c r="AV522" s="244"/>
      <c r="AW522" s="10"/>
      <c r="AX522" s="244"/>
      <c r="AY522" s="7"/>
      <c r="AZ522" s="249"/>
      <c r="BA522" s="10"/>
      <c r="BB522" s="244"/>
      <c r="BC522" s="7"/>
      <c r="BD522" s="249"/>
      <c r="BE522" s="10"/>
      <c r="BF522" s="244"/>
      <c r="BG522" s="7"/>
      <c r="BH522" s="249"/>
      <c r="BI522" s="7"/>
      <c r="BJ522" s="249"/>
      <c r="BK522" s="7"/>
      <c r="BL522" s="8"/>
      <c r="BM522" s="7"/>
      <c r="BN522" s="249"/>
      <c r="BO522" s="7"/>
      <c r="BP522" s="8"/>
      <c r="BQ522" s="7"/>
      <c r="BR522" s="8"/>
      <c r="BT522" s="41"/>
      <c r="BU522" s="41">
        <f t="shared" si="30"/>
        <v>0</v>
      </c>
      <c r="BV522">
        <f t="shared" si="31"/>
        <v>0</v>
      </c>
    </row>
    <row r="523" spans="1:74">
      <c r="A523">
        <v>452</v>
      </c>
      <c r="B523" s="6"/>
      <c r="C523" s="10"/>
      <c r="D523" s="32"/>
      <c r="E523" s="10"/>
      <c r="F523" s="32"/>
      <c r="G523" s="10"/>
      <c r="H523" s="32"/>
      <c r="I523" s="10"/>
      <c r="J523" s="32"/>
      <c r="K523" s="10"/>
      <c r="L523" s="32"/>
      <c r="M523" s="10"/>
      <c r="N523" s="32"/>
      <c r="O523" s="10"/>
      <c r="P523" s="32"/>
      <c r="Q523" s="10"/>
      <c r="R523" s="32"/>
      <c r="S523" s="10"/>
      <c r="T523" s="32"/>
      <c r="U523" s="94"/>
      <c r="V523" s="32"/>
      <c r="W523" s="10"/>
      <c r="X523" s="32"/>
      <c r="Y523" s="10"/>
      <c r="Z523" s="32"/>
      <c r="AA523" s="10"/>
      <c r="AB523" s="32"/>
      <c r="AC523" s="10"/>
      <c r="AD523" s="32"/>
      <c r="AE523" s="10"/>
      <c r="AF523" s="32"/>
      <c r="AG523" s="10"/>
      <c r="AH523" s="32"/>
      <c r="AI523" s="10"/>
      <c r="AJ523" s="32"/>
      <c r="AK523" s="10"/>
      <c r="AL523" s="32"/>
      <c r="AM523" s="10"/>
      <c r="AN523" s="32"/>
      <c r="AO523" s="94"/>
      <c r="AP523" s="32"/>
      <c r="AQ523" s="10"/>
      <c r="AR523" s="244"/>
      <c r="AS523" s="94"/>
      <c r="AT523" s="32"/>
      <c r="AU523" s="10"/>
      <c r="AV523" s="244"/>
      <c r="AW523" s="10"/>
      <c r="AX523" s="244"/>
      <c r="AY523" s="7"/>
      <c r="AZ523" s="249"/>
      <c r="BA523" s="10"/>
      <c r="BB523" s="244"/>
      <c r="BC523" s="7"/>
      <c r="BD523" s="249"/>
      <c r="BE523" s="10"/>
      <c r="BF523" s="244"/>
      <c r="BG523" s="7"/>
      <c r="BH523" s="249"/>
      <c r="BI523" s="7"/>
      <c r="BJ523" s="249"/>
      <c r="BK523" s="7"/>
      <c r="BL523" s="8"/>
      <c r="BM523" s="7"/>
      <c r="BN523" s="249"/>
      <c r="BO523" s="7"/>
      <c r="BP523" s="8"/>
      <c r="BQ523" s="7"/>
      <c r="BR523" s="8"/>
      <c r="BT523" s="41"/>
      <c r="BU523" s="41">
        <f t="shared" ref="BU523:BU586" si="32">+AI523+AE523+Y523+W523+U523+S523+Q523+O523+M523+I523+G523+E523+C523+AG523+K523+BQ523+BX523+AA523+AC523+AK523+AO523+AQ523+AY523+BO523+BM523+BC523+BA523+AW523+AU523+AS523</f>
        <v>0</v>
      </c>
      <c r="BV523">
        <f t="shared" si="31"/>
        <v>0</v>
      </c>
    </row>
    <row r="524" spans="1:74">
      <c r="A524">
        <v>453</v>
      </c>
      <c r="B524" s="6"/>
      <c r="C524" s="10"/>
      <c r="D524" s="32"/>
      <c r="E524" s="10"/>
      <c r="F524" s="32"/>
      <c r="G524" s="10"/>
      <c r="H524" s="32"/>
      <c r="I524" s="10"/>
      <c r="J524" s="32"/>
      <c r="K524" s="10"/>
      <c r="L524" s="32"/>
      <c r="M524" s="10"/>
      <c r="N524" s="32"/>
      <c r="O524" s="10"/>
      <c r="P524" s="32"/>
      <c r="Q524" s="10"/>
      <c r="R524" s="32"/>
      <c r="S524" s="10"/>
      <c r="T524" s="32"/>
      <c r="U524" s="10"/>
      <c r="V524" s="32"/>
      <c r="W524" s="10"/>
      <c r="X524" s="32"/>
      <c r="Y524" s="10"/>
      <c r="Z524" s="32"/>
      <c r="AA524" s="10"/>
      <c r="AB524" s="32"/>
      <c r="AC524" s="10"/>
      <c r="AD524" s="32"/>
      <c r="AE524" s="10"/>
      <c r="AF524" s="32"/>
      <c r="AG524" s="10"/>
      <c r="AH524" s="32"/>
      <c r="AI524" s="10"/>
      <c r="AJ524" s="32"/>
      <c r="AK524" s="10"/>
      <c r="AL524" s="32"/>
      <c r="AM524" s="10"/>
      <c r="AN524" s="32"/>
      <c r="AO524" s="10"/>
      <c r="AP524" s="32"/>
      <c r="AQ524" s="10"/>
      <c r="AR524" s="244"/>
      <c r="AS524" s="10"/>
      <c r="AT524" s="32"/>
      <c r="AU524" s="10"/>
      <c r="AV524" s="244"/>
      <c r="AW524" s="10"/>
      <c r="AX524" s="244"/>
      <c r="AY524" s="7"/>
      <c r="AZ524" s="249"/>
      <c r="BA524" s="10"/>
      <c r="BB524" s="244"/>
      <c r="BC524" s="7"/>
      <c r="BD524" s="249"/>
      <c r="BE524" s="10"/>
      <c r="BF524" s="244"/>
      <c r="BG524" s="7"/>
      <c r="BH524" s="249"/>
      <c r="BI524" s="7"/>
      <c r="BJ524" s="249"/>
      <c r="BK524" s="7"/>
      <c r="BL524" s="8"/>
      <c r="BM524" s="7"/>
      <c r="BN524" s="249"/>
      <c r="BO524" s="7"/>
      <c r="BP524" s="8"/>
      <c r="BQ524" s="7"/>
      <c r="BR524" s="8"/>
      <c r="BT524" s="41"/>
      <c r="BU524" s="41">
        <f t="shared" si="32"/>
        <v>0</v>
      </c>
      <c r="BV524">
        <f t="shared" si="31"/>
        <v>0</v>
      </c>
    </row>
    <row r="525" spans="1:74">
      <c r="A525">
        <v>454</v>
      </c>
      <c r="B525" s="6"/>
      <c r="C525" s="10"/>
      <c r="D525" s="32"/>
      <c r="E525" s="10"/>
      <c r="F525" s="32"/>
      <c r="G525" s="10"/>
      <c r="H525" s="32"/>
      <c r="I525" s="10"/>
      <c r="J525" s="32"/>
      <c r="K525" s="10"/>
      <c r="L525" s="32"/>
      <c r="M525" s="10"/>
      <c r="N525" s="32"/>
      <c r="O525" s="10"/>
      <c r="P525" s="32"/>
      <c r="Q525" s="10"/>
      <c r="R525" s="32"/>
      <c r="S525" s="10"/>
      <c r="T525" s="32"/>
      <c r="U525" s="10"/>
      <c r="V525" s="32"/>
      <c r="W525" s="10"/>
      <c r="X525" s="32"/>
      <c r="Y525" s="10"/>
      <c r="Z525" s="32"/>
      <c r="AA525" s="10"/>
      <c r="AB525" s="32"/>
      <c r="AC525" s="10"/>
      <c r="AD525" s="32"/>
      <c r="AE525" s="10"/>
      <c r="AF525" s="32"/>
      <c r="AG525" s="10"/>
      <c r="AH525" s="32"/>
      <c r="AI525" s="10"/>
      <c r="AJ525" s="32"/>
      <c r="AK525" s="10"/>
      <c r="AL525" s="32"/>
      <c r="AM525" s="10"/>
      <c r="AN525" s="32"/>
      <c r="AO525" s="10"/>
      <c r="AP525" s="32"/>
      <c r="AQ525" s="10"/>
      <c r="AR525" s="244"/>
      <c r="AS525" s="10"/>
      <c r="AT525" s="32"/>
      <c r="AU525" s="10"/>
      <c r="AV525" s="244"/>
      <c r="AW525" s="10"/>
      <c r="AX525" s="244"/>
      <c r="AY525" s="7"/>
      <c r="AZ525" s="249"/>
      <c r="BA525" s="10"/>
      <c r="BB525" s="244"/>
      <c r="BC525" s="7"/>
      <c r="BD525" s="249"/>
      <c r="BE525" s="10"/>
      <c r="BF525" s="244"/>
      <c r="BG525" s="7"/>
      <c r="BH525" s="249"/>
      <c r="BI525" s="7"/>
      <c r="BJ525" s="249"/>
      <c r="BK525" s="7"/>
      <c r="BL525" s="8"/>
      <c r="BM525" s="7"/>
      <c r="BN525" s="249"/>
      <c r="BO525" s="7"/>
      <c r="BP525" s="8"/>
      <c r="BQ525" s="7"/>
      <c r="BR525" s="8"/>
      <c r="BT525" s="41"/>
      <c r="BU525" s="41">
        <f t="shared" si="32"/>
        <v>0</v>
      </c>
      <c r="BV525">
        <f t="shared" si="31"/>
        <v>0</v>
      </c>
    </row>
    <row r="526" spans="1:74">
      <c r="A526">
        <v>455</v>
      </c>
      <c r="B526" s="6"/>
      <c r="C526" s="10"/>
      <c r="D526" s="32"/>
      <c r="E526" s="10"/>
      <c r="F526" s="32"/>
      <c r="G526" s="10"/>
      <c r="H526" s="32"/>
      <c r="I526" s="10"/>
      <c r="J526" s="32"/>
      <c r="K526" s="10"/>
      <c r="L526" s="32"/>
      <c r="M526" s="10"/>
      <c r="N526" s="32"/>
      <c r="O526" s="10"/>
      <c r="P526" s="32"/>
      <c r="Q526" s="10"/>
      <c r="R526" s="32"/>
      <c r="S526" s="10"/>
      <c r="T526" s="32"/>
      <c r="U526" s="10"/>
      <c r="V526" s="32"/>
      <c r="W526" s="10"/>
      <c r="X526" s="32"/>
      <c r="Y526" s="10"/>
      <c r="Z526" s="32"/>
      <c r="AA526" s="10"/>
      <c r="AB526" s="32"/>
      <c r="AC526" s="10"/>
      <c r="AD526" s="32"/>
      <c r="AE526" s="10"/>
      <c r="AF526" s="32"/>
      <c r="AG526" s="10"/>
      <c r="AH526" s="32"/>
      <c r="AI526" s="10"/>
      <c r="AJ526" s="32"/>
      <c r="AK526" s="10"/>
      <c r="AL526" s="32"/>
      <c r="AM526" s="10"/>
      <c r="AN526" s="32"/>
      <c r="AO526" s="10"/>
      <c r="AP526" s="32"/>
      <c r="AQ526" s="10"/>
      <c r="AR526" s="244"/>
      <c r="AS526" s="10"/>
      <c r="AT526" s="32"/>
      <c r="AU526" s="10"/>
      <c r="AV526" s="244"/>
      <c r="AW526" s="10"/>
      <c r="AX526" s="244"/>
      <c r="AY526" s="7"/>
      <c r="AZ526" s="249"/>
      <c r="BA526" s="10"/>
      <c r="BB526" s="244"/>
      <c r="BC526" s="7"/>
      <c r="BD526" s="249"/>
      <c r="BE526" s="10"/>
      <c r="BF526" s="244"/>
      <c r="BG526" s="7"/>
      <c r="BH526" s="249"/>
      <c r="BI526" s="7"/>
      <c r="BJ526" s="249"/>
      <c r="BK526" s="7"/>
      <c r="BL526" s="8"/>
      <c r="BM526" s="7"/>
      <c r="BN526" s="249"/>
      <c r="BO526" s="7"/>
      <c r="BP526" s="8"/>
      <c r="BQ526" s="7"/>
      <c r="BR526" s="8"/>
      <c r="BT526" s="41"/>
      <c r="BU526" s="41">
        <f t="shared" si="32"/>
        <v>0</v>
      </c>
      <c r="BV526">
        <f t="shared" si="31"/>
        <v>0</v>
      </c>
    </row>
    <row r="527" spans="1:74">
      <c r="A527">
        <v>456</v>
      </c>
      <c r="B527" s="6"/>
      <c r="C527" s="10"/>
      <c r="D527" s="32"/>
      <c r="E527" s="10"/>
      <c r="F527" s="32"/>
      <c r="G527" s="10"/>
      <c r="H527" s="32"/>
      <c r="I527" s="10"/>
      <c r="J527" s="32"/>
      <c r="K527" s="10"/>
      <c r="L527" s="32"/>
      <c r="M527" s="10"/>
      <c r="N527" s="32"/>
      <c r="O527" s="10"/>
      <c r="P527" s="32"/>
      <c r="Q527" s="10"/>
      <c r="R527" s="32"/>
      <c r="S527" s="10"/>
      <c r="T527" s="32"/>
      <c r="U527" s="10"/>
      <c r="V527" s="32"/>
      <c r="W527" s="10"/>
      <c r="X527" s="32"/>
      <c r="Y527" s="10"/>
      <c r="Z527" s="32"/>
      <c r="AA527" s="10"/>
      <c r="AB527" s="32"/>
      <c r="AC527" s="10"/>
      <c r="AD527" s="32"/>
      <c r="AE527" s="10"/>
      <c r="AF527" s="32"/>
      <c r="AG527" s="10"/>
      <c r="AH527" s="32"/>
      <c r="AI527" s="10"/>
      <c r="AJ527" s="32"/>
      <c r="AK527" s="10"/>
      <c r="AL527" s="32"/>
      <c r="AM527" s="10"/>
      <c r="AN527" s="32"/>
      <c r="AO527" s="10"/>
      <c r="AP527" s="32"/>
      <c r="AQ527" s="10"/>
      <c r="AR527" s="244"/>
      <c r="AS527" s="10"/>
      <c r="AT527" s="32"/>
      <c r="AU527" s="10"/>
      <c r="AV527" s="244"/>
      <c r="AW527" s="10"/>
      <c r="AX527" s="244"/>
      <c r="AY527" s="7"/>
      <c r="AZ527" s="249"/>
      <c r="BA527" s="10"/>
      <c r="BB527" s="244"/>
      <c r="BC527" s="7"/>
      <c r="BD527" s="249"/>
      <c r="BE527" s="10"/>
      <c r="BF527" s="244"/>
      <c r="BG527" s="7"/>
      <c r="BH527" s="249"/>
      <c r="BI527" s="7"/>
      <c r="BJ527" s="249"/>
      <c r="BK527" s="7"/>
      <c r="BL527" s="8"/>
      <c r="BM527" s="7"/>
      <c r="BN527" s="249"/>
      <c r="BO527" s="7"/>
      <c r="BP527" s="8"/>
      <c r="BQ527" s="7"/>
      <c r="BR527" s="8"/>
      <c r="BT527" s="41"/>
      <c r="BU527" s="41">
        <f t="shared" si="32"/>
        <v>0</v>
      </c>
      <c r="BV527">
        <f t="shared" si="31"/>
        <v>0</v>
      </c>
    </row>
    <row r="528" spans="1:74">
      <c r="A528">
        <v>457</v>
      </c>
      <c r="B528" s="6"/>
      <c r="C528" s="10"/>
      <c r="D528" s="32"/>
      <c r="E528" s="10"/>
      <c r="F528" s="32"/>
      <c r="G528" s="10"/>
      <c r="H528" s="32"/>
      <c r="I528" s="10"/>
      <c r="J528" s="32"/>
      <c r="K528" s="10"/>
      <c r="L528" s="32"/>
      <c r="M528" s="10"/>
      <c r="N528" s="32"/>
      <c r="O528" s="10"/>
      <c r="P528" s="32"/>
      <c r="Q528" s="10"/>
      <c r="R528" s="32"/>
      <c r="S528" s="10"/>
      <c r="T528" s="32"/>
      <c r="U528" s="10"/>
      <c r="V528" s="32"/>
      <c r="W528" s="10"/>
      <c r="X528" s="32"/>
      <c r="Y528" s="10"/>
      <c r="Z528" s="32"/>
      <c r="AA528" s="10"/>
      <c r="AB528" s="32"/>
      <c r="AC528" s="10"/>
      <c r="AD528" s="32"/>
      <c r="AE528" s="10"/>
      <c r="AF528" s="32"/>
      <c r="AG528" s="10"/>
      <c r="AH528" s="32"/>
      <c r="AI528" s="10"/>
      <c r="AJ528" s="32"/>
      <c r="AK528" s="10"/>
      <c r="AL528" s="32"/>
      <c r="AM528" s="10"/>
      <c r="AN528" s="32"/>
      <c r="AO528" s="10"/>
      <c r="AP528" s="32"/>
      <c r="AQ528" s="10"/>
      <c r="AR528" s="244"/>
      <c r="AS528" s="10"/>
      <c r="AT528" s="32"/>
      <c r="AU528" s="10"/>
      <c r="AV528" s="244"/>
      <c r="AW528" s="10"/>
      <c r="AX528" s="244"/>
      <c r="AY528" s="7"/>
      <c r="AZ528" s="249"/>
      <c r="BA528" s="10"/>
      <c r="BB528" s="244"/>
      <c r="BC528" s="7"/>
      <c r="BD528" s="249"/>
      <c r="BE528" s="10"/>
      <c r="BF528" s="244"/>
      <c r="BG528" s="7"/>
      <c r="BH528" s="249"/>
      <c r="BI528" s="7"/>
      <c r="BJ528" s="249"/>
      <c r="BK528" s="7"/>
      <c r="BL528" s="8"/>
      <c r="BM528" s="7"/>
      <c r="BN528" s="249"/>
      <c r="BO528" s="7"/>
      <c r="BP528" s="8"/>
      <c r="BQ528" s="7"/>
      <c r="BR528" s="8"/>
      <c r="BT528" s="41"/>
      <c r="BU528" s="41">
        <f t="shared" si="32"/>
        <v>0</v>
      </c>
      <c r="BV528">
        <f t="shared" si="31"/>
        <v>0</v>
      </c>
    </row>
    <row r="529" spans="1:76">
      <c r="A529">
        <v>458</v>
      </c>
      <c r="B529" s="6"/>
      <c r="C529" s="10"/>
      <c r="D529" s="32"/>
      <c r="E529" s="10"/>
      <c r="F529" s="32"/>
      <c r="G529" s="10"/>
      <c r="H529" s="32"/>
      <c r="I529" s="10"/>
      <c r="J529" s="32"/>
      <c r="K529" s="10"/>
      <c r="L529" s="32"/>
      <c r="M529" s="10"/>
      <c r="N529" s="32"/>
      <c r="O529" s="10"/>
      <c r="P529" s="32"/>
      <c r="Q529" s="10"/>
      <c r="R529" s="32"/>
      <c r="S529" s="10"/>
      <c r="T529" s="32"/>
      <c r="U529" s="10"/>
      <c r="V529" s="32"/>
      <c r="W529" s="10"/>
      <c r="X529" s="32"/>
      <c r="Y529" s="10"/>
      <c r="Z529" s="32"/>
      <c r="AA529" s="10"/>
      <c r="AB529" s="32"/>
      <c r="AC529" s="10"/>
      <c r="AD529" s="32"/>
      <c r="AE529" s="10"/>
      <c r="AF529" s="32"/>
      <c r="AG529" s="10"/>
      <c r="AH529" s="32"/>
      <c r="AI529" s="10"/>
      <c r="AJ529" s="32"/>
      <c r="AK529" s="10"/>
      <c r="AL529" s="32"/>
      <c r="AM529" s="10"/>
      <c r="AN529" s="32"/>
      <c r="AO529" s="10"/>
      <c r="AP529" s="32"/>
      <c r="AQ529" s="10"/>
      <c r="AR529" s="244"/>
      <c r="AS529" s="10"/>
      <c r="AT529" s="32"/>
      <c r="AU529" s="10"/>
      <c r="AV529" s="244"/>
      <c r="AW529" s="10"/>
      <c r="AX529" s="244"/>
      <c r="AY529" s="7"/>
      <c r="AZ529" s="249"/>
      <c r="BA529" s="10"/>
      <c r="BB529" s="244"/>
      <c r="BC529" s="7"/>
      <c r="BD529" s="249"/>
      <c r="BE529" s="10"/>
      <c r="BF529" s="244"/>
      <c r="BG529" s="7"/>
      <c r="BH529" s="249"/>
      <c r="BI529" s="7"/>
      <c r="BJ529" s="249"/>
      <c r="BK529" s="7"/>
      <c r="BL529" s="8"/>
      <c r="BM529" s="7"/>
      <c r="BN529" s="249"/>
      <c r="BO529" s="7"/>
      <c r="BP529" s="8"/>
      <c r="BQ529" s="7"/>
      <c r="BR529" s="8"/>
      <c r="BT529" s="41"/>
      <c r="BU529" s="41">
        <f t="shared" si="32"/>
        <v>0</v>
      </c>
      <c r="BV529">
        <f t="shared" si="31"/>
        <v>0</v>
      </c>
    </row>
    <row r="530" spans="1:76">
      <c r="A530">
        <v>459</v>
      </c>
      <c r="B530" s="6"/>
      <c r="C530" s="10"/>
      <c r="D530" s="32"/>
      <c r="E530" s="10"/>
      <c r="F530" s="32"/>
      <c r="G530" s="10"/>
      <c r="H530" s="32"/>
      <c r="I530" s="10"/>
      <c r="J530" s="32"/>
      <c r="K530" s="94"/>
      <c r="L530" s="32"/>
      <c r="M530" s="10"/>
      <c r="N530" s="32"/>
      <c r="O530" s="10"/>
      <c r="P530" s="32"/>
      <c r="Q530" s="10"/>
      <c r="R530" s="32"/>
      <c r="S530" s="10"/>
      <c r="T530" s="32"/>
      <c r="U530" s="10"/>
      <c r="V530" s="32"/>
      <c r="W530" s="10"/>
      <c r="X530" s="32"/>
      <c r="Y530" s="10"/>
      <c r="Z530" s="32"/>
      <c r="AA530" s="10"/>
      <c r="AB530" s="32"/>
      <c r="AC530" s="10"/>
      <c r="AD530" s="32"/>
      <c r="AE530" s="10"/>
      <c r="AF530" s="32"/>
      <c r="AG530" s="10"/>
      <c r="AH530" s="32"/>
      <c r="AI530" s="10"/>
      <c r="AJ530" s="32"/>
      <c r="AK530" s="10"/>
      <c r="AL530" s="32"/>
      <c r="AM530" s="10"/>
      <c r="AN530" s="32"/>
      <c r="AO530" s="10"/>
      <c r="AP530" s="32"/>
      <c r="AQ530" s="10"/>
      <c r="AR530" s="244"/>
      <c r="AS530" s="10"/>
      <c r="AT530" s="32"/>
      <c r="AU530" s="10"/>
      <c r="AV530" s="244"/>
      <c r="AW530" s="10"/>
      <c r="AX530" s="244"/>
      <c r="AY530" s="7"/>
      <c r="AZ530" s="249"/>
      <c r="BA530" s="10"/>
      <c r="BB530" s="244"/>
      <c r="BC530" s="7"/>
      <c r="BD530" s="249"/>
      <c r="BE530" s="10"/>
      <c r="BF530" s="244"/>
      <c r="BG530" s="7"/>
      <c r="BH530" s="249"/>
      <c r="BI530" s="7"/>
      <c r="BJ530" s="249"/>
      <c r="BK530" s="7"/>
      <c r="BL530" s="8"/>
      <c r="BM530" s="7"/>
      <c r="BN530" s="249"/>
      <c r="BO530" s="7"/>
      <c r="BP530" s="8"/>
      <c r="BQ530" s="7"/>
      <c r="BR530" s="8"/>
      <c r="BT530" s="41"/>
      <c r="BU530" s="41">
        <f t="shared" si="32"/>
        <v>0</v>
      </c>
      <c r="BV530">
        <f t="shared" si="31"/>
        <v>0</v>
      </c>
      <c r="BX530" s="39"/>
    </row>
    <row r="531" spans="1:76">
      <c r="A531">
        <v>460</v>
      </c>
      <c r="B531" s="6"/>
      <c r="C531" s="10"/>
      <c r="D531" s="32"/>
      <c r="E531" s="10"/>
      <c r="F531" s="32"/>
      <c r="G531" s="10"/>
      <c r="H531" s="32"/>
      <c r="I531" s="10"/>
      <c r="J531" s="32"/>
      <c r="K531" s="10"/>
      <c r="L531" s="32"/>
      <c r="M531" s="10"/>
      <c r="N531" s="32"/>
      <c r="O531" s="10"/>
      <c r="P531" s="32"/>
      <c r="Q531" s="10"/>
      <c r="R531" s="32"/>
      <c r="S531" s="10"/>
      <c r="T531" s="32"/>
      <c r="U531" s="10"/>
      <c r="V531" s="32"/>
      <c r="W531" s="10"/>
      <c r="X531" s="32"/>
      <c r="Y531" s="10"/>
      <c r="Z531" s="32"/>
      <c r="AA531" s="10"/>
      <c r="AB531" s="32"/>
      <c r="AC531" s="10"/>
      <c r="AD531" s="32"/>
      <c r="AE531" s="10"/>
      <c r="AF531" s="32"/>
      <c r="AG531" s="10"/>
      <c r="AH531" s="32"/>
      <c r="AI531" s="10"/>
      <c r="AJ531" s="32"/>
      <c r="AK531" s="10"/>
      <c r="AL531" s="32"/>
      <c r="AM531" s="10"/>
      <c r="AN531" s="32"/>
      <c r="AO531" s="10"/>
      <c r="AP531" s="32"/>
      <c r="AQ531" s="10"/>
      <c r="AR531" s="244"/>
      <c r="AS531" s="10"/>
      <c r="AT531" s="32"/>
      <c r="AU531" s="10"/>
      <c r="AV531" s="244"/>
      <c r="AW531" s="10"/>
      <c r="AX531" s="244"/>
      <c r="AY531" s="7"/>
      <c r="AZ531" s="249"/>
      <c r="BA531" s="10"/>
      <c r="BB531" s="244"/>
      <c r="BC531" s="7"/>
      <c r="BD531" s="249"/>
      <c r="BE531" s="10"/>
      <c r="BF531" s="244"/>
      <c r="BG531" s="7"/>
      <c r="BH531" s="249"/>
      <c r="BI531" s="7"/>
      <c r="BJ531" s="249"/>
      <c r="BK531" s="7"/>
      <c r="BL531" s="8"/>
      <c r="BM531" s="7"/>
      <c r="BN531" s="249"/>
      <c r="BO531" s="7"/>
      <c r="BP531" s="8"/>
      <c r="BQ531" s="7"/>
      <c r="BR531" s="8"/>
      <c r="BT531" s="41"/>
      <c r="BU531" s="41">
        <f t="shared" si="32"/>
        <v>0</v>
      </c>
      <c r="BV531">
        <f t="shared" si="31"/>
        <v>0</v>
      </c>
    </row>
    <row r="532" spans="1:76">
      <c r="A532">
        <v>461</v>
      </c>
      <c r="B532" s="6"/>
      <c r="C532" s="10"/>
      <c r="D532" s="32"/>
      <c r="E532" s="10"/>
      <c r="F532" s="32"/>
      <c r="G532" s="10"/>
      <c r="H532" s="32"/>
      <c r="I532" s="10"/>
      <c r="J532" s="32"/>
      <c r="K532" s="94"/>
      <c r="L532" s="32"/>
      <c r="M532" s="10"/>
      <c r="N532" s="32"/>
      <c r="O532" s="10"/>
      <c r="P532" s="32"/>
      <c r="Q532" s="10"/>
      <c r="R532" s="32"/>
      <c r="S532" s="10"/>
      <c r="T532" s="32"/>
      <c r="U532" s="10"/>
      <c r="V532" s="32"/>
      <c r="W532" s="10"/>
      <c r="X532" s="32"/>
      <c r="Y532" s="10"/>
      <c r="Z532" s="32"/>
      <c r="AA532" s="10"/>
      <c r="AB532" s="32"/>
      <c r="AC532" s="10"/>
      <c r="AD532" s="32"/>
      <c r="AE532" s="10"/>
      <c r="AF532" s="32"/>
      <c r="AG532" s="10"/>
      <c r="AH532" s="32"/>
      <c r="AI532" s="10"/>
      <c r="AJ532" s="32"/>
      <c r="AK532" s="10"/>
      <c r="AL532" s="32"/>
      <c r="AM532" s="10"/>
      <c r="AN532" s="32"/>
      <c r="AO532" s="10"/>
      <c r="AP532" s="32"/>
      <c r="AQ532" s="10"/>
      <c r="AR532" s="244"/>
      <c r="AS532" s="10"/>
      <c r="AT532" s="32"/>
      <c r="AU532" s="10"/>
      <c r="AV532" s="244"/>
      <c r="AW532" s="10"/>
      <c r="AX532" s="244"/>
      <c r="AY532" s="7"/>
      <c r="AZ532" s="249"/>
      <c r="BA532" s="10"/>
      <c r="BB532" s="244"/>
      <c r="BC532" s="7"/>
      <c r="BD532" s="249"/>
      <c r="BE532" s="10"/>
      <c r="BF532" s="244"/>
      <c r="BG532" s="7"/>
      <c r="BH532" s="249"/>
      <c r="BI532" s="7"/>
      <c r="BJ532" s="249"/>
      <c r="BK532" s="7"/>
      <c r="BL532" s="8"/>
      <c r="BM532" s="7"/>
      <c r="BN532" s="249"/>
      <c r="BO532" s="7"/>
      <c r="BP532" s="8"/>
      <c r="BQ532" s="7"/>
      <c r="BR532" s="8"/>
      <c r="BT532" s="41"/>
      <c r="BU532" s="41">
        <f t="shared" si="32"/>
        <v>0</v>
      </c>
      <c r="BV532">
        <f t="shared" si="31"/>
        <v>0</v>
      </c>
      <c r="BX532" s="39"/>
    </row>
    <row r="533" spans="1:76">
      <c r="A533">
        <v>462</v>
      </c>
      <c r="B533" s="6"/>
      <c r="C533" s="10"/>
      <c r="D533" s="32"/>
      <c r="E533" s="10"/>
      <c r="F533" s="32"/>
      <c r="G533" s="10"/>
      <c r="H533" s="32"/>
      <c r="I533" s="10"/>
      <c r="J533" s="32"/>
      <c r="K533" s="10"/>
      <c r="L533" s="32"/>
      <c r="M533" s="10"/>
      <c r="N533" s="32"/>
      <c r="O533" s="10"/>
      <c r="P533" s="32"/>
      <c r="Q533" s="10"/>
      <c r="R533" s="32"/>
      <c r="S533" s="10"/>
      <c r="T533" s="32"/>
      <c r="U533" s="10"/>
      <c r="V533" s="32"/>
      <c r="W533" s="10"/>
      <c r="X533" s="32"/>
      <c r="Y533" s="10"/>
      <c r="Z533" s="32"/>
      <c r="AA533" s="10"/>
      <c r="AB533" s="32"/>
      <c r="AC533" s="10"/>
      <c r="AD533" s="32"/>
      <c r="AE533" s="10"/>
      <c r="AF533" s="32"/>
      <c r="AG533" s="10"/>
      <c r="AH533" s="32"/>
      <c r="AI533" s="10"/>
      <c r="AJ533" s="32"/>
      <c r="AK533" s="10"/>
      <c r="AL533" s="32"/>
      <c r="AM533" s="10"/>
      <c r="AN533" s="32"/>
      <c r="AO533" s="10"/>
      <c r="AP533" s="32"/>
      <c r="AQ533" s="10"/>
      <c r="AR533" s="244"/>
      <c r="AS533" s="10"/>
      <c r="AT533" s="32"/>
      <c r="AU533" s="10"/>
      <c r="AV533" s="244"/>
      <c r="AW533" s="10"/>
      <c r="AX533" s="244"/>
      <c r="AY533" s="7"/>
      <c r="AZ533" s="249"/>
      <c r="BA533" s="10"/>
      <c r="BB533" s="244"/>
      <c r="BC533" s="7"/>
      <c r="BD533" s="249"/>
      <c r="BE533" s="10"/>
      <c r="BF533" s="244"/>
      <c r="BG533" s="7"/>
      <c r="BH533" s="249"/>
      <c r="BI533" s="7"/>
      <c r="BJ533" s="249"/>
      <c r="BK533" s="7"/>
      <c r="BL533" s="8"/>
      <c r="BM533" s="7"/>
      <c r="BN533" s="249"/>
      <c r="BO533" s="7"/>
      <c r="BP533" s="8"/>
      <c r="BQ533" s="7"/>
      <c r="BR533" s="8"/>
      <c r="BT533" s="41"/>
      <c r="BU533" s="41">
        <f t="shared" si="32"/>
        <v>0</v>
      </c>
      <c r="BV533">
        <f t="shared" si="31"/>
        <v>0</v>
      </c>
    </row>
    <row r="534" spans="1:76">
      <c r="A534">
        <v>463</v>
      </c>
      <c r="B534" s="6"/>
      <c r="C534" s="10"/>
      <c r="D534" s="32"/>
      <c r="E534" s="94"/>
      <c r="F534" s="32"/>
      <c r="G534" s="10"/>
      <c r="H534" s="32"/>
      <c r="I534" s="10"/>
      <c r="J534" s="32"/>
      <c r="K534" s="10"/>
      <c r="L534" s="32"/>
      <c r="M534" s="10"/>
      <c r="N534" s="32"/>
      <c r="O534" s="10"/>
      <c r="P534" s="32"/>
      <c r="Q534" s="10"/>
      <c r="R534" s="32"/>
      <c r="S534" s="10"/>
      <c r="T534" s="32"/>
      <c r="U534" s="10"/>
      <c r="V534" s="32"/>
      <c r="W534" s="10"/>
      <c r="X534" s="32"/>
      <c r="Y534" s="10"/>
      <c r="Z534" s="32"/>
      <c r="AA534" s="10"/>
      <c r="AB534" s="32"/>
      <c r="AC534" s="10"/>
      <c r="AD534" s="32"/>
      <c r="AE534" s="10"/>
      <c r="AF534" s="32"/>
      <c r="AG534" s="10"/>
      <c r="AH534" s="32"/>
      <c r="AI534" s="10"/>
      <c r="AJ534" s="32"/>
      <c r="AK534" s="10"/>
      <c r="AL534" s="32"/>
      <c r="AM534" s="10"/>
      <c r="AN534" s="32"/>
      <c r="AO534" s="10"/>
      <c r="AP534" s="32"/>
      <c r="AQ534" s="10"/>
      <c r="AR534" s="244"/>
      <c r="AS534" s="10"/>
      <c r="AT534" s="32"/>
      <c r="AU534" s="10"/>
      <c r="AV534" s="244"/>
      <c r="AW534" s="10"/>
      <c r="AX534" s="244"/>
      <c r="AY534" s="7"/>
      <c r="AZ534" s="249"/>
      <c r="BA534" s="10"/>
      <c r="BB534" s="244"/>
      <c r="BC534" s="7"/>
      <c r="BD534" s="249"/>
      <c r="BE534" s="10"/>
      <c r="BF534" s="244"/>
      <c r="BG534" s="7"/>
      <c r="BH534" s="249"/>
      <c r="BI534" s="7"/>
      <c r="BJ534" s="249"/>
      <c r="BK534" s="7"/>
      <c r="BL534" s="8"/>
      <c r="BM534" s="7"/>
      <c r="BN534" s="249"/>
      <c r="BO534" s="7"/>
      <c r="BP534" s="8"/>
      <c r="BQ534" s="7"/>
      <c r="BR534" s="8"/>
      <c r="BT534" s="41"/>
      <c r="BU534" s="41">
        <f t="shared" si="32"/>
        <v>0</v>
      </c>
      <c r="BV534">
        <f t="shared" si="31"/>
        <v>0</v>
      </c>
    </row>
    <row r="535" spans="1:76">
      <c r="A535">
        <v>464</v>
      </c>
      <c r="B535" s="6"/>
      <c r="C535" s="10"/>
      <c r="D535" s="32"/>
      <c r="E535" s="10"/>
      <c r="F535" s="32"/>
      <c r="G535" s="10"/>
      <c r="H535" s="32"/>
      <c r="I535" s="10"/>
      <c r="J535" s="32"/>
      <c r="K535" s="94"/>
      <c r="L535" s="32"/>
      <c r="M535" s="10"/>
      <c r="N535" s="32"/>
      <c r="O535" s="10"/>
      <c r="P535" s="32"/>
      <c r="Q535" s="10"/>
      <c r="R535" s="32"/>
      <c r="S535" s="10"/>
      <c r="T535" s="32"/>
      <c r="U535" s="10"/>
      <c r="V535" s="32"/>
      <c r="W535" s="10"/>
      <c r="X535" s="32"/>
      <c r="Y535" s="10"/>
      <c r="Z535" s="32"/>
      <c r="AA535" s="10"/>
      <c r="AB535" s="32"/>
      <c r="AC535" s="10"/>
      <c r="AD535" s="32"/>
      <c r="AE535" s="10"/>
      <c r="AF535" s="32"/>
      <c r="AG535" s="10"/>
      <c r="AH535" s="32"/>
      <c r="AI535" s="10"/>
      <c r="AJ535" s="32"/>
      <c r="AK535" s="10"/>
      <c r="AL535" s="32"/>
      <c r="AM535" s="10"/>
      <c r="AN535" s="32"/>
      <c r="AO535" s="10"/>
      <c r="AP535" s="32"/>
      <c r="AQ535" s="10"/>
      <c r="AR535" s="244"/>
      <c r="AS535" s="10"/>
      <c r="AT535" s="32"/>
      <c r="AU535" s="10"/>
      <c r="AV535" s="244"/>
      <c r="AW535" s="10"/>
      <c r="AX535" s="244"/>
      <c r="AY535" s="7"/>
      <c r="AZ535" s="249"/>
      <c r="BA535" s="10"/>
      <c r="BB535" s="244"/>
      <c r="BC535" s="7"/>
      <c r="BD535" s="249"/>
      <c r="BE535" s="10"/>
      <c r="BF535" s="244"/>
      <c r="BG535" s="7"/>
      <c r="BH535" s="249"/>
      <c r="BI535" s="7"/>
      <c r="BJ535" s="249"/>
      <c r="BK535" s="7"/>
      <c r="BL535" s="8"/>
      <c r="BM535" s="7"/>
      <c r="BN535" s="249"/>
      <c r="BO535" s="7"/>
      <c r="BP535" s="8"/>
      <c r="BQ535" s="7"/>
      <c r="BR535" s="8"/>
      <c r="BT535" s="41"/>
      <c r="BU535" s="41">
        <f t="shared" si="32"/>
        <v>0</v>
      </c>
      <c r="BV535">
        <f t="shared" si="31"/>
        <v>0</v>
      </c>
      <c r="BX535" s="39"/>
    </row>
    <row r="536" spans="1:76">
      <c r="A536">
        <v>465</v>
      </c>
      <c r="B536" s="6"/>
      <c r="C536" s="10"/>
      <c r="D536" s="32"/>
      <c r="E536" s="10"/>
      <c r="F536" s="32"/>
      <c r="G536" s="10"/>
      <c r="H536" s="32"/>
      <c r="I536" s="10"/>
      <c r="J536" s="32"/>
      <c r="K536" s="94"/>
      <c r="L536" s="32"/>
      <c r="M536" s="10"/>
      <c r="N536" s="32"/>
      <c r="O536" s="10"/>
      <c r="P536" s="32"/>
      <c r="Q536" s="10"/>
      <c r="R536" s="32"/>
      <c r="S536" s="10"/>
      <c r="T536" s="32"/>
      <c r="U536" s="10"/>
      <c r="V536" s="32"/>
      <c r="W536" s="10"/>
      <c r="X536" s="32"/>
      <c r="Y536" s="10"/>
      <c r="Z536" s="32"/>
      <c r="AA536" s="10"/>
      <c r="AB536" s="32"/>
      <c r="AC536" s="10"/>
      <c r="AD536" s="32"/>
      <c r="AE536" s="10"/>
      <c r="AF536" s="32"/>
      <c r="AG536" s="10"/>
      <c r="AH536" s="32"/>
      <c r="AI536" s="10"/>
      <c r="AJ536" s="32"/>
      <c r="AK536" s="10"/>
      <c r="AL536" s="32"/>
      <c r="AM536" s="10"/>
      <c r="AN536" s="32"/>
      <c r="AO536" s="10"/>
      <c r="AP536" s="32"/>
      <c r="AQ536" s="10"/>
      <c r="AR536" s="244"/>
      <c r="AS536" s="10"/>
      <c r="AT536" s="32"/>
      <c r="AU536" s="10"/>
      <c r="AV536" s="244"/>
      <c r="AW536" s="10"/>
      <c r="AX536" s="244"/>
      <c r="AY536" s="7"/>
      <c r="AZ536" s="249"/>
      <c r="BA536" s="10"/>
      <c r="BB536" s="244"/>
      <c r="BC536" s="7"/>
      <c r="BD536" s="249"/>
      <c r="BE536" s="10"/>
      <c r="BF536" s="244"/>
      <c r="BG536" s="7"/>
      <c r="BH536" s="249"/>
      <c r="BI536" s="7"/>
      <c r="BJ536" s="249"/>
      <c r="BK536" s="7"/>
      <c r="BL536" s="8"/>
      <c r="BM536" s="7"/>
      <c r="BN536" s="249"/>
      <c r="BO536" s="7"/>
      <c r="BP536" s="8"/>
      <c r="BQ536" s="7"/>
      <c r="BR536" s="8"/>
      <c r="BT536" s="41"/>
      <c r="BU536" s="41">
        <f t="shared" si="32"/>
        <v>0</v>
      </c>
      <c r="BV536">
        <f t="shared" si="31"/>
        <v>0</v>
      </c>
      <c r="BX536" s="39"/>
    </row>
    <row r="537" spans="1:76">
      <c r="A537">
        <v>466</v>
      </c>
      <c r="B537" s="6"/>
      <c r="C537" s="10"/>
      <c r="D537" s="32"/>
      <c r="E537" s="10"/>
      <c r="F537" s="32"/>
      <c r="G537" s="10"/>
      <c r="H537" s="32"/>
      <c r="I537" s="10"/>
      <c r="J537" s="32"/>
      <c r="K537" s="94"/>
      <c r="L537" s="32"/>
      <c r="M537" s="10"/>
      <c r="N537" s="32"/>
      <c r="O537" s="10"/>
      <c r="P537" s="32"/>
      <c r="Q537" s="10"/>
      <c r="R537" s="32"/>
      <c r="S537" s="10"/>
      <c r="T537" s="32"/>
      <c r="U537" s="10"/>
      <c r="V537" s="32"/>
      <c r="W537" s="10"/>
      <c r="X537" s="32"/>
      <c r="Y537" s="10"/>
      <c r="Z537" s="32"/>
      <c r="AA537" s="10"/>
      <c r="AB537" s="32"/>
      <c r="AC537" s="10"/>
      <c r="AD537" s="32"/>
      <c r="AE537" s="10"/>
      <c r="AF537" s="32"/>
      <c r="AG537" s="10"/>
      <c r="AH537" s="32"/>
      <c r="AI537" s="10"/>
      <c r="AJ537" s="32"/>
      <c r="AK537" s="10"/>
      <c r="AL537" s="32"/>
      <c r="AM537" s="10"/>
      <c r="AN537" s="32"/>
      <c r="AO537" s="10"/>
      <c r="AP537" s="32"/>
      <c r="AQ537" s="10"/>
      <c r="AR537" s="244"/>
      <c r="AS537" s="10"/>
      <c r="AT537" s="32"/>
      <c r="AU537" s="10"/>
      <c r="AV537" s="244"/>
      <c r="AW537" s="10"/>
      <c r="AX537" s="244"/>
      <c r="AY537" s="7"/>
      <c r="AZ537" s="249"/>
      <c r="BA537" s="10"/>
      <c r="BB537" s="244"/>
      <c r="BC537" s="7"/>
      <c r="BD537" s="249"/>
      <c r="BE537" s="10"/>
      <c r="BF537" s="244"/>
      <c r="BG537" s="7"/>
      <c r="BH537" s="249"/>
      <c r="BI537" s="7"/>
      <c r="BJ537" s="249"/>
      <c r="BK537" s="7"/>
      <c r="BL537" s="8"/>
      <c r="BM537" s="7"/>
      <c r="BN537" s="249"/>
      <c r="BO537" s="7"/>
      <c r="BP537" s="8"/>
      <c r="BQ537" s="7"/>
      <c r="BR537" s="8"/>
      <c r="BT537" s="41"/>
      <c r="BU537" s="41">
        <f t="shared" si="32"/>
        <v>0</v>
      </c>
      <c r="BV537">
        <f t="shared" si="31"/>
        <v>0</v>
      </c>
      <c r="BX537" s="39"/>
    </row>
    <row r="538" spans="1:76">
      <c r="A538">
        <v>467</v>
      </c>
      <c r="B538" s="6"/>
      <c r="C538" s="10"/>
      <c r="D538" s="32"/>
      <c r="E538" s="10"/>
      <c r="F538" s="32"/>
      <c r="G538" s="10"/>
      <c r="H538" s="32"/>
      <c r="I538" s="10"/>
      <c r="J538" s="32"/>
      <c r="K538" s="94"/>
      <c r="L538" s="32"/>
      <c r="M538" s="10"/>
      <c r="N538" s="32"/>
      <c r="O538" s="10"/>
      <c r="P538" s="32"/>
      <c r="Q538" s="10"/>
      <c r="R538" s="32"/>
      <c r="S538" s="10"/>
      <c r="T538" s="32"/>
      <c r="U538" s="10"/>
      <c r="V538" s="32"/>
      <c r="W538" s="10"/>
      <c r="X538" s="32"/>
      <c r="Y538" s="10"/>
      <c r="Z538" s="32"/>
      <c r="AA538" s="10"/>
      <c r="AB538" s="32"/>
      <c r="AC538" s="10"/>
      <c r="AD538" s="32"/>
      <c r="AE538" s="10"/>
      <c r="AF538" s="32"/>
      <c r="AG538" s="10"/>
      <c r="AH538" s="32"/>
      <c r="AI538" s="10"/>
      <c r="AJ538" s="32"/>
      <c r="AK538" s="10"/>
      <c r="AL538" s="32"/>
      <c r="AM538" s="10"/>
      <c r="AN538" s="32"/>
      <c r="AO538" s="10"/>
      <c r="AP538" s="32"/>
      <c r="AQ538" s="10"/>
      <c r="AR538" s="244"/>
      <c r="AS538" s="10"/>
      <c r="AT538" s="32"/>
      <c r="AU538" s="10"/>
      <c r="AV538" s="244"/>
      <c r="AW538" s="10"/>
      <c r="AX538" s="244"/>
      <c r="AY538" s="7"/>
      <c r="AZ538" s="249"/>
      <c r="BA538" s="10"/>
      <c r="BB538" s="244"/>
      <c r="BC538" s="7"/>
      <c r="BD538" s="249"/>
      <c r="BE538" s="10"/>
      <c r="BF538" s="244"/>
      <c r="BG538" s="7"/>
      <c r="BH538" s="249"/>
      <c r="BI538" s="7"/>
      <c r="BJ538" s="249"/>
      <c r="BK538" s="7"/>
      <c r="BL538" s="8"/>
      <c r="BM538" s="7"/>
      <c r="BN538" s="249"/>
      <c r="BO538" s="7"/>
      <c r="BP538" s="8"/>
      <c r="BQ538" s="7"/>
      <c r="BR538" s="8"/>
      <c r="BT538" s="41"/>
      <c r="BU538" s="41">
        <f t="shared" si="32"/>
        <v>0</v>
      </c>
      <c r="BV538">
        <f t="shared" si="31"/>
        <v>0</v>
      </c>
      <c r="BX538" s="39"/>
    </row>
    <row r="539" spans="1:76">
      <c r="A539">
        <v>468</v>
      </c>
      <c r="B539" s="6"/>
      <c r="C539" s="10"/>
      <c r="D539" s="32"/>
      <c r="E539" s="10"/>
      <c r="F539" s="32"/>
      <c r="G539" s="10"/>
      <c r="H539" s="32"/>
      <c r="I539" s="10"/>
      <c r="J539" s="32"/>
      <c r="K539" s="10"/>
      <c r="L539" s="32"/>
      <c r="M539" s="10"/>
      <c r="N539" s="32"/>
      <c r="O539" s="10"/>
      <c r="P539" s="32"/>
      <c r="Q539" s="10"/>
      <c r="R539" s="32"/>
      <c r="S539" s="10"/>
      <c r="T539" s="32"/>
      <c r="U539" s="10"/>
      <c r="V539" s="32"/>
      <c r="W539" s="10"/>
      <c r="X539" s="32"/>
      <c r="Y539" s="10"/>
      <c r="Z539" s="32"/>
      <c r="AA539" s="10"/>
      <c r="AB539" s="32"/>
      <c r="AC539" s="10"/>
      <c r="AD539" s="32"/>
      <c r="AE539" s="10"/>
      <c r="AF539" s="32"/>
      <c r="AG539" s="10"/>
      <c r="AH539" s="32"/>
      <c r="AI539" s="10"/>
      <c r="AJ539" s="32"/>
      <c r="AK539" s="10"/>
      <c r="AL539" s="32"/>
      <c r="AM539" s="10"/>
      <c r="AN539" s="32"/>
      <c r="AO539" s="10"/>
      <c r="AP539" s="32"/>
      <c r="AQ539" s="10"/>
      <c r="AR539" s="244"/>
      <c r="AS539" s="10"/>
      <c r="AT539" s="32"/>
      <c r="AU539" s="10"/>
      <c r="AV539" s="244"/>
      <c r="AW539" s="10"/>
      <c r="AX539" s="244"/>
      <c r="AY539" s="7"/>
      <c r="AZ539" s="249"/>
      <c r="BA539" s="10"/>
      <c r="BB539" s="244"/>
      <c r="BC539" s="7"/>
      <c r="BD539" s="249"/>
      <c r="BE539" s="10"/>
      <c r="BF539" s="244"/>
      <c r="BG539" s="7"/>
      <c r="BH539" s="249"/>
      <c r="BI539" s="7"/>
      <c r="BJ539" s="249"/>
      <c r="BK539" s="7"/>
      <c r="BL539" s="8"/>
      <c r="BM539" s="7"/>
      <c r="BN539" s="249"/>
      <c r="BO539" s="7"/>
      <c r="BP539" s="8"/>
      <c r="BQ539" s="7"/>
      <c r="BR539" s="8"/>
      <c r="BT539" s="41"/>
      <c r="BU539" s="41">
        <f t="shared" si="32"/>
        <v>0</v>
      </c>
      <c r="BV539">
        <f t="shared" si="31"/>
        <v>0</v>
      </c>
    </row>
    <row r="540" spans="1:76">
      <c r="A540">
        <v>469</v>
      </c>
      <c r="B540" s="6"/>
      <c r="C540" s="10"/>
      <c r="D540" s="32"/>
      <c r="E540" s="10"/>
      <c r="F540" s="32"/>
      <c r="G540" s="10"/>
      <c r="H540" s="32"/>
      <c r="I540" s="10"/>
      <c r="J540" s="32"/>
      <c r="K540" s="10"/>
      <c r="L540" s="32"/>
      <c r="M540" s="10"/>
      <c r="N540" s="32"/>
      <c r="O540" s="10"/>
      <c r="P540" s="32"/>
      <c r="Q540" s="10"/>
      <c r="R540" s="32"/>
      <c r="S540" s="10"/>
      <c r="T540" s="32"/>
      <c r="U540" s="10"/>
      <c r="V540" s="32"/>
      <c r="W540" s="10"/>
      <c r="X540" s="32"/>
      <c r="Y540" s="10"/>
      <c r="Z540" s="32"/>
      <c r="AA540" s="10"/>
      <c r="AB540" s="32"/>
      <c r="AC540" s="10"/>
      <c r="AD540" s="32"/>
      <c r="AE540" s="10"/>
      <c r="AF540" s="32"/>
      <c r="AG540" s="10"/>
      <c r="AH540" s="32"/>
      <c r="AI540" s="10"/>
      <c r="AJ540" s="32"/>
      <c r="AK540" s="10"/>
      <c r="AL540" s="32"/>
      <c r="AM540" s="10"/>
      <c r="AN540" s="32"/>
      <c r="AO540" s="10"/>
      <c r="AP540" s="32"/>
      <c r="AQ540" s="10"/>
      <c r="AR540" s="244"/>
      <c r="AS540" s="10"/>
      <c r="AT540" s="32"/>
      <c r="AU540" s="10"/>
      <c r="AV540" s="244"/>
      <c r="AW540" s="10"/>
      <c r="AX540" s="244"/>
      <c r="AY540" s="7"/>
      <c r="AZ540" s="249"/>
      <c r="BA540" s="10"/>
      <c r="BB540" s="244"/>
      <c r="BC540" s="7"/>
      <c r="BD540" s="249"/>
      <c r="BE540" s="10"/>
      <c r="BF540" s="244"/>
      <c r="BG540" s="7"/>
      <c r="BH540" s="249"/>
      <c r="BI540" s="7"/>
      <c r="BJ540" s="249"/>
      <c r="BK540" s="7"/>
      <c r="BL540" s="8"/>
      <c r="BM540" s="7"/>
      <c r="BN540" s="249"/>
      <c r="BO540" s="7"/>
      <c r="BP540" s="8"/>
      <c r="BQ540" s="7"/>
      <c r="BR540" s="8"/>
      <c r="BT540" s="41"/>
      <c r="BU540" s="41">
        <f t="shared" si="32"/>
        <v>0</v>
      </c>
      <c r="BV540">
        <f t="shared" si="31"/>
        <v>0</v>
      </c>
    </row>
    <row r="541" spans="1:76">
      <c r="A541">
        <v>470</v>
      </c>
      <c r="B541" s="6"/>
      <c r="C541" s="10"/>
      <c r="D541" s="32"/>
      <c r="E541" s="10"/>
      <c r="F541" s="32"/>
      <c r="G541" s="10"/>
      <c r="H541" s="32"/>
      <c r="I541" s="10"/>
      <c r="J541" s="32"/>
      <c r="K541" s="10"/>
      <c r="L541" s="32"/>
      <c r="M541" s="10"/>
      <c r="N541" s="32"/>
      <c r="O541" s="10"/>
      <c r="P541" s="32"/>
      <c r="Q541" s="10"/>
      <c r="R541" s="32"/>
      <c r="S541" s="10"/>
      <c r="T541" s="32"/>
      <c r="U541" s="10"/>
      <c r="V541" s="32"/>
      <c r="W541" s="10"/>
      <c r="X541" s="32"/>
      <c r="Y541" s="10"/>
      <c r="Z541" s="32"/>
      <c r="AA541" s="10"/>
      <c r="AB541" s="32"/>
      <c r="AC541" s="10"/>
      <c r="AD541" s="32"/>
      <c r="AE541" s="10"/>
      <c r="AF541" s="32"/>
      <c r="AG541" s="10"/>
      <c r="AH541" s="32"/>
      <c r="AI541" s="10"/>
      <c r="AJ541" s="32"/>
      <c r="AK541" s="10"/>
      <c r="AL541" s="32"/>
      <c r="AM541" s="10"/>
      <c r="AN541" s="32"/>
      <c r="AO541" s="10"/>
      <c r="AP541" s="32"/>
      <c r="AQ541" s="10"/>
      <c r="AR541" s="244"/>
      <c r="AS541" s="10"/>
      <c r="AT541" s="32"/>
      <c r="AU541" s="10"/>
      <c r="AV541" s="244"/>
      <c r="AW541" s="10"/>
      <c r="AX541" s="244"/>
      <c r="AY541" s="7"/>
      <c r="AZ541" s="249"/>
      <c r="BA541" s="10"/>
      <c r="BB541" s="244"/>
      <c r="BC541" s="7"/>
      <c r="BD541" s="249"/>
      <c r="BE541" s="10"/>
      <c r="BF541" s="244"/>
      <c r="BG541" s="7"/>
      <c r="BH541" s="249"/>
      <c r="BI541" s="7"/>
      <c r="BJ541" s="249"/>
      <c r="BK541" s="7"/>
      <c r="BL541" s="8"/>
      <c r="BM541" s="7"/>
      <c r="BN541" s="249"/>
      <c r="BO541" s="7"/>
      <c r="BP541" s="8"/>
      <c r="BQ541" s="7"/>
      <c r="BR541" s="8"/>
      <c r="BT541" s="41"/>
      <c r="BU541" s="41">
        <f t="shared" si="32"/>
        <v>0</v>
      </c>
      <c r="BV541">
        <f t="shared" si="31"/>
        <v>0</v>
      </c>
    </row>
    <row r="542" spans="1:76">
      <c r="A542">
        <v>471</v>
      </c>
      <c r="B542" s="6"/>
      <c r="C542" s="10"/>
      <c r="D542" s="32"/>
      <c r="E542" s="10"/>
      <c r="F542" s="32"/>
      <c r="G542" s="10"/>
      <c r="H542" s="32"/>
      <c r="I542" s="10"/>
      <c r="J542" s="32"/>
      <c r="K542" s="10"/>
      <c r="L542" s="32"/>
      <c r="M542" s="10"/>
      <c r="N542" s="32"/>
      <c r="O542" s="10"/>
      <c r="P542" s="32"/>
      <c r="Q542" s="10"/>
      <c r="R542" s="32"/>
      <c r="S542" s="10"/>
      <c r="T542" s="32"/>
      <c r="U542" s="10"/>
      <c r="V542" s="32"/>
      <c r="W542" s="10"/>
      <c r="X542" s="32"/>
      <c r="Y542" s="10"/>
      <c r="Z542" s="32"/>
      <c r="AA542" s="10"/>
      <c r="AB542" s="32"/>
      <c r="AC542" s="10"/>
      <c r="AD542" s="32"/>
      <c r="AE542" s="10"/>
      <c r="AF542" s="32"/>
      <c r="AG542" s="10"/>
      <c r="AH542" s="32"/>
      <c r="AI542" s="10"/>
      <c r="AJ542" s="32"/>
      <c r="AK542" s="10"/>
      <c r="AL542" s="32"/>
      <c r="AM542" s="10"/>
      <c r="AN542" s="32"/>
      <c r="AO542" s="10"/>
      <c r="AP542" s="32"/>
      <c r="AQ542" s="10"/>
      <c r="AR542" s="244"/>
      <c r="AS542" s="10"/>
      <c r="AT542" s="32"/>
      <c r="AU542" s="10"/>
      <c r="AV542" s="244"/>
      <c r="AW542" s="10"/>
      <c r="AX542" s="244"/>
      <c r="AY542" s="7"/>
      <c r="AZ542" s="249"/>
      <c r="BA542" s="10"/>
      <c r="BB542" s="244"/>
      <c r="BC542" s="7"/>
      <c r="BD542" s="249"/>
      <c r="BE542" s="10"/>
      <c r="BF542" s="244"/>
      <c r="BG542" s="7"/>
      <c r="BH542" s="249"/>
      <c r="BI542" s="7"/>
      <c r="BJ542" s="249"/>
      <c r="BK542" s="7"/>
      <c r="BL542" s="8"/>
      <c r="BM542" s="7"/>
      <c r="BN542" s="249"/>
      <c r="BO542" s="7"/>
      <c r="BP542" s="8"/>
      <c r="BQ542" s="7"/>
      <c r="BR542" s="8"/>
      <c r="BT542" s="41"/>
      <c r="BU542" s="41">
        <f t="shared" si="32"/>
        <v>0</v>
      </c>
      <c r="BV542">
        <f t="shared" si="31"/>
        <v>0</v>
      </c>
    </row>
    <row r="543" spans="1:76">
      <c r="A543">
        <v>472</v>
      </c>
      <c r="B543" s="6"/>
      <c r="C543" s="10"/>
      <c r="D543" s="32"/>
      <c r="E543" s="10"/>
      <c r="F543" s="32"/>
      <c r="G543" s="10"/>
      <c r="H543" s="32"/>
      <c r="I543" s="10"/>
      <c r="J543" s="32"/>
      <c r="K543" s="94"/>
      <c r="L543" s="32"/>
      <c r="M543" s="10"/>
      <c r="N543" s="32"/>
      <c r="O543" s="10"/>
      <c r="P543" s="32"/>
      <c r="Q543" s="10"/>
      <c r="R543" s="32"/>
      <c r="S543" s="10"/>
      <c r="T543" s="32"/>
      <c r="U543" s="10"/>
      <c r="V543" s="32"/>
      <c r="W543" s="10"/>
      <c r="X543" s="32"/>
      <c r="Y543" s="10"/>
      <c r="Z543" s="32"/>
      <c r="AA543" s="10"/>
      <c r="AB543" s="32"/>
      <c r="AC543" s="10"/>
      <c r="AD543" s="32"/>
      <c r="AE543" s="10"/>
      <c r="AF543" s="32"/>
      <c r="AG543" s="10"/>
      <c r="AH543" s="32"/>
      <c r="AI543" s="10"/>
      <c r="AJ543" s="32"/>
      <c r="AK543" s="10"/>
      <c r="AL543" s="32"/>
      <c r="AM543" s="10"/>
      <c r="AN543" s="32"/>
      <c r="AO543" s="10"/>
      <c r="AP543" s="32"/>
      <c r="AQ543" s="10"/>
      <c r="AR543" s="244"/>
      <c r="AS543" s="10"/>
      <c r="AT543" s="32"/>
      <c r="AU543" s="10"/>
      <c r="AV543" s="244"/>
      <c r="AW543" s="10"/>
      <c r="AX543" s="244"/>
      <c r="AY543" s="7"/>
      <c r="AZ543" s="249"/>
      <c r="BA543" s="10"/>
      <c r="BB543" s="244"/>
      <c r="BC543" s="7"/>
      <c r="BD543" s="249"/>
      <c r="BE543" s="10"/>
      <c r="BF543" s="244"/>
      <c r="BG543" s="7"/>
      <c r="BH543" s="249"/>
      <c r="BI543" s="7"/>
      <c r="BJ543" s="249"/>
      <c r="BK543" s="7"/>
      <c r="BL543" s="8"/>
      <c r="BM543" s="7"/>
      <c r="BN543" s="249"/>
      <c r="BO543" s="7"/>
      <c r="BP543" s="8"/>
      <c r="BQ543" s="7"/>
      <c r="BR543" s="8"/>
      <c r="BT543" s="41"/>
      <c r="BU543" s="41">
        <f t="shared" si="32"/>
        <v>0</v>
      </c>
      <c r="BV543">
        <f t="shared" si="31"/>
        <v>0</v>
      </c>
      <c r="BX543" s="39"/>
    </row>
    <row r="544" spans="1:76">
      <c r="A544">
        <v>473</v>
      </c>
      <c r="B544" s="6"/>
      <c r="C544" s="10"/>
      <c r="D544" s="32"/>
      <c r="E544" s="10"/>
      <c r="F544" s="32"/>
      <c r="G544" s="10"/>
      <c r="H544" s="32"/>
      <c r="I544" s="10"/>
      <c r="J544" s="32"/>
      <c r="K544" s="94"/>
      <c r="L544" s="32"/>
      <c r="M544" s="10"/>
      <c r="N544" s="32"/>
      <c r="O544" s="10"/>
      <c r="P544" s="32"/>
      <c r="Q544" s="10"/>
      <c r="R544" s="32"/>
      <c r="S544" s="10"/>
      <c r="T544" s="32"/>
      <c r="U544" s="10"/>
      <c r="V544" s="32"/>
      <c r="W544" s="10"/>
      <c r="X544" s="32"/>
      <c r="Y544" s="10"/>
      <c r="Z544" s="32"/>
      <c r="AA544" s="10"/>
      <c r="AB544" s="32"/>
      <c r="AC544" s="10"/>
      <c r="AD544" s="32"/>
      <c r="AE544" s="10"/>
      <c r="AF544" s="32"/>
      <c r="AG544" s="10"/>
      <c r="AH544" s="32"/>
      <c r="AI544" s="10"/>
      <c r="AJ544" s="32"/>
      <c r="AK544" s="10"/>
      <c r="AL544" s="32"/>
      <c r="AM544" s="10"/>
      <c r="AN544" s="32"/>
      <c r="AO544" s="10"/>
      <c r="AP544" s="32"/>
      <c r="AQ544" s="10"/>
      <c r="AR544" s="244"/>
      <c r="AS544" s="10"/>
      <c r="AT544" s="32"/>
      <c r="AU544" s="10"/>
      <c r="AV544" s="244"/>
      <c r="AW544" s="10"/>
      <c r="AX544" s="244"/>
      <c r="AY544" s="7"/>
      <c r="AZ544" s="249"/>
      <c r="BA544" s="10"/>
      <c r="BB544" s="244"/>
      <c r="BC544" s="7"/>
      <c r="BD544" s="249"/>
      <c r="BE544" s="10"/>
      <c r="BF544" s="244"/>
      <c r="BG544" s="7"/>
      <c r="BH544" s="249"/>
      <c r="BI544" s="7"/>
      <c r="BJ544" s="249"/>
      <c r="BK544" s="7"/>
      <c r="BL544" s="8"/>
      <c r="BM544" s="7"/>
      <c r="BN544" s="249"/>
      <c r="BO544" s="7"/>
      <c r="BP544" s="8"/>
      <c r="BQ544" s="7"/>
      <c r="BR544" s="8"/>
      <c r="BT544" s="41"/>
      <c r="BU544" s="41">
        <f t="shared" si="32"/>
        <v>0</v>
      </c>
      <c r="BV544">
        <f t="shared" si="31"/>
        <v>0</v>
      </c>
      <c r="BX544" s="39"/>
    </row>
    <row r="545" spans="1:76">
      <c r="A545">
        <v>474</v>
      </c>
      <c r="B545" s="6"/>
      <c r="C545" s="10"/>
      <c r="D545" s="32"/>
      <c r="E545" s="10"/>
      <c r="F545" s="32"/>
      <c r="G545" s="10"/>
      <c r="H545" s="32"/>
      <c r="I545" s="10"/>
      <c r="J545" s="32"/>
      <c r="K545" s="94"/>
      <c r="L545" s="32"/>
      <c r="M545" s="10"/>
      <c r="N545" s="32"/>
      <c r="O545" s="10"/>
      <c r="P545" s="32"/>
      <c r="Q545" s="10"/>
      <c r="R545" s="32"/>
      <c r="S545" s="10"/>
      <c r="T545" s="32"/>
      <c r="U545" s="10"/>
      <c r="V545" s="32"/>
      <c r="W545" s="10"/>
      <c r="X545" s="32"/>
      <c r="Y545" s="10"/>
      <c r="Z545" s="32"/>
      <c r="AA545" s="10"/>
      <c r="AB545" s="32"/>
      <c r="AC545" s="10"/>
      <c r="AD545" s="32"/>
      <c r="AE545" s="10"/>
      <c r="AF545" s="32"/>
      <c r="AG545" s="10"/>
      <c r="AH545" s="32"/>
      <c r="AI545" s="10"/>
      <c r="AJ545" s="32"/>
      <c r="AK545" s="10"/>
      <c r="AL545" s="32"/>
      <c r="AM545" s="10"/>
      <c r="AN545" s="32"/>
      <c r="AO545" s="10"/>
      <c r="AP545" s="32"/>
      <c r="AQ545" s="10"/>
      <c r="AR545" s="244"/>
      <c r="AS545" s="10"/>
      <c r="AT545" s="32"/>
      <c r="AU545" s="10"/>
      <c r="AV545" s="244"/>
      <c r="AW545" s="10"/>
      <c r="AX545" s="244"/>
      <c r="AY545" s="7"/>
      <c r="AZ545" s="249"/>
      <c r="BA545" s="10"/>
      <c r="BB545" s="244"/>
      <c r="BC545" s="7"/>
      <c r="BD545" s="249"/>
      <c r="BE545" s="10"/>
      <c r="BF545" s="244"/>
      <c r="BG545" s="7"/>
      <c r="BH545" s="249"/>
      <c r="BI545" s="7"/>
      <c r="BJ545" s="249"/>
      <c r="BK545" s="7"/>
      <c r="BL545" s="8"/>
      <c r="BM545" s="7"/>
      <c r="BN545" s="249"/>
      <c r="BO545" s="7"/>
      <c r="BP545" s="8"/>
      <c r="BQ545" s="7"/>
      <c r="BR545" s="8"/>
      <c r="BT545" s="41"/>
      <c r="BU545" s="41">
        <f t="shared" si="32"/>
        <v>0</v>
      </c>
      <c r="BV545">
        <f t="shared" si="31"/>
        <v>0</v>
      </c>
      <c r="BX545" s="39"/>
    </row>
    <row r="546" spans="1:76">
      <c r="A546">
        <v>475</v>
      </c>
      <c r="B546" s="6"/>
      <c r="C546" s="10"/>
      <c r="D546" s="32"/>
      <c r="E546" s="10"/>
      <c r="F546" s="32"/>
      <c r="G546" s="10"/>
      <c r="H546" s="32"/>
      <c r="I546" s="10"/>
      <c r="J546" s="32"/>
      <c r="K546" s="94"/>
      <c r="L546" s="32"/>
      <c r="M546" s="10"/>
      <c r="N546" s="32"/>
      <c r="O546" s="10"/>
      <c r="P546" s="32"/>
      <c r="Q546" s="10"/>
      <c r="R546" s="32"/>
      <c r="S546" s="10"/>
      <c r="T546" s="32"/>
      <c r="U546" s="10"/>
      <c r="V546" s="32"/>
      <c r="W546" s="10"/>
      <c r="X546" s="32"/>
      <c r="Y546" s="10"/>
      <c r="Z546" s="32"/>
      <c r="AA546" s="10"/>
      <c r="AB546" s="32"/>
      <c r="AC546" s="10"/>
      <c r="AD546" s="32"/>
      <c r="AE546" s="10"/>
      <c r="AF546" s="32"/>
      <c r="AG546" s="10"/>
      <c r="AH546" s="32"/>
      <c r="AI546" s="10"/>
      <c r="AJ546" s="32"/>
      <c r="AK546" s="10"/>
      <c r="AL546" s="32"/>
      <c r="AM546" s="10"/>
      <c r="AN546" s="32"/>
      <c r="AO546" s="10"/>
      <c r="AP546" s="32"/>
      <c r="AQ546" s="10"/>
      <c r="AR546" s="244"/>
      <c r="AS546" s="10"/>
      <c r="AT546" s="32"/>
      <c r="AU546" s="10"/>
      <c r="AV546" s="244"/>
      <c r="AW546" s="10"/>
      <c r="AX546" s="244"/>
      <c r="AY546" s="7"/>
      <c r="AZ546" s="249"/>
      <c r="BA546" s="10"/>
      <c r="BB546" s="244"/>
      <c r="BC546" s="7"/>
      <c r="BD546" s="249"/>
      <c r="BE546" s="10"/>
      <c r="BF546" s="244"/>
      <c r="BG546" s="7"/>
      <c r="BH546" s="249"/>
      <c r="BI546" s="7"/>
      <c r="BJ546" s="249"/>
      <c r="BK546" s="7"/>
      <c r="BL546" s="8"/>
      <c r="BM546" s="7"/>
      <c r="BN546" s="249"/>
      <c r="BO546" s="7"/>
      <c r="BP546" s="8"/>
      <c r="BQ546" s="7"/>
      <c r="BR546" s="8"/>
      <c r="BT546" s="41"/>
      <c r="BU546" s="41">
        <f t="shared" si="32"/>
        <v>0</v>
      </c>
      <c r="BV546">
        <f t="shared" si="31"/>
        <v>0</v>
      </c>
      <c r="BX546" s="39"/>
    </row>
    <row r="547" spans="1:76">
      <c r="A547">
        <v>476</v>
      </c>
      <c r="B547" s="6"/>
      <c r="C547" s="10"/>
      <c r="D547" s="32"/>
      <c r="E547" s="10"/>
      <c r="F547" s="32"/>
      <c r="G547" s="10"/>
      <c r="H547" s="32"/>
      <c r="I547" s="10"/>
      <c r="J547" s="32"/>
      <c r="K547" s="94"/>
      <c r="L547" s="32"/>
      <c r="M547" s="10"/>
      <c r="N547" s="32"/>
      <c r="O547" s="10"/>
      <c r="P547" s="32"/>
      <c r="Q547" s="10"/>
      <c r="R547" s="32"/>
      <c r="S547" s="10"/>
      <c r="T547" s="32"/>
      <c r="U547" s="10"/>
      <c r="V547" s="32"/>
      <c r="W547" s="10"/>
      <c r="X547" s="32"/>
      <c r="Y547" s="10"/>
      <c r="Z547" s="32"/>
      <c r="AA547" s="10"/>
      <c r="AB547" s="32"/>
      <c r="AC547" s="10"/>
      <c r="AD547" s="32"/>
      <c r="AE547" s="10"/>
      <c r="AF547" s="32"/>
      <c r="AG547" s="10"/>
      <c r="AH547" s="32"/>
      <c r="AI547" s="10"/>
      <c r="AJ547" s="32"/>
      <c r="AK547" s="10"/>
      <c r="AL547" s="32"/>
      <c r="AM547" s="10"/>
      <c r="AN547" s="32"/>
      <c r="AO547" s="10"/>
      <c r="AP547" s="32"/>
      <c r="AQ547" s="10"/>
      <c r="AR547" s="244"/>
      <c r="AS547" s="10"/>
      <c r="AT547" s="32"/>
      <c r="AU547" s="10"/>
      <c r="AV547" s="244"/>
      <c r="AW547" s="10"/>
      <c r="AX547" s="244"/>
      <c r="AY547" s="7"/>
      <c r="AZ547" s="249"/>
      <c r="BA547" s="10"/>
      <c r="BB547" s="244"/>
      <c r="BC547" s="7"/>
      <c r="BD547" s="249"/>
      <c r="BE547" s="10"/>
      <c r="BF547" s="244"/>
      <c r="BG547" s="7"/>
      <c r="BH547" s="249"/>
      <c r="BI547" s="7"/>
      <c r="BJ547" s="249"/>
      <c r="BK547" s="7"/>
      <c r="BL547" s="8"/>
      <c r="BM547" s="7"/>
      <c r="BN547" s="249"/>
      <c r="BO547" s="7"/>
      <c r="BP547" s="8"/>
      <c r="BQ547" s="7"/>
      <c r="BR547" s="8"/>
      <c r="BT547" s="41"/>
      <c r="BU547" s="41">
        <f t="shared" si="32"/>
        <v>0</v>
      </c>
      <c r="BV547">
        <f t="shared" si="31"/>
        <v>0</v>
      </c>
      <c r="BX547" s="39"/>
    </row>
    <row r="548" spans="1:76">
      <c r="A548">
        <v>477</v>
      </c>
      <c r="B548" s="6"/>
      <c r="C548" s="10"/>
      <c r="D548" s="32"/>
      <c r="E548" s="10"/>
      <c r="F548" s="32"/>
      <c r="G548" s="10"/>
      <c r="H548" s="32"/>
      <c r="I548" s="10"/>
      <c r="J548" s="32"/>
      <c r="K548" s="10"/>
      <c r="L548" s="32"/>
      <c r="M548" s="10"/>
      <c r="N548" s="32"/>
      <c r="O548" s="10"/>
      <c r="P548" s="32"/>
      <c r="Q548" s="10"/>
      <c r="R548" s="32"/>
      <c r="S548" s="10"/>
      <c r="T548" s="32"/>
      <c r="U548" s="10"/>
      <c r="V548" s="32"/>
      <c r="W548" s="10"/>
      <c r="X548" s="32"/>
      <c r="Y548" s="10"/>
      <c r="Z548" s="32"/>
      <c r="AA548" s="10"/>
      <c r="AB548" s="32"/>
      <c r="AC548" s="10"/>
      <c r="AD548" s="32"/>
      <c r="AE548" s="10"/>
      <c r="AF548" s="32"/>
      <c r="AG548" s="10"/>
      <c r="AH548" s="32"/>
      <c r="AI548" s="10"/>
      <c r="AJ548" s="32"/>
      <c r="AK548" s="10"/>
      <c r="AL548" s="32"/>
      <c r="AM548" s="10"/>
      <c r="AN548" s="32"/>
      <c r="AO548" s="10"/>
      <c r="AP548" s="32"/>
      <c r="AQ548" s="10"/>
      <c r="AR548" s="244"/>
      <c r="AS548" s="10"/>
      <c r="AT548" s="32"/>
      <c r="AU548" s="10"/>
      <c r="AV548" s="244"/>
      <c r="AW548" s="10"/>
      <c r="AX548" s="244"/>
      <c r="AY548" s="7"/>
      <c r="AZ548" s="249"/>
      <c r="BA548" s="10"/>
      <c r="BB548" s="244"/>
      <c r="BC548" s="7"/>
      <c r="BD548" s="249"/>
      <c r="BE548" s="10"/>
      <c r="BF548" s="244"/>
      <c r="BG548" s="7"/>
      <c r="BH548" s="249"/>
      <c r="BI548" s="7"/>
      <c r="BJ548" s="249"/>
      <c r="BK548" s="7"/>
      <c r="BL548" s="8"/>
      <c r="BM548" s="7"/>
      <c r="BN548" s="249"/>
      <c r="BO548" s="7"/>
      <c r="BP548" s="8"/>
      <c r="BQ548" s="7"/>
      <c r="BR548" s="8"/>
      <c r="BT548" s="41"/>
      <c r="BU548" s="41">
        <f t="shared" si="32"/>
        <v>0</v>
      </c>
      <c r="BV548">
        <f t="shared" si="31"/>
        <v>0</v>
      </c>
    </row>
    <row r="549" spans="1:76">
      <c r="A549">
        <v>478</v>
      </c>
      <c r="B549" s="6"/>
      <c r="C549" s="10"/>
      <c r="D549" s="32"/>
      <c r="E549" s="10"/>
      <c r="F549" s="32"/>
      <c r="G549" s="10"/>
      <c r="H549" s="32"/>
      <c r="I549" s="10"/>
      <c r="J549" s="32"/>
      <c r="K549" s="10"/>
      <c r="L549" s="32"/>
      <c r="M549" s="10"/>
      <c r="N549" s="32"/>
      <c r="O549" s="10"/>
      <c r="P549" s="32"/>
      <c r="Q549" s="10"/>
      <c r="R549" s="32"/>
      <c r="S549" s="10"/>
      <c r="T549" s="32"/>
      <c r="U549" s="10"/>
      <c r="V549" s="32"/>
      <c r="W549" s="10"/>
      <c r="X549" s="32"/>
      <c r="Y549" s="10"/>
      <c r="Z549" s="32"/>
      <c r="AA549" s="10"/>
      <c r="AB549" s="32"/>
      <c r="AC549" s="10"/>
      <c r="AD549" s="32"/>
      <c r="AE549" s="10"/>
      <c r="AF549" s="32"/>
      <c r="AG549" s="10"/>
      <c r="AH549" s="32"/>
      <c r="AI549" s="10"/>
      <c r="AJ549" s="32"/>
      <c r="AK549" s="10"/>
      <c r="AL549" s="32"/>
      <c r="AM549" s="10"/>
      <c r="AN549" s="32"/>
      <c r="AO549" s="10"/>
      <c r="AP549" s="32"/>
      <c r="AQ549" s="10"/>
      <c r="AR549" s="244"/>
      <c r="AS549" s="10"/>
      <c r="AT549" s="32"/>
      <c r="AU549" s="10"/>
      <c r="AV549" s="244"/>
      <c r="AW549" s="10"/>
      <c r="AX549" s="244"/>
      <c r="AY549" s="7"/>
      <c r="AZ549" s="249"/>
      <c r="BA549" s="10"/>
      <c r="BB549" s="244"/>
      <c r="BC549" s="7"/>
      <c r="BD549" s="249"/>
      <c r="BE549" s="10"/>
      <c r="BF549" s="244"/>
      <c r="BG549" s="7"/>
      <c r="BH549" s="249"/>
      <c r="BI549" s="7"/>
      <c r="BJ549" s="249"/>
      <c r="BK549" s="7"/>
      <c r="BL549" s="8"/>
      <c r="BM549" s="7"/>
      <c r="BN549" s="249"/>
      <c r="BO549" s="7"/>
      <c r="BP549" s="8"/>
      <c r="BQ549" s="7"/>
      <c r="BR549" s="8"/>
      <c r="BT549" s="41"/>
      <c r="BU549" s="41">
        <f t="shared" si="32"/>
        <v>0</v>
      </c>
      <c r="BV549">
        <f t="shared" si="31"/>
        <v>0</v>
      </c>
    </row>
    <row r="550" spans="1:76">
      <c r="A550">
        <v>479</v>
      </c>
      <c r="B550" s="6"/>
      <c r="C550" s="10"/>
      <c r="D550" s="32"/>
      <c r="E550" s="10"/>
      <c r="F550" s="32"/>
      <c r="G550" s="10"/>
      <c r="H550" s="32"/>
      <c r="I550" s="10"/>
      <c r="J550" s="32"/>
      <c r="K550" s="10"/>
      <c r="L550" s="32"/>
      <c r="M550" s="10"/>
      <c r="N550" s="32"/>
      <c r="O550" s="10"/>
      <c r="P550" s="32"/>
      <c r="Q550" s="10"/>
      <c r="R550" s="32"/>
      <c r="S550" s="10"/>
      <c r="T550" s="32"/>
      <c r="U550" s="10"/>
      <c r="V550" s="32"/>
      <c r="W550" s="10"/>
      <c r="X550" s="32"/>
      <c r="Y550" s="10"/>
      <c r="Z550" s="32"/>
      <c r="AA550" s="10"/>
      <c r="AB550" s="32"/>
      <c r="AC550" s="10"/>
      <c r="AD550" s="32"/>
      <c r="AE550" s="10"/>
      <c r="AF550" s="32"/>
      <c r="AG550" s="10"/>
      <c r="AH550" s="32"/>
      <c r="AI550" s="10"/>
      <c r="AJ550" s="32"/>
      <c r="AK550" s="10"/>
      <c r="AL550" s="32"/>
      <c r="AM550" s="10"/>
      <c r="AN550" s="32"/>
      <c r="AO550" s="10"/>
      <c r="AP550" s="32"/>
      <c r="AQ550" s="10"/>
      <c r="AR550" s="244"/>
      <c r="AS550" s="10"/>
      <c r="AT550" s="32"/>
      <c r="AU550" s="10"/>
      <c r="AV550" s="244"/>
      <c r="AW550" s="10"/>
      <c r="AX550" s="244"/>
      <c r="AY550" s="7"/>
      <c r="AZ550" s="249"/>
      <c r="BA550" s="10"/>
      <c r="BB550" s="244"/>
      <c r="BC550" s="7"/>
      <c r="BD550" s="249"/>
      <c r="BE550" s="10"/>
      <c r="BF550" s="244"/>
      <c r="BG550" s="7"/>
      <c r="BH550" s="249"/>
      <c r="BI550" s="7"/>
      <c r="BJ550" s="249"/>
      <c r="BK550" s="7"/>
      <c r="BL550" s="8"/>
      <c r="BM550" s="7"/>
      <c r="BN550" s="249"/>
      <c r="BO550" s="7"/>
      <c r="BP550" s="8"/>
      <c r="BQ550" s="7"/>
      <c r="BR550" s="8"/>
      <c r="BT550" s="41"/>
      <c r="BU550" s="41">
        <f t="shared" si="32"/>
        <v>0</v>
      </c>
      <c r="BV550">
        <f t="shared" si="31"/>
        <v>0</v>
      </c>
    </row>
    <row r="551" spans="1:76">
      <c r="A551">
        <v>480</v>
      </c>
      <c r="B551" s="6"/>
      <c r="C551" s="10"/>
      <c r="D551" s="32"/>
      <c r="E551" s="10"/>
      <c r="F551" s="32"/>
      <c r="G551" s="10"/>
      <c r="H551" s="32"/>
      <c r="I551" s="10"/>
      <c r="J551" s="32"/>
      <c r="K551" s="10"/>
      <c r="L551" s="32"/>
      <c r="M551" s="10"/>
      <c r="N551" s="32"/>
      <c r="O551" s="10"/>
      <c r="P551" s="32"/>
      <c r="Q551" s="10"/>
      <c r="R551" s="32"/>
      <c r="S551" s="10"/>
      <c r="T551" s="32"/>
      <c r="U551" s="10"/>
      <c r="V551" s="32"/>
      <c r="W551" s="10"/>
      <c r="X551" s="32"/>
      <c r="Y551" s="10"/>
      <c r="Z551" s="32"/>
      <c r="AA551" s="10"/>
      <c r="AB551" s="32"/>
      <c r="AC551" s="10"/>
      <c r="AD551" s="32"/>
      <c r="AE551" s="10"/>
      <c r="AF551" s="32"/>
      <c r="AG551" s="10"/>
      <c r="AH551" s="32"/>
      <c r="AI551" s="10"/>
      <c r="AJ551" s="32"/>
      <c r="AK551" s="10"/>
      <c r="AL551" s="32"/>
      <c r="AM551" s="10"/>
      <c r="AN551" s="32"/>
      <c r="AO551" s="10"/>
      <c r="AP551" s="32"/>
      <c r="AQ551" s="10"/>
      <c r="AR551" s="244"/>
      <c r="AS551" s="10"/>
      <c r="AT551" s="32"/>
      <c r="AU551" s="10"/>
      <c r="AV551" s="244"/>
      <c r="AW551" s="10"/>
      <c r="AX551" s="244"/>
      <c r="AY551" s="7"/>
      <c r="AZ551" s="249"/>
      <c r="BA551" s="10"/>
      <c r="BB551" s="244"/>
      <c r="BC551" s="7"/>
      <c r="BD551" s="249"/>
      <c r="BE551" s="10"/>
      <c r="BF551" s="244"/>
      <c r="BG551" s="7"/>
      <c r="BH551" s="249"/>
      <c r="BI551" s="7"/>
      <c r="BJ551" s="249"/>
      <c r="BK551" s="7"/>
      <c r="BL551" s="8"/>
      <c r="BM551" s="7"/>
      <c r="BN551" s="249"/>
      <c r="BO551" s="7"/>
      <c r="BP551" s="8"/>
      <c r="BQ551" s="7"/>
      <c r="BR551" s="8"/>
      <c r="BT551" s="41"/>
      <c r="BU551" s="41">
        <f t="shared" si="32"/>
        <v>0</v>
      </c>
      <c r="BV551">
        <f t="shared" si="31"/>
        <v>0</v>
      </c>
    </row>
    <row r="552" spans="1:76">
      <c r="A552">
        <v>481</v>
      </c>
      <c r="B552" s="6"/>
      <c r="C552" s="10"/>
      <c r="D552" s="32"/>
      <c r="E552" s="10"/>
      <c r="F552" s="32"/>
      <c r="G552" s="10"/>
      <c r="H552" s="32"/>
      <c r="I552" s="10"/>
      <c r="J552" s="32"/>
      <c r="K552" s="94"/>
      <c r="L552" s="32"/>
      <c r="M552" s="10"/>
      <c r="N552" s="32"/>
      <c r="O552" s="10"/>
      <c r="P552" s="32"/>
      <c r="Q552" s="10"/>
      <c r="R552" s="32"/>
      <c r="S552" s="10"/>
      <c r="T552" s="32"/>
      <c r="U552" s="10"/>
      <c r="V552" s="32"/>
      <c r="W552" s="10"/>
      <c r="X552" s="32"/>
      <c r="Y552" s="10"/>
      <c r="Z552" s="32"/>
      <c r="AA552" s="10"/>
      <c r="AB552" s="32"/>
      <c r="AC552" s="10"/>
      <c r="AD552" s="32"/>
      <c r="AE552" s="10"/>
      <c r="AF552" s="32"/>
      <c r="AG552" s="10"/>
      <c r="AH552" s="32"/>
      <c r="AI552" s="10"/>
      <c r="AJ552" s="32"/>
      <c r="AK552" s="10"/>
      <c r="AL552" s="32"/>
      <c r="AM552" s="10"/>
      <c r="AN552" s="32"/>
      <c r="AO552" s="10"/>
      <c r="AP552" s="32"/>
      <c r="AQ552" s="10"/>
      <c r="AR552" s="244"/>
      <c r="AS552" s="10"/>
      <c r="AT552" s="32"/>
      <c r="AU552" s="10"/>
      <c r="AV552" s="244"/>
      <c r="AW552" s="10"/>
      <c r="AX552" s="244"/>
      <c r="AY552" s="7"/>
      <c r="AZ552" s="249"/>
      <c r="BA552" s="10"/>
      <c r="BB552" s="244"/>
      <c r="BC552" s="7"/>
      <c r="BD552" s="249"/>
      <c r="BE552" s="10"/>
      <c r="BF552" s="244"/>
      <c r="BG552" s="7"/>
      <c r="BH552" s="249"/>
      <c r="BI552" s="7"/>
      <c r="BJ552" s="249"/>
      <c r="BK552" s="7"/>
      <c r="BL552" s="8"/>
      <c r="BM552" s="7"/>
      <c r="BN552" s="249"/>
      <c r="BO552" s="7"/>
      <c r="BP552" s="8"/>
      <c r="BQ552" s="7"/>
      <c r="BR552" s="8"/>
      <c r="BT552" s="41"/>
      <c r="BU552" s="41">
        <f t="shared" si="32"/>
        <v>0</v>
      </c>
      <c r="BV552">
        <f t="shared" si="31"/>
        <v>0</v>
      </c>
      <c r="BX552" s="39"/>
    </row>
    <row r="553" spans="1:76">
      <c r="A553">
        <v>482</v>
      </c>
      <c r="B553" s="6"/>
      <c r="C553" s="10"/>
      <c r="D553" s="32"/>
      <c r="E553" s="10"/>
      <c r="F553" s="32"/>
      <c r="G553" s="10"/>
      <c r="H553" s="32"/>
      <c r="I553" s="10"/>
      <c r="J553" s="32"/>
      <c r="K553" s="10"/>
      <c r="L553" s="32"/>
      <c r="M553" s="10"/>
      <c r="N553" s="32"/>
      <c r="O553" s="10"/>
      <c r="P553" s="32"/>
      <c r="Q553" s="10"/>
      <c r="R553" s="32"/>
      <c r="S553" s="10"/>
      <c r="T553" s="32"/>
      <c r="U553" s="10"/>
      <c r="V553" s="32"/>
      <c r="W553" s="10"/>
      <c r="X553" s="32"/>
      <c r="Y553" s="10"/>
      <c r="Z553" s="32"/>
      <c r="AA553" s="10"/>
      <c r="AB553" s="32"/>
      <c r="AC553" s="10"/>
      <c r="AD553" s="32"/>
      <c r="AE553" s="10"/>
      <c r="AF553" s="32"/>
      <c r="AG553" s="10"/>
      <c r="AH553" s="32"/>
      <c r="AI553" s="10"/>
      <c r="AJ553" s="32"/>
      <c r="AK553" s="10"/>
      <c r="AL553" s="32"/>
      <c r="AM553" s="10"/>
      <c r="AN553" s="32"/>
      <c r="AO553" s="10"/>
      <c r="AP553" s="32"/>
      <c r="AQ553" s="10"/>
      <c r="AR553" s="244"/>
      <c r="AS553" s="10"/>
      <c r="AT553" s="32"/>
      <c r="AU553" s="10"/>
      <c r="AV553" s="244"/>
      <c r="AW553" s="10"/>
      <c r="AX553" s="244"/>
      <c r="AY553" s="7"/>
      <c r="AZ553" s="249"/>
      <c r="BA553" s="10"/>
      <c r="BB553" s="244"/>
      <c r="BC553" s="7"/>
      <c r="BD553" s="249"/>
      <c r="BE553" s="10"/>
      <c r="BF553" s="244"/>
      <c r="BG553" s="7"/>
      <c r="BH553" s="249"/>
      <c r="BI553" s="7"/>
      <c r="BJ553" s="249"/>
      <c r="BK553" s="7"/>
      <c r="BL553" s="8"/>
      <c r="BM553" s="7"/>
      <c r="BN553" s="249"/>
      <c r="BO553" s="7"/>
      <c r="BP553" s="8"/>
      <c r="BQ553" s="7"/>
      <c r="BR553" s="8"/>
      <c r="BT553" s="41"/>
      <c r="BU553" s="41">
        <f t="shared" si="32"/>
        <v>0</v>
      </c>
      <c r="BV553">
        <f t="shared" si="31"/>
        <v>0</v>
      </c>
    </row>
    <row r="554" spans="1:76">
      <c r="A554">
        <v>483</v>
      </c>
      <c r="B554" s="6"/>
      <c r="C554" s="10"/>
      <c r="D554" s="32"/>
      <c r="E554" s="10"/>
      <c r="F554" s="32"/>
      <c r="G554" s="10"/>
      <c r="H554" s="32"/>
      <c r="I554" s="10"/>
      <c r="J554" s="32"/>
      <c r="K554" s="10"/>
      <c r="L554" s="32"/>
      <c r="M554" s="10"/>
      <c r="N554" s="32"/>
      <c r="O554" s="10"/>
      <c r="P554" s="32"/>
      <c r="Q554" s="10"/>
      <c r="R554" s="32"/>
      <c r="S554" s="10"/>
      <c r="T554" s="32"/>
      <c r="U554" s="10"/>
      <c r="V554" s="32"/>
      <c r="W554" s="10"/>
      <c r="X554" s="32"/>
      <c r="Y554" s="10"/>
      <c r="Z554" s="32"/>
      <c r="AA554" s="10"/>
      <c r="AB554" s="32"/>
      <c r="AC554" s="10"/>
      <c r="AD554" s="32"/>
      <c r="AE554" s="10"/>
      <c r="AF554" s="32"/>
      <c r="AG554" s="10"/>
      <c r="AH554" s="32"/>
      <c r="AI554" s="10"/>
      <c r="AJ554" s="32"/>
      <c r="AK554" s="10"/>
      <c r="AL554" s="32"/>
      <c r="AM554" s="10"/>
      <c r="AN554" s="32"/>
      <c r="AO554" s="10"/>
      <c r="AP554" s="32"/>
      <c r="AQ554" s="10"/>
      <c r="AR554" s="244"/>
      <c r="AS554" s="10"/>
      <c r="AT554" s="32"/>
      <c r="AU554" s="10"/>
      <c r="AV554" s="244"/>
      <c r="AW554" s="10"/>
      <c r="AX554" s="244"/>
      <c r="AY554" s="7"/>
      <c r="AZ554" s="249"/>
      <c r="BA554" s="10"/>
      <c r="BB554" s="244"/>
      <c r="BC554" s="7"/>
      <c r="BD554" s="249"/>
      <c r="BE554" s="10"/>
      <c r="BF554" s="244"/>
      <c r="BG554" s="7"/>
      <c r="BH554" s="249"/>
      <c r="BI554" s="7"/>
      <c r="BJ554" s="249"/>
      <c r="BK554" s="7"/>
      <c r="BL554" s="8"/>
      <c r="BM554" s="7"/>
      <c r="BN554" s="249"/>
      <c r="BO554" s="7"/>
      <c r="BP554" s="8"/>
      <c r="BQ554" s="7"/>
      <c r="BR554" s="8"/>
      <c r="BT554" s="41"/>
      <c r="BU554" s="41">
        <f t="shared" si="32"/>
        <v>0</v>
      </c>
      <c r="BV554">
        <f t="shared" si="31"/>
        <v>0</v>
      </c>
    </row>
    <row r="555" spans="1:76">
      <c r="A555">
        <v>484</v>
      </c>
      <c r="B555" s="6"/>
      <c r="C555" s="10"/>
      <c r="D555" s="32"/>
      <c r="E555" s="10"/>
      <c r="F555" s="32"/>
      <c r="G555" s="10"/>
      <c r="H555" s="32"/>
      <c r="I555" s="10"/>
      <c r="J555" s="32"/>
      <c r="K555" s="10"/>
      <c r="L555" s="32"/>
      <c r="M555" s="10"/>
      <c r="N555" s="32"/>
      <c r="O555" s="10"/>
      <c r="P555" s="32"/>
      <c r="Q555" s="10"/>
      <c r="R555" s="32"/>
      <c r="S555" s="10"/>
      <c r="T555" s="32"/>
      <c r="U555" s="10"/>
      <c r="V555" s="32"/>
      <c r="W555" s="10"/>
      <c r="X555" s="32"/>
      <c r="Y555" s="10"/>
      <c r="Z555" s="32"/>
      <c r="AA555" s="10"/>
      <c r="AB555" s="32"/>
      <c r="AC555" s="10"/>
      <c r="AD555" s="32"/>
      <c r="AE555" s="10"/>
      <c r="AF555" s="32"/>
      <c r="AG555" s="10"/>
      <c r="AH555" s="32"/>
      <c r="AI555" s="10"/>
      <c r="AJ555" s="32"/>
      <c r="AK555" s="10"/>
      <c r="AL555" s="32"/>
      <c r="AM555" s="10"/>
      <c r="AN555" s="32"/>
      <c r="AO555" s="10"/>
      <c r="AP555" s="32"/>
      <c r="AQ555" s="10"/>
      <c r="AR555" s="244"/>
      <c r="AS555" s="10"/>
      <c r="AT555" s="32"/>
      <c r="AU555" s="10"/>
      <c r="AV555" s="244"/>
      <c r="AW555" s="10"/>
      <c r="AX555" s="244"/>
      <c r="AY555" s="7"/>
      <c r="AZ555" s="249"/>
      <c r="BA555" s="10"/>
      <c r="BB555" s="244"/>
      <c r="BC555" s="7"/>
      <c r="BD555" s="249"/>
      <c r="BE555" s="10"/>
      <c r="BF555" s="244"/>
      <c r="BG555" s="7"/>
      <c r="BH555" s="249"/>
      <c r="BI555" s="7"/>
      <c r="BJ555" s="249"/>
      <c r="BK555" s="7"/>
      <c r="BL555" s="8"/>
      <c r="BM555" s="7"/>
      <c r="BN555" s="249"/>
      <c r="BO555" s="7"/>
      <c r="BP555" s="8"/>
      <c r="BQ555" s="7"/>
      <c r="BR555" s="8"/>
      <c r="BT555" s="41"/>
      <c r="BU555" s="41">
        <f t="shared" si="32"/>
        <v>0</v>
      </c>
      <c r="BV555">
        <f t="shared" si="31"/>
        <v>0</v>
      </c>
    </row>
    <row r="556" spans="1:76">
      <c r="A556">
        <v>485</v>
      </c>
      <c r="B556" s="6"/>
      <c r="C556" s="10"/>
      <c r="D556" s="32"/>
      <c r="E556" s="10"/>
      <c r="F556" s="32"/>
      <c r="G556" s="10"/>
      <c r="H556" s="32"/>
      <c r="I556" s="10"/>
      <c r="J556" s="32"/>
      <c r="K556" s="10"/>
      <c r="L556" s="32"/>
      <c r="M556" s="10"/>
      <c r="N556" s="32"/>
      <c r="O556" s="10"/>
      <c r="P556" s="32"/>
      <c r="Q556" s="10"/>
      <c r="R556" s="32"/>
      <c r="S556" s="10"/>
      <c r="T556" s="32"/>
      <c r="U556" s="10"/>
      <c r="V556" s="32"/>
      <c r="W556" s="10"/>
      <c r="X556" s="32"/>
      <c r="Y556" s="10"/>
      <c r="Z556" s="32"/>
      <c r="AA556" s="10"/>
      <c r="AB556" s="32"/>
      <c r="AC556" s="10"/>
      <c r="AD556" s="32"/>
      <c r="AE556" s="10"/>
      <c r="AF556" s="32"/>
      <c r="AG556" s="10"/>
      <c r="AH556" s="32"/>
      <c r="AI556" s="10"/>
      <c r="AJ556" s="32"/>
      <c r="AK556" s="10"/>
      <c r="AL556" s="32"/>
      <c r="AM556" s="10"/>
      <c r="AN556" s="32"/>
      <c r="AO556" s="10"/>
      <c r="AP556" s="32"/>
      <c r="AQ556" s="10"/>
      <c r="AR556" s="244"/>
      <c r="AS556" s="10"/>
      <c r="AT556" s="32"/>
      <c r="AU556" s="10"/>
      <c r="AV556" s="244"/>
      <c r="AW556" s="10"/>
      <c r="AX556" s="244"/>
      <c r="AY556" s="7"/>
      <c r="AZ556" s="249"/>
      <c r="BA556" s="10"/>
      <c r="BB556" s="244"/>
      <c r="BC556" s="7"/>
      <c r="BD556" s="249"/>
      <c r="BE556" s="10"/>
      <c r="BF556" s="244"/>
      <c r="BG556" s="7"/>
      <c r="BH556" s="249"/>
      <c r="BI556" s="7"/>
      <c r="BJ556" s="249"/>
      <c r="BK556" s="7"/>
      <c r="BL556" s="8"/>
      <c r="BM556" s="7"/>
      <c r="BN556" s="249"/>
      <c r="BO556" s="7"/>
      <c r="BP556" s="8"/>
      <c r="BQ556" s="7"/>
      <c r="BR556" s="8"/>
      <c r="BT556" s="41"/>
      <c r="BU556" s="41">
        <f t="shared" si="32"/>
        <v>0</v>
      </c>
      <c r="BV556">
        <f t="shared" si="31"/>
        <v>0</v>
      </c>
    </row>
    <row r="557" spans="1:76">
      <c r="A557">
        <v>486</v>
      </c>
      <c r="B557" s="6"/>
      <c r="C557" s="10"/>
      <c r="D557" s="32"/>
      <c r="E557" s="10"/>
      <c r="F557" s="32"/>
      <c r="G557" s="10"/>
      <c r="H557" s="32"/>
      <c r="I557" s="10"/>
      <c r="J557" s="32"/>
      <c r="K557" s="10"/>
      <c r="L557" s="32"/>
      <c r="M557" s="10"/>
      <c r="N557" s="32"/>
      <c r="O557" s="10"/>
      <c r="P557" s="32"/>
      <c r="Q557" s="10"/>
      <c r="R557" s="32"/>
      <c r="S557" s="10"/>
      <c r="T557" s="32"/>
      <c r="U557" s="10"/>
      <c r="V557" s="32"/>
      <c r="W557" s="10"/>
      <c r="X557" s="32"/>
      <c r="Y557" s="10"/>
      <c r="Z557" s="32"/>
      <c r="AA557" s="10"/>
      <c r="AB557" s="32"/>
      <c r="AC557" s="10"/>
      <c r="AD557" s="32"/>
      <c r="AE557" s="10"/>
      <c r="AF557" s="32"/>
      <c r="AG557" s="10"/>
      <c r="AH557" s="32"/>
      <c r="AI557" s="10"/>
      <c r="AJ557" s="32"/>
      <c r="AK557" s="10"/>
      <c r="AL557" s="32"/>
      <c r="AM557" s="10"/>
      <c r="AN557" s="32"/>
      <c r="AO557" s="10"/>
      <c r="AP557" s="32"/>
      <c r="AQ557" s="10"/>
      <c r="AR557" s="244"/>
      <c r="AS557" s="10"/>
      <c r="AT557" s="32"/>
      <c r="AU557" s="10"/>
      <c r="AV557" s="244"/>
      <c r="AW557" s="10"/>
      <c r="AX557" s="244"/>
      <c r="AY557" s="7"/>
      <c r="AZ557" s="249"/>
      <c r="BA557" s="10"/>
      <c r="BB557" s="244"/>
      <c r="BC557" s="7"/>
      <c r="BD557" s="249"/>
      <c r="BE557" s="10"/>
      <c r="BF557" s="244"/>
      <c r="BG557" s="7"/>
      <c r="BH557" s="249"/>
      <c r="BI557" s="7"/>
      <c r="BJ557" s="249"/>
      <c r="BK557" s="7"/>
      <c r="BL557" s="8"/>
      <c r="BM557" s="7"/>
      <c r="BN557" s="249"/>
      <c r="BO557" s="7"/>
      <c r="BP557" s="8"/>
      <c r="BQ557" s="7"/>
      <c r="BR557" s="8"/>
      <c r="BT557" s="41"/>
      <c r="BU557" s="41">
        <f t="shared" si="32"/>
        <v>0</v>
      </c>
      <c r="BV557">
        <f t="shared" si="31"/>
        <v>0</v>
      </c>
    </row>
    <row r="558" spans="1:76">
      <c r="A558">
        <v>487</v>
      </c>
      <c r="B558" s="6"/>
      <c r="C558" s="10"/>
      <c r="D558" s="32"/>
      <c r="E558" s="10"/>
      <c r="F558" s="32"/>
      <c r="G558" s="10"/>
      <c r="H558" s="32"/>
      <c r="I558" s="10"/>
      <c r="J558" s="32"/>
      <c r="K558" s="10"/>
      <c r="L558" s="32"/>
      <c r="M558" s="10"/>
      <c r="N558" s="32"/>
      <c r="O558" s="10"/>
      <c r="P558" s="32"/>
      <c r="Q558" s="10"/>
      <c r="R558" s="32"/>
      <c r="S558" s="10"/>
      <c r="T558" s="32"/>
      <c r="U558" s="10"/>
      <c r="V558" s="32"/>
      <c r="W558" s="10"/>
      <c r="X558" s="32"/>
      <c r="Y558" s="10"/>
      <c r="Z558" s="32"/>
      <c r="AA558" s="10"/>
      <c r="AB558" s="32"/>
      <c r="AC558" s="10"/>
      <c r="AD558" s="32"/>
      <c r="AE558" s="10"/>
      <c r="AF558" s="32"/>
      <c r="AG558" s="10"/>
      <c r="AH558" s="32"/>
      <c r="AI558" s="10"/>
      <c r="AJ558" s="32"/>
      <c r="AK558" s="10"/>
      <c r="AL558" s="32"/>
      <c r="AM558" s="10"/>
      <c r="AN558" s="32"/>
      <c r="AO558" s="10"/>
      <c r="AP558" s="32"/>
      <c r="AQ558" s="10"/>
      <c r="AR558" s="244"/>
      <c r="AS558" s="10"/>
      <c r="AT558" s="32"/>
      <c r="AU558" s="10"/>
      <c r="AV558" s="244"/>
      <c r="AW558" s="10"/>
      <c r="AX558" s="244"/>
      <c r="AY558" s="7"/>
      <c r="AZ558" s="249"/>
      <c r="BA558" s="10"/>
      <c r="BB558" s="244"/>
      <c r="BC558" s="7"/>
      <c r="BD558" s="249"/>
      <c r="BE558" s="10"/>
      <c r="BF558" s="244"/>
      <c r="BG558" s="7"/>
      <c r="BH558" s="249"/>
      <c r="BI558" s="7"/>
      <c r="BJ558" s="249"/>
      <c r="BK558" s="7"/>
      <c r="BL558" s="8"/>
      <c r="BM558" s="7"/>
      <c r="BN558" s="249"/>
      <c r="BO558" s="7"/>
      <c r="BP558" s="8"/>
      <c r="BQ558" s="7"/>
      <c r="BR558" s="8"/>
      <c r="BT558" s="41"/>
      <c r="BU558" s="41">
        <f t="shared" si="32"/>
        <v>0</v>
      </c>
      <c r="BV558">
        <f t="shared" si="31"/>
        <v>0</v>
      </c>
    </row>
    <row r="559" spans="1:76">
      <c r="A559">
        <v>488</v>
      </c>
      <c r="B559" s="6"/>
      <c r="C559" s="10"/>
      <c r="D559" s="32"/>
      <c r="E559" s="10"/>
      <c r="F559" s="32"/>
      <c r="G559" s="10"/>
      <c r="H559" s="32"/>
      <c r="I559" s="10"/>
      <c r="J559" s="32"/>
      <c r="K559" s="10"/>
      <c r="L559" s="32"/>
      <c r="M559" s="10"/>
      <c r="N559" s="32"/>
      <c r="O559" s="10"/>
      <c r="P559" s="32"/>
      <c r="Q559" s="10"/>
      <c r="R559" s="32"/>
      <c r="S559" s="10"/>
      <c r="T559" s="32"/>
      <c r="U559" s="10"/>
      <c r="V559" s="32"/>
      <c r="W559" s="10"/>
      <c r="X559" s="32"/>
      <c r="Y559" s="10"/>
      <c r="Z559" s="32"/>
      <c r="AA559" s="10"/>
      <c r="AB559" s="32"/>
      <c r="AC559" s="10"/>
      <c r="AD559" s="32"/>
      <c r="AE559" s="10"/>
      <c r="AF559" s="32"/>
      <c r="AG559" s="10"/>
      <c r="AH559" s="32"/>
      <c r="AI559" s="10"/>
      <c r="AJ559" s="32"/>
      <c r="AK559" s="10"/>
      <c r="AL559" s="32"/>
      <c r="AM559" s="10"/>
      <c r="AN559" s="32"/>
      <c r="AO559" s="10"/>
      <c r="AP559" s="32"/>
      <c r="AQ559" s="10"/>
      <c r="AR559" s="244"/>
      <c r="AS559" s="10"/>
      <c r="AT559" s="32"/>
      <c r="AU559" s="10"/>
      <c r="AV559" s="244"/>
      <c r="AW559" s="10"/>
      <c r="AX559" s="244"/>
      <c r="AY559" s="7"/>
      <c r="AZ559" s="249"/>
      <c r="BA559" s="10"/>
      <c r="BB559" s="244"/>
      <c r="BC559" s="7"/>
      <c r="BD559" s="249"/>
      <c r="BE559" s="10"/>
      <c r="BF559" s="244"/>
      <c r="BG559" s="7"/>
      <c r="BH559" s="249"/>
      <c r="BI559" s="7"/>
      <c r="BJ559" s="249"/>
      <c r="BK559" s="7"/>
      <c r="BL559" s="8"/>
      <c r="BM559" s="7"/>
      <c r="BN559" s="249"/>
      <c r="BO559" s="7"/>
      <c r="BP559" s="8"/>
      <c r="BQ559" s="7"/>
      <c r="BR559" s="8"/>
      <c r="BT559" s="41"/>
      <c r="BU559" s="41">
        <f t="shared" si="32"/>
        <v>0</v>
      </c>
      <c r="BV559">
        <f t="shared" si="31"/>
        <v>0</v>
      </c>
    </row>
    <row r="560" spans="1:76">
      <c r="A560">
        <v>489</v>
      </c>
      <c r="B560" s="6"/>
      <c r="C560" s="10"/>
      <c r="D560" s="32"/>
      <c r="E560" s="10"/>
      <c r="F560" s="32"/>
      <c r="G560" s="10"/>
      <c r="H560" s="32"/>
      <c r="I560" s="10"/>
      <c r="J560" s="32"/>
      <c r="K560" s="10"/>
      <c r="L560" s="32"/>
      <c r="M560" s="10"/>
      <c r="N560" s="32"/>
      <c r="O560" s="10"/>
      <c r="P560" s="32"/>
      <c r="Q560" s="10"/>
      <c r="R560" s="32"/>
      <c r="S560" s="10"/>
      <c r="T560" s="32"/>
      <c r="U560" s="10"/>
      <c r="V560" s="32"/>
      <c r="W560" s="10"/>
      <c r="X560" s="32"/>
      <c r="Y560" s="10"/>
      <c r="Z560" s="32"/>
      <c r="AA560" s="10"/>
      <c r="AB560" s="32"/>
      <c r="AC560" s="10"/>
      <c r="AD560" s="32"/>
      <c r="AE560" s="10"/>
      <c r="AF560" s="32"/>
      <c r="AG560" s="10"/>
      <c r="AH560" s="32"/>
      <c r="AI560" s="10"/>
      <c r="AJ560" s="32"/>
      <c r="AK560" s="10"/>
      <c r="AL560" s="32"/>
      <c r="AM560" s="10"/>
      <c r="AN560" s="32"/>
      <c r="AO560" s="10"/>
      <c r="AP560" s="32"/>
      <c r="AQ560" s="10"/>
      <c r="AR560" s="244"/>
      <c r="AS560" s="10"/>
      <c r="AT560" s="32"/>
      <c r="AU560" s="10"/>
      <c r="AV560" s="244"/>
      <c r="AW560" s="10"/>
      <c r="AX560" s="244"/>
      <c r="AY560" s="7"/>
      <c r="AZ560" s="249"/>
      <c r="BA560" s="10"/>
      <c r="BB560" s="244"/>
      <c r="BC560" s="7"/>
      <c r="BD560" s="249"/>
      <c r="BE560" s="10"/>
      <c r="BF560" s="244"/>
      <c r="BG560" s="7"/>
      <c r="BH560" s="249"/>
      <c r="BI560" s="7"/>
      <c r="BJ560" s="249"/>
      <c r="BK560" s="7"/>
      <c r="BL560" s="8"/>
      <c r="BM560" s="7"/>
      <c r="BN560" s="249"/>
      <c r="BO560" s="7"/>
      <c r="BP560" s="8"/>
      <c r="BQ560" s="7"/>
      <c r="BR560" s="8"/>
      <c r="BT560" s="41"/>
      <c r="BU560" s="41">
        <f t="shared" si="32"/>
        <v>0</v>
      </c>
      <c r="BV560">
        <f t="shared" si="31"/>
        <v>0</v>
      </c>
    </row>
    <row r="561" spans="1:76">
      <c r="A561">
        <v>490</v>
      </c>
      <c r="B561" s="6"/>
      <c r="C561" s="10"/>
      <c r="D561" s="32"/>
      <c r="E561" s="10"/>
      <c r="F561" s="32"/>
      <c r="G561" s="10"/>
      <c r="H561" s="32"/>
      <c r="I561" s="10"/>
      <c r="J561" s="32"/>
      <c r="K561" s="10"/>
      <c r="L561" s="32"/>
      <c r="M561" s="10"/>
      <c r="N561" s="32"/>
      <c r="O561" s="10"/>
      <c r="P561" s="32"/>
      <c r="Q561" s="10"/>
      <c r="R561" s="32"/>
      <c r="S561" s="10"/>
      <c r="T561" s="32"/>
      <c r="U561" s="10"/>
      <c r="V561" s="32"/>
      <c r="W561" s="10"/>
      <c r="X561" s="32"/>
      <c r="Y561" s="10"/>
      <c r="Z561" s="32"/>
      <c r="AA561" s="10"/>
      <c r="AB561" s="32"/>
      <c r="AC561" s="10"/>
      <c r="AD561" s="32"/>
      <c r="AE561" s="10"/>
      <c r="AF561" s="32"/>
      <c r="AG561" s="10"/>
      <c r="AH561" s="32"/>
      <c r="AI561" s="10"/>
      <c r="AJ561" s="32"/>
      <c r="AK561" s="10"/>
      <c r="AL561" s="32"/>
      <c r="AM561" s="10"/>
      <c r="AN561" s="32"/>
      <c r="AO561" s="10"/>
      <c r="AP561" s="32"/>
      <c r="AQ561" s="10"/>
      <c r="AR561" s="244"/>
      <c r="AS561" s="10"/>
      <c r="AT561" s="32"/>
      <c r="AU561" s="10"/>
      <c r="AV561" s="244"/>
      <c r="AW561" s="10"/>
      <c r="AX561" s="244"/>
      <c r="AY561" s="7"/>
      <c r="AZ561" s="249"/>
      <c r="BA561" s="10"/>
      <c r="BB561" s="244"/>
      <c r="BC561" s="7"/>
      <c r="BD561" s="249"/>
      <c r="BE561" s="10"/>
      <c r="BF561" s="244"/>
      <c r="BG561" s="7"/>
      <c r="BH561" s="249"/>
      <c r="BI561" s="7"/>
      <c r="BJ561" s="249"/>
      <c r="BK561" s="7"/>
      <c r="BL561" s="8"/>
      <c r="BM561" s="7"/>
      <c r="BN561" s="249"/>
      <c r="BO561" s="7"/>
      <c r="BP561" s="8"/>
      <c r="BQ561" s="7"/>
      <c r="BR561" s="8"/>
      <c r="BT561" s="41"/>
      <c r="BU561" s="41">
        <f t="shared" si="32"/>
        <v>0</v>
      </c>
      <c r="BV561">
        <f t="shared" si="31"/>
        <v>0</v>
      </c>
    </row>
    <row r="562" spans="1:76">
      <c r="A562">
        <v>491</v>
      </c>
      <c r="B562" s="6"/>
      <c r="C562" s="10"/>
      <c r="D562" s="32"/>
      <c r="E562" s="10"/>
      <c r="F562" s="32"/>
      <c r="G562" s="10"/>
      <c r="H562" s="32"/>
      <c r="I562" s="10"/>
      <c r="J562" s="32"/>
      <c r="K562" s="10"/>
      <c r="L562" s="32"/>
      <c r="M562" s="10"/>
      <c r="N562" s="32"/>
      <c r="O562" s="10"/>
      <c r="P562" s="32"/>
      <c r="Q562" s="10"/>
      <c r="R562" s="32"/>
      <c r="S562" s="10"/>
      <c r="T562" s="32"/>
      <c r="U562" s="10"/>
      <c r="V562" s="32"/>
      <c r="W562" s="10"/>
      <c r="X562" s="32"/>
      <c r="Y562" s="10"/>
      <c r="Z562" s="32"/>
      <c r="AA562" s="10"/>
      <c r="AB562" s="32"/>
      <c r="AC562" s="10"/>
      <c r="AD562" s="32"/>
      <c r="AE562" s="10"/>
      <c r="AF562" s="32"/>
      <c r="AG562" s="10"/>
      <c r="AH562" s="32"/>
      <c r="AI562" s="10"/>
      <c r="AJ562" s="32"/>
      <c r="AK562" s="10"/>
      <c r="AL562" s="32"/>
      <c r="AM562" s="10"/>
      <c r="AN562" s="32"/>
      <c r="AO562" s="10"/>
      <c r="AP562" s="32"/>
      <c r="AQ562" s="10"/>
      <c r="AR562" s="244"/>
      <c r="AS562" s="10"/>
      <c r="AT562" s="32"/>
      <c r="AU562" s="10"/>
      <c r="AV562" s="244"/>
      <c r="AW562" s="10"/>
      <c r="AX562" s="244"/>
      <c r="AY562" s="7"/>
      <c r="AZ562" s="249"/>
      <c r="BA562" s="10"/>
      <c r="BB562" s="244"/>
      <c r="BC562" s="7"/>
      <c r="BD562" s="249"/>
      <c r="BE562" s="10"/>
      <c r="BF562" s="244"/>
      <c r="BG562" s="7"/>
      <c r="BH562" s="249"/>
      <c r="BI562" s="7"/>
      <c r="BJ562" s="249"/>
      <c r="BK562" s="7"/>
      <c r="BL562" s="8"/>
      <c r="BM562" s="7"/>
      <c r="BN562" s="249"/>
      <c r="BO562" s="7"/>
      <c r="BP562" s="8"/>
      <c r="BQ562" s="7"/>
      <c r="BR562" s="8"/>
      <c r="BT562" s="41"/>
      <c r="BU562" s="41">
        <f t="shared" si="32"/>
        <v>0</v>
      </c>
      <c r="BV562">
        <f t="shared" si="31"/>
        <v>0</v>
      </c>
    </row>
    <row r="563" spans="1:76">
      <c r="A563">
        <v>492</v>
      </c>
      <c r="B563" s="6"/>
      <c r="C563" s="10"/>
      <c r="D563" s="32"/>
      <c r="E563" s="10"/>
      <c r="F563" s="32"/>
      <c r="G563" s="10"/>
      <c r="H563" s="32"/>
      <c r="I563" s="10"/>
      <c r="J563" s="32"/>
      <c r="K563" s="10"/>
      <c r="L563" s="32"/>
      <c r="M563" s="10"/>
      <c r="N563" s="32"/>
      <c r="O563" s="10"/>
      <c r="P563" s="32"/>
      <c r="Q563" s="10"/>
      <c r="R563" s="32"/>
      <c r="S563" s="10"/>
      <c r="T563" s="32"/>
      <c r="U563" s="10"/>
      <c r="V563" s="32"/>
      <c r="W563" s="10"/>
      <c r="X563" s="32"/>
      <c r="Y563" s="10"/>
      <c r="Z563" s="32"/>
      <c r="AA563" s="10"/>
      <c r="AB563" s="32"/>
      <c r="AC563" s="10"/>
      <c r="AD563" s="32"/>
      <c r="AE563" s="10"/>
      <c r="AF563" s="32"/>
      <c r="AG563" s="10"/>
      <c r="AH563" s="32"/>
      <c r="AI563" s="10"/>
      <c r="AJ563" s="32"/>
      <c r="AK563" s="10"/>
      <c r="AL563" s="32"/>
      <c r="AM563" s="10"/>
      <c r="AN563" s="32"/>
      <c r="AO563" s="10"/>
      <c r="AP563" s="32"/>
      <c r="AQ563" s="10"/>
      <c r="AR563" s="244"/>
      <c r="AS563" s="10"/>
      <c r="AT563" s="32"/>
      <c r="AU563" s="10"/>
      <c r="AV563" s="244"/>
      <c r="AW563" s="10"/>
      <c r="AX563" s="244"/>
      <c r="AY563" s="7"/>
      <c r="AZ563" s="249"/>
      <c r="BA563" s="10"/>
      <c r="BB563" s="244"/>
      <c r="BC563" s="7"/>
      <c r="BD563" s="249"/>
      <c r="BE563" s="10"/>
      <c r="BF563" s="244"/>
      <c r="BG563" s="7"/>
      <c r="BH563" s="249"/>
      <c r="BI563" s="7"/>
      <c r="BJ563" s="249"/>
      <c r="BK563" s="7"/>
      <c r="BL563" s="8"/>
      <c r="BM563" s="7"/>
      <c r="BN563" s="249"/>
      <c r="BO563" s="7"/>
      <c r="BP563" s="8"/>
      <c r="BQ563" s="7"/>
      <c r="BR563" s="8"/>
      <c r="BT563" s="41"/>
      <c r="BU563" s="41">
        <f t="shared" si="32"/>
        <v>0</v>
      </c>
      <c r="BV563">
        <f t="shared" si="31"/>
        <v>0</v>
      </c>
    </row>
    <row r="564" spans="1:76">
      <c r="A564">
        <v>493</v>
      </c>
      <c r="B564" s="6"/>
      <c r="C564" s="10"/>
      <c r="D564" s="32"/>
      <c r="E564" s="10"/>
      <c r="F564" s="32"/>
      <c r="G564" s="10"/>
      <c r="H564" s="32"/>
      <c r="I564" s="10"/>
      <c r="J564" s="32"/>
      <c r="K564" s="94"/>
      <c r="L564" s="32"/>
      <c r="M564" s="10"/>
      <c r="N564" s="32"/>
      <c r="O564" s="10"/>
      <c r="P564" s="32"/>
      <c r="Q564" s="10"/>
      <c r="R564" s="32"/>
      <c r="S564" s="10"/>
      <c r="T564" s="32"/>
      <c r="U564" s="10"/>
      <c r="V564" s="32"/>
      <c r="W564" s="10"/>
      <c r="X564" s="32"/>
      <c r="Y564" s="10"/>
      <c r="Z564" s="32"/>
      <c r="AA564" s="10"/>
      <c r="AB564" s="32"/>
      <c r="AC564" s="10"/>
      <c r="AD564" s="32"/>
      <c r="AE564" s="10"/>
      <c r="AF564" s="32"/>
      <c r="AG564" s="10"/>
      <c r="AH564" s="32"/>
      <c r="AI564" s="10"/>
      <c r="AJ564" s="32"/>
      <c r="AK564" s="10"/>
      <c r="AL564" s="32"/>
      <c r="AM564" s="10"/>
      <c r="AN564" s="32"/>
      <c r="AO564" s="10"/>
      <c r="AP564" s="32"/>
      <c r="AQ564" s="10"/>
      <c r="AR564" s="244"/>
      <c r="AS564" s="10"/>
      <c r="AT564" s="32"/>
      <c r="AU564" s="10"/>
      <c r="AV564" s="244"/>
      <c r="AW564" s="10"/>
      <c r="AX564" s="244"/>
      <c r="AY564" s="7"/>
      <c r="AZ564" s="249"/>
      <c r="BA564" s="10"/>
      <c r="BB564" s="244"/>
      <c r="BC564" s="7"/>
      <c r="BD564" s="249"/>
      <c r="BE564" s="10"/>
      <c r="BF564" s="244"/>
      <c r="BG564" s="7"/>
      <c r="BH564" s="249"/>
      <c r="BI564" s="7"/>
      <c r="BJ564" s="249"/>
      <c r="BK564" s="7"/>
      <c r="BL564" s="8"/>
      <c r="BM564" s="7"/>
      <c r="BN564" s="249"/>
      <c r="BO564" s="7"/>
      <c r="BP564" s="8"/>
      <c r="BQ564" s="7"/>
      <c r="BR564" s="8"/>
      <c r="BT564" s="41"/>
      <c r="BU564" s="41">
        <f t="shared" si="32"/>
        <v>0</v>
      </c>
      <c r="BV564">
        <f t="shared" si="31"/>
        <v>0</v>
      </c>
      <c r="BX564" s="39"/>
    </row>
    <row r="565" spans="1:76">
      <c r="A565">
        <v>494</v>
      </c>
      <c r="B565" s="6"/>
      <c r="C565" s="10"/>
      <c r="D565" s="32"/>
      <c r="E565" s="10"/>
      <c r="F565" s="32"/>
      <c r="G565" s="10"/>
      <c r="H565" s="32"/>
      <c r="I565" s="10"/>
      <c r="J565" s="32"/>
      <c r="K565" s="94"/>
      <c r="L565" s="32"/>
      <c r="M565" s="10"/>
      <c r="N565" s="32"/>
      <c r="O565" s="10"/>
      <c r="P565" s="32"/>
      <c r="Q565" s="10"/>
      <c r="R565" s="32"/>
      <c r="S565" s="10"/>
      <c r="T565" s="32"/>
      <c r="U565" s="10"/>
      <c r="V565" s="32"/>
      <c r="W565" s="10"/>
      <c r="X565" s="32"/>
      <c r="Y565" s="10"/>
      <c r="Z565" s="32"/>
      <c r="AA565" s="10"/>
      <c r="AB565" s="32"/>
      <c r="AC565" s="10"/>
      <c r="AD565" s="32"/>
      <c r="AE565" s="10"/>
      <c r="AF565" s="32"/>
      <c r="AG565" s="10"/>
      <c r="AH565" s="32"/>
      <c r="AI565" s="10"/>
      <c r="AJ565" s="32"/>
      <c r="AK565" s="10"/>
      <c r="AL565" s="32"/>
      <c r="AM565" s="10"/>
      <c r="AN565" s="32"/>
      <c r="AO565" s="10"/>
      <c r="AP565" s="32"/>
      <c r="AQ565" s="10"/>
      <c r="AR565" s="244"/>
      <c r="AS565" s="10"/>
      <c r="AT565" s="32"/>
      <c r="AU565" s="10"/>
      <c r="AV565" s="244"/>
      <c r="AW565" s="10"/>
      <c r="AX565" s="244"/>
      <c r="AY565" s="7"/>
      <c r="AZ565" s="249"/>
      <c r="BA565" s="10"/>
      <c r="BB565" s="244"/>
      <c r="BC565" s="7"/>
      <c r="BD565" s="249"/>
      <c r="BE565" s="10"/>
      <c r="BF565" s="244"/>
      <c r="BG565" s="7"/>
      <c r="BH565" s="249"/>
      <c r="BI565" s="7"/>
      <c r="BJ565" s="249"/>
      <c r="BK565" s="7"/>
      <c r="BL565" s="8"/>
      <c r="BM565" s="7"/>
      <c r="BN565" s="249"/>
      <c r="BO565" s="7"/>
      <c r="BP565" s="8"/>
      <c r="BQ565" s="7"/>
      <c r="BR565" s="8"/>
      <c r="BT565" s="41"/>
      <c r="BU565" s="41">
        <f t="shared" si="32"/>
        <v>0</v>
      </c>
      <c r="BV565">
        <f t="shared" si="31"/>
        <v>0</v>
      </c>
      <c r="BX565" s="39"/>
    </row>
    <row r="566" spans="1:76">
      <c r="A566">
        <v>495</v>
      </c>
      <c r="B566" s="6"/>
      <c r="C566" s="10"/>
      <c r="D566" s="32"/>
      <c r="E566" s="10"/>
      <c r="F566" s="32"/>
      <c r="G566" s="10"/>
      <c r="H566" s="32"/>
      <c r="I566" s="10"/>
      <c r="J566" s="32"/>
      <c r="K566" s="94"/>
      <c r="L566" s="32"/>
      <c r="M566" s="10"/>
      <c r="N566" s="32"/>
      <c r="O566" s="10"/>
      <c r="P566" s="32"/>
      <c r="Q566" s="10"/>
      <c r="R566" s="32"/>
      <c r="S566" s="10"/>
      <c r="T566" s="32"/>
      <c r="U566" s="10"/>
      <c r="V566" s="32"/>
      <c r="W566" s="10"/>
      <c r="X566" s="32"/>
      <c r="Y566" s="10"/>
      <c r="Z566" s="32"/>
      <c r="AA566" s="10"/>
      <c r="AB566" s="32"/>
      <c r="AC566" s="10"/>
      <c r="AD566" s="32"/>
      <c r="AE566" s="10"/>
      <c r="AF566" s="32"/>
      <c r="AG566" s="10"/>
      <c r="AH566" s="32"/>
      <c r="AI566" s="10"/>
      <c r="AJ566" s="32"/>
      <c r="AK566" s="10"/>
      <c r="AL566" s="32"/>
      <c r="AM566" s="10"/>
      <c r="AN566" s="32"/>
      <c r="AO566" s="10"/>
      <c r="AP566" s="32"/>
      <c r="AQ566" s="10"/>
      <c r="AR566" s="244"/>
      <c r="AS566" s="10"/>
      <c r="AT566" s="32"/>
      <c r="AU566" s="10"/>
      <c r="AV566" s="244"/>
      <c r="AW566" s="10"/>
      <c r="AX566" s="244"/>
      <c r="AY566" s="7"/>
      <c r="AZ566" s="249"/>
      <c r="BA566" s="10"/>
      <c r="BB566" s="244"/>
      <c r="BC566" s="7"/>
      <c r="BD566" s="249"/>
      <c r="BE566" s="10"/>
      <c r="BF566" s="244"/>
      <c r="BG566" s="7"/>
      <c r="BH566" s="249"/>
      <c r="BI566" s="7"/>
      <c r="BJ566" s="249"/>
      <c r="BK566" s="7"/>
      <c r="BL566" s="8"/>
      <c r="BM566" s="7"/>
      <c r="BN566" s="249"/>
      <c r="BO566" s="7"/>
      <c r="BP566" s="8"/>
      <c r="BQ566" s="7"/>
      <c r="BR566" s="8"/>
      <c r="BT566" s="41"/>
      <c r="BU566" s="41">
        <f t="shared" si="32"/>
        <v>0</v>
      </c>
      <c r="BV566">
        <f t="shared" si="31"/>
        <v>0</v>
      </c>
      <c r="BX566" s="39"/>
    </row>
    <row r="567" spans="1:76">
      <c r="A567">
        <v>496</v>
      </c>
      <c r="B567" s="6"/>
      <c r="C567" s="10"/>
      <c r="D567" s="32"/>
      <c r="E567" s="10"/>
      <c r="F567" s="32"/>
      <c r="G567" s="10"/>
      <c r="H567" s="32"/>
      <c r="I567" s="10"/>
      <c r="J567" s="32"/>
      <c r="K567" s="94"/>
      <c r="L567" s="32"/>
      <c r="M567" s="10"/>
      <c r="N567" s="32"/>
      <c r="O567" s="10"/>
      <c r="P567" s="32"/>
      <c r="Q567" s="10"/>
      <c r="R567" s="32"/>
      <c r="S567" s="10"/>
      <c r="T567" s="32"/>
      <c r="U567" s="10"/>
      <c r="V567" s="32"/>
      <c r="W567" s="10"/>
      <c r="X567" s="32"/>
      <c r="Y567" s="10"/>
      <c r="Z567" s="32"/>
      <c r="AA567" s="10"/>
      <c r="AB567" s="32"/>
      <c r="AC567" s="10"/>
      <c r="AD567" s="32"/>
      <c r="AE567" s="10"/>
      <c r="AF567" s="32"/>
      <c r="AG567" s="10"/>
      <c r="AH567" s="32"/>
      <c r="AI567" s="10"/>
      <c r="AJ567" s="32"/>
      <c r="AK567" s="10"/>
      <c r="AL567" s="32"/>
      <c r="AM567" s="10"/>
      <c r="AN567" s="32"/>
      <c r="AO567" s="10"/>
      <c r="AP567" s="32"/>
      <c r="AQ567" s="10"/>
      <c r="AR567" s="244"/>
      <c r="AS567" s="10"/>
      <c r="AT567" s="32"/>
      <c r="AU567" s="10"/>
      <c r="AV567" s="244"/>
      <c r="AW567" s="10"/>
      <c r="AX567" s="244"/>
      <c r="AY567" s="7"/>
      <c r="AZ567" s="249"/>
      <c r="BA567" s="10"/>
      <c r="BB567" s="244"/>
      <c r="BC567" s="7"/>
      <c r="BD567" s="249"/>
      <c r="BE567" s="10"/>
      <c r="BF567" s="244"/>
      <c r="BG567" s="7"/>
      <c r="BH567" s="249"/>
      <c r="BI567" s="7"/>
      <c r="BJ567" s="249"/>
      <c r="BK567" s="7"/>
      <c r="BL567" s="8"/>
      <c r="BM567" s="7"/>
      <c r="BN567" s="249"/>
      <c r="BO567" s="7"/>
      <c r="BP567" s="8"/>
      <c r="BQ567" s="7"/>
      <c r="BR567" s="8"/>
      <c r="BT567" s="41"/>
      <c r="BU567" s="41">
        <f t="shared" si="32"/>
        <v>0</v>
      </c>
      <c r="BV567">
        <f t="shared" si="31"/>
        <v>0</v>
      </c>
      <c r="BX567" s="39"/>
    </row>
    <row r="568" spans="1:76">
      <c r="A568">
        <v>497</v>
      </c>
      <c r="B568" s="6"/>
      <c r="C568" s="10"/>
      <c r="D568" s="32"/>
      <c r="E568" s="10"/>
      <c r="F568" s="32"/>
      <c r="G568" s="10"/>
      <c r="H568" s="32"/>
      <c r="I568" s="10"/>
      <c r="J568" s="32"/>
      <c r="K568" s="94"/>
      <c r="L568" s="32"/>
      <c r="M568" s="10"/>
      <c r="N568" s="32"/>
      <c r="O568" s="10"/>
      <c r="P568" s="32"/>
      <c r="Q568" s="10"/>
      <c r="R568" s="32"/>
      <c r="S568" s="10"/>
      <c r="T568" s="32"/>
      <c r="U568" s="10"/>
      <c r="V568" s="32"/>
      <c r="W568" s="10"/>
      <c r="X568" s="32"/>
      <c r="Y568" s="10"/>
      <c r="Z568" s="32"/>
      <c r="AA568" s="10"/>
      <c r="AB568" s="32"/>
      <c r="AC568" s="10"/>
      <c r="AD568" s="32"/>
      <c r="AE568" s="10"/>
      <c r="AF568" s="32"/>
      <c r="AG568" s="10"/>
      <c r="AH568" s="32"/>
      <c r="AI568" s="10"/>
      <c r="AJ568" s="32"/>
      <c r="AK568" s="10"/>
      <c r="AL568" s="32"/>
      <c r="AM568" s="10"/>
      <c r="AN568" s="32"/>
      <c r="AO568" s="10"/>
      <c r="AP568" s="32"/>
      <c r="AQ568" s="10"/>
      <c r="AR568" s="244"/>
      <c r="AS568" s="10"/>
      <c r="AT568" s="32"/>
      <c r="AU568" s="10"/>
      <c r="AV568" s="244"/>
      <c r="AW568" s="10"/>
      <c r="AX568" s="244"/>
      <c r="AY568" s="7"/>
      <c r="AZ568" s="249"/>
      <c r="BA568" s="10"/>
      <c r="BB568" s="244"/>
      <c r="BC568" s="7"/>
      <c r="BD568" s="249"/>
      <c r="BE568" s="10"/>
      <c r="BF568" s="244"/>
      <c r="BG568" s="7"/>
      <c r="BH568" s="249"/>
      <c r="BI568" s="7"/>
      <c r="BJ568" s="249"/>
      <c r="BK568" s="7"/>
      <c r="BL568" s="8"/>
      <c r="BM568" s="7"/>
      <c r="BN568" s="249"/>
      <c r="BO568" s="7"/>
      <c r="BP568" s="8"/>
      <c r="BQ568" s="7"/>
      <c r="BR568" s="8"/>
      <c r="BT568" s="41"/>
      <c r="BU568" s="41">
        <f t="shared" si="32"/>
        <v>0</v>
      </c>
      <c r="BV568">
        <f t="shared" si="31"/>
        <v>0</v>
      </c>
      <c r="BX568" s="39"/>
    </row>
    <row r="569" spans="1:76">
      <c r="A569">
        <v>498</v>
      </c>
      <c r="B569" s="6"/>
      <c r="C569" s="10"/>
      <c r="D569" s="32"/>
      <c r="E569" s="10"/>
      <c r="F569" s="32"/>
      <c r="G569" s="10"/>
      <c r="H569" s="32"/>
      <c r="I569" s="10"/>
      <c r="J569" s="32"/>
      <c r="K569" s="10"/>
      <c r="L569" s="32"/>
      <c r="M569" s="10"/>
      <c r="N569" s="32"/>
      <c r="O569" s="10"/>
      <c r="P569" s="32"/>
      <c r="Q569" s="10"/>
      <c r="R569" s="32"/>
      <c r="S569" s="10"/>
      <c r="T569" s="32"/>
      <c r="U569" s="10"/>
      <c r="V569" s="32"/>
      <c r="W569" s="10"/>
      <c r="X569" s="32"/>
      <c r="Y569" s="10"/>
      <c r="Z569" s="32"/>
      <c r="AA569" s="10"/>
      <c r="AB569" s="32"/>
      <c r="AC569" s="10"/>
      <c r="AD569" s="32"/>
      <c r="AE569" s="10"/>
      <c r="AF569" s="32"/>
      <c r="AG569" s="10"/>
      <c r="AH569" s="32"/>
      <c r="AI569" s="10"/>
      <c r="AJ569" s="32"/>
      <c r="AK569" s="10"/>
      <c r="AL569" s="32"/>
      <c r="AM569" s="10"/>
      <c r="AN569" s="32"/>
      <c r="AO569" s="10"/>
      <c r="AP569" s="32"/>
      <c r="AQ569" s="10"/>
      <c r="AR569" s="244"/>
      <c r="AS569" s="10"/>
      <c r="AT569" s="32"/>
      <c r="AU569" s="10"/>
      <c r="AV569" s="244"/>
      <c r="AW569" s="10"/>
      <c r="AX569" s="244"/>
      <c r="AY569" s="7"/>
      <c r="AZ569" s="249"/>
      <c r="BA569" s="10"/>
      <c r="BB569" s="244"/>
      <c r="BC569" s="7"/>
      <c r="BD569" s="249"/>
      <c r="BE569" s="10"/>
      <c r="BF569" s="244"/>
      <c r="BG569" s="7"/>
      <c r="BH569" s="249"/>
      <c r="BI569" s="7"/>
      <c r="BJ569" s="249"/>
      <c r="BK569" s="7"/>
      <c r="BL569" s="8"/>
      <c r="BM569" s="7"/>
      <c r="BN569" s="249"/>
      <c r="BO569" s="7"/>
      <c r="BP569" s="8"/>
      <c r="BQ569" s="7"/>
      <c r="BR569" s="8"/>
      <c r="BT569" s="41"/>
      <c r="BU569" s="41">
        <f t="shared" si="32"/>
        <v>0</v>
      </c>
      <c r="BV569">
        <f t="shared" si="31"/>
        <v>0</v>
      </c>
    </row>
    <row r="570" spans="1:76">
      <c r="A570">
        <v>499</v>
      </c>
      <c r="B570" s="6"/>
      <c r="C570" s="10"/>
      <c r="D570" s="32"/>
      <c r="E570" s="10"/>
      <c r="F570" s="32"/>
      <c r="G570" s="10"/>
      <c r="H570" s="32"/>
      <c r="I570" s="10"/>
      <c r="J570" s="32"/>
      <c r="K570" s="10"/>
      <c r="L570" s="32"/>
      <c r="M570" s="10"/>
      <c r="N570" s="32"/>
      <c r="O570" s="10"/>
      <c r="P570" s="32"/>
      <c r="Q570" s="10"/>
      <c r="R570" s="32"/>
      <c r="S570" s="10"/>
      <c r="T570" s="32"/>
      <c r="U570" s="10"/>
      <c r="V570" s="32"/>
      <c r="W570" s="10"/>
      <c r="X570" s="32"/>
      <c r="Y570" s="10"/>
      <c r="Z570" s="32"/>
      <c r="AA570" s="10"/>
      <c r="AB570" s="32"/>
      <c r="AC570" s="10"/>
      <c r="AD570" s="32"/>
      <c r="AE570" s="10"/>
      <c r="AF570" s="32"/>
      <c r="AG570" s="10"/>
      <c r="AH570" s="32"/>
      <c r="AI570" s="10"/>
      <c r="AJ570" s="32"/>
      <c r="AK570" s="10"/>
      <c r="AL570" s="32"/>
      <c r="AM570" s="10"/>
      <c r="AN570" s="32"/>
      <c r="AO570" s="10"/>
      <c r="AP570" s="32"/>
      <c r="AQ570" s="10"/>
      <c r="AR570" s="244"/>
      <c r="AS570" s="10"/>
      <c r="AT570" s="32"/>
      <c r="AU570" s="10"/>
      <c r="AV570" s="244"/>
      <c r="AW570" s="10"/>
      <c r="AX570" s="244"/>
      <c r="AY570" s="7"/>
      <c r="AZ570" s="249"/>
      <c r="BA570" s="10"/>
      <c r="BB570" s="244"/>
      <c r="BC570" s="7"/>
      <c r="BD570" s="249"/>
      <c r="BE570" s="10"/>
      <c r="BF570" s="244"/>
      <c r="BG570" s="7"/>
      <c r="BH570" s="249"/>
      <c r="BI570" s="7"/>
      <c r="BJ570" s="249"/>
      <c r="BK570" s="7"/>
      <c r="BL570" s="8"/>
      <c r="BM570" s="7"/>
      <c r="BN570" s="249"/>
      <c r="BO570" s="7"/>
      <c r="BP570" s="8"/>
      <c r="BQ570" s="7"/>
      <c r="BR570" s="8"/>
      <c r="BT570" s="41"/>
      <c r="BU570" s="41">
        <f t="shared" si="32"/>
        <v>0</v>
      </c>
      <c r="BV570">
        <f t="shared" si="31"/>
        <v>0</v>
      </c>
    </row>
    <row r="571" spans="1:76">
      <c r="A571">
        <v>500</v>
      </c>
      <c r="B571" s="6"/>
      <c r="C571" s="10"/>
      <c r="D571" s="32"/>
      <c r="E571" s="10"/>
      <c r="F571" s="32"/>
      <c r="G571" s="10"/>
      <c r="H571" s="32"/>
      <c r="I571" s="10"/>
      <c r="J571" s="32"/>
      <c r="K571" s="10"/>
      <c r="L571" s="32"/>
      <c r="M571" s="10"/>
      <c r="N571" s="32"/>
      <c r="O571" s="10"/>
      <c r="P571" s="32"/>
      <c r="Q571" s="10"/>
      <c r="R571" s="32"/>
      <c r="S571" s="10"/>
      <c r="T571" s="32"/>
      <c r="U571" s="10"/>
      <c r="V571" s="32"/>
      <c r="W571" s="10"/>
      <c r="X571" s="32"/>
      <c r="Y571" s="10"/>
      <c r="Z571" s="32"/>
      <c r="AA571" s="10"/>
      <c r="AB571" s="32"/>
      <c r="AC571" s="10"/>
      <c r="AD571" s="32"/>
      <c r="AE571" s="10"/>
      <c r="AF571" s="32"/>
      <c r="AG571" s="10"/>
      <c r="AH571" s="32"/>
      <c r="AI571" s="10"/>
      <c r="AJ571" s="32"/>
      <c r="AK571" s="10"/>
      <c r="AL571" s="32"/>
      <c r="AM571" s="10"/>
      <c r="AN571" s="32"/>
      <c r="AO571" s="10"/>
      <c r="AP571" s="32"/>
      <c r="AQ571" s="10"/>
      <c r="AR571" s="244"/>
      <c r="AS571" s="10"/>
      <c r="AT571" s="32"/>
      <c r="AU571" s="10"/>
      <c r="AV571" s="244"/>
      <c r="AW571" s="10"/>
      <c r="AX571" s="244"/>
      <c r="AY571" s="7"/>
      <c r="AZ571" s="249"/>
      <c r="BA571" s="10"/>
      <c r="BB571" s="244"/>
      <c r="BC571" s="7"/>
      <c r="BD571" s="249"/>
      <c r="BE571" s="10"/>
      <c r="BF571" s="244"/>
      <c r="BG571" s="7"/>
      <c r="BH571" s="249"/>
      <c r="BI571" s="7"/>
      <c r="BJ571" s="249"/>
      <c r="BK571" s="7"/>
      <c r="BL571" s="8"/>
      <c r="BM571" s="7"/>
      <c r="BN571" s="249"/>
      <c r="BO571" s="7"/>
      <c r="BP571" s="8"/>
      <c r="BQ571" s="7"/>
      <c r="BR571" s="8"/>
      <c r="BT571" s="41"/>
      <c r="BU571" s="41">
        <f t="shared" si="32"/>
        <v>0</v>
      </c>
      <c r="BV571">
        <f t="shared" si="31"/>
        <v>0</v>
      </c>
    </row>
    <row r="572" spans="1:76">
      <c r="A572">
        <v>501</v>
      </c>
      <c r="B572" s="6"/>
      <c r="C572" s="10"/>
      <c r="D572" s="32"/>
      <c r="E572" s="10"/>
      <c r="F572" s="32"/>
      <c r="G572" s="10"/>
      <c r="H572" s="32"/>
      <c r="I572" s="10"/>
      <c r="J572" s="32"/>
      <c r="K572" s="94"/>
      <c r="L572" s="32"/>
      <c r="M572" s="10"/>
      <c r="N572" s="32"/>
      <c r="O572" s="10"/>
      <c r="P572" s="32"/>
      <c r="Q572" s="10"/>
      <c r="R572" s="32"/>
      <c r="S572" s="10"/>
      <c r="T572" s="32"/>
      <c r="U572" s="10"/>
      <c r="V572" s="32"/>
      <c r="W572" s="10"/>
      <c r="X572" s="32"/>
      <c r="Y572" s="10"/>
      <c r="Z572" s="32"/>
      <c r="AA572" s="10"/>
      <c r="AB572" s="32"/>
      <c r="AC572" s="10"/>
      <c r="AD572" s="32"/>
      <c r="AE572" s="10"/>
      <c r="AF572" s="32"/>
      <c r="AG572" s="10"/>
      <c r="AH572" s="32"/>
      <c r="AI572" s="10"/>
      <c r="AJ572" s="32"/>
      <c r="AK572" s="10"/>
      <c r="AL572" s="32"/>
      <c r="AM572" s="10"/>
      <c r="AN572" s="32"/>
      <c r="AO572" s="10"/>
      <c r="AP572" s="32"/>
      <c r="AQ572" s="10"/>
      <c r="AR572" s="244"/>
      <c r="AS572" s="10"/>
      <c r="AT572" s="32"/>
      <c r="AU572" s="10"/>
      <c r="AV572" s="244"/>
      <c r="AW572" s="10"/>
      <c r="AX572" s="244"/>
      <c r="AY572" s="7"/>
      <c r="AZ572" s="249"/>
      <c r="BA572" s="10"/>
      <c r="BB572" s="244"/>
      <c r="BC572" s="7"/>
      <c r="BD572" s="249"/>
      <c r="BE572" s="10"/>
      <c r="BF572" s="244"/>
      <c r="BG572" s="7"/>
      <c r="BH572" s="249"/>
      <c r="BI572" s="7"/>
      <c r="BJ572" s="249"/>
      <c r="BK572" s="7"/>
      <c r="BL572" s="8"/>
      <c r="BM572" s="7"/>
      <c r="BN572" s="249"/>
      <c r="BO572" s="7"/>
      <c r="BP572" s="8"/>
      <c r="BQ572" s="7"/>
      <c r="BR572" s="8"/>
      <c r="BT572" s="41"/>
      <c r="BU572" s="41">
        <f t="shared" si="32"/>
        <v>0</v>
      </c>
      <c r="BV572">
        <f t="shared" si="31"/>
        <v>0</v>
      </c>
      <c r="BX572" s="39"/>
    </row>
    <row r="573" spans="1:76">
      <c r="A573">
        <v>502</v>
      </c>
      <c r="B573" s="6"/>
      <c r="C573" s="10"/>
      <c r="D573" s="32"/>
      <c r="E573" s="10"/>
      <c r="F573" s="32"/>
      <c r="G573" s="10"/>
      <c r="H573" s="32"/>
      <c r="I573" s="10"/>
      <c r="J573" s="32"/>
      <c r="K573" s="10"/>
      <c r="L573" s="32"/>
      <c r="M573" s="10"/>
      <c r="N573" s="32"/>
      <c r="O573" s="10"/>
      <c r="P573" s="32"/>
      <c r="Q573" s="10"/>
      <c r="R573" s="32"/>
      <c r="S573" s="10"/>
      <c r="T573" s="32"/>
      <c r="U573" s="10"/>
      <c r="V573" s="32"/>
      <c r="W573" s="10"/>
      <c r="X573" s="32"/>
      <c r="Y573" s="10"/>
      <c r="Z573" s="32"/>
      <c r="AA573" s="10"/>
      <c r="AB573" s="32"/>
      <c r="AC573" s="10"/>
      <c r="AD573" s="32"/>
      <c r="AE573" s="10"/>
      <c r="AF573" s="32"/>
      <c r="AG573" s="10"/>
      <c r="AH573" s="32"/>
      <c r="AI573" s="10"/>
      <c r="AJ573" s="32"/>
      <c r="AK573" s="10"/>
      <c r="AL573" s="32"/>
      <c r="AM573" s="10"/>
      <c r="AN573" s="32"/>
      <c r="AO573" s="10"/>
      <c r="AP573" s="32"/>
      <c r="AQ573" s="10"/>
      <c r="AR573" s="244"/>
      <c r="AS573" s="10"/>
      <c r="AT573" s="32"/>
      <c r="AU573" s="10"/>
      <c r="AV573" s="244"/>
      <c r="AW573" s="10"/>
      <c r="AX573" s="244"/>
      <c r="AY573" s="7"/>
      <c r="AZ573" s="249"/>
      <c r="BA573" s="10"/>
      <c r="BB573" s="244"/>
      <c r="BC573" s="7"/>
      <c r="BD573" s="249"/>
      <c r="BE573" s="10"/>
      <c r="BF573" s="244"/>
      <c r="BG573" s="7"/>
      <c r="BH573" s="249"/>
      <c r="BI573" s="7"/>
      <c r="BJ573" s="249"/>
      <c r="BK573" s="7"/>
      <c r="BL573" s="8"/>
      <c r="BM573" s="7"/>
      <c r="BN573" s="249"/>
      <c r="BO573" s="7"/>
      <c r="BP573" s="8"/>
      <c r="BQ573" s="7"/>
      <c r="BR573" s="8"/>
      <c r="BT573" s="41"/>
      <c r="BU573" s="41">
        <f t="shared" si="32"/>
        <v>0</v>
      </c>
      <c r="BV573">
        <f t="shared" si="31"/>
        <v>0</v>
      </c>
    </row>
    <row r="574" spans="1:76">
      <c r="A574">
        <v>503</v>
      </c>
      <c r="B574" s="6"/>
      <c r="C574" s="10"/>
      <c r="D574" s="32"/>
      <c r="E574" s="10"/>
      <c r="F574" s="32"/>
      <c r="G574" s="10"/>
      <c r="H574" s="32"/>
      <c r="I574" s="10"/>
      <c r="J574" s="32"/>
      <c r="K574" s="10"/>
      <c r="L574" s="32"/>
      <c r="M574" s="10"/>
      <c r="N574" s="32"/>
      <c r="O574" s="10"/>
      <c r="P574" s="32"/>
      <c r="Q574" s="10"/>
      <c r="R574" s="32"/>
      <c r="S574" s="10"/>
      <c r="T574" s="32"/>
      <c r="U574" s="10"/>
      <c r="V574" s="32"/>
      <c r="W574" s="10"/>
      <c r="X574" s="32"/>
      <c r="Y574" s="10"/>
      <c r="Z574" s="32"/>
      <c r="AA574" s="10"/>
      <c r="AB574" s="32"/>
      <c r="AC574" s="10"/>
      <c r="AD574" s="32"/>
      <c r="AE574" s="10"/>
      <c r="AF574" s="32"/>
      <c r="AG574" s="10"/>
      <c r="AH574" s="32"/>
      <c r="AI574" s="10"/>
      <c r="AJ574" s="32"/>
      <c r="AK574" s="10"/>
      <c r="AL574" s="32"/>
      <c r="AM574" s="10"/>
      <c r="AN574" s="32"/>
      <c r="AO574" s="10"/>
      <c r="AP574" s="32"/>
      <c r="AQ574" s="10"/>
      <c r="AR574" s="244"/>
      <c r="AS574" s="10"/>
      <c r="AT574" s="32"/>
      <c r="AU574" s="10"/>
      <c r="AV574" s="244"/>
      <c r="AW574" s="10"/>
      <c r="AX574" s="244"/>
      <c r="AY574" s="7"/>
      <c r="AZ574" s="249"/>
      <c r="BA574" s="10"/>
      <c r="BB574" s="244"/>
      <c r="BC574" s="7"/>
      <c r="BD574" s="249"/>
      <c r="BE574" s="10"/>
      <c r="BF574" s="244"/>
      <c r="BG574" s="7"/>
      <c r="BH574" s="249"/>
      <c r="BI574" s="7"/>
      <c r="BJ574" s="249"/>
      <c r="BK574" s="7"/>
      <c r="BL574" s="8"/>
      <c r="BM574" s="7"/>
      <c r="BN574" s="249"/>
      <c r="BO574" s="7"/>
      <c r="BP574" s="8"/>
      <c r="BQ574" s="7"/>
      <c r="BR574" s="8"/>
      <c r="BT574" s="41"/>
      <c r="BU574" s="41">
        <f t="shared" si="32"/>
        <v>0</v>
      </c>
      <c r="BV574">
        <f t="shared" si="31"/>
        <v>0</v>
      </c>
    </row>
    <row r="575" spans="1:76">
      <c r="A575">
        <v>504</v>
      </c>
      <c r="B575" s="6"/>
      <c r="C575" s="10"/>
      <c r="D575" s="32"/>
      <c r="E575" s="10"/>
      <c r="F575" s="32"/>
      <c r="G575" s="10"/>
      <c r="H575" s="32"/>
      <c r="I575" s="10"/>
      <c r="J575" s="32"/>
      <c r="K575" s="10"/>
      <c r="L575" s="32"/>
      <c r="M575" s="10"/>
      <c r="N575" s="32"/>
      <c r="O575" s="10"/>
      <c r="P575" s="32"/>
      <c r="Q575" s="10"/>
      <c r="R575" s="32"/>
      <c r="S575" s="10"/>
      <c r="T575" s="32"/>
      <c r="U575" s="10"/>
      <c r="V575" s="32"/>
      <c r="W575" s="10"/>
      <c r="X575" s="32"/>
      <c r="Y575" s="10"/>
      <c r="Z575" s="32"/>
      <c r="AA575" s="10"/>
      <c r="AB575" s="32"/>
      <c r="AC575" s="10"/>
      <c r="AD575" s="32"/>
      <c r="AE575" s="10"/>
      <c r="AF575" s="32"/>
      <c r="AG575" s="10"/>
      <c r="AH575" s="32"/>
      <c r="AI575" s="10"/>
      <c r="AJ575" s="32"/>
      <c r="AK575" s="10"/>
      <c r="AL575" s="32"/>
      <c r="AM575" s="10"/>
      <c r="AN575" s="32"/>
      <c r="AO575" s="10"/>
      <c r="AP575" s="32"/>
      <c r="AQ575" s="10"/>
      <c r="AR575" s="244"/>
      <c r="AS575" s="10"/>
      <c r="AT575" s="32"/>
      <c r="AU575" s="10"/>
      <c r="AV575" s="244"/>
      <c r="AW575" s="10"/>
      <c r="AX575" s="244"/>
      <c r="AY575" s="7"/>
      <c r="AZ575" s="249"/>
      <c r="BA575" s="10"/>
      <c r="BB575" s="244"/>
      <c r="BC575" s="7"/>
      <c r="BD575" s="249"/>
      <c r="BE575" s="10"/>
      <c r="BF575" s="244"/>
      <c r="BG575" s="7"/>
      <c r="BH575" s="249"/>
      <c r="BI575" s="7"/>
      <c r="BJ575" s="249"/>
      <c r="BK575" s="7"/>
      <c r="BL575" s="8"/>
      <c r="BM575" s="7"/>
      <c r="BN575" s="249"/>
      <c r="BO575" s="7"/>
      <c r="BP575" s="8"/>
      <c r="BQ575" s="7"/>
      <c r="BR575" s="8"/>
      <c r="BT575" s="41"/>
      <c r="BU575" s="41">
        <f t="shared" si="32"/>
        <v>0</v>
      </c>
      <c r="BV575">
        <f t="shared" si="31"/>
        <v>0</v>
      </c>
    </row>
    <row r="576" spans="1:76">
      <c r="A576">
        <v>505</v>
      </c>
      <c r="B576" s="6"/>
      <c r="C576" s="10"/>
      <c r="D576" s="32"/>
      <c r="E576" s="10"/>
      <c r="F576" s="32"/>
      <c r="G576" s="10"/>
      <c r="H576" s="32"/>
      <c r="I576" s="10"/>
      <c r="J576" s="32"/>
      <c r="K576" s="10"/>
      <c r="L576" s="32"/>
      <c r="M576" s="10"/>
      <c r="N576" s="32"/>
      <c r="O576" s="10"/>
      <c r="P576" s="32"/>
      <c r="Q576" s="10"/>
      <c r="R576" s="32"/>
      <c r="S576" s="10"/>
      <c r="T576" s="32"/>
      <c r="U576" s="10"/>
      <c r="V576" s="32"/>
      <c r="W576" s="10"/>
      <c r="X576" s="32"/>
      <c r="Y576" s="10"/>
      <c r="Z576" s="32"/>
      <c r="AA576" s="10"/>
      <c r="AB576" s="32"/>
      <c r="AC576" s="10"/>
      <c r="AD576" s="32"/>
      <c r="AE576" s="10"/>
      <c r="AF576" s="32"/>
      <c r="AG576" s="10"/>
      <c r="AH576" s="32"/>
      <c r="AI576" s="10"/>
      <c r="AJ576" s="32"/>
      <c r="AK576" s="10"/>
      <c r="AL576" s="32"/>
      <c r="AM576" s="10"/>
      <c r="AN576" s="32"/>
      <c r="AO576" s="10"/>
      <c r="AP576" s="32"/>
      <c r="AQ576" s="10"/>
      <c r="AR576" s="244"/>
      <c r="AS576" s="10"/>
      <c r="AT576" s="32"/>
      <c r="AU576" s="10"/>
      <c r="AV576" s="244"/>
      <c r="AW576" s="10"/>
      <c r="AX576" s="244"/>
      <c r="AY576" s="7"/>
      <c r="AZ576" s="249"/>
      <c r="BA576" s="10"/>
      <c r="BB576" s="244"/>
      <c r="BC576" s="7"/>
      <c r="BD576" s="249"/>
      <c r="BE576" s="10"/>
      <c r="BF576" s="244"/>
      <c r="BG576" s="7"/>
      <c r="BH576" s="249"/>
      <c r="BI576" s="7"/>
      <c r="BJ576" s="249"/>
      <c r="BK576" s="7"/>
      <c r="BL576" s="8"/>
      <c r="BM576" s="7"/>
      <c r="BN576" s="249"/>
      <c r="BO576" s="7"/>
      <c r="BP576" s="8"/>
      <c r="BQ576" s="7"/>
      <c r="BR576" s="8"/>
      <c r="BT576" s="41"/>
      <c r="BU576" s="41">
        <f t="shared" si="32"/>
        <v>0</v>
      </c>
      <c r="BV576">
        <f t="shared" si="31"/>
        <v>0</v>
      </c>
    </row>
    <row r="577" spans="1:76">
      <c r="A577">
        <v>506</v>
      </c>
      <c r="B577" s="6"/>
      <c r="C577" s="10"/>
      <c r="D577" s="32"/>
      <c r="E577" s="10"/>
      <c r="F577" s="32"/>
      <c r="G577" s="10"/>
      <c r="H577" s="32"/>
      <c r="I577" s="10"/>
      <c r="J577" s="32"/>
      <c r="K577" s="94"/>
      <c r="L577" s="32"/>
      <c r="M577" s="10"/>
      <c r="N577" s="32"/>
      <c r="O577" s="10"/>
      <c r="P577" s="32"/>
      <c r="Q577" s="10"/>
      <c r="R577" s="32"/>
      <c r="S577" s="10"/>
      <c r="T577" s="32"/>
      <c r="U577" s="10"/>
      <c r="V577" s="32"/>
      <c r="W577" s="10"/>
      <c r="X577" s="32"/>
      <c r="Y577" s="10"/>
      <c r="Z577" s="32"/>
      <c r="AA577" s="10"/>
      <c r="AB577" s="32"/>
      <c r="AC577" s="10"/>
      <c r="AD577" s="32"/>
      <c r="AE577" s="10"/>
      <c r="AF577" s="32"/>
      <c r="AG577" s="10"/>
      <c r="AH577" s="32"/>
      <c r="AI577" s="10"/>
      <c r="AJ577" s="32"/>
      <c r="AK577" s="10"/>
      <c r="AL577" s="32"/>
      <c r="AM577" s="10"/>
      <c r="AN577" s="32"/>
      <c r="AO577" s="10"/>
      <c r="AP577" s="32"/>
      <c r="AQ577" s="10"/>
      <c r="AR577" s="244"/>
      <c r="AS577" s="10"/>
      <c r="AT577" s="32"/>
      <c r="AU577" s="10"/>
      <c r="AV577" s="244"/>
      <c r="AW577" s="10"/>
      <c r="AX577" s="244"/>
      <c r="AY577" s="7"/>
      <c r="AZ577" s="249"/>
      <c r="BA577" s="10"/>
      <c r="BB577" s="244"/>
      <c r="BC577" s="7"/>
      <c r="BD577" s="249"/>
      <c r="BE577" s="10"/>
      <c r="BF577" s="244"/>
      <c r="BG577" s="7"/>
      <c r="BH577" s="249"/>
      <c r="BI577" s="7"/>
      <c r="BJ577" s="249"/>
      <c r="BK577" s="7"/>
      <c r="BL577" s="8"/>
      <c r="BM577" s="7"/>
      <c r="BN577" s="249"/>
      <c r="BO577" s="7"/>
      <c r="BP577" s="8"/>
      <c r="BQ577" s="7"/>
      <c r="BR577" s="8"/>
      <c r="BT577" s="41"/>
      <c r="BU577" s="41">
        <f t="shared" si="32"/>
        <v>0</v>
      </c>
      <c r="BV577">
        <f t="shared" si="31"/>
        <v>0</v>
      </c>
      <c r="BX577" s="39"/>
    </row>
    <row r="578" spans="1:76">
      <c r="A578">
        <v>507</v>
      </c>
      <c r="B578" s="6"/>
      <c r="C578" s="10"/>
      <c r="D578" s="32"/>
      <c r="E578" s="10"/>
      <c r="F578" s="32"/>
      <c r="G578" s="10"/>
      <c r="H578" s="32"/>
      <c r="I578" s="10"/>
      <c r="J578" s="32"/>
      <c r="K578" s="94"/>
      <c r="L578" s="32"/>
      <c r="M578" s="10"/>
      <c r="N578" s="32"/>
      <c r="O578" s="10"/>
      <c r="P578" s="32"/>
      <c r="Q578" s="10"/>
      <c r="R578" s="32"/>
      <c r="S578" s="10"/>
      <c r="T578" s="32"/>
      <c r="U578" s="10"/>
      <c r="V578" s="32"/>
      <c r="W578" s="10"/>
      <c r="X578" s="32"/>
      <c r="Y578" s="10"/>
      <c r="Z578" s="32"/>
      <c r="AA578" s="10"/>
      <c r="AB578" s="32"/>
      <c r="AC578" s="10"/>
      <c r="AD578" s="32"/>
      <c r="AE578" s="10"/>
      <c r="AF578" s="32"/>
      <c r="AG578" s="10"/>
      <c r="AH578" s="32"/>
      <c r="AI578" s="10"/>
      <c r="AJ578" s="32"/>
      <c r="AK578" s="10"/>
      <c r="AL578" s="32"/>
      <c r="AM578" s="10"/>
      <c r="AN578" s="32"/>
      <c r="AO578" s="10"/>
      <c r="AP578" s="32"/>
      <c r="AQ578" s="10"/>
      <c r="AR578" s="244"/>
      <c r="AS578" s="10"/>
      <c r="AT578" s="32"/>
      <c r="AU578" s="10"/>
      <c r="AV578" s="244"/>
      <c r="AW578" s="10"/>
      <c r="AX578" s="244"/>
      <c r="AY578" s="7"/>
      <c r="AZ578" s="249"/>
      <c r="BA578" s="10"/>
      <c r="BB578" s="244"/>
      <c r="BC578" s="7"/>
      <c r="BD578" s="249"/>
      <c r="BE578" s="10"/>
      <c r="BF578" s="244"/>
      <c r="BG578" s="7"/>
      <c r="BH578" s="249"/>
      <c r="BI578" s="7"/>
      <c r="BJ578" s="249"/>
      <c r="BK578" s="7"/>
      <c r="BL578" s="8"/>
      <c r="BM578" s="7"/>
      <c r="BN578" s="249"/>
      <c r="BO578" s="7"/>
      <c r="BP578" s="8"/>
      <c r="BQ578" s="7"/>
      <c r="BR578" s="8"/>
      <c r="BT578" s="41"/>
      <c r="BU578" s="41">
        <f t="shared" si="32"/>
        <v>0</v>
      </c>
      <c r="BV578">
        <f t="shared" si="31"/>
        <v>0</v>
      </c>
      <c r="BX578" s="39"/>
    </row>
    <row r="579" spans="1:76">
      <c r="A579">
        <v>508</v>
      </c>
      <c r="B579" s="6"/>
      <c r="C579" s="10"/>
      <c r="D579" s="32"/>
      <c r="E579" s="10"/>
      <c r="F579" s="32"/>
      <c r="G579" s="10"/>
      <c r="H579" s="32"/>
      <c r="I579" s="10"/>
      <c r="J579" s="32"/>
      <c r="K579" s="94"/>
      <c r="L579" s="32"/>
      <c r="M579" s="10"/>
      <c r="N579" s="32"/>
      <c r="O579" s="10"/>
      <c r="P579" s="32"/>
      <c r="Q579" s="10"/>
      <c r="R579" s="32"/>
      <c r="S579" s="10"/>
      <c r="T579" s="32"/>
      <c r="U579" s="10"/>
      <c r="V579" s="32"/>
      <c r="W579" s="10"/>
      <c r="X579" s="32"/>
      <c r="Y579" s="10"/>
      <c r="Z579" s="32"/>
      <c r="AA579" s="10"/>
      <c r="AB579" s="32"/>
      <c r="AC579" s="10"/>
      <c r="AD579" s="32"/>
      <c r="AE579" s="10"/>
      <c r="AF579" s="32"/>
      <c r="AG579" s="10"/>
      <c r="AH579" s="32"/>
      <c r="AI579" s="10"/>
      <c r="AJ579" s="32"/>
      <c r="AK579" s="10"/>
      <c r="AL579" s="32"/>
      <c r="AM579" s="10"/>
      <c r="AN579" s="32"/>
      <c r="AO579" s="10"/>
      <c r="AP579" s="32"/>
      <c r="AQ579" s="10"/>
      <c r="AR579" s="244"/>
      <c r="AS579" s="10"/>
      <c r="AT579" s="32"/>
      <c r="AU579" s="10"/>
      <c r="AV579" s="244"/>
      <c r="AW579" s="10"/>
      <c r="AX579" s="244"/>
      <c r="AY579" s="7"/>
      <c r="AZ579" s="249"/>
      <c r="BA579" s="10"/>
      <c r="BB579" s="244"/>
      <c r="BC579" s="7"/>
      <c r="BD579" s="249"/>
      <c r="BE579" s="10"/>
      <c r="BF579" s="244"/>
      <c r="BG579" s="7"/>
      <c r="BH579" s="249"/>
      <c r="BI579" s="7"/>
      <c r="BJ579" s="249"/>
      <c r="BK579" s="7"/>
      <c r="BL579" s="8"/>
      <c r="BM579" s="7"/>
      <c r="BN579" s="249"/>
      <c r="BO579" s="7"/>
      <c r="BP579" s="8"/>
      <c r="BQ579" s="7"/>
      <c r="BR579" s="8"/>
      <c r="BT579" s="41"/>
      <c r="BU579" s="41">
        <f t="shared" si="32"/>
        <v>0</v>
      </c>
      <c r="BV579">
        <f t="shared" si="31"/>
        <v>0</v>
      </c>
    </row>
    <row r="580" spans="1:76">
      <c r="A580">
        <v>509</v>
      </c>
      <c r="B580" s="6"/>
      <c r="C580" s="10"/>
      <c r="D580" s="32"/>
      <c r="E580" s="10"/>
      <c r="F580" s="32"/>
      <c r="G580" s="10"/>
      <c r="H580" s="32"/>
      <c r="I580" s="10"/>
      <c r="J580" s="32"/>
      <c r="K580" s="10"/>
      <c r="L580" s="32"/>
      <c r="M580" s="10"/>
      <c r="N580" s="32"/>
      <c r="O580" s="10"/>
      <c r="P580" s="32"/>
      <c r="Q580" s="10"/>
      <c r="R580" s="32"/>
      <c r="S580" s="10"/>
      <c r="T580" s="32"/>
      <c r="U580" s="10"/>
      <c r="V580" s="32"/>
      <c r="W580" s="10"/>
      <c r="X580" s="32"/>
      <c r="Y580" s="10"/>
      <c r="Z580" s="32"/>
      <c r="AA580" s="10"/>
      <c r="AB580" s="32"/>
      <c r="AC580" s="10"/>
      <c r="AD580" s="32"/>
      <c r="AE580" s="10"/>
      <c r="AF580" s="32"/>
      <c r="AG580" s="10"/>
      <c r="AH580" s="32"/>
      <c r="AI580" s="10"/>
      <c r="AJ580" s="32"/>
      <c r="AK580" s="10"/>
      <c r="AL580" s="32"/>
      <c r="AM580" s="10"/>
      <c r="AN580" s="32"/>
      <c r="AO580" s="10"/>
      <c r="AP580" s="32"/>
      <c r="AQ580" s="10"/>
      <c r="AR580" s="244"/>
      <c r="AS580" s="10"/>
      <c r="AT580" s="32"/>
      <c r="AU580" s="10"/>
      <c r="AV580" s="244"/>
      <c r="AW580" s="10"/>
      <c r="AX580" s="244"/>
      <c r="AY580" s="7"/>
      <c r="AZ580" s="249"/>
      <c r="BA580" s="10"/>
      <c r="BB580" s="244"/>
      <c r="BC580" s="7"/>
      <c r="BD580" s="249"/>
      <c r="BE580" s="10"/>
      <c r="BF580" s="244"/>
      <c r="BG580" s="7"/>
      <c r="BH580" s="249"/>
      <c r="BI580" s="7"/>
      <c r="BJ580" s="249"/>
      <c r="BK580" s="7"/>
      <c r="BL580" s="8"/>
      <c r="BM580" s="7"/>
      <c r="BN580" s="249"/>
      <c r="BO580" s="7"/>
      <c r="BP580" s="8"/>
      <c r="BQ580" s="7"/>
      <c r="BR580" s="8"/>
      <c r="BT580" s="41"/>
      <c r="BU580" s="41">
        <f t="shared" si="32"/>
        <v>0</v>
      </c>
      <c r="BV580">
        <f t="shared" si="31"/>
        <v>0</v>
      </c>
    </row>
    <row r="581" spans="1:76">
      <c r="A581">
        <v>510</v>
      </c>
      <c r="B581" s="6"/>
      <c r="C581" s="10"/>
      <c r="D581" s="32"/>
      <c r="E581" s="10"/>
      <c r="F581" s="32"/>
      <c r="G581" s="10"/>
      <c r="H581" s="32"/>
      <c r="I581" s="10"/>
      <c r="J581" s="32"/>
      <c r="K581" s="94"/>
      <c r="L581" s="32"/>
      <c r="M581" s="10"/>
      <c r="N581" s="32"/>
      <c r="O581" s="10"/>
      <c r="P581" s="32"/>
      <c r="Q581" s="10"/>
      <c r="R581" s="32"/>
      <c r="S581" s="10"/>
      <c r="T581" s="32"/>
      <c r="U581" s="10"/>
      <c r="V581" s="32"/>
      <c r="W581" s="10"/>
      <c r="X581" s="32"/>
      <c r="Y581" s="10"/>
      <c r="Z581" s="32"/>
      <c r="AA581" s="10"/>
      <c r="AB581" s="32"/>
      <c r="AC581" s="10"/>
      <c r="AD581" s="32"/>
      <c r="AE581" s="10"/>
      <c r="AF581" s="32"/>
      <c r="AG581" s="10"/>
      <c r="AH581" s="32"/>
      <c r="AI581" s="10"/>
      <c r="AJ581" s="32"/>
      <c r="AK581" s="10"/>
      <c r="AL581" s="32"/>
      <c r="AM581" s="10"/>
      <c r="AN581" s="32"/>
      <c r="AO581" s="10"/>
      <c r="AP581" s="32"/>
      <c r="AQ581" s="10"/>
      <c r="AR581" s="244"/>
      <c r="AS581" s="10"/>
      <c r="AT581" s="32"/>
      <c r="AU581" s="10"/>
      <c r="AV581" s="244"/>
      <c r="AW581" s="10"/>
      <c r="AX581" s="244"/>
      <c r="AY581" s="7"/>
      <c r="AZ581" s="249"/>
      <c r="BA581" s="10"/>
      <c r="BB581" s="244"/>
      <c r="BC581" s="7"/>
      <c r="BD581" s="249"/>
      <c r="BE581" s="10"/>
      <c r="BF581" s="244"/>
      <c r="BG581" s="7"/>
      <c r="BH581" s="249"/>
      <c r="BI581" s="7"/>
      <c r="BJ581" s="249"/>
      <c r="BK581" s="7"/>
      <c r="BL581" s="8"/>
      <c r="BM581" s="7"/>
      <c r="BN581" s="249"/>
      <c r="BO581" s="7"/>
      <c r="BP581" s="8"/>
      <c r="BQ581" s="7"/>
      <c r="BR581" s="8"/>
      <c r="BT581" s="41"/>
      <c r="BU581" s="41">
        <f t="shared" si="32"/>
        <v>0</v>
      </c>
      <c r="BV581">
        <f t="shared" si="31"/>
        <v>0</v>
      </c>
      <c r="BX581" s="39"/>
    </row>
    <row r="582" spans="1:76">
      <c r="A582">
        <v>511</v>
      </c>
      <c r="B582" s="6"/>
      <c r="C582" s="10"/>
      <c r="D582" s="32"/>
      <c r="E582" s="10"/>
      <c r="F582" s="32"/>
      <c r="G582" s="10"/>
      <c r="H582" s="32"/>
      <c r="I582" s="10"/>
      <c r="J582" s="32"/>
      <c r="K582" s="94"/>
      <c r="L582" s="32"/>
      <c r="M582" s="10"/>
      <c r="N582" s="32"/>
      <c r="O582" s="10"/>
      <c r="P582" s="32"/>
      <c r="Q582" s="10"/>
      <c r="R582" s="32"/>
      <c r="S582" s="10"/>
      <c r="T582" s="32"/>
      <c r="U582" s="10"/>
      <c r="V582" s="32"/>
      <c r="W582" s="10"/>
      <c r="X582" s="32"/>
      <c r="Y582" s="10"/>
      <c r="Z582" s="32"/>
      <c r="AA582" s="10"/>
      <c r="AB582" s="32"/>
      <c r="AC582" s="10"/>
      <c r="AD582" s="32"/>
      <c r="AE582" s="10"/>
      <c r="AF582" s="32"/>
      <c r="AG582" s="10"/>
      <c r="AH582" s="32"/>
      <c r="AI582" s="10"/>
      <c r="AJ582" s="32"/>
      <c r="AK582" s="10"/>
      <c r="AL582" s="32"/>
      <c r="AM582" s="10"/>
      <c r="AN582" s="32"/>
      <c r="AO582" s="10"/>
      <c r="AP582" s="32"/>
      <c r="AQ582" s="10"/>
      <c r="AR582" s="244"/>
      <c r="AS582" s="10"/>
      <c r="AT582" s="32"/>
      <c r="AU582" s="10"/>
      <c r="AV582" s="244"/>
      <c r="AW582" s="10"/>
      <c r="AX582" s="244"/>
      <c r="AY582" s="7"/>
      <c r="AZ582" s="249"/>
      <c r="BA582" s="10"/>
      <c r="BB582" s="244"/>
      <c r="BC582" s="7"/>
      <c r="BD582" s="249"/>
      <c r="BE582" s="10"/>
      <c r="BF582" s="244"/>
      <c r="BG582" s="7"/>
      <c r="BH582" s="249"/>
      <c r="BI582" s="7"/>
      <c r="BJ582" s="249"/>
      <c r="BK582" s="7"/>
      <c r="BL582" s="8"/>
      <c r="BM582" s="7"/>
      <c r="BN582" s="249"/>
      <c r="BO582" s="7"/>
      <c r="BP582" s="8"/>
      <c r="BQ582" s="7"/>
      <c r="BR582" s="8"/>
      <c r="BT582" s="41"/>
      <c r="BU582" s="41">
        <f t="shared" si="32"/>
        <v>0</v>
      </c>
      <c r="BV582">
        <f t="shared" si="31"/>
        <v>0</v>
      </c>
      <c r="BX582" s="39"/>
    </row>
    <row r="583" spans="1:76">
      <c r="A583">
        <v>512</v>
      </c>
      <c r="B583" s="6"/>
      <c r="C583" s="10"/>
      <c r="D583" s="32"/>
      <c r="E583" s="10"/>
      <c r="F583" s="32"/>
      <c r="G583" s="10"/>
      <c r="H583" s="32"/>
      <c r="I583" s="10"/>
      <c r="J583" s="32"/>
      <c r="K583" s="94"/>
      <c r="L583" s="32"/>
      <c r="M583" s="10"/>
      <c r="N583" s="32"/>
      <c r="O583" s="10"/>
      <c r="P583" s="32"/>
      <c r="Q583" s="10"/>
      <c r="R583" s="32"/>
      <c r="S583" s="10"/>
      <c r="T583" s="32"/>
      <c r="U583" s="10"/>
      <c r="V583" s="32"/>
      <c r="W583" s="10"/>
      <c r="X583" s="32"/>
      <c r="Y583" s="10"/>
      <c r="Z583" s="32"/>
      <c r="AA583" s="10"/>
      <c r="AB583" s="32"/>
      <c r="AC583" s="10"/>
      <c r="AD583" s="32"/>
      <c r="AE583" s="10"/>
      <c r="AF583" s="32"/>
      <c r="AG583" s="10"/>
      <c r="AH583" s="32"/>
      <c r="AI583" s="10"/>
      <c r="AJ583" s="32"/>
      <c r="AK583" s="10"/>
      <c r="AL583" s="32"/>
      <c r="AM583" s="10"/>
      <c r="AN583" s="32"/>
      <c r="AO583" s="10"/>
      <c r="AP583" s="32"/>
      <c r="AQ583" s="10"/>
      <c r="AR583" s="244"/>
      <c r="AS583" s="10"/>
      <c r="AT583" s="32"/>
      <c r="AU583" s="10"/>
      <c r="AV583" s="244"/>
      <c r="AW583" s="10"/>
      <c r="AX583" s="244"/>
      <c r="AY583" s="7"/>
      <c r="AZ583" s="249"/>
      <c r="BA583" s="10"/>
      <c r="BB583" s="244"/>
      <c r="BC583" s="7"/>
      <c r="BD583" s="249"/>
      <c r="BE583" s="10"/>
      <c r="BF583" s="244"/>
      <c r="BG583" s="7"/>
      <c r="BH583" s="249"/>
      <c r="BI583" s="7"/>
      <c r="BJ583" s="249"/>
      <c r="BK583" s="7"/>
      <c r="BL583" s="8"/>
      <c r="BM583" s="7"/>
      <c r="BN583" s="249"/>
      <c r="BO583" s="7"/>
      <c r="BP583" s="8"/>
      <c r="BQ583" s="7"/>
      <c r="BR583" s="8"/>
      <c r="BT583" s="41"/>
      <c r="BU583" s="41">
        <f t="shared" si="32"/>
        <v>0</v>
      </c>
      <c r="BV583">
        <f t="shared" ref="BV583:BV646" si="33">COUNT(C583:BR583)/2</f>
        <v>0</v>
      </c>
      <c r="BX583" s="39"/>
    </row>
    <row r="584" spans="1:76">
      <c r="A584">
        <v>513</v>
      </c>
      <c r="B584" s="6"/>
      <c r="C584" s="10"/>
      <c r="D584" s="32"/>
      <c r="E584" s="10"/>
      <c r="F584" s="32"/>
      <c r="G584" s="10"/>
      <c r="H584" s="32"/>
      <c r="I584" s="10"/>
      <c r="J584" s="32"/>
      <c r="K584" s="94"/>
      <c r="L584" s="32"/>
      <c r="M584" s="10"/>
      <c r="N584" s="32"/>
      <c r="O584" s="10"/>
      <c r="P584" s="32"/>
      <c r="Q584" s="10"/>
      <c r="R584" s="32"/>
      <c r="S584" s="10"/>
      <c r="T584" s="32"/>
      <c r="U584" s="10"/>
      <c r="V584" s="32"/>
      <c r="W584" s="10"/>
      <c r="X584" s="32"/>
      <c r="Y584" s="10"/>
      <c r="Z584" s="32"/>
      <c r="AA584" s="10"/>
      <c r="AB584" s="32"/>
      <c r="AC584" s="10"/>
      <c r="AD584" s="32"/>
      <c r="AE584" s="10"/>
      <c r="AF584" s="32"/>
      <c r="AG584" s="10"/>
      <c r="AH584" s="32"/>
      <c r="AI584" s="10"/>
      <c r="AJ584" s="32"/>
      <c r="AK584" s="10"/>
      <c r="AL584" s="32"/>
      <c r="AM584" s="10"/>
      <c r="AN584" s="32"/>
      <c r="AO584" s="10"/>
      <c r="AP584" s="32"/>
      <c r="AQ584" s="10"/>
      <c r="AR584" s="244"/>
      <c r="AS584" s="10"/>
      <c r="AT584" s="32"/>
      <c r="AU584" s="10"/>
      <c r="AV584" s="244"/>
      <c r="AW584" s="10"/>
      <c r="AX584" s="244"/>
      <c r="AY584" s="7"/>
      <c r="AZ584" s="249"/>
      <c r="BA584" s="10"/>
      <c r="BB584" s="244"/>
      <c r="BC584" s="7"/>
      <c r="BD584" s="249"/>
      <c r="BE584" s="10"/>
      <c r="BF584" s="244"/>
      <c r="BG584" s="7"/>
      <c r="BH584" s="249"/>
      <c r="BI584" s="7"/>
      <c r="BJ584" s="249"/>
      <c r="BK584" s="7"/>
      <c r="BL584" s="8"/>
      <c r="BM584" s="7"/>
      <c r="BN584" s="249"/>
      <c r="BO584" s="7"/>
      <c r="BP584" s="8"/>
      <c r="BQ584" s="7"/>
      <c r="BR584" s="8"/>
      <c r="BT584" s="41"/>
      <c r="BU584" s="41">
        <f t="shared" si="32"/>
        <v>0</v>
      </c>
      <c r="BV584">
        <f t="shared" si="33"/>
        <v>0</v>
      </c>
      <c r="BX584" s="39"/>
    </row>
    <row r="585" spans="1:76">
      <c r="A585">
        <v>514</v>
      </c>
      <c r="B585" s="6"/>
      <c r="C585" s="10"/>
      <c r="D585" s="32"/>
      <c r="E585" s="10"/>
      <c r="F585" s="32"/>
      <c r="G585" s="10"/>
      <c r="H585" s="32"/>
      <c r="I585" s="10"/>
      <c r="J585" s="32"/>
      <c r="K585" s="94"/>
      <c r="L585" s="32"/>
      <c r="M585" s="10"/>
      <c r="N585" s="32"/>
      <c r="O585" s="10"/>
      <c r="P585" s="32"/>
      <c r="Q585" s="10"/>
      <c r="R585" s="32"/>
      <c r="S585" s="10"/>
      <c r="T585" s="32"/>
      <c r="U585" s="10"/>
      <c r="V585" s="32"/>
      <c r="W585" s="10"/>
      <c r="X585" s="32"/>
      <c r="Y585" s="10"/>
      <c r="Z585" s="32"/>
      <c r="AA585" s="10"/>
      <c r="AB585" s="32"/>
      <c r="AC585" s="10"/>
      <c r="AD585" s="32"/>
      <c r="AE585" s="10"/>
      <c r="AF585" s="32"/>
      <c r="AG585" s="10"/>
      <c r="AH585" s="32"/>
      <c r="AI585" s="10"/>
      <c r="AJ585" s="32"/>
      <c r="AK585" s="10"/>
      <c r="AL585" s="32"/>
      <c r="AM585" s="10"/>
      <c r="AN585" s="32"/>
      <c r="AO585" s="10"/>
      <c r="AP585" s="32"/>
      <c r="AQ585" s="10"/>
      <c r="AR585" s="244"/>
      <c r="AS585" s="10"/>
      <c r="AT585" s="32"/>
      <c r="AU585" s="10"/>
      <c r="AV585" s="244"/>
      <c r="AW585" s="10"/>
      <c r="AX585" s="244"/>
      <c r="AY585" s="7"/>
      <c r="AZ585" s="249"/>
      <c r="BA585" s="10"/>
      <c r="BB585" s="244"/>
      <c r="BC585" s="7"/>
      <c r="BD585" s="249"/>
      <c r="BE585" s="10"/>
      <c r="BF585" s="244"/>
      <c r="BG585" s="7"/>
      <c r="BH585" s="249"/>
      <c r="BI585" s="7"/>
      <c r="BJ585" s="249"/>
      <c r="BK585" s="7"/>
      <c r="BL585" s="8"/>
      <c r="BM585" s="7"/>
      <c r="BN585" s="249"/>
      <c r="BO585" s="7"/>
      <c r="BP585" s="8"/>
      <c r="BQ585" s="7"/>
      <c r="BR585" s="8"/>
      <c r="BT585" s="41"/>
      <c r="BU585" s="41">
        <f t="shared" si="32"/>
        <v>0</v>
      </c>
      <c r="BV585">
        <f t="shared" si="33"/>
        <v>0</v>
      </c>
      <c r="BX585" s="39"/>
    </row>
    <row r="586" spans="1:76">
      <c r="A586">
        <v>515</v>
      </c>
      <c r="B586" s="6"/>
      <c r="C586" s="10"/>
      <c r="D586" s="32"/>
      <c r="E586" s="10"/>
      <c r="F586" s="32"/>
      <c r="G586" s="10"/>
      <c r="H586" s="32"/>
      <c r="I586" s="10"/>
      <c r="J586" s="32"/>
      <c r="K586" s="94"/>
      <c r="L586" s="32"/>
      <c r="M586" s="10"/>
      <c r="N586" s="32"/>
      <c r="O586" s="10"/>
      <c r="P586" s="32"/>
      <c r="Q586" s="10"/>
      <c r="R586" s="32"/>
      <c r="S586" s="10"/>
      <c r="T586" s="32"/>
      <c r="U586" s="10"/>
      <c r="V586" s="32"/>
      <c r="W586" s="10"/>
      <c r="X586" s="32"/>
      <c r="Y586" s="10"/>
      <c r="Z586" s="32"/>
      <c r="AA586" s="10"/>
      <c r="AB586" s="32"/>
      <c r="AC586" s="10"/>
      <c r="AD586" s="32"/>
      <c r="AE586" s="10"/>
      <c r="AF586" s="32"/>
      <c r="AG586" s="10"/>
      <c r="AH586" s="32"/>
      <c r="AI586" s="10"/>
      <c r="AJ586" s="32"/>
      <c r="AK586" s="10"/>
      <c r="AL586" s="32"/>
      <c r="AM586" s="10"/>
      <c r="AN586" s="32"/>
      <c r="AO586" s="10"/>
      <c r="AP586" s="32"/>
      <c r="AQ586" s="10"/>
      <c r="AR586" s="244"/>
      <c r="AS586" s="10"/>
      <c r="AT586" s="32"/>
      <c r="AU586" s="10"/>
      <c r="AV586" s="244"/>
      <c r="AW586" s="10"/>
      <c r="AX586" s="244"/>
      <c r="AY586" s="7"/>
      <c r="AZ586" s="249"/>
      <c r="BA586" s="10"/>
      <c r="BB586" s="244"/>
      <c r="BC586" s="7"/>
      <c r="BD586" s="249"/>
      <c r="BE586" s="10"/>
      <c r="BF586" s="244"/>
      <c r="BG586" s="7"/>
      <c r="BH586" s="249"/>
      <c r="BI586" s="7"/>
      <c r="BJ586" s="249"/>
      <c r="BK586" s="7"/>
      <c r="BL586" s="8"/>
      <c r="BM586" s="7"/>
      <c r="BN586" s="249"/>
      <c r="BO586" s="7"/>
      <c r="BP586" s="8"/>
      <c r="BQ586" s="7"/>
      <c r="BR586" s="8"/>
      <c r="BT586" s="41"/>
      <c r="BU586" s="41">
        <f t="shared" si="32"/>
        <v>0</v>
      </c>
      <c r="BV586">
        <f t="shared" si="33"/>
        <v>0</v>
      </c>
      <c r="BX586" s="39"/>
    </row>
    <row r="587" spans="1:76">
      <c r="A587">
        <v>516</v>
      </c>
      <c r="B587" s="6"/>
      <c r="C587" s="10"/>
      <c r="D587" s="32"/>
      <c r="E587" s="10"/>
      <c r="F587" s="32"/>
      <c r="G587" s="10"/>
      <c r="H587" s="32"/>
      <c r="I587" s="10"/>
      <c r="J587" s="32"/>
      <c r="K587" s="94"/>
      <c r="L587" s="32"/>
      <c r="M587" s="10"/>
      <c r="N587" s="32"/>
      <c r="O587" s="10"/>
      <c r="P587" s="32"/>
      <c r="Q587" s="10"/>
      <c r="R587" s="32"/>
      <c r="S587" s="10"/>
      <c r="T587" s="32"/>
      <c r="U587" s="10"/>
      <c r="V587" s="32"/>
      <c r="W587" s="10"/>
      <c r="X587" s="32"/>
      <c r="Y587" s="10"/>
      <c r="Z587" s="32"/>
      <c r="AA587" s="10"/>
      <c r="AB587" s="32"/>
      <c r="AC587" s="10"/>
      <c r="AD587" s="32"/>
      <c r="AE587" s="10"/>
      <c r="AF587" s="32"/>
      <c r="AG587" s="10"/>
      <c r="AH587" s="32"/>
      <c r="AI587" s="10"/>
      <c r="AJ587" s="32"/>
      <c r="AK587" s="10"/>
      <c r="AL587" s="32"/>
      <c r="AM587" s="10"/>
      <c r="AN587" s="32"/>
      <c r="AO587" s="10"/>
      <c r="AP587" s="32"/>
      <c r="AQ587" s="10"/>
      <c r="AR587" s="244"/>
      <c r="AS587" s="10"/>
      <c r="AT587" s="32"/>
      <c r="AU587" s="10"/>
      <c r="AV587" s="244"/>
      <c r="AW587" s="10"/>
      <c r="AX587" s="244"/>
      <c r="AY587" s="7"/>
      <c r="AZ587" s="249"/>
      <c r="BA587" s="10"/>
      <c r="BB587" s="244"/>
      <c r="BC587" s="7"/>
      <c r="BD587" s="249"/>
      <c r="BE587" s="10"/>
      <c r="BF587" s="244"/>
      <c r="BG587" s="7"/>
      <c r="BH587" s="249"/>
      <c r="BI587" s="7"/>
      <c r="BJ587" s="249"/>
      <c r="BK587" s="7"/>
      <c r="BL587" s="8"/>
      <c r="BM587" s="7"/>
      <c r="BN587" s="249"/>
      <c r="BO587" s="7"/>
      <c r="BP587" s="8"/>
      <c r="BQ587" s="7"/>
      <c r="BR587" s="8"/>
      <c r="BT587" s="41"/>
      <c r="BU587" s="41">
        <f t="shared" ref="BU587:BU650" si="34">+AI587+AE587+Y587+W587+U587+S587+Q587+O587+M587+I587+G587+E587+C587+AG587+K587+BQ587+BX587+AA587+AC587+AK587+AO587+AQ587+AY587+BO587+BM587+BC587+BA587+AW587+AU587+AS587</f>
        <v>0</v>
      </c>
      <c r="BV587">
        <f t="shared" si="33"/>
        <v>0</v>
      </c>
      <c r="BX587" s="39"/>
    </row>
    <row r="588" spans="1:76">
      <c r="A588">
        <v>517</v>
      </c>
      <c r="B588" s="6"/>
      <c r="C588" s="10"/>
      <c r="D588" s="32"/>
      <c r="E588" s="10"/>
      <c r="F588" s="32"/>
      <c r="G588" s="10"/>
      <c r="H588" s="32"/>
      <c r="I588" s="10"/>
      <c r="J588" s="32"/>
      <c r="K588" s="10"/>
      <c r="L588" s="32"/>
      <c r="M588" s="10"/>
      <c r="N588" s="32"/>
      <c r="O588" s="10"/>
      <c r="P588" s="32"/>
      <c r="Q588" s="10"/>
      <c r="R588" s="32"/>
      <c r="S588" s="10"/>
      <c r="T588" s="32"/>
      <c r="U588" s="10"/>
      <c r="V588" s="32"/>
      <c r="W588" s="10"/>
      <c r="X588" s="32"/>
      <c r="Y588" s="10"/>
      <c r="Z588" s="32"/>
      <c r="AA588" s="10"/>
      <c r="AB588" s="32"/>
      <c r="AC588" s="10"/>
      <c r="AD588" s="32"/>
      <c r="AE588" s="10"/>
      <c r="AF588" s="32"/>
      <c r="AG588" s="10"/>
      <c r="AH588" s="32"/>
      <c r="AI588" s="10"/>
      <c r="AJ588" s="32"/>
      <c r="AK588" s="10"/>
      <c r="AL588" s="32"/>
      <c r="AM588" s="10"/>
      <c r="AN588" s="32"/>
      <c r="AO588" s="10"/>
      <c r="AP588" s="32"/>
      <c r="AQ588" s="10"/>
      <c r="AR588" s="244"/>
      <c r="AS588" s="10"/>
      <c r="AT588" s="32"/>
      <c r="AU588" s="10"/>
      <c r="AV588" s="244"/>
      <c r="AW588" s="10"/>
      <c r="AX588" s="244"/>
      <c r="AY588" s="7"/>
      <c r="AZ588" s="249"/>
      <c r="BA588" s="10"/>
      <c r="BB588" s="244"/>
      <c r="BC588" s="7"/>
      <c r="BD588" s="249"/>
      <c r="BE588" s="10"/>
      <c r="BF588" s="244"/>
      <c r="BG588" s="7"/>
      <c r="BH588" s="249"/>
      <c r="BI588" s="7"/>
      <c r="BJ588" s="249"/>
      <c r="BK588" s="7"/>
      <c r="BL588" s="8"/>
      <c r="BM588" s="7"/>
      <c r="BN588" s="249"/>
      <c r="BO588" s="7"/>
      <c r="BP588" s="8"/>
      <c r="BQ588" s="7"/>
      <c r="BR588" s="8"/>
      <c r="BT588" s="41"/>
      <c r="BU588" s="41">
        <f t="shared" si="34"/>
        <v>0</v>
      </c>
      <c r="BV588">
        <f t="shared" si="33"/>
        <v>0</v>
      </c>
    </row>
    <row r="589" spans="1:76">
      <c r="A589">
        <v>518</v>
      </c>
      <c r="B589" s="6"/>
      <c r="C589" s="10"/>
      <c r="D589" s="32"/>
      <c r="E589" s="10"/>
      <c r="F589" s="32"/>
      <c r="G589" s="10"/>
      <c r="H589" s="32"/>
      <c r="I589" s="10"/>
      <c r="J589" s="32"/>
      <c r="K589" s="10"/>
      <c r="L589" s="32"/>
      <c r="M589" s="10"/>
      <c r="N589" s="32"/>
      <c r="O589" s="10"/>
      <c r="P589" s="32"/>
      <c r="Q589" s="10"/>
      <c r="R589" s="32"/>
      <c r="S589" s="10"/>
      <c r="T589" s="32"/>
      <c r="U589" s="10"/>
      <c r="V589" s="32"/>
      <c r="W589" s="10"/>
      <c r="X589" s="32"/>
      <c r="Y589" s="10"/>
      <c r="Z589" s="32"/>
      <c r="AA589" s="10"/>
      <c r="AB589" s="32"/>
      <c r="AC589" s="10"/>
      <c r="AD589" s="32"/>
      <c r="AE589" s="10"/>
      <c r="AF589" s="32"/>
      <c r="AG589" s="10"/>
      <c r="AH589" s="32"/>
      <c r="AI589" s="10"/>
      <c r="AJ589" s="32"/>
      <c r="AK589" s="10"/>
      <c r="AL589" s="32"/>
      <c r="AM589" s="10"/>
      <c r="AN589" s="32"/>
      <c r="AO589" s="10"/>
      <c r="AP589" s="32"/>
      <c r="AQ589" s="10"/>
      <c r="AR589" s="244"/>
      <c r="AS589" s="10"/>
      <c r="AT589" s="32"/>
      <c r="AU589" s="10"/>
      <c r="AV589" s="244"/>
      <c r="AW589" s="10"/>
      <c r="AX589" s="244"/>
      <c r="AY589" s="7"/>
      <c r="AZ589" s="249"/>
      <c r="BA589" s="10"/>
      <c r="BB589" s="244"/>
      <c r="BC589" s="7"/>
      <c r="BD589" s="249"/>
      <c r="BE589" s="10"/>
      <c r="BF589" s="244"/>
      <c r="BG589" s="7"/>
      <c r="BH589" s="249"/>
      <c r="BI589" s="7"/>
      <c r="BJ589" s="249"/>
      <c r="BK589" s="7"/>
      <c r="BL589" s="8"/>
      <c r="BM589" s="7"/>
      <c r="BN589" s="249"/>
      <c r="BO589" s="7"/>
      <c r="BP589" s="8"/>
      <c r="BQ589" s="7"/>
      <c r="BR589" s="8"/>
      <c r="BT589" s="41"/>
      <c r="BU589" s="41">
        <f t="shared" si="34"/>
        <v>0</v>
      </c>
      <c r="BV589">
        <f t="shared" si="33"/>
        <v>0</v>
      </c>
    </row>
    <row r="590" spans="1:76">
      <c r="A590">
        <v>519</v>
      </c>
      <c r="B590" s="6"/>
      <c r="C590" s="10"/>
      <c r="D590" s="32"/>
      <c r="E590" s="10"/>
      <c r="F590" s="32"/>
      <c r="G590" s="10"/>
      <c r="H590" s="32"/>
      <c r="I590" s="10"/>
      <c r="J590" s="32"/>
      <c r="K590" s="10"/>
      <c r="L590" s="32"/>
      <c r="M590" s="10"/>
      <c r="N590" s="32"/>
      <c r="O590" s="10"/>
      <c r="P590" s="32"/>
      <c r="Q590" s="10"/>
      <c r="R590" s="32"/>
      <c r="S590" s="10"/>
      <c r="T590" s="32"/>
      <c r="U590" s="10"/>
      <c r="V590" s="32"/>
      <c r="W590" s="10"/>
      <c r="X590" s="32"/>
      <c r="Y590" s="10"/>
      <c r="Z590" s="32"/>
      <c r="AA590" s="10"/>
      <c r="AB590" s="32"/>
      <c r="AC590" s="10"/>
      <c r="AD590" s="32"/>
      <c r="AE590" s="10"/>
      <c r="AF590" s="32"/>
      <c r="AG590" s="10"/>
      <c r="AH590" s="32"/>
      <c r="AI590" s="10"/>
      <c r="AJ590" s="32"/>
      <c r="AK590" s="10"/>
      <c r="AL590" s="32"/>
      <c r="AM590" s="10"/>
      <c r="AN590" s="32"/>
      <c r="AO590" s="10"/>
      <c r="AP590" s="32"/>
      <c r="AQ590" s="10"/>
      <c r="AR590" s="244"/>
      <c r="AS590" s="10"/>
      <c r="AT590" s="32"/>
      <c r="AU590" s="10"/>
      <c r="AV590" s="244"/>
      <c r="AW590" s="10"/>
      <c r="AX590" s="244"/>
      <c r="AY590" s="7"/>
      <c r="AZ590" s="249"/>
      <c r="BA590" s="10"/>
      <c r="BB590" s="244"/>
      <c r="BC590" s="7"/>
      <c r="BD590" s="249"/>
      <c r="BE590" s="10"/>
      <c r="BF590" s="244"/>
      <c r="BG590" s="7"/>
      <c r="BH590" s="249"/>
      <c r="BI590" s="7"/>
      <c r="BJ590" s="249"/>
      <c r="BK590" s="7"/>
      <c r="BL590" s="8"/>
      <c r="BM590" s="7"/>
      <c r="BN590" s="249"/>
      <c r="BO590" s="7"/>
      <c r="BP590" s="8"/>
      <c r="BQ590" s="7"/>
      <c r="BR590" s="8"/>
      <c r="BT590" s="41"/>
      <c r="BU590" s="41">
        <f t="shared" si="34"/>
        <v>0</v>
      </c>
      <c r="BV590">
        <f t="shared" si="33"/>
        <v>0</v>
      </c>
    </row>
    <row r="591" spans="1:76">
      <c r="A591">
        <v>520</v>
      </c>
      <c r="B591" s="6"/>
      <c r="C591" s="10"/>
      <c r="D591" s="32"/>
      <c r="E591" s="10"/>
      <c r="F591" s="32"/>
      <c r="G591" s="10"/>
      <c r="H591" s="32"/>
      <c r="I591" s="10"/>
      <c r="J591" s="32"/>
      <c r="K591" s="10"/>
      <c r="L591" s="32"/>
      <c r="M591" s="10"/>
      <c r="N591" s="32"/>
      <c r="O591" s="10"/>
      <c r="P591" s="32"/>
      <c r="Q591" s="10"/>
      <c r="R591" s="32"/>
      <c r="S591" s="10"/>
      <c r="T591" s="32"/>
      <c r="U591" s="10"/>
      <c r="V591" s="32"/>
      <c r="W591" s="10"/>
      <c r="X591" s="32"/>
      <c r="Y591" s="10"/>
      <c r="Z591" s="32"/>
      <c r="AA591" s="10"/>
      <c r="AB591" s="32"/>
      <c r="AC591" s="10"/>
      <c r="AD591" s="32"/>
      <c r="AE591" s="10"/>
      <c r="AF591" s="32"/>
      <c r="AG591" s="10"/>
      <c r="AH591" s="32"/>
      <c r="AI591" s="10"/>
      <c r="AJ591" s="32"/>
      <c r="AK591" s="10"/>
      <c r="AL591" s="32"/>
      <c r="AM591" s="10"/>
      <c r="AN591" s="32"/>
      <c r="AO591" s="10"/>
      <c r="AP591" s="32"/>
      <c r="AQ591" s="10"/>
      <c r="AR591" s="244"/>
      <c r="AS591" s="10"/>
      <c r="AT591" s="32"/>
      <c r="AU591" s="10"/>
      <c r="AV591" s="244"/>
      <c r="AW591" s="10"/>
      <c r="AX591" s="244"/>
      <c r="AY591" s="7"/>
      <c r="AZ591" s="249"/>
      <c r="BA591" s="10"/>
      <c r="BB591" s="244"/>
      <c r="BC591" s="7"/>
      <c r="BD591" s="249"/>
      <c r="BE591" s="10"/>
      <c r="BF591" s="244"/>
      <c r="BG591" s="7"/>
      <c r="BH591" s="249"/>
      <c r="BI591" s="7"/>
      <c r="BJ591" s="249"/>
      <c r="BK591" s="7"/>
      <c r="BL591" s="8"/>
      <c r="BM591" s="7"/>
      <c r="BN591" s="249"/>
      <c r="BO591" s="7"/>
      <c r="BP591" s="8"/>
      <c r="BQ591" s="7"/>
      <c r="BR591" s="8"/>
      <c r="BT591" s="41"/>
      <c r="BU591" s="41">
        <f t="shared" si="34"/>
        <v>0</v>
      </c>
      <c r="BV591">
        <f t="shared" si="33"/>
        <v>0</v>
      </c>
    </row>
    <row r="592" spans="1:76">
      <c r="A592">
        <v>521</v>
      </c>
      <c r="B592" s="6"/>
      <c r="C592" s="10"/>
      <c r="D592" s="32"/>
      <c r="E592" s="10"/>
      <c r="F592" s="32"/>
      <c r="G592" s="10"/>
      <c r="H592" s="32"/>
      <c r="I592" s="10"/>
      <c r="J592" s="32"/>
      <c r="K592" s="10"/>
      <c r="L592" s="32"/>
      <c r="M592" s="10"/>
      <c r="N592" s="32"/>
      <c r="O592" s="10"/>
      <c r="P592" s="32"/>
      <c r="Q592" s="10"/>
      <c r="R592" s="32"/>
      <c r="S592" s="10"/>
      <c r="T592" s="32"/>
      <c r="U592" s="10"/>
      <c r="V592" s="32"/>
      <c r="W592" s="10"/>
      <c r="X592" s="32"/>
      <c r="Y592" s="10"/>
      <c r="Z592" s="32"/>
      <c r="AA592" s="10"/>
      <c r="AB592" s="32"/>
      <c r="AC592" s="10"/>
      <c r="AD592" s="32"/>
      <c r="AE592" s="10"/>
      <c r="AF592" s="32"/>
      <c r="AG592" s="10"/>
      <c r="AH592" s="32"/>
      <c r="AI592" s="10"/>
      <c r="AJ592" s="32"/>
      <c r="AK592" s="10"/>
      <c r="AL592" s="32"/>
      <c r="AM592" s="10"/>
      <c r="AN592" s="32"/>
      <c r="AO592" s="10"/>
      <c r="AP592" s="32"/>
      <c r="AQ592" s="10"/>
      <c r="AR592" s="244"/>
      <c r="AS592" s="10"/>
      <c r="AT592" s="32"/>
      <c r="AU592" s="10"/>
      <c r="AV592" s="244"/>
      <c r="AW592" s="10"/>
      <c r="AX592" s="244"/>
      <c r="AY592" s="7"/>
      <c r="AZ592" s="249"/>
      <c r="BA592" s="10"/>
      <c r="BB592" s="244"/>
      <c r="BC592" s="7"/>
      <c r="BD592" s="249"/>
      <c r="BE592" s="10"/>
      <c r="BF592" s="244"/>
      <c r="BG592" s="7"/>
      <c r="BH592" s="249"/>
      <c r="BI592" s="7"/>
      <c r="BJ592" s="249"/>
      <c r="BK592" s="7"/>
      <c r="BL592" s="8"/>
      <c r="BM592" s="7"/>
      <c r="BN592" s="249"/>
      <c r="BO592" s="7"/>
      <c r="BP592" s="8"/>
      <c r="BQ592" s="7"/>
      <c r="BR592" s="8"/>
      <c r="BT592" s="41"/>
      <c r="BU592" s="41">
        <f t="shared" si="34"/>
        <v>0</v>
      </c>
      <c r="BV592">
        <f t="shared" si="33"/>
        <v>0</v>
      </c>
    </row>
    <row r="593" spans="1:76">
      <c r="A593">
        <v>522</v>
      </c>
      <c r="B593" s="6"/>
      <c r="C593" s="10"/>
      <c r="D593" s="32"/>
      <c r="E593" s="10"/>
      <c r="F593" s="32"/>
      <c r="G593" s="10"/>
      <c r="H593" s="32"/>
      <c r="I593" s="10"/>
      <c r="J593" s="32"/>
      <c r="K593" s="10"/>
      <c r="L593" s="32"/>
      <c r="M593" s="10"/>
      <c r="N593" s="32"/>
      <c r="O593" s="10"/>
      <c r="P593" s="32"/>
      <c r="Q593" s="10"/>
      <c r="R593" s="32"/>
      <c r="S593" s="10"/>
      <c r="T593" s="32"/>
      <c r="U593" s="10"/>
      <c r="V593" s="32"/>
      <c r="W593" s="10"/>
      <c r="X593" s="32"/>
      <c r="Y593" s="10"/>
      <c r="Z593" s="32"/>
      <c r="AA593" s="10"/>
      <c r="AB593" s="32"/>
      <c r="AC593" s="10"/>
      <c r="AD593" s="32"/>
      <c r="AE593" s="10"/>
      <c r="AF593" s="32"/>
      <c r="AG593" s="10"/>
      <c r="AH593" s="32"/>
      <c r="AI593" s="10"/>
      <c r="AJ593" s="32"/>
      <c r="AK593" s="10"/>
      <c r="AL593" s="32"/>
      <c r="AM593" s="10"/>
      <c r="AN593" s="32"/>
      <c r="AO593" s="10"/>
      <c r="AP593" s="32"/>
      <c r="AQ593" s="10"/>
      <c r="AR593" s="244"/>
      <c r="AS593" s="10"/>
      <c r="AT593" s="32"/>
      <c r="AU593" s="10"/>
      <c r="AV593" s="244"/>
      <c r="AW593" s="10"/>
      <c r="AX593" s="244"/>
      <c r="AY593" s="7"/>
      <c r="AZ593" s="249"/>
      <c r="BA593" s="10"/>
      <c r="BB593" s="244"/>
      <c r="BC593" s="7"/>
      <c r="BD593" s="249"/>
      <c r="BE593" s="10"/>
      <c r="BF593" s="244"/>
      <c r="BG593" s="7"/>
      <c r="BH593" s="249"/>
      <c r="BI593" s="7"/>
      <c r="BJ593" s="249"/>
      <c r="BK593" s="7"/>
      <c r="BL593" s="8"/>
      <c r="BM593" s="7"/>
      <c r="BN593" s="249"/>
      <c r="BO593" s="7"/>
      <c r="BP593" s="8"/>
      <c r="BQ593" s="7"/>
      <c r="BR593" s="8"/>
      <c r="BT593" s="41"/>
      <c r="BU593" s="41">
        <f t="shared" si="34"/>
        <v>0</v>
      </c>
      <c r="BV593">
        <f t="shared" si="33"/>
        <v>0</v>
      </c>
    </row>
    <row r="594" spans="1:76">
      <c r="A594">
        <v>523</v>
      </c>
      <c r="B594" s="6"/>
      <c r="C594" s="10"/>
      <c r="D594" s="32"/>
      <c r="E594" s="10"/>
      <c r="F594" s="32"/>
      <c r="G594" s="10"/>
      <c r="H594" s="32"/>
      <c r="I594" s="10"/>
      <c r="J594" s="32"/>
      <c r="K594" s="10"/>
      <c r="L594" s="32"/>
      <c r="M594" s="10"/>
      <c r="N594" s="32"/>
      <c r="O594" s="10"/>
      <c r="P594" s="32"/>
      <c r="Q594" s="10"/>
      <c r="R594" s="32"/>
      <c r="S594" s="10"/>
      <c r="T594" s="32"/>
      <c r="U594" s="10"/>
      <c r="V594" s="32"/>
      <c r="W594" s="10"/>
      <c r="X594" s="32"/>
      <c r="Y594" s="10"/>
      <c r="Z594" s="32"/>
      <c r="AA594" s="10"/>
      <c r="AB594" s="32"/>
      <c r="AC594" s="10"/>
      <c r="AD594" s="32"/>
      <c r="AE594" s="10"/>
      <c r="AF594" s="32"/>
      <c r="AG594" s="10"/>
      <c r="AH594" s="32"/>
      <c r="AI594" s="10"/>
      <c r="AJ594" s="32"/>
      <c r="AK594" s="10"/>
      <c r="AL594" s="32"/>
      <c r="AM594" s="10"/>
      <c r="AN594" s="32"/>
      <c r="AO594" s="10"/>
      <c r="AP594" s="32"/>
      <c r="AQ594" s="10"/>
      <c r="AR594" s="244"/>
      <c r="AS594" s="10"/>
      <c r="AT594" s="32"/>
      <c r="AU594" s="10"/>
      <c r="AV594" s="244"/>
      <c r="AW594" s="10"/>
      <c r="AX594" s="244"/>
      <c r="AY594" s="7"/>
      <c r="AZ594" s="249"/>
      <c r="BA594" s="10"/>
      <c r="BB594" s="244"/>
      <c r="BC594" s="7"/>
      <c r="BD594" s="249"/>
      <c r="BE594" s="10"/>
      <c r="BF594" s="244"/>
      <c r="BG594" s="7"/>
      <c r="BH594" s="249"/>
      <c r="BI594" s="7"/>
      <c r="BJ594" s="249"/>
      <c r="BK594" s="7"/>
      <c r="BL594" s="8"/>
      <c r="BM594" s="7"/>
      <c r="BN594" s="249"/>
      <c r="BO594" s="7"/>
      <c r="BP594" s="8"/>
      <c r="BQ594" s="7"/>
      <c r="BR594" s="8"/>
      <c r="BT594" s="41"/>
      <c r="BU594" s="41">
        <f t="shared" si="34"/>
        <v>0</v>
      </c>
      <c r="BV594">
        <f t="shared" si="33"/>
        <v>0</v>
      </c>
    </row>
    <row r="595" spans="1:76">
      <c r="A595">
        <v>524</v>
      </c>
      <c r="B595" s="6"/>
      <c r="C595" s="10"/>
      <c r="D595" s="32"/>
      <c r="E595" s="10"/>
      <c r="F595" s="32"/>
      <c r="G595" s="10"/>
      <c r="H595" s="32"/>
      <c r="I595" s="10"/>
      <c r="J595" s="32"/>
      <c r="K595" s="10"/>
      <c r="L595" s="32"/>
      <c r="M595" s="10"/>
      <c r="N595" s="32"/>
      <c r="O595" s="10"/>
      <c r="P595" s="32"/>
      <c r="Q595" s="10"/>
      <c r="R595" s="32"/>
      <c r="S595" s="10"/>
      <c r="T595" s="32"/>
      <c r="U595" s="10"/>
      <c r="V595" s="32"/>
      <c r="W595" s="10"/>
      <c r="X595" s="32"/>
      <c r="Y595" s="10"/>
      <c r="Z595" s="32"/>
      <c r="AA595" s="10"/>
      <c r="AB595" s="32"/>
      <c r="AC595" s="10"/>
      <c r="AD595" s="32"/>
      <c r="AE595" s="10"/>
      <c r="AF595" s="32"/>
      <c r="AG595" s="10"/>
      <c r="AH595" s="32"/>
      <c r="AI595" s="10"/>
      <c r="AJ595" s="32"/>
      <c r="AK595" s="10"/>
      <c r="AL595" s="32"/>
      <c r="AM595" s="10"/>
      <c r="AN595" s="32"/>
      <c r="AO595" s="10"/>
      <c r="AP595" s="32"/>
      <c r="AQ595" s="10"/>
      <c r="AR595" s="244"/>
      <c r="AS595" s="10"/>
      <c r="AT595" s="32"/>
      <c r="AU595" s="10"/>
      <c r="AV595" s="244"/>
      <c r="AW595" s="10"/>
      <c r="AX595" s="244"/>
      <c r="AY595" s="7"/>
      <c r="AZ595" s="249"/>
      <c r="BA595" s="10"/>
      <c r="BB595" s="244"/>
      <c r="BC595" s="7"/>
      <c r="BD595" s="249"/>
      <c r="BE595" s="10"/>
      <c r="BF595" s="244"/>
      <c r="BG595" s="7"/>
      <c r="BH595" s="249"/>
      <c r="BI595" s="7"/>
      <c r="BJ595" s="249"/>
      <c r="BK595" s="7"/>
      <c r="BL595" s="8"/>
      <c r="BM595" s="7"/>
      <c r="BN595" s="249"/>
      <c r="BO595" s="7"/>
      <c r="BP595" s="8"/>
      <c r="BQ595" s="7"/>
      <c r="BR595" s="8"/>
      <c r="BT595" s="41"/>
      <c r="BU595" s="41">
        <f t="shared" si="34"/>
        <v>0</v>
      </c>
      <c r="BV595">
        <f t="shared" si="33"/>
        <v>0</v>
      </c>
    </row>
    <row r="596" spans="1:76">
      <c r="A596">
        <v>525</v>
      </c>
      <c r="B596" s="6"/>
      <c r="C596" s="10"/>
      <c r="D596" s="32"/>
      <c r="E596" s="10"/>
      <c r="F596" s="32"/>
      <c r="G596" s="10"/>
      <c r="H596" s="32"/>
      <c r="I596" s="10"/>
      <c r="J596" s="32"/>
      <c r="K596" s="10"/>
      <c r="L596" s="32"/>
      <c r="M596" s="10"/>
      <c r="N596" s="32"/>
      <c r="O596" s="10"/>
      <c r="P596" s="32"/>
      <c r="Q596" s="10"/>
      <c r="R596" s="32"/>
      <c r="S596" s="10"/>
      <c r="T596" s="32"/>
      <c r="U596" s="10"/>
      <c r="V596" s="32"/>
      <c r="W596" s="10"/>
      <c r="X596" s="32"/>
      <c r="Y596" s="10"/>
      <c r="Z596" s="32"/>
      <c r="AA596" s="10"/>
      <c r="AB596" s="32"/>
      <c r="AC596" s="10"/>
      <c r="AD596" s="32"/>
      <c r="AE596" s="10"/>
      <c r="AF596" s="32"/>
      <c r="AG596" s="10"/>
      <c r="AH596" s="32"/>
      <c r="AI596" s="10"/>
      <c r="AJ596" s="32"/>
      <c r="AK596" s="10"/>
      <c r="AL596" s="32"/>
      <c r="AM596" s="10"/>
      <c r="AN596" s="32"/>
      <c r="AO596" s="10"/>
      <c r="AP596" s="32"/>
      <c r="AQ596" s="10"/>
      <c r="AR596" s="244"/>
      <c r="AS596" s="10"/>
      <c r="AT596" s="32"/>
      <c r="AU596" s="10"/>
      <c r="AV596" s="244"/>
      <c r="AW596" s="10"/>
      <c r="AX596" s="244"/>
      <c r="AY596" s="7"/>
      <c r="AZ596" s="249"/>
      <c r="BA596" s="10"/>
      <c r="BB596" s="244"/>
      <c r="BC596" s="7"/>
      <c r="BD596" s="249"/>
      <c r="BE596" s="10"/>
      <c r="BF596" s="244"/>
      <c r="BG596" s="7"/>
      <c r="BH596" s="249"/>
      <c r="BI596" s="7"/>
      <c r="BJ596" s="249"/>
      <c r="BK596" s="7"/>
      <c r="BL596" s="8"/>
      <c r="BM596" s="7"/>
      <c r="BN596" s="249"/>
      <c r="BO596" s="7"/>
      <c r="BP596" s="8"/>
      <c r="BQ596" s="7"/>
      <c r="BR596" s="8"/>
      <c r="BT596" s="41"/>
      <c r="BU596" s="41">
        <f t="shared" si="34"/>
        <v>0</v>
      </c>
      <c r="BV596">
        <f t="shared" si="33"/>
        <v>0</v>
      </c>
    </row>
    <row r="597" spans="1:76">
      <c r="A597">
        <v>526</v>
      </c>
      <c r="B597" s="6"/>
      <c r="C597" s="10"/>
      <c r="D597" s="32"/>
      <c r="E597" s="10"/>
      <c r="F597" s="32"/>
      <c r="G597" s="10"/>
      <c r="H597" s="32"/>
      <c r="I597" s="10"/>
      <c r="J597" s="32"/>
      <c r="K597" s="10"/>
      <c r="L597" s="32"/>
      <c r="M597" s="10"/>
      <c r="N597" s="32"/>
      <c r="O597" s="10"/>
      <c r="P597" s="32"/>
      <c r="Q597" s="10"/>
      <c r="R597" s="32"/>
      <c r="S597" s="10"/>
      <c r="T597" s="32"/>
      <c r="U597" s="10"/>
      <c r="V597" s="32"/>
      <c r="W597" s="10"/>
      <c r="X597" s="32"/>
      <c r="Y597" s="10"/>
      <c r="Z597" s="32"/>
      <c r="AA597" s="10"/>
      <c r="AB597" s="32"/>
      <c r="AC597" s="10"/>
      <c r="AD597" s="32"/>
      <c r="AE597" s="10"/>
      <c r="AF597" s="32"/>
      <c r="AG597" s="10"/>
      <c r="AH597" s="32"/>
      <c r="AI597" s="10"/>
      <c r="AJ597" s="32"/>
      <c r="AK597" s="10"/>
      <c r="AL597" s="32"/>
      <c r="AM597" s="10"/>
      <c r="AN597" s="32"/>
      <c r="AO597" s="10"/>
      <c r="AP597" s="32"/>
      <c r="AQ597" s="10"/>
      <c r="AR597" s="244"/>
      <c r="AS597" s="10"/>
      <c r="AT597" s="32"/>
      <c r="AU597" s="10"/>
      <c r="AV597" s="244"/>
      <c r="AW597" s="10"/>
      <c r="AX597" s="244"/>
      <c r="AY597" s="7"/>
      <c r="AZ597" s="249"/>
      <c r="BA597" s="10"/>
      <c r="BB597" s="244"/>
      <c r="BC597" s="7"/>
      <c r="BD597" s="249"/>
      <c r="BE597" s="10"/>
      <c r="BF597" s="244"/>
      <c r="BG597" s="7"/>
      <c r="BH597" s="249"/>
      <c r="BI597" s="7"/>
      <c r="BJ597" s="249"/>
      <c r="BK597" s="7"/>
      <c r="BL597" s="8"/>
      <c r="BM597" s="7"/>
      <c r="BN597" s="249"/>
      <c r="BO597" s="7"/>
      <c r="BP597" s="8"/>
      <c r="BQ597" s="7"/>
      <c r="BR597" s="8"/>
      <c r="BT597" s="41"/>
      <c r="BU597" s="41">
        <f t="shared" si="34"/>
        <v>0</v>
      </c>
      <c r="BV597">
        <f t="shared" si="33"/>
        <v>0</v>
      </c>
    </row>
    <row r="598" spans="1:76">
      <c r="A598">
        <v>527</v>
      </c>
      <c r="B598" s="6"/>
      <c r="C598" s="10"/>
      <c r="D598" s="32"/>
      <c r="E598" s="10"/>
      <c r="F598" s="32"/>
      <c r="G598" s="10"/>
      <c r="H598" s="32"/>
      <c r="I598" s="10"/>
      <c r="J598" s="32"/>
      <c r="K598" s="10"/>
      <c r="L598" s="32"/>
      <c r="M598" s="10"/>
      <c r="N598" s="32"/>
      <c r="O598" s="10"/>
      <c r="P598" s="32"/>
      <c r="Q598" s="10"/>
      <c r="R598" s="32"/>
      <c r="S598" s="10"/>
      <c r="T598" s="32"/>
      <c r="U598" s="10"/>
      <c r="V598" s="32"/>
      <c r="W598" s="10"/>
      <c r="X598" s="32"/>
      <c r="Y598" s="10"/>
      <c r="Z598" s="32"/>
      <c r="AA598" s="10"/>
      <c r="AB598" s="32"/>
      <c r="AC598" s="10"/>
      <c r="AD598" s="32"/>
      <c r="AE598" s="10"/>
      <c r="AF598" s="32"/>
      <c r="AG598" s="10"/>
      <c r="AH598" s="32"/>
      <c r="AI598" s="10"/>
      <c r="AJ598" s="32"/>
      <c r="AK598" s="10"/>
      <c r="AL598" s="32"/>
      <c r="AM598" s="10"/>
      <c r="AN598" s="32"/>
      <c r="AO598" s="10"/>
      <c r="AP598" s="32"/>
      <c r="AQ598" s="10"/>
      <c r="AR598" s="244"/>
      <c r="AS598" s="10"/>
      <c r="AT598" s="32"/>
      <c r="AU598" s="10"/>
      <c r="AV598" s="244"/>
      <c r="AW598" s="10"/>
      <c r="AX598" s="244"/>
      <c r="AY598" s="7"/>
      <c r="AZ598" s="249"/>
      <c r="BA598" s="10"/>
      <c r="BB598" s="244"/>
      <c r="BC598" s="7"/>
      <c r="BD598" s="249"/>
      <c r="BE598" s="10"/>
      <c r="BF598" s="244"/>
      <c r="BG598" s="7"/>
      <c r="BH598" s="249"/>
      <c r="BI598" s="7"/>
      <c r="BJ598" s="249"/>
      <c r="BK598" s="7"/>
      <c r="BL598" s="8"/>
      <c r="BM598" s="7"/>
      <c r="BN598" s="249"/>
      <c r="BO598" s="7"/>
      <c r="BP598" s="8"/>
      <c r="BQ598" s="7"/>
      <c r="BR598" s="8"/>
      <c r="BT598" s="41"/>
      <c r="BU598" s="41">
        <f t="shared" si="34"/>
        <v>0</v>
      </c>
      <c r="BV598">
        <f t="shared" si="33"/>
        <v>0</v>
      </c>
    </row>
    <row r="599" spans="1:76">
      <c r="A599">
        <v>528</v>
      </c>
      <c r="B599" s="6"/>
      <c r="C599" s="10"/>
      <c r="D599" s="32"/>
      <c r="E599" s="10"/>
      <c r="F599" s="32"/>
      <c r="G599" s="10"/>
      <c r="H599" s="32"/>
      <c r="I599" s="10"/>
      <c r="J599" s="32"/>
      <c r="K599" s="94"/>
      <c r="L599" s="32"/>
      <c r="M599" s="10"/>
      <c r="N599" s="32"/>
      <c r="O599" s="10"/>
      <c r="P599" s="32"/>
      <c r="Q599" s="10"/>
      <c r="R599" s="32"/>
      <c r="S599" s="10"/>
      <c r="T599" s="32"/>
      <c r="U599" s="10"/>
      <c r="V599" s="32"/>
      <c r="W599" s="10"/>
      <c r="X599" s="32"/>
      <c r="Y599" s="10"/>
      <c r="Z599" s="32"/>
      <c r="AA599" s="10"/>
      <c r="AB599" s="32"/>
      <c r="AC599" s="10"/>
      <c r="AD599" s="32"/>
      <c r="AE599" s="10"/>
      <c r="AF599" s="32"/>
      <c r="AG599" s="10"/>
      <c r="AH599" s="32"/>
      <c r="AI599" s="10"/>
      <c r="AJ599" s="32"/>
      <c r="AK599" s="10"/>
      <c r="AL599" s="32"/>
      <c r="AM599" s="10"/>
      <c r="AN599" s="32"/>
      <c r="AO599" s="10"/>
      <c r="AP599" s="32"/>
      <c r="AQ599" s="10"/>
      <c r="AR599" s="244"/>
      <c r="AS599" s="10"/>
      <c r="AT599" s="32"/>
      <c r="AU599" s="10"/>
      <c r="AV599" s="244"/>
      <c r="AW599" s="10"/>
      <c r="AX599" s="244"/>
      <c r="AY599" s="7"/>
      <c r="AZ599" s="249"/>
      <c r="BA599" s="10"/>
      <c r="BB599" s="244"/>
      <c r="BC599" s="7"/>
      <c r="BD599" s="249"/>
      <c r="BE599" s="10"/>
      <c r="BF599" s="244"/>
      <c r="BG599" s="7"/>
      <c r="BH599" s="249"/>
      <c r="BI599" s="7"/>
      <c r="BJ599" s="249"/>
      <c r="BK599" s="7"/>
      <c r="BL599" s="8"/>
      <c r="BM599" s="7"/>
      <c r="BN599" s="249"/>
      <c r="BO599" s="7"/>
      <c r="BP599" s="8"/>
      <c r="BQ599" s="7"/>
      <c r="BR599" s="8"/>
      <c r="BT599" s="41"/>
      <c r="BU599" s="41">
        <f t="shared" si="34"/>
        <v>0</v>
      </c>
      <c r="BV599">
        <f t="shared" si="33"/>
        <v>0</v>
      </c>
      <c r="BX599" s="39"/>
    </row>
    <row r="600" spans="1:76">
      <c r="A600">
        <v>529</v>
      </c>
      <c r="B600" s="6"/>
      <c r="C600" s="10"/>
      <c r="D600" s="32"/>
      <c r="E600" s="10"/>
      <c r="F600" s="32"/>
      <c r="G600" s="10"/>
      <c r="H600" s="32"/>
      <c r="I600" s="10"/>
      <c r="J600" s="32"/>
      <c r="K600" s="10"/>
      <c r="L600" s="32"/>
      <c r="M600" s="10"/>
      <c r="N600" s="32"/>
      <c r="O600" s="10"/>
      <c r="P600" s="32"/>
      <c r="Q600" s="10"/>
      <c r="R600" s="32"/>
      <c r="S600" s="10"/>
      <c r="T600" s="32"/>
      <c r="U600" s="10"/>
      <c r="V600" s="32"/>
      <c r="W600" s="10"/>
      <c r="X600" s="32"/>
      <c r="Y600" s="10"/>
      <c r="Z600" s="32"/>
      <c r="AA600" s="10"/>
      <c r="AB600" s="32"/>
      <c r="AC600" s="10"/>
      <c r="AD600" s="32"/>
      <c r="AE600" s="10"/>
      <c r="AF600" s="32"/>
      <c r="AG600" s="10"/>
      <c r="AH600" s="32"/>
      <c r="AI600" s="10"/>
      <c r="AJ600" s="32"/>
      <c r="AK600" s="10"/>
      <c r="AL600" s="32"/>
      <c r="AM600" s="10"/>
      <c r="AN600" s="32"/>
      <c r="AO600" s="10"/>
      <c r="AP600" s="32"/>
      <c r="AQ600" s="10"/>
      <c r="AR600" s="244"/>
      <c r="AS600" s="10"/>
      <c r="AT600" s="32"/>
      <c r="AU600" s="10"/>
      <c r="AV600" s="244"/>
      <c r="AW600" s="10"/>
      <c r="AX600" s="244"/>
      <c r="AY600" s="7"/>
      <c r="AZ600" s="249"/>
      <c r="BA600" s="10"/>
      <c r="BB600" s="244"/>
      <c r="BC600" s="7"/>
      <c r="BD600" s="249"/>
      <c r="BE600" s="10"/>
      <c r="BF600" s="244"/>
      <c r="BG600" s="7"/>
      <c r="BH600" s="249"/>
      <c r="BI600" s="7"/>
      <c r="BJ600" s="249"/>
      <c r="BK600" s="7"/>
      <c r="BL600" s="8"/>
      <c r="BM600" s="7"/>
      <c r="BN600" s="249"/>
      <c r="BO600" s="7"/>
      <c r="BP600" s="8"/>
      <c r="BQ600" s="7"/>
      <c r="BR600" s="8"/>
      <c r="BT600" s="41"/>
      <c r="BU600" s="41">
        <f t="shared" si="34"/>
        <v>0</v>
      </c>
      <c r="BV600">
        <f t="shared" si="33"/>
        <v>0</v>
      </c>
    </row>
    <row r="601" spans="1:76">
      <c r="A601">
        <v>530</v>
      </c>
      <c r="B601" s="6"/>
      <c r="C601" s="10"/>
      <c r="D601" s="32"/>
      <c r="E601" s="10"/>
      <c r="F601" s="32"/>
      <c r="G601" s="10"/>
      <c r="H601" s="32"/>
      <c r="I601" s="10"/>
      <c r="J601" s="32"/>
      <c r="K601" s="10"/>
      <c r="L601" s="32"/>
      <c r="M601" s="10"/>
      <c r="N601" s="32"/>
      <c r="O601" s="10"/>
      <c r="P601" s="32"/>
      <c r="Q601" s="10"/>
      <c r="R601" s="32"/>
      <c r="S601" s="10"/>
      <c r="T601" s="32"/>
      <c r="U601" s="10"/>
      <c r="V601" s="32"/>
      <c r="W601" s="10"/>
      <c r="X601" s="32"/>
      <c r="Y601" s="10"/>
      <c r="Z601" s="32"/>
      <c r="AA601" s="10"/>
      <c r="AB601" s="32"/>
      <c r="AC601" s="10"/>
      <c r="AD601" s="32"/>
      <c r="AE601" s="10"/>
      <c r="AF601" s="32"/>
      <c r="AG601" s="10"/>
      <c r="AH601" s="32"/>
      <c r="AI601" s="10"/>
      <c r="AJ601" s="32"/>
      <c r="AK601" s="10"/>
      <c r="AL601" s="32"/>
      <c r="AM601" s="10"/>
      <c r="AN601" s="32"/>
      <c r="AO601" s="10"/>
      <c r="AP601" s="32"/>
      <c r="AQ601" s="10"/>
      <c r="AR601" s="244"/>
      <c r="AS601" s="10"/>
      <c r="AT601" s="32"/>
      <c r="AU601" s="10"/>
      <c r="AV601" s="244"/>
      <c r="AW601" s="10"/>
      <c r="AX601" s="244"/>
      <c r="AY601" s="7"/>
      <c r="AZ601" s="249"/>
      <c r="BA601" s="10"/>
      <c r="BB601" s="244"/>
      <c r="BC601" s="7"/>
      <c r="BD601" s="249"/>
      <c r="BE601" s="10"/>
      <c r="BF601" s="244"/>
      <c r="BG601" s="7"/>
      <c r="BH601" s="249"/>
      <c r="BI601" s="7"/>
      <c r="BJ601" s="249"/>
      <c r="BK601" s="7"/>
      <c r="BL601" s="8"/>
      <c r="BM601" s="7"/>
      <c r="BN601" s="249"/>
      <c r="BO601" s="7"/>
      <c r="BP601" s="8"/>
      <c r="BQ601" s="7"/>
      <c r="BR601" s="8"/>
      <c r="BT601" s="41"/>
      <c r="BU601" s="41">
        <f t="shared" si="34"/>
        <v>0</v>
      </c>
      <c r="BV601">
        <f t="shared" si="33"/>
        <v>0</v>
      </c>
    </row>
    <row r="602" spans="1:76">
      <c r="A602">
        <v>531</v>
      </c>
      <c r="B602" s="6"/>
      <c r="C602" s="10"/>
      <c r="D602" s="32"/>
      <c r="E602" s="10"/>
      <c r="F602" s="32"/>
      <c r="G602" s="10"/>
      <c r="H602" s="32"/>
      <c r="I602" s="10"/>
      <c r="J602" s="32"/>
      <c r="K602" s="10"/>
      <c r="L602" s="32"/>
      <c r="M602" s="10"/>
      <c r="N602" s="32"/>
      <c r="O602" s="10"/>
      <c r="P602" s="32"/>
      <c r="Q602" s="10"/>
      <c r="R602" s="32"/>
      <c r="S602" s="10"/>
      <c r="T602" s="32"/>
      <c r="U602" s="10"/>
      <c r="V602" s="32"/>
      <c r="W602" s="10"/>
      <c r="X602" s="32"/>
      <c r="Y602" s="10"/>
      <c r="Z602" s="32"/>
      <c r="AA602" s="10"/>
      <c r="AB602" s="32"/>
      <c r="AC602" s="10"/>
      <c r="AD602" s="32"/>
      <c r="AE602" s="10"/>
      <c r="AF602" s="32"/>
      <c r="AG602" s="10"/>
      <c r="AH602" s="32"/>
      <c r="AI602" s="10"/>
      <c r="AJ602" s="32"/>
      <c r="AK602" s="10"/>
      <c r="AL602" s="32"/>
      <c r="AM602" s="10"/>
      <c r="AN602" s="32"/>
      <c r="AO602" s="10"/>
      <c r="AP602" s="32"/>
      <c r="AQ602" s="10"/>
      <c r="AR602" s="244"/>
      <c r="AS602" s="10"/>
      <c r="AT602" s="32"/>
      <c r="AU602" s="10"/>
      <c r="AV602" s="244"/>
      <c r="AW602" s="10"/>
      <c r="AX602" s="244"/>
      <c r="AY602" s="7"/>
      <c r="AZ602" s="249"/>
      <c r="BA602" s="10"/>
      <c r="BB602" s="244"/>
      <c r="BC602" s="7"/>
      <c r="BD602" s="249"/>
      <c r="BE602" s="10"/>
      <c r="BF602" s="244"/>
      <c r="BG602" s="7"/>
      <c r="BH602" s="249"/>
      <c r="BI602" s="7"/>
      <c r="BJ602" s="249"/>
      <c r="BK602" s="7"/>
      <c r="BL602" s="8"/>
      <c r="BM602" s="7"/>
      <c r="BN602" s="249"/>
      <c r="BO602" s="7"/>
      <c r="BP602" s="8"/>
      <c r="BQ602" s="7"/>
      <c r="BR602" s="8"/>
      <c r="BT602" s="41"/>
      <c r="BU602" s="41">
        <f t="shared" si="34"/>
        <v>0</v>
      </c>
      <c r="BV602">
        <f t="shared" si="33"/>
        <v>0</v>
      </c>
    </row>
    <row r="603" spans="1:76">
      <c r="A603">
        <v>532</v>
      </c>
      <c r="B603" s="6"/>
      <c r="C603" s="10"/>
      <c r="D603" s="32"/>
      <c r="E603" s="10"/>
      <c r="F603" s="32"/>
      <c r="G603" s="10"/>
      <c r="H603" s="32"/>
      <c r="I603" s="10"/>
      <c r="J603" s="32"/>
      <c r="K603" s="94"/>
      <c r="L603" s="32"/>
      <c r="M603" s="10"/>
      <c r="N603" s="32"/>
      <c r="O603" s="10"/>
      <c r="P603" s="32"/>
      <c r="Q603" s="10"/>
      <c r="R603" s="32"/>
      <c r="S603" s="10"/>
      <c r="T603" s="32"/>
      <c r="U603" s="10"/>
      <c r="V603" s="32"/>
      <c r="W603" s="10"/>
      <c r="X603" s="32"/>
      <c r="Y603" s="10"/>
      <c r="Z603" s="32"/>
      <c r="AA603" s="10"/>
      <c r="AB603" s="32"/>
      <c r="AC603" s="10"/>
      <c r="AD603" s="32"/>
      <c r="AE603" s="10"/>
      <c r="AF603" s="32"/>
      <c r="AG603" s="10"/>
      <c r="AH603" s="32"/>
      <c r="AI603" s="10"/>
      <c r="AJ603" s="32"/>
      <c r="AK603" s="10"/>
      <c r="AL603" s="32"/>
      <c r="AM603" s="10"/>
      <c r="AN603" s="32"/>
      <c r="AO603" s="10"/>
      <c r="AP603" s="32"/>
      <c r="AQ603" s="10"/>
      <c r="AR603" s="244"/>
      <c r="AS603" s="10"/>
      <c r="AT603" s="32"/>
      <c r="AU603" s="10"/>
      <c r="AV603" s="244"/>
      <c r="AW603" s="10"/>
      <c r="AX603" s="244"/>
      <c r="AY603" s="7"/>
      <c r="AZ603" s="249"/>
      <c r="BA603" s="10"/>
      <c r="BB603" s="244"/>
      <c r="BC603" s="7"/>
      <c r="BD603" s="249"/>
      <c r="BE603" s="10"/>
      <c r="BF603" s="244"/>
      <c r="BG603" s="7"/>
      <c r="BH603" s="249"/>
      <c r="BI603" s="7"/>
      <c r="BJ603" s="249"/>
      <c r="BK603" s="7"/>
      <c r="BL603" s="8"/>
      <c r="BM603" s="7"/>
      <c r="BN603" s="249"/>
      <c r="BO603" s="7"/>
      <c r="BP603" s="8"/>
      <c r="BQ603" s="7"/>
      <c r="BR603" s="8"/>
      <c r="BT603" s="41"/>
      <c r="BU603" s="41">
        <f t="shared" si="34"/>
        <v>0</v>
      </c>
      <c r="BV603">
        <f t="shared" si="33"/>
        <v>0</v>
      </c>
      <c r="BX603" s="39"/>
    </row>
    <row r="604" spans="1:76">
      <c r="A604">
        <v>533</v>
      </c>
      <c r="B604" s="6"/>
      <c r="C604" s="10"/>
      <c r="D604" s="32"/>
      <c r="E604" s="10"/>
      <c r="F604" s="32"/>
      <c r="G604" s="10"/>
      <c r="H604" s="32"/>
      <c r="I604" s="10"/>
      <c r="J604" s="32"/>
      <c r="K604" s="94"/>
      <c r="L604" s="32"/>
      <c r="M604" s="10"/>
      <c r="N604" s="32"/>
      <c r="O604" s="10"/>
      <c r="P604" s="32"/>
      <c r="Q604" s="10"/>
      <c r="R604" s="32"/>
      <c r="S604" s="10"/>
      <c r="T604" s="32"/>
      <c r="U604" s="10"/>
      <c r="V604" s="32"/>
      <c r="W604" s="10"/>
      <c r="X604" s="32"/>
      <c r="Y604" s="10"/>
      <c r="Z604" s="32"/>
      <c r="AA604" s="10"/>
      <c r="AB604" s="32"/>
      <c r="AC604" s="10"/>
      <c r="AD604" s="32"/>
      <c r="AE604" s="10"/>
      <c r="AF604" s="32"/>
      <c r="AG604" s="10"/>
      <c r="AH604" s="32"/>
      <c r="AI604" s="10"/>
      <c r="AJ604" s="32"/>
      <c r="AK604" s="10"/>
      <c r="AL604" s="32"/>
      <c r="AM604" s="10"/>
      <c r="AN604" s="32"/>
      <c r="AO604" s="10"/>
      <c r="AP604" s="32"/>
      <c r="AQ604" s="10"/>
      <c r="AR604" s="244"/>
      <c r="AS604" s="10"/>
      <c r="AT604" s="32"/>
      <c r="AU604" s="10"/>
      <c r="AV604" s="244"/>
      <c r="AW604" s="10"/>
      <c r="AX604" s="244"/>
      <c r="AY604" s="7"/>
      <c r="AZ604" s="249"/>
      <c r="BA604" s="10"/>
      <c r="BB604" s="244"/>
      <c r="BC604" s="7"/>
      <c r="BD604" s="249"/>
      <c r="BE604" s="10"/>
      <c r="BF604" s="244"/>
      <c r="BG604" s="7"/>
      <c r="BH604" s="249"/>
      <c r="BI604" s="7"/>
      <c r="BJ604" s="249"/>
      <c r="BK604" s="7"/>
      <c r="BL604" s="8"/>
      <c r="BM604" s="7"/>
      <c r="BN604" s="249"/>
      <c r="BO604" s="7"/>
      <c r="BP604" s="8"/>
      <c r="BQ604" s="7"/>
      <c r="BR604" s="8"/>
      <c r="BT604" s="41"/>
      <c r="BU604" s="41">
        <f t="shared" si="34"/>
        <v>0</v>
      </c>
      <c r="BV604">
        <f t="shared" si="33"/>
        <v>0</v>
      </c>
      <c r="BX604" s="39"/>
    </row>
    <row r="605" spans="1:76">
      <c r="A605">
        <v>534</v>
      </c>
      <c r="B605" s="6"/>
      <c r="C605" s="10"/>
      <c r="D605" s="32"/>
      <c r="E605" s="10"/>
      <c r="F605" s="32"/>
      <c r="G605" s="10"/>
      <c r="H605" s="32"/>
      <c r="I605" s="10"/>
      <c r="J605" s="32"/>
      <c r="K605" s="10"/>
      <c r="L605" s="32"/>
      <c r="M605" s="10"/>
      <c r="N605" s="32"/>
      <c r="O605" s="10"/>
      <c r="P605" s="32"/>
      <c r="Q605" s="10"/>
      <c r="R605" s="32"/>
      <c r="S605" s="10"/>
      <c r="T605" s="32"/>
      <c r="U605" s="10"/>
      <c r="V605" s="32"/>
      <c r="W605" s="10"/>
      <c r="X605" s="32"/>
      <c r="Y605" s="10"/>
      <c r="Z605" s="32"/>
      <c r="AA605" s="10"/>
      <c r="AB605" s="32"/>
      <c r="AC605" s="10"/>
      <c r="AD605" s="32"/>
      <c r="AE605" s="10"/>
      <c r="AF605" s="32"/>
      <c r="AG605" s="10"/>
      <c r="AH605" s="32"/>
      <c r="AI605" s="10"/>
      <c r="AJ605" s="32"/>
      <c r="AK605" s="10"/>
      <c r="AL605" s="32"/>
      <c r="AM605" s="10"/>
      <c r="AN605" s="32"/>
      <c r="AO605" s="10"/>
      <c r="AP605" s="32"/>
      <c r="AQ605" s="10"/>
      <c r="AR605" s="244"/>
      <c r="AS605" s="10"/>
      <c r="AT605" s="32"/>
      <c r="AU605" s="10"/>
      <c r="AV605" s="244"/>
      <c r="AW605" s="10"/>
      <c r="AX605" s="244"/>
      <c r="AY605" s="7"/>
      <c r="AZ605" s="249"/>
      <c r="BA605" s="10"/>
      <c r="BB605" s="244"/>
      <c r="BC605" s="7"/>
      <c r="BD605" s="249"/>
      <c r="BE605" s="10"/>
      <c r="BF605" s="244"/>
      <c r="BG605" s="7"/>
      <c r="BH605" s="249"/>
      <c r="BI605" s="7"/>
      <c r="BJ605" s="249"/>
      <c r="BK605" s="7"/>
      <c r="BL605" s="8"/>
      <c r="BM605" s="7"/>
      <c r="BN605" s="249"/>
      <c r="BO605" s="7"/>
      <c r="BP605" s="8"/>
      <c r="BQ605" s="7"/>
      <c r="BR605" s="8"/>
      <c r="BT605" s="41"/>
      <c r="BU605" s="41">
        <f t="shared" si="34"/>
        <v>0</v>
      </c>
      <c r="BV605">
        <f t="shared" si="33"/>
        <v>0</v>
      </c>
    </row>
    <row r="606" spans="1:76">
      <c r="A606">
        <v>535</v>
      </c>
      <c r="B606" s="6"/>
      <c r="C606" s="10"/>
      <c r="D606" s="32"/>
      <c r="E606" s="10"/>
      <c r="F606" s="32"/>
      <c r="G606" s="10"/>
      <c r="H606" s="32"/>
      <c r="I606" s="10"/>
      <c r="J606" s="32"/>
      <c r="K606" s="10"/>
      <c r="L606" s="32"/>
      <c r="M606" s="10"/>
      <c r="N606" s="32"/>
      <c r="O606" s="10"/>
      <c r="P606" s="32"/>
      <c r="Q606" s="10"/>
      <c r="R606" s="32"/>
      <c r="S606" s="10"/>
      <c r="T606" s="32"/>
      <c r="U606" s="10"/>
      <c r="V606" s="32"/>
      <c r="W606" s="10"/>
      <c r="X606" s="32"/>
      <c r="Y606" s="10"/>
      <c r="Z606" s="32"/>
      <c r="AA606" s="10"/>
      <c r="AB606" s="32"/>
      <c r="AC606" s="10"/>
      <c r="AD606" s="32"/>
      <c r="AE606" s="10"/>
      <c r="AF606" s="32"/>
      <c r="AG606" s="10"/>
      <c r="AH606" s="32"/>
      <c r="AI606" s="10"/>
      <c r="AJ606" s="32"/>
      <c r="AK606" s="10"/>
      <c r="AL606" s="32"/>
      <c r="AM606" s="10"/>
      <c r="AN606" s="32"/>
      <c r="AO606" s="10"/>
      <c r="AP606" s="32"/>
      <c r="AQ606" s="10"/>
      <c r="AR606" s="244"/>
      <c r="AS606" s="10"/>
      <c r="AT606" s="32"/>
      <c r="AU606" s="10"/>
      <c r="AV606" s="244"/>
      <c r="AW606" s="10"/>
      <c r="AX606" s="244"/>
      <c r="AY606" s="7"/>
      <c r="AZ606" s="249"/>
      <c r="BA606" s="10"/>
      <c r="BB606" s="244"/>
      <c r="BC606" s="7"/>
      <c r="BD606" s="249"/>
      <c r="BE606" s="10"/>
      <c r="BF606" s="244"/>
      <c r="BG606" s="7"/>
      <c r="BH606" s="249"/>
      <c r="BI606" s="7"/>
      <c r="BJ606" s="249"/>
      <c r="BK606" s="7"/>
      <c r="BL606" s="8"/>
      <c r="BM606" s="7"/>
      <c r="BN606" s="249"/>
      <c r="BO606" s="7"/>
      <c r="BP606" s="8"/>
      <c r="BQ606" s="7"/>
      <c r="BR606" s="8"/>
      <c r="BT606" s="41"/>
      <c r="BU606" s="41">
        <f t="shared" si="34"/>
        <v>0</v>
      </c>
      <c r="BV606">
        <f t="shared" si="33"/>
        <v>0</v>
      </c>
    </row>
    <row r="607" spans="1:76">
      <c r="A607">
        <v>536</v>
      </c>
      <c r="B607" s="6"/>
      <c r="C607" s="10"/>
      <c r="D607" s="32"/>
      <c r="E607" s="10"/>
      <c r="F607" s="32"/>
      <c r="G607" s="10"/>
      <c r="H607" s="32"/>
      <c r="I607" s="10"/>
      <c r="J607" s="32"/>
      <c r="K607" s="10"/>
      <c r="L607" s="32"/>
      <c r="M607" s="10"/>
      <c r="N607" s="32"/>
      <c r="O607" s="10"/>
      <c r="P607" s="32"/>
      <c r="Q607" s="10"/>
      <c r="R607" s="32"/>
      <c r="S607" s="10"/>
      <c r="T607" s="32"/>
      <c r="U607" s="10"/>
      <c r="V607" s="32"/>
      <c r="W607" s="10"/>
      <c r="X607" s="32"/>
      <c r="Y607" s="10"/>
      <c r="Z607" s="32"/>
      <c r="AA607" s="10"/>
      <c r="AB607" s="32"/>
      <c r="AC607" s="10"/>
      <c r="AD607" s="32"/>
      <c r="AE607" s="10"/>
      <c r="AF607" s="32"/>
      <c r="AG607" s="10"/>
      <c r="AH607" s="32"/>
      <c r="AI607" s="10"/>
      <c r="AJ607" s="32"/>
      <c r="AK607" s="10"/>
      <c r="AL607" s="32"/>
      <c r="AM607" s="10"/>
      <c r="AN607" s="32"/>
      <c r="AO607" s="10"/>
      <c r="AP607" s="32"/>
      <c r="AQ607" s="10"/>
      <c r="AR607" s="244"/>
      <c r="AS607" s="10"/>
      <c r="AT607" s="32"/>
      <c r="AU607" s="10"/>
      <c r="AV607" s="244"/>
      <c r="AW607" s="10"/>
      <c r="AX607" s="244"/>
      <c r="AY607" s="7"/>
      <c r="AZ607" s="249"/>
      <c r="BA607" s="10"/>
      <c r="BB607" s="244"/>
      <c r="BC607" s="7"/>
      <c r="BD607" s="249"/>
      <c r="BE607" s="10"/>
      <c r="BF607" s="244"/>
      <c r="BG607" s="7"/>
      <c r="BH607" s="249"/>
      <c r="BI607" s="7"/>
      <c r="BJ607" s="249"/>
      <c r="BK607" s="7"/>
      <c r="BL607" s="8"/>
      <c r="BM607" s="7"/>
      <c r="BN607" s="249"/>
      <c r="BO607" s="7"/>
      <c r="BP607" s="8"/>
      <c r="BQ607" s="7"/>
      <c r="BR607" s="8"/>
      <c r="BT607" s="41"/>
      <c r="BU607" s="41">
        <f t="shared" si="34"/>
        <v>0</v>
      </c>
      <c r="BV607">
        <f t="shared" si="33"/>
        <v>0</v>
      </c>
    </row>
    <row r="608" spans="1:76">
      <c r="A608">
        <v>537</v>
      </c>
      <c r="B608" s="6"/>
      <c r="C608" s="10"/>
      <c r="D608" s="32"/>
      <c r="E608" s="10"/>
      <c r="F608" s="32"/>
      <c r="G608" s="10"/>
      <c r="H608" s="32"/>
      <c r="I608" s="10"/>
      <c r="J608" s="32"/>
      <c r="K608" s="10"/>
      <c r="L608" s="32"/>
      <c r="M608" s="10"/>
      <c r="N608" s="32"/>
      <c r="O608" s="10"/>
      <c r="P608" s="32"/>
      <c r="Q608" s="10"/>
      <c r="R608" s="32"/>
      <c r="S608" s="10"/>
      <c r="T608" s="32"/>
      <c r="U608" s="10"/>
      <c r="V608" s="32"/>
      <c r="W608" s="10"/>
      <c r="X608" s="32"/>
      <c r="Y608" s="10"/>
      <c r="Z608" s="32"/>
      <c r="AA608" s="10"/>
      <c r="AB608" s="32"/>
      <c r="AC608" s="10"/>
      <c r="AD608" s="32"/>
      <c r="AE608" s="10"/>
      <c r="AF608" s="32"/>
      <c r="AG608" s="10"/>
      <c r="AH608" s="32"/>
      <c r="AI608" s="10"/>
      <c r="AJ608" s="32"/>
      <c r="AK608" s="10"/>
      <c r="AL608" s="32"/>
      <c r="AM608" s="10"/>
      <c r="AN608" s="32"/>
      <c r="AO608" s="10"/>
      <c r="AP608" s="32"/>
      <c r="AQ608" s="10"/>
      <c r="AR608" s="244"/>
      <c r="AS608" s="10"/>
      <c r="AT608" s="32"/>
      <c r="AU608" s="10"/>
      <c r="AV608" s="244"/>
      <c r="AW608" s="10"/>
      <c r="AX608" s="244"/>
      <c r="AY608" s="7"/>
      <c r="AZ608" s="249"/>
      <c r="BA608" s="10"/>
      <c r="BB608" s="244"/>
      <c r="BC608" s="7"/>
      <c r="BD608" s="249"/>
      <c r="BE608" s="10"/>
      <c r="BF608" s="244"/>
      <c r="BG608" s="7"/>
      <c r="BH608" s="249"/>
      <c r="BI608" s="7"/>
      <c r="BJ608" s="249"/>
      <c r="BK608" s="7"/>
      <c r="BL608" s="8"/>
      <c r="BM608" s="7"/>
      <c r="BN608" s="249"/>
      <c r="BO608" s="7"/>
      <c r="BP608" s="8"/>
      <c r="BQ608" s="7"/>
      <c r="BR608" s="8"/>
      <c r="BT608" s="41"/>
      <c r="BU608" s="41">
        <f t="shared" si="34"/>
        <v>0</v>
      </c>
      <c r="BV608">
        <f t="shared" si="33"/>
        <v>0</v>
      </c>
    </row>
    <row r="609" spans="1:76">
      <c r="A609">
        <v>538</v>
      </c>
      <c r="B609" s="6"/>
      <c r="C609" s="10"/>
      <c r="D609" s="32"/>
      <c r="E609" s="10"/>
      <c r="F609" s="32"/>
      <c r="G609" s="10"/>
      <c r="H609" s="32"/>
      <c r="I609" s="10"/>
      <c r="J609" s="32"/>
      <c r="K609" s="94"/>
      <c r="L609" s="32"/>
      <c r="M609" s="10"/>
      <c r="N609" s="32"/>
      <c r="O609" s="10"/>
      <c r="P609" s="32"/>
      <c r="Q609" s="10"/>
      <c r="R609" s="32"/>
      <c r="S609" s="10"/>
      <c r="T609" s="32"/>
      <c r="U609" s="10"/>
      <c r="V609" s="32"/>
      <c r="W609" s="10"/>
      <c r="X609" s="32"/>
      <c r="Y609" s="10"/>
      <c r="Z609" s="32"/>
      <c r="AA609" s="10"/>
      <c r="AB609" s="32"/>
      <c r="AC609" s="10"/>
      <c r="AD609" s="32"/>
      <c r="AE609" s="10"/>
      <c r="AF609" s="32"/>
      <c r="AG609" s="10"/>
      <c r="AH609" s="32"/>
      <c r="AI609" s="10"/>
      <c r="AJ609" s="32"/>
      <c r="AK609" s="10"/>
      <c r="AL609" s="32"/>
      <c r="AM609" s="10"/>
      <c r="AN609" s="32"/>
      <c r="AO609" s="10"/>
      <c r="AP609" s="32"/>
      <c r="AQ609" s="10"/>
      <c r="AR609" s="244"/>
      <c r="AS609" s="10"/>
      <c r="AT609" s="32"/>
      <c r="AU609" s="10"/>
      <c r="AV609" s="244"/>
      <c r="AW609" s="10"/>
      <c r="AX609" s="244"/>
      <c r="AY609" s="7"/>
      <c r="AZ609" s="249"/>
      <c r="BA609" s="10"/>
      <c r="BB609" s="244"/>
      <c r="BC609" s="7"/>
      <c r="BD609" s="249"/>
      <c r="BE609" s="10"/>
      <c r="BF609" s="244"/>
      <c r="BG609" s="7"/>
      <c r="BH609" s="249"/>
      <c r="BI609" s="7"/>
      <c r="BJ609" s="249"/>
      <c r="BK609" s="7"/>
      <c r="BL609" s="8"/>
      <c r="BM609" s="7"/>
      <c r="BN609" s="249"/>
      <c r="BO609" s="7"/>
      <c r="BP609" s="8"/>
      <c r="BQ609" s="7"/>
      <c r="BR609" s="8"/>
      <c r="BT609" s="41"/>
      <c r="BU609" s="41">
        <f t="shared" si="34"/>
        <v>0</v>
      </c>
      <c r="BV609">
        <f t="shared" si="33"/>
        <v>0</v>
      </c>
      <c r="BX609" s="39"/>
    </row>
    <row r="610" spans="1:76">
      <c r="A610">
        <v>539</v>
      </c>
      <c r="B610" s="6"/>
      <c r="C610" s="10"/>
      <c r="D610" s="32"/>
      <c r="E610" s="10"/>
      <c r="F610" s="32"/>
      <c r="G610" s="10"/>
      <c r="H610" s="32"/>
      <c r="I610" s="10"/>
      <c r="J610" s="32"/>
      <c r="K610" s="94"/>
      <c r="L610" s="32"/>
      <c r="M610" s="10"/>
      <c r="N610" s="32"/>
      <c r="O610" s="10"/>
      <c r="P610" s="32"/>
      <c r="Q610" s="10"/>
      <c r="R610" s="32"/>
      <c r="S610" s="10"/>
      <c r="T610" s="32"/>
      <c r="U610" s="10"/>
      <c r="V610" s="32"/>
      <c r="W610" s="10"/>
      <c r="X610" s="32"/>
      <c r="Y610" s="10"/>
      <c r="Z610" s="32"/>
      <c r="AA610" s="10"/>
      <c r="AB610" s="32"/>
      <c r="AC610" s="10"/>
      <c r="AD610" s="32"/>
      <c r="AE610" s="10"/>
      <c r="AF610" s="32"/>
      <c r="AG610" s="10"/>
      <c r="AH610" s="32"/>
      <c r="AI610" s="10"/>
      <c r="AJ610" s="32"/>
      <c r="AK610" s="10"/>
      <c r="AL610" s="32"/>
      <c r="AM610" s="10"/>
      <c r="AN610" s="32"/>
      <c r="AO610" s="10"/>
      <c r="AP610" s="32"/>
      <c r="AQ610" s="10"/>
      <c r="AR610" s="244"/>
      <c r="AS610" s="10"/>
      <c r="AT610" s="32"/>
      <c r="AU610" s="10"/>
      <c r="AV610" s="244"/>
      <c r="AW610" s="10"/>
      <c r="AX610" s="244"/>
      <c r="AY610" s="7"/>
      <c r="AZ610" s="249"/>
      <c r="BA610" s="10"/>
      <c r="BB610" s="244"/>
      <c r="BC610" s="7"/>
      <c r="BD610" s="249"/>
      <c r="BE610" s="10"/>
      <c r="BF610" s="244"/>
      <c r="BG610" s="7"/>
      <c r="BH610" s="249"/>
      <c r="BI610" s="7"/>
      <c r="BJ610" s="249"/>
      <c r="BK610" s="7"/>
      <c r="BL610" s="8"/>
      <c r="BM610" s="7"/>
      <c r="BN610" s="249"/>
      <c r="BO610" s="7"/>
      <c r="BP610" s="8"/>
      <c r="BQ610" s="7"/>
      <c r="BR610" s="8"/>
      <c r="BT610" s="41"/>
      <c r="BU610" s="41">
        <f t="shared" si="34"/>
        <v>0</v>
      </c>
      <c r="BV610">
        <f t="shared" si="33"/>
        <v>0</v>
      </c>
      <c r="BX610" s="39"/>
    </row>
    <row r="611" spans="1:76">
      <c r="A611">
        <v>540</v>
      </c>
      <c r="B611" s="6"/>
      <c r="C611" s="10"/>
      <c r="D611" s="32"/>
      <c r="E611" s="10"/>
      <c r="F611" s="32"/>
      <c r="G611" s="10"/>
      <c r="H611" s="32"/>
      <c r="I611" s="10"/>
      <c r="J611" s="32"/>
      <c r="K611" s="94"/>
      <c r="L611" s="32"/>
      <c r="M611" s="10"/>
      <c r="N611" s="32"/>
      <c r="O611" s="10"/>
      <c r="P611" s="32"/>
      <c r="Q611" s="10"/>
      <c r="R611" s="32"/>
      <c r="S611" s="10"/>
      <c r="T611" s="32"/>
      <c r="U611" s="10"/>
      <c r="V611" s="32"/>
      <c r="W611" s="10"/>
      <c r="X611" s="32"/>
      <c r="Y611" s="10"/>
      <c r="Z611" s="32"/>
      <c r="AA611" s="10"/>
      <c r="AB611" s="32"/>
      <c r="AC611" s="10"/>
      <c r="AD611" s="32"/>
      <c r="AE611" s="10"/>
      <c r="AF611" s="32"/>
      <c r="AG611" s="10"/>
      <c r="AH611" s="32"/>
      <c r="AI611" s="10"/>
      <c r="AJ611" s="32"/>
      <c r="AK611" s="10"/>
      <c r="AL611" s="32"/>
      <c r="AM611" s="10"/>
      <c r="AN611" s="32"/>
      <c r="AO611" s="10"/>
      <c r="AP611" s="32"/>
      <c r="AQ611" s="10"/>
      <c r="AR611" s="244"/>
      <c r="AS611" s="10"/>
      <c r="AT611" s="32"/>
      <c r="AU611" s="10"/>
      <c r="AV611" s="244"/>
      <c r="AW611" s="10"/>
      <c r="AX611" s="244"/>
      <c r="AY611" s="7"/>
      <c r="AZ611" s="249"/>
      <c r="BA611" s="10"/>
      <c r="BB611" s="244"/>
      <c r="BC611" s="7"/>
      <c r="BD611" s="249"/>
      <c r="BE611" s="10"/>
      <c r="BF611" s="244"/>
      <c r="BG611" s="7"/>
      <c r="BH611" s="249"/>
      <c r="BI611" s="7"/>
      <c r="BJ611" s="249"/>
      <c r="BK611" s="7"/>
      <c r="BL611" s="8"/>
      <c r="BM611" s="7"/>
      <c r="BN611" s="249"/>
      <c r="BO611" s="7"/>
      <c r="BP611" s="8"/>
      <c r="BQ611" s="7"/>
      <c r="BR611" s="8"/>
      <c r="BT611" s="41"/>
      <c r="BU611" s="41">
        <f t="shared" si="34"/>
        <v>0</v>
      </c>
      <c r="BV611">
        <f t="shared" si="33"/>
        <v>0</v>
      </c>
      <c r="BX611" s="39"/>
    </row>
    <row r="612" spans="1:76">
      <c r="A612">
        <v>541</v>
      </c>
      <c r="B612" s="6"/>
      <c r="C612" s="10"/>
      <c r="D612" s="32"/>
      <c r="E612" s="10"/>
      <c r="F612" s="32"/>
      <c r="G612" s="10"/>
      <c r="H612" s="32"/>
      <c r="I612" s="10"/>
      <c r="J612" s="32"/>
      <c r="K612" s="10"/>
      <c r="L612" s="32"/>
      <c r="M612" s="10"/>
      <c r="N612" s="32"/>
      <c r="O612" s="10"/>
      <c r="P612" s="32"/>
      <c r="Q612" s="10"/>
      <c r="R612" s="32"/>
      <c r="S612" s="10"/>
      <c r="T612" s="32"/>
      <c r="U612" s="10"/>
      <c r="V612" s="32"/>
      <c r="W612" s="10"/>
      <c r="X612" s="32"/>
      <c r="Y612" s="10"/>
      <c r="Z612" s="32"/>
      <c r="AA612" s="10"/>
      <c r="AB612" s="32"/>
      <c r="AC612" s="10"/>
      <c r="AD612" s="32"/>
      <c r="AE612" s="10"/>
      <c r="AF612" s="32"/>
      <c r="AG612" s="10"/>
      <c r="AH612" s="32"/>
      <c r="AI612" s="10"/>
      <c r="AJ612" s="32"/>
      <c r="AK612" s="10"/>
      <c r="AL612" s="32"/>
      <c r="AM612" s="10"/>
      <c r="AN612" s="32"/>
      <c r="AO612" s="10"/>
      <c r="AP612" s="32"/>
      <c r="AQ612" s="10"/>
      <c r="AR612" s="244"/>
      <c r="AS612" s="10"/>
      <c r="AT612" s="32"/>
      <c r="AU612" s="10"/>
      <c r="AV612" s="244"/>
      <c r="AW612" s="10"/>
      <c r="AX612" s="244"/>
      <c r="AY612" s="7"/>
      <c r="AZ612" s="249"/>
      <c r="BA612" s="10"/>
      <c r="BB612" s="244"/>
      <c r="BC612" s="7"/>
      <c r="BD612" s="249"/>
      <c r="BE612" s="10"/>
      <c r="BF612" s="244"/>
      <c r="BG612" s="7"/>
      <c r="BH612" s="249"/>
      <c r="BI612" s="7"/>
      <c r="BJ612" s="249"/>
      <c r="BK612" s="7"/>
      <c r="BL612" s="8"/>
      <c r="BM612" s="7"/>
      <c r="BN612" s="249"/>
      <c r="BO612" s="7"/>
      <c r="BP612" s="8"/>
      <c r="BQ612" s="7"/>
      <c r="BR612" s="8"/>
      <c r="BT612" s="41"/>
      <c r="BU612" s="41">
        <f t="shared" si="34"/>
        <v>0</v>
      </c>
      <c r="BV612">
        <f t="shared" si="33"/>
        <v>0</v>
      </c>
    </row>
    <row r="613" spans="1:76">
      <c r="B613" s="6"/>
      <c r="C613" s="10"/>
      <c r="D613" s="32"/>
      <c r="E613" s="10"/>
      <c r="F613" s="32"/>
      <c r="G613" s="10"/>
      <c r="H613" s="32"/>
      <c r="I613" s="10"/>
      <c r="J613" s="32"/>
      <c r="K613" s="94"/>
      <c r="L613" s="32"/>
      <c r="M613" s="10"/>
      <c r="N613" s="32"/>
      <c r="O613" s="10"/>
      <c r="P613" s="32"/>
      <c r="Q613" s="10"/>
      <c r="R613" s="32"/>
      <c r="S613" s="10"/>
      <c r="T613" s="32"/>
      <c r="U613" s="10"/>
      <c r="V613" s="32"/>
      <c r="W613" s="10"/>
      <c r="X613" s="32"/>
      <c r="Y613" s="10"/>
      <c r="Z613" s="32"/>
      <c r="AA613" s="10"/>
      <c r="AB613" s="32"/>
      <c r="AC613" s="10"/>
      <c r="AD613" s="32"/>
      <c r="AE613" s="10"/>
      <c r="AF613" s="32"/>
      <c r="AG613" s="10"/>
      <c r="AH613" s="32"/>
      <c r="AI613" s="10"/>
      <c r="AJ613" s="32"/>
      <c r="AK613" s="10"/>
      <c r="AL613" s="32"/>
      <c r="AM613" s="10"/>
      <c r="AN613" s="32"/>
      <c r="AO613" s="10"/>
      <c r="AP613" s="32"/>
      <c r="AQ613" s="10"/>
      <c r="AR613" s="244"/>
      <c r="AS613" s="10"/>
      <c r="AT613" s="32"/>
      <c r="AU613" s="10"/>
      <c r="AV613" s="244"/>
      <c r="AW613" s="10"/>
      <c r="AX613" s="244"/>
      <c r="AY613" s="7"/>
      <c r="AZ613" s="249"/>
      <c r="BA613" s="10"/>
      <c r="BB613" s="244"/>
      <c r="BC613" s="7"/>
      <c r="BD613" s="249"/>
      <c r="BE613" s="10"/>
      <c r="BF613" s="244"/>
      <c r="BG613" s="7"/>
      <c r="BH613" s="249"/>
      <c r="BI613" s="7"/>
      <c r="BJ613" s="249"/>
      <c r="BK613" s="7"/>
      <c r="BL613" s="8"/>
      <c r="BM613" s="7"/>
      <c r="BN613" s="249"/>
      <c r="BO613" s="7"/>
      <c r="BP613" s="8"/>
      <c r="BQ613" s="7"/>
      <c r="BR613" s="8"/>
      <c r="BT613" s="41"/>
      <c r="BU613" s="41">
        <f t="shared" si="34"/>
        <v>0</v>
      </c>
      <c r="BV613">
        <f t="shared" si="33"/>
        <v>0</v>
      </c>
      <c r="BX613" s="39"/>
    </row>
    <row r="614" spans="1:76">
      <c r="B614" s="6"/>
      <c r="C614" s="10"/>
      <c r="D614" s="32"/>
      <c r="E614" s="10"/>
      <c r="F614" s="32"/>
      <c r="G614" s="10"/>
      <c r="H614" s="32"/>
      <c r="I614" s="10"/>
      <c r="J614" s="32"/>
      <c r="K614" s="94"/>
      <c r="L614" s="32"/>
      <c r="M614" s="10"/>
      <c r="N614" s="32"/>
      <c r="O614" s="10"/>
      <c r="P614" s="32"/>
      <c r="Q614" s="10"/>
      <c r="R614" s="32"/>
      <c r="S614" s="10"/>
      <c r="T614" s="32"/>
      <c r="U614" s="10"/>
      <c r="V614" s="32"/>
      <c r="W614" s="10"/>
      <c r="X614" s="32"/>
      <c r="Y614" s="10"/>
      <c r="Z614" s="32"/>
      <c r="AA614" s="10"/>
      <c r="AB614" s="32"/>
      <c r="AC614" s="10"/>
      <c r="AD614" s="32"/>
      <c r="AE614" s="10"/>
      <c r="AF614" s="32"/>
      <c r="AG614" s="10"/>
      <c r="AH614" s="32"/>
      <c r="AI614" s="10"/>
      <c r="AJ614" s="32"/>
      <c r="AK614" s="10"/>
      <c r="AL614" s="32"/>
      <c r="AM614" s="10"/>
      <c r="AN614" s="32"/>
      <c r="AO614" s="10"/>
      <c r="AP614" s="32"/>
      <c r="AQ614" s="10"/>
      <c r="AR614" s="244"/>
      <c r="AS614" s="10"/>
      <c r="AT614" s="32"/>
      <c r="AU614" s="10"/>
      <c r="AV614" s="244"/>
      <c r="AW614" s="10"/>
      <c r="AX614" s="244"/>
      <c r="AY614" s="7"/>
      <c r="AZ614" s="249"/>
      <c r="BA614" s="10"/>
      <c r="BB614" s="244"/>
      <c r="BC614" s="7"/>
      <c r="BD614" s="249"/>
      <c r="BE614" s="10"/>
      <c r="BF614" s="244"/>
      <c r="BG614" s="7"/>
      <c r="BH614" s="249"/>
      <c r="BI614" s="7"/>
      <c r="BJ614" s="249"/>
      <c r="BK614" s="7"/>
      <c r="BL614" s="8"/>
      <c r="BM614" s="7"/>
      <c r="BN614" s="249"/>
      <c r="BO614" s="7"/>
      <c r="BP614" s="8"/>
      <c r="BQ614" s="7"/>
      <c r="BR614" s="8"/>
      <c r="BT614" s="41"/>
      <c r="BU614" s="41">
        <f t="shared" si="34"/>
        <v>0</v>
      </c>
      <c r="BV614">
        <f t="shared" si="33"/>
        <v>0</v>
      </c>
      <c r="BX614" s="39"/>
    </row>
    <row r="615" spans="1:76">
      <c r="B615" s="6"/>
      <c r="C615" s="10"/>
      <c r="D615" s="32"/>
      <c r="E615" s="10"/>
      <c r="F615" s="32"/>
      <c r="G615" s="10"/>
      <c r="H615" s="32"/>
      <c r="I615" s="10"/>
      <c r="J615" s="32"/>
      <c r="K615" s="94"/>
      <c r="L615" s="32"/>
      <c r="M615" s="10"/>
      <c r="N615" s="32"/>
      <c r="O615" s="10"/>
      <c r="P615" s="32"/>
      <c r="Q615" s="10"/>
      <c r="R615" s="32"/>
      <c r="S615" s="10"/>
      <c r="T615" s="32"/>
      <c r="U615" s="10"/>
      <c r="V615" s="32"/>
      <c r="W615" s="10"/>
      <c r="X615" s="32"/>
      <c r="Y615" s="10"/>
      <c r="Z615" s="32"/>
      <c r="AA615" s="10"/>
      <c r="AB615" s="32"/>
      <c r="AC615" s="10"/>
      <c r="AD615" s="32"/>
      <c r="AE615" s="10"/>
      <c r="AF615" s="32"/>
      <c r="AG615" s="10"/>
      <c r="AH615" s="32"/>
      <c r="AI615" s="10"/>
      <c r="AJ615" s="32"/>
      <c r="AK615" s="10"/>
      <c r="AL615" s="32"/>
      <c r="AM615" s="10"/>
      <c r="AN615" s="32"/>
      <c r="AO615" s="10"/>
      <c r="AP615" s="32"/>
      <c r="AQ615" s="10"/>
      <c r="AR615" s="244"/>
      <c r="AS615" s="10"/>
      <c r="AT615" s="32"/>
      <c r="AU615" s="10"/>
      <c r="AV615" s="244"/>
      <c r="AW615" s="10"/>
      <c r="AX615" s="244"/>
      <c r="AY615" s="7"/>
      <c r="AZ615" s="249"/>
      <c r="BA615" s="10"/>
      <c r="BB615" s="244"/>
      <c r="BC615" s="7"/>
      <c r="BD615" s="249"/>
      <c r="BE615" s="10"/>
      <c r="BF615" s="244"/>
      <c r="BG615" s="7"/>
      <c r="BH615" s="249"/>
      <c r="BI615" s="7"/>
      <c r="BJ615" s="249"/>
      <c r="BK615" s="7"/>
      <c r="BL615" s="8"/>
      <c r="BM615" s="7"/>
      <c r="BN615" s="249"/>
      <c r="BO615" s="7"/>
      <c r="BP615" s="8"/>
      <c r="BQ615" s="7"/>
      <c r="BR615" s="8"/>
      <c r="BT615" s="41"/>
      <c r="BU615" s="41">
        <f t="shared" si="34"/>
        <v>0</v>
      </c>
      <c r="BV615">
        <f t="shared" si="33"/>
        <v>0</v>
      </c>
      <c r="BX615" s="39"/>
    </row>
    <row r="616" spans="1:76">
      <c r="B616" s="6"/>
      <c r="C616" s="10"/>
      <c r="D616" s="32"/>
      <c r="E616" s="10"/>
      <c r="F616" s="32"/>
      <c r="G616" s="10"/>
      <c r="H616" s="32"/>
      <c r="I616" s="10"/>
      <c r="J616" s="32"/>
      <c r="K616" s="10"/>
      <c r="L616" s="32"/>
      <c r="M616" s="10"/>
      <c r="N616" s="32"/>
      <c r="O616" s="10"/>
      <c r="P616" s="32"/>
      <c r="Q616" s="10"/>
      <c r="R616" s="32"/>
      <c r="S616" s="10"/>
      <c r="T616" s="32"/>
      <c r="U616" s="10"/>
      <c r="V616" s="32"/>
      <c r="W616" s="10"/>
      <c r="X616" s="32"/>
      <c r="Y616" s="10"/>
      <c r="Z616" s="32"/>
      <c r="AA616" s="10"/>
      <c r="AB616" s="32"/>
      <c r="AC616" s="10"/>
      <c r="AD616" s="32"/>
      <c r="AE616" s="10"/>
      <c r="AF616" s="32"/>
      <c r="AG616" s="10"/>
      <c r="AH616" s="32"/>
      <c r="AI616" s="10"/>
      <c r="AJ616" s="32"/>
      <c r="AK616" s="10"/>
      <c r="AL616" s="32"/>
      <c r="AM616" s="10"/>
      <c r="AN616" s="32"/>
      <c r="AO616" s="10"/>
      <c r="AP616" s="32"/>
      <c r="AQ616" s="10"/>
      <c r="AR616" s="244"/>
      <c r="AS616" s="10"/>
      <c r="AT616" s="32"/>
      <c r="AU616" s="10"/>
      <c r="AV616" s="244"/>
      <c r="AW616" s="10"/>
      <c r="AX616" s="244"/>
      <c r="AY616" s="7"/>
      <c r="AZ616" s="249"/>
      <c r="BA616" s="10"/>
      <c r="BB616" s="244"/>
      <c r="BC616" s="7"/>
      <c r="BD616" s="249"/>
      <c r="BE616" s="10"/>
      <c r="BF616" s="244"/>
      <c r="BG616" s="7"/>
      <c r="BH616" s="249"/>
      <c r="BI616" s="7"/>
      <c r="BJ616" s="249"/>
      <c r="BK616" s="7"/>
      <c r="BL616" s="8"/>
      <c r="BM616" s="7"/>
      <c r="BN616" s="249"/>
      <c r="BO616" s="7"/>
      <c r="BP616" s="8"/>
      <c r="BQ616" s="7"/>
      <c r="BR616" s="8"/>
      <c r="BT616" s="41"/>
      <c r="BU616" s="41">
        <f t="shared" si="34"/>
        <v>0</v>
      </c>
      <c r="BV616">
        <f t="shared" si="33"/>
        <v>0</v>
      </c>
    </row>
    <row r="617" spans="1:76">
      <c r="B617" s="6"/>
      <c r="C617" s="10"/>
      <c r="D617" s="32"/>
      <c r="E617" s="10"/>
      <c r="F617" s="32"/>
      <c r="G617" s="10"/>
      <c r="H617" s="32"/>
      <c r="I617" s="10"/>
      <c r="J617" s="32"/>
      <c r="K617" s="94"/>
      <c r="L617" s="32"/>
      <c r="M617" s="10"/>
      <c r="N617" s="32"/>
      <c r="O617" s="10"/>
      <c r="P617" s="32"/>
      <c r="Q617" s="10"/>
      <c r="R617" s="32"/>
      <c r="S617" s="10"/>
      <c r="T617" s="32"/>
      <c r="U617" s="10"/>
      <c r="V617" s="32"/>
      <c r="W617" s="10"/>
      <c r="X617" s="32"/>
      <c r="Y617" s="10"/>
      <c r="Z617" s="32"/>
      <c r="AA617" s="10"/>
      <c r="AB617" s="32"/>
      <c r="AC617" s="10"/>
      <c r="AD617" s="32"/>
      <c r="AE617" s="10"/>
      <c r="AF617" s="32"/>
      <c r="AG617" s="10"/>
      <c r="AH617" s="32"/>
      <c r="AI617" s="10"/>
      <c r="AJ617" s="32"/>
      <c r="AK617" s="10"/>
      <c r="AL617" s="32"/>
      <c r="AM617" s="10"/>
      <c r="AN617" s="32"/>
      <c r="AO617" s="10"/>
      <c r="AP617" s="32"/>
      <c r="AQ617" s="10"/>
      <c r="AR617" s="244"/>
      <c r="AS617" s="10"/>
      <c r="AT617" s="32"/>
      <c r="AU617" s="10"/>
      <c r="AV617" s="244"/>
      <c r="AW617" s="10"/>
      <c r="AX617" s="244"/>
      <c r="AY617" s="7"/>
      <c r="AZ617" s="249"/>
      <c r="BA617" s="10"/>
      <c r="BB617" s="244"/>
      <c r="BC617" s="7"/>
      <c r="BD617" s="249"/>
      <c r="BE617" s="10"/>
      <c r="BF617" s="244"/>
      <c r="BG617" s="7"/>
      <c r="BH617" s="249"/>
      <c r="BI617" s="7"/>
      <c r="BJ617" s="249"/>
      <c r="BK617" s="7"/>
      <c r="BL617" s="8"/>
      <c r="BM617" s="7"/>
      <c r="BN617" s="249"/>
      <c r="BO617" s="7"/>
      <c r="BP617" s="8"/>
      <c r="BQ617" s="7"/>
      <c r="BR617" s="8"/>
      <c r="BT617" s="41"/>
      <c r="BU617" s="41">
        <f t="shared" si="34"/>
        <v>0</v>
      </c>
      <c r="BV617">
        <f t="shared" si="33"/>
        <v>0</v>
      </c>
      <c r="BX617" s="39"/>
    </row>
    <row r="618" spans="1:76">
      <c r="B618" s="6"/>
      <c r="C618" s="10"/>
      <c r="D618" s="32"/>
      <c r="E618" s="10"/>
      <c r="F618" s="32"/>
      <c r="G618" s="10"/>
      <c r="H618" s="32"/>
      <c r="I618" s="10"/>
      <c r="J618" s="32"/>
      <c r="K618" s="10"/>
      <c r="L618" s="32"/>
      <c r="M618" s="10"/>
      <c r="N618" s="32"/>
      <c r="O618" s="10"/>
      <c r="P618" s="32"/>
      <c r="Q618" s="10"/>
      <c r="R618" s="32"/>
      <c r="S618" s="10"/>
      <c r="T618" s="32"/>
      <c r="U618" s="10"/>
      <c r="V618" s="32"/>
      <c r="W618" s="10"/>
      <c r="X618" s="32"/>
      <c r="Y618" s="10"/>
      <c r="Z618" s="32"/>
      <c r="AA618" s="10"/>
      <c r="AB618" s="32"/>
      <c r="AC618" s="10"/>
      <c r="AD618" s="32"/>
      <c r="AE618" s="10"/>
      <c r="AF618" s="32"/>
      <c r="AG618" s="10"/>
      <c r="AH618" s="32"/>
      <c r="AI618" s="10"/>
      <c r="AJ618" s="32"/>
      <c r="AK618" s="10"/>
      <c r="AL618" s="32"/>
      <c r="AM618" s="10"/>
      <c r="AN618" s="32"/>
      <c r="AO618" s="10"/>
      <c r="AP618" s="32"/>
      <c r="AQ618" s="10"/>
      <c r="AR618" s="244"/>
      <c r="AS618" s="10"/>
      <c r="AT618" s="32"/>
      <c r="AU618" s="10"/>
      <c r="AV618" s="244"/>
      <c r="AW618" s="10"/>
      <c r="AX618" s="244"/>
      <c r="AY618" s="7"/>
      <c r="AZ618" s="249"/>
      <c r="BA618" s="10"/>
      <c r="BB618" s="244"/>
      <c r="BC618" s="7"/>
      <c r="BD618" s="249"/>
      <c r="BE618" s="10"/>
      <c r="BF618" s="244"/>
      <c r="BG618" s="7"/>
      <c r="BH618" s="249"/>
      <c r="BI618" s="7"/>
      <c r="BJ618" s="249"/>
      <c r="BK618" s="7"/>
      <c r="BL618" s="8"/>
      <c r="BM618" s="7"/>
      <c r="BN618" s="249"/>
      <c r="BO618" s="7"/>
      <c r="BP618" s="8"/>
      <c r="BQ618" s="7"/>
      <c r="BR618" s="8"/>
      <c r="BT618" s="41"/>
      <c r="BU618" s="41">
        <f t="shared" si="34"/>
        <v>0</v>
      </c>
      <c r="BV618">
        <f t="shared" si="33"/>
        <v>0</v>
      </c>
    </row>
    <row r="619" spans="1:76">
      <c r="B619" s="6"/>
      <c r="C619" s="10"/>
      <c r="D619" s="32"/>
      <c r="E619" s="10"/>
      <c r="F619" s="32"/>
      <c r="G619" s="10"/>
      <c r="H619" s="32"/>
      <c r="I619" s="10"/>
      <c r="J619" s="32"/>
      <c r="K619" s="10"/>
      <c r="L619" s="32"/>
      <c r="M619" s="10"/>
      <c r="N619" s="32"/>
      <c r="O619" s="10"/>
      <c r="P619" s="32"/>
      <c r="Q619" s="10"/>
      <c r="R619" s="32"/>
      <c r="S619" s="10"/>
      <c r="T619" s="32"/>
      <c r="U619" s="10"/>
      <c r="V619" s="32"/>
      <c r="W619" s="10"/>
      <c r="X619" s="32"/>
      <c r="Y619" s="10"/>
      <c r="Z619" s="32"/>
      <c r="AA619" s="10"/>
      <c r="AB619" s="32"/>
      <c r="AC619" s="10"/>
      <c r="AD619" s="32"/>
      <c r="AE619" s="10"/>
      <c r="AF619" s="32"/>
      <c r="AG619" s="10"/>
      <c r="AH619" s="32"/>
      <c r="AI619" s="10"/>
      <c r="AJ619" s="32"/>
      <c r="AK619" s="10"/>
      <c r="AL619" s="32"/>
      <c r="AM619" s="10"/>
      <c r="AN619" s="32"/>
      <c r="AO619" s="10"/>
      <c r="AP619" s="32"/>
      <c r="AQ619" s="10"/>
      <c r="AR619" s="244"/>
      <c r="AS619" s="10"/>
      <c r="AT619" s="32"/>
      <c r="AU619" s="10"/>
      <c r="AV619" s="244"/>
      <c r="AW619" s="10"/>
      <c r="AX619" s="244"/>
      <c r="AY619" s="7"/>
      <c r="AZ619" s="249"/>
      <c r="BA619" s="10"/>
      <c r="BB619" s="244"/>
      <c r="BC619" s="7"/>
      <c r="BD619" s="249"/>
      <c r="BE619" s="10"/>
      <c r="BF619" s="244"/>
      <c r="BG619" s="7"/>
      <c r="BH619" s="249"/>
      <c r="BI619" s="7"/>
      <c r="BJ619" s="249"/>
      <c r="BK619" s="7"/>
      <c r="BL619" s="8"/>
      <c r="BM619" s="7"/>
      <c r="BN619" s="249"/>
      <c r="BO619" s="7"/>
      <c r="BP619" s="8"/>
      <c r="BQ619" s="7"/>
      <c r="BR619" s="8"/>
      <c r="BT619" s="41"/>
      <c r="BU619" s="41">
        <f t="shared" si="34"/>
        <v>0</v>
      </c>
      <c r="BV619">
        <f t="shared" si="33"/>
        <v>0</v>
      </c>
    </row>
    <row r="620" spans="1:76">
      <c r="B620" s="6"/>
      <c r="C620" s="10"/>
      <c r="D620" s="32"/>
      <c r="E620" s="10"/>
      <c r="F620" s="32"/>
      <c r="G620" s="10"/>
      <c r="H620" s="32"/>
      <c r="I620" s="10"/>
      <c r="J620" s="32"/>
      <c r="K620" s="10"/>
      <c r="L620" s="32"/>
      <c r="M620" s="10"/>
      <c r="N620" s="32"/>
      <c r="O620" s="10"/>
      <c r="P620" s="32"/>
      <c r="Q620" s="10"/>
      <c r="R620" s="32"/>
      <c r="S620" s="10"/>
      <c r="T620" s="32"/>
      <c r="U620" s="10"/>
      <c r="V620" s="32"/>
      <c r="W620" s="10"/>
      <c r="X620" s="32"/>
      <c r="Y620" s="10"/>
      <c r="Z620" s="32"/>
      <c r="AA620" s="10"/>
      <c r="AB620" s="32"/>
      <c r="AC620" s="10"/>
      <c r="AD620" s="32"/>
      <c r="AE620" s="10"/>
      <c r="AF620" s="32"/>
      <c r="AG620" s="10"/>
      <c r="AH620" s="32"/>
      <c r="AI620" s="10"/>
      <c r="AJ620" s="32"/>
      <c r="AK620" s="10"/>
      <c r="AL620" s="32"/>
      <c r="AM620" s="10"/>
      <c r="AN620" s="32"/>
      <c r="AO620" s="10"/>
      <c r="AP620" s="32"/>
      <c r="AQ620" s="10"/>
      <c r="AR620" s="244"/>
      <c r="AS620" s="10"/>
      <c r="AT620" s="32"/>
      <c r="AU620" s="10"/>
      <c r="AV620" s="244"/>
      <c r="AW620" s="10"/>
      <c r="AX620" s="244"/>
      <c r="AY620" s="7"/>
      <c r="AZ620" s="249"/>
      <c r="BA620" s="10"/>
      <c r="BB620" s="244"/>
      <c r="BC620" s="7"/>
      <c r="BD620" s="249"/>
      <c r="BE620" s="10"/>
      <c r="BF620" s="244"/>
      <c r="BG620" s="7"/>
      <c r="BH620" s="249"/>
      <c r="BI620" s="7"/>
      <c r="BJ620" s="249"/>
      <c r="BK620" s="7"/>
      <c r="BL620" s="8"/>
      <c r="BM620" s="7"/>
      <c r="BN620" s="249"/>
      <c r="BO620" s="7"/>
      <c r="BP620" s="8"/>
      <c r="BQ620" s="7"/>
      <c r="BR620" s="8"/>
      <c r="BT620" s="41"/>
      <c r="BU620" s="41">
        <f t="shared" si="34"/>
        <v>0</v>
      </c>
      <c r="BV620">
        <f t="shared" si="33"/>
        <v>0</v>
      </c>
    </row>
    <row r="621" spans="1:76">
      <c r="B621" s="6"/>
      <c r="C621" s="10"/>
      <c r="D621" s="32"/>
      <c r="E621" s="10"/>
      <c r="F621" s="32"/>
      <c r="G621" s="10"/>
      <c r="H621" s="32"/>
      <c r="I621" s="10"/>
      <c r="J621" s="32"/>
      <c r="K621" s="10"/>
      <c r="L621" s="32"/>
      <c r="M621" s="10"/>
      <c r="N621" s="32"/>
      <c r="O621" s="10"/>
      <c r="P621" s="32"/>
      <c r="Q621" s="10"/>
      <c r="R621" s="32"/>
      <c r="S621" s="10"/>
      <c r="T621" s="32"/>
      <c r="U621" s="10"/>
      <c r="V621" s="32"/>
      <c r="W621" s="10"/>
      <c r="X621" s="32"/>
      <c r="Y621" s="10"/>
      <c r="Z621" s="32"/>
      <c r="AA621" s="10"/>
      <c r="AB621" s="32"/>
      <c r="AC621" s="10"/>
      <c r="AD621" s="32"/>
      <c r="AE621" s="10"/>
      <c r="AF621" s="32"/>
      <c r="AG621" s="10"/>
      <c r="AH621" s="32"/>
      <c r="AI621" s="10"/>
      <c r="AJ621" s="32"/>
      <c r="AK621" s="10"/>
      <c r="AL621" s="32"/>
      <c r="AM621" s="10"/>
      <c r="AN621" s="32"/>
      <c r="AO621" s="10"/>
      <c r="AP621" s="32"/>
      <c r="AQ621" s="10"/>
      <c r="AR621" s="244"/>
      <c r="AS621" s="10"/>
      <c r="AT621" s="32"/>
      <c r="AU621" s="10"/>
      <c r="AV621" s="244"/>
      <c r="AW621" s="10"/>
      <c r="AX621" s="244"/>
      <c r="AY621" s="7"/>
      <c r="AZ621" s="249"/>
      <c r="BA621" s="10"/>
      <c r="BB621" s="244"/>
      <c r="BC621" s="7"/>
      <c r="BD621" s="249"/>
      <c r="BE621" s="10"/>
      <c r="BF621" s="244"/>
      <c r="BG621" s="7"/>
      <c r="BH621" s="249"/>
      <c r="BI621" s="7"/>
      <c r="BJ621" s="249"/>
      <c r="BK621" s="7"/>
      <c r="BL621" s="8"/>
      <c r="BM621" s="7"/>
      <c r="BN621" s="249"/>
      <c r="BO621" s="7"/>
      <c r="BP621" s="8"/>
      <c r="BQ621" s="7"/>
      <c r="BR621" s="8"/>
      <c r="BT621" s="41"/>
      <c r="BU621" s="41">
        <f t="shared" si="34"/>
        <v>0</v>
      </c>
      <c r="BV621">
        <f t="shared" si="33"/>
        <v>0</v>
      </c>
    </row>
    <row r="622" spans="1:76">
      <c r="B622" s="6"/>
      <c r="C622" s="10"/>
      <c r="D622" s="32"/>
      <c r="E622" s="10"/>
      <c r="F622" s="32"/>
      <c r="G622" s="10"/>
      <c r="H622" s="32"/>
      <c r="I622" s="10"/>
      <c r="J622" s="32"/>
      <c r="K622" s="10"/>
      <c r="L622" s="32"/>
      <c r="M622" s="10"/>
      <c r="N622" s="32"/>
      <c r="O622" s="10"/>
      <c r="P622" s="32"/>
      <c r="Q622" s="10"/>
      <c r="R622" s="32"/>
      <c r="S622" s="10"/>
      <c r="T622" s="32"/>
      <c r="U622" s="10"/>
      <c r="V622" s="32"/>
      <c r="W622" s="10"/>
      <c r="X622" s="32"/>
      <c r="Y622" s="10"/>
      <c r="Z622" s="32"/>
      <c r="AA622" s="10"/>
      <c r="AB622" s="32"/>
      <c r="AC622" s="10"/>
      <c r="AD622" s="32"/>
      <c r="AE622" s="10"/>
      <c r="AF622" s="32"/>
      <c r="AG622" s="10"/>
      <c r="AH622" s="32"/>
      <c r="AI622" s="10"/>
      <c r="AJ622" s="32"/>
      <c r="AK622" s="10"/>
      <c r="AL622" s="32"/>
      <c r="AM622" s="10"/>
      <c r="AN622" s="32"/>
      <c r="AO622" s="10"/>
      <c r="AP622" s="32"/>
      <c r="AQ622" s="10"/>
      <c r="AR622" s="244"/>
      <c r="AS622" s="10"/>
      <c r="AT622" s="32"/>
      <c r="AU622" s="10"/>
      <c r="AV622" s="244"/>
      <c r="AW622" s="10"/>
      <c r="AX622" s="244"/>
      <c r="AY622" s="7"/>
      <c r="AZ622" s="249"/>
      <c r="BA622" s="10"/>
      <c r="BB622" s="244"/>
      <c r="BC622" s="7"/>
      <c r="BD622" s="249"/>
      <c r="BE622" s="10"/>
      <c r="BF622" s="244"/>
      <c r="BG622" s="7"/>
      <c r="BH622" s="249"/>
      <c r="BI622" s="7"/>
      <c r="BJ622" s="249"/>
      <c r="BK622" s="7"/>
      <c r="BL622" s="8"/>
      <c r="BM622" s="7"/>
      <c r="BN622" s="249"/>
      <c r="BO622" s="7"/>
      <c r="BP622" s="8"/>
      <c r="BQ622" s="7"/>
      <c r="BR622" s="8"/>
      <c r="BT622" s="41"/>
      <c r="BU622" s="41">
        <f t="shared" si="34"/>
        <v>0</v>
      </c>
      <c r="BV622">
        <f t="shared" si="33"/>
        <v>0</v>
      </c>
    </row>
    <row r="623" spans="1:76">
      <c r="B623" s="6"/>
      <c r="C623" s="10"/>
      <c r="D623" s="32"/>
      <c r="E623" s="10"/>
      <c r="F623" s="32"/>
      <c r="G623" s="10"/>
      <c r="H623" s="32"/>
      <c r="I623" s="10"/>
      <c r="J623" s="32"/>
      <c r="K623" s="10"/>
      <c r="L623" s="32"/>
      <c r="M623" s="10"/>
      <c r="N623" s="32"/>
      <c r="O623" s="10"/>
      <c r="P623" s="32"/>
      <c r="Q623" s="10"/>
      <c r="R623" s="32"/>
      <c r="S623" s="10"/>
      <c r="T623" s="32"/>
      <c r="U623" s="10"/>
      <c r="V623" s="32"/>
      <c r="W623" s="10"/>
      <c r="X623" s="32"/>
      <c r="Y623" s="10"/>
      <c r="Z623" s="32"/>
      <c r="AA623" s="10"/>
      <c r="AB623" s="32"/>
      <c r="AC623" s="10"/>
      <c r="AD623" s="32"/>
      <c r="AE623" s="10"/>
      <c r="AF623" s="32"/>
      <c r="AG623" s="10"/>
      <c r="AH623" s="32"/>
      <c r="AI623" s="10"/>
      <c r="AJ623" s="32"/>
      <c r="AK623" s="10"/>
      <c r="AL623" s="32"/>
      <c r="AM623" s="10"/>
      <c r="AN623" s="32"/>
      <c r="AO623" s="10"/>
      <c r="AP623" s="32"/>
      <c r="AQ623" s="10"/>
      <c r="AR623" s="244"/>
      <c r="AS623" s="10"/>
      <c r="AT623" s="32"/>
      <c r="AU623" s="10"/>
      <c r="AV623" s="244"/>
      <c r="AW623" s="10"/>
      <c r="AX623" s="244"/>
      <c r="AY623" s="7"/>
      <c r="AZ623" s="249"/>
      <c r="BA623" s="10"/>
      <c r="BB623" s="244"/>
      <c r="BC623" s="7"/>
      <c r="BD623" s="249"/>
      <c r="BE623" s="10"/>
      <c r="BF623" s="244"/>
      <c r="BG623" s="7"/>
      <c r="BH623" s="249"/>
      <c r="BI623" s="7"/>
      <c r="BJ623" s="249"/>
      <c r="BK623" s="7"/>
      <c r="BL623" s="8"/>
      <c r="BM623" s="7"/>
      <c r="BN623" s="249"/>
      <c r="BO623" s="7"/>
      <c r="BP623" s="8"/>
      <c r="BQ623" s="7"/>
      <c r="BR623" s="8"/>
      <c r="BT623" s="41"/>
      <c r="BU623" s="41">
        <f t="shared" si="34"/>
        <v>0</v>
      </c>
      <c r="BV623">
        <f t="shared" si="33"/>
        <v>0</v>
      </c>
    </row>
    <row r="624" spans="1:76">
      <c r="B624" s="6"/>
      <c r="C624" s="10"/>
      <c r="D624" s="32"/>
      <c r="E624" s="10"/>
      <c r="F624" s="32"/>
      <c r="G624" s="10"/>
      <c r="H624" s="32"/>
      <c r="I624" s="10"/>
      <c r="J624" s="32"/>
      <c r="K624" s="94"/>
      <c r="L624" s="32"/>
      <c r="M624" s="10"/>
      <c r="N624" s="32"/>
      <c r="O624" s="10"/>
      <c r="P624" s="32"/>
      <c r="Q624" s="10"/>
      <c r="R624" s="32"/>
      <c r="S624" s="10"/>
      <c r="T624" s="32"/>
      <c r="U624" s="10"/>
      <c r="V624" s="32"/>
      <c r="W624" s="10"/>
      <c r="X624" s="32"/>
      <c r="Y624" s="10"/>
      <c r="Z624" s="32"/>
      <c r="AA624" s="10"/>
      <c r="AB624" s="32"/>
      <c r="AC624" s="10"/>
      <c r="AD624" s="32"/>
      <c r="AE624" s="10"/>
      <c r="AF624" s="32"/>
      <c r="AG624" s="10"/>
      <c r="AH624" s="32"/>
      <c r="AI624" s="10"/>
      <c r="AJ624" s="32"/>
      <c r="AK624" s="10"/>
      <c r="AL624" s="32"/>
      <c r="AM624" s="10"/>
      <c r="AN624" s="32"/>
      <c r="AO624" s="10"/>
      <c r="AP624" s="32"/>
      <c r="AQ624" s="10"/>
      <c r="AR624" s="244"/>
      <c r="AS624" s="10"/>
      <c r="AT624" s="32"/>
      <c r="AU624" s="10"/>
      <c r="AV624" s="244"/>
      <c r="AW624" s="10"/>
      <c r="AX624" s="244"/>
      <c r="AY624" s="7"/>
      <c r="AZ624" s="249"/>
      <c r="BA624" s="10"/>
      <c r="BB624" s="244"/>
      <c r="BC624" s="7"/>
      <c r="BD624" s="249"/>
      <c r="BE624" s="10"/>
      <c r="BF624" s="244"/>
      <c r="BG624" s="7"/>
      <c r="BH624" s="249"/>
      <c r="BI624" s="7"/>
      <c r="BJ624" s="249"/>
      <c r="BK624" s="7"/>
      <c r="BL624" s="8"/>
      <c r="BM624" s="7"/>
      <c r="BN624" s="249"/>
      <c r="BO624" s="7"/>
      <c r="BP624" s="8"/>
      <c r="BQ624" s="7"/>
      <c r="BR624" s="8"/>
      <c r="BT624" s="41"/>
      <c r="BU624" s="41">
        <f t="shared" si="34"/>
        <v>0</v>
      </c>
      <c r="BV624">
        <f t="shared" si="33"/>
        <v>0</v>
      </c>
      <c r="BX624" s="39"/>
    </row>
    <row r="625" spans="2:76">
      <c r="B625" s="6"/>
      <c r="C625" s="10"/>
      <c r="D625" s="32"/>
      <c r="E625" s="10"/>
      <c r="F625" s="32"/>
      <c r="G625" s="10"/>
      <c r="H625" s="32"/>
      <c r="I625" s="10"/>
      <c r="J625" s="32"/>
      <c r="K625" s="10"/>
      <c r="L625" s="32"/>
      <c r="M625" s="10"/>
      <c r="N625" s="32"/>
      <c r="O625" s="10"/>
      <c r="P625" s="32"/>
      <c r="Q625" s="10"/>
      <c r="R625" s="32"/>
      <c r="S625" s="10"/>
      <c r="T625" s="32"/>
      <c r="U625" s="10"/>
      <c r="V625" s="32"/>
      <c r="W625" s="10"/>
      <c r="X625" s="32"/>
      <c r="Y625" s="10"/>
      <c r="Z625" s="32"/>
      <c r="AA625" s="10"/>
      <c r="AB625" s="32"/>
      <c r="AC625" s="10"/>
      <c r="AD625" s="32"/>
      <c r="AE625" s="10"/>
      <c r="AF625" s="32"/>
      <c r="AG625" s="10"/>
      <c r="AH625" s="32"/>
      <c r="AI625" s="10"/>
      <c r="AJ625" s="32"/>
      <c r="AK625" s="10"/>
      <c r="AL625" s="32"/>
      <c r="AM625" s="10"/>
      <c r="AN625" s="32"/>
      <c r="AO625" s="10"/>
      <c r="AP625" s="32"/>
      <c r="AQ625" s="10"/>
      <c r="AR625" s="244"/>
      <c r="AS625" s="10"/>
      <c r="AT625" s="32"/>
      <c r="AU625" s="10"/>
      <c r="AV625" s="244"/>
      <c r="AW625" s="10"/>
      <c r="AX625" s="244"/>
      <c r="AY625" s="7"/>
      <c r="AZ625" s="249"/>
      <c r="BA625" s="10"/>
      <c r="BB625" s="244"/>
      <c r="BC625" s="7"/>
      <c r="BD625" s="249"/>
      <c r="BE625" s="10"/>
      <c r="BF625" s="244"/>
      <c r="BG625" s="7"/>
      <c r="BH625" s="249"/>
      <c r="BI625" s="7"/>
      <c r="BJ625" s="249"/>
      <c r="BK625" s="7"/>
      <c r="BL625" s="8"/>
      <c r="BM625" s="7"/>
      <c r="BN625" s="249"/>
      <c r="BO625" s="7"/>
      <c r="BP625" s="8"/>
      <c r="BQ625" s="7"/>
      <c r="BR625" s="8"/>
      <c r="BT625" s="41"/>
      <c r="BU625" s="41">
        <f t="shared" si="34"/>
        <v>0</v>
      </c>
      <c r="BV625">
        <f t="shared" si="33"/>
        <v>0</v>
      </c>
    </row>
    <row r="626" spans="2:76">
      <c r="B626" s="6"/>
      <c r="C626" s="10"/>
      <c r="D626" s="32"/>
      <c r="E626" s="10"/>
      <c r="F626" s="32"/>
      <c r="G626" s="10"/>
      <c r="H626" s="32"/>
      <c r="I626" s="10"/>
      <c r="J626" s="32"/>
      <c r="K626" s="10"/>
      <c r="L626" s="32"/>
      <c r="M626" s="10"/>
      <c r="N626" s="32"/>
      <c r="O626" s="10"/>
      <c r="P626" s="32"/>
      <c r="Q626" s="10"/>
      <c r="R626" s="32"/>
      <c r="S626" s="10"/>
      <c r="T626" s="32"/>
      <c r="U626" s="10"/>
      <c r="V626" s="32"/>
      <c r="W626" s="10"/>
      <c r="X626" s="32"/>
      <c r="Y626" s="10"/>
      <c r="Z626" s="32"/>
      <c r="AA626" s="10"/>
      <c r="AB626" s="32"/>
      <c r="AC626" s="10"/>
      <c r="AD626" s="32"/>
      <c r="AE626" s="10"/>
      <c r="AF626" s="32"/>
      <c r="AG626" s="10"/>
      <c r="AH626" s="32"/>
      <c r="AI626" s="10"/>
      <c r="AJ626" s="32"/>
      <c r="AK626" s="10"/>
      <c r="AL626" s="32"/>
      <c r="AM626" s="10"/>
      <c r="AN626" s="32"/>
      <c r="AO626" s="10"/>
      <c r="AP626" s="32"/>
      <c r="AQ626" s="10"/>
      <c r="AR626" s="244"/>
      <c r="AS626" s="10"/>
      <c r="AT626" s="32"/>
      <c r="AU626" s="10"/>
      <c r="AV626" s="244"/>
      <c r="AW626" s="10"/>
      <c r="AX626" s="244"/>
      <c r="AY626" s="7"/>
      <c r="AZ626" s="249"/>
      <c r="BA626" s="10"/>
      <c r="BB626" s="244"/>
      <c r="BC626" s="7"/>
      <c r="BD626" s="249"/>
      <c r="BE626" s="10"/>
      <c r="BF626" s="244"/>
      <c r="BG626" s="7"/>
      <c r="BH626" s="249"/>
      <c r="BI626" s="7"/>
      <c r="BJ626" s="249"/>
      <c r="BK626" s="7"/>
      <c r="BL626" s="8"/>
      <c r="BM626" s="7"/>
      <c r="BN626" s="249"/>
      <c r="BO626" s="7"/>
      <c r="BP626" s="8"/>
      <c r="BQ626" s="7"/>
      <c r="BR626" s="8"/>
      <c r="BT626" s="41"/>
      <c r="BU626" s="41">
        <f t="shared" si="34"/>
        <v>0</v>
      </c>
      <c r="BV626">
        <f t="shared" si="33"/>
        <v>0</v>
      </c>
    </row>
    <row r="627" spans="2:76">
      <c r="B627" s="6"/>
      <c r="C627" s="10"/>
      <c r="D627" s="32"/>
      <c r="E627" s="10"/>
      <c r="F627" s="32"/>
      <c r="G627" s="10"/>
      <c r="H627" s="32"/>
      <c r="I627" s="10"/>
      <c r="J627" s="32"/>
      <c r="K627" s="10"/>
      <c r="L627" s="32"/>
      <c r="M627" s="10"/>
      <c r="N627" s="32"/>
      <c r="O627" s="10"/>
      <c r="P627" s="32"/>
      <c r="Q627" s="10"/>
      <c r="R627" s="32"/>
      <c r="S627" s="10"/>
      <c r="T627" s="32"/>
      <c r="U627" s="10"/>
      <c r="V627" s="32"/>
      <c r="W627" s="10"/>
      <c r="X627" s="32"/>
      <c r="Y627" s="10"/>
      <c r="Z627" s="32"/>
      <c r="AA627" s="10"/>
      <c r="AB627" s="32"/>
      <c r="AC627" s="10"/>
      <c r="AD627" s="32"/>
      <c r="AE627" s="10"/>
      <c r="AF627" s="32"/>
      <c r="AG627" s="10"/>
      <c r="AH627" s="32"/>
      <c r="AI627" s="10"/>
      <c r="AJ627" s="32"/>
      <c r="AK627" s="10"/>
      <c r="AL627" s="32"/>
      <c r="AM627" s="10"/>
      <c r="AN627" s="32"/>
      <c r="AO627" s="10"/>
      <c r="AP627" s="32"/>
      <c r="AQ627" s="10"/>
      <c r="AR627" s="244"/>
      <c r="AS627" s="10"/>
      <c r="AT627" s="32"/>
      <c r="AU627" s="10"/>
      <c r="AV627" s="244"/>
      <c r="AW627" s="10"/>
      <c r="AX627" s="244"/>
      <c r="AY627" s="7"/>
      <c r="AZ627" s="249"/>
      <c r="BA627" s="10"/>
      <c r="BB627" s="244"/>
      <c r="BC627" s="7"/>
      <c r="BD627" s="249"/>
      <c r="BE627" s="10"/>
      <c r="BF627" s="244"/>
      <c r="BG627" s="7"/>
      <c r="BH627" s="249"/>
      <c r="BI627" s="7"/>
      <c r="BJ627" s="249"/>
      <c r="BK627" s="7"/>
      <c r="BL627" s="8"/>
      <c r="BM627" s="7"/>
      <c r="BN627" s="249"/>
      <c r="BO627" s="7"/>
      <c r="BP627" s="8"/>
      <c r="BQ627" s="7"/>
      <c r="BR627" s="8"/>
      <c r="BT627" s="41"/>
      <c r="BU627" s="41">
        <f t="shared" si="34"/>
        <v>0</v>
      </c>
      <c r="BV627">
        <f t="shared" si="33"/>
        <v>0</v>
      </c>
    </row>
    <row r="628" spans="2:76">
      <c r="B628" s="6"/>
      <c r="C628" s="10"/>
      <c r="D628" s="32"/>
      <c r="E628" s="10"/>
      <c r="F628" s="32"/>
      <c r="G628" s="10"/>
      <c r="H628" s="32"/>
      <c r="I628" s="10"/>
      <c r="J628" s="32"/>
      <c r="K628" s="10"/>
      <c r="L628" s="32"/>
      <c r="M628" s="10"/>
      <c r="N628" s="32"/>
      <c r="O628" s="10"/>
      <c r="P628" s="32"/>
      <c r="Q628" s="10"/>
      <c r="R628" s="32"/>
      <c r="S628" s="10"/>
      <c r="T628" s="32"/>
      <c r="U628" s="10"/>
      <c r="V628" s="32"/>
      <c r="W628" s="10"/>
      <c r="X628" s="32"/>
      <c r="Y628" s="10"/>
      <c r="Z628" s="32"/>
      <c r="AA628" s="10"/>
      <c r="AB628" s="32"/>
      <c r="AC628" s="10"/>
      <c r="AD628" s="32"/>
      <c r="AE628" s="10"/>
      <c r="AF628" s="32"/>
      <c r="AG628" s="10"/>
      <c r="AH628" s="32"/>
      <c r="AI628" s="10"/>
      <c r="AJ628" s="32"/>
      <c r="AK628" s="10"/>
      <c r="AL628" s="32"/>
      <c r="AM628" s="10"/>
      <c r="AN628" s="32"/>
      <c r="AO628" s="10"/>
      <c r="AP628" s="32"/>
      <c r="AQ628" s="10"/>
      <c r="AR628" s="244"/>
      <c r="AS628" s="10"/>
      <c r="AT628" s="32"/>
      <c r="AU628" s="10"/>
      <c r="AV628" s="244"/>
      <c r="AW628" s="10"/>
      <c r="AX628" s="244"/>
      <c r="AY628" s="7"/>
      <c r="AZ628" s="249"/>
      <c r="BA628" s="10"/>
      <c r="BB628" s="244"/>
      <c r="BC628" s="7"/>
      <c r="BD628" s="249"/>
      <c r="BE628" s="10"/>
      <c r="BF628" s="244"/>
      <c r="BG628" s="7"/>
      <c r="BH628" s="249"/>
      <c r="BI628" s="7"/>
      <c r="BJ628" s="249"/>
      <c r="BK628" s="7"/>
      <c r="BL628" s="8"/>
      <c r="BM628" s="7"/>
      <c r="BN628" s="249"/>
      <c r="BO628" s="7"/>
      <c r="BP628" s="8"/>
      <c r="BQ628" s="7"/>
      <c r="BR628" s="8"/>
      <c r="BT628" s="41"/>
      <c r="BU628" s="41">
        <f t="shared" si="34"/>
        <v>0</v>
      </c>
      <c r="BV628">
        <f t="shared" si="33"/>
        <v>0</v>
      </c>
    </row>
    <row r="629" spans="2:76">
      <c r="B629" s="6"/>
      <c r="C629" s="10"/>
      <c r="D629" s="32"/>
      <c r="E629" s="10"/>
      <c r="F629" s="32"/>
      <c r="G629" s="10"/>
      <c r="H629" s="32"/>
      <c r="I629" s="10"/>
      <c r="J629" s="32"/>
      <c r="K629" s="94"/>
      <c r="L629" s="32"/>
      <c r="M629" s="10"/>
      <c r="N629" s="32"/>
      <c r="O629" s="10"/>
      <c r="P629" s="32"/>
      <c r="Q629" s="10"/>
      <c r="R629" s="32"/>
      <c r="S629" s="10"/>
      <c r="T629" s="32"/>
      <c r="U629" s="10"/>
      <c r="V629" s="32"/>
      <c r="W629" s="10"/>
      <c r="X629" s="32"/>
      <c r="Y629" s="10"/>
      <c r="Z629" s="32"/>
      <c r="AA629" s="10"/>
      <c r="AB629" s="32"/>
      <c r="AC629" s="10"/>
      <c r="AD629" s="32"/>
      <c r="AE629" s="10"/>
      <c r="AF629" s="32"/>
      <c r="AG629" s="10"/>
      <c r="AH629" s="32"/>
      <c r="AI629" s="10"/>
      <c r="AJ629" s="32"/>
      <c r="AK629" s="10"/>
      <c r="AL629" s="32"/>
      <c r="AM629" s="10"/>
      <c r="AN629" s="32"/>
      <c r="AO629" s="10"/>
      <c r="AP629" s="32"/>
      <c r="AQ629" s="10"/>
      <c r="AR629" s="244"/>
      <c r="AS629" s="10"/>
      <c r="AT629" s="32"/>
      <c r="AU629" s="10"/>
      <c r="AV629" s="244"/>
      <c r="AW629" s="10"/>
      <c r="AX629" s="244"/>
      <c r="AY629" s="7"/>
      <c r="AZ629" s="249"/>
      <c r="BA629" s="10"/>
      <c r="BB629" s="244"/>
      <c r="BC629" s="7"/>
      <c r="BD629" s="249"/>
      <c r="BE629" s="10"/>
      <c r="BF629" s="244"/>
      <c r="BG629" s="7"/>
      <c r="BH629" s="249"/>
      <c r="BI629" s="7"/>
      <c r="BJ629" s="249"/>
      <c r="BK629" s="7"/>
      <c r="BL629" s="8"/>
      <c r="BM629" s="7"/>
      <c r="BN629" s="249"/>
      <c r="BO629" s="7"/>
      <c r="BP629" s="8"/>
      <c r="BQ629" s="7"/>
      <c r="BR629" s="8"/>
      <c r="BT629" s="41"/>
      <c r="BU629" s="41">
        <f t="shared" si="34"/>
        <v>0</v>
      </c>
      <c r="BV629">
        <f t="shared" si="33"/>
        <v>0</v>
      </c>
      <c r="BX629" s="39"/>
    </row>
    <row r="630" spans="2:76">
      <c r="B630" s="6"/>
      <c r="C630" s="10"/>
      <c r="D630" s="32"/>
      <c r="E630" s="10"/>
      <c r="F630" s="32"/>
      <c r="G630" s="10"/>
      <c r="H630" s="32"/>
      <c r="I630" s="10"/>
      <c r="J630" s="32"/>
      <c r="K630" s="10"/>
      <c r="L630" s="32"/>
      <c r="M630" s="10"/>
      <c r="N630" s="32"/>
      <c r="O630" s="10"/>
      <c r="P630" s="32"/>
      <c r="Q630" s="10"/>
      <c r="R630" s="32"/>
      <c r="S630" s="10"/>
      <c r="T630" s="32"/>
      <c r="U630" s="10"/>
      <c r="V630" s="32"/>
      <c r="W630" s="10"/>
      <c r="X630" s="32"/>
      <c r="Y630" s="10"/>
      <c r="Z630" s="32"/>
      <c r="AA630" s="10"/>
      <c r="AB630" s="32"/>
      <c r="AC630" s="10"/>
      <c r="AD630" s="32"/>
      <c r="AE630" s="10"/>
      <c r="AF630" s="32"/>
      <c r="AG630" s="10"/>
      <c r="AH630" s="32"/>
      <c r="AI630" s="10"/>
      <c r="AJ630" s="32"/>
      <c r="AK630" s="10"/>
      <c r="AL630" s="32"/>
      <c r="AM630" s="10"/>
      <c r="AN630" s="32"/>
      <c r="AO630" s="10"/>
      <c r="AP630" s="32"/>
      <c r="AQ630" s="10"/>
      <c r="AR630" s="244"/>
      <c r="AS630" s="10"/>
      <c r="AT630" s="32"/>
      <c r="AU630" s="10"/>
      <c r="AV630" s="244"/>
      <c r="AW630" s="10"/>
      <c r="AX630" s="244"/>
      <c r="AY630" s="7"/>
      <c r="AZ630" s="249"/>
      <c r="BA630" s="10"/>
      <c r="BB630" s="244"/>
      <c r="BC630" s="7"/>
      <c r="BD630" s="249"/>
      <c r="BE630" s="10"/>
      <c r="BF630" s="244"/>
      <c r="BG630" s="7"/>
      <c r="BH630" s="249"/>
      <c r="BI630" s="7"/>
      <c r="BJ630" s="249"/>
      <c r="BK630" s="7"/>
      <c r="BL630" s="8"/>
      <c r="BM630" s="7"/>
      <c r="BN630" s="249"/>
      <c r="BO630" s="7"/>
      <c r="BP630" s="8"/>
      <c r="BQ630" s="7"/>
      <c r="BR630" s="8"/>
      <c r="BT630" s="41"/>
      <c r="BU630" s="41">
        <f t="shared" si="34"/>
        <v>0</v>
      </c>
      <c r="BV630">
        <f t="shared" si="33"/>
        <v>0</v>
      </c>
    </row>
    <row r="631" spans="2:76">
      <c r="B631" s="6"/>
      <c r="C631" s="10"/>
      <c r="D631" s="32"/>
      <c r="E631" s="10"/>
      <c r="F631" s="32"/>
      <c r="G631" s="10"/>
      <c r="H631" s="32"/>
      <c r="I631" s="10"/>
      <c r="J631" s="32"/>
      <c r="K631" s="10"/>
      <c r="L631" s="32"/>
      <c r="M631" s="10"/>
      <c r="N631" s="32"/>
      <c r="O631" s="10"/>
      <c r="P631" s="32"/>
      <c r="Q631" s="10"/>
      <c r="R631" s="32"/>
      <c r="S631" s="10"/>
      <c r="T631" s="32"/>
      <c r="U631" s="10"/>
      <c r="V631" s="32"/>
      <c r="W631" s="10"/>
      <c r="X631" s="32"/>
      <c r="Y631" s="10"/>
      <c r="Z631" s="32"/>
      <c r="AA631" s="10"/>
      <c r="AB631" s="32"/>
      <c r="AC631" s="10"/>
      <c r="AD631" s="32"/>
      <c r="AE631" s="10"/>
      <c r="AF631" s="32"/>
      <c r="AG631" s="10"/>
      <c r="AH631" s="32"/>
      <c r="AI631" s="10"/>
      <c r="AJ631" s="32"/>
      <c r="AK631" s="10"/>
      <c r="AL631" s="32"/>
      <c r="AM631" s="10"/>
      <c r="AN631" s="32"/>
      <c r="AO631" s="10"/>
      <c r="AP631" s="32"/>
      <c r="AQ631" s="10"/>
      <c r="AR631" s="244"/>
      <c r="AS631" s="10"/>
      <c r="AT631" s="32"/>
      <c r="AU631" s="10"/>
      <c r="AV631" s="244"/>
      <c r="AW631" s="10"/>
      <c r="AX631" s="244"/>
      <c r="AY631" s="7"/>
      <c r="AZ631" s="249"/>
      <c r="BA631" s="10"/>
      <c r="BB631" s="244"/>
      <c r="BC631" s="7"/>
      <c r="BD631" s="249"/>
      <c r="BE631" s="10"/>
      <c r="BF631" s="244"/>
      <c r="BG631" s="7"/>
      <c r="BH631" s="249"/>
      <c r="BI631" s="7"/>
      <c r="BJ631" s="249"/>
      <c r="BK631" s="7"/>
      <c r="BL631" s="8"/>
      <c r="BM631" s="7"/>
      <c r="BN631" s="249"/>
      <c r="BO631" s="7"/>
      <c r="BP631" s="8"/>
      <c r="BQ631" s="7"/>
      <c r="BR631" s="8"/>
      <c r="BT631" s="41"/>
      <c r="BU631" s="41">
        <f t="shared" si="34"/>
        <v>0</v>
      </c>
      <c r="BV631">
        <f t="shared" si="33"/>
        <v>0</v>
      </c>
    </row>
    <row r="632" spans="2:76">
      <c r="B632" s="6"/>
      <c r="C632" s="10"/>
      <c r="D632" s="32"/>
      <c r="E632" s="10"/>
      <c r="F632" s="32"/>
      <c r="G632" s="10"/>
      <c r="H632" s="32"/>
      <c r="I632" s="10"/>
      <c r="J632" s="32"/>
      <c r="K632" s="94"/>
      <c r="L632" s="32"/>
      <c r="M632" s="10"/>
      <c r="N632" s="32"/>
      <c r="O632" s="10"/>
      <c r="P632" s="32"/>
      <c r="Q632" s="10"/>
      <c r="R632" s="32"/>
      <c r="S632" s="10"/>
      <c r="T632" s="32"/>
      <c r="U632" s="10"/>
      <c r="V632" s="32"/>
      <c r="W632" s="10"/>
      <c r="X632" s="32"/>
      <c r="Y632" s="10"/>
      <c r="Z632" s="32"/>
      <c r="AA632" s="10"/>
      <c r="AB632" s="32"/>
      <c r="AC632" s="10"/>
      <c r="AD632" s="32"/>
      <c r="AE632" s="10"/>
      <c r="AF632" s="32"/>
      <c r="AG632" s="10"/>
      <c r="AH632" s="32"/>
      <c r="AI632" s="10"/>
      <c r="AJ632" s="32"/>
      <c r="AK632" s="10"/>
      <c r="AL632" s="32"/>
      <c r="AM632" s="10"/>
      <c r="AN632" s="32"/>
      <c r="AO632" s="10"/>
      <c r="AP632" s="32"/>
      <c r="AQ632" s="10"/>
      <c r="AR632" s="244"/>
      <c r="AS632" s="10"/>
      <c r="AT632" s="32"/>
      <c r="AU632" s="10"/>
      <c r="AV632" s="244"/>
      <c r="AW632" s="10"/>
      <c r="AX632" s="244"/>
      <c r="AY632" s="7"/>
      <c r="AZ632" s="249"/>
      <c r="BA632" s="10"/>
      <c r="BB632" s="244"/>
      <c r="BC632" s="7"/>
      <c r="BD632" s="249"/>
      <c r="BE632" s="10"/>
      <c r="BF632" s="244"/>
      <c r="BG632" s="7"/>
      <c r="BH632" s="249"/>
      <c r="BI632" s="7"/>
      <c r="BJ632" s="249"/>
      <c r="BK632" s="7"/>
      <c r="BL632" s="8"/>
      <c r="BM632" s="7"/>
      <c r="BN632" s="249"/>
      <c r="BO632" s="7"/>
      <c r="BP632" s="8"/>
      <c r="BQ632" s="7"/>
      <c r="BR632" s="8"/>
      <c r="BT632" s="41"/>
      <c r="BU632" s="41">
        <f t="shared" si="34"/>
        <v>0</v>
      </c>
      <c r="BV632">
        <f t="shared" si="33"/>
        <v>0</v>
      </c>
      <c r="BX632" s="39"/>
    </row>
    <row r="633" spans="2:76">
      <c r="B633" s="6"/>
      <c r="C633" s="10"/>
      <c r="D633" s="32"/>
      <c r="E633" s="10"/>
      <c r="F633" s="32"/>
      <c r="G633" s="10"/>
      <c r="H633" s="11"/>
      <c r="I633" s="10"/>
      <c r="J633" s="32"/>
      <c r="K633" s="10"/>
      <c r="L633" s="32"/>
      <c r="M633" s="10"/>
      <c r="N633" s="32"/>
      <c r="O633" s="10"/>
      <c r="P633" s="32"/>
      <c r="Q633" s="10"/>
      <c r="R633" s="32"/>
      <c r="S633" s="10"/>
      <c r="T633" s="32"/>
      <c r="U633" s="10"/>
      <c r="V633" s="32"/>
      <c r="W633" s="10"/>
      <c r="X633" s="32"/>
      <c r="Y633" s="10"/>
      <c r="Z633" s="32"/>
      <c r="AA633" s="10"/>
      <c r="AB633" s="32"/>
      <c r="AC633" s="10"/>
      <c r="AD633" s="32"/>
      <c r="AE633" s="10"/>
      <c r="AF633" s="32"/>
      <c r="AG633" s="10"/>
      <c r="AH633" s="32"/>
      <c r="AI633" s="10"/>
      <c r="AJ633" s="32"/>
      <c r="AK633" s="10"/>
      <c r="AL633" s="32"/>
      <c r="AM633" s="10"/>
      <c r="AN633" s="32"/>
      <c r="AO633" s="10"/>
      <c r="AP633" s="32"/>
      <c r="AQ633" s="10"/>
      <c r="AR633" s="244"/>
      <c r="AS633" s="10"/>
      <c r="AT633" s="32"/>
      <c r="AU633" s="10"/>
      <c r="AV633" s="244"/>
      <c r="AW633" s="10"/>
      <c r="AX633" s="244"/>
      <c r="AY633" s="7"/>
      <c r="AZ633" s="249"/>
      <c r="BA633" s="10"/>
      <c r="BB633" s="244"/>
      <c r="BC633" s="7"/>
      <c r="BD633" s="249"/>
      <c r="BE633" s="10"/>
      <c r="BF633" s="244"/>
      <c r="BG633" s="7"/>
      <c r="BH633" s="249"/>
      <c r="BI633" s="7"/>
      <c r="BJ633" s="249"/>
      <c r="BK633" s="7"/>
      <c r="BL633" s="8"/>
      <c r="BM633" s="7"/>
      <c r="BN633" s="249"/>
      <c r="BO633" s="7"/>
      <c r="BP633" s="8"/>
      <c r="BQ633" s="7"/>
      <c r="BR633" s="8"/>
      <c r="BT633" s="41"/>
      <c r="BU633" s="41">
        <f t="shared" si="34"/>
        <v>0</v>
      </c>
      <c r="BV633">
        <f t="shared" si="33"/>
        <v>0</v>
      </c>
    </row>
    <row r="634" spans="2:76">
      <c r="B634" s="6"/>
      <c r="C634" s="10"/>
      <c r="D634" s="32"/>
      <c r="E634" s="10"/>
      <c r="F634" s="32"/>
      <c r="G634" s="10"/>
      <c r="H634" s="11"/>
      <c r="I634" s="10"/>
      <c r="J634" s="32"/>
      <c r="K634" s="10"/>
      <c r="L634" s="32"/>
      <c r="M634" s="10"/>
      <c r="N634" s="32"/>
      <c r="O634" s="10"/>
      <c r="P634" s="32"/>
      <c r="Q634" s="10"/>
      <c r="R634" s="32"/>
      <c r="S634" s="10"/>
      <c r="T634" s="32"/>
      <c r="U634" s="10"/>
      <c r="V634" s="32"/>
      <c r="W634" s="10"/>
      <c r="X634" s="32"/>
      <c r="Y634" s="10"/>
      <c r="Z634" s="32"/>
      <c r="AA634" s="10"/>
      <c r="AB634" s="32"/>
      <c r="AC634" s="10"/>
      <c r="AD634" s="32"/>
      <c r="AE634" s="10"/>
      <c r="AF634" s="32"/>
      <c r="AG634" s="10"/>
      <c r="AH634" s="32"/>
      <c r="AI634" s="10"/>
      <c r="AJ634" s="32"/>
      <c r="AK634" s="10"/>
      <c r="AL634" s="32"/>
      <c r="AM634" s="10"/>
      <c r="AN634" s="32"/>
      <c r="AO634" s="10"/>
      <c r="AP634" s="32"/>
      <c r="AQ634" s="10"/>
      <c r="AR634" s="244"/>
      <c r="AS634" s="10"/>
      <c r="AT634" s="32"/>
      <c r="AU634" s="10"/>
      <c r="AV634" s="244"/>
      <c r="AW634" s="10"/>
      <c r="AX634" s="244"/>
      <c r="AY634" s="7"/>
      <c r="AZ634" s="249"/>
      <c r="BA634" s="10"/>
      <c r="BB634" s="244"/>
      <c r="BC634" s="7"/>
      <c r="BD634" s="249"/>
      <c r="BE634" s="10"/>
      <c r="BF634" s="244"/>
      <c r="BG634" s="7"/>
      <c r="BH634" s="249"/>
      <c r="BI634" s="7"/>
      <c r="BJ634" s="249"/>
      <c r="BK634" s="7"/>
      <c r="BL634" s="8"/>
      <c r="BM634" s="7"/>
      <c r="BN634" s="249"/>
      <c r="BO634" s="7"/>
      <c r="BP634" s="8"/>
      <c r="BQ634" s="7"/>
      <c r="BR634" s="8"/>
      <c r="BT634" s="41"/>
      <c r="BU634" s="41">
        <f t="shared" si="34"/>
        <v>0</v>
      </c>
      <c r="BV634">
        <f t="shared" si="33"/>
        <v>0</v>
      </c>
    </row>
    <row r="635" spans="2:76">
      <c r="B635" s="6"/>
      <c r="C635" s="10"/>
      <c r="D635" s="32"/>
      <c r="E635" s="10"/>
      <c r="F635" s="32"/>
      <c r="G635" s="10"/>
      <c r="H635" s="32"/>
      <c r="I635" s="10"/>
      <c r="J635" s="32"/>
      <c r="K635" s="94"/>
      <c r="L635" s="32"/>
      <c r="M635" s="10"/>
      <c r="N635" s="32"/>
      <c r="O635" s="10"/>
      <c r="P635" s="32"/>
      <c r="Q635" s="10"/>
      <c r="R635" s="32"/>
      <c r="S635" s="10"/>
      <c r="T635" s="32"/>
      <c r="U635" s="10"/>
      <c r="V635" s="32"/>
      <c r="W635" s="10"/>
      <c r="X635" s="32"/>
      <c r="Y635" s="10"/>
      <c r="Z635" s="32"/>
      <c r="AA635" s="10"/>
      <c r="AB635" s="32"/>
      <c r="AC635" s="10"/>
      <c r="AD635" s="32"/>
      <c r="AE635" s="10"/>
      <c r="AF635" s="32"/>
      <c r="AG635" s="10"/>
      <c r="AH635" s="32"/>
      <c r="AI635" s="10"/>
      <c r="AJ635" s="32"/>
      <c r="AK635" s="10"/>
      <c r="AL635" s="32"/>
      <c r="AM635" s="10"/>
      <c r="AN635" s="32"/>
      <c r="AO635" s="10"/>
      <c r="AP635" s="32"/>
      <c r="AQ635" s="10"/>
      <c r="AR635" s="244"/>
      <c r="AS635" s="10"/>
      <c r="AT635" s="32"/>
      <c r="AU635" s="10"/>
      <c r="AV635" s="244"/>
      <c r="AW635" s="10"/>
      <c r="AX635" s="244"/>
      <c r="AY635" s="7"/>
      <c r="AZ635" s="249"/>
      <c r="BA635" s="10"/>
      <c r="BB635" s="244"/>
      <c r="BC635" s="7"/>
      <c r="BD635" s="249"/>
      <c r="BE635" s="10"/>
      <c r="BF635" s="244"/>
      <c r="BG635" s="7"/>
      <c r="BH635" s="249"/>
      <c r="BI635" s="7"/>
      <c r="BJ635" s="249"/>
      <c r="BK635" s="7"/>
      <c r="BL635" s="8"/>
      <c r="BM635" s="7"/>
      <c r="BN635" s="249"/>
      <c r="BO635" s="7"/>
      <c r="BP635" s="8"/>
      <c r="BQ635" s="7"/>
      <c r="BR635" s="8"/>
      <c r="BT635" s="41"/>
      <c r="BU635" s="41">
        <f t="shared" si="34"/>
        <v>0</v>
      </c>
      <c r="BV635">
        <f t="shared" si="33"/>
        <v>0</v>
      </c>
      <c r="BX635" s="39"/>
    </row>
    <row r="636" spans="2:76">
      <c r="B636" s="6"/>
      <c r="C636" s="10"/>
      <c r="D636" s="32"/>
      <c r="E636" s="10"/>
      <c r="F636" s="32"/>
      <c r="G636" s="10"/>
      <c r="H636" s="32"/>
      <c r="I636" s="10"/>
      <c r="J636" s="32"/>
      <c r="K636" s="94"/>
      <c r="L636" s="32"/>
      <c r="M636" s="10"/>
      <c r="N636" s="32"/>
      <c r="O636" s="10"/>
      <c r="P636" s="32"/>
      <c r="Q636" s="10"/>
      <c r="R636" s="32"/>
      <c r="S636" s="10"/>
      <c r="T636" s="32"/>
      <c r="U636" s="10"/>
      <c r="V636" s="32"/>
      <c r="W636" s="10"/>
      <c r="X636" s="32"/>
      <c r="Y636" s="10"/>
      <c r="Z636" s="32"/>
      <c r="AA636" s="10"/>
      <c r="AB636" s="32"/>
      <c r="AC636" s="10"/>
      <c r="AD636" s="32"/>
      <c r="AE636" s="10"/>
      <c r="AF636" s="32"/>
      <c r="AG636" s="10"/>
      <c r="AH636" s="32"/>
      <c r="AI636" s="10"/>
      <c r="AJ636" s="32"/>
      <c r="AK636" s="10"/>
      <c r="AL636" s="32"/>
      <c r="AM636" s="10"/>
      <c r="AN636" s="32"/>
      <c r="AO636" s="10"/>
      <c r="AP636" s="32"/>
      <c r="AQ636" s="10"/>
      <c r="AR636" s="244"/>
      <c r="AS636" s="10"/>
      <c r="AT636" s="32"/>
      <c r="AU636" s="10"/>
      <c r="AV636" s="244"/>
      <c r="AW636" s="10"/>
      <c r="AX636" s="244"/>
      <c r="AY636" s="7"/>
      <c r="AZ636" s="249"/>
      <c r="BA636" s="10"/>
      <c r="BB636" s="244"/>
      <c r="BC636" s="7"/>
      <c r="BD636" s="249"/>
      <c r="BE636" s="10"/>
      <c r="BF636" s="244"/>
      <c r="BG636" s="7"/>
      <c r="BH636" s="249"/>
      <c r="BI636" s="7"/>
      <c r="BJ636" s="249"/>
      <c r="BK636" s="7"/>
      <c r="BL636" s="8"/>
      <c r="BM636" s="7"/>
      <c r="BN636" s="249"/>
      <c r="BO636" s="7"/>
      <c r="BP636" s="8"/>
      <c r="BQ636" s="7"/>
      <c r="BR636" s="8"/>
      <c r="BT636" s="41"/>
      <c r="BU636" s="41">
        <f t="shared" si="34"/>
        <v>0</v>
      </c>
      <c r="BV636">
        <f t="shared" si="33"/>
        <v>0</v>
      </c>
      <c r="BX636" s="39"/>
    </row>
    <row r="637" spans="2:76">
      <c r="B637" s="6"/>
      <c r="C637" s="10"/>
      <c r="D637" s="32"/>
      <c r="E637" s="10"/>
      <c r="F637" s="32"/>
      <c r="G637" s="10"/>
      <c r="H637" s="32"/>
      <c r="I637" s="10"/>
      <c r="J637" s="32"/>
      <c r="K637" s="94"/>
      <c r="L637" s="32"/>
      <c r="M637" s="10"/>
      <c r="N637" s="32"/>
      <c r="O637" s="10"/>
      <c r="P637" s="32"/>
      <c r="Q637" s="10"/>
      <c r="R637" s="32"/>
      <c r="S637" s="10"/>
      <c r="T637" s="32"/>
      <c r="U637" s="10"/>
      <c r="V637" s="32"/>
      <c r="W637" s="10"/>
      <c r="X637" s="32"/>
      <c r="Y637" s="10"/>
      <c r="Z637" s="32"/>
      <c r="AA637" s="10"/>
      <c r="AB637" s="32"/>
      <c r="AC637" s="10"/>
      <c r="AD637" s="32"/>
      <c r="AE637" s="10"/>
      <c r="AF637" s="32"/>
      <c r="AG637" s="10"/>
      <c r="AH637" s="32"/>
      <c r="AI637" s="10"/>
      <c r="AJ637" s="32"/>
      <c r="AK637" s="10"/>
      <c r="AL637" s="32"/>
      <c r="AM637" s="10"/>
      <c r="AN637" s="32"/>
      <c r="AO637" s="10"/>
      <c r="AP637" s="32"/>
      <c r="AQ637" s="10"/>
      <c r="AR637" s="244"/>
      <c r="AS637" s="10"/>
      <c r="AT637" s="32"/>
      <c r="AU637" s="10"/>
      <c r="AV637" s="244"/>
      <c r="AW637" s="10"/>
      <c r="AX637" s="244"/>
      <c r="AY637" s="7"/>
      <c r="AZ637" s="249"/>
      <c r="BA637" s="10"/>
      <c r="BB637" s="244"/>
      <c r="BC637" s="7"/>
      <c r="BD637" s="249"/>
      <c r="BE637" s="10"/>
      <c r="BF637" s="244"/>
      <c r="BG637" s="7"/>
      <c r="BH637" s="249"/>
      <c r="BI637" s="7"/>
      <c r="BJ637" s="249"/>
      <c r="BK637" s="7"/>
      <c r="BL637" s="8"/>
      <c r="BM637" s="7"/>
      <c r="BN637" s="249"/>
      <c r="BO637" s="7"/>
      <c r="BP637" s="8"/>
      <c r="BQ637" s="7"/>
      <c r="BR637" s="8"/>
      <c r="BT637" s="41"/>
      <c r="BU637" s="41">
        <f t="shared" si="34"/>
        <v>0</v>
      </c>
      <c r="BV637">
        <f t="shared" si="33"/>
        <v>0</v>
      </c>
      <c r="BX637" s="39"/>
    </row>
    <row r="638" spans="2:76">
      <c r="B638" s="6"/>
      <c r="C638" s="10"/>
      <c r="D638" s="32"/>
      <c r="E638" s="10"/>
      <c r="F638" s="32"/>
      <c r="G638" s="10"/>
      <c r="H638" s="32"/>
      <c r="I638" s="10"/>
      <c r="J638" s="32"/>
      <c r="K638" s="94"/>
      <c r="L638" s="32"/>
      <c r="M638" s="10"/>
      <c r="N638" s="32"/>
      <c r="O638" s="10"/>
      <c r="P638" s="32"/>
      <c r="Q638" s="10"/>
      <c r="R638" s="32"/>
      <c r="S638" s="10"/>
      <c r="T638" s="32"/>
      <c r="U638" s="10"/>
      <c r="V638" s="32"/>
      <c r="W638" s="10"/>
      <c r="X638" s="32"/>
      <c r="Y638" s="10"/>
      <c r="Z638" s="32"/>
      <c r="AA638" s="10"/>
      <c r="AB638" s="32"/>
      <c r="AC638" s="10"/>
      <c r="AD638" s="32"/>
      <c r="AE638" s="10"/>
      <c r="AF638" s="32"/>
      <c r="AG638" s="10"/>
      <c r="AH638" s="32"/>
      <c r="AI638" s="10"/>
      <c r="AJ638" s="32"/>
      <c r="AK638" s="10"/>
      <c r="AL638" s="32"/>
      <c r="AM638" s="10"/>
      <c r="AN638" s="32"/>
      <c r="AO638" s="10"/>
      <c r="AP638" s="32"/>
      <c r="AQ638" s="10"/>
      <c r="AR638" s="244"/>
      <c r="AS638" s="10"/>
      <c r="AT638" s="32"/>
      <c r="AU638" s="10"/>
      <c r="AV638" s="244"/>
      <c r="AW638" s="10"/>
      <c r="AX638" s="244"/>
      <c r="AY638" s="7"/>
      <c r="AZ638" s="249"/>
      <c r="BA638" s="10"/>
      <c r="BB638" s="244"/>
      <c r="BC638" s="7"/>
      <c r="BD638" s="249"/>
      <c r="BE638" s="10"/>
      <c r="BF638" s="244"/>
      <c r="BG638" s="7"/>
      <c r="BH638" s="249"/>
      <c r="BI638" s="7"/>
      <c r="BJ638" s="249"/>
      <c r="BK638" s="7"/>
      <c r="BL638" s="8"/>
      <c r="BM638" s="7"/>
      <c r="BN638" s="249"/>
      <c r="BO638" s="7"/>
      <c r="BP638" s="8"/>
      <c r="BQ638" s="7"/>
      <c r="BR638" s="8"/>
      <c r="BT638" s="41"/>
      <c r="BU638" s="41">
        <f t="shared" si="34"/>
        <v>0</v>
      </c>
      <c r="BV638">
        <f t="shared" si="33"/>
        <v>0</v>
      </c>
      <c r="BX638" s="39"/>
    </row>
    <row r="639" spans="2:76">
      <c r="B639" s="6"/>
      <c r="C639" s="10"/>
      <c r="D639" s="32"/>
      <c r="E639" s="10"/>
      <c r="F639" s="32"/>
      <c r="G639" s="10"/>
      <c r="H639" s="32"/>
      <c r="I639" s="10"/>
      <c r="J639" s="32"/>
      <c r="K639" s="10"/>
      <c r="L639" s="32"/>
      <c r="M639" s="10"/>
      <c r="N639" s="32"/>
      <c r="O639" s="10"/>
      <c r="P639" s="32"/>
      <c r="Q639" s="10"/>
      <c r="R639" s="32"/>
      <c r="S639" s="10"/>
      <c r="T639" s="32"/>
      <c r="U639" s="10"/>
      <c r="V639" s="32"/>
      <c r="W639" s="10"/>
      <c r="X639" s="32"/>
      <c r="Y639" s="10"/>
      <c r="Z639" s="32"/>
      <c r="AA639" s="10"/>
      <c r="AB639" s="32"/>
      <c r="AC639" s="10"/>
      <c r="AD639" s="32"/>
      <c r="AE639" s="10"/>
      <c r="AF639" s="32"/>
      <c r="AG639" s="10"/>
      <c r="AH639" s="32"/>
      <c r="AI639" s="10"/>
      <c r="AJ639" s="32"/>
      <c r="AK639" s="10"/>
      <c r="AL639" s="32"/>
      <c r="AM639" s="10"/>
      <c r="AN639" s="32"/>
      <c r="AO639" s="10"/>
      <c r="AP639" s="32"/>
      <c r="AQ639" s="10"/>
      <c r="AR639" s="244"/>
      <c r="AS639" s="10"/>
      <c r="AT639" s="32"/>
      <c r="AU639" s="10"/>
      <c r="AV639" s="244"/>
      <c r="AW639" s="10"/>
      <c r="AX639" s="244"/>
      <c r="AY639" s="7"/>
      <c r="AZ639" s="249"/>
      <c r="BA639" s="10"/>
      <c r="BB639" s="244"/>
      <c r="BC639" s="7"/>
      <c r="BD639" s="249"/>
      <c r="BE639" s="10"/>
      <c r="BF639" s="244"/>
      <c r="BG639" s="7"/>
      <c r="BH639" s="249"/>
      <c r="BI639" s="7"/>
      <c r="BJ639" s="249"/>
      <c r="BK639" s="7"/>
      <c r="BL639" s="8"/>
      <c r="BM639" s="7"/>
      <c r="BN639" s="249"/>
      <c r="BO639" s="7"/>
      <c r="BP639" s="8"/>
      <c r="BQ639" s="7"/>
      <c r="BR639" s="8"/>
      <c r="BT639" s="41"/>
      <c r="BU639" s="41">
        <f t="shared" si="34"/>
        <v>0</v>
      </c>
      <c r="BV639">
        <f t="shared" si="33"/>
        <v>0</v>
      </c>
    </row>
    <row r="640" spans="2:76">
      <c r="B640" s="6"/>
      <c r="C640" s="10"/>
      <c r="D640" s="32"/>
      <c r="E640" s="10"/>
      <c r="F640" s="32"/>
      <c r="G640" s="10"/>
      <c r="H640" s="32"/>
      <c r="I640" s="10"/>
      <c r="J640" s="32"/>
      <c r="K640" s="94"/>
      <c r="L640" s="32"/>
      <c r="M640" s="10"/>
      <c r="N640" s="32"/>
      <c r="O640" s="10"/>
      <c r="P640" s="32"/>
      <c r="Q640" s="10"/>
      <c r="R640" s="32"/>
      <c r="S640" s="10"/>
      <c r="T640" s="32"/>
      <c r="U640" s="10"/>
      <c r="V640" s="32"/>
      <c r="W640" s="10"/>
      <c r="X640" s="32"/>
      <c r="Y640" s="10"/>
      <c r="Z640" s="32"/>
      <c r="AA640" s="10"/>
      <c r="AB640" s="32"/>
      <c r="AC640" s="10"/>
      <c r="AD640" s="32"/>
      <c r="AE640" s="10"/>
      <c r="AF640" s="32"/>
      <c r="AG640" s="10"/>
      <c r="AH640" s="32"/>
      <c r="AI640" s="10"/>
      <c r="AJ640" s="32"/>
      <c r="AK640" s="10"/>
      <c r="AL640" s="32"/>
      <c r="AM640" s="10"/>
      <c r="AN640" s="32"/>
      <c r="AO640" s="10"/>
      <c r="AP640" s="32"/>
      <c r="AQ640" s="10"/>
      <c r="AR640" s="244"/>
      <c r="AS640" s="10"/>
      <c r="AT640" s="32"/>
      <c r="AU640" s="10"/>
      <c r="AV640" s="244"/>
      <c r="AW640" s="10"/>
      <c r="AX640" s="244"/>
      <c r="AY640" s="7"/>
      <c r="AZ640" s="249"/>
      <c r="BA640" s="10"/>
      <c r="BB640" s="244"/>
      <c r="BC640" s="7"/>
      <c r="BD640" s="249"/>
      <c r="BE640" s="10"/>
      <c r="BF640" s="244"/>
      <c r="BG640" s="7"/>
      <c r="BH640" s="249"/>
      <c r="BI640" s="7"/>
      <c r="BJ640" s="249"/>
      <c r="BK640" s="7"/>
      <c r="BL640" s="8"/>
      <c r="BM640" s="7"/>
      <c r="BN640" s="249"/>
      <c r="BO640" s="7"/>
      <c r="BP640" s="8"/>
      <c r="BQ640" s="7"/>
      <c r="BR640" s="8"/>
      <c r="BT640" s="41"/>
      <c r="BU640" s="41">
        <f t="shared" si="34"/>
        <v>0</v>
      </c>
      <c r="BV640">
        <f t="shared" si="33"/>
        <v>0</v>
      </c>
      <c r="BX640" s="39"/>
    </row>
    <row r="641" spans="2:76">
      <c r="B641" s="6"/>
      <c r="C641" s="10"/>
      <c r="D641" s="32"/>
      <c r="E641" s="10"/>
      <c r="F641" s="32"/>
      <c r="G641" s="10"/>
      <c r="H641" s="32"/>
      <c r="I641" s="10"/>
      <c r="J641" s="32"/>
      <c r="K641" s="10"/>
      <c r="L641" s="32"/>
      <c r="M641" s="10"/>
      <c r="N641" s="32"/>
      <c r="O641" s="10"/>
      <c r="P641" s="32"/>
      <c r="Q641" s="10"/>
      <c r="R641" s="32"/>
      <c r="S641" s="10"/>
      <c r="T641" s="32"/>
      <c r="U641" s="10"/>
      <c r="V641" s="32"/>
      <c r="W641" s="10"/>
      <c r="X641" s="32"/>
      <c r="Y641" s="10"/>
      <c r="Z641" s="32"/>
      <c r="AA641" s="10"/>
      <c r="AB641" s="32"/>
      <c r="AC641" s="10"/>
      <c r="AD641" s="32"/>
      <c r="AE641" s="10"/>
      <c r="AF641" s="32"/>
      <c r="AG641" s="10"/>
      <c r="AH641" s="32"/>
      <c r="AI641" s="10"/>
      <c r="AJ641" s="32"/>
      <c r="AK641" s="10"/>
      <c r="AL641" s="32"/>
      <c r="AM641" s="10"/>
      <c r="AN641" s="32"/>
      <c r="AO641" s="10"/>
      <c r="AP641" s="32"/>
      <c r="AQ641" s="10"/>
      <c r="AR641" s="244"/>
      <c r="AS641" s="10"/>
      <c r="AT641" s="32"/>
      <c r="AU641" s="10"/>
      <c r="AV641" s="244"/>
      <c r="AW641" s="10"/>
      <c r="AX641" s="244"/>
      <c r="AY641" s="7"/>
      <c r="AZ641" s="249"/>
      <c r="BA641" s="10"/>
      <c r="BB641" s="244"/>
      <c r="BC641" s="7"/>
      <c r="BD641" s="249"/>
      <c r="BE641" s="10"/>
      <c r="BF641" s="244"/>
      <c r="BG641" s="7"/>
      <c r="BH641" s="249"/>
      <c r="BI641" s="7"/>
      <c r="BJ641" s="249"/>
      <c r="BK641" s="7"/>
      <c r="BL641" s="8"/>
      <c r="BM641" s="7"/>
      <c r="BN641" s="249"/>
      <c r="BO641" s="7"/>
      <c r="BP641" s="8"/>
      <c r="BQ641" s="7"/>
      <c r="BR641" s="8"/>
      <c r="BT641" s="41"/>
      <c r="BU641" s="41">
        <f t="shared" si="34"/>
        <v>0</v>
      </c>
      <c r="BV641">
        <f t="shared" si="33"/>
        <v>0</v>
      </c>
    </row>
    <row r="642" spans="2:76">
      <c r="B642" s="6"/>
      <c r="C642" s="10"/>
      <c r="D642" s="32"/>
      <c r="E642" s="10"/>
      <c r="F642" s="32"/>
      <c r="G642" s="10"/>
      <c r="H642" s="32"/>
      <c r="I642" s="10"/>
      <c r="J642" s="32"/>
      <c r="K642" s="10"/>
      <c r="L642" s="32"/>
      <c r="M642" s="10"/>
      <c r="N642" s="32"/>
      <c r="O642" s="10"/>
      <c r="P642" s="32"/>
      <c r="Q642" s="10"/>
      <c r="R642" s="32"/>
      <c r="S642" s="10"/>
      <c r="T642" s="32"/>
      <c r="U642" s="10"/>
      <c r="V642" s="32"/>
      <c r="W642" s="10"/>
      <c r="X642" s="32"/>
      <c r="Y642" s="10"/>
      <c r="Z642" s="32"/>
      <c r="AA642" s="10"/>
      <c r="AB642" s="32"/>
      <c r="AC642" s="10"/>
      <c r="AD642" s="32"/>
      <c r="AE642" s="10"/>
      <c r="AF642" s="32"/>
      <c r="AG642" s="10"/>
      <c r="AH642" s="32"/>
      <c r="AI642" s="10"/>
      <c r="AJ642" s="32"/>
      <c r="AK642" s="10"/>
      <c r="AL642" s="32"/>
      <c r="AM642" s="10"/>
      <c r="AN642" s="32"/>
      <c r="AO642" s="10"/>
      <c r="AP642" s="32"/>
      <c r="AQ642" s="10"/>
      <c r="AR642" s="244"/>
      <c r="AS642" s="10"/>
      <c r="AT642" s="32"/>
      <c r="AU642" s="10"/>
      <c r="AV642" s="244"/>
      <c r="AW642" s="10"/>
      <c r="AX642" s="244"/>
      <c r="AY642" s="7"/>
      <c r="AZ642" s="249"/>
      <c r="BA642" s="10"/>
      <c r="BB642" s="244"/>
      <c r="BC642" s="7"/>
      <c r="BD642" s="249"/>
      <c r="BE642" s="10"/>
      <c r="BF642" s="244"/>
      <c r="BG642" s="7"/>
      <c r="BH642" s="249"/>
      <c r="BI642" s="7"/>
      <c r="BJ642" s="249"/>
      <c r="BK642" s="7"/>
      <c r="BL642" s="8"/>
      <c r="BM642" s="7"/>
      <c r="BN642" s="249"/>
      <c r="BO642" s="7"/>
      <c r="BP642" s="8"/>
      <c r="BQ642" s="7"/>
      <c r="BR642" s="8"/>
      <c r="BT642" s="41"/>
      <c r="BU642" s="41">
        <f t="shared" si="34"/>
        <v>0</v>
      </c>
      <c r="BV642">
        <f t="shared" si="33"/>
        <v>0</v>
      </c>
    </row>
    <row r="643" spans="2:76">
      <c r="B643" s="6"/>
      <c r="C643" s="10"/>
      <c r="D643" s="32"/>
      <c r="E643" s="10"/>
      <c r="F643" s="32"/>
      <c r="G643" s="10"/>
      <c r="H643" s="32"/>
      <c r="I643" s="10"/>
      <c r="J643" s="32"/>
      <c r="K643" s="94"/>
      <c r="L643" s="32"/>
      <c r="M643" s="10"/>
      <c r="N643" s="32"/>
      <c r="O643" s="10"/>
      <c r="P643" s="32"/>
      <c r="Q643" s="10"/>
      <c r="R643" s="32"/>
      <c r="S643" s="10"/>
      <c r="T643" s="32"/>
      <c r="U643" s="10"/>
      <c r="V643" s="32"/>
      <c r="W643" s="10"/>
      <c r="X643" s="32"/>
      <c r="Y643" s="10"/>
      <c r="Z643" s="32"/>
      <c r="AA643" s="10"/>
      <c r="AB643" s="32"/>
      <c r="AC643" s="10"/>
      <c r="AD643" s="32"/>
      <c r="AE643" s="10"/>
      <c r="AF643" s="32"/>
      <c r="AG643" s="10"/>
      <c r="AH643" s="32"/>
      <c r="AI643" s="10"/>
      <c r="AJ643" s="32"/>
      <c r="AK643" s="10"/>
      <c r="AL643" s="32"/>
      <c r="AM643" s="10"/>
      <c r="AN643" s="32"/>
      <c r="AO643" s="10"/>
      <c r="AP643" s="32"/>
      <c r="AQ643" s="10"/>
      <c r="AR643" s="244"/>
      <c r="AS643" s="10"/>
      <c r="AT643" s="32"/>
      <c r="AU643" s="10"/>
      <c r="AV643" s="244"/>
      <c r="AW643" s="10"/>
      <c r="AX643" s="244"/>
      <c r="AY643" s="7"/>
      <c r="AZ643" s="249"/>
      <c r="BA643" s="10"/>
      <c r="BB643" s="244"/>
      <c r="BC643" s="7"/>
      <c r="BD643" s="249"/>
      <c r="BE643" s="10"/>
      <c r="BF643" s="244"/>
      <c r="BG643" s="7"/>
      <c r="BH643" s="249"/>
      <c r="BI643" s="7"/>
      <c r="BJ643" s="249"/>
      <c r="BK643" s="7"/>
      <c r="BL643" s="8"/>
      <c r="BM643" s="7"/>
      <c r="BN643" s="249"/>
      <c r="BO643" s="7"/>
      <c r="BP643" s="8"/>
      <c r="BQ643" s="7"/>
      <c r="BR643" s="8"/>
      <c r="BT643" s="41"/>
      <c r="BU643" s="41">
        <f t="shared" si="34"/>
        <v>0</v>
      </c>
      <c r="BV643">
        <f t="shared" si="33"/>
        <v>0</v>
      </c>
      <c r="BX643" s="39"/>
    </row>
    <row r="644" spans="2:76">
      <c r="B644" s="6"/>
      <c r="C644" s="10"/>
      <c r="D644" s="32"/>
      <c r="E644" s="10"/>
      <c r="F644" s="32"/>
      <c r="G644" s="10"/>
      <c r="H644" s="32"/>
      <c r="I644" s="10"/>
      <c r="J644" s="32"/>
      <c r="K644" s="94"/>
      <c r="L644" s="32"/>
      <c r="M644" s="10"/>
      <c r="N644" s="32"/>
      <c r="O644" s="10"/>
      <c r="P644" s="32"/>
      <c r="Q644" s="10"/>
      <c r="R644" s="32"/>
      <c r="S644" s="10"/>
      <c r="T644" s="32"/>
      <c r="U644" s="10"/>
      <c r="V644" s="32"/>
      <c r="W644" s="10"/>
      <c r="X644" s="32"/>
      <c r="Y644" s="10"/>
      <c r="Z644" s="32"/>
      <c r="AA644" s="10"/>
      <c r="AB644" s="32"/>
      <c r="AC644" s="10"/>
      <c r="AD644" s="32"/>
      <c r="AE644" s="10"/>
      <c r="AF644" s="32"/>
      <c r="AG644" s="10"/>
      <c r="AH644" s="32"/>
      <c r="AI644" s="10"/>
      <c r="AJ644" s="32"/>
      <c r="AK644" s="10"/>
      <c r="AL644" s="32"/>
      <c r="AM644" s="10"/>
      <c r="AN644" s="32"/>
      <c r="AO644" s="10"/>
      <c r="AP644" s="32"/>
      <c r="AQ644" s="10"/>
      <c r="AR644" s="244"/>
      <c r="AS644" s="10"/>
      <c r="AT644" s="32"/>
      <c r="AU644" s="10"/>
      <c r="AV644" s="244"/>
      <c r="AW644" s="10"/>
      <c r="AX644" s="244"/>
      <c r="AY644" s="7"/>
      <c r="AZ644" s="249"/>
      <c r="BA644" s="10"/>
      <c r="BB644" s="244"/>
      <c r="BC644" s="7"/>
      <c r="BD644" s="249"/>
      <c r="BE644" s="10"/>
      <c r="BF644" s="244"/>
      <c r="BG644" s="7"/>
      <c r="BH644" s="249"/>
      <c r="BI644" s="7"/>
      <c r="BJ644" s="249"/>
      <c r="BK644" s="7"/>
      <c r="BL644" s="8"/>
      <c r="BM644" s="7"/>
      <c r="BN644" s="249"/>
      <c r="BO644" s="7"/>
      <c r="BP644" s="8"/>
      <c r="BQ644" s="7"/>
      <c r="BR644" s="8"/>
      <c r="BT644" s="41"/>
      <c r="BU644" s="41">
        <f t="shared" si="34"/>
        <v>0</v>
      </c>
      <c r="BV644">
        <f t="shared" si="33"/>
        <v>0</v>
      </c>
      <c r="BX644" s="39"/>
    </row>
    <row r="645" spans="2:76">
      <c r="B645" s="6"/>
      <c r="C645" s="10"/>
      <c r="D645" s="32"/>
      <c r="E645" s="10"/>
      <c r="F645" s="32"/>
      <c r="G645" s="10"/>
      <c r="H645" s="32"/>
      <c r="I645" s="10"/>
      <c r="J645" s="32"/>
      <c r="K645" s="10"/>
      <c r="L645" s="32"/>
      <c r="M645" s="10"/>
      <c r="N645" s="32"/>
      <c r="O645" s="10"/>
      <c r="P645" s="32"/>
      <c r="Q645" s="10"/>
      <c r="R645" s="32"/>
      <c r="S645" s="10"/>
      <c r="T645" s="32"/>
      <c r="U645" s="10"/>
      <c r="V645" s="32"/>
      <c r="W645" s="10"/>
      <c r="X645" s="32"/>
      <c r="Y645" s="10"/>
      <c r="Z645" s="32"/>
      <c r="AA645" s="10"/>
      <c r="AB645" s="32"/>
      <c r="AC645" s="10"/>
      <c r="AD645" s="32"/>
      <c r="AE645" s="10"/>
      <c r="AF645" s="32"/>
      <c r="AG645" s="10"/>
      <c r="AH645" s="32"/>
      <c r="AI645" s="10"/>
      <c r="AJ645" s="32"/>
      <c r="AK645" s="10"/>
      <c r="AL645" s="32"/>
      <c r="AM645" s="10"/>
      <c r="AN645" s="32"/>
      <c r="AO645" s="10"/>
      <c r="AP645" s="32"/>
      <c r="AQ645" s="10"/>
      <c r="AR645" s="244"/>
      <c r="AS645" s="10"/>
      <c r="AT645" s="32"/>
      <c r="AU645" s="10"/>
      <c r="AV645" s="244"/>
      <c r="AW645" s="10"/>
      <c r="AX645" s="244"/>
      <c r="AY645" s="7"/>
      <c r="AZ645" s="249"/>
      <c r="BA645" s="10"/>
      <c r="BB645" s="244"/>
      <c r="BC645" s="7"/>
      <c r="BD645" s="249"/>
      <c r="BE645" s="10"/>
      <c r="BF645" s="244"/>
      <c r="BG645" s="7"/>
      <c r="BH645" s="249"/>
      <c r="BI645" s="7"/>
      <c r="BJ645" s="249"/>
      <c r="BK645" s="7"/>
      <c r="BL645" s="8"/>
      <c r="BM645" s="7"/>
      <c r="BN645" s="249"/>
      <c r="BO645" s="7"/>
      <c r="BP645" s="8"/>
      <c r="BQ645" s="7"/>
      <c r="BR645" s="8"/>
      <c r="BT645" s="41"/>
      <c r="BU645" s="41">
        <f t="shared" si="34"/>
        <v>0</v>
      </c>
      <c r="BV645">
        <f t="shared" si="33"/>
        <v>0</v>
      </c>
    </row>
    <row r="646" spans="2:76">
      <c r="B646" s="6"/>
      <c r="C646" s="10"/>
      <c r="D646" s="32"/>
      <c r="E646" s="10"/>
      <c r="F646" s="32"/>
      <c r="G646" s="10"/>
      <c r="H646" s="32"/>
      <c r="I646" s="10"/>
      <c r="J646" s="32"/>
      <c r="K646" s="10"/>
      <c r="L646" s="32"/>
      <c r="M646" s="10"/>
      <c r="N646" s="32"/>
      <c r="O646" s="10"/>
      <c r="P646" s="32"/>
      <c r="Q646" s="10"/>
      <c r="R646" s="32"/>
      <c r="S646" s="10"/>
      <c r="T646" s="32"/>
      <c r="U646" s="10"/>
      <c r="V646" s="32"/>
      <c r="W646" s="10"/>
      <c r="X646" s="32"/>
      <c r="Y646" s="10"/>
      <c r="Z646" s="32"/>
      <c r="AA646" s="10"/>
      <c r="AB646" s="32"/>
      <c r="AC646" s="10"/>
      <c r="AD646" s="32"/>
      <c r="AE646" s="10"/>
      <c r="AF646" s="32"/>
      <c r="AG646" s="10"/>
      <c r="AH646" s="32"/>
      <c r="AI646" s="10"/>
      <c r="AJ646" s="32"/>
      <c r="AK646" s="10"/>
      <c r="AL646" s="32"/>
      <c r="AM646" s="10"/>
      <c r="AN646" s="32"/>
      <c r="AO646" s="10"/>
      <c r="AP646" s="32"/>
      <c r="AQ646" s="10"/>
      <c r="AR646" s="244"/>
      <c r="AS646" s="10"/>
      <c r="AT646" s="32"/>
      <c r="AU646" s="10"/>
      <c r="AV646" s="244"/>
      <c r="AW646" s="10"/>
      <c r="AX646" s="244"/>
      <c r="AY646" s="7"/>
      <c r="AZ646" s="249"/>
      <c r="BA646" s="10"/>
      <c r="BB646" s="244"/>
      <c r="BC646" s="7"/>
      <c r="BD646" s="249"/>
      <c r="BE646" s="10"/>
      <c r="BF646" s="244"/>
      <c r="BG646" s="7"/>
      <c r="BH646" s="249"/>
      <c r="BI646" s="7"/>
      <c r="BJ646" s="249"/>
      <c r="BK646" s="7"/>
      <c r="BL646" s="8"/>
      <c r="BM646" s="7"/>
      <c r="BN646" s="249"/>
      <c r="BO646" s="7"/>
      <c r="BP646" s="8"/>
      <c r="BQ646" s="7"/>
      <c r="BR646" s="8"/>
      <c r="BT646" s="41"/>
      <c r="BU646" s="41">
        <f t="shared" si="34"/>
        <v>0</v>
      </c>
      <c r="BV646">
        <f t="shared" si="33"/>
        <v>0</v>
      </c>
    </row>
    <row r="647" spans="2:76">
      <c r="B647" s="6"/>
      <c r="C647" s="10"/>
      <c r="D647" s="32"/>
      <c r="E647" s="10"/>
      <c r="F647" s="32"/>
      <c r="G647" s="10"/>
      <c r="H647" s="32"/>
      <c r="I647" s="10"/>
      <c r="J647" s="32"/>
      <c r="K647" s="94"/>
      <c r="L647" s="32"/>
      <c r="M647" s="10"/>
      <c r="N647" s="32"/>
      <c r="O647" s="10"/>
      <c r="P647" s="32"/>
      <c r="Q647" s="10"/>
      <c r="R647" s="32"/>
      <c r="S647" s="10"/>
      <c r="T647" s="32"/>
      <c r="U647" s="10"/>
      <c r="V647" s="32"/>
      <c r="W647" s="10"/>
      <c r="X647" s="32"/>
      <c r="Y647" s="10"/>
      <c r="Z647" s="32"/>
      <c r="AA647" s="10"/>
      <c r="AB647" s="32"/>
      <c r="AC647" s="10"/>
      <c r="AD647" s="32"/>
      <c r="AE647" s="10"/>
      <c r="AF647" s="32"/>
      <c r="AG647" s="10"/>
      <c r="AH647" s="32"/>
      <c r="AI647" s="10"/>
      <c r="AJ647" s="32"/>
      <c r="AK647" s="10"/>
      <c r="AL647" s="32"/>
      <c r="AM647" s="10"/>
      <c r="AN647" s="32"/>
      <c r="AO647" s="10"/>
      <c r="AP647" s="32"/>
      <c r="AQ647" s="10"/>
      <c r="AR647" s="244"/>
      <c r="AS647" s="10"/>
      <c r="AT647" s="32"/>
      <c r="AU647" s="10"/>
      <c r="AV647" s="244"/>
      <c r="AW647" s="10"/>
      <c r="AX647" s="244"/>
      <c r="AY647" s="7"/>
      <c r="AZ647" s="249"/>
      <c r="BA647" s="10"/>
      <c r="BB647" s="244"/>
      <c r="BC647" s="7"/>
      <c r="BD647" s="249"/>
      <c r="BE647" s="10"/>
      <c r="BF647" s="244"/>
      <c r="BG647" s="7"/>
      <c r="BH647" s="249"/>
      <c r="BI647" s="7"/>
      <c r="BJ647" s="249"/>
      <c r="BK647" s="7"/>
      <c r="BL647" s="8"/>
      <c r="BM647" s="7"/>
      <c r="BN647" s="249"/>
      <c r="BO647" s="7"/>
      <c r="BP647" s="8"/>
      <c r="BQ647" s="7"/>
      <c r="BR647" s="8"/>
      <c r="BT647" s="41"/>
      <c r="BU647" s="41">
        <f t="shared" si="34"/>
        <v>0</v>
      </c>
      <c r="BV647">
        <f t="shared" ref="BV647:BV710" si="35">COUNT(C647:BR647)/2</f>
        <v>0</v>
      </c>
      <c r="BX647" s="39"/>
    </row>
    <row r="648" spans="2:76">
      <c r="B648" s="6"/>
      <c r="C648" s="10"/>
      <c r="D648" s="32"/>
      <c r="E648" s="10"/>
      <c r="F648" s="32"/>
      <c r="G648" s="10"/>
      <c r="H648" s="32"/>
      <c r="I648" s="10"/>
      <c r="J648" s="32"/>
      <c r="K648" s="94"/>
      <c r="L648" s="32"/>
      <c r="M648" s="10"/>
      <c r="N648" s="32"/>
      <c r="O648" s="10"/>
      <c r="P648" s="32"/>
      <c r="Q648" s="10"/>
      <c r="R648" s="32"/>
      <c r="S648" s="10"/>
      <c r="T648" s="32"/>
      <c r="U648" s="10"/>
      <c r="V648" s="32"/>
      <c r="W648" s="10"/>
      <c r="X648" s="32"/>
      <c r="Y648" s="10"/>
      <c r="Z648" s="32"/>
      <c r="AA648" s="10"/>
      <c r="AB648" s="32"/>
      <c r="AC648" s="10"/>
      <c r="AD648" s="32"/>
      <c r="AE648" s="10"/>
      <c r="AF648" s="32"/>
      <c r="AG648" s="10"/>
      <c r="AH648" s="32"/>
      <c r="AI648" s="10"/>
      <c r="AJ648" s="32"/>
      <c r="AK648" s="10"/>
      <c r="AL648" s="32"/>
      <c r="AM648" s="10"/>
      <c r="AN648" s="32"/>
      <c r="AO648" s="10"/>
      <c r="AP648" s="32"/>
      <c r="AQ648" s="10"/>
      <c r="AR648" s="244"/>
      <c r="AS648" s="10"/>
      <c r="AT648" s="32"/>
      <c r="AU648" s="10"/>
      <c r="AV648" s="244"/>
      <c r="AW648" s="10"/>
      <c r="AX648" s="244"/>
      <c r="AY648" s="7"/>
      <c r="AZ648" s="249"/>
      <c r="BA648" s="10"/>
      <c r="BB648" s="244"/>
      <c r="BC648" s="7"/>
      <c r="BD648" s="249"/>
      <c r="BE648" s="10"/>
      <c r="BF648" s="244"/>
      <c r="BG648" s="7"/>
      <c r="BH648" s="249"/>
      <c r="BI648" s="7"/>
      <c r="BJ648" s="249"/>
      <c r="BK648" s="7"/>
      <c r="BL648" s="8"/>
      <c r="BM648" s="7"/>
      <c r="BN648" s="249"/>
      <c r="BO648" s="7"/>
      <c r="BP648" s="8"/>
      <c r="BQ648" s="7"/>
      <c r="BR648" s="8"/>
      <c r="BT648" s="41"/>
      <c r="BU648" s="41">
        <f t="shared" si="34"/>
        <v>0</v>
      </c>
      <c r="BV648">
        <f t="shared" si="35"/>
        <v>0</v>
      </c>
      <c r="BX648" s="39"/>
    </row>
    <row r="649" spans="2:76">
      <c r="B649" s="6"/>
      <c r="C649" s="10"/>
      <c r="D649" s="32"/>
      <c r="E649" s="10"/>
      <c r="F649" s="32"/>
      <c r="G649" s="10"/>
      <c r="H649" s="32"/>
      <c r="I649" s="10"/>
      <c r="J649" s="32"/>
      <c r="K649" s="10"/>
      <c r="L649" s="32"/>
      <c r="M649" s="10"/>
      <c r="N649" s="32"/>
      <c r="O649" s="10"/>
      <c r="P649" s="32"/>
      <c r="Q649" s="10"/>
      <c r="R649" s="32"/>
      <c r="S649" s="10"/>
      <c r="T649" s="32"/>
      <c r="U649" s="10"/>
      <c r="V649" s="32"/>
      <c r="W649" s="10"/>
      <c r="X649" s="32"/>
      <c r="Y649" s="10"/>
      <c r="Z649" s="32"/>
      <c r="AA649" s="10"/>
      <c r="AB649" s="32"/>
      <c r="AC649" s="10"/>
      <c r="AD649" s="32"/>
      <c r="AE649" s="10"/>
      <c r="AF649" s="32"/>
      <c r="AG649" s="10"/>
      <c r="AH649" s="32"/>
      <c r="AI649" s="10"/>
      <c r="AJ649" s="32"/>
      <c r="AK649" s="10"/>
      <c r="AL649" s="32"/>
      <c r="AM649" s="10"/>
      <c r="AN649" s="32"/>
      <c r="AO649" s="10"/>
      <c r="AP649" s="32"/>
      <c r="AQ649" s="10"/>
      <c r="AR649" s="244"/>
      <c r="AS649" s="10"/>
      <c r="AT649" s="32"/>
      <c r="AU649" s="10"/>
      <c r="AV649" s="244"/>
      <c r="AW649" s="10"/>
      <c r="AX649" s="244"/>
      <c r="AY649" s="7"/>
      <c r="AZ649" s="249"/>
      <c r="BA649" s="10"/>
      <c r="BB649" s="244"/>
      <c r="BC649" s="7"/>
      <c r="BD649" s="249"/>
      <c r="BE649" s="10"/>
      <c r="BF649" s="244"/>
      <c r="BG649" s="7"/>
      <c r="BH649" s="249"/>
      <c r="BI649" s="7"/>
      <c r="BJ649" s="249"/>
      <c r="BK649" s="7"/>
      <c r="BL649" s="8"/>
      <c r="BM649" s="7"/>
      <c r="BN649" s="249"/>
      <c r="BO649" s="7"/>
      <c r="BP649" s="8"/>
      <c r="BQ649" s="7"/>
      <c r="BR649" s="8"/>
      <c r="BT649" s="41"/>
      <c r="BU649" s="41">
        <f t="shared" si="34"/>
        <v>0</v>
      </c>
      <c r="BV649">
        <f t="shared" si="35"/>
        <v>0</v>
      </c>
    </row>
    <row r="650" spans="2:76">
      <c r="B650" s="6"/>
      <c r="C650" s="10"/>
      <c r="D650" s="32"/>
      <c r="E650" s="10"/>
      <c r="F650" s="32"/>
      <c r="G650" s="10"/>
      <c r="H650" s="32"/>
      <c r="I650" s="10"/>
      <c r="J650" s="32"/>
      <c r="K650" s="94"/>
      <c r="L650" s="32"/>
      <c r="M650" s="10"/>
      <c r="N650" s="32"/>
      <c r="O650" s="10"/>
      <c r="P650" s="32"/>
      <c r="Q650" s="10"/>
      <c r="R650" s="32"/>
      <c r="S650" s="10"/>
      <c r="T650" s="32"/>
      <c r="U650" s="10"/>
      <c r="V650" s="32"/>
      <c r="W650" s="10"/>
      <c r="X650" s="32"/>
      <c r="Y650" s="10"/>
      <c r="Z650" s="32"/>
      <c r="AA650" s="10"/>
      <c r="AB650" s="32"/>
      <c r="AC650" s="10"/>
      <c r="AD650" s="32"/>
      <c r="AE650" s="10"/>
      <c r="AF650" s="32"/>
      <c r="AG650" s="10"/>
      <c r="AH650" s="32"/>
      <c r="AI650" s="10"/>
      <c r="AJ650" s="32"/>
      <c r="AK650" s="10"/>
      <c r="AL650" s="32"/>
      <c r="AM650" s="10"/>
      <c r="AN650" s="32"/>
      <c r="AO650" s="10"/>
      <c r="AP650" s="32"/>
      <c r="AQ650" s="10"/>
      <c r="AR650" s="244"/>
      <c r="AS650" s="10"/>
      <c r="AT650" s="32"/>
      <c r="AU650" s="10"/>
      <c r="AV650" s="244"/>
      <c r="AW650" s="10"/>
      <c r="AX650" s="244"/>
      <c r="AY650" s="7"/>
      <c r="AZ650" s="249"/>
      <c r="BA650" s="10"/>
      <c r="BB650" s="244"/>
      <c r="BC650" s="7"/>
      <c r="BD650" s="249"/>
      <c r="BE650" s="10"/>
      <c r="BF650" s="244"/>
      <c r="BG650" s="7"/>
      <c r="BH650" s="249"/>
      <c r="BI650" s="7"/>
      <c r="BJ650" s="249"/>
      <c r="BK650" s="7"/>
      <c r="BL650" s="8"/>
      <c r="BM650" s="7"/>
      <c r="BN650" s="249"/>
      <c r="BO650" s="7"/>
      <c r="BP650" s="8"/>
      <c r="BQ650" s="7"/>
      <c r="BR650" s="8"/>
      <c r="BT650" s="41"/>
      <c r="BU650" s="41">
        <f t="shared" si="34"/>
        <v>0</v>
      </c>
      <c r="BV650">
        <f t="shared" si="35"/>
        <v>0</v>
      </c>
      <c r="BX650" s="39"/>
    </row>
    <row r="651" spans="2:76">
      <c r="B651" s="6"/>
      <c r="C651" s="10"/>
      <c r="D651" s="32"/>
      <c r="E651" s="10"/>
      <c r="F651" s="32"/>
      <c r="G651" s="10"/>
      <c r="H651" s="32"/>
      <c r="I651" s="10"/>
      <c r="J651" s="32"/>
      <c r="K651" s="94"/>
      <c r="L651" s="32"/>
      <c r="M651" s="10"/>
      <c r="N651" s="32"/>
      <c r="O651" s="10"/>
      <c r="P651" s="32"/>
      <c r="Q651" s="10"/>
      <c r="R651" s="32"/>
      <c r="S651" s="10"/>
      <c r="T651" s="32"/>
      <c r="U651" s="10"/>
      <c r="V651" s="32"/>
      <c r="W651" s="10"/>
      <c r="X651" s="32"/>
      <c r="Y651" s="10"/>
      <c r="Z651" s="32"/>
      <c r="AA651" s="10"/>
      <c r="AB651" s="32"/>
      <c r="AC651" s="10"/>
      <c r="AD651" s="32"/>
      <c r="AE651" s="10"/>
      <c r="AF651" s="32"/>
      <c r="AG651" s="10"/>
      <c r="AH651" s="32"/>
      <c r="AI651" s="10"/>
      <c r="AJ651" s="32"/>
      <c r="AK651" s="10"/>
      <c r="AL651" s="32"/>
      <c r="AM651" s="10"/>
      <c r="AN651" s="32"/>
      <c r="AO651" s="10"/>
      <c r="AP651" s="32"/>
      <c r="AQ651" s="10"/>
      <c r="AR651" s="244"/>
      <c r="AS651" s="10"/>
      <c r="AT651" s="32"/>
      <c r="AU651" s="10"/>
      <c r="AV651" s="244"/>
      <c r="AW651" s="10"/>
      <c r="AX651" s="244"/>
      <c r="AY651" s="7"/>
      <c r="AZ651" s="249"/>
      <c r="BA651" s="10"/>
      <c r="BB651" s="244"/>
      <c r="BC651" s="7"/>
      <c r="BD651" s="249"/>
      <c r="BE651" s="10"/>
      <c r="BF651" s="244"/>
      <c r="BG651" s="7"/>
      <c r="BH651" s="249"/>
      <c r="BI651" s="7"/>
      <c r="BJ651" s="249"/>
      <c r="BK651" s="7"/>
      <c r="BL651" s="8"/>
      <c r="BM651" s="7"/>
      <c r="BN651" s="249"/>
      <c r="BO651" s="7"/>
      <c r="BP651" s="8"/>
      <c r="BQ651" s="7"/>
      <c r="BR651" s="8"/>
      <c r="BT651" s="41"/>
      <c r="BU651" s="41">
        <f t="shared" ref="BU651:BU714" si="36">+AI651+AE651+Y651+W651+U651+S651+Q651+O651+M651+I651+G651+E651+C651+AG651+K651+BQ651+BX651+AA651+AC651+AK651+AO651+AQ651+AY651+BO651+BM651+BC651+BA651+AW651+AU651+AS651</f>
        <v>0</v>
      </c>
      <c r="BV651">
        <f t="shared" si="35"/>
        <v>0</v>
      </c>
      <c r="BX651" s="39"/>
    </row>
    <row r="652" spans="2:76">
      <c r="B652" s="6"/>
      <c r="C652" s="10"/>
      <c r="D652" s="32"/>
      <c r="E652" s="10"/>
      <c r="F652" s="32"/>
      <c r="G652" s="10"/>
      <c r="H652" s="32"/>
      <c r="I652" s="10"/>
      <c r="J652" s="32"/>
      <c r="K652" s="10"/>
      <c r="L652" s="32"/>
      <c r="M652" s="10"/>
      <c r="N652" s="32"/>
      <c r="O652" s="10"/>
      <c r="P652" s="32"/>
      <c r="Q652" s="10"/>
      <c r="R652" s="32"/>
      <c r="S652" s="10"/>
      <c r="T652" s="32"/>
      <c r="U652" s="10"/>
      <c r="V652" s="32"/>
      <c r="W652" s="10"/>
      <c r="X652" s="32"/>
      <c r="Y652" s="10"/>
      <c r="Z652" s="32"/>
      <c r="AA652" s="10"/>
      <c r="AB652" s="32"/>
      <c r="AC652" s="10"/>
      <c r="AD652" s="32"/>
      <c r="AE652" s="10"/>
      <c r="AF652" s="32"/>
      <c r="AG652" s="10"/>
      <c r="AH652" s="32"/>
      <c r="AI652" s="10"/>
      <c r="AJ652" s="32"/>
      <c r="AK652" s="10"/>
      <c r="AL652" s="32"/>
      <c r="AM652" s="10"/>
      <c r="AN652" s="32"/>
      <c r="AO652" s="10"/>
      <c r="AP652" s="32"/>
      <c r="AQ652" s="10"/>
      <c r="AR652" s="244"/>
      <c r="AS652" s="10"/>
      <c r="AT652" s="32"/>
      <c r="AU652" s="10"/>
      <c r="AV652" s="244"/>
      <c r="AW652" s="10"/>
      <c r="AX652" s="244"/>
      <c r="AY652" s="7"/>
      <c r="AZ652" s="249"/>
      <c r="BA652" s="10"/>
      <c r="BB652" s="244"/>
      <c r="BC652" s="7"/>
      <c r="BD652" s="249"/>
      <c r="BE652" s="10"/>
      <c r="BF652" s="244"/>
      <c r="BG652" s="7"/>
      <c r="BH652" s="249"/>
      <c r="BI652" s="7"/>
      <c r="BJ652" s="249"/>
      <c r="BK652" s="7"/>
      <c r="BL652" s="8"/>
      <c r="BM652" s="7"/>
      <c r="BN652" s="249"/>
      <c r="BO652" s="7"/>
      <c r="BP652" s="8"/>
      <c r="BQ652" s="7"/>
      <c r="BR652" s="8"/>
      <c r="BT652" s="41"/>
      <c r="BU652" s="41">
        <f t="shared" si="36"/>
        <v>0</v>
      </c>
      <c r="BV652">
        <f t="shared" si="35"/>
        <v>0</v>
      </c>
    </row>
    <row r="653" spans="2:76">
      <c r="B653" s="6"/>
      <c r="C653" s="10"/>
      <c r="D653" s="32"/>
      <c r="E653" s="10"/>
      <c r="F653" s="32"/>
      <c r="G653" s="10"/>
      <c r="H653" s="32"/>
      <c r="I653" s="10"/>
      <c r="J653" s="32"/>
      <c r="K653" s="10"/>
      <c r="L653" s="32"/>
      <c r="M653" s="10"/>
      <c r="N653" s="32"/>
      <c r="O653" s="10"/>
      <c r="P653" s="32"/>
      <c r="Q653" s="10"/>
      <c r="R653" s="32"/>
      <c r="S653" s="10"/>
      <c r="T653" s="32"/>
      <c r="U653" s="10"/>
      <c r="V653" s="32"/>
      <c r="W653" s="10"/>
      <c r="X653" s="32"/>
      <c r="Y653" s="10"/>
      <c r="Z653" s="32"/>
      <c r="AA653" s="10"/>
      <c r="AB653" s="32"/>
      <c r="AC653" s="10"/>
      <c r="AD653" s="32"/>
      <c r="AE653" s="10"/>
      <c r="AF653" s="32"/>
      <c r="AG653" s="10"/>
      <c r="AH653" s="32"/>
      <c r="AI653" s="10"/>
      <c r="AJ653" s="32"/>
      <c r="AK653" s="10"/>
      <c r="AL653" s="32"/>
      <c r="AM653" s="10"/>
      <c r="AN653" s="32"/>
      <c r="AO653" s="10"/>
      <c r="AP653" s="32"/>
      <c r="AQ653" s="10"/>
      <c r="AR653" s="244"/>
      <c r="AS653" s="10"/>
      <c r="AT653" s="32"/>
      <c r="AU653" s="10"/>
      <c r="AV653" s="244"/>
      <c r="AW653" s="10"/>
      <c r="AX653" s="244"/>
      <c r="AY653" s="7"/>
      <c r="AZ653" s="249"/>
      <c r="BA653" s="10"/>
      <c r="BB653" s="244"/>
      <c r="BC653" s="7"/>
      <c r="BD653" s="249"/>
      <c r="BE653" s="10"/>
      <c r="BF653" s="244"/>
      <c r="BG653" s="7"/>
      <c r="BH653" s="249"/>
      <c r="BI653" s="7"/>
      <c r="BJ653" s="249"/>
      <c r="BK653" s="7"/>
      <c r="BL653" s="8"/>
      <c r="BM653" s="7"/>
      <c r="BN653" s="249"/>
      <c r="BO653" s="7"/>
      <c r="BP653" s="8"/>
      <c r="BQ653" s="7"/>
      <c r="BR653" s="8"/>
      <c r="BT653" s="41"/>
      <c r="BU653" s="41">
        <f t="shared" si="36"/>
        <v>0</v>
      </c>
      <c r="BV653">
        <f t="shared" si="35"/>
        <v>0</v>
      </c>
    </row>
    <row r="654" spans="2:76">
      <c r="B654" s="6"/>
      <c r="C654" s="10"/>
      <c r="D654" s="32"/>
      <c r="E654" s="10"/>
      <c r="F654" s="32"/>
      <c r="G654" s="10"/>
      <c r="H654" s="32"/>
      <c r="I654" s="10"/>
      <c r="J654" s="32"/>
      <c r="K654" s="10"/>
      <c r="L654" s="32"/>
      <c r="M654" s="10"/>
      <c r="N654" s="32"/>
      <c r="O654" s="10"/>
      <c r="P654" s="32"/>
      <c r="Q654" s="10"/>
      <c r="R654" s="32"/>
      <c r="S654" s="10"/>
      <c r="T654" s="32"/>
      <c r="U654" s="10"/>
      <c r="V654" s="32"/>
      <c r="W654" s="10"/>
      <c r="X654" s="32"/>
      <c r="Y654" s="10"/>
      <c r="Z654" s="32"/>
      <c r="AA654" s="10"/>
      <c r="AB654" s="32"/>
      <c r="AC654" s="10"/>
      <c r="AD654" s="32"/>
      <c r="AE654" s="10"/>
      <c r="AF654" s="32"/>
      <c r="AG654" s="10"/>
      <c r="AH654" s="32"/>
      <c r="AI654" s="10"/>
      <c r="AJ654" s="32"/>
      <c r="AK654" s="10"/>
      <c r="AL654" s="32"/>
      <c r="AM654" s="10"/>
      <c r="AN654" s="32"/>
      <c r="AO654" s="10"/>
      <c r="AP654" s="32"/>
      <c r="AQ654" s="10"/>
      <c r="AR654" s="244"/>
      <c r="AS654" s="10"/>
      <c r="AT654" s="32"/>
      <c r="AU654" s="10"/>
      <c r="AV654" s="244"/>
      <c r="AW654" s="10"/>
      <c r="AX654" s="244"/>
      <c r="AY654" s="7"/>
      <c r="AZ654" s="249"/>
      <c r="BA654" s="10"/>
      <c r="BB654" s="244"/>
      <c r="BC654" s="7"/>
      <c r="BD654" s="249"/>
      <c r="BE654" s="10"/>
      <c r="BF654" s="244"/>
      <c r="BG654" s="7"/>
      <c r="BH654" s="249"/>
      <c r="BI654" s="7"/>
      <c r="BJ654" s="249"/>
      <c r="BK654" s="7"/>
      <c r="BL654" s="8"/>
      <c r="BM654" s="7"/>
      <c r="BN654" s="249"/>
      <c r="BO654" s="7"/>
      <c r="BP654" s="8"/>
      <c r="BQ654" s="7"/>
      <c r="BR654" s="8"/>
      <c r="BT654" s="41"/>
      <c r="BU654" s="41">
        <f t="shared" si="36"/>
        <v>0</v>
      </c>
      <c r="BV654">
        <f t="shared" si="35"/>
        <v>0</v>
      </c>
    </row>
    <row r="655" spans="2:76">
      <c r="B655" s="6"/>
      <c r="C655" s="10"/>
      <c r="D655" s="32"/>
      <c r="E655" s="10"/>
      <c r="F655" s="32"/>
      <c r="G655" s="10"/>
      <c r="H655" s="32"/>
      <c r="I655" s="10"/>
      <c r="J655" s="32"/>
      <c r="K655" s="10"/>
      <c r="L655" s="32"/>
      <c r="M655" s="10"/>
      <c r="N655" s="32"/>
      <c r="O655" s="10"/>
      <c r="P655" s="32"/>
      <c r="Q655" s="10"/>
      <c r="R655" s="32"/>
      <c r="S655" s="10"/>
      <c r="T655" s="32"/>
      <c r="U655" s="10"/>
      <c r="V655" s="32"/>
      <c r="W655" s="10"/>
      <c r="X655" s="32"/>
      <c r="Y655" s="10"/>
      <c r="Z655" s="32"/>
      <c r="AA655" s="10"/>
      <c r="AB655" s="32"/>
      <c r="AC655" s="10"/>
      <c r="AD655" s="32"/>
      <c r="AE655" s="10"/>
      <c r="AF655" s="32"/>
      <c r="AG655" s="10"/>
      <c r="AH655" s="32"/>
      <c r="AI655" s="10"/>
      <c r="AJ655" s="32"/>
      <c r="AK655" s="10"/>
      <c r="AL655" s="32"/>
      <c r="AM655" s="10"/>
      <c r="AN655" s="32"/>
      <c r="AO655" s="10"/>
      <c r="AP655" s="32"/>
      <c r="AQ655" s="10"/>
      <c r="AR655" s="244"/>
      <c r="AS655" s="10"/>
      <c r="AT655" s="32"/>
      <c r="AU655" s="10"/>
      <c r="AV655" s="244"/>
      <c r="AW655" s="10"/>
      <c r="AX655" s="244"/>
      <c r="AY655" s="7"/>
      <c r="AZ655" s="249"/>
      <c r="BA655" s="10"/>
      <c r="BB655" s="244"/>
      <c r="BC655" s="7"/>
      <c r="BD655" s="249"/>
      <c r="BE655" s="10"/>
      <c r="BF655" s="244"/>
      <c r="BG655" s="7"/>
      <c r="BH655" s="249"/>
      <c r="BI655" s="7"/>
      <c r="BJ655" s="249"/>
      <c r="BK655" s="7"/>
      <c r="BL655" s="8"/>
      <c r="BM655" s="7"/>
      <c r="BN655" s="249"/>
      <c r="BO655" s="7"/>
      <c r="BP655" s="8"/>
      <c r="BQ655" s="7"/>
      <c r="BR655" s="8"/>
      <c r="BT655" s="41"/>
      <c r="BU655" s="41">
        <f t="shared" si="36"/>
        <v>0</v>
      </c>
      <c r="BV655">
        <f t="shared" si="35"/>
        <v>0</v>
      </c>
    </row>
    <row r="656" spans="2:76">
      <c r="B656" s="6"/>
      <c r="C656" s="10"/>
      <c r="D656" s="32"/>
      <c r="E656" s="10"/>
      <c r="F656" s="32"/>
      <c r="G656" s="10"/>
      <c r="H656" s="32"/>
      <c r="I656" s="10"/>
      <c r="J656" s="32"/>
      <c r="K656" s="94"/>
      <c r="L656" s="32"/>
      <c r="M656" s="10"/>
      <c r="N656" s="32"/>
      <c r="O656" s="10"/>
      <c r="P656" s="32"/>
      <c r="Q656" s="10"/>
      <c r="R656" s="32"/>
      <c r="S656" s="10"/>
      <c r="T656" s="32"/>
      <c r="U656" s="10"/>
      <c r="V656" s="32"/>
      <c r="W656" s="10"/>
      <c r="X656" s="32"/>
      <c r="Y656" s="10"/>
      <c r="Z656" s="32"/>
      <c r="AA656" s="10"/>
      <c r="AB656" s="32"/>
      <c r="AC656" s="10"/>
      <c r="AD656" s="32"/>
      <c r="AE656" s="10"/>
      <c r="AF656" s="32"/>
      <c r="AG656" s="10"/>
      <c r="AH656" s="32"/>
      <c r="AI656" s="10"/>
      <c r="AJ656" s="32"/>
      <c r="AK656" s="10"/>
      <c r="AL656" s="32"/>
      <c r="AM656" s="10"/>
      <c r="AN656" s="32"/>
      <c r="AO656" s="10"/>
      <c r="AP656" s="32"/>
      <c r="AQ656" s="10"/>
      <c r="AR656" s="244"/>
      <c r="AS656" s="10"/>
      <c r="AT656" s="32"/>
      <c r="AU656" s="10"/>
      <c r="AV656" s="244"/>
      <c r="AW656" s="10"/>
      <c r="AX656" s="244"/>
      <c r="AY656" s="7"/>
      <c r="AZ656" s="249"/>
      <c r="BA656" s="10"/>
      <c r="BB656" s="244"/>
      <c r="BC656" s="7"/>
      <c r="BD656" s="249"/>
      <c r="BE656" s="10"/>
      <c r="BF656" s="244"/>
      <c r="BG656" s="7"/>
      <c r="BH656" s="249"/>
      <c r="BI656" s="7"/>
      <c r="BJ656" s="249"/>
      <c r="BK656" s="7"/>
      <c r="BL656" s="8"/>
      <c r="BM656" s="7"/>
      <c r="BN656" s="249"/>
      <c r="BO656" s="7"/>
      <c r="BP656" s="8"/>
      <c r="BQ656" s="7"/>
      <c r="BR656" s="8"/>
      <c r="BT656" s="41"/>
      <c r="BU656" s="41">
        <f t="shared" si="36"/>
        <v>0</v>
      </c>
      <c r="BV656">
        <f t="shared" si="35"/>
        <v>0</v>
      </c>
      <c r="BX656" s="39"/>
    </row>
    <row r="657" spans="2:76">
      <c r="B657" s="6"/>
      <c r="C657" s="10"/>
      <c r="D657" s="32"/>
      <c r="E657" s="10"/>
      <c r="F657" s="32"/>
      <c r="G657" s="10"/>
      <c r="H657" s="32"/>
      <c r="I657" s="10"/>
      <c r="J657" s="32"/>
      <c r="K657" s="94"/>
      <c r="L657" s="32"/>
      <c r="M657" s="10"/>
      <c r="N657" s="32"/>
      <c r="O657" s="10"/>
      <c r="P657" s="32"/>
      <c r="Q657" s="10"/>
      <c r="R657" s="32"/>
      <c r="S657" s="10"/>
      <c r="T657" s="32"/>
      <c r="U657" s="10"/>
      <c r="V657" s="32"/>
      <c r="W657" s="10"/>
      <c r="X657" s="32"/>
      <c r="Y657" s="10"/>
      <c r="Z657" s="32"/>
      <c r="AA657" s="10"/>
      <c r="AB657" s="32"/>
      <c r="AC657" s="10"/>
      <c r="AD657" s="32"/>
      <c r="AE657" s="10"/>
      <c r="AF657" s="32"/>
      <c r="AG657" s="10"/>
      <c r="AH657" s="32"/>
      <c r="AI657" s="10"/>
      <c r="AJ657" s="32"/>
      <c r="AK657" s="10"/>
      <c r="AL657" s="32"/>
      <c r="AM657" s="10"/>
      <c r="AN657" s="32"/>
      <c r="AO657" s="10"/>
      <c r="AP657" s="32"/>
      <c r="AQ657" s="10"/>
      <c r="AR657" s="244"/>
      <c r="AS657" s="10"/>
      <c r="AT657" s="32"/>
      <c r="AU657" s="10"/>
      <c r="AV657" s="244"/>
      <c r="AW657" s="10"/>
      <c r="AX657" s="244"/>
      <c r="AY657" s="7"/>
      <c r="AZ657" s="249"/>
      <c r="BA657" s="10"/>
      <c r="BB657" s="244"/>
      <c r="BC657" s="7"/>
      <c r="BD657" s="249"/>
      <c r="BE657" s="10"/>
      <c r="BF657" s="244"/>
      <c r="BG657" s="7"/>
      <c r="BH657" s="249"/>
      <c r="BI657" s="7"/>
      <c r="BJ657" s="249"/>
      <c r="BK657" s="7"/>
      <c r="BL657" s="8"/>
      <c r="BM657" s="7"/>
      <c r="BN657" s="249"/>
      <c r="BO657" s="7"/>
      <c r="BP657" s="8"/>
      <c r="BQ657" s="7"/>
      <c r="BR657" s="8"/>
      <c r="BT657" s="41"/>
      <c r="BU657" s="41">
        <f t="shared" si="36"/>
        <v>0</v>
      </c>
      <c r="BV657">
        <f t="shared" si="35"/>
        <v>0</v>
      </c>
      <c r="BX657" s="39"/>
    </row>
    <row r="658" spans="2:76">
      <c r="B658" s="6"/>
      <c r="C658" s="10"/>
      <c r="D658" s="32"/>
      <c r="E658" s="10"/>
      <c r="F658" s="32"/>
      <c r="G658" s="10"/>
      <c r="H658" s="32"/>
      <c r="I658" s="10"/>
      <c r="J658" s="32"/>
      <c r="K658" s="94"/>
      <c r="L658" s="32"/>
      <c r="M658" s="10"/>
      <c r="N658" s="32"/>
      <c r="O658" s="10"/>
      <c r="P658" s="32"/>
      <c r="Q658" s="10"/>
      <c r="R658" s="32"/>
      <c r="S658" s="10"/>
      <c r="T658" s="32"/>
      <c r="U658" s="10"/>
      <c r="V658" s="32"/>
      <c r="W658" s="10"/>
      <c r="X658" s="32"/>
      <c r="Y658" s="10"/>
      <c r="Z658" s="32"/>
      <c r="AA658" s="10"/>
      <c r="AB658" s="32"/>
      <c r="AC658" s="10"/>
      <c r="AD658" s="32"/>
      <c r="AE658" s="10"/>
      <c r="AF658" s="32"/>
      <c r="AG658" s="10"/>
      <c r="AH658" s="32"/>
      <c r="AI658" s="10"/>
      <c r="AJ658" s="32"/>
      <c r="AK658" s="10"/>
      <c r="AL658" s="32"/>
      <c r="AM658" s="10"/>
      <c r="AN658" s="32"/>
      <c r="AO658" s="10"/>
      <c r="AP658" s="32"/>
      <c r="AQ658" s="10"/>
      <c r="AR658" s="244"/>
      <c r="AS658" s="10"/>
      <c r="AT658" s="32"/>
      <c r="AU658" s="10"/>
      <c r="AV658" s="244"/>
      <c r="AW658" s="10"/>
      <c r="AX658" s="244"/>
      <c r="AY658" s="7"/>
      <c r="AZ658" s="249"/>
      <c r="BA658" s="10"/>
      <c r="BB658" s="244"/>
      <c r="BC658" s="7"/>
      <c r="BD658" s="249"/>
      <c r="BE658" s="10"/>
      <c r="BF658" s="244"/>
      <c r="BG658" s="7"/>
      <c r="BH658" s="249"/>
      <c r="BI658" s="7"/>
      <c r="BJ658" s="249"/>
      <c r="BK658" s="7"/>
      <c r="BL658" s="8"/>
      <c r="BM658" s="7"/>
      <c r="BN658" s="249"/>
      <c r="BO658" s="7"/>
      <c r="BP658" s="8"/>
      <c r="BQ658" s="7"/>
      <c r="BR658" s="8"/>
      <c r="BT658" s="41"/>
      <c r="BU658" s="41">
        <f t="shared" si="36"/>
        <v>0</v>
      </c>
      <c r="BV658">
        <f t="shared" si="35"/>
        <v>0</v>
      </c>
      <c r="BX658" s="39"/>
    </row>
    <row r="659" spans="2:76">
      <c r="B659" s="6"/>
      <c r="C659" s="10"/>
      <c r="D659" s="32"/>
      <c r="E659" s="10"/>
      <c r="F659" s="32"/>
      <c r="G659" s="10"/>
      <c r="H659" s="32"/>
      <c r="I659" s="10"/>
      <c r="J659" s="32"/>
      <c r="K659" s="94"/>
      <c r="L659" s="32"/>
      <c r="M659" s="10"/>
      <c r="N659" s="32"/>
      <c r="O659" s="10"/>
      <c r="P659" s="32"/>
      <c r="Q659" s="10"/>
      <c r="R659" s="32"/>
      <c r="S659" s="10"/>
      <c r="T659" s="32"/>
      <c r="U659" s="10"/>
      <c r="V659" s="32"/>
      <c r="W659" s="10"/>
      <c r="X659" s="32"/>
      <c r="Y659" s="10"/>
      <c r="Z659" s="32"/>
      <c r="AA659" s="10"/>
      <c r="AB659" s="32"/>
      <c r="AC659" s="10"/>
      <c r="AD659" s="32"/>
      <c r="AE659" s="10"/>
      <c r="AF659" s="32"/>
      <c r="AG659" s="10"/>
      <c r="AH659" s="32"/>
      <c r="AI659" s="10"/>
      <c r="AJ659" s="32"/>
      <c r="AK659" s="10"/>
      <c r="AL659" s="32"/>
      <c r="AM659" s="10"/>
      <c r="AN659" s="32"/>
      <c r="AO659" s="10"/>
      <c r="AP659" s="32"/>
      <c r="AQ659" s="10"/>
      <c r="AR659" s="244"/>
      <c r="AS659" s="10"/>
      <c r="AT659" s="32"/>
      <c r="AU659" s="10"/>
      <c r="AV659" s="244"/>
      <c r="AW659" s="10"/>
      <c r="AX659" s="244"/>
      <c r="AY659" s="7"/>
      <c r="AZ659" s="249"/>
      <c r="BA659" s="10"/>
      <c r="BB659" s="244"/>
      <c r="BC659" s="7"/>
      <c r="BD659" s="249"/>
      <c r="BE659" s="10"/>
      <c r="BF659" s="244"/>
      <c r="BG659" s="7"/>
      <c r="BH659" s="249"/>
      <c r="BI659" s="7"/>
      <c r="BJ659" s="249"/>
      <c r="BK659" s="7"/>
      <c r="BL659" s="8"/>
      <c r="BM659" s="7"/>
      <c r="BN659" s="249"/>
      <c r="BO659" s="7"/>
      <c r="BP659" s="8"/>
      <c r="BQ659" s="7"/>
      <c r="BR659" s="8"/>
      <c r="BT659" s="41"/>
      <c r="BU659" s="41">
        <f t="shared" si="36"/>
        <v>0</v>
      </c>
      <c r="BV659">
        <f t="shared" si="35"/>
        <v>0</v>
      </c>
      <c r="BX659" s="39"/>
    </row>
    <row r="660" spans="2:76">
      <c r="B660" s="6"/>
      <c r="C660" s="10"/>
      <c r="D660" s="32"/>
      <c r="E660" s="10"/>
      <c r="F660" s="32"/>
      <c r="G660" s="10"/>
      <c r="H660" s="32"/>
      <c r="I660" s="10"/>
      <c r="J660" s="32"/>
      <c r="K660" s="94"/>
      <c r="L660" s="32"/>
      <c r="M660" s="10"/>
      <c r="N660" s="32"/>
      <c r="O660" s="10"/>
      <c r="P660" s="32"/>
      <c r="Q660" s="10"/>
      <c r="R660" s="32"/>
      <c r="S660" s="10"/>
      <c r="T660" s="32"/>
      <c r="U660" s="10"/>
      <c r="V660" s="32"/>
      <c r="W660" s="10"/>
      <c r="X660" s="32"/>
      <c r="Y660" s="10"/>
      <c r="Z660" s="32"/>
      <c r="AA660" s="10"/>
      <c r="AB660" s="32"/>
      <c r="AC660" s="10"/>
      <c r="AD660" s="32"/>
      <c r="AE660" s="10"/>
      <c r="AF660" s="32"/>
      <c r="AG660" s="10"/>
      <c r="AH660" s="32"/>
      <c r="AI660" s="10"/>
      <c r="AJ660" s="32"/>
      <c r="AK660" s="10"/>
      <c r="AL660" s="32"/>
      <c r="AM660" s="10"/>
      <c r="AN660" s="32"/>
      <c r="AO660" s="10"/>
      <c r="AP660" s="32"/>
      <c r="AQ660" s="10"/>
      <c r="AR660" s="244"/>
      <c r="AS660" s="10"/>
      <c r="AT660" s="32"/>
      <c r="AU660" s="10"/>
      <c r="AV660" s="244"/>
      <c r="AW660" s="10"/>
      <c r="AX660" s="244"/>
      <c r="AY660" s="7"/>
      <c r="AZ660" s="249"/>
      <c r="BA660" s="10"/>
      <c r="BB660" s="244"/>
      <c r="BC660" s="7"/>
      <c r="BD660" s="249"/>
      <c r="BE660" s="10"/>
      <c r="BF660" s="244"/>
      <c r="BG660" s="7"/>
      <c r="BH660" s="249"/>
      <c r="BI660" s="7"/>
      <c r="BJ660" s="249"/>
      <c r="BK660" s="7"/>
      <c r="BL660" s="8"/>
      <c r="BM660" s="7"/>
      <c r="BN660" s="249"/>
      <c r="BO660" s="7"/>
      <c r="BP660" s="8"/>
      <c r="BQ660" s="7"/>
      <c r="BR660" s="8"/>
      <c r="BT660" s="41"/>
      <c r="BU660" s="41">
        <f t="shared" si="36"/>
        <v>0</v>
      </c>
      <c r="BV660">
        <f t="shared" si="35"/>
        <v>0</v>
      </c>
      <c r="BX660" s="39"/>
    </row>
    <row r="661" spans="2:76">
      <c r="B661" s="6"/>
      <c r="C661" s="10"/>
      <c r="D661" s="32"/>
      <c r="E661" s="10"/>
      <c r="F661" s="32"/>
      <c r="G661" s="10"/>
      <c r="H661" s="32"/>
      <c r="I661" s="10"/>
      <c r="J661" s="32"/>
      <c r="K661" s="94"/>
      <c r="L661" s="32"/>
      <c r="M661" s="10"/>
      <c r="N661" s="32"/>
      <c r="O661" s="10"/>
      <c r="P661" s="32"/>
      <c r="Q661" s="10"/>
      <c r="R661" s="32"/>
      <c r="S661" s="10"/>
      <c r="T661" s="32"/>
      <c r="U661" s="10"/>
      <c r="V661" s="32"/>
      <c r="W661" s="10"/>
      <c r="X661" s="32"/>
      <c r="Y661" s="10"/>
      <c r="Z661" s="32"/>
      <c r="AA661" s="10"/>
      <c r="AB661" s="32"/>
      <c r="AC661" s="10"/>
      <c r="AD661" s="32"/>
      <c r="AE661" s="10"/>
      <c r="AF661" s="32"/>
      <c r="AG661" s="10"/>
      <c r="AH661" s="32"/>
      <c r="AI661" s="10"/>
      <c r="AJ661" s="32"/>
      <c r="AK661" s="10"/>
      <c r="AL661" s="32"/>
      <c r="AM661" s="10"/>
      <c r="AN661" s="32"/>
      <c r="AO661" s="10"/>
      <c r="AP661" s="32"/>
      <c r="AQ661" s="10"/>
      <c r="AR661" s="244"/>
      <c r="AS661" s="10"/>
      <c r="AT661" s="32"/>
      <c r="AU661" s="10"/>
      <c r="AV661" s="244"/>
      <c r="AW661" s="10"/>
      <c r="AX661" s="244"/>
      <c r="AY661" s="7"/>
      <c r="AZ661" s="249"/>
      <c r="BA661" s="10"/>
      <c r="BB661" s="244"/>
      <c r="BC661" s="7"/>
      <c r="BD661" s="249"/>
      <c r="BE661" s="10"/>
      <c r="BF661" s="244"/>
      <c r="BG661" s="7"/>
      <c r="BH661" s="249"/>
      <c r="BI661" s="7"/>
      <c r="BJ661" s="249"/>
      <c r="BK661" s="7"/>
      <c r="BL661" s="8"/>
      <c r="BM661" s="7"/>
      <c r="BN661" s="249"/>
      <c r="BO661" s="7"/>
      <c r="BP661" s="8"/>
      <c r="BQ661" s="7"/>
      <c r="BR661" s="8"/>
      <c r="BT661" s="41"/>
      <c r="BU661" s="41">
        <f t="shared" si="36"/>
        <v>0</v>
      </c>
      <c r="BV661">
        <f t="shared" si="35"/>
        <v>0</v>
      </c>
      <c r="BX661" s="39"/>
    </row>
    <row r="662" spans="2:76">
      <c r="B662" s="6"/>
      <c r="C662" s="10"/>
      <c r="D662" s="32"/>
      <c r="E662" s="10"/>
      <c r="F662" s="32"/>
      <c r="G662" s="10"/>
      <c r="H662" s="32"/>
      <c r="I662" s="10"/>
      <c r="J662" s="32"/>
      <c r="K662" s="94"/>
      <c r="L662" s="32"/>
      <c r="M662" s="10"/>
      <c r="N662" s="32"/>
      <c r="O662" s="10"/>
      <c r="P662" s="32"/>
      <c r="Q662" s="10"/>
      <c r="R662" s="32"/>
      <c r="S662" s="10"/>
      <c r="T662" s="32"/>
      <c r="U662" s="10"/>
      <c r="V662" s="32"/>
      <c r="W662" s="10"/>
      <c r="X662" s="32"/>
      <c r="Y662" s="10"/>
      <c r="Z662" s="32"/>
      <c r="AA662" s="10"/>
      <c r="AB662" s="32"/>
      <c r="AC662" s="10"/>
      <c r="AD662" s="32"/>
      <c r="AE662" s="10"/>
      <c r="AF662" s="32"/>
      <c r="AG662" s="10"/>
      <c r="AH662" s="32"/>
      <c r="AI662" s="10"/>
      <c r="AJ662" s="32"/>
      <c r="AK662" s="10"/>
      <c r="AL662" s="32"/>
      <c r="AM662" s="10"/>
      <c r="AN662" s="32"/>
      <c r="AO662" s="10"/>
      <c r="AP662" s="32"/>
      <c r="AQ662" s="10"/>
      <c r="AR662" s="244"/>
      <c r="AS662" s="10"/>
      <c r="AT662" s="32"/>
      <c r="AU662" s="10"/>
      <c r="AV662" s="244"/>
      <c r="AW662" s="10"/>
      <c r="AX662" s="244"/>
      <c r="AY662" s="7"/>
      <c r="AZ662" s="249"/>
      <c r="BA662" s="10"/>
      <c r="BB662" s="244"/>
      <c r="BC662" s="7"/>
      <c r="BD662" s="249"/>
      <c r="BE662" s="10"/>
      <c r="BF662" s="244"/>
      <c r="BG662" s="7"/>
      <c r="BH662" s="249"/>
      <c r="BI662" s="7"/>
      <c r="BJ662" s="249"/>
      <c r="BK662" s="7"/>
      <c r="BL662" s="8"/>
      <c r="BM662" s="7"/>
      <c r="BN662" s="249"/>
      <c r="BO662" s="7"/>
      <c r="BP662" s="8"/>
      <c r="BQ662" s="7"/>
      <c r="BR662" s="8"/>
      <c r="BT662" s="41"/>
      <c r="BU662" s="41">
        <f t="shared" si="36"/>
        <v>0</v>
      </c>
      <c r="BV662">
        <f t="shared" si="35"/>
        <v>0</v>
      </c>
      <c r="BX662" s="39"/>
    </row>
    <row r="663" spans="2:76">
      <c r="B663" s="6"/>
      <c r="C663" s="10"/>
      <c r="D663" s="32"/>
      <c r="E663" s="10"/>
      <c r="F663" s="32"/>
      <c r="G663" s="10"/>
      <c r="H663" s="32"/>
      <c r="I663" s="10"/>
      <c r="J663" s="32"/>
      <c r="K663" s="10"/>
      <c r="L663" s="32"/>
      <c r="M663" s="10"/>
      <c r="N663" s="32"/>
      <c r="O663" s="10"/>
      <c r="P663" s="32"/>
      <c r="Q663" s="10"/>
      <c r="R663" s="32"/>
      <c r="S663" s="10"/>
      <c r="T663" s="32"/>
      <c r="U663" s="10"/>
      <c r="V663" s="32"/>
      <c r="W663" s="10"/>
      <c r="X663" s="32"/>
      <c r="Y663" s="10"/>
      <c r="Z663" s="32"/>
      <c r="AA663" s="10"/>
      <c r="AB663" s="32"/>
      <c r="AC663" s="10"/>
      <c r="AD663" s="32"/>
      <c r="AE663" s="10"/>
      <c r="AF663" s="32"/>
      <c r="AG663" s="10"/>
      <c r="AH663" s="32"/>
      <c r="AI663" s="10"/>
      <c r="AJ663" s="32"/>
      <c r="AK663" s="10"/>
      <c r="AL663" s="32"/>
      <c r="AM663" s="10"/>
      <c r="AN663" s="32"/>
      <c r="AO663" s="10"/>
      <c r="AP663" s="32"/>
      <c r="AQ663" s="10"/>
      <c r="AR663" s="244"/>
      <c r="AS663" s="10"/>
      <c r="AT663" s="32"/>
      <c r="AU663" s="10"/>
      <c r="AV663" s="244"/>
      <c r="AW663" s="10"/>
      <c r="AX663" s="244"/>
      <c r="AY663" s="7"/>
      <c r="AZ663" s="249"/>
      <c r="BA663" s="10"/>
      <c r="BB663" s="244"/>
      <c r="BC663" s="7"/>
      <c r="BD663" s="249"/>
      <c r="BE663" s="10"/>
      <c r="BF663" s="244"/>
      <c r="BG663" s="7"/>
      <c r="BH663" s="249"/>
      <c r="BI663" s="7"/>
      <c r="BJ663" s="249"/>
      <c r="BK663" s="7"/>
      <c r="BL663" s="8"/>
      <c r="BM663" s="7"/>
      <c r="BN663" s="249"/>
      <c r="BO663" s="7"/>
      <c r="BP663" s="8"/>
      <c r="BQ663" s="7"/>
      <c r="BR663" s="8"/>
      <c r="BT663" s="41"/>
      <c r="BU663" s="41">
        <f t="shared" si="36"/>
        <v>0</v>
      </c>
      <c r="BV663">
        <f t="shared" si="35"/>
        <v>0</v>
      </c>
    </row>
    <row r="664" spans="2:76">
      <c r="B664" s="6"/>
      <c r="C664" s="10"/>
      <c r="D664" s="32"/>
      <c r="E664" s="10"/>
      <c r="F664" s="32"/>
      <c r="G664" s="10"/>
      <c r="H664" s="32"/>
      <c r="I664" s="10"/>
      <c r="J664" s="32"/>
      <c r="K664" s="10"/>
      <c r="L664" s="32"/>
      <c r="M664" s="10"/>
      <c r="N664" s="32"/>
      <c r="O664" s="10"/>
      <c r="P664" s="32"/>
      <c r="Q664" s="10"/>
      <c r="R664" s="32"/>
      <c r="S664" s="10"/>
      <c r="T664" s="32"/>
      <c r="U664" s="10"/>
      <c r="V664" s="32"/>
      <c r="W664" s="10"/>
      <c r="X664" s="32"/>
      <c r="Y664" s="10"/>
      <c r="Z664" s="32"/>
      <c r="AA664" s="10"/>
      <c r="AB664" s="32"/>
      <c r="AC664" s="10"/>
      <c r="AD664" s="32"/>
      <c r="AE664" s="10"/>
      <c r="AF664" s="32"/>
      <c r="AG664" s="10"/>
      <c r="AH664" s="32"/>
      <c r="AI664" s="10"/>
      <c r="AJ664" s="32"/>
      <c r="AK664" s="10"/>
      <c r="AL664" s="32"/>
      <c r="AM664" s="10"/>
      <c r="AN664" s="32"/>
      <c r="AO664" s="10"/>
      <c r="AP664" s="32"/>
      <c r="AQ664" s="10"/>
      <c r="AR664" s="244"/>
      <c r="AS664" s="10"/>
      <c r="AT664" s="32"/>
      <c r="AU664" s="10"/>
      <c r="AV664" s="244"/>
      <c r="AW664" s="10"/>
      <c r="AX664" s="244"/>
      <c r="AY664" s="7"/>
      <c r="AZ664" s="249"/>
      <c r="BA664" s="10"/>
      <c r="BB664" s="244"/>
      <c r="BC664" s="7"/>
      <c r="BD664" s="249"/>
      <c r="BE664" s="10"/>
      <c r="BF664" s="244"/>
      <c r="BG664" s="7"/>
      <c r="BH664" s="249"/>
      <c r="BI664" s="7"/>
      <c r="BJ664" s="249"/>
      <c r="BK664" s="7"/>
      <c r="BL664" s="8"/>
      <c r="BM664" s="7"/>
      <c r="BN664" s="249"/>
      <c r="BO664" s="7"/>
      <c r="BP664" s="8"/>
      <c r="BQ664" s="7"/>
      <c r="BR664" s="8"/>
      <c r="BT664" s="41"/>
      <c r="BU664" s="41">
        <f t="shared" si="36"/>
        <v>0</v>
      </c>
      <c r="BV664">
        <f t="shared" si="35"/>
        <v>0</v>
      </c>
    </row>
    <row r="665" spans="2:76">
      <c r="B665" s="6"/>
      <c r="C665" s="10"/>
      <c r="D665" s="32"/>
      <c r="E665" s="10"/>
      <c r="F665" s="32"/>
      <c r="G665" s="10"/>
      <c r="H665" s="32"/>
      <c r="I665" s="10"/>
      <c r="J665" s="32"/>
      <c r="K665" s="10"/>
      <c r="L665" s="32"/>
      <c r="M665" s="10"/>
      <c r="N665" s="32"/>
      <c r="O665" s="10"/>
      <c r="P665" s="32"/>
      <c r="Q665" s="10"/>
      <c r="R665" s="32"/>
      <c r="S665" s="10"/>
      <c r="T665" s="32"/>
      <c r="U665" s="10"/>
      <c r="V665" s="32"/>
      <c r="W665" s="10"/>
      <c r="X665" s="32"/>
      <c r="Y665" s="10"/>
      <c r="Z665" s="32"/>
      <c r="AA665" s="10"/>
      <c r="AB665" s="32"/>
      <c r="AC665" s="10"/>
      <c r="AD665" s="32"/>
      <c r="AE665" s="10"/>
      <c r="AF665" s="32"/>
      <c r="AG665" s="10"/>
      <c r="AH665" s="32"/>
      <c r="AI665" s="10"/>
      <c r="AJ665" s="32"/>
      <c r="AK665" s="10"/>
      <c r="AL665" s="32"/>
      <c r="AM665" s="10"/>
      <c r="AN665" s="32"/>
      <c r="AO665" s="10"/>
      <c r="AP665" s="32"/>
      <c r="AQ665" s="10"/>
      <c r="AR665" s="244"/>
      <c r="AS665" s="10"/>
      <c r="AT665" s="32"/>
      <c r="AU665" s="10"/>
      <c r="AV665" s="244"/>
      <c r="AW665" s="10"/>
      <c r="AX665" s="244"/>
      <c r="AY665" s="7"/>
      <c r="AZ665" s="249"/>
      <c r="BA665" s="10"/>
      <c r="BB665" s="244"/>
      <c r="BC665" s="7"/>
      <c r="BD665" s="249"/>
      <c r="BE665" s="10"/>
      <c r="BF665" s="244"/>
      <c r="BG665" s="7"/>
      <c r="BH665" s="249"/>
      <c r="BI665" s="7"/>
      <c r="BJ665" s="249"/>
      <c r="BK665" s="7"/>
      <c r="BL665" s="8"/>
      <c r="BM665" s="7"/>
      <c r="BN665" s="249"/>
      <c r="BO665" s="7"/>
      <c r="BP665" s="8"/>
      <c r="BQ665" s="7"/>
      <c r="BR665" s="8"/>
      <c r="BT665" s="41"/>
      <c r="BU665" s="41">
        <f t="shared" si="36"/>
        <v>0</v>
      </c>
      <c r="BV665">
        <f t="shared" si="35"/>
        <v>0</v>
      </c>
    </row>
    <row r="666" spans="2:76">
      <c r="B666" s="6"/>
      <c r="C666" s="10"/>
      <c r="D666" s="32"/>
      <c r="E666" s="10"/>
      <c r="F666" s="32"/>
      <c r="G666" s="10"/>
      <c r="H666" s="32"/>
      <c r="I666" s="10"/>
      <c r="J666" s="32"/>
      <c r="K666" s="10"/>
      <c r="L666" s="32"/>
      <c r="M666" s="10"/>
      <c r="N666" s="32"/>
      <c r="O666" s="10"/>
      <c r="P666" s="32"/>
      <c r="Q666" s="10"/>
      <c r="R666" s="32"/>
      <c r="S666" s="10"/>
      <c r="T666" s="32"/>
      <c r="U666" s="10"/>
      <c r="V666" s="32"/>
      <c r="W666" s="10"/>
      <c r="X666" s="32"/>
      <c r="Y666" s="10"/>
      <c r="Z666" s="32"/>
      <c r="AA666" s="10"/>
      <c r="AB666" s="32"/>
      <c r="AC666" s="10"/>
      <c r="AD666" s="32"/>
      <c r="AE666" s="10"/>
      <c r="AF666" s="32"/>
      <c r="AG666" s="10"/>
      <c r="AH666" s="32"/>
      <c r="AI666" s="10"/>
      <c r="AJ666" s="32"/>
      <c r="AK666" s="10"/>
      <c r="AL666" s="32"/>
      <c r="AM666" s="10"/>
      <c r="AN666" s="32"/>
      <c r="AO666" s="10"/>
      <c r="AP666" s="32"/>
      <c r="AQ666" s="10"/>
      <c r="AR666" s="244"/>
      <c r="AS666" s="10"/>
      <c r="AT666" s="32"/>
      <c r="AU666" s="10"/>
      <c r="AV666" s="244"/>
      <c r="AW666" s="10"/>
      <c r="AX666" s="244"/>
      <c r="AY666" s="7"/>
      <c r="AZ666" s="249"/>
      <c r="BA666" s="10"/>
      <c r="BB666" s="244"/>
      <c r="BC666" s="7"/>
      <c r="BD666" s="249"/>
      <c r="BE666" s="10"/>
      <c r="BF666" s="244"/>
      <c r="BG666" s="7"/>
      <c r="BH666" s="249"/>
      <c r="BI666" s="7"/>
      <c r="BJ666" s="249"/>
      <c r="BK666" s="7"/>
      <c r="BL666" s="8"/>
      <c r="BM666" s="7"/>
      <c r="BN666" s="249"/>
      <c r="BO666" s="7"/>
      <c r="BP666" s="8"/>
      <c r="BQ666" s="7"/>
      <c r="BR666" s="8"/>
      <c r="BT666" s="41"/>
      <c r="BU666" s="41">
        <f t="shared" si="36"/>
        <v>0</v>
      </c>
      <c r="BV666">
        <f t="shared" si="35"/>
        <v>0</v>
      </c>
    </row>
    <row r="667" spans="2:76">
      <c r="B667" s="6"/>
      <c r="C667" s="10"/>
      <c r="D667" s="32"/>
      <c r="E667" s="10"/>
      <c r="F667" s="32"/>
      <c r="G667" s="10"/>
      <c r="H667" s="32"/>
      <c r="I667" s="10"/>
      <c r="J667" s="32"/>
      <c r="K667" s="94"/>
      <c r="L667" s="32"/>
      <c r="M667" s="10"/>
      <c r="N667" s="32"/>
      <c r="O667" s="10"/>
      <c r="P667" s="32"/>
      <c r="Q667" s="10"/>
      <c r="R667" s="32"/>
      <c r="S667" s="10"/>
      <c r="T667" s="32"/>
      <c r="U667" s="10"/>
      <c r="V667" s="32"/>
      <c r="W667" s="10"/>
      <c r="X667" s="32"/>
      <c r="Y667" s="10"/>
      <c r="Z667" s="32"/>
      <c r="AA667" s="10"/>
      <c r="AB667" s="32"/>
      <c r="AC667" s="10"/>
      <c r="AD667" s="32"/>
      <c r="AE667" s="10"/>
      <c r="AF667" s="32"/>
      <c r="AG667" s="10"/>
      <c r="AH667" s="32"/>
      <c r="AI667" s="10"/>
      <c r="AJ667" s="32"/>
      <c r="AK667" s="10"/>
      <c r="AL667" s="32"/>
      <c r="AM667" s="10"/>
      <c r="AN667" s="32"/>
      <c r="AO667" s="10"/>
      <c r="AP667" s="32"/>
      <c r="AQ667" s="10"/>
      <c r="AR667" s="244"/>
      <c r="AS667" s="10"/>
      <c r="AT667" s="32"/>
      <c r="AU667" s="10"/>
      <c r="AV667" s="244"/>
      <c r="AW667" s="10"/>
      <c r="AX667" s="244"/>
      <c r="AY667" s="7"/>
      <c r="AZ667" s="249"/>
      <c r="BA667" s="10"/>
      <c r="BB667" s="244"/>
      <c r="BC667" s="7"/>
      <c r="BD667" s="249"/>
      <c r="BE667" s="10"/>
      <c r="BF667" s="244"/>
      <c r="BG667" s="7"/>
      <c r="BH667" s="249"/>
      <c r="BI667" s="7"/>
      <c r="BJ667" s="249"/>
      <c r="BK667" s="7"/>
      <c r="BL667" s="8"/>
      <c r="BM667" s="7"/>
      <c r="BN667" s="249"/>
      <c r="BO667" s="7"/>
      <c r="BP667" s="8"/>
      <c r="BQ667" s="7"/>
      <c r="BR667" s="8"/>
      <c r="BT667" s="41"/>
      <c r="BU667" s="41">
        <f t="shared" si="36"/>
        <v>0</v>
      </c>
      <c r="BV667">
        <f t="shared" si="35"/>
        <v>0</v>
      </c>
      <c r="BX667" s="39"/>
    </row>
    <row r="668" spans="2:76">
      <c r="B668" s="6"/>
      <c r="C668" s="10"/>
      <c r="D668" s="32"/>
      <c r="E668" s="10"/>
      <c r="F668" s="32"/>
      <c r="G668" s="10"/>
      <c r="H668" s="32"/>
      <c r="I668" s="10"/>
      <c r="J668" s="32"/>
      <c r="K668" s="10"/>
      <c r="L668" s="32"/>
      <c r="M668" s="10"/>
      <c r="N668" s="32"/>
      <c r="O668" s="10"/>
      <c r="P668" s="32"/>
      <c r="Q668" s="10"/>
      <c r="R668" s="32"/>
      <c r="S668" s="10"/>
      <c r="T668" s="32"/>
      <c r="U668" s="10"/>
      <c r="V668" s="32"/>
      <c r="W668" s="10"/>
      <c r="X668" s="32"/>
      <c r="Y668" s="10"/>
      <c r="Z668" s="32"/>
      <c r="AA668" s="10"/>
      <c r="AB668" s="32"/>
      <c r="AC668" s="10"/>
      <c r="AD668" s="32"/>
      <c r="AE668" s="10"/>
      <c r="AF668" s="32"/>
      <c r="AG668" s="10"/>
      <c r="AH668" s="32"/>
      <c r="AI668" s="10"/>
      <c r="AJ668" s="32"/>
      <c r="AK668" s="10"/>
      <c r="AL668" s="32"/>
      <c r="AM668" s="10"/>
      <c r="AN668" s="32"/>
      <c r="AO668" s="10"/>
      <c r="AP668" s="32"/>
      <c r="AQ668" s="10"/>
      <c r="AR668" s="244"/>
      <c r="AS668" s="10"/>
      <c r="AT668" s="32"/>
      <c r="AU668" s="10"/>
      <c r="AV668" s="244"/>
      <c r="AW668" s="10"/>
      <c r="AX668" s="244"/>
      <c r="AY668" s="7"/>
      <c r="AZ668" s="249"/>
      <c r="BA668" s="10"/>
      <c r="BB668" s="244"/>
      <c r="BC668" s="7"/>
      <c r="BD668" s="249"/>
      <c r="BE668" s="10"/>
      <c r="BF668" s="244"/>
      <c r="BG668" s="7"/>
      <c r="BH668" s="249"/>
      <c r="BI668" s="7"/>
      <c r="BJ668" s="249"/>
      <c r="BK668" s="7"/>
      <c r="BL668" s="8"/>
      <c r="BM668" s="7"/>
      <c r="BN668" s="249"/>
      <c r="BO668" s="7"/>
      <c r="BP668" s="8"/>
      <c r="BQ668" s="7"/>
      <c r="BR668" s="8"/>
      <c r="BT668" s="41"/>
      <c r="BU668" s="41">
        <f t="shared" si="36"/>
        <v>0</v>
      </c>
      <c r="BV668">
        <f t="shared" si="35"/>
        <v>0</v>
      </c>
    </row>
    <row r="669" spans="2:76">
      <c r="B669" s="6"/>
      <c r="C669" s="10"/>
      <c r="D669" s="32"/>
      <c r="E669" s="10"/>
      <c r="F669" s="32"/>
      <c r="G669" s="10"/>
      <c r="H669" s="32"/>
      <c r="I669" s="10"/>
      <c r="J669" s="32"/>
      <c r="K669" s="94"/>
      <c r="L669" s="32"/>
      <c r="M669" s="10"/>
      <c r="N669" s="32"/>
      <c r="O669" s="10"/>
      <c r="P669" s="32"/>
      <c r="Q669" s="10"/>
      <c r="R669" s="32"/>
      <c r="S669" s="10"/>
      <c r="T669" s="32"/>
      <c r="U669" s="10"/>
      <c r="V669" s="32"/>
      <c r="W669" s="10"/>
      <c r="X669" s="32"/>
      <c r="Y669" s="10"/>
      <c r="Z669" s="32"/>
      <c r="AA669" s="10"/>
      <c r="AB669" s="32"/>
      <c r="AC669" s="10"/>
      <c r="AD669" s="32"/>
      <c r="AE669" s="10"/>
      <c r="AF669" s="32"/>
      <c r="AG669" s="10"/>
      <c r="AH669" s="32"/>
      <c r="AI669" s="10"/>
      <c r="AJ669" s="32"/>
      <c r="AK669" s="10"/>
      <c r="AL669" s="32"/>
      <c r="AM669" s="10"/>
      <c r="AN669" s="32"/>
      <c r="AO669" s="10"/>
      <c r="AP669" s="32"/>
      <c r="AQ669" s="10"/>
      <c r="AR669" s="244"/>
      <c r="AS669" s="10"/>
      <c r="AT669" s="32"/>
      <c r="AU669" s="10"/>
      <c r="AV669" s="244"/>
      <c r="AW669" s="10"/>
      <c r="AX669" s="244"/>
      <c r="AY669" s="7"/>
      <c r="AZ669" s="249"/>
      <c r="BA669" s="10"/>
      <c r="BB669" s="244"/>
      <c r="BC669" s="7"/>
      <c r="BD669" s="249"/>
      <c r="BE669" s="10"/>
      <c r="BF669" s="244"/>
      <c r="BG669" s="7"/>
      <c r="BH669" s="249"/>
      <c r="BI669" s="7"/>
      <c r="BJ669" s="249"/>
      <c r="BK669" s="7"/>
      <c r="BL669" s="8"/>
      <c r="BM669" s="7"/>
      <c r="BN669" s="249"/>
      <c r="BO669" s="7"/>
      <c r="BP669" s="8"/>
      <c r="BQ669" s="7"/>
      <c r="BR669" s="8"/>
      <c r="BT669" s="41"/>
      <c r="BU669" s="41">
        <f t="shared" si="36"/>
        <v>0</v>
      </c>
      <c r="BV669">
        <f t="shared" si="35"/>
        <v>0</v>
      </c>
      <c r="BX669" s="39"/>
    </row>
    <row r="670" spans="2:76">
      <c r="B670" s="6"/>
      <c r="C670" s="10"/>
      <c r="D670" s="32"/>
      <c r="E670" s="10"/>
      <c r="F670" s="32"/>
      <c r="G670" s="10"/>
      <c r="H670" s="32"/>
      <c r="I670" s="10"/>
      <c r="J670" s="32"/>
      <c r="K670" s="94"/>
      <c r="L670" s="32"/>
      <c r="M670" s="10"/>
      <c r="N670" s="32"/>
      <c r="O670" s="10"/>
      <c r="P670" s="32"/>
      <c r="Q670" s="10"/>
      <c r="R670" s="32"/>
      <c r="S670" s="10"/>
      <c r="T670" s="32"/>
      <c r="U670" s="10"/>
      <c r="V670" s="32"/>
      <c r="W670" s="10"/>
      <c r="X670" s="32"/>
      <c r="Y670" s="10"/>
      <c r="Z670" s="32"/>
      <c r="AA670" s="10"/>
      <c r="AB670" s="32"/>
      <c r="AC670" s="10"/>
      <c r="AD670" s="32"/>
      <c r="AE670" s="10"/>
      <c r="AF670" s="32"/>
      <c r="AG670" s="10"/>
      <c r="AH670" s="32"/>
      <c r="AI670" s="10"/>
      <c r="AJ670" s="32"/>
      <c r="AK670" s="10"/>
      <c r="AL670" s="32"/>
      <c r="AM670" s="10"/>
      <c r="AN670" s="32"/>
      <c r="AO670" s="10"/>
      <c r="AP670" s="32"/>
      <c r="AQ670" s="10"/>
      <c r="AR670" s="244"/>
      <c r="AS670" s="10"/>
      <c r="AT670" s="32"/>
      <c r="AU670" s="10"/>
      <c r="AV670" s="244"/>
      <c r="AW670" s="10"/>
      <c r="AX670" s="244"/>
      <c r="AY670" s="7"/>
      <c r="AZ670" s="249"/>
      <c r="BA670" s="10"/>
      <c r="BB670" s="244"/>
      <c r="BC670" s="7"/>
      <c r="BD670" s="249"/>
      <c r="BE670" s="10"/>
      <c r="BF670" s="244"/>
      <c r="BG670" s="7"/>
      <c r="BH670" s="249"/>
      <c r="BI670" s="7"/>
      <c r="BJ670" s="249"/>
      <c r="BK670" s="7"/>
      <c r="BL670" s="8"/>
      <c r="BM670" s="7"/>
      <c r="BN670" s="249"/>
      <c r="BO670" s="7"/>
      <c r="BP670" s="8"/>
      <c r="BQ670" s="7"/>
      <c r="BR670" s="8"/>
      <c r="BT670" s="41"/>
      <c r="BU670" s="41">
        <f t="shared" si="36"/>
        <v>0</v>
      </c>
      <c r="BV670">
        <f t="shared" si="35"/>
        <v>0</v>
      </c>
      <c r="BX670" s="39"/>
    </row>
    <row r="671" spans="2:76">
      <c r="B671" s="6"/>
      <c r="C671" s="10"/>
      <c r="D671" s="32"/>
      <c r="E671" s="10"/>
      <c r="F671" s="32"/>
      <c r="G671" s="10"/>
      <c r="H671" s="32"/>
      <c r="I671" s="10"/>
      <c r="J671" s="32"/>
      <c r="K671" s="10"/>
      <c r="L671" s="32"/>
      <c r="M671" s="10"/>
      <c r="N671" s="32"/>
      <c r="O671" s="10"/>
      <c r="P671" s="32"/>
      <c r="Q671" s="10"/>
      <c r="R671" s="32"/>
      <c r="S671" s="10"/>
      <c r="T671" s="32"/>
      <c r="U671" s="10"/>
      <c r="V671" s="32"/>
      <c r="W671" s="10"/>
      <c r="X671" s="32"/>
      <c r="Y671" s="10"/>
      <c r="Z671" s="32"/>
      <c r="AA671" s="10"/>
      <c r="AB671" s="32"/>
      <c r="AC671" s="10"/>
      <c r="AD671" s="32"/>
      <c r="AE671" s="10"/>
      <c r="AF671" s="32"/>
      <c r="AG671" s="10"/>
      <c r="AH671" s="32"/>
      <c r="AI671" s="10"/>
      <c r="AJ671" s="32"/>
      <c r="AK671" s="10"/>
      <c r="AL671" s="32"/>
      <c r="AM671" s="10"/>
      <c r="AN671" s="32"/>
      <c r="AO671" s="10"/>
      <c r="AP671" s="32"/>
      <c r="AQ671" s="10"/>
      <c r="AR671" s="244"/>
      <c r="AS671" s="10"/>
      <c r="AT671" s="32"/>
      <c r="AU671" s="10"/>
      <c r="AV671" s="244"/>
      <c r="AW671" s="10"/>
      <c r="AX671" s="244"/>
      <c r="AY671" s="7"/>
      <c r="AZ671" s="249"/>
      <c r="BA671" s="10"/>
      <c r="BB671" s="244"/>
      <c r="BC671" s="7"/>
      <c r="BD671" s="249"/>
      <c r="BE671" s="10"/>
      <c r="BF671" s="244"/>
      <c r="BG671" s="7"/>
      <c r="BH671" s="249"/>
      <c r="BI671" s="7"/>
      <c r="BJ671" s="249"/>
      <c r="BK671" s="7"/>
      <c r="BL671" s="8"/>
      <c r="BM671" s="7"/>
      <c r="BN671" s="249"/>
      <c r="BO671" s="7"/>
      <c r="BP671" s="8"/>
      <c r="BQ671" s="7"/>
      <c r="BR671" s="8"/>
      <c r="BT671" s="41"/>
      <c r="BU671" s="41">
        <f t="shared" si="36"/>
        <v>0</v>
      </c>
      <c r="BV671">
        <f t="shared" si="35"/>
        <v>0</v>
      </c>
      <c r="BX671" s="39"/>
    </row>
    <row r="672" spans="2:76">
      <c r="B672" s="6"/>
      <c r="C672" s="10"/>
      <c r="D672" s="32"/>
      <c r="E672" s="10"/>
      <c r="F672" s="32"/>
      <c r="G672" s="10"/>
      <c r="H672" s="32"/>
      <c r="I672" s="10"/>
      <c r="J672" s="32"/>
      <c r="K672" s="94"/>
      <c r="L672" s="32"/>
      <c r="M672" s="10"/>
      <c r="N672" s="32"/>
      <c r="O672" s="10"/>
      <c r="P672" s="32"/>
      <c r="Q672" s="10"/>
      <c r="R672" s="32"/>
      <c r="S672" s="10"/>
      <c r="T672" s="32"/>
      <c r="U672" s="10"/>
      <c r="V672" s="32"/>
      <c r="W672" s="10"/>
      <c r="X672" s="32"/>
      <c r="Y672" s="10"/>
      <c r="Z672" s="32"/>
      <c r="AA672" s="10"/>
      <c r="AB672" s="32"/>
      <c r="AC672" s="10"/>
      <c r="AD672" s="32"/>
      <c r="AE672" s="10"/>
      <c r="AF672" s="32"/>
      <c r="AG672" s="10"/>
      <c r="AH672" s="32"/>
      <c r="AI672" s="10"/>
      <c r="AJ672" s="32"/>
      <c r="AK672" s="10"/>
      <c r="AL672" s="32"/>
      <c r="AM672" s="10"/>
      <c r="AN672" s="32"/>
      <c r="AO672" s="10"/>
      <c r="AP672" s="32"/>
      <c r="AQ672" s="10"/>
      <c r="AR672" s="244"/>
      <c r="AS672" s="10"/>
      <c r="AT672" s="32"/>
      <c r="AU672" s="10"/>
      <c r="AV672" s="244"/>
      <c r="AW672" s="10"/>
      <c r="AX672" s="244"/>
      <c r="AY672" s="7"/>
      <c r="AZ672" s="249"/>
      <c r="BA672" s="10"/>
      <c r="BB672" s="244"/>
      <c r="BC672" s="7"/>
      <c r="BD672" s="249"/>
      <c r="BE672" s="10"/>
      <c r="BF672" s="244"/>
      <c r="BG672" s="7"/>
      <c r="BH672" s="249"/>
      <c r="BI672" s="7"/>
      <c r="BJ672" s="249"/>
      <c r="BK672" s="7"/>
      <c r="BL672" s="8"/>
      <c r="BM672" s="7"/>
      <c r="BN672" s="249"/>
      <c r="BO672" s="7"/>
      <c r="BP672" s="8"/>
      <c r="BQ672" s="7"/>
      <c r="BR672" s="8"/>
      <c r="BT672" s="41"/>
      <c r="BU672" s="41">
        <f t="shared" si="36"/>
        <v>0</v>
      </c>
      <c r="BV672">
        <f t="shared" si="35"/>
        <v>0</v>
      </c>
      <c r="BX672" s="39"/>
    </row>
    <row r="673" spans="2:76">
      <c r="B673" s="6"/>
      <c r="C673" s="10"/>
      <c r="D673" s="32"/>
      <c r="E673" s="10"/>
      <c r="F673" s="32"/>
      <c r="G673" s="10"/>
      <c r="H673" s="32"/>
      <c r="I673" s="10"/>
      <c r="J673" s="32"/>
      <c r="K673" s="94"/>
      <c r="L673" s="32"/>
      <c r="M673" s="10"/>
      <c r="N673" s="32"/>
      <c r="O673" s="10"/>
      <c r="P673" s="32"/>
      <c r="Q673" s="10"/>
      <c r="R673" s="32"/>
      <c r="S673" s="10"/>
      <c r="T673" s="32"/>
      <c r="U673" s="10"/>
      <c r="V673" s="32"/>
      <c r="W673" s="10"/>
      <c r="X673" s="32"/>
      <c r="Y673" s="10"/>
      <c r="Z673" s="32"/>
      <c r="AA673" s="10"/>
      <c r="AB673" s="32"/>
      <c r="AC673" s="10"/>
      <c r="AD673" s="32"/>
      <c r="AE673" s="10"/>
      <c r="AF673" s="32"/>
      <c r="AG673" s="10"/>
      <c r="AH673" s="32"/>
      <c r="AI673" s="10"/>
      <c r="AJ673" s="32"/>
      <c r="AK673" s="10"/>
      <c r="AL673" s="32"/>
      <c r="AM673" s="10"/>
      <c r="AN673" s="32"/>
      <c r="AO673" s="10"/>
      <c r="AP673" s="32"/>
      <c r="AQ673" s="10"/>
      <c r="AR673" s="244"/>
      <c r="AS673" s="10"/>
      <c r="AT673" s="32"/>
      <c r="AU673" s="10"/>
      <c r="AV673" s="244"/>
      <c r="AW673" s="10"/>
      <c r="AX673" s="244"/>
      <c r="AY673" s="7"/>
      <c r="AZ673" s="249"/>
      <c r="BA673" s="10"/>
      <c r="BB673" s="244"/>
      <c r="BC673" s="7"/>
      <c r="BD673" s="249"/>
      <c r="BE673" s="10"/>
      <c r="BF673" s="244"/>
      <c r="BG673" s="7"/>
      <c r="BH673" s="249"/>
      <c r="BI673" s="7"/>
      <c r="BJ673" s="249"/>
      <c r="BK673" s="7"/>
      <c r="BL673" s="8"/>
      <c r="BM673" s="7"/>
      <c r="BN673" s="249"/>
      <c r="BO673" s="7"/>
      <c r="BP673" s="8"/>
      <c r="BQ673" s="7"/>
      <c r="BR673" s="8"/>
      <c r="BT673" s="41"/>
      <c r="BU673" s="41">
        <f t="shared" si="36"/>
        <v>0</v>
      </c>
      <c r="BV673">
        <f t="shared" si="35"/>
        <v>0</v>
      </c>
    </row>
    <row r="674" spans="2:76">
      <c r="B674" s="6"/>
      <c r="C674" s="10"/>
      <c r="D674" s="32"/>
      <c r="E674" s="10"/>
      <c r="F674" s="32"/>
      <c r="G674" s="10"/>
      <c r="H674" s="32"/>
      <c r="I674" s="10"/>
      <c r="J674" s="32"/>
      <c r="K674" s="10"/>
      <c r="L674" s="32"/>
      <c r="M674" s="10"/>
      <c r="N674" s="32"/>
      <c r="O674" s="10"/>
      <c r="P674" s="32"/>
      <c r="Q674" s="10"/>
      <c r="R674" s="32"/>
      <c r="S674" s="10"/>
      <c r="T674" s="32"/>
      <c r="U674" s="10"/>
      <c r="V674" s="32"/>
      <c r="W674" s="10"/>
      <c r="X674" s="32"/>
      <c r="Y674" s="10"/>
      <c r="Z674" s="32"/>
      <c r="AA674" s="10"/>
      <c r="AB674" s="32"/>
      <c r="AC674" s="10"/>
      <c r="AD674" s="32"/>
      <c r="AE674" s="10"/>
      <c r="AF674" s="32"/>
      <c r="AG674" s="10"/>
      <c r="AH674" s="32"/>
      <c r="AI674" s="10"/>
      <c r="AJ674" s="32"/>
      <c r="AK674" s="10"/>
      <c r="AL674" s="32"/>
      <c r="AM674" s="10"/>
      <c r="AN674" s="32"/>
      <c r="AO674" s="10"/>
      <c r="AP674" s="32"/>
      <c r="AQ674" s="10"/>
      <c r="AR674" s="244"/>
      <c r="AS674" s="10"/>
      <c r="AT674" s="32"/>
      <c r="AU674" s="10"/>
      <c r="AV674" s="244"/>
      <c r="AW674" s="10"/>
      <c r="AX674" s="244"/>
      <c r="AY674" s="7"/>
      <c r="AZ674" s="249"/>
      <c r="BA674" s="10"/>
      <c r="BB674" s="244"/>
      <c r="BC674" s="7"/>
      <c r="BD674" s="249"/>
      <c r="BE674" s="10"/>
      <c r="BF674" s="244"/>
      <c r="BG674" s="7"/>
      <c r="BH674" s="249"/>
      <c r="BI674" s="7"/>
      <c r="BJ674" s="249"/>
      <c r="BK674" s="7"/>
      <c r="BL674" s="8"/>
      <c r="BM674" s="7"/>
      <c r="BN674" s="249"/>
      <c r="BO674" s="7"/>
      <c r="BP674" s="8"/>
      <c r="BQ674" s="7"/>
      <c r="BR674" s="8"/>
      <c r="BT674" s="41"/>
      <c r="BU674" s="41">
        <f t="shared" si="36"/>
        <v>0</v>
      </c>
      <c r="BV674">
        <f t="shared" si="35"/>
        <v>0</v>
      </c>
    </row>
    <row r="675" spans="2:76">
      <c r="B675" s="6"/>
      <c r="C675" s="10"/>
      <c r="D675" s="32"/>
      <c r="E675" s="10"/>
      <c r="F675" s="32"/>
      <c r="G675" s="10"/>
      <c r="H675" s="32"/>
      <c r="I675" s="10"/>
      <c r="J675" s="32"/>
      <c r="K675" s="94"/>
      <c r="L675" s="32"/>
      <c r="M675" s="10"/>
      <c r="N675" s="32"/>
      <c r="O675" s="10"/>
      <c r="P675" s="32"/>
      <c r="Q675" s="10"/>
      <c r="R675" s="32"/>
      <c r="S675" s="10"/>
      <c r="T675" s="32"/>
      <c r="U675" s="10"/>
      <c r="V675" s="32"/>
      <c r="W675" s="10"/>
      <c r="X675" s="32"/>
      <c r="Y675" s="10"/>
      <c r="Z675" s="32"/>
      <c r="AA675" s="10"/>
      <c r="AB675" s="32"/>
      <c r="AC675" s="10"/>
      <c r="AD675" s="32"/>
      <c r="AE675" s="10"/>
      <c r="AF675" s="32"/>
      <c r="AG675" s="10"/>
      <c r="AH675" s="32"/>
      <c r="AI675" s="10"/>
      <c r="AJ675" s="32"/>
      <c r="AK675" s="10"/>
      <c r="AL675" s="32"/>
      <c r="AM675" s="10"/>
      <c r="AN675" s="32"/>
      <c r="AO675" s="10"/>
      <c r="AP675" s="32"/>
      <c r="AQ675" s="10"/>
      <c r="AR675" s="244"/>
      <c r="AS675" s="10"/>
      <c r="AT675" s="32"/>
      <c r="AU675" s="10"/>
      <c r="AV675" s="244"/>
      <c r="AW675" s="10"/>
      <c r="AX675" s="244"/>
      <c r="AY675" s="7"/>
      <c r="AZ675" s="249"/>
      <c r="BA675" s="10"/>
      <c r="BB675" s="244"/>
      <c r="BC675" s="7"/>
      <c r="BD675" s="249"/>
      <c r="BE675" s="10"/>
      <c r="BF675" s="244"/>
      <c r="BG675" s="7"/>
      <c r="BH675" s="249"/>
      <c r="BI675" s="7"/>
      <c r="BJ675" s="249"/>
      <c r="BK675" s="7"/>
      <c r="BL675" s="8"/>
      <c r="BM675" s="7"/>
      <c r="BN675" s="249"/>
      <c r="BO675" s="7"/>
      <c r="BP675" s="8"/>
      <c r="BQ675" s="7"/>
      <c r="BR675" s="8"/>
      <c r="BT675" s="41"/>
      <c r="BU675" s="41">
        <f t="shared" si="36"/>
        <v>0</v>
      </c>
      <c r="BV675">
        <f t="shared" si="35"/>
        <v>0</v>
      </c>
      <c r="BX675" s="39"/>
    </row>
    <row r="676" spans="2:76">
      <c r="B676" s="6"/>
      <c r="C676" s="10"/>
      <c r="D676" s="32"/>
      <c r="E676" s="10"/>
      <c r="F676" s="32"/>
      <c r="G676" s="10"/>
      <c r="H676" s="32"/>
      <c r="I676" s="10"/>
      <c r="J676" s="32"/>
      <c r="K676" s="10"/>
      <c r="L676" s="32"/>
      <c r="M676" s="10"/>
      <c r="N676" s="32"/>
      <c r="O676" s="10"/>
      <c r="P676" s="32"/>
      <c r="Q676" s="10"/>
      <c r="R676" s="32"/>
      <c r="S676" s="10"/>
      <c r="T676" s="32"/>
      <c r="U676" s="10"/>
      <c r="V676" s="32"/>
      <c r="W676" s="10"/>
      <c r="X676" s="32"/>
      <c r="Y676" s="10"/>
      <c r="Z676" s="32"/>
      <c r="AA676" s="10"/>
      <c r="AB676" s="32"/>
      <c r="AC676" s="10"/>
      <c r="AD676" s="32"/>
      <c r="AE676" s="10"/>
      <c r="AF676" s="32"/>
      <c r="AG676" s="10"/>
      <c r="AH676" s="32"/>
      <c r="AI676" s="10"/>
      <c r="AJ676" s="32"/>
      <c r="AK676" s="10"/>
      <c r="AL676" s="32"/>
      <c r="AM676" s="10"/>
      <c r="AN676" s="32"/>
      <c r="AO676" s="10"/>
      <c r="AP676" s="32"/>
      <c r="AQ676" s="10"/>
      <c r="AR676" s="244"/>
      <c r="AS676" s="10"/>
      <c r="AT676" s="32"/>
      <c r="AU676" s="10"/>
      <c r="AV676" s="244"/>
      <c r="AW676" s="10"/>
      <c r="AX676" s="244"/>
      <c r="AY676" s="7"/>
      <c r="AZ676" s="249"/>
      <c r="BA676" s="10"/>
      <c r="BB676" s="244"/>
      <c r="BC676" s="7"/>
      <c r="BD676" s="249"/>
      <c r="BE676" s="10"/>
      <c r="BF676" s="244"/>
      <c r="BG676" s="7"/>
      <c r="BH676" s="249"/>
      <c r="BI676" s="7"/>
      <c r="BJ676" s="249"/>
      <c r="BK676" s="7"/>
      <c r="BL676" s="8"/>
      <c r="BM676" s="7"/>
      <c r="BN676" s="249"/>
      <c r="BO676" s="7"/>
      <c r="BP676" s="8"/>
      <c r="BQ676" s="7"/>
      <c r="BR676" s="8"/>
      <c r="BT676" s="41"/>
      <c r="BU676" s="41">
        <f t="shared" si="36"/>
        <v>0</v>
      </c>
      <c r="BV676">
        <f t="shared" si="35"/>
        <v>0</v>
      </c>
    </row>
    <row r="677" spans="2:76">
      <c r="B677" s="6"/>
      <c r="C677" s="10"/>
      <c r="D677" s="32"/>
      <c r="E677" s="10"/>
      <c r="F677" s="32"/>
      <c r="G677" s="10"/>
      <c r="H677" s="32"/>
      <c r="I677" s="10"/>
      <c r="J677" s="32"/>
      <c r="K677" s="10"/>
      <c r="L677" s="32"/>
      <c r="M677" s="10"/>
      <c r="N677" s="32"/>
      <c r="O677" s="10"/>
      <c r="P677" s="32"/>
      <c r="Q677" s="10"/>
      <c r="R677" s="32"/>
      <c r="S677" s="10"/>
      <c r="T677" s="32"/>
      <c r="U677" s="10"/>
      <c r="V677" s="32"/>
      <c r="W677" s="10"/>
      <c r="X677" s="32"/>
      <c r="Y677" s="10"/>
      <c r="Z677" s="32"/>
      <c r="AA677" s="10"/>
      <c r="AB677" s="32"/>
      <c r="AC677" s="10"/>
      <c r="AD677" s="32"/>
      <c r="AE677" s="10"/>
      <c r="AF677" s="32"/>
      <c r="AG677" s="10"/>
      <c r="AH677" s="32"/>
      <c r="AI677" s="10"/>
      <c r="AJ677" s="32"/>
      <c r="AK677" s="10"/>
      <c r="AL677" s="32"/>
      <c r="AM677" s="10"/>
      <c r="AN677" s="32"/>
      <c r="AO677" s="10"/>
      <c r="AP677" s="32"/>
      <c r="AQ677" s="10"/>
      <c r="AR677" s="244"/>
      <c r="AS677" s="10"/>
      <c r="AT677" s="32"/>
      <c r="AU677" s="10"/>
      <c r="AV677" s="244"/>
      <c r="AW677" s="10"/>
      <c r="AX677" s="244"/>
      <c r="AY677" s="7"/>
      <c r="AZ677" s="249"/>
      <c r="BA677" s="10"/>
      <c r="BB677" s="244"/>
      <c r="BC677" s="7"/>
      <c r="BD677" s="249"/>
      <c r="BE677" s="10"/>
      <c r="BF677" s="244"/>
      <c r="BG677" s="7"/>
      <c r="BH677" s="249"/>
      <c r="BI677" s="7"/>
      <c r="BJ677" s="249"/>
      <c r="BK677" s="7"/>
      <c r="BL677" s="8"/>
      <c r="BM677" s="7"/>
      <c r="BN677" s="249"/>
      <c r="BO677" s="7"/>
      <c r="BP677" s="8"/>
      <c r="BQ677" s="7"/>
      <c r="BR677" s="8"/>
      <c r="BT677" s="41"/>
      <c r="BU677" s="41">
        <f t="shared" si="36"/>
        <v>0</v>
      </c>
      <c r="BV677">
        <f t="shared" si="35"/>
        <v>0</v>
      </c>
    </row>
    <row r="678" spans="2:76">
      <c r="B678" s="6"/>
      <c r="C678" s="10"/>
      <c r="D678" s="32"/>
      <c r="E678" s="10"/>
      <c r="F678" s="32"/>
      <c r="G678" s="10"/>
      <c r="H678" s="32"/>
      <c r="I678" s="10"/>
      <c r="J678" s="32"/>
      <c r="K678" s="10"/>
      <c r="L678" s="32"/>
      <c r="M678" s="10"/>
      <c r="N678" s="32"/>
      <c r="O678" s="10"/>
      <c r="P678" s="32"/>
      <c r="Q678" s="10"/>
      <c r="R678" s="32"/>
      <c r="S678" s="10"/>
      <c r="T678" s="32"/>
      <c r="U678" s="10"/>
      <c r="V678" s="32"/>
      <c r="W678" s="10"/>
      <c r="X678" s="32"/>
      <c r="Y678" s="10"/>
      <c r="Z678" s="32"/>
      <c r="AA678" s="10"/>
      <c r="AB678" s="32"/>
      <c r="AC678" s="10"/>
      <c r="AD678" s="32"/>
      <c r="AE678" s="10"/>
      <c r="AF678" s="32"/>
      <c r="AG678" s="10"/>
      <c r="AH678" s="32"/>
      <c r="AI678" s="10"/>
      <c r="AJ678" s="32"/>
      <c r="AK678" s="10"/>
      <c r="AL678" s="32"/>
      <c r="AM678" s="10"/>
      <c r="AN678" s="32"/>
      <c r="AO678" s="10"/>
      <c r="AP678" s="32"/>
      <c r="AQ678" s="10"/>
      <c r="AR678" s="244"/>
      <c r="AS678" s="10"/>
      <c r="AT678" s="32"/>
      <c r="AU678" s="10"/>
      <c r="AV678" s="244"/>
      <c r="AW678" s="10"/>
      <c r="AX678" s="244"/>
      <c r="AY678" s="7"/>
      <c r="AZ678" s="249"/>
      <c r="BA678" s="10"/>
      <c r="BB678" s="244"/>
      <c r="BC678" s="7"/>
      <c r="BD678" s="249"/>
      <c r="BE678" s="10"/>
      <c r="BF678" s="244"/>
      <c r="BG678" s="7"/>
      <c r="BH678" s="249"/>
      <c r="BI678" s="7"/>
      <c r="BJ678" s="249"/>
      <c r="BK678" s="7"/>
      <c r="BL678" s="8"/>
      <c r="BM678" s="7"/>
      <c r="BN678" s="249"/>
      <c r="BO678" s="7"/>
      <c r="BP678" s="8"/>
      <c r="BQ678" s="7"/>
      <c r="BR678" s="8"/>
      <c r="BT678" s="41"/>
      <c r="BU678" s="41">
        <f t="shared" si="36"/>
        <v>0</v>
      </c>
      <c r="BV678">
        <f t="shared" si="35"/>
        <v>0</v>
      </c>
    </row>
    <row r="679" spans="2:76">
      <c r="B679" s="6"/>
      <c r="C679" s="10"/>
      <c r="D679" s="32"/>
      <c r="E679" s="10"/>
      <c r="F679" s="32"/>
      <c r="G679" s="10"/>
      <c r="H679" s="32"/>
      <c r="I679" s="10"/>
      <c r="J679" s="32"/>
      <c r="K679" s="94"/>
      <c r="L679" s="32"/>
      <c r="M679" s="10"/>
      <c r="N679" s="32"/>
      <c r="O679" s="10"/>
      <c r="P679" s="32"/>
      <c r="Q679" s="10"/>
      <c r="R679" s="32"/>
      <c r="S679" s="10"/>
      <c r="T679" s="32"/>
      <c r="U679" s="10"/>
      <c r="V679" s="32"/>
      <c r="W679" s="10"/>
      <c r="X679" s="32"/>
      <c r="Y679" s="10"/>
      <c r="Z679" s="32"/>
      <c r="AA679" s="10"/>
      <c r="AB679" s="32"/>
      <c r="AC679" s="10"/>
      <c r="AD679" s="32"/>
      <c r="AE679" s="10"/>
      <c r="AF679" s="32"/>
      <c r="AG679" s="10"/>
      <c r="AH679" s="32"/>
      <c r="AI679" s="10"/>
      <c r="AJ679" s="32"/>
      <c r="AK679" s="10"/>
      <c r="AL679" s="32"/>
      <c r="AM679" s="10"/>
      <c r="AN679" s="32"/>
      <c r="AO679" s="10"/>
      <c r="AP679" s="32"/>
      <c r="AQ679" s="10"/>
      <c r="AR679" s="244"/>
      <c r="AS679" s="10"/>
      <c r="AT679" s="32"/>
      <c r="AU679" s="10"/>
      <c r="AV679" s="244"/>
      <c r="AW679" s="10"/>
      <c r="AX679" s="244"/>
      <c r="AY679" s="7"/>
      <c r="AZ679" s="249"/>
      <c r="BA679" s="10"/>
      <c r="BB679" s="244"/>
      <c r="BC679" s="7"/>
      <c r="BD679" s="249"/>
      <c r="BE679" s="10"/>
      <c r="BF679" s="244"/>
      <c r="BG679" s="7"/>
      <c r="BH679" s="249"/>
      <c r="BI679" s="7"/>
      <c r="BJ679" s="249"/>
      <c r="BK679" s="7"/>
      <c r="BL679" s="8"/>
      <c r="BM679" s="7"/>
      <c r="BN679" s="249"/>
      <c r="BO679" s="7"/>
      <c r="BP679" s="8"/>
      <c r="BQ679" s="7"/>
      <c r="BR679" s="8"/>
      <c r="BT679" s="41"/>
      <c r="BU679" s="41">
        <f t="shared" si="36"/>
        <v>0</v>
      </c>
      <c r="BV679">
        <f t="shared" si="35"/>
        <v>0</v>
      </c>
      <c r="BX679" s="39"/>
    </row>
    <row r="680" spans="2:76">
      <c r="B680" s="6"/>
      <c r="C680" s="10"/>
      <c r="D680" s="32"/>
      <c r="E680" s="10"/>
      <c r="F680" s="32"/>
      <c r="G680" s="10"/>
      <c r="H680" s="32"/>
      <c r="I680" s="10"/>
      <c r="J680" s="32"/>
      <c r="K680" s="94"/>
      <c r="L680" s="32"/>
      <c r="M680" s="10"/>
      <c r="N680" s="32"/>
      <c r="O680" s="10"/>
      <c r="P680" s="32"/>
      <c r="Q680" s="10"/>
      <c r="R680" s="32"/>
      <c r="S680" s="10"/>
      <c r="T680" s="32"/>
      <c r="U680" s="10"/>
      <c r="V680" s="32"/>
      <c r="W680" s="10"/>
      <c r="X680" s="32"/>
      <c r="Y680" s="10"/>
      <c r="Z680" s="32"/>
      <c r="AA680" s="10"/>
      <c r="AB680" s="32"/>
      <c r="AC680" s="10"/>
      <c r="AD680" s="32"/>
      <c r="AE680" s="10"/>
      <c r="AF680" s="32"/>
      <c r="AG680" s="10"/>
      <c r="AH680" s="32"/>
      <c r="AI680" s="10"/>
      <c r="AJ680" s="32"/>
      <c r="AK680" s="10"/>
      <c r="AL680" s="32"/>
      <c r="AM680" s="10"/>
      <c r="AN680" s="32"/>
      <c r="AO680" s="10"/>
      <c r="AP680" s="32"/>
      <c r="AQ680" s="10"/>
      <c r="AR680" s="244"/>
      <c r="AS680" s="10"/>
      <c r="AT680" s="32"/>
      <c r="AU680" s="10"/>
      <c r="AV680" s="244"/>
      <c r="AW680" s="10"/>
      <c r="AX680" s="244"/>
      <c r="AY680" s="7"/>
      <c r="AZ680" s="249"/>
      <c r="BA680" s="10"/>
      <c r="BB680" s="244"/>
      <c r="BC680" s="7"/>
      <c r="BD680" s="249"/>
      <c r="BE680" s="10"/>
      <c r="BF680" s="244"/>
      <c r="BG680" s="7"/>
      <c r="BH680" s="249"/>
      <c r="BI680" s="7"/>
      <c r="BJ680" s="249"/>
      <c r="BK680" s="7"/>
      <c r="BL680" s="8"/>
      <c r="BM680" s="7"/>
      <c r="BN680" s="249"/>
      <c r="BO680" s="7"/>
      <c r="BP680" s="8"/>
      <c r="BQ680" s="7"/>
      <c r="BR680" s="8"/>
      <c r="BT680" s="41"/>
      <c r="BU680" s="41">
        <f t="shared" si="36"/>
        <v>0</v>
      </c>
      <c r="BV680">
        <f t="shared" si="35"/>
        <v>0</v>
      </c>
      <c r="BX680" s="39"/>
    </row>
    <row r="681" spans="2:76">
      <c r="B681" s="6"/>
      <c r="C681" s="10"/>
      <c r="D681" s="32"/>
      <c r="E681" s="10"/>
      <c r="F681" s="32"/>
      <c r="G681" s="10"/>
      <c r="H681" s="32"/>
      <c r="I681" s="10"/>
      <c r="J681" s="32"/>
      <c r="K681" s="94"/>
      <c r="L681" s="32"/>
      <c r="M681" s="10"/>
      <c r="N681" s="32"/>
      <c r="O681" s="10"/>
      <c r="P681" s="32"/>
      <c r="Q681" s="10"/>
      <c r="R681" s="32"/>
      <c r="S681" s="10"/>
      <c r="T681" s="32"/>
      <c r="U681" s="10"/>
      <c r="V681" s="32"/>
      <c r="W681" s="10"/>
      <c r="X681" s="32"/>
      <c r="Y681" s="10"/>
      <c r="Z681" s="32"/>
      <c r="AA681" s="10"/>
      <c r="AB681" s="32"/>
      <c r="AC681" s="10"/>
      <c r="AD681" s="32"/>
      <c r="AE681" s="10"/>
      <c r="AF681" s="32"/>
      <c r="AG681" s="10"/>
      <c r="AH681" s="32"/>
      <c r="AI681" s="10"/>
      <c r="AJ681" s="32"/>
      <c r="AK681" s="10"/>
      <c r="AL681" s="32"/>
      <c r="AM681" s="10"/>
      <c r="AN681" s="32"/>
      <c r="AO681" s="10"/>
      <c r="AP681" s="32"/>
      <c r="AQ681" s="10"/>
      <c r="AR681" s="244"/>
      <c r="AS681" s="10"/>
      <c r="AT681" s="32"/>
      <c r="AU681" s="10"/>
      <c r="AV681" s="244"/>
      <c r="AW681" s="10"/>
      <c r="AX681" s="244"/>
      <c r="AY681" s="7"/>
      <c r="AZ681" s="249"/>
      <c r="BA681" s="10"/>
      <c r="BB681" s="244"/>
      <c r="BC681" s="7"/>
      <c r="BD681" s="249"/>
      <c r="BE681" s="10"/>
      <c r="BF681" s="244"/>
      <c r="BG681" s="7"/>
      <c r="BH681" s="249"/>
      <c r="BI681" s="7"/>
      <c r="BJ681" s="249"/>
      <c r="BK681" s="7"/>
      <c r="BL681" s="8"/>
      <c r="BM681" s="7"/>
      <c r="BN681" s="249"/>
      <c r="BO681" s="7"/>
      <c r="BP681" s="8"/>
      <c r="BQ681" s="7"/>
      <c r="BR681" s="8"/>
      <c r="BT681" s="41"/>
      <c r="BU681" s="41">
        <f t="shared" si="36"/>
        <v>0</v>
      </c>
      <c r="BV681">
        <f t="shared" si="35"/>
        <v>0</v>
      </c>
      <c r="BX681" s="39"/>
    </row>
    <row r="682" spans="2:76">
      <c r="B682" s="6"/>
      <c r="C682" s="10"/>
      <c r="D682" s="32"/>
      <c r="E682" s="10"/>
      <c r="F682" s="32"/>
      <c r="G682" s="10"/>
      <c r="H682" s="32"/>
      <c r="I682" s="10"/>
      <c r="J682" s="32"/>
      <c r="K682" s="10"/>
      <c r="L682" s="32"/>
      <c r="M682" s="10"/>
      <c r="N682" s="32"/>
      <c r="O682" s="10"/>
      <c r="P682" s="32"/>
      <c r="Q682" s="10"/>
      <c r="R682" s="32"/>
      <c r="S682" s="10"/>
      <c r="T682" s="32"/>
      <c r="U682" s="10"/>
      <c r="V682" s="32"/>
      <c r="W682" s="10"/>
      <c r="X682" s="32"/>
      <c r="Y682" s="10"/>
      <c r="Z682" s="32"/>
      <c r="AA682" s="10"/>
      <c r="AB682" s="32"/>
      <c r="AC682" s="10"/>
      <c r="AD682" s="32"/>
      <c r="AE682" s="10"/>
      <c r="AF682" s="32"/>
      <c r="AG682" s="10"/>
      <c r="AH682" s="32"/>
      <c r="AI682" s="10"/>
      <c r="AJ682" s="32"/>
      <c r="AK682" s="10"/>
      <c r="AL682" s="32"/>
      <c r="AM682" s="10"/>
      <c r="AN682" s="32"/>
      <c r="AO682" s="10"/>
      <c r="AP682" s="32"/>
      <c r="AQ682" s="10"/>
      <c r="AR682" s="244"/>
      <c r="AS682" s="10"/>
      <c r="AT682" s="32"/>
      <c r="AU682" s="10"/>
      <c r="AV682" s="244"/>
      <c r="AW682" s="10"/>
      <c r="AX682" s="244"/>
      <c r="AY682" s="7"/>
      <c r="AZ682" s="249"/>
      <c r="BA682" s="10"/>
      <c r="BB682" s="244"/>
      <c r="BC682" s="7"/>
      <c r="BD682" s="249"/>
      <c r="BE682" s="10"/>
      <c r="BF682" s="244"/>
      <c r="BG682" s="7"/>
      <c r="BH682" s="249"/>
      <c r="BI682" s="7"/>
      <c r="BJ682" s="249"/>
      <c r="BK682" s="7"/>
      <c r="BL682" s="8"/>
      <c r="BM682" s="7"/>
      <c r="BN682" s="249"/>
      <c r="BO682" s="7"/>
      <c r="BP682" s="8"/>
      <c r="BQ682" s="7"/>
      <c r="BR682" s="8"/>
      <c r="BT682" s="41"/>
      <c r="BU682" s="41">
        <f t="shared" si="36"/>
        <v>0</v>
      </c>
      <c r="BV682">
        <f t="shared" si="35"/>
        <v>0</v>
      </c>
    </row>
    <row r="683" spans="2:76">
      <c r="B683" s="6"/>
      <c r="C683" s="10"/>
      <c r="D683" s="32"/>
      <c r="E683" s="10"/>
      <c r="F683" s="32"/>
      <c r="G683" s="10"/>
      <c r="H683" s="32"/>
      <c r="I683" s="10"/>
      <c r="J683" s="32"/>
      <c r="K683" s="94"/>
      <c r="L683" s="32"/>
      <c r="M683" s="10"/>
      <c r="N683" s="32"/>
      <c r="O683" s="10"/>
      <c r="P683" s="32"/>
      <c r="Q683" s="10"/>
      <c r="R683" s="32"/>
      <c r="S683" s="10"/>
      <c r="T683" s="32"/>
      <c r="U683" s="10"/>
      <c r="V683" s="32"/>
      <c r="W683" s="10"/>
      <c r="X683" s="32"/>
      <c r="Y683" s="10"/>
      <c r="Z683" s="32"/>
      <c r="AA683" s="10"/>
      <c r="AB683" s="32"/>
      <c r="AC683" s="10"/>
      <c r="AD683" s="32"/>
      <c r="AE683" s="10"/>
      <c r="AF683" s="32"/>
      <c r="AG683" s="10"/>
      <c r="AH683" s="32"/>
      <c r="AI683" s="10"/>
      <c r="AJ683" s="32"/>
      <c r="AK683" s="10"/>
      <c r="AL683" s="32"/>
      <c r="AM683" s="10"/>
      <c r="AN683" s="32"/>
      <c r="AO683" s="10"/>
      <c r="AP683" s="32"/>
      <c r="AQ683" s="10"/>
      <c r="AR683" s="244"/>
      <c r="AS683" s="10"/>
      <c r="AT683" s="32"/>
      <c r="AU683" s="10"/>
      <c r="AV683" s="244"/>
      <c r="AW683" s="10"/>
      <c r="AX683" s="244"/>
      <c r="AY683" s="7"/>
      <c r="AZ683" s="249"/>
      <c r="BA683" s="10"/>
      <c r="BB683" s="244"/>
      <c r="BC683" s="7"/>
      <c r="BD683" s="249"/>
      <c r="BE683" s="10"/>
      <c r="BF683" s="244"/>
      <c r="BG683" s="7"/>
      <c r="BH683" s="249"/>
      <c r="BI683" s="7"/>
      <c r="BJ683" s="249"/>
      <c r="BK683" s="7"/>
      <c r="BL683" s="8"/>
      <c r="BM683" s="7"/>
      <c r="BN683" s="249"/>
      <c r="BO683" s="7"/>
      <c r="BP683" s="8"/>
      <c r="BQ683" s="7"/>
      <c r="BR683" s="8"/>
      <c r="BT683" s="41"/>
      <c r="BU683" s="41">
        <f t="shared" si="36"/>
        <v>0</v>
      </c>
      <c r="BV683">
        <f t="shared" si="35"/>
        <v>0</v>
      </c>
      <c r="BX683" s="39"/>
    </row>
    <row r="684" spans="2:76">
      <c r="B684" s="6"/>
      <c r="C684" s="10"/>
      <c r="D684" s="32"/>
      <c r="E684" s="10"/>
      <c r="F684" s="32"/>
      <c r="G684" s="10"/>
      <c r="H684" s="32"/>
      <c r="I684" s="10"/>
      <c r="J684" s="32"/>
      <c r="K684" s="94"/>
      <c r="L684" s="32"/>
      <c r="M684" s="10"/>
      <c r="N684" s="32"/>
      <c r="O684" s="10"/>
      <c r="P684" s="32"/>
      <c r="Q684" s="10"/>
      <c r="R684" s="32"/>
      <c r="S684" s="10"/>
      <c r="T684" s="32"/>
      <c r="U684" s="10"/>
      <c r="V684" s="32"/>
      <c r="W684" s="10"/>
      <c r="X684" s="32"/>
      <c r="Y684" s="10"/>
      <c r="Z684" s="32"/>
      <c r="AA684" s="10"/>
      <c r="AB684" s="32"/>
      <c r="AC684" s="10"/>
      <c r="AD684" s="32"/>
      <c r="AE684" s="10"/>
      <c r="AF684" s="32"/>
      <c r="AG684" s="10"/>
      <c r="AH684" s="32"/>
      <c r="AI684" s="10"/>
      <c r="AJ684" s="32"/>
      <c r="AK684" s="10"/>
      <c r="AL684" s="32"/>
      <c r="AM684" s="10"/>
      <c r="AN684" s="32"/>
      <c r="AO684" s="10"/>
      <c r="AP684" s="32"/>
      <c r="AQ684" s="10"/>
      <c r="AR684" s="244"/>
      <c r="AS684" s="10"/>
      <c r="AT684" s="32"/>
      <c r="AU684" s="10"/>
      <c r="AV684" s="244"/>
      <c r="AW684" s="10"/>
      <c r="AX684" s="244"/>
      <c r="AY684" s="7"/>
      <c r="AZ684" s="249"/>
      <c r="BA684" s="10"/>
      <c r="BB684" s="244"/>
      <c r="BC684" s="7"/>
      <c r="BD684" s="249"/>
      <c r="BE684" s="10"/>
      <c r="BF684" s="244"/>
      <c r="BG684" s="7"/>
      <c r="BH684" s="249"/>
      <c r="BI684" s="7"/>
      <c r="BJ684" s="249"/>
      <c r="BK684" s="7"/>
      <c r="BL684" s="8"/>
      <c r="BM684" s="7"/>
      <c r="BN684" s="249"/>
      <c r="BO684" s="7"/>
      <c r="BP684" s="8"/>
      <c r="BQ684" s="7"/>
      <c r="BR684" s="8"/>
      <c r="BT684" s="41"/>
      <c r="BU684" s="41">
        <f t="shared" si="36"/>
        <v>0</v>
      </c>
      <c r="BV684">
        <f t="shared" si="35"/>
        <v>0</v>
      </c>
      <c r="BX684" s="39"/>
    </row>
    <row r="685" spans="2:76">
      <c r="B685" s="6"/>
      <c r="C685" s="10"/>
      <c r="D685" s="32"/>
      <c r="E685" s="10"/>
      <c r="F685" s="32"/>
      <c r="G685" s="10"/>
      <c r="H685" s="32"/>
      <c r="I685" s="10"/>
      <c r="J685" s="32"/>
      <c r="K685" s="10"/>
      <c r="L685" s="32"/>
      <c r="M685" s="10"/>
      <c r="N685" s="32"/>
      <c r="O685" s="10"/>
      <c r="P685" s="32"/>
      <c r="Q685" s="10"/>
      <c r="R685" s="32"/>
      <c r="S685" s="10"/>
      <c r="T685" s="32"/>
      <c r="U685" s="10"/>
      <c r="V685" s="32"/>
      <c r="W685" s="10"/>
      <c r="X685" s="32"/>
      <c r="Y685" s="10"/>
      <c r="Z685" s="32"/>
      <c r="AA685" s="10"/>
      <c r="AB685" s="32"/>
      <c r="AC685" s="10"/>
      <c r="AD685" s="32"/>
      <c r="AE685" s="10"/>
      <c r="AF685" s="32"/>
      <c r="AG685" s="10"/>
      <c r="AH685" s="32"/>
      <c r="AI685" s="10"/>
      <c r="AJ685" s="32"/>
      <c r="AK685" s="10"/>
      <c r="AL685" s="32"/>
      <c r="AM685" s="10"/>
      <c r="AN685" s="32"/>
      <c r="AO685" s="10"/>
      <c r="AP685" s="32"/>
      <c r="AQ685" s="10"/>
      <c r="AR685" s="244"/>
      <c r="AS685" s="10"/>
      <c r="AT685" s="32"/>
      <c r="AU685" s="10"/>
      <c r="AV685" s="244"/>
      <c r="AW685" s="10"/>
      <c r="AX685" s="244"/>
      <c r="AY685" s="7"/>
      <c r="AZ685" s="249"/>
      <c r="BA685" s="10"/>
      <c r="BB685" s="244"/>
      <c r="BC685" s="7"/>
      <c r="BD685" s="249"/>
      <c r="BE685" s="10"/>
      <c r="BF685" s="244"/>
      <c r="BG685" s="7"/>
      <c r="BH685" s="249"/>
      <c r="BI685" s="7"/>
      <c r="BJ685" s="249"/>
      <c r="BK685" s="7"/>
      <c r="BL685" s="8"/>
      <c r="BM685" s="7"/>
      <c r="BN685" s="249"/>
      <c r="BO685" s="7"/>
      <c r="BP685" s="8"/>
      <c r="BQ685" s="7"/>
      <c r="BR685" s="8"/>
      <c r="BT685" s="41"/>
      <c r="BU685" s="41">
        <f t="shared" si="36"/>
        <v>0</v>
      </c>
      <c r="BV685">
        <f t="shared" si="35"/>
        <v>0</v>
      </c>
    </row>
    <row r="686" spans="2:76">
      <c r="B686" s="6"/>
      <c r="C686" s="10"/>
      <c r="D686" s="32"/>
      <c r="E686" s="10"/>
      <c r="F686" s="32"/>
      <c r="G686" s="10"/>
      <c r="H686" s="32"/>
      <c r="I686" s="10"/>
      <c r="J686" s="32"/>
      <c r="K686" s="10"/>
      <c r="L686" s="32"/>
      <c r="M686" s="10"/>
      <c r="N686" s="32"/>
      <c r="O686" s="10"/>
      <c r="P686" s="32"/>
      <c r="Q686" s="10"/>
      <c r="R686" s="32"/>
      <c r="S686" s="10"/>
      <c r="T686" s="32"/>
      <c r="U686" s="10"/>
      <c r="V686" s="32"/>
      <c r="W686" s="10"/>
      <c r="X686" s="32"/>
      <c r="Y686" s="10"/>
      <c r="Z686" s="32"/>
      <c r="AA686" s="10"/>
      <c r="AB686" s="32"/>
      <c r="AC686" s="10"/>
      <c r="AD686" s="32"/>
      <c r="AE686" s="10"/>
      <c r="AF686" s="32"/>
      <c r="AG686" s="10"/>
      <c r="AH686" s="32"/>
      <c r="AI686" s="10"/>
      <c r="AJ686" s="32"/>
      <c r="AK686" s="10"/>
      <c r="AL686" s="32"/>
      <c r="AM686" s="10"/>
      <c r="AN686" s="32"/>
      <c r="AO686" s="10"/>
      <c r="AP686" s="32"/>
      <c r="AQ686" s="10"/>
      <c r="AR686" s="244"/>
      <c r="AS686" s="10"/>
      <c r="AT686" s="32"/>
      <c r="AU686" s="10"/>
      <c r="AV686" s="244"/>
      <c r="AW686" s="10"/>
      <c r="AX686" s="244"/>
      <c r="AY686" s="7"/>
      <c r="AZ686" s="249"/>
      <c r="BA686" s="10"/>
      <c r="BB686" s="244"/>
      <c r="BC686" s="7"/>
      <c r="BD686" s="249"/>
      <c r="BE686" s="10"/>
      <c r="BF686" s="244"/>
      <c r="BG686" s="7"/>
      <c r="BH686" s="249"/>
      <c r="BI686" s="7"/>
      <c r="BJ686" s="249"/>
      <c r="BK686" s="7"/>
      <c r="BL686" s="8"/>
      <c r="BM686" s="7"/>
      <c r="BN686" s="249"/>
      <c r="BO686" s="7"/>
      <c r="BP686" s="8"/>
      <c r="BQ686" s="7"/>
      <c r="BR686" s="8"/>
      <c r="BT686" s="41"/>
      <c r="BU686" s="41">
        <f t="shared" si="36"/>
        <v>0</v>
      </c>
      <c r="BV686">
        <f t="shared" si="35"/>
        <v>0</v>
      </c>
    </row>
    <row r="687" spans="2:76">
      <c r="B687" s="6"/>
      <c r="C687" s="10"/>
      <c r="D687" s="32"/>
      <c r="E687" s="10"/>
      <c r="F687" s="32"/>
      <c r="G687" s="10"/>
      <c r="H687" s="32"/>
      <c r="I687" s="10"/>
      <c r="J687" s="32"/>
      <c r="K687" s="94"/>
      <c r="L687" s="32"/>
      <c r="M687" s="10"/>
      <c r="N687" s="32"/>
      <c r="O687" s="10"/>
      <c r="P687" s="32"/>
      <c r="Q687" s="10"/>
      <c r="R687" s="32"/>
      <c r="S687" s="10"/>
      <c r="T687" s="32"/>
      <c r="U687" s="10"/>
      <c r="V687" s="32"/>
      <c r="W687" s="10"/>
      <c r="X687" s="32"/>
      <c r="Y687" s="10"/>
      <c r="Z687" s="32"/>
      <c r="AA687" s="10"/>
      <c r="AB687" s="32"/>
      <c r="AC687" s="10"/>
      <c r="AD687" s="32"/>
      <c r="AE687" s="10"/>
      <c r="AF687" s="32"/>
      <c r="AG687" s="10"/>
      <c r="AH687" s="32"/>
      <c r="AI687" s="10"/>
      <c r="AJ687" s="32"/>
      <c r="AK687" s="10"/>
      <c r="AL687" s="32"/>
      <c r="AM687" s="10"/>
      <c r="AN687" s="32"/>
      <c r="AO687" s="10"/>
      <c r="AP687" s="32"/>
      <c r="AQ687" s="10"/>
      <c r="AR687" s="244"/>
      <c r="AS687" s="10"/>
      <c r="AT687" s="32"/>
      <c r="AU687" s="10"/>
      <c r="AV687" s="244"/>
      <c r="AW687" s="10"/>
      <c r="AX687" s="244"/>
      <c r="AY687" s="7"/>
      <c r="AZ687" s="249"/>
      <c r="BA687" s="10"/>
      <c r="BB687" s="244"/>
      <c r="BC687" s="7"/>
      <c r="BD687" s="249"/>
      <c r="BE687" s="10"/>
      <c r="BF687" s="244"/>
      <c r="BG687" s="7"/>
      <c r="BH687" s="249"/>
      <c r="BI687" s="7"/>
      <c r="BJ687" s="249"/>
      <c r="BK687" s="7"/>
      <c r="BL687" s="8"/>
      <c r="BM687" s="7"/>
      <c r="BN687" s="249"/>
      <c r="BO687" s="7"/>
      <c r="BP687" s="8"/>
      <c r="BQ687" s="7"/>
      <c r="BR687" s="8"/>
      <c r="BT687" s="41"/>
      <c r="BU687" s="41">
        <f t="shared" si="36"/>
        <v>0</v>
      </c>
      <c r="BV687">
        <f t="shared" si="35"/>
        <v>0</v>
      </c>
      <c r="BX687" s="39"/>
    </row>
    <row r="688" spans="2:76">
      <c r="B688" s="6"/>
      <c r="C688" s="10"/>
      <c r="D688" s="32"/>
      <c r="E688" s="10"/>
      <c r="F688" s="32"/>
      <c r="G688" s="10"/>
      <c r="H688" s="32"/>
      <c r="I688" s="10"/>
      <c r="J688" s="32"/>
      <c r="K688" s="10"/>
      <c r="L688" s="32"/>
      <c r="M688" s="10"/>
      <c r="N688" s="32"/>
      <c r="O688" s="10"/>
      <c r="P688" s="32"/>
      <c r="Q688" s="10"/>
      <c r="R688" s="32"/>
      <c r="S688" s="10"/>
      <c r="T688" s="32"/>
      <c r="U688" s="10"/>
      <c r="V688" s="32"/>
      <c r="W688" s="10"/>
      <c r="X688" s="32"/>
      <c r="Y688" s="10"/>
      <c r="Z688" s="32"/>
      <c r="AA688" s="10"/>
      <c r="AB688" s="32"/>
      <c r="AC688" s="10"/>
      <c r="AD688" s="32"/>
      <c r="AE688" s="10"/>
      <c r="AF688" s="32"/>
      <c r="AG688" s="10"/>
      <c r="AH688" s="32"/>
      <c r="AI688" s="10"/>
      <c r="AJ688" s="32"/>
      <c r="AK688" s="10"/>
      <c r="AL688" s="32"/>
      <c r="AM688" s="10"/>
      <c r="AN688" s="32"/>
      <c r="AO688" s="10"/>
      <c r="AP688" s="32"/>
      <c r="AQ688" s="10"/>
      <c r="AR688" s="244"/>
      <c r="AS688" s="10"/>
      <c r="AT688" s="32"/>
      <c r="AU688" s="10"/>
      <c r="AV688" s="244"/>
      <c r="AW688" s="10"/>
      <c r="AX688" s="244"/>
      <c r="AY688" s="7"/>
      <c r="AZ688" s="249"/>
      <c r="BA688" s="10"/>
      <c r="BB688" s="244"/>
      <c r="BC688" s="7"/>
      <c r="BD688" s="249"/>
      <c r="BE688" s="10"/>
      <c r="BF688" s="244"/>
      <c r="BG688" s="7"/>
      <c r="BH688" s="249"/>
      <c r="BI688" s="7"/>
      <c r="BJ688" s="249"/>
      <c r="BK688" s="7"/>
      <c r="BL688" s="8"/>
      <c r="BM688" s="7"/>
      <c r="BN688" s="249"/>
      <c r="BO688" s="7"/>
      <c r="BP688" s="8"/>
      <c r="BQ688" s="7"/>
      <c r="BR688" s="8"/>
      <c r="BT688" s="41"/>
      <c r="BU688" s="41">
        <f t="shared" si="36"/>
        <v>0</v>
      </c>
      <c r="BV688">
        <f t="shared" si="35"/>
        <v>0</v>
      </c>
    </row>
    <row r="689" spans="2:76">
      <c r="B689" s="6"/>
      <c r="C689" s="10"/>
      <c r="D689" s="32"/>
      <c r="E689" s="10"/>
      <c r="F689" s="32"/>
      <c r="G689" s="10"/>
      <c r="H689" s="32"/>
      <c r="I689" s="10"/>
      <c r="J689" s="32"/>
      <c r="K689" s="10"/>
      <c r="L689" s="32"/>
      <c r="M689" s="10"/>
      <c r="N689" s="32"/>
      <c r="O689" s="10"/>
      <c r="P689" s="32"/>
      <c r="Q689" s="10"/>
      <c r="R689" s="32"/>
      <c r="S689" s="10"/>
      <c r="T689" s="32"/>
      <c r="U689" s="10"/>
      <c r="V689" s="32"/>
      <c r="W689" s="10"/>
      <c r="X689" s="32"/>
      <c r="Y689" s="10"/>
      <c r="Z689" s="32"/>
      <c r="AA689" s="10"/>
      <c r="AB689" s="32"/>
      <c r="AC689" s="10"/>
      <c r="AD689" s="32"/>
      <c r="AE689" s="10"/>
      <c r="AF689" s="32"/>
      <c r="AG689" s="10"/>
      <c r="AH689" s="32"/>
      <c r="AI689" s="10"/>
      <c r="AJ689" s="32"/>
      <c r="AK689" s="10"/>
      <c r="AL689" s="32"/>
      <c r="AM689" s="10"/>
      <c r="AN689" s="32"/>
      <c r="AO689" s="10"/>
      <c r="AP689" s="32"/>
      <c r="AQ689" s="10"/>
      <c r="AR689" s="244"/>
      <c r="AS689" s="10"/>
      <c r="AT689" s="32"/>
      <c r="AU689" s="10"/>
      <c r="AV689" s="244"/>
      <c r="AW689" s="10"/>
      <c r="AX689" s="244"/>
      <c r="AY689" s="7"/>
      <c r="AZ689" s="249"/>
      <c r="BA689" s="10"/>
      <c r="BB689" s="244"/>
      <c r="BC689" s="7"/>
      <c r="BD689" s="249"/>
      <c r="BE689" s="10"/>
      <c r="BF689" s="244"/>
      <c r="BG689" s="7"/>
      <c r="BH689" s="249"/>
      <c r="BI689" s="7"/>
      <c r="BJ689" s="249"/>
      <c r="BK689" s="7"/>
      <c r="BL689" s="8"/>
      <c r="BM689" s="7"/>
      <c r="BN689" s="249"/>
      <c r="BO689" s="7"/>
      <c r="BP689" s="8"/>
      <c r="BQ689" s="7"/>
      <c r="BR689" s="8"/>
      <c r="BT689" s="41"/>
      <c r="BU689" s="41">
        <f t="shared" si="36"/>
        <v>0</v>
      </c>
      <c r="BV689">
        <f t="shared" si="35"/>
        <v>0</v>
      </c>
    </row>
    <row r="690" spans="2:76">
      <c r="B690" s="6"/>
      <c r="C690" s="10"/>
      <c r="D690" s="32"/>
      <c r="E690" s="10"/>
      <c r="F690" s="32"/>
      <c r="G690" s="10"/>
      <c r="H690" s="32"/>
      <c r="I690" s="10"/>
      <c r="J690" s="32"/>
      <c r="K690" s="10"/>
      <c r="L690" s="32"/>
      <c r="M690" s="10"/>
      <c r="N690" s="32"/>
      <c r="O690" s="10"/>
      <c r="P690" s="32"/>
      <c r="Q690" s="10"/>
      <c r="R690" s="32"/>
      <c r="S690" s="10"/>
      <c r="T690" s="32"/>
      <c r="U690" s="10"/>
      <c r="V690" s="32"/>
      <c r="W690" s="10"/>
      <c r="X690" s="32"/>
      <c r="Y690" s="10"/>
      <c r="Z690" s="32"/>
      <c r="AA690" s="10"/>
      <c r="AB690" s="32"/>
      <c r="AC690" s="10"/>
      <c r="AD690" s="32"/>
      <c r="AE690" s="10"/>
      <c r="AF690" s="32"/>
      <c r="AG690" s="10"/>
      <c r="AH690" s="32"/>
      <c r="AI690" s="10"/>
      <c r="AJ690" s="32"/>
      <c r="AK690" s="10"/>
      <c r="AL690" s="32"/>
      <c r="AM690" s="10"/>
      <c r="AN690" s="32"/>
      <c r="AO690" s="10"/>
      <c r="AP690" s="32"/>
      <c r="AQ690" s="10"/>
      <c r="AR690" s="244"/>
      <c r="AS690" s="10"/>
      <c r="AT690" s="32"/>
      <c r="AU690" s="10"/>
      <c r="AV690" s="244"/>
      <c r="AW690" s="10"/>
      <c r="AX690" s="244"/>
      <c r="AY690" s="7"/>
      <c r="AZ690" s="249"/>
      <c r="BA690" s="10"/>
      <c r="BB690" s="244"/>
      <c r="BC690" s="7"/>
      <c r="BD690" s="249"/>
      <c r="BE690" s="10"/>
      <c r="BF690" s="244"/>
      <c r="BG690" s="7"/>
      <c r="BH690" s="249"/>
      <c r="BI690" s="7"/>
      <c r="BJ690" s="249"/>
      <c r="BK690" s="7"/>
      <c r="BL690" s="8"/>
      <c r="BM690" s="7"/>
      <c r="BN690" s="249"/>
      <c r="BO690" s="7"/>
      <c r="BP690" s="8"/>
      <c r="BQ690" s="7"/>
      <c r="BR690" s="8"/>
      <c r="BT690" s="41"/>
      <c r="BU690" s="41">
        <f t="shared" si="36"/>
        <v>0</v>
      </c>
      <c r="BV690">
        <f t="shared" si="35"/>
        <v>0</v>
      </c>
    </row>
    <row r="691" spans="2:76">
      <c r="B691" s="6"/>
      <c r="C691" s="10"/>
      <c r="D691" s="32"/>
      <c r="E691" s="10"/>
      <c r="F691" s="32"/>
      <c r="G691" s="10"/>
      <c r="H691" s="32"/>
      <c r="I691" s="10"/>
      <c r="J691" s="32"/>
      <c r="K691" s="94"/>
      <c r="L691" s="32"/>
      <c r="M691" s="10"/>
      <c r="N691" s="32"/>
      <c r="O691" s="10"/>
      <c r="P691" s="32"/>
      <c r="Q691" s="10"/>
      <c r="R691" s="32"/>
      <c r="S691" s="10"/>
      <c r="T691" s="32"/>
      <c r="U691" s="10"/>
      <c r="V691" s="32"/>
      <c r="W691" s="10"/>
      <c r="X691" s="32"/>
      <c r="Y691" s="10"/>
      <c r="Z691" s="32"/>
      <c r="AA691" s="10"/>
      <c r="AB691" s="32"/>
      <c r="AC691" s="10"/>
      <c r="AD691" s="32"/>
      <c r="AE691" s="10"/>
      <c r="AF691" s="32"/>
      <c r="AG691" s="10"/>
      <c r="AH691" s="32"/>
      <c r="AI691" s="10"/>
      <c r="AJ691" s="32"/>
      <c r="AK691" s="10"/>
      <c r="AL691" s="32"/>
      <c r="AM691" s="10"/>
      <c r="AN691" s="32"/>
      <c r="AO691" s="10"/>
      <c r="AP691" s="32"/>
      <c r="AQ691" s="10"/>
      <c r="AR691" s="244"/>
      <c r="AS691" s="10"/>
      <c r="AT691" s="32"/>
      <c r="AU691" s="10"/>
      <c r="AV691" s="244"/>
      <c r="AW691" s="10"/>
      <c r="AX691" s="244"/>
      <c r="AY691" s="7"/>
      <c r="AZ691" s="249"/>
      <c r="BA691" s="10"/>
      <c r="BB691" s="244"/>
      <c r="BC691" s="7"/>
      <c r="BD691" s="249"/>
      <c r="BE691" s="10"/>
      <c r="BF691" s="244"/>
      <c r="BG691" s="7"/>
      <c r="BH691" s="249"/>
      <c r="BI691" s="7"/>
      <c r="BJ691" s="249"/>
      <c r="BK691" s="7"/>
      <c r="BL691" s="8"/>
      <c r="BM691" s="7"/>
      <c r="BN691" s="249"/>
      <c r="BO691" s="7"/>
      <c r="BP691" s="8"/>
      <c r="BQ691" s="7"/>
      <c r="BR691" s="8"/>
      <c r="BT691" s="41"/>
      <c r="BU691" s="41">
        <f t="shared" si="36"/>
        <v>0</v>
      </c>
      <c r="BV691">
        <f t="shared" si="35"/>
        <v>0</v>
      </c>
      <c r="BX691" s="39"/>
    </row>
    <row r="692" spans="2:76">
      <c r="B692" s="6"/>
      <c r="C692" s="10"/>
      <c r="D692" s="32"/>
      <c r="E692" s="10"/>
      <c r="F692" s="32"/>
      <c r="G692" s="10"/>
      <c r="H692" s="32"/>
      <c r="I692" s="10"/>
      <c r="J692" s="32"/>
      <c r="K692" s="94"/>
      <c r="L692" s="32"/>
      <c r="M692" s="10"/>
      <c r="N692" s="32"/>
      <c r="O692" s="10"/>
      <c r="P692" s="32"/>
      <c r="Q692" s="10"/>
      <c r="R692" s="32"/>
      <c r="S692" s="10"/>
      <c r="T692" s="32"/>
      <c r="U692" s="10"/>
      <c r="V692" s="32"/>
      <c r="W692" s="10"/>
      <c r="X692" s="32"/>
      <c r="Y692" s="10"/>
      <c r="Z692" s="32"/>
      <c r="AA692" s="10"/>
      <c r="AB692" s="32"/>
      <c r="AC692" s="10"/>
      <c r="AD692" s="32"/>
      <c r="AE692" s="10"/>
      <c r="AF692" s="32"/>
      <c r="AG692" s="10"/>
      <c r="AH692" s="32"/>
      <c r="AI692" s="10"/>
      <c r="AJ692" s="32"/>
      <c r="AK692" s="10"/>
      <c r="AL692" s="32"/>
      <c r="AM692" s="10"/>
      <c r="AN692" s="32"/>
      <c r="AO692" s="10"/>
      <c r="AP692" s="32"/>
      <c r="AQ692" s="10"/>
      <c r="AR692" s="244"/>
      <c r="AS692" s="10"/>
      <c r="AT692" s="32"/>
      <c r="AU692" s="10"/>
      <c r="AV692" s="244"/>
      <c r="AW692" s="10"/>
      <c r="AX692" s="244"/>
      <c r="AY692" s="7"/>
      <c r="AZ692" s="249"/>
      <c r="BA692" s="10"/>
      <c r="BB692" s="244"/>
      <c r="BC692" s="7"/>
      <c r="BD692" s="249"/>
      <c r="BE692" s="10"/>
      <c r="BF692" s="244"/>
      <c r="BG692" s="7"/>
      <c r="BH692" s="249"/>
      <c r="BI692" s="7"/>
      <c r="BJ692" s="249"/>
      <c r="BK692" s="7"/>
      <c r="BL692" s="8"/>
      <c r="BM692" s="7"/>
      <c r="BN692" s="249"/>
      <c r="BO692" s="7"/>
      <c r="BP692" s="8"/>
      <c r="BQ692" s="7"/>
      <c r="BR692" s="8"/>
      <c r="BT692" s="41"/>
      <c r="BU692" s="41">
        <f t="shared" si="36"/>
        <v>0</v>
      </c>
      <c r="BV692">
        <f t="shared" si="35"/>
        <v>0</v>
      </c>
      <c r="BX692" s="39"/>
    </row>
    <row r="693" spans="2:76">
      <c r="B693" s="6"/>
      <c r="C693" s="10"/>
      <c r="D693" s="32"/>
      <c r="E693" s="10"/>
      <c r="F693" s="32"/>
      <c r="G693" s="10"/>
      <c r="H693" s="32"/>
      <c r="I693" s="10"/>
      <c r="J693" s="32"/>
      <c r="K693" s="10"/>
      <c r="L693" s="32"/>
      <c r="M693" s="10"/>
      <c r="N693" s="32"/>
      <c r="O693" s="10"/>
      <c r="P693" s="32"/>
      <c r="Q693" s="10"/>
      <c r="R693" s="32"/>
      <c r="S693" s="10"/>
      <c r="T693" s="32"/>
      <c r="U693" s="10"/>
      <c r="V693" s="32"/>
      <c r="W693" s="10"/>
      <c r="X693" s="32"/>
      <c r="Y693" s="10"/>
      <c r="Z693" s="32"/>
      <c r="AA693" s="10"/>
      <c r="AB693" s="32"/>
      <c r="AC693" s="10"/>
      <c r="AD693" s="32"/>
      <c r="AE693" s="10"/>
      <c r="AF693" s="32"/>
      <c r="AG693" s="10"/>
      <c r="AH693" s="32"/>
      <c r="AI693" s="10"/>
      <c r="AJ693" s="32"/>
      <c r="AK693" s="10"/>
      <c r="AL693" s="32"/>
      <c r="AM693" s="10"/>
      <c r="AN693" s="32"/>
      <c r="AO693" s="10"/>
      <c r="AP693" s="32"/>
      <c r="AQ693" s="10"/>
      <c r="AR693" s="244"/>
      <c r="AS693" s="10"/>
      <c r="AT693" s="32"/>
      <c r="AU693" s="10"/>
      <c r="AV693" s="244"/>
      <c r="AW693" s="10"/>
      <c r="AX693" s="244"/>
      <c r="AY693" s="7"/>
      <c r="AZ693" s="249"/>
      <c r="BA693" s="10"/>
      <c r="BB693" s="244"/>
      <c r="BC693" s="7"/>
      <c r="BD693" s="249"/>
      <c r="BE693" s="10"/>
      <c r="BF693" s="244"/>
      <c r="BG693" s="7"/>
      <c r="BH693" s="249"/>
      <c r="BI693" s="7"/>
      <c r="BJ693" s="249"/>
      <c r="BK693" s="7"/>
      <c r="BL693" s="8"/>
      <c r="BM693" s="7"/>
      <c r="BN693" s="249"/>
      <c r="BO693" s="7"/>
      <c r="BP693" s="8"/>
      <c r="BQ693" s="7"/>
      <c r="BR693" s="8"/>
      <c r="BT693" s="41"/>
      <c r="BU693" s="41">
        <f t="shared" si="36"/>
        <v>0</v>
      </c>
      <c r="BV693">
        <f t="shared" si="35"/>
        <v>0</v>
      </c>
      <c r="BX693" s="39"/>
    </row>
    <row r="694" spans="2:76">
      <c r="B694" s="6"/>
      <c r="C694" s="10"/>
      <c r="D694" s="32"/>
      <c r="E694" s="10"/>
      <c r="F694" s="32"/>
      <c r="G694" s="10"/>
      <c r="H694" s="32"/>
      <c r="I694" s="10"/>
      <c r="J694" s="32"/>
      <c r="K694" s="94"/>
      <c r="L694" s="32"/>
      <c r="M694" s="10"/>
      <c r="N694" s="32"/>
      <c r="O694" s="10"/>
      <c r="P694" s="32"/>
      <c r="Q694" s="10"/>
      <c r="R694" s="32"/>
      <c r="S694" s="10"/>
      <c r="T694" s="32"/>
      <c r="U694" s="10"/>
      <c r="V694" s="32"/>
      <c r="W694" s="10"/>
      <c r="X694" s="32"/>
      <c r="Y694" s="10"/>
      <c r="Z694" s="32"/>
      <c r="AA694" s="10"/>
      <c r="AB694" s="32"/>
      <c r="AC694" s="10"/>
      <c r="AD694" s="32"/>
      <c r="AE694" s="10"/>
      <c r="AF694" s="32"/>
      <c r="AG694" s="10"/>
      <c r="AH694" s="32"/>
      <c r="AI694" s="10"/>
      <c r="AJ694" s="32"/>
      <c r="AK694" s="10"/>
      <c r="AL694" s="32"/>
      <c r="AM694" s="10"/>
      <c r="AN694" s="32"/>
      <c r="AO694" s="10"/>
      <c r="AP694" s="32"/>
      <c r="AQ694" s="10"/>
      <c r="AR694" s="244"/>
      <c r="AS694" s="10"/>
      <c r="AT694" s="32"/>
      <c r="AU694" s="10"/>
      <c r="AV694" s="244"/>
      <c r="AW694" s="10"/>
      <c r="AX694" s="244"/>
      <c r="AY694" s="7"/>
      <c r="AZ694" s="249"/>
      <c r="BA694" s="10"/>
      <c r="BB694" s="244"/>
      <c r="BC694" s="7"/>
      <c r="BD694" s="249"/>
      <c r="BE694" s="10"/>
      <c r="BF694" s="244"/>
      <c r="BG694" s="7"/>
      <c r="BH694" s="249"/>
      <c r="BI694" s="7"/>
      <c r="BJ694" s="249"/>
      <c r="BK694" s="7"/>
      <c r="BL694" s="8"/>
      <c r="BM694" s="7"/>
      <c r="BN694" s="249"/>
      <c r="BO694" s="7"/>
      <c r="BP694" s="8"/>
      <c r="BQ694" s="7"/>
      <c r="BR694" s="8"/>
      <c r="BT694" s="41"/>
      <c r="BU694" s="41">
        <f t="shared" si="36"/>
        <v>0</v>
      </c>
      <c r="BV694">
        <f t="shared" si="35"/>
        <v>0</v>
      </c>
      <c r="BX694" s="39"/>
    </row>
    <row r="695" spans="2:76">
      <c r="B695" s="6"/>
      <c r="C695" s="10"/>
      <c r="D695" s="32"/>
      <c r="E695" s="10"/>
      <c r="F695" s="32"/>
      <c r="G695" s="10"/>
      <c r="H695" s="32"/>
      <c r="I695" s="10"/>
      <c r="J695" s="32"/>
      <c r="K695" s="10"/>
      <c r="L695" s="32"/>
      <c r="M695" s="10"/>
      <c r="N695" s="32"/>
      <c r="O695" s="10"/>
      <c r="P695" s="32"/>
      <c r="Q695" s="10"/>
      <c r="R695" s="32"/>
      <c r="S695" s="10"/>
      <c r="T695" s="32"/>
      <c r="U695" s="10"/>
      <c r="V695" s="32"/>
      <c r="W695" s="10"/>
      <c r="X695" s="32"/>
      <c r="Y695" s="10"/>
      <c r="Z695" s="32"/>
      <c r="AA695" s="10"/>
      <c r="AB695" s="32"/>
      <c r="AC695" s="10"/>
      <c r="AD695" s="32"/>
      <c r="AE695" s="10"/>
      <c r="AF695" s="32"/>
      <c r="AG695" s="10"/>
      <c r="AH695" s="32"/>
      <c r="AI695" s="10"/>
      <c r="AJ695" s="32"/>
      <c r="AK695" s="10"/>
      <c r="AL695" s="32"/>
      <c r="AM695" s="10"/>
      <c r="AN695" s="32"/>
      <c r="AO695" s="10"/>
      <c r="AP695" s="32"/>
      <c r="AQ695" s="10"/>
      <c r="AR695" s="244"/>
      <c r="AS695" s="10"/>
      <c r="AT695" s="32"/>
      <c r="AU695" s="10"/>
      <c r="AV695" s="244"/>
      <c r="AW695" s="10"/>
      <c r="AX695" s="244"/>
      <c r="AY695" s="7"/>
      <c r="AZ695" s="249"/>
      <c r="BA695" s="10"/>
      <c r="BB695" s="244"/>
      <c r="BC695" s="7"/>
      <c r="BD695" s="249"/>
      <c r="BE695" s="10"/>
      <c r="BF695" s="244"/>
      <c r="BG695" s="7"/>
      <c r="BH695" s="249"/>
      <c r="BI695" s="7"/>
      <c r="BJ695" s="249"/>
      <c r="BK695" s="7"/>
      <c r="BL695" s="8"/>
      <c r="BM695" s="7"/>
      <c r="BN695" s="249"/>
      <c r="BO695" s="7"/>
      <c r="BP695" s="8"/>
      <c r="BQ695" s="7"/>
      <c r="BR695" s="8"/>
      <c r="BT695" s="41"/>
      <c r="BU695" s="41">
        <f t="shared" si="36"/>
        <v>0</v>
      </c>
      <c r="BV695">
        <f t="shared" si="35"/>
        <v>0</v>
      </c>
    </row>
    <row r="696" spans="2:76">
      <c r="B696" s="6"/>
      <c r="C696" s="10"/>
      <c r="D696" s="32"/>
      <c r="E696" s="10"/>
      <c r="F696" s="32"/>
      <c r="G696" s="10"/>
      <c r="H696" s="32"/>
      <c r="I696" s="10"/>
      <c r="J696" s="32"/>
      <c r="K696" s="10"/>
      <c r="L696" s="32"/>
      <c r="M696" s="10"/>
      <c r="N696" s="32"/>
      <c r="O696" s="10"/>
      <c r="P696" s="32"/>
      <c r="Q696" s="10"/>
      <c r="R696" s="32"/>
      <c r="S696" s="10"/>
      <c r="T696" s="32"/>
      <c r="U696" s="10"/>
      <c r="V696" s="32"/>
      <c r="W696" s="10"/>
      <c r="X696" s="32"/>
      <c r="Y696" s="10"/>
      <c r="Z696" s="32"/>
      <c r="AA696" s="10"/>
      <c r="AB696" s="32"/>
      <c r="AC696" s="10"/>
      <c r="AD696" s="32"/>
      <c r="AE696" s="10"/>
      <c r="AF696" s="32"/>
      <c r="AG696" s="10"/>
      <c r="AH696" s="32"/>
      <c r="AI696" s="10"/>
      <c r="AJ696" s="32"/>
      <c r="AK696" s="10"/>
      <c r="AL696" s="32"/>
      <c r="AM696" s="10"/>
      <c r="AN696" s="32"/>
      <c r="AO696" s="10"/>
      <c r="AP696" s="32"/>
      <c r="AQ696" s="10"/>
      <c r="AR696" s="244"/>
      <c r="AS696" s="10"/>
      <c r="AT696" s="32"/>
      <c r="AU696" s="10"/>
      <c r="AV696" s="244"/>
      <c r="AW696" s="10"/>
      <c r="AX696" s="244"/>
      <c r="AY696" s="7"/>
      <c r="AZ696" s="249"/>
      <c r="BA696" s="10"/>
      <c r="BB696" s="244"/>
      <c r="BC696" s="7"/>
      <c r="BD696" s="249"/>
      <c r="BE696" s="10"/>
      <c r="BF696" s="244"/>
      <c r="BG696" s="7"/>
      <c r="BH696" s="249"/>
      <c r="BI696" s="7"/>
      <c r="BJ696" s="249"/>
      <c r="BK696" s="7"/>
      <c r="BL696" s="8"/>
      <c r="BM696" s="7"/>
      <c r="BN696" s="249"/>
      <c r="BO696" s="7"/>
      <c r="BP696" s="8"/>
      <c r="BQ696" s="7"/>
      <c r="BR696" s="8"/>
      <c r="BT696" s="41"/>
      <c r="BU696" s="41">
        <f t="shared" si="36"/>
        <v>0</v>
      </c>
      <c r="BV696">
        <f t="shared" si="35"/>
        <v>0</v>
      </c>
    </row>
    <row r="697" spans="2:76">
      <c r="B697" s="6"/>
      <c r="C697" s="10"/>
      <c r="D697" s="32"/>
      <c r="E697" s="10"/>
      <c r="F697" s="32"/>
      <c r="G697" s="10"/>
      <c r="H697" s="32"/>
      <c r="I697" s="10"/>
      <c r="J697" s="32"/>
      <c r="K697" s="10"/>
      <c r="L697" s="32"/>
      <c r="M697" s="10"/>
      <c r="N697" s="32"/>
      <c r="O697" s="10"/>
      <c r="P697" s="32"/>
      <c r="Q697" s="10"/>
      <c r="R697" s="32"/>
      <c r="S697" s="10"/>
      <c r="T697" s="32"/>
      <c r="U697" s="10"/>
      <c r="V697" s="32"/>
      <c r="W697" s="10"/>
      <c r="X697" s="32"/>
      <c r="Y697" s="10"/>
      <c r="Z697" s="32"/>
      <c r="AA697" s="10"/>
      <c r="AB697" s="32"/>
      <c r="AC697" s="10"/>
      <c r="AD697" s="32"/>
      <c r="AE697" s="10"/>
      <c r="AF697" s="32"/>
      <c r="AG697" s="10"/>
      <c r="AH697" s="32"/>
      <c r="AI697" s="10"/>
      <c r="AJ697" s="32"/>
      <c r="AK697" s="10"/>
      <c r="AL697" s="32"/>
      <c r="AM697" s="10"/>
      <c r="AN697" s="32"/>
      <c r="AO697" s="10"/>
      <c r="AP697" s="32"/>
      <c r="AQ697" s="10"/>
      <c r="AR697" s="244"/>
      <c r="AS697" s="10"/>
      <c r="AT697" s="32"/>
      <c r="AU697" s="10"/>
      <c r="AV697" s="244"/>
      <c r="AW697" s="10"/>
      <c r="AX697" s="244"/>
      <c r="AY697" s="7"/>
      <c r="AZ697" s="249"/>
      <c r="BA697" s="10"/>
      <c r="BB697" s="244"/>
      <c r="BC697" s="7"/>
      <c r="BD697" s="249"/>
      <c r="BE697" s="10"/>
      <c r="BF697" s="244"/>
      <c r="BG697" s="7"/>
      <c r="BH697" s="249"/>
      <c r="BI697" s="7"/>
      <c r="BJ697" s="249"/>
      <c r="BK697" s="7"/>
      <c r="BL697" s="8"/>
      <c r="BM697" s="7"/>
      <c r="BN697" s="249"/>
      <c r="BO697" s="7"/>
      <c r="BP697" s="8"/>
      <c r="BQ697" s="7"/>
      <c r="BR697" s="8"/>
      <c r="BT697" s="41"/>
      <c r="BU697" s="41">
        <f t="shared" si="36"/>
        <v>0</v>
      </c>
      <c r="BV697">
        <f t="shared" si="35"/>
        <v>0</v>
      </c>
    </row>
    <row r="698" spans="2:76">
      <c r="B698" s="6"/>
      <c r="C698" s="10"/>
      <c r="D698" s="32"/>
      <c r="E698" s="10"/>
      <c r="F698" s="32"/>
      <c r="G698" s="10"/>
      <c r="H698" s="32"/>
      <c r="I698" s="10"/>
      <c r="J698" s="32"/>
      <c r="K698" s="10"/>
      <c r="L698" s="32"/>
      <c r="M698" s="10"/>
      <c r="N698" s="32"/>
      <c r="O698" s="10"/>
      <c r="P698" s="32"/>
      <c r="Q698" s="10"/>
      <c r="R698" s="32"/>
      <c r="S698" s="10"/>
      <c r="T698" s="32"/>
      <c r="U698" s="10"/>
      <c r="V698" s="32"/>
      <c r="W698" s="10"/>
      <c r="X698" s="32"/>
      <c r="Y698" s="10"/>
      <c r="Z698" s="32"/>
      <c r="AA698" s="10"/>
      <c r="AB698" s="32"/>
      <c r="AC698" s="10"/>
      <c r="AD698" s="32"/>
      <c r="AE698" s="10"/>
      <c r="AF698" s="32"/>
      <c r="AG698" s="10"/>
      <c r="AH698" s="32"/>
      <c r="AI698" s="10"/>
      <c r="AJ698" s="32"/>
      <c r="AK698" s="10"/>
      <c r="AL698" s="32"/>
      <c r="AM698" s="10"/>
      <c r="AN698" s="32"/>
      <c r="AO698" s="94"/>
      <c r="AP698" s="32"/>
      <c r="AQ698" s="10"/>
      <c r="AR698" s="244"/>
      <c r="AS698" s="94"/>
      <c r="AT698" s="32"/>
      <c r="AU698" s="10"/>
      <c r="AV698" s="244"/>
      <c r="AW698" s="10"/>
      <c r="AX698" s="244"/>
      <c r="AY698" s="7"/>
      <c r="AZ698" s="249"/>
      <c r="BA698" s="10"/>
      <c r="BB698" s="244"/>
      <c r="BC698" s="7"/>
      <c r="BD698" s="249"/>
      <c r="BE698" s="10"/>
      <c r="BF698" s="244"/>
      <c r="BG698" s="7"/>
      <c r="BH698" s="249"/>
      <c r="BI698" s="7"/>
      <c r="BJ698" s="249"/>
      <c r="BK698" s="7"/>
      <c r="BL698" s="8"/>
      <c r="BM698" s="7"/>
      <c r="BN698" s="249"/>
      <c r="BO698" s="7"/>
      <c r="BP698" s="8"/>
      <c r="BQ698" s="7"/>
      <c r="BR698" s="8"/>
      <c r="BT698" s="41"/>
      <c r="BU698" s="41">
        <f t="shared" si="36"/>
        <v>0</v>
      </c>
      <c r="BV698">
        <f t="shared" si="35"/>
        <v>0</v>
      </c>
    </row>
    <row r="699" spans="2:76">
      <c r="B699" s="6"/>
      <c r="C699" s="10"/>
      <c r="D699" s="32"/>
      <c r="E699" s="10"/>
      <c r="F699" s="32"/>
      <c r="G699" s="10"/>
      <c r="H699" s="32"/>
      <c r="I699" s="10"/>
      <c r="J699" s="32"/>
      <c r="K699" s="94"/>
      <c r="L699" s="32"/>
      <c r="M699" s="10"/>
      <c r="N699" s="32"/>
      <c r="O699" s="10"/>
      <c r="P699" s="32"/>
      <c r="Q699" s="10"/>
      <c r="R699" s="32"/>
      <c r="S699" s="10"/>
      <c r="T699" s="32"/>
      <c r="U699" s="10"/>
      <c r="V699" s="32"/>
      <c r="W699" s="10"/>
      <c r="X699" s="32"/>
      <c r="Y699" s="10"/>
      <c r="Z699" s="32"/>
      <c r="AA699" s="10"/>
      <c r="AB699" s="32"/>
      <c r="AC699" s="10"/>
      <c r="AD699" s="32"/>
      <c r="AE699" s="10"/>
      <c r="AF699" s="32"/>
      <c r="AG699" s="10"/>
      <c r="AH699" s="32"/>
      <c r="AI699" s="10"/>
      <c r="AJ699" s="32"/>
      <c r="AK699" s="10"/>
      <c r="AL699" s="32"/>
      <c r="AM699" s="10"/>
      <c r="AN699" s="32"/>
      <c r="AO699" s="10"/>
      <c r="AP699" s="32"/>
      <c r="AQ699" s="10"/>
      <c r="AR699" s="244"/>
      <c r="AS699" s="10"/>
      <c r="AT699" s="32"/>
      <c r="AU699" s="10"/>
      <c r="AV699" s="244"/>
      <c r="AW699" s="10"/>
      <c r="AX699" s="244"/>
      <c r="AY699" s="7"/>
      <c r="AZ699" s="249"/>
      <c r="BA699" s="10"/>
      <c r="BB699" s="244"/>
      <c r="BC699" s="7"/>
      <c r="BD699" s="249"/>
      <c r="BE699" s="10"/>
      <c r="BF699" s="244"/>
      <c r="BG699" s="7"/>
      <c r="BH699" s="249"/>
      <c r="BI699" s="7"/>
      <c r="BJ699" s="249"/>
      <c r="BK699" s="7"/>
      <c r="BL699" s="8"/>
      <c r="BM699" s="7"/>
      <c r="BN699" s="249"/>
      <c r="BO699" s="7"/>
      <c r="BP699" s="8"/>
      <c r="BQ699" s="7"/>
      <c r="BR699" s="8"/>
      <c r="BT699" s="41"/>
      <c r="BU699" s="41">
        <f t="shared" si="36"/>
        <v>0</v>
      </c>
      <c r="BV699">
        <f t="shared" si="35"/>
        <v>0</v>
      </c>
      <c r="BX699" s="39"/>
    </row>
    <row r="700" spans="2:76">
      <c r="B700" s="6"/>
      <c r="C700" s="10"/>
      <c r="D700" s="32"/>
      <c r="E700" s="10"/>
      <c r="F700" s="32"/>
      <c r="G700" s="10"/>
      <c r="H700" s="32"/>
      <c r="I700" s="10"/>
      <c r="J700" s="32"/>
      <c r="K700" s="10"/>
      <c r="L700" s="32"/>
      <c r="M700" s="10"/>
      <c r="N700" s="32"/>
      <c r="O700" s="10"/>
      <c r="P700" s="32"/>
      <c r="Q700" s="10"/>
      <c r="R700" s="32"/>
      <c r="S700" s="10"/>
      <c r="T700" s="32"/>
      <c r="U700" s="10"/>
      <c r="V700" s="32"/>
      <c r="W700" s="10"/>
      <c r="X700" s="32"/>
      <c r="Y700" s="10"/>
      <c r="Z700" s="32"/>
      <c r="AA700" s="10"/>
      <c r="AB700" s="32"/>
      <c r="AC700" s="10"/>
      <c r="AD700" s="32"/>
      <c r="AE700" s="10"/>
      <c r="AF700" s="32"/>
      <c r="AG700" s="10"/>
      <c r="AH700" s="32"/>
      <c r="AI700" s="10"/>
      <c r="AJ700" s="32"/>
      <c r="AK700" s="10"/>
      <c r="AL700" s="32"/>
      <c r="AM700" s="10"/>
      <c r="AN700" s="32"/>
      <c r="AO700" s="10"/>
      <c r="AP700" s="32"/>
      <c r="AQ700" s="10"/>
      <c r="AR700" s="244"/>
      <c r="AS700" s="10"/>
      <c r="AT700" s="32"/>
      <c r="AU700" s="10"/>
      <c r="AV700" s="244"/>
      <c r="AW700" s="10"/>
      <c r="AX700" s="244"/>
      <c r="AY700" s="7"/>
      <c r="AZ700" s="249"/>
      <c r="BA700" s="10"/>
      <c r="BB700" s="244"/>
      <c r="BC700" s="7"/>
      <c r="BD700" s="249"/>
      <c r="BE700" s="10"/>
      <c r="BF700" s="244"/>
      <c r="BG700" s="7"/>
      <c r="BH700" s="249"/>
      <c r="BI700" s="7"/>
      <c r="BJ700" s="249"/>
      <c r="BK700" s="7"/>
      <c r="BL700" s="8"/>
      <c r="BM700" s="7"/>
      <c r="BN700" s="249"/>
      <c r="BO700" s="7"/>
      <c r="BP700" s="8"/>
      <c r="BQ700" s="7"/>
      <c r="BR700" s="8"/>
      <c r="BT700" s="41"/>
      <c r="BU700" s="41">
        <f t="shared" si="36"/>
        <v>0</v>
      </c>
      <c r="BV700">
        <f t="shared" si="35"/>
        <v>0</v>
      </c>
    </row>
    <row r="701" spans="2:76">
      <c r="B701" s="6"/>
      <c r="C701" s="10"/>
      <c r="D701" s="32"/>
      <c r="E701" s="10"/>
      <c r="F701" s="32"/>
      <c r="G701" s="10"/>
      <c r="H701" s="32"/>
      <c r="I701" s="10"/>
      <c r="J701" s="32"/>
      <c r="K701" s="10"/>
      <c r="L701" s="32"/>
      <c r="M701" s="10"/>
      <c r="N701" s="32"/>
      <c r="O701" s="10"/>
      <c r="P701" s="32"/>
      <c r="Q701" s="10"/>
      <c r="R701" s="32"/>
      <c r="S701" s="10"/>
      <c r="T701" s="32"/>
      <c r="U701" s="10"/>
      <c r="V701" s="32"/>
      <c r="W701" s="10"/>
      <c r="X701" s="32"/>
      <c r="Y701" s="10"/>
      <c r="Z701" s="32"/>
      <c r="AA701" s="10"/>
      <c r="AB701" s="32"/>
      <c r="AC701" s="10"/>
      <c r="AD701" s="32"/>
      <c r="AE701" s="10"/>
      <c r="AF701" s="32"/>
      <c r="AG701" s="10"/>
      <c r="AH701" s="32"/>
      <c r="AI701" s="10"/>
      <c r="AJ701" s="32"/>
      <c r="AK701" s="10"/>
      <c r="AL701" s="32"/>
      <c r="AM701" s="10"/>
      <c r="AN701" s="32"/>
      <c r="AO701" s="10"/>
      <c r="AP701" s="32"/>
      <c r="AQ701" s="10"/>
      <c r="AR701" s="244"/>
      <c r="AS701" s="10"/>
      <c r="AT701" s="32"/>
      <c r="AU701" s="10"/>
      <c r="AV701" s="244"/>
      <c r="AW701" s="10"/>
      <c r="AX701" s="244"/>
      <c r="AY701" s="7"/>
      <c r="AZ701" s="249"/>
      <c r="BA701" s="10"/>
      <c r="BB701" s="244"/>
      <c r="BC701" s="7"/>
      <c r="BD701" s="249"/>
      <c r="BE701" s="10"/>
      <c r="BF701" s="244"/>
      <c r="BG701" s="7"/>
      <c r="BH701" s="249"/>
      <c r="BI701" s="7"/>
      <c r="BJ701" s="249"/>
      <c r="BK701" s="7"/>
      <c r="BL701" s="8"/>
      <c r="BM701" s="7"/>
      <c r="BN701" s="249"/>
      <c r="BO701" s="7"/>
      <c r="BP701" s="8"/>
      <c r="BQ701" s="7"/>
      <c r="BR701" s="8"/>
      <c r="BT701" s="41"/>
      <c r="BU701" s="41">
        <f t="shared" si="36"/>
        <v>0</v>
      </c>
      <c r="BV701">
        <f t="shared" si="35"/>
        <v>0</v>
      </c>
    </row>
    <row r="702" spans="2:76">
      <c r="B702" s="6"/>
      <c r="C702" s="10"/>
      <c r="D702" s="32"/>
      <c r="E702" s="10"/>
      <c r="F702" s="32"/>
      <c r="G702" s="10"/>
      <c r="H702" s="32"/>
      <c r="I702" s="10"/>
      <c r="J702" s="32"/>
      <c r="K702" s="10"/>
      <c r="L702" s="32"/>
      <c r="M702" s="10"/>
      <c r="N702" s="32"/>
      <c r="O702" s="10"/>
      <c r="P702" s="32"/>
      <c r="Q702" s="10"/>
      <c r="R702" s="32"/>
      <c r="S702" s="10"/>
      <c r="T702" s="32"/>
      <c r="U702" s="10"/>
      <c r="V702" s="32"/>
      <c r="W702" s="10"/>
      <c r="X702" s="32"/>
      <c r="Y702" s="10"/>
      <c r="Z702" s="32"/>
      <c r="AA702" s="10"/>
      <c r="AB702" s="32"/>
      <c r="AC702" s="10"/>
      <c r="AD702" s="32"/>
      <c r="AE702" s="10"/>
      <c r="AF702" s="32"/>
      <c r="AG702" s="10"/>
      <c r="AH702" s="32"/>
      <c r="AI702" s="10"/>
      <c r="AJ702" s="32"/>
      <c r="AK702" s="10"/>
      <c r="AL702" s="32"/>
      <c r="AM702" s="10"/>
      <c r="AN702" s="32"/>
      <c r="AO702" s="10"/>
      <c r="AP702" s="32"/>
      <c r="AQ702" s="10"/>
      <c r="AR702" s="244"/>
      <c r="AS702" s="10"/>
      <c r="AT702" s="32"/>
      <c r="AU702" s="10"/>
      <c r="AV702" s="244"/>
      <c r="AW702" s="10"/>
      <c r="AX702" s="244"/>
      <c r="AY702" s="7"/>
      <c r="AZ702" s="249"/>
      <c r="BA702" s="10"/>
      <c r="BB702" s="244"/>
      <c r="BC702" s="7"/>
      <c r="BD702" s="249"/>
      <c r="BE702" s="10"/>
      <c r="BF702" s="244"/>
      <c r="BG702" s="7"/>
      <c r="BH702" s="249"/>
      <c r="BI702" s="7"/>
      <c r="BJ702" s="249"/>
      <c r="BK702" s="7"/>
      <c r="BL702" s="8"/>
      <c r="BM702" s="7"/>
      <c r="BN702" s="249"/>
      <c r="BO702" s="7"/>
      <c r="BP702" s="8"/>
      <c r="BQ702" s="7"/>
      <c r="BR702" s="8"/>
      <c r="BT702" s="41"/>
      <c r="BU702" s="41">
        <f t="shared" si="36"/>
        <v>0</v>
      </c>
      <c r="BV702">
        <f t="shared" si="35"/>
        <v>0</v>
      </c>
    </row>
    <row r="703" spans="2:76">
      <c r="B703" s="6"/>
      <c r="C703" s="10"/>
      <c r="D703" s="32"/>
      <c r="E703" s="10"/>
      <c r="F703" s="32"/>
      <c r="G703" s="10"/>
      <c r="H703" s="32"/>
      <c r="I703" s="10"/>
      <c r="J703" s="32"/>
      <c r="K703" s="94"/>
      <c r="L703" s="32"/>
      <c r="M703" s="10"/>
      <c r="N703" s="32"/>
      <c r="O703" s="10"/>
      <c r="P703" s="32"/>
      <c r="Q703" s="10"/>
      <c r="R703" s="32"/>
      <c r="S703" s="10"/>
      <c r="T703" s="32"/>
      <c r="U703" s="10"/>
      <c r="V703" s="32"/>
      <c r="W703" s="10"/>
      <c r="X703" s="32"/>
      <c r="Y703" s="10"/>
      <c r="Z703" s="32"/>
      <c r="AA703" s="10"/>
      <c r="AB703" s="32"/>
      <c r="AC703" s="10"/>
      <c r="AD703" s="32"/>
      <c r="AE703" s="10"/>
      <c r="AF703" s="32"/>
      <c r="AG703" s="10"/>
      <c r="AH703" s="32"/>
      <c r="AI703" s="10"/>
      <c r="AJ703" s="32"/>
      <c r="AK703" s="10"/>
      <c r="AL703" s="32"/>
      <c r="AM703" s="10"/>
      <c r="AN703" s="32"/>
      <c r="AO703" s="10"/>
      <c r="AP703" s="32"/>
      <c r="AQ703" s="10"/>
      <c r="AR703" s="244"/>
      <c r="AS703" s="10"/>
      <c r="AT703" s="32"/>
      <c r="AU703" s="10"/>
      <c r="AV703" s="244"/>
      <c r="AW703" s="10"/>
      <c r="AX703" s="244"/>
      <c r="AY703" s="7"/>
      <c r="AZ703" s="249"/>
      <c r="BA703" s="10"/>
      <c r="BB703" s="244"/>
      <c r="BC703" s="7"/>
      <c r="BD703" s="249"/>
      <c r="BE703" s="10"/>
      <c r="BF703" s="244"/>
      <c r="BG703" s="7"/>
      <c r="BH703" s="249"/>
      <c r="BI703" s="7"/>
      <c r="BJ703" s="249"/>
      <c r="BK703" s="7"/>
      <c r="BL703" s="8"/>
      <c r="BM703" s="7"/>
      <c r="BN703" s="249"/>
      <c r="BO703" s="7"/>
      <c r="BP703" s="8"/>
      <c r="BQ703" s="7"/>
      <c r="BR703" s="8"/>
      <c r="BT703" s="41"/>
      <c r="BU703" s="41">
        <f t="shared" si="36"/>
        <v>0</v>
      </c>
      <c r="BV703">
        <f t="shared" si="35"/>
        <v>0</v>
      </c>
      <c r="BX703" s="39"/>
    </row>
    <row r="704" spans="2:76">
      <c r="B704" s="6"/>
      <c r="C704" s="10"/>
      <c r="D704" s="32"/>
      <c r="E704" s="10"/>
      <c r="F704" s="32"/>
      <c r="G704" s="10"/>
      <c r="H704" s="32"/>
      <c r="I704" s="10"/>
      <c r="J704" s="32"/>
      <c r="K704" s="10"/>
      <c r="L704" s="32"/>
      <c r="M704" s="10"/>
      <c r="N704" s="32"/>
      <c r="O704" s="10"/>
      <c r="P704" s="32"/>
      <c r="Q704" s="10"/>
      <c r="R704" s="32"/>
      <c r="S704" s="10"/>
      <c r="T704" s="32"/>
      <c r="U704" s="94"/>
      <c r="V704" s="32"/>
      <c r="W704" s="10"/>
      <c r="X704" s="32"/>
      <c r="Y704" s="10"/>
      <c r="Z704" s="32"/>
      <c r="AA704" s="10"/>
      <c r="AB704" s="32"/>
      <c r="AC704" s="10"/>
      <c r="AD704" s="32"/>
      <c r="AE704" s="10"/>
      <c r="AF704" s="32"/>
      <c r="AG704" s="10"/>
      <c r="AH704" s="32"/>
      <c r="AI704" s="10"/>
      <c r="AJ704" s="32"/>
      <c r="AK704" s="10"/>
      <c r="AL704" s="32"/>
      <c r="AM704" s="10"/>
      <c r="AN704" s="32"/>
      <c r="AO704" s="10"/>
      <c r="AP704" s="32"/>
      <c r="AQ704" s="10"/>
      <c r="AR704" s="244"/>
      <c r="AS704" s="10"/>
      <c r="AT704" s="32"/>
      <c r="AU704" s="10"/>
      <c r="AV704" s="244"/>
      <c r="AW704" s="10"/>
      <c r="AX704" s="244"/>
      <c r="AY704" s="7"/>
      <c r="AZ704" s="249"/>
      <c r="BA704" s="10"/>
      <c r="BB704" s="244"/>
      <c r="BC704" s="7"/>
      <c r="BD704" s="249"/>
      <c r="BE704" s="10"/>
      <c r="BF704" s="244"/>
      <c r="BG704" s="7"/>
      <c r="BH704" s="249"/>
      <c r="BI704" s="7"/>
      <c r="BJ704" s="249"/>
      <c r="BK704" s="7"/>
      <c r="BL704" s="8"/>
      <c r="BM704" s="7"/>
      <c r="BN704" s="249"/>
      <c r="BO704" s="7"/>
      <c r="BP704" s="8"/>
      <c r="BQ704" s="7"/>
      <c r="BR704" s="8"/>
      <c r="BT704" s="41"/>
      <c r="BU704" s="41">
        <f t="shared" si="36"/>
        <v>0</v>
      </c>
      <c r="BV704">
        <f t="shared" si="35"/>
        <v>0</v>
      </c>
      <c r="BX704" s="39"/>
    </row>
    <row r="705" spans="2:76">
      <c r="B705" s="6"/>
      <c r="C705" s="10"/>
      <c r="D705" s="32"/>
      <c r="E705" s="10"/>
      <c r="F705" s="32"/>
      <c r="G705" s="10"/>
      <c r="H705" s="32"/>
      <c r="I705" s="10"/>
      <c r="J705" s="32"/>
      <c r="K705" s="94"/>
      <c r="L705" s="32"/>
      <c r="M705" s="10"/>
      <c r="N705" s="32"/>
      <c r="O705" s="10"/>
      <c r="P705" s="32"/>
      <c r="Q705" s="10"/>
      <c r="R705" s="32"/>
      <c r="S705" s="10"/>
      <c r="T705" s="32"/>
      <c r="U705" s="10"/>
      <c r="V705" s="32"/>
      <c r="W705" s="10"/>
      <c r="X705" s="32"/>
      <c r="Y705" s="10"/>
      <c r="Z705" s="32"/>
      <c r="AA705" s="10"/>
      <c r="AB705" s="32"/>
      <c r="AC705" s="10"/>
      <c r="AD705" s="32"/>
      <c r="AE705" s="10"/>
      <c r="AF705" s="32"/>
      <c r="AG705" s="10"/>
      <c r="AH705" s="32"/>
      <c r="AI705" s="10"/>
      <c r="AJ705" s="32"/>
      <c r="AK705" s="10"/>
      <c r="AL705" s="32"/>
      <c r="AM705" s="10"/>
      <c r="AN705" s="32"/>
      <c r="AO705" s="10"/>
      <c r="AP705" s="32"/>
      <c r="AQ705" s="10"/>
      <c r="AR705" s="244"/>
      <c r="AS705" s="10"/>
      <c r="AT705" s="32"/>
      <c r="AU705" s="10"/>
      <c r="AV705" s="244"/>
      <c r="AW705" s="10"/>
      <c r="AX705" s="244"/>
      <c r="AY705" s="7"/>
      <c r="AZ705" s="249"/>
      <c r="BA705" s="10"/>
      <c r="BB705" s="244"/>
      <c r="BC705" s="7"/>
      <c r="BD705" s="249"/>
      <c r="BE705" s="10"/>
      <c r="BF705" s="244"/>
      <c r="BG705" s="7"/>
      <c r="BH705" s="249"/>
      <c r="BI705" s="7"/>
      <c r="BJ705" s="249"/>
      <c r="BK705" s="7"/>
      <c r="BL705" s="8"/>
      <c r="BM705" s="7"/>
      <c r="BN705" s="249"/>
      <c r="BO705" s="7"/>
      <c r="BP705" s="8"/>
      <c r="BQ705" s="7"/>
      <c r="BR705" s="8"/>
      <c r="BT705" s="41"/>
      <c r="BU705" s="41">
        <f t="shared" si="36"/>
        <v>0</v>
      </c>
      <c r="BV705">
        <f t="shared" si="35"/>
        <v>0</v>
      </c>
      <c r="BX705" s="39"/>
    </row>
    <row r="706" spans="2:76">
      <c r="B706" s="6"/>
      <c r="C706" s="10"/>
      <c r="D706" s="32"/>
      <c r="E706" s="10"/>
      <c r="F706" s="32"/>
      <c r="G706" s="10"/>
      <c r="H706" s="32"/>
      <c r="I706" s="10"/>
      <c r="J706" s="32"/>
      <c r="K706" s="10"/>
      <c r="L706" s="32"/>
      <c r="M706" s="10"/>
      <c r="N706" s="32"/>
      <c r="O706" s="10"/>
      <c r="P706" s="32"/>
      <c r="Q706" s="10"/>
      <c r="R706" s="32"/>
      <c r="S706" s="10"/>
      <c r="T706" s="32"/>
      <c r="U706" s="242"/>
      <c r="V706" s="32"/>
      <c r="W706" s="10"/>
      <c r="X706" s="32"/>
      <c r="Y706" s="10"/>
      <c r="Z706" s="32"/>
      <c r="AA706" s="10"/>
      <c r="AB706" s="32"/>
      <c r="AC706" s="10"/>
      <c r="AD706" s="32"/>
      <c r="AE706" s="10"/>
      <c r="AF706" s="32"/>
      <c r="AG706" s="10"/>
      <c r="AH706" s="32"/>
      <c r="AI706" s="10"/>
      <c r="AJ706" s="32"/>
      <c r="AK706" s="10"/>
      <c r="AL706" s="32"/>
      <c r="AM706" s="10"/>
      <c r="AN706" s="32"/>
      <c r="AO706" s="10"/>
      <c r="AP706" s="32"/>
      <c r="AQ706" s="10"/>
      <c r="AR706" s="244"/>
      <c r="AS706" s="10"/>
      <c r="AT706" s="32"/>
      <c r="AU706" s="10"/>
      <c r="AV706" s="244"/>
      <c r="AW706" s="10"/>
      <c r="AX706" s="244"/>
      <c r="AY706" s="7"/>
      <c r="AZ706" s="249"/>
      <c r="BA706" s="10"/>
      <c r="BB706" s="244"/>
      <c r="BC706" s="7"/>
      <c r="BD706" s="249"/>
      <c r="BE706" s="10"/>
      <c r="BF706" s="244"/>
      <c r="BG706" s="7"/>
      <c r="BH706" s="249"/>
      <c r="BI706" s="7"/>
      <c r="BJ706" s="249"/>
      <c r="BK706" s="7"/>
      <c r="BL706" s="8"/>
      <c r="BM706" s="7"/>
      <c r="BN706" s="249"/>
      <c r="BO706" s="7"/>
      <c r="BP706" s="8"/>
      <c r="BQ706" s="7"/>
      <c r="BR706" s="8"/>
      <c r="BT706" s="41"/>
      <c r="BU706" s="41">
        <f t="shared" si="36"/>
        <v>0</v>
      </c>
      <c r="BV706">
        <f t="shared" si="35"/>
        <v>0</v>
      </c>
    </row>
    <row r="707" spans="2:76">
      <c r="B707" s="6"/>
      <c r="C707" s="10"/>
      <c r="D707" s="32"/>
      <c r="E707" s="10"/>
      <c r="F707" s="32"/>
      <c r="G707" s="10"/>
      <c r="H707" s="32"/>
      <c r="I707" s="10"/>
      <c r="J707" s="32"/>
      <c r="K707" s="10"/>
      <c r="L707" s="32"/>
      <c r="M707" s="10"/>
      <c r="N707" s="32"/>
      <c r="O707" s="10"/>
      <c r="P707" s="32"/>
      <c r="Q707" s="10"/>
      <c r="R707" s="32"/>
      <c r="S707" s="10"/>
      <c r="T707" s="32"/>
      <c r="U707" s="10"/>
      <c r="V707" s="32"/>
      <c r="W707" s="10"/>
      <c r="X707" s="32"/>
      <c r="Y707" s="10"/>
      <c r="Z707" s="32"/>
      <c r="AA707" s="10"/>
      <c r="AB707" s="32"/>
      <c r="AC707" s="10"/>
      <c r="AD707" s="32"/>
      <c r="AE707" s="10"/>
      <c r="AF707" s="32"/>
      <c r="AG707" s="10"/>
      <c r="AH707" s="32"/>
      <c r="AI707" s="10"/>
      <c r="AJ707" s="32"/>
      <c r="AK707" s="10"/>
      <c r="AL707" s="32"/>
      <c r="AM707" s="10"/>
      <c r="AN707" s="32"/>
      <c r="AO707" s="10"/>
      <c r="AP707" s="32"/>
      <c r="AQ707" s="10"/>
      <c r="AR707" s="244"/>
      <c r="AS707" s="10"/>
      <c r="AT707" s="32"/>
      <c r="AU707" s="10"/>
      <c r="AV707" s="244"/>
      <c r="AW707" s="10"/>
      <c r="AX707" s="244"/>
      <c r="AY707" s="7"/>
      <c r="AZ707" s="249"/>
      <c r="BA707" s="10"/>
      <c r="BB707" s="244"/>
      <c r="BC707" s="7"/>
      <c r="BD707" s="249"/>
      <c r="BE707" s="10"/>
      <c r="BF707" s="244"/>
      <c r="BG707" s="7"/>
      <c r="BH707" s="249"/>
      <c r="BI707" s="7"/>
      <c r="BJ707" s="249"/>
      <c r="BK707" s="7"/>
      <c r="BL707" s="8"/>
      <c r="BM707" s="7"/>
      <c r="BN707" s="249"/>
      <c r="BO707" s="7"/>
      <c r="BP707" s="8"/>
      <c r="BQ707" s="7"/>
      <c r="BR707" s="8"/>
      <c r="BT707" s="41"/>
      <c r="BU707" s="41">
        <f t="shared" si="36"/>
        <v>0</v>
      </c>
      <c r="BV707">
        <f t="shared" si="35"/>
        <v>0</v>
      </c>
    </row>
    <row r="708" spans="2:76">
      <c r="B708" s="6"/>
      <c r="C708" s="10"/>
      <c r="D708" s="32"/>
      <c r="E708" s="10"/>
      <c r="F708" s="32"/>
      <c r="G708" s="10"/>
      <c r="H708" s="32"/>
      <c r="I708" s="10"/>
      <c r="J708" s="32"/>
      <c r="K708" s="10"/>
      <c r="L708" s="32"/>
      <c r="M708" s="10"/>
      <c r="N708" s="32"/>
      <c r="O708" s="10"/>
      <c r="P708" s="32"/>
      <c r="Q708" s="10"/>
      <c r="R708" s="32"/>
      <c r="S708" s="10"/>
      <c r="T708" s="32"/>
      <c r="U708" s="10"/>
      <c r="V708" s="32"/>
      <c r="W708" s="10"/>
      <c r="X708" s="32"/>
      <c r="Y708" s="10"/>
      <c r="Z708" s="32"/>
      <c r="AA708" s="10"/>
      <c r="AB708" s="32"/>
      <c r="AC708" s="10"/>
      <c r="AD708" s="32"/>
      <c r="AE708" s="10"/>
      <c r="AF708" s="32"/>
      <c r="AG708" s="10"/>
      <c r="AH708" s="32"/>
      <c r="AI708" s="10"/>
      <c r="AJ708" s="32"/>
      <c r="AK708" s="10"/>
      <c r="AL708" s="32"/>
      <c r="AM708" s="10"/>
      <c r="AN708" s="32"/>
      <c r="AO708" s="10"/>
      <c r="AP708" s="32"/>
      <c r="AQ708" s="10"/>
      <c r="AR708" s="244"/>
      <c r="AS708" s="10"/>
      <c r="AT708" s="32"/>
      <c r="AU708" s="10"/>
      <c r="AV708" s="244"/>
      <c r="AW708" s="10"/>
      <c r="AX708" s="244"/>
      <c r="AY708" s="7"/>
      <c r="AZ708" s="249"/>
      <c r="BA708" s="10"/>
      <c r="BB708" s="244"/>
      <c r="BC708" s="7"/>
      <c r="BD708" s="249"/>
      <c r="BE708" s="10"/>
      <c r="BF708" s="244"/>
      <c r="BG708" s="7"/>
      <c r="BH708" s="249"/>
      <c r="BI708" s="7"/>
      <c r="BJ708" s="249"/>
      <c r="BK708" s="7"/>
      <c r="BL708" s="8"/>
      <c r="BM708" s="7"/>
      <c r="BN708" s="249"/>
      <c r="BO708" s="7"/>
      <c r="BP708" s="8"/>
      <c r="BQ708" s="7"/>
      <c r="BR708" s="8"/>
      <c r="BT708" s="41"/>
      <c r="BU708" s="41">
        <f t="shared" si="36"/>
        <v>0</v>
      </c>
      <c r="BV708">
        <f t="shared" si="35"/>
        <v>0</v>
      </c>
    </row>
    <row r="709" spans="2:76">
      <c r="B709" s="6"/>
      <c r="C709" s="10"/>
      <c r="D709" s="32"/>
      <c r="E709" s="10"/>
      <c r="F709" s="32"/>
      <c r="G709" s="10"/>
      <c r="H709" s="32"/>
      <c r="I709" s="10"/>
      <c r="J709" s="32"/>
      <c r="K709" s="94"/>
      <c r="L709" s="32"/>
      <c r="M709" s="10"/>
      <c r="N709" s="32"/>
      <c r="O709" s="10"/>
      <c r="P709" s="32"/>
      <c r="Q709" s="10"/>
      <c r="R709" s="32"/>
      <c r="S709" s="10"/>
      <c r="T709" s="32"/>
      <c r="U709" s="10"/>
      <c r="V709" s="32"/>
      <c r="W709" s="10"/>
      <c r="X709" s="32"/>
      <c r="Y709" s="10"/>
      <c r="Z709" s="32"/>
      <c r="AA709" s="10"/>
      <c r="AB709" s="32"/>
      <c r="AC709" s="10"/>
      <c r="AD709" s="32"/>
      <c r="AE709" s="10"/>
      <c r="AF709" s="32"/>
      <c r="AG709" s="10"/>
      <c r="AH709" s="32"/>
      <c r="AI709" s="10"/>
      <c r="AJ709" s="32"/>
      <c r="AK709" s="10"/>
      <c r="AL709" s="32"/>
      <c r="AM709" s="10"/>
      <c r="AN709" s="32"/>
      <c r="AO709" s="10"/>
      <c r="AP709" s="32"/>
      <c r="AQ709" s="10"/>
      <c r="AR709" s="244"/>
      <c r="AS709" s="10"/>
      <c r="AT709" s="32"/>
      <c r="AU709" s="10"/>
      <c r="AV709" s="244"/>
      <c r="AW709" s="10"/>
      <c r="AX709" s="244"/>
      <c r="AY709" s="7"/>
      <c r="AZ709" s="249"/>
      <c r="BA709" s="10"/>
      <c r="BB709" s="244"/>
      <c r="BC709" s="7"/>
      <c r="BD709" s="249"/>
      <c r="BE709" s="10"/>
      <c r="BF709" s="244"/>
      <c r="BG709" s="7"/>
      <c r="BH709" s="249"/>
      <c r="BI709" s="7"/>
      <c r="BJ709" s="249"/>
      <c r="BK709" s="7"/>
      <c r="BL709" s="8"/>
      <c r="BM709" s="7"/>
      <c r="BN709" s="249"/>
      <c r="BO709" s="7"/>
      <c r="BP709" s="8"/>
      <c r="BQ709" s="7"/>
      <c r="BR709" s="8"/>
      <c r="BT709" s="41"/>
      <c r="BU709" s="41">
        <f t="shared" si="36"/>
        <v>0</v>
      </c>
      <c r="BV709">
        <f t="shared" si="35"/>
        <v>0</v>
      </c>
      <c r="BX709" s="39"/>
    </row>
    <row r="710" spans="2:76">
      <c r="B710" s="6"/>
      <c r="C710" s="10"/>
      <c r="D710" s="32"/>
      <c r="E710" s="10"/>
      <c r="F710" s="32"/>
      <c r="G710" s="10"/>
      <c r="H710" s="32"/>
      <c r="I710" s="10"/>
      <c r="J710" s="32"/>
      <c r="K710" s="10"/>
      <c r="L710" s="32"/>
      <c r="M710" s="10"/>
      <c r="N710" s="32"/>
      <c r="O710" s="10"/>
      <c r="P710" s="32"/>
      <c r="Q710" s="10"/>
      <c r="R710" s="32"/>
      <c r="S710" s="10"/>
      <c r="T710" s="32"/>
      <c r="U710" s="10"/>
      <c r="V710" s="32"/>
      <c r="W710" s="10"/>
      <c r="X710" s="32"/>
      <c r="Y710" s="10"/>
      <c r="Z710" s="32"/>
      <c r="AA710" s="10"/>
      <c r="AB710" s="32"/>
      <c r="AC710" s="10"/>
      <c r="AD710" s="32"/>
      <c r="AE710" s="10"/>
      <c r="AF710" s="32"/>
      <c r="AG710" s="10"/>
      <c r="AH710" s="32"/>
      <c r="AI710" s="10"/>
      <c r="AJ710" s="32"/>
      <c r="AK710" s="10"/>
      <c r="AL710" s="32"/>
      <c r="AM710" s="10"/>
      <c r="AN710" s="32"/>
      <c r="AO710" s="10"/>
      <c r="AP710" s="32"/>
      <c r="AQ710" s="10"/>
      <c r="AR710" s="244"/>
      <c r="AS710" s="10"/>
      <c r="AT710" s="32"/>
      <c r="AU710" s="10"/>
      <c r="AV710" s="244"/>
      <c r="AW710" s="10"/>
      <c r="AX710" s="244"/>
      <c r="AY710" s="7"/>
      <c r="AZ710" s="249"/>
      <c r="BA710" s="10"/>
      <c r="BB710" s="244"/>
      <c r="BC710" s="7"/>
      <c r="BD710" s="249"/>
      <c r="BE710" s="10"/>
      <c r="BF710" s="244"/>
      <c r="BG710" s="7"/>
      <c r="BH710" s="249"/>
      <c r="BI710" s="7"/>
      <c r="BJ710" s="249"/>
      <c r="BK710" s="7"/>
      <c r="BL710" s="8"/>
      <c r="BM710" s="7"/>
      <c r="BN710" s="249"/>
      <c r="BO710" s="7"/>
      <c r="BP710" s="8"/>
      <c r="BQ710" s="7"/>
      <c r="BR710" s="8"/>
      <c r="BT710" s="41"/>
      <c r="BU710" s="41">
        <f t="shared" si="36"/>
        <v>0</v>
      </c>
      <c r="BV710">
        <f t="shared" si="35"/>
        <v>0</v>
      </c>
    </row>
    <row r="711" spans="2:76">
      <c r="B711" s="6"/>
      <c r="C711" s="10"/>
      <c r="D711" s="32"/>
      <c r="E711" s="10"/>
      <c r="F711" s="32"/>
      <c r="G711" s="10"/>
      <c r="H711" s="32"/>
      <c r="I711" s="10"/>
      <c r="J711" s="32"/>
      <c r="K711" s="94"/>
      <c r="L711" s="32"/>
      <c r="M711" s="10"/>
      <c r="N711" s="32"/>
      <c r="O711" s="10"/>
      <c r="P711" s="32"/>
      <c r="Q711" s="10"/>
      <c r="R711" s="32"/>
      <c r="S711" s="10"/>
      <c r="T711" s="32"/>
      <c r="U711" s="10"/>
      <c r="V711" s="32"/>
      <c r="W711" s="10"/>
      <c r="X711" s="32"/>
      <c r="Y711" s="10"/>
      <c r="Z711" s="32"/>
      <c r="AA711" s="10"/>
      <c r="AB711" s="32"/>
      <c r="AC711" s="10"/>
      <c r="AD711" s="32"/>
      <c r="AE711" s="10"/>
      <c r="AF711" s="32"/>
      <c r="AG711" s="10"/>
      <c r="AH711" s="32"/>
      <c r="AI711" s="10"/>
      <c r="AJ711" s="32"/>
      <c r="AK711" s="10"/>
      <c r="AL711" s="32"/>
      <c r="AM711" s="10"/>
      <c r="AN711" s="32"/>
      <c r="AO711" s="10"/>
      <c r="AP711" s="32"/>
      <c r="AQ711" s="10"/>
      <c r="AR711" s="244"/>
      <c r="AS711" s="10"/>
      <c r="AT711" s="32"/>
      <c r="AU711" s="10"/>
      <c r="AV711" s="244"/>
      <c r="AW711" s="10"/>
      <c r="AX711" s="244"/>
      <c r="AY711" s="7"/>
      <c r="AZ711" s="249"/>
      <c r="BA711" s="10"/>
      <c r="BB711" s="244"/>
      <c r="BC711" s="7"/>
      <c r="BD711" s="249"/>
      <c r="BE711" s="10"/>
      <c r="BF711" s="244"/>
      <c r="BG711" s="7"/>
      <c r="BH711" s="249"/>
      <c r="BI711" s="7"/>
      <c r="BJ711" s="249"/>
      <c r="BK711" s="7"/>
      <c r="BL711" s="8"/>
      <c r="BM711" s="7"/>
      <c r="BN711" s="249"/>
      <c r="BO711" s="7"/>
      <c r="BP711" s="8"/>
      <c r="BQ711" s="7"/>
      <c r="BR711" s="8"/>
      <c r="BT711" s="41"/>
      <c r="BU711" s="41">
        <f t="shared" si="36"/>
        <v>0</v>
      </c>
      <c r="BV711">
        <f t="shared" ref="BV711:BV774" si="37">COUNT(C711:BR711)/2</f>
        <v>0</v>
      </c>
      <c r="BX711" s="39"/>
    </row>
    <row r="712" spans="2:76">
      <c r="B712" s="6"/>
      <c r="C712" s="10"/>
      <c r="D712" s="32"/>
      <c r="E712" s="10"/>
      <c r="F712" s="32"/>
      <c r="G712" s="10"/>
      <c r="H712" s="32"/>
      <c r="I712" s="10"/>
      <c r="J712" s="32"/>
      <c r="K712" s="10"/>
      <c r="L712" s="32"/>
      <c r="M712" s="10"/>
      <c r="N712" s="32"/>
      <c r="O712" s="10"/>
      <c r="P712" s="32"/>
      <c r="Q712" s="10"/>
      <c r="R712" s="32"/>
      <c r="S712" s="10"/>
      <c r="T712" s="32"/>
      <c r="U712" s="10"/>
      <c r="V712" s="32"/>
      <c r="W712" s="10"/>
      <c r="X712" s="32"/>
      <c r="Y712" s="10"/>
      <c r="Z712" s="32"/>
      <c r="AA712" s="10"/>
      <c r="AB712" s="32"/>
      <c r="AC712" s="10"/>
      <c r="AD712" s="32"/>
      <c r="AE712" s="10"/>
      <c r="AF712" s="32"/>
      <c r="AG712" s="10"/>
      <c r="AH712" s="32"/>
      <c r="AI712" s="10"/>
      <c r="AJ712" s="32"/>
      <c r="AK712" s="10"/>
      <c r="AL712" s="32"/>
      <c r="AM712" s="10"/>
      <c r="AN712" s="32"/>
      <c r="AO712" s="10"/>
      <c r="AP712" s="32"/>
      <c r="AQ712" s="10"/>
      <c r="AR712" s="244"/>
      <c r="AS712" s="10"/>
      <c r="AT712" s="32"/>
      <c r="AU712" s="10"/>
      <c r="AV712" s="244"/>
      <c r="AW712" s="10"/>
      <c r="AX712" s="244"/>
      <c r="AY712" s="7"/>
      <c r="AZ712" s="249"/>
      <c r="BA712" s="10"/>
      <c r="BB712" s="244"/>
      <c r="BC712" s="7"/>
      <c r="BD712" s="249"/>
      <c r="BE712" s="10"/>
      <c r="BF712" s="244"/>
      <c r="BG712" s="7"/>
      <c r="BH712" s="249"/>
      <c r="BI712" s="7"/>
      <c r="BJ712" s="249"/>
      <c r="BK712" s="7"/>
      <c r="BL712" s="8"/>
      <c r="BM712" s="7"/>
      <c r="BN712" s="249"/>
      <c r="BO712" s="7"/>
      <c r="BP712" s="8"/>
      <c r="BQ712" s="7"/>
      <c r="BR712" s="8"/>
      <c r="BT712" s="41"/>
      <c r="BU712" s="41">
        <f t="shared" si="36"/>
        <v>0</v>
      </c>
      <c r="BV712">
        <f t="shared" si="37"/>
        <v>0</v>
      </c>
    </row>
    <row r="713" spans="2:76">
      <c r="B713" s="6"/>
      <c r="C713" s="10"/>
      <c r="D713" s="32"/>
      <c r="E713" s="10"/>
      <c r="F713" s="32"/>
      <c r="G713" s="10"/>
      <c r="H713" s="32"/>
      <c r="I713" s="10"/>
      <c r="J713" s="32"/>
      <c r="K713" s="10"/>
      <c r="L713" s="32"/>
      <c r="M713" s="10"/>
      <c r="N713" s="32"/>
      <c r="O713" s="10"/>
      <c r="P713" s="32"/>
      <c r="Q713" s="10"/>
      <c r="R713" s="32"/>
      <c r="S713" s="10"/>
      <c r="T713" s="32"/>
      <c r="U713" s="10"/>
      <c r="V713" s="32"/>
      <c r="W713" s="10"/>
      <c r="X713" s="32"/>
      <c r="Y713" s="10"/>
      <c r="Z713" s="32"/>
      <c r="AA713" s="10"/>
      <c r="AB713" s="32"/>
      <c r="AC713" s="10"/>
      <c r="AD713" s="32"/>
      <c r="AE713" s="10"/>
      <c r="AF713" s="32"/>
      <c r="AG713" s="10"/>
      <c r="AH713" s="32"/>
      <c r="AI713" s="10"/>
      <c r="AJ713" s="32"/>
      <c r="AK713" s="10"/>
      <c r="AL713" s="32"/>
      <c r="AM713" s="10"/>
      <c r="AN713" s="32"/>
      <c r="AO713" s="10"/>
      <c r="AP713" s="32"/>
      <c r="AQ713" s="10"/>
      <c r="AR713" s="244"/>
      <c r="AS713" s="10"/>
      <c r="AT713" s="32"/>
      <c r="AU713" s="10"/>
      <c r="AV713" s="244"/>
      <c r="AW713" s="10"/>
      <c r="AX713" s="244"/>
      <c r="AY713" s="7"/>
      <c r="AZ713" s="249"/>
      <c r="BA713" s="10"/>
      <c r="BB713" s="244"/>
      <c r="BC713" s="7"/>
      <c r="BD713" s="249"/>
      <c r="BE713" s="10"/>
      <c r="BF713" s="244"/>
      <c r="BG713" s="7"/>
      <c r="BH713" s="249"/>
      <c r="BI713" s="7"/>
      <c r="BJ713" s="249"/>
      <c r="BK713" s="7"/>
      <c r="BL713" s="8"/>
      <c r="BM713" s="7"/>
      <c r="BN713" s="249"/>
      <c r="BO713" s="7"/>
      <c r="BP713" s="8"/>
      <c r="BQ713" s="7"/>
      <c r="BR713" s="8"/>
      <c r="BT713" s="41"/>
      <c r="BU713" s="41">
        <f t="shared" si="36"/>
        <v>0</v>
      </c>
      <c r="BV713">
        <f t="shared" si="37"/>
        <v>0</v>
      </c>
    </row>
    <row r="714" spans="2:76">
      <c r="B714" s="6"/>
      <c r="C714" s="10"/>
      <c r="D714" s="32"/>
      <c r="E714" s="10"/>
      <c r="F714" s="32"/>
      <c r="G714" s="10"/>
      <c r="H714" s="32"/>
      <c r="I714" s="10"/>
      <c r="J714" s="32"/>
      <c r="K714" s="10"/>
      <c r="L714" s="32"/>
      <c r="M714" s="10"/>
      <c r="N714" s="32"/>
      <c r="O714" s="10"/>
      <c r="P714" s="32"/>
      <c r="Q714" s="10"/>
      <c r="R714" s="32"/>
      <c r="S714" s="10"/>
      <c r="T714" s="32"/>
      <c r="U714" s="10"/>
      <c r="V714" s="32"/>
      <c r="W714" s="10"/>
      <c r="X714" s="32"/>
      <c r="Y714" s="10"/>
      <c r="Z714" s="32"/>
      <c r="AA714" s="10"/>
      <c r="AB714" s="32"/>
      <c r="AC714" s="10"/>
      <c r="AD714" s="32"/>
      <c r="AE714" s="10"/>
      <c r="AF714" s="32"/>
      <c r="AG714" s="10"/>
      <c r="AH714" s="32"/>
      <c r="AI714" s="10"/>
      <c r="AJ714" s="32"/>
      <c r="AK714" s="10"/>
      <c r="AL714" s="32"/>
      <c r="AM714" s="10"/>
      <c r="AN714" s="32"/>
      <c r="AO714" s="10"/>
      <c r="AP714" s="32"/>
      <c r="AQ714" s="10"/>
      <c r="AR714" s="244"/>
      <c r="AS714" s="10"/>
      <c r="AT714" s="32"/>
      <c r="AU714" s="10"/>
      <c r="AV714" s="244"/>
      <c r="AW714" s="10"/>
      <c r="AX714" s="244"/>
      <c r="AY714" s="7"/>
      <c r="AZ714" s="249"/>
      <c r="BA714" s="10"/>
      <c r="BB714" s="244"/>
      <c r="BC714" s="7"/>
      <c r="BD714" s="249"/>
      <c r="BE714" s="10"/>
      <c r="BF714" s="244"/>
      <c r="BG714" s="7"/>
      <c r="BH714" s="249"/>
      <c r="BI714" s="7"/>
      <c r="BJ714" s="249"/>
      <c r="BK714" s="7"/>
      <c r="BL714" s="8"/>
      <c r="BM714" s="7"/>
      <c r="BN714" s="249"/>
      <c r="BO714" s="7"/>
      <c r="BP714" s="8"/>
      <c r="BQ714" s="7"/>
      <c r="BR714" s="8"/>
      <c r="BT714" s="41"/>
      <c r="BU714" s="41">
        <f t="shared" si="36"/>
        <v>0</v>
      </c>
      <c r="BV714">
        <f t="shared" si="37"/>
        <v>0</v>
      </c>
    </row>
    <row r="715" spans="2:76">
      <c r="B715" s="6"/>
      <c r="C715" s="10"/>
      <c r="D715" s="32"/>
      <c r="E715" s="10"/>
      <c r="F715" s="32"/>
      <c r="G715" s="10"/>
      <c r="H715" s="32"/>
      <c r="I715" s="10"/>
      <c r="J715" s="32"/>
      <c r="K715" s="242"/>
      <c r="L715" s="32"/>
      <c r="M715" s="10"/>
      <c r="N715" s="32"/>
      <c r="O715" s="10"/>
      <c r="P715" s="32"/>
      <c r="Q715" s="10"/>
      <c r="R715" s="32"/>
      <c r="S715" s="10"/>
      <c r="T715" s="32"/>
      <c r="U715" s="10"/>
      <c r="V715" s="32"/>
      <c r="W715" s="10"/>
      <c r="X715" s="32"/>
      <c r="Y715" s="10"/>
      <c r="Z715" s="32"/>
      <c r="AA715" s="10"/>
      <c r="AB715" s="32"/>
      <c r="AC715" s="10"/>
      <c r="AD715" s="32"/>
      <c r="AE715" s="10"/>
      <c r="AF715" s="32"/>
      <c r="AG715" s="10"/>
      <c r="AH715" s="32"/>
      <c r="AI715" s="10"/>
      <c r="AJ715" s="32"/>
      <c r="AK715" s="10"/>
      <c r="AL715" s="32"/>
      <c r="AM715" s="10"/>
      <c r="AN715" s="32"/>
      <c r="AO715" s="10"/>
      <c r="AP715" s="32"/>
      <c r="AQ715" s="10"/>
      <c r="AR715" s="244"/>
      <c r="AS715" s="10"/>
      <c r="AT715" s="32"/>
      <c r="AU715" s="10"/>
      <c r="AV715" s="244"/>
      <c r="AW715" s="10"/>
      <c r="AX715" s="244"/>
      <c r="AY715" s="7"/>
      <c r="AZ715" s="249"/>
      <c r="BA715" s="10"/>
      <c r="BB715" s="244"/>
      <c r="BC715" s="7"/>
      <c r="BD715" s="249"/>
      <c r="BE715" s="10"/>
      <c r="BF715" s="244"/>
      <c r="BG715" s="7"/>
      <c r="BH715" s="249"/>
      <c r="BI715" s="7"/>
      <c r="BJ715" s="249"/>
      <c r="BK715" s="7"/>
      <c r="BL715" s="8"/>
      <c r="BM715" s="7"/>
      <c r="BN715" s="249"/>
      <c r="BO715" s="7"/>
      <c r="BP715" s="8"/>
      <c r="BQ715" s="7"/>
      <c r="BR715" s="8"/>
      <c r="BT715" s="41"/>
      <c r="BU715" s="41">
        <f t="shared" ref="BU715:BU778" si="38">+AI715+AE715+Y715+W715+U715+S715+Q715+O715+M715+I715+G715+E715+C715+AG715+K715+BQ715+BX715+AA715+AC715+AK715+AO715+AQ715+AY715+BO715+BM715+BC715+BA715+AW715+AU715+AS715</f>
        <v>0</v>
      </c>
      <c r="BV715">
        <f t="shared" si="37"/>
        <v>0</v>
      </c>
      <c r="BX715" s="39"/>
    </row>
    <row r="716" spans="2:76">
      <c r="B716" s="6"/>
      <c r="C716" s="10"/>
      <c r="D716" s="32"/>
      <c r="E716" s="10"/>
      <c r="F716" s="32"/>
      <c r="G716" s="10"/>
      <c r="H716" s="32"/>
      <c r="I716" s="10"/>
      <c r="J716" s="32"/>
      <c r="K716" s="10"/>
      <c r="L716" s="32"/>
      <c r="M716" s="10"/>
      <c r="N716" s="32"/>
      <c r="O716" s="10"/>
      <c r="P716" s="32"/>
      <c r="Q716" s="10"/>
      <c r="R716" s="32"/>
      <c r="S716" s="10"/>
      <c r="T716" s="32"/>
      <c r="U716" s="10"/>
      <c r="V716" s="32"/>
      <c r="W716" s="10"/>
      <c r="X716" s="32"/>
      <c r="Y716" s="10"/>
      <c r="Z716" s="32"/>
      <c r="AA716" s="10"/>
      <c r="AB716" s="32"/>
      <c r="AC716" s="10"/>
      <c r="AD716" s="32"/>
      <c r="AE716" s="10"/>
      <c r="AF716" s="32"/>
      <c r="AG716" s="10"/>
      <c r="AH716" s="32"/>
      <c r="AI716" s="10"/>
      <c r="AJ716" s="32"/>
      <c r="AK716" s="10"/>
      <c r="AL716" s="32"/>
      <c r="AM716" s="10"/>
      <c r="AN716" s="32"/>
      <c r="AO716" s="10"/>
      <c r="AP716" s="32"/>
      <c r="AQ716" s="10"/>
      <c r="AR716" s="244"/>
      <c r="AS716" s="10"/>
      <c r="AT716" s="32"/>
      <c r="AU716" s="10"/>
      <c r="AV716" s="244"/>
      <c r="AW716" s="10"/>
      <c r="AX716" s="244"/>
      <c r="AY716" s="7"/>
      <c r="AZ716" s="249"/>
      <c r="BA716" s="10"/>
      <c r="BB716" s="244"/>
      <c r="BC716" s="7"/>
      <c r="BD716" s="249"/>
      <c r="BE716" s="10"/>
      <c r="BF716" s="244"/>
      <c r="BG716" s="7"/>
      <c r="BH716" s="249"/>
      <c r="BI716" s="7"/>
      <c r="BJ716" s="249"/>
      <c r="BK716" s="7"/>
      <c r="BL716" s="8"/>
      <c r="BM716" s="7"/>
      <c r="BN716" s="249"/>
      <c r="BO716" s="7"/>
      <c r="BP716" s="8"/>
      <c r="BQ716" s="7"/>
      <c r="BR716" s="8"/>
      <c r="BT716" s="41"/>
      <c r="BU716" s="41">
        <f t="shared" si="38"/>
        <v>0</v>
      </c>
      <c r="BV716">
        <f t="shared" si="37"/>
        <v>0</v>
      </c>
    </row>
    <row r="717" spans="2:76">
      <c r="B717" s="6"/>
      <c r="C717" s="10"/>
      <c r="D717" s="32"/>
      <c r="E717" s="10"/>
      <c r="F717" s="32"/>
      <c r="G717" s="10"/>
      <c r="H717" s="32"/>
      <c r="I717" s="10"/>
      <c r="J717" s="32"/>
      <c r="K717" s="94"/>
      <c r="L717" s="32"/>
      <c r="M717" s="10"/>
      <c r="N717" s="32"/>
      <c r="O717" s="10"/>
      <c r="P717" s="32"/>
      <c r="Q717" s="10"/>
      <c r="R717" s="32"/>
      <c r="S717" s="10"/>
      <c r="T717" s="32"/>
      <c r="U717" s="10"/>
      <c r="V717" s="32"/>
      <c r="W717" s="10"/>
      <c r="X717" s="32"/>
      <c r="Y717" s="10"/>
      <c r="Z717" s="32"/>
      <c r="AA717" s="10"/>
      <c r="AB717" s="32"/>
      <c r="AC717" s="10"/>
      <c r="AD717" s="32"/>
      <c r="AE717" s="10"/>
      <c r="AF717" s="32"/>
      <c r="AG717" s="10"/>
      <c r="AH717" s="32"/>
      <c r="AI717" s="10"/>
      <c r="AJ717" s="32"/>
      <c r="AK717" s="10"/>
      <c r="AL717" s="32"/>
      <c r="AM717" s="10"/>
      <c r="AN717" s="32"/>
      <c r="AO717" s="10"/>
      <c r="AP717" s="32"/>
      <c r="AQ717" s="10"/>
      <c r="AR717" s="244"/>
      <c r="AS717" s="10"/>
      <c r="AT717" s="32"/>
      <c r="AU717" s="10"/>
      <c r="AV717" s="244"/>
      <c r="AW717" s="10"/>
      <c r="AX717" s="244"/>
      <c r="AY717" s="7"/>
      <c r="AZ717" s="249"/>
      <c r="BA717" s="10"/>
      <c r="BB717" s="244"/>
      <c r="BC717" s="7"/>
      <c r="BD717" s="249"/>
      <c r="BE717" s="10"/>
      <c r="BF717" s="244"/>
      <c r="BG717" s="7"/>
      <c r="BH717" s="249"/>
      <c r="BI717" s="7"/>
      <c r="BJ717" s="249"/>
      <c r="BK717" s="7"/>
      <c r="BL717" s="8"/>
      <c r="BM717" s="7"/>
      <c r="BN717" s="249"/>
      <c r="BO717" s="7"/>
      <c r="BP717" s="8"/>
      <c r="BQ717" s="7"/>
      <c r="BR717" s="8"/>
      <c r="BT717" s="41"/>
      <c r="BU717" s="41">
        <f t="shared" si="38"/>
        <v>0</v>
      </c>
      <c r="BV717">
        <f t="shared" si="37"/>
        <v>0</v>
      </c>
      <c r="BX717" s="39"/>
    </row>
    <row r="718" spans="2:76">
      <c r="B718" s="6"/>
      <c r="C718" s="10"/>
      <c r="D718" s="32"/>
      <c r="E718" s="10"/>
      <c r="F718" s="32"/>
      <c r="G718" s="10"/>
      <c r="H718" s="32"/>
      <c r="I718" s="10"/>
      <c r="J718" s="32"/>
      <c r="K718" s="94"/>
      <c r="L718" s="32"/>
      <c r="M718" s="10"/>
      <c r="N718" s="32"/>
      <c r="O718" s="10"/>
      <c r="P718" s="32"/>
      <c r="Q718" s="10"/>
      <c r="R718" s="32"/>
      <c r="S718" s="10"/>
      <c r="T718" s="32"/>
      <c r="U718" s="10"/>
      <c r="V718" s="32"/>
      <c r="W718" s="10"/>
      <c r="X718" s="32"/>
      <c r="Y718" s="10"/>
      <c r="Z718" s="32"/>
      <c r="AA718" s="10"/>
      <c r="AB718" s="32"/>
      <c r="AC718" s="10"/>
      <c r="AD718" s="32"/>
      <c r="AE718" s="10"/>
      <c r="AF718" s="32"/>
      <c r="AG718" s="10"/>
      <c r="AH718" s="32"/>
      <c r="AI718" s="10"/>
      <c r="AJ718" s="32"/>
      <c r="AK718" s="10"/>
      <c r="AL718" s="32"/>
      <c r="AM718" s="10"/>
      <c r="AN718" s="32"/>
      <c r="AO718" s="10"/>
      <c r="AP718" s="32"/>
      <c r="AQ718" s="10"/>
      <c r="AR718" s="244"/>
      <c r="AS718" s="10"/>
      <c r="AT718" s="32"/>
      <c r="AU718" s="10"/>
      <c r="AV718" s="244"/>
      <c r="AW718" s="10"/>
      <c r="AX718" s="244"/>
      <c r="AY718" s="7"/>
      <c r="AZ718" s="249"/>
      <c r="BA718" s="10"/>
      <c r="BB718" s="244"/>
      <c r="BC718" s="7"/>
      <c r="BD718" s="249"/>
      <c r="BE718" s="10"/>
      <c r="BF718" s="244"/>
      <c r="BG718" s="7"/>
      <c r="BH718" s="249"/>
      <c r="BI718" s="7"/>
      <c r="BJ718" s="249"/>
      <c r="BK718" s="7"/>
      <c r="BL718" s="8"/>
      <c r="BM718" s="7"/>
      <c r="BN718" s="249"/>
      <c r="BO718" s="7"/>
      <c r="BP718" s="8"/>
      <c r="BQ718" s="7"/>
      <c r="BR718" s="8"/>
      <c r="BT718" s="41"/>
      <c r="BU718" s="41">
        <f t="shared" si="38"/>
        <v>0</v>
      </c>
      <c r="BV718">
        <f t="shared" si="37"/>
        <v>0</v>
      </c>
      <c r="BX718" s="39"/>
    </row>
    <row r="719" spans="2:76">
      <c r="B719" s="6"/>
      <c r="C719" s="10"/>
      <c r="D719" s="32"/>
      <c r="E719" s="10"/>
      <c r="F719" s="32"/>
      <c r="G719" s="10"/>
      <c r="H719" s="32"/>
      <c r="I719" s="10"/>
      <c r="J719" s="32"/>
      <c r="K719" s="10"/>
      <c r="L719" s="32"/>
      <c r="M719" s="10"/>
      <c r="N719" s="32"/>
      <c r="O719" s="10"/>
      <c r="P719" s="32"/>
      <c r="Q719" s="10"/>
      <c r="R719" s="32"/>
      <c r="S719" s="10"/>
      <c r="T719" s="32"/>
      <c r="U719" s="10"/>
      <c r="V719" s="32"/>
      <c r="W719" s="10"/>
      <c r="X719" s="32"/>
      <c r="Y719" s="10"/>
      <c r="Z719" s="32"/>
      <c r="AA719" s="10"/>
      <c r="AB719" s="32"/>
      <c r="AC719" s="10"/>
      <c r="AD719" s="32"/>
      <c r="AE719" s="10"/>
      <c r="AF719" s="32"/>
      <c r="AG719" s="10"/>
      <c r="AH719" s="32"/>
      <c r="AI719" s="10"/>
      <c r="AJ719" s="32"/>
      <c r="AK719" s="10"/>
      <c r="AL719" s="32"/>
      <c r="AM719" s="10"/>
      <c r="AN719" s="32"/>
      <c r="AO719" s="10"/>
      <c r="AP719" s="32"/>
      <c r="AQ719" s="10"/>
      <c r="AR719" s="244"/>
      <c r="AS719" s="10"/>
      <c r="AT719" s="32"/>
      <c r="AU719" s="10"/>
      <c r="AV719" s="244"/>
      <c r="AW719" s="10"/>
      <c r="AX719" s="244"/>
      <c r="AY719" s="7"/>
      <c r="AZ719" s="249"/>
      <c r="BA719" s="10"/>
      <c r="BB719" s="244"/>
      <c r="BC719" s="7"/>
      <c r="BD719" s="249"/>
      <c r="BE719" s="10"/>
      <c r="BF719" s="244"/>
      <c r="BG719" s="7"/>
      <c r="BH719" s="249"/>
      <c r="BI719" s="7"/>
      <c r="BJ719" s="249"/>
      <c r="BK719" s="7"/>
      <c r="BL719" s="8"/>
      <c r="BM719" s="7"/>
      <c r="BN719" s="249"/>
      <c r="BO719" s="7"/>
      <c r="BP719" s="8"/>
      <c r="BQ719" s="7"/>
      <c r="BR719" s="8"/>
      <c r="BT719" s="41"/>
      <c r="BU719" s="41">
        <f t="shared" si="38"/>
        <v>0</v>
      </c>
      <c r="BV719">
        <f t="shared" si="37"/>
        <v>0</v>
      </c>
    </row>
    <row r="720" spans="2:76">
      <c r="B720" s="6"/>
      <c r="C720" s="10"/>
      <c r="D720" s="32"/>
      <c r="E720" s="10"/>
      <c r="F720" s="32"/>
      <c r="G720" s="10"/>
      <c r="H720" s="32"/>
      <c r="I720" s="10"/>
      <c r="J720" s="32"/>
      <c r="K720" s="10"/>
      <c r="L720" s="32"/>
      <c r="M720" s="10"/>
      <c r="N720" s="32"/>
      <c r="O720" s="10"/>
      <c r="P720" s="32"/>
      <c r="Q720" s="10"/>
      <c r="R720" s="32"/>
      <c r="S720" s="10"/>
      <c r="T720" s="32"/>
      <c r="U720" s="10"/>
      <c r="V720" s="32"/>
      <c r="W720" s="10"/>
      <c r="X720" s="32"/>
      <c r="Y720" s="10"/>
      <c r="Z720" s="32"/>
      <c r="AA720" s="10"/>
      <c r="AB720" s="32"/>
      <c r="AC720" s="10"/>
      <c r="AD720" s="32"/>
      <c r="AE720" s="10"/>
      <c r="AF720" s="32"/>
      <c r="AG720" s="10"/>
      <c r="AH720" s="32"/>
      <c r="AI720" s="10"/>
      <c r="AJ720" s="32"/>
      <c r="AK720" s="10"/>
      <c r="AL720" s="32"/>
      <c r="AM720" s="10"/>
      <c r="AN720" s="32"/>
      <c r="AO720" s="10"/>
      <c r="AP720" s="32"/>
      <c r="AQ720" s="10"/>
      <c r="AR720" s="244"/>
      <c r="AS720" s="10"/>
      <c r="AT720" s="32"/>
      <c r="AU720" s="10"/>
      <c r="AV720" s="244"/>
      <c r="AW720" s="10"/>
      <c r="AX720" s="244"/>
      <c r="AY720" s="7"/>
      <c r="AZ720" s="249"/>
      <c r="BA720" s="10"/>
      <c r="BB720" s="244"/>
      <c r="BC720" s="7"/>
      <c r="BD720" s="249"/>
      <c r="BE720" s="10"/>
      <c r="BF720" s="244"/>
      <c r="BG720" s="7"/>
      <c r="BH720" s="249"/>
      <c r="BI720" s="7"/>
      <c r="BJ720" s="249"/>
      <c r="BK720" s="7"/>
      <c r="BL720" s="8"/>
      <c r="BM720" s="7"/>
      <c r="BN720" s="249"/>
      <c r="BO720" s="7"/>
      <c r="BP720" s="8"/>
      <c r="BQ720" s="7"/>
      <c r="BR720" s="8"/>
      <c r="BT720" s="41"/>
      <c r="BU720" s="41">
        <f t="shared" si="38"/>
        <v>0</v>
      </c>
      <c r="BV720">
        <f t="shared" si="37"/>
        <v>0</v>
      </c>
    </row>
    <row r="721" spans="2:76">
      <c r="B721" s="6"/>
      <c r="C721" s="10"/>
      <c r="D721" s="32"/>
      <c r="E721" s="10"/>
      <c r="F721" s="32"/>
      <c r="G721" s="10"/>
      <c r="H721" s="32"/>
      <c r="I721" s="10"/>
      <c r="J721" s="32"/>
      <c r="K721" s="94"/>
      <c r="L721" s="32"/>
      <c r="M721" s="10"/>
      <c r="N721" s="32"/>
      <c r="O721" s="10"/>
      <c r="P721" s="32"/>
      <c r="Q721" s="10"/>
      <c r="R721" s="32"/>
      <c r="S721" s="10"/>
      <c r="T721" s="32"/>
      <c r="U721" s="10"/>
      <c r="V721" s="32"/>
      <c r="W721" s="10"/>
      <c r="X721" s="32"/>
      <c r="Y721" s="10"/>
      <c r="Z721" s="32"/>
      <c r="AA721" s="10"/>
      <c r="AB721" s="32"/>
      <c r="AC721" s="10"/>
      <c r="AD721" s="32"/>
      <c r="AE721" s="10"/>
      <c r="AF721" s="32"/>
      <c r="AG721" s="10"/>
      <c r="AH721" s="32"/>
      <c r="AI721" s="10"/>
      <c r="AJ721" s="32"/>
      <c r="AK721" s="10"/>
      <c r="AL721" s="32"/>
      <c r="AM721" s="10"/>
      <c r="AN721" s="32"/>
      <c r="AO721" s="10"/>
      <c r="AP721" s="32"/>
      <c r="AQ721" s="10"/>
      <c r="AR721" s="244"/>
      <c r="AS721" s="10"/>
      <c r="AT721" s="32"/>
      <c r="AU721" s="10"/>
      <c r="AV721" s="244"/>
      <c r="AW721" s="10"/>
      <c r="AX721" s="244"/>
      <c r="AY721" s="7"/>
      <c r="AZ721" s="249"/>
      <c r="BA721" s="10"/>
      <c r="BB721" s="244"/>
      <c r="BC721" s="7"/>
      <c r="BD721" s="249"/>
      <c r="BE721" s="10"/>
      <c r="BF721" s="244"/>
      <c r="BG721" s="7"/>
      <c r="BH721" s="249"/>
      <c r="BI721" s="7"/>
      <c r="BJ721" s="249"/>
      <c r="BK721" s="7"/>
      <c r="BL721" s="8"/>
      <c r="BM721" s="7"/>
      <c r="BN721" s="249"/>
      <c r="BO721" s="7"/>
      <c r="BP721" s="8"/>
      <c r="BQ721" s="7"/>
      <c r="BR721" s="8"/>
      <c r="BT721" s="41"/>
      <c r="BU721" s="41">
        <f t="shared" si="38"/>
        <v>0</v>
      </c>
      <c r="BV721">
        <f t="shared" si="37"/>
        <v>0</v>
      </c>
      <c r="BX721" s="39"/>
    </row>
    <row r="722" spans="2:76">
      <c r="B722" s="6"/>
      <c r="C722" s="10"/>
      <c r="D722" s="32"/>
      <c r="E722" s="10"/>
      <c r="F722" s="32"/>
      <c r="G722" s="10"/>
      <c r="H722" s="32"/>
      <c r="I722" s="10"/>
      <c r="J722" s="32"/>
      <c r="K722" s="10"/>
      <c r="L722" s="32"/>
      <c r="M722" s="10"/>
      <c r="N722" s="32"/>
      <c r="O722" s="10"/>
      <c r="P722" s="32"/>
      <c r="Q722" s="10"/>
      <c r="R722" s="32"/>
      <c r="S722" s="10"/>
      <c r="T722" s="32"/>
      <c r="U722" s="10"/>
      <c r="V722" s="32"/>
      <c r="W722" s="10"/>
      <c r="X722" s="32"/>
      <c r="Y722" s="10"/>
      <c r="Z722" s="32"/>
      <c r="AA722" s="10"/>
      <c r="AB722" s="32"/>
      <c r="AC722" s="10"/>
      <c r="AD722" s="32"/>
      <c r="AE722" s="10"/>
      <c r="AF722" s="32"/>
      <c r="AG722" s="10"/>
      <c r="AH722" s="32"/>
      <c r="AI722" s="10"/>
      <c r="AJ722" s="32"/>
      <c r="AK722" s="10"/>
      <c r="AL722" s="32"/>
      <c r="AM722" s="10"/>
      <c r="AN722" s="32"/>
      <c r="AO722" s="10"/>
      <c r="AP722" s="32"/>
      <c r="AQ722" s="10"/>
      <c r="AR722" s="244"/>
      <c r="AS722" s="10"/>
      <c r="AT722" s="32"/>
      <c r="AU722" s="10"/>
      <c r="AV722" s="244"/>
      <c r="AW722" s="10"/>
      <c r="AX722" s="244"/>
      <c r="AY722" s="7"/>
      <c r="AZ722" s="249"/>
      <c r="BA722" s="10"/>
      <c r="BB722" s="244"/>
      <c r="BC722" s="7"/>
      <c r="BD722" s="249"/>
      <c r="BE722" s="10"/>
      <c r="BF722" s="244"/>
      <c r="BG722" s="7"/>
      <c r="BH722" s="249"/>
      <c r="BI722" s="7"/>
      <c r="BJ722" s="249"/>
      <c r="BK722" s="7"/>
      <c r="BL722" s="8"/>
      <c r="BM722" s="7"/>
      <c r="BN722" s="249"/>
      <c r="BO722" s="7"/>
      <c r="BP722" s="8"/>
      <c r="BQ722" s="7"/>
      <c r="BR722" s="8"/>
      <c r="BT722" s="41"/>
      <c r="BU722" s="41">
        <f t="shared" si="38"/>
        <v>0</v>
      </c>
      <c r="BV722">
        <f t="shared" si="37"/>
        <v>0</v>
      </c>
    </row>
    <row r="723" spans="2:76">
      <c r="B723" s="6"/>
      <c r="C723" s="10"/>
      <c r="D723" s="32"/>
      <c r="E723" s="10"/>
      <c r="F723" s="32"/>
      <c r="G723" s="10"/>
      <c r="H723" s="32"/>
      <c r="I723" s="10"/>
      <c r="J723" s="32"/>
      <c r="K723" s="10"/>
      <c r="L723" s="32"/>
      <c r="M723" s="10"/>
      <c r="N723" s="32"/>
      <c r="O723" s="10"/>
      <c r="P723" s="32"/>
      <c r="Q723" s="10"/>
      <c r="R723" s="32"/>
      <c r="S723" s="10"/>
      <c r="T723" s="32"/>
      <c r="U723" s="10"/>
      <c r="V723" s="32"/>
      <c r="W723" s="10"/>
      <c r="X723" s="32"/>
      <c r="Y723" s="10"/>
      <c r="Z723" s="32"/>
      <c r="AA723" s="10"/>
      <c r="AB723" s="32"/>
      <c r="AC723" s="10"/>
      <c r="AD723" s="32"/>
      <c r="AE723" s="10"/>
      <c r="AF723" s="32"/>
      <c r="AG723" s="10"/>
      <c r="AH723" s="32"/>
      <c r="AI723" s="10"/>
      <c r="AJ723" s="32"/>
      <c r="AK723" s="10"/>
      <c r="AL723" s="32"/>
      <c r="AM723" s="10"/>
      <c r="AN723" s="32"/>
      <c r="AO723" s="10"/>
      <c r="AP723" s="32"/>
      <c r="AQ723" s="10"/>
      <c r="AR723" s="244"/>
      <c r="AS723" s="10"/>
      <c r="AT723" s="32"/>
      <c r="AU723" s="10"/>
      <c r="AV723" s="244"/>
      <c r="AW723" s="10"/>
      <c r="AX723" s="244"/>
      <c r="AY723" s="7"/>
      <c r="AZ723" s="249"/>
      <c r="BA723" s="10"/>
      <c r="BB723" s="244"/>
      <c r="BC723" s="7"/>
      <c r="BD723" s="249"/>
      <c r="BE723" s="10"/>
      <c r="BF723" s="244"/>
      <c r="BG723" s="7"/>
      <c r="BH723" s="249"/>
      <c r="BI723" s="7"/>
      <c r="BJ723" s="249"/>
      <c r="BK723" s="7"/>
      <c r="BL723" s="8"/>
      <c r="BM723" s="7"/>
      <c r="BN723" s="249"/>
      <c r="BO723" s="7"/>
      <c r="BP723" s="8"/>
      <c r="BQ723" s="7"/>
      <c r="BR723" s="8"/>
      <c r="BT723" s="41"/>
      <c r="BU723" s="41">
        <f t="shared" si="38"/>
        <v>0</v>
      </c>
      <c r="BV723">
        <f t="shared" si="37"/>
        <v>0</v>
      </c>
    </row>
    <row r="724" spans="2:76">
      <c r="B724" s="6"/>
      <c r="C724" s="10"/>
      <c r="D724" s="32"/>
      <c r="E724" s="10"/>
      <c r="F724" s="32"/>
      <c r="G724" s="10"/>
      <c r="H724" s="32"/>
      <c r="I724" s="10"/>
      <c r="J724" s="32"/>
      <c r="K724" s="10"/>
      <c r="L724" s="32"/>
      <c r="M724" s="10"/>
      <c r="N724" s="32"/>
      <c r="O724" s="10"/>
      <c r="P724" s="32"/>
      <c r="Q724" s="10"/>
      <c r="R724" s="32"/>
      <c r="S724" s="10"/>
      <c r="T724" s="32"/>
      <c r="U724" s="10"/>
      <c r="V724" s="32"/>
      <c r="W724" s="10"/>
      <c r="X724" s="32"/>
      <c r="Y724" s="10"/>
      <c r="Z724" s="32"/>
      <c r="AA724" s="10"/>
      <c r="AB724" s="32"/>
      <c r="AC724" s="10"/>
      <c r="AD724" s="32"/>
      <c r="AE724" s="10"/>
      <c r="AF724" s="32"/>
      <c r="AG724" s="10"/>
      <c r="AH724" s="32"/>
      <c r="AI724" s="10"/>
      <c r="AJ724" s="32"/>
      <c r="AK724" s="10"/>
      <c r="AL724" s="32"/>
      <c r="AM724" s="10"/>
      <c r="AN724" s="32"/>
      <c r="AO724" s="10"/>
      <c r="AP724" s="32"/>
      <c r="AQ724" s="10"/>
      <c r="AR724" s="244"/>
      <c r="AS724" s="10"/>
      <c r="AT724" s="32"/>
      <c r="AU724" s="10"/>
      <c r="AV724" s="244"/>
      <c r="AW724" s="10"/>
      <c r="AX724" s="244"/>
      <c r="AY724" s="7"/>
      <c r="AZ724" s="249"/>
      <c r="BA724" s="10"/>
      <c r="BB724" s="244"/>
      <c r="BC724" s="7"/>
      <c r="BD724" s="249"/>
      <c r="BE724" s="10"/>
      <c r="BF724" s="244"/>
      <c r="BG724" s="7"/>
      <c r="BH724" s="249"/>
      <c r="BI724" s="7"/>
      <c r="BJ724" s="249"/>
      <c r="BK724" s="7"/>
      <c r="BL724" s="8"/>
      <c r="BM724" s="7"/>
      <c r="BN724" s="249"/>
      <c r="BO724" s="7"/>
      <c r="BP724" s="8"/>
      <c r="BQ724" s="7"/>
      <c r="BR724" s="8"/>
      <c r="BT724" s="41"/>
      <c r="BU724" s="41">
        <f t="shared" si="38"/>
        <v>0</v>
      </c>
      <c r="BV724">
        <f t="shared" si="37"/>
        <v>0</v>
      </c>
    </row>
    <row r="725" spans="2:76">
      <c r="B725" s="6"/>
      <c r="C725" s="10"/>
      <c r="D725" s="32"/>
      <c r="E725" s="10"/>
      <c r="F725" s="32"/>
      <c r="G725" s="10"/>
      <c r="H725" s="32"/>
      <c r="I725" s="10"/>
      <c r="J725" s="32"/>
      <c r="K725" s="10"/>
      <c r="L725" s="32"/>
      <c r="M725" s="10"/>
      <c r="N725" s="32"/>
      <c r="O725" s="10"/>
      <c r="P725" s="32"/>
      <c r="Q725" s="10"/>
      <c r="R725" s="32"/>
      <c r="S725" s="10"/>
      <c r="T725" s="32"/>
      <c r="U725" s="10"/>
      <c r="V725" s="32"/>
      <c r="W725" s="10"/>
      <c r="X725" s="32"/>
      <c r="Y725" s="10"/>
      <c r="Z725" s="32"/>
      <c r="AA725" s="10"/>
      <c r="AB725" s="32"/>
      <c r="AC725" s="10"/>
      <c r="AD725" s="32"/>
      <c r="AE725" s="10"/>
      <c r="AF725" s="32"/>
      <c r="AG725" s="10"/>
      <c r="AH725" s="32"/>
      <c r="AI725" s="10"/>
      <c r="AJ725" s="32"/>
      <c r="AK725" s="10"/>
      <c r="AL725" s="32"/>
      <c r="AM725" s="10"/>
      <c r="AN725" s="32"/>
      <c r="AO725" s="10"/>
      <c r="AP725" s="32"/>
      <c r="AQ725" s="10"/>
      <c r="AR725" s="244"/>
      <c r="AS725" s="10"/>
      <c r="AT725" s="32"/>
      <c r="AU725" s="10"/>
      <c r="AV725" s="244"/>
      <c r="AW725" s="10"/>
      <c r="AX725" s="244"/>
      <c r="AY725" s="7"/>
      <c r="AZ725" s="249"/>
      <c r="BA725" s="10"/>
      <c r="BB725" s="244"/>
      <c r="BC725" s="7"/>
      <c r="BD725" s="249"/>
      <c r="BE725" s="10"/>
      <c r="BF725" s="244"/>
      <c r="BG725" s="7"/>
      <c r="BH725" s="249"/>
      <c r="BI725" s="7"/>
      <c r="BJ725" s="249"/>
      <c r="BK725" s="7"/>
      <c r="BL725" s="8"/>
      <c r="BM725" s="7"/>
      <c r="BN725" s="249"/>
      <c r="BO725" s="7"/>
      <c r="BP725" s="8"/>
      <c r="BQ725" s="7"/>
      <c r="BR725" s="8"/>
      <c r="BT725" s="41"/>
      <c r="BU725" s="41">
        <f t="shared" si="38"/>
        <v>0</v>
      </c>
      <c r="BV725">
        <f t="shared" si="37"/>
        <v>0</v>
      </c>
    </row>
    <row r="726" spans="2:76">
      <c r="B726" s="6"/>
      <c r="C726" s="10"/>
      <c r="D726" s="32"/>
      <c r="E726" s="10"/>
      <c r="F726" s="32"/>
      <c r="G726" s="10"/>
      <c r="H726" s="32"/>
      <c r="I726" s="10"/>
      <c r="J726" s="32"/>
      <c r="K726" s="94"/>
      <c r="L726" s="32"/>
      <c r="M726" s="10"/>
      <c r="N726" s="32"/>
      <c r="O726" s="10"/>
      <c r="P726" s="32"/>
      <c r="Q726" s="10"/>
      <c r="R726" s="32"/>
      <c r="S726" s="10"/>
      <c r="T726" s="32"/>
      <c r="U726" s="10"/>
      <c r="V726" s="32"/>
      <c r="W726" s="10"/>
      <c r="X726" s="32"/>
      <c r="Y726" s="10"/>
      <c r="Z726" s="32"/>
      <c r="AA726" s="10"/>
      <c r="AB726" s="32"/>
      <c r="AC726" s="10"/>
      <c r="AD726" s="32"/>
      <c r="AE726" s="10"/>
      <c r="AF726" s="32"/>
      <c r="AG726" s="10"/>
      <c r="AH726" s="32"/>
      <c r="AI726" s="10"/>
      <c r="AJ726" s="32"/>
      <c r="AK726" s="10"/>
      <c r="AL726" s="32"/>
      <c r="AM726" s="10"/>
      <c r="AN726" s="32"/>
      <c r="AO726" s="10"/>
      <c r="AP726" s="32"/>
      <c r="AQ726" s="10"/>
      <c r="AR726" s="244"/>
      <c r="AS726" s="10"/>
      <c r="AT726" s="32"/>
      <c r="AU726" s="10"/>
      <c r="AV726" s="244"/>
      <c r="AW726" s="10"/>
      <c r="AX726" s="244"/>
      <c r="AY726" s="7"/>
      <c r="AZ726" s="249"/>
      <c r="BA726" s="10"/>
      <c r="BB726" s="244"/>
      <c r="BC726" s="7"/>
      <c r="BD726" s="249"/>
      <c r="BE726" s="10"/>
      <c r="BF726" s="244"/>
      <c r="BG726" s="7"/>
      <c r="BH726" s="249"/>
      <c r="BI726" s="7"/>
      <c r="BJ726" s="249"/>
      <c r="BK726" s="7"/>
      <c r="BL726" s="8"/>
      <c r="BM726" s="7"/>
      <c r="BN726" s="249"/>
      <c r="BO726" s="7"/>
      <c r="BP726" s="8"/>
      <c r="BQ726" s="7"/>
      <c r="BR726" s="8"/>
      <c r="BT726" s="41"/>
      <c r="BU726" s="41">
        <f t="shared" si="38"/>
        <v>0</v>
      </c>
      <c r="BV726">
        <f t="shared" si="37"/>
        <v>0</v>
      </c>
      <c r="BX726" s="39"/>
    </row>
    <row r="727" spans="2:76">
      <c r="B727" s="6"/>
      <c r="C727" s="10"/>
      <c r="D727" s="32"/>
      <c r="E727" s="10"/>
      <c r="F727" s="32"/>
      <c r="G727" s="10"/>
      <c r="H727" s="32"/>
      <c r="I727" s="10"/>
      <c r="J727" s="32"/>
      <c r="K727" s="10"/>
      <c r="L727" s="32"/>
      <c r="M727" s="10"/>
      <c r="N727" s="32"/>
      <c r="O727" s="10"/>
      <c r="P727" s="32"/>
      <c r="Q727" s="10"/>
      <c r="R727" s="32"/>
      <c r="S727" s="10"/>
      <c r="T727" s="32"/>
      <c r="U727" s="10"/>
      <c r="V727" s="32"/>
      <c r="W727" s="10"/>
      <c r="X727" s="32"/>
      <c r="Y727" s="10"/>
      <c r="Z727" s="32"/>
      <c r="AA727" s="10"/>
      <c r="AB727" s="32"/>
      <c r="AC727" s="10"/>
      <c r="AD727" s="32"/>
      <c r="AE727" s="10"/>
      <c r="AF727" s="32"/>
      <c r="AG727" s="10"/>
      <c r="AH727" s="32"/>
      <c r="AI727" s="10"/>
      <c r="AJ727" s="32"/>
      <c r="AK727" s="10"/>
      <c r="AL727" s="32"/>
      <c r="AM727" s="10"/>
      <c r="AN727" s="32"/>
      <c r="AO727" s="10"/>
      <c r="AP727" s="32"/>
      <c r="AQ727" s="10"/>
      <c r="AR727" s="244"/>
      <c r="AS727" s="10"/>
      <c r="AT727" s="32"/>
      <c r="AU727" s="10"/>
      <c r="AV727" s="244"/>
      <c r="AW727" s="10"/>
      <c r="AX727" s="244"/>
      <c r="AY727" s="7"/>
      <c r="AZ727" s="249"/>
      <c r="BA727" s="10"/>
      <c r="BB727" s="244"/>
      <c r="BC727" s="7"/>
      <c r="BD727" s="249"/>
      <c r="BE727" s="10"/>
      <c r="BF727" s="244"/>
      <c r="BG727" s="7"/>
      <c r="BH727" s="249"/>
      <c r="BI727" s="7"/>
      <c r="BJ727" s="249"/>
      <c r="BK727" s="7"/>
      <c r="BL727" s="8"/>
      <c r="BM727" s="7"/>
      <c r="BN727" s="249"/>
      <c r="BO727" s="7"/>
      <c r="BP727" s="8"/>
      <c r="BQ727" s="7"/>
      <c r="BR727" s="8"/>
      <c r="BT727" s="41"/>
      <c r="BU727" s="41">
        <f t="shared" si="38"/>
        <v>0</v>
      </c>
      <c r="BV727">
        <f t="shared" si="37"/>
        <v>0</v>
      </c>
    </row>
    <row r="728" spans="2:76">
      <c r="B728" s="6"/>
      <c r="C728" s="10"/>
      <c r="D728" s="32"/>
      <c r="E728" s="10"/>
      <c r="F728" s="32"/>
      <c r="G728" s="10"/>
      <c r="H728" s="32"/>
      <c r="I728" s="10"/>
      <c r="J728" s="32"/>
      <c r="K728" s="10"/>
      <c r="L728" s="32"/>
      <c r="M728" s="10"/>
      <c r="N728" s="32"/>
      <c r="O728" s="10"/>
      <c r="P728" s="32"/>
      <c r="Q728" s="10"/>
      <c r="R728" s="32"/>
      <c r="S728" s="10"/>
      <c r="T728" s="32"/>
      <c r="U728" s="10"/>
      <c r="V728" s="32"/>
      <c r="W728" s="10"/>
      <c r="X728" s="32"/>
      <c r="Y728" s="10"/>
      <c r="Z728" s="32"/>
      <c r="AA728" s="10"/>
      <c r="AB728" s="32"/>
      <c r="AC728" s="10"/>
      <c r="AD728" s="32"/>
      <c r="AE728" s="10"/>
      <c r="AF728" s="32"/>
      <c r="AG728" s="10"/>
      <c r="AH728" s="32"/>
      <c r="AI728" s="10"/>
      <c r="AJ728" s="32"/>
      <c r="AK728" s="10"/>
      <c r="AL728" s="32"/>
      <c r="AM728" s="10"/>
      <c r="AN728" s="32"/>
      <c r="AO728" s="10"/>
      <c r="AP728" s="32"/>
      <c r="AQ728" s="10"/>
      <c r="AR728" s="244"/>
      <c r="AS728" s="10"/>
      <c r="AT728" s="32"/>
      <c r="AU728" s="10"/>
      <c r="AV728" s="244"/>
      <c r="AW728" s="10"/>
      <c r="AX728" s="244"/>
      <c r="AY728" s="7"/>
      <c r="AZ728" s="249"/>
      <c r="BA728" s="10"/>
      <c r="BB728" s="244"/>
      <c r="BC728" s="7"/>
      <c r="BD728" s="249"/>
      <c r="BE728" s="10"/>
      <c r="BF728" s="244"/>
      <c r="BG728" s="7"/>
      <c r="BH728" s="249"/>
      <c r="BI728" s="7"/>
      <c r="BJ728" s="249"/>
      <c r="BK728" s="7"/>
      <c r="BL728" s="8"/>
      <c r="BM728" s="7"/>
      <c r="BN728" s="249"/>
      <c r="BO728" s="7"/>
      <c r="BP728" s="8"/>
      <c r="BQ728" s="7"/>
      <c r="BR728" s="8"/>
      <c r="BT728" s="41"/>
      <c r="BU728" s="41">
        <f t="shared" si="38"/>
        <v>0</v>
      </c>
      <c r="BV728">
        <f t="shared" si="37"/>
        <v>0</v>
      </c>
    </row>
    <row r="729" spans="2:76">
      <c r="B729" s="6"/>
      <c r="C729" s="10"/>
      <c r="D729" s="32"/>
      <c r="E729" s="10"/>
      <c r="F729" s="32"/>
      <c r="G729" s="10"/>
      <c r="H729" s="32"/>
      <c r="I729" s="10"/>
      <c r="J729" s="32"/>
      <c r="K729" s="10"/>
      <c r="L729" s="32"/>
      <c r="M729" s="10"/>
      <c r="N729" s="32"/>
      <c r="O729" s="10"/>
      <c r="P729" s="32"/>
      <c r="Q729" s="10"/>
      <c r="R729" s="32"/>
      <c r="S729" s="10"/>
      <c r="T729" s="32"/>
      <c r="U729" s="10"/>
      <c r="V729" s="32"/>
      <c r="W729" s="10"/>
      <c r="X729" s="32"/>
      <c r="Y729" s="10"/>
      <c r="Z729" s="32"/>
      <c r="AA729" s="10"/>
      <c r="AB729" s="32"/>
      <c r="AC729" s="10"/>
      <c r="AD729" s="32"/>
      <c r="AE729" s="10"/>
      <c r="AF729" s="32"/>
      <c r="AG729" s="10"/>
      <c r="AH729" s="32"/>
      <c r="AI729" s="10"/>
      <c r="AJ729" s="32"/>
      <c r="AK729" s="10"/>
      <c r="AL729" s="32"/>
      <c r="AM729" s="10"/>
      <c r="AN729" s="32"/>
      <c r="AO729" s="10"/>
      <c r="AP729" s="32"/>
      <c r="AQ729" s="10"/>
      <c r="AR729" s="244"/>
      <c r="AS729" s="10"/>
      <c r="AT729" s="32"/>
      <c r="AU729" s="10"/>
      <c r="AV729" s="244"/>
      <c r="AW729" s="10"/>
      <c r="AX729" s="244"/>
      <c r="AY729" s="7"/>
      <c r="AZ729" s="249"/>
      <c r="BA729" s="10"/>
      <c r="BB729" s="244"/>
      <c r="BC729" s="7"/>
      <c r="BD729" s="249"/>
      <c r="BE729" s="10"/>
      <c r="BF729" s="244"/>
      <c r="BG729" s="7"/>
      <c r="BH729" s="249"/>
      <c r="BI729" s="7"/>
      <c r="BJ729" s="249"/>
      <c r="BK729" s="7"/>
      <c r="BL729" s="8"/>
      <c r="BM729" s="7"/>
      <c r="BN729" s="249"/>
      <c r="BO729" s="7"/>
      <c r="BP729" s="8"/>
      <c r="BQ729" s="7"/>
      <c r="BR729" s="8"/>
      <c r="BT729" s="41"/>
      <c r="BU729" s="41">
        <f t="shared" si="38"/>
        <v>0</v>
      </c>
      <c r="BV729">
        <f t="shared" si="37"/>
        <v>0</v>
      </c>
    </row>
    <row r="730" spans="2:76">
      <c r="B730" s="6"/>
      <c r="C730" s="10"/>
      <c r="D730" s="32"/>
      <c r="E730" s="10"/>
      <c r="F730" s="32"/>
      <c r="G730" s="10"/>
      <c r="H730" s="32"/>
      <c r="I730" s="10"/>
      <c r="J730" s="32"/>
      <c r="K730" s="10"/>
      <c r="L730" s="32"/>
      <c r="M730" s="10"/>
      <c r="N730" s="32"/>
      <c r="O730" s="10"/>
      <c r="P730" s="32"/>
      <c r="Q730" s="10"/>
      <c r="R730" s="32"/>
      <c r="S730" s="10"/>
      <c r="T730" s="32"/>
      <c r="U730" s="10"/>
      <c r="V730" s="32"/>
      <c r="W730" s="10"/>
      <c r="X730" s="32"/>
      <c r="Y730" s="10"/>
      <c r="Z730" s="32"/>
      <c r="AA730" s="10"/>
      <c r="AB730" s="32"/>
      <c r="AC730" s="10"/>
      <c r="AD730" s="32"/>
      <c r="AE730" s="10"/>
      <c r="AF730" s="32"/>
      <c r="AG730" s="10"/>
      <c r="AH730" s="32"/>
      <c r="AI730" s="10"/>
      <c r="AJ730" s="32"/>
      <c r="AK730" s="10"/>
      <c r="AL730" s="32"/>
      <c r="AM730" s="10"/>
      <c r="AN730" s="32"/>
      <c r="AO730" s="10"/>
      <c r="AP730" s="32"/>
      <c r="AQ730" s="10"/>
      <c r="AR730" s="244"/>
      <c r="AS730" s="10"/>
      <c r="AT730" s="32"/>
      <c r="AU730" s="10"/>
      <c r="AV730" s="244"/>
      <c r="AW730" s="10"/>
      <c r="AX730" s="244"/>
      <c r="AY730" s="7"/>
      <c r="AZ730" s="249"/>
      <c r="BA730" s="10"/>
      <c r="BB730" s="244"/>
      <c r="BC730" s="7"/>
      <c r="BD730" s="249"/>
      <c r="BE730" s="10"/>
      <c r="BF730" s="244"/>
      <c r="BG730" s="7"/>
      <c r="BH730" s="249"/>
      <c r="BI730" s="7"/>
      <c r="BJ730" s="249"/>
      <c r="BK730" s="7"/>
      <c r="BL730" s="8"/>
      <c r="BM730" s="7"/>
      <c r="BN730" s="249"/>
      <c r="BO730" s="7"/>
      <c r="BP730" s="8"/>
      <c r="BQ730" s="7"/>
      <c r="BR730" s="8"/>
      <c r="BT730" s="41"/>
      <c r="BU730" s="41">
        <f t="shared" si="38"/>
        <v>0</v>
      </c>
      <c r="BV730">
        <f t="shared" si="37"/>
        <v>0</v>
      </c>
    </row>
    <row r="731" spans="2:76">
      <c r="B731" s="6"/>
      <c r="C731" s="10"/>
      <c r="D731" s="32"/>
      <c r="E731" s="10"/>
      <c r="F731" s="32"/>
      <c r="G731" s="10"/>
      <c r="H731" s="32"/>
      <c r="I731" s="10"/>
      <c r="J731" s="32"/>
      <c r="K731" s="10"/>
      <c r="L731" s="32"/>
      <c r="M731" s="10"/>
      <c r="N731" s="32"/>
      <c r="O731" s="10"/>
      <c r="P731" s="32"/>
      <c r="Q731" s="10"/>
      <c r="R731" s="32"/>
      <c r="S731" s="10"/>
      <c r="T731" s="32"/>
      <c r="U731" s="10"/>
      <c r="V731" s="32"/>
      <c r="W731" s="10"/>
      <c r="X731" s="32"/>
      <c r="Y731" s="10"/>
      <c r="Z731" s="32"/>
      <c r="AA731" s="10"/>
      <c r="AB731" s="32"/>
      <c r="AC731" s="10"/>
      <c r="AD731" s="32"/>
      <c r="AE731" s="10"/>
      <c r="AF731" s="32"/>
      <c r="AG731" s="10"/>
      <c r="AH731" s="32"/>
      <c r="AI731" s="10"/>
      <c r="AJ731" s="32"/>
      <c r="AK731" s="10"/>
      <c r="AL731" s="32"/>
      <c r="AM731" s="10"/>
      <c r="AN731" s="32"/>
      <c r="AO731" s="10"/>
      <c r="AP731" s="32"/>
      <c r="AQ731" s="10"/>
      <c r="AR731" s="244"/>
      <c r="AS731" s="10"/>
      <c r="AT731" s="32"/>
      <c r="AU731" s="10"/>
      <c r="AV731" s="244"/>
      <c r="AW731" s="10"/>
      <c r="AX731" s="244"/>
      <c r="AY731" s="7"/>
      <c r="AZ731" s="249"/>
      <c r="BA731" s="10"/>
      <c r="BB731" s="244"/>
      <c r="BC731" s="7"/>
      <c r="BD731" s="249"/>
      <c r="BE731" s="10"/>
      <c r="BF731" s="244"/>
      <c r="BG731" s="7"/>
      <c r="BH731" s="249"/>
      <c r="BI731" s="7"/>
      <c r="BJ731" s="249"/>
      <c r="BK731" s="7"/>
      <c r="BL731" s="8"/>
      <c r="BM731" s="7"/>
      <c r="BN731" s="249"/>
      <c r="BO731" s="7"/>
      <c r="BP731" s="8"/>
      <c r="BQ731" s="7"/>
      <c r="BR731" s="8"/>
      <c r="BT731" s="41"/>
      <c r="BU731" s="41">
        <f t="shared" si="38"/>
        <v>0</v>
      </c>
      <c r="BV731">
        <f t="shared" si="37"/>
        <v>0</v>
      </c>
      <c r="BX731" s="39"/>
    </row>
    <row r="732" spans="2:76">
      <c r="B732" s="6"/>
      <c r="C732" s="10"/>
      <c r="D732" s="32"/>
      <c r="E732" s="10"/>
      <c r="F732" s="32"/>
      <c r="G732" s="10"/>
      <c r="H732" s="32"/>
      <c r="I732" s="10"/>
      <c r="J732" s="32"/>
      <c r="K732" s="10"/>
      <c r="L732" s="32"/>
      <c r="M732" s="10"/>
      <c r="N732" s="32"/>
      <c r="O732" s="10"/>
      <c r="P732" s="32"/>
      <c r="Q732" s="10"/>
      <c r="R732" s="32"/>
      <c r="S732" s="10"/>
      <c r="T732" s="32"/>
      <c r="U732" s="10"/>
      <c r="V732" s="32"/>
      <c r="W732" s="10"/>
      <c r="X732" s="32"/>
      <c r="Y732" s="10"/>
      <c r="Z732" s="32"/>
      <c r="AA732" s="10"/>
      <c r="AB732" s="32"/>
      <c r="AC732" s="10"/>
      <c r="AD732" s="32"/>
      <c r="AE732" s="10"/>
      <c r="AF732" s="32"/>
      <c r="AG732" s="10"/>
      <c r="AH732" s="32"/>
      <c r="AI732" s="10"/>
      <c r="AJ732" s="32"/>
      <c r="AK732" s="10"/>
      <c r="AL732" s="32"/>
      <c r="AM732" s="10"/>
      <c r="AN732" s="32"/>
      <c r="AO732" s="10"/>
      <c r="AP732" s="32"/>
      <c r="AQ732" s="10"/>
      <c r="AR732" s="244"/>
      <c r="AS732" s="10"/>
      <c r="AT732" s="32"/>
      <c r="AU732" s="10"/>
      <c r="AV732" s="244"/>
      <c r="AW732" s="10"/>
      <c r="AX732" s="244"/>
      <c r="AY732" s="7"/>
      <c r="AZ732" s="249"/>
      <c r="BA732" s="10"/>
      <c r="BB732" s="244"/>
      <c r="BC732" s="7"/>
      <c r="BD732" s="249"/>
      <c r="BE732" s="10"/>
      <c r="BF732" s="244"/>
      <c r="BG732" s="7"/>
      <c r="BH732" s="249"/>
      <c r="BI732" s="7"/>
      <c r="BJ732" s="249"/>
      <c r="BK732" s="7"/>
      <c r="BL732" s="8"/>
      <c r="BM732" s="7"/>
      <c r="BN732" s="249"/>
      <c r="BO732" s="7"/>
      <c r="BP732" s="8"/>
      <c r="BQ732" s="7"/>
      <c r="BR732" s="8"/>
      <c r="BT732" s="41"/>
      <c r="BU732" s="41">
        <f t="shared" si="38"/>
        <v>0</v>
      </c>
      <c r="BV732">
        <f t="shared" si="37"/>
        <v>0</v>
      </c>
      <c r="BX732" s="39"/>
    </row>
    <row r="733" spans="2:76">
      <c r="B733" s="6"/>
      <c r="C733" s="10"/>
      <c r="D733" s="32"/>
      <c r="E733" s="10"/>
      <c r="F733" s="32"/>
      <c r="G733" s="10"/>
      <c r="H733" s="32"/>
      <c r="I733" s="10"/>
      <c r="J733" s="32"/>
      <c r="K733" s="10"/>
      <c r="L733" s="32"/>
      <c r="M733" s="10"/>
      <c r="N733" s="32"/>
      <c r="O733" s="10"/>
      <c r="P733" s="32"/>
      <c r="Q733" s="10"/>
      <c r="R733" s="32"/>
      <c r="S733" s="10"/>
      <c r="T733" s="32"/>
      <c r="U733" s="10"/>
      <c r="V733" s="32"/>
      <c r="W733" s="10"/>
      <c r="X733" s="32"/>
      <c r="Y733" s="10"/>
      <c r="Z733" s="32"/>
      <c r="AA733" s="10"/>
      <c r="AB733" s="32"/>
      <c r="AC733" s="10"/>
      <c r="AD733" s="32"/>
      <c r="AE733" s="10"/>
      <c r="AF733" s="32"/>
      <c r="AG733" s="10"/>
      <c r="AH733" s="32"/>
      <c r="AI733" s="10"/>
      <c r="AJ733" s="32"/>
      <c r="AK733" s="10"/>
      <c r="AL733" s="32"/>
      <c r="AM733" s="10"/>
      <c r="AN733" s="32"/>
      <c r="AO733" s="10"/>
      <c r="AP733" s="32"/>
      <c r="AQ733" s="10"/>
      <c r="AR733" s="244"/>
      <c r="AS733" s="10"/>
      <c r="AT733" s="32"/>
      <c r="AU733" s="10"/>
      <c r="AV733" s="244"/>
      <c r="AW733" s="10"/>
      <c r="AX733" s="244"/>
      <c r="AY733" s="7"/>
      <c r="AZ733" s="249"/>
      <c r="BA733" s="10"/>
      <c r="BB733" s="244"/>
      <c r="BC733" s="7"/>
      <c r="BD733" s="249"/>
      <c r="BE733" s="10"/>
      <c r="BF733" s="244"/>
      <c r="BG733" s="7"/>
      <c r="BH733" s="249"/>
      <c r="BI733" s="7"/>
      <c r="BJ733" s="249"/>
      <c r="BK733" s="7"/>
      <c r="BL733" s="8"/>
      <c r="BM733" s="7"/>
      <c r="BN733" s="249"/>
      <c r="BO733" s="7"/>
      <c r="BP733" s="8"/>
      <c r="BQ733" s="7"/>
      <c r="BR733" s="8"/>
      <c r="BT733" s="41"/>
      <c r="BU733" s="41">
        <f t="shared" si="38"/>
        <v>0</v>
      </c>
      <c r="BV733">
        <f t="shared" si="37"/>
        <v>0</v>
      </c>
    </row>
    <row r="734" spans="2:76">
      <c r="B734" s="6"/>
      <c r="C734" s="10"/>
      <c r="D734" s="32"/>
      <c r="E734" s="10"/>
      <c r="F734" s="32"/>
      <c r="G734" s="10"/>
      <c r="H734" s="32"/>
      <c r="I734" s="10"/>
      <c r="J734" s="32"/>
      <c r="K734" s="94"/>
      <c r="L734" s="32"/>
      <c r="M734" s="10"/>
      <c r="N734" s="32"/>
      <c r="O734" s="10"/>
      <c r="P734" s="32"/>
      <c r="Q734" s="10"/>
      <c r="R734" s="32"/>
      <c r="S734" s="10"/>
      <c r="T734" s="32"/>
      <c r="U734" s="10"/>
      <c r="V734" s="32"/>
      <c r="W734" s="10"/>
      <c r="X734" s="32"/>
      <c r="Y734" s="10"/>
      <c r="Z734" s="32"/>
      <c r="AA734" s="10"/>
      <c r="AB734" s="32"/>
      <c r="AC734" s="10"/>
      <c r="AD734" s="32"/>
      <c r="AE734" s="10"/>
      <c r="AF734" s="32"/>
      <c r="AG734" s="10"/>
      <c r="AH734" s="32"/>
      <c r="AI734" s="10"/>
      <c r="AJ734" s="32"/>
      <c r="AK734" s="10"/>
      <c r="AL734" s="32"/>
      <c r="AM734" s="10"/>
      <c r="AN734" s="32"/>
      <c r="AO734" s="10"/>
      <c r="AP734" s="32"/>
      <c r="AQ734" s="10"/>
      <c r="AR734" s="244"/>
      <c r="AS734" s="10"/>
      <c r="AT734" s="32"/>
      <c r="AU734" s="10"/>
      <c r="AV734" s="244"/>
      <c r="AW734" s="10"/>
      <c r="AX734" s="244"/>
      <c r="AY734" s="7"/>
      <c r="AZ734" s="249"/>
      <c r="BA734" s="10"/>
      <c r="BB734" s="244"/>
      <c r="BC734" s="7"/>
      <c r="BD734" s="249"/>
      <c r="BE734" s="10"/>
      <c r="BF734" s="244"/>
      <c r="BG734" s="7"/>
      <c r="BH734" s="249"/>
      <c r="BI734" s="7"/>
      <c r="BJ734" s="249"/>
      <c r="BK734" s="7"/>
      <c r="BL734" s="8"/>
      <c r="BM734" s="7"/>
      <c r="BN734" s="249"/>
      <c r="BO734" s="7"/>
      <c r="BP734" s="8"/>
      <c r="BQ734" s="7"/>
      <c r="BR734" s="8"/>
      <c r="BT734" s="41"/>
      <c r="BU734" s="41">
        <f t="shared" si="38"/>
        <v>0</v>
      </c>
      <c r="BV734">
        <f t="shared" si="37"/>
        <v>0</v>
      </c>
      <c r="BX734" s="39"/>
    </row>
    <row r="735" spans="2:76">
      <c r="B735" s="6"/>
      <c r="C735" s="10"/>
      <c r="D735" s="32"/>
      <c r="E735" s="10"/>
      <c r="F735" s="32"/>
      <c r="G735" s="10"/>
      <c r="H735" s="32"/>
      <c r="I735" s="10"/>
      <c r="J735" s="32"/>
      <c r="K735" s="94"/>
      <c r="L735" s="32"/>
      <c r="M735" s="10"/>
      <c r="N735" s="32"/>
      <c r="O735" s="10"/>
      <c r="P735" s="32"/>
      <c r="Q735" s="10"/>
      <c r="R735" s="32"/>
      <c r="S735" s="10"/>
      <c r="T735" s="32"/>
      <c r="U735" s="10"/>
      <c r="V735" s="32"/>
      <c r="W735" s="10"/>
      <c r="X735" s="32"/>
      <c r="Y735" s="10"/>
      <c r="Z735" s="32"/>
      <c r="AA735" s="10"/>
      <c r="AB735" s="32"/>
      <c r="AC735" s="10"/>
      <c r="AD735" s="32"/>
      <c r="AE735" s="10"/>
      <c r="AF735" s="32"/>
      <c r="AG735" s="10"/>
      <c r="AH735" s="32"/>
      <c r="AI735" s="10"/>
      <c r="AJ735" s="32"/>
      <c r="AK735" s="10"/>
      <c r="AL735" s="32"/>
      <c r="AM735" s="10"/>
      <c r="AN735" s="32"/>
      <c r="AO735" s="10"/>
      <c r="AP735" s="32"/>
      <c r="AQ735" s="10"/>
      <c r="AR735" s="244"/>
      <c r="AS735" s="10"/>
      <c r="AT735" s="32"/>
      <c r="AU735" s="10"/>
      <c r="AV735" s="244"/>
      <c r="AW735" s="10"/>
      <c r="AX735" s="244"/>
      <c r="AY735" s="7"/>
      <c r="AZ735" s="249"/>
      <c r="BA735" s="10"/>
      <c r="BB735" s="244"/>
      <c r="BC735" s="7"/>
      <c r="BD735" s="249"/>
      <c r="BE735" s="10"/>
      <c r="BF735" s="244"/>
      <c r="BG735" s="7"/>
      <c r="BH735" s="249"/>
      <c r="BI735" s="7"/>
      <c r="BJ735" s="249"/>
      <c r="BK735" s="7"/>
      <c r="BL735" s="8"/>
      <c r="BM735" s="7"/>
      <c r="BN735" s="249"/>
      <c r="BO735" s="7"/>
      <c r="BP735" s="8"/>
      <c r="BQ735" s="7"/>
      <c r="BR735" s="8"/>
      <c r="BT735" s="41"/>
      <c r="BU735" s="41">
        <f t="shared" si="38"/>
        <v>0</v>
      </c>
      <c r="BV735">
        <f t="shared" si="37"/>
        <v>0</v>
      </c>
      <c r="BX735" s="39"/>
    </row>
    <row r="736" spans="2:76">
      <c r="B736" s="6"/>
      <c r="C736" s="10"/>
      <c r="D736" s="32"/>
      <c r="E736" s="10"/>
      <c r="F736" s="32"/>
      <c r="G736" s="10"/>
      <c r="H736" s="32"/>
      <c r="I736" s="10"/>
      <c r="J736" s="32"/>
      <c r="K736" s="10"/>
      <c r="L736" s="32"/>
      <c r="M736" s="10"/>
      <c r="N736" s="32"/>
      <c r="O736" s="10"/>
      <c r="P736" s="32"/>
      <c r="Q736" s="10"/>
      <c r="R736" s="32"/>
      <c r="S736" s="10"/>
      <c r="T736" s="32"/>
      <c r="U736" s="10"/>
      <c r="V736" s="32"/>
      <c r="W736" s="10"/>
      <c r="X736" s="32"/>
      <c r="Y736" s="10"/>
      <c r="Z736" s="32"/>
      <c r="AA736" s="10"/>
      <c r="AB736" s="32"/>
      <c r="AC736" s="10"/>
      <c r="AD736" s="32"/>
      <c r="AE736" s="10"/>
      <c r="AF736" s="32"/>
      <c r="AG736" s="10"/>
      <c r="AH736" s="32"/>
      <c r="AI736" s="10"/>
      <c r="AJ736" s="32"/>
      <c r="AK736" s="10"/>
      <c r="AL736" s="32"/>
      <c r="AM736" s="10"/>
      <c r="AN736" s="32"/>
      <c r="AO736" s="10"/>
      <c r="AP736" s="32"/>
      <c r="AQ736" s="10"/>
      <c r="AR736" s="244"/>
      <c r="AS736" s="10"/>
      <c r="AT736" s="32"/>
      <c r="AU736" s="10"/>
      <c r="AV736" s="244"/>
      <c r="AW736" s="10"/>
      <c r="AX736" s="244"/>
      <c r="AY736" s="7"/>
      <c r="AZ736" s="249"/>
      <c r="BA736" s="10"/>
      <c r="BB736" s="244"/>
      <c r="BC736" s="7"/>
      <c r="BD736" s="249"/>
      <c r="BE736" s="10"/>
      <c r="BF736" s="244"/>
      <c r="BG736" s="7"/>
      <c r="BH736" s="249"/>
      <c r="BI736" s="7"/>
      <c r="BJ736" s="249"/>
      <c r="BK736" s="7"/>
      <c r="BL736" s="8"/>
      <c r="BM736" s="7"/>
      <c r="BN736" s="249"/>
      <c r="BO736" s="7"/>
      <c r="BP736" s="8"/>
      <c r="BQ736" s="7"/>
      <c r="BR736" s="8"/>
      <c r="BT736" s="41"/>
      <c r="BU736" s="41">
        <f t="shared" si="38"/>
        <v>0</v>
      </c>
      <c r="BV736">
        <f t="shared" si="37"/>
        <v>0</v>
      </c>
      <c r="BX736" s="39"/>
    </row>
    <row r="737" spans="2:76">
      <c r="B737" s="6"/>
      <c r="C737" s="10"/>
      <c r="D737" s="32"/>
      <c r="E737" s="10"/>
      <c r="F737" s="32"/>
      <c r="G737" s="10"/>
      <c r="H737" s="32"/>
      <c r="I737" s="10"/>
      <c r="J737" s="32"/>
      <c r="K737" s="10"/>
      <c r="L737" s="32"/>
      <c r="M737" s="10"/>
      <c r="N737" s="32"/>
      <c r="O737" s="10"/>
      <c r="P737" s="32"/>
      <c r="Q737" s="10"/>
      <c r="R737" s="32"/>
      <c r="S737" s="10"/>
      <c r="T737" s="32"/>
      <c r="U737" s="10"/>
      <c r="V737" s="32"/>
      <c r="W737" s="10"/>
      <c r="X737" s="32"/>
      <c r="Y737" s="10"/>
      <c r="Z737" s="32"/>
      <c r="AA737" s="10"/>
      <c r="AB737" s="32"/>
      <c r="AC737" s="10"/>
      <c r="AD737" s="32"/>
      <c r="AE737" s="10"/>
      <c r="AF737" s="32"/>
      <c r="AG737" s="10"/>
      <c r="AH737" s="32"/>
      <c r="AI737" s="10"/>
      <c r="AJ737" s="32"/>
      <c r="AK737" s="10"/>
      <c r="AL737" s="32"/>
      <c r="AM737" s="10"/>
      <c r="AN737" s="32"/>
      <c r="AO737" s="10"/>
      <c r="AP737" s="32"/>
      <c r="AQ737" s="10"/>
      <c r="AR737" s="244"/>
      <c r="AS737" s="10"/>
      <c r="AT737" s="32"/>
      <c r="AU737" s="10"/>
      <c r="AV737" s="244"/>
      <c r="AW737" s="10"/>
      <c r="AX737" s="244"/>
      <c r="AY737" s="7"/>
      <c r="AZ737" s="249"/>
      <c r="BA737" s="10"/>
      <c r="BB737" s="244"/>
      <c r="BC737" s="7"/>
      <c r="BD737" s="249"/>
      <c r="BE737" s="10"/>
      <c r="BF737" s="244"/>
      <c r="BG737" s="7"/>
      <c r="BH737" s="249"/>
      <c r="BI737" s="7"/>
      <c r="BJ737" s="249"/>
      <c r="BK737" s="7"/>
      <c r="BL737" s="8"/>
      <c r="BM737" s="7"/>
      <c r="BN737" s="249"/>
      <c r="BO737" s="7"/>
      <c r="BP737" s="8"/>
      <c r="BQ737" s="7"/>
      <c r="BR737" s="8"/>
      <c r="BT737" s="41"/>
      <c r="BU737" s="41">
        <f t="shared" si="38"/>
        <v>0</v>
      </c>
      <c r="BV737">
        <f t="shared" si="37"/>
        <v>0</v>
      </c>
    </row>
    <row r="738" spans="2:76">
      <c r="B738" s="6"/>
      <c r="C738" s="10"/>
      <c r="D738" s="32"/>
      <c r="E738" s="10"/>
      <c r="F738" s="32"/>
      <c r="G738" s="10"/>
      <c r="H738" s="32"/>
      <c r="I738" s="10"/>
      <c r="J738" s="32"/>
      <c r="K738" s="10"/>
      <c r="L738" s="32"/>
      <c r="M738" s="10"/>
      <c r="N738" s="32"/>
      <c r="O738" s="10"/>
      <c r="P738" s="32"/>
      <c r="Q738" s="10"/>
      <c r="R738" s="32"/>
      <c r="S738" s="10"/>
      <c r="T738" s="32"/>
      <c r="U738" s="10"/>
      <c r="V738" s="32"/>
      <c r="W738" s="10"/>
      <c r="X738" s="32"/>
      <c r="Y738" s="10"/>
      <c r="Z738" s="32"/>
      <c r="AA738" s="10"/>
      <c r="AB738" s="32"/>
      <c r="AC738" s="10"/>
      <c r="AD738" s="32"/>
      <c r="AE738" s="10"/>
      <c r="AF738" s="32"/>
      <c r="AG738" s="10"/>
      <c r="AH738" s="32"/>
      <c r="AI738" s="10"/>
      <c r="AJ738" s="32"/>
      <c r="AK738" s="10"/>
      <c r="AL738" s="32"/>
      <c r="AM738" s="10"/>
      <c r="AN738" s="32"/>
      <c r="AO738" s="10"/>
      <c r="AP738" s="32"/>
      <c r="AQ738" s="10"/>
      <c r="AR738" s="244"/>
      <c r="AS738" s="10"/>
      <c r="AT738" s="32"/>
      <c r="AU738" s="10"/>
      <c r="AV738" s="244"/>
      <c r="AW738" s="10"/>
      <c r="AX738" s="244"/>
      <c r="AY738" s="7"/>
      <c r="AZ738" s="249"/>
      <c r="BA738" s="10"/>
      <c r="BB738" s="244"/>
      <c r="BC738" s="7"/>
      <c r="BD738" s="249"/>
      <c r="BE738" s="10"/>
      <c r="BF738" s="244"/>
      <c r="BG738" s="7"/>
      <c r="BH738" s="249"/>
      <c r="BI738" s="7"/>
      <c r="BJ738" s="249"/>
      <c r="BK738" s="7"/>
      <c r="BL738" s="8"/>
      <c r="BM738" s="7"/>
      <c r="BN738" s="249"/>
      <c r="BO738" s="7"/>
      <c r="BP738" s="8"/>
      <c r="BQ738" s="7"/>
      <c r="BR738" s="8"/>
      <c r="BT738" s="41"/>
      <c r="BU738" s="41">
        <f t="shared" si="38"/>
        <v>0</v>
      </c>
      <c r="BV738">
        <f t="shared" si="37"/>
        <v>0</v>
      </c>
    </row>
    <row r="739" spans="2:76">
      <c r="B739" s="6"/>
      <c r="C739" s="10"/>
      <c r="D739" s="32"/>
      <c r="E739" s="10"/>
      <c r="F739" s="32"/>
      <c r="G739" s="10"/>
      <c r="H739" s="32"/>
      <c r="I739" s="10"/>
      <c r="J739" s="32"/>
      <c r="K739" s="10"/>
      <c r="L739" s="32"/>
      <c r="M739" s="10"/>
      <c r="N739" s="32"/>
      <c r="O739" s="10"/>
      <c r="P739" s="32"/>
      <c r="Q739" s="10"/>
      <c r="R739" s="32"/>
      <c r="S739" s="10"/>
      <c r="T739" s="32"/>
      <c r="U739" s="10"/>
      <c r="V739" s="32"/>
      <c r="W739" s="10"/>
      <c r="X739" s="32"/>
      <c r="Y739" s="10"/>
      <c r="Z739" s="32"/>
      <c r="AA739" s="10"/>
      <c r="AB739" s="32"/>
      <c r="AC739" s="10"/>
      <c r="AD739" s="32"/>
      <c r="AE739" s="10"/>
      <c r="AF739" s="32"/>
      <c r="AG739" s="10"/>
      <c r="AH739" s="32"/>
      <c r="AI739" s="10"/>
      <c r="AJ739" s="32"/>
      <c r="AK739" s="10"/>
      <c r="AL739" s="32"/>
      <c r="AM739" s="10"/>
      <c r="AN739" s="32"/>
      <c r="AO739" s="10"/>
      <c r="AP739" s="32"/>
      <c r="AQ739" s="10"/>
      <c r="AR739" s="244"/>
      <c r="AS739" s="10"/>
      <c r="AT739" s="32"/>
      <c r="AU739" s="10"/>
      <c r="AV739" s="244"/>
      <c r="AW739" s="10"/>
      <c r="AX739" s="244"/>
      <c r="AY739" s="7"/>
      <c r="AZ739" s="249"/>
      <c r="BA739" s="10"/>
      <c r="BB739" s="244"/>
      <c r="BC739" s="7"/>
      <c r="BD739" s="249"/>
      <c r="BE739" s="10"/>
      <c r="BF739" s="244"/>
      <c r="BG739" s="7"/>
      <c r="BH739" s="249"/>
      <c r="BI739" s="7"/>
      <c r="BJ739" s="249"/>
      <c r="BK739" s="7"/>
      <c r="BL739" s="8"/>
      <c r="BM739" s="7"/>
      <c r="BN739" s="249"/>
      <c r="BO739" s="7"/>
      <c r="BP739" s="8"/>
      <c r="BQ739" s="7"/>
      <c r="BR739" s="8"/>
      <c r="BT739" s="41"/>
      <c r="BU739" s="41">
        <f t="shared" si="38"/>
        <v>0</v>
      </c>
      <c r="BV739">
        <f t="shared" si="37"/>
        <v>0</v>
      </c>
    </row>
    <row r="740" spans="2:76">
      <c r="B740" s="6"/>
      <c r="C740" s="10"/>
      <c r="D740" s="32"/>
      <c r="E740" s="10"/>
      <c r="F740" s="32"/>
      <c r="G740" s="10"/>
      <c r="H740" s="32"/>
      <c r="I740" s="10"/>
      <c r="J740" s="32"/>
      <c r="K740" s="10"/>
      <c r="L740" s="32"/>
      <c r="M740" s="10"/>
      <c r="N740" s="32"/>
      <c r="O740" s="10"/>
      <c r="P740" s="32"/>
      <c r="Q740" s="10"/>
      <c r="R740" s="32"/>
      <c r="S740" s="10"/>
      <c r="T740" s="32"/>
      <c r="U740" s="10"/>
      <c r="V740" s="32"/>
      <c r="W740" s="10"/>
      <c r="X740" s="32"/>
      <c r="Y740" s="10"/>
      <c r="Z740" s="32"/>
      <c r="AA740" s="10"/>
      <c r="AB740" s="32"/>
      <c r="AC740" s="10"/>
      <c r="AD740" s="32"/>
      <c r="AE740" s="10"/>
      <c r="AF740" s="32"/>
      <c r="AG740" s="10"/>
      <c r="AH740" s="32"/>
      <c r="AI740" s="10"/>
      <c r="AJ740" s="32"/>
      <c r="AK740" s="10"/>
      <c r="AL740" s="32"/>
      <c r="AM740" s="10"/>
      <c r="AN740" s="32"/>
      <c r="AO740" s="10"/>
      <c r="AP740" s="32"/>
      <c r="AQ740" s="10"/>
      <c r="AR740" s="244"/>
      <c r="AS740" s="10"/>
      <c r="AT740" s="32"/>
      <c r="AU740" s="10"/>
      <c r="AV740" s="244"/>
      <c r="AW740" s="10"/>
      <c r="AX740" s="244"/>
      <c r="AY740" s="7"/>
      <c r="AZ740" s="249"/>
      <c r="BA740" s="10"/>
      <c r="BB740" s="244"/>
      <c r="BC740" s="7"/>
      <c r="BD740" s="249"/>
      <c r="BE740" s="10"/>
      <c r="BF740" s="244"/>
      <c r="BG740" s="7"/>
      <c r="BH740" s="249"/>
      <c r="BI740" s="7"/>
      <c r="BJ740" s="249"/>
      <c r="BK740" s="7"/>
      <c r="BL740" s="8"/>
      <c r="BM740" s="7"/>
      <c r="BN740" s="249"/>
      <c r="BO740" s="7"/>
      <c r="BP740" s="8"/>
      <c r="BQ740" s="7"/>
      <c r="BR740" s="8"/>
      <c r="BT740" s="41"/>
      <c r="BU740" s="41">
        <f t="shared" si="38"/>
        <v>0</v>
      </c>
      <c r="BV740">
        <f t="shared" si="37"/>
        <v>0</v>
      </c>
    </row>
    <row r="741" spans="2:76">
      <c r="B741" s="6"/>
      <c r="C741" s="10"/>
      <c r="D741" s="32"/>
      <c r="E741" s="10"/>
      <c r="F741" s="32"/>
      <c r="G741" s="10"/>
      <c r="H741" s="32"/>
      <c r="I741" s="10"/>
      <c r="J741" s="32"/>
      <c r="K741" s="10"/>
      <c r="L741" s="32"/>
      <c r="M741" s="10"/>
      <c r="N741" s="32"/>
      <c r="O741" s="10"/>
      <c r="P741" s="32"/>
      <c r="Q741" s="10"/>
      <c r="R741" s="32"/>
      <c r="S741" s="10"/>
      <c r="T741" s="32"/>
      <c r="U741" s="10"/>
      <c r="V741" s="32"/>
      <c r="W741" s="10"/>
      <c r="X741" s="32"/>
      <c r="Y741" s="10"/>
      <c r="Z741" s="32"/>
      <c r="AA741" s="10"/>
      <c r="AB741" s="32"/>
      <c r="AC741" s="10"/>
      <c r="AD741" s="32"/>
      <c r="AE741" s="10"/>
      <c r="AF741" s="32"/>
      <c r="AG741" s="10"/>
      <c r="AH741" s="32"/>
      <c r="AI741" s="10"/>
      <c r="AJ741" s="32"/>
      <c r="AK741" s="10"/>
      <c r="AL741" s="32"/>
      <c r="AM741" s="10"/>
      <c r="AN741" s="32"/>
      <c r="AO741" s="10"/>
      <c r="AP741" s="32"/>
      <c r="AQ741" s="10"/>
      <c r="AR741" s="244"/>
      <c r="AS741" s="10"/>
      <c r="AT741" s="32"/>
      <c r="AU741" s="10"/>
      <c r="AV741" s="244"/>
      <c r="AW741" s="10"/>
      <c r="AX741" s="244"/>
      <c r="AY741" s="7"/>
      <c r="AZ741" s="249"/>
      <c r="BA741" s="10"/>
      <c r="BB741" s="244"/>
      <c r="BC741" s="7"/>
      <c r="BD741" s="249"/>
      <c r="BE741" s="10"/>
      <c r="BF741" s="244"/>
      <c r="BG741" s="7"/>
      <c r="BH741" s="249"/>
      <c r="BI741" s="7"/>
      <c r="BJ741" s="249"/>
      <c r="BK741" s="7"/>
      <c r="BL741" s="8"/>
      <c r="BM741" s="7"/>
      <c r="BN741" s="249"/>
      <c r="BO741" s="7"/>
      <c r="BP741" s="8"/>
      <c r="BQ741" s="7"/>
      <c r="BR741" s="8"/>
      <c r="BT741" s="41"/>
      <c r="BU741" s="41">
        <f t="shared" si="38"/>
        <v>0</v>
      </c>
      <c r="BV741">
        <f t="shared" si="37"/>
        <v>0</v>
      </c>
    </row>
    <row r="742" spans="2:76">
      <c r="B742" s="6"/>
      <c r="C742" s="10"/>
      <c r="D742" s="32"/>
      <c r="E742" s="10"/>
      <c r="F742" s="32"/>
      <c r="G742" s="10"/>
      <c r="H742" s="32"/>
      <c r="I742" s="10"/>
      <c r="J742" s="32"/>
      <c r="K742" s="10"/>
      <c r="L742" s="32"/>
      <c r="M742" s="10"/>
      <c r="N742" s="32"/>
      <c r="O742" s="10"/>
      <c r="P742" s="32"/>
      <c r="Q742" s="10"/>
      <c r="R742" s="32"/>
      <c r="S742" s="10"/>
      <c r="T742" s="32"/>
      <c r="U742" s="10"/>
      <c r="V742" s="32"/>
      <c r="W742" s="10"/>
      <c r="X742" s="32"/>
      <c r="Y742" s="10"/>
      <c r="Z742" s="32"/>
      <c r="AA742" s="10"/>
      <c r="AB742" s="32"/>
      <c r="AC742" s="10"/>
      <c r="AD742" s="32"/>
      <c r="AE742" s="10"/>
      <c r="AF742" s="32"/>
      <c r="AG742" s="10"/>
      <c r="AH742" s="32"/>
      <c r="AI742" s="10"/>
      <c r="AJ742" s="32"/>
      <c r="AK742" s="10"/>
      <c r="AL742" s="32"/>
      <c r="AM742" s="10"/>
      <c r="AN742" s="32"/>
      <c r="AO742" s="10"/>
      <c r="AP742" s="32"/>
      <c r="AQ742" s="10"/>
      <c r="AR742" s="244"/>
      <c r="AS742" s="10"/>
      <c r="AT742" s="32"/>
      <c r="AU742" s="10"/>
      <c r="AV742" s="244"/>
      <c r="AW742" s="10"/>
      <c r="AX742" s="244"/>
      <c r="AY742" s="7"/>
      <c r="AZ742" s="249"/>
      <c r="BA742" s="10"/>
      <c r="BB742" s="244"/>
      <c r="BC742" s="7"/>
      <c r="BD742" s="249"/>
      <c r="BE742" s="10"/>
      <c r="BF742" s="244"/>
      <c r="BG742" s="7"/>
      <c r="BH742" s="249"/>
      <c r="BI742" s="7"/>
      <c r="BJ742" s="249"/>
      <c r="BK742" s="7"/>
      <c r="BL742" s="8"/>
      <c r="BM742" s="7"/>
      <c r="BN742" s="249"/>
      <c r="BO742" s="7"/>
      <c r="BP742" s="8"/>
      <c r="BQ742" s="7"/>
      <c r="BR742" s="8"/>
      <c r="BT742" s="41"/>
      <c r="BU742" s="41">
        <f t="shared" si="38"/>
        <v>0</v>
      </c>
      <c r="BV742">
        <f t="shared" si="37"/>
        <v>0</v>
      </c>
    </row>
    <row r="743" spans="2:76">
      <c r="B743" s="6"/>
      <c r="C743" s="10"/>
      <c r="D743" s="32"/>
      <c r="E743" s="10"/>
      <c r="F743" s="32"/>
      <c r="G743" s="10"/>
      <c r="H743" s="32"/>
      <c r="I743" s="10"/>
      <c r="J743" s="32"/>
      <c r="K743" s="10"/>
      <c r="L743" s="32"/>
      <c r="M743" s="10"/>
      <c r="N743" s="32"/>
      <c r="O743" s="10"/>
      <c r="P743" s="32"/>
      <c r="Q743" s="10"/>
      <c r="R743" s="32"/>
      <c r="S743" s="10"/>
      <c r="T743" s="32"/>
      <c r="U743" s="10"/>
      <c r="V743" s="32"/>
      <c r="W743" s="10"/>
      <c r="X743" s="32"/>
      <c r="Y743" s="10"/>
      <c r="Z743" s="32"/>
      <c r="AA743" s="10"/>
      <c r="AB743" s="32"/>
      <c r="AC743" s="10"/>
      <c r="AD743" s="32"/>
      <c r="AE743" s="10"/>
      <c r="AF743" s="32"/>
      <c r="AG743" s="10"/>
      <c r="AH743" s="32"/>
      <c r="AI743" s="10"/>
      <c r="AJ743" s="32"/>
      <c r="AK743" s="10"/>
      <c r="AL743" s="32"/>
      <c r="AM743" s="10"/>
      <c r="AN743" s="32"/>
      <c r="AO743" s="10"/>
      <c r="AP743" s="32"/>
      <c r="AQ743" s="10"/>
      <c r="AR743" s="244"/>
      <c r="AS743" s="10"/>
      <c r="AT743" s="32"/>
      <c r="AU743" s="10"/>
      <c r="AV743" s="244"/>
      <c r="AW743" s="10"/>
      <c r="AX743" s="244"/>
      <c r="AY743" s="7"/>
      <c r="AZ743" s="249"/>
      <c r="BA743" s="10"/>
      <c r="BB743" s="244"/>
      <c r="BC743" s="7"/>
      <c r="BD743" s="249"/>
      <c r="BE743" s="10"/>
      <c r="BF743" s="244"/>
      <c r="BG743" s="7"/>
      <c r="BH743" s="249"/>
      <c r="BI743" s="7"/>
      <c r="BJ743" s="249"/>
      <c r="BK743" s="7"/>
      <c r="BL743" s="8"/>
      <c r="BM743" s="7"/>
      <c r="BN743" s="249"/>
      <c r="BO743" s="7"/>
      <c r="BP743" s="8"/>
      <c r="BQ743" s="7"/>
      <c r="BR743" s="8"/>
      <c r="BT743" s="41"/>
      <c r="BU743" s="41">
        <f t="shared" si="38"/>
        <v>0</v>
      </c>
      <c r="BV743">
        <f t="shared" si="37"/>
        <v>0</v>
      </c>
    </row>
    <row r="744" spans="2:76">
      <c r="B744" s="6"/>
      <c r="C744" s="10"/>
      <c r="D744" s="32"/>
      <c r="E744" s="10"/>
      <c r="F744" s="32"/>
      <c r="G744" s="10"/>
      <c r="H744" s="32"/>
      <c r="I744" s="10"/>
      <c r="J744" s="32"/>
      <c r="K744" s="10"/>
      <c r="L744" s="32"/>
      <c r="M744" s="10"/>
      <c r="N744" s="32"/>
      <c r="O744" s="10"/>
      <c r="P744" s="32"/>
      <c r="Q744" s="10"/>
      <c r="R744" s="32"/>
      <c r="S744" s="10"/>
      <c r="T744" s="32"/>
      <c r="U744" s="10"/>
      <c r="V744" s="32"/>
      <c r="W744" s="10"/>
      <c r="X744" s="32"/>
      <c r="Y744" s="10"/>
      <c r="Z744" s="32"/>
      <c r="AA744" s="10"/>
      <c r="AB744" s="32"/>
      <c r="AC744" s="10"/>
      <c r="AD744" s="32"/>
      <c r="AE744" s="10"/>
      <c r="AF744" s="32"/>
      <c r="AG744" s="10"/>
      <c r="AH744" s="32"/>
      <c r="AI744" s="10"/>
      <c r="AJ744" s="32"/>
      <c r="AK744" s="10"/>
      <c r="AL744" s="32"/>
      <c r="AM744" s="10"/>
      <c r="AN744" s="32"/>
      <c r="AO744" s="10"/>
      <c r="AP744" s="32"/>
      <c r="AQ744" s="10"/>
      <c r="AR744" s="244"/>
      <c r="AS744" s="10"/>
      <c r="AT744" s="32"/>
      <c r="AU744" s="10"/>
      <c r="AV744" s="244"/>
      <c r="AW744" s="10"/>
      <c r="AX744" s="244"/>
      <c r="AY744" s="7"/>
      <c r="AZ744" s="249"/>
      <c r="BA744" s="10"/>
      <c r="BB744" s="244"/>
      <c r="BC744" s="7"/>
      <c r="BD744" s="249"/>
      <c r="BE744" s="10"/>
      <c r="BF744" s="244"/>
      <c r="BG744" s="7"/>
      <c r="BH744" s="249"/>
      <c r="BI744" s="7"/>
      <c r="BJ744" s="249"/>
      <c r="BK744" s="7"/>
      <c r="BL744" s="8"/>
      <c r="BM744" s="7"/>
      <c r="BN744" s="249"/>
      <c r="BO744" s="7"/>
      <c r="BP744" s="8"/>
      <c r="BQ744" s="7"/>
      <c r="BR744" s="8"/>
      <c r="BT744" s="41"/>
      <c r="BU744" s="41">
        <f t="shared" si="38"/>
        <v>0</v>
      </c>
      <c r="BV744">
        <f t="shared" si="37"/>
        <v>0</v>
      </c>
    </row>
    <row r="745" spans="2:76">
      <c r="B745" s="6"/>
      <c r="C745" s="10"/>
      <c r="D745" s="32"/>
      <c r="E745" s="10"/>
      <c r="F745" s="32"/>
      <c r="G745" s="10"/>
      <c r="H745" s="32"/>
      <c r="I745" s="10"/>
      <c r="J745" s="32"/>
      <c r="K745" s="10"/>
      <c r="L745" s="32"/>
      <c r="M745" s="10"/>
      <c r="N745" s="32"/>
      <c r="O745" s="10"/>
      <c r="P745" s="32"/>
      <c r="Q745" s="10"/>
      <c r="R745" s="32"/>
      <c r="S745" s="10"/>
      <c r="T745" s="32"/>
      <c r="U745" s="10"/>
      <c r="V745" s="32"/>
      <c r="W745" s="10"/>
      <c r="X745" s="32"/>
      <c r="Y745" s="10"/>
      <c r="Z745" s="32"/>
      <c r="AA745" s="10"/>
      <c r="AB745" s="32"/>
      <c r="AC745" s="10"/>
      <c r="AD745" s="32"/>
      <c r="AE745" s="10"/>
      <c r="AF745" s="32"/>
      <c r="AG745" s="10"/>
      <c r="AH745" s="32"/>
      <c r="AI745" s="10"/>
      <c r="AJ745" s="32"/>
      <c r="AK745" s="10"/>
      <c r="AL745" s="32"/>
      <c r="AM745" s="10"/>
      <c r="AN745" s="32"/>
      <c r="AO745" s="10"/>
      <c r="AP745" s="32"/>
      <c r="AQ745" s="10"/>
      <c r="AR745" s="244"/>
      <c r="AS745" s="10"/>
      <c r="AT745" s="32"/>
      <c r="AU745" s="10"/>
      <c r="AV745" s="244"/>
      <c r="AW745" s="10"/>
      <c r="AX745" s="244"/>
      <c r="AY745" s="252"/>
      <c r="AZ745" s="249"/>
      <c r="BA745" s="10"/>
      <c r="BB745" s="244"/>
      <c r="BC745" s="252"/>
      <c r="BD745" s="249"/>
      <c r="BE745" s="10"/>
      <c r="BF745" s="244"/>
      <c r="BG745" s="252"/>
      <c r="BH745" s="249"/>
      <c r="BI745" s="252"/>
      <c r="BJ745" s="249"/>
      <c r="BK745" s="7"/>
      <c r="BL745" s="8"/>
      <c r="BM745" s="252"/>
      <c r="BN745" s="249"/>
      <c r="BO745" s="7"/>
      <c r="BP745" s="8"/>
      <c r="BQ745" s="7"/>
      <c r="BR745" s="8"/>
      <c r="BT745" s="41"/>
      <c r="BU745" s="41">
        <f t="shared" si="38"/>
        <v>0</v>
      </c>
      <c r="BV745">
        <f t="shared" si="37"/>
        <v>0</v>
      </c>
    </row>
    <row r="746" spans="2:76">
      <c r="B746" s="6"/>
      <c r="C746" s="10"/>
      <c r="D746" s="32"/>
      <c r="E746" s="10"/>
      <c r="F746" s="32"/>
      <c r="G746" s="10"/>
      <c r="H746" s="32"/>
      <c r="I746" s="10"/>
      <c r="J746" s="32"/>
      <c r="K746" s="10"/>
      <c r="L746" s="32"/>
      <c r="M746" s="10"/>
      <c r="N746" s="32"/>
      <c r="O746" s="10"/>
      <c r="P746" s="32"/>
      <c r="Q746" s="10"/>
      <c r="R746" s="32"/>
      <c r="S746" s="10"/>
      <c r="T746" s="32"/>
      <c r="U746" s="10"/>
      <c r="V746" s="32"/>
      <c r="W746" s="10"/>
      <c r="X746" s="32"/>
      <c r="Y746" s="10"/>
      <c r="Z746" s="32"/>
      <c r="AA746" s="10"/>
      <c r="AB746" s="32"/>
      <c r="AC746" s="10"/>
      <c r="AD746" s="32"/>
      <c r="AE746" s="10"/>
      <c r="AF746" s="32"/>
      <c r="AG746" s="10"/>
      <c r="AH746" s="32"/>
      <c r="AI746" s="10"/>
      <c r="AJ746" s="32"/>
      <c r="AK746" s="10"/>
      <c r="AL746" s="32"/>
      <c r="AM746" s="10"/>
      <c r="AN746" s="32"/>
      <c r="AO746" s="10"/>
      <c r="AP746" s="32"/>
      <c r="AQ746" s="10"/>
      <c r="AR746" s="244"/>
      <c r="AS746" s="10"/>
      <c r="AT746" s="32"/>
      <c r="AU746" s="10"/>
      <c r="AV746" s="244"/>
      <c r="AW746" s="10"/>
      <c r="AX746" s="244"/>
      <c r="AY746" s="7"/>
      <c r="AZ746" s="249"/>
      <c r="BA746" s="10"/>
      <c r="BB746" s="244"/>
      <c r="BC746" s="7"/>
      <c r="BD746" s="249"/>
      <c r="BE746" s="10"/>
      <c r="BF746" s="244"/>
      <c r="BG746" s="7"/>
      <c r="BH746" s="249"/>
      <c r="BI746" s="7"/>
      <c r="BJ746" s="249"/>
      <c r="BK746" s="7"/>
      <c r="BL746" s="8"/>
      <c r="BM746" s="7"/>
      <c r="BN746" s="249"/>
      <c r="BO746" s="7"/>
      <c r="BP746" s="8"/>
      <c r="BQ746" s="7"/>
      <c r="BR746" s="8"/>
      <c r="BT746" s="41"/>
      <c r="BU746" s="41">
        <f t="shared" si="38"/>
        <v>0</v>
      </c>
      <c r="BV746">
        <f t="shared" si="37"/>
        <v>0</v>
      </c>
    </row>
    <row r="747" spans="2:76">
      <c r="B747" s="6"/>
      <c r="C747" s="10"/>
      <c r="D747" s="32"/>
      <c r="E747" s="10"/>
      <c r="F747" s="32"/>
      <c r="G747" s="10"/>
      <c r="H747" s="32"/>
      <c r="I747" s="10"/>
      <c r="J747" s="32"/>
      <c r="K747" s="10"/>
      <c r="L747" s="32"/>
      <c r="M747" s="10"/>
      <c r="N747" s="32"/>
      <c r="O747" s="10"/>
      <c r="P747" s="32"/>
      <c r="Q747" s="10"/>
      <c r="R747" s="32"/>
      <c r="S747" s="10"/>
      <c r="T747" s="32"/>
      <c r="U747" s="10"/>
      <c r="V747" s="32"/>
      <c r="W747" s="10"/>
      <c r="X747" s="32"/>
      <c r="Y747" s="10"/>
      <c r="Z747" s="32"/>
      <c r="AA747" s="10"/>
      <c r="AB747" s="32"/>
      <c r="AC747" s="10"/>
      <c r="AD747" s="32"/>
      <c r="AE747" s="10"/>
      <c r="AF747" s="32"/>
      <c r="AG747" s="10"/>
      <c r="AH747" s="32"/>
      <c r="AI747" s="10"/>
      <c r="AJ747" s="32"/>
      <c r="AK747" s="10"/>
      <c r="AL747" s="32"/>
      <c r="AM747" s="10"/>
      <c r="AN747" s="32"/>
      <c r="AO747" s="10"/>
      <c r="AP747" s="32"/>
      <c r="AQ747" s="10"/>
      <c r="AR747" s="244"/>
      <c r="AS747" s="10"/>
      <c r="AT747" s="32"/>
      <c r="AU747" s="10"/>
      <c r="AV747" s="244"/>
      <c r="AW747" s="10"/>
      <c r="AX747" s="244"/>
      <c r="AY747" s="7"/>
      <c r="AZ747" s="249"/>
      <c r="BA747" s="10"/>
      <c r="BB747" s="244"/>
      <c r="BC747" s="7"/>
      <c r="BD747" s="249"/>
      <c r="BE747" s="10"/>
      <c r="BF747" s="244"/>
      <c r="BG747" s="7"/>
      <c r="BH747" s="249"/>
      <c r="BI747" s="7"/>
      <c r="BJ747" s="249"/>
      <c r="BK747" s="7"/>
      <c r="BL747" s="8"/>
      <c r="BM747" s="7"/>
      <c r="BN747" s="249"/>
      <c r="BO747" s="7"/>
      <c r="BP747" s="8"/>
      <c r="BQ747" s="7"/>
      <c r="BR747" s="8"/>
      <c r="BT747" s="41"/>
      <c r="BU747" s="41">
        <f t="shared" si="38"/>
        <v>0</v>
      </c>
      <c r="BV747">
        <f t="shared" si="37"/>
        <v>0</v>
      </c>
    </row>
    <row r="748" spans="2:76">
      <c r="B748" s="6"/>
      <c r="C748" s="10"/>
      <c r="D748" s="32"/>
      <c r="E748" s="10"/>
      <c r="F748" s="32"/>
      <c r="G748" s="10"/>
      <c r="H748" s="32"/>
      <c r="I748" s="10"/>
      <c r="J748" s="32"/>
      <c r="K748" s="10"/>
      <c r="L748" s="32"/>
      <c r="M748" s="10"/>
      <c r="N748" s="32"/>
      <c r="O748" s="10"/>
      <c r="P748" s="32"/>
      <c r="Q748" s="10"/>
      <c r="R748" s="32"/>
      <c r="S748" s="10"/>
      <c r="T748" s="32"/>
      <c r="U748" s="10"/>
      <c r="V748" s="32"/>
      <c r="W748" s="10"/>
      <c r="X748" s="32"/>
      <c r="Y748" s="10"/>
      <c r="Z748" s="32"/>
      <c r="AA748" s="10"/>
      <c r="AB748" s="32"/>
      <c r="AC748" s="10"/>
      <c r="AD748" s="32"/>
      <c r="AE748" s="10"/>
      <c r="AF748" s="32"/>
      <c r="AG748" s="10"/>
      <c r="AH748" s="32"/>
      <c r="AI748" s="10"/>
      <c r="AJ748" s="32"/>
      <c r="AK748" s="10"/>
      <c r="AL748" s="32"/>
      <c r="AM748" s="10"/>
      <c r="AN748" s="32"/>
      <c r="AO748" s="10"/>
      <c r="AP748" s="32"/>
      <c r="AQ748" s="10"/>
      <c r="AR748" s="244"/>
      <c r="AS748" s="10"/>
      <c r="AT748" s="32"/>
      <c r="AU748" s="10"/>
      <c r="AV748" s="244"/>
      <c r="AW748" s="10"/>
      <c r="AX748" s="244"/>
      <c r="AY748" s="7"/>
      <c r="AZ748" s="249"/>
      <c r="BA748" s="10"/>
      <c r="BB748" s="244"/>
      <c r="BC748" s="7"/>
      <c r="BD748" s="249"/>
      <c r="BE748" s="10"/>
      <c r="BF748" s="244"/>
      <c r="BG748" s="7"/>
      <c r="BH748" s="249"/>
      <c r="BI748" s="7"/>
      <c r="BJ748" s="249"/>
      <c r="BK748" s="7"/>
      <c r="BL748" s="8"/>
      <c r="BM748" s="7"/>
      <c r="BN748" s="249"/>
      <c r="BO748" s="7"/>
      <c r="BP748" s="8"/>
      <c r="BQ748" s="7"/>
      <c r="BR748" s="8"/>
      <c r="BT748" s="41"/>
      <c r="BU748" s="41">
        <f t="shared" si="38"/>
        <v>0</v>
      </c>
      <c r="BV748">
        <f t="shared" si="37"/>
        <v>0</v>
      </c>
    </row>
    <row r="749" spans="2:76">
      <c r="B749" s="6"/>
      <c r="C749" s="10"/>
      <c r="D749" s="32"/>
      <c r="E749" s="10"/>
      <c r="F749" s="32"/>
      <c r="G749" s="10"/>
      <c r="H749" s="32"/>
      <c r="I749" s="10"/>
      <c r="J749" s="32"/>
      <c r="K749" s="94"/>
      <c r="L749" s="32"/>
      <c r="M749" s="10"/>
      <c r="N749" s="32"/>
      <c r="O749" s="10"/>
      <c r="P749" s="32"/>
      <c r="Q749" s="10"/>
      <c r="R749" s="32"/>
      <c r="S749" s="10"/>
      <c r="T749" s="32"/>
      <c r="U749" s="10"/>
      <c r="V749" s="32"/>
      <c r="W749" s="10"/>
      <c r="X749" s="32"/>
      <c r="Y749" s="10"/>
      <c r="Z749" s="32"/>
      <c r="AA749" s="10"/>
      <c r="AB749" s="32"/>
      <c r="AC749" s="10"/>
      <c r="AD749" s="32"/>
      <c r="AE749" s="10"/>
      <c r="AF749" s="32"/>
      <c r="AG749" s="10"/>
      <c r="AH749" s="32"/>
      <c r="AI749" s="10"/>
      <c r="AJ749" s="32"/>
      <c r="AK749" s="10"/>
      <c r="AL749" s="32"/>
      <c r="AM749" s="10"/>
      <c r="AN749" s="32"/>
      <c r="AO749" s="10"/>
      <c r="AP749" s="32"/>
      <c r="AQ749" s="10"/>
      <c r="AR749" s="244"/>
      <c r="AS749" s="10"/>
      <c r="AT749" s="32"/>
      <c r="AU749" s="10"/>
      <c r="AV749" s="244"/>
      <c r="AW749" s="10"/>
      <c r="AX749" s="244"/>
      <c r="AY749" s="7"/>
      <c r="AZ749" s="249"/>
      <c r="BA749" s="10"/>
      <c r="BB749" s="244"/>
      <c r="BC749" s="7"/>
      <c r="BD749" s="249"/>
      <c r="BE749" s="10"/>
      <c r="BF749" s="244"/>
      <c r="BG749" s="7"/>
      <c r="BH749" s="249"/>
      <c r="BI749" s="7"/>
      <c r="BJ749" s="249"/>
      <c r="BK749" s="7"/>
      <c r="BL749" s="8"/>
      <c r="BM749" s="7"/>
      <c r="BN749" s="249"/>
      <c r="BO749" s="7"/>
      <c r="BP749" s="8"/>
      <c r="BQ749" s="7"/>
      <c r="BR749" s="8"/>
      <c r="BT749" s="41"/>
      <c r="BU749" s="41">
        <f t="shared" si="38"/>
        <v>0</v>
      </c>
      <c r="BV749">
        <f t="shared" si="37"/>
        <v>0</v>
      </c>
      <c r="BX749" s="39"/>
    </row>
    <row r="750" spans="2:76">
      <c r="B750" s="6"/>
      <c r="C750" s="10"/>
      <c r="D750" s="32"/>
      <c r="E750" s="10"/>
      <c r="F750" s="32"/>
      <c r="G750" s="10"/>
      <c r="H750" s="32"/>
      <c r="I750" s="10"/>
      <c r="J750" s="32"/>
      <c r="K750" s="94"/>
      <c r="L750" s="32"/>
      <c r="M750" s="10"/>
      <c r="N750" s="32"/>
      <c r="O750" s="10"/>
      <c r="P750" s="32"/>
      <c r="Q750" s="10"/>
      <c r="R750" s="32"/>
      <c r="S750" s="10"/>
      <c r="T750" s="32"/>
      <c r="U750" s="10"/>
      <c r="V750" s="32"/>
      <c r="W750" s="10"/>
      <c r="X750" s="32"/>
      <c r="Y750" s="10"/>
      <c r="Z750" s="32"/>
      <c r="AA750" s="10"/>
      <c r="AB750" s="32"/>
      <c r="AC750" s="10"/>
      <c r="AD750" s="32"/>
      <c r="AE750" s="10"/>
      <c r="AF750" s="32"/>
      <c r="AG750" s="10"/>
      <c r="AH750" s="32"/>
      <c r="AI750" s="10"/>
      <c r="AJ750" s="32"/>
      <c r="AK750" s="10"/>
      <c r="AL750" s="32"/>
      <c r="AM750" s="10"/>
      <c r="AN750" s="32"/>
      <c r="AO750" s="10"/>
      <c r="AP750" s="32"/>
      <c r="AQ750" s="10"/>
      <c r="AR750" s="244"/>
      <c r="AS750" s="10"/>
      <c r="AT750" s="32"/>
      <c r="AU750" s="10"/>
      <c r="AV750" s="244"/>
      <c r="AW750" s="10"/>
      <c r="AX750" s="244"/>
      <c r="AY750" s="7"/>
      <c r="AZ750" s="249"/>
      <c r="BA750" s="10"/>
      <c r="BB750" s="244"/>
      <c r="BC750" s="7"/>
      <c r="BD750" s="249"/>
      <c r="BE750" s="10"/>
      <c r="BF750" s="244"/>
      <c r="BG750" s="7"/>
      <c r="BH750" s="249"/>
      <c r="BI750" s="7"/>
      <c r="BJ750" s="249"/>
      <c r="BK750" s="7"/>
      <c r="BL750" s="8"/>
      <c r="BM750" s="7"/>
      <c r="BN750" s="249"/>
      <c r="BO750" s="7"/>
      <c r="BP750" s="8"/>
      <c r="BQ750" s="7"/>
      <c r="BR750" s="8"/>
      <c r="BT750" s="41"/>
      <c r="BU750" s="41">
        <f t="shared" si="38"/>
        <v>0</v>
      </c>
      <c r="BV750">
        <f t="shared" si="37"/>
        <v>0</v>
      </c>
      <c r="BX750" s="39"/>
    </row>
    <row r="751" spans="2:76">
      <c r="B751" s="6"/>
      <c r="C751" s="10"/>
      <c r="D751" s="32"/>
      <c r="E751" s="10"/>
      <c r="F751" s="32"/>
      <c r="G751" s="10"/>
      <c r="H751" s="32"/>
      <c r="I751" s="10"/>
      <c r="J751" s="32"/>
      <c r="K751" s="10"/>
      <c r="L751" s="32"/>
      <c r="M751" s="10"/>
      <c r="N751" s="32"/>
      <c r="O751" s="10"/>
      <c r="P751" s="32"/>
      <c r="Q751" s="10"/>
      <c r="R751" s="32"/>
      <c r="S751" s="10"/>
      <c r="T751" s="32"/>
      <c r="U751" s="10"/>
      <c r="V751" s="32"/>
      <c r="W751" s="10"/>
      <c r="X751" s="32"/>
      <c r="Y751" s="10"/>
      <c r="Z751" s="32"/>
      <c r="AA751" s="10"/>
      <c r="AB751" s="32"/>
      <c r="AC751" s="10"/>
      <c r="AD751" s="32"/>
      <c r="AE751" s="10"/>
      <c r="AF751" s="32"/>
      <c r="AG751" s="10"/>
      <c r="AH751" s="32"/>
      <c r="AI751" s="10"/>
      <c r="AJ751" s="32"/>
      <c r="AK751" s="10"/>
      <c r="AL751" s="32"/>
      <c r="AM751" s="10"/>
      <c r="AN751" s="32"/>
      <c r="AO751" s="10"/>
      <c r="AP751" s="32"/>
      <c r="AQ751" s="10"/>
      <c r="AR751" s="244"/>
      <c r="AS751" s="10"/>
      <c r="AT751" s="32"/>
      <c r="AU751" s="10"/>
      <c r="AV751" s="244"/>
      <c r="AW751" s="10"/>
      <c r="AX751" s="244"/>
      <c r="AY751" s="7"/>
      <c r="AZ751" s="249"/>
      <c r="BA751" s="10"/>
      <c r="BB751" s="244"/>
      <c r="BC751" s="7"/>
      <c r="BD751" s="249"/>
      <c r="BE751" s="10"/>
      <c r="BF751" s="244"/>
      <c r="BG751" s="7"/>
      <c r="BH751" s="249"/>
      <c r="BI751" s="7"/>
      <c r="BJ751" s="249"/>
      <c r="BK751" s="7"/>
      <c r="BL751" s="8"/>
      <c r="BM751" s="7"/>
      <c r="BN751" s="249"/>
      <c r="BO751" s="7"/>
      <c r="BP751" s="8"/>
      <c r="BQ751" s="7"/>
      <c r="BR751" s="8"/>
      <c r="BT751" s="41"/>
      <c r="BU751" s="41">
        <f t="shared" si="38"/>
        <v>0</v>
      </c>
      <c r="BV751">
        <f t="shared" si="37"/>
        <v>0</v>
      </c>
    </row>
    <row r="752" spans="2:76">
      <c r="B752" s="6"/>
      <c r="C752" s="10"/>
      <c r="D752" s="32"/>
      <c r="E752" s="10"/>
      <c r="F752" s="32"/>
      <c r="G752" s="10"/>
      <c r="H752" s="32"/>
      <c r="I752" s="10"/>
      <c r="J752" s="32"/>
      <c r="K752" s="10"/>
      <c r="L752" s="32"/>
      <c r="M752" s="10"/>
      <c r="N752" s="32"/>
      <c r="O752" s="10"/>
      <c r="P752" s="32"/>
      <c r="Q752" s="10"/>
      <c r="R752" s="32"/>
      <c r="S752" s="10"/>
      <c r="T752" s="32"/>
      <c r="U752" s="10"/>
      <c r="V752" s="32"/>
      <c r="W752" s="10"/>
      <c r="X752" s="32"/>
      <c r="Y752" s="10"/>
      <c r="Z752" s="32"/>
      <c r="AA752" s="10"/>
      <c r="AB752" s="32"/>
      <c r="AC752" s="10"/>
      <c r="AD752" s="32"/>
      <c r="AE752" s="10"/>
      <c r="AF752" s="32"/>
      <c r="AG752" s="10"/>
      <c r="AH752" s="32"/>
      <c r="AI752" s="10"/>
      <c r="AJ752" s="32"/>
      <c r="AK752" s="10"/>
      <c r="AL752" s="32"/>
      <c r="AM752" s="10"/>
      <c r="AN752" s="32"/>
      <c r="AO752" s="10"/>
      <c r="AP752" s="32"/>
      <c r="AQ752" s="10"/>
      <c r="AR752" s="244"/>
      <c r="AS752" s="10"/>
      <c r="AT752" s="32"/>
      <c r="AU752" s="10"/>
      <c r="AV752" s="244"/>
      <c r="AW752" s="10"/>
      <c r="AX752" s="244"/>
      <c r="AY752" s="7"/>
      <c r="AZ752" s="249"/>
      <c r="BA752" s="10"/>
      <c r="BB752" s="244"/>
      <c r="BC752" s="7"/>
      <c r="BD752" s="249"/>
      <c r="BE752" s="10"/>
      <c r="BF752" s="244"/>
      <c r="BG752" s="7"/>
      <c r="BH752" s="249"/>
      <c r="BI752" s="7"/>
      <c r="BJ752" s="249"/>
      <c r="BK752" s="7"/>
      <c r="BL752" s="8"/>
      <c r="BM752" s="7"/>
      <c r="BN752" s="249"/>
      <c r="BO752" s="7"/>
      <c r="BP752" s="8"/>
      <c r="BQ752" s="7"/>
      <c r="BR752" s="8"/>
      <c r="BT752" s="41"/>
      <c r="BU752" s="41">
        <f t="shared" si="38"/>
        <v>0</v>
      </c>
      <c r="BV752">
        <f t="shared" si="37"/>
        <v>0</v>
      </c>
    </row>
    <row r="753" spans="2:76">
      <c r="B753" s="6"/>
      <c r="C753" s="10"/>
      <c r="D753" s="32"/>
      <c r="E753" s="10"/>
      <c r="F753" s="32"/>
      <c r="G753" s="10"/>
      <c r="H753" s="32"/>
      <c r="I753" s="10"/>
      <c r="J753" s="32"/>
      <c r="K753" s="94"/>
      <c r="L753" s="32"/>
      <c r="M753" s="10"/>
      <c r="N753" s="32"/>
      <c r="O753" s="10"/>
      <c r="P753" s="32"/>
      <c r="Q753" s="10"/>
      <c r="R753" s="32"/>
      <c r="S753" s="10"/>
      <c r="T753" s="32"/>
      <c r="U753" s="10"/>
      <c r="V753" s="32"/>
      <c r="W753" s="10"/>
      <c r="X753" s="32"/>
      <c r="Y753" s="10"/>
      <c r="Z753" s="32"/>
      <c r="AA753" s="10"/>
      <c r="AB753" s="32"/>
      <c r="AC753" s="10"/>
      <c r="AD753" s="32"/>
      <c r="AE753" s="10"/>
      <c r="AF753" s="32"/>
      <c r="AG753" s="10"/>
      <c r="AH753" s="32"/>
      <c r="AI753" s="10"/>
      <c r="AJ753" s="32"/>
      <c r="AK753" s="10"/>
      <c r="AL753" s="32"/>
      <c r="AM753" s="10"/>
      <c r="AN753" s="32"/>
      <c r="AO753" s="10"/>
      <c r="AP753" s="32"/>
      <c r="AQ753" s="10"/>
      <c r="AR753" s="244"/>
      <c r="AS753" s="10"/>
      <c r="AT753" s="32"/>
      <c r="AU753" s="10"/>
      <c r="AV753" s="244"/>
      <c r="AW753" s="10"/>
      <c r="AX753" s="244"/>
      <c r="AY753" s="7"/>
      <c r="AZ753" s="249"/>
      <c r="BA753" s="10"/>
      <c r="BB753" s="244"/>
      <c r="BC753" s="7"/>
      <c r="BD753" s="249"/>
      <c r="BE753" s="10"/>
      <c r="BF753" s="244"/>
      <c r="BG753" s="7"/>
      <c r="BH753" s="249"/>
      <c r="BI753" s="7"/>
      <c r="BJ753" s="249"/>
      <c r="BK753" s="7"/>
      <c r="BL753" s="8"/>
      <c r="BM753" s="7"/>
      <c r="BN753" s="249"/>
      <c r="BO753" s="7"/>
      <c r="BP753" s="8"/>
      <c r="BQ753" s="7"/>
      <c r="BR753" s="8"/>
      <c r="BT753" s="41"/>
      <c r="BU753" s="41">
        <f t="shared" si="38"/>
        <v>0</v>
      </c>
      <c r="BV753">
        <f t="shared" si="37"/>
        <v>0</v>
      </c>
      <c r="BX753" s="39"/>
    </row>
    <row r="754" spans="2:76">
      <c r="B754" s="6"/>
      <c r="C754" s="10"/>
      <c r="D754" s="32"/>
      <c r="E754" s="10"/>
      <c r="F754" s="32"/>
      <c r="G754" s="10"/>
      <c r="H754" s="32"/>
      <c r="I754" s="10"/>
      <c r="J754" s="32"/>
      <c r="K754" s="10"/>
      <c r="L754" s="32"/>
      <c r="M754" s="10"/>
      <c r="N754" s="32"/>
      <c r="O754" s="10"/>
      <c r="P754" s="32"/>
      <c r="Q754" s="10"/>
      <c r="R754" s="32"/>
      <c r="S754" s="10"/>
      <c r="T754" s="32"/>
      <c r="U754" s="10"/>
      <c r="V754" s="32"/>
      <c r="W754" s="10"/>
      <c r="X754" s="32"/>
      <c r="Y754" s="10"/>
      <c r="Z754" s="32"/>
      <c r="AA754" s="10"/>
      <c r="AB754" s="32"/>
      <c r="AC754" s="10"/>
      <c r="AD754" s="32"/>
      <c r="AE754" s="10"/>
      <c r="AF754" s="32"/>
      <c r="AG754" s="10"/>
      <c r="AH754" s="32"/>
      <c r="AI754" s="10"/>
      <c r="AJ754" s="32"/>
      <c r="AK754" s="10"/>
      <c r="AL754" s="32"/>
      <c r="AM754" s="10"/>
      <c r="AN754" s="32"/>
      <c r="AO754" s="10"/>
      <c r="AP754" s="32"/>
      <c r="AQ754" s="10"/>
      <c r="AR754" s="244"/>
      <c r="AS754" s="10"/>
      <c r="AT754" s="32"/>
      <c r="AU754" s="10"/>
      <c r="AV754" s="244"/>
      <c r="AW754" s="10"/>
      <c r="AX754" s="244"/>
      <c r="AY754" s="7"/>
      <c r="AZ754" s="249"/>
      <c r="BA754" s="10"/>
      <c r="BB754" s="244"/>
      <c r="BC754" s="7"/>
      <c r="BD754" s="249"/>
      <c r="BE754" s="10"/>
      <c r="BF754" s="244"/>
      <c r="BG754" s="7"/>
      <c r="BH754" s="249"/>
      <c r="BI754" s="7"/>
      <c r="BJ754" s="249"/>
      <c r="BK754" s="7"/>
      <c r="BL754" s="8"/>
      <c r="BM754" s="7"/>
      <c r="BN754" s="249"/>
      <c r="BO754" s="7"/>
      <c r="BP754" s="8"/>
      <c r="BQ754" s="7"/>
      <c r="BR754" s="8"/>
      <c r="BT754" s="41"/>
      <c r="BU754" s="41">
        <f t="shared" si="38"/>
        <v>0</v>
      </c>
      <c r="BV754">
        <f t="shared" si="37"/>
        <v>0</v>
      </c>
    </row>
    <row r="755" spans="2:76">
      <c r="B755" s="6"/>
      <c r="C755" s="10"/>
      <c r="D755" s="32"/>
      <c r="E755" s="10"/>
      <c r="F755" s="32"/>
      <c r="G755" s="10"/>
      <c r="H755" s="32"/>
      <c r="I755" s="10"/>
      <c r="J755" s="32"/>
      <c r="K755" s="10"/>
      <c r="L755" s="32"/>
      <c r="M755" s="10"/>
      <c r="N755" s="32"/>
      <c r="O755" s="10"/>
      <c r="P755" s="32"/>
      <c r="Q755" s="10"/>
      <c r="R755" s="32"/>
      <c r="S755" s="10"/>
      <c r="T755" s="32"/>
      <c r="U755" s="10"/>
      <c r="V755" s="32"/>
      <c r="W755" s="10"/>
      <c r="X755" s="32"/>
      <c r="Y755" s="10"/>
      <c r="Z755" s="32"/>
      <c r="AA755" s="10"/>
      <c r="AB755" s="32"/>
      <c r="AC755" s="10"/>
      <c r="AD755" s="32"/>
      <c r="AE755" s="10"/>
      <c r="AF755" s="32"/>
      <c r="AG755" s="10"/>
      <c r="AH755" s="32"/>
      <c r="AI755" s="10"/>
      <c r="AJ755" s="32"/>
      <c r="AK755" s="10"/>
      <c r="AL755" s="32"/>
      <c r="AM755" s="10"/>
      <c r="AN755" s="32"/>
      <c r="AO755" s="10"/>
      <c r="AP755" s="32"/>
      <c r="AQ755" s="10"/>
      <c r="AR755" s="244"/>
      <c r="AS755" s="10"/>
      <c r="AT755" s="32"/>
      <c r="AU755" s="10"/>
      <c r="AV755" s="244"/>
      <c r="AW755" s="10"/>
      <c r="AX755" s="244"/>
      <c r="AY755" s="7"/>
      <c r="AZ755" s="249"/>
      <c r="BA755" s="10"/>
      <c r="BB755" s="244"/>
      <c r="BC755" s="7"/>
      <c r="BD755" s="249"/>
      <c r="BE755" s="10"/>
      <c r="BF755" s="244"/>
      <c r="BG755" s="7"/>
      <c r="BH755" s="249"/>
      <c r="BI755" s="7"/>
      <c r="BJ755" s="249"/>
      <c r="BK755" s="7"/>
      <c r="BL755" s="8"/>
      <c r="BM755" s="7"/>
      <c r="BN755" s="249"/>
      <c r="BO755" s="7"/>
      <c r="BP755" s="8"/>
      <c r="BQ755" s="7"/>
      <c r="BR755" s="8"/>
      <c r="BT755" s="41"/>
      <c r="BU755" s="41">
        <f t="shared" si="38"/>
        <v>0</v>
      </c>
      <c r="BV755">
        <f t="shared" si="37"/>
        <v>0</v>
      </c>
    </row>
    <row r="756" spans="2:76">
      <c r="B756" s="6"/>
      <c r="C756" s="10"/>
      <c r="D756" s="32"/>
      <c r="E756" s="10"/>
      <c r="F756" s="32"/>
      <c r="G756" s="10"/>
      <c r="H756" s="32"/>
      <c r="I756" s="10"/>
      <c r="J756" s="32"/>
      <c r="K756" s="94"/>
      <c r="L756" s="32"/>
      <c r="M756" s="10"/>
      <c r="N756" s="32"/>
      <c r="O756" s="10"/>
      <c r="P756" s="32"/>
      <c r="Q756" s="10"/>
      <c r="R756" s="32"/>
      <c r="S756" s="10"/>
      <c r="T756" s="32"/>
      <c r="U756" s="10"/>
      <c r="V756" s="32"/>
      <c r="W756" s="10"/>
      <c r="X756" s="32"/>
      <c r="Y756" s="10"/>
      <c r="Z756" s="32"/>
      <c r="AA756" s="10"/>
      <c r="AB756" s="32"/>
      <c r="AC756" s="10"/>
      <c r="AD756" s="32"/>
      <c r="AE756" s="10"/>
      <c r="AF756" s="32"/>
      <c r="AG756" s="10"/>
      <c r="AH756" s="32"/>
      <c r="AI756" s="10"/>
      <c r="AJ756" s="32"/>
      <c r="AK756" s="10"/>
      <c r="AL756" s="32"/>
      <c r="AM756" s="10"/>
      <c r="AN756" s="32"/>
      <c r="AO756" s="10"/>
      <c r="AP756" s="32"/>
      <c r="AQ756" s="10"/>
      <c r="AR756" s="244"/>
      <c r="AS756" s="10"/>
      <c r="AT756" s="32"/>
      <c r="AU756" s="10"/>
      <c r="AV756" s="244"/>
      <c r="AW756" s="10"/>
      <c r="AX756" s="244"/>
      <c r="AY756" s="7"/>
      <c r="AZ756" s="249"/>
      <c r="BA756" s="10"/>
      <c r="BB756" s="244"/>
      <c r="BC756" s="7"/>
      <c r="BD756" s="249"/>
      <c r="BE756" s="10"/>
      <c r="BF756" s="244"/>
      <c r="BG756" s="7"/>
      <c r="BH756" s="249"/>
      <c r="BI756" s="7"/>
      <c r="BJ756" s="249"/>
      <c r="BK756" s="7"/>
      <c r="BL756" s="8"/>
      <c r="BM756" s="7"/>
      <c r="BN756" s="249"/>
      <c r="BO756" s="7"/>
      <c r="BP756" s="8"/>
      <c r="BQ756" s="7"/>
      <c r="BR756" s="8"/>
      <c r="BT756" s="41"/>
      <c r="BU756" s="41">
        <f t="shared" si="38"/>
        <v>0</v>
      </c>
      <c r="BV756">
        <f t="shared" si="37"/>
        <v>0</v>
      </c>
      <c r="BX756" s="39"/>
    </row>
    <row r="757" spans="2:76">
      <c r="B757" s="6"/>
      <c r="C757" s="10"/>
      <c r="D757" s="32"/>
      <c r="E757" s="10"/>
      <c r="F757" s="32"/>
      <c r="G757" s="10"/>
      <c r="H757" s="32"/>
      <c r="I757" s="10"/>
      <c r="J757" s="32"/>
      <c r="K757" s="10"/>
      <c r="L757" s="32"/>
      <c r="M757" s="10"/>
      <c r="N757" s="32"/>
      <c r="O757" s="10"/>
      <c r="P757" s="32"/>
      <c r="Q757" s="10"/>
      <c r="R757" s="32"/>
      <c r="S757" s="10"/>
      <c r="T757" s="32"/>
      <c r="U757" s="10"/>
      <c r="V757" s="32"/>
      <c r="W757" s="10"/>
      <c r="X757" s="32"/>
      <c r="Y757" s="10"/>
      <c r="Z757" s="32"/>
      <c r="AA757" s="10"/>
      <c r="AB757" s="32"/>
      <c r="AC757" s="10"/>
      <c r="AD757" s="32"/>
      <c r="AE757" s="10"/>
      <c r="AF757" s="32"/>
      <c r="AG757" s="10"/>
      <c r="AH757" s="32"/>
      <c r="AI757" s="10"/>
      <c r="AJ757" s="32"/>
      <c r="AK757" s="10"/>
      <c r="AL757" s="32"/>
      <c r="AM757" s="10"/>
      <c r="AN757" s="32"/>
      <c r="AO757" s="10"/>
      <c r="AP757" s="32"/>
      <c r="AQ757" s="10"/>
      <c r="AR757" s="244"/>
      <c r="AS757" s="10"/>
      <c r="AT757" s="32"/>
      <c r="AU757" s="10"/>
      <c r="AV757" s="244"/>
      <c r="AW757" s="10"/>
      <c r="AX757" s="244"/>
      <c r="AY757" s="7"/>
      <c r="AZ757" s="249"/>
      <c r="BA757" s="10"/>
      <c r="BB757" s="244"/>
      <c r="BC757" s="7"/>
      <c r="BD757" s="249"/>
      <c r="BE757" s="10"/>
      <c r="BF757" s="244"/>
      <c r="BG757" s="7"/>
      <c r="BH757" s="249"/>
      <c r="BI757" s="7"/>
      <c r="BJ757" s="249"/>
      <c r="BK757" s="7"/>
      <c r="BL757" s="8"/>
      <c r="BM757" s="7"/>
      <c r="BN757" s="249"/>
      <c r="BO757" s="7"/>
      <c r="BP757" s="8"/>
      <c r="BQ757" s="7"/>
      <c r="BR757" s="8"/>
      <c r="BT757" s="41"/>
      <c r="BU757" s="41">
        <f t="shared" si="38"/>
        <v>0</v>
      </c>
      <c r="BV757">
        <f t="shared" si="37"/>
        <v>0</v>
      </c>
    </row>
    <row r="758" spans="2:76">
      <c r="B758" s="6"/>
      <c r="C758" s="10"/>
      <c r="D758" s="32"/>
      <c r="E758" s="10"/>
      <c r="F758" s="32"/>
      <c r="G758" s="10"/>
      <c r="H758" s="32"/>
      <c r="I758" s="10"/>
      <c r="J758" s="32"/>
      <c r="K758" s="10"/>
      <c r="L758" s="32"/>
      <c r="M758" s="10"/>
      <c r="N758" s="32"/>
      <c r="O758" s="10"/>
      <c r="P758" s="32"/>
      <c r="Q758" s="10"/>
      <c r="R758" s="32"/>
      <c r="S758" s="10"/>
      <c r="T758" s="32"/>
      <c r="U758" s="10"/>
      <c r="V758" s="32"/>
      <c r="W758" s="10"/>
      <c r="X758" s="32"/>
      <c r="Y758" s="10"/>
      <c r="Z758" s="32"/>
      <c r="AA758" s="10"/>
      <c r="AB758" s="32"/>
      <c r="AC758" s="10"/>
      <c r="AD758" s="32"/>
      <c r="AE758" s="10"/>
      <c r="AF758" s="32"/>
      <c r="AG758" s="10"/>
      <c r="AH758" s="32"/>
      <c r="AI758" s="10"/>
      <c r="AJ758" s="32"/>
      <c r="AK758" s="10"/>
      <c r="AL758" s="32"/>
      <c r="AM758" s="10"/>
      <c r="AN758" s="32"/>
      <c r="AO758" s="10"/>
      <c r="AP758" s="32"/>
      <c r="AQ758" s="10"/>
      <c r="AR758" s="244"/>
      <c r="AS758" s="10"/>
      <c r="AT758" s="32"/>
      <c r="AU758" s="10"/>
      <c r="AV758" s="244"/>
      <c r="AW758" s="10"/>
      <c r="AX758" s="244"/>
      <c r="AY758" s="7"/>
      <c r="AZ758" s="249"/>
      <c r="BA758" s="10"/>
      <c r="BB758" s="244"/>
      <c r="BC758" s="7"/>
      <c r="BD758" s="249"/>
      <c r="BE758" s="10"/>
      <c r="BF758" s="244"/>
      <c r="BG758" s="7"/>
      <c r="BH758" s="249"/>
      <c r="BI758" s="7"/>
      <c r="BJ758" s="249"/>
      <c r="BK758" s="7"/>
      <c r="BL758" s="8"/>
      <c r="BM758" s="7"/>
      <c r="BN758" s="249"/>
      <c r="BO758" s="7"/>
      <c r="BP758" s="8"/>
      <c r="BQ758" s="7"/>
      <c r="BR758" s="8"/>
      <c r="BT758" s="41"/>
      <c r="BU758" s="41">
        <f t="shared" si="38"/>
        <v>0</v>
      </c>
      <c r="BV758">
        <f t="shared" si="37"/>
        <v>0</v>
      </c>
    </row>
    <row r="759" spans="2:76">
      <c r="B759" s="6"/>
      <c r="C759" s="10"/>
      <c r="D759" s="32"/>
      <c r="E759" s="10"/>
      <c r="F759" s="32"/>
      <c r="G759" s="10"/>
      <c r="H759" s="32"/>
      <c r="I759" s="10"/>
      <c r="J759" s="32"/>
      <c r="K759" s="10"/>
      <c r="L759" s="32"/>
      <c r="M759" s="10"/>
      <c r="N759" s="32"/>
      <c r="O759" s="10"/>
      <c r="P759" s="32"/>
      <c r="Q759" s="10"/>
      <c r="R759" s="32"/>
      <c r="S759" s="10"/>
      <c r="T759" s="32"/>
      <c r="U759" s="10"/>
      <c r="V759" s="32"/>
      <c r="W759" s="10"/>
      <c r="X759" s="32"/>
      <c r="Y759" s="10"/>
      <c r="Z759" s="32"/>
      <c r="AA759" s="10"/>
      <c r="AB759" s="32"/>
      <c r="AC759" s="10"/>
      <c r="AD759" s="32"/>
      <c r="AE759" s="10"/>
      <c r="AF759" s="32"/>
      <c r="AG759" s="10"/>
      <c r="AH759" s="32"/>
      <c r="AI759" s="10"/>
      <c r="AJ759" s="32"/>
      <c r="AK759" s="10"/>
      <c r="AL759" s="32"/>
      <c r="AM759" s="10"/>
      <c r="AN759" s="32"/>
      <c r="AO759" s="10"/>
      <c r="AP759" s="32"/>
      <c r="AQ759" s="10"/>
      <c r="AR759" s="244"/>
      <c r="AS759" s="10"/>
      <c r="AT759" s="32"/>
      <c r="AU759" s="10"/>
      <c r="AV759" s="244"/>
      <c r="AW759" s="10"/>
      <c r="AX759" s="244"/>
      <c r="AY759" s="7"/>
      <c r="AZ759" s="249"/>
      <c r="BA759" s="10"/>
      <c r="BB759" s="244"/>
      <c r="BC759" s="7"/>
      <c r="BD759" s="249"/>
      <c r="BE759" s="10"/>
      <c r="BF759" s="244"/>
      <c r="BG759" s="7"/>
      <c r="BH759" s="249"/>
      <c r="BI759" s="7"/>
      <c r="BJ759" s="249"/>
      <c r="BK759" s="7"/>
      <c r="BL759" s="8"/>
      <c r="BM759" s="7"/>
      <c r="BN759" s="249"/>
      <c r="BO759" s="7"/>
      <c r="BP759" s="8"/>
      <c r="BQ759" s="7"/>
      <c r="BR759" s="8"/>
      <c r="BT759" s="41"/>
      <c r="BU759" s="41">
        <f t="shared" si="38"/>
        <v>0</v>
      </c>
      <c r="BV759">
        <f t="shared" si="37"/>
        <v>0</v>
      </c>
    </row>
    <row r="760" spans="2:76">
      <c r="B760" s="6"/>
      <c r="C760" s="10"/>
      <c r="D760" s="32"/>
      <c r="E760" s="10"/>
      <c r="F760" s="32"/>
      <c r="G760" s="10"/>
      <c r="H760" s="32"/>
      <c r="I760" s="10"/>
      <c r="J760" s="32"/>
      <c r="K760" s="10"/>
      <c r="L760" s="32"/>
      <c r="M760" s="10"/>
      <c r="N760" s="32"/>
      <c r="O760" s="10"/>
      <c r="P760" s="32"/>
      <c r="Q760" s="10"/>
      <c r="R760" s="32"/>
      <c r="S760" s="10"/>
      <c r="T760" s="32"/>
      <c r="U760" s="10"/>
      <c r="V760" s="32"/>
      <c r="W760" s="10"/>
      <c r="X760" s="32"/>
      <c r="Y760" s="10"/>
      <c r="Z760" s="32"/>
      <c r="AA760" s="10"/>
      <c r="AB760" s="32"/>
      <c r="AC760" s="10"/>
      <c r="AD760" s="32"/>
      <c r="AE760" s="10"/>
      <c r="AF760" s="32"/>
      <c r="AG760" s="10"/>
      <c r="AH760" s="32"/>
      <c r="AI760" s="10"/>
      <c r="AJ760" s="32"/>
      <c r="AK760" s="10"/>
      <c r="AL760" s="32"/>
      <c r="AM760" s="10"/>
      <c r="AN760" s="32"/>
      <c r="AO760" s="10"/>
      <c r="AP760" s="32"/>
      <c r="AQ760" s="10"/>
      <c r="AR760" s="244"/>
      <c r="AS760" s="10"/>
      <c r="AT760" s="32"/>
      <c r="AU760" s="10"/>
      <c r="AV760" s="244"/>
      <c r="AW760" s="10"/>
      <c r="AX760" s="244"/>
      <c r="AY760" s="7"/>
      <c r="AZ760" s="249"/>
      <c r="BA760" s="10"/>
      <c r="BB760" s="244"/>
      <c r="BC760" s="7"/>
      <c r="BD760" s="249"/>
      <c r="BE760" s="10"/>
      <c r="BF760" s="244"/>
      <c r="BG760" s="7"/>
      <c r="BH760" s="249"/>
      <c r="BI760" s="7"/>
      <c r="BJ760" s="249"/>
      <c r="BK760" s="7"/>
      <c r="BL760" s="8"/>
      <c r="BM760" s="7"/>
      <c r="BN760" s="249"/>
      <c r="BO760" s="7"/>
      <c r="BP760" s="8"/>
      <c r="BQ760" s="7"/>
      <c r="BR760" s="8"/>
      <c r="BT760" s="41"/>
      <c r="BU760" s="41">
        <f t="shared" si="38"/>
        <v>0</v>
      </c>
      <c r="BV760">
        <f t="shared" si="37"/>
        <v>0</v>
      </c>
    </row>
    <row r="761" spans="2:76">
      <c r="B761" s="6"/>
      <c r="C761" s="10"/>
      <c r="D761" s="32"/>
      <c r="E761" s="10"/>
      <c r="F761" s="32"/>
      <c r="G761" s="10"/>
      <c r="H761" s="32"/>
      <c r="I761" s="10"/>
      <c r="J761" s="32"/>
      <c r="K761" s="94"/>
      <c r="L761" s="32"/>
      <c r="M761" s="10"/>
      <c r="N761" s="32"/>
      <c r="O761" s="10"/>
      <c r="P761" s="32"/>
      <c r="Q761" s="10"/>
      <c r="R761" s="32"/>
      <c r="S761" s="10"/>
      <c r="T761" s="32"/>
      <c r="U761" s="10"/>
      <c r="V761" s="32"/>
      <c r="W761" s="10"/>
      <c r="X761" s="32"/>
      <c r="Y761" s="10"/>
      <c r="Z761" s="32"/>
      <c r="AA761" s="10"/>
      <c r="AB761" s="32"/>
      <c r="AC761" s="10"/>
      <c r="AD761" s="32"/>
      <c r="AE761" s="10"/>
      <c r="AF761" s="32"/>
      <c r="AG761" s="10"/>
      <c r="AH761" s="32"/>
      <c r="AI761" s="10"/>
      <c r="AJ761" s="32"/>
      <c r="AK761" s="10"/>
      <c r="AL761" s="32"/>
      <c r="AM761" s="10"/>
      <c r="AN761" s="32"/>
      <c r="AO761" s="10"/>
      <c r="AP761" s="32"/>
      <c r="AQ761" s="10"/>
      <c r="AR761" s="244"/>
      <c r="AS761" s="10"/>
      <c r="AT761" s="32"/>
      <c r="AU761" s="10"/>
      <c r="AV761" s="244"/>
      <c r="AW761" s="10"/>
      <c r="AX761" s="244"/>
      <c r="AY761" s="7"/>
      <c r="AZ761" s="249"/>
      <c r="BA761" s="10"/>
      <c r="BB761" s="244"/>
      <c r="BC761" s="7"/>
      <c r="BD761" s="249"/>
      <c r="BE761" s="10"/>
      <c r="BF761" s="244"/>
      <c r="BG761" s="7"/>
      <c r="BH761" s="249"/>
      <c r="BI761" s="7"/>
      <c r="BJ761" s="249"/>
      <c r="BK761" s="7"/>
      <c r="BL761" s="8"/>
      <c r="BM761" s="7"/>
      <c r="BN761" s="249"/>
      <c r="BO761" s="7"/>
      <c r="BP761" s="8"/>
      <c r="BQ761" s="7"/>
      <c r="BR761" s="8"/>
      <c r="BT761" s="41"/>
      <c r="BU761" s="41">
        <f t="shared" si="38"/>
        <v>0</v>
      </c>
      <c r="BV761">
        <f t="shared" si="37"/>
        <v>0</v>
      </c>
      <c r="BX761" s="39"/>
    </row>
    <row r="762" spans="2:76">
      <c r="B762" s="6"/>
      <c r="C762" s="10"/>
      <c r="D762" s="32"/>
      <c r="E762" s="10"/>
      <c r="F762" s="32"/>
      <c r="G762" s="10"/>
      <c r="H762" s="32"/>
      <c r="I762" s="10"/>
      <c r="J762" s="32"/>
      <c r="K762" s="94"/>
      <c r="L762" s="32"/>
      <c r="M762" s="10"/>
      <c r="N762" s="32"/>
      <c r="O762" s="10"/>
      <c r="P762" s="32"/>
      <c r="Q762" s="10"/>
      <c r="R762" s="32"/>
      <c r="S762" s="10"/>
      <c r="T762" s="32"/>
      <c r="U762" s="10"/>
      <c r="V762" s="32"/>
      <c r="W762" s="10"/>
      <c r="X762" s="32"/>
      <c r="Y762" s="10"/>
      <c r="Z762" s="32"/>
      <c r="AA762" s="10"/>
      <c r="AB762" s="32"/>
      <c r="AC762" s="10"/>
      <c r="AD762" s="32"/>
      <c r="AE762" s="10"/>
      <c r="AF762" s="32"/>
      <c r="AG762" s="10"/>
      <c r="AH762" s="32"/>
      <c r="AI762" s="10"/>
      <c r="AJ762" s="32"/>
      <c r="AK762" s="10"/>
      <c r="AL762" s="32"/>
      <c r="AM762" s="10"/>
      <c r="AN762" s="32"/>
      <c r="AO762" s="10"/>
      <c r="AP762" s="32"/>
      <c r="AQ762" s="10"/>
      <c r="AR762" s="244"/>
      <c r="AS762" s="10"/>
      <c r="AT762" s="32"/>
      <c r="AU762" s="10"/>
      <c r="AV762" s="244"/>
      <c r="AW762" s="10"/>
      <c r="AX762" s="244"/>
      <c r="AY762" s="7"/>
      <c r="AZ762" s="249"/>
      <c r="BA762" s="10"/>
      <c r="BB762" s="244"/>
      <c r="BC762" s="7"/>
      <c r="BD762" s="249"/>
      <c r="BE762" s="10"/>
      <c r="BF762" s="244"/>
      <c r="BG762" s="7"/>
      <c r="BH762" s="249"/>
      <c r="BI762" s="7"/>
      <c r="BJ762" s="249"/>
      <c r="BK762" s="7"/>
      <c r="BL762" s="8"/>
      <c r="BM762" s="7"/>
      <c r="BN762" s="249"/>
      <c r="BO762" s="7"/>
      <c r="BP762" s="8"/>
      <c r="BQ762" s="7"/>
      <c r="BR762" s="8"/>
      <c r="BT762" s="41"/>
      <c r="BU762" s="41">
        <f t="shared" si="38"/>
        <v>0</v>
      </c>
      <c r="BV762">
        <f t="shared" si="37"/>
        <v>0</v>
      </c>
      <c r="BX762" s="39"/>
    </row>
    <row r="763" spans="2:76">
      <c r="B763" s="6"/>
      <c r="C763" s="10"/>
      <c r="D763" s="32"/>
      <c r="E763" s="10"/>
      <c r="F763" s="32"/>
      <c r="G763" s="10"/>
      <c r="H763" s="32"/>
      <c r="I763" s="10"/>
      <c r="J763" s="32"/>
      <c r="K763" s="10"/>
      <c r="L763" s="32"/>
      <c r="M763" s="10"/>
      <c r="N763" s="32"/>
      <c r="O763" s="10"/>
      <c r="P763" s="32"/>
      <c r="Q763" s="10"/>
      <c r="R763" s="32"/>
      <c r="S763" s="10"/>
      <c r="T763" s="32"/>
      <c r="U763" s="10"/>
      <c r="V763" s="32"/>
      <c r="W763" s="10"/>
      <c r="X763" s="32"/>
      <c r="Y763" s="10"/>
      <c r="Z763" s="32"/>
      <c r="AA763" s="10"/>
      <c r="AB763" s="32"/>
      <c r="AC763" s="10"/>
      <c r="AD763" s="32"/>
      <c r="AE763" s="10"/>
      <c r="AF763" s="32"/>
      <c r="AG763" s="10"/>
      <c r="AH763" s="32"/>
      <c r="AI763" s="10"/>
      <c r="AJ763" s="32"/>
      <c r="AK763" s="10"/>
      <c r="AL763" s="32"/>
      <c r="AM763" s="10"/>
      <c r="AN763" s="32"/>
      <c r="AO763" s="10"/>
      <c r="AP763" s="32"/>
      <c r="AQ763" s="10"/>
      <c r="AR763" s="244"/>
      <c r="AS763" s="10"/>
      <c r="AT763" s="32"/>
      <c r="AU763" s="10"/>
      <c r="AV763" s="244"/>
      <c r="AW763" s="10"/>
      <c r="AX763" s="244"/>
      <c r="AY763" s="7"/>
      <c r="AZ763" s="249"/>
      <c r="BA763" s="10"/>
      <c r="BB763" s="244"/>
      <c r="BC763" s="7"/>
      <c r="BD763" s="249"/>
      <c r="BE763" s="10"/>
      <c r="BF763" s="244"/>
      <c r="BG763" s="7"/>
      <c r="BH763" s="249"/>
      <c r="BI763" s="7"/>
      <c r="BJ763" s="249"/>
      <c r="BK763" s="7"/>
      <c r="BL763" s="8"/>
      <c r="BM763" s="7"/>
      <c r="BN763" s="249"/>
      <c r="BO763" s="7"/>
      <c r="BP763" s="8"/>
      <c r="BQ763" s="7"/>
      <c r="BR763" s="8"/>
      <c r="BT763" s="41"/>
      <c r="BU763" s="41">
        <f t="shared" si="38"/>
        <v>0</v>
      </c>
      <c r="BV763">
        <f t="shared" si="37"/>
        <v>0</v>
      </c>
    </row>
    <row r="764" spans="2:76">
      <c r="B764" s="6"/>
      <c r="C764" s="10"/>
      <c r="D764" s="32"/>
      <c r="E764" s="10"/>
      <c r="F764" s="32"/>
      <c r="G764" s="10"/>
      <c r="H764" s="32"/>
      <c r="I764" s="10"/>
      <c r="J764" s="32"/>
      <c r="K764" s="10"/>
      <c r="L764" s="32"/>
      <c r="M764" s="10"/>
      <c r="N764" s="32"/>
      <c r="O764" s="10"/>
      <c r="P764" s="32"/>
      <c r="Q764" s="10"/>
      <c r="R764" s="32"/>
      <c r="S764" s="10"/>
      <c r="T764" s="32"/>
      <c r="U764" s="10"/>
      <c r="V764" s="32"/>
      <c r="W764" s="10"/>
      <c r="X764" s="32"/>
      <c r="Y764" s="10"/>
      <c r="Z764" s="32"/>
      <c r="AA764" s="10"/>
      <c r="AB764" s="32"/>
      <c r="AC764" s="10"/>
      <c r="AD764" s="32"/>
      <c r="AE764" s="10"/>
      <c r="AF764" s="32"/>
      <c r="AG764" s="10"/>
      <c r="AH764" s="32"/>
      <c r="AI764" s="10"/>
      <c r="AJ764" s="32"/>
      <c r="AK764" s="10"/>
      <c r="AL764" s="32"/>
      <c r="AM764" s="10"/>
      <c r="AN764" s="32"/>
      <c r="AO764" s="10"/>
      <c r="AP764" s="32"/>
      <c r="AQ764" s="10"/>
      <c r="AR764" s="244"/>
      <c r="AS764" s="10"/>
      <c r="AT764" s="32"/>
      <c r="AU764" s="10"/>
      <c r="AV764" s="244"/>
      <c r="AW764" s="10"/>
      <c r="AX764" s="244"/>
      <c r="AY764" s="7"/>
      <c r="AZ764" s="249"/>
      <c r="BA764" s="10"/>
      <c r="BB764" s="244"/>
      <c r="BC764" s="7"/>
      <c r="BD764" s="249"/>
      <c r="BE764" s="10"/>
      <c r="BF764" s="244"/>
      <c r="BG764" s="7"/>
      <c r="BH764" s="249"/>
      <c r="BI764" s="7"/>
      <c r="BJ764" s="249"/>
      <c r="BK764" s="7"/>
      <c r="BL764" s="8"/>
      <c r="BM764" s="7"/>
      <c r="BN764" s="249"/>
      <c r="BO764" s="7"/>
      <c r="BP764" s="8"/>
      <c r="BQ764" s="7"/>
      <c r="BR764" s="8"/>
      <c r="BT764" s="41"/>
      <c r="BU764" s="41">
        <f t="shared" si="38"/>
        <v>0</v>
      </c>
      <c r="BV764">
        <f t="shared" si="37"/>
        <v>0</v>
      </c>
    </row>
    <row r="765" spans="2:76">
      <c r="B765" s="6"/>
      <c r="C765" s="10"/>
      <c r="D765" s="32"/>
      <c r="E765" s="10"/>
      <c r="F765" s="32"/>
      <c r="G765" s="10"/>
      <c r="H765" s="32"/>
      <c r="I765" s="10"/>
      <c r="J765" s="32"/>
      <c r="K765" s="10"/>
      <c r="L765" s="32"/>
      <c r="M765" s="10"/>
      <c r="N765" s="32"/>
      <c r="O765" s="10"/>
      <c r="P765" s="32"/>
      <c r="Q765" s="10"/>
      <c r="R765" s="32"/>
      <c r="S765" s="10"/>
      <c r="T765" s="32"/>
      <c r="U765" s="10"/>
      <c r="V765" s="32"/>
      <c r="W765" s="10"/>
      <c r="X765" s="32"/>
      <c r="Y765" s="10"/>
      <c r="Z765" s="32"/>
      <c r="AA765" s="10"/>
      <c r="AB765" s="32"/>
      <c r="AC765" s="10"/>
      <c r="AD765" s="32"/>
      <c r="AE765" s="10"/>
      <c r="AF765" s="32"/>
      <c r="AG765" s="10"/>
      <c r="AH765" s="32"/>
      <c r="AI765" s="10"/>
      <c r="AJ765" s="32"/>
      <c r="AK765" s="10"/>
      <c r="AL765" s="32"/>
      <c r="AM765" s="10"/>
      <c r="AN765" s="32"/>
      <c r="AO765" s="10"/>
      <c r="AP765" s="32"/>
      <c r="AQ765" s="10"/>
      <c r="AR765" s="244"/>
      <c r="AS765" s="10"/>
      <c r="AT765" s="32"/>
      <c r="AU765" s="10"/>
      <c r="AV765" s="244"/>
      <c r="AW765" s="10"/>
      <c r="AX765" s="244"/>
      <c r="AY765" s="7"/>
      <c r="AZ765" s="249"/>
      <c r="BA765" s="10"/>
      <c r="BB765" s="244"/>
      <c r="BC765" s="7"/>
      <c r="BD765" s="249"/>
      <c r="BE765" s="10"/>
      <c r="BF765" s="244"/>
      <c r="BG765" s="7"/>
      <c r="BH765" s="249"/>
      <c r="BI765" s="7"/>
      <c r="BJ765" s="249"/>
      <c r="BK765" s="7"/>
      <c r="BL765" s="8"/>
      <c r="BM765" s="7"/>
      <c r="BN765" s="249"/>
      <c r="BO765" s="7"/>
      <c r="BP765" s="8"/>
      <c r="BQ765" s="7"/>
      <c r="BR765" s="8"/>
      <c r="BT765" s="41"/>
      <c r="BU765" s="41">
        <f t="shared" si="38"/>
        <v>0</v>
      </c>
      <c r="BV765">
        <f t="shared" si="37"/>
        <v>0</v>
      </c>
    </row>
    <row r="766" spans="2:76">
      <c r="B766" s="6"/>
      <c r="C766" s="10"/>
      <c r="D766" s="32"/>
      <c r="E766" s="10"/>
      <c r="F766" s="32"/>
      <c r="G766" s="10"/>
      <c r="H766" s="32"/>
      <c r="I766" s="10"/>
      <c r="J766" s="32"/>
      <c r="K766" s="10"/>
      <c r="L766" s="32"/>
      <c r="M766" s="10"/>
      <c r="N766" s="32"/>
      <c r="O766" s="10"/>
      <c r="P766" s="32"/>
      <c r="Q766" s="10"/>
      <c r="R766" s="32"/>
      <c r="S766" s="10"/>
      <c r="T766" s="32"/>
      <c r="U766" s="10"/>
      <c r="V766" s="32"/>
      <c r="W766" s="10"/>
      <c r="X766" s="32"/>
      <c r="Y766" s="10"/>
      <c r="Z766" s="32"/>
      <c r="AA766" s="10"/>
      <c r="AB766" s="32"/>
      <c r="AC766" s="10"/>
      <c r="AD766" s="32"/>
      <c r="AE766" s="10"/>
      <c r="AF766" s="32"/>
      <c r="AG766" s="10"/>
      <c r="AH766" s="32"/>
      <c r="AI766" s="10"/>
      <c r="AJ766" s="32"/>
      <c r="AK766" s="10"/>
      <c r="AL766" s="32"/>
      <c r="AM766" s="10"/>
      <c r="AN766" s="32"/>
      <c r="AO766" s="10"/>
      <c r="AP766" s="32"/>
      <c r="AQ766" s="10"/>
      <c r="AR766" s="244"/>
      <c r="AS766" s="10"/>
      <c r="AT766" s="32"/>
      <c r="AU766" s="10"/>
      <c r="AV766" s="244"/>
      <c r="AW766" s="10"/>
      <c r="AX766" s="244"/>
      <c r="AY766" s="7"/>
      <c r="AZ766" s="249"/>
      <c r="BA766" s="10"/>
      <c r="BB766" s="244"/>
      <c r="BC766" s="7"/>
      <c r="BD766" s="249"/>
      <c r="BE766" s="10"/>
      <c r="BF766" s="244"/>
      <c r="BG766" s="7"/>
      <c r="BH766" s="249"/>
      <c r="BI766" s="7"/>
      <c r="BJ766" s="249"/>
      <c r="BK766" s="7"/>
      <c r="BL766" s="8"/>
      <c r="BM766" s="7"/>
      <c r="BN766" s="249"/>
      <c r="BO766" s="7"/>
      <c r="BP766" s="8"/>
      <c r="BQ766" s="7"/>
      <c r="BR766" s="8"/>
      <c r="BT766" s="41"/>
      <c r="BU766" s="41">
        <f t="shared" si="38"/>
        <v>0</v>
      </c>
      <c r="BV766">
        <f t="shared" si="37"/>
        <v>0</v>
      </c>
    </row>
    <row r="767" spans="2:76">
      <c r="B767" s="163"/>
      <c r="C767" s="10"/>
      <c r="D767" s="32"/>
      <c r="E767" s="10"/>
      <c r="F767" s="32"/>
      <c r="G767" s="10"/>
      <c r="H767" s="32"/>
      <c r="I767" s="10"/>
      <c r="J767" s="32"/>
      <c r="K767" s="10"/>
      <c r="L767" s="32"/>
      <c r="M767" s="10"/>
      <c r="N767" s="32"/>
      <c r="O767" s="10"/>
      <c r="P767" s="32"/>
      <c r="Q767" s="10"/>
      <c r="R767" s="32"/>
      <c r="S767" s="10"/>
      <c r="T767" s="32"/>
      <c r="U767" s="10"/>
      <c r="V767" s="32"/>
      <c r="W767" s="10"/>
      <c r="X767" s="32"/>
      <c r="Y767" s="10"/>
      <c r="Z767" s="32"/>
      <c r="AA767" s="10"/>
      <c r="AB767" s="32"/>
      <c r="AC767" s="10"/>
      <c r="AD767" s="32"/>
      <c r="AE767" s="10"/>
      <c r="AF767" s="32"/>
      <c r="AG767" s="10"/>
      <c r="AH767" s="32"/>
      <c r="AI767" s="10"/>
      <c r="AJ767" s="32"/>
      <c r="AK767" s="10"/>
      <c r="AL767" s="32"/>
      <c r="AM767" s="10"/>
      <c r="AN767" s="32"/>
      <c r="AO767" s="10"/>
      <c r="AP767" s="32"/>
      <c r="AQ767" s="10"/>
      <c r="AR767" s="244"/>
      <c r="AS767" s="10"/>
      <c r="AT767" s="32"/>
      <c r="AU767" s="10"/>
      <c r="AV767" s="244"/>
      <c r="AW767" s="10"/>
      <c r="AX767" s="244"/>
      <c r="AY767" s="7"/>
      <c r="AZ767" s="249"/>
      <c r="BA767" s="10"/>
      <c r="BB767" s="244"/>
      <c r="BC767" s="7"/>
      <c r="BD767" s="249"/>
      <c r="BE767" s="10"/>
      <c r="BF767" s="244"/>
      <c r="BG767" s="7"/>
      <c r="BH767" s="249"/>
      <c r="BI767" s="7"/>
      <c r="BJ767" s="249"/>
      <c r="BK767" s="7"/>
      <c r="BL767" s="8"/>
      <c r="BM767" s="7"/>
      <c r="BN767" s="249"/>
      <c r="BO767" s="7"/>
      <c r="BP767" s="8"/>
      <c r="BQ767" s="7"/>
      <c r="BR767" s="8"/>
      <c r="BT767" s="41"/>
      <c r="BU767" s="41">
        <f t="shared" si="38"/>
        <v>0</v>
      </c>
      <c r="BV767">
        <f t="shared" si="37"/>
        <v>0</v>
      </c>
    </row>
    <row r="768" spans="2:76">
      <c r="B768" s="6"/>
      <c r="C768" s="10"/>
      <c r="D768" s="32"/>
      <c r="E768" s="10"/>
      <c r="F768" s="32"/>
      <c r="G768" s="10"/>
      <c r="H768" s="32"/>
      <c r="I768" s="10"/>
      <c r="J768" s="32"/>
      <c r="K768" s="10"/>
      <c r="L768" s="32"/>
      <c r="M768" s="10"/>
      <c r="N768" s="32"/>
      <c r="O768" s="10"/>
      <c r="P768" s="32"/>
      <c r="Q768" s="10"/>
      <c r="R768" s="32"/>
      <c r="S768" s="10"/>
      <c r="T768" s="32"/>
      <c r="U768" s="10"/>
      <c r="V768" s="32"/>
      <c r="W768" s="10"/>
      <c r="X768" s="32"/>
      <c r="Y768" s="10"/>
      <c r="Z768" s="32"/>
      <c r="AA768" s="10"/>
      <c r="AB768" s="32"/>
      <c r="AC768" s="10"/>
      <c r="AD768" s="32"/>
      <c r="AE768" s="10"/>
      <c r="AF768" s="32"/>
      <c r="AG768" s="10"/>
      <c r="AH768" s="32"/>
      <c r="AI768" s="10"/>
      <c r="AJ768" s="32"/>
      <c r="AK768" s="10"/>
      <c r="AL768" s="32"/>
      <c r="AM768" s="10"/>
      <c r="AN768" s="32"/>
      <c r="AO768" s="10"/>
      <c r="AP768" s="32"/>
      <c r="AQ768" s="10"/>
      <c r="AR768" s="244"/>
      <c r="AS768" s="10"/>
      <c r="AT768" s="32"/>
      <c r="AU768" s="10"/>
      <c r="AV768" s="244"/>
      <c r="AW768" s="10"/>
      <c r="AX768" s="244"/>
      <c r="AY768" s="7"/>
      <c r="AZ768" s="249"/>
      <c r="BA768" s="10"/>
      <c r="BB768" s="244"/>
      <c r="BC768" s="7"/>
      <c r="BD768" s="249"/>
      <c r="BE768" s="10"/>
      <c r="BF768" s="244"/>
      <c r="BG768" s="7"/>
      <c r="BH768" s="249"/>
      <c r="BI768" s="7"/>
      <c r="BJ768" s="249"/>
      <c r="BK768" s="7"/>
      <c r="BL768" s="8"/>
      <c r="BM768" s="7"/>
      <c r="BN768" s="249"/>
      <c r="BO768" s="7"/>
      <c r="BP768" s="8"/>
      <c r="BQ768" s="7"/>
      <c r="BR768" s="8"/>
      <c r="BT768" s="41"/>
      <c r="BU768" s="41">
        <f t="shared" si="38"/>
        <v>0</v>
      </c>
      <c r="BV768">
        <f t="shared" si="37"/>
        <v>0</v>
      </c>
    </row>
    <row r="769" spans="2:76">
      <c r="B769" s="6"/>
      <c r="C769" s="10"/>
      <c r="D769" s="32"/>
      <c r="E769" s="10"/>
      <c r="F769" s="32"/>
      <c r="G769" s="10"/>
      <c r="H769" s="32"/>
      <c r="I769" s="10"/>
      <c r="J769" s="32"/>
      <c r="K769" s="94"/>
      <c r="L769" s="32"/>
      <c r="M769" s="10"/>
      <c r="N769" s="32"/>
      <c r="O769" s="10"/>
      <c r="P769" s="32"/>
      <c r="Q769" s="10"/>
      <c r="R769" s="32"/>
      <c r="S769" s="10"/>
      <c r="T769" s="32"/>
      <c r="U769" s="10"/>
      <c r="V769" s="32"/>
      <c r="W769" s="10"/>
      <c r="X769" s="32"/>
      <c r="Y769" s="10"/>
      <c r="Z769" s="32"/>
      <c r="AA769" s="10"/>
      <c r="AB769" s="32"/>
      <c r="AC769" s="10"/>
      <c r="AD769" s="32"/>
      <c r="AE769" s="10"/>
      <c r="AF769" s="32"/>
      <c r="AG769" s="10"/>
      <c r="AH769" s="32"/>
      <c r="AI769" s="10"/>
      <c r="AJ769" s="32"/>
      <c r="AK769" s="10"/>
      <c r="AL769" s="32"/>
      <c r="AM769" s="10"/>
      <c r="AN769" s="32"/>
      <c r="AO769" s="10"/>
      <c r="AP769" s="244"/>
      <c r="AQ769" s="10"/>
      <c r="AR769" s="244"/>
      <c r="AS769" s="10"/>
      <c r="AT769" s="244"/>
      <c r="AU769" s="10"/>
      <c r="AV769" s="244"/>
      <c r="AW769" s="10"/>
      <c r="AX769" s="244"/>
      <c r="AY769" s="7"/>
      <c r="AZ769" s="249"/>
      <c r="BA769" s="10"/>
      <c r="BB769" s="244"/>
      <c r="BC769" s="7"/>
      <c r="BD769" s="249"/>
      <c r="BE769" s="10"/>
      <c r="BF769" s="244"/>
      <c r="BG769" s="7"/>
      <c r="BH769" s="249"/>
      <c r="BI769" s="7"/>
      <c r="BJ769" s="249"/>
      <c r="BK769" s="7"/>
      <c r="BL769" s="8"/>
      <c r="BM769" s="7"/>
      <c r="BN769" s="249"/>
      <c r="BO769" s="7"/>
      <c r="BP769" s="8"/>
      <c r="BQ769" s="7"/>
      <c r="BR769" s="8"/>
      <c r="BT769" s="41"/>
      <c r="BU769" s="41">
        <f t="shared" si="38"/>
        <v>0</v>
      </c>
      <c r="BV769">
        <f t="shared" si="37"/>
        <v>0</v>
      </c>
      <c r="BX769" s="39"/>
    </row>
    <row r="770" spans="2:76">
      <c r="B770" s="6"/>
      <c r="C770" s="10"/>
      <c r="D770" s="32"/>
      <c r="E770" s="10"/>
      <c r="F770" s="32"/>
      <c r="G770" s="10"/>
      <c r="H770" s="32"/>
      <c r="I770" s="10"/>
      <c r="J770" s="32"/>
      <c r="K770" s="10"/>
      <c r="L770" s="32"/>
      <c r="M770" s="10"/>
      <c r="N770" s="32"/>
      <c r="O770" s="10"/>
      <c r="P770" s="32"/>
      <c r="Q770" s="10"/>
      <c r="R770" s="32"/>
      <c r="S770" s="10"/>
      <c r="T770" s="32"/>
      <c r="U770" s="10"/>
      <c r="V770" s="32"/>
      <c r="W770" s="10"/>
      <c r="X770" s="32"/>
      <c r="Y770" s="10"/>
      <c r="Z770" s="32"/>
      <c r="AA770" s="10"/>
      <c r="AB770" s="32"/>
      <c r="AC770" s="10"/>
      <c r="AD770" s="32"/>
      <c r="AE770" s="10"/>
      <c r="AF770" s="32"/>
      <c r="AG770" s="10"/>
      <c r="AH770" s="32"/>
      <c r="AI770" s="10"/>
      <c r="AJ770" s="32"/>
      <c r="AK770" s="10"/>
      <c r="AL770" s="32"/>
      <c r="AM770" s="10"/>
      <c r="AN770" s="32"/>
      <c r="AO770" s="10"/>
      <c r="AP770" s="32"/>
      <c r="AQ770" s="10"/>
      <c r="AR770" s="244"/>
      <c r="AS770" s="10"/>
      <c r="AT770" s="32"/>
      <c r="AU770" s="10"/>
      <c r="AV770" s="244"/>
      <c r="AW770" s="10"/>
      <c r="AX770" s="244"/>
      <c r="AY770" s="7"/>
      <c r="AZ770" s="249"/>
      <c r="BA770" s="10"/>
      <c r="BB770" s="244"/>
      <c r="BC770" s="7"/>
      <c r="BD770" s="249"/>
      <c r="BE770" s="10"/>
      <c r="BF770" s="244"/>
      <c r="BG770" s="7"/>
      <c r="BH770" s="249"/>
      <c r="BI770" s="7"/>
      <c r="BJ770" s="249"/>
      <c r="BK770" s="7"/>
      <c r="BL770" s="8"/>
      <c r="BM770" s="7"/>
      <c r="BN770" s="249"/>
      <c r="BO770" s="7"/>
      <c r="BP770" s="8"/>
      <c r="BQ770" s="7"/>
      <c r="BR770" s="8"/>
      <c r="BT770" s="41"/>
      <c r="BU770" s="41">
        <f t="shared" si="38"/>
        <v>0</v>
      </c>
      <c r="BV770">
        <f t="shared" si="37"/>
        <v>0</v>
      </c>
    </row>
    <row r="771" spans="2:76">
      <c r="B771" s="6"/>
      <c r="C771" s="10"/>
      <c r="D771" s="32"/>
      <c r="E771" s="10"/>
      <c r="F771" s="32"/>
      <c r="G771" s="10"/>
      <c r="H771" s="32"/>
      <c r="I771" s="10"/>
      <c r="J771" s="32"/>
      <c r="K771" s="94"/>
      <c r="L771" s="32"/>
      <c r="M771" s="10"/>
      <c r="N771" s="32"/>
      <c r="O771" s="10"/>
      <c r="P771" s="32"/>
      <c r="Q771" s="10"/>
      <c r="R771" s="32"/>
      <c r="S771" s="10"/>
      <c r="T771" s="32"/>
      <c r="U771" s="10"/>
      <c r="V771" s="32"/>
      <c r="W771" s="10"/>
      <c r="X771" s="32"/>
      <c r="Y771" s="10"/>
      <c r="Z771" s="32"/>
      <c r="AA771" s="10"/>
      <c r="AB771" s="32"/>
      <c r="AC771" s="10"/>
      <c r="AD771" s="32"/>
      <c r="AE771" s="10"/>
      <c r="AF771" s="32"/>
      <c r="AG771" s="10"/>
      <c r="AH771" s="32"/>
      <c r="AI771" s="10"/>
      <c r="AJ771" s="32"/>
      <c r="AK771" s="10"/>
      <c r="AL771" s="32"/>
      <c r="AM771" s="10"/>
      <c r="AN771" s="32"/>
      <c r="AO771" s="10"/>
      <c r="AP771" s="32"/>
      <c r="AQ771" s="10"/>
      <c r="AR771" s="244"/>
      <c r="AS771" s="10"/>
      <c r="AT771" s="32"/>
      <c r="AU771" s="10"/>
      <c r="AV771" s="244"/>
      <c r="AW771" s="10"/>
      <c r="AX771" s="244"/>
      <c r="AY771" s="7"/>
      <c r="AZ771" s="249"/>
      <c r="BA771" s="10"/>
      <c r="BB771" s="244"/>
      <c r="BC771" s="7"/>
      <c r="BD771" s="249"/>
      <c r="BE771" s="10"/>
      <c r="BF771" s="244"/>
      <c r="BG771" s="7"/>
      <c r="BH771" s="249"/>
      <c r="BI771" s="7"/>
      <c r="BJ771" s="249"/>
      <c r="BK771" s="7"/>
      <c r="BL771" s="8"/>
      <c r="BM771" s="7"/>
      <c r="BN771" s="249"/>
      <c r="BO771" s="7"/>
      <c r="BP771" s="8"/>
      <c r="BQ771" s="7"/>
      <c r="BR771" s="8"/>
      <c r="BT771" s="41"/>
      <c r="BU771" s="41">
        <f t="shared" si="38"/>
        <v>0</v>
      </c>
      <c r="BV771">
        <f t="shared" si="37"/>
        <v>0</v>
      </c>
      <c r="BX771" s="39"/>
    </row>
    <row r="772" spans="2:76">
      <c r="B772" s="6"/>
      <c r="C772" s="10"/>
      <c r="D772" s="32"/>
      <c r="E772" s="10"/>
      <c r="F772" s="32"/>
      <c r="G772" s="10"/>
      <c r="H772" s="32"/>
      <c r="I772" s="10"/>
      <c r="J772" s="32"/>
      <c r="K772" s="94"/>
      <c r="L772" s="32"/>
      <c r="M772" s="10"/>
      <c r="N772" s="32"/>
      <c r="O772" s="10"/>
      <c r="P772" s="32"/>
      <c r="Q772" s="10"/>
      <c r="R772" s="32"/>
      <c r="S772" s="10"/>
      <c r="T772" s="32"/>
      <c r="U772" s="10"/>
      <c r="V772" s="32"/>
      <c r="W772" s="10"/>
      <c r="X772" s="32"/>
      <c r="Y772" s="10"/>
      <c r="Z772" s="32"/>
      <c r="AA772" s="10"/>
      <c r="AB772" s="32"/>
      <c r="AC772" s="10"/>
      <c r="AD772" s="32"/>
      <c r="AE772" s="10"/>
      <c r="AF772" s="32"/>
      <c r="AG772" s="10"/>
      <c r="AH772" s="32"/>
      <c r="AI772" s="10"/>
      <c r="AJ772" s="32"/>
      <c r="AK772" s="10"/>
      <c r="AL772" s="32"/>
      <c r="AM772" s="10"/>
      <c r="AN772" s="32"/>
      <c r="AO772" s="10"/>
      <c r="AP772" s="32"/>
      <c r="AQ772" s="10"/>
      <c r="AR772" s="244"/>
      <c r="AS772" s="10"/>
      <c r="AT772" s="32"/>
      <c r="AU772" s="10"/>
      <c r="AV772" s="244"/>
      <c r="AW772" s="10"/>
      <c r="AX772" s="244"/>
      <c r="AY772" s="7"/>
      <c r="AZ772" s="249"/>
      <c r="BA772" s="10"/>
      <c r="BB772" s="244"/>
      <c r="BC772" s="7"/>
      <c r="BD772" s="249"/>
      <c r="BE772" s="10"/>
      <c r="BF772" s="244"/>
      <c r="BG772" s="7"/>
      <c r="BH772" s="249"/>
      <c r="BI772" s="7"/>
      <c r="BJ772" s="249"/>
      <c r="BK772" s="7"/>
      <c r="BL772" s="8"/>
      <c r="BM772" s="7"/>
      <c r="BN772" s="249"/>
      <c r="BO772" s="7"/>
      <c r="BP772" s="8"/>
      <c r="BQ772" s="7"/>
      <c r="BR772" s="8"/>
      <c r="BT772" s="41"/>
      <c r="BU772" s="41">
        <f t="shared" si="38"/>
        <v>0</v>
      </c>
      <c r="BV772">
        <f t="shared" si="37"/>
        <v>0</v>
      </c>
      <c r="BX772" s="39"/>
    </row>
    <row r="773" spans="2:76">
      <c r="B773" s="6"/>
      <c r="C773" s="10"/>
      <c r="D773" s="32"/>
      <c r="E773" s="10"/>
      <c r="F773" s="32"/>
      <c r="G773" s="10"/>
      <c r="H773" s="32"/>
      <c r="I773" s="10"/>
      <c r="J773" s="32"/>
      <c r="K773" s="94"/>
      <c r="L773" s="32"/>
      <c r="M773" s="10"/>
      <c r="N773" s="32"/>
      <c r="O773" s="10"/>
      <c r="P773" s="32"/>
      <c r="Q773" s="10"/>
      <c r="R773" s="32"/>
      <c r="S773" s="10"/>
      <c r="T773" s="32"/>
      <c r="U773" s="10"/>
      <c r="V773" s="32"/>
      <c r="W773" s="10"/>
      <c r="X773" s="32"/>
      <c r="Y773" s="10"/>
      <c r="Z773" s="32"/>
      <c r="AA773" s="10"/>
      <c r="AB773" s="32"/>
      <c r="AC773" s="10"/>
      <c r="AD773" s="32"/>
      <c r="AE773" s="10"/>
      <c r="AF773" s="32"/>
      <c r="AG773" s="10"/>
      <c r="AH773" s="32"/>
      <c r="AI773" s="10"/>
      <c r="AJ773" s="32"/>
      <c r="AK773" s="10"/>
      <c r="AL773" s="32"/>
      <c r="AM773" s="10"/>
      <c r="AN773" s="32"/>
      <c r="AO773" s="10"/>
      <c r="AP773" s="32"/>
      <c r="AQ773" s="10"/>
      <c r="AR773" s="244"/>
      <c r="AS773" s="10"/>
      <c r="AT773" s="32"/>
      <c r="AU773" s="10"/>
      <c r="AV773" s="244"/>
      <c r="AW773" s="10"/>
      <c r="AX773" s="244"/>
      <c r="AY773" s="7"/>
      <c r="AZ773" s="249"/>
      <c r="BA773" s="10"/>
      <c r="BB773" s="244"/>
      <c r="BC773" s="7"/>
      <c r="BD773" s="249"/>
      <c r="BE773" s="10"/>
      <c r="BF773" s="244"/>
      <c r="BG773" s="7"/>
      <c r="BH773" s="249"/>
      <c r="BI773" s="7"/>
      <c r="BJ773" s="249"/>
      <c r="BK773" s="7"/>
      <c r="BL773" s="8"/>
      <c r="BM773" s="7"/>
      <c r="BN773" s="249"/>
      <c r="BO773" s="7"/>
      <c r="BP773" s="8"/>
      <c r="BQ773" s="7"/>
      <c r="BR773" s="8"/>
      <c r="BT773" s="41"/>
      <c r="BU773" s="41">
        <f t="shared" si="38"/>
        <v>0</v>
      </c>
      <c r="BV773">
        <f t="shared" si="37"/>
        <v>0</v>
      </c>
      <c r="BX773" s="39"/>
    </row>
    <row r="774" spans="2:76">
      <c r="B774" s="6"/>
      <c r="C774" s="10"/>
      <c r="D774" s="32"/>
      <c r="E774" s="10"/>
      <c r="F774" s="32"/>
      <c r="G774" s="10"/>
      <c r="H774" s="32"/>
      <c r="I774" s="10"/>
      <c r="J774" s="32"/>
      <c r="K774" s="94"/>
      <c r="L774" s="32"/>
      <c r="M774" s="10"/>
      <c r="N774" s="32"/>
      <c r="O774" s="10"/>
      <c r="P774" s="32"/>
      <c r="Q774" s="10"/>
      <c r="R774" s="32"/>
      <c r="S774" s="10"/>
      <c r="T774" s="32"/>
      <c r="U774" s="10"/>
      <c r="V774" s="32"/>
      <c r="W774" s="10"/>
      <c r="X774" s="32"/>
      <c r="Y774" s="10"/>
      <c r="Z774" s="32"/>
      <c r="AA774" s="10"/>
      <c r="AB774" s="32"/>
      <c r="AC774" s="10"/>
      <c r="AD774" s="32"/>
      <c r="AE774" s="10"/>
      <c r="AF774" s="32"/>
      <c r="AG774" s="10"/>
      <c r="AH774" s="32"/>
      <c r="AI774" s="10"/>
      <c r="AJ774" s="32"/>
      <c r="AK774" s="10"/>
      <c r="AL774" s="32"/>
      <c r="AM774" s="10"/>
      <c r="AN774" s="32"/>
      <c r="AO774" s="10"/>
      <c r="AP774" s="32"/>
      <c r="AQ774" s="10"/>
      <c r="AR774" s="244"/>
      <c r="AS774" s="10"/>
      <c r="AT774" s="32"/>
      <c r="AU774" s="10"/>
      <c r="AV774" s="244"/>
      <c r="AW774" s="10"/>
      <c r="AX774" s="244"/>
      <c r="AY774" s="7"/>
      <c r="AZ774" s="249"/>
      <c r="BA774" s="10"/>
      <c r="BB774" s="244"/>
      <c r="BC774" s="7"/>
      <c r="BD774" s="249"/>
      <c r="BE774" s="10"/>
      <c r="BF774" s="244"/>
      <c r="BG774" s="7"/>
      <c r="BH774" s="249"/>
      <c r="BI774" s="7"/>
      <c r="BJ774" s="249"/>
      <c r="BK774" s="7"/>
      <c r="BL774" s="8"/>
      <c r="BM774" s="7"/>
      <c r="BN774" s="249"/>
      <c r="BO774" s="7"/>
      <c r="BP774" s="8"/>
      <c r="BQ774" s="7"/>
      <c r="BR774" s="8"/>
      <c r="BT774" s="41"/>
      <c r="BU774" s="41">
        <f t="shared" si="38"/>
        <v>0</v>
      </c>
      <c r="BV774">
        <f t="shared" si="37"/>
        <v>0</v>
      </c>
      <c r="BX774" s="39"/>
    </row>
    <row r="775" spans="2:76">
      <c r="B775" s="6"/>
      <c r="C775" s="10"/>
      <c r="D775" s="32"/>
      <c r="E775" s="10"/>
      <c r="F775" s="32"/>
      <c r="G775" s="10"/>
      <c r="H775" s="32"/>
      <c r="I775" s="10"/>
      <c r="J775" s="32"/>
      <c r="K775" s="10"/>
      <c r="L775" s="32"/>
      <c r="M775" s="10"/>
      <c r="N775" s="32"/>
      <c r="O775" s="10"/>
      <c r="P775" s="32"/>
      <c r="Q775" s="10"/>
      <c r="R775" s="32"/>
      <c r="S775" s="10"/>
      <c r="T775" s="32"/>
      <c r="U775" s="10"/>
      <c r="V775" s="32"/>
      <c r="W775" s="10"/>
      <c r="X775" s="32"/>
      <c r="Y775" s="10"/>
      <c r="Z775" s="32"/>
      <c r="AA775" s="10"/>
      <c r="AB775" s="32"/>
      <c r="AC775" s="10"/>
      <c r="AD775" s="32"/>
      <c r="AE775" s="10"/>
      <c r="AF775" s="32"/>
      <c r="AG775" s="10"/>
      <c r="AH775" s="32"/>
      <c r="AI775" s="10"/>
      <c r="AJ775" s="32"/>
      <c r="AK775" s="10"/>
      <c r="AL775" s="32"/>
      <c r="AM775" s="10"/>
      <c r="AN775" s="32"/>
      <c r="AO775" s="10"/>
      <c r="AP775" s="32"/>
      <c r="AQ775" s="10"/>
      <c r="AR775" s="32"/>
      <c r="AS775" s="10"/>
      <c r="AT775" s="32"/>
      <c r="AU775" s="10"/>
      <c r="AV775" s="32"/>
      <c r="AW775" s="10"/>
      <c r="AX775" s="32"/>
      <c r="AY775" s="7"/>
      <c r="AZ775" s="249"/>
      <c r="BA775" s="10"/>
      <c r="BB775" s="32"/>
      <c r="BC775" s="7"/>
      <c r="BD775" s="249"/>
      <c r="BE775" s="10"/>
      <c r="BF775" s="32"/>
      <c r="BG775" s="7"/>
      <c r="BH775" s="249"/>
      <c r="BI775" s="7"/>
      <c r="BJ775" s="249"/>
      <c r="BK775" s="7"/>
      <c r="BL775" s="8"/>
      <c r="BM775" s="7"/>
      <c r="BN775" s="249"/>
      <c r="BO775" s="7"/>
      <c r="BP775" s="8"/>
      <c r="BQ775" s="7"/>
      <c r="BR775" s="8"/>
      <c r="BT775" s="41"/>
      <c r="BU775" s="41">
        <f t="shared" si="38"/>
        <v>0</v>
      </c>
      <c r="BV775">
        <f t="shared" ref="BV775:BV840" si="39">COUNT(C775:BR775)/2</f>
        <v>0</v>
      </c>
    </row>
    <row r="776" spans="2:76">
      <c r="B776" s="6"/>
      <c r="C776" s="10"/>
      <c r="D776" s="32"/>
      <c r="E776" s="10"/>
      <c r="F776" s="32"/>
      <c r="G776" s="10"/>
      <c r="H776" s="32"/>
      <c r="I776" s="10"/>
      <c r="J776" s="32"/>
      <c r="K776" s="94"/>
      <c r="L776" s="32"/>
      <c r="M776" s="10"/>
      <c r="N776" s="32"/>
      <c r="O776" s="10"/>
      <c r="P776" s="32"/>
      <c r="Q776" s="10"/>
      <c r="R776" s="32"/>
      <c r="S776" s="10"/>
      <c r="T776" s="32"/>
      <c r="U776" s="10"/>
      <c r="V776" s="32"/>
      <c r="W776" s="10"/>
      <c r="X776" s="32"/>
      <c r="Y776" s="10"/>
      <c r="Z776" s="32"/>
      <c r="AA776" s="10"/>
      <c r="AB776" s="32"/>
      <c r="AC776" s="10"/>
      <c r="AD776" s="32"/>
      <c r="AE776" s="10"/>
      <c r="AF776" s="32"/>
      <c r="AG776" s="10"/>
      <c r="AH776" s="32"/>
      <c r="AI776" s="10"/>
      <c r="AJ776" s="32"/>
      <c r="AK776" s="10"/>
      <c r="AL776" s="32"/>
      <c r="AM776" s="10"/>
      <c r="AN776" s="32"/>
      <c r="AO776" s="10"/>
      <c r="AP776" s="32"/>
      <c r="AQ776" s="10"/>
      <c r="AR776" s="244"/>
      <c r="AS776" s="10"/>
      <c r="AT776" s="32"/>
      <c r="AU776" s="10"/>
      <c r="AV776" s="244"/>
      <c r="AW776" s="10"/>
      <c r="AX776" s="244"/>
      <c r="AY776" s="7"/>
      <c r="AZ776" s="249"/>
      <c r="BA776" s="10"/>
      <c r="BB776" s="244"/>
      <c r="BC776" s="7"/>
      <c r="BD776" s="249"/>
      <c r="BE776" s="10"/>
      <c r="BF776" s="244"/>
      <c r="BG776" s="7"/>
      <c r="BH776" s="249"/>
      <c r="BI776" s="7"/>
      <c r="BJ776" s="249"/>
      <c r="BK776" s="7"/>
      <c r="BL776" s="8"/>
      <c r="BM776" s="7"/>
      <c r="BN776" s="249"/>
      <c r="BO776" s="7"/>
      <c r="BP776" s="8"/>
      <c r="BQ776" s="7"/>
      <c r="BR776" s="8"/>
      <c r="BT776" s="41"/>
      <c r="BU776" s="41">
        <f t="shared" si="38"/>
        <v>0</v>
      </c>
      <c r="BV776">
        <f t="shared" si="39"/>
        <v>0</v>
      </c>
      <c r="BX776" s="39"/>
    </row>
    <row r="777" spans="2:76">
      <c r="B777" s="6"/>
      <c r="C777" s="10"/>
      <c r="D777" s="32"/>
      <c r="E777" s="10"/>
      <c r="F777" s="32"/>
      <c r="G777" s="10"/>
      <c r="H777" s="32"/>
      <c r="I777" s="10"/>
      <c r="J777" s="32"/>
      <c r="K777" s="94"/>
      <c r="L777" s="32"/>
      <c r="M777" s="10"/>
      <c r="N777" s="32"/>
      <c r="O777" s="10"/>
      <c r="P777" s="32"/>
      <c r="Q777" s="10"/>
      <c r="R777" s="32"/>
      <c r="S777" s="10"/>
      <c r="T777" s="32"/>
      <c r="U777" s="10"/>
      <c r="V777" s="32"/>
      <c r="W777" s="10"/>
      <c r="X777" s="32"/>
      <c r="Y777" s="10"/>
      <c r="Z777" s="32"/>
      <c r="AA777" s="10"/>
      <c r="AB777" s="32"/>
      <c r="AC777" s="10"/>
      <c r="AD777" s="32"/>
      <c r="AE777" s="10"/>
      <c r="AF777" s="32"/>
      <c r="AG777" s="10"/>
      <c r="AH777" s="32"/>
      <c r="AI777" s="10"/>
      <c r="AJ777" s="32"/>
      <c r="AK777" s="10"/>
      <c r="AL777" s="32"/>
      <c r="AM777" s="10"/>
      <c r="AN777" s="32"/>
      <c r="AO777" s="10"/>
      <c r="AP777" s="32"/>
      <c r="AQ777" s="10"/>
      <c r="AR777" s="244"/>
      <c r="AS777" s="10"/>
      <c r="AT777" s="32"/>
      <c r="AU777" s="10"/>
      <c r="AV777" s="244"/>
      <c r="AW777" s="10"/>
      <c r="AX777" s="244"/>
      <c r="AY777" s="7"/>
      <c r="AZ777" s="249"/>
      <c r="BA777" s="10"/>
      <c r="BB777" s="244"/>
      <c r="BC777" s="7"/>
      <c r="BD777" s="249"/>
      <c r="BE777" s="10"/>
      <c r="BF777" s="244"/>
      <c r="BG777" s="7"/>
      <c r="BH777" s="249"/>
      <c r="BI777" s="7"/>
      <c r="BJ777" s="249"/>
      <c r="BK777" s="7"/>
      <c r="BL777" s="8"/>
      <c r="BM777" s="7"/>
      <c r="BN777" s="249"/>
      <c r="BO777" s="7"/>
      <c r="BP777" s="8"/>
      <c r="BQ777" s="7"/>
      <c r="BR777" s="8"/>
      <c r="BT777" s="41"/>
      <c r="BU777" s="41">
        <f t="shared" si="38"/>
        <v>0</v>
      </c>
      <c r="BV777">
        <f t="shared" si="39"/>
        <v>0</v>
      </c>
      <c r="BX777" s="39"/>
    </row>
    <row r="778" spans="2:76">
      <c r="B778" s="6"/>
      <c r="C778" s="10"/>
      <c r="D778" s="32"/>
      <c r="E778" s="10"/>
      <c r="F778" s="32"/>
      <c r="G778" s="10"/>
      <c r="H778" s="32"/>
      <c r="I778" s="10"/>
      <c r="J778" s="32"/>
      <c r="K778" s="10"/>
      <c r="L778" s="32"/>
      <c r="M778" s="10"/>
      <c r="N778" s="32"/>
      <c r="O778" s="10"/>
      <c r="P778" s="32"/>
      <c r="Q778" s="10"/>
      <c r="R778" s="32"/>
      <c r="S778" s="10"/>
      <c r="T778" s="32"/>
      <c r="U778" s="10"/>
      <c r="V778" s="32"/>
      <c r="W778" s="10"/>
      <c r="X778" s="32"/>
      <c r="Y778" s="10"/>
      <c r="Z778" s="32"/>
      <c r="AA778" s="10"/>
      <c r="AB778" s="32"/>
      <c r="AC778" s="10"/>
      <c r="AD778" s="32"/>
      <c r="AE778" s="10"/>
      <c r="AF778" s="32"/>
      <c r="AG778" s="10"/>
      <c r="AH778" s="32"/>
      <c r="AI778" s="10"/>
      <c r="AJ778" s="32"/>
      <c r="AK778" s="10"/>
      <c r="AL778" s="32"/>
      <c r="AM778" s="10"/>
      <c r="AN778" s="32"/>
      <c r="AO778" s="10"/>
      <c r="AP778" s="32"/>
      <c r="AQ778" s="10"/>
      <c r="AR778" s="244"/>
      <c r="AS778" s="10"/>
      <c r="AT778" s="32"/>
      <c r="AU778" s="10"/>
      <c r="AV778" s="244"/>
      <c r="AW778" s="10"/>
      <c r="AX778" s="244"/>
      <c r="AY778" s="7"/>
      <c r="AZ778" s="249"/>
      <c r="BA778" s="10"/>
      <c r="BB778" s="244"/>
      <c r="BC778" s="7"/>
      <c r="BD778" s="249"/>
      <c r="BE778" s="10"/>
      <c r="BF778" s="244"/>
      <c r="BG778" s="7"/>
      <c r="BH778" s="249"/>
      <c r="BI778" s="7"/>
      <c r="BJ778" s="249"/>
      <c r="BK778" s="7"/>
      <c r="BL778" s="8"/>
      <c r="BM778" s="7"/>
      <c r="BN778" s="249"/>
      <c r="BO778" s="7"/>
      <c r="BP778" s="8"/>
      <c r="BQ778" s="7"/>
      <c r="BR778" s="8"/>
      <c r="BT778" s="41"/>
      <c r="BU778" s="41">
        <f t="shared" si="38"/>
        <v>0</v>
      </c>
      <c r="BV778">
        <f t="shared" si="39"/>
        <v>0</v>
      </c>
    </row>
    <row r="779" spans="2:76">
      <c r="B779" s="6"/>
      <c r="C779" s="10"/>
      <c r="D779" s="32"/>
      <c r="E779" s="10"/>
      <c r="F779" s="32"/>
      <c r="G779" s="10"/>
      <c r="H779" s="32"/>
      <c r="I779" s="10"/>
      <c r="J779" s="32"/>
      <c r="K779" s="94"/>
      <c r="L779" s="32"/>
      <c r="M779" s="10"/>
      <c r="N779" s="32"/>
      <c r="O779" s="10"/>
      <c r="P779" s="32"/>
      <c r="Q779" s="10"/>
      <c r="R779" s="32"/>
      <c r="S779" s="10"/>
      <c r="T779" s="32"/>
      <c r="U779" s="10"/>
      <c r="V779" s="32"/>
      <c r="W779" s="10"/>
      <c r="X779" s="32"/>
      <c r="Y779" s="10"/>
      <c r="Z779" s="32"/>
      <c r="AA779" s="10"/>
      <c r="AB779" s="32"/>
      <c r="AC779" s="10"/>
      <c r="AD779" s="32"/>
      <c r="AE779" s="10"/>
      <c r="AF779" s="32"/>
      <c r="AG779" s="10"/>
      <c r="AH779" s="32"/>
      <c r="AI779" s="10"/>
      <c r="AJ779" s="32"/>
      <c r="AK779" s="10"/>
      <c r="AL779" s="32"/>
      <c r="AM779" s="10"/>
      <c r="AN779" s="32"/>
      <c r="AO779" s="10"/>
      <c r="AP779" s="32"/>
      <c r="AQ779" s="10"/>
      <c r="AR779" s="244"/>
      <c r="AS779" s="10"/>
      <c r="AT779" s="32"/>
      <c r="AU779" s="10"/>
      <c r="AV779" s="244"/>
      <c r="AW779" s="10"/>
      <c r="AX779" s="244"/>
      <c r="AY779" s="7"/>
      <c r="AZ779" s="249"/>
      <c r="BA779" s="10"/>
      <c r="BB779" s="244"/>
      <c r="BC779" s="7"/>
      <c r="BD779" s="249"/>
      <c r="BE779" s="10"/>
      <c r="BF779" s="244"/>
      <c r="BG779" s="7"/>
      <c r="BH779" s="249"/>
      <c r="BI779" s="7"/>
      <c r="BJ779" s="249"/>
      <c r="BK779" s="7"/>
      <c r="BL779" s="8"/>
      <c r="BM779" s="7"/>
      <c r="BN779" s="249"/>
      <c r="BO779" s="7"/>
      <c r="BP779" s="8"/>
      <c r="BQ779" s="7"/>
      <c r="BR779" s="8"/>
      <c r="BT779" s="41"/>
      <c r="BU779" s="41">
        <f t="shared" ref="BU779:BU842" si="40">+AI779+AE779+Y779+W779+U779+S779+Q779+O779+M779+I779+G779+E779+C779+AG779+K779+BQ779+BX779+AA779+AC779+AK779+AO779+AQ779+AY779+BO779+BM779+BC779+BA779+AW779+AU779+AS779</f>
        <v>0</v>
      </c>
      <c r="BV779">
        <f t="shared" si="39"/>
        <v>0</v>
      </c>
      <c r="BX779" s="39"/>
    </row>
    <row r="780" spans="2:76">
      <c r="B780" s="6"/>
      <c r="C780" s="10"/>
      <c r="D780" s="32"/>
      <c r="E780" s="10"/>
      <c r="F780" s="32"/>
      <c r="G780" s="10"/>
      <c r="H780" s="32"/>
      <c r="I780" s="10"/>
      <c r="J780" s="32"/>
      <c r="K780" s="94"/>
      <c r="L780" s="32"/>
      <c r="M780" s="10"/>
      <c r="N780" s="32"/>
      <c r="O780" s="10"/>
      <c r="P780" s="32"/>
      <c r="Q780" s="10"/>
      <c r="R780" s="32"/>
      <c r="S780" s="10"/>
      <c r="T780" s="32"/>
      <c r="U780" s="10"/>
      <c r="V780" s="32"/>
      <c r="W780" s="10"/>
      <c r="X780" s="32"/>
      <c r="Y780" s="10"/>
      <c r="Z780" s="32"/>
      <c r="AA780" s="10"/>
      <c r="AB780" s="32"/>
      <c r="AC780" s="10"/>
      <c r="AD780" s="32"/>
      <c r="AE780" s="10"/>
      <c r="AF780" s="32"/>
      <c r="AG780" s="10"/>
      <c r="AH780" s="32"/>
      <c r="AI780" s="10"/>
      <c r="AJ780" s="32"/>
      <c r="AK780" s="10"/>
      <c r="AL780" s="32"/>
      <c r="AM780" s="10"/>
      <c r="AN780" s="32"/>
      <c r="AO780" s="10"/>
      <c r="AP780" s="32"/>
      <c r="AQ780" s="10"/>
      <c r="AR780" s="244"/>
      <c r="AS780" s="10"/>
      <c r="AT780" s="32"/>
      <c r="AU780" s="10"/>
      <c r="AV780" s="244"/>
      <c r="AW780" s="10"/>
      <c r="AX780" s="244"/>
      <c r="AY780" s="7"/>
      <c r="AZ780" s="249"/>
      <c r="BA780" s="10"/>
      <c r="BB780" s="244"/>
      <c r="BC780" s="7"/>
      <c r="BD780" s="249"/>
      <c r="BE780" s="10"/>
      <c r="BF780" s="244"/>
      <c r="BG780" s="7"/>
      <c r="BH780" s="249"/>
      <c r="BI780" s="7"/>
      <c r="BJ780" s="249"/>
      <c r="BK780" s="7"/>
      <c r="BL780" s="8"/>
      <c r="BM780" s="7"/>
      <c r="BN780" s="249"/>
      <c r="BO780" s="7"/>
      <c r="BP780" s="8"/>
      <c r="BQ780" s="7"/>
      <c r="BR780" s="8"/>
      <c r="BT780" s="41"/>
      <c r="BU780" s="41">
        <f t="shared" si="40"/>
        <v>0</v>
      </c>
      <c r="BV780">
        <f t="shared" si="39"/>
        <v>0</v>
      </c>
      <c r="BX780" s="39"/>
    </row>
    <row r="781" spans="2:76">
      <c r="B781" s="6"/>
      <c r="C781" s="10"/>
      <c r="D781" s="32"/>
      <c r="E781" s="10"/>
      <c r="F781" s="32"/>
      <c r="G781" s="10"/>
      <c r="H781" s="32"/>
      <c r="I781" s="10"/>
      <c r="J781" s="32"/>
      <c r="K781" s="10"/>
      <c r="L781" s="32"/>
      <c r="M781" s="10"/>
      <c r="N781" s="32"/>
      <c r="O781" s="10"/>
      <c r="P781" s="32"/>
      <c r="Q781" s="10"/>
      <c r="R781" s="32"/>
      <c r="S781" s="10"/>
      <c r="T781" s="32"/>
      <c r="U781" s="10"/>
      <c r="V781" s="32"/>
      <c r="W781" s="10"/>
      <c r="X781" s="32"/>
      <c r="Y781" s="10"/>
      <c r="Z781" s="32"/>
      <c r="AA781" s="10"/>
      <c r="AB781" s="32"/>
      <c r="AC781" s="10"/>
      <c r="AD781" s="32"/>
      <c r="AE781" s="10"/>
      <c r="AF781" s="32"/>
      <c r="AG781" s="10"/>
      <c r="AH781" s="32"/>
      <c r="AI781" s="10"/>
      <c r="AJ781" s="32"/>
      <c r="AK781" s="10"/>
      <c r="AL781" s="32"/>
      <c r="AM781" s="10"/>
      <c r="AN781" s="32"/>
      <c r="AO781" s="10"/>
      <c r="AP781" s="32"/>
      <c r="AQ781" s="10"/>
      <c r="AR781" s="244"/>
      <c r="AS781" s="10"/>
      <c r="AT781" s="32"/>
      <c r="AU781" s="10"/>
      <c r="AV781" s="244"/>
      <c r="AW781" s="10"/>
      <c r="AX781" s="244"/>
      <c r="AY781" s="7"/>
      <c r="AZ781" s="249"/>
      <c r="BA781" s="10"/>
      <c r="BB781" s="244"/>
      <c r="BC781" s="7"/>
      <c r="BD781" s="249"/>
      <c r="BE781" s="10"/>
      <c r="BF781" s="244"/>
      <c r="BG781" s="7"/>
      <c r="BH781" s="249"/>
      <c r="BI781" s="7"/>
      <c r="BJ781" s="249"/>
      <c r="BK781" s="7"/>
      <c r="BL781" s="8"/>
      <c r="BM781" s="7"/>
      <c r="BN781" s="249"/>
      <c r="BO781" s="7"/>
      <c r="BP781" s="8"/>
      <c r="BQ781" s="7"/>
      <c r="BR781" s="8"/>
      <c r="BT781" s="41"/>
      <c r="BU781" s="41">
        <f t="shared" si="40"/>
        <v>0</v>
      </c>
      <c r="BV781">
        <f t="shared" si="39"/>
        <v>0</v>
      </c>
    </row>
    <row r="782" spans="2:76">
      <c r="B782" s="6"/>
      <c r="C782" s="10"/>
      <c r="D782" s="32"/>
      <c r="E782" s="10"/>
      <c r="F782" s="32"/>
      <c r="G782" s="10"/>
      <c r="H782" s="32"/>
      <c r="I782" s="10"/>
      <c r="J782" s="32"/>
      <c r="K782" s="94"/>
      <c r="L782" s="32"/>
      <c r="M782" s="10"/>
      <c r="N782" s="32"/>
      <c r="O782" s="10"/>
      <c r="P782" s="32"/>
      <c r="Q782" s="10"/>
      <c r="R782" s="32"/>
      <c r="S782" s="10"/>
      <c r="T782" s="32"/>
      <c r="U782" s="10"/>
      <c r="V782" s="32"/>
      <c r="W782" s="10"/>
      <c r="X782" s="32"/>
      <c r="Y782" s="10"/>
      <c r="Z782" s="32"/>
      <c r="AA782" s="10"/>
      <c r="AB782" s="32"/>
      <c r="AC782" s="10"/>
      <c r="AD782" s="32"/>
      <c r="AE782" s="10"/>
      <c r="AF782" s="32"/>
      <c r="AG782" s="10"/>
      <c r="AH782" s="32"/>
      <c r="AI782" s="10"/>
      <c r="AJ782" s="32"/>
      <c r="AK782" s="10"/>
      <c r="AL782" s="32"/>
      <c r="AM782" s="10"/>
      <c r="AN782" s="32"/>
      <c r="AO782" s="10"/>
      <c r="AP782" s="32"/>
      <c r="AQ782" s="10"/>
      <c r="AR782" s="244"/>
      <c r="AS782" s="10"/>
      <c r="AT782" s="32"/>
      <c r="AU782" s="10"/>
      <c r="AV782" s="244"/>
      <c r="AW782" s="10"/>
      <c r="AX782" s="244"/>
      <c r="AY782" s="7"/>
      <c r="AZ782" s="249"/>
      <c r="BA782" s="10"/>
      <c r="BB782" s="244"/>
      <c r="BC782" s="7"/>
      <c r="BD782" s="249"/>
      <c r="BE782" s="10"/>
      <c r="BF782" s="244"/>
      <c r="BG782" s="7"/>
      <c r="BH782" s="249"/>
      <c r="BI782" s="7"/>
      <c r="BJ782" s="249"/>
      <c r="BK782" s="7"/>
      <c r="BL782" s="8"/>
      <c r="BM782" s="7"/>
      <c r="BN782" s="249"/>
      <c r="BO782" s="7"/>
      <c r="BP782" s="8"/>
      <c r="BQ782" s="7"/>
      <c r="BR782" s="8"/>
      <c r="BT782" s="41"/>
      <c r="BU782" s="41">
        <f t="shared" si="40"/>
        <v>0</v>
      </c>
      <c r="BV782">
        <f t="shared" si="39"/>
        <v>0</v>
      </c>
      <c r="BX782" s="39"/>
    </row>
    <row r="783" spans="2:76">
      <c r="B783" s="6"/>
      <c r="C783" s="10"/>
      <c r="D783" s="32"/>
      <c r="E783" s="10"/>
      <c r="F783" s="32"/>
      <c r="G783" s="10"/>
      <c r="H783" s="32"/>
      <c r="I783" s="10"/>
      <c r="J783" s="32"/>
      <c r="K783" s="94"/>
      <c r="L783" s="32"/>
      <c r="M783" s="10"/>
      <c r="N783" s="32"/>
      <c r="O783" s="10"/>
      <c r="P783" s="32"/>
      <c r="Q783" s="10"/>
      <c r="R783" s="32"/>
      <c r="S783" s="10"/>
      <c r="T783" s="32"/>
      <c r="U783" s="10"/>
      <c r="V783" s="32"/>
      <c r="W783" s="10"/>
      <c r="X783" s="32"/>
      <c r="Y783" s="10"/>
      <c r="Z783" s="32"/>
      <c r="AA783" s="10"/>
      <c r="AB783" s="32"/>
      <c r="AC783" s="10"/>
      <c r="AD783" s="32"/>
      <c r="AE783" s="10"/>
      <c r="AF783" s="32"/>
      <c r="AG783" s="10"/>
      <c r="AH783" s="32"/>
      <c r="AI783" s="10"/>
      <c r="AJ783" s="32"/>
      <c r="AK783" s="10"/>
      <c r="AL783" s="32"/>
      <c r="AM783" s="10"/>
      <c r="AN783" s="32"/>
      <c r="AO783" s="10"/>
      <c r="AP783" s="32"/>
      <c r="AQ783" s="10"/>
      <c r="AR783" s="244"/>
      <c r="AS783" s="10"/>
      <c r="AT783" s="32"/>
      <c r="AU783" s="10"/>
      <c r="AV783" s="244"/>
      <c r="AW783" s="10"/>
      <c r="AX783" s="244"/>
      <c r="AY783" s="7"/>
      <c r="AZ783" s="249"/>
      <c r="BA783" s="10"/>
      <c r="BB783" s="244"/>
      <c r="BC783" s="7"/>
      <c r="BD783" s="249"/>
      <c r="BE783" s="10"/>
      <c r="BF783" s="244"/>
      <c r="BG783" s="7"/>
      <c r="BH783" s="249"/>
      <c r="BI783" s="7"/>
      <c r="BJ783" s="249"/>
      <c r="BK783" s="7"/>
      <c r="BL783" s="8"/>
      <c r="BM783" s="7"/>
      <c r="BN783" s="249"/>
      <c r="BO783" s="7"/>
      <c r="BP783" s="8"/>
      <c r="BQ783" s="7"/>
      <c r="BR783" s="8"/>
      <c r="BT783" s="41"/>
      <c r="BU783" s="41">
        <f t="shared" si="40"/>
        <v>0</v>
      </c>
      <c r="BV783">
        <f t="shared" si="39"/>
        <v>0</v>
      </c>
      <c r="BX783" s="39"/>
    </row>
    <row r="784" spans="2:76">
      <c r="B784" s="6"/>
      <c r="C784" s="10"/>
      <c r="D784" s="32"/>
      <c r="E784" s="10"/>
      <c r="F784" s="32"/>
      <c r="G784" s="10"/>
      <c r="H784" s="32"/>
      <c r="I784" s="10"/>
      <c r="J784" s="32"/>
      <c r="K784" s="10"/>
      <c r="L784" s="32"/>
      <c r="M784" s="10"/>
      <c r="N784" s="32"/>
      <c r="O784" s="10"/>
      <c r="P784" s="32"/>
      <c r="Q784" s="10"/>
      <c r="R784" s="32"/>
      <c r="S784" s="10"/>
      <c r="T784" s="32"/>
      <c r="U784" s="10"/>
      <c r="V784" s="32"/>
      <c r="W784" s="10"/>
      <c r="X784" s="32"/>
      <c r="Y784" s="10"/>
      <c r="Z784" s="32"/>
      <c r="AA784" s="10"/>
      <c r="AB784" s="32"/>
      <c r="AC784" s="10"/>
      <c r="AD784" s="32"/>
      <c r="AE784" s="10"/>
      <c r="AF784" s="32"/>
      <c r="AG784" s="10"/>
      <c r="AH784" s="32"/>
      <c r="AI784" s="10"/>
      <c r="AJ784" s="32"/>
      <c r="AK784" s="10"/>
      <c r="AL784" s="32"/>
      <c r="AM784" s="10"/>
      <c r="AN784" s="32"/>
      <c r="AO784" s="10"/>
      <c r="AP784" s="32"/>
      <c r="AQ784" s="10"/>
      <c r="AR784" s="244"/>
      <c r="AS784" s="10"/>
      <c r="AT784" s="32"/>
      <c r="AU784" s="10"/>
      <c r="AV784" s="244"/>
      <c r="AW784" s="10"/>
      <c r="AX784" s="244"/>
      <c r="AY784" s="7"/>
      <c r="AZ784" s="249"/>
      <c r="BA784" s="10"/>
      <c r="BB784" s="244"/>
      <c r="BC784" s="7"/>
      <c r="BD784" s="249"/>
      <c r="BE784" s="10"/>
      <c r="BF784" s="244"/>
      <c r="BG784" s="7"/>
      <c r="BH784" s="249"/>
      <c r="BI784" s="7"/>
      <c r="BJ784" s="249"/>
      <c r="BK784" s="7"/>
      <c r="BL784" s="8"/>
      <c r="BM784" s="7"/>
      <c r="BN784" s="249"/>
      <c r="BO784" s="7"/>
      <c r="BP784" s="8"/>
      <c r="BQ784" s="7"/>
      <c r="BR784" s="8"/>
      <c r="BT784" s="41"/>
      <c r="BU784" s="41">
        <f t="shared" si="40"/>
        <v>0</v>
      </c>
      <c r="BV784">
        <f t="shared" si="39"/>
        <v>0</v>
      </c>
    </row>
    <row r="785" spans="2:76">
      <c r="B785" s="6"/>
      <c r="C785" s="10"/>
      <c r="D785" s="32"/>
      <c r="E785" s="10"/>
      <c r="F785" s="32"/>
      <c r="G785" s="10"/>
      <c r="H785" s="32"/>
      <c r="I785" s="10"/>
      <c r="J785" s="32"/>
      <c r="K785" s="10"/>
      <c r="L785" s="32"/>
      <c r="M785" s="10"/>
      <c r="N785" s="32"/>
      <c r="O785" s="10"/>
      <c r="P785" s="32"/>
      <c r="Q785" s="10"/>
      <c r="R785" s="32"/>
      <c r="S785" s="10"/>
      <c r="T785" s="32"/>
      <c r="U785" s="10"/>
      <c r="V785" s="32"/>
      <c r="W785" s="10"/>
      <c r="X785" s="32"/>
      <c r="Y785" s="10"/>
      <c r="Z785" s="32"/>
      <c r="AA785" s="10"/>
      <c r="AB785" s="32"/>
      <c r="AC785" s="10"/>
      <c r="AD785" s="32"/>
      <c r="AE785" s="10"/>
      <c r="AF785" s="32"/>
      <c r="AG785" s="10"/>
      <c r="AH785" s="32"/>
      <c r="AI785" s="10"/>
      <c r="AJ785" s="32"/>
      <c r="AK785" s="10"/>
      <c r="AL785" s="32"/>
      <c r="AM785" s="10"/>
      <c r="AN785" s="32"/>
      <c r="AO785" s="10"/>
      <c r="AP785" s="32"/>
      <c r="AQ785" s="10"/>
      <c r="AR785" s="244"/>
      <c r="AS785" s="10"/>
      <c r="AT785" s="32"/>
      <c r="AU785" s="10"/>
      <c r="AV785" s="244"/>
      <c r="AW785" s="10"/>
      <c r="AX785" s="244"/>
      <c r="AY785" s="7"/>
      <c r="AZ785" s="249"/>
      <c r="BA785" s="10"/>
      <c r="BB785" s="244"/>
      <c r="BC785" s="7"/>
      <c r="BD785" s="249"/>
      <c r="BE785" s="10"/>
      <c r="BF785" s="244"/>
      <c r="BG785" s="7"/>
      <c r="BH785" s="249"/>
      <c r="BI785" s="7"/>
      <c r="BJ785" s="249"/>
      <c r="BK785" s="7"/>
      <c r="BL785" s="8"/>
      <c r="BM785" s="7"/>
      <c r="BN785" s="249"/>
      <c r="BO785" s="7"/>
      <c r="BP785" s="8"/>
      <c r="BQ785" s="7"/>
      <c r="BR785" s="8"/>
      <c r="BT785" s="41"/>
      <c r="BU785" s="41">
        <f t="shared" si="40"/>
        <v>0</v>
      </c>
      <c r="BV785">
        <f t="shared" si="39"/>
        <v>0</v>
      </c>
    </row>
    <row r="786" spans="2:76">
      <c r="B786" s="6"/>
      <c r="C786" s="10"/>
      <c r="D786" s="32"/>
      <c r="E786" s="10"/>
      <c r="F786" s="32"/>
      <c r="G786" s="10"/>
      <c r="H786" s="32"/>
      <c r="I786" s="10"/>
      <c r="J786" s="32"/>
      <c r="K786" s="94"/>
      <c r="L786" s="32"/>
      <c r="M786" s="10"/>
      <c r="N786" s="32"/>
      <c r="O786" s="10"/>
      <c r="P786" s="32"/>
      <c r="Q786" s="10"/>
      <c r="R786" s="32"/>
      <c r="S786" s="10"/>
      <c r="T786" s="32"/>
      <c r="U786" s="10"/>
      <c r="V786" s="32"/>
      <c r="W786" s="10"/>
      <c r="X786" s="32"/>
      <c r="Y786" s="10"/>
      <c r="Z786" s="32"/>
      <c r="AA786" s="10"/>
      <c r="AB786" s="32"/>
      <c r="AC786" s="10"/>
      <c r="AD786" s="32"/>
      <c r="AE786" s="10"/>
      <c r="AF786" s="32"/>
      <c r="AG786" s="10"/>
      <c r="AH786" s="32"/>
      <c r="AI786" s="10"/>
      <c r="AJ786" s="32"/>
      <c r="AK786" s="10"/>
      <c r="AL786" s="32"/>
      <c r="AM786" s="10"/>
      <c r="AN786" s="32"/>
      <c r="AO786" s="10"/>
      <c r="AP786" s="32"/>
      <c r="AQ786" s="10"/>
      <c r="AR786" s="244"/>
      <c r="AS786" s="10"/>
      <c r="AT786" s="32"/>
      <c r="AU786" s="10"/>
      <c r="AV786" s="244"/>
      <c r="AW786" s="10"/>
      <c r="AX786" s="244"/>
      <c r="AY786" s="7"/>
      <c r="AZ786" s="249"/>
      <c r="BA786" s="10"/>
      <c r="BB786" s="244"/>
      <c r="BC786" s="7"/>
      <c r="BD786" s="249"/>
      <c r="BE786" s="10"/>
      <c r="BF786" s="244"/>
      <c r="BG786" s="7"/>
      <c r="BH786" s="249"/>
      <c r="BI786" s="7"/>
      <c r="BJ786" s="249"/>
      <c r="BK786" s="7"/>
      <c r="BL786" s="8"/>
      <c r="BM786" s="7"/>
      <c r="BN786" s="249"/>
      <c r="BO786" s="7"/>
      <c r="BP786" s="8"/>
      <c r="BQ786" s="7"/>
      <c r="BR786" s="8"/>
      <c r="BT786" s="41"/>
      <c r="BU786" s="41">
        <f t="shared" si="40"/>
        <v>0</v>
      </c>
      <c r="BV786">
        <f t="shared" si="39"/>
        <v>0</v>
      </c>
      <c r="BX786" s="39"/>
    </row>
    <row r="787" spans="2:76">
      <c r="B787" s="6"/>
      <c r="C787" s="10"/>
      <c r="D787" s="32"/>
      <c r="E787" s="10"/>
      <c r="F787" s="32"/>
      <c r="G787" s="10"/>
      <c r="H787" s="32"/>
      <c r="I787" s="10"/>
      <c r="J787" s="32"/>
      <c r="K787" s="10"/>
      <c r="L787" s="32"/>
      <c r="M787" s="10"/>
      <c r="N787" s="32"/>
      <c r="O787" s="10"/>
      <c r="P787" s="32"/>
      <c r="Q787" s="10"/>
      <c r="R787" s="32"/>
      <c r="S787" s="10"/>
      <c r="T787" s="32"/>
      <c r="U787" s="10"/>
      <c r="V787" s="32"/>
      <c r="W787" s="10"/>
      <c r="X787" s="32"/>
      <c r="Y787" s="10"/>
      <c r="Z787" s="32"/>
      <c r="AA787" s="10"/>
      <c r="AB787" s="32"/>
      <c r="AC787" s="10"/>
      <c r="AD787" s="32"/>
      <c r="AE787" s="10"/>
      <c r="AF787" s="32"/>
      <c r="AG787" s="10"/>
      <c r="AH787" s="32"/>
      <c r="AI787" s="10"/>
      <c r="AJ787" s="32"/>
      <c r="AK787" s="10"/>
      <c r="AL787" s="32"/>
      <c r="AM787" s="10"/>
      <c r="AN787" s="32"/>
      <c r="AO787" s="10"/>
      <c r="AP787" s="32"/>
      <c r="AQ787" s="10"/>
      <c r="AR787" s="244"/>
      <c r="AS787" s="10"/>
      <c r="AT787" s="32"/>
      <c r="AU787" s="10"/>
      <c r="AV787" s="244"/>
      <c r="AW787" s="10"/>
      <c r="AX787" s="244"/>
      <c r="AY787" s="7"/>
      <c r="AZ787" s="249"/>
      <c r="BA787" s="10"/>
      <c r="BB787" s="244"/>
      <c r="BC787" s="7"/>
      <c r="BD787" s="249"/>
      <c r="BE787" s="10"/>
      <c r="BF787" s="244"/>
      <c r="BG787" s="7"/>
      <c r="BH787" s="249"/>
      <c r="BI787" s="7"/>
      <c r="BJ787" s="249"/>
      <c r="BK787" s="7"/>
      <c r="BL787" s="8"/>
      <c r="BM787" s="7"/>
      <c r="BN787" s="249"/>
      <c r="BO787" s="7"/>
      <c r="BP787" s="8"/>
      <c r="BQ787" s="7"/>
      <c r="BR787" s="8"/>
      <c r="BT787" s="41"/>
      <c r="BU787" s="41">
        <f t="shared" si="40"/>
        <v>0</v>
      </c>
      <c r="BV787">
        <f t="shared" si="39"/>
        <v>0</v>
      </c>
    </row>
    <row r="788" spans="2:76">
      <c r="B788" s="6"/>
      <c r="C788" s="10"/>
      <c r="D788" s="32"/>
      <c r="E788" s="10"/>
      <c r="F788" s="32"/>
      <c r="G788" s="10"/>
      <c r="H788" s="32"/>
      <c r="I788" s="10"/>
      <c r="J788" s="32"/>
      <c r="K788" s="10"/>
      <c r="L788" s="32"/>
      <c r="M788" s="10"/>
      <c r="N788" s="32"/>
      <c r="O788" s="10"/>
      <c r="P788" s="32"/>
      <c r="Q788" s="10"/>
      <c r="R788" s="32"/>
      <c r="S788" s="10"/>
      <c r="T788" s="32"/>
      <c r="U788" s="10"/>
      <c r="V788" s="32"/>
      <c r="W788" s="10"/>
      <c r="X788" s="32"/>
      <c r="Y788" s="10"/>
      <c r="Z788" s="32"/>
      <c r="AA788" s="10"/>
      <c r="AB788" s="32"/>
      <c r="AC788" s="10"/>
      <c r="AD788" s="32"/>
      <c r="AE788" s="10"/>
      <c r="AF788" s="32"/>
      <c r="AG788" s="10"/>
      <c r="AH788" s="32"/>
      <c r="AI788" s="10"/>
      <c r="AJ788" s="32"/>
      <c r="AK788" s="10"/>
      <c r="AL788" s="32"/>
      <c r="AM788" s="10"/>
      <c r="AN788" s="32"/>
      <c r="AO788" s="10"/>
      <c r="AP788" s="32"/>
      <c r="AQ788" s="10"/>
      <c r="AR788" s="244"/>
      <c r="AS788" s="10"/>
      <c r="AT788" s="32"/>
      <c r="AU788" s="10"/>
      <c r="AV788" s="244"/>
      <c r="AW788" s="10"/>
      <c r="AX788" s="244"/>
      <c r="AY788" s="7"/>
      <c r="AZ788" s="249"/>
      <c r="BA788" s="10"/>
      <c r="BB788" s="244"/>
      <c r="BC788" s="7"/>
      <c r="BD788" s="249"/>
      <c r="BE788" s="10"/>
      <c r="BF788" s="244"/>
      <c r="BG788" s="7"/>
      <c r="BH788" s="249"/>
      <c r="BI788" s="7"/>
      <c r="BJ788" s="249"/>
      <c r="BK788" s="7"/>
      <c r="BL788" s="8"/>
      <c r="BM788" s="7"/>
      <c r="BN788" s="249"/>
      <c r="BO788" s="7"/>
      <c r="BP788" s="8"/>
      <c r="BQ788" s="7"/>
      <c r="BR788" s="8"/>
      <c r="BT788" s="41"/>
      <c r="BU788" s="41">
        <f t="shared" si="40"/>
        <v>0</v>
      </c>
      <c r="BV788">
        <f t="shared" si="39"/>
        <v>0</v>
      </c>
    </row>
    <row r="789" spans="2:76">
      <c r="B789" s="6"/>
      <c r="C789" s="10"/>
      <c r="D789" s="32"/>
      <c r="E789" s="10"/>
      <c r="F789" s="32"/>
      <c r="G789" s="10"/>
      <c r="H789" s="32"/>
      <c r="I789" s="10"/>
      <c r="J789" s="32"/>
      <c r="K789" s="94"/>
      <c r="L789" s="32"/>
      <c r="M789" s="10"/>
      <c r="N789" s="32"/>
      <c r="O789" s="10"/>
      <c r="P789" s="32"/>
      <c r="Q789" s="10"/>
      <c r="R789" s="32"/>
      <c r="S789" s="10"/>
      <c r="T789" s="32"/>
      <c r="U789" s="10"/>
      <c r="V789" s="32"/>
      <c r="W789" s="10"/>
      <c r="X789" s="32"/>
      <c r="Y789" s="10"/>
      <c r="Z789" s="32"/>
      <c r="AA789" s="10"/>
      <c r="AB789" s="32"/>
      <c r="AC789" s="10"/>
      <c r="AD789" s="32"/>
      <c r="AE789" s="10"/>
      <c r="AF789" s="32"/>
      <c r="AG789" s="10"/>
      <c r="AH789" s="32"/>
      <c r="AI789" s="10"/>
      <c r="AJ789" s="32"/>
      <c r="AK789" s="10"/>
      <c r="AL789" s="32"/>
      <c r="AM789" s="10"/>
      <c r="AN789" s="32"/>
      <c r="AO789" s="10"/>
      <c r="AP789" s="32"/>
      <c r="AQ789" s="10"/>
      <c r="AR789" s="244"/>
      <c r="AS789" s="10"/>
      <c r="AT789" s="32"/>
      <c r="AU789" s="10"/>
      <c r="AV789" s="244"/>
      <c r="AW789" s="10"/>
      <c r="AX789" s="244"/>
      <c r="AY789" s="7"/>
      <c r="AZ789" s="249"/>
      <c r="BA789" s="10"/>
      <c r="BB789" s="244"/>
      <c r="BC789" s="7"/>
      <c r="BD789" s="249"/>
      <c r="BE789" s="10"/>
      <c r="BF789" s="244"/>
      <c r="BG789" s="7"/>
      <c r="BH789" s="249"/>
      <c r="BI789" s="7"/>
      <c r="BJ789" s="249"/>
      <c r="BK789" s="7"/>
      <c r="BL789" s="8"/>
      <c r="BM789" s="7"/>
      <c r="BN789" s="249"/>
      <c r="BO789" s="7"/>
      <c r="BP789" s="8"/>
      <c r="BQ789" s="7"/>
      <c r="BR789" s="8"/>
      <c r="BT789" s="41"/>
      <c r="BU789" s="41">
        <f t="shared" si="40"/>
        <v>0</v>
      </c>
      <c r="BV789">
        <f t="shared" si="39"/>
        <v>0</v>
      </c>
      <c r="BX789" s="39"/>
    </row>
    <row r="790" spans="2:76">
      <c r="B790" s="6"/>
      <c r="C790" s="10"/>
      <c r="D790" s="32"/>
      <c r="E790" s="10"/>
      <c r="F790" s="32"/>
      <c r="G790" s="10"/>
      <c r="H790" s="32"/>
      <c r="I790" s="10"/>
      <c r="J790" s="32"/>
      <c r="K790" s="10"/>
      <c r="L790" s="32"/>
      <c r="M790" s="10"/>
      <c r="N790" s="32"/>
      <c r="O790" s="10"/>
      <c r="P790" s="32"/>
      <c r="Q790" s="10"/>
      <c r="R790" s="32"/>
      <c r="S790" s="10"/>
      <c r="T790" s="32"/>
      <c r="U790" s="10"/>
      <c r="V790" s="32"/>
      <c r="W790" s="10"/>
      <c r="X790" s="32"/>
      <c r="Y790" s="10"/>
      <c r="Z790" s="32"/>
      <c r="AA790" s="10"/>
      <c r="AB790" s="32"/>
      <c r="AC790" s="10"/>
      <c r="AD790" s="32"/>
      <c r="AE790" s="10"/>
      <c r="AF790" s="32"/>
      <c r="AG790" s="10"/>
      <c r="AH790" s="32"/>
      <c r="AI790" s="10"/>
      <c r="AJ790" s="32"/>
      <c r="AK790" s="10"/>
      <c r="AL790" s="32"/>
      <c r="AM790" s="10"/>
      <c r="AN790" s="32"/>
      <c r="AO790" s="10"/>
      <c r="AP790" s="32"/>
      <c r="AQ790" s="10"/>
      <c r="AR790" s="244"/>
      <c r="AS790" s="10"/>
      <c r="AT790" s="32"/>
      <c r="AU790" s="10"/>
      <c r="AV790" s="244"/>
      <c r="AW790" s="10"/>
      <c r="AX790" s="244"/>
      <c r="AY790" s="7"/>
      <c r="AZ790" s="249"/>
      <c r="BA790" s="10"/>
      <c r="BB790" s="244"/>
      <c r="BC790" s="7"/>
      <c r="BD790" s="249"/>
      <c r="BE790" s="10"/>
      <c r="BF790" s="244"/>
      <c r="BG790" s="7"/>
      <c r="BH790" s="249"/>
      <c r="BI790" s="7"/>
      <c r="BJ790" s="249"/>
      <c r="BK790" s="7"/>
      <c r="BL790" s="8"/>
      <c r="BM790" s="7"/>
      <c r="BN790" s="249"/>
      <c r="BO790" s="7"/>
      <c r="BP790" s="8"/>
      <c r="BQ790" s="7"/>
      <c r="BR790" s="8"/>
      <c r="BT790" s="41"/>
      <c r="BU790" s="41">
        <f t="shared" si="40"/>
        <v>0</v>
      </c>
      <c r="BV790">
        <f t="shared" si="39"/>
        <v>0</v>
      </c>
    </row>
    <row r="791" spans="2:76">
      <c r="B791" s="6"/>
      <c r="C791" s="10"/>
      <c r="D791" s="32"/>
      <c r="E791" s="10"/>
      <c r="F791" s="32"/>
      <c r="G791" s="10"/>
      <c r="H791" s="32"/>
      <c r="I791" s="10"/>
      <c r="J791" s="32"/>
      <c r="K791" s="10"/>
      <c r="L791" s="32"/>
      <c r="M791" s="10"/>
      <c r="N791" s="32"/>
      <c r="O791" s="10"/>
      <c r="P791" s="32"/>
      <c r="Q791" s="10"/>
      <c r="R791" s="32"/>
      <c r="S791" s="10"/>
      <c r="T791" s="32"/>
      <c r="U791" s="10"/>
      <c r="V791" s="32"/>
      <c r="W791" s="10"/>
      <c r="X791" s="32"/>
      <c r="Y791" s="10"/>
      <c r="Z791" s="32"/>
      <c r="AA791" s="10"/>
      <c r="AB791" s="32"/>
      <c r="AC791" s="10"/>
      <c r="AD791" s="32"/>
      <c r="AE791" s="10"/>
      <c r="AF791" s="32"/>
      <c r="AG791" s="10"/>
      <c r="AH791" s="32"/>
      <c r="AI791" s="10"/>
      <c r="AJ791" s="32"/>
      <c r="AK791" s="10"/>
      <c r="AL791" s="32"/>
      <c r="AM791" s="10"/>
      <c r="AN791" s="32"/>
      <c r="AO791" s="10"/>
      <c r="AP791" s="32"/>
      <c r="AQ791" s="10"/>
      <c r="AR791" s="244"/>
      <c r="AS791" s="10"/>
      <c r="AT791" s="32"/>
      <c r="AU791" s="10"/>
      <c r="AV791" s="244"/>
      <c r="AW791" s="10"/>
      <c r="AX791" s="244"/>
      <c r="AY791" s="7"/>
      <c r="AZ791" s="249"/>
      <c r="BA791" s="10"/>
      <c r="BB791" s="244"/>
      <c r="BC791" s="7"/>
      <c r="BD791" s="249"/>
      <c r="BE791" s="10"/>
      <c r="BF791" s="244"/>
      <c r="BG791" s="7"/>
      <c r="BH791" s="249"/>
      <c r="BI791" s="7"/>
      <c r="BJ791" s="249"/>
      <c r="BK791" s="7"/>
      <c r="BL791" s="8"/>
      <c r="BM791" s="7"/>
      <c r="BN791" s="249"/>
      <c r="BO791" s="7"/>
      <c r="BP791" s="8"/>
      <c r="BQ791" s="7"/>
      <c r="BR791" s="8"/>
      <c r="BT791" s="41"/>
      <c r="BU791" s="41">
        <f t="shared" si="40"/>
        <v>0</v>
      </c>
      <c r="BV791">
        <f t="shared" si="39"/>
        <v>0</v>
      </c>
    </row>
    <row r="792" spans="2:76">
      <c r="B792" s="6"/>
      <c r="C792" s="10"/>
      <c r="D792" s="32"/>
      <c r="E792" s="10"/>
      <c r="F792" s="32"/>
      <c r="G792" s="10"/>
      <c r="H792" s="32"/>
      <c r="I792" s="10"/>
      <c r="J792" s="32"/>
      <c r="K792" s="94"/>
      <c r="L792" s="32"/>
      <c r="M792" s="10"/>
      <c r="N792" s="32"/>
      <c r="O792" s="10"/>
      <c r="P792" s="32"/>
      <c r="Q792" s="10"/>
      <c r="R792" s="32"/>
      <c r="S792" s="10"/>
      <c r="T792" s="32"/>
      <c r="U792" s="10"/>
      <c r="V792" s="32"/>
      <c r="W792" s="10"/>
      <c r="X792" s="32"/>
      <c r="Y792" s="10"/>
      <c r="Z792" s="32"/>
      <c r="AA792" s="10"/>
      <c r="AB792" s="32"/>
      <c r="AC792" s="10"/>
      <c r="AD792" s="32"/>
      <c r="AE792" s="10"/>
      <c r="AF792" s="32"/>
      <c r="AG792" s="10"/>
      <c r="AH792" s="32"/>
      <c r="AI792" s="10"/>
      <c r="AJ792" s="32"/>
      <c r="AK792" s="10"/>
      <c r="AL792" s="32"/>
      <c r="AM792" s="10"/>
      <c r="AN792" s="32"/>
      <c r="AO792" s="10"/>
      <c r="AP792" s="32"/>
      <c r="AQ792" s="10"/>
      <c r="AR792" s="244"/>
      <c r="AS792" s="10"/>
      <c r="AT792" s="32"/>
      <c r="AU792" s="10"/>
      <c r="AV792" s="244"/>
      <c r="AW792" s="10"/>
      <c r="AX792" s="244"/>
      <c r="AY792" s="7"/>
      <c r="AZ792" s="249"/>
      <c r="BA792" s="10"/>
      <c r="BB792" s="244"/>
      <c r="BC792" s="7"/>
      <c r="BD792" s="249"/>
      <c r="BE792" s="10"/>
      <c r="BF792" s="244"/>
      <c r="BG792" s="7"/>
      <c r="BH792" s="249"/>
      <c r="BI792" s="7"/>
      <c r="BJ792" s="249"/>
      <c r="BK792" s="7"/>
      <c r="BL792" s="8"/>
      <c r="BM792" s="7"/>
      <c r="BN792" s="249"/>
      <c r="BO792" s="7"/>
      <c r="BP792" s="8"/>
      <c r="BQ792" s="7"/>
      <c r="BR792" s="8"/>
      <c r="BT792" s="41"/>
      <c r="BU792" s="41">
        <f t="shared" si="40"/>
        <v>0</v>
      </c>
      <c r="BV792">
        <f t="shared" si="39"/>
        <v>0</v>
      </c>
    </row>
    <row r="793" spans="2:76">
      <c r="B793" s="6"/>
      <c r="C793" s="10"/>
      <c r="D793" s="32"/>
      <c r="E793" s="10"/>
      <c r="F793" s="32"/>
      <c r="G793" s="10"/>
      <c r="H793" s="32"/>
      <c r="I793" s="10"/>
      <c r="J793" s="32"/>
      <c r="K793" s="94"/>
      <c r="L793" s="32"/>
      <c r="M793" s="10"/>
      <c r="N793" s="32"/>
      <c r="O793" s="10"/>
      <c r="P793" s="32"/>
      <c r="Q793" s="10"/>
      <c r="R793" s="32"/>
      <c r="S793" s="10"/>
      <c r="T793" s="32"/>
      <c r="U793" s="10"/>
      <c r="V793" s="32"/>
      <c r="W793" s="10"/>
      <c r="X793" s="32"/>
      <c r="Y793" s="10"/>
      <c r="Z793" s="32"/>
      <c r="AA793" s="10"/>
      <c r="AB793" s="32"/>
      <c r="AC793" s="10"/>
      <c r="AD793" s="32"/>
      <c r="AE793" s="10"/>
      <c r="AF793" s="32"/>
      <c r="AG793" s="10"/>
      <c r="AH793" s="32"/>
      <c r="AI793" s="10"/>
      <c r="AJ793" s="32"/>
      <c r="AK793" s="10"/>
      <c r="AL793" s="32"/>
      <c r="AM793" s="10"/>
      <c r="AN793" s="32"/>
      <c r="AO793" s="10"/>
      <c r="AP793" s="32"/>
      <c r="AQ793" s="10"/>
      <c r="AR793" s="244"/>
      <c r="AS793" s="10"/>
      <c r="AT793" s="32"/>
      <c r="AU793" s="10"/>
      <c r="AV793" s="244"/>
      <c r="AW793" s="10"/>
      <c r="AX793" s="244"/>
      <c r="AY793" s="7"/>
      <c r="AZ793" s="249"/>
      <c r="BA793" s="10"/>
      <c r="BB793" s="244"/>
      <c r="BC793" s="7"/>
      <c r="BD793" s="249"/>
      <c r="BE793" s="10"/>
      <c r="BF793" s="244"/>
      <c r="BG793" s="7"/>
      <c r="BH793" s="249"/>
      <c r="BI793" s="7"/>
      <c r="BJ793" s="249"/>
      <c r="BK793" s="7"/>
      <c r="BL793" s="8"/>
      <c r="BM793" s="7"/>
      <c r="BN793" s="249"/>
      <c r="BO793" s="7"/>
      <c r="BP793" s="8"/>
      <c r="BQ793" s="7"/>
      <c r="BR793" s="8"/>
      <c r="BT793" s="41"/>
      <c r="BU793" s="41">
        <f t="shared" si="40"/>
        <v>0</v>
      </c>
      <c r="BV793">
        <f t="shared" si="39"/>
        <v>0</v>
      </c>
      <c r="BX793" s="39"/>
    </row>
    <row r="794" spans="2:76">
      <c r="B794" s="6"/>
      <c r="C794" s="10"/>
      <c r="D794" s="32"/>
      <c r="E794" s="10"/>
      <c r="F794" s="32"/>
      <c r="G794" s="10"/>
      <c r="H794" s="32"/>
      <c r="I794" s="10"/>
      <c r="J794" s="32"/>
      <c r="K794" s="94"/>
      <c r="L794" s="32"/>
      <c r="M794" s="10"/>
      <c r="N794" s="32"/>
      <c r="O794" s="10"/>
      <c r="P794" s="32"/>
      <c r="Q794" s="10"/>
      <c r="R794" s="32"/>
      <c r="S794" s="10"/>
      <c r="T794" s="32"/>
      <c r="U794" s="10"/>
      <c r="V794" s="32"/>
      <c r="W794" s="10"/>
      <c r="X794" s="32"/>
      <c r="Y794" s="10"/>
      <c r="Z794" s="32"/>
      <c r="AA794" s="10"/>
      <c r="AB794" s="32"/>
      <c r="AC794" s="10"/>
      <c r="AD794" s="32"/>
      <c r="AE794" s="10"/>
      <c r="AF794" s="32"/>
      <c r="AG794" s="10"/>
      <c r="AH794" s="32"/>
      <c r="AI794" s="10"/>
      <c r="AJ794" s="32"/>
      <c r="AK794" s="10"/>
      <c r="AL794" s="32"/>
      <c r="AM794" s="10"/>
      <c r="AN794" s="32"/>
      <c r="AO794" s="10"/>
      <c r="AP794" s="32"/>
      <c r="AQ794" s="10"/>
      <c r="AR794" s="244"/>
      <c r="AS794" s="10"/>
      <c r="AT794" s="32"/>
      <c r="AU794" s="10"/>
      <c r="AV794" s="244"/>
      <c r="AW794" s="10"/>
      <c r="AX794" s="244"/>
      <c r="AY794" s="7"/>
      <c r="AZ794" s="249"/>
      <c r="BA794" s="10"/>
      <c r="BB794" s="244"/>
      <c r="BC794" s="7"/>
      <c r="BD794" s="249"/>
      <c r="BE794" s="10"/>
      <c r="BF794" s="244"/>
      <c r="BG794" s="7"/>
      <c r="BH794" s="249"/>
      <c r="BI794" s="7"/>
      <c r="BJ794" s="249"/>
      <c r="BK794" s="7"/>
      <c r="BL794" s="8"/>
      <c r="BM794" s="7"/>
      <c r="BN794" s="249"/>
      <c r="BO794" s="7"/>
      <c r="BP794" s="8"/>
      <c r="BQ794" s="7"/>
      <c r="BR794" s="8"/>
      <c r="BT794" s="41"/>
      <c r="BU794" s="41">
        <f t="shared" si="40"/>
        <v>0</v>
      </c>
      <c r="BV794">
        <f t="shared" si="39"/>
        <v>0</v>
      </c>
      <c r="BX794" s="39"/>
    </row>
    <row r="795" spans="2:76">
      <c r="B795" s="6"/>
      <c r="C795" s="10"/>
      <c r="D795" s="32"/>
      <c r="E795" s="10"/>
      <c r="F795" s="32"/>
      <c r="G795" s="10"/>
      <c r="H795" s="32"/>
      <c r="I795" s="10"/>
      <c r="J795" s="32"/>
      <c r="K795" s="94"/>
      <c r="L795" s="32"/>
      <c r="M795" s="242"/>
      <c r="N795" s="32"/>
      <c r="O795" s="10"/>
      <c r="P795" s="32"/>
      <c r="Q795" s="10"/>
      <c r="R795" s="32"/>
      <c r="S795" s="10"/>
      <c r="T795" s="32"/>
      <c r="U795" s="10"/>
      <c r="V795" s="32"/>
      <c r="W795" s="10"/>
      <c r="X795" s="32"/>
      <c r="Y795" s="10"/>
      <c r="Z795" s="32"/>
      <c r="AA795" s="10"/>
      <c r="AB795" s="32"/>
      <c r="AC795" s="10"/>
      <c r="AD795" s="32"/>
      <c r="AE795" s="10"/>
      <c r="AF795" s="32"/>
      <c r="AG795" s="10"/>
      <c r="AH795" s="32"/>
      <c r="AI795" s="10"/>
      <c r="AJ795" s="32"/>
      <c r="AK795" s="10"/>
      <c r="AL795" s="32"/>
      <c r="AM795" s="10"/>
      <c r="AN795" s="32"/>
      <c r="AO795" s="10"/>
      <c r="AP795" s="32"/>
      <c r="AQ795" s="10"/>
      <c r="AR795" s="244"/>
      <c r="AS795" s="10"/>
      <c r="AT795" s="32"/>
      <c r="AU795" s="10"/>
      <c r="AV795" s="244"/>
      <c r="AW795" s="10"/>
      <c r="AX795" s="244"/>
      <c r="AY795" s="7"/>
      <c r="AZ795" s="249"/>
      <c r="BA795" s="10"/>
      <c r="BB795" s="244"/>
      <c r="BC795" s="7"/>
      <c r="BD795" s="249"/>
      <c r="BE795" s="10"/>
      <c r="BF795" s="244"/>
      <c r="BG795" s="7"/>
      <c r="BH795" s="249"/>
      <c r="BI795" s="7"/>
      <c r="BJ795" s="249"/>
      <c r="BK795" s="7"/>
      <c r="BL795" s="8"/>
      <c r="BM795" s="7"/>
      <c r="BN795" s="249"/>
      <c r="BO795" s="7"/>
      <c r="BP795" s="8"/>
      <c r="BQ795" s="7"/>
      <c r="BR795" s="8"/>
      <c r="BT795" s="41"/>
      <c r="BU795" s="41">
        <f t="shared" si="40"/>
        <v>0</v>
      </c>
      <c r="BV795">
        <f t="shared" si="39"/>
        <v>0</v>
      </c>
    </row>
    <row r="796" spans="2:76">
      <c r="B796" s="6"/>
      <c r="C796" s="10"/>
      <c r="D796" s="32"/>
      <c r="E796" s="10"/>
      <c r="F796" s="32"/>
      <c r="G796" s="10"/>
      <c r="H796" s="32"/>
      <c r="I796" s="10"/>
      <c r="J796" s="32"/>
      <c r="K796" s="94"/>
      <c r="L796" s="32"/>
      <c r="M796" s="10"/>
      <c r="N796" s="32"/>
      <c r="O796" s="10"/>
      <c r="P796" s="32"/>
      <c r="Q796" s="10"/>
      <c r="R796" s="32"/>
      <c r="S796" s="10"/>
      <c r="T796" s="32"/>
      <c r="U796" s="10"/>
      <c r="V796" s="32"/>
      <c r="W796" s="10"/>
      <c r="X796" s="32"/>
      <c r="Y796" s="10"/>
      <c r="Z796" s="32"/>
      <c r="AA796" s="10"/>
      <c r="AB796" s="32"/>
      <c r="AC796" s="10"/>
      <c r="AD796" s="32"/>
      <c r="AE796" s="10"/>
      <c r="AF796" s="32"/>
      <c r="AG796" s="10"/>
      <c r="AH796" s="32"/>
      <c r="AI796" s="10"/>
      <c r="AJ796" s="32"/>
      <c r="AK796" s="10"/>
      <c r="AL796" s="32"/>
      <c r="AM796" s="10"/>
      <c r="AN796" s="32"/>
      <c r="AO796" s="10"/>
      <c r="AP796" s="32"/>
      <c r="AQ796" s="10"/>
      <c r="AR796" s="244"/>
      <c r="AS796" s="10"/>
      <c r="AT796" s="32"/>
      <c r="AU796" s="10"/>
      <c r="AV796" s="244"/>
      <c r="AW796" s="10"/>
      <c r="AX796" s="244"/>
      <c r="AY796" s="7"/>
      <c r="AZ796" s="249"/>
      <c r="BA796" s="10"/>
      <c r="BB796" s="244"/>
      <c r="BC796" s="7"/>
      <c r="BD796" s="249"/>
      <c r="BE796" s="10"/>
      <c r="BF796" s="244"/>
      <c r="BG796" s="7"/>
      <c r="BH796" s="249"/>
      <c r="BI796" s="7"/>
      <c r="BJ796" s="249"/>
      <c r="BK796" s="7"/>
      <c r="BL796" s="8"/>
      <c r="BM796" s="7"/>
      <c r="BN796" s="249"/>
      <c r="BO796" s="7"/>
      <c r="BP796" s="8"/>
      <c r="BQ796" s="7"/>
      <c r="BR796" s="8"/>
      <c r="BT796" s="41"/>
      <c r="BU796" s="41">
        <f t="shared" si="40"/>
        <v>0</v>
      </c>
      <c r="BV796">
        <f t="shared" si="39"/>
        <v>0</v>
      </c>
    </row>
    <row r="797" spans="2:76">
      <c r="B797" s="6"/>
      <c r="C797" s="10"/>
      <c r="D797" s="32"/>
      <c r="E797" s="10"/>
      <c r="F797" s="32"/>
      <c r="G797" s="10"/>
      <c r="H797" s="32"/>
      <c r="I797" s="10"/>
      <c r="J797" s="32"/>
      <c r="K797" s="94"/>
      <c r="L797" s="32"/>
      <c r="M797" s="10"/>
      <c r="N797" s="32"/>
      <c r="O797" s="10"/>
      <c r="P797" s="32"/>
      <c r="Q797" s="10"/>
      <c r="R797" s="32"/>
      <c r="S797" s="10"/>
      <c r="T797" s="32"/>
      <c r="U797" s="10"/>
      <c r="V797" s="32"/>
      <c r="W797" s="10"/>
      <c r="X797" s="32"/>
      <c r="Y797" s="10"/>
      <c r="Z797" s="32"/>
      <c r="AA797" s="10"/>
      <c r="AB797" s="32"/>
      <c r="AC797" s="10"/>
      <c r="AD797" s="32"/>
      <c r="AE797" s="10"/>
      <c r="AF797" s="32"/>
      <c r="AG797" s="10"/>
      <c r="AH797" s="32"/>
      <c r="AI797" s="10"/>
      <c r="AJ797" s="32"/>
      <c r="AK797" s="10"/>
      <c r="AL797" s="32"/>
      <c r="AM797" s="10"/>
      <c r="AN797" s="32"/>
      <c r="AO797" s="10"/>
      <c r="AP797" s="32"/>
      <c r="AQ797" s="10"/>
      <c r="AR797" s="244"/>
      <c r="AS797" s="10"/>
      <c r="AT797" s="32"/>
      <c r="AU797" s="10"/>
      <c r="AV797" s="244"/>
      <c r="AW797" s="10"/>
      <c r="AX797" s="244"/>
      <c r="AY797" s="7"/>
      <c r="AZ797" s="249"/>
      <c r="BA797" s="10"/>
      <c r="BB797" s="244"/>
      <c r="BC797" s="7"/>
      <c r="BD797" s="249"/>
      <c r="BE797" s="10"/>
      <c r="BF797" s="244"/>
      <c r="BG797" s="7"/>
      <c r="BH797" s="249"/>
      <c r="BI797" s="7"/>
      <c r="BJ797" s="249"/>
      <c r="BK797" s="7"/>
      <c r="BL797" s="8"/>
      <c r="BM797" s="7"/>
      <c r="BN797" s="249"/>
      <c r="BO797" s="7"/>
      <c r="BP797" s="8"/>
      <c r="BQ797" s="7"/>
      <c r="BR797" s="8"/>
      <c r="BT797" s="41"/>
      <c r="BU797" s="41">
        <f t="shared" si="40"/>
        <v>0</v>
      </c>
      <c r="BV797">
        <f t="shared" si="39"/>
        <v>0</v>
      </c>
      <c r="BX797" s="39"/>
    </row>
    <row r="798" spans="2:76">
      <c r="B798" s="6"/>
      <c r="C798" s="10"/>
      <c r="D798" s="32"/>
      <c r="E798" s="10"/>
      <c r="F798" s="32"/>
      <c r="G798" s="10"/>
      <c r="H798" s="32"/>
      <c r="I798" s="10"/>
      <c r="J798" s="32"/>
      <c r="K798" s="94"/>
      <c r="L798" s="32"/>
      <c r="M798" s="10"/>
      <c r="N798" s="32"/>
      <c r="O798" s="10"/>
      <c r="P798" s="32"/>
      <c r="Q798" s="10"/>
      <c r="R798" s="32"/>
      <c r="S798" s="10"/>
      <c r="T798" s="32"/>
      <c r="U798" s="10"/>
      <c r="V798" s="32"/>
      <c r="W798" s="10"/>
      <c r="X798" s="32"/>
      <c r="Y798" s="10"/>
      <c r="Z798" s="32"/>
      <c r="AA798" s="10"/>
      <c r="AB798" s="32"/>
      <c r="AC798" s="10"/>
      <c r="AD798" s="32"/>
      <c r="AE798" s="10"/>
      <c r="AF798" s="32"/>
      <c r="AG798" s="10"/>
      <c r="AH798" s="32"/>
      <c r="AI798" s="10"/>
      <c r="AJ798" s="32"/>
      <c r="AK798" s="10"/>
      <c r="AL798" s="32"/>
      <c r="AM798" s="10"/>
      <c r="AN798" s="32"/>
      <c r="AO798" s="10"/>
      <c r="AP798" s="32"/>
      <c r="AQ798" s="10"/>
      <c r="AR798" s="244"/>
      <c r="AS798" s="10"/>
      <c r="AT798" s="32"/>
      <c r="AU798" s="10"/>
      <c r="AV798" s="244"/>
      <c r="AW798" s="10"/>
      <c r="AX798" s="244"/>
      <c r="AY798" s="7"/>
      <c r="AZ798" s="249"/>
      <c r="BA798" s="10"/>
      <c r="BB798" s="244"/>
      <c r="BC798" s="7"/>
      <c r="BD798" s="249"/>
      <c r="BE798" s="10"/>
      <c r="BF798" s="244"/>
      <c r="BG798" s="7"/>
      <c r="BH798" s="249"/>
      <c r="BI798" s="7"/>
      <c r="BJ798" s="249"/>
      <c r="BK798" s="7"/>
      <c r="BL798" s="8"/>
      <c r="BM798" s="7"/>
      <c r="BN798" s="249"/>
      <c r="BO798" s="7"/>
      <c r="BP798" s="8"/>
      <c r="BQ798" s="7"/>
      <c r="BR798" s="8"/>
      <c r="BT798" s="41"/>
      <c r="BU798" s="41">
        <f t="shared" si="40"/>
        <v>0</v>
      </c>
      <c r="BV798">
        <f t="shared" si="39"/>
        <v>0</v>
      </c>
      <c r="BX798" s="39"/>
    </row>
    <row r="799" spans="2:76">
      <c r="B799" s="6"/>
      <c r="C799" s="10"/>
      <c r="D799" s="32"/>
      <c r="E799" s="10"/>
      <c r="F799" s="32"/>
      <c r="G799" s="10"/>
      <c r="H799" s="32"/>
      <c r="I799" s="10"/>
      <c r="J799" s="32"/>
      <c r="K799" s="94"/>
      <c r="L799" s="32"/>
      <c r="M799" s="10"/>
      <c r="N799" s="32"/>
      <c r="O799" s="10"/>
      <c r="P799" s="32"/>
      <c r="Q799" s="10"/>
      <c r="R799" s="32"/>
      <c r="S799" s="10"/>
      <c r="T799" s="32"/>
      <c r="U799" s="10"/>
      <c r="V799" s="32"/>
      <c r="W799" s="10"/>
      <c r="X799" s="32"/>
      <c r="Y799" s="10"/>
      <c r="Z799" s="32"/>
      <c r="AA799" s="10"/>
      <c r="AB799" s="32"/>
      <c r="AC799" s="10"/>
      <c r="AD799" s="32"/>
      <c r="AE799" s="10"/>
      <c r="AF799" s="32"/>
      <c r="AG799" s="10"/>
      <c r="AH799" s="32"/>
      <c r="AI799" s="10"/>
      <c r="AJ799" s="32"/>
      <c r="AK799" s="10"/>
      <c r="AL799" s="32"/>
      <c r="AM799" s="10"/>
      <c r="AN799" s="32"/>
      <c r="AO799" s="10"/>
      <c r="AP799" s="32"/>
      <c r="AQ799" s="10"/>
      <c r="AR799" s="244"/>
      <c r="AS799" s="10"/>
      <c r="AT799" s="32"/>
      <c r="AU799" s="10"/>
      <c r="AV799" s="244"/>
      <c r="AW799" s="10"/>
      <c r="AX799" s="244"/>
      <c r="AY799" s="7"/>
      <c r="AZ799" s="249"/>
      <c r="BA799" s="10"/>
      <c r="BB799" s="244"/>
      <c r="BC799" s="7"/>
      <c r="BD799" s="249"/>
      <c r="BE799" s="10"/>
      <c r="BF799" s="244"/>
      <c r="BG799" s="7"/>
      <c r="BH799" s="249"/>
      <c r="BI799" s="7"/>
      <c r="BJ799" s="249"/>
      <c r="BK799" s="7"/>
      <c r="BL799" s="8"/>
      <c r="BM799" s="7"/>
      <c r="BN799" s="249"/>
      <c r="BO799" s="7"/>
      <c r="BP799" s="8"/>
      <c r="BQ799" s="7"/>
      <c r="BR799" s="8"/>
      <c r="BT799" s="41"/>
      <c r="BU799" s="41">
        <f t="shared" si="40"/>
        <v>0</v>
      </c>
      <c r="BV799">
        <f t="shared" si="39"/>
        <v>0</v>
      </c>
      <c r="BX799" s="39"/>
    </row>
    <row r="800" spans="2:76">
      <c r="B800" s="6"/>
      <c r="C800" s="10"/>
      <c r="D800" s="32"/>
      <c r="E800" s="10"/>
      <c r="F800" s="32"/>
      <c r="G800" s="10"/>
      <c r="H800" s="32"/>
      <c r="I800" s="10"/>
      <c r="J800" s="32"/>
      <c r="K800" s="94"/>
      <c r="L800" s="32"/>
      <c r="M800" s="10"/>
      <c r="N800" s="32"/>
      <c r="O800" s="10"/>
      <c r="P800" s="32"/>
      <c r="Q800" s="10"/>
      <c r="R800" s="32"/>
      <c r="S800" s="10"/>
      <c r="T800" s="32"/>
      <c r="U800" s="10"/>
      <c r="V800" s="32"/>
      <c r="W800" s="10"/>
      <c r="X800" s="32"/>
      <c r="Y800" s="10"/>
      <c r="Z800" s="32"/>
      <c r="AA800" s="10"/>
      <c r="AB800" s="32"/>
      <c r="AC800" s="10"/>
      <c r="AD800" s="32"/>
      <c r="AE800" s="10"/>
      <c r="AF800" s="32"/>
      <c r="AG800" s="10"/>
      <c r="AH800" s="32"/>
      <c r="AI800" s="10"/>
      <c r="AJ800" s="32"/>
      <c r="AK800" s="10"/>
      <c r="AL800" s="32"/>
      <c r="AM800" s="10"/>
      <c r="AN800" s="32"/>
      <c r="AO800" s="10"/>
      <c r="AP800" s="32"/>
      <c r="AQ800" s="10"/>
      <c r="AR800" s="244"/>
      <c r="AS800" s="10"/>
      <c r="AT800" s="32"/>
      <c r="AU800" s="10"/>
      <c r="AV800" s="244"/>
      <c r="AW800" s="10"/>
      <c r="AX800" s="244"/>
      <c r="AY800" s="7"/>
      <c r="AZ800" s="249"/>
      <c r="BA800" s="10"/>
      <c r="BB800" s="244"/>
      <c r="BC800" s="7"/>
      <c r="BD800" s="249"/>
      <c r="BE800" s="10"/>
      <c r="BF800" s="244"/>
      <c r="BG800" s="7"/>
      <c r="BH800" s="249"/>
      <c r="BI800" s="7"/>
      <c r="BJ800" s="249"/>
      <c r="BK800" s="7"/>
      <c r="BL800" s="8"/>
      <c r="BM800" s="7"/>
      <c r="BN800" s="249"/>
      <c r="BO800" s="7"/>
      <c r="BP800" s="8"/>
      <c r="BQ800" s="7"/>
      <c r="BR800" s="8"/>
      <c r="BT800" s="41"/>
      <c r="BU800" s="41">
        <f t="shared" si="40"/>
        <v>0</v>
      </c>
      <c r="BV800">
        <f t="shared" si="39"/>
        <v>0</v>
      </c>
      <c r="BX800" s="39"/>
    </row>
    <row r="801" spans="2:76">
      <c r="B801" s="6"/>
      <c r="C801" s="10"/>
      <c r="D801" s="32"/>
      <c r="E801" s="10"/>
      <c r="F801" s="32"/>
      <c r="G801" s="10"/>
      <c r="H801" s="32"/>
      <c r="I801" s="10"/>
      <c r="J801" s="32"/>
      <c r="K801" s="94"/>
      <c r="L801" s="32"/>
      <c r="M801" s="10"/>
      <c r="N801" s="32"/>
      <c r="O801" s="10"/>
      <c r="P801" s="32"/>
      <c r="Q801" s="10"/>
      <c r="R801" s="32"/>
      <c r="S801" s="10"/>
      <c r="T801" s="32"/>
      <c r="U801" s="10"/>
      <c r="V801" s="32"/>
      <c r="W801" s="10"/>
      <c r="X801" s="32"/>
      <c r="Y801" s="10"/>
      <c r="Z801" s="32"/>
      <c r="AA801" s="10"/>
      <c r="AB801" s="32"/>
      <c r="AC801" s="10"/>
      <c r="AD801" s="32"/>
      <c r="AE801" s="10"/>
      <c r="AF801" s="32"/>
      <c r="AG801" s="10"/>
      <c r="AH801" s="32"/>
      <c r="AI801" s="10"/>
      <c r="AJ801" s="32"/>
      <c r="AK801" s="10"/>
      <c r="AL801" s="32"/>
      <c r="AM801" s="10"/>
      <c r="AN801" s="32"/>
      <c r="AO801" s="10"/>
      <c r="AP801" s="32"/>
      <c r="AQ801" s="10"/>
      <c r="AR801" s="244"/>
      <c r="AS801" s="10"/>
      <c r="AT801" s="32"/>
      <c r="AU801" s="10"/>
      <c r="AV801" s="244"/>
      <c r="AW801" s="10"/>
      <c r="AX801" s="244"/>
      <c r="AY801" s="7"/>
      <c r="AZ801" s="249"/>
      <c r="BA801" s="10"/>
      <c r="BB801" s="244"/>
      <c r="BC801" s="7"/>
      <c r="BD801" s="249"/>
      <c r="BE801" s="10"/>
      <c r="BF801" s="244"/>
      <c r="BG801" s="7"/>
      <c r="BH801" s="249"/>
      <c r="BI801" s="7"/>
      <c r="BJ801" s="249"/>
      <c r="BK801" s="7"/>
      <c r="BL801" s="8"/>
      <c r="BM801" s="7"/>
      <c r="BN801" s="249"/>
      <c r="BO801" s="7"/>
      <c r="BP801" s="8"/>
      <c r="BQ801" s="7"/>
      <c r="BR801" s="8"/>
      <c r="BT801" s="41"/>
      <c r="BU801" s="41">
        <f t="shared" si="40"/>
        <v>0</v>
      </c>
      <c r="BV801">
        <f t="shared" si="39"/>
        <v>0</v>
      </c>
      <c r="BX801" s="39"/>
    </row>
    <row r="802" spans="2:76">
      <c r="B802" s="6"/>
      <c r="C802" s="10"/>
      <c r="D802" s="32"/>
      <c r="E802" s="10"/>
      <c r="F802" s="32"/>
      <c r="G802" s="10"/>
      <c r="H802" s="32"/>
      <c r="I802" s="10"/>
      <c r="J802" s="32"/>
      <c r="K802" s="94"/>
      <c r="L802" s="32"/>
      <c r="M802" s="10"/>
      <c r="N802" s="32"/>
      <c r="O802" s="10"/>
      <c r="P802" s="32"/>
      <c r="Q802" s="10"/>
      <c r="R802" s="32"/>
      <c r="S802" s="10"/>
      <c r="T802" s="32"/>
      <c r="U802" s="10"/>
      <c r="V802" s="32"/>
      <c r="W802" s="10"/>
      <c r="X802" s="32"/>
      <c r="Y802" s="10"/>
      <c r="Z802" s="32"/>
      <c r="AA802" s="10"/>
      <c r="AB802" s="32"/>
      <c r="AC802" s="10"/>
      <c r="AD802" s="32"/>
      <c r="AE802" s="10"/>
      <c r="AF802" s="32"/>
      <c r="AG802" s="10"/>
      <c r="AH802" s="32"/>
      <c r="AI802" s="10"/>
      <c r="AJ802" s="32"/>
      <c r="AK802" s="10"/>
      <c r="AL802" s="32"/>
      <c r="AM802" s="10"/>
      <c r="AN802" s="32"/>
      <c r="AO802" s="10"/>
      <c r="AP802" s="32"/>
      <c r="AQ802" s="10"/>
      <c r="AR802" s="244"/>
      <c r="AS802" s="10"/>
      <c r="AT802" s="32"/>
      <c r="AU802" s="10"/>
      <c r="AV802" s="244"/>
      <c r="AW802" s="10"/>
      <c r="AX802" s="244"/>
      <c r="AY802" s="7"/>
      <c r="AZ802" s="249"/>
      <c r="BA802" s="10"/>
      <c r="BB802" s="244"/>
      <c r="BC802" s="7"/>
      <c r="BD802" s="249"/>
      <c r="BE802" s="10"/>
      <c r="BF802" s="244"/>
      <c r="BG802" s="7"/>
      <c r="BH802" s="249"/>
      <c r="BI802" s="7"/>
      <c r="BJ802" s="249"/>
      <c r="BK802" s="7"/>
      <c r="BL802" s="8"/>
      <c r="BM802" s="7"/>
      <c r="BN802" s="249"/>
      <c r="BO802" s="7"/>
      <c r="BP802" s="8"/>
      <c r="BQ802" s="7"/>
      <c r="BR802" s="8"/>
      <c r="BT802" s="41"/>
      <c r="BU802" s="41">
        <f t="shared" si="40"/>
        <v>0</v>
      </c>
      <c r="BV802">
        <f t="shared" si="39"/>
        <v>0</v>
      </c>
      <c r="BX802" s="39"/>
    </row>
    <row r="803" spans="2:76">
      <c r="B803" s="6"/>
      <c r="C803" s="10"/>
      <c r="D803" s="32"/>
      <c r="E803" s="10"/>
      <c r="F803" s="32"/>
      <c r="G803" s="10"/>
      <c r="H803" s="32"/>
      <c r="I803" s="10"/>
      <c r="J803" s="32"/>
      <c r="K803" s="94"/>
      <c r="L803" s="32"/>
      <c r="M803" s="10"/>
      <c r="N803" s="32"/>
      <c r="O803" s="10"/>
      <c r="P803" s="32"/>
      <c r="Q803" s="10"/>
      <c r="R803" s="32"/>
      <c r="S803" s="10"/>
      <c r="T803" s="32"/>
      <c r="U803" s="10"/>
      <c r="V803" s="32"/>
      <c r="W803" s="10"/>
      <c r="X803" s="32"/>
      <c r="Y803" s="10"/>
      <c r="Z803" s="32"/>
      <c r="AA803" s="10"/>
      <c r="AB803" s="32"/>
      <c r="AC803" s="10"/>
      <c r="AD803" s="32"/>
      <c r="AE803" s="10"/>
      <c r="AF803" s="32"/>
      <c r="AG803" s="10"/>
      <c r="AH803" s="32"/>
      <c r="AI803" s="10"/>
      <c r="AJ803" s="32"/>
      <c r="AK803" s="10"/>
      <c r="AL803" s="32"/>
      <c r="AM803" s="10"/>
      <c r="AN803" s="32"/>
      <c r="AO803" s="10"/>
      <c r="AP803" s="32"/>
      <c r="AQ803" s="10"/>
      <c r="AR803" s="244"/>
      <c r="AS803" s="10"/>
      <c r="AT803" s="32"/>
      <c r="AU803" s="10"/>
      <c r="AV803" s="244"/>
      <c r="AW803" s="10"/>
      <c r="AX803" s="244"/>
      <c r="AY803" s="7"/>
      <c r="AZ803" s="249"/>
      <c r="BA803" s="10"/>
      <c r="BB803" s="244"/>
      <c r="BC803" s="7"/>
      <c r="BD803" s="249"/>
      <c r="BE803" s="10"/>
      <c r="BF803" s="244"/>
      <c r="BG803" s="7"/>
      <c r="BH803" s="249"/>
      <c r="BI803" s="7"/>
      <c r="BJ803" s="249"/>
      <c r="BK803" s="7"/>
      <c r="BL803" s="8"/>
      <c r="BM803" s="7"/>
      <c r="BN803" s="249"/>
      <c r="BO803" s="7"/>
      <c r="BP803" s="8"/>
      <c r="BQ803" s="7"/>
      <c r="BR803" s="8"/>
      <c r="BT803" s="41"/>
      <c r="BU803" s="41">
        <f t="shared" si="40"/>
        <v>0</v>
      </c>
      <c r="BV803">
        <f t="shared" si="39"/>
        <v>0</v>
      </c>
      <c r="BX803" s="39"/>
    </row>
    <row r="804" spans="2:76">
      <c r="B804" s="6"/>
      <c r="C804" s="10"/>
      <c r="D804" s="32"/>
      <c r="E804" s="10"/>
      <c r="F804" s="32"/>
      <c r="G804" s="10"/>
      <c r="H804" s="32"/>
      <c r="I804" s="10"/>
      <c r="J804" s="32"/>
      <c r="K804" s="94"/>
      <c r="L804" s="32"/>
      <c r="M804" s="10"/>
      <c r="N804" s="32"/>
      <c r="O804" s="10"/>
      <c r="P804" s="32"/>
      <c r="Q804" s="10"/>
      <c r="R804" s="32"/>
      <c r="S804" s="10"/>
      <c r="T804" s="32"/>
      <c r="U804" s="10"/>
      <c r="V804" s="32"/>
      <c r="W804" s="10"/>
      <c r="X804" s="32"/>
      <c r="Y804" s="10"/>
      <c r="Z804" s="32"/>
      <c r="AA804" s="10"/>
      <c r="AB804" s="32"/>
      <c r="AC804" s="10"/>
      <c r="AD804" s="32"/>
      <c r="AE804" s="10"/>
      <c r="AF804" s="32"/>
      <c r="AG804" s="10"/>
      <c r="AH804" s="32"/>
      <c r="AI804" s="10"/>
      <c r="AJ804" s="32"/>
      <c r="AK804" s="10"/>
      <c r="AL804" s="32"/>
      <c r="AM804" s="10"/>
      <c r="AN804" s="32"/>
      <c r="AO804" s="10"/>
      <c r="AP804" s="32"/>
      <c r="AQ804" s="10"/>
      <c r="AR804" s="244"/>
      <c r="AS804" s="10"/>
      <c r="AT804" s="32"/>
      <c r="AU804" s="10"/>
      <c r="AV804" s="244"/>
      <c r="AW804" s="10"/>
      <c r="AX804" s="244"/>
      <c r="AY804" s="7"/>
      <c r="AZ804" s="249"/>
      <c r="BA804" s="10"/>
      <c r="BB804" s="244"/>
      <c r="BC804" s="7"/>
      <c r="BD804" s="249"/>
      <c r="BE804" s="10"/>
      <c r="BF804" s="244"/>
      <c r="BG804" s="7"/>
      <c r="BH804" s="249"/>
      <c r="BI804" s="7"/>
      <c r="BJ804" s="249"/>
      <c r="BK804" s="7"/>
      <c r="BL804" s="8"/>
      <c r="BM804" s="7"/>
      <c r="BN804" s="249"/>
      <c r="BO804" s="7"/>
      <c r="BP804" s="8"/>
      <c r="BQ804" s="7"/>
      <c r="BR804" s="8"/>
      <c r="BT804" s="41"/>
      <c r="BU804" s="41">
        <f t="shared" si="40"/>
        <v>0</v>
      </c>
      <c r="BV804">
        <f t="shared" si="39"/>
        <v>0</v>
      </c>
      <c r="BX804" s="39"/>
    </row>
    <row r="805" spans="2:76">
      <c r="B805" s="6"/>
      <c r="C805" s="10"/>
      <c r="D805" s="32"/>
      <c r="E805" s="10"/>
      <c r="F805" s="32"/>
      <c r="G805" s="10"/>
      <c r="H805" s="32"/>
      <c r="I805" s="10"/>
      <c r="J805" s="32"/>
      <c r="K805" s="94"/>
      <c r="L805" s="32"/>
      <c r="M805" s="10"/>
      <c r="N805" s="32"/>
      <c r="O805" s="10"/>
      <c r="P805" s="32"/>
      <c r="Q805" s="10"/>
      <c r="R805" s="32"/>
      <c r="S805" s="10"/>
      <c r="T805" s="32"/>
      <c r="U805" s="10"/>
      <c r="V805" s="32"/>
      <c r="W805" s="10"/>
      <c r="X805" s="32"/>
      <c r="Y805" s="10"/>
      <c r="Z805" s="32"/>
      <c r="AA805" s="10"/>
      <c r="AB805" s="32"/>
      <c r="AC805" s="10"/>
      <c r="AD805" s="32"/>
      <c r="AE805" s="10"/>
      <c r="AF805" s="32"/>
      <c r="AG805" s="10"/>
      <c r="AH805" s="32"/>
      <c r="AI805" s="10"/>
      <c r="AJ805" s="32"/>
      <c r="AK805" s="10"/>
      <c r="AL805" s="32"/>
      <c r="AM805" s="10"/>
      <c r="AN805" s="32"/>
      <c r="AO805" s="10"/>
      <c r="AP805" s="32"/>
      <c r="AQ805" s="10"/>
      <c r="AR805" s="244"/>
      <c r="AS805" s="10"/>
      <c r="AT805" s="32"/>
      <c r="AU805" s="10"/>
      <c r="AV805" s="244"/>
      <c r="AW805" s="10"/>
      <c r="AX805" s="244"/>
      <c r="AY805" s="7"/>
      <c r="AZ805" s="249"/>
      <c r="BA805" s="10"/>
      <c r="BB805" s="244"/>
      <c r="BC805" s="7"/>
      <c r="BD805" s="249"/>
      <c r="BE805" s="10"/>
      <c r="BF805" s="244"/>
      <c r="BG805" s="7"/>
      <c r="BH805" s="249"/>
      <c r="BI805" s="7"/>
      <c r="BJ805" s="249"/>
      <c r="BK805" s="7"/>
      <c r="BL805" s="8"/>
      <c r="BM805" s="7"/>
      <c r="BN805" s="249"/>
      <c r="BO805" s="7"/>
      <c r="BP805" s="8"/>
      <c r="BQ805" s="7"/>
      <c r="BR805" s="8"/>
      <c r="BT805" s="41"/>
      <c r="BU805" s="41">
        <f t="shared" si="40"/>
        <v>0</v>
      </c>
      <c r="BV805">
        <f t="shared" si="39"/>
        <v>0</v>
      </c>
      <c r="BX805" s="39"/>
    </row>
    <row r="806" spans="2:76">
      <c r="B806" s="6"/>
      <c r="C806" s="10"/>
      <c r="D806" s="32"/>
      <c r="E806" s="10"/>
      <c r="F806" s="32"/>
      <c r="G806" s="10"/>
      <c r="H806" s="32"/>
      <c r="I806" s="10"/>
      <c r="J806" s="32"/>
      <c r="K806" s="94"/>
      <c r="L806" s="32"/>
      <c r="M806" s="10"/>
      <c r="N806" s="32"/>
      <c r="O806" s="10"/>
      <c r="P806" s="32"/>
      <c r="Q806" s="10"/>
      <c r="R806" s="32"/>
      <c r="S806" s="10"/>
      <c r="T806" s="32"/>
      <c r="U806" s="10"/>
      <c r="V806" s="32"/>
      <c r="W806" s="10"/>
      <c r="X806" s="32"/>
      <c r="Y806" s="10"/>
      <c r="Z806" s="32"/>
      <c r="AA806" s="10"/>
      <c r="AB806" s="32"/>
      <c r="AC806" s="10"/>
      <c r="AD806" s="32"/>
      <c r="AE806" s="10"/>
      <c r="AF806" s="32"/>
      <c r="AG806" s="10"/>
      <c r="AH806" s="32"/>
      <c r="AI806" s="10"/>
      <c r="AJ806" s="32"/>
      <c r="AK806" s="10"/>
      <c r="AL806" s="32"/>
      <c r="AM806" s="10"/>
      <c r="AN806" s="32"/>
      <c r="AO806" s="10"/>
      <c r="AP806" s="32"/>
      <c r="AQ806" s="10"/>
      <c r="AR806" s="244"/>
      <c r="AS806" s="10"/>
      <c r="AT806" s="32"/>
      <c r="AU806" s="10"/>
      <c r="AV806" s="244"/>
      <c r="AW806" s="10"/>
      <c r="AX806" s="244"/>
      <c r="AY806" s="7"/>
      <c r="AZ806" s="249"/>
      <c r="BA806" s="10"/>
      <c r="BB806" s="244"/>
      <c r="BC806" s="7"/>
      <c r="BD806" s="249"/>
      <c r="BE806" s="10"/>
      <c r="BF806" s="244"/>
      <c r="BG806" s="7"/>
      <c r="BH806" s="249"/>
      <c r="BI806" s="7"/>
      <c r="BJ806" s="249"/>
      <c r="BK806" s="7"/>
      <c r="BL806" s="8"/>
      <c r="BM806" s="7"/>
      <c r="BN806" s="249"/>
      <c r="BO806" s="7"/>
      <c r="BP806" s="8"/>
      <c r="BQ806" s="7"/>
      <c r="BR806" s="8"/>
      <c r="BT806" s="41"/>
      <c r="BU806" s="41">
        <f t="shared" si="40"/>
        <v>0</v>
      </c>
      <c r="BV806">
        <f t="shared" si="39"/>
        <v>0</v>
      </c>
      <c r="BX806" s="39"/>
    </row>
    <row r="807" spans="2:76">
      <c r="B807" s="6"/>
      <c r="C807" s="10"/>
      <c r="D807" s="32"/>
      <c r="E807" s="10"/>
      <c r="F807" s="32"/>
      <c r="G807" s="10"/>
      <c r="H807" s="32"/>
      <c r="I807" s="10"/>
      <c r="J807" s="32"/>
      <c r="K807" s="94"/>
      <c r="L807" s="32"/>
      <c r="M807" s="10"/>
      <c r="N807" s="32"/>
      <c r="O807" s="10"/>
      <c r="P807" s="32"/>
      <c r="Q807" s="10"/>
      <c r="R807" s="32"/>
      <c r="S807" s="10"/>
      <c r="T807" s="32"/>
      <c r="U807" s="10"/>
      <c r="V807" s="32"/>
      <c r="W807" s="10"/>
      <c r="X807" s="32"/>
      <c r="Y807" s="10"/>
      <c r="Z807" s="32"/>
      <c r="AA807" s="10"/>
      <c r="AB807" s="32"/>
      <c r="AC807" s="10"/>
      <c r="AD807" s="32"/>
      <c r="AE807" s="10"/>
      <c r="AF807" s="32"/>
      <c r="AG807" s="10"/>
      <c r="AH807" s="32"/>
      <c r="AI807" s="10"/>
      <c r="AJ807" s="32"/>
      <c r="AK807" s="10"/>
      <c r="AL807" s="32"/>
      <c r="AM807" s="10"/>
      <c r="AN807" s="32"/>
      <c r="AO807" s="10"/>
      <c r="AP807" s="32"/>
      <c r="AQ807" s="10"/>
      <c r="AR807" s="244"/>
      <c r="AS807" s="10"/>
      <c r="AT807" s="32"/>
      <c r="AU807" s="10"/>
      <c r="AV807" s="244"/>
      <c r="AW807" s="10"/>
      <c r="AX807" s="244"/>
      <c r="AY807" s="7"/>
      <c r="AZ807" s="249"/>
      <c r="BA807" s="10"/>
      <c r="BB807" s="244"/>
      <c r="BC807" s="7"/>
      <c r="BD807" s="249"/>
      <c r="BE807" s="10"/>
      <c r="BF807" s="244"/>
      <c r="BG807" s="7"/>
      <c r="BH807" s="249"/>
      <c r="BI807" s="7"/>
      <c r="BJ807" s="249"/>
      <c r="BK807" s="7"/>
      <c r="BL807" s="8"/>
      <c r="BM807" s="7"/>
      <c r="BN807" s="249"/>
      <c r="BO807" s="7"/>
      <c r="BP807" s="8"/>
      <c r="BQ807" s="7"/>
      <c r="BR807" s="8"/>
      <c r="BT807" s="41"/>
      <c r="BU807" s="41">
        <f t="shared" si="40"/>
        <v>0</v>
      </c>
      <c r="BV807">
        <f t="shared" si="39"/>
        <v>0</v>
      </c>
      <c r="BX807" s="39"/>
    </row>
    <row r="808" spans="2:76">
      <c r="B808" s="6"/>
      <c r="C808" s="10"/>
      <c r="D808" s="32"/>
      <c r="E808" s="10"/>
      <c r="F808" s="32"/>
      <c r="G808" s="10"/>
      <c r="H808" s="32"/>
      <c r="I808" s="10"/>
      <c r="J808" s="32"/>
      <c r="K808" s="94"/>
      <c r="L808" s="32"/>
      <c r="M808" s="10"/>
      <c r="N808" s="32"/>
      <c r="O808" s="10"/>
      <c r="P808" s="32"/>
      <c r="Q808" s="10"/>
      <c r="R808" s="32"/>
      <c r="S808" s="10"/>
      <c r="T808" s="32"/>
      <c r="U808" s="10"/>
      <c r="V808" s="32"/>
      <c r="W808" s="10"/>
      <c r="X808" s="32"/>
      <c r="Y808" s="10"/>
      <c r="Z808" s="32"/>
      <c r="AA808" s="10"/>
      <c r="AB808" s="32"/>
      <c r="AC808" s="10"/>
      <c r="AD808" s="32"/>
      <c r="AE808" s="10"/>
      <c r="AF808" s="32"/>
      <c r="AG808" s="10"/>
      <c r="AH808" s="32"/>
      <c r="AI808" s="10"/>
      <c r="AJ808" s="32"/>
      <c r="AK808" s="10"/>
      <c r="AL808" s="32"/>
      <c r="AM808" s="10"/>
      <c r="AN808" s="32"/>
      <c r="AO808" s="10"/>
      <c r="AP808" s="32"/>
      <c r="AQ808" s="10"/>
      <c r="AR808" s="244"/>
      <c r="AS808" s="10"/>
      <c r="AT808" s="32"/>
      <c r="AU808" s="10"/>
      <c r="AV808" s="244"/>
      <c r="AW808" s="10"/>
      <c r="AX808" s="244"/>
      <c r="AY808" s="7"/>
      <c r="AZ808" s="249"/>
      <c r="BA808" s="10"/>
      <c r="BB808" s="244"/>
      <c r="BC808" s="7"/>
      <c r="BD808" s="249"/>
      <c r="BE808" s="10"/>
      <c r="BF808" s="244"/>
      <c r="BG808" s="7"/>
      <c r="BH808" s="249"/>
      <c r="BI808" s="7"/>
      <c r="BJ808" s="249"/>
      <c r="BK808" s="7"/>
      <c r="BL808" s="8"/>
      <c r="BM808" s="7"/>
      <c r="BN808" s="249"/>
      <c r="BO808" s="7"/>
      <c r="BP808" s="8"/>
      <c r="BQ808" s="7"/>
      <c r="BR808" s="8"/>
      <c r="BS808" s="214"/>
      <c r="BT808" s="215"/>
      <c r="BU808" s="41">
        <f t="shared" si="40"/>
        <v>0</v>
      </c>
      <c r="BV808">
        <f t="shared" si="39"/>
        <v>0</v>
      </c>
      <c r="BX808" s="39"/>
    </row>
    <row r="809" spans="2:76">
      <c r="B809" s="6"/>
      <c r="C809" s="10"/>
      <c r="D809" s="32"/>
      <c r="E809" s="10"/>
      <c r="F809" s="32"/>
      <c r="G809" s="10"/>
      <c r="H809" s="32"/>
      <c r="I809" s="10"/>
      <c r="J809" s="32"/>
      <c r="K809" s="94"/>
      <c r="L809" s="32"/>
      <c r="M809" s="10"/>
      <c r="N809" s="32"/>
      <c r="O809" s="10"/>
      <c r="P809" s="32"/>
      <c r="Q809" s="10"/>
      <c r="R809" s="32"/>
      <c r="S809" s="10"/>
      <c r="T809" s="32"/>
      <c r="U809" s="10"/>
      <c r="V809" s="32"/>
      <c r="W809" s="10"/>
      <c r="X809" s="32"/>
      <c r="Y809" s="10"/>
      <c r="Z809" s="32"/>
      <c r="AA809" s="10"/>
      <c r="AB809" s="32"/>
      <c r="AC809" s="10"/>
      <c r="AD809" s="32"/>
      <c r="AE809" s="10"/>
      <c r="AF809" s="32"/>
      <c r="AG809" s="10"/>
      <c r="AH809" s="32"/>
      <c r="AI809" s="10"/>
      <c r="AJ809" s="32"/>
      <c r="AK809" s="10"/>
      <c r="AL809" s="32"/>
      <c r="AM809" s="10"/>
      <c r="AN809" s="32"/>
      <c r="AO809" s="10"/>
      <c r="AP809" s="32"/>
      <c r="AQ809" s="10"/>
      <c r="AR809" s="244"/>
      <c r="AS809" s="10"/>
      <c r="AT809" s="32"/>
      <c r="AU809" s="10"/>
      <c r="AV809" s="244"/>
      <c r="AW809" s="10"/>
      <c r="AX809" s="244"/>
      <c r="AY809" s="7"/>
      <c r="AZ809" s="249"/>
      <c r="BA809" s="10"/>
      <c r="BB809" s="244"/>
      <c r="BC809" s="7"/>
      <c r="BD809" s="249"/>
      <c r="BE809" s="10"/>
      <c r="BF809" s="244"/>
      <c r="BG809" s="7"/>
      <c r="BH809" s="249"/>
      <c r="BI809" s="7"/>
      <c r="BJ809" s="249"/>
      <c r="BK809" s="7"/>
      <c r="BL809" s="8"/>
      <c r="BM809" s="7"/>
      <c r="BN809" s="249"/>
      <c r="BO809" s="7"/>
      <c r="BP809" s="8"/>
      <c r="BQ809" s="7"/>
      <c r="BR809" s="8"/>
      <c r="BT809" s="41"/>
      <c r="BU809" s="41">
        <f t="shared" si="40"/>
        <v>0</v>
      </c>
      <c r="BV809">
        <f t="shared" si="39"/>
        <v>0</v>
      </c>
      <c r="BX809" s="39"/>
    </row>
    <row r="810" spans="2:76">
      <c r="B810" s="6"/>
      <c r="C810" s="10"/>
      <c r="D810" s="32"/>
      <c r="E810" s="10"/>
      <c r="F810" s="32"/>
      <c r="G810" s="10"/>
      <c r="H810" s="32"/>
      <c r="I810" s="10"/>
      <c r="J810" s="32"/>
      <c r="K810" s="94"/>
      <c r="L810" s="32"/>
      <c r="M810" s="10"/>
      <c r="N810" s="32"/>
      <c r="O810" s="10"/>
      <c r="P810" s="32"/>
      <c r="Q810" s="10"/>
      <c r="R810" s="32"/>
      <c r="S810" s="10"/>
      <c r="T810" s="32"/>
      <c r="U810" s="10"/>
      <c r="V810" s="32"/>
      <c r="W810" s="10"/>
      <c r="X810" s="32"/>
      <c r="Y810" s="10"/>
      <c r="Z810" s="32"/>
      <c r="AA810" s="10"/>
      <c r="AB810" s="32"/>
      <c r="AC810" s="10"/>
      <c r="AD810" s="32"/>
      <c r="AE810" s="10"/>
      <c r="AF810" s="32"/>
      <c r="AG810" s="10"/>
      <c r="AH810" s="32"/>
      <c r="AI810" s="10"/>
      <c r="AJ810" s="32"/>
      <c r="AK810" s="10"/>
      <c r="AL810" s="32"/>
      <c r="AM810" s="10"/>
      <c r="AN810" s="32"/>
      <c r="AO810" s="10"/>
      <c r="AP810" s="32"/>
      <c r="AQ810" s="10"/>
      <c r="AR810" s="244"/>
      <c r="AS810" s="10"/>
      <c r="AT810" s="32"/>
      <c r="AU810" s="10"/>
      <c r="AV810" s="244"/>
      <c r="AW810" s="10"/>
      <c r="AX810" s="244"/>
      <c r="AY810" s="7"/>
      <c r="AZ810" s="249"/>
      <c r="BA810" s="10"/>
      <c r="BB810" s="244"/>
      <c r="BC810" s="7"/>
      <c r="BD810" s="249"/>
      <c r="BE810" s="10"/>
      <c r="BF810" s="244"/>
      <c r="BG810" s="7"/>
      <c r="BH810" s="249"/>
      <c r="BI810" s="7"/>
      <c r="BJ810" s="249"/>
      <c r="BK810" s="7"/>
      <c r="BL810" s="8"/>
      <c r="BM810" s="7"/>
      <c r="BN810" s="249"/>
      <c r="BO810" s="7"/>
      <c r="BP810" s="8"/>
      <c r="BQ810" s="7"/>
      <c r="BR810" s="8"/>
      <c r="BT810" s="41"/>
      <c r="BU810" s="41">
        <f t="shared" si="40"/>
        <v>0</v>
      </c>
      <c r="BV810">
        <f t="shared" si="39"/>
        <v>0</v>
      </c>
      <c r="BX810" s="39"/>
    </row>
    <row r="811" spans="2:76">
      <c r="B811" s="6"/>
      <c r="C811" s="10"/>
      <c r="D811" s="32"/>
      <c r="E811" s="10"/>
      <c r="F811" s="32"/>
      <c r="G811" s="10"/>
      <c r="H811" s="32"/>
      <c r="I811" s="10"/>
      <c r="J811" s="32"/>
      <c r="K811" s="94"/>
      <c r="L811" s="32"/>
      <c r="M811" s="10"/>
      <c r="N811" s="32"/>
      <c r="O811" s="10"/>
      <c r="P811" s="32"/>
      <c r="Q811" s="10"/>
      <c r="R811" s="32"/>
      <c r="S811" s="10"/>
      <c r="T811" s="32"/>
      <c r="U811" s="10"/>
      <c r="V811" s="32"/>
      <c r="W811" s="10"/>
      <c r="X811" s="32"/>
      <c r="Y811" s="10"/>
      <c r="Z811" s="32"/>
      <c r="AA811" s="10"/>
      <c r="AB811" s="32"/>
      <c r="AC811" s="10"/>
      <c r="AD811" s="32"/>
      <c r="AE811" s="10"/>
      <c r="AF811" s="32"/>
      <c r="AG811" s="10"/>
      <c r="AH811" s="32"/>
      <c r="AI811" s="10"/>
      <c r="AJ811" s="32"/>
      <c r="AK811" s="10"/>
      <c r="AL811" s="32"/>
      <c r="AM811" s="10"/>
      <c r="AN811" s="32"/>
      <c r="AO811" s="10"/>
      <c r="AP811" s="32"/>
      <c r="AQ811" s="10"/>
      <c r="AR811" s="244"/>
      <c r="AS811" s="10"/>
      <c r="AT811" s="32"/>
      <c r="AU811" s="10"/>
      <c r="AV811" s="244"/>
      <c r="AW811" s="10"/>
      <c r="AX811" s="244"/>
      <c r="AY811" s="7"/>
      <c r="AZ811" s="249"/>
      <c r="BA811" s="10"/>
      <c r="BB811" s="244"/>
      <c r="BC811" s="7"/>
      <c r="BD811" s="249"/>
      <c r="BE811" s="10"/>
      <c r="BF811" s="244"/>
      <c r="BG811" s="7"/>
      <c r="BH811" s="249"/>
      <c r="BI811" s="7"/>
      <c r="BJ811" s="249"/>
      <c r="BK811" s="7"/>
      <c r="BL811" s="8"/>
      <c r="BM811" s="7"/>
      <c r="BN811" s="249"/>
      <c r="BO811" s="7"/>
      <c r="BP811" s="8"/>
      <c r="BQ811" s="7"/>
      <c r="BR811" s="8"/>
      <c r="BT811" s="41"/>
      <c r="BU811" s="41">
        <f t="shared" si="40"/>
        <v>0</v>
      </c>
      <c r="BV811">
        <f t="shared" si="39"/>
        <v>0</v>
      </c>
      <c r="BX811" s="39"/>
    </row>
    <row r="812" spans="2:76">
      <c r="B812" s="6"/>
      <c r="C812" s="10"/>
      <c r="D812" s="32"/>
      <c r="E812" s="10"/>
      <c r="F812" s="32"/>
      <c r="G812" s="10"/>
      <c r="H812" s="32"/>
      <c r="I812" s="10"/>
      <c r="J812" s="32"/>
      <c r="K812" s="94"/>
      <c r="L812" s="32"/>
      <c r="M812" s="10"/>
      <c r="N812" s="32"/>
      <c r="O812" s="10"/>
      <c r="P812" s="32"/>
      <c r="Q812" s="10"/>
      <c r="R812" s="32"/>
      <c r="S812" s="10"/>
      <c r="T812" s="32"/>
      <c r="U812" s="10"/>
      <c r="V812" s="32"/>
      <c r="W812" s="10"/>
      <c r="X812" s="32"/>
      <c r="Y812" s="10"/>
      <c r="Z812" s="32"/>
      <c r="AA812" s="10"/>
      <c r="AB812" s="32"/>
      <c r="AC812" s="10"/>
      <c r="AD812" s="32"/>
      <c r="AE812" s="10"/>
      <c r="AF812" s="253"/>
      <c r="AG812" s="10"/>
      <c r="AH812" s="32"/>
      <c r="AI812" s="10"/>
      <c r="AJ812" s="32"/>
      <c r="AK812" s="10"/>
      <c r="AL812" s="32"/>
      <c r="AM812" s="10"/>
      <c r="AN812" s="32"/>
      <c r="AO812" s="10"/>
      <c r="AP812" s="32"/>
      <c r="AQ812" s="10"/>
      <c r="AR812" s="244"/>
      <c r="AS812" s="10"/>
      <c r="AT812" s="32"/>
      <c r="AU812" s="10"/>
      <c r="AV812" s="244"/>
      <c r="AW812" s="10"/>
      <c r="AX812" s="244"/>
      <c r="AY812" s="7"/>
      <c r="AZ812" s="249"/>
      <c r="BA812" s="10"/>
      <c r="BB812" s="244"/>
      <c r="BC812" s="7"/>
      <c r="BD812" s="249"/>
      <c r="BE812" s="10"/>
      <c r="BF812" s="244"/>
      <c r="BG812" s="7"/>
      <c r="BH812" s="249"/>
      <c r="BI812" s="7"/>
      <c r="BJ812" s="249"/>
      <c r="BK812" s="7"/>
      <c r="BL812" s="8"/>
      <c r="BM812" s="7"/>
      <c r="BN812" s="249"/>
      <c r="BO812" s="7"/>
      <c r="BP812" s="8"/>
      <c r="BQ812" s="7"/>
      <c r="BR812" s="8"/>
      <c r="BT812" s="41"/>
      <c r="BU812" s="41">
        <f t="shared" si="40"/>
        <v>0</v>
      </c>
      <c r="BV812">
        <f t="shared" si="39"/>
        <v>0</v>
      </c>
      <c r="BX812" s="39"/>
    </row>
    <row r="813" spans="2:76">
      <c r="B813" s="6"/>
      <c r="C813" s="10"/>
      <c r="D813" s="32"/>
      <c r="E813" s="10"/>
      <c r="F813" s="32"/>
      <c r="G813" s="10"/>
      <c r="H813" s="32"/>
      <c r="I813" s="10"/>
      <c r="J813" s="32"/>
      <c r="K813" s="94"/>
      <c r="L813" s="32"/>
      <c r="M813" s="10"/>
      <c r="N813" s="32"/>
      <c r="O813" s="10"/>
      <c r="P813" s="32"/>
      <c r="Q813" s="10"/>
      <c r="R813" s="32"/>
      <c r="S813" s="10"/>
      <c r="T813" s="32"/>
      <c r="U813" s="10"/>
      <c r="V813" s="32"/>
      <c r="W813" s="10"/>
      <c r="X813" s="32"/>
      <c r="Y813" s="10"/>
      <c r="Z813" s="32"/>
      <c r="AA813" s="10"/>
      <c r="AB813" s="32"/>
      <c r="AC813" s="10"/>
      <c r="AD813" s="32"/>
      <c r="AE813" s="10"/>
      <c r="AF813" s="32"/>
      <c r="AG813" s="10"/>
      <c r="AH813" s="32"/>
      <c r="AI813" s="10"/>
      <c r="AJ813" s="32"/>
      <c r="AK813" s="10"/>
      <c r="AL813" s="32"/>
      <c r="AM813" s="10"/>
      <c r="AN813" s="32"/>
      <c r="AO813" s="10"/>
      <c r="AP813" s="32"/>
      <c r="AQ813" s="10"/>
      <c r="AR813" s="244"/>
      <c r="AS813" s="10"/>
      <c r="AT813" s="32"/>
      <c r="AU813" s="10"/>
      <c r="AV813" s="244"/>
      <c r="AW813" s="10"/>
      <c r="AX813" s="244"/>
      <c r="AY813" s="7"/>
      <c r="AZ813" s="249"/>
      <c r="BA813" s="10"/>
      <c r="BB813" s="244"/>
      <c r="BC813" s="7"/>
      <c r="BD813" s="249"/>
      <c r="BE813" s="10"/>
      <c r="BF813" s="244"/>
      <c r="BG813" s="7"/>
      <c r="BH813" s="249"/>
      <c r="BI813" s="7"/>
      <c r="BJ813" s="249"/>
      <c r="BK813" s="7"/>
      <c r="BL813" s="8"/>
      <c r="BM813" s="7"/>
      <c r="BN813" s="249"/>
      <c r="BO813" s="7"/>
      <c r="BP813" s="8"/>
      <c r="BQ813" s="7"/>
      <c r="BR813" s="8"/>
      <c r="BT813" s="41"/>
      <c r="BU813" s="41">
        <f t="shared" si="40"/>
        <v>0</v>
      </c>
      <c r="BV813">
        <f t="shared" si="39"/>
        <v>0</v>
      </c>
      <c r="BX813" s="39"/>
    </row>
    <row r="814" spans="2:76">
      <c r="B814" s="6"/>
      <c r="C814" s="10"/>
      <c r="D814" s="32"/>
      <c r="E814" s="10"/>
      <c r="F814" s="32"/>
      <c r="G814" s="10"/>
      <c r="H814" s="32"/>
      <c r="I814" s="10"/>
      <c r="J814" s="32"/>
      <c r="K814" s="10"/>
      <c r="L814" s="32"/>
      <c r="M814" s="10"/>
      <c r="N814" s="32"/>
      <c r="O814" s="10"/>
      <c r="P814" s="32"/>
      <c r="Q814" s="10"/>
      <c r="R814" s="32"/>
      <c r="S814" s="10"/>
      <c r="T814" s="32"/>
      <c r="U814" s="10"/>
      <c r="V814" s="32"/>
      <c r="W814" s="10"/>
      <c r="X814" s="32"/>
      <c r="Y814" s="10"/>
      <c r="Z814" s="32"/>
      <c r="AA814" s="10"/>
      <c r="AB814" s="32"/>
      <c r="AC814" s="10"/>
      <c r="AD814" s="32"/>
      <c r="AE814" s="10"/>
      <c r="AF814" s="32"/>
      <c r="AG814" s="10"/>
      <c r="AH814" s="32"/>
      <c r="AI814" s="10"/>
      <c r="AJ814" s="32"/>
      <c r="AK814" s="10"/>
      <c r="AL814" s="32"/>
      <c r="AM814" s="10"/>
      <c r="AN814" s="32"/>
      <c r="AO814" s="10"/>
      <c r="AP814" s="32"/>
      <c r="AQ814" s="10"/>
      <c r="AR814" s="244"/>
      <c r="AS814" s="10"/>
      <c r="AT814" s="32"/>
      <c r="AU814" s="10"/>
      <c r="AV814" s="244"/>
      <c r="AW814" s="10"/>
      <c r="AX814" s="244"/>
      <c r="AY814" s="7"/>
      <c r="AZ814" s="249"/>
      <c r="BA814" s="10"/>
      <c r="BB814" s="244"/>
      <c r="BC814" s="7"/>
      <c r="BD814" s="249"/>
      <c r="BE814" s="10"/>
      <c r="BF814" s="244"/>
      <c r="BG814" s="7"/>
      <c r="BH814" s="249"/>
      <c r="BI814" s="7"/>
      <c r="BJ814" s="249"/>
      <c r="BK814" s="7"/>
      <c r="BL814" s="8"/>
      <c r="BM814" s="7"/>
      <c r="BN814" s="249"/>
      <c r="BO814" s="7"/>
      <c r="BP814" s="8"/>
      <c r="BQ814" s="7"/>
      <c r="BR814" s="8"/>
      <c r="BT814" s="41"/>
      <c r="BU814" s="41">
        <f t="shared" si="40"/>
        <v>0</v>
      </c>
      <c r="BV814">
        <f t="shared" si="39"/>
        <v>0</v>
      </c>
    </row>
    <row r="815" spans="2:76">
      <c r="B815" s="6"/>
      <c r="C815" s="10"/>
      <c r="D815" s="32"/>
      <c r="E815" s="10"/>
      <c r="F815" s="32"/>
      <c r="G815" s="10"/>
      <c r="H815" s="32"/>
      <c r="I815" s="10"/>
      <c r="J815" s="32"/>
      <c r="K815" s="94"/>
      <c r="L815" s="32"/>
      <c r="M815" s="10"/>
      <c r="N815" s="32"/>
      <c r="O815" s="10"/>
      <c r="P815" s="32"/>
      <c r="Q815" s="10"/>
      <c r="R815" s="32"/>
      <c r="S815" s="10"/>
      <c r="T815" s="32"/>
      <c r="U815" s="10"/>
      <c r="V815" s="32"/>
      <c r="W815" s="10"/>
      <c r="X815" s="32"/>
      <c r="Y815" s="10"/>
      <c r="Z815" s="32"/>
      <c r="AA815" s="10"/>
      <c r="AB815" s="32"/>
      <c r="AC815" s="10"/>
      <c r="AD815" s="32"/>
      <c r="AE815" s="10"/>
      <c r="AF815" s="32"/>
      <c r="AG815" s="10"/>
      <c r="AH815" s="32"/>
      <c r="AI815" s="10"/>
      <c r="AJ815" s="32"/>
      <c r="AK815" s="10"/>
      <c r="AL815" s="32"/>
      <c r="AM815" s="10"/>
      <c r="AN815" s="32"/>
      <c r="AO815" s="10"/>
      <c r="AP815" s="32"/>
      <c r="AQ815" s="10"/>
      <c r="AR815" s="244"/>
      <c r="AS815" s="10"/>
      <c r="AT815" s="32"/>
      <c r="AU815" s="10"/>
      <c r="AV815" s="244"/>
      <c r="AW815" s="10"/>
      <c r="AX815" s="244"/>
      <c r="AY815" s="7"/>
      <c r="AZ815" s="249"/>
      <c r="BA815" s="10"/>
      <c r="BB815" s="244"/>
      <c r="BC815" s="7"/>
      <c r="BD815" s="249"/>
      <c r="BE815" s="10"/>
      <c r="BF815" s="244"/>
      <c r="BG815" s="7"/>
      <c r="BH815" s="249"/>
      <c r="BI815" s="7"/>
      <c r="BJ815" s="249"/>
      <c r="BK815" s="7"/>
      <c r="BL815" s="8"/>
      <c r="BM815" s="7"/>
      <c r="BN815" s="249"/>
      <c r="BO815" s="7"/>
      <c r="BP815" s="8"/>
      <c r="BQ815" s="7"/>
      <c r="BR815" s="8"/>
      <c r="BT815" s="41"/>
      <c r="BU815" s="41">
        <f t="shared" si="40"/>
        <v>0</v>
      </c>
      <c r="BV815">
        <f t="shared" si="39"/>
        <v>0</v>
      </c>
      <c r="BX815" s="39"/>
    </row>
    <row r="816" spans="2:76">
      <c r="B816" s="6"/>
      <c r="C816" s="10"/>
      <c r="D816" s="32"/>
      <c r="E816" s="10"/>
      <c r="F816" s="32"/>
      <c r="G816" s="10"/>
      <c r="H816" s="32"/>
      <c r="I816" s="10"/>
      <c r="J816" s="32"/>
      <c r="K816" s="94"/>
      <c r="L816" s="32"/>
      <c r="M816" s="10"/>
      <c r="N816" s="32"/>
      <c r="O816" s="10"/>
      <c r="P816" s="32"/>
      <c r="Q816" s="10"/>
      <c r="R816" s="32"/>
      <c r="S816" s="10"/>
      <c r="T816" s="32"/>
      <c r="U816" s="10"/>
      <c r="V816" s="32"/>
      <c r="W816" s="10"/>
      <c r="X816" s="32"/>
      <c r="Y816" s="10"/>
      <c r="Z816" s="32"/>
      <c r="AA816" s="10"/>
      <c r="AB816" s="32"/>
      <c r="AC816" s="10"/>
      <c r="AD816" s="32"/>
      <c r="AE816" s="10"/>
      <c r="AF816" s="32"/>
      <c r="AG816" s="10"/>
      <c r="AH816" s="32"/>
      <c r="AI816" s="10"/>
      <c r="AJ816" s="32"/>
      <c r="AK816" s="10"/>
      <c r="AL816" s="32"/>
      <c r="AM816" s="10"/>
      <c r="AN816" s="32"/>
      <c r="AO816" s="10"/>
      <c r="AP816" s="32"/>
      <c r="AQ816" s="10"/>
      <c r="AR816" s="244"/>
      <c r="AS816" s="10"/>
      <c r="AT816" s="32"/>
      <c r="AU816" s="10"/>
      <c r="AV816" s="244"/>
      <c r="AW816" s="10"/>
      <c r="AX816" s="244"/>
      <c r="AY816" s="7"/>
      <c r="AZ816" s="249"/>
      <c r="BA816" s="10"/>
      <c r="BB816" s="244"/>
      <c r="BC816" s="7"/>
      <c r="BD816" s="249"/>
      <c r="BE816" s="10"/>
      <c r="BF816" s="244"/>
      <c r="BG816" s="7"/>
      <c r="BH816" s="249"/>
      <c r="BI816" s="7"/>
      <c r="BJ816" s="249"/>
      <c r="BK816" s="7"/>
      <c r="BL816" s="8"/>
      <c r="BM816" s="7"/>
      <c r="BN816" s="249"/>
      <c r="BO816" s="7"/>
      <c r="BP816" s="8"/>
      <c r="BQ816" s="7"/>
      <c r="BR816" s="8"/>
      <c r="BT816" s="41"/>
      <c r="BU816" s="41">
        <f t="shared" si="40"/>
        <v>0</v>
      </c>
      <c r="BV816">
        <f t="shared" si="39"/>
        <v>0</v>
      </c>
      <c r="BX816" s="39"/>
    </row>
    <row r="817" spans="2:76">
      <c r="B817" s="6"/>
      <c r="C817" s="10"/>
      <c r="D817" s="32"/>
      <c r="E817" s="10"/>
      <c r="F817" s="32"/>
      <c r="G817" s="10"/>
      <c r="H817" s="32"/>
      <c r="I817" s="10"/>
      <c r="J817" s="32"/>
      <c r="K817" s="94"/>
      <c r="L817" s="32"/>
      <c r="M817" s="10"/>
      <c r="N817" s="32"/>
      <c r="O817" s="10"/>
      <c r="P817" s="32"/>
      <c r="Q817" s="10"/>
      <c r="R817" s="32"/>
      <c r="S817" s="10"/>
      <c r="T817" s="32"/>
      <c r="U817" s="10"/>
      <c r="V817" s="32"/>
      <c r="W817" s="10"/>
      <c r="X817" s="32"/>
      <c r="Y817" s="10"/>
      <c r="Z817" s="32"/>
      <c r="AA817" s="10"/>
      <c r="AB817" s="32"/>
      <c r="AC817" s="10"/>
      <c r="AD817" s="32"/>
      <c r="AE817" s="10"/>
      <c r="AF817" s="32"/>
      <c r="AG817" s="10"/>
      <c r="AH817" s="32"/>
      <c r="AI817" s="10"/>
      <c r="AJ817" s="32"/>
      <c r="AK817" s="10"/>
      <c r="AL817" s="32"/>
      <c r="AM817" s="10"/>
      <c r="AN817" s="32"/>
      <c r="AO817" s="10"/>
      <c r="AP817" s="32"/>
      <c r="AQ817" s="10"/>
      <c r="AR817" s="244"/>
      <c r="AS817" s="10"/>
      <c r="AT817" s="32"/>
      <c r="AU817" s="10"/>
      <c r="AV817" s="244"/>
      <c r="AW817" s="10"/>
      <c r="AX817" s="244"/>
      <c r="AY817" s="7"/>
      <c r="AZ817" s="249"/>
      <c r="BA817" s="10"/>
      <c r="BB817" s="244"/>
      <c r="BC817" s="7"/>
      <c r="BD817" s="249"/>
      <c r="BE817" s="10"/>
      <c r="BF817" s="244"/>
      <c r="BG817" s="7"/>
      <c r="BH817" s="249"/>
      <c r="BI817" s="7"/>
      <c r="BJ817" s="249"/>
      <c r="BK817" s="7"/>
      <c r="BL817" s="8"/>
      <c r="BM817" s="7"/>
      <c r="BN817" s="249"/>
      <c r="BO817" s="7"/>
      <c r="BP817" s="8"/>
      <c r="BQ817" s="7"/>
      <c r="BR817" s="8"/>
      <c r="BT817" s="41"/>
      <c r="BU817" s="41">
        <f t="shared" si="40"/>
        <v>0</v>
      </c>
      <c r="BV817">
        <f t="shared" si="39"/>
        <v>0</v>
      </c>
      <c r="BX817" s="39"/>
    </row>
    <row r="818" spans="2:76">
      <c r="B818" s="6"/>
      <c r="C818" s="10"/>
      <c r="D818" s="32"/>
      <c r="E818" s="10"/>
      <c r="F818" s="32"/>
      <c r="G818" s="10"/>
      <c r="H818" s="32"/>
      <c r="I818" s="10"/>
      <c r="J818" s="32"/>
      <c r="K818" s="10"/>
      <c r="L818" s="32"/>
      <c r="M818" s="10"/>
      <c r="N818" s="32"/>
      <c r="O818" s="10"/>
      <c r="P818" s="32"/>
      <c r="Q818" s="10"/>
      <c r="R818" s="32"/>
      <c r="S818" s="10"/>
      <c r="T818" s="32"/>
      <c r="U818" s="10"/>
      <c r="V818" s="32"/>
      <c r="W818" s="10"/>
      <c r="X818" s="32"/>
      <c r="Y818" s="10"/>
      <c r="Z818" s="32"/>
      <c r="AA818" s="10"/>
      <c r="AB818" s="32"/>
      <c r="AC818" s="10"/>
      <c r="AD818" s="32"/>
      <c r="AE818" s="10"/>
      <c r="AF818" s="32"/>
      <c r="AG818" s="10"/>
      <c r="AH818" s="32"/>
      <c r="AI818" s="10"/>
      <c r="AJ818" s="32"/>
      <c r="AK818" s="10"/>
      <c r="AL818" s="32"/>
      <c r="AM818" s="10"/>
      <c r="AN818" s="32"/>
      <c r="AO818" s="10"/>
      <c r="AP818" s="32"/>
      <c r="AQ818" s="10"/>
      <c r="AR818" s="32"/>
      <c r="AS818" s="10"/>
      <c r="AT818" s="32"/>
      <c r="AU818" s="10"/>
      <c r="AV818" s="32"/>
      <c r="AW818" s="10"/>
      <c r="AX818" s="32"/>
      <c r="AY818" s="7"/>
      <c r="AZ818" s="249"/>
      <c r="BA818" s="10"/>
      <c r="BB818" s="32"/>
      <c r="BC818" s="7"/>
      <c r="BD818" s="249"/>
      <c r="BE818" s="10"/>
      <c r="BF818" s="32"/>
      <c r="BG818" s="7"/>
      <c r="BH818" s="249"/>
      <c r="BI818" s="7"/>
      <c r="BJ818" s="249"/>
      <c r="BK818" s="10"/>
      <c r="BL818" s="32"/>
      <c r="BM818" s="7"/>
      <c r="BN818" s="249"/>
      <c r="BO818" s="10"/>
      <c r="BP818" s="32"/>
      <c r="BQ818" s="10"/>
      <c r="BR818" s="32"/>
      <c r="BT818" s="41"/>
      <c r="BU818" s="41">
        <f t="shared" si="40"/>
        <v>0</v>
      </c>
      <c r="BV818">
        <f t="shared" si="39"/>
        <v>0</v>
      </c>
    </row>
    <row r="819" spans="2:76">
      <c r="B819" s="6"/>
      <c r="C819" s="10"/>
      <c r="D819" s="32"/>
      <c r="E819" s="10"/>
      <c r="F819" s="32"/>
      <c r="G819" s="10"/>
      <c r="H819" s="32"/>
      <c r="I819" s="10"/>
      <c r="J819" s="32"/>
      <c r="K819" s="94"/>
      <c r="L819" s="32"/>
      <c r="M819" s="10"/>
      <c r="N819" s="32"/>
      <c r="O819" s="10"/>
      <c r="P819" s="32"/>
      <c r="Q819" s="10"/>
      <c r="R819" s="32"/>
      <c r="S819" s="10"/>
      <c r="T819" s="32"/>
      <c r="U819" s="10"/>
      <c r="V819" s="32"/>
      <c r="W819" s="10"/>
      <c r="X819" s="32"/>
      <c r="Y819" s="10"/>
      <c r="Z819" s="32"/>
      <c r="AA819" s="10"/>
      <c r="AB819" s="32"/>
      <c r="AC819" s="10"/>
      <c r="AD819" s="32"/>
      <c r="AE819" s="10"/>
      <c r="AF819" s="32"/>
      <c r="AG819" s="10"/>
      <c r="AH819" s="32"/>
      <c r="AI819" s="10"/>
      <c r="AJ819" s="32"/>
      <c r="AK819" s="10"/>
      <c r="AL819" s="32"/>
      <c r="AM819" s="10"/>
      <c r="AN819" s="32"/>
      <c r="AO819" s="10"/>
      <c r="AP819" s="32"/>
      <c r="AQ819" s="10"/>
      <c r="AR819" s="244"/>
      <c r="AS819" s="10"/>
      <c r="AT819" s="32"/>
      <c r="AU819" s="10"/>
      <c r="AV819" s="244"/>
      <c r="AW819" s="10"/>
      <c r="AX819" s="244"/>
      <c r="AY819" s="7"/>
      <c r="AZ819" s="249"/>
      <c r="BA819" s="10"/>
      <c r="BB819" s="244"/>
      <c r="BC819" s="7"/>
      <c r="BD819" s="249"/>
      <c r="BE819" s="10"/>
      <c r="BF819" s="244"/>
      <c r="BG819" s="7"/>
      <c r="BH819" s="249"/>
      <c r="BI819" s="7"/>
      <c r="BJ819" s="249"/>
      <c r="BK819" s="7"/>
      <c r="BL819" s="8"/>
      <c r="BM819" s="7"/>
      <c r="BN819" s="249"/>
      <c r="BO819" s="7"/>
      <c r="BP819" s="8"/>
      <c r="BQ819" s="7"/>
      <c r="BR819" s="8"/>
      <c r="BT819" s="41"/>
      <c r="BU819" s="41">
        <f t="shared" si="40"/>
        <v>0</v>
      </c>
      <c r="BV819">
        <f t="shared" si="39"/>
        <v>0</v>
      </c>
      <c r="BX819" s="39"/>
    </row>
    <row r="820" spans="2:76">
      <c r="B820" s="6"/>
      <c r="C820" s="10"/>
      <c r="D820" s="32"/>
      <c r="E820" s="10"/>
      <c r="F820" s="32"/>
      <c r="G820" s="10"/>
      <c r="H820" s="32"/>
      <c r="I820" s="10"/>
      <c r="J820" s="32"/>
      <c r="K820" s="94"/>
      <c r="L820" s="32"/>
      <c r="M820" s="10"/>
      <c r="N820" s="32"/>
      <c r="O820" s="10"/>
      <c r="P820" s="32"/>
      <c r="Q820" s="10"/>
      <c r="R820" s="32"/>
      <c r="S820" s="10"/>
      <c r="T820" s="32"/>
      <c r="U820" s="10"/>
      <c r="V820" s="32"/>
      <c r="W820" s="10"/>
      <c r="X820" s="32"/>
      <c r="Y820" s="10"/>
      <c r="Z820" s="32"/>
      <c r="AA820" s="10"/>
      <c r="AB820" s="32"/>
      <c r="AC820" s="10"/>
      <c r="AD820" s="32"/>
      <c r="AE820" s="10"/>
      <c r="AF820" s="32"/>
      <c r="AG820" s="10"/>
      <c r="AH820" s="32"/>
      <c r="AI820" s="10"/>
      <c r="AJ820" s="32"/>
      <c r="AK820" s="10"/>
      <c r="AL820" s="32"/>
      <c r="AM820" s="10"/>
      <c r="AN820" s="32"/>
      <c r="AO820" s="10"/>
      <c r="AP820" s="32"/>
      <c r="AQ820" s="10"/>
      <c r="AR820" s="244"/>
      <c r="AS820" s="10"/>
      <c r="AT820" s="32"/>
      <c r="AU820" s="10"/>
      <c r="AV820" s="244"/>
      <c r="AW820" s="10"/>
      <c r="AX820" s="244"/>
      <c r="AY820" s="7"/>
      <c r="AZ820" s="249"/>
      <c r="BA820" s="10"/>
      <c r="BB820" s="244"/>
      <c r="BC820" s="7"/>
      <c r="BD820" s="249"/>
      <c r="BE820" s="10"/>
      <c r="BF820" s="244"/>
      <c r="BG820" s="7"/>
      <c r="BH820" s="249"/>
      <c r="BI820" s="7"/>
      <c r="BJ820" s="249"/>
      <c r="BK820" s="7"/>
      <c r="BL820" s="8"/>
      <c r="BM820" s="7"/>
      <c r="BN820" s="249"/>
      <c r="BO820" s="7"/>
      <c r="BP820" s="8"/>
      <c r="BQ820" s="7"/>
      <c r="BR820" s="8"/>
      <c r="BT820" s="41"/>
      <c r="BU820" s="41">
        <f t="shared" si="40"/>
        <v>0</v>
      </c>
      <c r="BV820">
        <f t="shared" si="39"/>
        <v>0</v>
      </c>
      <c r="BX820" s="39"/>
    </row>
    <row r="821" spans="2:76">
      <c r="B821" s="6"/>
      <c r="C821" s="10"/>
      <c r="D821" s="32"/>
      <c r="E821" s="10"/>
      <c r="F821" s="32"/>
      <c r="G821" s="10"/>
      <c r="H821" s="32"/>
      <c r="I821" s="10"/>
      <c r="J821" s="32"/>
      <c r="K821" s="94"/>
      <c r="L821" s="32"/>
      <c r="M821" s="10"/>
      <c r="N821" s="32"/>
      <c r="O821" s="10"/>
      <c r="P821" s="32"/>
      <c r="Q821" s="10"/>
      <c r="R821" s="32"/>
      <c r="S821" s="10"/>
      <c r="T821" s="32"/>
      <c r="U821" s="10"/>
      <c r="V821" s="32"/>
      <c r="W821" s="10"/>
      <c r="X821" s="32"/>
      <c r="Y821" s="10"/>
      <c r="Z821" s="32"/>
      <c r="AA821" s="10"/>
      <c r="AB821" s="32"/>
      <c r="AC821" s="10"/>
      <c r="AD821" s="32"/>
      <c r="AE821" s="10"/>
      <c r="AF821" s="32"/>
      <c r="AG821" s="10"/>
      <c r="AH821" s="32"/>
      <c r="AI821" s="10"/>
      <c r="AJ821" s="32"/>
      <c r="AK821" s="10"/>
      <c r="AL821" s="32"/>
      <c r="AM821" s="10"/>
      <c r="AN821" s="32"/>
      <c r="AO821" s="10"/>
      <c r="AP821" s="32"/>
      <c r="AQ821" s="10"/>
      <c r="AR821" s="244"/>
      <c r="AS821" s="10"/>
      <c r="AT821" s="32"/>
      <c r="AU821" s="10"/>
      <c r="AV821" s="244"/>
      <c r="AW821" s="10"/>
      <c r="AX821" s="244"/>
      <c r="AY821" s="7"/>
      <c r="AZ821" s="249"/>
      <c r="BA821" s="10"/>
      <c r="BB821" s="244"/>
      <c r="BC821" s="7"/>
      <c r="BD821" s="249"/>
      <c r="BE821" s="10"/>
      <c r="BF821" s="244"/>
      <c r="BG821" s="7"/>
      <c r="BH821" s="249"/>
      <c r="BI821" s="7"/>
      <c r="BJ821" s="249"/>
      <c r="BK821" s="7"/>
      <c r="BL821" s="8"/>
      <c r="BM821" s="7"/>
      <c r="BN821" s="249"/>
      <c r="BO821" s="7"/>
      <c r="BP821" s="8"/>
      <c r="BQ821" s="7"/>
      <c r="BR821" s="8"/>
      <c r="BT821" s="41"/>
      <c r="BU821" s="41">
        <f t="shared" si="40"/>
        <v>0</v>
      </c>
      <c r="BV821">
        <f t="shared" si="39"/>
        <v>0</v>
      </c>
      <c r="BX821" s="39"/>
    </row>
    <row r="822" spans="2:76">
      <c r="B822" s="6"/>
      <c r="C822" s="10"/>
      <c r="D822" s="32"/>
      <c r="E822" s="10"/>
      <c r="F822" s="32"/>
      <c r="G822" s="10"/>
      <c r="H822" s="32"/>
      <c r="I822" s="10"/>
      <c r="J822" s="32"/>
      <c r="K822" s="94"/>
      <c r="L822" s="32"/>
      <c r="M822" s="10"/>
      <c r="N822" s="32"/>
      <c r="O822" s="10"/>
      <c r="P822" s="32"/>
      <c r="Q822" s="10"/>
      <c r="R822" s="32"/>
      <c r="S822" s="10"/>
      <c r="T822" s="32"/>
      <c r="U822" s="10"/>
      <c r="V822" s="32"/>
      <c r="W822" s="10"/>
      <c r="X822" s="32"/>
      <c r="Y822" s="10"/>
      <c r="Z822" s="32"/>
      <c r="AA822" s="10"/>
      <c r="AB822" s="32"/>
      <c r="AC822" s="10"/>
      <c r="AD822" s="32"/>
      <c r="AE822" s="10"/>
      <c r="AF822" s="32"/>
      <c r="AG822" s="10"/>
      <c r="AH822" s="32"/>
      <c r="AI822" s="10"/>
      <c r="AJ822" s="32"/>
      <c r="AK822" s="10"/>
      <c r="AL822" s="32"/>
      <c r="AM822" s="10"/>
      <c r="AN822" s="32"/>
      <c r="AO822" s="10"/>
      <c r="AP822" s="32"/>
      <c r="AQ822" s="10"/>
      <c r="AR822" s="244"/>
      <c r="AS822" s="10"/>
      <c r="AT822" s="32"/>
      <c r="AU822" s="10"/>
      <c r="AV822" s="244"/>
      <c r="AW822" s="10"/>
      <c r="AX822" s="244"/>
      <c r="AY822" s="7"/>
      <c r="AZ822" s="249"/>
      <c r="BA822" s="10"/>
      <c r="BB822" s="244"/>
      <c r="BC822" s="7"/>
      <c r="BD822" s="249"/>
      <c r="BE822" s="10"/>
      <c r="BF822" s="244"/>
      <c r="BG822" s="7"/>
      <c r="BH822" s="249"/>
      <c r="BI822" s="7"/>
      <c r="BJ822" s="249"/>
      <c r="BK822" s="7"/>
      <c r="BL822" s="8"/>
      <c r="BM822" s="7"/>
      <c r="BN822" s="249"/>
      <c r="BO822" s="7"/>
      <c r="BP822" s="8"/>
      <c r="BQ822" s="7"/>
      <c r="BR822" s="8"/>
      <c r="BT822" s="41"/>
      <c r="BU822" s="41">
        <f t="shared" si="40"/>
        <v>0</v>
      </c>
      <c r="BV822">
        <f t="shared" si="39"/>
        <v>0</v>
      </c>
      <c r="BX822" s="39"/>
    </row>
    <row r="823" spans="2:76">
      <c r="B823" s="6"/>
      <c r="C823" s="10"/>
      <c r="D823" s="32"/>
      <c r="E823" s="10"/>
      <c r="F823" s="32"/>
      <c r="G823" s="10"/>
      <c r="H823" s="32"/>
      <c r="I823" s="10"/>
      <c r="J823" s="32"/>
      <c r="K823" s="94"/>
      <c r="L823" s="32"/>
      <c r="M823" s="10"/>
      <c r="N823" s="32"/>
      <c r="O823" s="10"/>
      <c r="P823" s="32"/>
      <c r="Q823" s="10"/>
      <c r="R823" s="32"/>
      <c r="S823" s="10"/>
      <c r="T823" s="32"/>
      <c r="U823" s="10"/>
      <c r="V823" s="32"/>
      <c r="W823" s="10"/>
      <c r="X823" s="32"/>
      <c r="Y823" s="10"/>
      <c r="Z823" s="32"/>
      <c r="AA823" s="10"/>
      <c r="AB823" s="32"/>
      <c r="AC823" s="10"/>
      <c r="AD823" s="32"/>
      <c r="AE823" s="10"/>
      <c r="AF823" s="32"/>
      <c r="AG823" s="10"/>
      <c r="AH823" s="32"/>
      <c r="AI823" s="10"/>
      <c r="AJ823" s="32"/>
      <c r="AK823" s="10"/>
      <c r="AL823" s="32"/>
      <c r="AM823" s="10"/>
      <c r="AN823" s="32"/>
      <c r="AO823" s="10"/>
      <c r="AP823" s="32"/>
      <c r="AQ823" s="10"/>
      <c r="AR823" s="244"/>
      <c r="AS823" s="10"/>
      <c r="AT823" s="32"/>
      <c r="AU823" s="10"/>
      <c r="AV823" s="244"/>
      <c r="AW823" s="10"/>
      <c r="AX823" s="244"/>
      <c r="AY823" s="7"/>
      <c r="AZ823" s="249"/>
      <c r="BA823" s="10"/>
      <c r="BB823" s="244"/>
      <c r="BC823" s="7"/>
      <c r="BD823" s="249"/>
      <c r="BE823" s="10"/>
      <c r="BF823" s="244"/>
      <c r="BG823" s="7"/>
      <c r="BH823" s="249"/>
      <c r="BI823" s="7"/>
      <c r="BJ823" s="249"/>
      <c r="BK823" s="7"/>
      <c r="BL823" s="8"/>
      <c r="BM823" s="7"/>
      <c r="BN823" s="249"/>
      <c r="BO823" s="7"/>
      <c r="BP823" s="8"/>
      <c r="BQ823" s="7"/>
      <c r="BR823" s="8"/>
      <c r="BT823" s="41"/>
      <c r="BU823" s="41">
        <f t="shared" si="40"/>
        <v>0</v>
      </c>
      <c r="BV823">
        <f t="shared" si="39"/>
        <v>0</v>
      </c>
      <c r="BX823" s="39"/>
    </row>
    <row r="824" spans="2:76">
      <c r="B824" s="6"/>
      <c r="C824" s="10"/>
      <c r="D824" s="32"/>
      <c r="E824" s="10"/>
      <c r="F824" s="32"/>
      <c r="G824" s="10"/>
      <c r="H824" s="32"/>
      <c r="I824" s="10"/>
      <c r="J824" s="32"/>
      <c r="K824" s="94"/>
      <c r="L824" s="32"/>
      <c r="M824" s="10"/>
      <c r="N824" s="32"/>
      <c r="O824" s="10"/>
      <c r="P824" s="32"/>
      <c r="Q824" s="10"/>
      <c r="R824" s="32"/>
      <c r="S824" s="10"/>
      <c r="T824" s="32"/>
      <c r="U824" s="10"/>
      <c r="V824" s="32"/>
      <c r="W824" s="10"/>
      <c r="X824" s="32"/>
      <c r="Y824" s="10"/>
      <c r="Z824" s="32"/>
      <c r="AA824" s="10"/>
      <c r="AB824" s="32"/>
      <c r="AC824" s="10"/>
      <c r="AD824" s="32"/>
      <c r="AE824" s="10"/>
      <c r="AF824" s="32"/>
      <c r="AG824" s="10"/>
      <c r="AH824" s="32"/>
      <c r="AI824" s="10"/>
      <c r="AJ824" s="32"/>
      <c r="AK824" s="10"/>
      <c r="AL824" s="32"/>
      <c r="AM824" s="10"/>
      <c r="AN824" s="32"/>
      <c r="AO824" s="10"/>
      <c r="AP824" s="32"/>
      <c r="AQ824" s="10"/>
      <c r="AR824" s="244"/>
      <c r="AS824" s="10"/>
      <c r="AT824" s="32"/>
      <c r="AU824" s="10"/>
      <c r="AV824" s="244"/>
      <c r="AW824" s="10"/>
      <c r="AX824" s="244"/>
      <c r="AY824" s="7"/>
      <c r="AZ824" s="249"/>
      <c r="BA824" s="10"/>
      <c r="BB824" s="244"/>
      <c r="BC824" s="7"/>
      <c r="BD824" s="249"/>
      <c r="BE824" s="10"/>
      <c r="BF824" s="244"/>
      <c r="BG824" s="7"/>
      <c r="BH824" s="249"/>
      <c r="BI824" s="7"/>
      <c r="BJ824" s="249"/>
      <c r="BK824" s="7"/>
      <c r="BL824" s="8"/>
      <c r="BM824" s="7"/>
      <c r="BN824" s="249"/>
      <c r="BO824" s="7"/>
      <c r="BP824" s="8"/>
      <c r="BQ824" s="7"/>
      <c r="BR824" s="8"/>
      <c r="BT824" s="41"/>
      <c r="BU824" s="41">
        <f t="shared" si="40"/>
        <v>0</v>
      </c>
      <c r="BV824">
        <f t="shared" si="39"/>
        <v>0</v>
      </c>
      <c r="BX824" s="39"/>
    </row>
    <row r="825" spans="2:76">
      <c r="B825" s="6"/>
      <c r="C825" s="10"/>
      <c r="D825" s="32"/>
      <c r="E825" s="10"/>
      <c r="F825" s="32"/>
      <c r="G825" s="10"/>
      <c r="H825" s="32"/>
      <c r="I825" s="10"/>
      <c r="J825" s="32"/>
      <c r="K825" s="94"/>
      <c r="L825" s="32"/>
      <c r="M825" s="10"/>
      <c r="N825" s="32"/>
      <c r="O825" s="10"/>
      <c r="P825" s="32"/>
      <c r="Q825" s="10"/>
      <c r="R825" s="32"/>
      <c r="S825" s="10"/>
      <c r="T825" s="32"/>
      <c r="U825" s="10"/>
      <c r="V825" s="32"/>
      <c r="W825" s="10"/>
      <c r="X825" s="32"/>
      <c r="Y825" s="10"/>
      <c r="Z825" s="32"/>
      <c r="AA825" s="10"/>
      <c r="AB825" s="32"/>
      <c r="AC825" s="10"/>
      <c r="AD825" s="32"/>
      <c r="AE825" s="10"/>
      <c r="AF825" s="32"/>
      <c r="AG825" s="10"/>
      <c r="AH825" s="32"/>
      <c r="AI825" s="10"/>
      <c r="AJ825" s="32"/>
      <c r="AK825" s="10"/>
      <c r="AL825" s="32"/>
      <c r="AM825" s="10"/>
      <c r="AN825" s="32"/>
      <c r="AO825" s="10"/>
      <c r="AP825" s="32"/>
      <c r="AQ825" s="10"/>
      <c r="AR825" s="244"/>
      <c r="AS825" s="10"/>
      <c r="AT825" s="32"/>
      <c r="AU825" s="10"/>
      <c r="AV825" s="244"/>
      <c r="AW825" s="10"/>
      <c r="AX825" s="244"/>
      <c r="AY825" s="7"/>
      <c r="AZ825" s="249"/>
      <c r="BA825" s="10"/>
      <c r="BB825" s="244"/>
      <c r="BC825" s="7"/>
      <c r="BD825" s="249"/>
      <c r="BE825" s="10"/>
      <c r="BF825" s="244"/>
      <c r="BG825" s="7"/>
      <c r="BH825" s="249"/>
      <c r="BI825" s="7"/>
      <c r="BJ825" s="249"/>
      <c r="BK825" s="7"/>
      <c r="BL825" s="8"/>
      <c r="BM825" s="7"/>
      <c r="BN825" s="249"/>
      <c r="BO825" s="7"/>
      <c r="BP825" s="8"/>
      <c r="BQ825" s="7"/>
      <c r="BR825" s="8"/>
      <c r="BT825" s="41"/>
      <c r="BU825" s="41">
        <f t="shared" si="40"/>
        <v>0</v>
      </c>
      <c r="BV825">
        <f t="shared" si="39"/>
        <v>0</v>
      </c>
      <c r="BX825" s="39"/>
    </row>
    <row r="826" spans="2:76">
      <c r="B826" s="6"/>
      <c r="C826" s="10"/>
      <c r="D826" s="32"/>
      <c r="E826" s="10"/>
      <c r="F826" s="32"/>
      <c r="G826" s="10"/>
      <c r="H826" s="32"/>
      <c r="I826" s="10"/>
      <c r="J826" s="32"/>
      <c r="K826" s="94"/>
      <c r="L826" s="32"/>
      <c r="M826" s="10"/>
      <c r="N826" s="32"/>
      <c r="O826" s="10"/>
      <c r="P826" s="32"/>
      <c r="Q826" s="10"/>
      <c r="R826" s="32"/>
      <c r="S826" s="10"/>
      <c r="T826" s="32"/>
      <c r="U826" s="10"/>
      <c r="V826" s="32"/>
      <c r="W826" s="10"/>
      <c r="X826" s="32"/>
      <c r="Y826" s="10"/>
      <c r="Z826" s="32"/>
      <c r="AA826" s="10"/>
      <c r="AB826" s="32"/>
      <c r="AC826" s="10"/>
      <c r="AD826" s="32"/>
      <c r="AE826" s="10"/>
      <c r="AF826" s="32"/>
      <c r="AG826" s="10"/>
      <c r="AH826" s="32"/>
      <c r="AI826" s="10"/>
      <c r="AJ826" s="32"/>
      <c r="AK826" s="10"/>
      <c r="AL826" s="32"/>
      <c r="AM826" s="10"/>
      <c r="AN826" s="32"/>
      <c r="AO826" s="10"/>
      <c r="AP826" s="32"/>
      <c r="AQ826" s="10"/>
      <c r="AR826" s="244"/>
      <c r="AS826" s="10"/>
      <c r="AT826" s="32"/>
      <c r="AU826" s="10"/>
      <c r="AV826" s="244"/>
      <c r="AW826" s="10"/>
      <c r="AX826" s="244"/>
      <c r="AY826" s="7"/>
      <c r="AZ826" s="249"/>
      <c r="BA826" s="10"/>
      <c r="BB826" s="244"/>
      <c r="BC826" s="7"/>
      <c r="BD826" s="249"/>
      <c r="BE826" s="10"/>
      <c r="BF826" s="244"/>
      <c r="BG826" s="7"/>
      <c r="BH826" s="249"/>
      <c r="BI826" s="7"/>
      <c r="BJ826" s="249"/>
      <c r="BK826" s="7"/>
      <c r="BL826" s="8"/>
      <c r="BM826" s="7"/>
      <c r="BN826" s="249"/>
      <c r="BO826" s="7"/>
      <c r="BP826" s="8"/>
      <c r="BQ826" s="7"/>
      <c r="BR826" s="8"/>
      <c r="BT826" s="41"/>
      <c r="BU826" s="41">
        <f t="shared" si="40"/>
        <v>0</v>
      </c>
      <c r="BV826">
        <f t="shared" si="39"/>
        <v>0</v>
      </c>
      <c r="BX826" s="39"/>
    </row>
    <row r="827" spans="2:76">
      <c r="B827" s="6"/>
      <c r="C827" s="10"/>
      <c r="D827" s="32"/>
      <c r="E827" s="10"/>
      <c r="F827" s="32"/>
      <c r="G827" s="10"/>
      <c r="H827" s="32"/>
      <c r="I827" s="10"/>
      <c r="J827" s="32"/>
      <c r="K827" s="94"/>
      <c r="L827" s="32"/>
      <c r="M827" s="10"/>
      <c r="N827" s="32"/>
      <c r="O827" s="10"/>
      <c r="P827" s="32"/>
      <c r="Q827" s="10"/>
      <c r="R827" s="32"/>
      <c r="S827" s="10"/>
      <c r="T827" s="32"/>
      <c r="U827" s="10"/>
      <c r="V827" s="32"/>
      <c r="W827" s="10"/>
      <c r="X827" s="32"/>
      <c r="Y827" s="10"/>
      <c r="Z827" s="32"/>
      <c r="AA827" s="10"/>
      <c r="AB827" s="32"/>
      <c r="AC827" s="10"/>
      <c r="AD827" s="32"/>
      <c r="AE827" s="10"/>
      <c r="AF827" s="32"/>
      <c r="AG827" s="10"/>
      <c r="AH827" s="32"/>
      <c r="AI827" s="10"/>
      <c r="AJ827" s="32"/>
      <c r="AK827" s="10"/>
      <c r="AL827" s="32"/>
      <c r="AM827" s="10"/>
      <c r="AN827" s="32"/>
      <c r="AO827" s="10"/>
      <c r="AP827" s="32"/>
      <c r="AQ827" s="10"/>
      <c r="AR827" s="244"/>
      <c r="AS827" s="10"/>
      <c r="AT827" s="32"/>
      <c r="AU827" s="10"/>
      <c r="AV827" s="244"/>
      <c r="AW827" s="10"/>
      <c r="AX827" s="244"/>
      <c r="AY827" s="7"/>
      <c r="AZ827" s="249"/>
      <c r="BA827" s="10"/>
      <c r="BB827" s="244"/>
      <c r="BC827" s="7"/>
      <c r="BD827" s="249"/>
      <c r="BE827" s="10"/>
      <c r="BF827" s="244"/>
      <c r="BG827" s="7"/>
      <c r="BH827" s="249"/>
      <c r="BI827" s="7"/>
      <c r="BJ827" s="249"/>
      <c r="BK827" s="7"/>
      <c r="BL827" s="8"/>
      <c r="BM827" s="7"/>
      <c r="BN827" s="249"/>
      <c r="BO827" s="7"/>
      <c r="BP827" s="8"/>
      <c r="BQ827" s="7"/>
      <c r="BR827" s="8"/>
      <c r="BT827" s="41"/>
      <c r="BU827" s="41">
        <f t="shared" si="40"/>
        <v>0</v>
      </c>
      <c r="BV827">
        <f t="shared" si="39"/>
        <v>0</v>
      </c>
      <c r="BX827" s="39"/>
    </row>
    <row r="828" spans="2:76">
      <c r="B828" s="6"/>
      <c r="C828" s="10"/>
      <c r="D828" s="32"/>
      <c r="E828" s="10"/>
      <c r="F828" s="32"/>
      <c r="G828" s="10"/>
      <c r="H828" s="32"/>
      <c r="I828" s="10"/>
      <c r="J828" s="32"/>
      <c r="K828" s="10"/>
      <c r="L828" s="32"/>
      <c r="M828" s="10"/>
      <c r="N828" s="32"/>
      <c r="O828" s="10"/>
      <c r="P828" s="32"/>
      <c r="Q828" s="10"/>
      <c r="R828" s="32"/>
      <c r="S828" s="10"/>
      <c r="T828" s="32"/>
      <c r="U828" s="10"/>
      <c r="V828" s="32"/>
      <c r="W828" s="10"/>
      <c r="X828" s="32"/>
      <c r="Y828" s="10"/>
      <c r="Z828" s="32"/>
      <c r="AA828" s="10"/>
      <c r="AB828" s="32"/>
      <c r="AC828" s="10"/>
      <c r="AD828" s="32"/>
      <c r="AE828" s="10"/>
      <c r="AF828" s="32"/>
      <c r="AG828" s="10"/>
      <c r="AH828" s="32"/>
      <c r="AI828" s="10"/>
      <c r="AJ828" s="32"/>
      <c r="AK828" s="10"/>
      <c r="AL828" s="32"/>
      <c r="AM828" s="10"/>
      <c r="AN828" s="32"/>
      <c r="AO828" s="10"/>
      <c r="AP828" s="32"/>
      <c r="AQ828" s="10"/>
      <c r="AR828" s="244"/>
      <c r="AS828" s="10"/>
      <c r="AT828" s="32"/>
      <c r="AU828" s="10"/>
      <c r="AV828" s="244"/>
      <c r="AW828" s="10"/>
      <c r="AX828" s="244"/>
      <c r="AY828" s="7"/>
      <c r="AZ828" s="249"/>
      <c r="BA828" s="10"/>
      <c r="BB828" s="244"/>
      <c r="BC828" s="7"/>
      <c r="BD828" s="249"/>
      <c r="BE828" s="10"/>
      <c r="BF828" s="244"/>
      <c r="BG828" s="7"/>
      <c r="BH828" s="249"/>
      <c r="BI828" s="7"/>
      <c r="BJ828" s="249"/>
      <c r="BK828" s="7"/>
      <c r="BL828" s="8"/>
      <c r="BM828" s="7"/>
      <c r="BN828" s="249"/>
      <c r="BO828" s="7"/>
      <c r="BP828" s="8"/>
      <c r="BQ828" s="7"/>
      <c r="BR828" s="8"/>
      <c r="BT828" s="41"/>
      <c r="BU828" s="41">
        <f t="shared" si="40"/>
        <v>0</v>
      </c>
      <c r="BV828">
        <f t="shared" si="39"/>
        <v>0</v>
      </c>
    </row>
    <row r="829" spans="2:76">
      <c r="B829" s="6"/>
      <c r="C829" s="10"/>
      <c r="D829" s="32"/>
      <c r="E829" s="10"/>
      <c r="F829" s="32"/>
      <c r="G829" s="10"/>
      <c r="H829" s="32"/>
      <c r="I829" s="10"/>
      <c r="J829" s="32"/>
      <c r="K829" s="94"/>
      <c r="L829" s="32"/>
      <c r="M829" s="10"/>
      <c r="N829" s="32"/>
      <c r="O829" s="10"/>
      <c r="P829" s="32"/>
      <c r="Q829" s="10"/>
      <c r="R829" s="32"/>
      <c r="S829" s="10"/>
      <c r="T829" s="32"/>
      <c r="U829" s="10"/>
      <c r="V829" s="32"/>
      <c r="W829" s="10"/>
      <c r="X829" s="32"/>
      <c r="Y829" s="10"/>
      <c r="Z829" s="32"/>
      <c r="AA829" s="10"/>
      <c r="AB829" s="32"/>
      <c r="AC829" s="10"/>
      <c r="AD829" s="32"/>
      <c r="AE829" s="10"/>
      <c r="AF829" s="32"/>
      <c r="AG829" s="10"/>
      <c r="AH829" s="32"/>
      <c r="AI829" s="10"/>
      <c r="AJ829" s="32"/>
      <c r="AK829" s="10"/>
      <c r="AL829" s="32"/>
      <c r="AM829" s="10"/>
      <c r="AN829" s="32"/>
      <c r="AO829" s="10"/>
      <c r="AP829" s="32"/>
      <c r="AQ829" s="10"/>
      <c r="AR829" s="244"/>
      <c r="AS829" s="10"/>
      <c r="AT829" s="32"/>
      <c r="AU829" s="10"/>
      <c r="AV829" s="244"/>
      <c r="AW829" s="10"/>
      <c r="AX829" s="244"/>
      <c r="AY829" s="7"/>
      <c r="AZ829" s="249"/>
      <c r="BA829" s="10"/>
      <c r="BB829" s="244"/>
      <c r="BC829" s="7"/>
      <c r="BD829" s="249"/>
      <c r="BE829" s="10"/>
      <c r="BF829" s="244"/>
      <c r="BG829" s="7"/>
      <c r="BH829" s="249"/>
      <c r="BI829" s="7"/>
      <c r="BJ829" s="249"/>
      <c r="BK829" s="7"/>
      <c r="BL829" s="8"/>
      <c r="BM829" s="7"/>
      <c r="BN829" s="249"/>
      <c r="BO829" s="7"/>
      <c r="BP829" s="8"/>
      <c r="BQ829" s="7"/>
      <c r="BR829" s="8"/>
      <c r="BT829" s="41"/>
      <c r="BU829" s="41">
        <f t="shared" si="40"/>
        <v>0</v>
      </c>
      <c r="BV829">
        <f t="shared" si="39"/>
        <v>0</v>
      </c>
      <c r="BX829" s="39"/>
    </row>
    <row r="830" spans="2:76">
      <c r="B830" s="6"/>
      <c r="C830" s="10"/>
      <c r="D830" s="32"/>
      <c r="E830" s="10"/>
      <c r="F830" s="32"/>
      <c r="G830" s="10"/>
      <c r="H830" s="32"/>
      <c r="I830" s="10"/>
      <c r="J830" s="32"/>
      <c r="K830" s="94"/>
      <c r="L830" s="32"/>
      <c r="M830" s="10"/>
      <c r="N830" s="32"/>
      <c r="O830" s="10"/>
      <c r="P830" s="32"/>
      <c r="Q830" s="10"/>
      <c r="R830" s="32"/>
      <c r="S830" s="10"/>
      <c r="T830" s="32"/>
      <c r="U830" s="10"/>
      <c r="V830" s="32"/>
      <c r="W830" s="10"/>
      <c r="X830" s="32"/>
      <c r="Y830" s="10"/>
      <c r="Z830" s="32"/>
      <c r="AA830" s="10"/>
      <c r="AB830" s="32"/>
      <c r="AC830" s="10"/>
      <c r="AD830" s="32"/>
      <c r="AE830" s="10"/>
      <c r="AF830" s="32"/>
      <c r="AG830" s="10"/>
      <c r="AH830" s="32"/>
      <c r="AI830" s="10"/>
      <c r="AJ830" s="32"/>
      <c r="AK830" s="10"/>
      <c r="AL830" s="32"/>
      <c r="AM830" s="10"/>
      <c r="AN830" s="32"/>
      <c r="AO830" s="10"/>
      <c r="AP830" s="32"/>
      <c r="AQ830" s="10"/>
      <c r="AR830" s="244"/>
      <c r="AS830" s="10"/>
      <c r="AT830" s="32"/>
      <c r="AU830" s="10"/>
      <c r="AV830" s="244"/>
      <c r="AW830" s="10"/>
      <c r="AX830" s="244"/>
      <c r="AY830" s="7"/>
      <c r="AZ830" s="249"/>
      <c r="BA830" s="10"/>
      <c r="BB830" s="244"/>
      <c r="BC830" s="7"/>
      <c r="BD830" s="249"/>
      <c r="BE830" s="10"/>
      <c r="BF830" s="244"/>
      <c r="BG830" s="7"/>
      <c r="BH830" s="249"/>
      <c r="BI830" s="7"/>
      <c r="BJ830" s="249"/>
      <c r="BK830" s="7"/>
      <c r="BL830" s="8"/>
      <c r="BM830" s="7"/>
      <c r="BN830" s="249"/>
      <c r="BO830" s="7"/>
      <c r="BP830" s="8"/>
      <c r="BQ830" s="7"/>
      <c r="BR830" s="8"/>
      <c r="BT830" s="41"/>
      <c r="BU830" s="41">
        <f t="shared" si="40"/>
        <v>0</v>
      </c>
      <c r="BV830">
        <f t="shared" si="39"/>
        <v>0</v>
      </c>
      <c r="BX830" s="39"/>
    </row>
    <row r="831" spans="2:76">
      <c r="B831" s="6"/>
      <c r="C831" s="10"/>
      <c r="D831" s="32"/>
      <c r="E831" s="10"/>
      <c r="F831" s="32"/>
      <c r="G831" s="10"/>
      <c r="H831" s="32"/>
      <c r="I831" s="10"/>
      <c r="J831" s="32"/>
      <c r="K831" s="10"/>
      <c r="L831" s="32"/>
      <c r="M831" s="10"/>
      <c r="N831" s="32"/>
      <c r="O831" s="10"/>
      <c r="P831" s="32"/>
      <c r="Q831" s="10"/>
      <c r="R831" s="32"/>
      <c r="S831" s="10"/>
      <c r="T831" s="32"/>
      <c r="U831" s="10"/>
      <c r="V831" s="32"/>
      <c r="W831" s="10"/>
      <c r="X831" s="32"/>
      <c r="Y831" s="10"/>
      <c r="Z831" s="32"/>
      <c r="AA831" s="10"/>
      <c r="AB831" s="32"/>
      <c r="AC831" s="10"/>
      <c r="AD831" s="32"/>
      <c r="AE831" s="10"/>
      <c r="AF831" s="32"/>
      <c r="AG831" s="10"/>
      <c r="AH831" s="32"/>
      <c r="AI831" s="10"/>
      <c r="AJ831" s="32"/>
      <c r="AK831" s="10"/>
      <c r="AL831" s="32"/>
      <c r="AM831" s="10"/>
      <c r="AN831" s="32"/>
      <c r="AO831" s="10"/>
      <c r="AP831" s="32"/>
      <c r="AQ831" s="10"/>
      <c r="AR831" s="244"/>
      <c r="AS831" s="10"/>
      <c r="AT831" s="32"/>
      <c r="AU831" s="10"/>
      <c r="AV831" s="244"/>
      <c r="AW831" s="10"/>
      <c r="AX831" s="244"/>
      <c r="AY831" s="7"/>
      <c r="AZ831" s="249"/>
      <c r="BA831" s="10"/>
      <c r="BB831" s="244"/>
      <c r="BC831" s="7"/>
      <c r="BD831" s="249"/>
      <c r="BE831" s="10"/>
      <c r="BF831" s="244"/>
      <c r="BG831" s="7"/>
      <c r="BH831" s="249"/>
      <c r="BI831" s="7"/>
      <c r="BJ831" s="249"/>
      <c r="BK831" s="7"/>
      <c r="BL831" s="8"/>
      <c r="BM831" s="7"/>
      <c r="BN831" s="249"/>
      <c r="BO831" s="7"/>
      <c r="BP831" s="8"/>
      <c r="BQ831" s="7"/>
      <c r="BR831" s="8"/>
      <c r="BT831" s="41"/>
      <c r="BU831" s="41">
        <f t="shared" si="40"/>
        <v>0</v>
      </c>
      <c r="BV831">
        <f t="shared" si="39"/>
        <v>0</v>
      </c>
    </row>
    <row r="832" spans="2:76">
      <c r="B832" s="6"/>
      <c r="C832" s="10"/>
      <c r="D832" s="32"/>
      <c r="E832" s="10"/>
      <c r="F832" s="32"/>
      <c r="G832" s="10"/>
      <c r="H832" s="32"/>
      <c r="I832" s="10"/>
      <c r="J832" s="32"/>
      <c r="K832" s="10"/>
      <c r="L832" s="32"/>
      <c r="M832" s="10"/>
      <c r="N832" s="32"/>
      <c r="O832" s="10"/>
      <c r="P832" s="32"/>
      <c r="Q832" s="10"/>
      <c r="R832" s="32"/>
      <c r="S832" s="10"/>
      <c r="T832" s="32"/>
      <c r="U832" s="10"/>
      <c r="V832" s="32"/>
      <c r="W832" s="10"/>
      <c r="X832" s="32"/>
      <c r="Y832" s="10"/>
      <c r="Z832" s="32"/>
      <c r="AA832" s="10"/>
      <c r="AB832" s="32"/>
      <c r="AC832" s="10"/>
      <c r="AD832" s="32"/>
      <c r="AE832" s="10"/>
      <c r="AF832" s="32"/>
      <c r="AG832" s="10"/>
      <c r="AH832" s="32"/>
      <c r="AI832" s="10"/>
      <c r="AJ832" s="32"/>
      <c r="AK832" s="10"/>
      <c r="AL832" s="32"/>
      <c r="AM832" s="10"/>
      <c r="AN832" s="32"/>
      <c r="AO832" s="10"/>
      <c r="AP832" s="32"/>
      <c r="AQ832" s="10"/>
      <c r="AR832" s="244"/>
      <c r="AS832" s="10"/>
      <c r="AT832" s="32"/>
      <c r="AU832" s="10"/>
      <c r="AV832" s="244"/>
      <c r="AW832" s="10"/>
      <c r="AX832" s="244"/>
      <c r="AY832" s="7"/>
      <c r="AZ832" s="249"/>
      <c r="BA832" s="10"/>
      <c r="BB832" s="244"/>
      <c r="BC832" s="7"/>
      <c r="BD832" s="249"/>
      <c r="BE832" s="10"/>
      <c r="BF832" s="244"/>
      <c r="BG832" s="7"/>
      <c r="BH832" s="249"/>
      <c r="BI832" s="7"/>
      <c r="BJ832" s="249"/>
      <c r="BK832" s="7"/>
      <c r="BL832" s="8"/>
      <c r="BM832" s="7"/>
      <c r="BN832" s="249"/>
      <c r="BO832" s="7"/>
      <c r="BP832" s="8"/>
      <c r="BQ832" s="7"/>
      <c r="BR832" s="8"/>
      <c r="BT832" s="41"/>
      <c r="BU832" s="41">
        <f t="shared" si="40"/>
        <v>0</v>
      </c>
      <c r="BV832">
        <f t="shared" si="39"/>
        <v>0</v>
      </c>
    </row>
    <row r="833" spans="2:74">
      <c r="B833" s="6"/>
      <c r="C833" s="10"/>
      <c r="D833" s="32"/>
      <c r="E833" s="10"/>
      <c r="F833" s="32"/>
      <c r="G833" s="10"/>
      <c r="H833" s="32"/>
      <c r="I833" s="10"/>
      <c r="J833" s="32"/>
      <c r="K833" s="10"/>
      <c r="L833" s="32"/>
      <c r="M833" s="10"/>
      <c r="N833" s="32"/>
      <c r="O833" s="10"/>
      <c r="P833" s="32"/>
      <c r="Q833" s="10"/>
      <c r="R833" s="32"/>
      <c r="S833" s="10"/>
      <c r="T833" s="32"/>
      <c r="U833" s="10"/>
      <c r="V833" s="32"/>
      <c r="W833" s="10"/>
      <c r="X833" s="32"/>
      <c r="Y833" s="10"/>
      <c r="Z833" s="32"/>
      <c r="AA833" s="10"/>
      <c r="AB833" s="32"/>
      <c r="AC833" s="10"/>
      <c r="AD833" s="32"/>
      <c r="AE833" s="10"/>
      <c r="AF833" s="32"/>
      <c r="AG833" s="10"/>
      <c r="AH833" s="32"/>
      <c r="AI833" s="10"/>
      <c r="AJ833" s="32"/>
      <c r="AK833" s="10"/>
      <c r="AL833" s="32"/>
      <c r="AM833" s="10"/>
      <c r="AN833" s="32"/>
      <c r="AO833" s="10"/>
      <c r="AP833" s="32"/>
      <c r="AQ833" s="10"/>
      <c r="AR833" s="244"/>
      <c r="AS833" s="10"/>
      <c r="AT833" s="32"/>
      <c r="AU833" s="10"/>
      <c r="AV833" s="244"/>
      <c r="AW833" s="10"/>
      <c r="AX833" s="244"/>
      <c r="AY833" s="7"/>
      <c r="AZ833" s="249"/>
      <c r="BA833" s="10"/>
      <c r="BB833" s="244"/>
      <c r="BC833" s="7"/>
      <c r="BD833" s="249"/>
      <c r="BE833" s="10"/>
      <c r="BF833" s="244"/>
      <c r="BG833" s="7"/>
      <c r="BH833" s="249"/>
      <c r="BI833" s="7"/>
      <c r="BJ833" s="249"/>
      <c r="BK833" s="7"/>
      <c r="BL833" s="8"/>
      <c r="BM833" s="7"/>
      <c r="BN833" s="249"/>
      <c r="BO833" s="7"/>
      <c r="BP833" s="8"/>
      <c r="BQ833" s="7"/>
      <c r="BR833" s="8"/>
      <c r="BT833" s="41"/>
      <c r="BU833" s="41">
        <f t="shared" si="40"/>
        <v>0</v>
      </c>
      <c r="BV833">
        <f t="shared" si="39"/>
        <v>0</v>
      </c>
    </row>
    <row r="834" spans="2:74">
      <c r="B834" s="6"/>
      <c r="C834" s="10"/>
      <c r="D834" s="32"/>
      <c r="E834" s="10"/>
      <c r="F834" s="32"/>
      <c r="G834" s="10"/>
      <c r="H834" s="32"/>
      <c r="I834" s="10"/>
      <c r="J834" s="32"/>
      <c r="K834" s="10"/>
      <c r="L834" s="32"/>
      <c r="M834" s="10"/>
      <c r="N834" s="32"/>
      <c r="O834" s="10"/>
      <c r="P834" s="32"/>
      <c r="Q834" s="10"/>
      <c r="R834" s="32"/>
      <c r="S834" s="10"/>
      <c r="T834" s="32"/>
      <c r="U834" s="10"/>
      <c r="V834" s="32"/>
      <c r="W834" s="10"/>
      <c r="X834" s="32"/>
      <c r="Y834" s="10"/>
      <c r="Z834" s="32"/>
      <c r="AA834" s="10"/>
      <c r="AB834" s="32"/>
      <c r="AC834" s="10"/>
      <c r="AD834" s="32"/>
      <c r="AE834" s="10"/>
      <c r="AF834" s="32"/>
      <c r="AG834" s="10"/>
      <c r="AH834" s="32"/>
      <c r="AI834" s="10"/>
      <c r="AJ834" s="32"/>
      <c r="AK834" s="10"/>
      <c r="AL834" s="32"/>
      <c r="AM834" s="10"/>
      <c r="AN834" s="32"/>
      <c r="AO834" s="10"/>
      <c r="AP834" s="32"/>
      <c r="AQ834" s="10"/>
      <c r="AR834" s="244"/>
      <c r="AS834" s="10"/>
      <c r="AT834" s="32"/>
      <c r="AU834" s="10"/>
      <c r="AV834" s="244"/>
      <c r="AW834" s="10"/>
      <c r="AX834" s="244"/>
      <c r="AY834" s="7"/>
      <c r="AZ834" s="249"/>
      <c r="BA834" s="10"/>
      <c r="BB834" s="244"/>
      <c r="BC834" s="7"/>
      <c r="BD834" s="249"/>
      <c r="BE834" s="10"/>
      <c r="BF834" s="244"/>
      <c r="BG834" s="7"/>
      <c r="BH834" s="249"/>
      <c r="BI834" s="7"/>
      <c r="BJ834" s="249"/>
      <c r="BK834" s="7"/>
      <c r="BL834" s="8"/>
      <c r="BM834" s="7"/>
      <c r="BN834" s="249"/>
      <c r="BO834" s="7"/>
      <c r="BP834" s="8"/>
      <c r="BQ834" s="7"/>
      <c r="BR834" s="8"/>
      <c r="BT834" s="41"/>
      <c r="BU834" s="41">
        <f t="shared" si="40"/>
        <v>0</v>
      </c>
      <c r="BV834">
        <f t="shared" si="39"/>
        <v>0</v>
      </c>
    </row>
    <row r="835" spans="2:74">
      <c r="B835" s="6"/>
      <c r="C835" s="10"/>
      <c r="D835" s="32"/>
      <c r="E835" s="10"/>
      <c r="F835" s="32"/>
      <c r="G835" s="10"/>
      <c r="H835" s="32"/>
      <c r="I835" s="10"/>
      <c r="J835" s="32"/>
      <c r="K835" s="10"/>
      <c r="L835" s="32"/>
      <c r="M835" s="10"/>
      <c r="N835" s="32"/>
      <c r="O835" s="10"/>
      <c r="P835" s="32"/>
      <c r="Q835" s="10"/>
      <c r="R835" s="32"/>
      <c r="S835" s="10"/>
      <c r="T835" s="32"/>
      <c r="U835" s="10"/>
      <c r="V835" s="32"/>
      <c r="W835" s="10"/>
      <c r="X835" s="32"/>
      <c r="Y835" s="10"/>
      <c r="Z835" s="32"/>
      <c r="AA835" s="10"/>
      <c r="AB835" s="32"/>
      <c r="AC835" s="10"/>
      <c r="AD835" s="32"/>
      <c r="AE835" s="10"/>
      <c r="AF835" s="32"/>
      <c r="AG835" s="10"/>
      <c r="AH835" s="32"/>
      <c r="AI835" s="10"/>
      <c r="AJ835" s="32"/>
      <c r="AK835" s="10"/>
      <c r="AL835" s="32"/>
      <c r="AM835" s="10"/>
      <c r="AN835" s="32"/>
      <c r="AO835" s="10"/>
      <c r="AP835" s="32"/>
      <c r="AQ835" s="10"/>
      <c r="AR835" s="244"/>
      <c r="AS835" s="10"/>
      <c r="AT835" s="32"/>
      <c r="AU835" s="10"/>
      <c r="AV835" s="244"/>
      <c r="AW835" s="10"/>
      <c r="AX835" s="244"/>
      <c r="AY835" s="7"/>
      <c r="AZ835" s="249"/>
      <c r="BA835" s="10"/>
      <c r="BB835" s="244"/>
      <c r="BC835" s="7"/>
      <c r="BD835" s="249"/>
      <c r="BE835" s="10"/>
      <c r="BF835" s="244"/>
      <c r="BG835" s="7"/>
      <c r="BH835" s="249"/>
      <c r="BI835" s="7"/>
      <c r="BJ835" s="249"/>
      <c r="BK835" s="7"/>
      <c r="BL835" s="8"/>
      <c r="BM835" s="7"/>
      <c r="BN835" s="249"/>
      <c r="BO835" s="7"/>
      <c r="BP835" s="8"/>
      <c r="BQ835" s="7"/>
      <c r="BR835" s="8"/>
      <c r="BT835" s="41"/>
      <c r="BU835" s="41">
        <f t="shared" si="40"/>
        <v>0</v>
      </c>
      <c r="BV835">
        <f t="shared" si="39"/>
        <v>0</v>
      </c>
    </row>
    <row r="836" spans="2:74">
      <c r="B836" s="6"/>
      <c r="C836" s="10"/>
      <c r="D836" s="32"/>
      <c r="E836" s="10"/>
      <c r="F836" s="32"/>
      <c r="G836" s="10"/>
      <c r="H836" s="32"/>
      <c r="I836" s="10"/>
      <c r="J836" s="32"/>
      <c r="K836" s="10"/>
      <c r="L836" s="32"/>
      <c r="M836" s="10"/>
      <c r="N836" s="32"/>
      <c r="O836" s="10"/>
      <c r="P836" s="32"/>
      <c r="Q836" s="10"/>
      <c r="R836" s="32"/>
      <c r="S836" s="10"/>
      <c r="T836" s="32"/>
      <c r="U836" s="10"/>
      <c r="V836" s="32"/>
      <c r="W836" s="10"/>
      <c r="X836" s="32"/>
      <c r="Y836" s="10"/>
      <c r="Z836" s="32"/>
      <c r="AA836" s="10"/>
      <c r="AB836" s="32"/>
      <c r="AC836" s="10"/>
      <c r="AD836" s="32"/>
      <c r="AE836" s="10"/>
      <c r="AF836" s="32"/>
      <c r="AG836" s="10"/>
      <c r="AH836" s="32"/>
      <c r="AI836" s="10"/>
      <c r="AJ836" s="32"/>
      <c r="AK836" s="10"/>
      <c r="AL836" s="32"/>
      <c r="AM836" s="10"/>
      <c r="AN836" s="32"/>
      <c r="AO836" s="10"/>
      <c r="AP836" s="32"/>
      <c r="AQ836" s="10"/>
      <c r="AR836" s="244"/>
      <c r="AS836" s="10"/>
      <c r="AT836" s="32"/>
      <c r="AU836" s="10"/>
      <c r="AV836" s="244"/>
      <c r="AW836" s="10"/>
      <c r="AX836" s="244"/>
      <c r="AY836" s="7"/>
      <c r="AZ836" s="249"/>
      <c r="BA836" s="10"/>
      <c r="BB836" s="244"/>
      <c r="BC836" s="7"/>
      <c r="BD836" s="249"/>
      <c r="BE836" s="10"/>
      <c r="BF836" s="244"/>
      <c r="BG836" s="7"/>
      <c r="BH836" s="249"/>
      <c r="BI836" s="7"/>
      <c r="BJ836" s="249"/>
      <c r="BK836" s="7"/>
      <c r="BL836" s="8"/>
      <c r="BM836" s="7"/>
      <c r="BN836" s="249"/>
      <c r="BO836" s="7"/>
      <c r="BP836" s="8"/>
      <c r="BQ836" s="7"/>
      <c r="BR836" s="8"/>
      <c r="BT836" s="41"/>
      <c r="BU836" s="41">
        <f t="shared" si="40"/>
        <v>0</v>
      </c>
      <c r="BV836">
        <f t="shared" si="39"/>
        <v>0</v>
      </c>
    </row>
    <row r="837" spans="2:74">
      <c r="B837" s="6"/>
      <c r="C837" s="10"/>
      <c r="D837" s="32"/>
      <c r="E837" s="10"/>
      <c r="F837" s="32"/>
      <c r="G837" s="10"/>
      <c r="H837" s="32"/>
      <c r="I837" s="10"/>
      <c r="J837" s="32"/>
      <c r="K837" s="10"/>
      <c r="L837" s="32"/>
      <c r="M837" s="10"/>
      <c r="N837" s="32"/>
      <c r="O837" s="10"/>
      <c r="P837" s="32"/>
      <c r="Q837" s="10"/>
      <c r="R837" s="32"/>
      <c r="S837" s="10"/>
      <c r="T837" s="32"/>
      <c r="U837" s="10"/>
      <c r="V837" s="32"/>
      <c r="W837" s="10"/>
      <c r="X837" s="32"/>
      <c r="Y837" s="10"/>
      <c r="Z837" s="32"/>
      <c r="AA837" s="10"/>
      <c r="AB837" s="32"/>
      <c r="AC837" s="10"/>
      <c r="AD837" s="32"/>
      <c r="AE837" s="10"/>
      <c r="AF837" s="32"/>
      <c r="AG837" s="10"/>
      <c r="AH837" s="32"/>
      <c r="AI837" s="10"/>
      <c r="AJ837" s="32"/>
      <c r="AK837" s="10"/>
      <c r="AL837" s="32"/>
      <c r="AM837" s="10"/>
      <c r="AN837" s="32"/>
      <c r="AO837" s="10"/>
      <c r="AP837" s="32"/>
      <c r="AQ837" s="10"/>
      <c r="AR837" s="244"/>
      <c r="AS837" s="10"/>
      <c r="AT837" s="32"/>
      <c r="AU837" s="10"/>
      <c r="AV837" s="244"/>
      <c r="AW837" s="10"/>
      <c r="AX837" s="244"/>
      <c r="AY837" s="7"/>
      <c r="AZ837" s="249"/>
      <c r="BA837" s="10"/>
      <c r="BB837" s="244"/>
      <c r="BC837" s="7"/>
      <c r="BD837" s="249"/>
      <c r="BE837" s="10"/>
      <c r="BF837" s="244"/>
      <c r="BG837" s="7"/>
      <c r="BH837" s="249"/>
      <c r="BI837" s="7"/>
      <c r="BJ837" s="249"/>
      <c r="BK837" s="7"/>
      <c r="BL837" s="8"/>
      <c r="BM837" s="7"/>
      <c r="BN837" s="249"/>
      <c r="BO837" s="7"/>
      <c r="BP837" s="8"/>
      <c r="BQ837" s="7"/>
      <c r="BR837" s="8"/>
      <c r="BT837" s="41"/>
      <c r="BU837" s="41">
        <f t="shared" si="40"/>
        <v>0</v>
      </c>
      <c r="BV837">
        <f t="shared" si="39"/>
        <v>0</v>
      </c>
    </row>
    <row r="838" spans="2:74">
      <c r="B838" s="6"/>
      <c r="C838" s="10"/>
      <c r="D838" s="32"/>
      <c r="E838" s="10"/>
      <c r="F838" s="32"/>
      <c r="G838" s="10"/>
      <c r="H838" s="32"/>
      <c r="I838" s="10"/>
      <c r="J838" s="32"/>
      <c r="K838" s="10"/>
      <c r="L838" s="32"/>
      <c r="M838" s="10"/>
      <c r="N838" s="32"/>
      <c r="O838" s="10"/>
      <c r="P838" s="32"/>
      <c r="Q838" s="10"/>
      <c r="R838" s="32"/>
      <c r="S838" s="10"/>
      <c r="T838" s="32"/>
      <c r="U838" s="10"/>
      <c r="V838" s="32"/>
      <c r="W838" s="10"/>
      <c r="X838" s="32"/>
      <c r="Y838" s="10"/>
      <c r="Z838" s="32"/>
      <c r="AA838" s="10"/>
      <c r="AB838" s="32"/>
      <c r="AC838" s="10"/>
      <c r="AD838" s="32"/>
      <c r="AE838" s="10"/>
      <c r="AF838" s="32"/>
      <c r="AG838" s="10"/>
      <c r="AH838" s="32"/>
      <c r="AI838" s="10"/>
      <c r="AJ838" s="32"/>
      <c r="AK838" s="10"/>
      <c r="AL838" s="32"/>
      <c r="AM838" s="10"/>
      <c r="AN838" s="32"/>
      <c r="AO838" s="10"/>
      <c r="AP838" s="32"/>
      <c r="AQ838" s="10"/>
      <c r="AR838" s="244"/>
      <c r="AS838" s="10"/>
      <c r="AT838" s="32"/>
      <c r="AU838" s="10"/>
      <c r="AV838" s="244"/>
      <c r="AW838" s="10"/>
      <c r="AX838" s="244"/>
      <c r="AY838" s="7"/>
      <c r="AZ838" s="249"/>
      <c r="BA838" s="10"/>
      <c r="BB838" s="244"/>
      <c r="BC838" s="7"/>
      <c r="BD838" s="249"/>
      <c r="BE838" s="10"/>
      <c r="BF838" s="244"/>
      <c r="BG838" s="7"/>
      <c r="BH838" s="249"/>
      <c r="BI838" s="7"/>
      <c r="BJ838" s="249"/>
      <c r="BK838" s="7"/>
      <c r="BL838" s="8"/>
      <c r="BM838" s="7"/>
      <c r="BN838" s="249"/>
      <c r="BO838" s="7"/>
      <c r="BP838" s="8"/>
      <c r="BQ838" s="7"/>
      <c r="BR838" s="8"/>
      <c r="BT838" s="41"/>
      <c r="BU838" s="41">
        <f t="shared" si="40"/>
        <v>0</v>
      </c>
      <c r="BV838">
        <f t="shared" si="39"/>
        <v>0</v>
      </c>
    </row>
    <row r="839" spans="2:74">
      <c r="B839" s="6"/>
      <c r="C839" s="10"/>
      <c r="D839" s="32"/>
      <c r="E839" s="10"/>
      <c r="F839" s="32"/>
      <c r="G839" s="10"/>
      <c r="H839" s="32"/>
      <c r="I839" s="10"/>
      <c r="J839" s="32"/>
      <c r="K839" s="10"/>
      <c r="L839" s="32"/>
      <c r="M839" s="10"/>
      <c r="N839" s="32"/>
      <c r="O839" s="10"/>
      <c r="P839" s="32"/>
      <c r="Q839" s="10"/>
      <c r="R839" s="32"/>
      <c r="S839" s="10"/>
      <c r="T839" s="32"/>
      <c r="U839" s="10"/>
      <c r="V839" s="32"/>
      <c r="W839" s="10"/>
      <c r="X839" s="32"/>
      <c r="Y839" s="10"/>
      <c r="Z839" s="32"/>
      <c r="AA839" s="10"/>
      <c r="AB839" s="32"/>
      <c r="AC839" s="10"/>
      <c r="AD839" s="32"/>
      <c r="AE839" s="10"/>
      <c r="AF839" s="32"/>
      <c r="AG839" s="10"/>
      <c r="AH839" s="32"/>
      <c r="AI839" s="10"/>
      <c r="AJ839" s="32"/>
      <c r="AK839" s="10"/>
      <c r="AL839" s="32"/>
      <c r="AM839" s="10"/>
      <c r="AN839" s="32"/>
      <c r="AO839" s="10"/>
      <c r="AP839" s="32"/>
      <c r="AQ839" s="10"/>
      <c r="AR839" s="244"/>
      <c r="AS839" s="10"/>
      <c r="AT839" s="32"/>
      <c r="AU839" s="10"/>
      <c r="AV839" s="244"/>
      <c r="AW839" s="10"/>
      <c r="AX839" s="244"/>
      <c r="AY839" s="7"/>
      <c r="AZ839" s="249"/>
      <c r="BA839" s="10"/>
      <c r="BB839" s="244"/>
      <c r="BC839" s="7"/>
      <c r="BD839" s="249"/>
      <c r="BE839" s="10"/>
      <c r="BF839" s="244"/>
      <c r="BG839" s="7"/>
      <c r="BH839" s="249"/>
      <c r="BI839" s="7"/>
      <c r="BJ839" s="249"/>
      <c r="BK839" s="7"/>
      <c r="BL839" s="8"/>
      <c r="BM839" s="7"/>
      <c r="BN839" s="249"/>
      <c r="BO839" s="7"/>
      <c r="BP839" s="8"/>
      <c r="BQ839" s="7"/>
      <c r="BR839" s="8"/>
      <c r="BT839" s="41"/>
      <c r="BU839" s="41">
        <f t="shared" si="40"/>
        <v>0</v>
      </c>
      <c r="BV839">
        <f t="shared" si="39"/>
        <v>0</v>
      </c>
    </row>
    <row r="840" spans="2:74">
      <c r="B840" s="6"/>
      <c r="C840" s="10"/>
      <c r="D840" s="32"/>
      <c r="E840" s="10"/>
      <c r="F840" s="32"/>
      <c r="G840" s="10"/>
      <c r="H840" s="32"/>
      <c r="I840" s="10"/>
      <c r="J840" s="32"/>
      <c r="K840" s="10"/>
      <c r="L840" s="32"/>
      <c r="M840" s="10"/>
      <c r="N840" s="32"/>
      <c r="O840" s="10"/>
      <c r="P840" s="32"/>
      <c r="Q840" s="10"/>
      <c r="R840" s="32"/>
      <c r="S840" s="10"/>
      <c r="T840" s="32"/>
      <c r="U840" s="10"/>
      <c r="V840" s="32"/>
      <c r="W840" s="10"/>
      <c r="X840" s="32"/>
      <c r="Y840" s="10"/>
      <c r="Z840" s="32"/>
      <c r="AA840" s="10"/>
      <c r="AB840" s="32"/>
      <c r="AC840" s="10"/>
      <c r="AD840" s="32"/>
      <c r="AE840" s="10"/>
      <c r="AF840" s="32"/>
      <c r="AG840" s="10"/>
      <c r="AH840" s="32"/>
      <c r="AI840" s="10"/>
      <c r="AJ840" s="32"/>
      <c r="AK840" s="10"/>
      <c r="AL840" s="32"/>
      <c r="AM840" s="10"/>
      <c r="AN840" s="32"/>
      <c r="AO840" s="10"/>
      <c r="AP840" s="32"/>
      <c r="AQ840" s="10"/>
      <c r="AR840" s="244"/>
      <c r="AS840" s="10"/>
      <c r="AT840" s="32"/>
      <c r="AU840" s="10"/>
      <c r="AV840" s="244"/>
      <c r="AW840" s="10"/>
      <c r="AX840" s="244"/>
      <c r="AY840" s="7"/>
      <c r="AZ840" s="249"/>
      <c r="BA840" s="10"/>
      <c r="BB840" s="244"/>
      <c r="BC840" s="7"/>
      <c r="BD840" s="249"/>
      <c r="BE840" s="10"/>
      <c r="BF840" s="244"/>
      <c r="BG840" s="7"/>
      <c r="BH840" s="249"/>
      <c r="BI840" s="7"/>
      <c r="BJ840" s="249"/>
      <c r="BK840" s="7"/>
      <c r="BL840" s="8"/>
      <c r="BM840" s="7"/>
      <c r="BN840" s="249"/>
      <c r="BO840" s="7"/>
      <c r="BP840" s="8"/>
      <c r="BQ840" s="7"/>
      <c r="BR840" s="8"/>
      <c r="BT840" s="41"/>
      <c r="BU840" s="41">
        <f t="shared" si="40"/>
        <v>0</v>
      </c>
      <c r="BV840">
        <f t="shared" si="39"/>
        <v>0</v>
      </c>
    </row>
    <row r="841" spans="2:74">
      <c r="B841" s="6"/>
      <c r="C841" s="10"/>
      <c r="D841" s="32"/>
      <c r="E841" s="10"/>
      <c r="F841" s="32"/>
      <c r="G841" s="10"/>
      <c r="H841" s="32"/>
      <c r="I841" s="10"/>
      <c r="J841" s="32"/>
      <c r="K841" s="10"/>
      <c r="L841" s="32"/>
      <c r="M841" s="10"/>
      <c r="N841" s="32"/>
      <c r="O841" s="10"/>
      <c r="P841" s="32"/>
      <c r="Q841" s="10"/>
      <c r="R841" s="32"/>
      <c r="S841" s="10"/>
      <c r="T841" s="32"/>
      <c r="U841" s="10"/>
      <c r="V841" s="32"/>
      <c r="W841" s="10"/>
      <c r="X841" s="32"/>
      <c r="Y841" s="10"/>
      <c r="Z841" s="32"/>
      <c r="AA841" s="10"/>
      <c r="AB841" s="32"/>
      <c r="AC841" s="10"/>
      <c r="AD841" s="32"/>
      <c r="AE841" s="10"/>
      <c r="AF841" s="32"/>
      <c r="AG841" s="10"/>
      <c r="AH841" s="32"/>
      <c r="AI841" s="10"/>
      <c r="AJ841" s="32"/>
      <c r="AK841" s="10"/>
      <c r="AL841" s="32"/>
      <c r="AM841" s="10"/>
      <c r="AN841" s="32"/>
      <c r="AO841" s="10"/>
      <c r="AP841" s="32"/>
      <c r="AQ841" s="10"/>
      <c r="AR841" s="244"/>
      <c r="AS841" s="10"/>
      <c r="AT841" s="32"/>
      <c r="AU841" s="10"/>
      <c r="AV841" s="244"/>
      <c r="AW841" s="10"/>
      <c r="AX841" s="244"/>
      <c r="AY841" s="7"/>
      <c r="AZ841" s="249"/>
      <c r="BA841" s="10"/>
      <c r="BB841" s="244"/>
      <c r="BC841" s="7"/>
      <c r="BD841" s="249"/>
      <c r="BE841" s="10"/>
      <c r="BF841" s="244"/>
      <c r="BG841" s="7"/>
      <c r="BH841" s="249"/>
      <c r="BI841" s="7"/>
      <c r="BJ841" s="249"/>
      <c r="BK841" s="7"/>
      <c r="BL841" s="8"/>
      <c r="BM841" s="7"/>
      <c r="BN841" s="249"/>
      <c r="BO841" s="7"/>
      <c r="BP841" s="8"/>
      <c r="BQ841" s="7"/>
      <c r="BR841" s="8"/>
      <c r="BT841" s="41"/>
      <c r="BU841" s="41">
        <f t="shared" si="40"/>
        <v>0</v>
      </c>
      <c r="BV841">
        <f t="shared" ref="BV841:BV863" si="41">COUNT(C841:BR841)/2</f>
        <v>0</v>
      </c>
    </row>
    <row r="842" spans="2:74">
      <c r="B842" s="6"/>
      <c r="C842" s="10"/>
      <c r="D842" s="32"/>
      <c r="E842" s="10"/>
      <c r="F842" s="32"/>
      <c r="G842" s="10"/>
      <c r="H842" s="32"/>
      <c r="I842" s="10"/>
      <c r="J842" s="32"/>
      <c r="K842" s="10"/>
      <c r="L842" s="32"/>
      <c r="M842" s="10"/>
      <c r="N842" s="32"/>
      <c r="O842" s="10"/>
      <c r="P842" s="32"/>
      <c r="Q842" s="10"/>
      <c r="R842" s="32"/>
      <c r="S842" s="10"/>
      <c r="T842" s="32"/>
      <c r="U842" s="10"/>
      <c r="V842" s="32"/>
      <c r="W842" s="10"/>
      <c r="X842" s="32"/>
      <c r="Y842" s="10"/>
      <c r="Z842" s="32"/>
      <c r="AA842" s="10"/>
      <c r="AB842" s="32"/>
      <c r="AC842" s="10"/>
      <c r="AD842" s="32"/>
      <c r="AE842" s="10"/>
      <c r="AF842" s="32"/>
      <c r="AG842" s="10"/>
      <c r="AH842" s="32"/>
      <c r="AI842" s="10"/>
      <c r="AJ842" s="32"/>
      <c r="AK842" s="10"/>
      <c r="AL842" s="32"/>
      <c r="AM842" s="10"/>
      <c r="AN842" s="32"/>
      <c r="AO842" s="10"/>
      <c r="AP842" s="32"/>
      <c r="AQ842" s="10"/>
      <c r="AR842" s="244"/>
      <c r="AS842" s="10"/>
      <c r="AT842" s="32"/>
      <c r="AU842" s="10"/>
      <c r="AV842" s="244"/>
      <c r="AW842" s="10"/>
      <c r="AX842" s="244"/>
      <c r="AY842" s="7"/>
      <c r="AZ842" s="249"/>
      <c r="BA842" s="10"/>
      <c r="BB842" s="244"/>
      <c r="BC842" s="7"/>
      <c r="BD842" s="249"/>
      <c r="BE842" s="10"/>
      <c r="BF842" s="244"/>
      <c r="BG842" s="7"/>
      <c r="BH842" s="249"/>
      <c r="BI842" s="7"/>
      <c r="BJ842" s="249"/>
      <c r="BK842" s="7"/>
      <c r="BL842" s="8"/>
      <c r="BM842" s="7"/>
      <c r="BN842" s="249"/>
      <c r="BO842" s="7"/>
      <c r="BP842" s="8"/>
      <c r="BQ842" s="7"/>
      <c r="BR842" s="8"/>
      <c r="BT842" s="41"/>
      <c r="BU842" s="41">
        <f t="shared" si="40"/>
        <v>0</v>
      </c>
      <c r="BV842">
        <f t="shared" si="41"/>
        <v>0</v>
      </c>
    </row>
    <row r="843" spans="2:74">
      <c r="B843" s="6"/>
      <c r="C843" s="10"/>
      <c r="D843" s="32"/>
      <c r="E843" s="10"/>
      <c r="F843" s="32"/>
      <c r="G843" s="10"/>
      <c r="H843" s="32"/>
      <c r="I843" s="10"/>
      <c r="J843" s="32"/>
      <c r="K843" s="10"/>
      <c r="L843" s="32"/>
      <c r="M843" s="10"/>
      <c r="N843" s="32"/>
      <c r="O843" s="10"/>
      <c r="P843" s="32"/>
      <c r="Q843" s="10"/>
      <c r="R843" s="32"/>
      <c r="S843" s="10"/>
      <c r="T843" s="32"/>
      <c r="U843" s="10"/>
      <c r="V843" s="32"/>
      <c r="W843" s="10"/>
      <c r="X843" s="32"/>
      <c r="Y843" s="10"/>
      <c r="Z843" s="32"/>
      <c r="AA843" s="10"/>
      <c r="AB843" s="32"/>
      <c r="AC843" s="10"/>
      <c r="AD843" s="32"/>
      <c r="AE843" s="10"/>
      <c r="AF843" s="32"/>
      <c r="AG843" s="10"/>
      <c r="AH843" s="32"/>
      <c r="AI843" s="10"/>
      <c r="AJ843" s="32"/>
      <c r="AK843" s="10"/>
      <c r="AL843" s="32"/>
      <c r="AM843" s="10"/>
      <c r="AN843" s="32"/>
      <c r="AO843" s="10"/>
      <c r="AP843" s="32"/>
      <c r="AQ843" s="10"/>
      <c r="AR843" s="244"/>
      <c r="AS843" s="10"/>
      <c r="AT843" s="32"/>
      <c r="AU843" s="10"/>
      <c r="AV843" s="244"/>
      <c r="AW843" s="10"/>
      <c r="AX843" s="244"/>
      <c r="AY843" s="7"/>
      <c r="AZ843" s="249"/>
      <c r="BA843" s="10"/>
      <c r="BB843" s="244"/>
      <c r="BC843" s="7"/>
      <c r="BD843" s="249"/>
      <c r="BE843" s="10"/>
      <c r="BF843" s="244"/>
      <c r="BG843" s="7"/>
      <c r="BH843" s="249"/>
      <c r="BI843" s="7"/>
      <c r="BJ843" s="249"/>
      <c r="BK843" s="7"/>
      <c r="BL843" s="8"/>
      <c r="BM843" s="7"/>
      <c r="BN843" s="249"/>
      <c r="BO843" s="7"/>
      <c r="BP843" s="8"/>
      <c r="BQ843" s="7"/>
      <c r="BR843" s="8"/>
      <c r="BT843" s="41"/>
      <c r="BU843" s="41">
        <f t="shared" ref="BU843:BU863" si="42">+AI843+AE843+Y843+W843+U843+S843+Q843+O843+M843+I843+G843+E843+C843+AG843+K843+BQ843+BX843+AA843+AC843+AK843+AO843+AQ843+AY843+BO843+BM843+BC843+BA843+AW843+AU843+AS843</f>
        <v>0</v>
      </c>
      <c r="BV843">
        <f t="shared" si="41"/>
        <v>0</v>
      </c>
    </row>
    <row r="844" spans="2:74">
      <c r="B844" s="6"/>
      <c r="C844" s="10"/>
      <c r="D844" s="32"/>
      <c r="E844" s="10"/>
      <c r="F844" s="32"/>
      <c r="G844" s="10"/>
      <c r="H844" s="32"/>
      <c r="I844" s="10"/>
      <c r="J844" s="32"/>
      <c r="K844" s="10"/>
      <c r="L844" s="32"/>
      <c r="M844" s="10"/>
      <c r="N844" s="32"/>
      <c r="O844" s="10"/>
      <c r="P844" s="32"/>
      <c r="Q844" s="10"/>
      <c r="R844" s="32"/>
      <c r="S844" s="10"/>
      <c r="T844" s="32"/>
      <c r="U844" s="10"/>
      <c r="V844" s="32"/>
      <c r="W844" s="10"/>
      <c r="X844" s="32"/>
      <c r="Y844" s="10"/>
      <c r="Z844" s="32"/>
      <c r="AA844" s="10"/>
      <c r="AB844" s="32"/>
      <c r="AC844" s="10"/>
      <c r="AD844" s="32"/>
      <c r="AE844" s="10"/>
      <c r="AF844" s="32"/>
      <c r="AG844" s="10"/>
      <c r="AH844" s="32"/>
      <c r="AI844" s="10"/>
      <c r="AJ844" s="32"/>
      <c r="AK844" s="10"/>
      <c r="AL844" s="32"/>
      <c r="AM844" s="10"/>
      <c r="AN844" s="32"/>
      <c r="AO844" s="10"/>
      <c r="AP844" s="32"/>
      <c r="AQ844" s="10"/>
      <c r="AR844" s="244"/>
      <c r="AS844" s="10"/>
      <c r="AT844" s="32"/>
      <c r="AU844" s="10"/>
      <c r="AV844" s="244"/>
      <c r="AW844" s="10"/>
      <c r="AX844" s="244"/>
      <c r="AY844" s="7"/>
      <c r="AZ844" s="249"/>
      <c r="BA844" s="10"/>
      <c r="BB844" s="244"/>
      <c r="BC844" s="7"/>
      <c r="BD844" s="249"/>
      <c r="BE844" s="10"/>
      <c r="BF844" s="244"/>
      <c r="BG844" s="7"/>
      <c r="BH844" s="249"/>
      <c r="BI844" s="7"/>
      <c r="BJ844" s="249"/>
      <c r="BK844" s="7"/>
      <c r="BL844" s="8"/>
      <c r="BM844" s="7"/>
      <c r="BN844" s="249"/>
      <c r="BO844" s="7"/>
      <c r="BP844" s="8"/>
      <c r="BQ844" s="7"/>
      <c r="BR844" s="8"/>
      <c r="BT844" s="41"/>
      <c r="BU844" s="41">
        <f t="shared" si="42"/>
        <v>0</v>
      </c>
      <c r="BV844">
        <f t="shared" si="41"/>
        <v>0</v>
      </c>
    </row>
    <row r="845" spans="2:74">
      <c r="B845" s="6"/>
      <c r="C845" s="10"/>
      <c r="D845" s="32"/>
      <c r="E845" s="10"/>
      <c r="F845" s="32"/>
      <c r="G845" s="10"/>
      <c r="H845" s="32"/>
      <c r="I845" s="10"/>
      <c r="J845" s="32"/>
      <c r="K845" s="10"/>
      <c r="L845" s="32"/>
      <c r="M845" s="10"/>
      <c r="N845" s="32"/>
      <c r="O845" s="10"/>
      <c r="P845" s="32"/>
      <c r="Q845" s="10"/>
      <c r="R845" s="32"/>
      <c r="S845" s="10"/>
      <c r="T845" s="32"/>
      <c r="U845" s="10"/>
      <c r="V845" s="32"/>
      <c r="W845" s="10"/>
      <c r="X845" s="32"/>
      <c r="Y845" s="10"/>
      <c r="Z845" s="32"/>
      <c r="AA845" s="10"/>
      <c r="AB845" s="32"/>
      <c r="AC845" s="10"/>
      <c r="AD845" s="32"/>
      <c r="AE845" s="10"/>
      <c r="AF845" s="32"/>
      <c r="AG845" s="10"/>
      <c r="AH845" s="32"/>
      <c r="AI845" s="10"/>
      <c r="AJ845" s="32"/>
      <c r="AK845" s="10"/>
      <c r="AL845" s="32"/>
      <c r="AM845" s="10"/>
      <c r="AN845" s="32"/>
      <c r="AO845" s="10"/>
      <c r="AP845" s="32"/>
      <c r="AQ845" s="10"/>
      <c r="AR845" s="244"/>
      <c r="AS845" s="10"/>
      <c r="AT845" s="32"/>
      <c r="AU845" s="10"/>
      <c r="AV845" s="244"/>
      <c r="AW845" s="10"/>
      <c r="AX845" s="244"/>
      <c r="AY845" s="7"/>
      <c r="AZ845" s="249"/>
      <c r="BA845" s="10"/>
      <c r="BB845" s="244"/>
      <c r="BC845" s="7"/>
      <c r="BD845" s="249"/>
      <c r="BE845" s="10"/>
      <c r="BF845" s="244"/>
      <c r="BG845" s="7"/>
      <c r="BH845" s="249"/>
      <c r="BI845" s="7"/>
      <c r="BJ845" s="249"/>
      <c r="BK845" s="7"/>
      <c r="BL845" s="8"/>
      <c r="BM845" s="7"/>
      <c r="BN845" s="249"/>
      <c r="BO845" s="7"/>
      <c r="BP845" s="8"/>
      <c r="BQ845" s="7"/>
      <c r="BR845" s="8"/>
      <c r="BT845" s="41"/>
      <c r="BU845" s="41">
        <f t="shared" si="42"/>
        <v>0</v>
      </c>
      <c r="BV845">
        <f t="shared" si="41"/>
        <v>0</v>
      </c>
    </row>
    <row r="846" spans="2:74">
      <c r="B846" s="6"/>
      <c r="C846" s="10"/>
      <c r="D846" s="32"/>
      <c r="E846" s="10"/>
      <c r="F846" s="32"/>
      <c r="G846" s="10"/>
      <c r="H846" s="32"/>
      <c r="I846" s="10"/>
      <c r="J846" s="32"/>
      <c r="K846" s="10"/>
      <c r="L846" s="32"/>
      <c r="M846" s="10"/>
      <c r="N846" s="32"/>
      <c r="O846" s="10"/>
      <c r="P846" s="32"/>
      <c r="Q846" s="10"/>
      <c r="R846" s="32"/>
      <c r="S846" s="10"/>
      <c r="T846" s="32"/>
      <c r="U846" s="10"/>
      <c r="V846" s="32"/>
      <c r="W846" s="10"/>
      <c r="X846" s="32"/>
      <c r="Y846" s="10"/>
      <c r="Z846" s="32"/>
      <c r="AA846" s="10"/>
      <c r="AB846" s="32"/>
      <c r="AC846" s="10"/>
      <c r="AD846" s="32"/>
      <c r="AE846" s="10"/>
      <c r="AF846" s="32"/>
      <c r="AG846" s="10"/>
      <c r="AH846" s="32"/>
      <c r="AI846" s="10"/>
      <c r="AJ846" s="32"/>
      <c r="AK846" s="10"/>
      <c r="AL846" s="32"/>
      <c r="AM846" s="10"/>
      <c r="AN846" s="32"/>
      <c r="AO846" s="10"/>
      <c r="AP846" s="32"/>
      <c r="AQ846" s="10"/>
      <c r="AR846" s="244"/>
      <c r="AS846" s="10"/>
      <c r="AT846" s="32"/>
      <c r="AU846" s="10"/>
      <c r="AV846" s="244"/>
      <c r="AW846" s="10"/>
      <c r="AX846" s="244"/>
      <c r="AY846" s="7"/>
      <c r="AZ846" s="249"/>
      <c r="BA846" s="10"/>
      <c r="BB846" s="244"/>
      <c r="BC846" s="7"/>
      <c r="BD846" s="249"/>
      <c r="BE846" s="10"/>
      <c r="BF846" s="244"/>
      <c r="BG846" s="7"/>
      <c r="BH846" s="249"/>
      <c r="BI846" s="7"/>
      <c r="BJ846" s="249"/>
      <c r="BK846" s="7"/>
      <c r="BL846" s="8"/>
      <c r="BM846" s="7"/>
      <c r="BN846" s="249"/>
      <c r="BO846" s="7"/>
      <c r="BP846" s="8"/>
      <c r="BQ846" s="7"/>
      <c r="BR846" s="8"/>
      <c r="BT846" s="41"/>
      <c r="BU846" s="41">
        <f t="shared" si="42"/>
        <v>0</v>
      </c>
      <c r="BV846">
        <f t="shared" si="41"/>
        <v>0</v>
      </c>
    </row>
    <row r="847" spans="2:74">
      <c r="B847" s="6"/>
      <c r="C847" s="10"/>
      <c r="D847" s="32"/>
      <c r="E847" s="10"/>
      <c r="F847" s="32"/>
      <c r="G847" s="10"/>
      <c r="H847" s="32"/>
      <c r="I847" s="10"/>
      <c r="J847" s="32"/>
      <c r="K847" s="10"/>
      <c r="L847" s="32"/>
      <c r="M847" s="10"/>
      <c r="N847" s="32"/>
      <c r="O847" s="10"/>
      <c r="P847" s="32"/>
      <c r="Q847" s="10"/>
      <c r="R847" s="32"/>
      <c r="S847" s="10"/>
      <c r="T847" s="32"/>
      <c r="U847" s="10"/>
      <c r="V847" s="32"/>
      <c r="W847" s="10"/>
      <c r="X847" s="32"/>
      <c r="Y847" s="10"/>
      <c r="Z847" s="32"/>
      <c r="AA847" s="10"/>
      <c r="AB847" s="32"/>
      <c r="AC847" s="10"/>
      <c r="AD847" s="32"/>
      <c r="AE847" s="10"/>
      <c r="AF847" s="32"/>
      <c r="AG847" s="10"/>
      <c r="AH847" s="32"/>
      <c r="AI847" s="10"/>
      <c r="AJ847" s="32"/>
      <c r="AK847" s="10"/>
      <c r="AL847" s="32"/>
      <c r="AM847" s="10"/>
      <c r="AN847" s="32"/>
      <c r="AO847" s="10"/>
      <c r="AP847" s="32"/>
      <c r="AQ847" s="10"/>
      <c r="AR847" s="244"/>
      <c r="AS847" s="10"/>
      <c r="AT847" s="32"/>
      <c r="AU847" s="10"/>
      <c r="AV847" s="244"/>
      <c r="AW847" s="10"/>
      <c r="AX847" s="244"/>
      <c r="AY847" s="7"/>
      <c r="AZ847" s="249"/>
      <c r="BA847" s="10"/>
      <c r="BB847" s="244"/>
      <c r="BC847" s="7"/>
      <c r="BD847" s="249"/>
      <c r="BE847" s="10"/>
      <c r="BF847" s="244"/>
      <c r="BG847" s="7"/>
      <c r="BH847" s="249"/>
      <c r="BI847" s="7"/>
      <c r="BJ847" s="249"/>
      <c r="BK847" s="7"/>
      <c r="BL847" s="8"/>
      <c r="BM847" s="7"/>
      <c r="BN847" s="249"/>
      <c r="BO847" s="7"/>
      <c r="BP847" s="8"/>
      <c r="BQ847" s="7"/>
      <c r="BR847" s="8"/>
      <c r="BT847" s="41"/>
      <c r="BU847" s="41">
        <f t="shared" si="42"/>
        <v>0</v>
      </c>
      <c r="BV847">
        <f t="shared" si="41"/>
        <v>0</v>
      </c>
    </row>
    <row r="848" spans="2:74">
      <c r="B848" s="6"/>
      <c r="C848" s="10"/>
      <c r="D848" s="32"/>
      <c r="E848" s="10"/>
      <c r="F848" s="32"/>
      <c r="G848" s="10"/>
      <c r="H848" s="32"/>
      <c r="I848" s="10"/>
      <c r="J848" s="32"/>
      <c r="K848" s="10"/>
      <c r="L848" s="32"/>
      <c r="M848" s="10"/>
      <c r="N848" s="32"/>
      <c r="O848" s="10"/>
      <c r="P848" s="32"/>
      <c r="Q848" s="10"/>
      <c r="R848" s="32"/>
      <c r="S848" s="10"/>
      <c r="T848" s="32"/>
      <c r="U848" s="10"/>
      <c r="V848" s="32"/>
      <c r="W848" s="10"/>
      <c r="X848" s="32"/>
      <c r="Y848" s="10"/>
      <c r="Z848" s="32"/>
      <c r="AA848" s="10"/>
      <c r="AB848" s="32"/>
      <c r="AC848" s="10"/>
      <c r="AD848" s="32"/>
      <c r="AE848" s="10"/>
      <c r="AF848" s="32"/>
      <c r="AG848" s="10"/>
      <c r="AH848" s="32"/>
      <c r="AI848" s="10"/>
      <c r="AJ848" s="32"/>
      <c r="AK848" s="10"/>
      <c r="AL848" s="32"/>
      <c r="AM848" s="10"/>
      <c r="AN848" s="32"/>
      <c r="AO848" s="10"/>
      <c r="AP848" s="32"/>
      <c r="AQ848" s="10"/>
      <c r="AR848" s="244"/>
      <c r="AS848" s="10"/>
      <c r="AT848" s="32"/>
      <c r="AU848" s="10"/>
      <c r="AV848" s="244"/>
      <c r="AW848" s="10"/>
      <c r="AX848" s="244"/>
      <c r="AY848" s="7"/>
      <c r="AZ848" s="249"/>
      <c r="BA848" s="10"/>
      <c r="BB848" s="244"/>
      <c r="BC848" s="7"/>
      <c r="BD848" s="249"/>
      <c r="BE848" s="10"/>
      <c r="BF848" s="244"/>
      <c r="BG848" s="7"/>
      <c r="BH848" s="249"/>
      <c r="BI848" s="7"/>
      <c r="BJ848" s="249"/>
      <c r="BK848" s="7"/>
      <c r="BL848" s="8"/>
      <c r="BM848" s="7"/>
      <c r="BN848" s="249"/>
      <c r="BO848" s="7"/>
      <c r="BP848" s="8"/>
      <c r="BQ848" s="7"/>
      <c r="BR848" s="8"/>
      <c r="BT848" s="41"/>
      <c r="BU848" s="41">
        <f t="shared" si="42"/>
        <v>0</v>
      </c>
      <c r="BV848">
        <f t="shared" si="41"/>
        <v>0</v>
      </c>
    </row>
    <row r="849" spans="2:74">
      <c r="B849" s="6"/>
      <c r="C849" s="10"/>
      <c r="D849" s="32"/>
      <c r="E849" s="10"/>
      <c r="F849" s="32"/>
      <c r="G849" s="10"/>
      <c r="H849" s="32"/>
      <c r="I849" s="10"/>
      <c r="J849" s="32"/>
      <c r="K849" s="10"/>
      <c r="L849" s="32"/>
      <c r="M849" s="10"/>
      <c r="N849" s="32"/>
      <c r="O849" s="10"/>
      <c r="P849" s="32"/>
      <c r="Q849" s="10"/>
      <c r="R849" s="32"/>
      <c r="S849" s="10"/>
      <c r="T849" s="32"/>
      <c r="U849" s="10"/>
      <c r="V849" s="32"/>
      <c r="W849" s="10"/>
      <c r="X849" s="32"/>
      <c r="Y849" s="10"/>
      <c r="Z849" s="32"/>
      <c r="AA849" s="10"/>
      <c r="AB849" s="32"/>
      <c r="AC849" s="10"/>
      <c r="AD849" s="32"/>
      <c r="AE849" s="10"/>
      <c r="AF849" s="32"/>
      <c r="AG849" s="10"/>
      <c r="AH849" s="32"/>
      <c r="AI849" s="10"/>
      <c r="AJ849" s="32"/>
      <c r="AK849" s="10"/>
      <c r="AL849" s="32"/>
      <c r="AM849" s="10"/>
      <c r="AN849" s="32"/>
      <c r="AO849" s="10"/>
      <c r="AP849" s="32"/>
      <c r="AQ849" s="10"/>
      <c r="AR849" s="244"/>
      <c r="AS849" s="10"/>
      <c r="AT849" s="32"/>
      <c r="AU849" s="10"/>
      <c r="AV849" s="244"/>
      <c r="AW849" s="10"/>
      <c r="AX849" s="244"/>
      <c r="AY849" s="7"/>
      <c r="AZ849" s="249"/>
      <c r="BA849" s="10"/>
      <c r="BB849" s="244"/>
      <c r="BC849" s="7"/>
      <c r="BD849" s="249"/>
      <c r="BE849" s="10"/>
      <c r="BF849" s="244"/>
      <c r="BG849" s="7"/>
      <c r="BH849" s="249"/>
      <c r="BI849" s="7"/>
      <c r="BJ849" s="249"/>
      <c r="BK849" s="7"/>
      <c r="BL849" s="8"/>
      <c r="BM849" s="7"/>
      <c r="BN849" s="249"/>
      <c r="BO849" s="7"/>
      <c r="BP849" s="8"/>
      <c r="BQ849" s="7"/>
      <c r="BR849" s="8"/>
      <c r="BT849" s="41"/>
      <c r="BU849" s="41">
        <f t="shared" si="42"/>
        <v>0</v>
      </c>
      <c r="BV849">
        <f t="shared" si="41"/>
        <v>0</v>
      </c>
    </row>
    <row r="850" spans="2:74">
      <c r="B850" s="6"/>
      <c r="C850" s="10"/>
      <c r="D850" s="32"/>
      <c r="E850" s="10"/>
      <c r="F850" s="32"/>
      <c r="G850" s="10"/>
      <c r="H850" s="32"/>
      <c r="I850" s="10"/>
      <c r="J850" s="32"/>
      <c r="K850" s="10"/>
      <c r="L850" s="32"/>
      <c r="M850" s="10"/>
      <c r="N850" s="32"/>
      <c r="O850" s="10"/>
      <c r="P850" s="32"/>
      <c r="Q850" s="10"/>
      <c r="R850" s="32"/>
      <c r="S850" s="10"/>
      <c r="T850" s="32"/>
      <c r="U850" s="10"/>
      <c r="V850" s="32"/>
      <c r="W850" s="10"/>
      <c r="X850" s="32"/>
      <c r="Y850" s="10"/>
      <c r="Z850" s="32"/>
      <c r="AA850" s="10"/>
      <c r="AB850" s="32"/>
      <c r="AC850" s="10"/>
      <c r="AD850" s="32"/>
      <c r="AE850" s="10"/>
      <c r="AF850" s="32"/>
      <c r="AG850" s="10"/>
      <c r="AH850" s="32"/>
      <c r="AI850" s="10"/>
      <c r="AJ850" s="32"/>
      <c r="AK850" s="10"/>
      <c r="AL850" s="32"/>
      <c r="AM850" s="10"/>
      <c r="AN850" s="32"/>
      <c r="AO850" s="10"/>
      <c r="AP850" s="32"/>
      <c r="AQ850" s="10"/>
      <c r="AR850" s="244"/>
      <c r="AS850" s="10"/>
      <c r="AT850" s="32"/>
      <c r="AU850" s="10"/>
      <c r="AV850" s="244"/>
      <c r="AW850" s="10"/>
      <c r="AX850" s="244"/>
      <c r="AY850" s="7"/>
      <c r="AZ850" s="249"/>
      <c r="BA850" s="10"/>
      <c r="BB850" s="244"/>
      <c r="BC850" s="7"/>
      <c r="BD850" s="249"/>
      <c r="BE850" s="10"/>
      <c r="BF850" s="244"/>
      <c r="BG850" s="7"/>
      <c r="BH850" s="249"/>
      <c r="BI850" s="7"/>
      <c r="BJ850" s="249"/>
      <c r="BK850" s="7"/>
      <c r="BL850" s="8"/>
      <c r="BM850" s="7"/>
      <c r="BN850" s="249"/>
      <c r="BO850" s="7"/>
      <c r="BP850" s="8"/>
      <c r="BQ850" s="7"/>
      <c r="BR850" s="8"/>
      <c r="BT850" s="41"/>
      <c r="BU850" s="41">
        <f t="shared" si="42"/>
        <v>0</v>
      </c>
      <c r="BV850">
        <f t="shared" si="41"/>
        <v>0</v>
      </c>
    </row>
    <row r="851" spans="2:74">
      <c r="B851" s="6"/>
      <c r="C851" s="10"/>
      <c r="D851" s="32"/>
      <c r="E851" s="10"/>
      <c r="F851" s="32"/>
      <c r="G851" s="10"/>
      <c r="H851" s="32"/>
      <c r="I851" s="10"/>
      <c r="J851" s="32"/>
      <c r="K851" s="10"/>
      <c r="L851" s="32"/>
      <c r="M851" s="10"/>
      <c r="N851" s="32"/>
      <c r="O851" s="10"/>
      <c r="P851" s="32"/>
      <c r="Q851" s="10"/>
      <c r="R851" s="32"/>
      <c r="S851" s="10"/>
      <c r="T851" s="32"/>
      <c r="U851" s="10"/>
      <c r="V851" s="32"/>
      <c r="W851" s="10"/>
      <c r="X851" s="32"/>
      <c r="Y851" s="10"/>
      <c r="Z851" s="32"/>
      <c r="AA851" s="10"/>
      <c r="AB851" s="32"/>
      <c r="AC851" s="10"/>
      <c r="AD851" s="32"/>
      <c r="AE851" s="10"/>
      <c r="AF851" s="32"/>
      <c r="AG851" s="10"/>
      <c r="AH851" s="32"/>
      <c r="AI851" s="10"/>
      <c r="AJ851" s="32"/>
      <c r="AK851" s="10"/>
      <c r="AL851" s="32"/>
      <c r="AM851" s="10"/>
      <c r="AN851" s="32"/>
      <c r="AO851" s="10"/>
      <c r="AP851" s="32"/>
      <c r="AQ851" s="10"/>
      <c r="AR851" s="244"/>
      <c r="AS851" s="10"/>
      <c r="AT851" s="32"/>
      <c r="AU851" s="10"/>
      <c r="AV851" s="244"/>
      <c r="AW851" s="10"/>
      <c r="AX851" s="244"/>
      <c r="AY851" s="7"/>
      <c r="AZ851" s="249"/>
      <c r="BA851" s="10"/>
      <c r="BB851" s="244"/>
      <c r="BC851" s="7"/>
      <c r="BD851" s="249"/>
      <c r="BE851" s="10"/>
      <c r="BF851" s="244"/>
      <c r="BG851" s="7"/>
      <c r="BH851" s="249"/>
      <c r="BI851" s="7"/>
      <c r="BJ851" s="249"/>
      <c r="BK851" s="7"/>
      <c r="BL851" s="8"/>
      <c r="BM851" s="7"/>
      <c r="BN851" s="249"/>
      <c r="BO851" s="7"/>
      <c r="BP851" s="8"/>
      <c r="BQ851" s="7"/>
      <c r="BR851" s="8"/>
      <c r="BT851" s="41"/>
      <c r="BU851" s="41">
        <f t="shared" si="42"/>
        <v>0</v>
      </c>
      <c r="BV851">
        <f t="shared" si="41"/>
        <v>0</v>
      </c>
    </row>
    <row r="852" spans="2:74">
      <c r="B852" s="6"/>
      <c r="C852" s="10"/>
      <c r="D852" s="32"/>
      <c r="E852" s="10"/>
      <c r="F852" s="32"/>
      <c r="G852" s="10"/>
      <c r="H852" s="32"/>
      <c r="I852" s="10"/>
      <c r="J852" s="32"/>
      <c r="K852" s="10"/>
      <c r="L852" s="32"/>
      <c r="M852" s="10"/>
      <c r="N852" s="32"/>
      <c r="O852" s="10"/>
      <c r="P852" s="32"/>
      <c r="Q852" s="10"/>
      <c r="R852" s="32"/>
      <c r="S852" s="10"/>
      <c r="T852" s="32"/>
      <c r="U852" s="10"/>
      <c r="V852" s="32"/>
      <c r="W852" s="10"/>
      <c r="X852" s="32"/>
      <c r="Y852" s="10"/>
      <c r="Z852" s="32"/>
      <c r="AA852" s="10"/>
      <c r="AB852" s="32"/>
      <c r="AC852" s="10"/>
      <c r="AD852" s="32"/>
      <c r="AE852" s="10"/>
      <c r="AF852" s="32"/>
      <c r="AG852" s="10"/>
      <c r="AH852" s="32"/>
      <c r="AI852" s="10"/>
      <c r="AJ852" s="32"/>
      <c r="AK852" s="10"/>
      <c r="AL852" s="32"/>
      <c r="AM852" s="10"/>
      <c r="AN852" s="32"/>
      <c r="AO852" s="10"/>
      <c r="AP852" s="32"/>
      <c r="AQ852" s="10"/>
      <c r="AR852" s="244"/>
      <c r="AS852" s="10"/>
      <c r="AT852" s="32"/>
      <c r="AU852" s="10"/>
      <c r="AV852" s="244"/>
      <c r="AW852" s="10"/>
      <c r="AX852" s="244"/>
      <c r="AY852" s="7"/>
      <c r="AZ852" s="249"/>
      <c r="BA852" s="10"/>
      <c r="BB852" s="244"/>
      <c r="BC852" s="7"/>
      <c r="BD852" s="249"/>
      <c r="BE852" s="10"/>
      <c r="BF852" s="244"/>
      <c r="BG852" s="7"/>
      <c r="BH852" s="249"/>
      <c r="BI852" s="7"/>
      <c r="BJ852" s="249"/>
      <c r="BK852" s="7"/>
      <c r="BL852" s="8"/>
      <c r="BM852" s="7"/>
      <c r="BN852" s="249"/>
      <c r="BO852" s="7"/>
      <c r="BP852" s="8"/>
      <c r="BQ852" s="7"/>
      <c r="BR852" s="8"/>
      <c r="BT852" s="41"/>
      <c r="BU852" s="41">
        <f t="shared" si="42"/>
        <v>0</v>
      </c>
      <c r="BV852">
        <f t="shared" si="41"/>
        <v>0</v>
      </c>
    </row>
    <row r="853" spans="2:74">
      <c r="B853" s="6"/>
      <c r="C853" s="10"/>
      <c r="D853" s="32"/>
      <c r="E853" s="10"/>
      <c r="F853" s="32"/>
      <c r="G853" s="10"/>
      <c r="H853" s="32"/>
      <c r="I853" s="10"/>
      <c r="J853" s="32"/>
      <c r="K853" s="10"/>
      <c r="L853" s="32"/>
      <c r="M853" s="10"/>
      <c r="N853" s="32"/>
      <c r="O853" s="10"/>
      <c r="P853" s="32"/>
      <c r="Q853" s="10"/>
      <c r="R853" s="32"/>
      <c r="S853" s="10"/>
      <c r="T853" s="32"/>
      <c r="U853" s="10"/>
      <c r="V853" s="32"/>
      <c r="W853" s="10"/>
      <c r="X853" s="32"/>
      <c r="Y853" s="10"/>
      <c r="Z853" s="32"/>
      <c r="AA853" s="10"/>
      <c r="AB853" s="32"/>
      <c r="AC853" s="10"/>
      <c r="AD853" s="32"/>
      <c r="AE853" s="10"/>
      <c r="AF853" s="32"/>
      <c r="AG853" s="10"/>
      <c r="AH853" s="32"/>
      <c r="AI853" s="10"/>
      <c r="AJ853" s="32"/>
      <c r="AK853" s="10"/>
      <c r="AL853" s="32"/>
      <c r="AM853" s="10"/>
      <c r="AN853" s="32"/>
      <c r="AO853" s="10"/>
      <c r="AP853" s="32"/>
      <c r="AQ853" s="10"/>
      <c r="AR853" s="244"/>
      <c r="AS853" s="10"/>
      <c r="AT853" s="32"/>
      <c r="AU853" s="10"/>
      <c r="AV853" s="244"/>
      <c r="AW853" s="10"/>
      <c r="AX853" s="244"/>
      <c r="AY853" s="7"/>
      <c r="AZ853" s="249"/>
      <c r="BA853" s="10"/>
      <c r="BB853" s="244"/>
      <c r="BC853" s="7"/>
      <c r="BD853" s="249"/>
      <c r="BE853" s="10"/>
      <c r="BF853" s="244"/>
      <c r="BG853" s="7"/>
      <c r="BH853" s="249"/>
      <c r="BI853" s="7"/>
      <c r="BJ853" s="249"/>
      <c r="BK853" s="7"/>
      <c r="BL853" s="8"/>
      <c r="BM853" s="7"/>
      <c r="BN853" s="249"/>
      <c r="BO853" s="7"/>
      <c r="BP853" s="8"/>
      <c r="BQ853" s="7"/>
      <c r="BR853" s="8"/>
      <c r="BT853" s="41"/>
      <c r="BU853" s="41">
        <f t="shared" si="42"/>
        <v>0</v>
      </c>
      <c r="BV853">
        <f t="shared" si="41"/>
        <v>0</v>
      </c>
    </row>
    <row r="854" spans="2:74">
      <c r="B854" s="6"/>
      <c r="C854" s="10"/>
      <c r="D854" s="32"/>
      <c r="E854" s="10"/>
      <c r="F854" s="32"/>
      <c r="G854" s="10"/>
      <c r="H854" s="32"/>
      <c r="I854" s="10"/>
      <c r="J854" s="32"/>
      <c r="K854" s="10"/>
      <c r="L854" s="32"/>
      <c r="M854" s="10"/>
      <c r="N854" s="32"/>
      <c r="O854" s="10"/>
      <c r="P854" s="32"/>
      <c r="Q854" s="10"/>
      <c r="R854" s="32"/>
      <c r="S854" s="10"/>
      <c r="T854" s="32"/>
      <c r="U854" s="10"/>
      <c r="V854" s="32"/>
      <c r="W854" s="10"/>
      <c r="X854" s="32"/>
      <c r="Y854" s="10"/>
      <c r="Z854" s="32"/>
      <c r="AA854" s="10"/>
      <c r="AB854" s="32"/>
      <c r="AC854" s="10"/>
      <c r="AD854" s="32"/>
      <c r="AE854" s="10"/>
      <c r="AF854" s="32"/>
      <c r="AG854" s="10"/>
      <c r="AH854" s="32"/>
      <c r="AI854" s="10"/>
      <c r="AJ854" s="32"/>
      <c r="AK854" s="10"/>
      <c r="AL854" s="32"/>
      <c r="AM854" s="10"/>
      <c r="AN854" s="32"/>
      <c r="AO854" s="10"/>
      <c r="AP854" s="32"/>
      <c r="AQ854" s="10"/>
      <c r="AR854" s="244"/>
      <c r="AS854" s="10"/>
      <c r="AT854" s="32"/>
      <c r="AU854" s="10"/>
      <c r="AV854" s="244"/>
      <c r="AW854" s="10"/>
      <c r="AX854" s="244"/>
      <c r="AY854" s="7"/>
      <c r="AZ854" s="249"/>
      <c r="BA854" s="10"/>
      <c r="BB854" s="244"/>
      <c r="BC854" s="7"/>
      <c r="BD854" s="249"/>
      <c r="BE854" s="10"/>
      <c r="BF854" s="244"/>
      <c r="BG854" s="7"/>
      <c r="BH854" s="249"/>
      <c r="BI854" s="7"/>
      <c r="BJ854" s="249"/>
      <c r="BK854" s="7"/>
      <c r="BL854" s="8"/>
      <c r="BM854" s="7"/>
      <c r="BN854" s="249"/>
      <c r="BO854" s="7"/>
      <c r="BP854" s="8"/>
      <c r="BQ854" s="7"/>
      <c r="BR854" s="8"/>
      <c r="BT854" s="41"/>
      <c r="BU854" s="41">
        <f t="shared" si="42"/>
        <v>0</v>
      </c>
      <c r="BV854">
        <f t="shared" si="41"/>
        <v>0</v>
      </c>
    </row>
    <row r="855" spans="2:74">
      <c r="B855" s="6"/>
      <c r="C855" s="10"/>
      <c r="D855" s="32"/>
      <c r="E855" s="10"/>
      <c r="F855" s="32"/>
      <c r="G855" s="10"/>
      <c r="H855" s="32"/>
      <c r="I855" s="10"/>
      <c r="J855" s="32"/>
      <c r="K855" s="10"/>
      <c r="L855" s="32"/>
      <c r="M855" s="10"/>
      <c r="N855" s="32"/>
      <c r="O855" s="10"/>
      <c r="P855" s="32"/>
      <c r="Q855" s="10"/>
      <c r="R855" s="32"/>
      <c r="S855" s="10"/>
      <c r="T855" s="32"/>
      <c r="U855" s="10"/>
      <c r="V855" s="32"/>
      <c r="W855" s="10"/>
      <c r="X855" s="32"/>
      <c r="Y855" s="10"/>
      <c r="Z855" s="32"/>
      <c r="AA855" s="10"/>
      <c r="AB855" s="32"/>
      <c r="AC855" s="10"/>
      <c r="AD855" s="32"/>
      <c r="AE855" s="10"/>
      <c r="AF855" s="32"/>
      <c r="AG855" s="10"/>
      <c r="AH855" s="32"/>
      <c r="AI855" s="10"/>
      <c r="AJ855" s="32"/>
      <c r="AK855" s="10"/>
      <c r="AL855" s="32"/>
      <c r="AM855" s="10"/>
      <c r="AN855" s="32"/>
      <c r="AO855" s="10"/>
      <c r="AP855" s="32"/>
      <c r="AQ855" s="10"/>
      <c r="AR855" s="244"/>
      <c r="AS855" s="10"/>
      <c r="AT855" s="32"/>
      <c r="AU855" s="10"/>
      <c r="AV855" s="244"/>
      <c r="AW855" s="10"/>
      <c r="AX855" s="244"/>
      <c r="AY855" s="7"/>
      <c r="AZ855" s="249"/>
      <c r="BA855" s="10"/>
      <c r="BB855" s="244"/>
      <c r="BC855" s="7"/>
      <c r="BD855" s="249"/>
      <c r="BE855" s="10"/>
      <c r="BF855" s="244"/>
      <c r="BG855" s="7"/>
      <c r="BH855" s="249"/>
      <c r="BI855" s="7"/>
      <c r="BJ855" s="249"/>
      <c r="BK855" s="7"/>
      <c r="BL855" s="8"/>
      <c r="BM855" s="7"/>
      <c r="BN855" s="249"/>
      <c r="BO855" s="7"/>
      <c r="BP855" s="8"/>
      <c r="BQ855" s="7"/>
      <c r="BR855" s="8"/>
      <c r="BT855" s="41"/>
      <c r="BU855" s="41">
        <f t="shared" si="42"/>
        <v>0</v>
      </c>
      <c r="BV855">
        <f t="shared" si="41"/>
        <v>0</v>
      </c>
    </row>
    <row r="856" spans="2:74">
      <c r="B856" s="6"/>
      <c r="C856" s="10"/>
      <c r="D856" s="32"/>
      <c r="E856" s="10"/>
      <c r="F856" s="32"/>
      <c r="G856" s="10"/>
      <c r="H856" s="32"/>
      <c r="I856" s="10"/>
      <c r="J856" s="32"/>
      <c r="K856" s="10"/>
      <c r="L856" s="32"/>
      <c r="M856" s="10"/>
      <c r="N856" s="32"/>
      <c r="O856" s="10"/>
      <c r="P856" s="32"/>
      <c r="Q856" s="10"/>
      <c r="R856" s="32"/>
      <c r="S856" s="10"/>
      <c r="T856" s="32"/>
      <c r="U856" s="10"/>
      <c r="V856" s="32"/>
      <c r="W856" s="10"/>
      <c r="X856" s="32"/>
      <c r="Y856" s="10"/>
      <c r="Z856" s="32"/>
      <c r="AA856" s="10"/>
      <c r="AB856" s="32"/>
      <c r="AC856" s="10"/>
      <c r="AD856" s="32"/>
      <c r="AE856" s="10"/>
      <c r="AF856" s="32"/>
      <c r="AG856" s="10"/>
      <c r="AH856" s="32"/>
      <c r="AI856" s="10"/>
      <c r="AJ856" s="32"/>
      <c r="AK856" s="10"/>
      <c r="AL856" s="32"/>
      <c r="AM856" s="10"/>
      <c r="AN856" s="32"/>
      <c r="AO856" s="10"/>
      <c r="AP856" s="32"/>
      <c r="AQ856" s="10"/>
      <c r="AR856" s="244"/>
      <c r="AS856" s="10"/>
      <c r="AT856" s="32"/>
      <c r="AU856" s="10"/>
      <c r="AV856" s="244"/>
      <c r="AW856" s="10"/>
      <c r="AX856" s="244"/>
      <c r="AY856" s="7"/>
      <c r="AZ856" s="249"/>
      <c r="BA856" s="10"/>
      <c r="BB856" s="244"/>
      <c r="BC856" s="7"/>
      <c r="BD856" s="249"/>
      <c r="BE856" s="10"/>
      <c r="BF856" s="244"/>
      <c r="BG856" s="7"/>
      <c r="BH856" s="249"/>
      <c r="BI856" s="7"/>
      <c r="BJ856" s="249"/>
      <c r="BK856" s="7"/>
      <c r="BL856" s="8"/>
      <c r="BM856" s="7"/>
      <c r="BN856" s="249"/>
      <c r="BO856" s="7"/>
      <c r="BP856" s="8"/>
      <c r="BQ856" s="7"/>
      <c r="BR856" s="8"/>
      <c r="BT856" s="41"/>
      <c r="BU856" s="41">
        <f t="shared" si="42"/>
        <v>0</v>
      </c>
      <c r="BV856">
        <f t="shared" si="41"/>
        <v>0</v>
      </c>
    </row>
    <row r="857" spans="2:74">
      <c r="B857" s="6"/>
      <c r="C857" s="10"/>
      <c r="D857" s="32"/>
      <c r="E857" s="10"/>
      <c r="F857" s="32"/>
      <c r="G857" s="10"/>
      <c r="H857" s="32"/>
      <c r="I857" s="10"/>
      <c r="J857" s="32"/>
      <c r="K857" s="10"/>
      <c r="L857" s="32"/>
      <c r="M857" s="10"/>
      <c r="N857" s="32"/>
      <c r="O857" s="10"/>
      <c r="P857" s="32"/>
      <c r="Q857" s="10"/>
      <c r="R857" s="32"/>
      <c r="S857" s="10"/>
      <c r="T857" s="32"/>
      <c r="U857" s="10"/>
      <c r="V857" s="32"/>
      <c r="W857" s="10"/>
      <c r="X857" s="32"/>
      <c r="Y857" s="10"/>
      <c r="Z857" s="32"/>
      <c r="AA857" s="10"/>
      <c r="AB857" s="32"/>
      <c r="AC857" s="10"/>
      <c r="AD857" s="32"/>
      <c r="AE857" s="10"/>
      <c r="AF857" s="32"/>
      <c r="AG857" s="10"/>
      <c r="AH857" s="32"/>
      <c r="AI857" s="10"/>
      <c r="AJ857" s="32"/>
      <c r="AK857" s="10"/>
      <c r="AL857" s="32"/>
      <c r="AM857" s="10"/>
      <c r="AN857" s="32"/>
      <c r="AO857" s="10"/>
      <c r="AP857" s="32"/>
      <c r="AQ857" s="10"/>
      <c r="AR857" s="244"/>
      <c r="AS857" s="10"/>
      <c r="AT857" s="32"/>
      <c r="AU857" s="10"/>
      <c r="AV857" s="244"/>
      <c r="AW857" s="10"/>
      <c r="AX857" s="244"/>
      <c r="AY857" s="7"/>
      <c r="AZ857" s="249"/>
      <c r="BA857" s="10"/>
      <c r="BB857" s="244"/>
      <c r="BC857" s="7"/>
      <c r="BD857" s="249"/>
      <c r="BE857" s="10"/>
      <c r="BF857" s="244"/>
      <c r="BG857" s="7"/>
      <c r="BH857" s="249"/>
      <c r="BI857" s="7"/>
      <c r="BJ857" s="249"/>
      <c r="BK857" s="7"/>
      <c r="BL857" s="8"/>
      <c r="BM857" s="7"/>
      <c r="BN857" s="249"/>
      <c r="BO857" s="7"/>
      <c r="BP857" s="8"/>
      <c r="BQ857" s="7"/>
      <c r="BR857" s="8"/>
      <c r="BT857" s="41"/>
      <c r="BU857" s="41">
        <f t="shared" si="42"/>
        <v>0</v>
      </c>
      <c r="BV857">
        <f t="shared" si="41"/>
        <v>0</v>
      </c>
    </row>
    <row r="858" spans="2:74">
      <c r="B858" s="6"/>
      <c r="C858" s="10"/>
      <c r="D858" s="32"/>
      <c r="E858" s="10"/>
      <c r="F858" s="32"/>
      <c r="G858" s="10"/>
      <c r="H858" s="32"/>
      <c r="I858" s="10"/>
      <c r="J858" s="32"/>
      <c r="K858" s="10"/>
      <c r="L858" s="32"/>
      <c r="M858" s="10"/>
      <c r="N858" s="32"/>
      <c r="O858" s="10"/>
      <c r="P858" s="32"/>
      <c r="Q858" s="10"/>
      <c r="R858" s="32"/>
      <c r="S858" s="10"/>
      <c r="T858" s="32"/>
      <c r="U858" s="10"/>
      <c r="V858" s="32"/>
      <c r="W858" s="10"/>
      <c r="X858" s="32"/>
      <c r="Y858" s="10"/>
      <c r="Z858" s="32"/>
      <c r="AA858" s="10"/>
      <c r="AB858" s="32"/>
      <c r="AC858" s="10"/>
      <c r="AD858" s="32"/>
      <c r="AE858" s="10"/>
      <c r="AF858" s="32"/>
      <c r="AG858" s="10"/>
      <c r="AH858" s="32"/>
      <c r="AI858" s="10"/>
      <c r="AJ858" s="32"/>
      <c r="AK858" s="10"/>
      <c r="AL858" s="32"/>
      <c r="AM858" s="10"/>
      <c r="AN858" s="32"/>
      <c r="AO858" s="10"/>
      <c r="AP858" s="32"/>
      <c r="AQ858" s="10"/>
      <c r="AR858" s="244"/>
      <c r="AS858" s="10"/>
      <c r="AT858" s="32"/>
      <c r="AU858" s="10"/>
      <c r="AV858" s="244"/>
      <c r="AW858" s="10"/>
      <c r="AX858" s="244"/>
      <c r="AY858" s="7"/>
      <c r="AZ858" s="249"/>
      <c r="BA858" s="10"/>
      <c r="BB858" s="244"/>
      <c r="BC858" s="7"/>
      <c r="BD858" s="249"/>
      <c r="BE858" s="10"/>
      <c r="BF858" s="244"/>
      <c r="BG858" s="7"/>
      <c r="BH858" s="249"/>
      <c r="BI858" s="7"/>
      <c r="BJ858" s="249"/>
      <c r="BK858" s="7"/>
      <c r="BL858" s="8"/>
      <c r="BM858" s="7"/>
      <c r="BN858" s="249"/>
      <c r="BO858" s="7"/>
      <c r="BP858" s="8"/>
      <c r="BQ858" s="7"/>
      <c r="BR858" s="8"/>
      <c r="BT858" s="41"/>
      <c r="BU858" s="41">
        <f t="shared" si="42"/>
        <v>0</v>
      </c>
      <c r="BV858">
        <f t="shared" si="41"/>
        <v>0</v>
      </c>
    </row>
    <row r="859" spans="2:74">
      <c r="B859" s="6"/>
      <c r="C859" s="10"/>
      <c r="D859" s="32"/>
      <c r="E859" s="10"/>
      <c r="F859" s="32"/>
      <c r="G859" s="10"/>
      <c r="H859" s="32"/>
      <c r="I859" s="10"/>
      <c r="J859" s="32"/>
      <c r="K859" s="10"/>
      <c r="L859" s="32"/>
      <c r="M859" s="10"/>
      <c r="N859" s="32"/>
      <c r="O859" s="10"/>
      <c r="P859" s="32"/>
      <c r="Q859" s="10"/>
      <c r="R859" s="32"/>
      <c r="S859" s="10"/>
      <c r="T859" s="32"/>
      <c r="U859" s="10"/>
      <c r="V859" s="32"/>
      <c r="W859" s="10"/>
      <c r="X859" s="32"/>
      <c r="Y859" s="10"/>
      <c r="Z859" s="32"/>
      <c r="AA859" s="10"/>
      <c r="AB859" s="32"/>
      <c r="AC859" s="10"/>
      <c r="AD859" s="32"/>
      <c r="AE859" s="10"/>
      <c r="AF859" s="32"/>
      <c r="AG859" s="10"/>
      <c r="AH859" s="32"/>
      <c r="AI859" s="10"/>
      <c r="AJ859" s="32"/>
      <c r="AK859" s="10"/>
      <c r="AL859" s="32"/>
      <c r="AM859" s="10"/>
      <c r="AN859" s="32"/>
      <c r="AO859" s="10"/>
      <c r="AP859" s="32"/>
      <c r="AQ859" s="10"/>
      <c r="AR859" s="244"/>
      <c r="AS859" s="10"/>
      <c r="AT859" s="32"/>
      <c r="AU859" s="10"/>
      <c r="AV859" s="244"/>
      <c r="AW859" s="10"/>
      <c r="AX859" s="244"/>
      <c r="AY859" s="7"/>
      <c r="AZ859" s="249"/>
      <c r="BA859" s="10"/>
      <c r="BB859" s="244"/>
      <c r="BC859" s="7"/>
      <c r="BD859" s="249"/>
      <c r="BE859" s="10"/>
      <c r="BF859" s="244"/>
      <c r="BG859" s="7"/>
      <c r="BH859" s="249"/>
      <c r="BI859" s="7"/>
      <c r="BJ859" s="249"/>
      <c r="BK859" s="7"/>
      <c r="BL859" s="8"/>
      <c r="BM859" s="7"/>
      <c r="BN859" s="249"/>
      <c r="BO859" s="7"/>
      <c r="BP859" s="8"/>
      <c r="BQ859" s="7"/>
      <c r="BR859" s="8"/>
      <c r="BT859" s="41"/>
      <c r="BU859" s="41">
        <f t="shared" si="42"/>
        <v>0</v>
      </c>
      <c r="BV859">
        <f t="shared" si="41"/>
        <v>0</v>
      </c>
    </row>
    <row r="860" spans="2:74">
      <c r="B860" s="6"/>
      <c r="C860" s="10"/>
      <c r="D860" s="32"/>
      <c r="E860" s="10"/>
      <c r="F860" s="32"/>
      <c r="G860" s="10"/>
      <c r="H860" s="32"/>
      <c r="I860" s="10"/>
      <c r="J860" s="32"/>
      <c r="K860" s="10"/>
      <c r="L860" s="32"/>
      <c r="M860" s="10"/>
      <c r="N860" s="32"/>
      <c r="O860" s="10"/>
      <c r="P860" s="32"/>
      <c r="Q860" s="10"/>
      <c r="R860" s="32"/>
      <c r="S860" s="10"/>
      <c r="T860" s="32"/>
      <c r="U860" s="10"/>
      <c r="V860" s="32"/>
      <c r="W860" s="10"/>
      <c r="X860" s="32"/>
      <c r="Y860" s="10"/>
      <c r="Z860" s="32"/>
      <c r="AA860" s="10"/>
      <c r="AB860" s="32"/>
      <c r="AC860" s="10"/>
      <c r="AD860" s="32"/>
      <c r="AE860" s="10"/>
      <c r="AF860" s="32"/>
      <c r="AG860" s="10"/>
      <c r="AH860" s="32"/>
      <c r="AI860" s="10"/>
      <c r="AJ860" s="32"/>
      <c r="AK860" s="10"/>
      <c r="AL860" s="32"/>
      <c r="AM860" s="10"/>
      <c r="AN860" s="32"/>
      <c r="AO860" s="10"/>
      <c r="AP860" s="32"/>
      <c r="AQ860" s="10"/>
      <c r="AR860" s="244"/>
      <c r="AS860" s="10"/>
      <c r="AT860" s="32"/>
      <c r="AU860" s="10"/>
      <c r="AV860" s="244"/>
      <c r="AW860" s="10"/>
      <c r="AX860" s="244"/>
      <c r="AY860" s="7"/>
      <c r="AZ860" s="249"/>
      <c r="BA860" s="10"/>
      <c r="BB860" s="244"/>
      <c r="BC860" s="7"/>
      <c r="BD860" s="249"/>
      <c r="BE860" s="10"/>
      <c r="BF860" s="244"/>
      <c r="BG860" s="7"/>
      <c r="BH860" s="249"/>
      <c r="BI860" s="7"/>
      <c r="BJ860" s="249"/>
      <c r="BK860" s="7"/>
      <c r="BL860" s="8"/>
      <c r="BM860" s="7"/>
      <c r="BN860" s="249"/>
      <c r="BO860" s="7"/>
      <c r="BP860" s="8"/>
      <c r="BQ860" s="7"/>
      <c r="BR860" s="8"/>
      <c r="BT860" s="41"/>
      <c r="BU860" s="41">
        <f t="shared" si="42"/>
        <v>0</v>
      </c>
      <c r="BV860">
        <f t="shared" si="41"/>
        <v>0</v>
      </c>
    </row>
    <row r="861" spans="2:74">
      <c r="B861" s="6"/>
      <c r="C861" s="10"/>
      <c r="D861" s="32"/>
      <c r="E861" s="10"/>
      <c r="F861" s="32"/>
      <c r="G861" s="10"/>
      <c r="H861" s="32"/>
      <c r="I861" s="10"/>
      <c r="J861" s="32"/>
      <c r="K861" s="10"/>
      <c r="L861" s="32"/>
      <c r="M861" s="10"/>
      <c r="N861" s="32"/>
      <c r="O861" s="10"/>
      <c r="P861" s="32"/>
      <c r="Q861" s="10"/>
      <c r="R861" s="32"/>
      <c r="S861" s="10"/>
      <c r="T861" s="32"/>
      <c r="U861" s="10"/>
      <c r="V861" s="32"/>
      <c r="W861" s="10"/>
      <c r="X861" s="32"/>
      <c r="Y861" s="10"/>
      <c r="Z861" s="32"/>
      <c r="AA861" s="10"/>
      <c r="AB861" s="32"/>
      <c r="AC861" s="10"/>
      <c r="AD861" s="32"/>
      <c r="AE861" s="10"/>
      <c r="AF861" s="32"/>
      <c r="AG861" s="10"/>
      <c r="AH861" s="32"/>
      <c r="AI861" s="10"/>
      <c r="AJ861" s="32"/>
      <c r="AK861" s="10"/>
      <c r="AL861" s="32"/>
      <c r="AM861" s="10"/>
      <c r="AN861" s="32"/>
      <c r="AO861" s="10"/>
      <c r="AP861" s="32"/>
      <c r="AQ861" s="10"/>
      <c r="AR861" s="244"/>
      <c r="AS861" s="10"/>
      <c r="AT861" s="32"/>
      <c r="AU861" s="10"/>
      <c r="AV861" s="244"/>
      <c r="AW861" s="10"/>
      <c r="AX861" s="244"/>
      <c r="AY861" s="7"/>
      <c r="AZ861" s="249"/>
      <c r="BA861" s="10"/>
      <c r="BB861" s="244"/>
      <c r="BC861" s="7"/>
      <c r="BD861" s="249"/>
      <c r="BE861" s="10"/>
      <c r="BF861" s="244"/>
      <c r="BG861" s="7"/>
      <c r="BH861" s="249"/>
      <c r="BI861" s="7"/>
      <c r="BJ861" s="249"/>
      <c r="BK861" s="7"/>
      <c r="BL861" s="8"/>
      <c r="BM861" s="7"/>
      <c r="BN861" s="249"/>
      <c r="BO861" s="7"/>
      <c r="BP861" s="8"/>
      <c r="BQ861" s="7"/>
      <c r="BR861" s="8"/>
      <c r="BT861" s="41"/>
      <c r="BU861" s="41">
        <f t="shared" si="42"/>
        <v>0</v>
      </c>
      <c r="BV861">
        <f t="shared" si="41"/>
        <v>0</v>
      </c>
    </row>
    <row r="862" spans="2:74">
      <c r="B862" s="6"/>
      <c r="C862" s="10"/>
      <c r="D862" s="32"/>
      <c r="E862" s="10"/>
      <c r="F862" s="32"/>
      <c r="G862" s="10"/>
      <c r="H862" s="32"/>
      <c r="I862" s="10"/>
      <c r="J862" s="32"/>
      <c r="K862" s="10"/>
      <c r="L862" s="32"/>
      <c r="M862" s="10"/>
      <c r="N862" s="32"/>
      <c r="O862" s="10"/>
      <c r="P862" s="32"/>
      <c r="Q862" s="10"/>
      <c r="R862" s="32"/>
      <c r="S862" s="10"/>
      <c r="T862" s="32"/>
      <c r="U862" s="10"/>
      <c r="V862" s="32"/>
      <c r="W862" s="10"/>
      <c r="X862" s="32"/>
      <c r="Y862" s="10"/>
      <c r="Z862" s="32"/>
      <c r="AA862" s="10"/>
      <c r="AB862" s="32"/>
      <c r="AC862" s="10"/>
      <c r="AD862" s="32"/>
      <c r="AE862" s="10"/>
      <c r="AF862" s="32"/>
      <c r="AG862" s="10"/>
      <c r="AH862" s="32"/>
      <c r="AI862" s="10"/>
      <c r="AJ862" s="32"/>
      <c r="AK862" s="10"/>
      <c r="AL862" s="32"/>
      <c r="AM862" s="10"/>
      <c r="AN862" s="32"/>
      <c r="AO862" s="10"/>
      <c r="AP862" s="32"/>
      <c r="AQ862" s="10"/>
      <c r="AR862" s="244"/>
      <c r="AS862" s="10"/>
      <c r="AT862" s="32"/>
      <c r="AU862" s="10"/>
      <c r="AV862" s="244"/>
      <c r="AW862" s="10"/>
      <c r="AX862" s="244"/>
      <c r="AY862" s="7"/>
      <c r="AZ862" s="249"/>
      <c r="BA862" s="10"/>
      <c r="BB862" s="244"/>
      <c r="BC862" s="7"/>
      <c r="BD862" s="249"/>
      <c r="BE862" s="10"/>
      <c r="BF862" s="244"/>
      <c r="BG862" s="7"/>
      <c r="BH862" s="249"/>
      <c r="BI862" s="7"/>
      <c r="BJ862" s="249"/>
      <c r="BK862" s="7"/>
      <c r="BL862" s="8"/>
      <c r="BM862" s="7"/>
      <c r="BN862" s="249"/>
      <c r="BO862" s="7"/>
      <c r="BP862" s="8"/>
      <c r="BQ862" s="7"/>
      <c r="BR862" s="8"/>
      <c r="BT862" s="41"/>
      <c r="BU862" s="41">
        <f t="shared" si="42"/>
        <v>0</v>
      </c>
      <c r="BV862">
        <f t="shared" si="41"/>
        <v>0</v>
      </c>
    </row>
    <row r="863" spans="2:74">
      <c r="B863" s="6"/>
      <c r="C863" s="10"/>
      <c r="D863" s="32"/>
      <c r="E863" s="10"/>
      <c r="F863" s="32"/>
      <c r="G863" s="10"/>
      <c r="H863" s="32"/>
      <c r="I863" s="10"/>
      <c r="J863" s="32"/>
      <c r="K863" s="10"/>
      <c r="L863" s="32"/>
      <c r="M863" s="10"/>
      <c r="N863" s="32"/>
      <c r="O863" s="10"/>
      <c r="P863" s="32"/>
      <c r="Q863" s="10"/>
      <c r="R863" s="32"/>
      <c r="S863" s="10"/>
      <c r="T863" s="32"/>
      <c r="U863" s="10"/>
      <c r="V863" s="32"/>
      <c r="W863" s="10"/>
      <c r="X863" s="32"/>
      <c r="Y863" s="10"/>
      <c r="Z863" s="32"/>
      <c r="AA863" s="10"/>
      <c r="AB863" s="32"/>
      <c r="AC863" s="10"/>
      <c r="AD863" s="32"/>
      <c r="AE863" s="10"/>
      <c r="AF863" s="32"/>
      <c r="AG863" s="10"/>
      <c r="AH863" s="32"/>
      <c r="AI863" s="10"/>
      <c r="AJ863" s="32"/>
      <c r="AK863" s="10"/>
      <c r="AL863" s="32"/>
      <c r="AM863" s="10"/>
      <c r="AN863" s="32"/>
      <c r="AO863" s="10"/>
      <c r="AP863" s="32"/>
      <c r="AQ863" s="10"/>
      <c r="AR863" s="244"/>
      <c r="AS863" s="10"/>
      <c r="AT863" s="32"/>
      <c r="AU863" s="10"/>
      <c r="AV863" s="244"/>
      <c r="AW863" s="10"/>
      <c r="AX863" s="244"/>
      <c r="AY863" s="7"/>
      <c r="AZ863" s="249"/>
      <c r="BA863" s="10"/>
      <c r="BB863" s="244"/>
      <c r="BC863" s="7"/>
      <c r="BD863" s="249"/>
      <c r="BE863" s="10"/>
      <c r="BF863" s="244"/>
      <c r="BG863" s="7"/>
      <c r="BH863" s="249"/>
      <c r="BI863" s="7"/>
      <c r="BJ863" s="249"/>
      <c r="BK863" s="7"/>
      <c r="BL863" s="8"/>
      <c r="BM863" s="7"/>
      <c r="BN863" s="249"/>
      <c r="BO863" s="7"/>
      <c r="BP863" s="8"/>
      <c r="BQ863" s="7"/>
      <c r="BR863" s="8"/>
      <c r="BT863" s="41"/>
      <c r="BU863" s="41">
        <f t="shared" si="42"/>
        <v>0</v>
      </c>
      <c r="BV863">
        <f t="shared" si="41"/>
        <v>0</v>
      </c>
    </row>
    <row r="864" spans="2:74">
      <c r="B864" s="6"/>
      <c r="C864" s="10"/>
      <c r="D864" s="32"/>
      <c r="E864" s="10"/>
      <c r="F864" s="32"/>
      <c r="G864" s="10"/>
      <c r="H864" s="32"/>
      <c r="I864" s="10"/>
      <c r="J864" s="32"/>
      <c r="K864" s="10"/>
      <c r="L864" s="32"/>
      <c r="M864" s="10"/>
      <c r="N864" s="32"/>
      <c r="O864" s="10"/>
      <c r="P864" s="32"/>
      <c r="Q864" s="10"/>
      <c r="R864" s="32"/>
      <c r="S864" s="10"/>
      <c r="T864" s="32"/>
      <c r="U864" s="10"/>
      <c r="V864" s="32"/>
      <c r="W864" s="10"/>
      <c r="X864" s="32"/>
      <c r="Y864" s="10"/>
      <c r="Z864" s="32"/>
      <c r="AA864" s="10"/>
      <c r="AB864" s="32"/>
      <c r="AC864" s="10"/>
      <c r="AD864" s="32"/>
      <c r="AE864" s="10"/>
      <c r="AF864" s="32"/>
      <c r="AG864" s="10"/>
      <c r="AH864" s="32"/>
      <c r="AI864" s="10"/>
      <c r="AJ864" s="32"/>
      <c r="AK864" s="10"/>
      <c r="AL864" s="32"/>
      <c r="AM864" s="10"/>
      <c r="AN864" s="32"/>
      <c r="AO864" s="10"/>
      <c r="AP864" s="32"/>
      <c r="AQ864" s="10"/>
      <c r="AR864" s="244"/>
      <c r="AS864" s="10"/>
      <c r="AT864" s="32"/>
      <c r="AU864" s="10"/>
      <c r="AV864" s="244"/>
      <c r="AW864" s="10"/>
      <c r="AX864" s="244"/>
      <c r="AY864" s="7"/>
      <c r="AZ864" s="249"/>
      <c r="BA864" s="10"/>
      <c r="BB864" s="244"/>
      <c r="BC864" s="7"/>
      <c r="BD864" s="249"/>
      <c r="BE864" s="10"/>
      <c r="BF864" s="244"/>
      <c r="BG864" s="7"/>
      <c r="BH864" s="249"/>
      <c r="BI864" s="7"/>
      <c r="BJ864" s="249"/>
      <c r="BK864" s="7"/>
      <c r="BL864" s="8"/>
      <c r="BM864" s="7"/>
      <c r="BN864" s="249"/>
      <c r="BO864" s="7"/>
      <c r="BP864" s="8"/>
      <c r="BQ864" s="7"/>
      <c r="BR864" s="8"/>
      <c r="BT864" s="41"/>
      <c r="BU864" s="41"/>
    </row>
    <row r="865" spans="2:73">
      <c r="B865" s="6"/>
      <c r="C865" s="10"/>
      <c r="D865" s="32"/>
      <c r="E865" s="10"/>
      <c r="F865" s="32"/>
      <c r="G865" s="10"/>
      <c r="H865" s="32"/>
      <c r="I865" s="10"/>
      <c r="J865" s="32"/>
      <c r="K865" s="10"/>
      <c r="L865" s="32"/>
      <c r="M865" s="10"/>
      <c r="N865" s="32"/>
      <c r="O865" s="10"/>
      <c r="P865" s="32"/>
      <c r="Q865" s="10"/>
      <c r="R865" s="32"/>
      <c r="S865" s="10"/>
      <c r="T865" s="32"/>
      <c r="U865" s="10"/>
      <c r="V865" s="32"/>
      <c r="W865" s="10"/>
      <c r="X865" s="32"/>
      <c r="Y865" s="10"/>
      <c r="Z865" s="32"/>
      <c r="AA865" s="10"/>
      <c r="AB865" s="32"/>
      <c r="AC865" s="10"/>
      <c r="AD865" s="32"/>
      <c r="AE865" s="10"/>
      <c r="AF865" s="32"/>
      <c r="AG865" s="10"/>
      <c r="AH865" s="32"/>
      <c r="AI865" s="10"/>
      <c r="AJ865" s="32"/>
      <c r="AK865" s="10"/>
      <c r="AL865" s="32"/>
      <c r="AM865" s="10"/>
      <c r="AN865" s="32"/>
      <c r="AO865" s="10"/>
      <c r="AP865" s="32"/>
      <c r="AQ865" s="10"/>
      <c r="AR865" s="244"/>
      <c r="AS865" s="10"/>
      <c r="AT865" s="32"/>
      <c r="AU865" s="10"/>
      <c r="AV865" s="244"/>
      <c r="AW865" s="10"/>
      <c r="AX865" s="244"/>
      <c r="AY865" s="7"/>
      <c r="AZ865" s="249"/>
      <c r="BA865" s="10"/>
      <c r="BB865" s="244"/>
      <c r="BC865" s="7"/>
      <c r="BD865" s="249"/>
      <c r="BE865" s="10"/>
      <c r="BF865" s="244"/>
      <c r="BG865" s="7"/>
      <c r="BH865" s="249"/>
      <c r="BI865" s="7"/>
      <c r="BJ865" s="249"/>
      <c r="BK865" s="7"/>
      <c r="BL865" s="8"/>
      <c r="BM865" s="7"/>
      <c r="BN865" s="249"/>
      <c r="BO865" s="7"/>
      <c r="BP865" s="8"/>
      <c r="BQ865" s="7"/>
      <c r="BR865" s="8"/>
      <c r="BT865" s="41"/>
      <c r="BU865" s="41"/>
    </row>
    <row r="866" spans="2:73">
      <c r="B866" s="6"/>
      <c r="C866" s="10"/>
      <c r="D866" s="32"/>
      <c r="E866" s="10"/>
      <c r="F866" s="32"/>
      <c r="G866" s="10"/>
      <c r="H866" s="32"/>
      <c r="I866" s="10"/>
      <c r="J866" s="32"/>
      <c r="K866" s="10"/>
      <c r="L866" s="32"/>
      <c r="M866" s="10"/>
      <c r="N866" s="32"/>
      <c r="O866" s="10"/>
      <c r="P866" s="32"/>
      <c r="Q866" s="10"/>
      <c r="R866" s="32"/>
      <c r="S866" s="10"/>
      <c r="T866" s="32"/>
      <c r="U866" s="10"/>
      <c r="V866" s="32"/>
      <c r="W866" s="10"/>
      <c r="X866" s="32"/>
      <c r="Y866" s="10"/>
      <c r="Z866" s="32"/>
      <c r="AA866" s="10"/>
      <c r="AB866" s="32"/>
      <c r="AC866" s="10"/>
      <c r="AD866" s="32"/>
      <c r="AE866" s="10"/>
      <c r="AF866" s="32"/>
      <c r="AG866" s="10"/>
      <c r="AH866" s="32"/>
      <c r="AI866" s="10"/>
      <c r="AJ866" s="32"/>
      <c r="AK866" s="10"/>
      <c r="AL866" s="32"/>
      <c r="AM866" s="10"/>
      <c r="AN866" s="32"/>
      <c r="AO866" s="10"/>
      <c r="AP866" s="32"/>
      <c r="AQ866" s="10"/>
      <c r="AR866" s="244"/>
      <c r="AS866" s="10"/>
      <c r="AT866" s="32"/>
      <c r="AU866" s="10"/>
      <c r="AV866" s="244"/>
      <c r="AW866" s="10"/>
      <c r="AX866" s="244"/>
      <c r="AY866" s="7"/>
      <c r="AZ866" s="249"/>
      <c r="BA866" s="10"/>
      <c r="BB866" s="244"/>
      <c r="BC866" s="7"/>
      <c r="BD866" s="249"/>
      <c r="BE866" s="10"/>
      <c r="BF866" s="244"/>
      <c r="BG866" s="7"/>
      <c r="BH866" s="249"/>
      <c r="BI866" s="7"/>
      <c r="BJ866" s="249"/>
      <c r="BK866" s="7"/>
      <c r="BL866" s="8"/>
      <c r="BM866" s="7"/>
      <c r="BN866" s="249"/>
      <c r="BO866" s="7"/>
      <c r="BP866" s="8"/>
      <c r="BQ866" s="7"/>
      <c r="BR866" s="8"/>
      <c r="BT866" s="41"/>
      <c r="BU866" s="41"/>
    </row>
    <row r="867" spans="2:73">
      <c r="B867" s="6"/>
      <c r="C867" s="10"/>
      <c r="D867" s="32"/>
      <c r="E867" s="10"/>
      <c r="F867" s="32"/>
      <c r="G867" s="10"/>
      <c r="H867" s="32"/>
      <c r="I867" s="10"/>
      <c r="J867" s="32"/>
      <c r="K867" s="10"/>
      <c r="L867" s="32"/>
      <c r="M867" s="10"/>
      <c r="N867" s="32"/>
      <c r="O867" s="10"/>
      <c r="P867" s="32"/>
      <c r="Q867" s="10"/>
      <c r="R867" s="32"/>
      <c r="S867" s="10"/>
      <c r="T867" s="32"/>
      <c r="U867" s="10"/>
      <c r="V867" s="32"/>
      <c r="W867" s="10"/>
      <c r="X867" s="32"/>
      <c r="Y867" s="10"/>
      <c r="Z867" s="32"/>
      <c r="AA867" s="10"/>
      <c r="AB867" s="32"/>
      <c r="AC867" s="10"/>
      <c r="AD867" s="32"/>
      <c r="AE867" s="10"/>
      <c r="AF867" s="32"/>
      <c r="AG867" s="10"/>
      <c r="AH867" s="32"/>
      <c r="AI867" s="10"/>
      <c r="AJ867" s="32"/>
      <c r="AK867" s="10"/>
      <c r="AL867" s="32"/>
      <c r="AM867" s="10"/>
      <c r="AN867" s="32"/>
      <c r="AO867" s="10"/>
      <c r="AP867" s="32"/>
      <c r="AQ867" s="10"/>
      <c r="AR867" s="244"/>
      <c r="AS867" s="10"/>
      <c r="AT867" s="32"/>
      <c r="AU867" s="10"/>
      <c r="AV867" s="244"/>
      <c r="AW867" s="10"/>
      <c r="AX867" s="244"/>
      <c r="AY867" s="7"/>
      <c r="AZ867" s="249"/>
      <c r="BA867" s="10"/>
      <c r="BB867" s="244"/>
      <c r="BC867" s="7"/>
      <c r="BD867" s="249"/>
      <c r="BE867" s="10"/>
      <c r="BF867" s="244"/>
      <c r="BG867" s="7"/>
      <c r="BH867" s="249"/>
      <c r="BI867" s="7"/>
      <c r="BJ867" s="249"/>
      <c r="BK867" s="7"/>
      <c r="BL867" s="8"/>
      <c r="BM867" s="7"/>
      <c r="BN867" s="249"/>
      <c r="BO867" s="7"/>
      <c r="BP867" s="8"/>
      <c r="BQ867" s="7"/>
      <c r="BR867" s="8"/>
      <c r="BT867" s="41"/>
      <c r="BU867" s="41"/>
    </row>
    <row r="868" spans="2:73">
      <c r="B868" s="6"/>
      <c r="C868" s="10"/>
      <c r="D868" s="32"/>
      <c r="E868" s="10"/>
      <c r="F868" s="32"/>
      <c r="G868" s="10"/>
      <c r="H868" s="32"/>
      <c r="I868" s="10"/>
      <c r="J868" s="32"/>
      <c r="K868" s="10"/>
      <c r="L868" s="32"/>
      <c r="M868" s="10"/>
      <c r="N868" s="32"/>
      <c r="O868" s="10"/>
      <c r="P868" s="32"/>
      <c r="Q868" s="10"/>
      <c r="R868" s="32"/>
      <c r="S868" s="10"/>
      <c r="T868" s="32"/>
      <c r="U868" s="10"/>
      <c r="V868" s="32"/>
      <c r="W868" s="10"/>
      <c r="X868" s="32"/>
      <c r="Y868" s="10"/>
      <c r="Z868" s="32"/>
      <c r="AA868" s="10"/>
      <c r="AB868" s="32"/>
      <c r="AC868" s="10"/>
      <c r="AD868" s="32"/>
      <c r="AE868" s="10"/>
      <c r="AF868" s="32"/>
      <c r="AG868" s="10"/>
      <c r="AH868" s="32"/>
      <c r="AI868" s="10"/>
      <c r="AJ868" s="32"/>
      <c r="AK868" s="10"/>
      <c r="AL868" s="32"/>
      <c r="AM868" s="10"/>
      <c r="AN868" s="32"/>
      <c r="AO868" s="10"/>
      <c r="AP868" s="32"/>
      <c r="AQ868" s="10"/>
      <c r="AR868" s="244"/>
      <c r="AS868" s="10"/>
      <c r="AT868" s="32"/>
      <c r="AU868" s="10"/>
      <c r="AV868" s="244"/>
      <c r="AW868" s="10"/>
      <c r="AX868" s="244"/>
      <c r="AY868" s="7"/>
      <c r="AZ868" s="249"/>
      <c r="BA868" s="10"/>
      <c r="BB868" s="244"/>
      <c r="BC868" s="7"/>
      <c r="BD868" s="249"/>
      <c r="BE868" s="10"/>
      <c r="BF868" s="244"/>
      <c r="BG868" s="7"/>
      <c r="BH868" s="249"/>
      <c r="BI868" s="7"/>
      <c r="BJ868" s="249"/>
      <c r="BK868" s="7"/>
      <c r="BL868" s="8"/>
      <c r="BM868" s="7"/>
      <c r="BN868" s="249"/>
      <c r="BO868" s="7"/>
      <c r="BP868" s="8"/>
      <c r="BQ868" s="7"/>
      <c r="BR868" s="8"/>
      <c r="BT868" s="41"/>
      <c r="BU868" s="41"/>
    </row>
    <row r="869" spans="2:73">
      <c r="B869" s="6"/>
      <c r="C869" s="10"/>
      <c r="D869" s="32"/>
      <c r="E869" s="10"/>
      <c r="F869" s="32"/>
      <c r="G869" s="10"/>
      <c r="H869" s="32"/>
      <c r="I869" s="10"/>
      <c r="J869" s="32"/>
      <c r="K869" s="10"/>
      <c r="L869" s="32"/>
      <c r="M869" s="10"/>
      <c r="N869" s="32"/>
      <c r="O869" s="10"/>
      <c r="P869" s="32"/>
      <c r="Q869" s="10"/>
      <c r="R869" s="32"/>
      <c r="S869" s="10"/>
      <c r="T869" s="32"/>
      <c r="U869" s="10"/>
      <c r="V869" s="32"/>
      <c r="W869" s="10"/>
      <c r="X869" s="32"/>
      <c r="Y869" s="10"/>
      <c r="Z869" s="32"/>
      <c r="AA869" s="10"/>
      <c r="AB869" s="32"/>
      <c r="AC869" s="10"/>
      <c r="AD869" s="32"/>
      <c r="AE869" s="10"/>
      <c r="AF869" s="32"/>
      <c r="AG869" s="10"/>
      <c r="AH869" s="32"/>
      <c r="AI869" s="10"/>
      <c r="AJ869" s="32"/>
      <c r="AK869" s="10"/>
      <c r="AL869" s="32"/>
      <c r="AM869" s="10"/>
      <c r="AN869" s="32"/>
      <c r="AO869" s="10"/>
      <c r="AP869" s="32"/>
      <c r="AQ869" s="10"/>
      <c r="AR869" s="244"/>
      <c r="AS869" s="10"/>
      <c r="AT869" s="32"/>
      <c r="AU869" s="10"/>
      <c r="AV869" s="244"/>
      <c r="AW869" s="10"/>
      <c r="AX869" s="244"/>
      <c r="AY869" s="7"/>
      <c r="AZ869" s="249"/>
      <c r="BA869" s="10"/>
      <c r="BB869" s="244"/>
      <c r="BC869" s="7"/>
      <c r="BD869" s="249"/>
      <c r="BE869" s="10"/>
      <c r="BF869" s="244"/>
      <c r="BG869" s="7"/>
      <c r="BH869" s="249"/>
      <c r="BI869" s="7"/>
      <c r="BJ869" s="249"/>
      <c r="BK869" s="7"/>
      <c r="BL869" s="8"/>
      <c r="BM869" s="7"/>
      <c r="BN869" s="249"/>
      <c r="BO869" s="7"/>
      <c r="BP869" s="8"/>
      <c r="BQ869" s="7"/>
      <c r="BR869" s="8"/>
      <c r="BT869" s="41"/>
      <c r="BU869" s="41"/>
    </row>
    <row r="870" spans="2:73">
      <c r="B870" s="6"/>
      <c r="C870" s="10"/>
      <c r="D870" s="32"/>
      <c r="E870" s="10"/>
      <c r="F870" s="32"/>
      <c r="G870" s="10"/>
      <c r="H870" s="32"/>
      <c r="I870" s="10"/>
      <c r="J870" s="32"/>
      <c r="K870" s="10"/>
      <c r="L870" s="32"/>
      <c r="M870" s="10"/>
      <c r="N870" s="32"/>
      <c r="O870" s="10"/>
      <c r="P870" s="32"/>
      <c r="Q870" s="10"/>
      <c r="R870" s="32"/>
      <c r="S870" s="10"/>
      <c r="T870" s="32"/>
      <c r="U870" s="10"/>
      <c r="V870" s="32"/>
      <c r="W870" s="10"/>
      <c r="X870" s="32"/>
      <c r="Y870" s="10"/>
      <c r="Z870" s="32"/>
      <c r="AA870" s="10"/>
      <c r="AB870" s="32"/>
      <c r="AC870" s="10"/>
      <c r="AD870" s="32"/>
      <c r="AE870" s="10"/>
      <c r="AF870" s="32"/>
      <c r="AG870" s="10"/>
      <c r="AH870" s="32"/>
      <c r="AI870" s="10"/>
      <c r="AJ870" s="32"/>
      <c r="AK870" s="10"/>
      <c r="AL870" s="32"/>
      <c r="AM870" s="10"/>
      <c r="AN870" s="32"/>
      <c r="AO870" s="10"/>
      <c r="AP870" s="32"/>
      <c r="AQ870" s="10"/>
      <c r="AR870" s="244"/>
      <c r="AS870" s="10"/>
      <c r="AT870" s="32"/>
      <c r="AU870" s="10"/>
      <c r="AV870" s="244"/>
      <c r="AW870" s="10"/>
      <c r="AX870" s="244"/>
      <c r="AY870" s="7"/>
      <c r="AZ870" s="249"/>
      <c r="BA870" s="10"/>
      <c r="BB870" s="244"/>
      <c r="BC870" s="7"/>
      <c r="BD870" s="249"/>
      <c r="BE870" s="10"/>
      <c r="BF870" s="244"/>
      <c r="BG870" s="7"/>
      <c r="BH870" s="249"/>
      <c r="BI870" s="7"/>
      <c r="BJ870" s="249"/>
      <c r="BK870" s="7"/>
      <c r="BL870" s="8"/>
      <c r="BM870" s="7"/>
      <c r="BN870" s="249"/>
      <c r="BO870" s="7"/>
      <c r="BP870" s="8"/>
      <c r="BQ870" s="7"/>
      <c r="BR870" s="8"/>
      <c r="BT870" s="41"/>
      <c r="BU870" s="41"/>
    </row>
    <row r="871" spans="2:73">
      <c r="B871" s="6"/>
      <c r="C871" s="10"/>
      <c r="D871" s="32"/>
      <c r="E871" s="10"/>
      <c r="F871" s="32"/>
      <c r="G871" s="10"/>
      <c r="H871" s="32"/>
      <c r="I871" s="10"/>
      <c r="J871" s="32"/>
      <c r="K871" s="10"/>
      <c r="L871" s="32"/>
      <c r="M871" s="10"/>
      <c r="N871" s="32"/>
      <c r="O871" s="10"/>
      <c r="P871" s="32"/>
      <c r="Q871" s="10"/>
      <c r="R871" s="32"/>
      <c r="S871" s="10"/>
      <c r="T871" s="32"/>
      <c r="U871" s="10"/>
      <c r="V871" s="32"/>
      <c r="W871" s="10"/>
      <c r="X871" s="32"/>
      <c r="Y871" s="10"/>
      <c r="Z871" s="32"/>
      <c r="AA871" s="10"/>
      <c r="AB871" s="32"/>
      <c r="AC871" s="10"/>
      <c r="AD871" s="32"/>
      <c r="AE871" s="10"/>
      <c r="AF871" s="32"/>
      <c r="AG871" s="10"/>
      <c r="AH871" s="32"/>
      <c r="AI871" s="10"/>
      <c r="AJ871" s="32"/>
      <c r="AK871" s="10"/>
      <c r="AL871" s="32"/>
      <c r="AM871" s="10"/>
      <c r="AN871" s="32"/>
      <c r="AO871" s="10"/>
      <c r="AP871" s="32"/>
      <c r="AQ871" s="10"/>
      <c r="AR871" s="244"/>
      <c r="AS871" s="10"/>
      <c r="AT871" s="32"/>
      <c r="AU871" s="10"/>
      <c r="AV871" s="244"/>
      <c r="AW871" s="10"/>
      <c r="AX871" s="244"/>
      <c r="AY871" s="7"/>
      <c r="AZ871" s="249"/>
      <c r="BA871" s="10"/>
      <c r="BB871" s="244"/>
      <c r="BC871" s="7"/>
      <c r="BD871" s="249"/>
      <c r="BE871" s="10"/>
      <c r="BF871" s="244"/>
      <c r="BG871" s="7"/>
      <c r="BH871" s="249"/>
      <c r="BI871" s="7"/>
      <c r="BJ871" s="249"/>
      <c r="BK871" s="7"/>
      <c r="BL871" s="8"/>
      <c r="BM871" s="7"/>
      <c r="BN871" s="249"/>
      <c r="BO871" s="7"/>
      <c r="BP871" s="8"/>
      <c r="BQ871" s="7"/>
      <c r="BR871" s="8"/>
      <c r="BT871" s="41"/>
      <c r="BU871" s="41"/>
    </row>
    <row r="872" spans="2:73">
      <c r="B872" s="6"/>
      <c r="C872" s="10"/>
      <c r="D872" s="32"/>
      <c r="E872" s="10"/>
      <c r="F872" s="32"/>
      <c r="G872" s="10"/>
      <c r="H872" s="32"/>
      <c r="I872" s="10"/>
      <c r="J872" s="32"/>
      <c r="K872" s="10"/>
      <c r="L872" s="32"/>
      <c r="M872" s="10"/>
      <c r="N872" s="32"/>
      <c r="O872" s="10"/>
      <c r="P872" s="32"/>
      <c r="Q872" s="10"/>
      <c r="R872" s="32"/>
      <c r="S872" s="10"/>
      <c r="T872" s="32"/>
      <c r="U872" s="10"/>
      <c r="V872" s="32"/>
      <c r="W872" s="10"/>
      <c r="X872" s="32"/>
      <c r="Y872" s="10"/>
      <c r="Z872" s="32"/>
      <c r="AA872" s="10"/>
      <c r="AB872" s="32"/>
      <c r="AC872" s="10"/>
      <c r="AD872" s="32"/>
      <c r="AE872" s="10"/>
      <c r="AF872" s="32"/>
      <c r="AG872" s="10"/>
      <c r="AH872" s="32"/>
      <c r="AI872" s="10"/>
      <c r="AJ872" s="32"/>
      <c r="AK872" s="10"/>
      <c r="AL872" s="32"/>
      <c r="AM872" s="10"/>
      <c r="AN872" s="32"/>
      <c r="AO872" s="10"/>
      <c r="AP872" s="32"/>
      <c r="AQ872" s="10"/>
      <c r="AR872" s="244"/>
      <c r="AS872" s="10"/>
      <c r="AT872" s="32"/>
      <c r="AU872" s="10"/>
      <c r="AV872" s="244"/>
      <c r="AW872" s="10"/>
      <c r="AX872" s="244"/>
      <c r="AY872" s="7"/>
      <c r="AZ872" s="249"/>
      <c r="BA872" s="10"/>
      <c r="BB872" s="244"/>
      <c r="BC872" s="7"/>
      <c r="BD872" s="249"/>
      <c r="BE872" s="10"/>
      <c r="BF872" s="244"/>
      <c r="BG872" s="7"/>
      <c r="BH872" s="249"/>
      <c r="BI872" s="7"/>
      <c r="BJ872" s="249"/>
      <c r="BK872" s="7"/>
      <c r="BL872" s="8"/>
      <c r="BM872" s="7"/>
      <c r="BN872" s="249"/>
      <c r="BO872" s="7"/>
      <c r="BP872" s="8"/>
      <c r="BQ872" s="7"/>
      <c r="BR872" s="8"/>
      <c r="BT872" s="41"/>
      <c r="BU872" s="41"/>
    </row>
    <row r="873" spans="2:73">
      <c r="B873" s="6"/>
      <c r="C873" s="10"/>
      <c r="D873" s="32"/>
      <c r="E873" s="10"/>
      <c r="F873" s="32"/>
      <c r="G873" s="10"/>
      <c r="H873" s="32"/>
      <c r="I873" s="10"/>
      <c r="J873" s="32"/>
      <c r="K873" s="10"/>
      <c r="L873" s="32"/>
      <c r="M873" s="10"/>
      <c r="N873" s="32"/>
      <c r="O873" s="10"/>
      <c r="P873" s="32"/>
      <c r="Q873" s="10"/>
      <c r="R873" s="32"/>
      <c r="S873" s="10"/>
      <c r="T873" s="32"/>
      <c r="U873" s="10"/>
      <c r="V873" s="32"/>
      <c r="W873" s="10"/>
      <c r="X873" s="32"/>
      <c r="Y873" s="10"/>
      <c r="Z873" s="32"/>
      <c r="AA873" s="10"/>
      <c r="AB873" s="32"/>
      <c r="AC873" s="10"/>
      <c r="AD873" s="32"/>
      <c r="AE873" s="10"/>
      <c r="AF873" s="32"/>
      <c r="AG873" s="10"/>
      <c r="AH873" s="32"/>
      <c r="AI873" s="10"/>
      <c r="AJ873" s="32"/>
      <c r="AK873" s="10"/>
      <c r="AL873" s="32"/>
      <c r="AM873" s="10"/>
      <c r="AN873" s="32"/>
      <c r="AO873" s="10"/>
      <c r="AP873" s="32"/>
      <c r="AQ873" s="10"/>
      <c r="AR873" s="244"/>
      <c r="AS873" s="10"/>
      <c r="AT873" s="32"/>
      <c r="AU873" s="10"/>
      <c r="AV873" s="244"/>
      <c r="AW873" s="10"/>
      <c r="AX873" s="244"/>
      <c r="AY873" s="7"/>
      <c r="AZ873" s="249"/>
      <c r="BA873" s="10"/>
      <c r="BB873" s="244"/>
      <c r="BC873" s="7"/>
      <c r="BD873" s="249"/>
      <c r="BE873" s="10"/>
      <c r="BF873" s="244"/>
      <c r="BG873" s="7"/>
      <c r="BH873" s="249"/>
      <c r="BI873" s="7"/>
      <c r="BJ873" s="249"/>
      <c r="BK873" s="7"/>
      <c r="BL873" s="8"/>
      <c r="BM873" s="7"/>
      <c r="BN873" s="249"/>
      <c r="BO873" s="7"/>
      <c r="BP873" s="8"/>
      <c r="BQ873" s="7"/>
      <c r="BR873" s="8"/>
      <c r="BT873" s="41"/>
      <c r="BU873" s="41"/>
    </row>
    <row r="874" spans="2:73">
      <c r="B874" s="6"/>
      <c r="C874" s="10"/>
      <c r="D874" s="32"/>
      <c r="E874" s="10"/>
      <c r="F874" s="32"/>
      <c r="G874" s="10"/>
      <c r="H874" s="32"/>
      <c r="I874" s="10"/>
      <c r="J874" s="32"/>
      <c r="K874" s="10"/>
      <c r="L874" s="32"/>
      <c r="M874" s="10"/>
      <c r="N874" s="32"/>
      <c r="O874" s="10"/>
      <c r="P874" s="32"/>
      <c r="Q874" s="10"/>
      <c r="R874" s="32"/>
      <c r="S874" s="10"/>
      <c r="T874" s="32"/>
      <c r="U874" s="10"/>
      <c r="V874" s="32"/>
      <c r="W874" s="10"/>
      <c r="X874" s="32"/>
      <c r="Y874" s="10"/>
      <c r="Z874" s="32"/>
      <c r="AA874" s="10"/>
      <c r="AB874" s="32"/>
      <c r="AC874" s="10"/>
      <c r="AD874" s="32"/>
      <c r="AE874" s="10"/>
      <c r="AF874" s="32"/>
      <c r="AG874" s="10"/>
      <c r="AH874" s="32"/>
      <c r="AI874" s="10"/>
      <c r="AJ874" s="32"/>
      <c r="AK874" s="10"/>
      <c r="AL874" s="32"/>
      <c r="AM874" s="10"/>
      <c r="AN874" s="32"/>
      <c r="AO874" s="10"/>
      <c r="AP874" s="32"/>
      <c r="AQ874" s="10"/>
      <c r="AR874" s="244"/>
      <c r="AS874" s="10"/>
      <c r="AT874" s="32"/>
      <c r="AU874" s="10"/>
      <c r="AV874" s="244"/>
      <c r="AW874" s="10"/>
      <c r="AX874" s="244"/>
      <c r="AY874" s="7"/>
      <c r="AZ874" s="249"/>
      <c r="BA874" s="10"/>
      <c r="BB874" s="244"/>
      <c r="BC874" s="7"/>
      <c r="BD874" s="249"/>
      <c r="BE874" s="10"/>
      <c r="BF874" s="244"/>
      <c r="BG874" s="7"/>
      <c r="BH874" s="249"/>
      <c r="BI874" s="7"/>
      <c r="BJ874" s="249"/>
      <c r="BK874" s="7"/>
      <c r="BL874" s="8"/>
      <c r="BM874" s="7"/>
      <c r="BN874" s="249"/>
      <c r="BO874" s="7"/>
      <c r="BP874" s="8"/>
      <c r="BQ874" s="7"/>
      <c r="BR874" s="8"/>
      <c r="BT874" s="41"/>
      <c r="BU874" s="41"/>
    </row>
    <row r="875" spans="2:73">
      <c r="B875" s="6"/>
      <c r="C875" s="10"/>
      <c r="D875" s="32"/>
      <c r="E875" s="10"/>
      <c r="F875" s="32"/>
      <c r="G875" s="10"/>
      <c r="H875" s="32"/>
      <c r="I875" s="10"/>
      <c r="J875" s="32"/>
      <c r="K875" s="10"/>
      <c r="L875" s="32"/>
      <c r="M875" s="10"/>
      <c r="N875" s="32"/>
      <c r="O875" s="10"/>
      <c r="P875" s="32"/>
      <c r="Q875" s="10"/>
      <c r="R875" s="32"/>
      <c r="S875" s="10"/>
      <c r="T875" s="32"/>
      <c r="U875" s="10"/>
      <c r="V875" s="32"/>
      <c r="W875" s="10"/>
      <c r="X875" s="32"/>
      <c r="Y875" s="10"/>
      <c r="Z875" s="32"/>
      <c r="AA875" s="10"/>
      <c r="AB875" s="32"/>
      <c r="AC875" s="10"/>
      <c r="AD875" s="32"/>
      <c r="AE875" s="10"/>
      <c r="AF875" s="32"/>
      <c r="AG875" s="10"/>
      <c r="AH875" s="32"/>
      <c r="AI875" s="10"/>
      <c r="AJ875" s="32"/>
      <c r="AK875" s="10"/>
      <c r="AL875" s="32"/>
      <c r="AM875" s="10"/>
      <c r="AN875" s="32"/>
      <c r="AO875" s="10"/>
      <c r="AP875" s="32"/>
      <c r="AQ875" s="10"/>
      <c r="AR875" s="244"/>
      <c r="AS875" s="10"/>
      <c r="AT875" s="32"/>
      <c r="AU875" s="10"/>
      <c r="AV875" s="244"/>
      <c r="AW875" s="10"/>
      <c r="AX875" s="244"/>
      <c r="AY875" s="7"/>
      <c r="AZ875" s="249"/>
      <c r="BA875" s="10"/>
      <c r="BB875" s="244"/>
      <c r="BC875" s="7"/>
      <c r="BD875" s="249"/>
      <c r="BE875" s="10"/>
      <c r="BF875" s="244"/>
      <c r="BG875" s="7"/>
      <c r="BH875" s="249"/>
      <c r="BI875" s="7"/>
      <c r="BJ875" s="249"/>
      <c r="BK875" s="7"/>
      <c r="BL875" s="8"/>
      <c r="BM875" s="7"/>
      <c r="BN875" s="249"/>
      <c r="BO875" s="7"/>
      <c r="BP875" s="8"/>
      <c r="BQ875" s="7"/>
      <c r="BR875" s="8"/>
      <c r="BT875" s="41"/>
      <c r="BU875" s="41"/>
    </row>
    <row r="876" spans="2:73">
      <c r="B876" s="6"/>
      <c r="C876" s="10"/>
      <c r="D876" s="32"/>
      <c r="E876" s="10"/>
      <c r="F876" s="32"/>
      <c r="G876" s="10"/>
      <c r="H876" s="32"/>
      <c r="I876" s="10"/>
      <c r="J876" s="32"/>
      <c r="K876" s="10"/>
      <c r="L876" s="32"/>
      <c r="M876" s="10"/>
      <c r="N876" s="32"/>
      <c r="O876" s="10"/>
      <c r="P876" s="32"/>
      <c r="Q876" s="10"/>
      <c r="R876" s="32"/>
      <c r="S876" s="10"/>
      <c r="T876" s="32"/>
      <c r="U876" s="10"/>
      <c r="V876" s="32"/>
      <c r="W876" s="10"/>
      <c r="X876" s="32"/>
      <c r="Y876" s="10"/>
      <c r="Z876" s="32"/>
      <c r="AA876" s="10"/>
      <c r="AB876" s="32"/>
      <c r="AC876" s="10"/>
      <c r="AD876" s="32"/>
      <c r="AE876" s="10"/>
      <c r="AF876" s="32"/>
      <c r="AG876" s="10"/>
      <c r="AH876" s="32"/>
      <c r="AI876" s="10"/>
      <c r="AJ876" s="32"/>
      <c r="AK876" s="10"/>
      <c r="AL876" s="32"/>
      <c r="AM876" s="10"/>
      <c r="AN876" s="32"/>
      <c r="AO876" s="10"/>
      <c r="AP876" s="32"/>
      <c r="AQ876" s="10"/>
      <c r="AR876" s="244"/>
      <c r="AS876" s="10"/>
      <c r="AT876" s="32"/>
      <c r="AU876" s="10"/>
      <c r="AV876" s="244"/>
      <c r="AW876" s="10"/>
      <c r="AX876" s="244"/>
      <c r="AY876" s="7"/>
      <c r="AZ876" s="249"/>
      <c r="BA876" s="10"/>
      <c r="BB876" s="244"/>
      <c r="BC876" s="7"/>
      <c r="BD876" s="249"/>
      <c r="BE876" s="10"/>
      <c r="BF876" s="244"/>
      <c r="BG876" s="7"/>
      <c r="BH876" s="249"/>
      <c r="BI876" s="7"/>
      <c r="BJ876" s="249"/>
      <c r="BK876" s="7"/>
      <c r="BL876" s="8"/>
      <c r="BM876" s="7"/>
      <c r="BN876" s="249"/>
      <c r="BO876" s="7"/>
      <c r="BP876" s="8"/>
      <c r="BQ876" s="7"/>
      <c r="BR876" s="8"/>
      <c r="BT876" s="41"/>
      <c r="BU876" s="41"/>
    </row>
    <row r="877" spans="2:73">
      <c r="B877" s="6"/>
      <c r="C877" s="10"/>
      <c r="D877" s="32"/>
      <c r="E877" s="10"/>
      <c r="F877" s="32"/>
      <c r="G877" s="10"/>
      <c r="H877" s="32"/>
      <c r="I877" s="10"/>
      <c r="J877" s="32"/>
      <c r="K877" s="10"/>
      <c r="L877" s="32"/>
      <c r="M877" s="10"/>
      <c r="N877" s="32"/>
      <c r="O877" s="10"/>
      <c r="P877" s="32"/>
      <c r="Q877" s="10"/>
      <c r="R877" s="32"/>
      <c r="S877" s="10"/>
      <c r="T877" s="32"/>
      <c r="U877" s="10"/>
      <c r="V877" s="32"/>
      <c r="W877" s="10"/>
      <c r="X877" s="32"/>
      <c r="Y877" s="10"/>
      <c r="Z877" s="32"/>
      <c r="AA877" s="10"/>
      <c r="AB877" s="32"/>
      <c r="AC877" s="10"/>
      <c r="AD877" s="32"/>
      <c r="AE877" s="10"/>
      <c r="AF877" s="32"/>
      <c r="AG877" s="10"/>
      <c r="AH877" s="32"/>
      <c r="AI877" s="10"/>
      <c r="AJ877" s="32"/>
      <c r="AK877" s="10"/>
      <c r="AL877" s="32"/>
      <c r="AM877" s="10"/>
      <c r="AN877" s="32"/>
      <c r="AO877" s="10"/>
      <c r="AP877" s="32"/>
      <c r="AQ877" s="10"/>
      <c r="AR877" s="244"/>
      <c r="AS877" s="10"/>
      <c r="AT877" s="32"/>
      <c r="AU877" s="10"/>
      <c r="AV877" s="244"/>
      <c r="AW877" s="10"/>
      <c r="AX877" s="244"/>
      <c r="AY877" s="7"/>
      <c r="AZ877" s="249"/>
      <c r="BA877" s="10"/>
      <c r="BB877" s="244"/>
      <c r="BC877" s="7"/>
      <c r="BD877" s="249"/>
      <c r="BE877" s="10"/>
      <c r="BF877" s="244"/>
      <c r="BG877" s="7"/>
      <c r="BH877" s="249"/>
      <c r="BI877" s="7"/>
      <c r="BJ877" s="249"/>
      <c r="BK877" s="7"/>
      <c r="BL877" s="8"/>
      <c r="BM877" s="7"/>
      <c r="BN877" s="249"/>
      <c r="BO877" s="7"/>
      <c r="BP877" s="8"/>
      <c r="BQ877" s="7"/>
      <c r="BR877" s="8"/>
      <c r="BT877" s="41"/>
      <c r="BU877" s="41"/>
    </row>
    <row r="878" spans="2:73">
      <c r="B878" s="6"/>
      <c r="C878" s="10"/>
      <c r="D878" s="32"/>
      <c r="E878" s="10"/>
      <c r="F878" s="32"/>
      <c r="G878" s="10"/>
      <c r="H878" s="32"/>
      <c r="I878" s="10"/>
      <c r="J878" s="32"/>
      <c r="K878" s="10"/>
      <c r="L878" s="32"/>
      <c r="M878" s="10"/>
      <c r="N878" s="32"/>
      <c r="O878" s="10"/>
      <c r="P878" s="32"/>
      <c r="Q878" s="10"/>
      <c r="R878" s="32"/>
      <c r="S878" s="10"/>
      <c r="T878" s="32"/>
      <c r="U878" s="10"/>
      <c r="V878" s="32"/>
      <c r="W878" s="10"/>
      <c r="X878" s="32"/>
      <c r="Y878" s="10"/>
      <c r="Z878" s="32"/>
      <c r="AA878" s="10"/>
      <c r="AB878" s="32"/>
      <c r="AC878" s="10"/>
      <c r="AD878" s="32"/>
      <c r="AE878" s="10"/>
      <c r="AF878" s="32"/>
      <c r="AG878" s="10"/>
      <c r="AH878" s="32"/>
      <c r="AI878" s="10"/>
      <c r="AJ878" s="32"/>
      <c r="AK878" s="10"/>
      <c r="AL878" s="32"/>
      <c r="AM878" s="10"/>
      <c r="AN878" s="32"/>
      <c r="AO878" s="10"/>
      <c r="AP878" s="32"/>
      <c r="AQ878" s="10"/>
      <c r="AR878" s="244"/>
      <c r="AS878" s="10"/>
      <c r="AT878" s="32"/>
      <c r="AU878" s="10"/>
      <c r="AV878" s="244"/>
      <c r="AW878" s="10"/>
      <c r="AX878" s="244"/>
      <c r="AY878" s="7"/>
      <c r="AZ878" s="249"/>
      <c r="BA878" s="10"/>
      <c r="BB878" s="244"/>
      <c r="BC878" s="7"/>
      <c r="BD878" s="249"/>
      <c r="BE878" s="10"/>
      <c r="BF878" s="244"/>
      <c r="BG878" s="7"/>
      <c r="BH878" s="249"/>
      <c r="BI878" s="7"/>
      <c r="BJ878" s="249"/>
      <c r="BK878" s="7"/>
      <c r="BL878" s="8"/>
      <c r="BM878" s="7"/>
      <c r="BN878" s="249"/>
      <c r="BO878" s="7"/>
      <c r="BP878" s="8"/>
      <c r="BQ878" s="7"/>
      <c r="BR878" s="8"/>
      <c r="BT878" s="41"/>
      <c r="BU878" s="41"/>
    </row>
    <row r="879" spans="2:73">
      <c r="B879" s="6"/>
      <c r="C879" s="10"/>
      <c r="D879" s="32"/>
      <c r="E879" s="10"/>
      <c r="F879" s="32"/>
      <c r="G879" s="10"/>
      <c r="H879" s="32"/>
      <c r="I879" s="10"/>
      <c r="J879" s="32"/>
      <c r="K879" s="10"/>
      <c r="L879" s="32"/>
      <c r="M879" s="10"/>
      <c r="N879" s="32"/>
      <c r="O879" s="10"/>
      <c r="P879" s="32"/>
      <c r="Q879" s="10"/>
      <c r="R879" s="32"/>
      <c r="S879" s="10"/>
      <c r="T879" s="32"/>
      <c r="U879" s="10"/>
      <c r="V879" s="32"/>
      <c r="W879" s="10"/>
      <c r="X879" s="32"/>
      <c r="Y879" s="10"/>
      <c r="Z879" s="32"/>
      <c r="AA879" s="10"/>
      <c r="AB879" s="32"/>
      <c r="AC879" s="10"/>
      <c r="AD879" s="32"/>
      <c r="AE879" s="10"/>
      <c r="AF879" s="32"/>
      <c r="AG879" s="10"/>
      <c r="AH879" s="32"/>
      <c r="AI879" s="10"/>
      <c r="AJ879" s="32"/>
      <c r="AK879" s="10"/>
      <c r="AL879" s="32"/>
      <c r="AM879" s="10"/>
      <c r="AN879" s="32"/>
      <c r="AO879" s="10"/>
      <c r="AP879" s="32"/>
      <c r="AQ879" s="10"/>
      <c r="AR879" s="244"/>
      <c r="AS879" s="10"/>
      <c r="AT879" s="32"/>
      <c r="AU879" s="10"/>
      <c r="AV879" s="244"/>
      <c r="AW879" s="10"/>
      <c r="AX879" s="244"/>
      <c r="AY879" s="7"/>
      <c r="AZ879" s="249"/>
      <c r="BA879" s="10"/>
      <c r="BB879" s="244"/>
      <c r="BC879" s="7"/>
      <c r="BD879" s="249"/>
      <c r="BE879" s="10"/>
      <c r="BF879" s="244"/>
      <c r="BG879" s="7"/>
      <c r="BH879" s="249"/>
      <c r="BI879" s="7"/>
      <c r="BJ879" s="249"/>
      <c r="BK879" s="7"/>
      <c r="BL879" s="8"/>
      <c r="BM879" s="7"/>
      <c r="BN879" s="249"/>
      <c r="BO879" s="7"/>
      <c r="BP879" s="8"/>
      <c r="BQ879" s="7"/>
      <c r="BR879" s="8"/>
      <c r="BT879" s="41"/>
      <c r="BU879" s="41"/>
    </row>
    <row r="880" spans="2:73">
      <c r="B880" s="6"/>
      <c r="C880" s="10"/>
      <c r="D880" s="32"/>
      <c r="E880" s="10"/>
      <c r="F880" s="32"/>
      <c r="G880" s="10"/>
      <c r="H880" s="32"/>
      <c r="I880" s="10"/>
      <c r="J880" s="32"/>
      <c r="K880" s="10"/>
      <c r="L880" s="32"/>
      <c r="M880" s="10"/>
      <c r="N880" s="32"/>
      <c r="O880" s="10"/>
      <c r="P880" s="32"/>
      <c r="Q880" s="10"/>
      <c r="R880" s="32"/>
      <c r="S880" s="10"/>
      <c r="T880" s="32"/>
      <c r="U880" s="10"/>
      <c r="V880" s="32"/>
      <c r="W880" s="10"/>
      <c r="X880" s="32"/>
      <c r="Y880" s="10"/>
      <c r="Z880" s="32"/>
      <c r="AA880" s="10"/>
      <c r="AB880" s="32"/>
      <c r="AC880" s="10"/>
      <c r="AD880" s="32"/>
      <c r="AE880" s="10"/>
      <c r="AF880" s="32"/>
      <c r="AG880" s="10"/>
      <c r="AH880" s="32"/>
      <c r="AI880" s="10"/>
      <c r="AJ880" s="32"/>
      <c r="AK880" s="10"/>
      <c r="AL880" s="32"/>
      <c r="AM880" s="10"/>
      <c r="AN880" s="32"/>
      <c r="AO880" s="10"/>
      <c r="AP880" s="32"/>
      <c r="AQ880" s="10"/>
      <c r="AR880" s="244"/>
      <c r="AS880" s="10"/>
      <c r="AT880" s="32"/>
      <c r="AU880" s="10"/>
      <c r="AV880" s="244"/>
      <c r="AW880" s="10"/>
      <c r="AX880" s="244"/>
      <c r="AY880" s="7"/>
      <c r="AZ880" s="249"/>
      <c r="BA880" s="10"/>
      <c r="BB880" s="244"/>
      <c r="BC880" s="7"/>
      <c r="BD880" s="249"/>
      <c r="BE880" s="10"/>
      <c r="BF880" s="244"/>
      <c r="BG880" s="7"/>
      <c r="BH880" s="249"/>
      <c r="BI880" s="7"/>
      <c r="BJ880" s="249"/>
      <c r="BK880" s="7"/>
      <c r="BL880" s="8"/>
      <c r="BM880" s="7"/>
      <c r="BN880" s="249"/>
      <c r="BO880" s="7"/>
      <c r="BP880" s="8"/>
      <c r="BQ880" s="7"/>
      <c r="BR880" s="8"/>
      <c r="BT880" s="41"/>
      <c r="BU880" s="41"/>
    </row>
    <row r="881" spans="2:73">
      <c r="B881" s="6"/>
      <c r="C881" s="10"/>
      <c r="D881" s="32"/>
      <c r="E881" s="10"/>
      <c r="F881" s="32"/>
      <c r="G881" s="10"/>
      <c r="H881" s="32"/>
      <c r="I881" s="10"/>
      <c r="J881" s="32"/>
      <c r="K881" s="10"/>
      <c r="L881" s="32"/>
      <c r="M881" s="10"/>
      <c r="N881" s="32"/>
      <c r="O881" s="10"/>
      <c r="P881" s="32"/>
      <c r="Q881" s="10"/>
      <c r="R881" s="32"/>
      <c r="S881" s="10"/>
      <c r="T881" s="32"/>
      <c r="U881" s="10"/>
      <c r="V881" s="32"/>
      <c r="W881" s="10"/>
      <c r="X881" s="32"/>
      <c r="Y881" s="10"/>
      <c r="Z881" s="32"/>
      <c r="AA881" s="10"/>
      <c r="AB881" s="32"/>
      <c r="AC881" s="10"/>
      <c r="AD881" s="32"/>
      <c r="AE881" s="10"/>
      <c r="AF881" s="32"/>
      <c r="AG881" s="10"/>
      <c r="AH881" s="32"/>
      <c r="AI881" s="10"/>
      <c r="AJ881" s="32"/>
      <c r="AK881" s="10"/>
      <c r="AL881" s="32"/>
      <c r="AM881" s="10"/>
      <c r="AN881" s="32"/>
      <c r="AO881" s="10"/>
      <c r="AP881" s="32"/>
      <c r="AQ881" s="10"/>
      <c r="AR881" s="244"/>
      <c r="AS881" s="10"/>
      <c r="AT881" s="32"/>
      <c r="AU881" s="10"/>
      <c r="AV881" s="244"/>
      <c r="AW881" s="10"/>
      <c r="AX881" s="244"/>
      <c r="AY881" s="7"/>
      <c r="AZ881" s="249"/>
      <c r="BA881" s="10"/>
      <c r="BB881" s="244"/>
      <c r="BC881" s="7"/>
      <c r="BD881" s="249"/>
      <c r="BE881" s="10"/>
      <c r="BF881" s="244"/>
      <c r="BG881" s="7"/>
      <c r="BH881" s="249"/>
      <c r="BI881" s="7"/>
      <c r="BJ881" s="249"/>
      <c r="BK881" s="7"/>
      <c r="BL881" s="8"/>
      <c r="BM881" s="7"/>
      <c r="BN881" s="249"/>
      <c r="BO881" s="7"/>
      <c r="BP881" s="8"/>
      <c r="BQ881" s="7"/>
      <c r="BR881" s="8"/>
      <c r="BT881" s="41"/>
      <c r="BU881" s="41"/>
    </row>
    <row r="882" spans="2:73">
      <c r="B882" s="6"/>
      <c r="C882" s="10"/>
      <c r="D882" s="32"/>
      <c r="E882" s="10"/>
      <c r="F882" s="32"/>
      <c r="G882" s="10"/>
      <c r="H882" s="32"/>
      <c r="I882" s="10"/>
      <c r="J882" s="32"/>
      <c r="K882" s="10"/>
      <c r="L882" s="32"/>
      <c r="M882" s="10"/>
      <c r="N882" s="32"/>
      <c r="O882" s="10"/>
      <c r="P882" s="32"/>
      <c r="Q882" s="10"/>
      <c r="R882" s="32"/>
      <c r="S882" s="10"/>
      <c r="T882" s="32"/>
      <c r="U882" s="10"/>
      <c r="V882" s="32"/>
      <c r="W882" s="10"/>
      <c r="X882" s="32"/>
      <c r="Y882" s="10"/>
      <c r="Z882" s="32"/>
      <c r="AA882" s="10"/>
      <c r="AB882" s="32"/>
      <c r="AC882" s="10"/>
      <c r="AD882" s="32"/>
      <c r="AE882" s="10"/>
      <c r="AF882" s="32"/>
      <c r="AG882" s="10"/>
      <c r="AH882" s="32"/>
      <c r="AI882" s="10"/>
      <c r="AJ882" s="32"/>
      <c r="AK882" s="10"/>
      <c r="AL882" s="32"/>
      <c r="AM882" s="10"/>
      <c r="AN882" s="32"/>
      <c r="AO882" s="10"/>
      <c r="AP882" s="32"/>
      <c r="AQ882" s="10"/>
      <c r="AR882" s="244"/>
      <c r="AS882" s="10"/>
      <c r="AT882" s="32"/>
      <c r="AU882" s="10"/>
      <c r="AV882" s="244"/>
      <c r="AW882" s="10"/>
      <c r="AX882" s="244"/>
      <c r="AY882" s="7"/>
      <c r="AZ882" s="249"/>
      <c r="BA882" s="10"/>
      <c r="BB882" s="244"/>
      <c r="BC882" s="7"/>
      <c r="BD882" s="249"/>
      <c r="BE882" s="10"/>
      <c r="BF882" s="244"/>
      <c r="BG882" s="7"/>
      <c r="BH882" s="249"/>
      <c r="BI882" s="7"/>
      <c r="BJ882" s="249"/>
      <c r="BK882" s="7"/>
      <c r="BL882" s="8"/>
      <c r="BM882" s="7"/>
      <c r="BN882" s="249"/>
      <c r="BO882" s="7"/>
      <c r="BP882" s="8"/>
      <c r="BQ882" s="7"/>
      <c r="BR882" s="8"/>
      <c r="BT882" s="41"/>
      <c r="BU882" s="41"/>
    </row>
    <row r="883" spans="2:73">
      <c r="B883" s="6"/>
      <c r="C883" s="10"/>
      <c r="D883" s="32"/>
      <c r="E883" s="10"/>
      <c r="F883" s="32"/>
      <c r="G883" s="10"/>
      <c r="H883" s="32"/>
      <c r="I883" s="10"/>
      <c r="J883" s="32"/>
      <c r="K883" s="10"/>
      <c r="L883" s="32"/>
      <c r="M883" s="10"/>
      <c r="N883" s="32"/>
      <c r="O883" s="10"/>
      <c r="P883" s="32"/>
      <c r="Q883" s="10"/>
      <c r="R883" s="32"/>
      <c r="S883" s="10"/>
      <c r="T883" s="32"/>
      <c r="U883" s="10"/>
      <c r="V883" s="32"/>
      <c r="W883" s="10"/>
      <c r="X883" s="32"/>
      <c r="Y883" s="10"/>
      <c r="Z883" s="32"/>
      <c r="AA883" s="10"/>
      <c r="AB883" s="32"/>
      <c r="AC883" s="10"/>
      <c r="AD883" s="32"/>
      <c r="AE883" s="10"/>
      <c r="AF883" s="32"/>
      <c r="AG883" s="10"/>
      <c r="AH883" s="32"/>
      <c r="AI883" s="10"/>
      <c r="AJ883" s="32"/>
      <c r="AK883" s="10"/>
      <c r="AL883" s="32"/>
      <c r="AM883" s="10"/>
      <c r="AN883" s="32"/>
      <c r="AO883" s="10"/>
      <c r="AP883" s="32"/>
      <c r="AQ883" s="10"/>
      <c r="AR883" s="244"/>
      <c r="AS883" s="10"/>
      <c r="AT883" s="32"/>
      <c r="AU883" s="10"/>
      <c r="AV883" s="244"/>
      <c r="AW883" s="10"/>
      <c r="AX883" s="244"/>
      <c r="AY883" s="7"/>
      <c r="AZ883" s="249"/>
      <c r="BA883" s="10"/>
      <c r="BB883" s="244"/>
      <c r="BC883" s="7"/>
      <c r="BD883" s="249"/>
      <c r="BE883" s="10"/>
      <c r="BF883" s="244"/>
      <c r="BG883" s="7"/>
      <c r="BH883" s="249"/>
      <c r="BI883" s="7"/>
      <c r="BJ883" s="249"/>
      <c r="BK883" s="7"/>
      <c r="BL883" s="8"/>
      <c r="BM883" s="7"/>
      <c r="BN883" s="249"/>
      <c r="BO883" s="7"/>
      <c r="BP883" s="8"/>
      <c r="BQ883" s="7"/>
      <c r="BR883" s="8"/>
      <c r="BT883" s="41"/>
      <c r="BU883" s="41"/>
    </row>
    <row r="884" spans="2:73">
      <c r="B884" s="6"/>
      <c r="C884" s="10"/>
      <c r="D884" s="32"/>
      <c r="E884" s="10"/>
      <c r="F884" s="32"/>
      <c r="G884" s="10"/>
      <c r="H884" s="32"/>
      <c r="I884" s="10"/>
      <c r="J884" s="32"/>
      <c r="K884" s="10"/>
      <c r="L884" s="32"/>
      <c r="M884" s="10"/>
      <c r="N884" s="32"/>
      <c r="O884" s="10"/>
      <c r="P884" s="32"/>
      <c r="Q884" s="10"/>
      <c r="R884" s="32"/>
      <c r="S884" s="10"/>
      <c r="T884" s="32"/>
      <c r="U884" s="10"/>
      <c r="V884" s="32"/>
      <c r="W884" s="10"/>
      <c r="X884" s="32"/>
      <c r="Y884" s="10"/>
      <c r="Z884" s="32"/>
      <c r="AA884" s="10"/>
      <c r="AB884" s="32"/>
      <c r="AC884" s="10"/>
      <c r="AD884" s="32"/>
      <c r="AE884" s="10"/>
      <c r="AF884" s="32"/>
      <c r="AG884" s="10"/>
      <c r="AH884" s="32"/>
      <c r="AI884" s="10"/>
      <c r="AJ884" s="32"/>
      <c r="AK884" s="10"/>
      <c r="AL884" s="32"/>
      <c r="AM884" s="10"/>
      <c r="AN884" s="32"/>
      <c r="AO884" s="10"/>
      <c r="AP884" s="32"/>
      <c r="AQ884" s="10"/>
      <c r="AR884" s="244"/>
      <c r="AS884" s="10"/>
      <c r="AT884" s="32"/>
      <c r="AU884" s="10"/>
      <c r="AV884" s="244"/>
      <c r="AW884" s="10"/>
      <c r="AX884" s="244"/>
      <c r="AY884" s="7"/>
      <c r="AZ884" s="249"/>
      <c r="BA884" s="10"/>
      <c r="BB884" s="244"/>
      <c r="BC884" s="7"/>
      <c r="BD884" s="249"/>
      <c r="BE884" s="10"/>
      <c r="BF884" s="244"/>
      <c r="BG884" s="7"/>
      <c r="BH884" s="249"/>
      <c r="BI884" s="7"/>
      <c r="BJ884" s="249"/>
      <c r="BK884" s="7"/>
      <c r="BL884" s="8"/>
      <c r="BM884" s="7"/>
      <c r="BN884" s="249"/>
      <c r="BO884" s="7"/>
      <c r="BP884" s="8"/>
      <c r="BQ884" s="7"/>
      <c r="BR884" s="8"/>
      <c r="BT884" s="41"/>
      <c r="BU884" s="41"/>
    </row>
    <row r="885" spans="2:73">
      <c r="B885" s="6"/>
      <c r="C885" s="10"/>
      <c r="D885" s="32"/>
      <c r="E885" s="10"/>
      <c r="F885" s="32"/>
      <c r="G885" s="10"/>
      <c r="H885" s="32"/>
      <c r="I885" s="10"/>
      <c r="J885" s="32"/>
      <c r="K885" s="10"/>
      <c r="L885" s="32"/>
      <c r="M885" s="10"/>
      <c r="N885" s="32"/>
      <c r="O885" s="10"/>
      <c r="P885" s="32"/>
      <c r="Q885" s="10"/>
      <c r="R885" s="32"/>
      <c r="S885" s="10"/>
      <c r="T885" s="32"/>
      <c r="U885" s="10"/>
      <c r="V885" s="32"/>
      <c r="W885" s="10"/>
      <c r="X885" s="32"/>
      <c r="Y885" s="10"/>
      <c r="Z885" s="32"/>
      <c r="AA885" s="10"/>
      <c r="AB885" s="32"/>
      <c r="AC885" s="10"/>
      <c r="AD885" s="32"/>
      <c r="AE885" s="10"/>
      <c r="AF885" s="32"/>
      <c r="AG885" s="10"/>
      <c r="AH885" s="32"/>
      <c r="AI885" s="10"/>
      <c r="AJ885" s="32"/>
      <c r="AK885" s="10"/>
      <c r="AL885" s="32"/>
      <c r="AM885" s="10"/>
      <c r="AN885" s="32"/>
      <c r="AO885" s="10"/>
      <c r="AP885" s="32"/>
      <c r="AQ885" s="10"/>
      <c r="AR885" s="244"/>
      <c r="AS885" s="10"/>
      <c r="AT885" s="32"/>
      <c r="AU885" s="10"/>
      <c r="AV885" s="244"/>
      <c r="AW885" s="10"/>
      <c r="AX885" s="244"/>
      <c r="AY885" s="7"/>
      <c r="AZ885" s="249"/>
      <c r="BA885" s="10"/>
      <c r="BB885" s="244"/>
      <c r="BC885" s="7"/>
      <c r="BD885" s="249"/>
      <c r="BE885" s="10"/>
      <c r="BF885" s="244"/>
      <c r="BG885" s="7"/>
      <c r="BH885" s="249"/>
      <c r="BI885" s="7"/>
      <c r="BJ885" s="249"/>
      <c r="BK885" s="7"/>
      <c r="BL885" s="8"/>
      <c r="BM885" s="7"/>
      <c r="BN885" s="249"/>
      <c r="BO885" s="7"/>
      <c r="BP885" s="8"/>
      <c r="BQ885" s="7"/>
      <c r="BR885" s="8"/>
      <c r="BT885" s="41"/>
      <c r="BU885" s="41"/>
    </row>
    <row r="886" spans="2:73">
      <c r="B886" s="6"/>
      <c r="C886" s="10"/>
      <c r="D886" s="32"/>
      <c r="E886" s="10"/>
      <c r="F886" s="32"/>
      <c r="G886" s="10"/>
      <c r="H886" s="32"/>
      <c r="I886" s="10"/>
      <c r="J886" s="32"/>
      <c r="K886" s="10"/>
      <c r="L886" s="32"/>
      <c r="M886" s="10"/>
      <c r="N886" s="32"/>
      <c r="O886" s="10"/>
      <c r="P886" s="32"/>
      <c r="Q886" s="10"/>
      <c r="R886" s="32"/>
      <c r="S886" s="10"/>
      <c r="T886" s="32"/>
      <c r="U886" s="10"/>
      <c r="V886" s="32"/>
      <c r="W886" s="10"/>
      <c r="X886" s="32"/>
      <c r="Y886" s="10"/>
      <c r="Z886" s="32"/>
      <c r="AA886" s="10"/>
      <c r="AB886" s="32"/>
      <c r="AC886" s="10"/>
      <c r="AD886" s="32"/>
      <c r="AE886" s="10"/>
      <c r="AF886" s="32"/>
      <c r="AG886" s="10"/>
      <c r="AH886" s="32"/>
      <c r="AI886" s="10"/>
      <c r="AJ886" s="32"/>
      <c r="AK886" s="10"/>
      <c r="AL886" s="32"/>
      <c r="AM886" s="10"/>
      <c r="AN886" s="32"/>
      <c r="AO886" s="10"/>
      <c r="AP886" s="32"/>
      <c r="AQ886" s="10"/>
      <c r="AR886" s="244"/>
      <c r="AS886" s="10"/>
      <c r="AT886" s="32"/>
      <c r="AU886" s="10"/>
      <c r="AV886" s="244"/>
      <c r="AW886" s="10"/>
      <c r="AX886" s="244"/>
      <c r="AY886" s="7"/>
      <c r="AZ886" s="249"/>
      <c r="BA886" s="10"/>
      <c r="BB886" s="244"/>
      <c r="BC886" s="7"/>
      <c r="BD886" s="249"/>
      <c r="BE886" s="10"/>
      <c r="BF886" s="244"/>
      <c r="BG886" s="7"/>
      <c r="BH886" s="249"/>
      <c r="BI886" s="7"/>
      <c r="BJ886" s="249"/>
      <c r="BK886" s="7"/>
      <c r="BL886" s="8"/>
      <c r="BM886" s="7"/>
      <c r="BN886" s="249"/>
      <c r="BO886" s="7"/>
      <c r="BP886" s="8"/>
      <c r="BQ886" s="7"/>
      <c r="BR886" s="8"/>
      <c r="BT886" s="41"/>
      <c r="BU886" s="41"/>
    </row>
    <row r="887" spans="2:73">
      <c r="B887" s="6"/>
      <c r="C887" s="10"/>
      <c r="D887" s="32"/>
      <c r="E887" s="10"/>
      <c r="F887" s="32"/>
      <c r="G887" s="10"/>
      <c r="H887" s="32"/>
      <c r="I887" s="10"/>
      <c r="J887" s="32"/>
      <c r="K887" s="10"/>
      <c r="L887" s="32"/>
      <c r="M887" s="10"/>
      <c r="N887" s="32"/>
      <c r="O887" s="10"/>
      <c r="P887" s="32"/>
      <c r="Q887" s="10"/>
      <c r="R887" s="32"/>
      <c r="S887" s="10"/>
      <c r="T887" s="32"/>
      <c r="U887" s="10"/>
      <c r="V887" s="32"/>
      <c r="W887" s="10"/>
      <c r="X887" s="32"/>
      <c r="Y887" s="10"/>
      <c r="Z887" s="32"/>
      <c r="AA887" s="10"/>
      <c r="AB887" s="32"/>
      <c r="AC887" s="10"/>
      <c r="AD887" s="32"/>
      <c r="AE887" s="10"/>
      <c r="AF887" s="32"/>
      <c r="AG887" s="10"/>
      <c r="AH887" s="32"/>
      <c r="AI887" s="10"/>
      <c r="AJ887" s="32"/>
      <c r="AK887" s="10"/>
      <c r="AL887" s="32"/>
      <c r="AM887" s="10"/>
      <c r="AN887" s="32"/>
      <c r="AO887" s="10"/>
      <c r="AP887" s="32"/>
      <c r="AQ887" s="10"/>
      <c r="AR887" s="244"/>
      <c r="AS887" s="10"/>
      <c r="AT887" s="32"/>
      <c r="AU887" s="10"/>
      <c r="AV887" s="244"/>
      <c r="AW887" s="10"/>
      <c r="AX887" s="244"/>
      <c r="AY887" s="7"/>
      <c r="AZ887" s="249"/>
      <c r="BA887" s="10"/>
      <c r="BB887" s="244"/>
      <c r="BC887" s="7"/>
      <c r="BD887" s="249"/>
      <c r="BE887" s="10"/>
      <c r="BF887" s="244"/>
      <c r="BG887" s="7"/>
      <c r="BH887" s="249"/>
      <c r="BI887" s="7"/>
      <c r="BJ887" s="249"/>
      <c r="BK887" s="7"/>
      <c r="BL887" s="8"/>
      <c r="BM887" s="7"/>
      <c r="BN887" s="249"/>
      <c r="BO887" s="7"/>
      <c r="BP887" s="8"/>
      <c r="BQ887" s="7"/>
      <c r="BR887" s="8"/>
      <c r="BT887" s="41"/>
      <c r="BU887" s="41"/>
    </row>
    <row r="888" spans="2:73">
      <c r="B888" s="6"/>
      <c r="C888" s="10"/>
      <c r="D888" s="32"/>
      <c r="E888" s="10"/>
      <c r="F888" s="32"/>
      <c r="G888" s="10"/>
      <c r="H888" s="32"/>
      <c r="I888" s="10"/>
      <c r="J888" s="32"/>
      <c r="K888" s="10"/>
      <c r="L888" s="32"/>
      <c r="M888" s="10"/>
      <c r="N888" s="32"/>
      <c r="O888" s="10"/>
      <c r="P888" s="32"/>
      <c r="Q888" s="10"/>
      <c r="R888" s="32"/>
      <c r="S888" s="10"/>
      <c r="T888" s="32"/>
      <c r="U888" s="10"/>
      <c r="V888" s="32"/>
      <c r="W888" s="10"/>
      <c r="X888" s="32"/>
      <c r="Y888" s="10"/>
      <c r="Z888" s="32"/>
      <c r="AA888" s="10"/>
      <c r="AB888" s="32"/>
      <c r="AC888" s="10"/>
      <c r="AD888" s="32"/>
      <c r="AE888" s="10"/>
      <c r="AF888" s="32"/>
      <c r="AG888" s="10"/>
      <c r="AH888" s="32"/>
      <c r="AI888" s="10"/>
      <c r="AJ888" s="32"/>
      <c r="AK888" s="10"/>
      <c r="AL888" s="32"/>
      <c r="AM888" s="10"/>
      <c r="AN888" s="32"/>
      <c r="AO888" s="10"/>
      <c r="AP888" s="32"/>
      <c r="AQ888" s="10"/>
      <c r="AR888" s="244"/>
      <c r="AS888" s="10"/>
      <c r="AT888" s="32"/>
      <c r="AU888" s="10"/>
      <c r="AV888" s="244"/>
      <c r="AW888" s="10"/>
      <c r="AX888" s="244"/>
      <c r="AY888" s="7"/>
      <c r="AZ888" s="249"/>
      <c r="BA888" s="10"/>
      <c r="BB888" s="244"/>
      <c r="BC888" s="7"/>
      <c r="BD888" s="249"/>
      <c r="BE888" s="10"/>
      <c r="BF888" s="244"/>
      <c r="BG888" s="7"/>
      <c r="BH888" s="249"/>
      <c r="BI888" s="7"/>
      <c r="BJ888" s="249"/>
      <c r="BK888" s="7"/>
      <c r="BL888" s="8"/>
      <c r="BM888" s="7"/>
      <c r="BN888" s="249"/>
      <c r="BO888" s="7"/>
      <c r="BP888" s="8"/>
      <c r="BQ888" s="7"/>
      <c r="BR888" s="8"/>
      <c r="BT888" s="41"/>
      <c r="BU888" s="41"/>
    </row>
    <row r="889" spans="2:73">
      <c r="B889" s="6"/>
      <c r="C889" s="10"/>
      <c r="D889" s="32"/>
      <c r="E889" s="10"/>
      <c r="F889" s="32"/>
      <c r="G889" s="10"/>
      <c r="H889" s="32"/>
      <c r="I889" s="10"/>
      <c r="J889" s="32"/>
      <c r="K889" s="10"/>
      <c r="L889" s="32"/>
      <c r="M889" s="10"/>
      <c r="N889" s="32"/>
      <c r="O889" s="10"/>
      <c r="P889" s="32"/>
      <c r="Q889" s="10"/>
      <c r="R889" s="32"/>
      <c r="S889" s="10"/>
      <c r="T889" s="32"/>
      <c r="U889" s="10"/>
      <c r="V889" s="32"/>
      <c r="W889" s="10"/>
      <c r="X889" s="32"/>
      <c r="Y889" s="10"/>
      <c r="Z889" s="32"/>
      <c r="AA889" s="10"/>
      <c r="AB889" s="32"/>
      <c r="AC889" s="10"/>
      <c r="AD889" s="32"/>
      <c r="AE889" s="10"/>
      <c r="AF889" s="32"/>
      <c r="AG889" s="10"/>
      <c r="AH889" s="32"/>
      <c r="AI889" s="10"/>
      <c r="AJ889" s="32"/>
      <c r="AK889" s="10"/>
      <c r="AL889" s="32"/>
      <c r="AM889" s="10"/>
      <c r="AN889" s="32"/>
      <c r="AO889" s="10"/>
      <c r="AP889" s="32"/>
      <c r="AQ889" s="10"/>
      <c r="AR889" s="244"/>
      <c r="AS889" s="10"/>
      <c r="AT889" s="32"/>
      <c r="AU889" s="10"/>
      <c r="AV889" s="244"/>
      <c r="AW889" s="10"/>
      <c r="AX889" s="244"/>
      <c r="AY889" s="7"/>
      <c r="AZ889" s="249"/>
      <c r="BA889" s="10"/>
      <c r="BB889" s="244"/>
      <c r="BC889" s="7"/>
      <c r="BD889" s="249"/>
      <c r="BE889" s="10"/>
      <c r="BF889" s="244"/>
      <c r="BG889" s="7"/>
      <c r="BH889" s="249"/>
      <c r="BI889" s="7"/>
      <c r="BJ889" s="249"/>
      <c r="BK889" s="7"/>
      <c r="BL889" s="8"/>
      <c r="BM889" s="7"/>
      <c r="BN889" s="249"/>
      <c r="BO889" s="7"/>
      <c r="BP889" s="8"/>
      <c r="BQ889" s="7"/>
      <c r="BR889" s="8"/>
      <c r="BT889" s="41"/>
      <c r="BU889" s="41"/>
    </row>
    <row r="890" spans="2:73">
      <c r="B890" s="6"/>
      <c r="C890" s="10"/>
      <c r="D890" s="32"/>
      <c r="E890" s="10"/>
      <c r="F890" s="32"/>
      <c r="G890" s="10"/>
      <c r="H890" s="32"/>
      <c r="I890" s="10"/>
      <c r="J890" s="32"/>
      <c r="K890" s="10"/>
      <c r="L890" s="32"/>
      <c r="M890" s="10"/>
      <c r="N890" s="32"/>
      <c r="O890" s="10"/>
      <c r="P890" s="32"/>
      <c r="Q890" s="10"/>
      <c r="R890" s="32"/>
      <c r="S890" s="10"/>
      <c r="T890" s="32"/>
      <c r="U890" s="10"/>
      <c r="V890" s="32"/>
      <c r="W890" s="10"/>
      <c r="X890" s="32"/>
      <c r="Y890" s="10"/>
      <c r="Z890" s="32"/>
      <c r="AA890" s="10"/>
      <c r="AB890" s="32"/>
      <c r="AC890" s="10"/>
      <c r="AD890" s="32"/>
      <c r="AE890" s="10"/>
      <c r="AF890" s="32"/>
      <c r="AG890" s="10"/>
      <c r="AH890" s="32"/>
      <c r="AI890" s="10"/>
      <c r="AJ890" s="32"/>
      <c r="AK890" s="10"/>
      <c r="AL890" s="32"/>
      <c r="AM890" s="10"/>
      <c r="AN890" s="32"/>
      <c r="AO890" s="10"/>
      <c r="AP890" s="32"/>
      <c r="AQ890" s="10"/>
      <c r="AR890" s="244"/>
      <c r="AS890" s="10"/>
      <c r="AT890" s="32"/>
      <c r="AU890" s="10"/>
      <c r="AV890" s="244"/>
      <c r="AW890" s="10"/>
      <c r="AX890" s="244"/>
      <c r="AY890" s="7"/>
      <c r="AZ890" s="249"/>
      <c r="BA890" s="10"/>
      <c r="BB890" s="244"/>
      <c r="BC890" s="7"/>
      <c r="BD890" s="249"/>
      <c r="BE890" s="10"/>
      <c r="BF890" s="244"/>
      <c r="BG890" s="7"/>
      <c r="BH890" s="249"/>
      <c r="BI890" s="7"/>
      <c r="BJ890" s="249"/>
      <c r="BK890" s="7"/>
      <c r="BL890" s="8"/>
      <c r="BM890" s="7"/>
      <c r="BN890" s="249"/>
      <c r="BO890" s="7"/>
      <c r="BP890" s="8"/>
      <c r="BQ890" s="7"/>
      <c r="BR890" s="8"/>
      <c r="BT890" s="41"/>
      <c r="BU890" s="41"/>
    </row>
    <row r="891" spans="2:73">
      <c r="B891" s="6"/>
      <c r="C891" s="10"/>
      <c r="D891" s="32"/>
      <c r="E891" s="10"/>
      <c r="F891" s="32"/>
      <c r="G891" s="10"/>
      <c r="H891" s="32"/>
      <c r="I891" s="10"/>
      <c r="J891" s="32"/>
      <c r="K891" s="10"/>
      <c r="L891" s="32"/>
      <c r="M891" s="10"/>
      <c r="N891" s="32"/>
      <c r="O891" s="10"/>
      <c r="P891" s="32"/>
      <c r="Q891" s="10"/>
      <c r="R891" s="32"/>
      <c r="S891" s="10"/>
      <c r="T891" s="32"/>
      <c r="U891" s="10"/>
      <c r="V891" s="32"/>
      <c r="W891" s="10"/>
      <c r="X891" s="32"/>
      <c r="Y891" s="10"/>
      <c r="Z891" s="32"/>
      <c r="AA891" s="10"/>
      <c r="AB891" s="32"/>
      <c r="AC891" s="10"/>
      <c r="AD891" s="32"/>
      <c r="AE891" s="10"/>
      <c r="AF891" s="32"/>
      <c r="AG891" s="10"/>
      <c r="AH891" s="32"/>
      <c r="AI891" s="10"/>
      <c r="AJ891" s="32"/>
      <c r="AK891" s="10"/>
      <c r="AL891" s="32"/>
      <c r="AM891" s="10"/>
      <c r="AN891" s="32"/>
      <c r="AO891" s="10"/>
      <c r="AP891" s="32"/>
      <c r="AQ891" s="10"/>
      <c r="AR891" s="244"/>
      <c r="AS891" s="10"/>
      <c r="AT891" s="32"/>
      <c r="AU891" s="10"/>
      <c r="AV891" s="244"/>
      <c r="AW891" s="10"/>
      <c r="AX891" s="244"/>
      <c r="AY891" s="7"/>
      <c r="AZ891" s="249"/>
      <c r="BA891" s="10"/>
      <c r="BB891" s="244"/>
      <c r="BC891" s="7"/>
      <c r="BD891" s="249"/>
      <c r="BE891" s="10"/>
      <c r="BF891" s="244"/>
      <c r="BG891" s="7"/>
      <c r="BH891" s="249"/>
      <c r="BI891" s="7"/>
      <c r="BJ891" s="249"/>
      <c r="BK891" s="7"/>
      <c r="BL891" s="8"/>
      <c r="BM891" s="7"/>
      <c r="BN891" s="249"/>
      <c r="BO891" s="7"/>
      <c r="BP891" s="8"/>
      <c r="BQ891" s="7"/>
      <c r="BR891" s="8"/>
      <c r="BT891" s="41"/>
      <c r="BU891" s="41"/>
    </row>
    <row r="892" spans="2:73">
      <c r="B892" s="6"/>
      <c r="C892" s="10"/>
      <c r="D892" s="32"/>
      <c r="E892" s="10"/>
      <c r="F892" s="32"/>
      <c r="G892" s="10"/>
      <c r="H892" s="32"/>
      <c r="I892" s="10"/>
      <c r="J892" s="32"/>
      <c r="K892" s="10"/>
      <c r="L892" s="32"/>
      <c r="M892" s="10"/>
      <c r="N892" s="32"/>
      <c r="O892" s="10"/>
      <c r="P892" s="32"/>
      <c r="Q892" s="10"/>
      <c r="R892" s="32"/>
      <c r="S892" s="10"/>
      <c r="T892" s="32"/>
      <c r="U892" s="10"/>
      <c r="V892" s="32"/>
      <c r="W892" s="10"/>
      <c r="X892" s="32"/>
      <c r="Y892" s="10"/>
      <c r="Z892" s="32"/>
      <c r="AA892" s="10"/>
      <c r="AB892" s="32"/>
      <c r="AC892" s="10"/>
      <c r="AD892" s="32"/>
      <c r="AE892" s="10"/>
      <c r="AF892" s="32"/>
      <c r="AG892" s="10"/>
      <c r="AH892" s="32"/>
      <c r="AI892" s="10"/>
      <c r="AJ892" s="32"/>
      <c r="AK892" s="10"/>
      <c r="AL892" s="32"/>
      <c r="AM892" s="10"/>
      <c r="AN892" s="32"/>
      <c r="AO892" s="10"/>
      <c r="AP892" s="32"/>
      <c r="AQ892" s="10"/>
      <c r="AR892" s="244"/>
      <c r="AS892" s="10"/>
      <c r="AT892" s="32"/>
      <c r="AU892" s="10"/>
      <c r="AV892" s="244"/>
      <c r="AW892" s="10"/>
      <c r="AX892" s="244"/>
      <c r="AY892" s="7"/>
      <c r="AZ892" s="249"/>
      <c r="BA892" s="10"/>
      <c r="BB892" s="244"/>
      <c r="BC892" s="7"/>
      <c r="BD892" s="249"/>
      <c r="BE892" s="10"/>
      <c r="BF892" s="244"/>
      <c r="BG892" s="7"/>
      <c r="BH892" s="249"/>
      <c r="BI892" s="7"/>
      <c r="BJ892" s="249"/>
      <c r="BK892" s="7"/>
      <c r="BL892" s="8"/>
      <c r="BM892" s="7"/>
      <c r="BN892" s="249"/>
      <c r="BO892" s="7"/>
      <c r="BP892" s="8"/>
      <c r="BQ892" s="7"/>
      <c r="BR892" s="8"/>
      <c r="BT892" s="41"/>
      <c r="BU892" s="41"/>
    </row>
    <row r="893" spans="2:73">
      <c r="B893" s="6"/>
      <c r="C893" s="10"/>
      <c r="D893" s="32"/>
      <c r="E893" s="10"/>
      <c r="F893" s="32"/>
      <c r="G893" s="10"/>
      <c r="H893" s="32"/>
      <c r="I893" s="10"/>
      <c r="J893" s="32"/>
      <c r="K893" s="10"/>
      <c r="L893" s="32"/>
      <c r="M893" s="10"/>
      <c r="N893" s="32"/>
      <c r="O893" s="10"/>
      <c r="P893" s="32"/>
      <c r="Q893" s="10"/>
      <c r="R893" s="32"/>
      <c r="S893" s="10"/>
      <c r="T893" s="32"/>
      <c r="U893" s="10"/>
      <c r="V893" s="32"/>
      <c r="W893" s="10"/>
      <c r="X893" s="32"/>
      <c r="Y893" s="10"/>
      <c r="Z893" s="32"/>
      <c r="AA893" s="10"/>
      <c r="AB893" s="32"/>
      <c r="AC893" s="10"/>
      <c r="AD893" s="32"/>
      <c r="AE893" s="10"/>
      <c r="AF893" s="32"/>
      <c r="AG893" s="10"/>
      <c r="AH893" s="32"/>
      <c r="AI893" s="10"/>
      <c r="AJ893" s="32"/>
      <c r="AK893" s="10"/>
      <c r="AL893" s="32"/>
      <c r="AM893" s="10"/>
      <c r="AN893" s="32"/>
      <c r="AO893" s="10"/>
      <c r="AP893" s="32"/>
      <c r="AQ893" s="10"/>
      <c r="AR893" s="244"/>
      <c r="AS893" s="10"/>
      <c r="AT893" s="32"/>
      <c r="AU893" s="10"/>
      <c r="AV893" s="244"/>
      <c r="AW893" s="10"/>
      <c r="AX893" s="244"/>
      <c r="AY893" s="7"/>
      <c r="AZ893" s="249"/>
      <c r="BA893" s="10"/>
      <c r="BB893" s="244"/>
      <c r="BC893" s="7"/>
      <c r="BD893" s="249"/>
      <c r="BE893" s="10"/>
      <c r="BF893" s="244"/>
      <c r="BG893" s="7"/>
      <c r="BH893" s="249"/>
      <c r="BI893" s="7"/>
      <c r="BJ893" s="249"/>
      <c r="BK893" s="7"/>
      <c r="BL893" s="8"/>
      <c r="BM893" s="7"/>
      <c r="BN893" s="249"/>
      <c r="BO893" s="7"/>
      <c r="BP893" s="8"/>
      <c r="BQ893" s="7"/>
      <c r="BR893" s="8"/>
      <c r="BT893" s="41"/>
      <c r="BU893" s="41"/>
    </row>
    <row r="894" spans="2:73">
      <c r="B894" s="6"/>
      <c r="C894" s="10"/>
      <c r="D894" s="32"/>
      <c r="E894" s="10"/>
      <c r="F894" s="32"/>
      <c r="G894" s="10"/>
      <c r="H894" s="32"/>
      <c r="I894" s="10"/>
      <c r="J894" s="32"/>
      <c r="K894" s="10"/>
      <c r="L894" s="32"/>
      <c r="M894" s="10"/>
      <c r="N894" s="32"/>
      <c r="O894" s="10"/>
      <c r="P894" s="32"/>
      <c r="Q894" s="10"/>
      <c r="R894" s="32"/>
      <c r="S894" s="10"/>
      <c r="T894" s="32"/>
      <c r="U894" s="10"/>
      <c r="V894" s="32"/>
      <c r="W894" s="10"/>
      <c r="X894" s="32"/>
      <c r="Y894" s="10"/>
      <c r="Z894" s="32"/>
      <c r="AA894" s="10"/>
      <c r="AB894" s="32"/>
      <c r="AC894" s="10"/>
      <c r="AD894" s="32"/>
      <c r="AE894" s="10"/>
      <c r="AF894" s="32"/>
      <c r="AG894" s="10"/>
      <c r="AH894" s="32"/>
      <c r="AI894" s="10"/>
      <c r="AJ894" s="32"/>
      <c r="AK894" s="10"/>
      <c r="AL894" s="32"/>
      <c r="AM894" s="10"/>
      <c r="AN894" s="32"/>
      <c r="AO894" s="10"/>
      <c r="AP894" s="32"/>
      <c r="AQ894" s="10"/>
      <c r="AR894" s="244"/>
      <c r="AS894" s="10"/>
      <c r="AT894" s="32"/>
      <c r="AU894" s="10"/>
      <c r="AV894" s="244"/>
      <c r="AW894" s="10"/>
      <c r="AX894" s="244"/>
      <c r="AY894" s="7"/>
      <c r="AZ894" s="249"/>
      <c r="BA894" s="10"/>
      <c r="BB894" s="244"/>
      <c r="BC894" s="7"/>
      <c r="BD894" s="249"/>
      <c r="BE894" s="10"/>
      <c r="BF894" s="244"/>
      <c r="BG894" s="7"/>
      <c r="BH894" s="249"/>
      <c r="BI894" s="7"/>
      <c r="BJ894" s="249"/>
      <c r="BK894" s="7"/>
      <c r="BL894" s="8"/>
      <c r="BM894" s="7"/>
      <c r="BN894" s="249"/>
      <c r="BO894" s="7"/>
      <c r="BP894" s="8"/>
      <c r="BQ894" s="7"/>
      <c r="BR894" s="8"/>
      <c r="BT894" s="41"/>
      <c r="BU894" s="41"/>
    </row>
    <row r="895" spans="2:73">
      <c r="B895" s="6"/>
      <c r="C895" s="10"/>
      <c r="D895" s="32"/>
      <c r="E895" s="10"/>
      <c r="F895" s="32"/>
      <c r="G895" s="10"/>
      <c r="H895" s="32"/>
      <c r="I895" s="10"/>
      <c r="J895" s="32"/>
      <c r="K895" s="10"/>
      <c r="L895" s="32"/>
      <c r="M895" s="10"/>
      <c r="N895" s="32"/>
      <c r="O895" s="10"/>
      <c r="P895" s="32"/>
      <c r="Q895" s="10"/>
      <c r="R895" s="32"/>
      <c r="S895" s="10"/>
      <c r="T895" s="32"/>
      <c r="U895" s="10"/>
      <c r="V895" s="32"/>
      <c r="W895" s="10"/>
      <c r="X895" s="32"/>
      <c r="Y895" s="10"/>
      <c r="Z895" s="32"/>
      <c r="AA895" s="10"/>
      <c r="AB895" s="32"/>
      <c r="AC895" s="10"/>
      <c r="AD895" s="32"/>
      <c r="AE895" s="10"/>
      <c r="AF895" s="32"/>
      <c r="AG895" s="10"/>
      <c r="AH895" s="32"/>
      <c r="AI895" s="10"/>
      <c r="AJ895" s="32"/>
      <c r="AK895" s="10"/>
      <c r="AL895" s="32"/>
      <c r="AM895" s="10"/>
      <c r="AN895" s="32"/>
      <c r="AO895" s="10"/>
      <c r="AP895" s="32"/>
      <c r="AQ895" s="10"/>
      <c r="AR895" s="244"/>
      <c r="AS895" s="10"/>
      <c r="AT895" s="32"/>
      <c r="AU895" s="10"/>
      <c r="AV895" s="244"/>
      <c r="AW895" s="10"/>
      <c r="AX895" s="244"/>
      <c r="AY895" s="7"/>
      <c r="AZ895" s="249"/>
      <c r="BA895" s="10"/>
      <c r="BB895" s="244"/>
      <c r="BC895" s="7"/>
      <c r="BD895" s="249"/>
      <c r="BE895" s="10"/>
      <c r="BF895" s="244"/>
      <c r="BG895" s="7"/>
      <c r="BH895" s="249"/>
      <c r="BI895" s="7"/>
      <c r="BJ895" s="249"/>
      <c r="BK895" s="7"/>
      <c r="BL895" s="8"/>
      <c r="BM895" s="7"/>
      <c r="BN895" s="249"/>
      <c r="BO895" s="7"/>
      <c r="BP895" s="8"/>
      <c r="BQ895" s="7"/>
      <c r="BR895" s="8"/>
      <c r="BT895" s="41"/>
      <c r="BU895" s="41"/>
    </row>
    <row r="896" spans="2:73">
      <c r="B896" s="6"/>
      <c r="C896" s="10"/>
      <c r="D896" s="32"/>
      <c r="E896" s="10"/>
      <c r="F896" s="32"/>
      <c r="G896" s="10"/>
      <c r="H896" s="32"/>
      <c r="I896" s="10"/>
      <c r="J896" s="32"/>
      <c r="K896" s="10"/>
      <c r="L896" s="32"/>
      <c r="M896" s="10"/>
      <c r="N896" s="32"/>
      <c r="O896" s="10"/>
      <c r="P896" s="32"/>
      <c r="Q896" s="10"/>
      <c r="R896" s="32"/>
      <c r="S896" s="10"/>
      <c r="T896" s="32"/>
      <c r="U896" s="10"/>
      <c r="V896" s="32"/>
      <c r="W896" s="10"/>
      <c r="X896" s="32"/>
      <c r="Y896" s="10"/>
      <c r="Z896" s="32"/>
      <c r="AA896" s="10"/>
      <c r="AB896" s="32"/>
      <c r="AC896" s="10"/>
      <c r="AD896" s="32"/>
      <c r="AE896" s="10"/>
      <c r="AF896" s="32"/>
      <c r="AG896" s="10"/>
      <c r="AH896" s="32"/>
      <c r="AI896" s="10"/>
      <c r="AJ896" s="32"/>
      <c r="AK896" s="10"/>
      <c r="AL896" s="32"/>
      <c r="AM896" s="10"/>
      <c r="AN896" s="32"/>
      <c r="AO896" s="10"/>
      <c r="AP896" s="32"/>
      <c r="AQ896" s="10"/>
      <c r="AR896" s="244"/>
      <c r="AS896" s="10"/>
      <c r="AT896" s="32"/>
      <c r="AU896" s="10"/>
      <c r="AV896" s="244"/>
      <c r="AW896" s="10"/>
      <c r="AX896" s="244"/>
      <c r="AY896" s="7"/>
      <c r="AZ896" s="249"/>
      <c r="BA896" s="10"/>
      <c r="BB896" s="244"/>
      <c r="BC896" s="7"/>
      <c r="BD896" s="249"/>
      <c r="BE896" s="10"/>
      <c r="BF896" s="244"/>
      <c r="BG896" s="7"/>
      <c r="BH896" s="249"/>
      <c r="BI896" s="7"/>
      <c r="BJ896" s="249"/>
      <c r="BK896" s="7"/>
      <c r="BL896" s="8"/>
      <c r="BM896" s="7"/>
      <c r="BN896" s="249"/>
      <c r="BO896" s="7"/>
      <c r="BP896" s="8"/>
      <c r="BQ896" s="7"/>
      <c r="BR896" s="8"/>
      <c r="BT896" s="41"/>
      <c r="BU896" s="41"/>
    </row>
    <row r="897" spans="2:73">
      <c r="B897" s="6"/>
      <c r="C897" s="10"/>
      <c r="D897" s="32"/>
      <c r="E897" s="10"/>
      <c r="F897" s="32"/>
      <c r="G897" s="10"/>
      <c r="H897" s="32"/>
      <c r="I897" s="10"/>
      <c r="J897" s="32"/>
      <c r="K897" s="10"/>
      <c r="L897" s="32"/>
      <c r="M897" s="10"/>
      <c r="N897" s="32"/>
      <c r="O897" s="10"/>
      <c r="P897" s="32"/>
      <c r="Q897" s="10"/>
      <c r="R897" s="32"/>
      <c r="S897" s="10"/>
      <c r="T897" s="32"/>
      <c r="U897" s="10"/>
      <c r="V897" s="32"/>
      <c r="W897" s="10"/>
      <c r="X897" s="32"/>
      <c r="Y897" s="10"/>
      <c r="Z897" s="32"/>
      <c r="AA897" s="10"/>
      <c r="AB897" s="32"/>
      <c r="AC897" s="10"/>
      <c r="AD897" s="32"/>
      <c r="AE897" s="10"/>
      <c r="AF897" s="32"/>
      <c r="AG897" s="10"/>
      <c r="AH897" s="32"/>
      <c r="AI897" s="10"/>
      <c r="AJ897" s="32"/>
      <c r="AK897" s="10"/>
      <c r="AL897" s="32"/>
      <c r="AM897" s="10"/>
      <c r="AN897" s="32"/>
      <c r="AO897" s="10"/>
      <c r="AP897" s="32"/>
      <c r="AQ897" s="10"/>
      <c r="AR897" s="244"/>
      <c r="AS897" s="10"/>
      <c r="AT897" s="32"/>
      <c r="AU897" s="10"/>
      <c r="AV897" s="244"/>
      <c r="AW897" s="10"/>
      <c r="AX897" s="244"/>
      <c r="AY897" s="7"/>
      <c r="AZ897" s="249"/>
      <c r="BA897" s="10"/>
      <c r="BB897" s="244"/>
      <c r="BC897" s="7"/>
      <c r="BD897" s="249"/>
      <c r="BE897" s="10"/>
      <c r="BF897" s="244"/>
      <c r="BG897" s="7"/>
      <c r="BH897" s="249"/>
      <c r="BI897" s="7"/>
      <c r="BJ897" s="249"/>
      <c r="BK897" s="7"/>
      <c r="BL897" s="8"/>
      <c r="BM897" s="7"/>
      <c r="BN897" s="249"/>
      <c r="BO897" s="7"/>
      <c r="BP897" s="8"/>
      <c r="BQ897" s="7"/>
      <c r="BR897" s="8"/>
      <c r="BT897" s="41"/>
      <c r="BU897" s="41"/>
    </row>
    <row r="898" spans="2:73">
      <c r="B898" s="6"/>
      <c r="C898" s="10"/>
      <c r="D898" s="32"/>
      <c r="E898" s="10"/>
      <c r="F898" s="32"/>
      <c r="G898" s="10"/>
      <c r="H898" s="32"/>
      <c r="I898" s="10"/>
      <c r="J898" s="32"/>
      <c r="K898" s="10"/>
      <c r="L898" s="32"/>
      <c r="M898" s="10"/>
      <c r="N898" s="32"/>
      <c r="O898" s="10"/>
      <c r="P898" s="32"/>
      <c r="Q898" s="10"/>
      <c r="R898" s="32"/>
      <c r="S898" s="10"/>
      <c r="T898" s="32"/>
      <c r="U898" s="10"/>
      <c r="V898" s="32"/>
      <c r="W898" s="10"/>
      <c r="X898" s="32"/>
      <c r="Y898" s="10"/>
      <c r="Z898" s="32"/>
      <c r="AA898" s="10"/>
      <c r="AB898" s="32"/>
      <c r="AC898" s="10"/>
      <c r="AD898" s="32"/>
      <c r="AE898" s="10"/>
      <c r="AF898" s="32"/>
      <c r="AG898" s="10"/>
      <c r="AH898" s="32"/>
      <c r="AI898" s="10"/>
      <c r="AJ898" s="32"/>
      <c r="AK898" s="10"/>
      <c r="AL898" s="32"/>
      <c r="AM898" s="10"/>
      <c r="AN898" s="32"/>
      <c r="AO898" s="10"/>
      <c r="AP898" s="32"/>
      <c r="AQ898" s="10"/>
      <c r="AR898" s="244"/>
      <c r="AS898" s="10"/>
      <c r="AT898" s="32"/>
      <c r="AU898" s="10"/>
      <c r="AV898" s="244"/>
      <c r="AW898" s="10"/>
      <c r="AX898" s="244"/>
      <c r="AY898" s="7"/>
      <c r="AZ898" s="249"/>
      <c r="BA898" s="10"/>
      <c r="BB898" s="244"/>
      <c r="BC898" s="7"/>
      <c r="BD898" s="249"/>
      <c r="BE898" s="10"/>
      <c r="BF898" s="244"/>
      <c r="BG898" s="7"/>
      <c r="BH898" s="249"/>
      <c r="BI898" s="7"/>
      <c r="BJ898" s="249"/>
      <c r="BK898" s="7"/>
      <c r="BL898" s="8"/>
      <c r="BM898" s="7"/>
      <c r="BN898" s="249"/>
      <c r="BO898" s="7"/>
      <c r="BP898" s="8"/>
      <c r="BQ898" s="7"/>
      <c r="BR898" s="8"/>
      <c r="BT898" s="41"/>
      <c r="BU898" s="41"/>
    </row>
    <row r="899" spans="2:73">
      <c r="B899" s="6"/>
      <c r="C899" s="10"/>
      <c r="D899" s="32"/>
      <c r="E899" s="10"/>
      <c r="F899" s="32"/>
      <c r="G899" s="10"/>
      <c r="H899" s="32"/>
      <c r="I899" s="10"/>
      <c r="J899" s="32"/>
      <c r="K899" s="10"/>
      <c r="L899" s="32"/>
      <c r="M899" s="10"/>
      <c r="N899" s="32"/>
      <c r="O899" s="10"/>
      <c r="P899" s="32"/>
      <c r="Q899" s="10"/>
      <c r="R899" s="32"/>
      <c r="S899" s="10"/>
      <c r="T899" s="32"/>
      <c r="U899" s="10"/>
      <c r="V899" s="32"/>
      <c r="W899" s="10"/>
      <c r="X899" s="32"/>
      <c r="Y899" s="10"/>
      <c r="Z899" s="32"/>
      <c r="AA899" s="10"/>
      <c r="AB899" s="32"/>
      <c r="AC899" s="10"/>
      <c r="AD899" s="32"/>
      <c r="AE899" s="10"/>
      <c r="AF899" s="32"/>
      <c r="AG899" s="10"/>
      <c r="AH899" s="32"/>
      <c r="AI899" s="10"/>
      <c r="AJ899" s="32"/>
      <c r="AK899" s="10"/>
      <c r="AL899" s="32"/>
      <c r="AM899" s="10"/>
      <c r="AN899" s="32"/>
      <c r="AO899" s="10"/>
      <c r="AP899" s="32"/>
      <c r="AQ899" s="10"/>
      <c r="AR899" s="244"/>
      <c r="AS899" s="10"/>
      <c r="AT899" s="32"/>
      <c r="AU899" s="10"/>
      <c r="AV899" s="244"/>
      <c r="AW899" s="10"/>
      <c r="AX899" s="244"/>
      <c r="AY899" s="7"/>
      <c r="AZ899" s="249"/>
      <c r="BA899" s="10"/>
      <c r="BB899" s="244"/>
      <c r="BC899" s="7"/>
      <c r="BD899" s="249"/>
      <c r="BE899" s="10"/>
      <c r="BF899" s="244"/>
      <c r="BG899" s="7"/>
      <c r="BH899" s="249"/>
      <c r="BI899" s="7"/>
      <c r="BJ899" s="249"/>
      <c r="BK899" s="7"/>
      <c r="BL899" s="8"/>
      <c r="BM899" s="7"/>
      <c r="BN899" s="249"/>
      <c r="BO899" s="7"/>
      <c r="BP899" s="8"/>
      <c r="BQ899" s="7"/>
      <c r="BR899" s="8"/>
      <c r="BT899" s="41"/>
      <c r="BU899" s="41"/>
    </row>
    <row r="900" spans="2:73">
      <c r="B900" s="6"/>
      <c r="C900" s="10"/>
      <c r="D900" s="32"/>
      <c r="E900" s="10"/>
      <c r="F900" s="32"/>
      <c r="G900" s="10"/>
      <c r="H900" s="32"/>
      <c r="I900" s="10"/>
      <c r="J900" s="32"/>
      <c r="K900" s="10"/>
      <c r="L900" s="32"/>
      <c r="M900" s="10"/>
      <c r="N900" s="32"/>
      <c r="O900" s="10"/>
      <c r="P900" s="32"/>
      <c r="Q900" s="10"/>
      <c r="R900" s="32"/>
      <c r="S900" s="10"/>
      <c r="T900" s="32"/>
      <c r="U900" s="10"/>
      <c r="V900" s="32"/>
      <c r="W900" s="10"/>
      <c r="X900" s="32"/>
      <c r="Y900" s="10"/>
      <c r="Z900" s="32"/>
      <c r="AA900" s="10"/>
      <c r="AB900" s="32"/>
      <c r="AC900" s="10"/>
      <c r="AD900" s="32"/>
      <c r="AE900" s="10"/>
      <c r="AF900" s="32"/>
      <c r="AG900" s="10"/>
      <c r="AH900" s="32"/>
      <c r="AI900" s="10"/>
      <c r="AJ900" s="32"/>
      <c r="AK900" s="10"/>
      <c r="AL900" s="32"/>
      <c r="AM900" s="10"/>
      <c r="AN900" s="32"/>
      <c r="AO900" s="10"/>
      <c r="AP900" s="32"/>
      <c r="AQ900" s="10"/>
      <c r="AR900" s="244"/>
      <c r="AS900" s="10"/>
      <c r="AT900" s="32"/>
      <c r="AU900" s="10"/>
      <c r="AV900" s="244"/>
      <c r="AW900" s="10"/>
      <c r="AX900" s="244"/>
      <c r="AY900" s="7"/>
      <c r="AZ900" s="249"/>
      <c r="BA900" s="10"/>
      <c r="BB900" s="244"/>
      <c r="BC900" s="7"/>
      <c r="BD900" s="249"/>
      <c r="BE900" s="10"/>
      <c r="BF900" s="244"/>
      <c r="BG900" s="7"/>
      <c r="BH900" s="249"/>
      <c r="BI900" s="7"/>
      <c r="BJ900" s="249"/>
      <c r="BK900" s="7"/>
      <c r="BL900" s="8"/>
      <c r="BM900" s="7"/>
      <c r="BN900" s="249"/>
      <c r="BO900" s="7"/>
      <c r="BP900" s="8"/>
      <c r="BQ900" s="7"/>
      <c r="BR900" s="8"/>
      <c r="BT900" s="41"/>
      <c r="BU900" s="41"/>
    </row>
    <row r="901" spans="2:73">
      <c r="B901" s="6"/>
      <c r="C901" s="10"/>
      <c r="D901" s="32"/>
      <c r="E901" s="10"/>
      <c r="F901" s="32"/>
      <c r="G901" s="10"/>
      <c r="H901" s="32"/>
      <c r="I901" s="10"/>
      <c r="J901" s="32"/>
      <c r="K901" s="10"/>
      <c r="L901" s="32"/>
      <c r="M901" s="10"/>
      <c r="N901" s="32"/>
      <c r="O901" s="10"/>
      <c r="P901" s="32"/>
      <c r="Q901" s="10"/>
      <c r="R901" s="32"/>
      <c r="S901" s="10"/>
      <c r="T901" s="32"/>
      <c r="U901" s="10"/>
      <c r="V901" s="32"/>
      <c r="W901" s="10"/>
      <c r="X901" s="32"/>
      <c r="Y901" s="10"/>
      <c r="Z901" s="32"/>
      <c r="AA901" s="10"/>
      <c r="AB901" s="32"/>
      <c r="AC901" s="10"/>
      <c r="AD901" s="32"/>
      <c r="AE901" s="10"/>
      <c r="AF901" s="32"/>
      <c r="AG901" s="10"/>
      <c r="AH901" s="32"/>
      <c r="AI901" s="10"/>
      <c r="AJ901" s="32"/>
      <c r="AK901" s="10"/>
      <c r="AL901" s="32"/>
      <c r="AM901" s="10"/>
      <c r="AN901" s="32"/>
      <c r="AO901" s="10"/>
      <c r="AP901" s="32"/>
      <c r="AQ901" s="10"/>
      <c r="AR901" s="244"/>
      <c r="AS901" s="10"/>
      <c r="AT901" s="32"/>
      <c r="AU901" s="10"/>
      <c r="AV901" s="244"/>
      <c r="AW901" s="10"/>
      <c r="AX901" s="244"/>
      <c r="AY901" s="7"/>
      <c r="AZ901" s="249"/>
      <c r="BA901" s="10"/>
      <c r="BB901" s="244"/>
      <c r="BC901" s="7"/>
      <c r="BD901" s="249"/>
      <c r="BE901" s="10"/>
      <c r="BF901" s="244"/>
      <c r="BG901" s="7"/>
      <c r="BH901" s="249"/>
      <c r="BI901" s="7"/>
      <c r="BJ901" s="249"/>
      <c r="BK901" s="7"/>
      <c r="BL901" s="8"/>
      <c r="BM901" s="7"/>
      <c r="BN901" s="249"/>
      <c r="BO901" s="7"/>
      <c r="BP901" s="8"/>
      <c r="BQ901" s="7"/>
      <c r="BR901" s="8"/>
      <c r="BT901" s="41"/>
      <c r="BU901" s="41"/>
    </row>
    <row r="902" spans="2:73">
      <c r="B902" s="6"/>
      <c r="C902" s="10"/>
      <c r="D902" s="32"/>
      <c r="E902" s="10"/>
      <c r="F902" s="32"/>
      <c r="G902" s="10"/>
      <c r="H902" s="32"/>
      <c r="I902" s="10"/>
      <c r="J902" s="32"/>
      <c r="K902" s="10"/>
      <c r="L902" s="32"/>
      <c r="M902" s="10"/>
      <c r="N902" s="32"/>
      <c r="O902" s="10"/>
      <c r="P902" s="32"/>
      <c r="Q902" s="10"/>
      <c r="R902" s="32"/>
      <c r="S902" s="10"/>
      <c r="T902" s="32"/>
      <c r="U902" s="10"/>
      <c r="V902" s="32"/>
      <c r="W902" s="10"/>
      <c r="X902" s="32"/>
      <c r="Y902" s="10"/>
      <c r="Z902" s="32"/>
      <c r="AA902" s="10"/>
      <c r="AB902" s="32"/>
      <c r="AC902" s="10"/>
      <c r="AD902" s="32"/>
      <c r="AE902" s="10"/>
      <c r="AF902" s="32"/>
      <c r="AG902" s="10"/>
      <c r="AH902" s="32"/>
      <c r="AI902" s="10"/>
      <c r="AJ902" s="32"/>
      <c r="AK902" s="10"/>
      <c r="AL902" s="32"/>
      <c r="AM902" s="10"/>
      <c r="AN902" s="32"/>
      <c r="AO902" s="10"/>
      <c r="AP902" s="32"/>
      <c r="AQ902" s="10"/>
      <c r="AR902" s="244"/>
      <c r="AS902" s="10"/>
      <c r="AT902" s="32"/>
      <c r="AU902" s="10"/>
      <c r="AV902" s="244"/>
      <c r="AW902" s="10"/>
      <c r="AX902" s="244"/>
      <c r="AY902" s="7"/>
      <c r="AZ902" s="249"/>
      <c r="BA902" s="10"/>
      <c r="BB902" s="244"/>
      <c r="BC902" s="7"/>
      <c r="BD902" s="249"/>
      <c r="BE902" s="10"/>
      <c r="BF902" s="244"/>
      <c r="BG902" s="7"/>
      <c r="BH902" s="249"/>
      <c r="BI902" s="7"/>
      <c r="BJ902" s="249"/>
      <c r="BK902" s="7"/>
      <c r="BL902" s="8"/>
      <c r="BM902" s="7"/>
      <c r="BN902" s="249"/>
      <c r="BO902" s="7"/>
      <c r="BP902" s="8"/>
      <c r="BQ902" s="7"/>
      <c r="BR902" s="8"/>
      <c r="BT902" s="41"/>
      <c r="BU902" s="41"/>
    </row>
    <row r="903" spans="2:73">
      <c r="B903" s="6"/>
      <c r="C903" s="10"/>
      <c r="D903" s="32"/>
      <c r="E903" s="10"/>
      <c r="F903" s="32"/>
      <c r="G903" s="10"/>
      <c r="H903" s="32"/>
      <c r="I903" s="10"/>
      <c r="J903" s="32"/>
      <c r="K903" s="10"/>
      <c r="L903" s="32"/>
      <c r="M903" s="10"/>
      <c r="N903" s="32"/>
      <c r="O903" s="10"/>
      <c r="P903" s="32"/>
      <c r="Q903" s="10"/>
      <c r="R903" s="32"/>
      <c r="S903" s="10"/>
      <c r="T903" s="32"/>
      <c r="U903" s="10"/>
      <c r="V903" s="32"/>
      <c r="W903" s="10"/>
      <c r="X903" s="32"/>
      <c r="Y903" s="10"/>
      <c r="Z903" s="32"/>
      <c r="AA903" s="10"/>
      <c r="AB903" s="32"/>
      <c r="AC903" s="10"/>
      <c r="AD903" s="32"/>
      <c r="AE903" s="10"/>
      <c r="AF903" s="32"/>
      <c r="AG903" s="10"/>
      <c r="AH903" s="32"/>
      <c r="AI903" s="10"/>
      <c r="AJ903" s="32"/>
      <c r="AK903" s="10"/>
      <c r="AL903" s="32"/>
      <c r="AM903" s="10"/>
      <c r="AN903" s="32"/>
      <c r="AO903" s="10"/>
      <c r="AP903" s="32"/>
      <c r="AQ903" s="10"/>
      <c r="AR903" s="244"/>
      <c r="AS903" s="10"/>
      <c r="AT903" s="32"/>
      <c r="AU903" s="10"/>
      <c r="AV903" s="244"/>
      <c r="AW903" s="10"/>
      <c r="AX903" s="244"/>
      <c r="AY903" s="7"/>
      <c r="AZ903" s="249"/>
      <c r="BA903" s="10"/>
      <c r="BB903" s="244"/>
      <c r="BC903" s="7"/>
      <c r="BD903" s="249"/>
      <c r="BE903" s="10"/>
      <c r="BF903" s="244"/>
      <c r="BG903" s="7"/>
      <c r="BH903" s="249"/>
      <c r="BI903" s="7"/>
      <c r="BJ903" s="249"/>
      <c r="BK903" s="7"/>
      <c r="BL903" s="8"/>
      <c r="BM903" s="7"/>
      <c r="BN903" s="249"/>
      <c r="BO903" s="7"/>
      <c r="BP903" s="8"/>
      <c r="BQ903" s="7"/>
      <c r="BR903" s="8"/>
      <c r="BT903" s="41"/>
      <c r="BU903" s="41"/>
    </row>
    <row r="904" spans="2:73">
      <c r="B904" s="6"/>
      <c r="C904" s="10"/>
      <c r="D904" s="32"/>
      <c r="E904" s="10"/>
      <c r="F904" s="32"/>
      <c r="G904" s="10"/>
      <c r="H904" s="32"/>
      <c r="I904" s="10"/>
      <c r="J904" s="32"/>
      <c r="K904" s="10"/>
      <c r="L904" s="32"/>
      <c r="M904" s="10"/>
      <c r="N904" s="32"/>
      <c r="O904" s="10"/>
      <c r="P904" s="32"/>
      <c r="Q904" s="10"/>
      <c r="R904" s="32"/>
      <c r="S904" s="10"/>
      <c r="T904" s="32"/>
      <c r="U904" s="10"/>
      <c r="V904" s="32"/>
      <c r="W904" s="10"/>
      <c r="X904" s="32"/>
      <c r="Y904" s="10"/>
      <c r="Z904" s="32"/>
      <c r="AA904" s="10"/>
      <c r="AB904" s="32"/>
      <c r="AC904" s="10"/>
      <c r="AD904" s="32"/>
      <c r="AE904" s="10"/>
      <c r="AF904" s="32"/>
      <c r="AG904" s="10"/>
      <c r="AH904" s="32"/>
      <c r="AI904" s="10"/>
      <c r="AJ904" s="32"/>
      <c r="AK904" s="10"/>
      <c r="AL904" s="32"/>
      <c r="AM904" s="10"/>
      <c r="AN904" s="32"/>
      <c r="AO904" s="10"/>
      <c r="AP904" s="32"/>
      <c r="AQ904" s="10"/>
      <c r="AR904" s="244"/>
      <c r="AS904" s="10"/>
      <c r="AT904" s="32"/>
      <c r="AU904" s="10"/>
      <c r="AV904" s="244"/>
      <c r="AW904" s="10"/>
      <c r="AX904" s="244"/>
      <c r="AY904" s="7"/>
      <c r="AZ904" s="249"/>
      <c r="BA904" s="10"/>
      <c r="BB904" s="244"/>
      <c r="BC904" s="7"/>
      <c r="BD904" s="249"/>
      <c r="BE904" s="10"/>
      <c r="BF904" s="244"/>
      <c r="BG904" s="7"/>
      <c r="BH904" s="249"/>
      <c r="BI904" s="7"/>
      <c r="BJ904" s="249"/>
      <c r="BK904" s="7"/>
      <c r="BL904" s="8"/>
      <c r="BM904" s="7"/>
      <c r="BN904" s="249"/>
      <c r="BO904" s="7"/>
      <c r="BP904" s="8"/>
      <c r="BQ904" s="7"/>
      <c r="BR904" s="8"/>
      <c r="BT904" s="41"/>
      <c r="BU904" s="41"/>
    </row>
    <row r="905" spans="2:73">
      <c r="B905" s="6"/>
      <c r="C905" s="10"/>
      <c r="D905" s="32"/>
      <c r="E905" s="10"/>
      <c r="F905" s="32"/>
      <c r="G905" s="10"/>
      <c r="H905" s="32"/>
      <c r="I905" s="10"/>
      <c r="J905" s="32"/>
      <c r="K905" s="10"/>
      <c r="L905" s="32"/>
      <c r="M905" s="10"/>
      <c r="N905" s="32"/>
      <c r="O905" s="10"/>
      <c r="P905" s="32"/>
      <c r="Q905" s="10"/>
      <c r="R905" s="32"/>
      <c r="S905" s="10"/>
      <c r="T905" s="32"/>
      <c r="U905" s="10"/>
      <c r="V905" s="32"/>
      <c r="W905" s="10"/>
      <c r="X905" s="32"/>
      <c r="Y905" s="10"/>
      <c r="Z905" s="32"/>
      <c r="AA905" s="10"/>
      <c r="AB905" s="32"/>
      <c r="AC905" s="10"/>
      <c r="AD905" s="32"/>
      <c r="AE905" s="10"/>
      <c r="AF905" s="32"/>
      <c r="AG905" s="10"/>
      <c r="AH905" s="32"/>
      <c r="AI905" s="10"/>
      <c r="AJ905" s="32"/>
      <c r="AK905" s="10"/>
      <c r="AL905" s="32"/>
      <c r="AM905" s="10"/>
      <c r="AN905" s="32"/>
      <c r="AO905" s="10"/>
      <c r="AP905" s="32"/>
      <c r="AQ905" s="10"/>
      <c r="AR905" s="244"/>
      <c r="AS905" s="10"/>
      <c r="AT905" s="32"/>
      <c r="AU905" s="10"/>
      <c r="AV905" s="244"/>
      <c r="AW905" s="10"/>
      <c r="AX905" s="244"/>
      <c r="AY905" s="7"/>
      <c r="AZ905" s="249"/>
      <c r="BA905" s="10"/>
      <c r="BB905" s="244"/>
      <c r="BC905" s="7"/>
      <c r="BD905" s="249"/>
      <c r="BE905" s="10"/>
      <c r="BF905" s="244"/>
      <c r="BG905" s="7"/>
      <c r="BH905" s="249"/>
      <c r="BI905" s="7"/>
      <c r="BJ905" s="249"/>
      <c r="BK905" s="7"/>
      <c r="BL905" s="8"/>
      <c r="BM905" s="7"/>
      <c r="BN905" s="249"/>
      <c r="BO905" s="7"/>
      <c r="BP905" s="8"/>
      <c r="BQ905" s="7"/>
      <c r="BR905" s="8"/>
      <c r="BT905" s="41"/>
      <c r="BU905" s="41"/>
    </row>
    <row r="906" spans="2:73">
      <c r="B906" s="6"/>
      <c r="C906" s="10"/>
      <c r="D906" s="32"/>
      <c r="E906" s="10"/>
      <c r="F906" s="32"/>
      <c r="G906" s="10"/>
      <c r="H906" s="32"/>
      <c r="I906" s="10"/>
      <c r="J906" s="32"/>
      <c r="K906" s="10"/>
      <c r="L906" s="32"/>
      <c r="M906" s="10"/>
      <c r="N906" s="32"/>
      <c r="O906" s="10"/>
      <c r="P906" s="32"/>
      <c r="Q906" s="10"/>
      <c r="R906" s="32"/>
      <c r="S906" s="10"/>
      <c r="T906" s="32"/>
      <c r="U906" s="10"/>
      <c r="V906" s="32"/>
      <c r="W906" s="10"/>
      <c r="X906" s="32"/>
      <c r="Y906" s="10"/>
      <c r="Z906" s="32"/>
      <c r="AA906" s="10"/>
      <c r="AB906" s="32"/>
      <c r="AC906" s="10"/>
      <c r="AD906" s="32"/>
      <c r="AE906" s="10"/>
      <c r="AF906" s="32"/>
      <c r="AG906" s="10"/>
      <c r="AH906" s="32"/>
      <c r="AI906" s="10"/>
      <c r="AJ906" s="32"/>
      <c r="AK906" s="10"/>
      <c r="AL906" s="32"/>
      <c r="AM906" s="10"/>
      <c r="AN906" s="32"/>
      <c r="AO906" s="10"/>
      <c r="AP906" s="32"/>
      <c r="AQ906" s="10"/>
      <c r="AR906" s="244"/>
      <c r="AS906" s="10"/>
      <c r="AT906" s="32"/>
      <c r="AU906" s="10"/>
      <c r="AV906" s="244"/>
      <c r="AW906" s="10"/>
      <c r="AX906" s="244"/>
      <c r="AY906" s="7"/>
      <c r="AZ906" s="249"/>
      <c r="BA906" s="10"/>
      <c r="BB906" s="244"/>
      <c r="BC906" s="7"/>
      <c r="BD906" s="249"/>
      <c r="BE906" s="10"/>
      <c r="BF906" s="244"/>
      <c r="BG906" s="7"/>
      <c r="BH906" s="249"/>
      <c r="BI906" s="7"/>
      <c r="BJ906" s="249"/>
      <c r="BK906" s="7"/>
      <c r="BL906" s="8"/>
      <c r="BM906" s="7"/>
      <c r="BN906" s="249"/>
      <c r="BO906" s="7"/>
      <c r="BP906" s="8"/>
      <c r="BQ906" s="7"/>
      <c r="BR906" s="8"/>
      <c r="BT906" s="41"/>
      <c r="BU906" s="41"/>
    </row>
    <row r="907" spans="2:73">
      <c r="B907" s="6"/>
      <c r="C907" s="10"/>
      <c r="D907" s="32"/>
      <c r="E907" s="10"/>
      <c r="F907" s="32"/>
      <c r="G907" s="10"/>
      <c r="H907" s="32"/>
      <c r="I907" s="10"/>
      <c r="J907" s="32"/>
      <c r="K907" s="10"/>
      <c r="L907" s="32"/>
      <c r="M907" s="10"/>
      <c r="N907" s="32"/>
      <c r="O907" s="10"/>
      <c r="P907" s="32"/>
      <c r="Q907" s="10"/>
      <c r="R907" s="32"/>
      <c r="S907" s="10"/>
      <c r="T907" s="32"/>
      <c r="U907" s="10"/>
      <c r="V907" s="32"/>
      <c r="W907" s="10"/>
      <c r="X907" s="32"/>
      <c r="Y907" s="10"/>
      <c r="Z907" s="32"/>
      <c r="AA907" s="10"/>
      <c r="AB907" s="32"/>
      <c r="AC907" s="10"/>
      <c r="AD907" s="32"/>
      <c r="AE907" s="10"/>
      <c r="AF907" s="32"/>
      <c r="AG907" s="10"/>
      <c r="AH907" s="32"/>
      <c r="AI907" s="10"/>
      <c r="AJ907" s="32"/>
      <c r="AK907" s="10"/>
      <c r="AL907" s="32"/>
      <c r="AM907" s="10"/>
      <c r="AN907" s="32"/>
      <c r="AO907" s="10"/>
      <c r="AP907" s="32"/>
      <c r="AQ907" s="10"/>
      <c r="AR907" s="244"/>
      <c r="AS907" s="10"/>
      <c r="AT907" s="32"/>
      <c r="AU907" s="10"/>
      <c r="AV907" s="244"/>
      <c r="AW907" s="10"/>
      <c r="AX907" s="244"/>
      <c r="AY907" s="7"/>
      <c r="AZ907" s="249"/>
      <c r="BA907" s="10"/>
      <c r="BB907" s="244"/>
      <c r="BC907" s="7"/>
      <c r="BD907" s="249"/>
      <c r="BE907" s="10"/>
      <c r="BF907" s="244"/>
      <c r="BG907" s="7"/>
      <c r="BH907" s="249"/>
      <c r="BI907" s="7"/>
      <c r="BJ907" s="249"/>
      <c r="BK907" s="7"/>
      <c r="BL907" s="8"/>
      <c r="BM907" s="7"/>
      <c r="BN907" s="249"/>
      <c r="BO907" s="7"/>
      <c r="BP907" s="8"/>
      <c r="BQ907" s="7"/>
      <c r="BR907" s="8"/>
      <c r="BT907" s="41"/>
      <c r="BU907" s="41"/>
    </row>
    <row r="908" spans="2:73">
      <c r="B908" s="6"/>
      <c r="C908" s="10"/>
      <c r="D908" s="32"/>
      <c r="E908" s="10"/>
      <c r="F908" s="32"/>
      <c r="G908" s="10"/>
      <c r="H908" s="32"/>
      <c r="I908" s="10"/>
      <c r="J908" s="32"/>
      <c r="K908" s="10"/>
      <c r="L908" s="32"/>
      <c r="M908" s="10"/>
      <c r="N908" s="32"/>
      <c r="O908" s="10"/>
      <c r="P908" s="32"/>
      <c r="Q908" s="10"/>
      <c r="R908" s="32"/>
      <c r="S908" s="10"/>
      <c r="T908" s="32"/>
      <c r="U908" s="10"/>
      <c r="V908" s="32"/>
      <c r="W908" s="10"/>
      <c r="X908" s="32"/>
      <c r="Y908" s="10"/>
      <c r="Z908" s="32"/>
      <c r="AA908" s="10"/>
      <c r="AB908" s="32"/>
      <c r="AC908" s="10"/>
      <c r="AD908" s="32"/>
      <c r="AE908" s="10"/>
      <c r="AF908" s="32"/>
      <c r="AG908" s="10"/>
      <c r="AH908" s="32"/>
      <c r="AI908" s="10"/>
      <c r="AJ908" s="32"/>
      <c r="AK908" s="10"/>
      <c r="AL908" s="32"/>
      <c r="AM908" s="10"/>
      <c r="AN908" s="32"/>
      <c r="AO908" s="10"/>
      <c r="AP908" s="32"/>
      <c r="AQ908" s="10"/>
      <c r="AR908" s="244"/>
      <c r="AS908" s="10"/>
      <c r="AT908" s="32"/>
      <c r="AU908" s="10"/>
      <c r="AV908" s="244"/>
      <c r="AW908" s="10"/>
      <c r="AX908" s="244"/>
      <c r="AY908" s="7"/>
      <c r="AZ908" s="249"/>
      <c r="BA908" s="10"/>
      <c r="BB908" s="244"/>
      <c r="BC908" s="7"/>
      <c r="BD908" s="249"/>
      <c r="BE908" s="10"/>
      <c r="BF908" s="244"/>
      <c r="BG908" s="7"/>
      <c r="BH908" s="249"/>
      <c r="BI908" s="7"/>
      <c r="BJ908" s="249"/>
      <c r="BK908" s="7"/>
      <c r="BL908" s="8"/>
      <c r="BM908" s="7"/>
      <c r="BN908" s="249"/>
      <c r="BO908" s="7"/>
      <c r="BP908" s="8"/>
      <c r="BQ908" s="7"/>
      <c r="BR908" s="8"/>
      <c r="BT908" s="41"/>
      <c r="BU908" s="41"/>
    </row>
    <row r="909" spans="2:73">
      <c r="B909" s="6"/>
      <c r="C909" s="10"/>
      <c r="D909" s="32"/>
      <c r="E909" s="10"/>
      <c r="F909" s="32"/>
      <c r="G909" s="10"/>
      <c r="H909" s="32"/>
      <c r="I909" s="10"/>
      <c r="J909" s="32"/>
      <c r="K909" s="10"/>
      <c r="L909" s="32"/>
      <c r="M909" s="10"/>
      <c r="N909" s="32"/>
      <c r="O909" s="10"/>
      <c r="P909" s="32"/>
      <c r="Q909" s="10"/>
      <c r="R909" s="32"/>
      <c r="S909" s="10"/>
      <c r="T909" s="32"/>
      <c r="U909" s="10"/>
      <c r="V909" s="32"/>
      <c r="W909" s="10"/>
      <c r="X909" s="32"/>
      <c r="Y909" s="10"/>
      <c r="Z909" s="32"/>
      <c r="AA909" s="10"/>
      <c r="AB909" s="32"/>
      <c r="AC909" s="10"/>
      <c r="AD909" s="32"/>
      <c r="AE909" s="10"/>
      <c r="AF909" s="32"/>
      <c r="AG909" s="10"/>
      <c r="AH909" s="32"/>
      <c r="AI909" s="10"/>
      <c r="AJ909" s="32"/>
      <c r="AK909" s="10"/>
      <c r="AL909" s="32"/>
      <c r="AM909" s="10"/>
      <c r="AN909" s="32"/>
      <c r="AO909" s="10"/>
      <c r="AP909" s="32"/>
      <c r="AQ909" s="10"/>
      <c r="AR909" s="244"/>
      <c r="AS909" s="10"/>
      <c r="AT909" s="32"/>
      <c r="AU909" s="10"/>
      <c r="AV909" s="244"/>
      <c r="AW909" s="10"/>
      <c r="AX909" s="244"/>
      <c r="AY909" s="7"/>
      <c r="AZ909" s="249"/>
      <c r="BA909" s="10"/>
      <c r="BB909" s="244"/>
      <c r="BC909" s="7"/>
      <c r="BD909" s="249"/>
      <c r="BE909" s="10"/>
      <c r="BF909" s="244"/>
      <c r="BG909" s="7"/>
      <c r="BH909" s="249"/>
      <c r="BI909" s="7"/>
      <c r="BJ909" s="249"/>
      <c r="BK909" s="7"/>
      <c r="BL909" s="8"/>
      <c r="BM909" s="7"/>
      <c r="BN909" s="249"/>
      <c r="BO909" s="7"/>
      <c r="BP909" s="8"/>
      <c r="BQ909" s="7"/>
      <c r="BR909" s="8"/>
      <c r="BT909" s="41"/>
      <c r="BU909" s="41"/>
    </row>
    <row r="910" spans="2:73">
      <c r="B910" s="6"/>
      <c r="C910" s="10"/>
      <c r="D910" s="32"/>
      <c r="E910" s="10"/>
      <c r="F910" s="32"/>
      <c r="G910" s="10"/>
      <c r="H910" s="32"/>
      <c r="I910" s="10"/>
      <c r="J910" s="32"/>
      <c r="K910" s="10"/>
      <c r="L910" s="32"/>
      <c r="M910" s="10"/>
      <c r="N910" s="32"/>
      <c r="O910" s="10"/>
      <c r="P910" s="32"/>
      <c r="Q910" s="10"/>
      <c r="R910" s="32"/>
      <c r="S910" s="10"/>
      <c r="T910" s="32"/>
      <c r="U910" s="10"/>
      <c r="V910" s="32"/>
      <c r="W910" s="10"/>
      <c r="X910" s="32"/>
      <c r="Y910" s="10"/>
      <c r="Z910" s="32"/>
      <c r="AA910" s="10"/>
      <c r="AB910" s="32"/>
      <c r="AC910" s="10"/>
      <c r="AD910" s="32"/>
      <c r="AE910" s="10"/>
      <c r="AF910" s="32"/>
      <c r="AG910" s="10"/>
      <c r="AH910" s="32"/>
      <c r="AI910" s="10"/>
      <c r="AJ910" s="32"/>
      <c r="AK910" s="10"/>
      <c r="AL910" s="32"/>
      <c r="AM910" s="10"/>
      <c r="AN910" s="32"/>
      <c r="AO910" s="10"/>
      <c r="AP910" s="32"/>
      <c r="AQ910" s="10"/>
      <c r="AR910" s="244"/>
      <c r="AS910" s="10"/>
      <c r="AT910" s="32"/>
      <c r="AU910" s="10"/>
      <c r="AV910" s="244"/>
      <c r="AW910" s="10"/>
      <c r="AX910" s="244"/>
      <c r="AY910" s="7"/>
      <c r="AZ910" s="249"/>
      <c r="BA910" s="10"/>
      <c r="BB910" s="244"/>
      <c r="BC910" s="7"/>
      <c r="BD910" s="249"/>
      <c r="BE910" s="10"/>
      <c r="BF910" s="244"/>
      <c r="BG910" s="7"/>
      <c r="BH910" s="249"/>
      <c r="BI910" s="7"/>
      <c r="BJ910" s="249"/>
      <c r="BK910" s="7"/>
      <c r="BL910" s="8"/>
      <c r="BM910" s="7"/>
      <c r="BN910" s="249"/>
      <c r="BO910" s="7"/>
      <c r="BP910" s="8"/>
      <c r="BQ910" s="7"/>
      <c r="BR910" s="8"/>
      <c r="BT910" s="41"/>
      <c r="BU910" s="41"/>
    </row>
    <row r="911" spans="2:73">
      <c r="B911" s="6"/>
      <c r="C911" s="10"/>
      <c r="D911" s="32"/>
      <c r="E911" s="10"/>
      <c r="F911" s="32"/>
      <c r="G911" s="10"/>
      <c r="H911" s="32"/>
      <c r="I911" s="10"/>
      <c r="J911" s="32"/>
      <c r="K911" s="10"/>
      <c r="L911" s="32"/>
      <c r="M911" s="10"/>
      <c r="N911" s="32"/>
      <c r="O911" s="10"/>
      <c r="P911" s="32"/>
      <c r="Q911" s="10"/>
      <c r="R911" s="32"/>
      <c r="S911" s="10"/>
      <c r="T911" s="32"/>
      <c r="U911" s="10"/>
      <c r="V911" s="32"/>
      <c r="W911" s="10"/>
      <c r="X911" s="32"/>
      <c r="Y911" s="10"/>
      <c r="Z911" s="32"/>
      <c r="AA911" s="10"/>
      <c r="AB911" s="32"/>
      <c r="AC911" s="10"/>
      <c r="AD911" s="32"/>
      <c r="AE911" s="10"/>
      <c r="AF911" s="32"/>
      <c r="AG911" s="10"/>
      <c r="AH911" s="32"/>
      <c r="AI911" s="10"/>
      <c r="AJ911" s="32"/>
      <c r="AK911" s="10"/>
      <c r="AL911" s="32"/>
      <c r="AM911" s="10"/>
      <c r="AN911" s="32"/>
      <c r="AO911" s="10"/>
      <c r="AP911" s="32"/>
      <c r="AQ911" s="10"/>
      <c r="AR911" s="244"/>
      <c r="AS911" s="10"/>
      <c r="AT911" s="32"/>
      <c r="AU911" s="10"/>
      <c r="AV911" s="244"/>
      <c r="AW911" s="10"/>
      <c r="AX911" s="244"/>
      <c r="AY911" s="7"/>
      <c r="AZ911" s="249"/>
      <c r="BA911" s="10"/>
      <c r="BB911" s="244"/>
      <c r="BC911" s="7"/>
      <c r="BD911" s="249"/>
      <c r="BE911" s="10"/>
      <c r="BF911" s="244"/>
      <c r="BG911" s="7"/>
      <c r="BH911" s="249"/>
      <c r="BI911" s="7"/>
      <c r="BJ911" s="249"/>
      <c r="BK911" s="7"/>
      <c r="BL911" s="8"/>
      <c r="BM911" s="7"/>
      <c r="BN911" s="249"/>
      <c r="BO911" s="7"/>
      <c r="BP911" s="8"/>
      <c r="BQ911" s="7"/>
      <c r="BR911" s="8"/>
      <c r="BT911" s="41"/>
      <c r="BU911" s="41"/>
    </row>
    <row r="912" spans="2:73">
      <c r="B912" s="6"/>
      <c r="C912" s="10"/>
      <c r="D912" s="32"/>
      <c r="E912" s="10"/>
      <c r="F912" s="32"/>
      <c r="G912" s="10"/>
      <c r="H912" s="32"/>
      <c r="I912" s="10"/>
      <c r="J912" s="32"/>
      <c r="K912" s="10"/>
      <c r="L912" s="32"/>
      <c r="M912" s="10"/>
      <c r="N912" s="32"/>
      <c r="O912" s="10"/>
      <c r="P912" s="32"/>
      <c r="Q912" s="10"/>
      <c r="R912" s="32"/>
      <c r="S912" s="10"/>
      <c r="T912" s="32"/>
      <c r="U912" s="10"/>
      <c r="V912" s="32"/>
      <c r="W912" s="10"/>
      <c r="X912" s="32"/>
      <c r="Y912" s="10"/>
      <c r="Z912" s="32"/>
      <c r="AA912" s="10"/>
      <c r="AB912" s="32"/>
      <c r="AC912" s="10"/>
      <c r="AD912" s="32"/>
      <c r="AE912" s="10"/>
      <c r="AF912" s="32"/>
      <c r="AG912" s="10"/>
      <c r="AH912" s="32"/>
      <c r="AI912" s="10"/>
      <c r="AJ912" s="32"/>
      <c r="AK912" s="10"/>
      <c r="AL912" s="32"/>
      <c r="AM912" s="10"/>
      <c r="AN912" s="32"/>
      <c r="AO912" s="10"/>
      <c r="AP912" s="32"/>
      <c r="AQ912" s="10"/>
      <c r="AR912" s="244"/>
      <c r="AS912" s="10"/>
      <c r="AT912" s="32"/>
      <c r="AU912" s="10"/>
      <c r="AV912" s="244"/>
      <c r="AW912" s="10"/>
      <c r="AX912" s="244"/>
      <c r="AY912" s="7"/>
      <c r="AZ912" s="249"/>
      <c r="BA912" s="10"/>
      <c r="BB912" s="244"/>
      <c r="BC912" s="7"/>
      <c r="BD912" s="249"/>
      <c r="BE912" s="10"/>
      <c r="BF912" s="244"/>
      <c r="BG912" s="7"/>
      <c r="BH912" s="249"/>
      <c r="BI912" s="7"/>
      <c r="BJ912" s="249"/>
      <c r="BK912" s="7"/>
      <c r="BL912" s="8"/>
      <c r="BM912" s="7"/>
      <c r="BN912" s="249"/>
      <c r="BO912" s="7"/>
      <c r="BP912" s="8"/>
      <c r="BQ912" s="7"/>
      <c r="BR912" s="8"/>
      <c r="BT912" s="41"/>
      <c r="BU912" s="41"/>
    </row>
    <row r="913" spans="1:74">
      <c r="B913" s="6"/>
      <c r="C913" s="10"/>
      <c r="D913" s="32"/>
      <c r="E913" s="10"/>
      <c r="F913" s="32"/>
      <c r="G913" s="10"/>
      <c r="H913" s="32"/>
      <c r="I913" s="10"/>
      <c r="J913" s="32"/>
      <c r="K913" s="10"/>
      <c r="L913" s="32"/>
      <c r="M913" s="10"/>
      <c r="N913" s="32"/>
      <c r="O913" s="10"/>
      <c r="P913" s="32"/>
      <c r="Q913" s="10"/>
      <c r="R913" s="32"/>
      <c r="S913" s="10"/>
      <c r="T913" s="32"/>
      <c r="U913" s="10"/>
      <c r="V913" s="32"/>
      <c r="W913" s="10"/>
      <c r="X913" s="32"/>
      <c r="Y913" s="10"/>
      <c r="Z913" s="32"/>
      <c r="AA913" s="10"/>
      <c r="AB913" s="32"/>
      <c r="AC913" s="10"/>
      <c r="AD913" s="32"/>
      <c r="AE913" s="10"/>
      <c r="AF913" s="32"/>
      <c r="AG913" s="10"/>
      <c r="AH913" s="32"/>
      <c r="AI913" s="10"/>
      <c r="AJ913" s="32"/>
      <c r="AK913" s="10"/>
      <c r="AL913" s="32"/>
      <c r="AM913" s="10"/>
      <c r="AN913" s="32"/>
      <c r="AO913" s="10"/>
      <c r="AP913" s="32"/>
      <c r="AQ913" s="10"/>
      <c r="AR913" s="244"/>
      <c r="AS913" s="10"/>
      <c r="AT913" s="32"/>
      <c r="AU913" s="10"/>
      <c r="AV913" s="244"/>
      <c r="AW913" s="10"/>
      <c r="AX913" s="244"/>
      <c r="AY913" s="7"/>
      <c r="AZ913" s="249"/>
      <c r="BA913" s="10"/>
      <c r="BB913" s="244"/>
      <c r="BC913" s="7"/>
      <c r="BD913" s="249"/>
      <c r="BE913" s="10"/>
      <c r="BF913" s="244"/>
      <c r="BG913" s="7"/>
      <c r="BH913" s="249"/>
      <c r="BI913" s="7"/>
      <c r="BJ913" s="249"/>
      <c r="BK913" s="7"/>
      <c r="BL913" s="8"/>
      <c r="BM913" s="7"/>
      <c r="BN913" s="249"/>
      <c r="BO913" s="7"/>
      <c r="BP913" s="8"/>
      <c r="BQ913" s="7"/>
      <c r="BR913" s="8"/>
      <c r="BT913" s="41"/>
      <c r="BU913" s="41"/>
    </row>
    <row r="914" spans="1:74" ht="13.5" thickBot="1">
      <c r="A914">
        <v>542</v>
      </c>
      <c r="B914" s="6"/>
      <c r="C914" s="10"/>
      <c r="D914" s="32"/>
      <c r="E914" s="10"/>
      <c r="F914" s="32"/>
      <c r="G914" s="10"/>
      <c r="H914" s="32"/>
      <c r="I914" s="10"/>
      <c r="J914" s="32"/>
      <c r="K914" s="10"/>
      <c r="L914" s="32"/>
      <c r="M914" s="10"/>
      <c r="N914" s="32"/>
      <c r="O914" s="10"/>
      <c r="P914" s="32"/>
      <c r="Q914" s="10"/>
      <c r="R914" s="32"/>
      <c r="S914" s="10"/>
      <c r="T914" s="32"/>
      <c r="U914" s="10"/>
      <c r="V914" s="32"/>
      <c r="W914" s="10"/>
      <c r="X914" s="32"/>
      <c r="Y914" s="10"/>
      <c r="Z914" s="32"/>
      <c r="AA914" s="10"/>
      <c r="AB914" s="32"/>
      <c r="AC914" s="10"/>
      <c r="AD914" s="32"/>
      <c r="AE914" s="10"/>
      <c r="AF914" s="32"/>
      <c r="AG914" s="10"/>
      <c r="AH914" s="32"/>
      <c r="AI914" s="10"/>
      <c r="AJ914" s="32"/>
      <c r="AK914" s="10"/>
      <c r="AL914" s="32"/>
      <c r="AM914" s="10"/>
      <c r="AN914" s="32"/>
      <c r="AO914" s="10"/>
      <c r="AP914" s="32"/>
      <c r="AQ914" s="10"/>
      <c r="AR914" s="244"/>
      <c r="AS914" s="10"/>
      <c r="AT914" s="32"/>
      <c r="AU914" s="10"/>
      <c r="AV914" s="244"/>
      <c r="AW914" s="10"/>
      <c r="AX914" s="244"/>
      <c r="AY914" s="23"/>
      <c r="AZ914" s="251"/>
      <c r="BA914" s="10"/>
      <c r="BB914" s="244"/>
      <c r="BC914" s="23"/>
      <c r="BD914" s="251"/>
      <c r="BE914" s="10"/>
      <c r="BF914" s="244"/>
      <c r="BG914" s="23"/>
      <c r="BH914" s="251"/>
      <c r="BI914" s="23"/>
      <c r="BJ914" s="251"/>
      <c r="BK914" s="311"/>
      <c r="BL914" s="311"/>
      <c r="BM914" s="23"/>
      <c r="BN914" s="251"/>
      <c r="BO914" s="311"/>
      <c r="BP914" s="311"/>
      <c r="BQ914" s="7"/>
      <c r="BR914" s="8"/>
      <c r="BT914" s="41"/>
      <c r="BU914" s="41">
        <f>+AI914+AE914+Y914+W914+U914+S914+Q914+O914+M914+I914+G914+E914+C914+AG914+K914+BQ914+BX914+AA914+AC914+AK914+AO914+AQ914</f>
        <v>0</v>
      </c>
      <c r="BV914">
        <f>COUNT(C914:BR914)/2</f>
        <v>0</v>
      </c>
    </row>
    <row r="915" spans="1:74">
      <c r="BT915" s="41"/>
      <c r="BU915" s="41"/>
    </row>
    <row r="916" spans="1:74">
      <c r="BT916" s="41"/>
    </row>
    <row r="917" spans="1:74">
      <c r="BT917" s="41"/>
    </row>
  </sheetData>
  <sortState xmlns:xlrd2="http://schemas.microsoft.com/office/spreadsheetml/2017/richdata2" ref="B5:G36">
    <sortCondition descending="1" ref="G5:G36"/>
  </sortState>
  <mergeCells count="35">
    <mergeCell ref="W57:X57"/>
    <mergeCell ref="B57:B58"/>
    <mergeCell ref="C57:D57"/>
    <mergeCell ref="E57:F57"/>
    <mergeCell ref="G57:H57"/>
    <mergeCell ref="I57:J57"/>
    <mergeCell ref="K57:L57"/>
    <mergeCell ref="M57:N57"/>
    <mergeCell ref="O57:P57"/>
    <mergeCell ref="Q57:R57"/>
    <mergeCell ref="S57:T57"/>
    <mergeCell ref="U57:V57"/>
    <mergeCell ref="AU57:AV57"/>
    <mergeCell ref="Y57:Z57"/>
    <mergeCell ref="AA57:AB57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BQ57:BR57"/>
    <mergeCell ref="AW57:AX57"/>
    <mergeCell ref="AY57:AZ57"/>
    <mergeCell ref="BA57:BB57"/>
    <mergeCell ref="BC57:BD57"/>
    <mergeCell ref="BM57:BN57"/>
    <mergeCell ref="BO57:BP57"/>
    <mergeCell ref="BE57:BF57"/>
    <mergeCell ref="BG57:BH57"/>
    <mergeCell ref="BI57:BJ57"/>
    <mergeCell ref="BK57:BL5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7"/>
  <dimension ref="A1:BO68"/>
  <sheetViews>
    <sheetView topLeftCell="B1" workbookViewId="0">
      <selection activeCell="BH47" sqref="BH47:BI47"/>
    </sheetView>
  </sheetViews>
  <sheetFormatPr baseColWidth="10" defaultColWidth="11.5703125" defaultRowHeight="12.75"/>
  <cols>
    <col min="1" max="1" width="5" customWidth="1"/>
    <col min="3" max="3" width="6" customWidth="1"/>
    <col min="4" max="4" width="5.28515625" customWidth="1"/>
    <col min="5" max="5" width="4.7109375" customWidth="1"/>
    <col min="6" max="6" width="3.42578125" customWidth="1"/>
    <col min="7" max="7" width="4" customWidth="1"/>
    <col min="8" max="8" width="4.42578125" customWidth="1"/>
    <col min="9" max="9" width="4" customWidth="1"/>
    <col min="10" max="10" width="5" customWidth="1"/>
    <col min="11" max="11" width="4.5703125" bestFit="1" customWidth="1"/>
    <col min="12" max="16" width="4" customWidth="1"/>
    <col min="17" max="17" width="4.5703125" customWidth="1"/>
    <col min="18" max="48" width="4" customWidth="1"/>
    <col min="49" max="50" width="4.7109375" customWidth="1"/>
    <col min="51" max="51" width="4" customWidth="1"/>
    <col min="52" max="52" width="5.85546875" bestFit="1" customWidth="1"/>
    <col min="53" max="53" width="4" customWidth="1"/>
    <col min="54" max="59" width="3.42578125" customWidth="1"/>
    <col min="60" max="60" width="11.42578125" style="24" customWidth="1"/>
  </cols>
  <sheetData>
    <row r="1" spans="1:62">
      <c r="A1" s="5" t="s">
        <v>198</v>
      </c>
      <c r="B1" s="52"/>
    </row>
    <row r="2" spans="1:62">
      <c r="A2" t="s">
        <v>10</v>
      </c>
      <c r="R2" s="30"/>
    </row>
    <row r="3" spans="1:62" ht="13.5" thickBot="1">
      <c r="A3">
        <f>+GENERAL!B6</f>
        <v>12</v>
      </c>
      <c r="C3" s="39">
        <f>SUM(C5:C9)</f>
        <v>0</v>
      </c>
      <c r="R3" s="30"/>
    </row>
    <row r="4" spans="1:62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BJ4" s="101"/>
    </row>
    <row r="5" spans="1:62" ht="13.5" thickBot="1">
      <c r="A5" s="150">
        <v>1</v>
      </c>
      <c r="B5" s="241" t="s">
        <v>143</v>
      </c>
      <c r="C5" s="44">
        <f>+O$40</f>
        <v>14</v>
      </c>
      <c r="D5" s="48">
        <f>+O$41</f>
        <v>1142.5</v>
      </c>
      <c r="E5" s="45">
        <f>+P$40</f>
        <v>2</v>
      </c>
      <c r="F5" s="18">
        <f>+O$26</f>
        <v>0</v>
      </c>
      <c r="G5">
        <f t="shared" ref="G5:G22" si="0">IF(E5&lt;A$3/2,-1,1)*800+C5+D5/1000</f>
        <v>-784.85749999999996</v>
      </c>
      <c r="H5" s="30"/>
      <c r="BJ5" s="101"/>
    </row>
    <row r="6" spans="1:62" ht="13.5" thickBot="1">
      <c r="A6" s="150">
        <v>2</v>
      </c>
      <c r="B6" s="23" t="s">
        <v>147</v>
      </c>
      <c r="C6" s="44">
        <f>+F$40</f>
        <v>10</v>
      </c>
      <c r="D6" s="48">
        <f>+F$41</f>
        <v>1260</v>
      </c>
      <c r="E6" s="45">
        <f>+G$40</f>
        <v>1</v>
      </c>
      <c r="F6" s="18">
        <f>+F$26</f>
        <v>0</v>
      </c>
      <c r="G6">
        <f t="shared" si="0"/>
        <v>-788.74</v>
      </c>
      <c r="H6" s="30"/>
      <c r="BJ6" s="101"/>
    </row>
    <row r="7" spans="1:62" ht="13.5" thickBot="1">
      <c r="A7" s="150">
        <v>3</v>
      </c>
      <c r="B7" s="23" t="s">
        <v>62</v>
      </c>
      <c r="C7" s="44">
        <f>+AV$40</f>
        <v>0</v>
      </c>
      <c r="D7" s="48">
        <f>+AV$41</f>
        <v>145</v>
      </c>
      <c r="E7" s="45">
        <f>+AW$40</f>
        <v>2</v>
      </c>
      <c r="F7" s="18">
        <f>+AV$26</f>
        <v>0</v>
      </c>
      <c r="G7">
        <f t="shared" si="0"/>
        <v>-799.85500000000002</v>
      </c>
      <c r="H7" s="30"/>
      <c r="BJ7" s="101"/>
    </row>
    <row r="8" spans="1:62" ht="13.5" thickBot="1">
      <c r="A8" s="150">
        <v>4</v>
      </c>
      <c r="B8" s="23" t="s">
        <v>1</v>
      </c>
      <c r="C8" s="44">
        <f>+I$40</f>
        <v>0</v>
      </c>
      <c r="D8" s="48">
        <f>+I$41</f>
        <v>-43.34</v>
      </c>
      <c r="E8" s="45">
        <f>+J$40</f>
        <v>3</v>
      </c>
      <c r="F8" s="18">
        <f>+I$26</f>
        <v>0</v>
      </c>
      <c r="G8">
        <f t="shared" si="0"/>
        <v>-800.04333999999994</v>
      </c>
      <c r="H8" s="30"/>
      <c r="BJ8" s="101"/>
    </row>
    <row r="9" spans="1:62" ht="13.5" thickBot="1">
      <c r="A9" s="150">
        <v>5</v>
      </c>
      <c r="B9" s="162" t="s">
        <v>94</v>
      </c>
      <c r="C9" s="44">
        <f>+C$40</f>
        <v>-24</v>
      </c>
      <c r="D9" s="48">
        <f>+C$41</f>
        <v>-2386.6999999999998</v>
      </c>
      <c r="E9" s="46">
        <f>+D$40</f>
        <v>3</v>
      </c>
      <c r="F9" s="18">
        <f>+C$26</f>
        <v>0</v>
      </c>
      <c r="G9">
        <f t="shared" si="0"/>
        <v>-826.38670000000002</v>
      </c>
      <c r="H9" s="30"/>
    </row>
    <row r="10" spans="1:62" ht="13.5" hidden="1" thickBot="1">
      <c r="A10" s="150">
        <v>6</v>
      </c>
      <c r="B10" s="241" t="s">
        <v>96</v>
      </c>
      <c r="C10" s="44">
        <f>+AY$40</f>
        <v>-100000000</v>
      </c>
      <c r="D10" s="48">
        <f>+AY$41</f>
        <v>1</v>
      </c>
      <c r="E10" s="45">
        <f>+AZ$40</f>
        <v>0</v>
      </c>
      <c r="F10" s="18">
        <f>+AY$26</f>
        <v>0</v>
      </c>
      <c r="G10">
        <f t="shared" si="0"/>
        <v>-100000799.999</v>
      </c>
      <c r="H10" s="30"/>
    </row>
    <row r="11" spans="1:62" ht="13.5" hidden="1" thickBot="1">
      <c r="A11" s="150">
        <v>7</v>
      </c>
      <c r="B11" s="23" t="s">
        <v>120</v>
      </c>
      <c r="C11" s="44">
        <f>+AM$40</f>
        <v>-100000000</v>
      </c>
      <c r="D11" s="48">
        <f>+AM$41</f>
        <v>1</v>
      </c>
      <c r="E11" s="45">
        <f>+AN$40</f>
        <v>0</v>
      </c>
      <c r="F11" s="18">
        <f>+AM$26</f>
        <v>0</v>
      </c>
      <c r="G11">
        <f t="shared" si="0"/>
        <v>-100000799.999</v>
      </c>
      <c r="H11" s="30"/>
    </row>
    <row r="12" spans="1:62" ht="13.5" hidden="1" thickBot="1">
      <c r="A12" s="150">
        <v>8</v>
      </c>
      <c r="B12" s="23" t="s">
        <v>9</v>
      </c>
      <c r="C12" s="44">
        <f>+U$40</f>
        <v>-100000000</v>
      </c>
      <c r="D12" s="48">
        <f>+U$41</f>
        <v>1</v>
      </c>
      <c r="E12" s="45">
        <f>+V$40</f>
        <v>0</v>
      </c>
      <c r="F12" s="18">
        <f>+U$26</f>
        <v>0</v>
      </c>
      <c r="G12">
        <f t="shared" si="0"/>
        <v>-100000799.999</v>
      </c>
      <c r="H12" s="30"/>
    </row>
    <row r="13" spans="1:62" ht="13.5" hidden="1" thickBot="1">
      <c r="A13" s="150">
        <v>9</v>
      </c>
      <c r="B13" s="23" t="s">
        <v>43</v>
      </c>
      <c r="C13" s="44">
        <f>+X$40</f>
        <v>-100000000</v>
      </c>
      <c r="D13" s="48">
        <f>+X$41</f>
        <v>1</v>
      </c>
      <c r="E13" s="45">
        <f>+Y$40</f>
        <v>0</v>
      </c>
      <c r="F13" s="18">
        <f>+X$26</f>
        <v>0</v>
      </c>
      <c r="G13">
        <f t="shared" si="0"/>
        <v>-100000799.999</v>
      </c>
      <c r="H13" s="30"/>
    </row>
    <row r="14" spans="1:62" ht="13.5" hidden="1" thickBot="1">
      <c r="A14" s="150">
        <v>10</v>
      </c>
      <c r="B14" s="23" t="s">
        <v>6</v>
      </c>
      <c r="C14" s="44">
        <f>+R$40</f>
        <v>-100000000</v>
      </c>
      <c r="D14" s="48">
        <f>+R$41</f>
        <v>1</v>
      </c>
      <c r="E14" s="45">
        <f>+S$40</f>
        <v>0</v>
      </c>
      <c r="F14" s="18">
        <f>+R$26</f>
        <v>0</v>
      </c>
      <c r="G14">
        <f t="shared" si="0"/>
        <v>-100000799.999</v>
      </c>
      <c r="H14" s="30"/>
    </row>
    <row r="15" spans="1:62" ht="13.5" hidden="1" thickBot="1">
      <c r="A15" s="150">
        <v>11</v>
      </c>
      <c r="B15" s="23" t="s">
        <v>4</v>
      </c>
      <c r="C15" s="44">
        <f>+AG$40</f>
        <v>-100000000</v>
      </c>
      <c r="D15" s="48">
        <f>+AG$41</f>
        <v>1</v>
      </c>
      <c r="E15" s="45">
        <f>+AH$40</f>
        <v>0</v>
      </c>
      <c r="F15" s="18">
        <f>+AG$26</f>
        <v>0</v>
      </c>
      <c r="G15">
        <f t="shared" si="0"/>
        <v>-100000799.999</v>
      </c>
      <c r="AE15" s="43"/>
      <c r="AQ15" s="73"/>
    </row>
    <row r="16" spans="1:62" ht="13.5" hidden="1" thickBot="1">
      <c r="A16" s="150">
        <v>12</v>
      </c>
      <c r="B16" s="23" t="s">
        <v>26</v>
      </c>
      <c r="C16" s="44">
        <f>+AA$40</f>
        <v>-100000000</v>
      </c>
      <c r="D16" s="48">
        <f>+AA$41</f>
        <v>1</v>
      </c>
      <c r="E16" s="45">
        <f>+AB$40</f>
        <v>0</v>
      </c>
      <c r="F16" s="18">
        <f>+AA$26</f>
        <v>0</v>
      </c>
      <c r="G16">
        <f t="shared" si="0"/>
        <v>-100000799.999</v>
      </c>
    </row>
    <row r="17" spans="1:58" ht="13.5" hidden="1" thickBot="1">
      <c r="A17" s="150">
        <v>13</v>
      </c>
      <c r="B17" s="23" t="s">
        <v>5</v>
      </c>
      <c r="C17" s="44">
        <f>+AD$40</f>
        <v>-100000000</v>
      </c>
      <c r="D17" s="48">
        <f>+AD$41</f>
        <v>1</v>
      </c>
      <c r="E17" s="45">
        <f>+AE$40</f>
        <v>0</v>
      </c>
      <c r="F17" s="18">
        <f>+AD$26</f>
        <v>0</v>
      </c>
      <c r="G17">
        <f t="shared" si="0"/>
        <v>-100000799.999</v>
      </c>
    </row>
    <row r="18" spans="1:58" ht="13.5" hidden="1" thickBot="1">
      <c r="A18" s="150">
        <v>14</v>
      </c>
      <c r="B18" s="23" t="s">
        <v>28</v>
      </c>
      <c r="C18" s="44">
        <f>+L$40</f>
        <v>-100000000</v>
      </c>
      <c r="D18" s="48">
        <f>+L$41</f>
        <v>1</v>
      </c>
      <c r="E18" s="45">
        <f>+M$40</f>
        <v>0</v>
      </c>
      <c r="F18" s="18">
        <f>+L$26</f>
        <v>0</v>
      </c>
      <c r="G18">
        <f t="shared" si="0"/>
        <v>-100000799.999</v>
      </c>
    </row>
    <row r="19" spans="1:58" ht="13.5" hidden="1" thickBot="1">
      <c r="A19" s="150">
        <v>15</v>
      </c>
      <c r="B19" s="23" t="s">
        <v>58</v>
      </c>
      <c r="C19" s="44">
        <f>+AP$40</f>
        <v>-100000000</v>
      </c>
      <c r="D19" s="48">
        <f>+AP$41</f>
        <v>1</v>
      </c>
      <c r="E19" s="45">
        <f>+AQ$40</f>
        <v>0</v>
      </c>
      <c r="F19" s="18">
        <f>+AP$26</f>
        <v>0</v>
      </c>
      <c r="G19">
        <f t="shared" si="0"/>
        <v>-100000799.999</v>
      </c>
    </row>
    <row r="20" spans="1:58" ht="13.5" hidden="1" thickBot="1">
      <c r="A20" s="150">
        <v>16</v>
      </c>
      <c r="B20" s="23" t="s">
        <v>73</v>
      </c>
      <c r="C20" s="44">
        <f>+AJ$40</f>
        <v>-100000000</v>
      </c>
      <c r="D20" s="48">
        <f>+AJ$41</f>
        <v>1</v>
      </c>
      <c r="E20" s="45">
        <f>+AK$40</f>
        <v>0</v>
      </c>
      <c r="F20" s="18">
        <f>+AJ$26</f>
        <v>0</v>
      </c>
      <c r="G20">
        <f t="shared" si="0"/>
        <v>-100000799.999</v>
      </c>
    </row>
    <row r="21" spans="1:58" ht="13.5" hidden="1" thickBot="1">
      <c r="A21" s="150">
        <v>17</v>
      </c>
      <c r="B21" s="23" t="s">
        <v>60</v>
      </c>
      <c r="C21" s="44">
        <f>+AS$40</f>
        <v>-100000000</v>
      </c>
      <c r="D21" s="48">
        <f>+AS$41</f>
        <v>1</v>
      </c>
      <c r="E21" s="45">
        <f>+AT$40</f>
        <v>0</v>
      </c>
      <c r="F21" s="18">
        <f>+AS$26</f>
        <v>0</v>
      </c>
      <c r="G21">
        <f t="shared" si="0"/>
        <v>-100000799.999</v>
      </c>
    </row>
    <row r="22" spans="1:58" ht="13.5" hidden="1" thickBot="1">
      <c r="A22" s="150">
        <v>18</v>
      </c>
      <c r="B22" s="23" t="s">
        <v>54</v>
      </c>
      <c r="C22" s="44">
        <f>+BE$40</f>
        <v>-100000000</v>
      </c>
      <c r="D22" s="48">
        <f>+BE$41</f>
        <v>1</v>
      </c>
      <c r="E22" s="45">
        <f>+BF$40</f>
        <v>0</v>
      </c>
      <c r="F22" s="18">
        <f>+BE$26</f>
        <v>0</v>
      </c>
      <c r="G22">
        <f t="shared" si="0"/>
        <v>-100000799.999</v>
      </c>
    </row>
    <row r="23" spans="1:58">
      <c r="A23" s="16"/>
      <c r="C23" s="39"/>
      <c r="AI23" s="61"/>
      <c r="AU23" s="61"/>
    </row>
    <row r="24" spans="1:58">
      <c r="A24" s="16"/>
    </row>
    <row r="26" spans="1:58" hidden="1">
      <c r="B26" t="s">
        <v>12</v>
      </c>
      <c r="C26">
        <f>+C27*C28</f>
        <v>0</v>
      </c>
      <c r="D26">
        <f>+D27*D28</f>
        <v>0</v>
      </c>
      <c r="F26">
        <f>+F27*F28</f>
        <v>0</v>
      </c>
      <c r="G26">
        <f>+G27*G28</f>
        <v>0</v>
      </c>
      <c r="I26">
        <f>+I27*I28</f>
        <v>0</v>
      </c>
      <c r="J26">
        <f>+J27*J28</f>
        <v>0</v>
      </c>
      <c r="L26">
        <f>+L27*L28</f>
        <v>0</v>
      </c>
      <c r="M26">
        <f>+M27*M28</f>
        <v>0</v>
      </c>
      <c r="O26">
        <f>+O27*O28</f>
        <v>0</v>
      </c>
      <c r="P26">
        <f>+P27*P28</f>
        <v>0</v>
      </c>
      <c r="R26">
        <f>+R27*R28</f>
        <v>0</v>
      </c>
      <c r="S26">
        <f>+S27*S28</f>
        <v>0</v>
      </c>
      <c r="U26">
        <f>+U27*U28</f>
        <v>0</v>
      </c>
      <c r="V26">
        <f>+V27*V28</f>
        <v>0</v>
      </c>
      <c r="X26">
        <f>+X27*X28</f>
        <v>0</v>
      </c>
      <c r="Y26">
        <f>+Y27*Y28</f>
        <v>0</v>
      </c>
      <c r="AA26">
        <f>+AA27*AA28</f>
        <v>0</v>
      </c>
      <c r="AB26">
        <f>+AB27*AB28</f>
        <v>0</v>
      </c>
      <c r="AD26">
        <f>+AD27*AD28</f>
        <v>0</v>
      </c>
      <c r="AE26">
        <f>+AE27*AE28</f>
        <v>0</v>
      </c>
      <c r="AG26">
        <f>+AG27*AG28</f>
        <v>0</v>
      </c>
      <c r="AH26">
        <f>+AH27*AH28</f>
        <v>0</v>
      </c>
      <c r="AJ26">
        <f>+AJ27*AJ28</f>
        <v>0</v>
      </c>
      <c r="AK26">
        <f>+AK27*AK28</f>
        <v>0</v>
      </c>
      <c r="AM26">
        <f>+AM27*AM28</f>
        <v>0</v>
      </c>
      <c r="AN26">
        <f>+AN27*AN28</f>
        <v>0</v>
      </c>
      <c r="AP26">
        <f>+AP27*AP28</f>
        <v>0</v>
      </c>
      <c r="AQ26">
        <f>+AQ27*AQ28</f>
        <v>0</v>
      </c>
      <c r="AS26">
        <f>+AS27*AS28</f>
        <v>0</v>
      </c>
      <c r="AT26">
        <f>+AT27*AT28</f>
        <v>0</v>
      </c>
      <c r="AV26">
        <f>+AV27*AV28</f>
        <v>0</v>
      </c>
      <c r="AW26">
        <f>+AW27*AW28</f>
        <v>0</v>
      </c>
      <c r="AY26">
        <f>+AY27*AY28</f>
        <v>0</v>
      </c>
      <c r="AZ26">
        <f>+AZ27*AZ28</f>
        <v>0</v>
      </c>
      <c r="BB26">
        <f>+BB27*BB28</f>
        <v>0</v>
      </c>
      <c r="BC26">
        <f>+BC27*BC28</f>
        <v>0</v>
      </c>
      <c r="BE26">
        <f>+BE27*BE28</f>
        <v>0</v>
      </c>
      <c r="BF26">
        <f>+BF27*BF28</f>
        <v>0</v>
      </c>
    </row>
    <row r="27" spans="1:58" hidden="1">
      <c r="C27">
        <f>IF($B39&gt;3,1,0)</f>
        <v>0</v>
      </c>
      <c r="D27">
        <f>IF($B39&gt;3,1,0)</f>
        <v>0</v>
      </c>
      <c r="F27">
        <f>IF($B39&gt;3,1,0)</f>
        <v>0</v>
      </c>
      <c r="G27">
        <f>IF($B39&gt;3,1,0)</f>
        <v>0</v>
      </c>
      <c r="I27">
        <f>IF($B39&gt;3,1,0)</f>
        <v>0</v>
      </c>
      <c r="J27">
        <f>IF($B39&gt;3,1,0)</f>
        <v>0</v>
      </c>
      <c r="L27">
        <f>IF($B39&gt;3,1,0)</f>
        <v>0</v>
      </c>
      <c r="M27">
        <f>IF($B39&gt;3,1,0)</f>
        <v>0</v>
      </c>
      <c r="O27">
        <f>IF($B39&gt;3,1,0)</f>
        <v>0</v>
      </c>
      <c r="P27">
        <f>IF($B39&gt;3,1,0)</f>
        <v>0</v>
      </c>
      <c r="R27">
        <f>IF($B39&gt;3,1,0)</f>
        <v>0</v>
      </c>
      <c r="S27">
        <f>IF($B39&gt;3,1,0)</f>
        <v>0</v>
      </c>
      <c r="U27">
        <f>IF($B39&gt;3,1,0)</f>
        <v>0</v>
      </c>
      <c r="V27">
        <f>IF($B39&gt;3,1,0)</f>
        <v>0</v>
      </c>
      <c r="X27">
        <f>IF($B39&gt;3,1,0)</f>
        <v>0</v>
      </c>
      <c r="Y27">
        <f>IF($B39&gt;3,1,0)</f>
        <v>0</v>
      </c>
      <c r="AA27">
        <f>IF($B39&gt;3,1,0)</f>
        <v>0</v>
      </c>
      <c r="AB27">
        <f>IF($B39&gt;3,1,0)</f>
        <v>0</v>
      </c>
      <c r="AD27">
        <f>IF($B39&gt;3,1,0)</f>
        <v>0</v>
      </c>
      <c r="AE27">
        <f>IF($B39&gt;3,1,0)</f>
        <v>0</v>
      </c>
      <c r="AG27">
        <f>IF($B39&gt;3,1,0)</f>
        <v>0</v>
      </c>
      <c r="AH27">
        <f>IF($B39&gt;3,1,0)</f>
        <v>0</v>
      </c>
      <c r="AJ27">
        <f>IF($B39&gt;3,1,0)</f>
        <v>0</v>
      </c>
      <c r="AK27">
        <f>IF($B39&gt;3,1,0)</f>
        <v>0</v>
      </c>
      <c r="AM27">
        <f>IF($B39&gt;3,1,0)</f>
        <v>0</v>
      </c>
      <c r="AN27">
        <f>IF($B39&gt;3,1,0)</f>
        <v>0</v>
      </c>
      <c r="AP27">
        <f>IF($B39&gt;3,1,0)</f>
        <v>0</v>
      </c>
      <c r="AQ27">
        <f>IF($B39&gt;3,1,0)</f>
        <v>0</v>
      </c>
      <c r="AS27">
        <f>IF($B39&gt;3,1,0)</f>
        <v>0</v>
      </c>
      <c r="AT27">
        <f>IF($B39&gt;3,1,0)</f>
        <v>0</v>
      </c>
      <c r="AV27">
        <f>IF($B39&gt;3,1,0)</f>
        <v>0</v>
      </c>
      <c r="AW27">
        <f>IF($B39&gt;3,1,0)</f>
        <v>0</v>
      </c>
      <c r="AY27">
        <f>IF($B39&gt;3,1,0)</f>
        <v>0</v>
      </c>
      <c r="AZ27">
        <f>IF($B39&gt;3,1,0)</f>
        <v>0</v>
      </c>
      <c r="BB27">
        <f>IF($B39&gt;3,1,0)</f>
        <v>0</v>
      </c>
      <c r="BC27">
        <f>IF($B39&gt;3,1,0)</f>
        <v>0</v>
      </c>
      <c r="BE27">
        <f>IF($B39&gt;3,1,0)</f>
        <v>0</v>
      </c>
      <c r="BF27">
        <f>IF($B39&gt;3,1,0)</f>
        <v>0</v>
      </c>
    </row>
    <row r="28" spans="1:58" hidden="1">
      <c r="C28">
        <f>MAX(C29:C33)</f>
        <v>0</v>
      </c>
      <c r="D28">
        <f>+D40</f>
        <v>3</v>
      </c>
      <c r="F28">
        <f>MAX(F29:F33)</f>
        <v>0</v>
      </c>
      <c r="G28">
        <f>+G40</f>
        <v>1</v>
      </c>
      <c r="I28">
        <f>MAX(I29:I33)</f>
        <v>0</v>
      </c>
      <c r="J28">
        <f>+J40</f>
        <v>3</v>
      </c>
      <c r="L28">
        <f>MAX(L29:L33)</f>
        <v>0</v>
      </c>
      <c r="M28">
        <f>+M40</f>
        <v>0</v>
      </c>
      <c r="O28">
        <f>MAX(O29:O33)</f>
        <v>0</v>
      </c>
      <c r="P28">
        <f>+P40</f>
        <v>2</v>
      </c>
      <c r="R28">
        <f>MAX(R29:R33)</f>
        <v>0</v>
      </c>
      <c r="S28">
        <f>+S40</f>
        <v>0</v>
      </c>
      <c r="U28">
        <f>MAX(U29:U33)</f>
        <v>0</v>
      </c>
      <c r="V28">
        <f>+V40</f>
        <v>0</v>
      </c>
      <c r="X28">
        <f>MAX(X29:X33)</f>
        <v>0</v>
      </c>
      <c r="Y28">
        <f>+Y40</f>
        <v>0</v>
      </c>
      <c r="AA28">
        <f>MAX(AA29:AA33)</f>
        <v>0</v>
      </c>
      <c r="AB28">
        <f>+AB40</f>
        <v>0</v>
      </c>
      <c r="AD28">
        <f>MAX(AD29:AD33)</f>
        <v>0</v>
      </c>
      <c r="AE28">
        <f>+AE40</f>
        <v>0</v>
      </c>
      <c r="AG28">
        <f>MAX(AG29:AG33)</f>
        <v>0</v>
      </c>
      <c r="AH28">
        <f>+AH40</f>
        <v>0</v>
      </c>
      <c r="AJ28">
        <f>MAX(AJ29:AJ33)</f>
        <v>0</v>
      </c>
      <c r="AK28">
        <f>+AK40</f>
        <v>0</v>
      </c>
      <c r="AM28">
        <f>MAX(AM29:AM33)</f>
        <v>0</v>
      </c>
      <c r="AN28">
        <f>+AN40</f>
        <v>0</v>
      </c>
      <c r="AP28">
        <f>MAX(AP29:AP33)</f>
        <v>0</v>
      </c>
      <c r="AQ28">
        <f>+AQ40</f>
        <v>0</v>
      </c>
      <c r="AS28">
        <f>MAX(AS29:AS33)</f>
        <v>0</v>
      </c>
      <c r="AT28">
        <f>+AT40</f>
        <v>0</v>
      </c>
      <c r="AV28">
        <f>MAX(AV29:AV33)</f>
        <v>0</v>
      </c>
      <c r="AW28">
        <f>+AW40</f>
        <v>2</v>
      </c>
      <c r="AY28">
        <f>MAX(AY29:AY33)</f>
        <v>0</v>
      </c>
      <c r="AZ28">
        <f>+AZ40</f>
        <v>0</v>
      </c>
      <c r="BB28">
        <f>MAX(BB29:BB33)</f>
        <v>0</v>
      </c>
      <c r="BC28">
        <f>+BC40</f>
        <v>0</v>
      </c>
      <c r="BE28">
        <f>MAX(BE29:BE33)</f>
        <v>0</v>
      </c>
      <c r="BF28">
        <f>+BF40</f>
        <v>0</v>
      </c>
    </row>
    <row r="29" spans="1:58" hidden="1">
      <c r="C29">
        <f>IF(C$34=5,5,0)</f>
        <v>0</v>
      </c>
      <c r="F29">
        <f>IF(F$34=5,5,0)</f>
        <v>0</v>
      </c>
      <c r="I29">
        <f>IF(I$34=5,5,0)</f>
        <v>0</v>
      </c>
      <c r="L29">
        <f>IF(L$34=5,5,0)</f>
        <v>0</v>
      </c>
      <c r="O29">
        <f>IF(O$34=5,5,0)</f>
        <v>0</v>
      </c>
      <c r="R29">
        <f>IF(R$34=5,5,0)</f>
        <v>0</v>
      </c>
      <c r="U29">
        <f>IF(U$34=5,5,0)</f>
        <v>0</v>
      </c>
      <c r="X29">
        <f>IF(X$34=5,5,0)</f>
        <v>0</v>
      </c>
      <c r="AA29">
        <f>IF(AA$34=5,5,0)</f>
        <v>0</v>
      </c>
      <c r="AD29">
        <f>IF(AD$34=5,5,0)</f>
        <v>0</v>
      </c>
      <c r="AG29">
        <f>IF(AG$34=5,5,0)</f>
        <v>0</v>
      </c>
      <c r="AJ29">
        <f>IF(AJ$34=5,5,0)</f>
        <v>0</v>
      </c>
      <c r="AM29">
        <f>IF(AM$34=5,5,0)</f>
        <v>0</v>
      </c>
      <c r="AP29">
        <f>IF(AP$34=5,5,0)</f>
        <v>0</v>
      </c>
      <c r="AS29">
        <f>IF(AS$34=5,5,0)</f>
        <v>0</v>
      </c>
      <c r="AV29">
        <f>IF(AV$34=5,5,0)</f>
        <v>0</v>
      </c>
      <c r="AY29">
        <f>IF(AY$34=5,5,0)</f>
        <v>0</v>
      </c>
      <c r="BB29">
        <f>IF(BB$34=5,5,0)</f>
        <v>0</v>
      </c>
      <c r="BE29">
        <f>IF(BE$34=5,5,0)</f>
        <v>0</v>
      </c>
    </row>
    <row r="30" spans="1:58" hidden="1">
      <c r="C30">
        <f>IF(C$34=4,10,0)</f>
        <v>0</v>
      </c>
      <c r="F30">
        <f>IF(F$34=4,10,0)</f>
        <v>0</v>
      </c>
      <c r="I30">
        <f>IF(I$34=4,10,0)</f>
        <v>0</v>
      </c>
      <c r="L30">
        <f>IF(L$34=4,10,0)</f>
        <v>0</v>
      </c>
      <c r="O30">
        <f>IF(O$34=4,10,0)</f>
        <v>0</v>
      </c>
      <c r="R30">
        <f>IF(R$34=4,10,0)</f>
        <v>0</v>
      </c>
      <c r="U30">
        <f>IF(U$34=4,10,0)</f>
        <v>0</v>
      </c>
      <c r="X30">
        <f>IF(X$34=4,10,0)</f>
        <v>0</v>
      </c>
      <c r="AA30">
        <f>IF(AA$34=4,10,0)</f>
        <v>0</v>
      </c>
      <c r="AD30">
        <f>IF(AD$34=4,10,0)</f>
        <v>0</v>
      </c>
      <c r="AG30">
        <f>IF(AG$34=4,10,0)</f>
        <v>0</v>
      </c>
      <c r="AJ30">
        <f>IF(AJ$34=4,10,0)</f>
        <v>0</v>
      </c>
      <c r="AM30">
        <f>IF(AM$34=4,10,0)</f>
        <v>0</v>
      </c>
      <c r="AP30">
        <f>IF(AP$34=4,10,0)</f>
        <v>0</v>
      </c>
      <c r="AS30">
        <f>IF(AS$34=4,10,0)</f>
        <v>0</v>
      </c>
      <c r="AV30">
        <f>IF(AV$34=4,10,0)</f>
        <v>0</v>
      </c>
      <c r="AY30">
        <f>IF(AY$34=4,10,0)</f>
        <v>0</v>
      </c>
      <c r="BB30">
        <f>IF(BB$34=4,10,0)</f>
        <v>0</v>
      </c>
      <c r="BE30">
        <f>IF(BE$34=4,10,0)</f>
        <v>0</v>
      </c>
    </row>
    <row r="31" spans="1:58" hidden="1">
      <c r="C31">
        <f>IF(C$34=3,20,0)</f>
        <v>0</v>
      </c>
      <c r="F31">
        <f>IF(F$34=3,20,0)</f>
        <v>0</v>
      </c>
      <c r="I31">
        <f>IF(I$34=3,20,0)</f>
        <v>0</v>
      </c>
      <c r="L31">
        <f>IF(L$34=3,20,0)</f>
        <v>0</v>
      </c>
      <c r="O31">
        <f>IF(O$34=3,20,0)</f>
        <v>0</v>
      </c>
      <c r="R31">
        <f>IF(R$34=3,20,0)</f>
        <v>0</v>
      </c>
      <c r="U31">
        <f>IF(U$34=3,20,0)</f>
        <v>0</v>
      </c>
      <c r="X31">
        <f>IF(X$34=3,20,0)</f>
        <v>0</v>
      </c>
      <c r="AA31">
        <f>IF(AA$34=3,20,0)</f>
        <v>0</v>
      </c>
      <c r="AD31">
        <f>IF(AD$34=3,20,0)</f>
        <v>0</v>
      </c>
      <c r="AG31">
        <f>IF(AG$34=3,20,0)</f>
        <v>0</v>
      </c>
      <c r="AJ31">
        <f>IF(AJ$34=3,20,0)</f>
        <v>0</v>
      </c>
      <c r="AM31">
        <f>IF(AM$34=3,20,0)</f>
        <v>0</v>
      </c>
      <c r="AP31">
        <f>IF(AP$34=3,20,0)</f>
        <v>0</v>
      </c>
      <c r="AS31">
        <f>IF(AS$34=3,20,0)</f>
        <v>0</v>
      </c>
      <c r="AV31">
        <f>IF(AV$34=3,20,0)</f>
        <v>0</v>
      </c>
      <c r="AY31">
        <f>IF(AY$34=3,20,0)</f>
        <v>0</v>
      </c>
      <c r="BB31">
        <f>IF(BB$34=3,20,0)</f>
        <v>0</v>
      </c>
      <c r="BE31">
        <f>IF(BE$34=3,20,0)</f>
        <v>0</v>
      </c>
    </row>
    <row r="32" spans="1:58" hidden="1">
      <c r="C32">
        <f>IF(C$34=2,40,0)</f>
        <v>0</v>
      </c>
      <c r="F32">
        <f>IF(F$34=2,40,0)</f>
        <v>0</v>
      </c>
      <c r="I32">
        <f>IF(I$34=2,40,0)</f>
        <v>0</v>
      </c>
      <c r="L32">
        <f>IF(L$34=2,40,0)</f>
        <v>0</v>
      </c>
      <c r="O32">
        <f>IF(O$34=2,40,0)</f>
        <v>0</v>
      </c>
      <c r="R32">
        <f>IF(R$34=2,40,0)</f>
        <v>0</v>
      </c>
      <c r="U32">
        <f>IF(U$34=2,40,0)</f>
        <v>0</v>
      </c>
      <c r="X32">
        <f>IF(X$34=2,40,0)</f>
        <v>0</v>
      </c>
      <c r="AA32">
        <f>IF(AA$34=2,40,0)</f>
        <v>0</v>
      </c>
      <c r="AD32">
        <f>IF(AD$34=2,40,0)</f>
        <v>0</v>
      </c>
      <c r="AG32">
        <f>IF(AG$34=2,40,0)</f>
        <v>0</v>
      </c>
      <c r="AJ32">
        <f>IF(AJ$34=2,40,0)</f>
        <v>0</v>
      </c>
      <c r="AM32">
        <f>IF(AM$34=2,40,0)</f>
        <v>0</v>
      </c>
      <c r="AP32">
        <f>IF(AP$34=2,40,0)</f>
        <v>0</v>
      </c>
      <c r="AS32">
        <f>IF(AS$34=2,40,0)</f>
        <v>0</v>
      </c>
      <c r="AV32">
        <f>IF(AV$34=2,40,0)</f>
        <v>0</v>
      </c>
      <c r="AY32">
        <f>IF(AY$34=2,40,0)</f>
        <v>0</v>
      </c>
      <c r="BB32">
        <f>IF(BB$34=2,40,0)</f>
        <v>0</v>
      </c>
      <c r="BE32">
        <f>IF(BE$34=2,40,0)</f>
        <v>0</v>
      </c>
    </row>
    <row r="33" spans="1:67" hidden="1">
      <c r="C33">
        <f>IF(C$34=1,80,0)</f>
        <v>0</v>
      </c>
      <c r="F33">
        <f>IF(F$34=1,80,0)</f>
        <v>0</v>
      </c>
      <c r="I33">
        <f>IF(I$34=1,80,0)</f>
        <v>0</v>
      </c>
      <c r="L33">
        <f>IF(L$34=1,80,0)</f>
        <v>0</v>
      </c>
      <c r="O33">
        <f>IF(O$34=1,80,0)</f>
        <v>0</v>
      </c>
      <c r="R33">
        <f>IF(R$34=1,80,0)</f>
        <v>0</v>
      </c>
      <c r="U33">
        <f>IF(U$34=1,80,0)</f>
        <v>0</v>
      </c>
      <c r="X33">
        <f>IF(X$34=1,80,0)</f>
        <v>0</v>
      </c>
      <c r="AA33">
        <f>IF(AA$34=1,80,0)</f>
        <v>0</v>
      </c>
      <c r="AD33">
        <f>IF(AD$34=1,80,0)</f>
        <v>0</v>
      </c>
      <c r="AG33">
        <f>IF(AG$34=1,80,0)</f>
        <v>0</v>
      </c>
      <c r="AJ33">
        <f>IF(AJ$34=1,80,0)</f>
        <v>0</v>
      </c>
      <c r="AM33">
        <f>IF(AM$34=1,80,0)</f>
        <v>0</v>
      </c>
      <c r="AP33">
        <f>IF(AP$34=1,80,0)</f>
        <v>0</v>
      </c>
      <c r="AS33">
        <f>IF(AS$34=1,80,0)</f>
        <v>0</v>
      </c>
      <c r="AV33">
        <f>IF(AV$34=1,80,0)</f>
        <v>0</v>
      </c>
      <c r="AY33">
        <f>IF(AY$34=1,80,0)</f>
        <v>0</v>
      </c>
      <c r="BB33">
        <f>IF(BB$34=1,80,0)</f>
        <v>0</v>
      </c>
      <c r="BE33">
        <f>IF(BE$34=1,80,0)</f>
        <v>0</v>
      </c>
    </row>
    <row r="34" spans="1:67" hidden="1">
      <c r="C34">
        <f>RANK(C35,$C35:$BF35)*C39</f>
        <v>0</v>
      </c>
      <c r="F34">
        <f>RANK(F35,$C35:$BF35)*F39</f>
        <v>0</v>
      </c>
      <c r="I34">
        <f>RANK(I35,$C35:$BF35)*I39</f>
        <v>0</v>
      </c>
      <c r="L34">
        <f>RANK(L35,$C35:$BF35)*L39</f>
        <v>0</v>
      </c>
      <c r="O34">
        <f>RANK(O35,$C35:$BF35)*O39</f>
        <v>0</v>
      </c>
      <c r="R34">
        <f>RANK(R35,$C35:$BF35)*R39</f>
        <v>0</v>
      </c>
      <c r="U34">
        <f>RANK(U35,$C35:$BF35)*U39</f>
        <v>0</v>
      </c>
      <c r="X34">
        <f>RANK(X35,$C35:$BF35)*X39</f>
        <v>0</v>
      </c>
      <c r="AA34">
        <f>RANK(AA35,$C35:$BF35)*AA39</f>
        <v>0</v>
      </c>
      <c r="AD34">
        <f>RANK(AD35,$C35:$BF35)*AD39</f>
        <v>0</v>
      </c>
      <c r="AG34">
        <f>RANK(AG35,$C35:$BF35)*AG39</f>
        <v>0</v>
      </c>
      <c r="AJ34">
        <f>RANK(AJ35,$C35:$BF35)*AJ39</f>
        <v>0</v>
      </c>
      <c r="AM34">
        <f>RANK(AM35,$C35:$BF35)*AM39</f>
        <v>0</v>
      </c>
      <c r="AP34">
        <f>RANK(AP35,$C35:$BF35)*AP39</f>
        <v>0</v>
      </c>
      <c r="AS34">
        <f>RANK(AS35,$C35:$BF35)*AS39</f>
        <v>0</v>
      </c>
      <c r="AV34">
        <f>RANK(AV35,$C35:$BF35)*AV39</f>
        <v>0</v>
      </c>
      <c r="AY34">
        <f>RANK(AY35,$C35:$BF35)*AY39</f>
        <v>0</v>
      </c>
      <c r="BB34">
        <f>RANK(BB35,$C35:$BF35)*BB39</f>
        <v>0</v>
      </c>
      <c r="BE34">
        <f>RANK(BE35,$C35:$BF35)*BE39</f>
        <v>0</v>
      </c>
    </row>
    <row r="35" spans="1:67" hidden="1">
      <c r="C35">
        <f>SUM(C36:C38)</f>
        <v>-1000238667</v>
      </c>
      <c r="F35">
        <f>SUM(F36:F38)</f>
        <v>-999873999</v>
      </c>
      <c r="I35">
        <f>SUM(I36:I38)</f>
        <v>-1000004331</v>
      </c>
      <c r="L35">
        <f>SUM(L36:L38)</f>
        <v>-999999900</v>
      </c>
      <c r="O35">
        <f>SUM(O36:O38)</f>
        <v>-999885748</v>
      </c>
      <c r="R35">
        <f>SUM(R36:R38)</f>
        <v>-999999900</v>
      </c>
      <c r="U35">
        <f>SUM(U36:U38)</f>
        <v>-999999900</v>
      </c>
      <c r="X35">
        <f>SUM(X36:X38)</f>
        <v>-999999900</v>
      </c>
      <c r="AA35">
        <f>SUM(AA36:AA38)</f>
        <v>-999999900</v>
      </c>
      <c r="AD35">
        <f>SUM(AD36:AD38)</f>
        <v>-999999900</v>
      </c>
      <c r="AG35">
        <f>SUM(AG36:AG38)</f>
        <v>-999999900</v>
      </c>
      <c r="AJ35">
        <f>SUM(AJ36:AJ38)</f>
        <v>-999999900</v>
      </c>
      <c r="AM35">
        <f>SUM(AM36:AM38)</f>
        <v>-999999900</v>
      </c>
      <c r="AP35">
        <f>SUM(AP36:AP38)</f>
        <v>-999999900</v>
      </c>
      <c r="AS35">
        <f>SUM(AS36:AS38)</f>
        <v>-999999998</v>
      </c>
      <c r="AV35">
        <f>SUM(AV36:AV38)</f>
        <v>-999985498</v>
      </c>
      <c r="AY35">
        <f>SUM(AY36:AY38)</f>
        <v>-999999900</v>
      </c>
      <c r="BB35">
        <f>SUM(BB36:BB38)</f>
        <v>-9999998</v>
      </c>
      <c r="BE35">
        <f>SUM(BE36:BE38)</f>
        <v>-9999998</v>
      </c>
    </row>
    <row r="36" spans="1:67" hidden="1">
      <c r="C36">
        <f>+D40</f>
        <v>3</v>
      </c>
      <c r="F36">
        <f>+G40</f>
        <v>1</v>
      </c>
      <c r="I36">
        <f>+J40</f>
        <v>3</v>
      </c>
      <c r="L36">
        <f>+M40</f>
        <v>0</v>
      </c>
      <c r="O36">
        <f>+P40</f>
        <v>2</v>
      </c>
      <c r="R36">
        <f>+S40</f>
        <v>0</v>
      </c>
      <c r="U36">
        <f>+V40</f>
        <v>0</v>
      </c>
      <c r="X36">
        <f>+Y40</f>
        <v>0</v>
      </c>
      <c r="AA36">
        <f>+AB40</f>
        <v>0</v>
      </c>
      <c r="AD36">
        <f>+AE40</f>
        <v>0</v>
      </c>
      <c r="AG36">
        <f>+AH40</f>
        <v>0</v>
      </c>
      <c r="AJ36">
        <f>+AK40</f>
        <v>0</v>
      </c>
      <c r="AM36">
        <f>+AN40</f>
        <v>0</v>
      </c>
      <c r="AP36">
        <f>+AQ40</f>
        <v>0</v>
      </c>
      <c r="AS36">
        <f>+AT40</f>
        <v>0</v>
      </c>
      <c r="AV36">
        <f>+AW40</f>
        <v>2</v>
      </c>
      <c r="AY36">
        <f>+AZ40</f>
        <v>0</v>
      </c>
      <c r="BB36">
        <f>+BC40</f>
        <v>0</v>
      </c>
      <c r="BE36">
        <f>+BF40</f>
        <v>0</v>
      </c>
    </row>
    <row r="37" spans="1:67" hidden="1">
      <c r="C37">
        <f>+C41*100</f>
        <v>-238669.99999999997</v>
      </c>
      <c r="F37">
        <f>+F41*100</f>
        <v>126000</v>
      </c>
      <c r="I37">
        <f>+I41*100</f>
        <v>-4334</v>
      </c>
      <c r="L37">
        <f>+L41*100</f>
        <v>100</v>
      </c>
      <c r="O37">
        <f>+O41*100</f>
        <v>114250</v>
      </c>
      <c r="R37">
        <f>+R41*100</f>
        <v>100</v>
      </c>
      <c r="U37">
        <f>+U41*100</f>
        <v>100</v>
      </c>
      <c r="X37">
        <f>+X41*100</f>
        <v>100</v>
      </c>
      <c r="AA37">
        <f>+AA41*100</f>
        <v>100</v>
      </c>
      <c r="AD37">
        <f>+AD41*100</f>
        <v>100</v>
      </c>
      <c r="AG37">
        <f>+AG41*100</f>
        <v>100</v>
      </c>
      <c r="AJ37">
        <f>+AJ41*100</f>
        <v>100</v>
      </c>
      <c r="AM37">
        <f>+AM41*100</f>
        <v>100</v>
      </c>
      <c r="AP37">
        <f>+AP41*100</f>
        <v>100</v>
      </c>
      <c r="AS37">
        <f>+AS41*2</f>
        <v>2</v>
      </c>
      <c r="AV37">
        <f>+AV41*100</f>
        <v>14500</v>
      </c>
      <c r="AY37">
        <f>+AY41*100</f>
        <v>100</v>
      </c>
      <c r="BB37">
        <f>+BB41*2</f>
        <v>2</v>
      </c>
      <c r="BE37">
        <f>+BE41*2</f>
        <v>2</v>
      </c>
    </row>
    <row r="38" spans="1:67" hidden="1">
      <c r="C38">
        <f>IF(D40-$A3/2&lt;0,-1000000000,C40*C39*100000+C40)</f>
        <v>-1000000000</v>
      </c>
      <c r="F38">
        <f>IF(G40-$A3/2&lt;0,-1000000000,F40*F39*100000+F40)</f>
        <v>-1000000000</v>
      </c>
      <c r="I38">
        <f>IF(J40-$A3/2&lt;0,-1000000000,I40*I39*100000+I40)</f>
        <v>-1000000000</v>
      </c>
      <c r="L38">
        <f>IF(M40-$A3/2&lt;0,-1000000000,L40*L39*100000+L40)</f>
        <v>-1000000000</v>
      </c>
      <c r="O38">
        <f>IF(P40-$A3/2&lt;0,-1000000000,O40*O39*100000+O40)</f>
        <v>-1000000000</v>
      </c>
      <c r="R38">
        <f>IF(S40-$A3/2&lt;0,-1000000000,R40*R39*100000+R40)</f>
        <v>-1000000000</v>
      </c>
      <c r="U38">
        <f>IF(V40-$A3/2&lt;0,-1000000000,U40*U39*100000+U40)</f>
        <v>-1000000000</v>
      </c>
      <c r="X38">
        <f>IF(Y40-$A3/2&lt;0,-1000000000,X40*X39*100000+X40)</f>
        <v>-1000000000</v>
      </c>
      <c r="AA38">
        <f>IF(AB40-$A3/2&lt;0,-1000000000,AA40*AA39*100000+AA40)</f>
        <v>-1000000000</v>
      </c>
      <c r="AD38">
        <f>IF(AE40-$A3/2&lt;0,-1000000000,AD40*AD39*100000+AD40)</f>
        <v>-1000000000</v>
      </c>
      <c r="AG38">
        <f>IF(AH40-$A3/2&lt;0,-1000000000,AG40*AG39*100000+AG40)</f>
        <v>-1000000000</v>
      </c>
      <c r="AJ38">
        <f>IF(AK40-$A3/2&lt;0,-1000000000,AJ40*AJ39*100000+AJ40)</f>
        <v>-1000000000</v>
      </c>
      <c r="AM38">
        <f>IF(AN40-$A3/2&lt;0,-1000000000,AM40*AM39*100000+AM40)</f>
        <v>-1000000000</v>
      </c>
      <c r="AP38">
        <f>IF(AQ40-$A3/2&lt;0,-1000000000,AP40*AP39*100000+AP40)</f>
        <v>-1000000000</v>
      </c>
      <c r="AS38">
        <f>IF(AT40-$A3/2&lt;0,-1000000000,AS40*AS39*100000+AS40)</f>
        <v>-1000000000</v>
      </c>
      <c r="AV38">
        <f>IF(AW40-$A3/2&lt;0,-1000000000,AV40*AV39*100000+AV40)</f>
        <v>-1000000000</v>
      </c>
      <c r="AY38">
        <f>IF(AZ40-$A3/2&lt;0,-1000000000,AY40*AY39*100000+AY40)</f>
        <v>-1000000000</v>
      </c>
      <c r="BB38">
        <f>IF(BC40-$A3/2&lt;0,-10000000,BB40*BB39*100000+BB40)</f>
        <v>-10000000</v>
      </c>
      <c r="BE38">
        <f>IF(BF40-$A3/2&lt;0,-10000000,BE40*BE39*100000+BE40)</f>
        <v>-10000000</v>
      </c>
      <c r="BH38"/>
    </row>
    <row r="39" spans="1:67">
      <c r="A39" t="s">
        <v>13</v>
      </c>
      <c r="B39">
        <f>SUM(C39:BE39)</f>
        <v>0</v>
      </c>
      <c r="C39">
        <f>IF(D40&gt;=$A3/2,1,0)</f>
        <v>0</v>
      </c>
      <c r="F39">
        <f>IF(G40&gt;=$A3/2,1,0)</f>
        <v>0</v>
      </c>
      <c r="I39">
        <f>IF(J40&gt;=$A3/2,1,0)</f>
        <v>0</v>
      </c>
      <c r="L39">
        <f>IF(M40&gt;=$A3/2,1,0)</f>
        <v>0</v>
      </c>
      <c r="O39">
        <f>IF(P40&gt;=$A3/2,1,0)</f>
        <v>0</v>
      </c>
      <c r="R39">
        <f>IF(S40&gt;=$A3/2,1,0)</f>
        <v>0</v>
      </c>
      <c r="U39">
        <f>IF(V40&gt;=$A3/2,1,0)</f>
        <v>0</v>
      </c>
      <c r="X39">
        <f>IF(Y40&gt;=$A3/2,1,0)</f>
        <v>0</v>
      </c>
      <c r="AA39">
        <f>IF(AB40&gt;=$A3/2,1,0)</f>
        <v>0</v>
      </c>
      <c r="AD39">
        <f>IF(AE40&gt;=$A3/2,1,0)</f>
        <v>0</v>
      </c>
      <c r="AG39">
        <f>IF(AH40&gt;=$A3/2,1,0)</f>
        <v>0</v>
      </c>
      <c r="AJ39">
        <f>IF(AK40&gt;=$A3/2,1,0)</f>
        <v>0</v>
      </c>
      <c r="AM39">
        <f>IF(AN40&gt;=$A3/2,1,0)</f>
        <v>0</v>
      </c>
      <c r="AP39">
        <f>IF(AQ40&gt;=$A3/2,1,0)</f>
        <v>0</v>
      </c>
      <c r="AS39">
        <f>IF(AT40&gt;=$A3/2,1,0)</f>
        <v>0</v>
      </c>
      <c r="AV39">
        <f>IF(AW40&gt;=$A3/2,1,0)</f>
        <v>0</v>
      </c>
      <c r="AY39">
        <f>IF(AZ40&gt;=$A3/2,1,0)</f>
        <v>0</v>
      </c>
      <c r="BB39">
        <f>IF(BC40&gt;=$A3/2,1,0)</f>
        <v>0</v>
      </c>
      <c r="BE39">
        <f>IF(BF40&gt;=$A3/2,1,0)</f>
        <v>0</v>
      </c>
    </row>
    <row r="40" spans="1:67" ht="13.5" hidden="1" thickBot="1">
      <c r="C40" s="2">
        <f>IF(SUM(C45:C68)&lt;-1000,-100000000,SUM(C45:C68))</f>
        <v>-24</v>
      </c>
      <c r="D40" s="2">
        <f>COUNT(D45:D68)</f>
        <v>3</v>
      </c>
      <c r="E40" s="2"/>
      <c r="F40" s="2">
        <f>IF(SUM(F45:F68)&lt;-1000,-100000000,SUM(F45:F68))</f>
        <v>10</v>
      </c>
      <c r="G40" s="2">
        <f>COUNT(G45:G68)</f>
        <v>1</v>
      </c>
      <c r="H40" s="2"/>
      <c r="I40" s="2">
        <f>IF(SUM(I45:I68)&lt;-1000,-100000000,SUM(I45:I68))</f>
        <v>0</v>
      </c>
      <c r="J40" s="2">
        <f>COUNT(J45:J68)</f>
        <v>3</v>
      </c>
      <c r="K40" s="2"/>
      <c r="L40" s="2">
        <f>IF(SUM(L45:L68)&lt;-1000,-100000000,SUM(L45:L68))</f>
        <v>-100000000</v>
      </c>
      <c r="M40" s="2">
        <f>COUNT(M45:M68)</f>
        <v>0</v>
      </c>
      <c r="N40" s="2"/>
      <c r="O40" s="2">
        <f>IF(SUM(O45:O68)&lt;-1000,-100000000,SUM(O45:O68))</f>
        <v>14</v>
      </c>
      <c r="P40" s="2">
        <f>COUNT(P45:P68)</f>
        <v>2</v>
      </c>
      <c r="Q40" s="2"/>
      <c r="R40" s="2">
        <f>IF(SUM(R45:R68)&lt;-1000,-100000000,SUM(R45:R68))</f>
        <v>-100000000</v>
      </c>
      <c r="S40" s="2">
        <f>COUNT(S45:S68)</f>
        <v>0</v>
      </c>
      <c r="T40" s="2"/>
      <c r="U40" s="2">
        <f>IF(SUM(U45:U68)&lt;-1000,-100000000,SUM(U45:U68))</f>
        <v>-100000000</v>
      </c>
      <c r="V40" s="2">
        <f>COUNT(V45:V68)</f>
        <v>0</v>
      </c>
      <c r="W40" s="2"/>
      <c r="X40" s="2">
        <f>IF(SUM(X45:X68)&lt;-1000,-100000000,SUM(X45:X68))</f>
        <v>-100000000</v>
      </c>
      <c r="Y40" s="2">
        <f>COUNT(Y45:Y68)</f>
        <v>0</v>
      </c>
      <c r="Z40" s="2"/>
      <c r="AA40" s="2">
        <f>IF(SUM(AA45:AA68)&lt;-1000,-100000000,SUM(AA45:AA68))</f>
        <v>-100000000</v>
      </c>
      <c r="AB40" s="2">
        <f>COUNT(AB45:AB68)</f>
        <v>0</v>
      </c>
      <c r="AC40" s="2"/>
      <c r="AD40" s="2">
        <f>IF(SUM(AD45:AD68)&lt;-1000,-100000000,SUM(AD45:AD68))</f>
        <v>-100000000</v>
      </c>
      <c r="AE40" s="2">
        <f>COUNT(AE45:AE68)</f>
        <v>0</v>
      </c>
      <c r="AF40" s="2"/>
      <c r="AG40" s="2">
        <f>IF(SUM(AG45:AG68)&lt;-1000,-100000000,SUM(AG45:AG68))</f>
        <v>-100000000</v>
      </c>
      <c r="AH40" s="2">
        <f>COUNT(AH45:AH68)</f>
        <v>0</v>
      </c>
      <c r="AI40" s="2"/>
      <c r="AJ40" s="2">
        <f>IF(SUM(AJ45:AJ68)&lt;-1000,-100000000,SUM(AJ45:AJ68))</f>
        <v>-100000000</v>
      </c>
      <c r="AK40" s="2">
        <f>COUNT(AK45:AK68)</f>
        <v>0</v>
      </c>
      <c r="AL40" s="2"/>
      <c r="AM40" s="2">
        <f>IF(SUM(AM45:AM68)&lt;-1000,-100000000,SUM(AM45:AM68))</f>
        <v>-100000000</v>
      </c>
      <c r="AN40" s="2">
        <f>COUNT(AN45:AN68)</f>
        <v>0</v>
      </c>
      <c r="AO40" s="2"/>
      <c r="AP40" s="2">
        <f>IF(SUM(AP45:AP68)&lt;-1000,-100000000,SUM(AP45:AP68))</f>
        <v>-100000000</v>
      </c>
      <c r="AQ40" s="2">
        <f>COUNT(AQ45:AQ68)</f>
        <v>0</v>
      </c>
      <c r="AR40" s="2"/>
      <c r="AS40" s="2">
        <f>IF(SUM(AS45:AS68)&lt;-1000,-100000000,SUM(AS45:AS68))</f>
        <v>-100000000</v>
      </c>
      <c r="AT40" s="2">
        <f>COUNT(AT45:AT68)</f>
        <v>0</v>
      </c>
      <c r="AU40" s="2"/>
      <c r="AV40" s="2">
        <f>IF(SUM(AV45:AV68)&lt;-1000,-100000000,SUM(AV45:AV68))</f>
        <v>0</v>
      </c>
      <c r="AW40" s="2">
        <f>COUNT(AW45:AW68)</f>
        <v>2</v>
      </c>
      <c r="AX40" s="2"/>
      <c r="AY40" s="2">
        <f>IF(SUM(AY45:AY68)&lt;-1000,-100000000,SUM(AY45:AY68))</f>
        <v>-100000000</v>
      </c>
      <c r="AZ40" s="2">
        <f>COUNT(AZ45:AZ68)</f>
        <v>0</v>
      </c>
      <c r="BA40" s="2"/>
      <c r="BB40" s="2">
        <f>IF(SUM(BB45:BB68)&lt;-1000,-100000000,SUM(BB45:BB68))</f>
        <v>-100000000</v>
      </c>
      <c r="BC40" s="2">
        <f>COUNT(BC45:BC68)</f>
        <v>0</v>
      </c>
      <c r="BD40" s="2"/>
      <c r="BE40" s="2">
        <f>IF(SUM(BE45:BE68)&lt;-1000,-100000000,SUM(BE45:BE68))</f>
        <v>-100000000</v>
      </c>
      <c r="BF40" s="2">
        <f>COUNT(BF45:BF68)</f>
        <v>0</v>
      </c>
      <c r="BG40" s="2"/>
      <c r="BH40" s="25"/>
      <c r="BI40" t="s">
        <v>7</v>
      </c>
    </row>
    <row r="41" spans="1:67" hidden="1">
      <c r="C41" s="2">
        <f>+D41-E41</f>
        <v>-2386.6999999999998</v>
      </c>
      <c r="D41" s="2">
        <f>SUM(D45:D68)</f>
        <v>-1680</v>
      </c>
      <c r="E41" s="2">
        <f>SUM(E45:E68)</f>
        <v>706.7</v>
      </c>
      <c r="F41" s="2">
        <f>+G41-H41</f>
        <v>1260</v>
      </c>
      <c r="G41" s="2">
        <f>SUM(G45:G68)</f>
        <v>840</v>
      </c>
      <c r="H41" s="2">
        <f>SUM(H45:H68)</f>
        <v>-420</v>
      </c>
      <c r="I41" s="2">
        <f>+J41-K41</f>
        <v>-43.34</v>
      </c>
      <c r="J41" s="2">
        <f>SUM(J45:J68)</f>
        <v>-35</v>
      </c>
      <c r="K41" s="2">
        <f>SUM(K45:K68)</f>
        <v>8.3400000000000034</v>
      </c>
      <c r="L41" s="2">
        <f>+M41-N41</f>
        <v>1</v>
      </c>
      <c r="M41" s="2">
        <f>SUM(M45:M68)</f>
        <v>0</v>
      </c>
      <c r="N41" s="2">
        <f>SUM(N45:N68)</f>
        <v>-1</v>
      </c>
      <c r="O41" s="2">
        <f>+P41-Q41</f>
        <v>1142.5</v>
      </c>
      <c r="P41" s="2">
        <f>SUM(P45:P68)</f>
        <v>770</v>
      </c>
      <c r="Q41" s="2">
        <f>SUM(Q45:Q68)</f>
        <v>-372.5</v>
      </c>
      <c r="R41" s="2">
        <f>+S41-T41</f>
        <v>1</v>
      </c>
      <c r="S41" s="2">
        <f>SUM(S45:S68)</f>
        <v>0</v>
      </c>
      <c r="T41" s="2">
        <f>SUM(T45:T68)</f>
        <v>-1</v>
      </c>
      <c r="U41" s="2">
        <f>+V41-W41</f>
        <v>1</v>
      </c>
      <c r="V41" s="2">
        <f>SUM(V45:V68)</f>
        <v>0</v>
      </c>
      <c r="W41" s="2">
        <f>SUM(W45:W68)</f>
        <v>-1</v>
      </c>
      <c r="X41" s="2">
        <f>+Y41-Z41</f>
        <v>1</v>
      </c>
      <c r="Y41" s="2">
        <f>SUM(Y45:Y68)</f>
        <v>0</v>
      </c>
      <c r="Z41" s="2">
        <f>SUM(Z45:Z68)</f>
        <v>-1</v>
      </c>
      <c r="AA41" s="2">
        <f>+AB41-AC41</f>
        <v>1</v>
      </c>
      <c r="AB41" s="2">
        <f>SUM(AB45:AB68)</f>
        <v>0</v>
      </c>
      <c r="AC41" s="2">
        <f>SUM(AC45:AC68)</f>
        <v>-1</v>
      </c>
      <c r="AD41" s="2">
        <f>+AE41-AF41</f>
        <v>1</v>
      </c>
      <c r="AE41" s="2">
        <f>SUM(AE45:AE68)</f>
        <v>0</v>
      </c>
      <c r="AF41" s="2">
        <f>SUM(AF45:AF68)</f>
        <v>-1</v>
      </c>
      <c r="AG41" s="2">
        <f>+AH41-AI41</f>
        <v>1</v>
      </c>
      <c r="AH41" s="2">
        <f>SUM(AH45:AH68)</f>
        <v>0</v>
      </c>
      <c r="AI41" s="2">
        <f>SUM(AI45:AI68)</f>
        <v>-1</v>
      </c>
      <c r="AJ41" s="2">
        <f>+AK41-AL41</f>
        <v>1</v>
      </c>
      <c r="AK41" s="2">
        <f>SUM(AK45:AK68)</f>
        <v>0</v>
      </c>
      <c r="AL41" s="2">
        <f>SUM(AL45:AL68)</f>
        <v>-1</v>
      </c>
      <c r="AM41" s="2">
        <f>+AN41-AO41</f>
        <v>1</v>
      </c>
      <c r="AN41" s="2">
        <f>SUM(AN45:AN68)</f>
        <v>0</v>
      </c>
      <c r="AO41" s="2">
        <f>SUM(AO45:AO68)</f>
        <v>-1</v>
      </c>
      <c r="AP41" s="2">
        <f>+AQ41-AR41</f>
        <v>1</v>
      </c>
      <c r="AQ41" s="2">
        <f>SUM(AQ45:AQ68)</f>
        <v>0</v>
      </c>
      <c r="AR41" s="2">
        <f>SUM(AR45:AR68)</f>
        <v>-1</v>
      </c>
      <c r="AS41" s="2">
        <f>+AT41-AU41</f>
        <v>1</v>
      </c>
      <c r="AT41" s="2">
        <f>SUM(AT45:AT68)</f>
        <v>0</v>
      </c>
      <c r="AU41" s="2">
        <f>SUM(AU45:AU68)</f>
        <v>-1</v>
      </c>
      <c r="AV41" s="2">
        <f>+AW41-AX41</f>
        <v>145</v>
      </c>
      <c r="AW41" s="2">
        <f>SUM(AW45:AW68)</f>
        <v>110</v>
      </c>
      <c r="AX41" s="2">
        <f>SUM(AX45:AX68)</f>
        <v>-35</v>
      </c>
      <c r="AY41" s="2">
        <f>+AZ41-BA41</f>
        <v>1</v>
      </c>
      <c r="AZ41" s="2">
        <f>SUM(AZ45:AZ68)</f>
        <v>0</v>
      </c>
      <c r="BA41" s="2">
        <f>SUM(BA45:BA68)</f>
        <v>-1</v>
      </c>
      <c r="BB41" s="2">
        <f>+BC41-BD41</f>
        <v>1</v>
      </c>
      <c r="BC41" s="2">
        <f>SUM(BC45:BC68)</f>
        <v>0</v>
      </c>
      <c r="BD41" s="2">
        <f>SUM(BD45:BD68)</f>
        <v>-1</v>
      </c>
      <c r="BE41" s="2">
        <f>+BF41-BG41</f>
        <v>1</v>
      </c>
      <c r="BF41" s="2">
        <f>SUM(BF45:BF68)</f>
        <v>0</v>
      </c>
      <c r="BG41" s="2">
        <f>SUM(BG45:BG68)</f>
        <v>-1</v>
      </c>
      <c r="BH41" s="26"/>
      <c r="BI41" t="s">
        <v>8</v>
      </c>
    </row>
    <row r="42" spans="1:67" ht="13.5" thickBot="1"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B42" s="9"/>
      <c r="BC42" s="9"/>
      <c r="BE42" s="9"/>
      <c r="BF42" s="9"/>
      <c r="BH42" s="41">
        <f>MAX(BI45:BI104)</f>
        <v>161</v>
      </c>
    </row>
    <row r="43" spans="1:67" ht="13.5" thickBot="1">
      <c r="B43" s="84" t="s">
        <v>0</v>
      </c>
      <c r="C43" s="424" t="s">
        <v>94</v>
      </c>
      <c r="D43" s="412"/>
      <c r="E43" s="420"/>
      <c r="F43" s="409" t="s">
        <v>147</v>
      </c>
      <c r="G43" s="410"/>
      <c r="H43" s="411"/>
      <c r="I43" s="409" t="s">
        <v>1</v>
      </c>
      <c r="J43" s="410"/>
      <c r="K43" s="411"/>
      <c r="L43" s="409" t="s">
        <v>28</v>
      </c>
      <c r="M43" s="410"/>
      <c r="N43" s="411"/>
      <c r="O43" s="421" t="s">
        <v>143</v>
      </c>
      <c r="P43" s="410"/>
      <c r="Q43" s="411"/>
      <c r="R43" s="409" t="s">
        <v>6</v>
      </c>
      <c r="S43" s="410"/>
      <c r="T43" s="411"/>
      <c r="U43" s="409" t="s">
        <v>9</v>
      </c>
      <c r="V43" s="410"/>
      <c r="W43" s="411"/>
      <c r="X43" s="409" t="s">
        <v>43</v>
      </c>
      <c r="Y43" s="410"/>
      <c r="Z43" s="411"/>
      <c r="AA43" s="409" t="s">
        <v>26</v>
      </c>
      <c r="AB43" s="410"/>
      <c r="AC43" s="411"/>
      <c r="AD43" s="409" t="s">
        <v>78</v>
      </c>
      <c r="AE43" s="410"/>
      <c r="AF43" s="411"/>
      <c r="AG43" s="409" t="s">
        <v>4</v>
      </c>
      <c r="AH43" s="410"/>
      <c r="AI43" s="411"/>
      <c r="AJ43" s="409" t="s">
        <v>73</v>
      </c>
      <c r="AK43" s="410"/>
      <c r="AL43" s="411"/>
      <c r="AM43" s="409" t="s">
        <v>120</v>
      </c>
      <c r="AN43" s="410"/>
      <c r="AO43" s="411"/>
      <c r="AP43" s="409" t="s">
        <v>58</v>
      </c>
      <c r="AQ43" s="410"/>
      <c r="AR43" s="411"/>
      <c r="AS43" s="409" t="s">
        <v>60</v>
      </c>
      <c r="AT43" s="410"/>
      <c r="AU43" s="411"/>
      <c r="AV43" s="422" t="s">
        <v>62</v>
      </c>
      <c r="AW43" s="412"/>
      <c r="AX43" s="420"/>
      <c r="AY43" s="419" t="s">
        <v>96</v>
      </c>
      <c r="AZ43" s="412"/>
      <c r="BA43" s="420"/>
      <c r="BB43" s="409"/>
      <c r="BC43" s="410"/>
      <c r="BD43" s="411"/>
      <c r="BE43" s="409" t="s">
        <v>54</v>
      </c>
      <c r="BF43" s="410"/>
      <c r="BG43" s="411"/>
      <c r="BH43" s="41">
        <f>COUNT(BH45:BH83)</f>
        <v>3</v>
      </c>
      <c r="BI43" s="86" t="s">
        <v>7</v>
      </c>
      <c r="BJ43" s="85" t="s">
        <v>8</v>
      </c>
      <c r="BK43" s="87" t="s">
        <v>47</v>
      </c>
    </row>
    <row r="44" spans="1:67" ht="13.5" thickBot="1">
      <c r="B44" s="230" t="s">
        <v>24</v>
      </c>
      <c r="C44" s="37" t="s">
        <v>3</v>
      </c>
      <c r="D44" s="77" t="s">
        <v>2</v>
      </c>
      <c r="E44" s="38"/>
      <c r="F44" t="s">
        <v>3</v>
      </c>
      <c r="G44" s="34" t="s">
        <v>2</v>
      </c>
      <c r="I44" s="33" t="s">
        <v>3</v>
      </c>
      <c r="J44" s="34" t="s">
        <v>2</v>
      </c>
      <c r="L44" s="33" t="s">
        <v>3</v>
      </c>
      <c r="M44" s="34" t="s">
        <v>2</v>
      </c>
      <c r="O44" s="33" t="s">
        <v>3</v>
      </c>
      <c r="P44" s="34" t="s">
        <v>2</v>
      </c>
      <c r="R44" s="33" t="s">
        <v>3</v>
      </c>
      <c r="S44" s="34" t="s">
        <v>2</v>
      </c>
      <c r="U44" s="33" t="s">
        <v>3</v>
      </c>
      <c r="V44" s="34" t="s">
        <v>2</v>
      </c>
      <c r="X44" s="33" t="s">
        <v>3</v>
      </c>
      <c r="Y44" s="34" t="s">
        <v>2</v>
      </c>
      <c r="AA44" s="33" t="s">
        <v>3</v>
      </c>
      <c r="AB44" s="34" t="s">
        <v>2</v>
      </c>
      <c r="AD44" s="33" t="s">
        <v>3</v>
      </c>
      <c r="AE44" s="34" t="s">
        <v>2</v>
      </c>
      <c r="AG44" s="33" t="s">
        <v>3</v>
      </c>
      <c r="AH44" s="34" t="s">
        <v>2</v>
      </c>
      <c r="AJ44" s="33" t="s">
        <v>3</v>
      </c>
      <c r="AK44" s="34" t="s">
        <v>2</v>
      </c>
      <c r="AM44" s="33" t="s">
        <v>3</v>
      </c>
      <c r="AN44" s="34" t="s">
        <v>2</v>
      </c>
      <c r="AP44" s="33" t="s">
        <v>3</v>
      </c>
      <c r="AQ44" s="34" t="s">
        <v>2</v>
      </c>
      <c r="AS44" s="33" t="s">
        <v>3</v>
      </c>
      <c r="AT44" s="34" t="s">
        <v>2</v>
      </c>
      <c r="AV44" s="37" t="s">
        <v>3</v>
      </c>
      <c r="AW44" s="77" t="s">
        <v>2</v>
      </c>
      <c r="AX44" s="38"/>
      <c r="AY44" s="37" t="s">
        <v>3</v>
      </c>
      <c r="AZ44" s="77" t="s">
        <v>2</v>
      </c>
      <c r="BA44" s="38"/>
      <c r="BB44" t="s">
        <v>3</v>
      </c>
      <c r="BC44" s="34" t="s">
        <v>2</v>
      </c>
      <c r="BE44" s="37" t="s">
        <v>3</v>
      </c>
      <c r="BF44" s="38" t="s">
        <v>2</v>
      </c>
      <c r="BG44" s="38"/>
      <c r="BH44" s="27" t="s">
        <v>22</v>
      </c>
      <c r="BI44" s="30" t="s">
        <v>23</v>
      </c>
    </row>
    <row r="45" spans="1:67">
      <c r="A45">
        <v>1</v>
      </c>
      <c r="B45" s="163"/>
      <c r="C45" s="113">
        <v>-10</v>
      </c>
      <c r="D45" s="35">
        <v>-870</v>
      </c>
      <c r="E45" s="93">
        <v>435</v>
      </c>
      <c r="F45" s="113">
        <v>10</v>
      </c>
      <c r="G45" s="35">
        <v>840</v>
      </c>
      <c r="H45" s="93">
        <v>-420</v>
      </c>
      <c r="I45" s="113">
        <v>0</v>
      </c>
      <c r="J45" s="35">
        <v>30</v>
      </c>
      <c r="K45" s="93">
        <v>-15</v>
      </c>
      <c r="L45" s="78">
        <v>-10000</v>
      </c>
      <c r="M45" s="35"/>
      <c r="N45" s="79">
        <v>-1</v>
      </c>
      <c r="O45" s="113"/>
      <c r="P45" s="35"/>
      <c r="Q45" s="93"/>
      <c r="R45" s="78">
        <v>-10000</v>
      </c>
      <c r="S45" s="35"/>
      <c r="T45" s="79">
        <v>-1</v>
      </c>
      <c r="U45" s="78">
        <v>-10000</v>
      </c>
      <c r="V45" s="35"/>
      <c r="W45" s="79">
        <v>-1</v>
      </c>
      <c r="X45" s="78">
        <v>-10000</v>
      </c>
      <c r="Y45" s="35"/>
      <c r="Z45" s="79">
        <v>-1</v>
      </c>
      <c r="AA45" s="78">
        <v>-10000</v>
      </c>
      <c r="AB45" s="35"/>
      <c r="AC45" s="79">
        <v>-1</v>
      </c>
      <c r="AD45" s="78">
        <v>-10000</v>
      </c>
      <c r="AE45" s="35"/>
      <c r="AF45" s="79">
        <v>-1</v>
      </c>
      <c r="AG45" s="78">
        <v>-10000</v>
      </c>
      <c r="AH45" s="35"/>
      <c r="AI45" s="79">
        <v>-1</v>
      </c>
      <c r="AJ45" s="78">
        <v>-10000</v>
      </c>
      <c r="AK45" s="35"/>
      <c r="AL45" s="79">
        <v>-1</v>
      </c>
      <c r="AM45" s="78">
        <v>-10000</v>
      </c>
      <c r="AN45" s="35"/>
      <c r="AO45" s="79">
        <v>-1</v>
      </c>
      <c r="AP45" s="78">
        <v>-10000</v>
      </c>
      <c r="AQ45" s="35"/>
      <c r="AR45" s="79">
        <v>-1</v>
      </c>
      <c r="AS45" s="78">
        <v>-10000</v>
      </c>
      <c r="AT45" s="35"/>
      <c r="AU45" s="79">
        <v>-1</v>
      </c>
      <c r="AV45" s="12"/>
      <c r="AW45" s="36"/>
      <c r="AX45" s="13"/>
      <c r="AY45" s="130">
        <v>-10000</v>
      </c>
      <c r="AZ45" s="36"/>
      <c r="BA45" s="192">
        <v>-1</v>
      </c>
      <c r="BB45" s="130">
        <v>-10000</v>
      </c>
      <c r="BC45" s="36"/>
      <c r="BD45" s="192">
        <v>-1</v>
      </c>
      <c r="BE45" s="130">
        <v>-10000</v>
      </c>
      <c r="BF45" s="36"/>
      <c r="BG45" s="192">
        <v>-1</v>
      </c>
      <c r="BH45" s="24">
        <v>45233</v>
      </c>
      <c r="BI45" s="41">
        <v>18</v>
      </c>
      <c r="BJ45">
        <f t="shared" ref="BJ45:BL52" si="1">+BE45+AJ45+AG45+AD45+AA45+X45+U45+R45+O45+L45+I45+F45+C45+AM45+AP45+AS45+AV45+AY45+BB45</f>
        <v>-140000</v>
      </c>
      <c r="BK45">
        <f t="shared" si="1"/>
        <v>0</v>
      </c>
      <c r="BL45">
        <f t="shared" si="1"/>
        <v>-14</v>
      </c>
      <c r="BM45">
        <f t="shared" ref="BM45:BM52" si="2">+BK45-BL45</f>
        <v>14</v>
      </c>
      <c r="BN45">
        <f t="shared" ref="BN45:BN52" si="3">COUNT(C45:BG45)/3</f>
        <v>12.333333333333334</v>
      </c>
      <c r="BO45">
        <f t="shared" ref="BO45:BO52" si="4">+BJ45/BN45</f>
        <v>-11351.351351351352</v>
      </c>
    </row>
    <row r="46" spans="1:67">
      <c r="A46">
        <f>+A45+1</f>
        <v>2</v>
      </c>
      <c r="B46" s="6"/>
      <c r="C46" s="10">
        <v>-10</v>
      </c>
      <c r="D46" s="32">
        <v>-970</v>
      </c>
      <c r="E46" s="11">
        <v>325</v>
      </c>
      <c r="F46" s="10"/>
      <c r="G46" s="32"/>
      <c r="H46" s="11"/>
      <c r="I46" s="10">
        <v>10</v>
      </c>
      <c r="J46" s="32">
        <v>595</v>
      </c>
      <c r="K46" s="11">
        <v>-196.66</v>
      </c>
      <c r="L46" s="10"/>
      <c r="M46" s="32"/>
      <c r="N46" s="11"/>
      <c r="O46" s="10">
        <v>4</v>
      </c>
      <c r="P46" s="32">
        <v>500</v>
      </c>
      <c r="Q46" s="11">
        <v>-247.5</v>
      </c>
      <c r="R46" s="10"/>
      <c r="S46" s="32"/>
      <c r="T46" s="11"/>
      <c r="U46" s="10"/>
      <c r="V46" s="32"/>
      <c r="W46" s="11"/>
      <c r="X46" s="10"/>
      <c r="Y46" s="32"/>
      <c r="Z46" s="11"/>
      <c r="AA46" s="10"/>
      <c r="AB46" s="32"/>
      <c r="AC46" s="11"/>
      <c r="AD46" s="10"/>
      <c r="AE46" s="32"/>
      <c r="AF46" s="11"/>
      <c r="AG46" s="10"/>
      <c r="AH46" s="32"/>
      <c r="AI46" s="11"/>
      <c r="AJ46" s="10"/>
      <c r="AK46" s="32"/>
      <c r="AL46" s="11"/>
      <c r="AM46" s="10"/>
      <c r="AN46" s="32"/>
      <c r="AO46" s="11"/>
      <c r="AP46" s="10"/>
      <c r="AQ46" s="32"/>
      <c r="AR46" s="11"/>
      <c r="AS46" s="10"/>
      <c r="AT46" s="32"/>
      <c r="AU46" s="11"/>
      <c r="AV46" s="10">
        <v>-4</v>
      </c>
      <c r="AW46" s="32">
        <v>-120</v>
      </c>
      <c r="AX46" s="11">
        <v>41.67</v>
      </c>
      <c r="AY46" s="10"/>
      <c r="AZ46" s="32"/>
      <c r="BA46" s="11"/>
      <c r="BB46" s="10"/>
      <c r="BC46" s="32"/>
      <c r="BD46" s="11"/>
      <c r="BE46" s="10"/>
      <c r="BF46" s="32"/>
      <c r="BG46" s="11"/>
      <c r="BH46" s="24">
        <v>45491</v>
      </c>
      <c r="BI46">
        <v>161</v>
      </c>
      <c r="BJ46">
        <f t="shared" si="1"/>
        <v>0</v>
      </c>
      <c r="BK46">
        <f t="shared" si="1"/>
        <v>5</v>
      </c>
      <c r="BL46">
        <f t="shared" si="1"/>
        <v>-77.489999999999966</v>
      </c>
      <c r="BM46">
        <f t="shared" si="2"/>
        <v>82.489999999999966</v>
      </c>
      <c r="BN46">
        <f t="shared" si="3"/>
        <v>4</v>
      </c>
      <c r="BO46">
        <f t="shared" si="4"/>
        <v>0</v>
      </c>
    </row>
    <row r="47" spans="1:67">
      <c r="A47">
        <f t="shared" ref="A47:A68" si="5">+A46+1</f>
        <v>3</v>
      </c>
      <c r="B47" s="6"/>
      <c r="C47" s="10">
        <v>-4</v>
      </c>
      <c r="D47" s="32">
        <v>160</v>
      </c>
      <c r="E47" s="11">
        <v>-53.3</v>
      </c>
      <c r="F47" s="10"/>
      <c r="G47" s="32"/>
      <c r="H47" s="11"/>
      <c r="I47" s="10">
        <v>-10</v>
      </c>
      <c r="J47" s="32">
        <v>-660</v>
      </c>
      <c r="K47" s="319">
        <v>220</v>
      </c>
      <c r="L47" s="10"/>
      <c r="M47" s="32"/>
      <c r="N47" s="11"/>
      <c r="O47" s="10">
        <v>10</v>
      </c>
      <c r="P47" s="32">
        <v>270</v>
      </c>
      <c r="Q47" s="11">
        <v>-125</v>
      </c>
      <c r="R47" s="10"/>
      <c r="S47" s="32"/>
      <c r="T47" s="11"/>
      <c r="U47" s="10"/>
      <c r="V47" s="32"/>
      <c r="W47" s="11"/>
      <c r="X47" s="10"/>
      <c r="Y47" s="32"/>
      <c r="Z47" s="11"/>
      <c r="AA47" s="10"/>
      <c r="AB47" s="32"/>
      <c r="AC47" s="11"/>
      <c r="AD47" s="10"/>
      <c r="AE47" s="32"/>
      <c r="AF47" s="11"/>
      <c r="AG47" s="10"/>
      <c r="AH47" s="32"/>
      <c r="AI47" s="11"/>
      <c r="AJ47" s="10"/>
      <c r="AK47" s="32"/>
      <c r="AL47" s="11"/>
      <c r="AM47" s="10"/>
      <c r="AN47" s="32"/>
      <c r="AO47" s="11"/>
      <c r="AP47" s="10"/>
      <c r="AQ47" s="32"/>
      <c r="AR47" s="11"/>
      <c r="AS47" s="10"/>
      <c r="AT47" s="32"/>
      <c r="AU47" s="11"/>
      <c r="AV47" s="10">
        <v>4</v>
      </c>
      <c r="AW47" s="32">
        <v>230</v>
      </c>
      <c r="AX47" s="11">
        <v>-76.67</v>
      </c>
      <c r="AY47" s="10"/>
      <c r="AZ47" s="32"/>
      <c r="BA47" s="11"/>
      <c r="BB47" s="10"/>
      <c r="BC47" s="32"/>
      <c r="BD47" s="11"/>
      <c r="BE47" s="10"/>
      <c r="BF47" s="32"/>
      <c r="BG47" s="11"/>
      <c r="BH47" s="24">
        <v>45491</v>
      </c>
      <c r="BI47">
        <v>161</v>
      </c>
      <c r="BJ47">
        <f t="shared" si="1"/>
        <v>0</v>
      </c>
      <c r="BK47">
        <f t="shared" si="1"/>
        <v>0</v>
      </c>
      <c r="BL47">
        <f t="shared" si="1"/>
        <v>-34.97</v>
      </c>
      <c r="BM47">
        <f t="shared" si="2"/>
        <v>34.97</v>
      </c>
      <c r="BN47">
        <f t="shared" si="3"/>
        <v>4</v>
      </c>
      <c r="BO47">
        <f t="shared" si="4"/>
        <v>0</v>
      </c>
    </row>
    <row r="48" spans="1:67">
      <c r="A48">
        <f t="shared" si="5"/>
        <v>4</v>
      </c>
      <c r="B48" s="6"/>
      <c r="C48" s="10"/>
      <c r="D48" s="32"/>
      <c r="E48" s="11"/>
      <c r="F48" s="10"/>
      <c r="G48" s="32"/>
      <c r="H48" s="11"/>
      <c r="I48" s="10"/>
      <c r="J48" s="32"/>
      <c r="K48" s="11"/>
      <c r="L48" s="10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/>
      <c r="AB48" s="32"/>
      <c r="AC48" s="11"/>
      <c r="AD48" s="10"/>
      <c r="AE48" s="32"/>
      <c r="AF48" s="11"/>
      <c r="AG48" s="10"/>
      <c r="AH48" s="32"/>
      <c r="AI48" s="11"/>
      <c r="AJ48" s="10"/>
      <c r="AK48" s="32"/>
      <c r="AL48" s="11"/>
      <c r="AM48" s="10"/>
      <c r="AN48" s="32"/>
      <c r="AO48" s="11"/>
      <c r="AP48" s="10"/>
      <c r="AQ48" s="32"/>
      <c r="AR48" s="11"/>
      <c r="AS48" s="10"/>
      <c r="AT48" s="32"/>
      <c r="AU48" s="11"/>
      <c r="AV48" s="10"/>
      <c r="AW48" s="32"/>
      <c r="AX48" s="11"/>
      <c r="AY48" s="10"/>
      <c r="AZ48" s="32"/>
      <c r="BA48" s="11"/>
      <c r="BB48" s="10"/>
      <c r="BC48" s="32"/>
      <c r="BD48" s="11"/>
      <c r="BE48" s="10"/>
      <c r="BF48" s="32"/>
      <c r="BG48" s="11"/>
      <c r="BJ48">
        <f t="shared" si="1"/>
        <v>0</v>
      </c>
      <c r="BK48">
        <f t="shared" si="1"/>
        <v>0</v>
      </c>
      <c r="BL48">
        <f t="shared" si="1"/>
        <v>0</v>
      </c>
      <c r="BM48">
        <f t="shared" si="2"/>
        <v>0</v>
      </c>
      <c r="BN48">
        <f t="shared" si="3"/>
        <v>0</v>
      </c>
      <c r="BO48" t="e">
        <f t="shared" si="4"/>
        <v>#DIV/0!</v>
      </c>
    </row>
    <row r="49" spans="1:67">
      <c r="A49">
        <f t="shared" si="5"/>
        <v>5</v>
      </c>
      <c r="B49" s="6"/>
      <c r="C49" s="10"/>
      <c r="D49" s="32"/>
      <c r="E49" s="11"/>
      <c r="F49" s="10"/>
      <c r="G49" s="32"/>
      <c r="H49" s="11"/>
      <c r="I49" s="10"/>
      <c r="J49" s="32"/>
      <c r="K49" s="11"/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/>
      <c r="AR49" s="11"/>
      <c r="AS49" s="10"/>
      <c r="AT49" s="32"/>
      <c r="AU49" s="11"/>
      <c r="AV49" s="10"/>
      <c r="AW49" s="32"/>
      <c r="AX49" s="11"/>
      <c r="AY49" s="10"/>
      <c r="AZ49" s="32"/>
      <c r="BA49" s="11"/>
      <c r="BB49" s="10"/>
      <c r="BC49" s="32"/>
      <c r="BD49" s="11"/>
      <c r="BE49" s="10"/>
      <c r="BF49" s="32"/>
      <c r="BG49" s="11"/>
      <c r="BI49" s="76"/>
      <c r="BJ49">
        <f t="shared" si="1"/>
        <v>0</v>
      </c>
      <c r="BK49">
        <f t="shared" si="1"/>
        <v>0</v>
      </c>
      <c r="BL49">
        <f t="shared" si="1"/>
        <v>0</v>
      </c>
      <c r="BM49">
        <f t="shared" si="2"/>
        <v>0</v>
      </c>
      <c r="BN49">
        <f t="shared" si="3"/>
        <v>0</v>
      </c>
      <c r="BO49" t="e">
        <f t="shared" si="4"/>
        <v>#DIV/0!</v>
      </c>
    </row>
    <row r="50" spans="1:67">
      <c r="A50">
        <f t="shared" si="5"/>
        <v>6</v>
      </c>
      <c r="B50" s="6"/>
      <c r="C50" s="12"/>
      <c r="D50" s="36"/>
      <c r="E50" s="13"/>
      <c r="F50" s="12"/>
      <c r="G50" s="36"/>
      <c r="H50" s="13"/>
      <c r="I50" s="10"/>
      <c r="J50" s="32"/>
      <c r="K50" s="11"/>
      <c r="L50" s="12"/>
      <c r="M50" s="36"/>
      <c r="N50" s="13"/>
      <c r="O50" s="12"/>
      <c r="P50" s="36"/>
      <c r="Q50" s="13"/>
      <c r="R50" s="12"/>
      <c r="S50" s="36"/>
      <c r="T50" s="13"/>
      <c r="U50" s="12"/>
      <c r="V50" s="36"/>
      <c r="W50" s="13"/>
      <c r="X50" s="12"/>
      <c r="Y50" s="36"/>
      <c r="Z50" s="13"/>
      <c r="AA50" s="12"/>
      <c r="AB50" s="36"/>
      <c r="AC50" s="13"/>
      <c r="AD50" s="12"/>
      <c r="AE50" s="36"/>
      <c r="AF50" s="13"/>
      <c r="AG50" s="12"/>
      <c r="AH50" s="36"/>
      <c r="AI50" s="13"/>
      <c r="AJ50" s="12"/>
      <c r="AK50" s="36"/>
      <c r="AL50" s="13"/>
      <c r="AM50" s="12"/>
      <c r="AN50" s="36"/>
      <c r="AO50" s="13"/>
      <c r="AP50" s="12"/>
      <c r="AQ50" s="36"/>
      <c r="AR50" s="13"/>
      <c r="AS50" s="12"/>
      <c r="AT50" s="36"/>
      <c r="AU50" s="13"/>
      <c r="AV50" s="12"/>
      <c r="AW50" s="36"/>
      <c r="AX50" s="13"/>
      <c r="AY50" s="12"/>
      <c r="AZ50" s="36"/>
      <c r="BA50" s="13"/>
      <c r="BB50" s="12"/>
      <c r="BC50" s="36"/>
      <c r="BD50" s="13"/>
      <c r="BE50" s="12"/>
      <c r="BF50" s="36"/>
      <c r="BG50" s="13"/>
      <c r="BI50" s="76"/>
      <c r="BJ50">
        <f t="shared" si="1"/>
        <v>0</v>
      </c>
      <c r="BK50">
        <f t="shared" si="1"/>
        <v>0</v>
      </c>
      <c r="BL50">
        <f t="shared" si="1"/>
        <v>0</v>
      </c>
      <c r="BM50">
        <f t="shared" si="2"/>
        <v>0</v>
      </c>
      <c r="BN50">
        <f t="shared" si="3"/>
        <v>0</v>
      </c>
      <c r="BO50" t="e">
        <f t="shared" si="4"/>
        <v>#DIV/0!</v>
      </c>
    </row>
    <row r="51" spans="1:67">
      <c r="A51">
        <f t="shared" si="5"/>
        <v>7</v>
      </c>
      <c r="B51" s="6"/>
      <c r="C51" s="10"/>
      <c r="D51" s="32"/>
      <c r="E51" s="11"/>
      <c r="F51" s="10"/>
      <c r="G51" s="32"/>
      <c r="H51" s="11"/>
      <c r="I51" s="12"/>
      <c r="J51" s="36"/>
      <c r="K51" s="13"/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/>
      <c r="AH51" s="32"/>
      <c r="AI51" s="11"/>
      <c r="AJ51" s="10"/>
      <c r="AK51" s="32"/>
      <c r="AL51" s="11"/>
      <c r="AM51" s="10"/>
      <c r="AN51" s="32"/>
      <c r="AO51" s="11"/>
      <c r="AP51" s="10"/>
      <c r="AQ51" s="32"/>
      <c r="AR51" s="11"/>
      <c r="AS51" s="10"/>
      <c r="AT51" s="32"/>
      <c r="AU51" s="11"/>
      <c r="AV51" s="10"/>
      <c r="AW51" s="32"/>
      <c r="AX51" s="11"/>
      <c r="AY51" s="10"/>
      <c r="AZ51" s="32"/>
      <c r="BA51" s="11"/>
      <c r="BB51" s="10"/>
      <c r="BC51" s="32"/>
      <c r="BD51" s="11"/>
      <c r="BE51" s="10"/>
      <c r="BF51" s="32"/>
      <c r="BG51" s="11"/>
      <c r="BI51" s="76"/>
      <c r="BJ51">
        <f t="shared" si="1"/>
        <v>0</v>
      </c>
      <c r="BK51">
        <f t="shared" si="1"/>
        <v>0</v>
      </c>
      <c r="BL51">
        <f t="shared" si="1"/>
        <v>0</v>
      </c>
      <c r="BM51">
        <f t="shared" si="2"/>
        <v>0</v>
      </c>
      <c r="BN51">
        <f t="shared" si="3"/>
        <v>0</v>
      </c>
      <c r="BO51" t="e">
        <f t="shared" si="4"/>
        <v>#DIV/0!</v>
      </c>
    </row>
    <row r="52" spans="1:67">
      <c r="A52">
        <f t="shared" si="5"/>
        <v>8</v>
      </c>
      <c r="B52" s="6"/>
      <c r="C52" s="10"/>
      <c r="D52" s="32"/>
      <c r="E52" s="11"/>
      <c r="F52" s="10"/>
      <c r="G52" s="32"/>
      <c r="H52" s="11"/>
      <c r="I52" s="10"/>
      <c r="J52" s="32"/>
      <c r="K52" s="11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10"/>
      <c r="AQ52" s="32"/>
      <c r="AR52" s="11"/>
      <c r="AS52" s="10"/>
      <c r="AT52" s="32"/>
      <c r="AU52" s="11"/>
      <c r="AV52" s="10"/>
      <c r="AW52" s="32"/>
      <c r="AX52" s="11"/>
      <c r="AY52" s="10"/>
      <c r="AZ52" s="32"/>
      <c r="BA52" s="11"/>
      <c r="BB52" s="10"/>
      <c r="BC52" s="32"/>
      <c r="BD52" s="11"/>
      <c r="BE52" s="10"/>
      <c r="BF52" s="32"/>
      <c r="BG52" s="11"/>
      <c r="BI52" s="76"/>
      <c r="BJ52">
        <f t="shared" si="1"/>
        <v>0</v>
      </c>
      <c r="BK52">
        <f t="shared" si="1"/>
        <v>0</v>
      </c>
      <c r="BL52">
        <f t="shared" si="1"/>
        <v>0</v>
      </c>
      <c r="BM52">
        <f t="shared" si="2"/>
        <v>0</v>
      </c>
      <c r="BN52">
        <f t="shared" si="3"/>
        <v>0</v>
      </c>
      <c r="BO52" t="e">
        <f t="shared" si="4"/>
        <v>#DIV/0!</v>
      </c>
    </row>
    <row r="53" spans="1:67">
      <c r="A53">
        <f t="shared" si="5"/>
        <v>9</v>
      </c>
      <c r="B53" s="6"/>
      <c r="C53" s="10"/>
      <c r="D53" s="32"/>
      <c r="E53" s="11"/>
      <c r="F53" s="10"/>
      <c r="G53" s="32"/>
      <c r="H53" s="11"/>
      <c r="I53" s="10"/>
      <c r="J53" s="32"/>
      <c r="K53" s="11"/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10"/>
      <c r="AQ53" s="32"/>
      <c r="AR53" s="11"/>
      <c r="AS53" s="10"/>
      <c r="AT53" s="32"/>
      <c r="AU53" s="11"/>
      <c r="AV53" s="10"/>
      <c r="AW53" s="32"/>
      <c r="AX53" s="11"/>
      <c r="AY53" s="10"/>
      <c r="AZ53" s="32"/>
      <c r="BA53" s="11"/>
      <c r="BB53" s="10"/>
      <c r="BC53" s="32"/>
      <c r="BD53" s="11"/>
      <c r="BE53" s="10"/>
      <c r="BF53" s="32"/>
      <c r="BG53" s="11"/>
    </row>
    <row r="54" spans="1:67">
      <c r="A54">
        <f t="shared" si="5"/>
        <v>10</v>
      </c>
      <c r="B54" s="6"/>
      <c r="C54" s="10"/>
      <c r="D54" s="32"/>
      <c r="E54" s="11"/>
      <c r="F54" s="10"/>
      <c r="G54" s="32"/>
      <c r="H54" s="11"/>
      <c r="I54" s="10"/>
      <c r="J54" s="32"/>
      <c r="K54" s="11"/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/>
      <c r="AN54" s="32"/>
      <c r="AO54" s="11"/>
      <c r="AP54" s="10"/>
      <c r="AQ54" s="32"/>
      <c r="AR54" s="11"/>
      <c r="AS54" s="10"/>
      <c r="AT54" s="32"/>
      <c r="AU54" s="11"/>
      <c r="AV54" s="10"/>
      <c r="AW54" s="32"/>
      <c r="AX54" s="11"/>
      <c r="AY54" s="10"/>
      <c r="AZ54" s="32"/>
      <c r="BA54" s="11"/>
      <c r="BB54" s="10"/>
      <c r="BC54" s="32"/>
      <c r="BD54" s="11"/>
      <c r="BE54" s="10"/>
      <c r="BF54" s="32"/>
      <c r="BG54" s="11"/>
    </row>
    <row r="55" spans="1:67">
      <c r="A55">
        <f t="shared" si="5"/>
        <v>11</v>
      </c>
      <c r="B55" s="6"/>
      <c r="C55" s="10"/>
      <c r="D55" s="32"/>
      <c r="E55" s="11"/>
      <c r="F55" s="10"/>
      <c r="G55" s="32"/>
      <c r="H55" s="11"/>
      <c r="I55" s="10"/>
      <c r="J55" s="32"/>
      <c r="K55" s="11"/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/>
      <c r="AR55" s="11"/>
      <c r="AS55" s="10"/>
      <c r="AT55" s="32"/>
      <c r="AU55" s="11"/>
      <c r="AV55" s="10"/>
      <c r="AW55" s="32"/>
      <c r="AX55" s="11"/>
      <c r="AY55" s="10"/>
      <c r="AZ55" s="32"/>
      <c r="BA55" s="11"/>
      <c r="BB55" s="10"/>
      <c r="BC55" s="32"/>
      <c r="BD55" s="11"/>
      <c r="BE55" s="10"/>
      <c r="BF55" s="32"/>
      <c r="BG55" s="11"/>
    </row>
    <row r="56" spans="1:67">
      <c r="A56">
        <f t="shared" si="5"/>
        <v>12</v>
      </c>
      <c r="B56" s="6"/>
      <c r="C56" s="10"/>
      <c r="D56" s="32"/>
      <c r="E56" s="11"/>
      <c r="F56" s="10"/>
      <c r="G56" s="32"/>
      <c r="H56" s="11"/>
      <c r="I56" s="10"/>
      <c r="J56" s="32"/>
      <c r="K56" s="11"/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10"/>
      <c r="AQ56" s="32"/>
      <c r="AR56" s="11"/>
      <c r="AS56" s="10"/>
      <c r="AT56" s="32"/>
      <c r="AU56" s="11"/>
      <c r="AV56" s="10"/>
      <c r="AW56" s="32"/>
      <c r="AX56" s="11"/>
      <c r="AY56" s="10"/>
      <c r="AZ56" s="32"/>
      <c r="BA56" s="11"/>
      <c r="BB56" s="10"/>
      <c r="BC56" s="32"/>
      <c r="BD56" s="11"/>
      <c r="BE56" s="10"/>
      <c r="BF56" s="32"/>
      <c r="BG56" s="11"/>
    </row>
    <row r="57" spans="1:67">
      <c r="A57">
        <f t="shared" si="5"/>
        <v>13</v>
      </c>
      <c r="B57" s="6"/>
      <c r="C57" s="10"/>
      <c r="D57" s="32"/>
      <c r="E57" s="11"/>
      <c r="F57" s="10"/>
      <c r="G57" s="32"/>
      <c r="H57" s="11"/>
      <c r="I57" s="10"/>
      <c r="J57" s="32"/>
      <c r="K57" s="11"/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10"/>
      <c r="AQ57" s="32"/>
      <c r="AR57" s="11"/>
      <c r="AS57" s="10"/>
      <c r="AT57" s="32"/>
      <c r="AU57" s="11"/>
      <c r="AV57" s="10"/>
      <c r="AW57" s="32"/>
      <c r="AX57" s="11"/>
      <c r="AY57" s="10"/>
      <c r="AZ57" s="32"/>
      <c r="BA57" s="11"/>
      <c r="BB57" s="10"/>
      <c r="BC57" s="32"/>
      <c r="BD57" s="11"/>
      <c r="BE57" s="10"/>
      <c r="BF57" s="32"/>
      <c r="BG57" s="11"/>
    </row>
    <row r="58" spans="1:67">
      <c r="A58">
        <f t="shared" si="5"/>
        <v>14</v>
      </c>
      <c r="B58" s="6"/>
      <c r="C58" s="10"/>
      <c r="D58" s="32"/>
      <c r="E58" s="11"/>
      <c r="F58" s="10"/>
      <c r="G58" s="32"/>
      <c r="H58" s="11"/>
      <c r="I58" s="10"/>
      <c r="J58" s="32"/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S58" s="10"/>
      <c r="AT58" s="32"/>
      <c r="AU58" s="11"/>
      <c r="AV58" s="10"/>
      <c r="AW58" s="32"/>
      <c r="AX58" s="11"/>
      <c r="AY58" s="10"/>
      <c r="AZ58" s="32"/>
      <c r="BA58" s="11"/>
      <c r="BB58" s="10"/>
      <c r="BC58" s="32"/>
      <c r="BD58" s="11"/>
      <c r="BE58" s="10"/>
      <c r="BF58" s="32"/>
      <c r="BG58" s="11"/>
    </row>
    <row r="59" spans="1:67">
      <c r="A59">
        <f t="shared" si="5"/>
        <v>15</v>
      </c>
      <c r="B59" s="6"/>
      <c r="C59" s="10"/>
      <c r="D59" s="32"/>
      <c r="E59" s="11"/>
      <c r="F59" s="10"/>
      <c r="G59" s="32"/>
      <c r="H59" s="11"/>
      <c r="I59" s="10"/>
      <c r="J59" s="32"/>
      <c r="K59" s="11"/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10"/>
      <c r="AQ59" s="32"/>
      <c r="AR59" s="11"/>
      <c r="AS59" s="10"/>
      <c r="AT59" s="32"/>
      <c r="AU59" s="11"/>
      <c r="AV59" s="10"/>
      <c r="AW59" s="32"/>
      <c r="AX59" s="11"/>
      <c r="AY59" s="10"/>
      <c r="AZ59" s="32"/>
      <c r="BA59" s="11"/>
      <c r="BB59" s="10"/>
      <c r="BC59" s="32"/>
      <c r="BD59" s="11"/>
      <c r="BE59" s="10"/>
      <c r="BF59" s="32"/>
      <c r="BG59" s="11"/>
      <c r="BH59" s="28"/>
    </row>
    <row r="60" spans="1:67">
      <c r="A60">
        <f t="shared" si="5"/>
        <v>16</v>
      </c>
      <c r="B60" s="6"/>
      <c r="C60" s="10"/>
      <c r="D60" s="32"/>
      <c r="E60" s="11"/>
      <c r="F60" s="10"/>
      <c r="G60" s="32"/>
      <c r="H60" s="11"/>
      <c r="I60" s="10"/>
      <c r="J60" s="32"/>
      <c r="K60" s="11"/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10"/>
      <c r="AQ60" s="32"/>
      <c r="AR60" s="11"/>
      <c r="AS60" s="10"/>
      <c r="AT60" s="32"/>
      <c r="AU60" s="11"/>
      <c r="AV60" s="10"/>
      <c r="AW60" s="32"/>
      <c r="AX60" s="11"/>
      <c r="AY60" s="10"/>
      <c r="AZ60" s="32"/>
      <c r="BA60" s="11"/>
      <c r="BB60" s="10"/>
      <c r="BC60" s="32"/>
      <c r="BD60" s="11"/>
      <c r="BE60" s="10"/>
      <c r="BF60" s="32"/>
      <c r="BG60" s="11"/>
      <c r="BH60" s="28"/>
    </row>
    <row r="61" spans="1:67">
      <c r="A61">
        <f t="shared" si="5"/>
        <v>17</v>
      </c>
      <c r="B61" s="6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10"/>
      <c r="AT61" s="32"/>
      <c r="AU61" s="11"/>
      <c r="AV61" s="10"/>
      <c r="AW61" s="32"/>
      <c r="AX61" s="11"/>
      <c r="AY61" s="10"/>
      <c r="AZ61" s="32"/>
      <c r="BA61" s="11"/>
      <c r="BB61" s="10"/>
      <c r="BC61" s="32"/>
      <c r="BD61" s="11"/>
      <c r="BE61" s="10"/>
      <c r="BF61" s="32"/>
      <c r="BG61" s="11"/>
      <c r="BH61" s="28"/>
    </row>
    <row r="62" spans="1:67">
      <c r="A62">
        <f t="shared" si="5"/>
        <v>18</v>
      </c>
      <c r="B62" s="6"/>
      <c r="C62" s="10"/>
      <c r="D62" s="32"/>
      <c r="E62" s="11"/>
      <c r="F62" s="10"/>
      <c r="G62" s="32"/>
      <c r="H62" s="11"/>
      <c r="I62" s="10"/>
      <c r="J62" s="32"/>
      <c r="K62" s="11"/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/>
      <c r="AB62" s="32"/>
      <c r="AC62" s="11"/>
      <c r="AD62" s="10"/>
      <c r="AE62" s="32"/>
      <c r="AF62" s="11"/>
      <c r="AG62" s="10"/>
      <c r="AH62" s="32"/>
      <c r="AI62" s="11"/>
      <c r="AJ62" s="10"/>
      <c r="AK62" s="32"/>
      <c r="AL62" s="11"/>
      <c r="AM62" s="10"/>
      <c r="AN62" s="32"/>
      <c r="AO62" s="11"/>
      <c r="AP62" s="10"/>
      <c r="AQ62" s="32"/>
      <c r="AR62" s="11"/>
      <c r="AS62" s="10"/>
      <c r="AT62" s="32"/>
      <c r="AU62" s="11"/>
      <c r="AV62" s="10"/>
      <c r="AW62" s="32"/>
      <c r="AX62" s="11"/>
      <c r="AY62" s="10"/>
      <c r="AZ62" s="32"/>
      <c r="BA62" s="11"/>
      <c r="BB62" s="10"/>
      <c r="BC62" s="32"/>
      <c r="BD62" s="11"/>
      <c r="BE62" s="10"/>
      <c r="BF62" s="32"/>
      <c r="BG62" s="11"/>
      <c r="BH62" s="28"/>
    </row>
    <row r="63" spans="1:67">
      <c r="A63">
        <f t="shared" si="5"/>
        <v>19</v>
      </c>
      <c r="B63" s="6"/>
      <c r="C63" s="10"/>
      <c r="D63" s="32"/>
      <c r="E63" s="11"/>
      <c r="F63" s="10"/>
      <c r="G63" s="32"/>
      <c r="H63" s="11"/>
      <c r="I63" s="10"/>
      <c r="J63" s="32"/>
      <c r="K63" s="11"/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/>
      <c r="AB63" s="32"/>
      <c r="AC63" s="11"/>
      <c r="AD63" s="10"/>
      <c r="AE63" s="32"/>
      <c r="AF63" s="11"/>
      <c r="AG63" s="10"/>
      <c r="AH63" s="32"/>
      <c r="AI63" s="11"/>
      <c r="AJ63" s="10"/>
      <c r="AK63" s="32"/>
      <c r="AL63" s="11"/>
      <c r="AM63" s="10"/>
      <c r="AN63" s="32"/>
      <c r="AO63" s="11"/>
      <c r="AP63" s="10"/>
      <c r="AQ63" s="32"/>
      <c r="AR63" s="11"/>
      <c r="AS63" s="10"/>
      <c r="AT63" s="32"/>
      <c r="AU63" s="11"/>
      <c r="AV63" s="10"/>
      <c r="AW63" s="32"/>
      <c r="AX63" s="11"/>
      <c r="AY63" s="10"/>
      <c r="AZ63" s="32"/>
      <c r="BA63" s="11"/>
      <c r="BB63" s="10"/>
      <c r="BC63" s="32"/>
      <c r="BD63" s="11"/>
      <c r="BE63" s="10"/>
      <c r="BF63" s="32"/>
      <c r="BG63" s="11"/>
      <c r="BH63" s="28"/>
    </row>
    <row r="64" spans="1:67">
      <c r="A64">
        <f t="shared" si="5"/>
        <v>20</v>
      </c>
      <c r="B64" s="6"/>
      <c r="C64" s="10"/>
      <c r="D64" s="32"/>
      <c r="E64" s="11"/>
      <c r="F64" s="10"/>
      <c r="G64" s="32"/>
      <c r="H64" s="11"/>
      <c r="I64" s="10"/>
      <c r="J64" s="32"/>
      <c r="K64" s="11"/>
      <c r="L64" s="10"/>
      <c r="M64" s="32"/>
      <c r="N64" s="11"/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/>
      <c r="AB64" s="32"/>
      <c r="AC64" s="11"/>
      <c r="AD64" s="10"/>
      <c r="AE64" s="32"/>
      <c r="AF64" s="11"/>
      <c r="AG64" s="10"/>
      <c r="AH64" s="32"/>
      <c r="AI64" s="11"/>
      <c r="AJ64" s="10"/>
      <c r="AK64" s="32"/>
      <c r="AL64" s="11"/>
      <c r="AM64" s="10"/>
      <c r="AN64" s="32"/>
      <c r="AO64" s="11"/>
      <c r="AP64" s="10"/>
      <c r="AQ64" s="32"/>
      <c r="AR64" s="11"/>
      <c r="AS64" s="10"/>
      <c r="AT64" s="32"/>
      <c r="AU64" s="11"/>
      <c r="AV64" s="10"/>
      <c r="AW64" s="32"/>
      <c r="AX64" s="11"/>
      <c r="AY64" s="10"/>
      <c r="AZ64" s="32"/>
      <c r="BA64" s="11"/>
      <c r="BB64" s="10"/>
      <c r="BC64" s="32"/>
      <c r="BD64" s="11"/>
      <c r="BE64" s="10"/>
      <c r="BF64" s="32"/>
      <c r="BG64" s="11"/>
      <c r="BH64" s="28"/>
    </row>
    <row r="65" spans="1:60">
      <c r="A65">
        <f t="shared" si="5"/>
        <v>21</v>
      </c>
      <c r="B65" s="6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/>
      <c r="AQ65" s="32"/>
      <c r="AR65" s="11"/>
      <c r="AS65" s="10"/>
      <c r="AT65" s="32"/>
      <c r="AU65" s="11"/>
      <c r="AV65" s="10"/>
      <c r="AW65" s="32"/>
      <c r="AX65" s="11"/>
      <c r="AY65" s="10"/>
      <c r="AZ65" s="32"/>
      <c r="BA65" s="11"/>
      <c r="BB65" s="10"/>
      <c r="BC65" s="32"/>
      <c r="BD65" s="11"/>
      <c r="BE65" s="10"/>
      <c r="BF65" s="32"/>
      <c r="BG65" s="11"/>
      <c r="BH65" s="28"/>
    </row>
    <row r="66" spans="1:60">
      <c r="A66">
        <f t="shared" si="5"/>
        <v>22</v>
      </c>
      <c r="B66" s="6"/>
      <c r="C66" s="12"/>
      <c r="D66" s="36"/>
      <c r="E66" s="13"/>
      <c r="F66" s="12"/>
      <c r="G66" s="36"/>
      <c r="H66" s="13"/>
      <c r="I66" s="12"/>
      <c r="J66" s="36"/>
      <c r="K66" s="13"/>
      <c r="L66" s="12"/>
      <c r="M66" s="36"/>
      <c r="N66" s="13"/>
      <c r="O66" s="12"/>
      <c r="P66" s="36"/>
      <c r="Q66" s="13"/>
      <c r="R66" s="12"/>
      <c r="S66" s="36"/>
      <c r="T66" s="13"/>
      <c r="U66" s="12"/>
      <c r="V66" s="36"/>
      <c r="W66" s="13"/>
      <c r="X66" s="12"/>
      <c r="Y66" s="36"/>
      <c r="Z66" s="13"/>
      <c r="AA66" s="12"/>
      <c r="AB66" s="36"/>
      <c r="AC66" s="13"/>
      <c r="AD66" s="12"/>
      <c r="AE66" s="36"/>
      <c r="AF66" s="13"/>
      <c r="AG66" s="12"/>
      <c r="AH66" s="36"/>
      <c r="AI66" s="13"/>
      <c r="AJ66" s="12"/>
      <c r="AK66" s="36"/>
      <c r="AL66" s="13"/>
      <c r="AM66" s="12"/>
      <c r="AN66" s="36"/>
      <c r="AO66" s="13"/>
      <c r="AP66" s="10"/>
      <c r="AQ66" s="32"/>
      <c r="AR66" s="11"/>
      <c r="AS66" s="12"/>
      <c r="AT66" s="36"/>
      <c r="AU66" s="13"/>
      <c r="AV66" s="12"/>
      <c r="AW66" s="36"/>
      <c r="AX66" s="13"/>
      <c r="AY66" s="12"/>
      <c r="AZ66" s="36"/>
      <c r="BA66" s="13"/>
      <c r="BB66" s="12"/>
      <c r="BC66" s="36"/>
      <c r="BD66" s="13"/>
      <c r="BE66" s="12"/>
      <c r="BF66" s="36"/>
      <c r="BG66" s="13"/>
    </row>
    <row r="67" spans="1:60">
      <c r="A67">
        <f t="shared" si="5"/>
        <v>23</v>
      </c>
      <c r="B67" s="6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2"/>
      <c r="V67" s="36"/>
      <c r="W67" s="13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S67" s="10"/>
      <c r="AT67" s="32"/>
      <c r="AU67" s="11"/>
      <c r="AV67" s="10"/>
      <c r="AW67" s="32"/>
      <c r="AX67" s="11"/>
      <c r="AY67" s="10"/>
      <c r="AZ67" s="32"/>
      <c r="BA67" s="11"/>
      <c r="BB67" s="10"/>
      <c r="BC67" s="32"/>
      <c r="BD67" s="11"/>
      <c r="BE67" s="10"/>
      <c r="BF67" s="32"/>
      <c r="BG67" s="11"/>
    </row>
    <row r="68" spans="1:60">
      <c r="A68">
        <f t="shared" si="5"/>
        <v>24</v>
      </c>
      <c r="B68" s="6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10"/>
      <c r="AQ68" s="32"/>
      <c r="AR68" s="11"/>
      <c r="AS68" s="10"/>
      <c r="AT68" s="32"/>
      <c r="AU68" s="11"/>
      <c r="AV68" s="10"/>
      <c r="AW68" s="32"/>
      <c r="AX68" s="11"/>
      <c r="AY68" s="10"/>
      <c r="AZ68" s="32"/>
      <c r="BA68" s="11"/>
      <c r="BB68" s="10"/>
      <c r="BC68" s="32"/>
      <c r="BD68" s="11"/>
      <c r="BE68" s="10"/>
      <c r="BF68" s="32"/>
      <c r="BG68" s="11"/>
    </row>
  </sheetData>
  <sortState xmlns:xlrd2="http://schemas.microsoft.com/office/spreadsheetml/2017/richdata2" ref="B5:G22">
    <sortCondition descending="1" ref="G4"/>
    <sortCondition descending="1" ref="D4"/>
    <sortCondition descending="1" ref="E4"/>
  </sortState>
  <mergeCells count="19">
    <mergeCell ref="AY43:BA43"/>
    <mergeCell ref="BB43:BD43"/>
    <mergeCell ref="BE43:BG43"/>
    <mergeCell ref="AM43:AO43"/>
    <mergeCell ref="AP43:AR43"/>
    <mergeCell ref="AS43:AU43"/>
    <mergeCell ref="AV43:AX43"/>
    <mergeCell ref="AJ43:AL43"/>
    <mergeCell ref="O43:Q43"/>
    <mergeCell ref="R43:T43"/>
    <mergeCell ref="U43:W43"/>
    <mergeCell ref="X43:Z43"/>
    <mergeCell ref="AA43:AC43"/>
    <mergeCell ref="AD43:AF43"/>
    <mergeCell ref="C43:E43"/>
    <mergeCell ref="F43:H43"/>
    <mergeCell ref="I43:K43"/>
    <mergeCell ref="L43:N43"/>
    <mergeCell ref="AG43:AI43"/>
  </mergeCells>
  <phoneticPr fontId="4" type="noConversion"/>
  <pageMargins left="0.75" right="0.75" top="1" bottom="1" header="0" footer="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/>
  <dimension ref="A1:AL70"/>
  <sheetViews>
    <sheetView workbookViewId="0"/>
  </sheetViews>
  <sheetFormatPr baseColWidth="10" defaultColWidth="11.5703125" defaultRowHeight="12.75"/>
  <cols>
    <col min="1" max="1" width="4" customWidth="1"/>
    <col min="3" max="3" width="6.42578125" customWidth="1"/>
    <col min="4" max="4" width="4.42578125" customWidth="1"/>
    <col min="5" max="6" width="4" customWidth="1"/>
    <col min="7" max="7" width="3.7109375" customWidth="1"/>
    <col min="8" max="8" width="4" customWidth="1"/>
    <col min="9" max="12" width="4" hidden="1" customWidth="1"/>
    <col min="13" max="30" width="4" customWidth="1"/>
    <col min="31" max="32" width="4" hidden="1" customWidth="1"/>
  </cols>
  <sheetData>
    <row r="1" spans="1:33">
      <c r="A1" s="5" t="s">
        <v>50</v>
      </c>
      <c r="AG1" s="24"/>
    </row>
    <row r="2" spans="1:33">
      <c r="A2" t="s">
        <v>10</v>
      </c>
      <c r="AG2" s="24"/>
    </row>
    <row r="3" spans="1:33" ht="13.5" thickBot="1">
      <c r="A3">
        <f>+GENERAL!B6</f>
        <v>12</v>
      </c>
      <c r="C3" s="41">
        <f>SUM(C5:C8)</f>
        <v>0</v>
      </c>
      <c r="AG3" s="24"/>
    </row>
    <row r="4" spans="1:33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AG4" s="24"/>
    </row>
    <row r="5" spans="1:33" ht="13.5" thickBot="1">
      <c r="A5" s="150">
        <v>1</v>
      </c>
      <c r="B5" s="23" t="s">
        <v>43</v>
      </c>
      <c r="C5" s="44">
        <f>+Q$36</f>
        <v>10</v>
      </c>
      <c r="D5" s="48">
        <f>+R$37</f>
        <v>19</v>
      </c>
      <c r="E5" s="45">
        <f>+R$36</f>
        <v>1</v>
      </c>
      <c r="F5" s="18">
        <f>+Q$22</f>
        <v>0</v>
      </c>
      <c r="G5" s="200">
        <f t="shared" ref="G5:G13" si="0">IF(E5&lt;A$3/2,-1,1)*80+C5</f>
        <v>-70</v>
      </c>
      <c r="AG5" s="24"/>
    </row>
    <row r="6" spans="1:33" ht="13.5" thickBot="1">
      <c r="A6" s="150">
        <v>2</v>
      </c>
      <c r="B6" s="23" t="s">
        <v>1</v>
      </c>
      <c r="C6" s="44">
        <f>+G$36</f>
        <v>4</v>
      </c>
      <c r="D6" s="48">
        <f>+H$37</f>
        <v>18</v>
      </c>
      <c r="E6" s="45">
        <f>+H$36</f>
        <v>1</v>
      </c>
      <c r="F6" s="18">
        <f>+G$22</f>
        <v>0</v>
      </c>
      <c r="G6" s="200">
        <f t="shared" si="0"/>
        <v>-76</v>
      </c>
      <c r="AG6" s="24"/>
    </row>
    <row r="7" spans="1:33" ht="13.5" thickBot="1">
      <c r="A7" s="150">
        <v>3</v>
      </c>
      <c r="B7" s="23" t="s">
        <v>155</v>
      </c>
      <c r="C7" s="44">
        <f>+Y$36</f>
        <v>-4</v>
      </c>
      <c r="D7" s="48">
        <f>+Z$37</f>
        <v>3</v>
      </c>
      <c r="E7" s="45">
        <f>+Z$36</f>
        <v>1</v>
      </c>
      <c r="F7" s="18">
        <f>+Y$22</f>
        <v>0</v>
      </c>
      <c r="G7" s="200">
        <f t="shared" si="0"/>
        <v>-84</v>
      </c>
      <c r="AG7" s="24"/>
    </row>
    <row r="8" spans="1:33" ht="13.5" thickBot="1">
      <c r="A8" s="150">
        <v>4</v>
      </c>
      <c r="B8" s="23" t="s">
        <v>9</v>
      </c>
      <c r="C8" s="44">
        <f>+O$36</f>
        <v>-10</v>
      </c>
      <c r="D8" s="48">
        <f>+P$37</f>
        <v>40</v>
      </c>
      <c r="E8" s="45">
        <f>+P$36</f>
        <v>1</v>
      </c>
      <c r="F8" s="18">
        <f>+O$22</f>
        <v>0</v>
      </c>
      <c r="G8" s="200">
        <f t="shared" si="0"/>
        <v>-90</v>
      </c>
      <c r="AG8" s="24"/>
    </row>
    <row r="9" spans="1:33" ht="13.5" hidden="1" thickBot="1">
      <c r="A9" s="150">
        <v>5</v>
      </c>
      <c r="B9" s="23" t="s">
        <v>62</v>
      </c>
      <c r="C9" s="44">
        <f>+AC$36</f>
        <v>-100000000</v>
      </c>
      <c r="D9" s="48">
        <f>+AD$37</f>
        <v>0</v>
      </c>
      <c r="E9" s="45">
        <f>+AD$36</f>
        <v>0</v>
      </c>
      <c r="F9" s="18">
        <f>+AC$22</f>
        <v>0</v>
      </c>
      <c r="G9" s="200">
        <f t="shared" si="0"/>
        <v>-100000080</v>
      </c>
      <c r="AG9" s="24"/>
    </row>
    <row r="10" spans="1:33" ht="13.5" hidden="1" thickBot="1">
      <c r="A10" s="150">
        <v>6</v>
      </c>
      <c r="B10" s="23" t="s">
        <v>94</v>
      </c>
      <c r="C10" s="44">
        <f>+S$36</f>
        <v>-100000000</v>
      </c>
      <c r="D10" s="48">
        <f>+T$37</f>
        <v>0</v>
      </c>
      <c r="E10" s="45">
        <f>+T$36</f>
        <v>0</v>
      </c>
      <c r="F10" s="18">
        <f>+S$22</f>
        <v>0</v>
      </c>
      <c r="G10" s="200">
        <f t="shared" si="0"/>
        <v>-100000080</v>
      </c>
      <c r="AG10" s="24"/>
    </row>
    <row r="11" spans="1:33" ht="13.5" hidden="1" thickBot="1">
      <c r="A11" s="150">
        <v>7</v>
      </c>
      <c r="B11" s="23" t="s">
        <v>6</v>
      </c>
      <c r="C11" s="44">
        <f>+M$36</f>
        <v>-100000000</v>
      </c>
      <c r="D11" s="48">
        <f>+N$37</f>
        <v>0</v>
      </c>
      <c r="E11" s="45">
        <f>+N$36</f>
        <v>0</v>
      </c>
      <c r="F11" s="18">
        <f>+M$22</f>
        <v>0</v>
      </c>
      <c r="G11" s="200">
        <f t="shared" si="0"/>
        <v>-100000080</v>
      </c>
      <c r="AG11" s="24"/>
    </row>
    <row r="12" spans="1:33" ht="13.5" hidden="1" thickBot="1">
      <c r="A12" s="150">
        <v>8</v>
      </c>
      <c r="B12" s="162" t="s">
        <v>124</v>
      </c>
      <c r="C12" s="44">
        <f>+E$36</f>
        <v>-100000000</v>
      </c>
      <c r="D12" s="48">
        <f>+F$37</f>
        <v>0</v>
      </c>
      <c r="E12" s="45">
        <f>+F$36</f>
        <v>0</v>
      </c>
      <c r="F12" s="18">
        <f>+E$22</f>
        <v>0</v>
      </c>
      <c r="G12" s="200">
        <f t="shared" si="0"/>
        <v>-100000080</v>
      </c>
      <c r="AG12" s="24"/>
    </row>
    <row r="13" spans="1:33" ht="13.5" hidden="1" thickBot="1">
      <c r="A13" s="150">
        <v>9</v>
      </c>
      <c r="B13" s="23" t="s">
        <v>120</v>
      </c>
      <c r="C13" s="44">
        <f>AA$36</f>
        <v>-100000000</v>
      </c>
      <c r="D13" s="48">
        <f>+AB$37</f>
        <v>0</v>
      </c>
      <c r="E13" s="45">
        <f>+AB$36</f>
        <v>0</v>
      </c>
      <c r="F13" s="18">
        <f>+AA$22</f>
        <v>0</v>
      </c>
      <c r="G13" s="200">
        <f t="shared" si="0"/>
        <v>-100000080</v>
      </c>
      <c r="AG13" s="24"/>
    </row>
    <row r="14" spans="1:33" ht="13.5" hidden="1" thickBot="1">
      <c r="A14" s="150">
        <v>10</v>
      </c>
      <c r="B14" s="23" t="s">
        <v>93</v>
      </c>
      <c r="C14" s="44">
        <f>+U$36</f>
        <v>-100000000</v>
      </c>
      <c r="D14" s="48">
        <f>+V$37</f>
        <v>0</v>
      </c>
      <c r="E14" s="45">
        <f>+V$36</f>
        <v>0</v>
      </c>
      <c r="F14" s="18">
        <f>+U$22</f>
        <v>0</v>
      </c>
      <c r="G14" s="200">
        <f t="shared" ref="G14:G19" si="1">IF(E14&lt;A$3/2,-1,1)*80+C14</f>
        <v>-100000080</v>
      </c>
      <c r="AG14" s="24"/>
    </row>
    <row r="15" spans="1:33" ht="13.5" hidden="1" thickBot="1">
      <c r="A15" s="150">
        <v>11</v>
      </c>
      <c r="B15" s="23" t="s">
        <v>63</v>
      </c>
      <c r="C15" s="44">
        <f>+C$36</f>
        <v>-100000000</v>
      </c>
      <c r="D15" s="48">
        <f>+D$37</f>
        <v>0</v>
      </c>
      <c r="E15" s="45">
        <f>+D$36</f>
        <v>0</v>
      </c>
      <c r="F15" s="18">
        <f>+C$22</f>
        <v>0</v>
      </c>
      <c r="G15" s="200">
        <f t="shared" si="1"/>
        <v>-100000080</v>
      </c>
      <c r="AG15" s="24"/>
    </row>
    <row r="16" spans="1:33" ht="13.5" hidden="1" thickBot="1">
      <c r="A16" s="150">
        <v>12</v>
      </c>
      <c r="B16" s="23" t="s">
        <v>82</v>
      </c>
      <c r="C16" s="44">
        <f>+AE$36</f>
        <v>-100000000</v>
      </c>
      <c r="D16" s="48">
        <f>+AF$37</f>
        <v>0</v>
      </c>
      <c r="E16" s="45">
        <f>+AF$36</f>
        <v>0</v>
      </c>
      <c r="F16" s="18">
        <f>+AE$22</f>
        <v>0</v>
      </c>
      <c r="G16" s="200">
        <f t="shared" si="1"/>
        <v>-100000080</v>
      </c>
      <c r="AG16" s="24"/>
    </row>
    <row r="17" spans="1:33" ht="13.5" hidden="1" thickBot="1">
      <c r="A17" s="150">
        <v>13</v>
      </c>
      <c r="B17" s="23" t="s">
        <v>4</v>
      </c>
      <c r="C17" s="44">
        <f>+W$36</f>
        <v>-100000000</v>
      </c>
      <c r="D17" s="48">
        <f>+X$37</f>
        <v>0</v>
      </c>
      <c r="E17" s="45">
        <f>+X$36</f>
        <v>0</v>
      </c>
      <c r="F17" s="18">
        <f>+W$22</f>
        <v>0</v>
      </c>
      <c r="G17" s="200">
        <f t="shared" si="1"/>
        <v>-100000080</v>
      </c>
      <c r="AG17" s="24"/>
    </row>
    <row r="18" spans="1:33" ht="13.5" hidden="1" thickBot="1">
      <c r="A18" s="150">
        <v>14</v>
      </c>
      <c r="B18" s="23" t="s">
        <v>28</v>
      </c>
      <c r="C18" s="44">
        <f>+I$36</f>
        <v>0</v>
      </c>
      <c r="D18" s="48">
        <f>+J$37</f>
        <v>0</v>
      </c>
      <c r="E18" s="45">
        <f>+J$36</f>
        <v>0</v>
      </c>
      <c r="F18" s="18">
        <f>+I$22</f>
        <v>0</v>
      </c>
      <c r="G18" s="200">
        <f t="shared" si="1"/>
        <v>-80</v>
      </c>
      <c r="AG18" s="24"/>
    </row>
    <row r="19" spans="1:33" ht="13.5" hidden="1" thickBot="1">
      <c r="A19" s="150">
        <v>15</v>
      </c>
      <c r="B19" s="23" t="s">
        <v>64</v>
      </c>
      <c r="C19" s="44">
        <f>+K$36</f>
        <v>0</v>
      </c>
      <c r="D19" s="59">
        <f>+L$37</f>
        <v>0</v>
      </c>
      <c r="E19" s="46">
        <f>+L$36</f>
        <v>0</v>
      </c>
      <c r="F19" s="18">
        <f>+K$22</f>
        <v>0</v>
      </c>
      <c r="G19" s="200">
        <f t="shared" si="1"/>
        <v>-80</v>
      </c>
      <c r="AG19" s="24"/>
    </row>
    <row r="20" spans="1:33">
      <c r="A20" s="16"/>
      <c r="G20" s="200"/>
      <c r="AG20" s="24"/>
    </row>
    <row r="21" spans="1:33">
      <c r="A21" s="16"/>
      <c r="AG21" s="24"/>
    </row>
    <row r="22" spans="1:33" hidden="1">
      <c r="B22" t="s">
        <v>12</v>
      </c>
      <c r="C22">
        <f>+C23*C24</f>
        <v>0</v>
      </c>
      <c r="D22">
        <f t="shared" ref="D22:AF22" si="2">+D23*D24</f>
        <v>0</v>
      </c>
      <c r="E22">
        <f t="shared" si="2"/>
        <v>0</v>
      </c>
      <c r="F22">
        <f t="shared" si="2"/>
        <v>0</v>
      </c>
      <c r="G22">
        <f t="shared" si="2"/>
        <v>0</v>
      </c>
      <c r="H22">
        <f t="shared" si="2"/>
        <v>0</v>
      </c>
      <c r="I22">
        <f t="shared" si="2"/>
        <v>0</v>
      </c>
      <c r="J22">
        <f t="shared" si="2"/>
        <v>0</v>
      </c>
      <c r="K22">
        <f t="shared" si="2"/>
        <v>0</v>
      </c>
      <c r="L22">
        <f t="shared" si="2"/>
        <v>0</v>
      </c>
      <c r="M22">
        <f t="shared" si="2"/>
        <v>0</v>
      </c>
      <c r="N22">
        <f t="shared" si="2"/>
        <v>0</v>
      </c>
      <c r="O22">
        <f t="shared" si="2"/>
        <v>0</v>
      </c>
      <c r="P22">
        <f t="shared" si="2"/>
        <v>0</v>
      </c>
      <c r="Q22">
        <f t="shared" si="2"/>
        <v>0</v>
      </c>
      <c r="R22">
        <f t="shared" si="2"/>
        <v>0</v>
      </c>
      <c r="S22">
        <f t="shared" si="2"/>
        <v>0</v>
      </c>
      <c r="T22">
        <f t="shared" si="2"/>
        <v>0</v>
      </c>
      <c r="U22">
        <f t="shared" si="2"/>
        <v>0</v>
      </c>
      <c r="V22">
        <f t="shared" si="2"/>
        <v>0</v>
      </c>
      <c r="W22">
        <f t="shared" si="2"/>
        <v>0</v>
      </c>
      <c r="X22">
        <f t="shared" si="2"/>
        <v>0</v>
      </c>
      <c r="Y22">
        <f t="shared" si="2"/>
        <v>0</v>
      </c>
      <c r="Z22">
        <f t="shared" si="2"/>
        <v>0</v>
      </c>
      <c r="AA22">
        <f>+AA23*AA24</f>
        <v>0</v>
      </c>
      <c r="AB22">
        <f>+AB23*AB24</f>
        <v>0</v>
      </c>
      <c r="AC22">
        <f>+AC23*AC24</f>
        <v>0</v>
      </c>
      <c r="AD22">
        <f>+AD23*AD24</f>
        <v>0</v>
      </c>
      <c r="AE22">
        <f t="shared" si="2"/>
        <v>0</v>
      </c>
      <c r="AF22">
        <f t="shared" si="2"/>
        <v>0</v>
      </c>
      <c r="AG22" s="24"/>
    </row>
    <row r="23" spans="1:33" hidden="1">
      <c r="C23">
        <f>IF($B35&gt;3,1,0)</f>
        <v>0</v>
      </c>
      <c r="D23">
        <f t="shared" ref="D23:AF23" si="3">IF($B35&gt;3,1,0)</f>
        <v>0</v>
      </c>
      <c r="E23">
        <f t="shared" si="3"/>
        <v>0</v>
      </c>
      <c r="F23">
        <f t="shared" si="3"/>
        <v>0</v>
      </c>
      <c r="G23">
        <f t="shared" si="3"/>
        <v>0</v>
      </c>
      <c r="H23">
        <f t="shared" si="3"/>
        <v>0</v>
      </c>
      <c r="I23">
        <f t="shared" si="3"/>
        <v>0</v>
      </c>
      <c r="J23">
        <f t="shared" si="3"/>
        <v>0</v>
      </c>
      <c r="K23">
        <f t="shared" si="3"/>
        <v>0</v>
      </c>
      <c r="L23">
        <f t="shared" si="3"/>
        <v>0</v>
      </c>
      <c r="M23">
        <f t="shared" si="3"/>
        <v>0</v>
      </c>
      <c r="N23">
        <f t="shared" si="3"/>
        <v>0</v>
      </c>
      <c r="O23">
        <f t="shared" si="3"/>
        <v>0</v>
      </c>
      <c r="P23">
        <f t="shared" si="3"/>
        <v>0</v>
      </c>
      <c r="Q23">
        <f t="shared" si="3"/>
        <v>0</v>
      </c>
      <c r="R23">
        <f t="shared" si="3"/>
        <v>0</v>
      </c>
      <c r="S23">
        <f t="shared" si="3"/>
        <v>0</v>
      </c>
      <c r="T23">
        <f t="shared" si="3"/>
        <v>0</v>
      </c>
      <c r="U23">
        <f t="shared" si="3"/>
        <v>0</v>
      </c>
      <c r="V23">
        <f t="shared" si="3"/>
        <v>0</v>
      </c>
      <c r="W23">
        <f t="shared" si="3"/>
        <v>0</v>
      </c>
      <c r="X23">
        <f t="shared" si="3"/>
        <v>0</v>
      </c>
      <c r="Y23">
        <f t="shared" si="3"/>
        <v>0</v>
      </c>
      <c r="Z23">
        <f t="shared" si="3"/>
        <v>0</v>
      </c>
      <c r="AA23">
        <f>IF($B35&gt;3,1,0)</f>
        <v>0</v>
      </c>
      <c r="AB23">
        <f>IF($B35&gt;3,1,0)</f>
        <v>0</v>
      </c>
      <c r="AC23">
        <f>IF($B35&gt;3,1,0)</f>
        <v>0</v>
      </c>
      <c r="AD23">
        <f>IF($B35&gt;3,1,0)</f>
        <v>0</v>
      </c>
      <c r="AE23">
        <f t="shared" si="3"/>
        <v>0</v>
      </c>
      <c r="AF23">
        <f t="shared" si="3"/>
        <v>0</v>
      </c>
      <c r="AG23" s="24"/>
    </row>
    <row r="24" spans="1:33" hidden="1">
      <c r="C24">
        <f>MAX(C25:C29)</f>
        <v>0</v>
      </c>
      <c r="D24">
        <f>+D36</f>
        <v>0</v>
      </c>
      <c r="E24">
        <f>MAX(E25:E29)</f>
        <v>0</v>
      </c>
      <c r="F24">
        <f>+F36</f>
        <v>0</v>
      </c>
      <c r="G24">
        <f>MAX(G25:G29)</f>
        <v>0</v>
      </c>
      <c r="H24">
        <f>+H36</f>
        <v>1</v>
      </c>
      <c r="I24">
        <f>MAX(I25:I29)</f>
        <v>0</v>
      </c>
      <c r="J24">
        <f>+J36</f>
        <v>0</v>
      </c>
      <c r="K24">
        <f>MAX(K25:K29)</f>
        <v>0</v>
      </c>
      <c r="L24">
        <f>+L36</f>
        <v>0</v>
      </c>
      <c r="M24">
        <f>MAX(M25:M29)</f>
        <v>0</v>
      </c>
      <c r="N24">
        <f>+N36</f>
        <v>0</v>
      </c>
      <c r="O24">
        <f>MAX(O25:O29)</f>
        <v>0</v>
      </c>
      <c r="P24">
        <f>+P36</f>
        <v>1</v>
      </c>
      <c r="Q24">
        <f>MAX(Q25:Q29)</f>
        <v>0</v>
      </c>
      <c r="R24">
        <f>+R36</f>
        <v>1</v>
      </c>
      <c r="S24">
        <f>MAX(S25:S29)</f>
        <v>0</v>
      </c>
      <c r="T24">
        <f>+T36</f>
        <v>0</v>
      </c>
      <c r="U24">
        <f>MAX(U25:U29)</f>
        <v>0</v>
      </c>
      <c r="V24">
        <f>+V36</f>
        <v>0</v>
      </c>
      <c r="W24">
        <f>MAX(W25:W29)</f>
        <v>0</v>
      </c>
      <c r="X24">
        <f>+X36</f>
        <v>0</v>
      </c>
      <c r="Y24">
        <f>MAX(Y25:Y29)</f>
        <v>0</v>
      </c>
      <c r="Z24">
        <f>+Z36</f>
        <v>1</v>
      </c>
      <c r="AA24">
        <f>MAX(AA25:AA29)</f>
        <v>0</v>
      </c>
      <c r="AB24">
        <f>+AB36</f>
        <v>0</v>
      </c>
      <c r="AC24">
        <f>MAX(AC25:AC29)</f>
        <v>0</v>
      </c>
      <c r="AD24">
        <f>+AD36</f>
        <v>0</v>
      </c>
      <c r="AE24">
        <f>MAX(AE25:AE29)</f>
        <v>0</v>
      </c>
      <c r="AF24">
        <f>+AF36</f>
        <v>0</v>
      </c>
      <c r="AG24" s="24"/>
    </row>
    <row r="25" spans="1:33" hidden="1">
      <c r="C25">
        <f>IF(C$30=5,5,0)</f>
        <v>0</v>
      </c>
      <c r="E25">
        <f>IF(E$30=5,5,0)</f>
        <v>0</v>
      </c>
      <c r="G25">
        <f>IF(G$30=5,5,0)</f>
        <v>0</v>
      </c>
      <c r="I25">
        <f>IF(I$30=5,5,0)</f>
        <v>0</v>
      </c>
      <c r="K25">
        <f>IF(K$30=5,5,0)</f>
        <v>0</v>
      </c>
      <c r="M25">
        <f>IF(M$30=5,5,0)</f>
        <v>0</v>
      </c>
      <c r="O25">
        <f>IF(O$30=5,5,0)</f>
        <v>0</v>
      </c>
      <c r="Q25">
        <f>IF(Q$30=5,5,0)</f>
        <v>0</v>
      </c>
      <c r="S25">
        <f>IF(S$30=5,5,0)</f>
        <v>0</v>
      </c>
      <c r="U25">
        <f>IF(U$30=5,5,0)</f>
        <v>0</v>
      </c>
      <c r="W25">
        <f>IF(W$30=5,5,0)</f>
        <v>0</v>
      </c>
      <c r="Y25">
        <f>IF(Y$30=5,5,0)</f>
        <v>0</v>
      </c>
      <c r="AA25">
        <f>IF(AA$30=5,5,0)</f>
        <v>0</v>
      </c>
      <c r="AC25">
        <f>IF(AC$30=5,5,0)</f>
        <v>0</v>
      </c>
      <c r="AE25">
        <f>IF(AE$30=5,5,0)</f>
        <v>0</v>
      </c>
      <c r="AG25" s="24"/>
    </row>
    <row r="26" spans="1:33" hidden="1">
      <c r="C26">
        <f>IF(C$30=4,10,0)</f>
        <v>0</v>
      </c>
      <c r="E26">
        <f>IF(E$30=4,10,0)</f>
        <v>0</v>
      </c>
      <c r="G26">
        <f>IF(G$30=4,10,0)</f>
        <v>0</v>
      </c>
      <c r="I26">
        <f>IF(I$30=4,10,0)</f>
        <v>0</v>
      </c>
      <c r="K26">
        <f>IF(K$30=4,10,0)</f>
        <v>0</v>
      </c>
      <c r="M26">
        <f>IF(M$30=4,10,0)</f>
        <v>0</v>
      </c>
      <c r="O26">
        <f>IF(O$30=4,10,0)</f>
        <v>0</v>
      </c>
      <c r="Q26">
        <f>IF(Q$30=4,10,0)</f>
        <v>0</v>
      </c>
      <c r="S26">
        <f>IF(S$30=4,10,0)</f>
        <v>0</v>
      </c>
      <c r="U26">
        <f>IF(U$30=4,10,0)</f>
        <v>0</v>
      </c>
      <c r="W26">
        <f>IF(W$30=4,10,0)</f>
        <v>0</v>
      </c>
      <c r="Y26">
        <f>IF(Y$30=4,10,0)</f>
        <v>0</v>
      </c>
      <c r="AA26">
        <f>IF(AA$30=4,10,0)</f>
        <v>0</v>
      </c>
      <c r="AC26">
        <f>IF(AC$30=4,10,0)</f>
        <v>0</v>
      </c>
      <c r="AE26">
        <f>IF(AE$30=4,10,0)</f>
        <v>0</v>
      </c>
      <c r="AG26" s="24"/>
    </row>
    <row r="27" spans="1:33" hidden="1">
      <c r="C27">
        <f>IF(C$30=3,20,0)</f>
        <v>0</v>
      </c>
      <c r="E27">
        <f>IF(E$30=3,20,0)</f>
        <v>0</v>
      </c>
      <c r="G27">
        <f>IF(G$30=3,20,0)</f>
        <v>0</v>
      </c>
      <c r="I27">
        <f>IF(I$30=3,20,0)</f>
        <v>0</v>
      </c>
      <c r="K27">
        <f>IF(K$30=3,20,0)</f>
        <v>0</v>
      </c>
      <c r="M27">
        <f>IF(M$30=3,20,0)</f>
        <v>0</v>
      </c>
      <c r="O27">
        <f>IF(O$30=3,20,0)</f>
        <v>0</v>
      </c>
      <c r="Q27">
        <f>IF(Q$30=3,20,0)</f>
        <v>0</v>
      </c>
      <c r="S27">
        <f>IF(S$30=3,20,0)</f>
        <v>0</v>
      </c>
      <c r="U27">
        <f>IF(U$30=3,20,0)</f>
        <v>0</v>
      </c>
      <c r="W27">
        <f>IF(W$30=3,20,0)</f>
        <v>0</v>
      </c>
      <c r="Y27">
        <f>IF(Y$30=3,20,0)</f>
        <v>0</v>
      </c>
      <c r="AA27">
        <f>IF(AA$30=3,20,0)</f>
        <v>0</v>
      </c>
      <c r="AC27">
        <f>IF(AC$30=3,20,0)</f>
        <v>0</v>
      </c>
      <c r="AE27">
        <f>IF(AE$30=3,20,0)</f>
        <v>0</v>
      </c>
      <c r="AG27" s="24"/>
    </row>
    <row r="28" spans="1:33" hidden="1">
      <c r="C28">
        <f>IF(C$30=2,40,0)</f>
        <v>0</v>
      </c>
      <c r="E28">
        <f>IF(E$30=2,40,0)</f>
        <v>0</v>
      </c>
      <c r="G28">
        <f>IF(G$30=2,40,0)</f>
        <v>0</v>
      </c>
      <c r="I28">
        <f>IF(I$30=2,40,0)</f>
        <v>0</v>
      </c>
      <c r="K28">
        <f>IF(K$30=2,40,0)</f>
        <v>0</v>
      </c>
      <c r="M28">
        <f>IF(M$30=2,40,0)</f>
        <v>0</v>
      </c>
      <c r="O28">
        <f>IF(O$30=2,40,0)</f>
        <v>0</v>
      </c>
      <c r="Q28">
        <f>IF(Q$30=2,40,0)</f>
        <v>0</v>
      </c>
      <c r="S28">
        <f>IF(S$30=2,40,0)</f>
        <v>0</v>
      </c>
      <c r="U28">
        <f>IF(U$30=2,40,0)</f>
        <v>0</v>
      </c>
      <c r="W28">
        <f>IF(W$30=2,40,0)</f>
        <v>0</v>
      </c>
      <c r="Y28">
        <f>IF(Y$30=2,40,0)</f>
        <v>0</v>
      </c>
      <c r="AA28">
        <f>IF(AA$30=2,40,0)</f>
        <v>0</v>
      </c>
      <c r="AC28">
        <f>IF(AC$30=2,40,0)</f>
        <v>0</v>
      </c>
      <c r="AE28">
        <f>IF(AE$30=2,40,0)</f>
        <v>0</v>
      </c>
      <c r="AG28" s="24"/>
    </row>
    <row r="29" spans="1:33" hidden="1">
      <c r="C29">
        <f>IF(C$30=1,80,0)</f>
        <v>0</v>
      </c>
      <c r="E29">
        <f>IF(E$30=1,80,0)</f>
        <v>0</v>
      </c>
      <c r="G29">
        <f>IF(G$30=1,80,0)</f>
        <v>0</v>
      </c>
      <c r="I29">
        <f>IF(I$30=1,80,0)</f>
        <v>0</v>
      </c>
      <c r="K29">
        <f>IF(K$30=1,80,0)</f>
        <v>0</v>
      </c>
      <c r="M29">
        <f>IF(M$30=1,80,0)</f>
        <v>0</v>
      </c>
      <c r="O29">
        <f>IF(O$30=1,80,0)</f>
        <v>0</v>
      </c>
      <c r="Q29">
        <f>IF(Q$30=1,80,0)</f>
        <v>0</v>
      </c>
      <c r="S29">
        <f>IF(S$30=1,80,0)</f>
        <v>0</v>
      </c>
      <c r="U29">
        <f>IF(U$30=1,80,0)</f>
        <v>0</v>
      </c>
      <c r="W29">
        <f>IF(W$30=1,80,0)</f>
        <v>0</v>
      </c>
      <c r="Y29">
        <f>IF(Y$30=1,80,0)</f>
        <v>0</v>
      </c>
      <c r="AA29">
        <f>IF(AA$30=1,80,0)</f>
        <v>0</v>
      </c>
      <c r="AC29">
        <f>IF(AC$30=1,80,0)</f>
        <v>0</v>
      </c>
      <c r="AE29">
        <f>IF(AE$30=1,80,0)</f>
        <v>0</v>
      </c>
      <c r="AG29" s="24"/>
    </row>
    <row r="30" spans="1:33" hidden="1">
      <c r="C30">
        <f>RANK(C31,$C31:$AR31)*C35</f>
        <v>0</v>
      </c>
      <c r="E30">
        <f>RANK(E31,$C31:$AR31)*E35</f>
        <v>0</v>
      </c>
      <c r="G30">
        <f>RANK(G31,$C31:$AR31)*G35</f>
        <v>0</v>
      </c>
      <c r="I30">
        <f>RANK(I31,$C31:$AR31)*I35</f>
        <v>0</v>
      </c>
      <c r="K30">
        <f>RANK(K31,$C31:$AR31)*K35</f>
        <v>0</v>
      </c>
      <c r="M30">
        <f>RANK(M31,$C31:$AR31)*M35</f>
        <v>0</v>
      </c>
      <c r="O30">
        <f>RANK(O31,$C31:$AR31)*O35</f>
        <v>0</v>
      </c>
      <c r="Q30">
        <f>RANK(Q31,$C31:$AR31)*Q35</f>
        <v>0</v>
      </c>
      <c r="S30">
        <f>RANK(S31,$C31:$AR31)*S35</f>
        <v>0</v>
      </c>
      <c r="U30">
        <f>RANK(U31,$C31:$AR31)*U35</f>
        <v>0</v>
      </c>
      <c r="W30">
        <f>RANK(W31,$C31:$AR31)*W35</f>
        <v>0</v>
      </c>
      <c r="Y30">
        <f>RANK(Y31,$C31:$AR31)*Y35</f>
        <v>0</v>
      </c>
      <c r="AA30">
        <f>RANK(AA31,$C31:$AR31)*AA35</f>
        <v>0</v>
      </c>
      <c r="AC30">
        <f>RANK(AC31,$C31:$AR31)*AC35</f>
        <v>0</v>
      </c>
      <c r="AE30">
        <f>RANK(AE31,$C31:$AR31)*AE35</f>
        <v>0</v>
      </c>
      <c r="AG30" s="24"/>
    </row>
    <row r="31" spans="1:33" hidden="1">
      <c r="C31">
        <f>SUM(C32:C34)</f>
        <v>-200000000</v>
      </c>
      <c r="E31">
        <f>SUM(E32:E34)</f>
        <v>-200000000</v>
      </c>
      <c r="G31">
        <f>SUM(G32:G34)</f>
        <v>-99999815</v>
      </c>
      <c r="I31">
        <f>SUM(I32:I34)</f>
        <v>-100000000</v>
      </c>
      <c r="K31">
        <f>SUM(K32:K34)</f>
        <v>-100000000</v>
      </c>
      <c r="M31">
        <f>SUM(M32:M34)</f>
        <v>-200000000</v>
      </c>
      <c r="O31">
        <f>SUM(O32:O34)</f>
        <v>-99999609</v>
      </c>
      <c r="Q31">
        <f>SUM(Q32:Q34)</f>
        <v>-99999799</v>
      </c>
      <c r="S31">
        <f>SUM(S32:S34)</f>
        <v>-200000000</v>
      </c>
      <c r="U31">
        <f>SUM(U32:U34)</f>
        <v>-200000000</v>
      </c>
      <c r="W31">
        <f>SUM(W32:W34)</f>
        <v>-200000000</v>
      </c>
      <c r="Y31">
        <f>SUM(Y32:Y34)</f>
        <v>-99999973</v>
      </c>
      <c r="AA31">
        <f>SUM(AA32:AA34)</f>
        <v>-200000000</v>
      </c>
      <c r="AC31">
        <f>SUM(AC32:AC34)</f>
        <v>-200000000</v>
      </c>
      <c r="AE31">
        <f>SUM(AE32:AE34)</f>
        <v>-200000000</v>
      </c>
      <c r="AG31" s="24"/>
    </row>
    <row r="32" spans="1:33" hidden="1">
      <c r="C32">
        <f>+D36</f>
        <v>0</v>
      </c>
      <c r="E32">
        <f>+F36</f>
        <v>0</v>
      </c>
      <c r="G32">
        <f>+H36</f>
        <v>1</v>
      </c>
      <c r="I32">
        <f>+J36</f>
        <v>0</v>
      </c>
      <c r="K32">
        <f>+L36</f>
        <v>0</v>
      </c>
      <c r="M32">
        <f>+N36</f>
        <v>0</v>
      </c>
      <c r="O32">
        <f>+P36</f>
        <v>1</v>
      </c>
      <c r="Q32">
        <f>+R36</f>
        <v>1</v>
      </c>
      <c r="S32">
        <f>+T36</f>
        <v>0</v>
      </c>
      <c r="U32">
        <f>+V36</f>
        <v>0</v>
      </c>
      <c r="W32">
        <f>+X36</f>
        <v>0</v>
      </c>
      <c r="Y32">
        <f>+Z36</f>
        <v>1</v>
      </c>
      <c r="AA32">
        <f>+AB36</f>
        <v>0</v>
      </c>
      <c r="AC32">
        <f>+AD36</f>
        <v>0</v>
      </c>
      <c r="AE32">
        <f>+AF36</f>
        <v>0</v>
      </c>
      <c r="AG32" s="24"/>
    </row>
    <row r="33" spans="1:38" hidden="1">
      <c r="C33">
        <f>D37*10</f>
        <v>0</v>
      </c>
      <c r="E33">
        <f>F37*10</f>
        <v>0</v>
      </c>
      <c r="G33">
        <f>H37*10</f>
        <v>180</v>
      </c>
      <c r="I33">
        <f>J37*10</f>
        <v>0</v>
      </c>
      <c r="K33">
        <f>L37*10</f>
        <v>0</v>
      </c>
      <c r="M33">
        <f>N37*10</f>
        <v>0</v>
      </c>
      <c r="O33">
        <f>P37*10</f>
        <v>400</v>
      </c>
      <c r="Q33">
        <f>R37*10</f>
        <v>190</v>
      </c>
      <c r="S33">
        <f>T37*10</f>
        <v>0</v>
      </c>
      <c r="U33">
        <f>V37*10</f>
        <v>0</v>
      </c>
      <c r="W33">
        <f>X37*10</f>
        <v>0</v>
      </c>
      <c r="Y33">
        <f>Z37*10</f>
        <v>30</v>
      </c>
      <c r="AA33">
        <f>AB37*10</f>
        <v>0</v>
      </c>
      <c r="AC33">
        <f>AD37*10</f>
        <v>0</v>
      </c>
      <c r="AE33">
        <f>AF37*10</f>
        <v>0</v>
      </c>
      <c r="AG33" s="24"/>
    </row>
    <row r="34" spans="1:38" hidden="1">
      <c r="C34">
        <f>IF(C35=1,C36*C35*100000+C36,-100000000+C36)</f>
        <v>-200000000</v>
      </c>
      <c r="E34">
        <f>IF(E35=1,E36*E35*100000+E36,-100000000+E36)</f>
        <v>-200000000</v>
      </c>
      <c r="G34">
        <f>IF(G35=1,G36*G35*100000+G36,-100000000+G36)</f>
        <v>-99999996</v>
      </c>
      <c r="I34">
        <f>IF(I35=1,I36*I35*100000+I36,-100000000+I36)</f>
        <v>-100000000</v>
      </c>
      <c r="K34">
        <f>IF(K35=1,K36*K35*100000+K36,-100000000+K36)</f>
        <v>-100000000</v>
      </c>
      <c r="M34">
        <f>IF(M35=1,M36*M35*100000+M36,-100000000+M36)</f>
        <v>-200000000</v>
      </c>
      <c r="O34">
        <f>IF(O35=1,O36*O35*100000+O36,-100000000+O36)</f>
        <v>-100000010</v>
      </c>
      <c r="Q34">
        <f>IF(Q35=1,Q36*Q35*100000+Q36,-100000000+Q36)</f>
        <v>-99999990</v>
      </c>
      <c r="S34">
        <f>IF(S35=1,S36*S35*100000+S36,-100000000+S36)</f>
        <v>-200000000</v>
      </c>
      <c r="U34">
        <f>IF(U35=1,U36*U35*100000+U36,-100000000+U36)</f>
        <v>-200000000</v>
      </c>
      <c r="W34">
        <f>IF(W35=1,W36*W35*100000+W36,-100000000+W36)</f>
        <v>-200000000</v>
      </c>
      <c r="Y34">
        <f>IF(Y35=1,Y36*Y35*100000+Y36,-100000000+Y36)</f>
        <v>-100000004</v>
      </c>
      <c r="AA34">
        <f>IF(AA35=1,AA36*AA35*100000+AA36,-100000000+AA36)</f>
        <v>-200000000</v>
      </c>
      <c r="AC34">
        <f>IF(AC35=1,AC36*AC35*100000+AC36,-100000000+AC36)</f>
        <v>-200000000</v>
      </c>
      <c r="AE34">
        <f>IF(AE35=1,AE36*AE35*100000+AE36,-100000000+AE36)</f>
        <v>-200000000</v>
      </c>
      <c r="AG34" s="24"/>
    </row>
    <row r="35" spans="1:38">
      <c r="A35" t="s">
        <v>13</v>
      </c>
      <c r="B35">
        <f>SUM(C35:AE35)</f>
        <v>0</v>
      </c>
      <c r="C35">
        <f>IF(D36&gt;=$A3/2,1,0)</f>
        <v>0</v>
      </c>
      <c r="E35">
        <f>IF(F36&gt;=$A3/2,1,0)</f>
        <v>0</v>
      </c>
      <c r="G35">
        <f>IF(H36&gt;=$A3/2,1,0)</f>
        <v>0</v>
      </c>
      <c r="I35">
        <f>IF(J36&gt;=$A3/2,1,0)</f>
        <v>0</v>
      </c>
      <c r="K35">
        <f>IF(L36&gt;=$A3/2,1,0)</f>
        <v>0</v>
      </c>
      <c r="M35">
        <f>IF(N36&gt;=$A3/2,1,0)</f>
        <v>0</v>
      </c>
      <c r="O35">
        <f>IF(P36&gt;=$A3/2,1,0)</f>
        <v>0</v>
      </c>
      <c r="Q35">
        <f>IF(R36&gt;=$A3/2,1,0)</f>
        <v>0</v>
      </c>
      <c r="S35">
        <f>IF(T36&gt;=$A3/2,1,0)</f>
        <v>0</v>
      </c>
      <c r="U35">
        <f>IF(V36&gt;=$A3/2,1,0)</f>
        <v>0</v>
      </c>
      <c r="W35">
        <f>IF(X36&gt;=$A3/2,1,0)</f>
        <v>0</v>
      </c>
      <c r="Y35">
        <f>IF(Z36&gt;=$A3/2,1,0)</f>
        <v>0</v>
      </c>
      <c r="AA35">
        <f>IF(AB36&gt;=$A3/2,1,0)</f>
        <v>0</v>
      </c>
      <c r="AC35">
        <f>IF(AD36&gt;=$A3/2,1,0)</f>
        <v>0</v>
      </c>
      <c r="AE35">
        <f>IF(AF36&gt;=$A3/2,1,0)</f>
        <v>0</v>
      </c>
      <c r="AG35" s="24"/>
    </row>
    <row r="36" spans="1:38" ht="13.5" hidden="1" thickBot="1">
      <c r="C36" s="2">
        <f>IF(SUM(C41:C187)&lt;-1000,-100000000,SUM(C41:C187))</f>
        <v>-100000000</v>
      </c>
      <c r="D36" s="2">
        <f>COUNT(D41:D187)</f>
        <v>0</v>
      </c>
      <c r="E36" s="2">
        <f>IF(SUM(E41:E187)&lt;-1000,-100000000,SUM(E41:E187))</f>
        <v>-100000000</v>
      </c>
      <c r="F36" s="2">
        <f>COUNT(F41:F187)</f>
        <v>0</v>
      </c>
      <c r="G36" s="2">
        <f>IF(SUM(G41:G187)&lt;-1000,-100000000,SUM(G41:G187))</f>
        <v>4</v>
      </c>
      <c r="H36" s="2">
        <f>COUNT(H41:H187)</f>
        <v>1</v>
      </c>
      <c r="I36" s="2">
        <f>IF(SUM(I41:I187)&lt;-1000,-100000000,SUM(I41:I187))</f>
        <v>0</v>
      </c>
      <c r="J36" s="2">
        <f>COUNT(J41:J187)</f>
        <v>0</v>
      </c>
      <c r="K36" s="2">
        <f>IF(SUM(K41:K187)&lt;-1000,-100000000,SUM(K41:K187))</f>
        <v>0</v>
      </c>
      <c r="L36" s="2">
        <f>COUNT(L41:L187)</f>
        <v>0</v>
      </c>
      <c r="M36" s="2">
        <f>IF(SUM(M41:M187)&lt;-1000,-100000000,SUM(M41:M187))</f>
        <v>-100000000</v>
      </c>
      <c r="N36" s="2">
        <f>COUNT(N41:N187)</f>
        <v>0</v>
      </c>
      <c r="O36" s="2">
        <f>IF(SUM(O41:O187)&lt;-1000,-100000000,SUM(O41:O187))</f>
        <v>-10</v>
      </c>
      <c r="P36" s="2">
        <f>COUNT(P41:P187)</f>
        <v>1</v>
      </c>
      <c r="Q36" s="2">
        <f>IF(SUM(Q41:Q187)&lt;-1000,-100000000,SUM(Q41:Q187))</f>
        <v>10</v>
      </c>
      <c r="R36" s="2">
        <f>COUNT(R41:R187)</f>
        <v>1</v>
      </c>
      <c r="S36" s="2">
        <f>IF(SUM(S41:S187)&lt;-1000,-100000000,SUM(S41:S187))</f>
        <v>-100000000</v>
      </c>
      <c r="T36" s="2">
        <f>COUNT(T41:T187)</f>
        <v>0</v>
      </c>
      <c r="U36" s="2">
        <f>IF(SUM(U41:U187)&lt;-1000,-100000000,SUM(U41:U187))</f>
        <v>-100000000</v>
      </c>
      <c r="V36" s="2">
        <f>COUNT(V41:V187)</f>
        <v>0</v>
      </c>
      <c r="W36" s="2">
        <f>IF(SUM(W41:W187)&lt;-1000,-100000000,SUM(W41:W187))</f>
        <v>-100000000</v>
      </c>
      <c r="X36" s="2">
        <f>COUNT(X41:X187)</f>
        <v>0</v>
      </c>
      <c r="Y36" s="2">
        <f>IF(SUM(Y41:Y187)&lt;-1000,-100000000,SUM(Y41:Y187))</f>
        <v>-4</v>
      </c>
      <c r="Z36" s="2">
        <f>COUNT(Z41:Z187)</f>
        <v>1</v>
      </c>
      <c r="AA36" s="2">
        <f>IF(SUM(AA41:AA187)&lt;-1000,-100000000,SUM(AA41:AA187))</f>
        <v>-100000000</v>
      </c>
      <c r="AB36" s="2">
        <f>COUNT(AB41:AB187)</f>
        <v>0</v>
      </c>
      <c r="AC36" s="2">
        <f>IF(SUM(AC41:AC187)&lt;-1000,-100000000,SUM(AC41:AC187))</f>
        <v>-100000000</v>
      </c>
      <c r="AD36" s="2">
        <f>COUNT(AD41:AD187)</f>
        <v>0</v>
      </c>
      <c r="AE36" s="2">
        <f>IF(SUM(AE41:AE187)&lt;-1000,-100000000,SUM(AE41:AE187))</f>
        <v>-100000000</v>
      </c>
      <c r="AF36" s="2">
        <f>COUNT(AF41:AF187)</f>
        <v>0</v>
      </c>
      <c r="AG36" s="24"/>
    </row>
    <row r="37" spans="1:38" hidden="1">
      <c r="C37" s="2">
        <f t="shared" ref="C37:AF37" si="4">SUM(C41:C81)</f>
        <v>-100000000</v>
      </c>
      <c r="D37" s="2">
        <f t="shared" si="4"/>
        <v>0</v>
      </c>
      <c r="E37" s="2">
        <f t="shared" si="4"/>
        <v>-100000000</v>
      </c>
      <c r="F37" s="2">
        <f t="shared" si="4"/>
        <v>0</v>
      </c>
      <c r="G37" s="2">
        <f t="shared" si="4"/>
        <v>4</v>
      </c>
      <c r="H37" s="2">
        <f t="shared" si="4"/>
        <v>18</v>
      </c>
      <c r="I37" s="2">
        <f t="shared" si="4"/>
        <v>0</v>
      </c>
      <c r="J37" s="2">
        <f t="shared" si="4"/>
        <v>0</v>
      </c>
      <c r="K37" s="2">
        <f t="shared" si="4"/>
        <v>0</v>
      </c>
      <c r="L37" s="2">
        <f t="shared" si="4"/>
        <v>0</v>
      </c>
      <c r="M37" s="2">
        <f t="shared" si="4"/>
        <v>-100000000</v>
      </c>
      <c r="N37" s="2">
        <f t="shared" si="4"/>
        <v>0</v>
      </c>
      <c r="O37" s="2">
        <f t="shared" si="4"/>
        <v>-10</v>
      </c>
      <c r="P37" s="2">
        <f t="shared" si="4"/>
        <v>40</v>
      </c>
      <c r="Q37" s="2">
        <f t="shared" si="4"/>
        <v>10</v>
      </c>
      <c r="R37" s="2">
        <f t="shared" si="4"/>
        <v>19</v>
      </c>
      <c r="S37" s="2">
        <f t="shared" si="4"/>
        <v>-100000000</v>
      </c>
      <c r="T37" s="2">
        <f t="shared" si="4"/>
        <v>0</v>
      </c>
      <c r="U37" s="2">
        <f t="shared" si="4"/>
        <v>-100000000</v>
      </c>
      <c r="V37" s="2">
        <f t="shared" si="4"/>
        <v>0</v>
      </c>
      <c r="W37" s="2">
        <f t="shared" si="4"/>
        <v>-100000000</v>
      </c>
      <c r="X37" s="2">
        <f t="shared" si="4"/>
        <v>0</v>
      </c>
      <c r="Y37" s="2">
        <f t="shared" si="4"/>
        <v>-4</v>
      </c>
      <c r="Z37" s="2">
        <f t="shared" si="4"/>
        <v>3</v>
      </c>
      <c r="AA37" s="2">
        <f>SUM(AA41:AA81)</f>
        <v>-100000000</v>
      </c>
      <c r="AB37" s="2">
        <f>SUM(AB41:AB81)</f>
        <v>0</v>
      </c>
      <c r="AC37" s="2">
        <f>SUM(AC41:AC81)</f>
        <v>-100000000</v>
      </c>
      <c r="AD37" s="2">
        <f>SUM(AD41:AD81)</f>
        <v>0</v>
      </c>
      <c r="AE37" s="2">
        <f t="shared" si="4"/>
        <v>-100000000</v>
      </c>
      <c r="AF37" s="2">
        <f t="shared" si="4"/>
        <v>0</v>
      </c>
      <c r="AG37" s="24"/>
    </row>
    <row r="38" spans="1:38" ht="13.5" thickBot="1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41">
        <f>MAX(AH41:AH100)</f>
        <v>40</v>
      </c>
    </row>
    <row r="39" spans="1:38">
      <c r="B39" s="84" t="s">
        <v>0</v>
      </c>
      <c r="C39" s="422" t="s">
        <v>63</v>
      </c>
      <c r="D39" s="420"/>
      <c r="E39" s="424" t="s">
        <v>124</v>
      </c>
      <c r="F39" s="420"/>
      <c r="G39" s="422" t="s">
        <v>1</v>
      </c>
      <c r="H39" s="420"/>
      <c r="I39" s="422" t="s">
        <v>28</v>
      </c>
      <c r="J39" s="420"/>
      <c r="K39" s="422" t="s">
        <v>64</v>
      </c>
      <c r="L39" s="420"/>
      <c r="M39" s="422" t="s">
        <v>6</v>
      </c>
      <c r="N39" s="420"/>
      <c r="O39" s="422" t="s">
        <v>9</v>
      </c>
      <c r="P39" s="420"/>
      <c r="Q39" s="422" t="s">
        <v>43</v>
      </c>
      <c r="R39" s="420"/>
      <c r="S39" s="422" t="s">
        <v>94</v>
      </c>
      <c r="T39" s="420"/>
      <c r="U39" s="422" t="s">
        <v>93</v>
      </c>
      <c r="V39" s="420"/>
      <c r="W39" s="422" t="s">
        <v>4</v>
      </c>
      <c r="X39" s="420"/>
      <c r="Y39" s="422" t="s">
        <v>155</v>
      </c>
      <c r="Z39" s="420"/>
      <c r="AA39" s="422" t="s">
        <v>120</v>
      </c>
      <c r="AB39" s="420"/>
      <c r="AC39" s="422" t="s">
        <v>62</v>
      </c>
      <c r="AD39" s="420"/>
      <c r="AE39" s="422" t="s">
        <v>82</v>
      </c>
      <c r="AF39" s="420"/>
      <c r="AG39" s="41">
        <f>COUNT(AG41:AG102)</f>
        <v>1</v>
      </c>
      <c r="AH39" s="86" t="s">
        <v>7</v>
      </c>
      <c r="AI39" s="85" t="s">
        <v>8</v>
      </c>
      <c r="AJ39" s="87" t="s">
        <v>47</v>
      </c>
    </row>
    <row r="40" spans="1:38" ht="13.5" thickBot="1">
      <c r="B40" s="1"/>
      <c r="C40" s="3" t="s">
        <v>3</v>
      </c>
      <c r="D40" s="4" t="s">
        <v>2</v>
      </c>
      <c r="E40" s="3" t="s">
        <v>3</v>
      </c>
      <c r="F40" s="4" t="s">
        <v>2</v>
      </c>
      <c r="G40" s="3" t="s">
        <v>3</v>
      </c>
      <c r="H40" s="4" t="s">
        <v>2</v>
      </c>
      <c r="I40" s="3" t="s">
        <v>3</v>
      </c>
      <c r="J40" s="4" t="s">
        <v>2</v>
      </c>
      <c r="K40" s="3" t="s">
        <v>3</v>
      </c>
      <c r="L40" s="4" t="s">
        <v>2</v>
      </c>
      <c r="M40" s="3" t="s">
        <v>3</v>
      </c>
      <c r="N40" s="4" t="s">
        <v>2</v>
      </c>
      <c r="O40" s="3" t="s">
        <v>3</v>
      </c>
      <c r="P40" s="4" t="s">
        <v>2</v>
      </c>
      <c r="Q40" s="3" t="s">
        <v>3</v>
      </c>
      <c r="R40" s="4" t="s">
        <v>2</v>
      </c>
      <c r="S40" s="3" t="s">
        <v>3</v>
      </c>
      <c r="T40" s="4" t="s">
        <v>2</v>
      </c>
      <c r="U40" s="3" t="s">
        <v>3</v>
      </c>
      <c r="V40" s="4" t="s">
        <v>2</v>
      </c>
      <c r="W40" s="3" t="s">
        <v>3</v>
      </c>
      <c r="X40" s="4" t="s">
        <v>2</v>
      </c>
      <c r="Y40" s="3" t="s">
        <v>3</v>
      </c>
      <c r="Z40" s="4" t="s">
        <v>2</v>
      </c>
      <c r="AA40" s="3" t="s">
        <v>3</v>
      </c>
      <c r="AB40" s="4" t="s">
        <v>2</v>
      </c>
      <c r="AC40" s="3" t="s">
        <v>3</v>
      </c>
      <c r="AD40" s="4" t="s">
        <v>2</v>
      </c>
      <c r="AE40" s="3" t="s">
        <v>3</v>
      </c>
      <c r="AF40" s="4" t="s">
        <v>2</v>
      </c>
      <c r="AG40" s="27" t="s">
        <v>22</v>
      </c>
      <c r="AH40" s="27" t="s">
        <v>16</v>
      </c>
    </row>
    <row r="41" spans="1:38">
      <c r="A41">
        <v>1</v>
      </c>
      <c r="B41" s="6"/>
      <c r="C41" s="51">
        <v>-100000000</v>
      </c>
      <c r="D41" s="11"/>
      <c r="E41" s="51">
        <v>-100000000</v>
      </c>
      <c r="F41" s="11"/>
      <c r="G41" s="10">
        <v>4</v>
      </c>
      <c r="H41" s="11">
        <v>18</v>
      </c>
      <c r="I41" s="51"/>
      <c r="J41" s="11"/>
      <c r="K41" s="51"/>
      <c r="L41" s="11"/>
      <c r="M41" s="51">
        <v>-100000000</v>
      </c>
      <c r="N41" s="11"/>
      <c r="O41" s="10">
        <v>-10</v>
      </c>
      <c r="P41" s="11">
        <v>40</v>
      </c>
      <c r="Q41" s="10">
        <v>10</v>
      </c>
      <c r="R41" s="11">
        <v>19</v>
      </c>
      <c r="S41" s="51">
        <v>-100000000</v>
      </c>
      <c r="T41" s="11"/>
      <c r="U41" s="51">
        <v>-100000000</v>
      </c>
      <c r="V41" s="11"/>
      <c r="W41" s="51">
        <v>-100000000</v>
      </c>
      <c r="X41" s="11"/>
      <c r="Y41" s="10">
        <v>-4</v>
      </c>
      <c r="Z41" s="11">
        <v>3</v>
      </c>
      <c r="AA41" s="51">
        <v>-100000000</v>
      </c>
      <c r="AB41" s="11"/>
      <c r="AC41" s="51">
        <v>-100000000</v>
      </c>
      <c r="AD41" s="11"/>
      <c r="AE41" s="51">
        <v>-100000000</v>
      </c>
      <c r="AF41" s="11"/>
      <c r="AG41" s="24">
        <v>45255</v>
      </c>
      <c r="AH41" s="41">
        <v>40</v>
      </c>
      <c r="AI41" s="41">
        <f t="shared" ref="AI41:AI53" si="5">+C41+E41+G41+I41++K41++M41+O41+Q41+S41+U41+W41+Y41+AE41+AC41+AA41</f>
        <v>-900000000</v>
      </c>
      <c r="AJ41" s="41">
        <f t="shared" ref="AJ41:AJ53" si="6">+D41+F41+H41+J41++L41++N41+P41+R41+T41+V41+X41+Z41+AF41+AD41+AB41</f>
        <v>80</v>
      </c>
      <c r="AK41">
        <f>COUNT(C41:AF41)/2</f>
        <v>8.5</v>
      </c>
      <c r="AL41">
        <f>+AI41/AK41</f>
        <v>-105882352.94117647</v>
      </c>
    </row>
    <row r="42" spans="1:38">
      <c r="A42" s="41">
        <f>+A41+1</f>
        <v>2</v>
      </c>
      <c r="B42" s="53"/>
      <c r="C42" s="54"/>
      <c r="D42" s="15"/>
      <c r="E42" s="54"/>
      <c r="F42" s="15"/>
      <c r="G42" s="54"/>
      <c r="H42" s="55"/>
      <c r="I42" s="54"/>
      <c r="J42" s="15"/>
      <c r="K42" s="54"/>
      <c r="L42" s="15"/>
      <c r="M42" s="54"/>
      <c r="N42" s="55"/>
      <c r="O42" s="54"/>
      <c r="P42" s="55"/>
      <c r="Q42" s="54"/>
      <c r="R42" s="15"/>
      <c r="S42" s="54"/>
      <c r="T42" s="15"/>
      <c r="U42" s="54"/>
      <c r="V42" s="15"/>
      <c r="W42" s="54"/>
      <c r="X42" s="15"/>
      <c r="Y42" s="54"/>
      <c r="Z42" s="15"/>
      <c r="AA42" s="54"/>
      <c r="AB42" s="15"/>
      <c r="AC42" s="54"/>
      <c r="AD42" s="15"/>
      <c r="AE42" s="54"/>
      <c r="AF42" s="55"/>
      <c r="AG42" s="28"/>
      <c r="AH42" s="41"/>
      <c r="AI42" s="41">
        <f t="shared" si="5"/>
        <v>0</v>
      </c>
      <c r="AJ42" s="41">
        <f t="shared" si="6"/>
        <v>0</v>
      </c>
      <c r="AK42" s="41">
        <f t="shared" ref="AK42:AK53" si="7">COUNT(C42:AF42)/2</f>
        <v>0</v>
      </c>
      <c r="AL42" s="41" t="e">
        <f t="shared" ref="AL42:AL53" si="8">+AI42/AK42</f>
        <v>#DIV/0!</v>
      </c>
    </row>
    <row r="43" spans="1:38">
      <c r="A43" s="41">
        <f t="shared" ref="A43:A70" si="9">+A42+1</f>
        <v>3</v>
      </c>
      <c r="B43" s="53"/>
      <c r="C43" s="54"/>
      <c r="D43" s="15"/>
      <c r="E43" s="54"/>
      <c r="F43" s="15"/>
      <c r="G43" s="54"/>
      <c r="H43" s="55"/>
      <c r="I43" s="54"/>
      <c r="J43" s="15"/>
      <c r="K43" s="54"/>
      <c r="L43" s="15"/>
      <c r="M43" s="54"/>
      <c r="N43" s="55"/>
      <c r="O43" s="54"/>
      <c r="P43" s="55"/>
      <c r="Q43" s="54"/>
      <c r="R43" s="15"/>
      <c r="S43" s="54"/>
      <c r="T43" s="15"/>
      <c r="U43" s="54"/>
      <c r="V43" s="15"/>
      <c r="W43" s="54"/>
      <c r="X43" s="15"/>
      <c r="Y43" s="54"/>
      <c r="Z43" s="15"/>
      <c r="AA43" s="54"/>
      <c r="AB43" s="15"/>
      <c r="AC43" s="54"/>
      <c r="AD43" s="15"/>
      <c r="AE43" s="54"/>
      <c r="AF43" s="55"/>
      <c r="AG43" s="24"/>
      <c r="AH43" s="69"/>
      <c r="AI43" s="41">
        <f t="shared" si="5"/>
        <v>0</v>
      </c>
      <c r="AJ43" s="41">
        <f t="shared" si="6"/>
        <v>0</v>
      </c>
      <c r="AK43" s="41">
        <f t="shared" si="7"/>
        <v>0</v>
      </c>
      <c r="AL43" s="41" t="e">
        <f t="shared" si="8"/>
        <v>#DIV/0!</v>
      </c>
    </row>
    <row r="44" spans="1:38">
      <c r="A44" s="41">
        <f t="shared" si="9"/>
        <v>4</v>
      </c>
      <c r="B44" s="53"/>
      <c r="C44" s="54"/>
      <c r="D44" s="15"/>
      <c r="E44" s="56"/>
      <c r="F44" s="14"/>
      <c r="G44" s="54"/>
      <c r="H44" s="55"/>
      <c r="I44" s="56"/>
      <c r="J44" s="14"/>
      <c r="K44" s="56"/>
      <c r="L44" s="14"/>
      <c r="M44" s="56"/>
      <c r="N44" s="57"/>
      <c r="O44" s="56"/>
      <c r="P44" s="57"/>
      <c r="Q44" s="56"/>
      <c r="R44" s="14"/>
      <c r="S44" s="54"/>
      <c r="T44" s="15"/>
      <c r="U44" s="56"/>
      <c r="V44" s="14"/>
      <c r="W44" s="56"/>
      <c r="X44" s="14"/>
      <c r="Y44" s="56"/>
      <c r="Z44" s="14"/>
      <c r="AA44" s="56"/>
      <c r="AB44" s="14"/>
      <c r="AC44" s="56"/>
      <c r="AD44" s="14"/>
      <c r="AE44" s="56"/>
      <c r="AF44" s="57"/>
      <c r="AG44" s="24"/>
      <c r="AI44" s="41">
        <f t="shared" si="5"/>
        <v>0</v>
      </c>
      <c r="AJ44" s="41">
        <f t="shared" si="6"/>
        <v>0</v>
      </c>
      <c r="AK44" s="41">
        <f t="shared" si="7"/>
        <v>0</v>
      </c>
      <c r="AL44" s="41" t="e">
        <f t="shared" si="8"/>
        <v>#DIV/0!</v>
      </c>
    </row>
    <row r="45" spans="1:38">
      <c r="A45" s="41">
        <f t="shared" si="9"/>
        <v>5</v>
      </c>
      <c r="B45" s="53"/>
      <c r="C45" s="54"/>
      <c r="D45" s="15"/>
      <c r="E45" s="54"/>
      <c r="F45" s="15"/>
      <c r="G45" s="54"/>
      <c r="H45" s="55"/>
      <c r="I45" s="54"/>
      <c r="J45" s="15"/>
      <c r="K45" s="54"/>
      <c r="L45" s="15"/>
      <c r="M45" s="54"/>
      <c r="N45" s="55"/>
      <c r="O45" s="54"/>
      <c r="P45" s="55"/>
      <c r="Q45" s="54"/>
      <c r="R45" s="15"/>
      <c r="S45" s="54"/>
      <c r="T45" s="15"/>
      <c r="U45" s="54"/>
      <c r="V45" s="15"/>
      <c r="W45" s="54"/>
      <c r="X45" s="15"/>
      <c r="Y45" s="54"/>
      <c r="Z45" s="15"/>
      <c r="AA45" s="54"/>
      <c r="AB45" s="15"/>
      <c r="AC45" s="54"/>
      <c r="AD45" s="15"/>
      <c r="AE45" s="54"/>
      <c r="AF45" s="55"/>
      <c r="AG45" s="24"/>
      <c r="AI45" s="41">
        <f t="shared" si="5"/>
        <v>0</v>
      </c>
      <c r="AJ45" s="41">
        <f t="shared" si="6"/>
        <v>0</v>
      </c>
      <c r="AK45" s="41">
        <f t="shared" si="7"/>
        <v>0</v>
      </c>
      <c r="AL45" s="41" t="e">
        <f t="shared" si="8"/>
        <v>#DIV/0!</v>
      </c>
    </row>
    <row r="46" spans="1:38">
      <c r="A46" s="41">
        <f t="shared" si="9"/>
        <v>6</v>
      </c>
      <c r="B46" s="58"/>
      <c r="C46" s="56"/>
      <c r="D46" s="14"/>
      <c r="E46" s="56"/>
      <c r="F46" s="14"/>
      <c r="G46" s="56"/>
      <c r="H46" s="57"/>
      <c r="I46" s="56"/>
      <c r="J46" s="14"/>
      <c r="K46" s="56"/>
      <c r="L46" s="14"/>
      <c r="M46" s="56"/>
      <c r="N46" s="57"/>
      <c r="O46" s="56"/>
      <c r="P46" s="57"/>
      <c r="Q46" s="56"/>
      <c r="R46" s="14"/>
      <c r="S46" s="56"/>
      <c r="T46" s="14"/>
      <c r="U46" s="56"/>
      <c r="V46" s="14"/>
      <c r="W46" s="56"/>
      <c r="X46" s="14"/>
      <c r="Y46" s="56"/>
      <c r="Z46" s="14"/>
      <c r="AA46" s="56"/>
      <c r="AB46" s="14"/>
      <c r="AC46" s="56"/>
      <c r="AD46" s="14"/>
      <c r="AE46" s="56"/>
      <c r="AF46" s="57"/>
      <c r="AG46" s="24"/>
      <c r="AH46" s="41"/>
      <c r="AI46" s="41">
        <f t="shared" si="5"/>
        <v>0</v>
      </c>
      <c r="AJ46" s="41">
        <f t="shared" si="6"/>
        <v>0</v>
      </c>
      <c r="AK46" s="41">
        <f t="shared" si="7"/>
        <v>0</v>
      </c>
      <c r="AL46" s="41" t="e">
        <f t="shared" si="8"/>
        <v>#DIV/0!</v>
      </c>
    </row>
    <row r="47" spans="1:38">
      <c r="A47" s="41">
        <f t="shared" si="9"/>
        <v>7</v>
      </c>
      <c r="B47" s="53"/>
      <c r="C47" s="54"/>
      <c r="D47" s="15"/>
      <c r="E47" s="54"/>
      <c r="F47" s="15"/>
      <c r="G47" s="54"/>
      <c r="H47" s="55"/>
      <c r="I47" s="54"/>
      <c r="J47" s="15"/>
      <c r="K47" s="54"/>
      <c r="L47" s="15"/>
      <c r="M47" s="54"/>
      <c r="N47" s="55"/>
      <c r="O47" s="54"/>
      <c r="P47" s="55"/>
      <c r="Q47" s="54"/>
      <c r="R47" s="15"/>
      <c r="S47" s="54"/>
      <c r="T47" s="15"/>
      <c r="U47" s="54"/>
      <c r="V47" s="15"/>
      <c r="W47" s="54"/>
      <c r="X47" s="15"/>
      <c r="Y47" s="54"/>
      <c r="Z47" s="15"/>
      <c r="AA47" s="54"/>
      <c r="AB47" s="15"/>
      <c r="AC47" s="54"/>
      <c r="AD47" s="15"/>
      <c r="AE47" s="54"/>
      <c r="AF47" s="55"/>
      <c r="AG47" s="24"/>
      <c r="AI47" s="41">
        <f t="shared" si="5"/>
        <v>0</v>
      </c>
      <c r="AJ47" s="41">
        <f t="shared" si="6"/>
        <v>0</v>
      </c>
      <c r="AK47" s="41">
        <f t="shared" si="7"/>
        <v>0</v>
      </c>
      <c r="AL47" s="41" t="e">
        <f t="shared" si="8"/>
        <v>#DIV/0!</v>
      </c>
    </row>
    <row r="48" spans="1:38">
      <c r="A48" s="41">
        <f t="shared" si="9"/>
        <v>8</v>
      </c>
      <c r="B48" s="53"/>
      <c r="C48" s="54"/>
      <c r="D48" s="15"/>
      <c r="E48" s="54"/>
      <c r="F48" s="15"/>
      <c r="G48" s="54"/>
      <c r="H48" s="55"/>
      <c r="I48" s="54"/>
      <c r="J48" s="15"/>
      <c r="K48" s="54"/>
      <c r="L48" s="15"/>
      <c r="M48" s="54"/>
      <c r="N48" s="55"/>
      <c r="O48" s="54"/>
      <c r="P48" s="55"/>
      <c r="Q48" s="54"/>
      <c r="R48" s="15"/>
      <c r="S48" s="54"/>
      <c r="T48" s="15"/>
      <c r="U48" s="54"/>
      <c r="V48" s="15"/>
      <c r="W48" s="54"/>
      <c r="X48" s="15"/>
      <c r="Y48" s="54"/>
      <c r="Z48" s="15"/>
      <c r="AA48" s="54"/>
      <c r="AB48" s="15"/>
      <c r="AC48" s="54"/>
      <c r="AD48" s="15"/>
      <c r="AE48" s="54"/>
      <c r="AF48" s="55"/>
      <c r="AG48" s="128"/>
      <c r="AH48" s="76"/>
      <c r="AI48" s="41">
        <f t="shared" si="5"/>
        <v>0</v>
      </c>
      <c r="AJ48" s="41">
        <f t="shared" si="6"/>
        <v>0</v>
      </c>
      <c r="AK48" s="41">
        <f t="shared" si="7"/>
        <v>0</v>
      </c>
      <c r="AL48" s="41" t="e">
        <f t="shared" si="8"/>
        <v>#DIV/0!</v>
      </c>
    </row>
    <row r="49" spans="1:38">
      <c r="A49" s="41">
        <f t="shared" si="9"/>
        <v>9</v>
      </c>
      <c r="B49" s="53"/>
      <c r="C49" s="54"/>
      <c r="D49" s="15"/>
      <c r="E49" s="54"/>
      <c r="F49" s="15"/>
      <c r="G49" s="54"/>
      <c r="H49" s="55"/>
      <c r="I49" s="54"/>
      <c r="J49" s="15"/>
      <c r="K49" s="54"/>
      <c r="L49" s="15"/>
      <c r="M49" s="54"/>
      <c r="N49" s="55"/>
      <c r="O49" s="54"/>
      <c r="P49" s="55"/>
      <c r="Q49" s="54"/>
      <c r="R49" s="15"/>
      <c r="S49" s="54"/>
      <c r="T49" s="15"/>
      <c r="U49" s="54"/>
      <c r="V49" s="15"/>
      <c r="W49" s="54"/>
      <c r="X49" s="15"/>
      <c r="Y49" s="54"/>
      <c r="Z49" s="15"/>
      <c r="AA49" s="54"/>
      <c r="AB49" s="15"/>
      <c r="AC49" s="54"/>
      <c r="AD49" s="15"/>
      <c r="AE49" s="54"/>
      <c r="AF49" s="55"/>
      <c r="AG49" s="128"/>
      <c r="AH49" s="76"/>
      <c r="AI49" s="41">
        <f t="shared" si="5"/>
        <v>0</v>
      </c>
      <c r="AJ49" s="41">
        <f t="shared" si="6"/>
        <v>0</v>
      </c>
      <c r="AK49" s="41">
        <f t="shared" si="7"/>
        <v>0</v>
      </c>
      <c r="AL49" s="41" t="e">
        <f t="shared" si="8"/>
        <v>#DIV/0!</v>
      </c>
    </row>
    <row r="50" spans="1:38">
      <c r="A50" s="41">
        <f t="shared" si="9"/>
        <v>10</v>
      </c>
      <c r="B50" s="53"/>
      <c r="C50" s="54"/>
      <c r="D50" s="15"/>
      <c r="E50" s="54"/>
      <c r="F50" s="15"/>
      <c r="G50" s="54"/>
      <c r="H50" s="55"/>
      <c r="I50" s="54"/>
      <c r="J50" s="15"/>
      <c r="K50" s="54"/>
      <c r="L50" s="15"/>
      <c r="M50" s="54"/>
      <c r="N50" s="55"/>
      <c r="O50" s="54"/>
      <c r="P50" s="55"/>
      <c r="Q50" s="54"/>
      <c r="R50" s="15"/>
      <c r="S50" s="54"/>
      <c r="T50" s="15"/>
      <c r="U50" s="54"/>
      <c r="V50" s="15"/>
      <c r="W50" s="54"/>
      <c r="X50" s="15"/>
      <c r="Y50" s="54"/>
      <c r="Z50" s="15"/>
      <c r="AA50" s="54"/>
      <c r="AB50" s="15"/>
      <c r="AC50" s="54"/>
      <c r="AD50" s="15"/>
      <c r="AE50" s="54"/>
      <c r="AF50" s="55"/>
      <c r="AG50" s="24"/>
      <c r="AH50" s="41"/>
      <c r="AI50" s="41">
        <f t="shared" si="5"/>
        <v>0</v>
      </c>
      <c r="AJ50" s="41">
        <f t="shared" si="6"/>
        <v>0</v>
      </c>
      <c r="AK50" s="41">
        <f t="shared" si="7"/>
        <v>0</v>
      </c>
      <c r="AL50" s="41" t="e">
        <f t="shared" si="8"/>
        <v>#DIV/0!</v>
      </c>
    </row>
    <row r="51" spans="1:38">
      <c r="A51" s="41">
        <f t="shared" si="9"/>
        <v>11</v>
      </c>
      <c r="B51" s="53"/>
      <c r="C51" s="54"/>
      <c r="D51" s="15"/>
      <c r="E51" s="54"/>
      <c r="F51" s="15"/>
      <c r="G51" s="54"/>
      <c r="H51" s="55"/>
      <c r="I51" s="54"/>
      <c r="J51" s="15"/>
      <c r="K51" s="54"/>
      <c r="L51" s="15"/>
      <c r="M51" s="54"/>
      <c r="N51" s="55"/>
      <c r="O51" s="54"/>
      <c r="P51" s="55"/>
      <c r="Q51" s="54"/>
      <c r="R51" s="15"/>
      <c r="S51" s="54"/>
      <c r="T51" s="15"/>
      <c r="U51" s="54"/>
      <c r="V51" s="15"/>
      <c r="W51" s="54"/>
      <c r="X51" s="15"/>
      <c r="Y51" s="54"/>
      <c r="Z51" s="15"/>
      <c r="AA51" s="54"/>
      <c r="AB51" s="15"/>
      <c r="AC51" s="54"/>
      <c r="AD51" s="15"/>
      <c r="AE51" s="54"/>
      <c r="AF51" s="55"/>
      <c r="AG51" s="24"/>
      <c r="AH51" s="41"/>
      <c r="AI51" s="41">
        <f t="shared" si="5"/>
        <v>0</v>
      </c>
      <c r="AJ51" s="41">
        <f t="shared" si="6"/>
        <v>0</v>
      </c>
      <c r="AK51" s="41">
        <f t="shared" si="7"/>
        <v>0</v>
      </c>
      <c r="AL51" s="41" t="e">
        <f t="shared" si="8"/>
        <v>#DIV/0!</v>
      </c>
    </row>
    <row r="52" spans="1:38">
      <c r="A52" s="41">
        <f t="shared" si="9"/>
        <v>12</v>
      </c>
      <c r="B52" s="53"/>
      <c r="C52" s="54"/>
      <c r="D52" s="15"/>
      <c r="E52" s="54"/>
      <c r="F52" s="15"/>
      <c r="G52" s="54"/>
      <c r="H52" s="55"/>
      <c r="I52" s="54"/>
      <c r="J52" s="15"/>
      <c r="K52" s="54"/>
      <c r="L52" s="15"/>
      <c r="M52" s="54"/>
      <c r="N52" s="55"/>
      <c r="O52" s="54"/>
      <c r="P52" s="55"/>
      <c r="Q52" s="54"/>
      <c r="R52" s="15"/>
      <c r="S52" s="54"/>
      <c r="T52" s="15"/>
      <c r="U52" s="54"/>
      <c r="V52" s="15"/>
      <c r="W52" s="54"/>
      <c r="X52" s="15"/>
      <c r="Y52" s="54"/>
      <c r="Z52" s="15"/>
      <c r="AA52" s="54"/>
      <c r="AB52" s="15"/>
      <c r="AC52" s="54"/>
      <c r="AD52" s="15"/>
      <c r="AE52" s="54"/>
      <c r="AF52" s="55"/>
      <c r="AG52" s="24"/>
      <c r="AH52" s="41"/>
      <c r="AI52" s="41">
        <f t="shared" si="5"/>
        <v>0</v>
      </c>
      <c r="AJ52" s="41">
        <f t="shared" si="6"/>
        <v>0</v>
      </c>
      <c r="AK52" s="41">
        <f t="shared" si="7"/>
        <v>0</v>
      </c>
      <c r="AL52" s="41" t="e">
        <f t="shared" si="8"/>
        <v>#DIV/0!</v>
      </c>
    </row>
    <row r="53" spans="1:38">
      <c r="A53" s="41">
        <f t="shared" si="9"/>
        <v>13</v>
      </c>
      <c r="B53" s="53"/>
      <c r="C53" s="54"/>
      <c r="D53" s="15"/>
      <c r="E53" s="54"/>
      <c r="F53" s="15"/>
      <c r="G53" s="54"/>
      <c r="H53" s="15"/>
      <c r="I53" s="54"/>
      <c r="J53" s="15"/>
      <c r="K53" s="54"/>
      <c r="L53" s="15"/>
      <c r="M53" s="54"/>
      <c r="N53" s="15"/>
      <c r="O53" s="54"/>
      <c r="P53" s="15"/>
      <c r="Q53" s="54"/>
      <c r="R53" s="15"/>
      <c r="S53" s="54"/>
      <c r="T53" s="15"/>
      <c r="U53" s="54"/>
      <c r="V53" s="15"/>
      <c r="W53" s="54"/>
      <c r="X53" s="15"/>
      <c r="Y53" s="54"/>
      <c r="Z53" s="15"/>
      <c r="AA53" s="54"/>
      <c r="AB53" s="15"/>
      <c r="AC53" s="54"/>
      <c r="AD53" s="15"/>
      <c r="AE53" s="54"/>
      <c r="AF53" s="15"/>
      <c r="AG53" s="24"/>
      <c r="AH53" s="41"/>
      <c r="AI53" s="41">
        <f t="shared" si="5"/>
        <v>0</v>
      </c>
      <c r="AJ53" s="41">
        <f t="shared" si="6"/>
        <v>0</v>
      </c>
      <c r="AK53" s="41">
        <f t="shared" si="7"/>
        <v>0</v>
      </c>
      <c r="AL53" s="41" t="e">
        <f t="shared" si="8"/>
        <v>#DIV/0!</v>
      </c>
    </row>
    <row r="54" spans="1:38">
      <c r="A54" s="41">
        <f t="shared" si="9"/>
        <v>14</v>
      </c>
      <c r="B54" s="53"/>
      <c r="C54" s="56"/>
      <c r="D54" s="14"/>
      <c r="E54" s="56"/>
      <c r="F54" s="14"/>
      <c r="G54" s="56"/>
      <c r="H54" s="14"/>
      <c r="I54" s="56"/>
      <c r="J54" s="14"/>
      <c r="K54" s="56"/>
      <c r="L54" s="14"/>
      <c r="M54" s="56"/>
      <c r="N54" s="14"/>
      <c r="O54" s="56"/>
      <c r="P54" s="14"/>
      <c r="Q54" s="56"/>
      <c r="R54" s="14"/>
      <c r="S54" s="56"/>
      <c r="T54" s="14"/>
      <c r="U54" s="56"/>
      <c r="V54" s="14"/>
      <c r="W54" s="56"/>
      <c r="X54" s="14"/>
      <c r="Y54" s="56"/>
      <c r="Z54" s="14"/>
      <c r="AA54" s="56"/>
      <c r="AB54" s="14"/>
      <c r="AC54" s="56"/>
      <c r="AD54" s="14"/>
      <c r="AE54" s="56"/>
      <c r="AF54" s="14"/>
      <c r="AG54" s="28"/>
      <c r="AH54" s="41"/>
      <c r="AI54" s="41"/>
      <c r="AJ54" s="41"/>
      <c r="AK54" s="41"/>
      <c r="AL54" s="41"/>
    </row>
    <row r="55" spans="1:38">
      <c r="A55" s="41">
        <f t="shared" si="9"/>
        <v>15</v>
      </c>
      <c r="B55" s="53"/>
      <c r="C55" s="54"/>
      <c r="D55" s="15"/>
      <c r="E55" s="54"/>
      <c r="F55" s="15"/>
      <c r="G55" s="54"/>
      <c r="H55" s="15"/>
      <c r="I55" s="54"/>
      <c r="J55" s="15"/>
      <c r="K55" s="54"/>
      <c r="L55" s="15"/>
      <c r="M55" s="54"/>
      <c r="N55" s="15"/>
      <c r="O55" s="54"/>
      <c r="P55" s="15"/>
      <c r="Q55" s="54"/>
      <c r="R55" s="15"/>
      <c r="S55" s="54"/>
      <c r="T55" s="15"/>
      <c r="U55" s="54"/>
      <c r="V55" s="15"/>
      <c r="W55" s="54"/>
      <c r="X55" s="15"/>
      <c r="Y55" s="54"/>
      <c r="Z55" s="15"/>
      <c r="AA55" s="54"/>
      <c r="AB55" s="15"/>
      <c r="AC55" s="54"/>
      <c r="AD55" s="15"/>
      <c r="AE55" s="54"/>
      <c r="AF55" s="15"/>
      <c r="AG55" s="24"/>
      <c r="AH55" s="41"/>
      <c r="AI55" s="41"/>
      <c r="AJ55" s="41"/>
      <c r="AK55" s="41"/>
      <c r="AL55" s="41"/>
    </row>
    <row r="56" spans="1:38">
      <c r="A56" s="41">
        <f t="shared" si="9"/>
        <v>16</v>
      </c>
      <c r="B56" s="53"/>
      <c r="C56" s="54"/>
      <c r="D56" s="15"/>
      <c r="E56" s="54"/>
      <c r="F56" s="15"/>
      <c r="G56" s="54"/>
      <c r="H56" s="15"/>
      <c r="I56" s="54"/>
      <c r="J56" s="15"/>
      <c r="K56" s="54"/>
      <c r="L56" s="15"/>
      <c r="M56" s="54"/>
      <c r="N56" s="15"/>
      <c r="O56" s="54"/>
      <c r="P56" s="15"/>
      <c r="Q56" s="54"/>
      <c r="R56" s="15"/>
      <c r="S56" s="54"/>
      <c r="T56" s="15"/>
      <c r="U56" s="54"/>
      <c r="V56" s="15"/>
      <c r="W56" s="54"/>
      <c r="X56" s="15"/>
      <c r="Y56" s="54"/>
      <c r="Z56" s="15"/>
      <c r="AA56" s="54"/>
      <c r="AB56" s="15"/>
      <c r="AC56" s="54"/>
      <c r="AD56" s="15"/>
      <c r="AE56" s="54"/>
      <c r="AF56" s="15"/>
      <c r="AG56" s="28"/>
      <c r="AH56" s="41"/>
      <c r="AI56" s="41"/>
      <c r="AJ56" s="41"/>
      <c r="AK56" s="41"/>
      <c r="AL56" s="41"/>
    </row>
    <row r="57" spans="1:38">
      <c r="A57" s="41">
        <f t="shared" si="9"/>
        <v>17</v>
      </c>
      <c r="B57" s="53"/>
      <c r="C57" s="54"/>
      <c r="D57" s="15"/>
      <c r="E57" s="54"/>
      <c r="F57" s="15"/>
      <c r="G57" s="54"/>
      <c r="H57" s="15"/>
      <c r="I57" s="54"/>
      <c r="J57" s="15"/>
      <c r="K57" s="54"/>
      <c r="L57" s="15"/>
      <c r="M57" s="54"/>
      <c r="N57" s="15"/>
      <c r="O57" s="54"/>
      <c r="P57" s="15"/>
      <c r="Q57" s="54"/>
      <c r="R57" s="15"/>
      <c r="S57" s="54"/>
      <c r="T57" s="15"/>
      <c r="U57" s="54"/>
      <c r="V57" s="15"/>
      <c r="W57" s="54"/>
      <c r="X57" s="15"/>
      <c r="Y57" s="54"/>
      <c r="Z57" s="15"/>
      <c r="AA57" s="54"/>
      <c r="AB57" s="15"/>
      <c r="AC57" s="54"/>
      <c r="AD57" s="15"/>
      <c r="AE57" s="54"/>
      <c r="AF57" s="15"/>
      <c r="AG57" s="28"/>
      <c r="AH57" s="41"/>
      <c r="AI57" s="41"/>
      <c r="AJ57" s="41"/>
      <c r="AK57" s="41"/>
      <c r="AL57" s="41"/>
    </row>
    <row r="58" spans="1:38">
      <c r="A58" s="41">
        <f t="shared" si="9"/>
        <v>18</v>
      </c>
      <c r="B58" s="53"/>
      <c r="C58" s="56"/>
      <c r="D58" s="14"/>
      <c r="E58" s="56"/>
      <c r="F58" s="14"/>
      <c r="G58" s="56"/>
      <c r="H58" s="14"/>
      <c r="I58" s="56"/>
      <c r="J58" s="14"/>
      <c r="K58" s="56"/>
      <c r="L58" s="14"/>
      <c r="M58" s="56"/>
      <c r="N58" s="14"/>
      <c r="O58" s="56"/>
      <c r="P58" s="14"/>
      <c r="Q58" s="56"/>
      <c r="R58" s="14"/>
      <c r="S58" s="56"/>
      <c r="T58" s="14"/>
      <c r="U58" s="56"/>
      <c r="V58" s="14"/>
      <c r="W58" s="56"/>
      <c r="X58" s="14"/>
      <c r="Y58" s="56"/>
      <c r="Z58" s="14"/>
      <c r="AA58" s="56"/>
      <c r="AB58" s="14"/>
      <c r="AC58" s="56"/>
      <c r="AD58" s="14"/>
      <c r="AE58" s="56"/>
      <c r="AF58" s="14"/>
      <c r="AG58" s="28"/>
      <c r="AH58" s="41"/>
      <c r="AI58" s="41"/>
      <c r="AJ58" s="41"/>
      <c r="AK58" s="41"/>
      <c r="AL58" s="41"/>
    </row>
    <row r="59" spans="1:38">
      <c r="A59" s="41">
        <f t="shared" si="9"/>
        <v>19</v>
      </c>
      <c r="B59" s="53"/>
      <c r="C59" s="54"/>
      <c r="D59" s="15"/>
      <c r="E59" s="54"/>
      <c r="F59" s="15"/>
      <c r="G59" s="54"/>
      <c r="H59" s="15"/>
      <c r="I59" s="54"/>
      <c r="J59" s="15"/>
      <c r="K59" s="54"/>
      <c r="L59" s="15"/>
      <c r="M59" s="54"/>
      <c r="N59" s="15"/>
      <c r="O59" s="54"/>
      <c r="P59" s="15"/>
      <c r="Q59" s="54"/>
      <c r="R59" s="15"/>
      <c r="S59" s="54"/>
      <c r="T59" s="15"/>
      <c r="U59" s="54"/>
      <c r="V59" s="15"/>
      <c r="W59" s="54"/>
      <c r="X59" s="15"/>
      <c r="Y59" s="54"/>
      <c r="Z59" s="15"/>
      <c r="AA59" s="54"/>
      <c r="AB59" s="15"/>
      <c r="AC59" s="54"/>
      <c r="AD59" s="15"/>
      <c r="AE59" s="54"/>
      <c r="AF59" s="15"/>
      <c r="AG59" s="24"/>
      <c r="AH59" s="41"/>
      <c r="AI59" s="41"/>
      <c r="AJ59" s="41"/>
      <c r="AK59" s="41"/>
      <c r="AL59" s="41"/>
    </row>
    <row r="60" spans="1:38">
      <c r="A60" s="41">
        <f t="shared" si="9"/>
        <v>20</v>
      </c>
      <c r="B60" s="53"/>
      <c r="C60" s="54"/>
      <c r="D60" s="15"/>
      <c r="E60" s="54"/>
      <c r="F60" s="15"/>
      <c r="G60" s="54"/>
      <c r="H60" s="15"/>
      <c r="I60" s="54"/>
      <c r="J60" s="15"/>
      <c r="K60" s="54"/>
      <c r="L60" s="15"/>
      <c r="M60" s="54"/>
      <c r="N60" s="15"/>
      <c r="O60" s="54"/>
      <c r="P60" s="15"/>
      <c r="Q60" s="54"/>
      <c r="R60" s="15"/>
      <c r="S60" s="54"/>
      <c r="T60" s="15"/>
      <c r="U60" s="54"/>
      <c r="V60" s="15"/>
      <c r="W60" s="54"/>
      <c r="X60" s="15"/>
      <c r="Y60" s="54"/>
      <c r="Z60" s="15"/>
      <c r="AA60" s="54"/>
      <c r="AB60" s="15"/>
      <c r="AC60" s="54"/>
      <c r="AD60" s="15"/>
      <c r="AE60" s="54"/>
      <c r="AF60" s="15"/>
      <c r="AG60" s="24"/>
      <c r="AH60" s="41"/>
      <c r="AI60" s="41"/>
      <c r="AJ60" s="41"/>
      <c r="AK60" s="41"/>
      <c r="AL60" s="41"/>
    </row>
    <row r="61" spans="1:38">
      <c r="A61" s="41">
        <f t="shared" si="9"/>
        <v>21</v>
      </c>
      <c r="B61" s="53"/>
      <c r="C61" s="54"/>
      <c r="D61" s="15"/>
      <c r="E61" s="54"/>
      <c r="F61" s="15"/>
      <c r="G61" s="54"/>
      <c r="H61" s="15"/>
      <c r="I61" s="54"/>
      <c r="J61" s="15"/>
      <c r="K61" s="54"/>
      <c r="L61" s="15"/>
      <c r="M61" s="54"/>
      <c r="N61" s="15"/>
      <c r="O61" s="54"/>
      <c r="P61" s="15"/>
      <c r="Q61" s="54"/>
      <c r="R61" s="15"/>
      <c r="S61" s="54"/>
      <c r="T61" s="15"/>
      <c r="U61" s="54"/>
      <c r="V61" s="15"/>
      <c r="W61" s="54"/>
      <c r="X61" s="15"/>
      <c r="Y61" s="54"/>
      <c r="Z61" s="15"/>
      <c r="AA61" s="54"/>
      <c r="AB61" s="15"/>
      <c r="AC61" s="54"/>
      <c r="AD61" s="15"/>
      <c r="AE61" s="54"/>
      <c r="AF61" s="15"/>
      <c r="AG61" s="24"/>
      <c r="AH61" s="41"/>
      <c r="AI61" s="41"/>
      <c r="AJ61" s="41"/>
      <c r="AK61" s="41"/>
      <c r="AL61" s="41"/>
    </row>
    <row r="62" spans="1:38">
      <c r="A62" s="41">
        <f t="shared" si="9"/>
        <v>22</v>
      </c>
      <c r="B62" s="53"/>
      <c r="C62" s="54"/>
      <c r="D62" s="15"/>
      <c r="E62" s="54"/>
      <c r="F62" s="15"/>
      <c r="G62" s="54"/>
      <c r="H62" s="15"/>
      <c r="I62" s="54"/>
      <c r="J62" s="15"/>
      <c r="K62" s="54"/>
      <c r="L62" s="15"/>
      <c r="M62" s="54"/>
      <c r="N62" s="15"/>
      <c r="O62" s="54"/>
      <c r="P62" s="15"/>
      <c r="Q62" s="54"/>
      <c r="R62" s="15"/>
      <c r="S62" s="54"/>
      <c r="T62" s="15"/>
      <c r="U62" s="54"/>
      <c r="V62" s="15"/>
      <c r="W62" s="54"/>
      <c r="X62" s="15"/>
      <c r="Y62" s="54"/>
      <c r="Z62" s="15"/>
      <c r="AA62" s="54"/>
      <c r="AB62" s="15"/>
      <c r="AC62" s="54"/>
      <c r="AD62" s="15"/>
      <c r="AE62" s="54"/>
      <c r="AF62" s="15"/>
      <c r="AG62" s="24"/>
      <c r="AH62" s="41"/>
      <c r="AI62" s="41"/>
      <c r="AJ62" s="41"/>
      <c r="AK62" s="41"/>
      <c r="AL62" s="41"/>
    </row>
    <row r="63" spans="1:38">
      <c r="A63" s="41">
        <f t="shared" si="9"/>
        <v>23</v>
      </c>
      <c r="B63" s="53"/>
      <c r="C63" s="54"/>
      <c r="D63" s="15"/>
      <c r="E63" s="54"/>
      <c r="F63" s="15"/>
      <c r="G63" s="54"/>
      <c r="H63" s="15"/>
      <c r="I63" s="54"/>
      <c r="J63" s="15"/>
      <c r="K63" s="54"/>
      <c r="L63" s="15"/>
      <c r="M63" s="54"/>
      <c r="N63" s="15"/>
      <c r="O63" s="54"/>
      <c r="P63" s="15"/>
      <c r="Q63" s="54"/>
      <c r="R63" s="15"/>
      <c r="S63" s="54"/>
      <c r="T63" s="15"/>
      <c r="U63" s="54"/>
      <c r="V63" s="15"/>
      <c r="W63" s="54"/>
      <c r="X63" s="15"/>
      <c r="Y63" s="54"/>
      <c r="Z63" s="15"/>
      <c r="AA63" s="54"/>
      <c r="AB63" s="15"/>
      <c r="AC63" s="54"/>
      <c r="AD63" s="15"/>
      <c r="AE63" s="54"/>
      <c r="AF63" s="15"/>
      <c r="AG63" s="24"/>
      <c r="AH63" s="41"/>
      <c r="AI63" s="41"/>
      <c r="AJ63" s="41"/>
      <c r="AK63" s="41"/>
      <c r="AL63" s="41"/>
    </row>
    <row r="64" spans="1:38">
      <c r="A64" s="41">
        <f t="shared" si="9"/>
        <v>24</v>
      </c>
      <c r="B64" s="53"/>
      <c r="C64" s="54"/>
      <c r="D64" s="15"/>
      <c r="E64" s="54"/>
      <c r="F64" s="15"/>
      <c r="G64" s="94"/>
      <c r="H64" s="15"/>
      <c r="I64" s="54"/>
      <c r="J64" s="15"/>
      <c r="K64" s="54"/>
      <c r="L64" s="15"/>
      <c r="M64" s="54"/>
      <c r="N64" s="15"/>
      <c r="O64" s="94"/>
      <c r="P64" s="15"/>
      <c r="Q64" s="54"/>
      <c r="R64" s="15"/>
      <c r="S64" s="54"/>
      <c r="T64" s="15"/>
      <c r="U64" s="54"/>
      <c r="V64" s="15"/>
      <c r="W64" s="54"/>
      <c r="X64" s="15"/>
      <c r="Y64" s="54"/>
      <c r="Z64" s="15"/>
      <c r="AA64" s="54"/>
      <c r="AB64" s="15"/>
      <c r="AC64" s="54"/>
      <c r="AD64" s="15"/>
      <c r="AE64" s="54"/>
      <c r="AF64" s="15"/>
      <c r="AG64" s="24"/>
      <c r="AH64" s="41"/>
      <c r="AI64" s="41"/>
      <c r="AJ64" s="41"/>
      <c r="AK64" s="41"/>
      <c r="AL64" s="41"/>
    </row>
    <row r="65" spans="1:38">
      <c r="A65" s="41">
        <f t="shared" si="9"/>
        <v>25</v>
      </c>
      <c r="B65" s="53"/>
      <c r="C65" s="54"/>
      <c r="D65" s="15"/>
      <c r="E65" s="54"/>
      <c r="F65" s="15"/>
      <c r="G65" s="54"/>
      <c r="H65" s="15"/>
      <c r="I65" s="54"/>
      <c r="J65" s="15"/>
      <c r="K65" s="54"/>
      <c r="L65" s="15"/>
      <c r="M65" s="54"/>
      <c r="N65" s="15"/>
      <c r="O65" s="54"/>
      <c r="P65" s="15"/>
      <c r="Q65" s="54"/>
      <c r="R65" s="15"/>
      <c r="S65" s="54"/>
      <c r="T65" s="15"/>
      <c r="U65" s="54"/>
      <c r="V65" s="15"/>
      <c r="W65" s="54"/>
      <c r="X65" s="15"/>
      <c r="Y65" s="54"/>
      <c r="Z65" s="15"/>
      <c r="AA65" s="54"/>
      <c r="AB65" s="15"/>
      <c r="AC65" s="54"/>
      <c r="AD65" s="15"/>
      <c r="AE65" s="54"/>
      <c r="AF65" s="15"/>
      <c r="AG65" s="24"/>
      <c r="AH65" s="41"/>
      <c r="AI65" s="41"/>
      <c r="AJ65" s="41"/>
      <c r="AK65" s="41"/>
      <c r="AL65" s="41"/>
    </row>
    <row r="66" spans="1:38">
      <c r="A66" s="41">
        <f t="shared" si="9"/>
        <v>26</v>
      </c>
      <c r="B66" s="53"/>
      <c r="C66" s="54"/>
      <c r="D66" s="15"/>
      <c r="E66" s="54"/>
      <c r="F66" s="15"/>
      <c r="G66" s="54"/>
      <c r="H66" s="15"/>
      <c r="I66" s="54"/>
      <c r="J66" s="15"/>
      <c r="K66" s="54"/>
      <c r="L66" s="15"/>
      <c r="M66" s="54"/>
      <c r="N66" s="15"/>
      <c r="O66" s="54"/>
      <c r="P66" s="15"/>
      <c r="Q66" s="54"/>
      <c r="R66" s="15"/>
      <c r="S66" s="54"/>
      <c r="T66" s="15"/>
      <c r="U66" s="54"/>
      <c r="V66" s="15"/>
      <c r="W66" s="54"/>
      <c r="X66" s="15"/>
      <c r="Y66" s="54"/>
      <c r="Z66" s="15"/>
      <c r="AA66" s="54"/>
      <c r="AB66" s="15"/>
      <c r="AC66" s="54"/>
      <c r="AD66" s="15"/>
      <c r="AE66" s="54"/>
      <c r="AF66" s="15"/>
      <c r="AG66" s="28"/>
      <c r="AI66" s="41"/>
      <c r="AJ66" s="41"/>
      <c r="AK66" s="41"/>
      <c r="AL66" s="41"/>
    </row>
    <row r="67" spans="1:38">
      <c r="A67" s="41">
        <f t="shared" si="9"/>
        <v>27</v>
      </c>
      <c r="B67" s="53"/>
      <c r="C67" s="54"/>
      <c r="D67" s="15"/>
      <c r="E67" s="54"/>
      <c r="F67" s="15"/>
      <c r="G67" s="54"/>
      <c r="H67" s="15"/>
      <c r="I67" s="54"/>
      <c r="J67" s="15"/>
      <c r="K67" s="54"/>
      <c r="L67" s="15"/>
      <c r="M67" s="54"/>
      <c r="N67" s="15"/>
      <c r="O67" s="54"/>
      <c r="P67" s="15"/>
      <c r="Q67" s="54"/>
      <c r="R67" s="15"/>
      <c r="S67" s="54"/>
      <c r="T67" s="15"/>
      <c r="U67" s="54"/>
      <c r="V67" s="15"/>
      <c r="W67" s="54"/>
      <c r="X67" s="15"/>
      <c r="Y67" s="54"/>
      <c r="Z67" s="15"/>
      <c r="AA67" s="54"/>
      <c r="AB67" s="15"/>
      <c r="AC67" s="54"/>
      <c r="AD67" s="15"/>
      <c r="AE67" s="54"/>
      <c r="AF67" s="15"/>
      <c r="AG67" s="28"/>
      <c r="AI67" s="41"/>
      <c r="AJ67" s="41"/>
      <c r="AK67" s="41"/>
      <c r="AL67" s="41"/>
    </row>
    <row r="68" spans="1:38">
      <c r="A68" s="41">
        <f t="shared" si="9"/>
        <v>28</v>
      </c>
      <c r="B68" s="53"/>
      <c r="C68" s="54"/>
      <c r="D68" s="15"/>
      <c r="E68" s="54"/>
      <c r="F68" s="15"/>
      <c r="G68" s="54"/>
      <c r="H68" s="15"/>
      <c r="I68" s="54"/>
      <c r="J68" s="15"/>
      <c r="K68" s="54"/>
      <c r="L68" s="15"/>
      <c r="M68" s="54"/>
      <c r="N68" s="15"/>
      <c r="O68" s="54"/>
      <c r="P68" s="15"/>
      <c r="Q68" s="54"/>
      <c r="R68" s="15"/>
      <c r="S68" s="54"/>
      <c r="T68" s="15"/>
      <c r="U68" s="54"/>
      <c r="V68" s="15"/>
      <c r="W68" s="54"/>
      <c r="X68" s="15"/>
      <c r="Y68" s="54"/>
      <c r="Z68" s="15"/>
      <c r="AA68" s="54"/>
      <c r="AB68" s="15"/>
      <c r="AC68" s="54"/>
      <c r="AD68" s="15"/>
      <c r="AE68" s="54"/>
      <c r="AF68" s="15"/>
      <c r="AG68" s="28"/>
      <c r="AH68" s="41"/>
      <c r="AI68" s="41"/>
      <c r="AJ68" s="41"/>
      <c r="AK68" s="41"/>
      <c r="AL68" s="41"/>
    </row>
    <row r="69" spans="1:38">
      <c r="A69" s="41">
        <f t="shared" si="9"/>
        <v>29</v>
      </c>
      <c r="B69" s="53"/>
      <c r="C69" s="54"/>
      <c r="D69" s="15"/>
      <c r="E69" s="54"/>
      <c r="F69" s="15"/>
      <c r="G69" s="54"/>
      <c r="H69" s="15"/>
      <c r="I69" s="54"/>
      <c r="J69" s="15"/>
      <c r="K69" s="54"/>
      <c r="L69" s="15"/>
      <c r="M69" s="54"/>
      <c r="N69" s="15"/>
      <c r="O69" s="54"/>
      <c r="P69" s="15"/>
      <c r="Q69" s="54"/>
      <c r="R69" s="15"/>
      <c r="S69" s="54"/>
      <c r="T69" s="15"/>
      <c r="U69" s="54"/>
      <c r="V69" s="15"/>
      <c r="W69" s="54"/>
      <c r="X69" s="15"/>
      <c r="Y69" s="54"/>
      <c r="Z69" s="15"/>
      <c r="AA69" s="54"/>
      <c r="AB69" s="15"/>
      <c r="AC69" s="54"/>
      <c r="AD69" s="15"/>
      <c r="AE69" s="54"/>
      <c r="AF69" s="15"/>
      <c r="AG69" s="24"/>
      <c r="AI69" s="41"/>
      <c r="AJ69" s="41"/>
      <c r="AK69" s="41"/>
      <c r="AL69" s="41"/>
    </row>
    <row r="70" spans="1:38">
      <c r="A70" s="41">
        <f t="shared" si="9"/>
        <v>30</v>
      </c>
      <c r="B70" s="53"/>
      <c r="C70" s="54"/>
      <c r="D70" s="15"/>
      <c r="E70" s="54"/>
      <c r="F70" s="15"/>
      <c r="G70" s="54"/>
      <c r="H70" s="15"/>
      <c r="I70" s="54"/>
      <c r="J70" s="15"/>
      <c r="K70" s="54"/>
      <c r="L70" s="15"/>
      <c r="M70" s="54"/>
      <c r="N70" s="15"/>
      <c r="O70" s="54"/>
      <c r="P70" s="15"/>
      <c r="Q70" s="54"/>
      <c r="R70" s="15"/>
      <c r="S70" s="54"/>
      <c r="T70" s="15"/>
      <c r="U70" s="54"/>
      <c r="V70" s="15"/>
      <c r="W70" s="54"/>
      <c r="X70" s="15"/>
      <c r="Y70" s="54"/>
      <c r="Z70" s="15"/>
      <c r="AA70" s="54"/>
      <c r="AB70" s="15"/>
      <c r="AC70" s="54"/>
      <c r="AD70" s="15"/>
      <c r="AE70" s="54"/>
      <c r="AF70" s="15"/>
      <c r="AG70" s="24"/>
      <c r="AI70" s="41"/>
      <c r="AJ70" s="41"/>
      <c r="AK70" s="41"/>
      <c r="AL70" s="41"/>
    </row>
  </sheetData>
  <sortState xmlns:xlrd2="http://schemas.microsoft.com/office/spreadsheetml/2017/richdata2" ref="B5:G8">
    <sortCondition descending="1" ref="G5"/>
    <sortCondition descending="1" ref="D5"/>
    <sortCondition descending="1" ref="E5"/>
  </sortState>
  <mergeCells count="15">
    <mergeCell ref="M39:N39"/>
    <mergeCell ref="O39:P39"/>
    <mergeCell ref="Q39:R39"/>
    <mergeCell ref="AE39:AF39"/>
    <mergeCell ref="AC39:AD39"/>
    <mergeCell ref="S39:T39"/>
    <mergeCell ref="U39:V39"/>
    <mergeCell ref="W39:X39"/>
    <mergeCell ref="Y39:Z39"/>
    <mergeCell ref="AA39:AB39"/>
    <mergeCell ref="C39:D39"/>
    <mergeCell ref="E39:F39"/>
    <mergeCell ref="G39:H39"/>
    <mergeCell ref="I39:J39"/>
    <mergeCell ref="K39:L39"/>
  </mergeCells>
  <phoneticPr fontId="4" type="noConversion"/>
  <pageMargins left="0.75" right="0.75" top="1" bottom="1" header="0" footer="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9">
    <pageSetUpPr fitToPage="1"/>
  </sheetPr>
  <dimension ref="A1:BC87"/>
  <sheetViews>
    <sheetView workbookViewId="0">
      <selection activeCell="AZ52" sqref="AZ52"/>
    </sheetView>
  </sheetViews>
  <sheetFormatPr baseColWidth="10" defaultColWidth="11.5703125" defaultRowHeight="12.75"/>
  <cols>
    <col min="1" max="1" width="5" customWidth="1"/>
    <col min="3" max="3" width="5.5703125" customWidth="1"/>
    <col min="4" max="4" width="5.140625" customWidth="1"/>
    <col min="5" max="5" width="3.42578125" customWidth="1"/>
    <col min="6" max="6" width="4.28515625" customWidth="1"/>
    <col min="7" max="7" width="4.42578125" customWidth="1"/>
    <col min="8" max="8" width="3.42578125" customWidth="1"/>
    <col min="9" max="9" width="5.28515625" customWidth="1"/>
    <col min="10" max="11" width="3.85546875" customWidth="1"/>
    <col min="12" max="12" width="5.28515625" customWidth="1"/>
    <col min="13" max="14" width="3.42578125" customWidth="1"/>
    <col min="15" max="15" width="4.7109375" customWidth="1"/>
    <col min="16" max="16" width="5" customWidth="1"/>
    <col min="17" max="17" width="3.42578125" customWidth="1"/>
    <col min="18" max="18" width="5.28515625" customWidth="1"/>
    <col min="19" max="19" width="4.28515625" customWidth="1"/>
    <col min="20" max="20" width="3.42578125" customWidth="1"/>
    <col min="21" max="21" width="5.28515625" customWidth="1"/>
    <col min="22" max="23" width="3.85546875" customWidth="1"/>
    <col min="24" max="24" width="4.7109375" customWidth="1"/>
    <col min="25" max="26" width="3.42578125" customWidth="1"/>
    <col min="27" max="27" width="4.42578125" customWidth="1"/>
    <col min="28" max="29" width="3.42578125" customWidth="1"/>
    <col min="30" max="30" width="4.5703125" customWidth="1"/>
    <col min="31" max="31" width="4.42578125" customWidth="1"/>
    <col min="32" max="35" width="3.42578125" customWidth="1"/>
    <col min="36" max="36" width="5" customWidth="1"/>
    <col min="37" max="44" width="3.42578125" customWidth="1"/>
    <col min="45" max="46" width="4.28515625" customWidth="1"/>
    <col min="47" max="47" width="3.42578125" customWidth="1"/>
    <col min="48" max="50" width="3.42578125" hidden="1" customWidth="1"/>
    <col min="51" max="51" width="11.42578125" style="24" customWidth="1"/>
  </cols>
  <sheetData>
    <row r="1" spans="1:52">
      <c r="A1" s="5" t="s">
        <v>36</v>
      </c>
      <c r="B1" s="52"/>
    </row>
    <row r="2" spans="1:52">
      <c r="A2" t="s">
        <v>10</v>
      </c>
      <c r="S2" s="30"/>
      <c r="U2" s="16"/>
      <c r="AF2" s="30"/>
      <c r="AY2"/>
      <c r="AZ2" s="30"/>
    </row>
    <row r="3" spans="1:52" ht="13.5" thickBot="1">
      <c r="A3">
        <f>+GENERAL!B6</f>
        <v>12</v>
      </c>
      <c r="C3" s="41">
        <f>SUM(C5:C8)</f>
        <v>0</v>
      </c>
      <c r="S3" s="30"/>
      <c r="AF3" s="30"/>
      <c r="AY3"/>
      <c r="AZ3" s="30"/>
    </row>
    <row r="4" spans="1:52" ht="13.5" thickBot="1">
      <c r="A4" s="19"/>
      <c r="B4" s="19"/>
      <c r="C4" s="20" t="s">
        <v>34</v>
      </c>
      <c r="D4" s="20" t="s">
        <v>2</v>
      </c>
      <c r="E4" s="21" t="s">
        <v>42</v>
      </c>
      <c r="F4" s="22" t="s">
        <v>12</v>
      </c>
      <c r="S4" s="30"/>
      <c r="AF4" s="30"/>
      <c r="AY4"/>
      <c r="AZ4" s="30"/>
    </row>
    <row r="5" spans="1:52" ht="13.5" thickBot="1">
      <c r="A5" s="150">
        <v>1</v>
      </c>
      <c r="B5" s="23" t="s">
        <v>1</v>
      </c>
      <c r="C5" s="47">
        <f>+I$38</f>
        <v>10</v>
      </c>
      <c r="D5" s="48">
        <f>+I$39</f>
        <v>6.75</v>
      </c>
      <c r="E5" s="45">
        <f>+J$38</f>
        <v>1</v>
      </c>
      <c r="F5" s="18">
        <f>+I$24</f>
        <v>0</v>
      </c>
      <c r="G5" s="41">
        <f t="shared" ref="G5:G20" si="0">IF(E5&lt;A$3/2,-1,1)*800000+C5*1000-D5*10+E5</f>
        <v>-790066.5</v>
      </c>
      <c r="H5" s="30"/>
      <c r="S5" s="30"/>
      <c r="AF5" s="30"/>
      <c r="AY5"/>
      <c r="AZ5" s="30"/>
    </row>
    <row r="6" spans="1:52" ht="13.5" thickBot="1">
      <c r="A6" s="150">
        <v>2</v>
      </c>
      <c r="B6" s="23" t="s">
        <v>239</v>
      </c>
      <c r="C6" s="47">
        <f>+AS$38</f>
        <v>4</v>
      </c>
      <c r="D6" s="48">
        <f>+AS$39</f>
        <v>7.25</v>
      </c>
      <c r="E6" s="45">
        <f>+AT$38</f>
        <v>1</v>
      </c>
      <c r="F6" s="18">
        <f>+AS$24</f>
        <v>0</v>
      </c>
      <c r="G6" s="41">
        <f t="shared" si="0"/>
        <v>-796071.5</v>
      </c>
      <c r="H6" s="30"/>
      <c r="S6" s="30"/>
      <c r="AF6" s="30"/>
      <c r="AY6"/>
      <c r="AZ6" s="30"/>
    </row>
    <row r="7" spans="1:52" ht="13.5" thickBot="1">
      <c r="A7" s="150">
        <v>3</v>
      </c>
      <c r="B7" s="23" t="s">
        <v>143</v>
      </c>
      <c r="C7" s="47">
        <f>+AJ$38</f>
        <v>-4</v>
      </c>
      <c r="D7" s="48">
        <f>+AJ$39</f>
        <v>13.25</v>
      </c>
      <c r="E7" s="45">
        <f>+AK$38</f>
        <v>1</v>
      </c>
      <c r="F7" s="18">
        <f>+AJ$24</f>
        <v>0</v>
      </c>
      <c r="G7" s="41">
        <f t="shared" si="0"/>
        <v>-804131.5</v>
      </c>
      <c r="H7" s="30"/>
      <c r="S7" s="30"/>
      <c r="AF7" s="30"/>
      <c r="AY7"/>
      <c r="AZ7" s="30"/>
    </row>
    <row r="8" spans="1:52" ht="13.5" thickBot="1">
      <c r="A8" s="150">
        <v>4</v>
      </c>
      <c r="B8" s="23" t="s">
        <v>131</v>
      </c>
      <c r="C8" s="47">
        <f>+AA$38</f>
        <v>-10</v>
      </c>
      <c r="D8" s="48">
        <f>+AA$39</f>
        <v>18</v>
      </c>
      <c r="E8" s="45">
        <f>+AB$38</f>
        <v>1</v>
      </c>
      <c r="F8" s="18">
        <f>+AA$24</f>
        <v>0</v>
      </c>
      <c r="G8" s="41">
        <f t="shared" si="0"/>
        <v>-810179</v>
      </c>
      <c r="H8" s="30"/>
      <c r="S8" s="30"/>
      <c r="AF8" s="30"/>
      <c r="AY8"/>
      <c r="AZ8" s="30"/>
    </row>
    <row r="9" spans="1:52" ht="13.5" hidden="1" thickBot="1">
      <c r="A9" s="150">
        <v>5</v>
      </c>
      <c r="B9" s="23" t="s">
        <v>62</v>
      </c>
      <c r="C9" s="47">
        <f>+O$38</f>
        <v>-100000000</v>
      </c>
      <c r="D9" s="48">
        <f>+O$39</f>
        <v>0</v>
      </c>
      <c r="E9" s="45">
        <f>+P$38</f>
        <v>0</v>
      </c>
      <c r="F9" s="18">
        <f>+O$24</f>
        <v>0</v>
      </c>
      <c r="G9" s="41">
        <f t="shared" si="0"/>
        <v>-100000800000</v>
      </c>
      <c r="H9" s="30"/>
      <c r="S9" s="30"/>
      <c r="AF9" s="30"/>
      <c r="AY9"/>
      <c r="AZ9" s="30"/>
    </row>
    <row r="10" spans="1:52" ht="13.5" hidden="1" thickBot="1">
      <c r="A10" s="150">
        <v>6</v>
      </c>
      <c r="B10" s="23" t="s">
        <v>123</v>
      </c>
      <c r="C10" s="47">
        <f>+F$38</f>
        <v>-100000000</v>
      </c>
      <c r="D10" s="48">
        <f>+F$39</f>
        <v>0</v>
      </c>
      <c r="E10" s="45">
        <f>+G$38</f>
        <v>0</v>
      </c>
      <c r="F10" s="18">
        <f>+F$24</f>
        <v>0</v>
      </c>
      <c r="G10" s="41">
        <f t="shared" si="0"/>
        <v>-100000800000</v>
      </c>
      <c r="H10" s="30"/>
      <c r="S10" s="30"/>
      <c r="AS10" s="30"/>
      <c r="AY10"/>
    </row>
    <row r="11" spans="1:52" ht="13.5" hidden="1" thickBot="1">
      <c r="A11" s="150">
        <v>7</v>
      </c>
      <c r="B11" s="23" t="s">
        <v>94</v>
      </c>
      <c r="C11" s="47">
        <f>+L$38</f>
        <v>-100000000</v>
      </c>
      <c r="D11" s="48">
        <f>+L$39</f>
        <v>0</v>
      </c>
      <c r="E11" s="45">
        <f>+M$38</f>
        <v>0</v>
      </c>
      <c r="F11" s="18">
        <f>+L$24</f>
        <v>0</v>
      </c>
      <c r="G11" s="41">
        <f t="shared" si="0"/>
        <v>-100000800000</v>
      </c>
      <c r="H11" s="30"/>
      <c r="AY11"/>
    </row>
    <row r="12" spans="1:52" ht="13.5" hidden="1" thickBot="1">
      <c r="A12" s="150">
        <v>8</v>
      </c>
      <c r="B12" s="23" t="s">
        <v>6</v>
      </c>
      <c r="C12" s="47">
        <f>+R$38</f>
        <v>-100000000</v>
      </c>
      <c r="D12" s="48">
        <f>+R$39</f>
        <v>0</v>
      </c>
      <c r="E12" s="45">
        <f>+S$38</f>
        <v>0</v>
      </c>
      <c r="F12" s="18">
        <f>+R$24</f>
        <v>0</v>
      </c>
      <c r="G12" s="41">
        <f t="shared" si="0"/>
        <v>-100000800000</v>
      </c>
      <c r="H12" s="30"/>
    </row>
    <row r="13" spans="1:52" ht="13.5" hidden="1" thickBot="1">
      <c r="A13" s="150">
        <v>9</v>
      </c>
      <c r="B13" s="23" t="s">
        <v>43</v>
      </c>
      <c r="C13" s="47">
        <f>+C$38</f>
        <v>-100000000</v>
      </c>
      <c r="D13" s="48">
        <f>+C$39</f>
        <v>0</v>
      </c>
      <c r="E13" s="46">
        <f>+D$38</f>
        <v>0</v>
      </c>
      <c r="F13" s="18">
        <f>+C$24</f>
        <v>0</v>
      </c>
      <c r="G13" s="41">
        <f t="shared" si="0"/>
        <v>-100000800000</v>
      </c>
      <c r="H13" s="30"/>
    </row>
    <row r="14" spans="1:52" ht="13.5" hidden="1" thickBot="1">
      <c r="A14" s="150">
        <v>10</v>
      </c>
      <c r="B14" s="23" t="s">
        <v>96</v>
      </c>
      <c r="C14" s="47">
        <f>+X$38</f>
        <v>-100000000</v>
      </c>
      <c r="D14" s="48">
        <f>+X$39</f>
        <v>0</v>
      </c>
      <c r="E14" s="45">
        <f>+Y$38</f>
        <v>0</v>
      </c>
      <c r="F14" s="18">
        <f>+X$24</f>
        <v>0</v>
      </c>
      <c r="G14" s="41">
        <f t="shared" si="0"/>
        <v>-100000800000</v>
      </c>
      <c r="H14" s="30"/>
    </row>
    <row r="15" spans="1:52" ht="13.5" hidden="1" thickBot="1">
      <c r="A15" s="150">
        <v>11</v>
      </c>
      <c r="B15" s="23" t="s">
        <v>9</v>
      </c>
      <c r="C15" s="47">
        <f>+U$38</f>
        <v>-100000000</v>
      </c>
      <c r="D15" s="48">
        <f>+U$39</f>
        <v>0</v>
      </c>
      <c r="E15" s="45">
        <f>+V$38</f>
        <v>0</v>
      </c>
      <c r="F15" s="18">
        <f>+U$24</f>
        <v>0</v>
      </c>
      <c r="G15" s="41">
        <f t="shared" si="0"/>
        <v>-100000800000</v>
      </c>
      <c r="AE15" s="43"/>
    </row>
    <row r="16" spans="1:52" ht="13.5" hidden="1" thickBot="1">
      <c r="A16" s="150">
        <v>12</v>
      </c>
      <c r="B16" s="23" t="s">
        <v>78</v>
      </c>
      <c r="C16" s="47">
        <f>+AD$38</f>
        <v>-100000000</v>
      </c>
      <c r="D16" s="48">
        <f>+AD$39</f>
        <v>0</v>
      </c>
      <c r="E16" s="45">
        <f>+AE$38</f>
        <v>0</v>
      </c>
      <c r="F16" s="18">
        <f>+AD$24</f>
        <v>0</v>
      </c>
      <c r="G16" s="41">
        <f t="shared" si="0"/>
        <v>-100000800000</v>
      </c>
    </row>
    <row r="17" spans="1:49" ht="13.5" hidden="1" thickBot="1">
      <c r="A17" s="150">
        <v>13</v>
      </c>
      <c r="B17" s="23" t="s">
        <v>82</v>
      </c>
      <c r="C17" s="47">
        <f>+AP$38</f>
        <v>-100000000</v>
      </c>
      <c r="D17" s="48">
        <f>+AP$39</f>
        <v>0</v>
      </c>
      <c r="E17" s="45">
        <f>+AQ$38</f>
        <v>0</v>
      </c>
      <c r="F17" s="18">
        <f>+AP$24</f>
        <v>0</v>
      </c>
      <c r="G17" s="41">
        <f t="shared" si="0"/>
        <v>-100000800000</v>
      </c>
    </row>
    <row r="18" spans="1:49" ht="13.5" hidden="1" thickBot="1">
      <c r="A18" s="150">
        <v>14</v>
      </c>
      <c r="B18" s="23" t="s">
        <v>4</v>
      </c>
      <c r="C18" s="47">
        <f>+AG$38</f>
        <v>-100000000</v>
      </c>
      <c r="D18" s="48">
        <f>+AG$39</f>
        <v>0</v>
      </c>
      <c r="E18" s="45">
        <f>+AH$38</f>
        <v>0</v>
      </c>
      <c r="F18" s="18">
        <f>+AG$24</f>
        <v>0</v>
      </c>
      <c r="G18" s="41">
        <f t="shared" si="0"/>
        <v>-100000800000</v>
      </c>
    </row>
    <row r="19" spans="1:49" ht="13.5" hidden="1" thickBot="1">
      <c r="A19" s="150">
        <v>13</v>
      </c>
      <c r="B19" s="23" t="s">
        <v>55</v>
      </c>
      <c r="C19" s="47">
        <f>+AM$38</f>
        <v>-100000000</v>
      </c>
      <c r="D19" s="48">
        <f>+AM$39</f>
        <v>0</v>
      </c>
      <c r="E19" s="45">
        <f>+AN$38</f>
        <v>0</v>
      </c>
      <c r="F19" s="18">
        <f>+AM26</f>
        <v>0</v>
      </c>
      <c r="G19" s="41">
        <f t="shared" si="0"/>
        <v>-100000800000</v>
      </c>
    </row>
    <row r="20" spans="1:49" ht="13.5" hidden="1" thickBot="1">
      <c r="A20" s="150">
        <v>14</v>
      </c>
      <c r="B20" s="23" t="s">
        <v>54</v>
      </c>
      <c r="C20" s="47">
        <f>+AV$38</f>
        <v>-100000000</v>
      </c>
      <c r="D20" s="48">
        <f>+AV$39</f>
        <v>0</v>
      </c>
      <c r="E20" s="45">
        <f>+AW$38</f>
        <v>0</v>
      </c>
      <c r="F20" s="18">
        <f>+AV$24</f>
        <v>0</v>
      </c>
      <c r="G20" s="41">
        <f t="shared" si="0"/>
        <v>-100000800000</v>
      </c>
      <c r="P20" s="62"/>
    </row>
    <row r="21" spans="1:49">
      <c r="A21" s="16"/>
      <c r="D21" s="41"/>
      <c r="P21" s="62"/>
      <c r="AI21" s="61"/>
    </row>
    <row r="22" spans="1:49">
      <c r="A22" s="16"/>
      <c r="P22" s="62"/>
    </row>
    <row r="23" spans="1:49">
      <c r="A23" s="16"/>
    </row>
    <row r="24" spans="1:49" hidden="1">
      <c r="B24" t="s">
        <v>12</v>
      </c>
      <c r="C24">
        <f>+C25*C26</f>
        <v>0</v>
      </c>
      <c r="D24">
        <f>+D25*D26</f>
        <v>0</v>
      </c>
      <c r="F24">
        <f>+F25*F26</f>
        <v>0</v>
      </c>
      <c r="G24">
        <f>+G25*G26</f>
        <v>0</v>
      </c>
      <c r="I24">
        <f>+I25*I26</f>
        <v>0</v>
      </c>
      <c r="J24">
        <f>+J25*J26</f>
        <v>0</v>
      </c>
      <c r="L24">
        <f>+L25*L26</f>
        <v>0</v>
      </c>
      <c r="M24">
        <f>+M25*M26</f>
        <v>0</v>
      </c>
      <c r="O24">
        <f>+O25*O26</f>
        <v>0</v>
      </c>
      <c r="P24">
        <f>+P25*P26</f>
        <v>0</v>
      </c>
      <c r="R24">
        <f>+R25*R26</f>
        <v>0</v>
      </c>
      <c r="S24">
        <f>+S25*S26</f>
        <v>0</v>
      </c>
      <c r="U24">
        <f>+U25*U26</f>
        <v>0</v>
      </c>
      <c r="V24">
        <f>+V25*V26</f>
        <v>0</v>
      </c>
      <c r="X24">
        <f>+X25*X26</f>
        <v>0</v>
      </c>
      <c r="Y24">
        <f>+Y25*Y26</f>
        <v>0</v>
      </c>
      <c r="AA24">
        <f>+AA25*AA26</f>
        <v>0</v>
      </c>
      <c r="AB24">
        <f>+AB25*AB26</f>
        <v>0</v>
      </c>
      <c r="AD24">
        <f>+AD25*AD26</f>
        <v>0</v>
      </c>
      <c r="AE24">
        <f>+AE25*AE26</f>
        <v>0</v>
      </c>
      <c r="AG24">
        <f>+AG25*AG26</f>
        <v>0</v>
      </c>
      <c r="AH24">
        <f>+AH25*AH26</f>
        <v>0</v>
      </c>
      <c r="AJ24">
        <f>+AJ25*AJ26</f>
        <v>0</v>
      </c>
      <c r="AK24">
        <f>+AK25*AK26</f>
        <v>0</v>
      </c>
      <c r="AM24">
        <f>+AM25*AM26</f>
        <v>0</v>
      </c>
      <c r="AN24">
        <f>+AN25*AN26</f>
        <v>0</v>
      </c>
      <c r="AP24">
        <f>+AP25*AP26</f>
        <v>0</v>
      </c>
      <c r="AQ24">
        <f>+AQ25*AQ26</f>
        <v>0</v>
      </c>
      <c r="AS24">
        <f>+AS25*AS26</f>
        <v>0</v>
      </c>
      <c r="AT24">
        <f>+AT25*AT26</f>
        <v>0</v>
      </c>
      <c r="AV24">
        <f>+AV25*AV26</f>
        <v>0</v>
      </c>
      <c r="AW24">
        <f>+AW25*AW26</f>
        <v>0</v>
      </c>
    </row>
    <row r="25" spans="1:49" hidden="1">
      <c r="C25">
        <f>IF($B37&gt;3,1,0)</f>
        <v>0</v>
      </c>
      <c r="D25">
        <f t="shared" ref="D25:AW25" si="1">IF($B37&gt;3,1,0)</f>
        <v>0</v>
      </c>
      <c r="F25">
        <f t="shared" si="1"/>
        <v>0</v>
      </c>
      <c r="G25">
        <f t="shared" si="1"/>
        <v>0</v>
      </c>
      <c r="I25">
        <f>IF($B37&gt;3,1,0)</f>
        <v>0</v>
      </c>
      <c r="J25">
        <f t="shared" si="1"/>
        <v>0</v>
      </c>
      <c r="L25">
        <f t="shared" si="1"/>
        <v>0</v>
      </c>
      <c r="M25">
        <f t="shared" si="1"/>
        <v>0</v>
      </c>
      <c r="O25">
        <f t="shared" si="1"/>
        <v>0</v>
      </c>
      <c r="P25">
        <f t="shared" si="1"/>
        <v>0</v>
      </c>
      <c r="R25">
        <f t="shared" si="1"/>
        <v>0</v>
      </c>
      <c r="S25">
        <f t="shared" si="1"/>
        <v>0</v>
      </c>
      <c r="U25">
        <f t="shared" si="1"/>
        <v>0</v>
      </c>
      <c r="V25">
        <f t="shared" si="1"/>
        <v>0</v>
      </c>
      <c r="X25">
        <f t="shared" si="1"/>
        <v>0</v>
      </c>
      <c r="Y25">
        <f t="shared" si="1"/>
        <v>0</v>
      </c>
      <c r="AA25">
        <f t="shared" si="1"/>
        <v>0</v>
      </c>
      <c r="AB25">
        <f t="shared" si="1"/>
        <v>0</v>
      </c>
      <c r="AD25">
        <f t="shared" si="1"/>
        <v>0</v>
      </c>
      <c r="AE25">
        <f t="shared" si="1"/>
        <v>0</v>
      </c>
      <c r="AG25">
        <f t="shared" si="1"/>
        <v>0</v>
      </c>
      <c r="AH25">
        <f t="shared" si="1"/>
        <v>0</v>
      </c>
      <c r="AJ25">
        <f t="shared" si="1"/>
        <v>0</v>
      </c>
      <c r="AK25">
        <f t="shared" si="1"/>
        <v>0</v>
      </c>
      <c r="AM25">
        <f>IF($B37&gt;3,1,0)</f>
        <v>0</v>
      </c>
      <c r="AN25">
        <f>IF($B37&gt;3,1,0)</f>
        <v>0</v>
      </c>
      <c r="AP25">
        <f>IF($B37&gt;3,1,0)</f>
        <v>0</v>
      </c>
      <c r="AQ25">
        <f>IF($B37&gt;3,1,0)</f>
        <v>0</v>
      </c>
      <c r="AS25">
        <f>IF($B37&gt;3,1,0)</f>
        <v>0</v>
      </c>
      <c r="AT25">
        <f>IF($B37&gt;3,1,0)</f>
        <v>0</v>
      </c>
      <c r="AV25">
        <f t="shared" si="1"/>
        <v>0</v>
      </c>
      <c r="AW25">
        <f t="shared" si="1"/>
        <v>0</v>
      </c>
    </row>
    <row r="26" spans="1:49" hidden="1">
      <c r="C26">
        <f>MAX(C27:C31)</f>
        <v>0</v>
      </c>
      <c r="D26">
        <f>+D38</f>
        <v>0</v>
      </c>
      <c r="F26">
        <f>MAX(F27:F31)</f>
        <v>0</v>
      </c>
      <c r="G26">
        <f>+G38</f>
        <v>0</v>
      </c>
      <c r="I26">
        <f>MAX(I27:I31)</f>
        <v>0</v>
      </c>
      <c r="J26">
        <f>+J38</f>
        <v>1</v>
      </c>
      <c r="L26">
        <f>MAX(L27:L31)</f>
        <v>0</v>
      </c>
      <c r="M26">
        <f>+M38</f>
        <v>0</v>
      </c>
      <c r="O26">
        <f>MAX(O27:O31)</f>
        <v>0</v>
      </c>
      <c r="P26">
        <f>+P38</f>
        <v>0</v>
      </c>
      <c r="R26">
        <f>MAX(R27:R31)</f>
        <v>0</v>
      </c>
      <c r="S26">
        <f>+S38</f>
        <v>0</v>
      </c>
      <c r="U26">
        <f>MAX(U27:U31)</f>
        <v>0</v>
      </c>
      <c r="V26">
        <f>+V38</f>
        <v>0</v>
      </c>
      <c r="X26">
        <f>MAX(X27:X31)</f>
        <v>0</v>
      </c>
      <c r="Y26">
        <f>+Y38</f>
        <v>0</v>
      </c>
      <c r="AA26">
        <f>MAX(AA27:AA31)</f>
        <v>0</v>
      </c>
      <c r="AB26">
        <f>+AB38</f>
        <v>1</v>
      </c>
      <c r="AD26">
        <f>MAX(AD27:AD31)</f>
        <v>0</v>
      </c>
      <c r="AE26">
        <f>+AE38</f>
        <v>0</v>
      </c>
      <c r="AG26">
        <f>MAX(AG27:AG31)</f>
        <v>0</v>
      </c>
      <c r="AH26">
        <f>+AH38</f>
        <v>0</v>
      </c>
      <c r="AJ26">
        <f>MAX(AJ27:AJ31)</f>
        <v>0</v>
      </c>
      <c r="AK26">
        <f>+AK38</f>
        <v>1</v>
      </c>
      <c r="AM26">
        <f>MAX(AM27:AM31)</f>
        <v>0</v>
      </c>
      <c r="AN26">
        <f>+AN38</f>
        <v>0</v>
      </c>
      <c r="AP26">
        <f>MAX(AP27:AP31)</f>
        <v>0</v>
      </c>
      <c r="AQ26">
        <f>+AQ38</f>
        <v>0</v>
      </c>
      <c r="AS26">
        <f>MAX(AS27:AS31)</f>
        <v>0</v>
      </c>
      <c r="AT26">
        <f>+AT38</f>
        <v>1</v>
      </c>
      <c r="AV26">
        <f>MAX(AV27:AV31)</f>
        <v>0</v>
      </c>
      <c r="AW26">
        <f>+AW38</f>
        <v>0</v>
      </c>
    </row>
    <row r="27" spans="1:49" hidden="1">
      <c r="C27">
        <f>IF(C$32=5,5,0)</f>
        <v>0</v>
      </c>
      <c r="F27">
        <f>IF(F$32=5,5,0)</f>
        <v>0</v>
      </c>
      <c r="I27">
        <f>IF(I$32=5,5,0)</f>
        <v>0</v>
      </c>
      <c r="L27">
        <f>IF(L$32=5,5,0)</f>
        <v>0</v>
      </c>
      <c r="O27">
        <f>IF(O$32=5,5,0)</f>
        <v>0</v>
      </c>
      <c r="R27">
        <f>IF(R$32=5,5,0)</f>
        <v>0</v>
      </c>
      <c r="U27">
        <f>IF(U$32=5,5,0)</f>
        <v>0</v>
      </c>
      <c r="X27">
        <f>IF(X$32=5,5,0)</f>
        <v>0</v>
      </c>
      <c r="AA27">
        <f>IF(AA$32=5,5,0)</f>
        <v>0</v>
      </c>
      <c r="AD27">
        <f>IF(AD$32=5,5,0)</f>
        <v>0</v>
      </c>
      <c r="AG27">
        <f>IF(AG$32=5,5,0)</f>
        <v>0</v>
      </c>
      <c r="AJ27">
        <f>IF(AJ$32=5,5,0)</f>
        <v>0</v>
      </c>
      <c r="AM27">
        <f>IF(AM$32=5,5,0)</f>
        <v>0</v>
      </c>
      <c r="AP27">
        <f>IF(AP$32=5,5,0)</f>
        <v>0</v>
      </c>
      <c r="AS27">
        <f>IF(AS$32=5,5,0)</f>
        <v>0</v>
      </c>
      <c r="AV27">
        <f>IF(AV$32=5,5,0)</f>
        <v>0</v>
      </c>
    </row>
    <row r="28" spans="1:49" hidden="1">
      <c r="C28">
        <f>IF(C$32=4,10,0)</f>
        <v>0</v>
      </c>
      <c r="F28">
        <f>IF(F$32=4,10,0)</f>
        <v>0</v>
      </c>
      <c r="I28">
        <f>IF(I$32=4,10,0)</f>
        <v>0</v>
      </c>
      <c r="L28">
        <f>IF(L$32=4,10,0)</f>
        <v>0</v>
      </c>
      <c r="O28">
        <f>IF(O$32=4,10,0)</f>
        <v>0</v>
      </c>
      <c r="R28">
        <f>IF(R$32=4,10,0)</f>
        <v>0</v>
      </c>
      <c r="U28">
        <f>IF(U$32=4,10,0)</f>
        <v>0</v>
      </c>
      <c r="X28">
        <f>IF(X$32=4,10,0)</f>
        <v>0</v>
      </c>
      <c r="AA28">
        <f>IF(AA$32=4,10,0)</f>
        <v>0</v>
      </c>
      <c r="AD28">
        <f>IF(AD$32=4,10,0)</f>
        <v>0</v>
      </c>
      <c r="AG28">
        <f>IF(AG$32=4,10,0)</f>
        <v>0</v>
      </c>
      <c r="AJ28">
        <f>IF(AJ$32=4,10,0)</f>
        <v>0</v>
      </c>
      <c r="AM28">
        <f>IF(AM$32=4,10,0)</f>
        <v>0</v>
      </c>
      <c r="AP28">
        <f>IF(AP$32=4,10,0)</f>
        <v>0</v>
      </c>
      <c r="AS28">
        <f>IF(AS$32=4,10,0)</f>
        <v>0</v>
      </c>
      <c r="AV28">
        <f>IF(AV$32=4,10,0)</f>
        <v>0</v>
      </c>
    </row>
    <row r="29" spans="1:49" hidden="1">
      <c r="C29">
        <f>IF(C$32=3,20,0)</f>
        <v>0</v>
      </c>
      <c r="F29">
        <f>IF(F$32=3,20,0)</f>
        <v>0</v>
      </c>
      <c r="I29">
        <f>IF(I$32=3,20,0)</f>
        <v>0</v>
      </c>
      <c r="L29">
        <f>IF(L$32=3,20,0)</f>
        <v>0</v>
      </c>
      <c r="O29">
        <f>IF(O$32=3,20,0)</f>
        <v>0</v>
      </c>
      <c r="R29">
        <f>IF(R$32=3,20,0)</f>
        <v>0</v>
      </c>
      <c r="U29">
        <f>IF(U$32=3,20,0)</f>
        <v>0</v>
      </c>
      <c r="X29">
        <f>IF(X$32=3,20,0)</f>
        <v>0</v>
      </c>
      <c r="AA29">
        <f>IF(AA$32=3,20,0)</f>
        <v>0</v>
      </c>
      <c r="AD29">
        <f>IF(AD$32=3,20,0)</f>
        <v>0</v>
      </c>
      <c r="AG29">
        <f>IF(AG$32=3,20,0)</f>
        <v>0</v>
      </c>
      <c r="AJ29">
        <f>IF(AJ$32=3,20,0)</f>
        <v>0</v>
      </c>
      <c r="AM29">
        <f>IF(AM$32=3,20,0)</f>
        <v>0</v>
      </c>
      <c r="AP29">
        <f>IF(AP$32=3,20,0)</f>
        <v>0</v>
      </c>
      <c r="AS29">
        <f>IF(AS$32=3,20,0)</f>
        <v>0</v>
      </c>
      <c r="AV29">
        <f>IF(AV$32=3,20,0)</f>
        <v>0</v>
      </c>
    </row>
    <row r="30" spans="1:49" hidden="1">
      <c r="C30">
        <f>IF(C$32=2,40,0)</f>
        <v>0</v>
      </c>
      <c r="F30">
        <f>IF(F$32=2,40,0)</f>
        <v>0</v>
      </c>
      <c r="I30">
        <f>IF(I$32=2,40,0)</f>
        <v>0</v>
      </c>
      <c r="L30">
        <f>IF(L$32=2,40,0)</f>
        <v>0</v>
      </c>
      <c r="O30">
        <f>IF(O$32=2,40,0)</f>
        <v>0</v>
      </c>
      <c r="R30">
        <f>IF(R$32=2,40,0)</f>
        <v>0</v>
      </c>
      <c r="U30">
        <f>IF(U$32=2,40,0)</f>
        <v>0</v>
      </c>
      <c r="X30">
        <f>IF(X$32=2,40,0)</f>
        <v>0</v>
      </c>
      <c r="AA30">
        <f>IF(AA$32=2,40,0)</f>
        <v>0</v>
      </c>
      <c r="AD30">
        <f>IF(AD$32=2,40,0)</f>
        <v>0</v>
      </c>
      <c r="AG30">
        <f>IF(AG$32=2,40,0)</f>
        <v>0</v>
      </c>
      <c r="AJ30">
        <f>IF(AJ$32=2,40,0)</f>
        <v>0</v>
      </c>
      <c r="AM30">
        <f>IF(AM$32=2,40,0)</f>
        <v>0</v>
      </c>
      <c r="AP30">
        <f>IF(AP$32=2,40,0)</f>
        <v>0</v>
      </c>
      <c r="AS30">
        <f>IF(AS$32=2,40,0)</f>
        <v>0</v>
      </c>
      <c r="AV30">
        <f>IF(AV$32=2,40,0)</f>
        <v>0</v>
      </c>
    </row>
    <row r="31" spans="1:49" hidden="1">
      <c r="C31">
        <f>IF(C$32=1,80,0)</f>
        <v>0</v>
      </c>
      <c r="F31">
        <f>IF(F$32=1,80,0)</f>
        <v>0</v>
      </c>
      <c r="I31">
        <f>IF(I$32=1,80,0)</f>
        <v>0</v>
      </c>
      <c r="L31">
        <f>IF(L$32=1,80,0)</f>
        <v>0</v>
      </c>
      <c r="O31">
        <f>IF(O$32=1,80,0)</f>
        <v>0</v>
      </c>
      <c r="R31">
        <f>IF(R$32=1,80,0)</f>
        <v>0</v>
      </c>
      <c r="U31">
        <f>IF(U$32=1,80,0)</f>
        <v>0</v>
      </c>
      <c r="X31">
        <f>IF(X$32=1,80,0)</f>
        <v>0</v>
      </c>
      <c r="AA31">
        <f>IF(AA$32=1,80,0)</f>
        <v>0</v>
      </c>
      <c r="AD31">
        <f>IF(AD$32=1,80,0)</f>
        <v>0</v>
      </c>
      <c r="AG31">
        <f>IF(AG$32=1,80,0)</f>
        <v>0</v>
      </c>
      <c r="AJ31">
        <f>IF(AJ$32=1,80,0)</f>
        <v>0</v>
      </c>
      <c r="AM31">
        <f>IF(AM$32=1,80,0)</f>
        <v>0</v>
      </c>
      <c r="AP31">
        <f>IF(AP$32=1,80,0)</f>
        <v>0</v>
      </c>
      <c r="AS31">
        <f>IF(AS$32=1,80,0)</f>
        <v>0</v>
      </c>
      <c r="AV31">
        <f>IF(AV$32=1,80,0)</f>
        <v>0</v>
      </c>
    </row>
    <row r="32" spans="1:49" hidden="1">
      <c r="C32">
        <f>RANK(C33,$C33:$AW33)*C37</f>
        <v>0</v>
      </c>
      <c r="F32">
        <f>RANK(F33,$C33:$AW33)*F37</f>
        <v>0</v>
      </c>
      <c r="I32">
        <f>RANK(I33,$C33:$AW33)*I37</f>
        <v>0</v>
      </c>
      <c r="L32">
        <f>RANK(L33,$C33:$AW33)*L37</f>
        <v>0</v>
      </c>
      <c r="O32">
        <f>RANK(O33,$C33:$AW33)*O37</f>
        <v>0</v>
      </c>
      <c r="R32">
        <f>RANK(R33,$C33:$AW33)*R37</f>
        <v>0</v>
      </c>
      <c r="U32">
        <f>RANK(U33,$C33:$AW33)*U37</f>
        <v>0</v>
      </c>
      <c r="X32">
        <f>RANK(X33,$C33:$AW33)*X37</f>
        <v>0</v>
      </c>
      <c r="AA32">
        <f>RANK(AA33,$C33:$AW33)*AA37</f>
        <v>0</v>
      </c>
      <c r="AD32">
        <f>RANK(AD33,$C33:$AW33)*AD37</f>
        <v>0</v>
      </c>
      <c r="AG32">
        <f>RANK(AG33,$C33:$AW33)*AG37</f>
        <v>0</v>
      </c>
      <c r="AJ32">
        <f>RANK(AJ33,$C33:$AW33)*AJ37</f>
        <v>0</v>
      </c>
      <c r="AM32">
        <f>RANK(AM33,$C33:$AW33)*AM37</f>
        <v>0</v>
      </c>
      <c r="AP32">
        <f>RANK(AP33,$C33:$AW33)*AP37</f>
        <v>0</v>
      </c>
      <c r="AS32">
        <f>RANK(AS33,$C33:$AW33)*AS37</f>
        <v>0</v>
      </c>
      <c r="AV32">
        <f>RANK(AV33,$C33:$AW33)*AV37</f>
        <v>0</v>
      </c>
    </row>
    <row r="33" spans="1:55" hidden="1">
      <c r="C33">
        <f>SUM(C34:C36)</f>
        <v>-110000000</v>
      </c>
      <c r="F33">
        <f>SUM(F34:F36)</f>
        <v>-110000000</v>
      </c>
      <c r="I33">
        <f>SUM(I34:I36)</f>
        <v>-10000056.5</v>
      </c>
      <c r="L33">
        <f>SUM(L34:L36)</f>
        <v>-110000000</v>
      </c>
      <c r="O33">
        <f>SUM(O34:O36)</f>
        <v>-110000000</v>
      </c>
      <c r="R33">
        <f>SUM(R34:R36)</f>
        <v>-110000000</v>
      </c>
      <c r="U33">
        <f>SUM(U34:U36)</f>
        <v>-110000000</v>
      </c>
      <c r="X33">
        <f>SUM(X34:X36)</f>
        <v>-110000000</v>
      </c>
      <c r="AA33">
        <f>SUM(AA34:AA36)</f>
        <v>-10000189</v>
      </c>
      <c r="AD33">
        <f>SUM(AD34:AD36)</f>
        <v>-110000000</v>
      </c>
      <c r="AG33">
        <f>SUM(AG34:AG36)</f>
        <v>-110000000</v>
      </c>
      <c r="AJ33">
        <f>SUM(AJ34:AJ36)</f>
        <v>-10000135.5</v>
      </c>
      <c r="AM33">
        <f>SUM(AM34:AM36)</f>
        <v>-110000000</v>
      </c>
      <c r="AP33">
        <f>SUM(AP34:AP36)</f>
        <v>-110000000</v>
      </c>
      <c r="AS33">
        <f>SUM(AS34:AS36)</f>
        <v>-10000067.5</v>
      </c>
      <c r="AV33">
        <f>SUM(AV34:AV36)</f>
        <v>-110000000</v>
      </c>
    </row>
    <row r="34" spans="1:55" hidden="1">
      <c r="C34">
        <f>+D38</f>
        <v>0</v>
      </c>
      <c r="F34">
        <f>+G38</f>
        <v>0</v>
      </c>
      <c r="I34">
        <f>+J38</f>
        <v>1</v>
      </c>
      <c r="L34">
        <f>+M38</f>
        <v>0</v>
      </c>
      <c r="O34">
        <f>+P38</f>
        <v>0</v>
      </c>
      <c r="R34">
        <f>+S38</f>
        <v>0</v>
      </c>
      <c r="U34">
        <f>+V38</f>
        <v>0</v>
      </c>
      <c r="X34">
        <f>+Y38</f>
        <v>0</v>
      </c>
      <c r="AA34">
        <f>+AB38</f>
        <v>1</v>
      </c>
      <c r="AD34">
        <f>+AE38</f>
        <v>0</v>
      </c>
      <c r="AG34">
        <f>+AH38</f>
        <v>0</v>
      </c>
      <c r="AJ34">
        <f>+AK38</f>
        <v>1</v>
      </c>
      <c r="AM34">
        <f>+AN38</f>
        <v>0</v>
      </c>
      <c r="AP34">
        <f>+AQ38</f>
        <v>0</v>
      </c>
      <c r="AS34">
        <f>+AT38</f>
        <v>1</v>
      </c>
      <c r="AV34">
        <f>+AW38</f>
        <v>0</v>
      </c>
    </row>
    <row r="35" spans="1:55" hidden="1">
      <c r="C35">
        <f>-C39*10</f>
        <v>0</v>
      </c>
      <c r="F35">
        <f>-F39*10</f>
        <v>0</v>
      </c>
      <c r="I35">
        <f>-I39*10</f>
        <v>-67.5</v>
      </c>
      <c r="L35">
        <f>-L39*10</f>
        <v>0</v>
      </c>
      <c r="O35">
        <f>-O39*10</f>
        <v>0</v>
      </c>
      <c r="R35">
        <f>-R39*10</f>
        <v>0</v>
      </c>
      <c r="U35">
        <f>-U39*10</f>
        <v>0</v>
      </c>
      <c r="X35">
        <f>-X39*10</f>
        <v>0</v>
      </c>
      <c r="AA35">
        <f>-AA39*10</f>
        <v>-180</v>
      </c>
      <c r="AD35">
        <f>-AD39*10</f>
        <v>0</v>
      </c>
      <c r="AG35">
        <f>-AG39*10</f>
        <v>0</v>
      </c>
      <c r="AJ35">
        <f>-AJ39*10</f>
        <v>-132.5</v>
      </c>
      <c r="AM35">
        <f>-AM39*10</f>
        <v>0</v>
      </c>
      <c r="AP35">
        <f>-AP39*10</f>
        <v>0</v>
      </c>
      <c r="AS35">
        <f>-AS39*10</f>
        <v>-72.5</v>
      </c>
      <c r="AV35">
        <f>-AV39*10</f>
        <v>0</v>
      </c>
    </row>
    <row r="36" spans="1:55" hidden="1">
      <c r="C36">
        <f>IF(C37=1,C38*C37*10000+C38,-10000000+C38)</f>
        <v>-110000000</v>
      </c>
      <c r="F36">
        <f>IF(F37=1,F38*F37*10000+F38,-10000000+F38)</f>
        <v>-110000000</v>
      </c>
      <c r="I36">
        <f>IF(I37=1,I38*I37*10000+I38,-10000000+I38)</f>
        <v>-9999990</v>
      </c>
      <c r="L36">
        <f>IF(L37=1,L38*L37*10000+L38,-10000000+L38)</f>
        <v>-110000000</v>
      </c>
      <c r="O36">
        <f>IF(O37=1,O38*O37*10000+O38,-10000000+O38)</f>
        <v>-110000000</v>
      </c>
      <c r="R36">
        <f>IF(R37=1,R38*R37*10000+R38,-10000000+R38)</f>
        <v>-110000000</v>
      </c>
      <c r="U36">
        <f>IF(U37=1,U38*U37*10000+U38,-10000000+U38)</f>
        <v>-110000000</v>
      </c>
      <c r="X36">
        <f>IF(X37=1,X38*X37*10000+X38,-10000000+X38)</f>
        <v>-110000000</v>
      </c>
      <c r="AA36">
        <f>IF(AA37=1,AA38*AA37*10000+AA38,-10000000+AA38)</f>
        <v>-10000010</v>
      </c>
      <c r="AD36">
        <f>IF(AD37=1,AD38*AD37*10000+AD38,-10000000+AD38)</f>
        <v>-110000000</v>
      </c>
      <c r="AG36">
        <f>IF(AG37=1,AG38*AG37*10000+AG38,-10000000+AG38)</f>
        <v>-110000000</v>
      </c>
      <c r="AJ36">
        <f>IF(AJ37=1,AJ38*AJ37*10000+AJ38,-10000000+AJ38)</f>
        <v>-10000004</v>
      </c>
      <c r="AM36">
        <f>IF(AM37=1,AM38*AM37*10000+AM38,-10000000+AM38)</f>
        <v>-110000000</v>
      </c>
      <c r="AP36">
        <f>IF(AP37=1,AP38*AP37*10000+AP38,-10000000+AP38)</f>
        <v>-110000000</v>
      </c>
      <c r="AS36">
        <f>IF(AS37=1,AS38*AS37*10000+AS38,-10000000+AS38)</f>
        <v>-9999996</v>
      </c>
      <c r="AV36">
        <f>IF(AV37=1,AV38*AV37*10000+AV38,-10000000+AV38)</f>
        <v>-110000000</v>
      </c>
    </row>
    <row r="37" spans="1:55">
      <c r="A37" t="s">
        <v>13</v>
      </c>
      <c r="B37">
        <f>SUM(C37:AV37)</f>
        <v>0</v>
      </c>
      <c r="C37">
        <f>IF(D38&gt;=$A3/2,1,0)</f>
        <v>0</v>
      </c>
      <c r="F37">
        <f>IF(G38&gt;=$A3/2,1,0)</f>
        <v>0</v>
      </c>
      <c r="I37">
        <f>IF(J38&gt;=$A3/2,1,0)</f>
        <v>0</v>
      </c>
      <c r="L37">
        <f>IF(M38&gt;=$A3/2,1,0)</f>
        <v>0</v>
      </c>
      <c r="O37">
        <f>IF(P38&gt;=$A3/2,1,0)</f>
        <v>0</v>
      </c>
      <c r="R37">
        <f>IF(S38&gt;=$A3/2,1,0)</f>
        <v>0</v>
      </c>
      <c r="U37">
        <f>IF(V38&gt;=$A3/2,1,0)</f>
        <v>0</v>
      </c>
      <c r="X37">
        <f>IF(Y38&gt;=$A3/2,1,0)</f>
        <v>0</v>
      </c>
      <c r="AA37">
        <f>IF(AB38&gt;=$A3/2,1,0)</f>
        <v>0</v>
      </c>
      <c r="AD37">
        <f>IF(AE38&gt;=$A3/2,1,0)</f>
        <v>0</v>
      </c>
      <c r="AG37">
        <f>IF(AH38&gt;=$A3/2,1,0)</f>
        <v>0</v>
      </c>
      <c r="AJ37">
        <f>IF(AK38&gt;=$A3/2,1,0)</f>
        <v>0</v>
      </c>
      <c r="AM37">
        <f>IF(AN38&gt;=$A3/2,1,0)</f>
        <v>0</v>
      </c>
      <c r="AP37">
        <f>IF(AQ38&gt;=$A3/2,1,0)</f>
        <v>0</v>
      </c>
      <c r="AS37">
        <f>IF(AT38&gt;=$A3/2,1,0)</f>
        <v>0</v>
      </c>
      <c r="AV37">
        <f>IF(AW38&gt;=$A3/2,1,0)</f>
        <v>0</v>
      </c>
    </row>
    <row r="38" spans="1:55" ht="13.5" hidden="1" thickBot="1">
      <c r="C38" s="2">
        <f>IF(SUM(C43:C172)&lt;-1000,-100000000,SUM(C43:C172))</f>
        <v>-100000000</v>
      </c>
      <c r="D38" s="2">
        <f>COUNT(D43:D172)</f>
        <v>0</v>
      </c>
      <c r="E38" s="2"/>
      <c r="F38" s="2">
        <f>IF(SUM(F43:F172)&lt;-1000,-100000000,SUM(F43:F172))</f>
        <v>-100000000</v>
      </c>
      <c r="G38" s="2">
        <f>COUNT(G43:G172)</f>
        <v>0</v>
      </c>
      <c r="H38" s="2"/>
      <c r="I38" s="2">
        <f>IF(SUM(I43:I172)&lt;-1000,-100000000,SUM(I43:I172))</f>
        <v>10</v>
      </c>
      <c r="J38" s="2">
        <f>COUNT(J43:J172)</f>
        <v>1</v>
      </c>
      <c r="K38" s="2"/>
      <c r="L38" s="2">
        <f>IF(SUM(L43:L172)&lt;-1000,-100000000,SUM(L43:L172))</f>
        <v>-100000000</v>
      </c>
      <c r="M38" s="2">
        <f>COUNT(M43:M172)</f>
        <v>0</v>
      </c>
      <c r="N38" s="2"/>
      <c r="O38" s="2">
        <f>IF(SUM(O43:O172)&lt;-1000,-100000000,SUM(O43:O172))</f>
        <v>-100000000</v>
      </c>
      <c r="P38" s="2">
        <f>COUNT(P43:P172)</f>
        <v>0</v>
      </c>
      <c r="Q38" s="2"/>
      <c r="R38" s="2">
        <f>IF(SUM(R43:R172)&lt;-1000,-100000000,SUM(R43:R172))</f>
        <v>-100000000</v>
      </c>
      <c r="S38" s="2">
        <f>COUNT(S43:S172)</f>
        <v>0</v>
      </c>
      <c r="T38" s="2"/>
      <c r="U38" s="2">
        <f>IF(SUM(U43:U172)&lt;-1000,-100000000,SUM(U43:U172))</f>
        <v>-100000000</v>
      </c>
      <c r="V38" s="2">
        <f>COUNT(V43:V172)</f>
        <v>0</v>
      </c>
      <c r="W38" s="2"/>
      <c r="X38" s="2">
        <f>IF(SUM(X43:X172)&lt;-1000,-100000000,SUM(X43:X172))</f>
        <v>-100000000</v>
      </c>
      <c r="Y38" s="2">
        <f>COUNT(Y43:Y172)</f>
        <v>0</v>
      </c>
      <c r="Z38" s="2"/>
      <c r="AA38" s="2">
        <f>IF(SUM(AA43:AA172)&lt;-1000,-100000000,SUM(AA43:AA172))</f>
        <v>-10</v>
      </c>
      <c r="AB38" s="2">
        <f>COUNT(AB43:AB172)</f>
        <v>1</v>
      </c>
      <c r="AC38" s="2"/>
      <c r="AD38" s="2">
        <f>IF(SUM(AD43:AD172)&lt;-1000,-100000000,SUM(AD43:AD172))</f>
        <v>-100000000</v>
      </c>
      <c r="AE38" s="2">
        <f>COUNT(AE43:AE172)</f>
        <v>0</v>
      </c>
      <c r="AF38" s="2"/>
      <c r="AG38" s="2">
        <f>IF(SUM(AG43:AG172)&lt;-1000,-100000000,SUM(AG43:AG172))</f>
        <v>-100000000</v>
      </c>
      <c r="AH38" s="2">
        <f>COUNT(AH43:AH172)</f>
        <v>0</v>
      </c>
      <c r="AI38" s="2"/>
      <c r="AJ38" s="2">
        <f>IF(SUM(AJ43:AJ172)&lt;-1000,-100000000,SUM(AJ43:AJ172))</f>
        <v>-4</v>
      </c>
      <c r="AK38" s="2">
        <f>COUNT(AK43:AK172)</f>
        <v>1</v>
      </c>
      <c r="AL38" s="2"/>
      <c r="AM38" s="2">
        <f>IF(SUM(AM43:AM172)&lt;-1000,-100000000,SUM(AM43:AM172))</f>
        <v>-100000000</v>
      </c>
      <c r="AN38" s="2">
        <f>COUNT(AN43:AN172)</f>
        <v>0</v>
      </c>
      <c r="AO38" s="2"/>
      <c r="AP38" s="2">
        <f>IF(SUM(AP43:AP172)&lt;-1000,-100000000,SUM(AP43:AP172))</f>
        <v>-100000000</v>
      </c>
      <c r="AQ38" s="2">
        <f>COUNT(AQ43:AQ172)</f>
        <v>0</v>
      </c>
      <c r="AR38" s="2"/>
      <c r="AS38" s="2">
        <f>IF(SUM(AS43:AS172)&lt;-1000,-100000000,SUM(AS43:AS172))</f>
        <v>4</v>
      </c>
      <c r="AT38" s="2">
        <f>COUNT(AT43:AT172)</f>
        <v>1</v>
      </c>
      <c r="AU38" s="2"/>
      <c r="AV38" s="2">
        <f>IF(SUM(AV43:AV172)&lt;-1000,-100000000,SUM(AV43:AV172))</f>
        <v>-100000000</v>
      </c>
      <c r="AW38" s="2">
        <f>COUNT(AW43:AW172)</f>
        <v>0</v>
      </c>
      <c r="AX38" s="2"/>
      <c r="AY38" s="25"/>
      <c r="AZ38" t="s">
        <v>7</v>
      </c>
    </row>
    <row r="39" spans="1:55" hidden="1">
      <c r="C39" s="2">
        <f>+D39/E39</f>
        <v>0</v>
      </c>
      <c r="D39" s="2">
        <f>SUM(D43:D87)</f>
        <v>0</v>
      </c>
      <c r="E39" s="2">
        <f>SUM(E43:E87)</f>
        <v>-1</v>
      </c>
      <c r="F39" s="2">
        <f>+G39/H39</f>
        <v>0</v>
      </c>
      <c r="G39" s="2">
        <f>SUM(G43:G87)</f>
        <v>0</v>
      </c>
      <c r="H39" s="2">
        <f>SUM(H43:H87)</f>
        <v>-1</v>
      </c>
      <c r="I39" s="2">
        <f>+J39/K39</f>
        <v>6.75</v>
      </c>
      <c r="J39" s="2">
        <f>SUM(J43:J87)</f>
        <v>27</v>
      </c>
      <c r="K39" s="2">
        <f>SUM(K43:K87)</f>
        <v>4</v>
      </c>
      <c r="L39" s="2">
        <f>+M39/N39</f>
        <v>0</v>
      </c>
      <c r="M39" s="2">
        <f>SUM(M43:M87)</f>
        <v>0</v>
      </c>
      <c r="N39" s="2">
        <f>SUM(N43:N87)</f>
        <v>-1</v>
      </c>
      <c r="O39" s="2">
        <f>+P39/Q39</f>
        <v>0</v>
      </c>
      <c r="P39" s="2">
        <f>SUM(P43:P87)</f>
        <v>0</v>
      </c>
      <c r="Q39" s="2">
        <f>SUM(Q43:Q87)</f>
        <v>-1</v>
      </c>
      <c r="R39" s="2">
        <f>+S39/T39</f>
        <v>0</v>
      </c>
      <c r="S39" s="2">
        <f>SUM(S43:S87)</f>
        <v>0</v>
      </c>
      <c r="T39" s="2">
        <f>SUM(T43:T87)</f>
        <v>-1</v>
      </c>
      <c r="U39" s="2">
        <f>+V39/W39</f>
        <v>0</v>
      </c>
      <c r="V39" s="2">
        <f>SUM(V43:V87)</f>
        <v>0</v>
      </c>
      <c r="W39" s="2">
        <f>SUM(W43:W87)</f>
        <v>-1</v>
      </c>
      <c r="X39" s="2">
        <f>+Y39/Z39</f>
        <v>0</v>
      </c>
      <c r="Y39" s="2">
        <f>SUM(Y43:Y87)</f>
        <v>0</v>
      </c>
      <c r="Z39" s="2">
        <f>SUM(Z43:Z87)</f>
        <v>-1</v>
      </c>
      <c r="AA39" s="2">
        <f>+AB39/AC39</f>
        <v>18</v>
      </c>
      <c r="AB39" s="2">
        <f>SUM(AB43:AB87)</f>
        <v>72</v>
      </c>
      <c r="AC39" s="2">
        <f>SUM(AC43:AC87)</f>
        <v>4</v>
      </c>
      <c r="AD39" s="2">
        <f>+AE39/AF39</f>
        <v>0</v>
      </c>
      <c r="AE39" s="2">
        <f>SUM(AE43:AE87)</f>
        <v>0</v>
      </c>
      <c r="AF39" s="2">
        <f>SUM(AF43:AF87)</f>
        <v>-1</v>
      </c>
      <c r="AG39" s="2">
        <f>+AH39/AI39</f>
        <v>0</v>
      </c>
      <c r="AH39" s="2">
        <f>SUM(AH43:AH87)</f>
        <v>0</v>
      </c>
      <c r="AI39" s="2">
        <f>SUM(AI43:AI87)</f>
        <v>-1</v>
      </c>
      <c r="AJ39" s="2">
        <f>+AK39/AL39</f>
        <v>13.25</v>
      </c>
      <c r="AK39" s="2">
        <f>SUM(AK43:AK87)</f>
        <v>53</v>
      </c>
      <c r="AL39" s="2">
        <f>SUM(AL43:AL87)</f>
        <v>4</v>
      </c>
      <c r="AM39" s="2">
        <f>+AN39/AO39</f>
        <v>0</v>
      </c>
      <c r="AN39" s="2">
        <f>SUM(AN43:AN87)</f>
        <v>0</v>
      </c>
      <c r="AO39" s="2">
        <f>SUM(AO43:AO87)</f>
        <v>-1</v>
      </c>
      <c r="AP39" s="2">
        <f>+AQ39/AR39</f>
        <v>0</v>
      </c>
      <c r="AQ39" s="2">
        <f>SUM(AQ43:AQ87)</f>
        <v>0</v>
      </c>
      <c r="AR39" s="2">
        <f>SUM(AR43:AR87)</f>
        <v>-1</v>
      </c>
      <c r="AS39" s="2">
        <f>+AT39/AU39</f>
        <v>7.25</v>
      </c>
      <c r="AT39" s="2">
        <f>SUM(AT43:AT87)</f>
        <v>29</v>
      </c>
      <c r="AU39" s="2">
        <f>SUM(AU43:AU87)</f>
        <v>4</v>
      </c>
      <c r="AV39" s="2">
        <f>+AW39/AX39</f>
        <v>0</v>
      </c>
      <c r="AW39" s="2">
        <f>SUM(AW43:AW87)</f>
        <v>0</v>
      </c>
      <c r="AX39" s="2">
        <f>SUM(AX43:AX87)</f>
        <v>-1</v>
      </c>
      <c r="AY39" s="26"/>
      <c r="AZ39" t="s">
        <v>8</v>
      </c>
    </row>
    <row r="40" spans="1:55" ht="13.5" thickBot="1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Y40" s="41">
        <f>MAX(AZ43:AZ102)</f>
        <v>116</v>
      </c>
    </row>
    <row r="41" spans="1:55" ht="13.5" thickBot="1">
      <c r="B41" s="84" t="s">
        <v>0</v>
      </c>
      <c r="C41" s="409" t="s">
        <v>43</v>
      </c>
      <c r="D41" s="410"/>
      <c r="E41" s="411"/>
      <c r="F41" s="409" t="s">
        <v>123</v>
      </c>
      <c r="G41" s="410"/>
      <c r="H41" s="411"/>
      <c r="I41" s="409" t="s">
        <v>1</v>
      </c>
      <c r="J41" s="410"/>
      <c r="K41" s="411"/>
      <c r="L41" s="409" t="s">
        <v>94</v>
      </c>
      <c r="M41" s="410"/>
      <c r="N41" s="411"/>
      <c r="O41" s="409" t="s">
        <v>62</v>
      </c>
      <c r="P41" s="410"/>
      <c r="Q41" s="411"/>
      <c r="R41" s="409" t="s">
        <v>6</v>
      </c>
      <c r="S41" s="410"/>
      <c r="T41" s="411"/>
      <c r="U41" s="409" t="s">
        <v>9</v>
      </c>
      <c r="V41" s="410"/>
      <c r="W41" s="411"/>
      <c r="X41" s="409" t="s">
        <v>96</v>
      </c>
      <c r="Y41" s="410"/>
      <c r="Z41" s="411"/>
      <c r="AA41" s="409" t="s">
        <v>131</v>
      </c>
      <c r="AB41" s="410"/>
      <c r="AC41" s="411"/>
      <c r="AD41" s="409" t="s">
        <v>155</v>
      </c>
      <c r="AE41" s="410"/>
      <c r="AF41" s="411"/>
      <c r="AG41" s="409" t="s">
        <v>4</v>
      </c>
      <c r="AH41" s="410"/>
      <c r="AI41" s="411"/>
      <c r="AJ41" s="409" t="s">
        <v>44</v>
      </c>
      <c r="AK41" s="410"/>
      <c r="AL41" s="411"/>
      <c r="AM41" s="409" t="s">
        <v>55</v>
      </c>
      <c r="AN41" s="410"/>
      <c r="AO41" s="411"/>
      <c r="AP41" s="409" t="s">
        <v>81</v>
      </c>
      <c r="AQ41" s="410"/>
      <c r="AR41" s="411"/>
      <c r="AS41" s="409" t="s">
        <v>239</v>
      </c>
      <c r="AT41" s="410"/>
      <c r="AU41" s="411"/>
      <c r="AV41" s="409" t="s">
        <v>54</v>
      </c>
      <c r="AW41" s="410"/>
      <c r="AX41" s="411"/>
      <c r="AY41" s="41">
        <f>COUNT(AY43:AY87)</f>
        <v>1</v>
      </c>
      <c r="AZ41" s="86" t="s">
        <v>7</v>
      </c>
      <c r="BA41" s="85" t="s">
        <v>8</v>
      </c>
      <c r="BB41" s="87" t="s">
        <v>47</v>
      </c>
    </row>
    <row r="42" spans="1:55" ht="13.5" thickBot="1">
      <c r="B42" s="31" t="s">
        <v>24</v>
      </c>
      <c r="C42" s="37" t="s">
        <v>3</v>
      </c>
      <c r="D42" s="38" t="s">
        <v>2</v>
      </c>
      <c r="E42" s="77"/>
      <c r="F42" s="37" t="s">
        <v>3</v>
      </c>
      <c r="G42" s="38" t="s">
        <v>2</v>
      </c>
      <c r="H42" s="77"/>
      <c r="I42" s="37" t="s">
        <v>3</v>
      </c>
      <c r="J42" s="38" t="s">
        <v>2</v>
      </c>
      <c r="K42" s="77"/>
      <c r="L42" s="37" t="s">
        <v>3</v>
      </c>
      <c r="M42" s="38" t="s">
        <v>2</v>
      </c>
      <c r="N42" s="38"/>
      <c r="O42" s="37" t="s">
        <v>3</v>
      </c>
      <c r="P42" s="38" t="s">
        <v>2</v>
      </c>
      <c r="Q42" s="77"/>
      <c r="R42" s="37" t="s">
        <v>3</v>
      </c>
      <c r="S42" s="38" t="s">
        <v>2</v>
      </c>
      <c r="T42" s="77"/>
      <c r="U42" s="37" t="s">
        <v>3</v>
      </c>
      <c r="V42" s="38" t="s">
        <v>2</v>
      </c>
      <c r="W42" s="77"/>
      <c r="X42" s="37" t="s">
        <v>3</v>
      </c>
      <c r="Y42" s="38" t="s">
        <v>2</v>
      </c>
      <c r="Z42" s="38"/>
      <c r="AA42" s="37" t="s">
        <v>3</v>
      </c>
      <c r="AB42" s="38" t="s">
        <v>2</v>
      </c>
      <c r="AC42" s="77"/>
      <c r="AD42" s="37" t="s">
        <v>3</v>
      </c>
      <c r="AE42" s="38" t="s">
        <v>2</v>
      </c>
      <c r="AF42" s="77"/>
      <c r="AG42" s="37" t="s">
        <v>3</v>
      </c>
      <c r="AH42" s="38" t="s">
        <v>2</v>
      </c>
      <c r="AI42" s="77"/>
      <c r="AJ42" s="37" t="s">
        <v>3</v>
      </c>
      <c r="AK42" s="38" t="s">
        <v>2</v>
      </c>
      <c r="AL42" s="38"/>
      <c r="AM42" s="37" t="s">
        <v>3</v>
      </c>
      <c r="AN42" s="38" t="s">
        <v>2</v>
      </c>
      <c r="AO42" s="38"/>
      <c r="AP42" s="37" t="s">
        <v>3</v>
      </c>
      <c r="AQ42" s="38" t="s">
        <v>2</v>
      </c>
      <c r="AR42" s="38"/>
      <c r="AS42" s="37" t="s">
        <v>3</v>
      </c>
      <c r="AT42" s="38" t="s">
        <v>2</v>
      </c>
      <c r="AU42" s="38"/>
      <c r="AV42" s="37" t="s">
        <v>3</v>
      </c>
      <c r="AW42" s="38" t="s">
        <v>2</v>
      </c>
      <c r="AX42" s="38"/>
      <c r="AY42" s="27" t="s">
        <v>22</v>
      </c>
      <c r="AZ42" s="30" t="s">
        <v>23</v>
      </c>
    </row>
    <row r="43" spans="1:55">
      <c r="A43">
        <v>1</v>
      </c>
      <c r="B43" s="6"/>
      <c r="C43" s="78">
        <v>-10000</v>
      </c>
      <c r="D43" s="35"/>
      <c r="E43" s="79">
        <v>-1</v>
      </c>
      <c r="F43" s="78">
        <v>-10000</v>
      </c>
      <c r="G43" s="35"/>
      <c r="H43" s="79">
        <v>-1</v>
      </c>
      <c r="I43" s="113">
        <v>10</v>
      </c>
      <c r="J43" s="35">
        <v>27</v>
      </c>
      <c r="K43" s="93">
        <v>4</v>
      </c>
      <c r="L43" s="78">
        <v>-10000</v>
      </c>
      <c r="M43" s="35"/>
      <c r="N43" s="79">
        <v>-1</v>
      </c>
      <c r="O43" s="78">
        <v>-10000</v>
      </c>
      <c r="P43" s="35"/>
      <c r="Q43" s="79">
        <v>-1</v>
      </c>
      <c r="R43" s="78">
        <v>-10000</v>
      </c>
      <c r="S43" s="35"/>
      <c r="T43" s="79">
        <v>-1</v>
      </c>
      <c r="U43" s="78">
        <v>-10000</v>
      </c>
      <c r="V43" s="35"/>
      <c r="W43" s="79">
        <v>-1</v>
      </c>
      <c r="X43" s="78">
        <v>-10000</v>
      </c>
      <c r="Y43" s="35"/>
      <c r="Z43" s="79">
        <v>-1</v>
      </c>
      <c r="AA43" s="113">
        <v>-10</v>
      </c>
      <c r="AB43" s="35">
        <v>72</v>
      </c>
      <c r="AC43" s="93">
        <v>4</v>
      </c>
      <c r="AD43" s="78">
        <v>-10000</v>
      </c>
      <c r="AE43" s="35"/>
      <c r="AF43" s="79">
        <v>-1</v>
      </c>
      <c r="AG43" s="78">
        <v>-10000</v>
      </c>
      <c r="AH43" s="35"/>
      <c r="AI43" s="79">
        <v>-1</v>
      </c>
      <c r="AJ43" s="113">
        <v>-4</v>
      </c>
      <c r="AK43" s="35">
        <v>53</v>
      </c>
      <c r="AL43" s="93">
        <v>4</v>
      </c>
      <c r="AM43" s="78">
        <v>-10000</v>
      </c>
      <c r="AN43" s="35"/>
      <c r="AO43" s="79">
        <v>-1</v>
      </c>
      <c r="AP43" s="78">
        <v>-10000</v>
      </c>
      <c r="AQ43" s="35"/>
      <c r="AR43" s="79">
        <v>-1</v>
      </c>
      <c r="AS43" s="113">
        <v>4</v>
      </c>
      <c r="AT43" s="35">
        <v>29</v>
      </c>
      <c r="AU43" s="93">
        <v>4</v>
      </c>
      <c r="AV43" s="78">
        <v>-10000</v>
      </c>
      <c r="AW43" s="35"/>
      <c r="AX43" s="79">
        <v>-1</v>
      </c>
      <c r="AY43" s="24">
        <v>45394</v>
      </c>
      <c r="AZ43" s="41">
        <v>116</v>
      </c>
      <c r="BA43">
        <f t="shared" ref="BA43:BA49" si="2">+AV43+AJ43+AG43+AD43+AA43+X43+U43+R43+O43+L43+I43+F43+C43+AM43+AP43+AS43</f>
        <v>-120000</v>
      </c>
      <c r="BB43">
        <f t="shared" ref="BB43:BB49" si="3">COUNT(C43:AX43)/3</f>
        <v>12</v>
      </c>
      <c r="BC43">
        <f t="shared" ref="BC43:BC49" si="4">+BA43/BB43</f>
        <v>-10000</v>
      </c>
    </row>
    <row r="44" spans="1:55">
      <c r="A44">
        <f>+A43+1</f>
        <v>2</v>
      </c>
      <c r="B44" s="6"/>
      <c r="C44" s="10"/>
      <c r="D44" s="32"/>
      <c r="E44" s="11"/>
      <c r="F44" s="10"/>
      <c r="G44" s="32"/>
      <c r="H44" s="11"/>
      <c r="I44" s="10"/>
      <c r="J44" s="32"/>
      <c r="K44" s="11"/>
      <c r="L44" s="10"/>
      <c r="M44" s="32"/>
      <c r="N44" s="11"/>
      <c r="O44" s="10"/>
      <c r="P44" s="32"/>
      <c r="Q44" s="11"/>
      <c r="R44" s="10"/>
      <c r="S44" s="32"/>
      <c r="T44" s="11"/>
      <c r="U44" s="10"/>
      <c r="V44" s="32"/>
      <c r="W44" s="11"/>
      <c r="X44" s="10"/>
      <c r="Y44" s="32"/>
      <c r="Z44" s="11"/>
      <c r="AA44" s="10"/>
      <c r="AB44" s="32"/>
      <c r="AC44" s="11"/>
      <c r="AD44" s="10"/>
      <c r="AE44" s="32"/>
      <c r="AF44" s="11"/>
      <c r="AG44" s="10"/>
      <c r="AH44" s="32"/>
      <c r="AI44" s="11"/>
      <c r="AJ44" s="10"/>
      <c r="AK44" s="32"/>
      <c r="AL44" s="11"/>
      <c r="AM44" s="10"/>
      <c r="AN44" s="32"/>
      <c r="AO44" s="11"/>
      <c r="AP44" s="10"/>
      <c r="AQ44" s="32"/>
      <c r="AR44" s="11"/>
      <c r="AS44" s="10"/>
      <c r="AT44" s="32"/>
      <c r="AU44" s="11"/>
      <c r="AV44" s="10"/>
      <c r="AW44" s="32"/>
      <c r="AX44" s="11"/>
      <c r="AZ44" s="41"/>
      <c r="BA44">
        <f t="shared" si="2"/>
        <v>0</v>
      </c>
      <c r="BB44">
        <f t="shared" si="3"/>
        <v>0</v>
      </c>
      <c r="BC44" t="e">
        <f t="shared" si="4"/>
        <v>#DIV/0!</v>
      </c>
    </row>
    <row r="45" spans="1:55">
      <c r="A45">
        <f t="shared" ref="A45:A87" si="5">+A44+1</f>
        <v>3</v>
      </c>
      <c r="B45" s="6"/>
      <c r="C45" s="10"/>
      <c r="D45" s="32"/>
      <c r="E45" s="11"/>
      <c r="F45" s="10"/>
      <c r="G45" s="32"/>
      <c r="H45" s="11"/>
      <c r="I45" s="10"/>
      <c r="J45" s="32"/>
      <c r="K45" s="11"/>
      <c r="L45" s="10"/>
      <c r="M45" s="32"/>
      <c r="N45" s="11"/>
      <c r="O45" s="10"/>
      <c r="P45" s="32"/>
      <c r="Q45" s="11"/>
      <c r="R45" s="10"/>
      <c r="S45" s="32"/>
      <c r="T45" s="11"/>
      <c r="U45" s="10"/>
      <c r="V45" s="32"/>
      <c r="W45" s="11"/>
      <c r="X45" s="10"/>
      <c r="Y45" s="32"/>
      <c r="Z45" s="11"/>
      <c r="AA45" s="10"/>
      <c r="AB45" s="32"/>
      <c r="AC45" s="11"/>
      <c r="AD45" s="10"/>
      <c r="AE45" s="32"/>
      <c r="AF45" s="11"/>
      <c r="AG45" s="10"/>
      <c r="AH45" s="32"/>
      <c r="AI45" s="11"/>
      <c r="AJ45" s="10"/>
      <c r="AK45" s="32"/>
      <c r="AL45" s="11"/>
      <c r="AM45" s="10"/>
      <c r="AN45" s="32"/>
      <c r="AO45" s="11"/>
      <c r="AP45" s="10"/>
      <c r="AQ45" s="32"/>
      <c r="AR45" s="11"/>
      <c r="AS45" s="10"/>
      <c r="AT45" s="32"/>
      <c r="AU45" s="11"/>
      <c r="AV45" s="10"/>
      <c r="AW45" s="32"/>
      <c r="AX45" s="11"/>
      <c r="AZ45" s="41"/>
      <c r="BA45">
        <f t="shared" si="2"/>
        <v>0</v>
      </c>
      <c r="BB45">
        <f t="shared" si="3"/>
        <v>0</v>
      </c>
      <c r="BC45" t="e">
        <f t="shared" si="4"/>
        <v>#DIV/0!</v>
      </c>
    </row>
    <row r="46" spans="1:55">
      <c r="A46">
        <f t="shared" si="5"/>
        <v>4</v>
      </c>
      <c r="B46" s="6"/>
      <c r="C46" s="10"/>
      <c r="D46" s="32"/>
      <c r="E46" s="11"/>
      <c r="F46" s="10"/>
      <c r="G46" s="32"/>
      <c r="H46" s="11"/>
      <c r="I46" s="10"/>
      <c r="J46" s="32"/>
      <c r="K46" s="11"/>
      <c r="L46" s="10"/>
      <c r="M46" s="32"/>
      <c r="N46" s="11"/>
      <c r="O46" s="10"/>
      <c r="P46" s="32"/>
      <c r="Q46" s="11"/>
      <c r="R46" s="10"/>
      <c r="S46" s="32"/>
      <c r="T46" s="11"/>
      <c r="U46" s="10"/>
      <c r="V46" s="32"/>
      <c r="W46" s="11"/>
      <c r="X46" s="10"/>
      <c r="Y46" s="32"/>
      <c r="Z46" s="11"/>
      <c r="AA46" s="10"/>
      <c r="AB46" s="32"/>
      <c r="AC46" s="11"/>
      <c r="AD46" s="10"/>
      <c r="AE46" s="32"/>
      <c r="AF46" s="11"/>
      <c r="AG46" s="10"/>
      <c r="AH46" s="32"/>
      <c r="AI46" s="11"/>
      <c r="AJ46" s="10"/>
      <c r="AK46" s="32"/>
      <c r="AL46" s="11"/>
      <c r="AM46" s="10"/>
      <c r="AN46" s="32"/>
      <c r="AO46" s="11"/>
      <c r="AP46" s="10"/>
      <c r="AQ46" s="32"/>
      <c r="AR46" s="11"/>
      <c r="AS46" s="10"/>
      <c r="AT46" s="32"/>
      <c r="AU46" s="11"/>
      <c r="AV46" s="10"/>
      <c r="AW46" s="32"/>
      <c r="AX46" s="11"/>
      <c r="BA46">
        <f t="shared" si="2"/>
        <v>0</v>
      </c>
      <c r="BB46">
        <f t="shared" si="3"/>
        <v>0</v>
      </c>
      <c r="BC46" t="e">
        <f t="shared" si="4"/>
        <v>#DIV/0!</v>
      </c>
    </row>
    <row r="47" spans="1:55">
      <c r="A47">
        <f t="shared" si="5"/>
        <v>5</v>
      </c>
      <c r="B47" s="6"/>
      <c r="C47" s="10"/>
      <c r="D47" s="32"/>
      <c r="E47" s="11"/>
      <c r="F47" s="10"/>
      <c r="G47" s="32"/>
      <c r="H47" s="11"/>
      <c r="I47" s="10"/>
      <c r="J47" s="32"/>
      <c r="K47" s="11"/>
      <c r="L47" s="10"/>
      <c r="M47" s="32"/>
      <c r="N47" s="11"/>
      <c r="O47" s="10"/>
      <c r="P47" s="32"/>
      <c r="Q47" s="11"/>
      <c r="R47" s="10"/>
      <c r="S47" s="32"/>
      <c r="T47" s="11"/>
      <c r="U47" s="10"/>
      <c r="V47" s="32"/>
      <c r="W47" s="11"/>
      <c r="X47" s="10"/>
      <c r="Y47" s="32"/>
      <c r="Z47" s="11"/>
      <c r="AA47" s="10"/>
      <c r="AB47" s="32"/>
      <c r="AC47" s="11"/>
      <c r="AD47" s="10"/>
      <c r="AE47" s="32"/>
      <c r="AF47" s="11"/>
      <c r="AG47" s="10"/>
      <c r="AH47" s="32"/>
      <c r="AI47" s="11"/>
      <c r="AJ47" s="10"/>
      <c r="AK47" s="32"/>
      <c r="AL47" s="11"/>
      <c r="AM47" s="10"/>
      <c r="AN47" s="32"/>
      <c r="AO47" s="11"/>
      <c r="AP47" s="10"/>
      <c r="AQ47" s="32"/>
      <c r="AR47" s="11"/>
      <c r="AS47" s="10"/>
      <c r="AT47" s="32"/>
      <c r="AU47" s="11"/>
      <c r="AV47" s="10"/>
      <c r="AW47" s="32"/>
      <c r="AX47" s="11"/>
      <c r="BA47">
        <f t="shared" si="2"/>
        <v>0</v>
      </c>
      <c r="BB47">
        <f t="shared" si="3"/>
        <v>0</v>
      </c>
      <c r="BC47" t="e">
        <f t="shared" si="4"/>
        <v>#DIV/0!</v>
      </c>
    </row>
    <row r="48" spans="1:55">
      <c r="A48">
        <f t="shared" si="5"/>
        <v>6</v>
      </c>
      <c r="B48" s="6"/>
      <c r="C48" s="10"/>
      <c r="D48" s="32"/>
      <c r="E48" s="11"/>
      <c r="F48" s="10"/>
      <c r="G48" s="32"/>
      <c r="H48" s="11"/>
      <c r="I48" s="10"/>
      <c r="J48" s="32"/>
      <c r="K48" s="11"/>
      <c r="L48" s="10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/>
      <c r="AB48" s="32"/>
      <c r="AC48" s="11"/>
      <c r="AD48" s="10"/>
      <c r="AE48" s="32"/>
      <c r="AF48" s="11"/>
      <c r="AG48" s="10"/>
      <c r="AH48" s="32"/>
      <c r="AI48" s="11"/>
      <c r="AJ48" s="10"/>
      <c r="AK48" s="32"/>
      <c r="AL48" s="11"/>
      <c r="AM48" s="10"/>
      <c r="AN48" s="32"/>
      <c r="AO48" s="11"/>
      <c r="AP48" s="10"/>
      <c r="AQ48" s="32"/>
      <c r="AR48" s="11"/>
      <c r="AS48" s="10"/>
      <c r="AT48" s="32"/>
      <c r="AU48" s="11"/>
      <c r="AV48" s="10"/>
      <c r="AW48" s="32"/>
      <c r="AX48" s="11"/>
      <c r="AY48" s="28"/>
      <c r="AZ48" s="41"/>
      <c r="BA48">
        <f t="shared" si="2"/>
        <v>0</v>
      </c>
      <c r="BB48">
        <f t="shared" si="3"/>
        <v>0</v>
      </c>
      <c r="BC48" t="e">
        <f t="shared" si="4"/>
        <v>#DIV/0!</v>
      </c>
    </row>
    <row r="49" spans="1:55">
      <c r="A49">
        <f t="shared" si="5"/>
        <v>7</v>
      </c>
      <c r="B49" s="6"/>
      <c r="C49" s="10"/>
      <c r="D49" s="32"/>
      <c r="E49" s="11"/>
      <c r="F49" s="10"/>
      <c r="G49" s="32"/>
      <c r="H49" s="11"/>
      <c r="I49" s="10"/>
      <c r="J49" s="32"/>
      <c r="K49" s="11"/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/>
      <c r="AR49" s="11"/>
      <c r="AS49" s="10"/>
      <c r="AT49" s="32"/>
      <c r="AU49" s="11"/>
      <c r="AV49" s="10"/>
      <c r="AW49" s="32"/>
      <c r="AX49" s="11"/>
      <c r="AY49" s="28"/>
      <c r="AZ49" s="41"/>
      <c r="BA49">
        <f t="shared" si="2"/>
        <v>0</v>
      </c>
      <c r="BB49">
        <f t="shared" si="3"/>
        <v>0</v>
      </c>
      <c r="BC49" t="e">
        <f t="shared" si="4"/>
        <v>#DIV/0!</v>
      </c>
    </row>
    <row r="50" spans="1:55">
      <c r="A50">
        <f t="shared" si="5"/>
        <v>8</v>
      </c>
      <c r="B50" s="6"/>
      <c r="C50" s="10"/>
      <c r="D50" s="32"/>
      <c r="E50" s="11"/>
      <c r="F50" s="10"/>
      <c r="G50" s="32"/>
      <c r="H50" s="11"/>
      <c r="I50" s="10"/>
      <c r="J50" s="32"/>
      <c r="K50" s="11"/>
      <c r="L50" s="10"/>
      <c r="M50" s="32"/>
      <c r="N50" s="11"/>
      <c r="O50" s="10"/>
      <c r="P50" s="32"/>
      <c r="Q50" s="11"/>
      <c r="R50" s="10"/>
      <c r="S50" s="32"/>
      <c r="T50" s="11"/>
      <c r="U50" s="10"/>
      <c r="V50" s="32"/>
      <c r="W50" s="11"/>
      <c r="X50" s="10"/>
      <c r="Y50" s="32"/>
      <c r="Z50" s="11"/>
      <c r="AA50" s="10"/>
      <c r="AB50" s="32"/>
      <c r="AC50" s="11"/>
      <c r="AD50" s="10"/>
      <c r="AE50" s="32"/>
      <c r="AF50" s="11"/>
      <c r="AG50" s="10"/>
      <c r="AH50" s="32"/>
      <c r="AI50" s="11"/>
      <c r="AJ50" s="10"/>
      <c r="AK50" s="32"/>
      <c r="AL50" s="11"/>
      <c r="AM50" s="10"/>
      <c r="AN50" s="32"/>
      <c r="AO50" s="11"/>
      <c r="AP50" s="10"/>
      <c r="AQ50" s="32"/>
      <c r="AR50" s="11"/>
      <c r="AS50" s="10"/>
      <c r="AT50" s="32"/>
      <c r="AU50" s="11"/>
      <c r="AV50" s="10"/>
      <c r="AW50" s="32"/>
      <c r="AX50" s="11"/>
      <c r="AZ50" s="41"/>
    </row>
    <row r="51" spans="1:55">
      <c r="A51">
        <f t="shared" si="5"/>
        <v>9</v>
      </c>
      <c r="B51" s="6"/>
      <c r="C51" s="10"/>
      <c r="D51" s="32"/>
      <c r="E51" s="11"/>
      <c r="F51" s="10"/>
      <c r="G51" s="32"/>
      <c r="H51" s="11"/>
      <c r="I51" s="10"/>
      <c r="J51" s="32"/>
      <c r="K51" s="11"/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/>
      <c r="AH51" s="32"/>
      <c r="AI51" s="11"/>
      <c r="AJ51" s="10"/>
      <c r="AK51" s="32"/>
      <c r="AL51" s="11"/>
      <c r="AM51" s="10"/>
      <c r="AN51" s="32"/>
      <c r="AO51" s="11"/>
      <c r="AP51" s="10"/>
      <c r="AQ51" s="32"/>
      <c r="AR51" s="11"/>
      <c r="AS51" s="10"/>
      <c r="AT51" s="32"/>
      <c r="AU51" s="11"/>
      <c r="AV51" s="10"/>
      <c r="AW51" s="32"/>
      <c r="AX51" s="11"/>
    </row>
    <row r="52" spans="1:55">
      <c r="A52">
        <f t="shared" si="5"/>
        <v>10</v>
      </c>
      <c r="B52" s="6"/>
      <c r="C52" s="10"/>
      <c r="D52" s="32"/>
      <c r="E52" s="11"/>
      <c r="F52" s="10"/>
      <c r="G52" s="32"/>
      <c r="H52" s="11"/>
      <c r="I52" s="10"/>
      <c r="J52" s="32"/>
      <c r="K52" s="11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10"/>
      <c r="AQ52" s="32"/>
      <c r="AR52" s="11"/>
      <c r="AS52" s="10"/>
      <c r="AT52" s="32"/>
      <c r="AU52" s="11"/>
      <c r="AV52" s="10"/>
      <c r="AW52" s="32"/>
      <c r="AX52" s="11"/>
    </row>
    <row r="53" spans="1:55">
      <c r="A53">
        <f t="shared" si="5"/>
        <v>11</v>
      </c>
      <c r="B53" s="6"/>
      <c r="C53" s="10"/>
      <c r="D53" s="32"/>
      <c r="E53" s="11"/>
      <c r="F53" s="10"/>
      <c r="G53" s="32"/>
      <c r="H53" s="11"/>
      <c r="I53" s="10"/>
      <c r="J53" s="32"/>
      <c r="K53" s="11"/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10"/>
      <c r="AQ53" s="32"/>
      <c r="AR53" s="11"/>
      <c r="AS53" s="10"/>
      <c r="AT53" s="32"/>
      <c r="AU53" s="11"/>
      <c r="AV53" s="10"/>
      <c r="AW53" s="32"/>
      <c r="AX53" s="11"/>
    </row>
    <row r="54" spans="1:55">
      <c r="A54">
        <f t="shared" si="5"/>
        <v>12</v>
      </c>
      <c r="B54" s="6"/>
      <c r="C54" s="10"/>
      <c r="D54" s="32"/>
      <c r="E54" s="11"/>
      <c r="F54" s="10"/>
      <c r="G54" s="32"/>
      <c r="H54" s="11"/>
      <c r="I54" s="10"/>
      <c r="J54" s="32"/>
      <c r="K54" s="11"/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/>
      <c r="AN54" s="32"/>
      <c r="AO54" s="11"/>
      <c r="AP54" s="10"/>
      <c r="AQ54" s="32"/>
      <c r="AR54" s="11"/>
      <c r="AS54" s="10"/>
      <c r="AT54" s="32"/>
      <c r="AU54" s="11"/>
      <c r="AV54" s="10"/>
      <c r="AW54" s="32"/>
      <c r="AX54" s="11"/>
      <c r="AY54" s="28"/>
      <c r="AZ54" s="41"/>
    </row>
    <row r="55" spans="1:55">
      <c r="A55">
        <f t="shared" si="5"/>
        <v>13</v>
      </c>
      <c r="B55" s="6"/>
      <c r="C55" s="10"/>
      <c r="D55" s="32"/>
      <c r="E55" s="11"/>
      <c r="F55" s="10"/>
      <c r="G55" s="32"/>
      <c r="H55" s="11"/>
      <c r="I55" s="10"/>
      <c r="J55" s="32"/>
      <c r="K55" s="11"/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/>
      <c r="AR55" s="11"/>
      <c r="AS55" s="10"/>
      <c r="AT55" s="32"/>
      <c r="AU55" s="11"/>
      <c r="AV55" s="10"/>
      <c r="AW55" s="32"/>
      <c r="AX55" s="11"/>
      <c r="AY55" s="28"/>
    </row>
    <row r="56" spans="1:55">
      <c r="A56">
        <f t="shared" si="5"/>
        <v>14</v>
      </c>
      <c r="B56" s="6"/>
      <c r="C56" s="10"/>
      <c r="D56" s="32"/>
      <c r="E56" s="11"/>
      <c r="F56" s="10"/>
      <c r="G56" s="32"/>
      <c r="H56" s="11"/>
      <c r="I56" s="10"/>
      <c r="J56" s="32"/>
      <c r="K56" s="11"/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10"/>
      <c r="AQ56" s="32"/>
      <c r="AR56" s="11"/>
      <c r="AS56" s="10"/>
      <c r="AT56" s="32"/>
      <c r="AU56" s="11"/>
      <c r="AV56" s="10"/>
      <c r="AW56" s="32"/>
      <c r="AX56" s="11"/>
      <c r="AY56" s="28"/>
    </row>
    <row r="57" spans="1:55">
      <c r="A57">
        <f t="shared" si="5"/>
        <v>15</v>
      </c>
      <c r="B57" s="6"/>
      <c r="C57" s="10"/>
      <c r="D57" s="32"/>
      <c r="E57" s="11"/>
      <c r="F57" s="10"/>
      <c r="G57" s="32"/>
      <c r="H57" s="11"/>
      <c r="I57" s="10"/>
      <c r="J57" s="32"/>
      <c r="K57" s="11"/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10"/>
      <c r="AQ57" s="32"/>
      <c r="AR57" s="11"/>
      <c r="AS57" s="10"/>
      <c r="AT57" s="32"/>
      <c r="AU57" s="11"/>
      <c r="AV57" s="10"/>
      <c r="AW57" s="32"/>
      <c r="AX57" s="11"/>
      <c r="AZ57" s="41"/>
    </row>
    <row r="58" spans="1:55">
      <c r="A58">
        <f t="shared" si="5"/>
        <v>16</v>
      </c>
      <c r="B58" s="6"/>
      <c r="C58" s="10"/>
      <c r="D58" s="32"/>
      <c r="E58" s="11"/>
      <c r="F58" s="10"/>
      <c r="G58" s="32"/>
      <c r="H58" s="11"/>
      <c r="I58" s="10"/>
      <c r="J58" s="32"/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S58" s="10"/>
      <c r="AT58" s="32"/>
      <c r="AU58" s="11"/>
      <c r="AV58" s="10"/>
      <c r="AW58" s="32"/>
      <c r="AX58" s="11"/>
      <c r="AZ58" s="41"/>
    </row>
    <row r="59" spans="1:55">
      <c r="A59">
        <f t="shared" si="5"/>
        <v>17</v>
      </c>
      <c r="B59" s="6"/>
      <c r="C59" s="10"/>
      <c r="D59" s="32"/>
      <c r="E59" s="11"/>
      <c r="F59" s="10"/>
      <c r="G59" s="32"/>
      <c r="H59" s="11"/>
      <c r="I59" s="10"/>
      <c r="J59" s="32"/>
      <c r="K59" s="11"/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10"/>
      <c r="AQ59" s="32"/>
      <c r="AR59" s="11"/>
      <c r="AS59" s="10"/>
      <c r="AT59" s="32"/>
      <c r="AU59" s="11"/>
      <c r="AV59" s="10"/>
      <c r="AW59" s="32"/>
      <c r="AX59" s="11"/>
      <c r="AZ59" s="76"/>
    </row>
    <row r="60" spans="1:55">
      <c r="A60">
        <f t="shared" si="5"/>
        <v>18</v>
      </c>
      <c r="B60" s="6"/>
      <c r="C60" s="10"/>
      <c r="D60" s="32"/>
      <c r="E60" s="11"/>
      <c r="F60" s="10"/>
      <c r="G60" s="32"/>
      <c r="H60" s="11"/>
      <c r="I60" s="10"/>
      <c r="J60" s="32"/>
      <c r="K60" s="11"/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10"/>
      <c r="AQ60" s="32"/>
      <c r="AR60" s="11"/>
      <c r="AS60" s="10"/>
      <c r="AT60" s="32"/>
      <c r="AU60" s="11"/>
      <c r="AV60" s="10"/>
      <c r="AW60" s="32"/>
      <c r="AX60" s="11"/>
      <c r="AZ60" s="41"/>
    </row>
    <row r="61" spans="1:55">
      <c r="A61">
        <f t="shared" si="5"/>
        <v>19</v>
      </c>
      <c r="B61" s="6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10"/>
      <c r="AT61" s="32"/>
      <c r="AU61" s="11"/>
      <c r="AV61" s="10"/>
      <c r="AW61" s="32"/>
      <c r="AX61" s="11"/>
      <c r="AZ61" s="41"/>
    </row>
    <row r="62" spans="1:55">
      <c r="A62">
        <f t="shared" si="5"/>
        <v>20</v>
      </c>
      <c r="B62" s="6"/>
      <c r="C62" s="10"/>
      <c r="D62" s="32"/>
      <c r="E62" s="11"/>
      <c r="F62" s="10"/>
      <c r="G62" s="32"/>
      <c r="H62" s="11"/>
      <c r="I62" s="10"/>
      <c r="J62" s="32"/>
      <c r="K62" s="11"/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/>
      <c r="AB62" s="32"/>
      <c r="AC62" s="11"/>
      <c r="AD62" s="10"/>
      <c r="AE62" s="32"/>
      <c r="AF62" s="11"/>
      <c r="AG62" s="10"/>
      <c r="AH62" s="32"/>
      <c r="AI62" s="11"/>
      <c r="AJ62" s="10"/>
      <c r="AK62" s="32"/>
      <c r="AL62" s="11"/>
      <c r="AM62" s="10"/>
      <c r="AN62" s="32"/>
      <c r="AO62" s="11"/>
      <c r="AP62" s="10"/>
      <c r="AQ62" s="32"/>
      <c r="AR62" s="11"/>
      <c r="AS62" s="10"/>
      <c r="AT62" s="32"/>
      <c r="AU62" s="11"/>
      <c r="AV62" s="10"/>
      <c r="AW62" s="32"/>
      <c r="AX62" s="11"/>
      <c r="AZ62" s="41"/>
    </row>
    <row r="63" spans="1:55">
      <c r="A63">
        <f t="shared" si="5"/>
        <v>21</v>
      </c>
      <c r="B63" s="6"/>
      <c r="C63" s="10"/>
      <c r="D63" s="32"/>
      <c r="E63" s="11"/>
      <c r="F63" s="10"/>
      <c r="G63" s="32"/>
      <c r="H63" s="11"/>
      <c r="I63" s="10"/>
      <c r="J63" s="32"/>
      <c r="K63" s="11"/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/>
      <c r="AB63" s="32"/>
      <c r="AC63" s="11"/>
      <c r="AD63" s="10"/>
      <c r="AE63" s="32"/>
      <c r="AF63" s="11"/>
      <c r="AG63" s="10"/>
      <c r="AH63" s="32"/>
      <c r="AI63" s="11"/>
      <c r="AJ63" s="10"/>
      <c r="AK63" s="32"/>
      <c r="AL63" s="11"/>
      <c r="AM63" s="10"/>
      <c r="AN63" s="32"/>
      <c r="AO63" s="11"/>
      <c r="AP63" s="10"/>
      <c r="AQ63" s="32"/>
      <c r="AR63" s="11"/>
      <c r="AS63" s="10"/>
      <c r="AT63" s="32"/>
      <c r="AU63" s="11"/>
      <c r="AV63" s="10"/>
      <c r="AW63" s="32"/>
      <c r="AX63" s="11"/>
      <c r="AY63" s="28"/>
      <c r="AZ63" s="41"/>
    </row>
    <row r="64" spans="1:55">
      <c r="A64">
        <f t="shared" si="5"/>
        <v>22</v>
      </c>
      <c r="B64" s="6"/>
      <c r="C64" s="12"/>
      <c r="D64" s="36"/>
      <c r="E64" s="13"/>
      <c r="F64" s="12"/>
      <c r="G64" s="36"/>
      <c r="H64" s="13"/>
      <c r="I64" s="12"/>
      <c r="J64" s="36"/>
      <c r="K64" s="13"/>
      <c r="L64" s="10"/>
      <c r="M64" s="32"/>
      <c r="N64" s="11"/>
      <c r="O64" s="12"/>
      <c r="P64" s="36"/>
      <c r="Q64" s="13"/>
      <c r="R64" s="12"/>
      <c r="S64" s="36"/>
      <c r="T64" s="13"/>
      <c r="U64" s="12"/>
      <c r="V64" s="36"/>
      <c r="W64" s="13"/>
      <c r="X64" s="12"/>
      <c r="Y64" s="36"/>
      <c r="Z64" s="13"/>
      <c r="AA64" s="12"/>
      <c r="AB64" s="36"/>
      <c r="AC64" s="13"/>
      <c r="AD64" s="10"/>
      <c r="AE64" s="32"/>
      <c r="AF64" s="11"/>
      <c r="AG64" s="12"/>
      <c r="AH64" s="36"/>
      <c r="AI64" s="13"/>
      <c r="AJ64" s="12"/>
      <c r="AK64" s="36"/>
      <c r="AL64" s="13"/>
      <c r="AM64" s="12"/>
      <c r="AN64" s="36"/>
      <c r="AO64" s="13"/>
      <c r="AP64" s="12"/>
      <c r="AQ64" s="36"/>
      <c r="AR64" s="13"/>
      <c r="AS64" s="12"/>
      <c r="AT64" s="36"/>
      <c r="AU64" s="13"/>
      <c r="AV64" s="12"/>
      <c r="AW64" s="36"/>
      <c r="AX64" s="13"/>
      <c r="AZ64" s="41"/>
    </row>
    <row r="65" spans="1:52">
      <c r="A65">
        <f t="shared" si="5"/>
        <v>23</v>
      </c>
      <c r="B65" s="6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/>
      <c r="AQ65" s="32"/>
      <c r="AR65" s="11"/>
      <c r="AS65" s="10"/>
      <c r="AT65" s="32"/>
      <c r="AU65" s="11"/>
      <c r="AV65" s="10"/>
      <c r="AW65" s="32"/>
      <c r="AX65" s="11"/>
      <c r="AZ65" s="41"/>
    </row>
    <row r="66" spans="1:52">
      <c r="A66">
        <f t="shared" si="5"/>
        <v>24</v>
      </c>
      <c r="B66" s="6"/>
      <c r="C66" s="10"/>
      <c r="D66" s="32"/>
      <c r="E66" s="11"/>
      <c r="F66" s="10"/>
      <c r="G66" s="32"/>
      <c r="H66" s="11"/>
      <c r="I66" s="10"/>
      <c r="J66" s="32"/>
      <c r="K66" s="11"/>
      <c r="L66" s="10"/>
      <c r="M66" s="32"/>
      <c r="N66" s="11"/>
      <c r="O66" s="10"/>
      <c r="P66" s="32"/>
      <c r="Q66" s="11"/>
      <c r="R66" s="10"/>
      <c r="S66" s="32"/>
      <c r="T66" s="11"/>
      <c r="U66" s="10"/>
      <c r="V66" s="32"/>
      <c r="W66" s="11"/>
      <c r="X66" s="10"/>
      <c r="Y66" s="32"/>
      <c r="Z66" s="11"/>
      <c r="AA66" s="10"/>
      <c r="AB66" s="32"/>
      <c r="AC66" s="11"/>
      <c r="AD66" s="10"/>
      <c r="AE66" s="32"/>
      <c r="AF66" s="11"/>
      <c r="AG66" s="10"/>
      <c r="AH66" s="32"/>
      <c r="AI66" s="11"/>
      <c r="AJ66" s="10"/>
      <c r="AK66" s="32"/>
      <c r="AL66" s="11"/>
      <c r="AM66" s="10"/>
      <c r="AN66" s="32"/>
      <c r="AO66" s="11"/>
      <c r="AP66" s="10"/>
      <c r="AQ66" s="32"/>
      <c r="AR66" s="11"/>
      <c r="AS66" s="10"/>
      <c r="AT66" s="32"/>
      <c r="AU66" s="11"/>
      <c r="AV66" s="10"/>
      <c r="AW66" s="32"/>
      <c r="AX66" s="11"/>
      <c r="AZ66" s="41"/>
    </row>
    <row r="67" spans="1:52">
      <c r="A67">
        <f t="shared" si="5"/>
        <v>25</v>
      </c>
      <c r="B67" s="6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0"/>
      <c r="V67" s="32"/>
      <c r="W67" s="11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S67" s="10"/>
      <c r="AT67" s="32"/>
      <c r="AU67" s="11"/>
      <c r="AV67" s="10"/>
      <c r="AW67" s="32"/>
      <c r="AX67" s="11"/>
      <c r="AZ67" s="41"/>
    </row>
    <row r="68" spans="1:52">
      <c r="A68">
        <f t="shared" si="5"/>
        <v>26</v>
      </c>
      <c r="B68" s="6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10"/>
      <c r="AQ68" s="32"/>
      <c r="AR68" s="11"/>
      <c r="AS68" s="10"/>
      <c r="AT68" s="32"/>
      <c r="AU68" s="11"/>
      <c r="AV68" s="10"/>
      <c r="AW68" s="32"/>
      <c r="AX68" s="11"/>
      <c r="AZ68" s="41"/>
    </row>
    <row r="69" spans="1:52">
      <c r="A69">
        <f t="shared" si="5"/>
        <v>27</v>
      </c>
      <c r="B69" s="6"/>
      <c r="C69" s="10"/>
      <c r="D69" s="32"/>
      <c r="E69" s="11"/>
      <c r="F69" s="10"/>
      <c r="G69" s="32"/>
      <c r="H69" s="11"/>
      <c r="I69" s="10"/>
      <c r="J69" s="32"/>
      <c r="K69" s="11"/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/>
      <c r="AB69" s="32"/>
      <c r="AC69" s="11"/>
      <c r="AD69" s="10"/>
      <c r="AE69" s="32"/>
      <c r="AF69" s="11"/>
      <c r="AG69" s="10"/>
      <c r="AH69" s="32"/>
      <c r="AI69" s="11"/>
      <c r="AJ69" s="10"/>
      <c r="AK69" s="32"/>
      <c r="AL69" s="11"/>
      <c r="AM69" s="10"/>
      <c r="AN69" s="32"/>
      <c r="AO69" s="11"/>
      <c r="AP69" s="10"/>
      <c r="AQ69" s="32"/>
      <c r="AR69" s="11"/>
      <c r="AS69" s="10"/>
      <c r="AT69" s="32"/>
      <c r="AU69" s="11"/>
      <c r="AV69" s="10"/>
      <c r="AW69" s="32"/>
      <c r="AX69" s="11"/>
      <c r="AZ69" s="41"/>
    </row>
    <row r="70" spans="1:52">
      <c r="A70">
        <f t="shared" si="5"/>
        <v>28</v>
      </c>
      <c r="B70" s="6"/>
      <c r="C70" s="10"/>
      <c r="D70" s="32"/>
      <c r="E70" s="11"/>
      <c r="F70" s="10"/>
      <c r="G70" s="32"/>
      <c r="H70" s="11"/>
      <c r="I70" s="10"/>
      <c r="J70" s="32"/>
      <c r="K70" s="11"/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0"/>
      <c r="Y70" s="32"/>
      <c r="Z70" s="11"/>
      <c r="AA70" s="10"/>
      <c r="AB70" s="32"/>
      <c r="AC70" s="11"/>
      <c r="AD70" s="10"/>
      <c r="AE70" s="32"/>
      <c r="AF70" s="11"/>
      <c r="AG70" s="10"/>
      <c r="AH70" s="32"/>
      <c r="AI70" s="11"/>
      <c r="AJ70" s="10"/>
      <c r="AK70" s="32"/>
      <c r="AL70" s="11"/>
      <c r="AM70" s="10"/>
      <c r="AN70" s="32"/>
      <c r="AO70" s="11"/>
      <c r="AP70" s="10"/>
      <c r="AQ70" s="32"/>
      <c r="AR70" s="11"/>
      <c r="AS70" s="10"/>
      <c r="AT70" s="32"/>
      <c r="AU70" s="11"/>
      <c r="AV70" s="10"/>
      <c r="AW70" s="32"/>
      <c r="AX70" s="11"/>
      <c r="AZ70" s="41"/>
    </row>
    <row r="71" spans="1:52">
      <c r="A71">
        <f t="shared" si="5"/>
        <v>29</v>
      </c>
      <c r="B71" s="6"/>
      <c r="C71" s="10"/>
      <c r="D71" s="32"/>
      <c r="E71" s="11"/>
      <c r="F71" s="10"/>
      <c r="G71" s="32"/>
      <c r="H71" s="11"/>
      <c r="I71" s="10"/>
      <c r="J71" s="32"/>
      <c r="K71" s="11"/>
      <c r="L71" s="10"/>
      <c r="M71" s="32"/>
      <c r="N71" s="11"/>
      <c r="O71" s="10"/>
      <c r="P71" s="32"/>
      <c r="Q71" s="11"/>
      <c r="R71" s="10"/>
      <c r="S71" s="32"/>
      <c r="T71" s="11"/>
      <c r="U71" s="10"/>
      <c r="V71" s="32"/>
      <c r="W71" s="11"/>
      <c r="X71" s="10"/>
      <c r="Y71" s="32"/>
      <c r="Z71" s="11"/>
      <c r="AA71" s="10"/>
      <c r="AB71" s="32"/>
      <c r="AC71" s="11"/>
      <c r="AD71" s="10"/>
      <c r="AE71" s="32"/>
      <c r="AF71" s="11"/>
      <c r="AG71" s="10"/>
      <c r="AH71" s="32"/>
      <c r="AI71" s="11"/>
      <c r="AJ71" s="10"/>
      <c r="AK71" s="32"/>
      <c r="AL71" s="11"/>
      <c r="AM71" s="10"/>
      <c r="AN71" s="32"/>
      <c r="AO71" s="11"/>
      <c r="AP71" s="10"/>
      <c r="AQ71" s="32"/>
      <c r="AR71" s="11"/>
      <c r="AS71" s="10"/>
      <c r="AT71" s="32"/>
      <c r="AU71" s="11"/>
      <c r="AV71" s="10"/>
      <c r="AW71" s="32"/>
      <c r="AX71" s="11"/>
      <c r="AZ71" s="41"/>
    </row>
    <row r="72" spans="1:52">
      <c r="A72">
        <f t="shared" si="5"/>
        <v>30</v>
      </c>
      <c r="B72" s="6"/>
      <c r="C72" s="10"/>
      <c r="D72" s="32"/>
      <c r="E72" s="11"/>
      <c r="F72" s="10"/>
      <c r="G72" s="32"/>
      <c r="H72" s="11"/>
      <c r="I72" s="10"/>
      <c r="J72" s="32"/>
      <c r="K72" s="11"/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/>
      <c r="AB72" s="32"/>
      <c r="AC72" s="11"/>
      <c r="AD72" s="10"/>
      <c r="AE72" s="32"/>
      <c r="AF72" s="11"/>
      <c r="AG72" s="10"/>
      <c r="AH72" s="32"/>
      <c r="AI72" s="11"/>
      <c r="AJ72" s="10"/>
      <c r="AK72" s="32"/>
      <c r="AL72" s="11"/>
      <c r="AM72" s="10"/>
      <c r="AN72" s="32"/>
      <c r="AO72" s="11"/>
      <c r="AP72" s="10"/>
      <c r="AQ72" s="32"/>
      <c r="AR72" s="11"/>
      <c r="AS72" s="10"/>
      <c r="AT72" s="32"/>
      <c r="AU72" s="11"/>
      <c r="AV72" s="10"/>
      <c r="AW72" s="32"/>
      <c r="AX72" s="11"/>
      <c r="AZ72" s="41"/>
    </row>
    <row r="73" spans="1:52">
      <c r="A73">
        <f t="shared" si="5"/>
        <v>31</v>
      </c>
      <c r="B73" s="6"/>
      <c r="C73" s="10"/>
      <c r="D73" s="32"/>
      <c r="E73" s="11"/>
      <c r="F73" s="10"/>
      <c r="G73" s="32"/>
      <c r="H73" s="11"/>
      <c r="I73" s="10"/>
      <c r="J73" s="32"/>
      <c r="K73" s="11"/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10"/>
      <c r="AQ73" s="32"/>
      <c r="AR73" s="11"/>
      <c r="AS73" s="10"/>
      <c r="AT73" s="32"/>
      <c r="AU73" s="11"/>
      <c r="AV73" s="10"/>
      <c r="AW73" s="32"/>
      <c r="AX73" s="11"/>
      <c r="AY73" s="28"/>
      <c r="AZ73" s="41"/>
    </row>
    <row r="74" spans="1:52">
      <c r="A74">
        <f t="shared" si="5"/>
        <v>32</v>
      </c>
      <c r="B74" s="6"/>
      <c r="C74" s="10"/>
      <c r="D74" s="32"/>
      <c r="E74" s="11"/>
      <c r="F74" s="10"/>
      <c r="G74" s="32"/>
      <c r="H74" s="11"/>
      <c r="I74" s="10"/>
      <c r="J74" s="32"/>
      <c r="K74" s="11"/>
      <c r="L74" s="10"/>
      <c r="M74" s="32"/>
      <c r="N74" s="11"/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/>
      <c r="AE74" s="32"/>
      <c r="AF74" s="11"/>
      <c r="AG74" s="10"/>
      <c r="AH74" s="32"/>
      <c r="AI74" s="11"/>
      <c r="AJ74" s="10"/>
      <c r="AK74" s="32"/>
      <c r="AL74" s="11"/>
      <c r="AM74" s="10"/>
      <c r="AN74" s="32"/>
      <c r="AO74" s="11"/>
      <c r="AP74" s="10"/>
      <c r="AQ74" s="32"/>
      <c r="AR74" s="11"/>
      <c r="AS74" s="10"/>
      <c r="AT74" s="32"/>
      <c r="AU74" s="11"/>
      <c r="AV74" s="10"/>
      <c r="AW74" s="32"/>
      <c r="AX74" s="11"/>
      <c r="AY74" s="28"/>
      <c r="AZ74" s="41"/>
    </row>
    <row r="75" spans="1:52">
      <c r="A75">
        <f t="shared" si="5"/>
        <v>33</v>
      </c>
      <c r="B75" s="6"/>
      <c r="C75" s="10"/>
      <c r="D75" s="32"/>
      <c r="E75" s="11"/>
      <c r="F75" s="10"/>
      <c r="G75" s="32"/>
      <c r="H75" s="11"/>
      <c r="I75" s="10"/>
      <c r="J75" s="32"/>
      <c r="K75" s="11"/>
      <c r="L75" s="10"/>
      <c r="M75" s="32"/>
      <c r="N75" s="11"/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/>
      <c r="AE75" s="32"/>
      <c r="AF75" s="11"/>
      <c r="AG75" s="10"/>
      <c r="AH75" s="32"/>
      <c r="AI75" s="11"/>
      <c r="AJ75" s="10"/>
      <c r="AK75" s="32"/>
      <c r="AL75" s="11"/>
      <c r="AM75" s="10"/>
      <c r="AN75" s="32"/>
      <c r="AO75" s="11"/>
      <c r="AP75" s="10"/>
      <c r="AQ75" s="32"/>
      <c r="AR75" s="11"/>
      <c r="AS75" s="10"/>
      <c r="AT75" s="32"/>
      <c r="AU75" s="11"/>
      <c r="AV75" s="10"/>
      <c r="AW75" s="32"/>
      <c r="AX75" s="11"/>
      <c r="AY75" s="28"/>
      <c r="AZ75" s="41"/>
    </row>
    <row r="76" spans="1:52">
      <c r="A76">
        <f t="shared" si="5"/>
        <v>34</v>
      </c>
      <c r="B76" s="6"/>
      <c r="C76" s="10"/>
      <c r="D76" s="32"/>
      <c r="E76" s="11"/>
      <c r="F76" s="10"/>
      <c r="G76" s="32"/>
      <c r="H76" s="11"/>
      <c r="I76" s="10"/>
      <c r="J76" s="32"/>
      <c r="K76" s="11"/>
      <c r="L76" s="10"/>
      <c r="M76" s="32"/>
      <c r="N76" s="11"/>
      <c r="O76" s="10"/>
      <c r="P76" s="32"/>
      <c r="Q76" s="11"/>
      <c r="R76" s="10"/>
      <c r="S76" s="32"/>
      <c r="T76" s="11"/>
      <c r="U76" s="10"/>
      <c r="V76" s="32"/>
      <c r="W76" s="11"/>
      <c r="X76" s="10"/>
      <c r="Y76" s="32"/>
      <c r="Z76" s="11"/>
      <c r="AA76" s="10"/>
      <c r="AB76" s="32"/>
      <c r="AC76" s="11"/>
      <c r="AD76" s="10"/>
      <c r="AE76" s="32"/>
      <c r="AF76" s="11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S76" s="10"/>
      <c r="AT76" s="32"/>
      <c r="AU76" s="11"/>
      <c r="AV76" s="10"/>
      <c r="AW76" s="32"/>
      <c r="AX76" s="11"/>
      <c r="AY76" s="28"/>
      <c r="AZ76" s="41"/>
    </row>
    <row r="77" spans="1:52">
      <c r="A77">
        <f t="shared" si="5"/>
        <v>35</v>
      </c>
      <c r="B77" s="6"/>
      <c r="C77" s="10"/>
      <c r="D77" s="32"/>
      <c r="E77" s="11"/>
      <c r="F77" s="10"/>
      <c r="G77" s="32"/>
      <c r="H77" s="11"/>
      <c r="I77" s="10"/>
      <c r="J77" s="32"/>
      <c r="K77" s="11"/>
      <c r="L77" s="10"/>
      <c r="M77" s="32"/>
      <c r="N77" s="11"/>
      <c r="O77" s="10"/>
      <c r="P77" s="32"/>
      <c r="Q77" s="11"/>
      <c r="R77" s="10"/>
      <c r="S77" s="32"/>
      <c r="T77" s="11"/>
      <c r="U77" s="10"/>
      <c r="V77" s="32"/>
      <c r="W77" s="11"/>
      <c r="X77" s="10"/>
      <c r="Y77" s="32"/>
      <c r="Z77" s="11"/>
      <c r="AA77" s="10"/>
      <c r="AB77" s="32"/>
      <c r="AC77" s="11"/>
      <c r="AD77" s="10"/>
      <c r="AE77" s="32"/>
      <c r="AF77" s="11"/>
      <c r="AG77" s="10"/>
      <c r="AH77" s="32"/>
      <c r="AI77" s="11"/>
      <c r="AJ77" s="10"/>
      <c r="AK77" s="32"/>
      <c r="AL77" s="11"/>
      <c r="AM77" s="10"/>
      <c r="AN77" s="32"/>
      <c r="AO77" s="11"/>
      <c r="AP77" s="10"/>
      <c r="AQ77" s="32"/>
      <c r="AR77" s="11"/>
      <c r="AS77" s="10"/>
      <c r="AT77" s="32"/>
      <c r="AU77" s="11"/>
      <c r="AV77" s="10"/>
      <c r="AW77" s="32"/>
      <c r="AX77" s="11"/>
      <c r="AZ77" s="41"/>
    </row>
    <row r="78" spans="1:52">
      <c r="A78">
        <f t="shared" si="5"/>
        <v>36</v>
      </c>
      <c r="B78" s="6"/>
      <c r="C78" s="10"/>
      <c r="D78" s="32"/>
      <c r="E78" s="11"/>
      <c r="F78" s="10"/>
      <c r="G78" s="32"/>
      <c r="H78" s="11"/>
      <c r="I78" s="10"/>
      <c r="J78" s="32"/>
      <c r="K78" s="11"/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/>
      <c r="AB78" s="32"/>
      <c r="AC78" s="11"/>
      <c r="AD78" s="10"/>
      <c r="AE78" s="32"/>
      <c r="AF78" s="11"/>
      <c r="AG78" s="10"/>
      <c r="AH78" s="32"/>
      <c r="AI78" s="11"/>
      <c r="AJ78" s="10"/>
      <c r="AK78" s="32"/>
      <c r="AL78" s="11"/>
      <c r="AM78" s="10"/>
      <c r="AN78" s="32"/>
      <c r="AO78" s="11"/>
      <c r="AP78" s="10"/>
      <c r="AQ78" s="32"/>
      <c r="AR78" s="11"/>
      <c r="AS78" s="10"/>
      <c r="AT78" s="32"/>
      <c r="AU78" s="11"/>
      <c r="AV78" s="10"/>
      <c r="AW78" s="32"/>
      <c r="AX78" s="11"/>
    </row>
    <row r="79" spans="1:52">
      <c r="A79">
        <f t="shared" si="5"/>
        <v>37</v>
      </c>
      <c r="B79" s="6"/>
      <c r="C79" s="10"/>
      <c r="D79" s="32"/>
      <c r="E79" s="11"/>
      <c r="F79" s="10"/>
      <c r="G79" s="32"/>
      <c r="H79" s="11"/>
      <c r="I79" s="10"/>
      <c r="J79" s="32"/>
      <c r="K79" s="11"/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S79" s="10"/>
      <c r="AT79" s="32"/>
      <c r="AU79" s="11"/>
      <c r="AV79" s="10"/>
      <c r="AW79" s="32"/>
      <c r="AX79" s="11"/>
    </row>
    <row r="80" spans="1:52">
      <c r="A80">
        <f t="shared" si="5"/>
        <v>38</v>
      </c>
      <c r="B80" s="6"/>
      <c r="C80" s="10"/>
      <c r="D80" s="32"/>
      <c r="E80" s="11"/>
      <c r="F80" s="10"/>
      <c r="G80" s="32"/>
      <c r="H80" s="11"/>
      <c r="I80" s="10"/>
      <c r="J80" s="32"/>
      <c r="K80" s="11"/>
      <c r="L80" s="10"/>
      <c r="M80" s="32"/>
      <c r="N80" s="11"/>
      <c r="O80" s="10"/>
      <c r="P80" s="32"/>
      <c r="Q80" s="11"/>
      <c r="R80" s="10"/>
      <c r="S80" s="32"/>
      <c r="T80" s="11"/>
      <c r="U80" s="10"/>
      <c r="V80" s="32"/>
      <c r="W80" s="11"/>
      <c r="X80" s="10"/>
      <c r="Y80" s="32"/>
      <c r="Z80" s="11"/>
      <c r="AA80" s="10"/>
      <c r="AB80" s="32"/>
      <c r="AC80" s="11"/>
      <c r="AD80" s="10"/>
      <c r="AE80" s="32"/>
      <c r="AF80" s="11"/>
      <c r="AG80" s="10"/>
      <c r="AH80" s="32"/>
      <c r="AI80" s="11"/>
      <c r="AJ80" s="10"/>
      <c r="AK80" s="32"/>
      <c r="AL80" s="11"/>
      <c r="AM80" s="10"/>
      <c r="AN80" s="32"/>
      <c r="AO80" s="11"/>
      <c r="AP80" s="10"/>
      <c r="AQ80" s="32"/>
      <c r="AR80" s="11"/>
      <c r="AS80" s="10"/>
      <c r="AT80" s="32"/>
      <c r="AU80" s="11"/>
      <c r="AV80" s="10"/>
      <c r="AW80" s="32"/>
      <c r="AX80" s="11"/>
    </row>
    <row r="81" spans="1:52">
      <c r="A81">
        <f t="shared" si="5"/>
        <v>39</v>
      </c>
      <c r="B81" s="6"/>
      <c r="C81" s="10"/>
      <c r="D81" s="32"/>
      <c r="E81" s="11"/>
      <c r="F81" s="10"/>
      <c r="G81" s="32"/>
      <c r="H81" s="11"/>
      <c r="I81" s="10"/>
      <c r="J81" s="32"/>
      <c r="K81" s="11"/>
      <c r="L81" s="10"/>
      <c r="M81" s="32"/>
      <c r="N81" s="11"/>
      <c r="O81" s="10"/>
      <c r="P81" s="32"/>
      <c r="Q81" s="11"/>
      <c r="R81" s="10"/>
      <c r="S81" s="32"/>
      <c r="T81" s="11"/>
      <c r="U81" s="10"/>
      <c r="V81" s="32"/>
      <c r="W81" s="11"/>
      <c r="X81" s="10"/>
      <c r="Y81" s="32"/>
      <c r="Z81" s="11"/>
      <c r="AA81" s="10"/>
      <c r="AB81" s="32"/>
      <c r="AC81" s="11"/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10"/>
      <c r="AQ81" s="32"/>
      <c r="AR81" s="11"/>
      <c r="AS81" s="10"/>
      <c r="AT81" s="32"/>
      <c r="AU81" s="11"/>
      <c r="AV81" s="10"/>
      <c r="AW81" s="32"/>
      <c r="AX81" s="11"/>
    </row>
    <row r="82" spans="1:52">
      <c r="A82">
        <f t="shared" si="5"/>
        <v>40</v>
      </c>
      <c r="B82" s="6"/>
      <c r="C82" s="10"/>
      <c r="D82" s="32"/>
      <c r="E82" s="11"/>
      <c r="F82" s="10"/>
      <c r="G82" s="32"/>
      <c r="H82" s="11"/>
      <c r="I82" s="10"/>
      <c r="J82" s="32"/>
      <c r="K82" s="11"/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/>
      <c r="AQ82" s="32"/>
      <c r="AR82" s="11"/>
      <c r="AS82" s="10"/>
      <c r="AT82" s="32"/>
      <c r="AU82" s="11"/>
      <c r="AV82" s="10"/>
      <c r="AW82" s="32"/>
      <c r="AX82" s="11"/>
      <c r="AY82" s="28"/>
      <c r="AZ82" s="41"/>
    </row>
    <row r="83" spans="1:52">
      <c r="A83">
        <f t="shared" si="5"/>
        <v>41</v>
      </c>
      <c r="B83" s="6"/>
      <c r="C83" s="10"/>
      <c r="D83" s="32"/>
      <c r="E83" s="11"/>
      <c r="F83" s="10"/>
      <c r="G83" s="32"/>
      <c r="H83" s="11"/>
      <c r="I83" s="10"/>
      <c r="J83" s="32"/>
      <c r="K83" s="11"/>
      <c r="L83" s="10"/>
      <c r="M83" s="32"/>
      <c r="N83" s="11"/>
      <c r="O83" s="10"/>
      <c r="P83" s="32"/>
      <c r="Q83" s="11"/>
      <c r="R83" s="10"/>
      <c r="S83" s="32"/>
      <c r="T83" s="11"/>
      <c r="U83" s="10"/>
      <c r="V83" s="32"/>
      <c r="W83" s="11"/>
      <c r="X83" s="10"/>
      <c r="Y83" s="32"/>
      <c r="Z83" s="11"/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/>
      <c r="AQ83" s="32"/>
      <c r="AR83" s="11"/>
      <c r="AS83" s="10"/>
      <c r="AT83" s="32"/>
      <c r="AU83" s="11"/>
      <c r="AV83" s="10"/>
      <c r="AW83" s="32"/>
      <c r="AX83" s="11"/>
      <c r="AY83" s="28"/>
    </row>
    <row r="84" spans="1:52">
      <c r="A84">
        <f t="shared" si="5"/>
        <v>42</v>
      </c>
      <c r="B84" s="6"/>
      <c r="C84" s="10"/>
      <c r="D84" s="32"/>
      <c r="E84" s="11"/>
      <c r="F84" s="10"/>
      <c r="G84" s="32"/>
      <c r="H84" s="11"/>
      <c r="I84" s="10"/>
      <c r="J84" s="32"/>
      <c r="K84" s="11"/>
      <c r="L84" s="10"/>
      <c r="M84" s="32"/>
      <c r="N84" s="11"/>
      <c r="O84" s="10"/>
      <c r="P84" s="32"/>
      <c r="Q84" s="11"/>
      <c r="R84" s="10"/>
      <c r="S84" s="32"/>
      <c r="T84" s="11"/>
      <c r="U84" s="10"/>
      <c r="V84" s="32"/>
      <c r="W84" s="11"/>
      <c r="X84" s="10"/>
      <c r="Y84" s="32"/>
      <c r="Z84" s="11"/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/>
      <c r="AQ84" s="32"/>
      <c r="AR84" s="11"/>
      <c r="AS84" s="10"/>
      <c r="AT84" s="32"/>
      <c r="AU84" s="11"/>
      <c r="AV84" s="10"/>
      <c r="AW84" s="32"/>
      <c r="AX84" s="11"/>
      <c r="AY84" s="28"/>
    </row>
    <row r="85" spans="1:52">
      <c r="A85">
        <f t="shared" si="5"/>
        <v>43</v>
      </c>
      <c r="B85" s="6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S85" s="10"/>
      <c r="AT85" s="32"/>
      <c r="AU85" s="11"/>
      <c r="AV85" s="10"/>
      <c r="AW85" s="32"/>
      <c r="AX85" s="11"/>
      <c r="AY85" s="28"/>
    </row>
    <row r="86" spans="1:52">
      <c r="A86">
        <f t="shared" si="5"/>
        <v>44</v>
      </c>
      <c r="B86" s="6"/>
      <c r="C86" s="10"/>
      <c r="D86" s="32"/>
      <c r="E86" s="11"/>
      <c r="F86" s="10"/>
      <c r="G86" s="32"/>
      <c r="H86" s="11"/>
      <c r="I86" s="10"/>
      <c r="J86" s="32"/>
      <c r="K86" s="11"/>
      <c r="L86" s="10"/>
      <c r="M86" s="32"/>
      <c r="N86" s="11"/>
      <c r="O86" s="10"/>
      <c r="P86" s="32"/>
      <c r="Q86" s="11"/>
      <c r="R86" s="10"/>
      <c r="S86" s="32"/>
      <c r="T86" s="11"/>
      <c r="U86" s="10"/>
      <c r="V86" s="32"/>
      <c r="W86" s="11"/>
      <c r="X86" s="10"/>
      <c r="Y86" s="32"/>
      <c r="Z86" s="11"/>
      <c r="AA86" s="10"/>
      <c r="AB86" s="32"/>
      <c r="AC86" s="11"/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10"/>
      <c r="AQ86" s="32"/>
      <c r="AR86" s="11"/>
      <c r="AS86" s="10"/>
      <c r="AT86" s="32"/>
      <c r="AU86" s="11"/>
      <c r="AV86" s="10"/>
      <c r="AW86" s="32"/>
      <c r="AX86" s="11"/>
      <c r="AY86" s="28"/>
    </row>
    <row r="87" spans="1:52">
      <c r="A87">
        <f t="shared" si="5"/>
        <v>45</v>
      </c>
      <c r="B87" s="6"/>
      <c r="C87" s="10"/>
      <c r="D87" s="32"/>
      <c r="E87" s="11"/>
      <c r="F87" s="10"/>
      <c r="G87" s="32"/>
      <c r="H87" s="11"/>
      <c r="I87" s="10"/>
      <c r="J87" s="32"/>
      <c r="K87" s="11"/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/>
      <c r="Y87" s="32"/>
      <c r="Z87" s="11"/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S87" s="10"/>
      <c r="AT87" s="32"/>
      <c r="AU87" s="11"/>
      <c r="AV87" s="10"/>
      <c r="AW87" s="32"/>
      <c r="AX87" s="11"/>
      <c r="AY87" s="28"/>
    </row>
  </sheetData>
  <sortState xmlns:xlrd2="http://schemas.microsoft.com/office/spreadsheetml/2017/richdata2" ref="B5:G20">
    <sortCondition descending="1" ref="G5"/>
    <sortCondition ref="D5"/>
    <sortCondition descending="1" ref="F5"/>
  </sortState>
  <mergeCells count="16">
    <mergeCell ref="O41:Q41"/>
    <mergeCell ref="R41:T41"/>
    <mergeCell ref="U41:W41"/>
    <mergeCell ref="X41:Z41"/>
    <mergeCell ref="C41:E41"/>
    <mergeCell ref="F41:H41"/>
    <mergeCell ref="I41:K41"/>
    <mergeCell ref="L41:N41"/>
    <mergeCell ref="AV41:AX41"/>
    <mergeCell ref="AA41:AC41"/>
    <mergeCell ref="AD41:AF41"/>
    <mergeCell ref="AG41:AI41"/>
    <mergeCell ref="AJ41:AL41"/>
    <mergeCell ref="AM41:AO41"/>
    <mergeCell ref="AP41:AR41"/>
    <mergeCell ref="AS41:AU41"/>
  </mergeCells>
  <phoneticPr fontId="4" type="noConversion"/>
  <pageMargins left="0.75" right="0.75" top="1" bottom="1" header="0" footer="0"/>
  <pageSetup paperSize="9" orientation="landscape" horizontalDpi="4294967293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7E20D-D697-4D46-973A-6B73CFFEA30A}">
  <sheetPr codeName="Hoja37"/>
  <dimension ref="A1:BC250"/>
  <sheetViews>
    <sheetView workbookViewId="0">
      <selection activeCell="C4" sqref="C4:F4"/>
    </sheetView>
  </sheetViews>
  <sheetFormatPr baseColWidth="10" defaultColWidth="11.5703125" defaultRowHeight="12.75"/>
  <cols>
    <col min="1" max="1" width="5" customWidth="1"/>
    <col min="2" max="2" width="10.5703125" customWidth="1"/>
    <col min="3" max="3" width="6.42578125" customWidth="1"/>
    <col min="4" max="4" width="4.7109375" customWidth="1"/>
    <col min="5" max="5" width="5.140625" customWidth="1"/>
    <col min="6" max="6" width="4.85546875" customWidth="1"/>
    <col min="7" max="7" width="4" customWidth="1"/>
    <col min="8" max="8" width="6" customWidth="1"/>
    <col min="9" max="9" width="4.28515625" customWidth="1"/>
    <col min="10" max="10" width="5.42578125" customWidth="1"/>
    <col min="11" max="11" width="4.28515625" customWidth="1"/>
    <col min="12" max="12" width="4.42578125" customWidth="1"/>
    <col min="13" max="13" width="3.7109375" customWidth="1"/>
    <col min="14" max="15" width="4" customWidth="1"/>
    <col min="16" max="16" width="4.42578125" customWidth="1"/>
    <col min="17" max="17" width="4.28515625" customWidth="1"/>
    <col min="18" max="18" width="4.5703125" customWidth="1"/>
    <col min="19" max="19" width="4" customWidth="1"/>
    <col min="20" max="20" width="5" customWidth="1"/>
    <col min="21" max="21" width="4.28515625" customWidth="1"/>
    <col min="22" max="22" width="4.7109375" customWidth="1"/>
    <col min="23" max="23" width="4" customWidth="1"/>
    <col min="24" max="24" width="4.140625" customWidth="1"/>
    <col min="25" max="25" width="4.28515625" customWidth="1"/>
    <col min="26" max="26" width="4.140625" customWidth="1"/>
    <col min="27" max="27" width="3.7109375" customWidth="1"/>
    <col min="28" max="28" width="4.28515625" customWidth="1"/>
    <col min="29" max="29" width="3.85546875" customWidth="1"/>
    <col min="30" max="30" width="4.28515625" customWidth="1"/>
    <col min="31" max="31" width="4" customWidth="1"/>
    <col min="32" max="32" width="4.140625" customWidth="1"/>
    <col min="33" max="33" width="5.140625" customWidth="1"/>
    <col min="34" max="34" width="4.5703125" customWidth="1"/>
    <col min="35" max="36" width="3.42578125" customWidth="1"/>
    <col min="37" max="37" width="11.42578125" style="24" customWidth="1"/>
    <col min="43" max="43" width="12.7109375" customWidth="1"/>
    <col min="44" max="54" width="5.42578125" customWidth="1"/>
    <col min="55" max="55" width="6.28515625" bestFit="1" customWidth="1"/>
  </cols>
  <sheetData>
    <row r="1" spans="1:55">
      <c r="A1" s="5" t="s">
        <v>33</v>
      </c>
    </row>
    <row r="2" spans="1:55">
      <c r="A2" t="s">
        <v>10</v>
      </c>
    </row>
    <row r="3" spans="1:55" ht="13.5" thickBot="1">
      <c r="A3">
        <f>+GENERAL!B6</f>
        <v>12</v>
      </c>
      <c r="C3" s="39">
        <f>SUM(C5:C9)</f>
        <v>-100000000</v>
      </c>
      <c r="E3" s="39">
        <f>SUM(E5:E9)</f>
        <v>105</v>
      </c>
    </row>
    <row r="4" spans="1:55" ht="13.5" thickBot="1">
      <c r="A4" s="19"/>
      <c r="B4" s="19"/>
      <c r="C4" s="20" t="s">
        <v>34</v>
      </c>
      <c r="D4" s="275" t="s">
        <v>2</v>
      </c>
      <c r="E4" s="275" t="s">
        <v>42</v>
      </c>
      <c r="F4" s="21" t="s">
        <v>12</v>
      </c>
      <c r="G4" s="22" t="s">
        <v>12</v>
      </c>
    </row>
    <row r="5" spans="1:55" ht="13.5" thickBot="1">
      <c r="A5" s="150">
        <v>1</v>
      </c>
      <c r="B5" s="23" t="s">
        <v>143</v>
      </c>
      <c r="C5" s="44">
        <f>+AC$38</f>
        <v>10</v>
      </c>
      <c r="D5" s="48">
        <f>+AD$39</f>
        <v>1</v>
      </c>
      <c r="E5" s="46">
        <f>+AD$38</f>
        <v>9</v>
      </c>
      <c r="F5" s="296">
        <f>+AC$39</f>
        <v>3</v>
      </c>
      <c r="G5" s="18">
        <f>+AC$24</f>
        <v>0</v>
      </c>
      <c r="H5" s="240">
        <f>C5*1000+1000000*Y$40-D5+E5/1000</f>
        <v>9999.009</v>
      </c>
    </row>
    <row r="6" spans="1:55" ht="13.5" thickBot="1">
      <c r="A6" s="150">
        <v>2</v>
      </c>
      <c r="B6" s="23" t="s">
        <v>1</v>
      </c>
      <c r="C6" s="44">
        <f>+G$38</f>
        <v>4</v>
      </c>
      <c r="D6" s="48">
        <f>+H$39</f>
        <v>1</v>
      </c>
      <c r="E6" s="45">
        <f>+H$38</f>
        <v>22</v>
      </c>
      <c r="F6" s="296">
        <f>+G$39</f>
        <v>7.333333333333333</v>
      </c>
      <c r="G6" s="18">
        <f>+G$24</f>
        <v>0</v>
      </c>
      <c r="H6" s="240">
        <f>C6*1000+1000000*G$40-D6+E6/1000</f>
        <v>3999.0219999999999</v>
      </c>
    </row>
    <row r="7" spans="1:55" ht="13.5" thickBot="1">
      <c r="A7" s="150">
        <v>3</v>
      </c>
      <c r="B7" s="241" t="s">
        <v>180</v>
      </c>
      <c r="C7" s="44">
        <f>+W$38</f>
        <v>-4</v>
      </c>
      <c r="D7" s="48">
        <f>+X$39</f>
        <v>1</v>
      </c>
      <c r="E7" s="45">
        <f>+X$38</f>
        <v>36</v>
      </c>
      <c r="F7" s="296">
        <f>+W$39</f>
        <v>12</v>
      </c>
      <c r="G7" s="18">
        <f>+W$24</f>
        <v>0</v>
      </c>
      <c r="H7" s="240">
        <f>C7*1000+1000000*AK$40-D7+E7/1000</f>
        <v>-4000.9639999999999</v>
      </c>
      <c r="N7" s="30"/>
    </row>
    <row r="8" spans="1:55" ht="13.5" thickBot="1">
      <c r="A8" s="150">
        <v>4</v>
      </c>
      <c r="B8" s="23" t="s">
        <v>132</v>
      </c>
      <c r="C8" s="44">
        <f>+AE$38</f>
        <v>-10</v>
      </c>
      <c r="D8" s="48">
        <f>+AF$39</f>
        <v>1</v>
      </c>
      <c r="E8" s="46">
        <f>+AF$38</f>
        <v>37</v>
      </c>
      <c r="F8" s="296">
        <f>+AE$39</f>
        <v>12.333333333333334</v>
      </c>
      <c r="G8" s="18">
        <f>+AE$24</f>
        <v>0</v>
      </c>
      <c r="H8" s="240">
        <f>C8*1000+1000000*AC$40-D8+E8/1000</f>
        <v>-10000.963</v>
      </c>
      <c r="N8" s="30"/>
    </row>
    <row r="9" spans="1:55" ht="13.5" hidden="1" thickBot="1">
      <c r="A9" s="150">
        <v>5</v>
      </c>
      <c r="B9" s="23" t="s">
        <v>147</v>
      </c>
      <c r="C9" s="44">
        <f>+K$38</f>
        <v>-100000000</v>
      </c>
      <c r="D9" s="48">
        <f>+L$39</f>
        <v>1</v>
      </c>
      <c r="E9" s="45">
        <f>+L$38+1</f>
        <v>1</v>
      </c>
      <c r="F9" s="296">
        <f>+K$39</f>
        <v>0</v>
      </c>
      <c r="G9" s="18">
        <f>+U$24</f>
        <v>0</v>
      </c>
      <c r="H9" s="240">
        <f>C9*1000+1000000*Q$40-D9+E9/1000</f>
        <v>-100000000000.99899</v>
      </c>
      <c r="N9" s="30"/>
    </row>
    <row r="10" spans="1:55" ht="13.5" hidden="1" thickBot="1">
      <c r="A10" s="150">
        <v>6</v>
      </c>
      <c r="B10" s="23" t="s">
        <v>120</v>
      </c>
      <c r="C10" s="44">
        <f>+Y$38</f>
        <v>-100000000</v>
      </c>
      <c r="D10" s="48">
        <f>+Z$39</f>
        <v>1</v>
      </c>
      <c r="E10" s="45">
        <f>+Z$38</f>
        <v>0</v>
      </c>
      <c r="F10" s="296">
        <f>+Y$39</f>
        <v>0</v>
      </c>
      <c r="G10" s="18">
        <f>+U$24</f>
        <v>0</v>
      </c>
      <c r="H10" s="240">
        <f>C10*1000+1000000*K$40-D10+E10/1000</f>
        <v>-100000000001</v>
      </c>
    </row>
    <row r="11" spans="1:55" ht="13.5" hidden="1" thickBot="1">
      <c r="A11" s="150">
        <v>7</v>
      </c>
      <c r="B11" s="23" t="s">
        <v>9</v>
      </c>
      <c r="C11" s="44">
        <f>+O$38</f>
        <v>-100000000</v>
      </c>
      <c r="D11" s="48">
        <f>+P$39</f>
        <v>1</v>
      </c>
      <c r="E11" s="45">
        <f>+P$38</f>
        <v>0</v>
      </c>
      <c r="F11" s="296">
        <f>+O$39</f>
        <v>0</v>
      </c>
      <c r="G11" s="18">
        <f>+O$24</f>
        <v>0</v>
      </c>
      <c r="H11" s="240">
        <f>C11*1000+1000000*W$40-D11+E11/1000</f>
        <v>-100000000001</v>
      </c>
    </row>
    <row r="12" spans="1:55" ht="13.5" hidden="1" thickBot="1">
      <c r="A12" s="150">
        <v>8</v>
      </c>
      <c r="B12" s="241" t="s">
        <v>155</v>
      </c>
      <c r="C12" s="44">
        <f>+U$38</f>
        <v>-100000000</v>
      </c>
      <c r="D12" s="48">
        <f>+V$39</f>
        <v>1</v>
      </c>
      <c r="E12" s="45">
        <f>+V$38</f>
        <v>0</v>
      </c>
      <c r="F12" s="296">
        <f>+U$39</f>
        <v>0</v>
      </c>
      <c r="G12" s="18">
        <f>+U$24</f>
        <v>0</v>
      </c>
      <c r="H12" s="240">
        <f>C12*1000+1000000*AE$40-D12+E12/1000</f>
        <v>-100000000001</v>
      </c>
    </row>
    <row r="13" spans="1:55" ht="13.5" hidden="1" thickBot="1">
      <c r="A13" s="150">
        <v>9</v>
      </c>
      <c r="B13" s="221" t="s">
        <v>145</v>
      </c>
      <c r="C13" s="44">
        <f>+E$38</f>
        <v>-100000000</v>
      </c>
      <c r="D13" s="48">
        <f>+F$39</f>
        <v>1</v>
      </c>
      <c r="E13" s="45">
        <f>+F$38</f>
        <v>0</v>
      </c>
      <c r="F13" s="296">
        <f>+E$39</f>
        <v>0</v>
      </c>
      <c r="G13" s="18">
        <f>+E$24</f>
        <v>0</v>
      </c>
      <c r="H13" s="240">
        <f>C13*1000+1000000*S$40-D13+E13/1000</f>
        <v>-100000000001</v>
      </c>
    </row>
    <row r="14" spans="1:55" ht="13.5" hidden="1" customHeight="1" thickBot="1">
      <c r="A14" s="150">
        <v>10</v>
      </c>
      <c r="B14" s="241" t="s">
        <v>158</v>
      </c>
      <c r="C14" s="44">
        <f>+Q$38</f>
        <v>-100000000</v>
      </c>
      <c r="D14" s="48">
        <f>+R$39</f>
        <v>1</v>
      </c>
      <c r="E14" s="46">
        <f>+R$38</f>
        <v>0</v>
      </c>
      <c r="F14" s="296">
        <f>+Q$39</f>
        <v>0</v>
      </c>
      <c r="G14" s="18">
        <f>+Q$24</f>
        <v>0</v>
      </c>
      <c r="H14" s="240">
        <f>C14*1000+1000000*AA$40-D14+E14/1000</f>
        <v>-100000000001</v>
      </c>
      <c r="AQ14" s="223" t="s">
        <v>149</v>
      </c>
      <c r="AR14" s="32"/>
      <c r="AS14" s="32"/>
      <c r="AT14" s="32"/>
      <c r="AU14" s="32"/>
      <c r="AV14" s="32"/>
      <c r="AW14" s="32"/>
      <c r="AX14" s="32"/>
      <c r="AY14" s="32"/>
      <c r="AZ14" s="32"/>
      <c r="BA14" s="223" t="s">
        <v>152</v>
      </c>
      <c r="BB14" s="223" t="s">
        <v>153</v>
      </c>
      <c r="BC14" s="223" t="s">
        <v>154</v>
      </c>
    </row>
    <row r="15" spans="1:55" ht="13.5" hidden="1" customHeight="1" thickBot="1">
      <c r="A15" s="150">
        <v>11</v>
      </c>
      <c r="B15" s="23" t="s">
        <v>144</v>
      </c>
      <c r="C15" s="44">
        <f>+AA$38</f>
        <v>-100000000</v>
      </c>
      <c r="D15" s="48">
        <f>+AB$39</f>
        <v>1</v>
      </c>
      <c r="E15" s="46">
        <f>+AB$38</f>
        <v>0</v>
      </c>
      <c r="F15" s="296">
        <f>+AA$39</f>
        <v>0</v>
      </c>
      <c r="G15" s="18">
        <f>+AA$24</f>
        <v>0</v>
      </c>
      <c r="H15" s="240">
        <f>C15*1000+1000000*AM$40-D15+E15/1000</f>
        <v>-100000000001</v>
      </c>
      <c r="AQ15" s="224">
        <v>43874</v>
      </c>
      <c r="AR15" s="32">
        <v>12</v>
      </c>
      <c r="AS15" s="32">
        <v>40</v>
      </c>
      <c r="AT15" s="225">
        <v>0.75</v>
      </c>
      <c r="AU15" s="32"/>
      <c r="AV15" s="32">
        <v>6</v>
      </c>
      <c r="AW15" s="223">
        <f>13*3/4</f>
        <v>9.75</v>
      </c>
      <c r="AX15" s="32">
        <v>1</v>
      </c>
      <c r="AY15" s="225">
        <v>1</v>
      </c>
      <c r="AZ15" s="32"/>
      <c r="BA15" s="32">
        <f>((AV15*AW15*AX15+12)*AY15+AR15*AS15)*AT15</f>
        <v>412.875</v>
      </c>
      <c r="BB15" s="32">
        <f>+AQ41</f>
        <v>0</v>
      </c>
      <c r="BC15" s="32">
        <v>1</v>
      </c>
    </row>
    <row r="16" spans="1:55" ht="13.5" hidden="1" customHeight="1" thickBot="1">
      <c r="A16" s="150">
        <v>12</v>
      </c>
      <c r="B16" s="162" t="s">
        <v>94</v>
      </c>
      <c r="C16" s="44">
        <f>+AG$38</f>
        <v>-100000000</v>
      </c>
      <c r="D16" s="48">
        <f>+AH$39</f>
        <v>1</v>
      </c>
      <c r="E16" s="46">
        <f>+AH$38</f>
        <v>0</v>
      </c>
      <c r="F16" s="296">
        <f>+AG$39</f>
        <v>0</v>
      </c>
      <c r="G16" s="18">
        <f>+AG$24</f>
        <v>0</v>
      </c>
      <c r="H16" s="240">
        <f>C16*1000+1000000*U$40-D16+E16/1000</f>
        <v>-100000000001</v>
      </c>
      <c r="AQ16" s="223" t="s">
        <v>151</v>
      </c>
      <c r="AR16" s="32">
        <v>30</v>
      </c>
      <c r="AS16" s="32">
        <v>40</v>
      </c>
      <c r="AT16" s="225">
        <v>0.75</v>
      </c>
      <c r="AU16" s="32"/>
      <c r="AV16" s="32">
        <v>18</v>
      </c>
      <c r="AW16" s="32">
        <f>13*3/4</f>
        <v>9.75</v>
      </c>
      <c r="AX16" s="32">
        <v>2</v>
      </c>
      <c r="AY16" s="225">
        <v>1</v>
      </c>
      <c r="AZ16" s="32"/>
      <c r="BA16" s="32">
        <f>(AV16*AW16*AX16*AY16+AR16*AS16)*AT16</f>
        <v>1163.25</v>
      </c>
      <c r="BB16" s="32">
        <f>+AQ40/0.4</f>
        <v>65</v>
      </c>
      <c r="BC16" s="226">
        <f>+BA16/BA15</f>
        <v>2.8174386920980927</v>
      </c>
    </row>
    <row r="17" spans="1:55" ht="13.5" hidden="1" thickBot="1">
      <c r="A17" s="150">
        <v>13</v>
      </c>
      <c r="B17" s="23" t="s">
        <v>164</v>
      </c>
      <c r="C17" s="44">
        <f>+I$38</f>
        <v>-100000000</v>
      </c>
      <c r="D17" s="48">
        <f>+J$39</f>
        <v>1</v>
      </c>
      <c r="E17" s="45">
        <f>+J$38</f>
        <v>0</v>
      </c>
      <c r="F17" s="296">
        <f>+I$39</f>
        <v>0</v>
      </c>
      <c r="G17" s="18">
        <f>+I$24</f>
        <v>0</v>
      </c>
      <c r="H17" s="240">
        <f>C17*1000+1000000*O$40-D17+E17/1000</f>
        <v>-100000000001</v>
      </c>
      <c r="AQ17" s="223" t="s">
        <v>150</v>
      </c>
      <c r="AR17" s="32">
        <v>4</v>
      </c>
      <c r="AS17" s="32">
        <v>40</v>
      </c>
      <c r="AT17" s="225">
        <v>0.75</v>
      </c>
      <c r="AU17" s="32"/>
      <c r="AV17" s="32">
        <v>4</v>
      </c>
      <c r="AW17" s="32">
        <f>13*3/4</f>
        <v>9.75</v>
      </c>
      <c r="AX17" s="32">
        <v>2</v>
      </c>
      <c r="AY17" s="225">
        <v>1</v>
      </c>
      <c r="AZ17" s="32"/>
      <c r="BA17" s="32">
        <f>(AV17*AW17*AX17*AY17+AR17*AS17)*AT17</f>
        <v>178.5</v>
      </c>
      <c r="BB17" s="32">
        <f>+AQ37/2.5</f>
        <v>0</v>
      </c>
      <c r="BC17" s="226">
        <f>+BA17/BA15</f>
        <v>0.43233424159854678</v>
      </c>
    </row>
    <row r="18" spans="1:55" ht="13.5" hidden="1" thickBot="1">
      <c r="A18" s="150">
        <v>14</v>
      </c>
      <c r="B18" s="241" t="s">
        <v>43</v>
      </c>
      <c r="C18" s="44">
        <f>+AI$38</f>
        <v>-100000000</v>
      </c>
      <c r="D18" s="48">
        <f>+AJ$39</f>
        <v>1</v>
      </c>
      <c r="E18" s="45">
        <f>+AJ$38</f>
        <v>0</v>
      </c>
      <c r="F18" s="296">
        <f>+AI$39</f>
        <v>0</v>
      </c>
      <c r="G18" s="18">
        <f>+AI$24</f>
        <v>0</v>
      </c>
      <c r="H18" s="240">
        <f>C18*1000+1000000*AI$40-D18+E18/1000</f>
        <v>-100000000001</v>
      </c>
    </row>
    <row r="19" spans="1:55" ht="13.5" hidden="1" thickBot="1">
      <c r="A19" s="150">
        <v>15</v>
      </c>
      <c r="B19" s="23" t="s">
        <v>121</v>
      </c>
      <c r="C19" s="44">
        <f>+S$38</f>
        <v>-100000000</v>
      </c>
      <c r="D19" s="48">
        <f>+T$39</f>
        <v>1</v>
      </c>
      <c r="E19" s="45">
        <f>+T$38</f>
        <v>0</v>
      </c>
      <c r="F19" s="296">
        <f>+S$39</f>
        <v>0</v>
      </c>
      <c r="G19" s="18">
        <f>+S$24</f>
        <v>0</v>
      </c>
      <c r="H19" s="240">
        <f>C19*1000+1000000*C$40-D19+E19/1000</f>
        <v>-100000000001</v>
      </c>
    </row>
    <row r="20" spans="1:55" ht="13.5" hidden="1" thickBot="1">
      <c r="A20" s="150">
        <v>16</v>
      </c>
      <c r="B20" s="23" t="s">
        <v>137</v>
      </c>
      <c r="C20" s="44">
        <f>+C$38</f>
        <v>-100000000</v>
      </c>
      <c r="D20" s="48">
        <f>+D$39</f>
        <v>1</v>
      </c>
      <c r="E20" s="46">
        <f>+D$38</f>
        <v>0</v>
      </c>
      <c r="F20" s="296">
        <f>+C$39</f>
        <v>0</v>
      </c>
      <c r="G20" s="18">
        <f>+C$24</f>
        <v>0</v>
      </c>
      <c r="H20" s="240">
        <f>C20*1000+1000000*M$40-D20+E20/1000</f>
        <v>-100000000001</v>
      </c>
    </row>
    <row r="21" spans="1:55" ht="13.5" hidden="1" thickBot="1">
      <c r="A21" s="150">
        <v>17</v>
      </c>
      <c r="B21" s="23" t="s">
        <v>6</v>
      </c>
      <c r="C21" s="44">
        <f>+M$38</f>
        <v>-100000000</v>
      </c>
      <c r="D21" s="48">
        <f>+N$39</f>
        <v>1</v>
      </c>
      <c r="E21" s="45">
        <f>+N$38</f>
        <v>0</v>
      </c>
      <c r="F21" s="296">
        <f>+M$39</f>
        <v>0</v>
      </c>
      <c r="G21" s="18">
        <f>+M$24</f>
        <v>0</v>
      </c>
      <c r="H21" s="240">
        <f>C21*1000+1000000*AG$40-D21+E21/1000</f>
        <v>-100000000001</v>
      </c>
    </row>
    <row r="22" spans="1:55">
      <c r="A22" s="16"/>
      <c r="C22" s="39"/>
    </row>
    <row r="23" spans="1:55">
      <c r="A23" s="16"/>
      <c r="AR23">
        <v>0.4</v>
      </c>
      <c r="AS23">
        <f t="shared" ref="AS23:AS36" si="0">1/AR23</f>
        <v>2.5</v>
      </c>
    </row>
    <row r="24" spans="1:55" hidden="1">
      <c r="B24" t="s">
        <v>12</v>
      </c>
      <c r="C24">
        <f>+C25*C26</f>
        <v>0</v>
      </c>
      <c r="D24">
        <f t="shared" ref="D24:AJ24" si="1">+D25*D26</f>
        <v>0</v>
      </c>
      <c r="E24">
        <f t="shared" si="1"/>
        <v>0</v>
      </c>
      <c r="F24">
        <f t="shared" si="1"/>
        <v>0</v>
      </c>
      <c r="G24">
        <f t="shared" si="1"/>
        <v>0</v>
      </c>
      <c r="H24">
        <f t="shared" si="1"/>
        <v>0</v>
      </c>
      <c r="I24">
        <f t="shared" si="1"/>
        <v>0</v>
      </c>
      <c r="J24">
        <f t="shared" si="1"/>
        <v>0</v>
      </c>
      <c r="K24">
        <f t="shared" si="1"/>
        <v>0</v>
      </c>
      <c r="L24">
        <f t="shared" si="1"/>
        <v>0</v>
      </c>
      <c r="M24">
        <f t="shared" si="1"/>
        <v>0</v>
      </c>
      <c r="N24">
        <f t="shared" si="1"/>
        <v>0</v>
      </c>
      <c r="O24">
        <f t="shared" si="1"/>
        <v>0</v>
      </c>
      <c r="P24">
        <f t="shared" si="1"/>
        <v>0</v>
      </c>
      <c r="Q24">
        <f t="shared" si="1"/>
        <v>0</v>
      </c>
      <c r="R24">
        <f t="shared" si="1"/>
        <v>0</v>
      </c>
      <c r="S24">
        <f t="shared" si="1"/>
        <v>0</v>
      </c>
      <c r="T24">
        <f t="shared" si="1"/>
        <v>0</v>
      </c>
      <c r="U24">
        <f t="shared" si="1"/>
        <v>0</v>
      </c>
      <c r="V24">
        <f t="shared" si="1"/>
        <v>0</v>
      </c>
      <c r="W24">
        <f t="shared" si="1"/>
        <v>0</v>
      </c>
      <c r="X24">
        <f t="shared" si="1"/>
        <v>0</v>
      </c>
      <c r="Y24">
        <f t="shared" si="1"/>
        <v>0</v>
      </c>
      <c r="Z24">
        <f t="shared" si="1"/>
        <v>0</v>
      </c>
      <c r="AA24">
        <f t="shared" si="1"/>
        <v>0</v>
      </c>
      <c r="AB24">
        <f t="shared" si="1"/>
        <v>0</v>
      </c>
      <c r="AC24">
        <f t="shared" si="1"/>
        <v>0</v>
      </c>
      <c r="AD24">
        <f t="shared" si="1"/>
        <v>0</v>
      </c>
      <c r="AE24">
        <f t="shared" si="1"/>
        <v>0</v>
      </c>
      <c r="AF24">
        <f t="shared" si="1"/>
        <v>0</v>
      </c>
      <c r="AG24">
        <f t="shared" si="1"/>
        <v>0</v>
      </c>
      <c r="AH24">
        <f t="shared" si="1"/>
        <v>0</v>
      </c>
      <c r="AI24">
        <f t="shared" si="1"/>
        <v>0</v>
      </c>
      <c r="AJ24">
        <f t="shared" si="1"/>
        <v>0</v>
      </c>
      <c r="AS24" t="e">
        <f t="shared" si="0"/>
        <v>#DIV/0!</v>
      </c>
    </row>
    <row r="25" spans="1:55" hidden="1">
      <c r="C25">
        <f>IF($B37&gt;3,1,0)</f>
        <v>0</v>
      </c>
      <c r="D25">
        <f t="shared" ref="D25:AJ25" si="2">IF($B37&gt;3,1,0)</f>
        <v>0</v>
      </c>
      <c r="E25">
        <f t="shared" si="2"/>
        <v>0</v>
      </c>
      <c r="F25">
        <f t="shared" si="2"/>
        <v>0</v>
      </c>
      <c r="G25">
        <f t="shared" si="2"/>
        <v>0</v>
      </c>
      <c r="H25">
        <f t="shared" si="2"/>
        <v>0</v>
      </c>
      <c r="I25">
        <f t="shared" si="2"/>
        <v>0</v>
      </c>
      <c r="J25">
        <f t="shared" si="2"/>
        <v>0</v>
      </c>
      <c r="K25">
        <f t="shared" si="2"/>
        <v>0</v>
      </c>
      <c r="L25">
        <f t="shared" si="2"/>
        <v>0</v>
      </c>
      <c r="M25">
        <f t="shared" si="2"/>
        <v>0</v>
      </c>
      <c r="N25">
        <f t="shared" si="2"/>
        <v>0</v>
      </c>
      <c r="O25">
        <f t="shared" si="2"/>
        <v>0</v>
      </c>
      <c r="P25">
        <f t="shared" si="2"/>
        <v>0</v>
      </c>
      <c r="Q25">
        <f t="shared" si="2"/>
        <v>0</v>
      </c>
      <c r="R25">
        <f t="shared" si="2"/>
        <v>0</v>
      </c>
      <c r="S25">
        <f t="shared" si="2"/>
        <v>0</v>
      </c>
      <c r="T25">
        <f t="shared" si="2"/>
        <v>0</v>
      </c>
      <c r="U25">
        <f t="shared" si="2"/>
        <v>0</v>
      </c>
      <c r="V25">
        <f t="shared" si="2"/>
        <v>0</v>
      </c>
      <c r="W25">
        <f t="shared" si="2"/>
        <v>0</v>
      </c>
      <c r="X25">
        <f t="shared" si="2"/>
        <v>0</v>
      </c>
      <c r="Y25">
        <f t="shared" si="2"/>
        <v>0</v>
      </c>
      <c r="Z25">
        <f t="shared" si="2"/>
        <v>0</v>
      </c>
      <c r="AA25">
        <f t="shared" si="2"/>
        <v>0</v>
      </c>
      <c r="AB25">
        <f t="shared" si="2"/>
        <v>0</v>
      </c>
      <c r="AC25">
        <f t="shared" si="2"/>
        <v>0</v>
      </c>
      <c r="AD25">
        <f t="shared" si="2"/>
        <v>0</v>
      </c>
      <c r="AE25">
        <f t="shared" si="2"/>
        <v>0</v>
      </c>
      <c r="AF25">
        <f t="shared" si="2"/>
        <v>0</v>
      </c>
      <c r="AG25">
        <f t="shared" si="2"/>
        <v>0</v>
      </c>
      <c r="AH25">
        <f t="shared" si="2"/>
        <v>0</v>
      </c>
      <c r="AI25">
        <f t="shared" si="2"/>
        <v>0</v>
      </c>
      <c r="AJ25">
        <f t="shared" si="2"/>
        <v>0</v>
      </c>
      <c r="AS25" t="e">
        <f t="shared" si="0"/>
        <v>#DIV/0!</v>
      </c>
    </row>
    <row r="26" spans="1:55" hidden="1">
      <c r="C26">
        <f>MAX(C27:C31)</f>
        <v>0</v>
      </c>
      <c r="D26">
        <f>+D38</f>
        <v>0</v>
      </c>
      <c r="E26">
        <f>MAX(E27:E31)</f>
        <v>0</v>
      </c>
      <c r="F26">
        <f>+F38</f>
        <v>0</v>
      </c>
      <c r="G26">
        <f>MAX(G27:G31)</f>
        <v>80</v>
      </c>
      <c r="H26">
        <f>+H38</f>
        <v>22</v>
      </c>
      <c r="I26">
        <f>MAX(I27:I31)</f>
        <v>0</v>
      </c>
      <c r="J26">
        <f>+J38</f>
        <v>0</v>
      </c>
      <c r="K26">
        <f>MAX(K27:K31)</f>
        <v>0</v>
      </c>
      <c r="L26">
        <f>+L38</f>
        <v>0</v>
      </c>
      <c r="M26">
        <f>MAX(M27:M31)</f>
        <v>0</v>
      </c>
      <c r="N26">
        <f>+N38</f>
        <v>0</v>
      </c>
      <c r="O26">
        <f>MAX(O27:O31)</f>
        <v>0</v>
      </c>
      <c r="P26">
        <f>+P38</f>
        <v>0</v>
      </c>
      <c r="Q26">
        <f>MAX(Q27:Q31)</f>
        <v>0</v>
      </c>
      <c r="R26">
        <f>+R38</f>
        <v>0</v>
      </c>
      <c r="S26">
        <f>MAX(S27:S31)</f>
        <v>0</v>
      </c>
      <c r="T26">
        <f>+T38</f>
        <v>0</v>
      </c>
      <c r="U26">
        <f>MAX(U27:U31)</f>
        <v>0</v>
      </c>
      <c r="V26">
        <f>+V38</f>
        <v>0</v>
      </c>
      <c r="W26">
        <f>MAX(W27:W31)</f>
        <v>40</v>
      </c>
      <c r="X26">
        <f>+X38</f>
        <v>36</v>
      </c>
      <c r="Y26">
        <f>MAX(Y27:Y31)</f>
        <v>0</v>
      </c>
      <c r="Z26">
        <f>+Z38</f>
        <v>0</v>
      </c>
      <c r="AA26">
        <f>MAX(AA27:AA31)</f>
        <v>0</v>
      </c>
      <c r="AB26">
        <f>+AB38</f>
        <v>0</v>
      </c>
      <c r="AC26">
        <f>MAX(AC27:AC31)</f>
        <v>0</v>
      </c>
      <c r="AD26">
        <f>+AD38</f>
        <v>9</v>
      </c>
      <c r="AE26">
        <f>MAX(AE27:AE31)</f>
        <v>20</v>
      </c>
      <c r="AF26">
        <f>+AF38</f>
        <v>37</v>
      </c>
      <c r="AG26">
        <f>MAX(AG27:AG31)</f>
        <v>0</v>
      </c>
      <c r="AH26">
        <f>+AH38</f>
        <v>0</v>
      </c>
      <c r="AI26">
        <f>MAX(AI27:AI31)</f>
        <v>0</v>
      </c>
      <c r="AJ26">
        <f>+AJ38</f>
        <v>0</v>
      </c>
      <c r="AS26" t="e">
        <f t="shared" si="0"/>
        <v>#DIV/0!</v>
      </c>
    </row>
    <row r="27" spans="1:55" hidden="1">
      <c r="C27">
        <f>IF(C$32=5,5,0)</f>
        <v>0</v>
      </c>
      <c r="E27">
        <f>IF(E$32=5,5,0)</f>
        <v>0</v>
      </c>
      <c r="G27">
        <f>IF(G$32=5,5,0)</f>
        <v>0</v>
      </c>
      <c r="I27">
        <f>IF(I$32=5,5,0)</f>
        <v>0</v>
      </c>
      <c r="K27">
        <f>IF(K$32=5,5,0)</f>
        <v>0</v>
      </c>
      <c r="M27">
        <f>IF(M$32=5,5,0)</f>
        <v>0</v>
      </c>
      <c r="O27">
        <f>IF(O$32=5,5,0)</f>
        <v>0</v>
      </c>
      <c r="Q27">
        <f>IF(Q$32=5,5,0)</f>
        <v>0</v>
      </c>
      <c r="S27">
        <f>IF(S$32=5,5,0)</f>
        <v>0</v>
      </c>
      <c r="U27">
        <f>IF(U$32=5,5,0)</f>
        <v>0</v>
      </c>
      <c r="W27">
        <f>IF(W$32=5,5,0)</f>
        <v>0</v>
      </c>
      <c r="Y27">
        <f>IF(Y$32=5,5,0)</f>
        <v>0</v>
      </c>
      <c r="AA27">
        <f>IF(AA$32=5,5,0)</f>
        <v>0</v>
      </c>
      <c r="AC27">
        <f>IF(AC$32=5,5,0)</f>
        <v>0</v>
      </c>
      <c r="AE27">
        <f>IF(AE$32=5,5,0)</f>
        <v>0</v>
      </c>
      <c r="AG27">
        <f>IF(AG$32=5,5,0)</f>
        <v>0</v>
      </c>
      <c r="AI27">
        <f>IF(AI$32=5,5,0)</f>
        <v>0</v>
      </c>
      <c r="AS27" t="e">
        <f t="shared" si="0"/>
        <v>#DIV/0!</v>
      </c>
    </row>
    <row r="28" spans="1:55" hidden="1">
      <c r="C28">
        <f>IF(C$32=4,10,0)</f>
        <v>0</v>
      </c>
      <c r="E28">
        <f>IF(E$32=4,10,0)</f>
        <v>0</v>
      </c>
      <c r="G28">
        <f>IF(G$32=4,10,0)</f>
        <v>0</v>
      </c>
      <c r="I28">
        <f>IF(I$32=4,10,0)</f>
        <v>0</v>
      </c>
      <c r="K28">
        <f>IF(K$32=4,10,0)</f>
        <v>0</v>
      </c>
      <c r="M28">
        <f>IF(M$32=4,10,0)</f>
        <v>0</v>
      </c>
      <c r="O28">
        <f>IF(O$32=4,10,0)</f>
        <v>0</v>
      </c>
      <c r="Q28">
        <f>IF(Q$32=4,10,0)</f>
        <v>0</v>
      </c>
      <c r="S28">
        <f>IF(S$32=4,10,0)</f>
        <v>0</v>
      </c>
      <c r="U28">
        <f>IF(U$32=4,10,0)</f>
        <v>0</v>
      </c>
      <c r="W28">
        <f>IF(W$32=4,10,0)</f>
        <v>0</v>
      </c>
      <c r="Y28">
        <f>IF(Y$32=4,10,0)</f>
        <v>0</v>
      </c>
      <c r="AA28">
        <f>IF(AA$32=4,10,0)</f>
        <v>0</v>
      </c>
      <c r="AC28">
        <f>IF(AC$32=4,10,0)</f>
        <v>0</v>
      </c>
      <c r="AE28">
        <f>IF(AE$32=4,10,0)</f>
        <v>0</v>
      </c>
      <c r="AG28">
        <f>IF(AG$32=4,10,0)</f>
        <v>0</v>
      </c>
      <c r="AI28">
        <f>IF(AI$32=4,10,0)</f>
        <v>0</v>
      </c>
      <c r="AS28" t="e">
        <f t="shared" si="0"/>
        <v>#DIV/0!</v>
      </c>
    </row>
    <row r="29" spans="1:55" hidden="1">
      <c r="C29">
        <f>IF(C$32=3,20,0)</f>
        <v>0</v>
      </c>
      <c r="E29">
        <f>IF(E$32=3,20,0)</f>
        <v>0</v>
      </c>
      <c r="G29">
        <f>IF(G$32=3,20,0)</f>
        <v>0</v>
      </c>
      <c r="I29">
        <f>IF(I$32=3,20,0)</f>
        <v>0</v>
      </c>
      <c r="K29">
        <f>IF(K$32=3,20,0)</f>
        <v>0</v>
      </c>
      <c r="M29">
        <f>IF(M$32=3,20,0)</f>
        <v>0</v>
      </c>
      <c r="O29">
        <f>IF(O$32=3,20,0)</f>
        <v>0</v>
      </c>
      <c r="Q29">
        <f>IF(Q$32=3,20,0)</f>
        <v>0</v>
      </c>
      <c r="S29">
        <f>IF(S$32=3,20,0)</f>
        <v>0</v>
      </c>
      <c r="U29">
        <f>IF(U$32=3,20,0)</f>
        <v>0</v>
      </c>
      <c r="W29">
        <f>IF(W$32=3,20,0)</f>
        <v>0</v>
      </c>
      <c r="Y29">
        <f>IF(Y$32=3,20,0)</f>
        <v>0</v>
      </c>
      <c r="AA29">
        <f>IF(AA$32=3,20,0)</f>
        <v>0</v>
      </c>
      <c r="AC29">
        <f>IF(AC$32=3,20,0)</f>
        <v>0</v>
      </c>
      <c r="AE29">
        <f>IF(AE$32=3,20,0)</f>
        <v>20</v>
      </c>
      <c r="AG29">
        <f>IF(AG$32=3,20,0)</f>
        <v>0</v>
      </c>
      <c r="AI29">
        <f>IF(AI$32=3,20,0)</f>
        <v>0</v>
      </c>
      <c r="AS29" t="e">
        <f t="shared" si="0"/>
        <v>#DIV/0!</v>
      </c>
    </row>
    <row r="30" spans="1:55" hidden="1">
      <c r="C30">
        <f>IF(C$32=2,40,0)</f>
        <v>0</v>
      </c>
      <c r="E30">
        <f>IF(E$32=2,40,0)</f>
        <v>0</v>
      </c>
      <c r="G30">
        <f>IF(G$32=2,40,0)</f>
        <v>0</v>
      </c>
      <c r="I30">
        <f>IF(I$32=2,40,0)</f>
        <v>0</v>
      </c>
      <c r="K30">
        <f>IF(K$32=2,40,0)</f>
        <v>0</v>
      </c>
      <c r="M30">
        <f>IF(M$32=2,40,0)</f>
        <v>0</v>
      </c>
      <c r="O30">
        <f>IF(O$32=2,40,0)</f>
        <v>0</v>
      </c>
      <c r="Q30">
        <f>IF(Q$32=2,40,0)</f>
        <v>0</v>
      </c>
      <c r="S30">
        <f>IF(S$32=2,40,0)</f>
        <v>0</v>
      </c>
      <c r="U30">
        <f>IF(U$32=2,40,0)</f>
        <v>0</v>
      </c>
      <c r="W30">
        <f>IF(W$32=2,40,0)</f>
        <v>40</v>
      </c>
      <c r="Y30">
        <f>IF(Y$32=2,40,0)</f>
        <v>0</v>
      </c>
      <c r="AA30">
        <f>IF(AA$32=2,40,0)</f>
        <v>0</v>
      </c>
      <c r="AC30">
        <f>IF(AC$32=2,40,0)</f>
        <v>0</v>
      </c>
      <c r="AE30">
        <f>IF(AE$32=2,40,0)</f>
        <v>0</v>
      </c>
      <c r="AG30">
        <f>IF(AG$32=2,40,0)</f>
        <v>0</v>
      </c>
      <c r="AI30">
        <f>IF(AI$32=2,40,0)</f>
        <v>0</v>
      </c>
      <c r="AS30" t="e">
        <f t="shared" si="0"/>
        <v>#DIV/0!</v>
      </c>
    </row>
    <row r="31" spans="1:55" hidden="1">
      <c r="C31">
        <f>IF(C$32=1,80,0)</f>
        <v>0</v>
      </c>
      <c r="E31">
        <f>IF(E$32=1,80,0)</f>
        <v>0</v>
      </c>
      <c r="G31">
        <f>IF(G$32=1,80,0)</f>
        <v>80</v>
      </c>
      <c r="I31">
        <f>IF(I$32=1,80,0)</f>
        <v>0</v>
      </c>
      <c r="K31">
        <f>IF(K$32=1,80,0)</f>
        <v>0</v>
      </c>
      <c r="M31">
        <f>IF(M$32=1,80,0)</f>
        <v>0</v>
      </c>
      <c r="O31">
        <f>IF(O$32=1,80,0)</f>
        <v>0</v>
      </c>
      <c r="Q31">
        <f>IF(Q$32=1,80,0)</f>
        <v>0</v>
      </c>
      <c r="S31">
        <f>IF(S$32=1,80,0)</f>
        <v>0</v>
      </c>
      <c r="U31">
        <f>IF(U$32=1,80,0)</f>
        <v>0</v>
      </c>
      <c r="W31">
        <f>IF(W$32=1,80,0)</f>
        <v>0</v>
      </c>
      <c r="Y31">
        <f>IF(Y$32=1,80,0)</f>
        <v>0</v>
      </c>
      <c r="AA31">
        <f>IF(AA$32=1,80,0)</f>
        <v>0</v>
      </c>
      <c r="AC31">
        <f>IF(AC$32=1,80,0)</f>
        <v>0</v>
      </c>
      <c r="AE31">
        <f>IF(AE$32=1,80,0)</f>
        <v>0</v>
      </c>
      <c r="AG31">
        <f>IF(AG$32=1,80,0)</f>
        <v>0</v>
      </c>
      <c r="AI31">
        <f>IF(AI$32=1,80,0)</f>
        <v>0</v>
      </c>
      <c r="AS31" t="e">
        <f t="shared" si="0"/>
        <v>#DIV/0!</v>
      </c>
    </row>
    <row r="32" spans="1:55" hidden="1">
      <c r="C32">
        <f>RANK(C33,$C33:$AJ33)*C37</f>
        <v>0</v>
      </c>
      <c r="E32">
        <f>RANK(E33,$C33:$AJ33)*E37</f>
        <v>0</v>
      </c>
      <c r="G32">
        <f>RANK(G33,$C33:$AJ33)*G37</f>
        <v>1</v>
      </c>
      <c r="I32">
        <f>RANK(I33,$C33:$AJ33)*I37</f>
        <v>0</v>
      </c>
      <c r="K32">
        <f>RANK(K33,$C33:$AJ33)*K37</f>
        <v>0</v>
      </c>
      <c r="M32">
        <f>RANK(M33,$C33:$AJ33)*M37</f>
        <v>0</v>
      </c>
      <c r="O32">
        <f>RANK(O33,$C33:$AJ33)*O37</f>
        <v>0</v>
      </c>
      <c r="Q32">
        <f>RANK(Q33,$C33:$AJ33)*Q37</f>
        <v>0</v>
      </c>
      <c r="S32">
        <f>RANK(S33,$C33:$AJ33)*S37</f>
        <v>0</v>
      </c>
      <c r="U32">
        <f>RANK(U33,$C33:$AJ33)*U37</f>
        <v>0</v>
      </c>
      <c r="W32">
        <f>RANK(W33,$C33:$AJ33)*W37</f>
        <v>2</v>
      </c>
      <c r="Y32">
        <f>RANK(Y33,$C33:$AJ33)*Y37</f>
        <v>0</v>
      </c>
      <c r="AA32">
        <f>RANK(AA33,$C33:$AJ33)*AA37</f>
        <v>0</v>
      </c>
      <c r="AC32">
        <f>RANK(AC33,$C33:$AJ33)*AC37</f>
        <v>0</v>
      </c>
      <c r="AE32">
        <f>RANK(AE33,$C33:$AJ33)*AE37</f>
        <v>3</v>
      </c>
      <c r="AG32">
        <f>RANK(AG33,$C33:$AJ33)*AG37</f>
        <v>0</v>
      </c>
      <c r="AI32">
        <f>RANK(AI33,$C33:$AJ33)*AI37</f>
        <v>0</v>
      </c>
      <c r="AS32" t="e">
        <f t="shared" si="0"/>
        <v>#DIV/0!</v>
      </c>
    </row>
    <row r="33" spans="1:45" hidden="1">
      <c r="C33">
        <f>SUM(C34:C36)</f>
        <v>-100999900</v>
      </c>
      <c r="E33">
        <f>SUM(E34:E36)</f>
        <v>-100999900</v>
      </c>
      <c r="G33">
        <f>SUM(G34:G36)</f>
        <v>40126</v>
      </c>
      <c r="I33">
        <f>SUM(I34:I36)</f>
        <v>-100999900</v>
      </c>
      <c r="K33">
        <f>SUM(K34:K36)</f>
        <v>-100999900</v>
      </c>
      <c r="M33">
        <f>SUM(M34:M36)</f>
        <v>-100999900</v>
      </c>
      <c r="O33">
        <f>SUM(O34:O36)</f>
        <v>-100999900</v>
      </c>
      <c r="Q33">
        <f>SUM(Q34:Q36)</f>
        <v>-100999900</v>
      </c>
      <c r="S33">
        <f>SUM(S34:S36)</f>
        <v>-100999900</v>
      </c>
      <c r="U33">
        <f>SUM(U34:U36)</f>
        <v>-100999900</v>
      </c>
      <c r="W33">
        <f>SUM(W34:W36)</f>
        <v>-39868</v>
      </c>
      <c r="Y33">
        <f>SUM(Y34:Y36)</f>
        <v>-100999900</v>
      </c>
      <c r="AA33">
        <f>SUM(AA34:AA36)</f>
        <v>-100999900</v>
      </c>
      <c r="AC33">
        <f>SUM(AC34:AC36)</f>
        <v>-999881</v>
      </c>
      <c r="AE33">
        <f>SUM(AE34:AE36)</f>
        <v>-99873</v>
      </c>
      <c r="AG33">
        <f>SUM(AG34:AG36)</f>
        <v>-100999900</v>
      </c>
      <c r="AI33">
        <f>SUM(AI34:AI36)</f>
        <v>-100999900</v>
      </c>
      <c r="AS33" t="e">
        <f t="shared" si="0"/>
        <v>#DIV/0!</v>
      </c>
    </row>
    <row r="34" spans="1:45" hidden="1">
      <c r="C34">
        <f>+D38</f>
        <v>0</v>
      </c>
      <c r="E34">
        <f>+F38</f>
        <v>0</v>
      </c>
      <c r="G34">
        <f>+H38</f>
        <v>22</v>
      </c>
      <c r="I34">
        <f>+J38</f>
        <v>0</v>
      </c>
      <c r="K34">
        <f>+L38</f>
        <v>0</v>
      </c>
      <c r="M34">
        <f>+N38</f>
        <v>0</v>
      </c>
      <c r="O34">
        <f>+P38</f>
        <v>0</v>
      </c>
      <c r="Q34">
        <f>+R38</f>
        <v>0</v>
      </c>
      <c r="S34">
        <f>+T38</f>
        <v>0</v>
      </c>
      <c r="U34">
        <f>+V38</f>
        <v>0</v>
      </c>
      <c r="W34">
        <f>+X38</f>
        <v>36</v>
      </c>
      <c r="Y34">
        <f>+Z38</f>
        <v>0</v>
      </c>
      <c r="AA34">
        <f>+AB38</f>
        <v>0</v>
      </c>
      <c r="AC34">
        <f>+AD38</f>
        <v>9</v>
      </c>
      <c r="AE34">
        <f>+AF38</f>
        <v>37</v>
      </c>
      <c r="AG34">
        <f>+AH38</f>
        <v>0</v>
      </c>
      <c r="AI34">
        <f>+AJ38</f>
        <v>0</v>
      </c>
      <c r="AS34" t="e">
        <f t="shared" si="0"/>
        <v>#DIV/0!</v>
      </c>
    </row>
    <row r="35" spans="1:45" hidden="1">
      <c r="C35">
        <f>+D39*100</f>
        <v>100</v>
      </c>
      <c r="E35">
        <f>+F39*100</f>
        <v>100</v>
      </c>
      <c r="G35">
        <f>+H39*100</f>
        <v>100</v>
      </c>
      <c r="I35">
        <f>+J39*100</f>
        <v>100</v>
      </c>
      <c r="K35">
        <f>+L39*100</f>
        <v>100</v>
      </c>
      <c r="M35">
        <f>+N39*100</f>
        <v>100</v>
      </c>
      <c r="O35">
        <f>+P39*100</f>
        <v>100</v>
      </c>
      <c r="Q35">
        <f>+R39*100</f>
        <v>100</v>
      </c>
      <c r="S35">
        <f>+T39*100</f>
        <v>100</v>
      </c>
      <c r="U35">
        <f>+V39*100</f>
        <v>100</v>
      </c>
      <c r="W35">
        <f>+X39*100</f>
        <v>100</v>
      </c>
      <c r="Y35">
        <f>+Z39*100</f>
        <v>100</v>
      </c>
      <c r="AA35">
        <f>+AB39*100</f>
        <v>100</v>
      </c>
      <c r="AC35">
        <f>+AD39*100</f>
        <v>100</v>
      </c>
      <c r="AE35">
        <f>+AF39*100</f>
        <v>100</v>
      </c>
      <c r="AG35">
        <f>+AH39*100</f>
        <v>100</v>
      </c>
      <c r="AI35">
        <f>+AJ39*100</f>
        <v>100</v>
      </c>
      <c r="AS35" t="e">
        <f t="shared" si="0"/>
        <v>#DIV/0!</v>
      </c>
    </row>
    <row r="36" spans="1:45" hidden="1">
      <c r="C36">
        <f>IF(C37=1,C38*C37*10000+C38,-1000000+C38)</f>
        <v>-101000000</v>
      </c>
      <c r="E36">
        <f>IF(E37=1,E38*E37*10000+E38,-1000000+E38)</f>
        <v>-101000000</v>
      </c>
      <c r="G36">
        <f>IF(G37=1,G38*G37*10000+G38,-1000000+G38)</f>
        <v>40004</v>
      </c>
      <c r="I36">
        <f>IF(I37=1,I38*I37*10000+I38,-1000000+I38)</f>
        <v>-101000000</v>
      </c>
      <c r="K36">
        <f>IF(K37=1,K38*K37*10000+K38,-1000000+K38)</f>
        <v>-101000000</v>
      </c>
      <c r="M36">
        <f>IF(M37=1,M38*M37*10000+M38,-1000000+M38)</f>
        <v>-101000000</v>
      </c>
      <c r="O36">
        <f>IF(O37=1,O38*O37*10000+O38,-1000000+O38)</f>
        <v>-101000000</v>
      </c>
      <c r="Q36">
        <f>IF(Q37=1,Q38*Q37*10000+Q38,-1000000+Q38)</f>
        <v>-101000000</v>
      </c>
      <c r="S36">
        <f>IF(S37=1,S38*S37*10000+S38,-1000000+S38)</f>
        <v>-101000000</v>
      </c>
      <c r="U36">
        <f>IF(U37=1,U38*U37*10000+U38,-1000000+U38)</f>
        <v>-101000000</v>
      </c>
      <c r="W36">
        <f>IF(W37=1,W38*W37*10000+W38,-1000000+W38)</f>
        <v>-40004</v>
      </c>
      <c r="Y36">
        <f>IF(Y37=1,Y38*Y37*10000+Y38,-1000000+Y38)</f>
        <v>-101000000</v>
      </c>
      <c r="AA36">
        <f>IF(AA37=1,AA38*AA37*10000+AA38,-1000000+AA38)</f>
        <v>-101000000</v>
      </c>
      <c r="AC36">
        <f>IF(AC37=1,AC38*AC37*10000+AC38,-1000000+AC38)</f>
        <v>-999990</v>
      </c>
      <c r="AE36">
        <f>IF(AE37=1,AE38*AE37*10000+AE38,-1000000+AE38)</f>
        <v>-100010</v>
      </c>
      <c r="AG36">
        <f>IF(AG37=1,AG38*AG37*10000+AG38,-1000000+AG38)</f>
        <v>-101000000</v>
      </c>
      <c r="AI36">
        <f>IF(AI37=1,AI38*AI37*10000+AI38,-1000000+AI38)</f>
        <v>-101000000</v>
      </c>
      <c r="AS36" t="e">
        <f t="shared" si="0"/>
        <v>#DIV/0!</v>
      </c>
    </row>
    <row r="37" spans="1:45">
      <c r="A37" t="s">
        <v>13</v>
      </c>
      <c r="B37">
        <f>SUM(C37:AI37)</f>
        <v>3</v>
      </c>
      <c r="C37">
        <f>IF(C39&gt;=$A3/2,1,0)</f>
        <v>0</v>
      </c>
      <c r="E37">
        <f>IF(E39&gt;=$A3/2,1,0)</f>
        <v>0</v>
      </c>
      <c r="G37">
        <f>IF(G39&gt;=$A3/2,1,0)</f>
        <v>1</v>
      </c>
      <c r="I37">
        <f>IF(I39&gt;=$A3/2,1,0)</f>
        <v>0</v>
      </c>
      <c r="K37">
        <f>IF(K39&gt;=$A3/2,1,0)</f>
        <v>0</v>
      </c>
      <c r="M37">
        <f>IF(M39&gt;=$A3/2,1,0)</f>
        <v>0</v>
      </c>
      <c r="O37">
        <f>IF(O39&gt;=$A3/2,1,0)</f>
        <v>0</v>
      </c>
      <c r="Q37">
        <f>IF(Q39&gt;=$A3/2,1,0)</f>
        <v>0</v>
      </c>
      <c r="S37">
        <f>IF(S39&gt;=$A3/2,1,0)</f>
        <v>0</v>
      </c>
      <c r="U37">
        <f>IF(U39&gt;=$A3/2,1,0)</f>
        <v>0</v>
      </c>
      <c r="W37">
        <f>IF(W39&gt;=$A3/2,1,0)</f>
        <v>1</v>
      </c>
      <c r="Y37">
        <f>IF(Y39&gt;=$A3/2,1,0)</f>
        <v>0</v>
      </c>
      <c r="AA37">
        <f>IF(AA39&gt;=$A3/2,1,0)</f>
        <v>0</v>
      </c>
      <c r="AC37">
        <f>IF(AC39&gt;=$A3/2,1,0)</f>
        <v>0</v>
      </c>
      <c r="AE37">
        <f>IF(AE39&gt;=$A3/2,1,0)</f>
        <v>1</v>
      </c>
      <c r="AG37">
        <f>IF(AG39&gt;=$A3/2,1,0)</f>
        <v>0</v>
      </c>
      <c r="AI37">
        <f>IF(AI39&gt;=$A3/2,1,0)</f>
        <v>0</v>
      </c>
      <c r="AK37" s="41">
        <f>MAX(AL43:AL99)</f>
        <v>141</v>
      </c>
      <c r="AQ37">
        <f>AVERAGE(AQ47:AQ48)</f>
        <v>0</v>
      </c>
      <c r="AR37" t="e">
        <f>+AQ37/AQ41</f>
        <v>#DIV/0!</v>
      </c>
      <c r="AS37" t="e">
        <f>1/AR37</f>
        <v>#DIV/0!</v>
      </c>
    </row>
    <row r="38" spans="1:45" ht="13.5" hidden="1" thickBot="1">
      <c r="C38" s="2">
        <f>IF(SUM(C43:C300)&lt;-1000,-100000000,SUM(C43:C300))</f>
        <v>-100000000</v>
      </c>
      <c r="D38" s="282">
        <f>+D43+D45+D47+D49+D51+D53+D55+D57+D59+D61+D63+D65+D67+D69+D71+D73+D75+D77+D79+D81+D83+D85+D87-D88-D86-D84-D82-D80-D76-D74-D72-D70-D68-D66-D64-D58-D56-D54-D52-D50-D48-D46-D44-D60-D62-D78</f>
        <v>0</v>
      </c>
      <c r="E38" s="2">
        <f>IF(SUM(E43:E300)&lt;-1000,-100000000,SUM(E43:E300))</f>
        <v>-100000000</v>
      </c>
      <c r="F38" s="282">
        <f>+F43+F45+F47+F49+F51+F53+F55+F57+F59+F61+F63+F65+F67+F69+F71+F73+F75+F77+F79+F81+F83+F85+F87-F88-F86-F84-F82-F80-F76-F74-F72-F70-F68-F66-F64-F58-F56-F54-F52-F50-F48-F46-F44-F60-F62-F78</f>
        <v>0</v>
      </c>
      <c r="G38" s="2">
        <f>IF(SUM(G43:G300)&lt;-1000,-100000000,SUM(G43:G300))</f>
        <v>4</v>
      </c>
      <c r="H38" s="282">
        <f>+H43+H45+H47+H49+H51+H53+H55+H57+H59+H61+H63+H65+H67+H69+H71+H73+H75+H77+H79+H81+H83+H85+H87-H88-H86-H84-H82-H80-H76-H74-H72-H70-H68-H66-H64-H58-H56-H54-H52-H50-H48-H46-H44-H60-H62-H78</f>
        <v>22</v>
      </c>
      <c r="I38" s="2">
        <f>IF(SUM(I43:I300)&lt;-1000,-100000000,SUM(I43:I300))</f>
        <v>-100000000</v>
      </c>
      <c r="J38" s="282">
        <f>+J43+J45+J47+J49+J51+J53+J55+J57+J59+J61+J63+J65+J67+J69+J71+J73+J75+J77+J79+J81+J83+J85+J87-J88-J86-J84-J82-J80-J76-J74-J72-J70-J68-J66-J64-J58-J56-J54-J52-J50-J48-J46-J44-J60-J62-J78</f>
        <v>0</v>
      </c>
      <c r="K38" s="2">
        <f>IF(SUM(K43:K300)&lt;-1000,-100000000,SUM(K43:K300))</f>
        <v>-100000000</v>
      </c>
      <c r="L38" s="282">
        <f>+L43+L45+L47+L49+L51+L53+L55+L57+L59+L61+L63+L65+L67+L69+L71+L73+L75+L77+L79+L81+L83+L85+L87-L88-L86-L84-L82-L80-L76-L74-L72-L70-L68-L66-L64-L58-L56-L54-L52-L50-L48-L46-L44-L60-L62-L78</f>
        <v>0</v>
      </c>
      <c r="M38" s="2">
        <f>IF(SUM(M43:M300)&lt;-1000,-100000000,SUM(M43:M300))</f>
        <v>-100000000</v>
      </c>
      <c r="N38" s="282">
        <f>+N43+N45+N47+N49+N51+N53+N55+N57+N59+N61+N63+N65+N67+N69+N71+N73+N75+N77+N79+N81+N83+N85+N87-N88-N86-N84-N82-N80-N76-N74-N72-N70-N68-N66-N64-N58-N56-N54-N52-N50-N48-N46-N44-N60-N62-N78</f>
        <v>0</v>
      </c>
      <c r="O38" s="2">
        <f>IF(SUM(O43:O300)&lt;-1000,-100000000,SUM(O43:O300))</f>
        <v>-100000000</v>
      </c>
      <c r="P38" s="282">
        <f>+P43+P45+P47+P49+P51+P53+P55+P57+P59+P61+P63+P65+P67+P69+P71+P73+P75+P77+P79+P81+P83+P85+P87-P88-P86-P84-P82-P80-P76-P74-P72-P70-P68-P66-P64-P58-P56-P54-P52-P50-P48-P46-P44-P60-P62-P78</f>
        <v>0</v>
      </c>
      <c r="Q38" s="2">
        <f>IF(SUM(Q43:Q300)&lt;-1000,-100000000,SUM(Q43:Q300))</f>
        <v>-100000000</v>
      </c>
      <c r="R38" s="282">
        <f>+R43+R45+R47+R49+R51+R53+R55+R57+R59+R61+R63+R65+R67+R69+R71+R73+R75+R77+R79+R81+R83+R85+R87-R88-R86-R84-R82-R80-R76-R74-R72-R70-R68-R66-R64-R58-R56-R54-R52-R50-R48-R46-R44-R60-R62-R78</f>
        <v>0</v>
      </c>
      <c r="S38" s="2">
        <f>IF(SUM(S43:S300)&lt;-1000,-100000000,SUM(S43:S300))</f>
        <v>-100000000</v>
      </c>
      <c r="T38" s="282">
        <f>+T43+T45+T47+T49+T51+T53+T55+T57+T59+T61+T63+T65+T67+T69+T71+T73+T75+T77+T79+T81+T83+T85+T87-T88-T86-T84-T82-T80-T76-T74-T72-T70-T68-T66-T64-T58-T56-T54-T52-T50-T48-T46-T44-T60-T62-T78</f>
        <v>0</v>
      </c>
      <c r="U38" s="2">
        <f>IF(SUM(U43:U300)&lt;-1000,-100000000,SUM(U43:U300))</f>
        <v>-100000000</v>
      </c>
      <c r="V38" s="282">
        <f>+V43+V45+V47+V49+V51+V53+V55+V57+V59+V61+V63+V65+V67+V69+V71+V73+V75+V77+V79+V81+V83+V85+V87-V88-V86-V84-V82-V80-V76-V74-V72-V70-V68-V66-V64-V58-V56-V54-V52-V50-V48-V46-V44-V60-V62-V78</f>
        <v>0</v>
      </c>
      <c r="W38" s="2">
        <f>IF(SUM(W43:W300)&lt;-1000,-100000000,SUM(W43:W300))</f>
        <v>-4</v>
      </c>
      <c r="X38" s="282">
        <f>+X43+X45+X47+X49+X51+X53+X55+X57+X59+X61+X63+X65+X67+X69+X71+X73+X75+X77+X79+X81+X83+X85+X87-X88-X86-X84-X82-X80-X76-X74-X72-X70-X68-X66-X64-X58-X56-X54-X52-X50-X48-X46-X44-X60-X62-X78</f>
        <v>36</v>
      </c>
      <c r="Y38" s="2">
        <f>IF(SUM(Y43:Y300)&lt;-1000,-100000000,SUM(Y43:Y300))</f>
        <v>-100000000</v>
      </c>
      <c r="Z38" s="282">
        <f>+Z43+Z45+Z47+Z49+Z51+Z53+Z55+Z57+Z59+Z61+Z63+Z65+Z67+Z69+Z71+Z73+Z75+Z77+Z79+Z81+Z83+Z85+Z87-Z88-Z86-Z84-Z82-Z80-Z76-Z74-Z72-Z70-Z68-Z66-Z64-Z58-Z56-Z54-Z52-Z50-Z48-Z46-Z44-Z60-Z62-Z78</f>
        <v>0</v>
      </c>
      <c r="AA38" s="2">
        <f>IF(SUM(AA43:AA300)&lt;-1000,-100000000,SUM(AA43:AA300))</f>
        <v>-100000000</v>
      </c>
      <c r="AB38" s="282">
        <f>+AB43+AB45+AB47+AB49+AB51+AB53+AB55+AB57+AB59+AB61+AB63+AB65+AB67+AB69+AB71+AB73+AB75+AB77+AB79+AB81+AB83+AB85+AB87-AB88-AB86-AB84-AB82-AB80-AB76-AB74-AB72-AB70-AB68-AB66-AB64-AB58-AB56-AB54-AB52-AB50-AB48-AB46-AB44-AB60-AB62-AB78</f>
        <v>0</v>
      </c>
      <c r="AC38" s="2">
        <f>IF(SUM(AC43:AC300)&lt;-1000,-100000000,SUM(AC43:AC300))</f>
        <v>10</v>
      </c>
      <c r="AD38" s="282">
        <f>+AD43+AD45+AD47+AD49+AD51+AD53+AD55+AD57+AD59+AD61+AD63+AD65+AD67+AD69+AD71+AD73+AD75+AD77+AD79+AD81+AD83+AD85+AD87-AD88-AD86-AD84-AD82-AD80-AD76-AD74-AD72-AD70-AD68-AD66-AD64-AD58-AD56-AD54-AD52-AD50-AD48-AD46-AD44-AD60-AD62-AD78</f>
        <v>9</v>
      </c>
      <c r="AE38" s="2">
        <f>IF(SUM(AE43:AE300)&lt;-1000,-100000000,SUM(AE43:AE300))</f>
        <v>-10</v>
      </c>
      <c r="AF38" s="282">
        <f>+AF43+AF45+AF47+AF49+AF51+AF53+AF55+AF57+AF59+AF61+AF63+AF65+AF67+AF69+AF71+AF73+AF75+AF77+AF79+AF81+AF83+AF85+AF87-AF88-AF86-AF84-AF82-AF80-AF76-AF74-AF72-AF70-AF68-AF66-AF64-AF58-AF56-AF54-AF52-AF50-AF48-AF46-AF44-AF60-AF62-AF78</f>
        <v>37</v>
      </c>
      <c r="AG38" s="2">
        <f>IF(SUM(AG43:AG300)&lt;-1000,-100000000,SUM(AG43:AG300))</f>
        <v>-100000000</v>
      </c>
      <c r="AH38" s="282">
        <f>+AH43+AH45+AH47+AH49+AH51+AH53+AH55+AH57+AH59+AH61+AH63+AH65+AH67+AH69+AH71+AH73+AH75+AH77+AH79+AH81+AH83+AH85+AH87-AH88-AH86-AH84-AH82-AH80-AH76-AH74-AH72-AH70-AH68-AH66-AH64-AH58-AH56-AH54-AH52-AH50-AH48-AH46-AH44-AH60-AH62-AH78</f>
        <v>0</v>
      </c>
      <c r="AI38" s="2">
        <f>IF(SUM(AI43:AI300)&lt;-1000,-100000000,SUM(AI43:AI300))</f>
        <v>-100000000</v>
      </c>
      <c r="AJ38" s="282">
        <f>+AJ43+AJ45+AJ47+AJ49+AJ51+AJ53+AJ55+AJ57+AJ59+AJ61+AJ63+AJ65+AJ67+AJ69+AJ71+AJ73+AJ75+AJ77+AJ79+AJ81+AJ83+AJ85+AJ87-AJ88-AJ86-AJ84-AJ82-AJ80-AJ76-AJ74-AJ72-AJ70-AJ68-AJ66-AJ64-AJ58-AJ56-AJ54-AJ52-AJ50-AJ48-AJ46-AJ44-AJ60-AJ62-AJ78</f>
        <v>0</v>
      </c>
      <c r="AK38" s="16"/>
      <c r="AL38" s="92"/>
      <c r="AQ38">
        <f>AVERAGE(AQ41:AQ44)</f>
        <v>34.666666666666664</v>
      </c>
    </row>
    <row r="39" spans="1:45" ht="13.5" hidden="1" thickBot="1">
      <c r="C39" s="281">
        <f>SUM(D43:D300)/3</f>
        <v>0</v>
      </c>
      <c r="D39" s="276">
        <f>COUNT(C43:C88)</f>
        <v>1</v>
      </c>
      <c r="E39" s="281">
        <f>SUM(F43:F300)/3</f>
        <v>0</v>
      </c>
      <c r="F39" s="276">
        <f>COUNT(E43:E88)</f>
        <v>1</v>
      </c>
      <c r="G39" s="281">
        <f>SUM(H43:H300)/3</f>
        <v>7.333333333333333</v>
      </c>
      <c r="H39" s="276">
        <f>COUNT(G43:G88)</f>
        <v>1</v>
      </c>
      <c r="I39" s="281">
        <f>SUM(J43:J300)/3</f>
        <v>0</v>
      </c>
      <c r="J39" s="276">
        <f>COUNT(I43:I88)</f>
        <v>1</v>
      </c>
      <c r="K39" s="281">
        <f>SUM(L43:L300)/3</f>
        <v>0</v>
      </c>
      <c r="L39" s="276">
        <f>COUNT(K43:K88)</f>
        <v>1</v>
      </c>
      <c r="M39" s="281">
        <f>SUM(N43:N300)/3</f>
        <v>0</v>
      </c>
      <c r="N39" s="276">
        <f>COUNT(M43:M88)</f>
        <v>1</v>
      </c>
      <c r="O39" s="281">
        <f>SUM(P43:P300)/3</f>
        <v>0</v>
      </c>
      <c r="P39" s="276">
        <f>COUNT(O43:O88)</f>
        <v>1</v>
      </c>
      <c r="Q39" s="281">
        <f>COUNT(R43:R300)/3</f>
        <v>0</v>
      </c>
      <c r="R39" s="276">
        <f>COUNT(Q43:Q88)</f>
        <v>1</v>
      </c>
      <c r="S39" s="281">
        <f>SUM(T43:T300)/3</f>
        <v>0</v>
      </c>
      <c r="T39" s="276">
        <f>COUNT(S43:S88)</f>
        <v>1</v>
      </c>
      <c r="U39" s="281">
        <f>SUM(V43:V300)/3</f>
        <v>0</v>
      </c>
      <c r="V39" s="276">
        <f>COUNT(U43:U88)</f>
        <v>1</v>
      </c>
      <c r="W39" s="281">
        <f>SUM(X43:X300)/3</f>
        <v>12</v>
      </c>
      <c r="X39" s="276">
        <f>COUNT(W43:W88)</f>
        <v>1</v>
      </c>
      <c r="Y39" s="281">
        <f>SUM(Z43:Z300)/3</f>
        <v>0</v>
      </c>
      <c r="Z39" s="276">
        <f>COUNT(Y43:Y88)</f>
        <v>1</v>
      </c>
      <c r="AA39" s="281">
        <f>SUM(AB43:AB300)/3</f>
        <v>0</v>
      </c>
      <c r="AB39" s="276">
        <f>COUNT(AA43:AA88)</f>
        <v>1</v>
      </c>
      <c r="AC39" s="281">
        <f>SUM(AD43:AD300)/3</f>
        <v>3</v>
      </c>
      <c r="AD39" s="276">
        <f>COUNT(AC43:AC88)</f>
        <v>1</v>
      </c>
      <c r="AE39" s="281">
        <f>SUM(AF43:AF300)/3</f>
        <v>12.333333333333334</v>
      </c>
      <c r="AF39" s="276">
        <f>COUNT(AE43:AE88)</f>
        <v>1</v>
      </c>
      <c r="AG39" s="281">
        <f>SUM(AH43:AH300)/3</f>
        <v>0</v>
      </c>
      <c r="AH39" s="276">
        <f>COUNT(AG43:AG88)</f>
        <v>1</v>
      </c>
      <c r="AI39" s="281">
        <f>SUM(AJ43:AJ300)/3</f>
        <v>0</v>
      </c>
      <c r="AJ39" s="276">
        <f>COUNT(AI43:AI88)</f>
        <v>1</v>
      </c>
      <c r="AK39" s="72"/>
      <c r="AL39" s="16"/>
      <c r="AQ39">
        <f>AVERAGE(AQ42:AQ45)</f>
        <v>34.666666666666664</v>
      </c>
    </row>
    <row r="40" spans="1:45" ht="13.5" thickBot="1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Q40">
        <f>AVERAGE(AQ43:AQ46)</f>
        <v>26</v>
      </c>
      <c r="AR40" t="e">
        <f>+AQ40/AQ41</f>
        <v>#DIV/0!</v>
      </c>
    </row>
    <row r="41" spans="1:45">
      <c r="B41" s="84" t="s">
        <v>68</v>
      </c>
      <c r="C41" s="424" t="s">
        <v>137</v>
      </c>
      <c r="D41" s="420"/>
      <c r="E41" s="450" t="s">
        <v>145</v>
      </c>
      <c r="F41" s="451"/>
      <c r="G41" s="422" t="s">
        <v>1</v>
      </c>
      <c r="H41" s="420"/>
      <c r="I41" s="422" t="s">
        <v>164</v>
      </c>
      <c r="J41" s="420"/>
      <c r="K41" s="422" t="s">
        <v>147</v>
      </c>
      <c r="L41" s="420"/>
      <c r="M41" s="422" t="s">
        <v>6</v>
      </c>
      <c r="N41" s="420"/>
      <c r="O41" s="422" t="s">
        <v>9</v>
      </c>
      <c r="P41" s="420"/>
      <c r="Q41" s="419" t="s">
        <v>158</v>
      </c>
      <c r="R41" s="420"/>
      <c r="S41" s="419" t="s">
        <v>121</v>
      </c>
      <c r="T41" s="420"/>
      <c r="U41" s="419" t="s">
        <v>155</v>
      </c>
      <c r="V41" s="420"/>
      <c r="W41" s="419" t="s">
        <v>131</v>
      </c>
      <c r="X41" s="420"/>
      <c r="Y41" s="422" t="s">
        <v>120</v>
      </c>
      <c r="Z41" s="420"/>
      <c r="AA41" s="424" t="s">
        <v>144</v>
      </c>
      <c r="AB41" s="420"/>
      <c r="AC41" s="422" t="s">
        <v>143</v>
      </c>
      <c r="AD41" s="420"/>
      <c r="AE41" s="422" t="s">
        <v>132</v>
      </c>
      <c r="AF41" s="420"/>
      <c r="AG41" s="424" t="s">
        <v>94</v>
      </c>
      <c r="AH41" s="420"/>
      <c r="AI41" s="419" t="s">
        <v>43</v>
      </c>
      <c r="AJ41" s="420"/>
      <c r="AK41" s="41">
        <f>COUNT(AK43:AK268)</f>
        <v>1</v>
      </c>
      <c r="AL41" s="86" t="s">
        <v>7</v>
      </c>
      <c r="AM41" s="85" t="s">
        <v>8</v>
      </c>
      <c r="AN41" s="87" t="s">
        <v>47</v>
      </c>
      <c r="AP41">
        <f>SUM(AP43:AP98)</f>
        <v>0</v>
      </c>
      <c r="AQ41">
        <f>AVERAGE(AQ49:AQ75)</f>
        <v>0</v>
      </c>
    </row>
    <row r="42" spans="1:45" ht="13.5" thickBot="1">
      <c r="B42" s="1"/>
      <c r="C42" s="3" t="s">
        <v>3</v>
      </c>
      <c r="D42" s="4" t="s">
        <v>2</v>
      </c>
      <c r="E42" s="3" t="s">
        <v>3</v>
      </c>
      <c r="F42" s="4" t="s">
        <v>2</v>
      </c>
      <c r="G42" s="3" t="s">
        <v>3</v>
      </c>
      <c r="H42" s="4" t="s">
        <v>2</v>
      </c>
      <c r="I42" s="3" t="s">
        <v>3</v>
      </c>
      <c r="J42" s="4" t="s">
        <v>2</v>
      </c>
      <c r="K42" s="3" t="s">
        <v>3</v>
      </c>
      <c r="L42" s="4" t="s">
        <v>2</v>
      </c>
      <c r="M42" s="3" t="s">
        <v>3</v>
      </c>
      <c r="N42" s="4" t="s">
        <v>2</v>
      </c>
      <c r="O42" s="3" t="s">
        <v>3</v>
      </c>
      <c r="P42" s="4" t="s">
        <v>2</v>
      </c>
      <c r="Q42" s="3" t="s">
        <v>3</v>
      </c>
      <c r="R42" s="4" t="s">
        <v>2</v>
      </c>
      <c r="S42" s="3" t="s">
        <v>3</v>
      </c>
      <c r="T42" s="4" t="s">
        <v>2</v>
      </c>
      <c r="U42" s="3" t="s">
        <v>3</v>
      </c>
      <c r="V42" s="4" t="s">
        <v>2</v>
      </c>
      <c r="W42" s="3" t="s">
        <v>3</v>
      </c>
      <c r="X42" s="4" t="s">
        <v>2</v>
      </c>
      <c r="Y42" s="3" t="s">
        <v>3</v>
      </c>
      <c r="Z42" s="4" t="s">
        <v>2</v>
      </c>
      <c r="AA42" s="3" t="s">
        <v>3</v>
      </c>
      <c r="AB42" s="4" t="s">
        <v>2</v>
      </c>
      <c r="AC42" s="3" t="s">
        <v>3</v>
      </c>
      <c r="AD42" s="4" t="s">
        <v>2</v>
      </c>
      <c r="AE42" s="3" t="s">
        <v>3</v>
      </c>
      <c r="AF42" s="4" t="s">
        <v>2</v>
      </c>
      <c r="AG42" s="3" t="s">
        <v>3</v>
      </c>
      <c r="AH42" s="4" t="s">
        <v>2</v>
      </c>
      <c r="AI42" s="3" t="s">
        <v>3</v>
      </c>
      <c r="AJ42" s="4" t="s">
        <v>2</v>
      </c>
      <c r="AK42" s="27" t="s">
        <v>22</v>
      </c>
      <c r="AL42" s="27" t="s">
        <v>16</v>
      </c>
      <c r="AP42" t="s">
        <v>148</v>
      </c>
    </row>
    <row r="43" spans="1:45" ht="13.5" thickBot="1">
      <c r="A43" s="284" t="s">
        <v>168</v>
      </c>
      <c r="B43" s="447" t="s">
        <v>137</v>
      </c>
      <c r="C43" s="78">
        <v>-10000</v>
      </c>
      <c r="D43" s="304"/>
      <c r="E43" s="78">
        <v>-10000</v>
      </c>
      <c r="F43" s="93"/>
      <c r="G43" s="113">
        <v>4</v>
      </c>
      <c r="H43" s="304">
        <v>22</v>
      </c>
      <c r="I43" s="78">
        <v>-10000</v>
      </c>
      <c r="J43" s="304"/>
      <c r="K43" s="78">
        <v>-10000</v>
      </c>
      <c r="L43" s="93"/>
      <c r="M43" s="78">
        <v>-10000</v>
      </c>
      <c r="N43" s="93"/>
      <c r="O43" s="78">
        <v>-10000</v>
      </c>
      <c r="P43" s="93"/>
      <c r="Q43" s="78">
        <v>-10000</v>
      </c>
      <c r="R43" s="93"/>
      <c r="S43" s="78">
        <v>-10000</v>
      </c>
      <c r="T43" s="304"/>
      <c r="U43" s="78">
        <v>-10000</v>
      </c>
      <c r="V43" s="93"/>
      <c r="W43" s="113">
        <v>-4</v>
      </c>
      <c r="X43" s="304">
        <v>36</v>
      </c>
      <c r="Y43" s="78">
        <v>-10000</v>
      </c>
      <c r="Z43" s="93"/>
      <c r="AA43" s="78">
        <v>-10000</v>
      </c>
      <c r="AB43" s="93"/>
      <c r="AC43" s="113">
        <v>10</v>
      </c>
      <c r="AD43" s="304">
        <v>9</v>
      </c>
      <c r="AE43" s="113">
        <v>-10</v>
      </c>
      <c r="AF43" s="304">
        <v>37</v>
      </c>
      <c r="AG43" s="78">
        <v>-10000</v>
      </c>
      <c r="AH43" s="93"/>
      <c r="AI43" s="78">
        <v>-10000</v>
      </c>
      <c r="AJ43" s="93"/>
      <c r="AK43" s="214">
        <v>45443</v>
      </c>
      <c r="AL43" s="215">
        <v>141</v>
      </c>
      <c r="AM43">
        <f t="shared" ref="AM43:AM106" si="3">+C43+E43+G43+I43++K43++M43+O43+Q43+S43+U43+W43+Y43+AI43+AA43+AG43+AC43+AE43</f>
        <v>-130000</v>
      </c>
      <c r="AN43">
        <f t="shared" ref="AN43:AN106" si="4">COUNT(C43:AJ43)/2</f>
        <v>10.5</v>
      </c>
      <c r="AO43">
        <f t="shared" ref="AO43:AO106" si="5">+AM43/AN43</f>
        <v>-12380.952380952382</v>
      </c>
      <c r="AQ43" s="41">
        <f t="shared" ref="AQ43:AQ49" si="6">+D43+F43+H43+J43+L43+N43+P43+R43+T43+V43+X43+Z43+AH43+AJ43++AF43+AD43+AB43</f>
        <v>104</v>
      </c>
    </row>
    <row r="44" spans="1:45" ht="13.5" thickBot="1">
      <c r="A44" s="284" t="s">
        <v>170</v>
      </c>
      <c r="B44" s="425"/>
      <c r="C44" s="23"/>
      <c r="D44" s="305"/>
      <c r="E44" s="23"/>
      <c r="F44" s="18"/>
      <c r="G44" s="23"/>
      <c r="H44" s="305"/>
      <c r="I44" s="23"/>
      <c r="J44" s="305"/>
      <c r="K44" s="23"/>
      <c r="L44" s="18"/>
      <c r="M44" s="23"/>
      <c r="N44" s="18"/>
      <c r="O44" s="23"/>
      <c r="P44" s="18"/>
      <c r="Q44" s="23"/>
      <c r="R44" s="278"/>
      <c r="S44" s="23"/>
      <c r="T44" s="305"/>
      <c r="U44" s="23"/>
      <c r="V44" s="18"/>
      <c r="W44" s="23"/>
      <c r="X44" s="18"/>
      <c r="Y44" s="23"/>
      <c r="Z44" s="18"/>
      <c r="AA44" s="23"/>
      <c r="AB44" s="18"/>
      <c r="AC44" s="23"/>
      <c r="AD44" s="18"/>
      <c r="AE44" s="23"/>
      <c r="AF44" s="18"/>
      <c r="AG44" s="23"/>
      <c r="AH44" s="18"/>
      <c r="AI44" s="23"/>
      <c r="AJ44" s="18"/>
      <c r="AK44" s="28"/>
      <c r="AL44" s="41"/>
      <c r="AM44">
        <f t="shared" si="3"/>
        <v>0</v>
      </c>
      <c r="AN44">
        <f t="shared" si="4"/>
        <v>0</v>
      </c>
      <c r="AO44" t="e">
        <f t="shared" si="5"/>
        <v>#DIV/0!</v>
      </c>
      <c r="AQ44" s="41">
        <f t="shared" si="6"/>
        <v>0</v>
      </c>
    </row>
    <row r="45" spans="1:45" ht="13.5" thickBot="1">
      <c r="A45" s="284" t="s">
        <v>168</v>
      </c>
      <c r="B45" s="449" t="s">
        <v>145</v>
      </c>
      <c r="C45" s="113"/>
      <c r="D45" s="306"/>
      <c r="E45" s="113"/>
      <c r="F45" s="93"/>
      <c r="G45" s="113"/>
      <c r="H45" s="306"/>
      <c r="I45" s="113"/>
      <c r="J45" s="306"/>
      <c r="K45" s="113"/>
      <c r="L45" s="93"/>
      <c r="M45" s="113"/>
      <c r="N45" s="93"/>
      <c r="O45" s="113"/>
      <c r="P45" s="306"/>
      <c r="Q45" s="113"/>
      <c r="R45" s="93"/>
      <c r="S45" s="113"/>
      <c r="T45" s="306"/>
      <c r="U45" s="113"/>
      <c r="V45" s="306"/>
      <c r="W45" s="307"/>
      <c r="X45" s="93"/>
      <c r="Y45" s="113"/>
      <c r="Z45" s="306"/>
      <c r="AA45" s="113"/>
      <c r="AB45" s="93"/>
      <c r="AC45" s="113"/>
      <c r="AD45" s="93"/>
      <c r="AE45" s="113"/>
      <c r="AF45" s="93"/>
      <c r="AG45" s="113"/>
      <c r="AH45" s="93"/>
      <c r="AI45" s="113"/>
      <c r="AJ45" s="93"/>
      <c r="AK45" s="28"/>
      <c r="AL45" s="41"/>
      <c r="AM45">
        <f t="shared" si="3"/>
        <v>0</v>
      </c>
      <c r="AN45">
        <f t="shared" si="4"/>
        <v>0</v>
      </c>
      <c r="AO45" t="e">
        <f t="shared" si="5"/>
        <v>#DIV/0!</v>
      </c>
      <c r="AQ45" s="41">
        <f t="shared" si="6"/>
        <v>0</v>
      </c>
    </row>
    <row r="46" spans="1:45" ht="13.5" thickBot="1">
      <c r="A46" s="284" t="s">
        <v>170</v>
      </c>
      <c r="B46" s="449"/>
      <c r="C46" s="23"/>
      <c r="D46" s="305"/>
      <c r="E46" s="23"/>
      <c r="F46" s="18"/>
      <c r="G46" s="23"/>
      <c r="H46" s="305"/>
      <c r="I46" s="23"/>
      <c r="J46" s="305"/>
      <c r="K46" s="23"/>
      <c r="L46" s="18"/>
      <c r="M46" s="23"/>
      <c r="N46" s="18"/>
      <c r="O46" s="295"/>
      <c r="P46" s="18"/>
      <c r="Q46" s="23"/>
      <c r="R46" s="18"/>
      <c r="S46" s="295"/>
      <c r="T46" s="305"/>
      <c r="U46" s="295"/>
      <c r="V46" s="18"/>
      <c r="W46" s="295"/>
      <c r="X46" s="18"/>
      <c r="Y46" s="295"/>
      <c r="Z46" s="18"/>
      <c r="AA46" s="23"/>
      <c r="AB46" s="18"/>
      <c r="AC46" s="23"/>
      <c r="AD46" s="18"/>
      <c r="AE46" s="23"/>
      <c r="AF46" s="18"/>
      <c r="AG46" s="23"/>
      <c r="AH46" s="18"/>
      <c r="AI46" s="109"/>
      <c r="AJ46" s="121"/>
      <c r="AK46" s="28"/>
      <c r="AL46" s="41"/>
      <c r="AM46">
        <f t="shared" si="3"/>
        <v>0</v>
      </c>
      <c r="AN46">
        <f t="shared" si="4"/>
        <v>0</v>
      </c>
      <c r="AO46" t="e">
        <f t="shared" si="5"/>
        <v>#DIV/0!</v>
      </c>
      <c r="AQ46" s="41">
        <f t="shared" si="6"/>
        <v>0</v>
      </c>
    </row>
    <row r="47" spans="1:45" ht="13.5" thickBot="1">
      <c r="A47" s="284" t="s">
        <v>168</v>
      </c>
      <c r="B47" s="425" t="s">
        <v>1</v>
      </c>
      <c r="C47" s="113"/>
      <c r="D47" s="306"/>
      <c r="E47" s="113"/>
      <c r="F47" s="93"/>
      <c r="G47" s="113"/>
      <c r="H47" s="306"/>
      <c r="I47" s="113"/>
      <c r="J47" s="306"/>
      <c r="K47" s="113"/>
      <c r="L47" s="93"/>
      <c r="M47" s="113"/>
      <c r="N47" s="93"/>
      <c r="O47" s="113"/>
      <c r="P47" s="93"/>
      <c r="Q47" s="113"/>
      <c r="R47" s="93"/>
      <c r="S47" s="113"/>
      <c r="T47" s="306"/>
      <c r="U47" s="113"/>
      <c r="V47" s="93"/>
      <c r="W47" s="113"/>
      <c r="X47" s="306"/>
      <c r="Y47" s="113"/>
      <c r="Z47" s="93"/>
      <c r="AA47" s="113"/>
      <c r="AB47" s="93"/>
      <c r="AC47" s="113"/>
      <c r="AD47" s="306"/>
      <c r="AE47" s="113"/>
      <c r="AF47" s="306"/>
      <c r="AG47" s="113"/>
      <c r="AH47" s="93"/>
      <c r="AI47" s="113"/>
      <c r="AJ47" s="93"/>
      <c r="AL47" s="41"/>
      <c r="AM47">
        <f t="shared" si="3"/>
        <v>0</v>
      </c>
      <c r="AN47">
        <f t="shared" si="4"/>
        <v>0</v>
      </c>
      <c r="AO47" t="e">
        <f t="shared" si="5"/>
        <v>#DIV/0!</v>
      </c>
      <c r="AQ47" s="41">
        <f t="shared" si="6"/>
        <v>0</v>
      </c>
    </row>
    <row r="48" spans="1:45" ht="13.5" thickBot="1">
      <c r="A48" s="284" t="s">
        <v>170</v>
      </c>
      <c r="B48" s="425"/>
      <c r="C48" s="23"/>
      <c r="D48" s="305"/>
      <c r="E48" s="23"/>
      <c r="F48" s="18"/>
      <c r="G48" s="23"/>
      <c r="H48" s="305"/>
      <c r="I48" s="23"/>
      <c r="J48" s="305"/>
      <c r="K48" s="23"/>
      <c r="L48" s="18"/>
      <c r="M48" s="23"/>
      <c r="N48" s="18"/>
      <c r="O48" s="23"/>
      <c r="P48" s="18"/>
      <c r="Q48" s="23"/>
      <c r="R48" s="18"/>
      <c r="S48" s="295"/>
      <c r="T48" s="305"/>
      <c r="U48" s="23"/>
      <c r="V48" s="18"/>
      <c r="W48" s="295"/>
      <c r="X48" s="18"/>
      <c r="Y48" s="23"/>
      <c r="Z48" s="18"/>
      <c r="AA48" s="23"/>
      <c r="AB48" s="18"/>
      <c r="AC48" s="23"/>
      <c r="AD48" s="18"/>
      <c r="AE48" s="23"/>
      <c r="AF48" s="18"/>
      <c r="AG48" s="23"/>
      <c r="AH48" s="18"/>
      <c r="AI48" s="109"/>
      <c r="AJ48" s="121"/>
      <c r="AK48" s="28"/>
      <c r="AL48" s="41"/>
      <c r="AM48">
        <f t="shared" si="3"/>
        <v>0</v>
      </c>
      <c r="AN48">
        <f t="shared" si="4"/>
        <v>0</v>
      </c>
      <c r="AO48" t="e">
        <f t="shared" si="5"/>
        <v>#DIV/0!</v>
      </c>
      <c r="AQ48" s="41">
        <f t="shared" si="6"/>
        <v>0</v>
      </c>
    </row>
    <row r="49" spans="1:43" ht="13.5" thickBot="1">
      <c r="A49" s="284" t="s">
        <v>168</v>
      </c>
      <c r="B49" s="425" t="s">
        <v>164</v>
      </c>
      <c r="C49" s="113"/>
      <c r="D49" s="306"/>
      <c r="E49" s="113"/>
      <c r="F49" s="93"/>
      <c r="G49" s="113"/>
      <c r="H49" s="306"/>
      <c r="I49" s="113"/>
      <c r="J49" s="306"/>
      <c r="K49" s="113"/>
      <c r="L49" s="93"/>
      <c r="M49" s="113"/>
      <c r="N49" s="93"/>
      <c r="O49" s="113"/>
      <c r="P49" s="306"/>
      <c r="Q49" s="113"/>
      <c r="R49" s="93"/>
      <c r="S49" s="113"/>
      <c r="T49" s="306"/>
      <c r="U49" s="113"/>
      <c r="V49" s="93"/>
      <c r="W49" s="307"/>
      <c r="X49" s="93"/>
      <c r="Y49" s="113"/>
      <c r="Z49" s="93"/>
      <c r="AA49" s="113"/>
      <c r="AB49" s="93"/>
      <c r="AC49" s="113"/>
      <c r="AD49" s="93"/>
      <c r="AE49" s="113"/>
      <c r="AF49" s="93"/>
      <c r="AG49" s="113"/>
      <c r="AH49" s="93"/>
      <c r="AI49" s="113"/>
      <c r="AJ49" s="93"/>
      <c r="AM49">
        <f t="shared" si="3"/>
        <v>0</v>
      </c>
      <c r="AN49">
        <f t="shared" si="4"/>
        <v>0</v>
      </c>
      <c r="AO49" t="e">
        <f t="shared" si="5"/>
        <v>#DIV/0!</v>
      </c>
      <c r="AP49" s="211"/>
      <c r="AQ49" s="41">
        <f t="shared" si="6"/>
        <v>0</v>
      </c>
    </row>
    <row r="50" spans="1:43" ht="13.5" thickBot="1">
      <c r="A50" s="284" t="s">
        <v>170</v>
      </c>
      <c r="B50" s="425"/>
      <c r="C50" s="23"/>
      <c r="D50" s="305"/>
      <c r="E50" s="23"/>
      <c r="F50" s="18"/>
      <c r="G50" s="23"/>
      <c r="H50" s="305"/>
      <c r="I50" s="23"/>
      <c r="J50" s="305"/>
      <c r="K50" s="23"/>
      <c r="L50" s="18"/>
      <c r="M50" s="23"/>
      <c r="N50" s="18"/>
      <c r="O50" s="295"/>
      <c r="P50" s="18"/>
      <c r="Q50" s="23"/>
      <c r="R50" s="18"/>
      <c r="S50" s="295"/>
      <c r="T50" s="18"/>
      <c r="U50" s="23"/>
      <c r="V50" s="18"/>
      <c r="W50" s="295"/>
      <c r="X50" s="18"/>
      <c r="Y50" s="23"/>
      <c r="Z50" s="18"/>
      <c r="AA50" s="23"/>
      <c r="AB50" s="18"/>
      <c r="AC50" s="23"/>
      <c r="AD50" s="18"/>
      <c r="AE50" s="23"/>
      <c r="AF50" s="18"/>
      <c r="AG50" s="23"/>
      <c r="AH50" s="18"/>
      <c r="AI50" s="109"/>
      <c r="AJ50" s="121"/>
      <c r="AL50" s="41"/>
      <c r="AM50">
        <f t="shared" si="3"/>
        <v>0</v>
      </c>
      <c r="AN50">
        <f t="shared" si="4"/>
        <v>0</v>
      </c>
      <c r="AO50" t="e">
        <f t="shared" si="5"/>
        <v>#DIV/0!</v>
      </c>
      <c r="AQ50" s="41">
        <f>+D50+F50+H50+J50+L50+N50+P50+R50+T50+V50+X50+Z50+AH50+AJ50++AF50+AD50+AB50</f>
        <v>0</v>
      </c>
    </row>
    <row r="51" spans="1:43" ht="13.5" thickBot="1">
      <c r="A51" s="284" t="s">
        <v>168</v>
      </c>
      <c r="B51" s="425" t="s">
        <v>147</v>
      </c>
      <c r="C51" s="113"/>
      <c r="D51" s="306"/>
      <c r="E51" s="113"/>
      <c r="F51" s="93"/>
      <c r="G51" s="113"/>
      <c r="H51" s="306"/>
      <c r="I51" s="113"/>
      <c r="J51" s="306"/>
      <c r="K51" s="113"/>
      <c r="L51" s="93"/>
      <c r="M51" s="113"/>
      <c r="N51" s="93"/>
      <c r="O51" s="113"/>
      <c r="P51" s="306"/>
      <c r="Q51" s="113"/>
      <c r="R51" s="93"/>
      <c r="S51" s="113"/>
      <c r="T51" s="306"/>
      <c r="U51" s="113"/>
      <c r="V51" s="306"/>
      <c r="W51" s="307"/>
      <c r="X51" s="93"/>
      <c r="Y51" s="113"/>
      <c r="Z51" s="306"/>
      <c r="AA51" s="113"/>
      <c r="AB51" s="93"/>
      <c r="AC51" s="113"/>
      <c r="AD51" s="93"/>
      <c r="AE51" s="113"/>
      <c r="AF51" s="93"/>
      <c r="AG51" s="113"/>
      <c r="AH51" s="93"/>
      <c r="AI51" s="113"/>
      <c r="AJ51" s="93"/>
      <c r="AL51" s="41"/>
      <c r="AM51">
        <f t="shared" si="3"/>
        <v>0</v>
      </c>
      <c r="AN51">
        <f t="shared" si="4"/>
        <v>0</v>
      </c>
      <c r="AO51" t="e">
        <f t="shared" si="5"/>
        <v>#DIV/0!</v>
      </c>
      <c r="AQ51" s="41">
        <f t="shared" ref="AQ51:AQ114" si="7">+D51+F51+H51+J51+L51+N51+P51+R51+T51+V51+X51+Z51+AH51+AJ51++AF51+AD51+AB51</f>
        <v>0</v>
      </c>
    </row>
    <row r="52" spans="1:43" ht="13.5" thickBot="1">
      <c r="A52" s="284" t="s">
        <v>170</v>
      </c>
      <c r="B52" s="425"/>
      <c r="C52" s="23"/>
      <c r="D52" s="305"/>
      <c r="E52" s="23"/>
      <c r="F52" s="18"/>
      <c r="G52" s="23"/>
      <c r="H52" s="305"/>
      <c r="I52" s="23"/>
      <c r="J52" s="305"/>
      <c r="K52" s="23"/>
      <c r="L52" s="18"/>
      <c r="M52" s="23"/>
      <c r="N52" s="18"/>
      <c r="O52" s="295"/>
      <c r="P52" s="18"/>
      <c r="Q52" s="23"/>
      <c r="R52" s="18"/>
      <c r="S52" s="295"/>
      <c r="T52" s="305"/>
      <c r="U52" s="295"/>
      <c r="V52" s="18"/>
      <c r="W52" s="295"/>
      <c r="X52" s="18"/>
      <c r="Y52" s="295"/>
      <c r="Z52" s="18"/>
      <c r="AA52" s="23"/>
      <c r="AB52" s="18"/>
      <c r="AC52" s="23"/>
      <c r="AD52" s="18"/>
      <c r="AE52" s="23"/>
      <c r="AF52" s="18"/>
      <c r="AG52" s="23"/>
      <c r="AH52" s="18"/>
      <c r="AI52" s="109"/>
      <c r="AJ52" s="121"/>
      <c r="AL52" s="41"/>
      <c r="AM52">
        <f t="shared" si="3"/>
        <v>0</v>
      </c>
      <c r="AN52">
        <f t="shared" si="4"/>
        <v>0</v>
      </c>
      <c r="AO52" t="e">
        <f t="shared" si="5"/>
        <v>#DIV/0!</v>
      </c>
      <c r="AQ52" s="41">
        <f t="shared" si="7"/>
        <v>0</v>
      </c>
    </row>
    <row r="53" spans="1:43" ht="13.5" thickBot="1">
      <c r="A53" s="284" t="s">
        <v>168</v>
      </c>
      <c r="B53" s="425" t="s">
        <v>6</v>
      </c>
      <c r="C53" s="113"/>
      <c r="D53" s="306"/>
      <c r="E53" s="113"/>
      <c r="F53" s="93"/>
      <c r="G53" s="113"/>
      <c r="H53" s="306"/>
      <c r="I53" s="113"/>
      <c r="J53" s="306"/>
      <c r="K53" s="113"/>
      <c r="L53" s="93"/>
      <c r="M53" s="113"/>
      <c r="N53" s="93"/>
      <c r="O53" s="113"/>
      <c r="P53" s="93"/>
      <c r="Q53" s="113"/>
      <c r="R53" s="93"/>
      <c r="S53" s="113"/>
      <c r="T53" s="306"/>
      <c r="U53" s="113"/>
      <c r="V53" s="93"/>
      <c r="W53" s="307"/>
      <c r="X53" s="93"/>
      <c r="Y53" s="113"/>
      <c r="Z53" s="93"/>
      <c r="AA53" s="113"/>
      <c r="AB53" s="93"/>
      <c r="AC53" s="113"/>
      <c r="AD53" s="93"/>
      <c r="AE53" s="113"/>
      <c r="AF53" s="93"/>
      <c r="AG53" s="113"/>
      <c r="AH53" s="93"/>
      <c r="AI53" s="113"/>
      <c r="AJ53" s="93"/>
      <c r="AL53" s="41"/>
      <c r="AM53">
        <f t="shared" si="3"/>
        <v>0</v>
      </c>
      <c r="AN53">
        <f t="shared" si="4"/>
        <v>0</v>
      </c>
      <c r="AO53" t="e">
        <f t="shared" si="5"/>
        <v>#DIV/0!</v>
      </c>
      <c r="AQ53" s="41">
        <f t="shared" si="7"/>
        <v>0</v>
      </c>
    </row>
    <row r="54" spans="1:43" ht="13.5" thickBot="1">
      <c r="A54" s="284" t="s">
        <v>170</v>
      </c>
      <c r="B54" s="425"/>
      <c r="C54" s="23"/>
      <c r="D54" s="305"/>
      <c r="E54" s="23"/>
      <c r="F54" s="18"/>
      <c r="G54" s="23"/>
      <c r="H54" s="305"/>
      <c r="I54" s="23"/>
      <c r="J54" s="305"/>
      <c r="K54" s="23"/>
      <c r="L54" s="18"/>
      <c r="M54" s="23"/>
      <c r="N54" s="18"/>
      <c r="O54" s="23"/>
      <c r="P54" s="18"/>
      <c r="Q54" s="23"/>
      <c r="R54" s="18"/>
      <c r="S54" s="295"/>
      <c r="T54" s="305"/>
      <c r="U54" s="23"/>
      <c r="V54" s="18"/>
      <c r="W54" s="295"/>
      <c r="X54" s="18"/>
      <c r="Y54" s="23"/>
      <c r="Z54" s="18"/>
      <c r="AA54" s="23"/>
      <c r="AB54" s="18"/>
      <c r="AC54" s="23"/>
      <c r="AD54" s="18"/>
      <c r="AE54" s="23"/>
      <c r="AF54" s="18"/>
      <c r="AG54" s="23"/>
      <c r="AH54" s="18"/>
      <c r="AI54" s="109"/>
      <c r="AJ54" s="121"/>
      <c r="AL54" s="41"/>
      <c r="AM54">
        <f t="shared" si="3"/>
        <v>0</v>
      </c>
      <c r="AN54">
        <f t="shared" si="4"/>
        <v>0</v>
      </c>
      <c r="AO54" t="e">
        <f t="shared" si="5"/>
        <v>#DIV/0!</v>
      </c>
      <c r="AQ54" s="41">
        <f t="shared" si="7"/>
        <v>0</v>
      </c>
    </row>
    <row r="55" spans="1:43" ht="13.5" thickBot="1">
      <c r="A55" s="284" t="s">
        <v>168</v>
      </c>
      <c r="B55" s="425" t="s">
        <v>9</v>
      </c>
      <c r="C55" s="113"/>
      <c r="D55" s="306"/>
      <c r="E55" s="113"/>
      <c r="F55" s="306"/>
      <c r="G55" s="113"/>
      <c r="H55" s="306"/>
      <c r="I55" s="113"/>
      <c r="J55" s="306"/>
      <c r="K55" s="113"/>
      <c r="L55" s="306"/>
      <c r="M55" s="113"/>
      <c r="N55" s="93"/>
      <c r="O55" s="113"/>
      <c r="P55" s="93"/>
      <c r="Q55" s="113"/>
      <c r="R55" s="93"/>
      <c r="S55" s="113"/>
      <c r="T55" s="306"/>
      <c r="U55" s="113"/>
      <c r="V55" s="306"/>
      <c r="W55" s="307"/>
      <c r="X55" s="93"/>
      <c r="Y55" s="113"/>
      <c r="Z55" s="306"/>
      <c r="AA55" s="113"/>
      <c r="AB55" s="93"/>
      <c r="AC55" s="113"/>
      <c r="AD55" s="93"/>
      <c r="AE55" s="113"/>
      <c r="AF55" s="93"/>
      <c r="AG55" s="113"/>
      <c r="AH55" s="93"/>
      <c r="AI55" s="113"/>
      <c r="AJ55" s="93"/>
      <c r="AL55" s="41"/>
      <c r="AM55">
        <f t="shared" si="3"/>
        <v>0</v>
      </c>
      <c r="AN55">
        <f t="shared" si="4"/>
        <v>0</v>
      </c>
      <c r="AO55" t="e">
        <f t="shared" si="5"/>
        <v>#DIV/0!</v>
      </c>
      <c r="AQ55" s="41">
        <f t="shared" si="7"/>
        <v>0</v>
      </c>
    </row>
    <row r="56" spans="1:43" ht="13.5" thickBot="1">
      <c r="A56" s="284" t="s">
        <v>170</v>
      </c>
      <c r="B56" s="425"/>
      <c r="C56" s="23"/>
      <c r="D56" s="305"/>
      <c r="E56" s="295"/>
      <c r="F56" s="18"/>
      <c r="G56" s="23"/>
      <c r="H56" s="305"/>
      <c r="I56" s="295"/>
      <c r="J56" s="18"/>
      <c r="K56" s="295"/>
      <c r="L56" s="18"/>
      <c r="M56" s="23"/>
      <c r="N56" s="18"/>
      <c r="O56" s="23"/>
      <c r="P56" s="18"/>
      <c r="Q56" s="23"/>
      <c r="R56" s="18"/>
      <c r="S56" s="295"/>
      <c r="T56" s="18"/>
      <c r="U56" s="295"/>
      <c r="V56" s="18"/>
      <c r="W56" s="295"/>
      <c r="X56" s="18"/>
      <c r="Y56" s="295"/>
      <c r="Z56" s="18"/>
      <c r="AA56" s="23"/>
      <c r="AB56" s="18"/>
      <c r="AC56" s="23"/>
      <c r="AD56" s="18"/>
      <c r="AE56" s="23"/>
      <c r="AF56" s="18"/>
      <c r="AG56" s="23"/>
      <c r="AH56" s="18"/>
      <c r="AI56" s="109"/>
      <c r="AJ56" s="121"/>
      <c r="AL56" s="41"/>
      <c r="AM56">
        <f t="shared" si="3"/>
        <v>0</v>
      </c>
      <c r="AN56">
        <f t="shared" si="4"/>
        <v>0</v>
      </c>
      <c r="AO56" t="e">
        <f t="shared" si="5"/>
        <v>#DIV/0!</v>
      </c>
      <c r="AQ56" s="41">
        <f t="shared" si="7"/>
        <v>0</v>
      </c>
    </row>
    <row r="57" spans="1:43" ht="13.5" thickBot="1">
      <c r="A57" s="284" t="s">
        <v>168</v>
      </c>
      <c r="B57" s="448" t="s">
        <v>158</v>
      </c>
      <c r="C57" s="113"/>
      <c r="D57" s="306"/>
      <c r="E57" s="113"/>
      <c r="F57" s="93"/>
      <c r="G57" s="113"/>
      <c r="H57" s="306"/>
      <c r="I57" s="113"/>
      <c r="J57" s="306"/>
      <c r="K57" s="113"/>
      <c r="L57" s="93"/>
      <c r="M57" s="113"/>
      <c r="N57" s="93"/>
      <c r="O57" s="113"/>
      <c r="P57" s="93"/>
      <c r="Q57" s="113"/>
      <c r="R57" s="93"/>
      <c r="S57" s="113"/>
      <c r="T57" s="306"/>
      <c r="U57" s="113"/>
      <c r="V57" s="93"/>
      <c r="W57" s="307"/>
      <c r="X57" s="93"/>
      <c r="Y57" s="113"/>
      <c r="Z57" s="93"/>
      <c r="AA57" s="113"/>
      <c r="AB57" s="93"/>
      <c r="AC57" s="113"/>
      <c r="AD57" s="93"/>
      <c r="AE57" s="113"/>
      <c r="AF57" s="93"/>
      <c r="AG57" s="113"/>
      <c r="AH57" s="93"/>
      <c r="AI57" s="113"/>
      <c r="AJ57" s="93"/>
      <c r="AK57" s="28"/>
      <c r="AL57" s="41"/>
      <c r="AM57">
        <f t="shared" si="3"/>
        <v>0</v>
      </c>
      <c r="AN57">
        <f t="shared" si="4"/>
        <v>0</v>
      </c>
      <c r="AO57" t="e">
        <f t="shared" si="5"/>
        <v>#DIV/0!</v>
      </c>
      <c r="AQ57" s="41">
        <f t="shared" si="7"/>
        <v>0</v>
      </c>
    </row>
    <row r="58" spans="1:43" ht="13.5" thickBot="1">
      <c r="A58" s="284" t="s">
        <v>170</v>
      </c>
      <c r="B58" s="425"/>
      <c r="C58" s="23"/>
      <c r="D58" s="305"/>
      <c r="E58" s="23"/>
      <c r="F58" s="18"/>
      <c r="G58" s="23"/>
      <c r="H58" s="305"/>
      <c r="I58" s="23"/>
      <c r="J58" s="305"/>
      <c r="K58" s="23"/>
      <c r="L58" s="18"/>
      <c r="M58" s="23"/>
      <c r="N58" s="18"/>
      <c r="O58" s="23"/>
      <c r="P58" s="18"/>
      <c r="Q58" s="23"/>
      <c r="R58" s="18"/>
      <c r="S58" s="295"/>
      <c r="T58" s="305"/>
      <c r="U58" s="23"/>
      <c r="V58" s="18"/>
      <c r="W58" s="295"/>
      <c r="X58" s="18"/>
      <c r="Y58" s="23"/>
      <c r="Z58" s="18"/>
      <c r="AA58" s="23"/>
      <c r="AB58" s="18"/>
      <c r="AC58" s="23"/>
      <c r="AD58" s="18"/>
      <c r="AE58" s="23"/>
      <c r="AF58" s="18"/>
      <c r="AG58" s="23"/>
      <c r="AH58" s="18"/>
      <c r="AI58" s="109"/>
      <c r="AJ58" s="121"/>
      <c r="AK58" s="28"/>
      <c r="AL58" s="41"/>
      <c r="AM58">
        <f t="shared" si="3"/>
        <v>0</v>
      </c>
      <c r="AN58">
        <f t="shared" si="4"/>
        <v>0</v>
      </c>
      <c r="AO58" t="e">
        <f t="shared" si="5"/>
        <v>#DIV/0!</v>
      </c>
      <c r="AQ58" s="41">
        <f t="shared" si="7"/>
        <v>0</v>
      </c>
    </row>
    <row r="59" spans="1:43" ht="13.5" thickBot="1">
      <c r="A59" s="284" t="s">
        <v>168</v>
      </c>
      <c r="B59" s="448" t="s">
        <v>121</v>
      </c>
      <c r="C59" s="113"/>
      <c r="D59" s="306"/>
      <c r="E59" s="113"/>
      <c r="F59" s="93"/>
      <c r="G59" s="113"/>
      <c r="H59" s="306"/>
      <c r="I59" s="113"/>
      <c r="J59" s="306"/>
      <c r="K59" s="113"/>
      <c r="L59" s="93"/>
      <c r="M59" s="113"/>
      <c r="N59" s="93"/>
      <c r="O59" s="113"/>
      <c r="P59" s="306"/>
      <c r="Q59" s="113"/>
      <c r="R59" s="93"/>
      <c r="S59" s="113"/>
      <c r="T59" s="306"/>
      <c r="U59" s="113"/>
      <c r="V59" s="93"/>
      <c r="W59" s="307"/>
      <c r="X59" s="93"/>
      <c r="Y59" s="113"/>
      <c r="Z59" s="93"/>
      <c r="AA59" s="113"/>
      <c r="AB59" s="93"/>
      <c r="AC59" s="113"/>
      <c r="AD59" s="93"/>
      <c r="AE59" s="113"/>
      <c r="AF59" s="93"/>
      <c r="AG59" s="113"/>
      <c r="AH59" s="93"/>
      <c r="AI59" s="113"/>
      <c r="AJ59" s="93"/>
      <c r="AK59" s="28"/>
      <c r="AL59" s="41"/>
      <c r="AM59">
        <f t="shared" si="3"/>
        <v>0</v>
      </c>
      <c r="AN59">
        <f t="shared" si="4"/>
        <v>0</v>
      </c>
      <c r="AO59" t="e">
        <f t="shared" si="5"/>
        <v>#DIV/0!</v>
      </c>
      <c r="AQ59" s="41">
        <f t="shared" si="7"/>
        <v>0</v>
      </c>
    </row>
    <row r="60" spans="1:43" s="211" customFormat="1" ht="13.5" thickBot="1">
      <c r="A60" s="284" t="s">
        <v>170</v>
      </c>
      <c r="B60" s="425"/>
      <c r="C60" s="23"/>
      <c r="D60" s="305"/>
      <c r="E60" s="23"/>
      <c r="F60" s="18"/>
      <c r="G60" s="23"/>
      <c r="H60" s="305"/>
      <c r="I60" s="295"/>
      <c r="J60" s="18"/>
      <c r="K60" s="23"/>
      <c r="L60" s="18"/>
      <c r="M60" s="23"/>
      <c r="N60" s="18"/>
      <c r="O60" s="295"/>
      <c r="P60" s="18"/>
      <c r="Q60" s="23"/>
      <c r="R60" s="18"/>
      <c r="S60" s="295"/>
      <c r="T60" s="305"/>
      <c r="U60" s="23"/>
      <c r="V60" s="18"/>
      <c r="W60" s="295"/>
      <c r="X60" s="18"/>
      <c r="Y60" s="23"/>
      <c r="Z60" s="18"/>
      <c r="AA60" s="23"/>
      <c r="AB60" s="18"/>
      <c r="AC60" s="23"/>
      <c r="AD60" s="18"/>
      <c r="AE60" s="23"/>
      <c r="AF60" s="18"/>
      <c r="AG60" s="23"/>
      <c r="AH60" s="18"/>
      <c r="AI60" s="109"/>
      <c r="AJ60" s="121"/>
      <c r="AK60" s="214"/>
      <c r="AL60" s="215"/>
      <c r="AM60" s="211">
        <f t="shared" si="3"/>
        <v>0</v>
      </c>
      <c r="AN60" s="211">
        <f t="shared" si="4"/>
        <v>0</v>
      </c>
      <c r="AO60" s="211" t="e">
        <f t="shared" si="5"/>
        <v>#DIV/0!</v>
      </c>
      <c r="AQ60" s="215">
        <f t="shared" si="7"/>
        <v>0</v>
      </c>
    </row>
    <row r="61" spans="1:43" ht="13.5" thickBot="1">
      <c r="A61" s="284" t="s">
        <v>168</v>
      </c>
      <c r="B61" s="448" t="s">
        <v>155</v>
      </c>
      <c r="C61" s="113"/>
      <c r="D61" s="306"/>
      <c r="E61" s="113"/>
      <c r="F61" s="306"/>
      <c r="G61" s="113"/>
      <c r="H61" s="306"/>
      <c r="I61" s="113"/>
      <c r="J61" s="306"/>
      <c r="K61" s="113"/>
      <c r="L61" s="306"/>
      <c r="M61" s="113"/>
      <c r="N61" s="93"/>
      <c r="O61" s="113"/>
      <c r="P61" s="306"/>
      <c r="Q61" s="113"/>
      <c r="R61" s="93"/>
      <c r="S61" s="113"/>
      <c r="T61" s="306"/>
      <c r="U61" s="113"/>
      <c r="V61" s="93"/>
      <c r="W61" s="307"/>
      <c r="X61" s="93"/>
      <c r="Y61" s="113"/>
      <c r="Z61" s="306"/>
      <c r="AA61" s="113"/>
      <c r="AB61" s="93"/>
      <c r="AC61" s="113"/>
      <c r="AD61" s="93"/>
      <c r="AE61" s="113"/>
      <c r="AF61" s="93"/>
      <c r="AG61" s="113"/>
      <c r="AH61" s="93"/>
      <c r="AI61" s="113"/>
      <c r="AJ61" s="93"/>
      <c r="AK61" s="28"/>
      <c r="AL61" s="41"/>
      <c r="AM61">
        <f t="shared" si="3"/>
        <v>0</v>
      </c>
      <c r="AN61">
        <f t="shared" si="4"/>
        <v>0</v>
      </c>
      <c r="AO61" t="e">
        <f t="shared" si="5"/>
        <v>#DIV/0!</v>
      </c>
      <c r="AQ61" s="41">
        <f t="shared" si="7"/>
        <v>0</v>
      </c>
    </row>
    <row r="62" spans="1:43" ht="13.5" thickBot="1">
      <c r="A62" s="284" t="s">
        <v>170</v>
      </c>
      <c r="B62" s="425"/>
      <c r="C62" s="23"/>
      <c r="D62" s="305"/>
      <c r="E62" s="295"/>
      <c r="F62" s="18"/>
      <c r="G62" s="23"/>
      <c r="H62" s="305"/>
      <c r="I62" s="23"/>
      <c r="J62" s="305"/>
      <c r="K62" s="295"/>
      <c r="L62" s="18"/>
      <c r="M62" s="23"/>
      <c r="N62" s="18"/>
      <c r="O62" s="295"/>
      <c r="P62" s="18"/>
      <c r="Q62" s="23"/>
      <c r="R62" s="18"/>
      <c r="S62" s="295"/>
      <c r="T62" s="305"/>
      <c r="U62" s="23"/>
      <c r="V62" s="18"/>
      <c r="W62" s="295"/>
      <c r="X62" s="18"/>
      <c r="Y62" s="295"/>
      <c r="Z62" s="18"/>
      <c r="AA62" s="23"/>
      <c r="AB62" s="18"/>
      <c r="AC62" s="23"/>
      <c r="AD62" s="18"/>
      <c r="AE62" s="23"/>
      <c r="AF62" s="18"/>
      <c r="AG62" s="23"/>
      <c r="AH62" s="18"/>
      <c r="AI62" s="109"/>
      <c r="AJ62" s="121"/>
      <c r="AL62" s="41"/>
      <c r="AM62">
        <f t="shared" si="3"/>
        <v>0</v>
      </c>
      <c r="AN62">
        <f t="shared" si="4"/>
        <v>0</v>
      </c>
      <c r="AO62" t="e">
        <f t="shared" si="5"/>
        <v>#DIV/0!</v>
      </c>
      <c r="AQ62" s="41">
        <f t="shared" si="7"/>
        <v>0</v>
      </c>
    </row>
    <row r="63" spans="1:43" ht="13.5" thickBot="1">
      <c r="A63" s="284" t="s">
        <v>168</v>
      </c>
      <c r="B63" s="425" t="s">
        <v>131</v>
      </c>
      <c r="C63" s="113"/>
      <c r="D63" s="306"/>
      <c r="E63" s="113"/>
      <c r="F63" s="93"/>
      <c r="G63" s="113"/>
      <c r="H63" s="306"/>
      <c r="I63" s="113"/>
      <c r="J63" s="306"/>
      <c r="K63" s="113"/>
      <c r="L63" s="93"/>
      <c r="M63" s="113"/>
      <c r="N63" s="93"/>
      <c r="O63" s="113"/>
      <c r="P63" s="93"/>
      <c r="Q63" s="113"/>
      <c r="R63" s="93"/>
      <c r="S63" s="113"/>
      <c r="T63" s="306"/>
      <c r="U63" s="113"/>
      <c r="V63" s="93"/>
      <c r="W63" s="307"/>
      <c r="X63" s="93"/>
      <c r="Y63" s="113"/>
      <c r="Z63" s="93"/>
      <c r="AA63" s="113"/>
      <c r="AB63" s="93"/>
      <c r="AC63" s="113"/>
      <c r="AD63" s="93"/>
      <c r="AE63" s="113"/>
      <c r="AF63" s="93"/>
      <c r="AG63" s="113"/>
      <c r="AH63" s="93"/>
      <c r="AI63" s="113"/>
      <c r="AJ63" s="93"/>
      <c r="AL63" s="41"/>
      <c r="AM63">
        <f t="shared" si="3"/>
        <v>0</v>
      </c>
      <c r="AN63">
        <f t="shared" si="4"/>
        <v>0</v>
      </c>
      <c r="AO63" t="e">
        <f t="shared" si="5"/>
        <v>#DIV/0!</v>
      </c>
      <c r="AQ63" s="41">
        <f t="shared" si="7"/>
        <v>0</v>
      </c>
    </row>
    <row r="64" spans="1:43" ht="13.5" thickBot="1">
      <c r="A64" s="284" t="s">
        <v>170</v>
      </c>
      <c r="B64" s="425"/>
      <c r="C64" s="23"/>
      <c r="D64" s="305"/>
      <c r="E64" s="23"/>
      <c r="F64" s="18"/>
      <c r="G64" s="23"/>
      <c r="H64" s="305"/>
      <c r="I64" s="23"/>
      <c r="J64" s="305"/>
      <c r="K64" s="23"/>
      <c r="L64" s="18"/>
      <c r="M64" s="23"/>
      <c r="N64" s="18"/>
      <c r="O64" s="23"/>
      <c r="P64" s="18"/>
      <c r="Q64" s="23"/>
      <c r="R64" s="18"/>
      <c r="S64" s="295"/>
      <c r="T64" s="305"/>
      <c r="U64" s="23"/>
      <c r="V64" s="18"/>
      <c r="W64" s="295"/>
      <c r="X64" s="18"/>
      <c r="Y64" s="23"/>
      <c r="Z64" s="18"/>
      <c r="AA64" s="23"/>
      <c r="AB64" s="18"/>
      <c r="AC64" s="23"/>
      <c r="AD64" s="18"/>
      <c r="AE64" s="23"/>
      <c r="AF64" s="18"/>
      <c r="AG64" s="23"/>
      <c r="AH64" s="18"/>
      <c r="AI64" s="109"/>
      <c r="AJ64" s="121"/>
      <c r="AL64" s="41"/>
      <c r="AM64">
        <f t="shared" si="3"/>
        <v>0</v>
      </c>
      <c r="AN64">
        <f t="shared" si="4"/>
        <v>0</v>
      </c>
      <c r="AO64" t="e">
        <f t="shared" si="5"/>
        <v>#DIV/0!</v>
      </c>
      <c r="AQ64" s="41">
        <f t="shared" si="7"/>
        <v>0</v>
      </c>
    </row>
    <row r="65" spans="1:43" ht="13.5" thickBot="1">
      <c r="A65" s="284" t="s">
        <v>168</v>
      </c>
      <c r="B65" s="425" t="s">
        <v>120</v>
      </c>
      <c r="C65" s="113"/>
      <c r="D65" s="306"/>
      <c r="E65" s="113"/>
      <c r="F65" s="306"/>
      <c r="G65" s="113"/>
      <c r="H65" s="306"/>
      <c r="I65" s="113"/>
      <c r="J65" s="306"/>
      <c r="K65" s="113"/>
      <c r="L65" s="306"/>
      <c r="M65" s="113"/>
      <c r="N65" s="93"/>
      <c r="O65" s="113"/>
      <c r="P65" s="306"/>
      <c r="Q65" s="113"/>
      <c r="R65" s="93"/>
      <c r="S65" s="113"/>
      <c r="T65" s="306"/>
      <c r="U65" s="113"/>
      <c r="V65" s="306"/>
      <c r="W65" s="307"/>
      <c r="X65" s="93"/>
      <c r="Y65" s="113"/>
      <c r="Z65" s="93"/>
      <c r="AA65" s="113"/>
      <c r="AB65" s="93"/>
      <c r="AC65" s="113"/>
      <c r="AD65" s="93"/>
      <c r="AE65" s="113"/>
      <c r="AF65" s="93"/>
      <c r="AG65" s="113"/>
      <c r="AH65" s="93"/>
      <c r="AI65" s="113"/>
      <c r="AJ65" s="93"/>
      <c r="AL65" s="41"/>
      <c r="AM65">
        <f t="shared" si="3"/>
        <v>0</v>
      </c>
      <c r="AN65">
        <f t="shared" si="4"/>
        <v>0</v>
      </c>
      <c r="AO65" t="e">
        <f t="shared" si="5"/>
        <v>#DIV/0!</v>
      </c>
      <c r="AQ65" s="41">
        <f t="shared" si="7"/>
        <v>0</v>
      </c>
    </row>
    <row r="66" spans="1:43" ht="13.5" thickBot="1">
      <c r="A66" s="284" t="s">
        <v>170</v>
      </c>
      <c r="B66" s="425"/>
      <c r="C66" s="23"/>
      <c r="D66" s="305"/>
      <c r="E66" s="295"/>
      <c r="F66" s="18"/>
      <c r="G66" s="23"/>
      <c r="H66" s="305"/>
      <c r="I66" s="23"/>
      <c r="J66" s="305"/>
      <c r="K66" s="295"/>
      <c r="L66" s="18"/>
      <c r="M66" s="23"/>
      <c r="N66" s="18"/>
      <c r="O66" s="295"/>
      <c r="P66" s="18"/>
      <c r="Q66" s="23"/>
      <c r="R66" s="18"/>
      <c r="S66" s="295"/>
      <c r="T66" s="305"/>
      <c r="U66" s="295"/>
      <c r="V66" s="18"/>
      <c r="W66" s="295"/>
      <c r="X66" s="18"/>
      <c r="Y66" s="23"/>
      <c r="Z66" s="18"/>
      <c r="AA66" s="23"/>
      <c r="AB66" s="18"/>
      <c r="AC66" s="23"/>
      <c r="AD66" s="18"/>
      <c r="AE66" s="23"/>
      <c r="AF66" s="18"/>
      <c r="AG66" s="23"/>
      <c r="AH66" s="18"/>
      <c r="AI66" s="109"/>
      <c r="AJ66" s="121"/>
      <c r="AK66" s="28"/>
      <c r="AL66" s="41"/>
      <c r="AM66">
        <f t="shared" si="3"/>
        <v>0</v>
      </c>
      <c r="AN66">
        <f t="shared" si="4"/>
        <v>0</v>
      </c>
      <c r="AO66" t="e">
        <f t="shared" si="5"/>
        <v>#DIV/0!</v>
      </c>
      <c r="AQ66" s="41">
        <f t="shared" si="7"/>
        <v>0</v>
      </c>
    </row>
    <row r="67" spans="1:43" ht="13.5" thickBot="1">
      <c r="A67" s="284" t="s">
        <v>168</v>
      </c>
      <c r="B67" s="447" t="s">
        <v>144</v>
      </c>
      <c r="C67" s="113"/>
      <c r="D67" s="306"/>
      <c r="E67" s="113"/>
      <c r="F67" s="93"/>
      <c r="G67" s="113"/>
      <c r="H67" s="306"/>
      <c r="I67" s="113"/>
      <c r="J67" s="306"/>
      <c r="K67" s="113"/>
      <c r="L67" s="93"/>
      <c r="M67" s="113"/>
      <c r="N67" s="93"/>
      <c r="O67" s="113"/>
      <c r="P67" s="93"/>
      <c r="Q67" s="113"/>
      <c r="R67" s="93"/>
      <c r="S67" s="113"/>
      <c r="T67" s="306"/>
      <c r="U67" s="113"/>
      <c r="V67" s="93"/>
      <c r="W67" s="307"/>
      <c r="X67" s="93"/>
      <c r="Y67" s="113"/>
      <c r="Z67" s="93"/>
      <c r="AA67" s="113"/>
      <c r="AB67" s="93"/>
      <c r="AC67" s="113"/>
      <c r="AD67" s="93"/>
      <c r="AE67" s="113"/>
      <c r="AF67" s="93"/>
      <c r="AG67" s="113"/>
      <c r="AH67" s="93"/>
      <c r="AI67" s="113"/>
      <c r="AJ67" s="93"/>
      <c r="AK67" s="28"/>
      <c r="AL67" s="41"/>
      <c r="AM67">
        <f t="shared" si="3"/>
        <v>0</v>
      </c>
      <c r="AN67">
        <f t="shared" si="4"/>
        <v>0</v>
      </c>
      <c r="AO67" t="e">
        <f t="shared" si="5"/>
        <v>#DIV/0!</v>
      </c>
      <c r="AQ67" s="41">
        <f t="shared" si="7"/>
        <v>0</v>
      </c>
    </row>
    <row r="68" spans="1:43" ht="13.5" thickBot="1">
      <c r="A68" s="284" t="s">
        <v>170</v>
      </c>
      <c r="B68" s="425"/>
      <c r="C68" s="23"/>
      <c r="D68" s="305"/>
      <c r="E68" s="23"/>
      <c r="F68" s="18"/>
      <c r="G68" s="23"/>
      <c r="H68" s="305"/>
      <c r="I68" s="23"/>
      <c r="J68" s="305"/>
      <c r="K68" s="23"/>
      <c r="L68" s="18"/>
      <c r="M68" s="23"/>
      <c r="N68" s="18"/>
      <c r="O68" s="23"/>
      <c r="P68" s="18"/>
      <c r="Q68" s="23"/>
      <c r="R68" s="18"/>
      <c r="S68" s="295"/>
      <c r="T68" s="305"/>
      <c r="U68" s="23"/>
      <c r="V68" s="18"/>
      <c r="W68" s="295"/>
      <c r="X68" s="18"/>
      <c r="Y68" s="23"/>
      <c r="Z68" s="18"/>
      <c r="AA68" s="23"/>
      <c r="AB68" s="18"/>
      <c r="AC68" s="23"/>
      <c r="AD68" s="18"/>
      <c r="AE68" s="23"/>
      <c r="AF68" s="18"/>
      <c r="AG68" s="23"/>
      <c r="AH68" s="18"/>
      <c r="AI68" s="109"/>
      <c r="AJ68" s="121"/>
      <c r="AL68" s="76"/>
      <c r="AM68">
        <f t="shared" si="3"/>
        <v>0</v>
      </c>
      <c r="AN68">
        <f t="shared" si="4"/>
        <v>0</v>
      </c>
      <c r="AO68" t="e">
        <f t="shared" si="5"/>
        <v>#DIV/0!</v>
      </c>
      <c r="AQ68" s="41">
        <f t="shared" si="7"/>
        <v>0</v>
      </c>
    </row>
    <row r="69" spans="1:43" ht="13.5" thickBot="1">
      <c r="A69" s="284" t="s">
        <v>168</v>
      </c>
      <c r="B69" s="425" t="s">
        <v>143</v>
      </c>
      <c r="C69" s="113"/>
      <c r="D69" s="306"/>
      <c r="E69" s="113"/>
      <c r="F69" s="93"/>
      <c r="G69" s="113"/>
      <c r="H69" s="306"/>
      <c r="I69" s="113"/>
      <c r="J69" s="306"/>
      <c r="K69" s="113"/>
      <c r="L69" s="93"/>
      <c r="M69" s="113"/>
      <c r="N69" s="93"/>
      <c r="O69" s="113"/>
      <c r="P69" s="93"/>
      <c r="Q69" s="113"/>
      <c r="R69" s="93"/>
      <c r="S69" s="113"/>
      <c r="T69" s="306"/>
      <c r="U69" s="113"/>
      <c r="V69" s="93"/>
      <c r="W69" s="113"/>
      <c r="X69" s="93"/>
      <c r="Y69" s="113"/>
      <c r="Z69" s="93"/>
      <c r="AA69" s="113"/>
      <c r="AB69" s="93"/>
      <c r="AC69" s="113"/>
      <c r="AD69" s="93"/>
      <c r="AE69" s="113"/>
      <c r="AF69" s="93"/>
      <c r="AG69" s="113"/>
      <c r="AH69" s="93"/>
      <c r="AI69" s="113"/>
      <c r="AJ69" s="93"/>
      <c r="AL69" s="76"/>
      <c r="AM69">
        <f t="shared" si="3"/>
        <v>0</v>
      </c>
      <c r="AN69">
        <f t="shared" si="4"/>
        <v>0</v>
      </c>
      <c r="AO69" t="e">
        <f t="shared" si="5"/>
        <v>#DIV/0!</v>
      </c>
      <c r="AQ69" s="41">
        <f t="shared" si="7"/>
        <v>0</v>
      </c>
    </row>
    <row r="70" spans="1:43" ht="13.5" thickBot="1">
      <c r="A70" s="284" t="s">
        <v>170</v>
      </c>
      <c r="B70" s="425"/>
      <c r="C70" s="23"/>
      <c r="D70" s="305"/>
      <c r="E70" s="23"/>
      <c r="F70" s="18"/>
      <c r="G70" s="23"/>
      <c r="H70" s="305"/>
      <c r="I70" s="23"/>
      <c r="J70" s="305"/>
      <c r="K70" s="23"/>
      <c r="L70" s="18"/>
      <c r="M70" s="23"/>
      <c r="N70" s="18"/>
      <c r="O70" s="23"/>
      <c r="P70" s="18"/>
      <c r="Q70" s="23"/>
      <c r="R70" s="18"/>
      <c r="S70" s="295"/>
      <c r="T70" s="305"/>
      <c r="U70" s="23"/>
      <c r="V70" s="18"/>
      <c r="W70" s="295"/>
      <c r="X70" s="18"/>
      <c r="Y70" s="23"/>
      <c r="Z70" s="18"/>
      <c r="AA70" s="23"/>
      <c r="AB70" s="18"/>
      <c r="AC70" s="23"/>
      <c r="AD70" s="18"/>
      <c r="AE70" s="23"/>
      <c r="AF70" s="18"/>
      <c r="AG70" s="23"/>
      <c r="AH70" s="18"/>
      <c r="AI70" s="109"/>
      <c r="AJ70" s="121"/>
      <c r="AK70" s="28"/>
      <c r="AL70" s="76"/>
      <c r="AM70">
        <f t="shared" si="3"/>
        <v>0</v>
      </c>
      <c r="AN70">
        <f t="shared" si="4"/>
        <v>0</v>
      </c>
      <c r="AO70" t="e">
        <f t="shared" si="5"/>
        <v>#DIV/0!</v>
      </c>
      <c r="AQ70" s="41">
        <f t="shared" si="7"/>
        <v>0</v>
      </c>
    </row>
    <row r="71" spans="1:43" ht="13.5" thickBot="1">
      <c r="A71" s="284" t="s">
        <v>168</v>
      </c>
      <c r="B71" s="425" t="s">
        <v>132</v>
      </c>
      <c r="C71" s="113"/>
      <c r="D71" s="306"/>
      <c r="E71" s="113"/>
      <c r="F71" s="93"/>
      <c r="G71" s="113"/>
      <c r="H71" s="306"/>
      <c r="I71" s="113"/>
      <c r="J71" s="306"/>
      <c r="K71" s="113"/>
      <c r="L71" s="93"/>
      <c r="M71" s="113"/>
      <c r="N71" s="93"/>
      <c r="O71" s="113"/>
      <c r="P71" s="93"/>
      <c r="Q71" s="113"/>
      <c r="R71" s="93"/>
      <c r="S71" s="113"/>
      <c r="T71" s="306"/>
      <c r="U71" s="113"/>
      <c r="V71" s="93"/>
      <c r="W71" s="113"/>
      <c r="X71" s="93"/>
      <c r="Y71" s="113"/>
      <c r="Z71" s="93"/>
      <c r="AA71" s="113"/>
      <c r="AB71" s="93"/>
      <c r="AC71" s="113"/>
      <c r="AD71" s="93"/>
      <c r="AE71" s="113"/>
      <c r="AF71" s="93"/>
      <c r="AG71" s="113"/>
      <c r="AH71" s="93"/>
      <c r="AI71" s="113"/>
      <c r="AJ71" s="93"/>
      <c r="AL71" s="41"/>
      <c r="AM71">
        <f t="shared" si="3"/>
        <v>0</v>
      </c>
      <c r="AN71">
        <f t="shared" si="4"/>
        <v>0</v>
      </c>
      <c r="AO71" t="e">
        <f t="shared" si="5"/>
        <v>#DIV/0!</v>
      </c>
      <c r="AQ71" s="41">
        <f t="shared" si="7"/>
        <v>0</v>
      </c>
    </row>
    <row r="72" spans="1:43" ht="13.5" thickBot="1">
      <c r="A72" s="284" t="s">
        <v>170</v>
      </c>
      <c r="B72" s="425"/>
      <c r="C72" s="23"/>
      <c r="D72" s="305"/>
      <c r="E72" s="23"/>
      <c r="F72" s="18"/>
      <c r="G72" s="23"/>
      <c r="H72" s="305"/>
      <c r="I72" s="23"/>
      <c r="J72" s="305"/>
      <c r="K72" s="23"/>
      <c r="L72" s="18"/>
      <c r="M72" s="23"/>
      <c r="N72" s="18"/>
      <c r="O72" s="23"/>
      <c r="P72" s="18"/>
      <c r="Q72" s="23"/>
      <c r="R72" s="18"/>
      <c r="S72" s="295"/>
      <c r="T72" s="305"/>
      <c r="U72" s="23"/>
      <c r="V72" s="18"/>
      <c r="W72" s="295"/>
      <c r="X72" s="18"/>
      <c r="Y72" s="23"/>
      <c r="Z72" s="18"/>
      <c r="AA72" s="23"/>
      <c r="AB72" s="18"/>
      <c r="AC72" s="23"/>
      <c r="AD72" s="18"/>
      <c r="AE72" s="23"/>
      <c r="AF72" s="18"/>
      <c r="AG72" s="23"/>
      <c r="AH72" s="18"/>
      <c r="AI72" s="109"/>
      <c r="AJ72" s="121"/>
      <c r="AL72" s="41"/>
      <c r="AM72">
        <f t="shared" si="3"/>
        <v>0</v>
      </c>
      <c r="AN72">
        <f t="shared" si="4"/>
        <v>0</v>
      </c>
      <c r="AO72" t="e">
        <f t="shared" si="5"/>
        <v>#DIV/0!</v>
      </c>
      <c r="AQ72" s="41">
        <f t="shared" si="7"/>
        <v>0</v>
      </c>
    </row>
    <row r="73" spans="1:43" ht="13.5" thickBot="1">
      <c r="A73" s="284" t="s">
        <v>168</v>
      </c>
      <c r="B73" s="447" t="s">
        <v>94</v>
      </c>
      <c r="C73" s="113"/>
      <c r="D73" s="306"/>
      <c r="E73" s="113"/>
      <c r="F73" s="93"/>
      <c r="G73" s="113"/>
      <c r="H73" s="306"/>
      <c r="I73" s="113"/>
      <c r="J73" s="306"/>
      <c r="K73" s="113"/>
      <c r="L73" s="93"/>
      <c r="M73" s="113"/>
      <c r="N73" s="93"/>
      <c r="O73" s="113"/>
      <c r="P73" s="93"/>
      <c r="Q73" s="113"/>
      <c r="R73" s="93"/>
      <c r="S73" s="113"/>
      <c r="T73" s="306"/>
      <c r="U73" s="113"/>
      <c r="V73" s="93"/>
      <c r="W73" s="307"/>
      <c r="X73" s="93"/>
      <c r="Y73" s="113"/>
      <c r="Z73" s="93"/>
      <c r="AA73" s="113"/>
      <c r="AB73" s="93"/>
      <c r="AC73" s="113"/>
      <c r="AD73" s="93"/>
      <c r="AE73" s="113"/>
      <c r="AF73" s="93"/>
      <c r="AG73" s="113"/>
      <c r="AH73" s="93"/>
      <c r="AI73" s="113"/>
      <c r="AJ73" s="93"/>
      <c r="AL73" s="41"/>
      <c r="AM73">
        <f t="shared" si="3"/>
        <v>0</v>
      </c>
      <c r="AN73">
        <f t="shared" si="4"/>
        <v>0</v>
      </c>
      <c r="AO73" t="e">
        <f t="shared" si="5"/>
        <v>#DIV/0!</v>
      </c>
      <c r="AQ73" s="41">
        <f t="shared" si="7"/>
        <v>0</v>
      </c>
    </row>
    <row r="74" spans="1:43" ht="13.5" thickBot="1">
      <c r="A74" s="284" t="s">
        <v>170</v>
      </c>
      <c r="B74" s="425"/>
      <c r="C74" s="23"/>
      <c r="D74" s="305"/>
      <c r="E74" s="23"/>
      <c r="F74" s="18"/>
      <c r="G74" s="23"/>
      <c r="H74" s="305"/>
      <c r="I74" s="23"/>
      <c r="J74" s="305"/>
      <c r="K74" s="23"/>
      <c r="L74" s="18"/>
      <c r="M74" s="23"/>
      <c r="N74" s="18"/>
      <c r="O74" s="23"/>
      <c r="P74" s="18"/>
      <c r="Q74" s="23"/>
      <c r="R74" s="18"/>
      <c r="S74" s="295"/>
      <c r="T74" s="305"/>
      <c r="U74" s="23"/>
      <c r="V74" s="18"/>
      <c r="W74" s="295"/>
      <c r="X74" s="18"/>
      <c r="Y74" s="23"/>
      <c r="Z74" s="18"/>
      <c r="AA74" s="23"/>
      <c r="AB74" s="18"/>
      <c r="AC74" s="23"/>
      <c r="AD74" s="18"/>
      <c r="AE74" s="23"/>
      <c r="AF74" s="18"/>
      <c r="AG74" s="23"/>
      <c r="AH74" s="18"/>
      <c r="AI74" s="109"/>
      <c r="AJ74" s="121"/>
      <c r="AL74" s="41"/>
      <c r="AM74">
        <f t="shared" si="3"/>
        <v>0</v>
      </c>
      <c r="AN74">
        <f t="shared" si="4"/>
        <v>0</v>
      </c>
      <c r="AO74" t="e">
        <f t="shared" si="5"/>
        <v>#DIV/0!</v>
      </c>
      <c r="AQ74" s="41">
        <f t="shared" si="7"/>
        <v>0</v>
      </c>
    </row>
    <row r="75" spans="1:43" ht="13.5" thickBot="1">
      <c r="A75" s="284" t="s">
        <v>168</v>
      </c>
      <c r="B75" s="448" t="s">
        <v>43</v>
      </c>
      <c r="C75" s="113"/>
      <c r="D75" s="306"/>
      <c r="E75" s="113"/>
      <c r="F75" s="93"/>
      <c r="G75" s="113"/>
      <c r="H75" s="306"/>
      <c r="I75" s="113"/>
      <c r="J75" s="306"/>
      <c r="K75" s="113"/>
      <c r="L75" s="93"/>
      <c r="M75" s="113"/>
      <c r="N75" s="93"/>
      <c r="O75" s="113"/>
      <c r="P75" s="93"/>
      <c r="Q75" s="113"/>
      <c r="R75" s="93"/>
      <c r="S75" s="113"/>
      <c r="T75" s="306"/>
      <c r="U75" s="113"/>
      <c r="V75" s="93"/>
      <c r="W75" s="307"/>
      <c r="X75" s="93"/>
      <c r="Y75" s="113"/>
      <c r="Z75" s="93"/>
      <c r="AA75" s="113"/>
      <c r="AB75" s="93"/>
      <c r="AC75" s="113"/>
      <c r="AD75" s="93"/>
      <c r="AE75" s="113"/>
      <c r="AF75" s="93"/>
      <c r="AG75" s="113"/>
      <c r="AH75" s="93"/>
      <c r="AI75" s="113"/>
      <c r="AJ75" s="93"/>
      <c r="AL75" s="41"/>
      <c r="AM75">
        <f t="shared" si="3"/>
        <v>0</v>
      </c>
      <c r="AN75">
        <f t="shared" si="4"/>
        <v>0</v>
      </c>
      <c r="AO75" t="e">
        <f t="shared" si="5"/>
        <v>#DIV/0!</v>
      </c>
      <c r="AQ75" s="41">
        <f t="shared" si="7"/>
        <v>0</v>
      </c>
    </row>
    <row r="76" spans="1:43" ht="13.5" thickBot="1">
      <c r="A76" s="284" t="s">
        <v>170</v>
      </c>
      <c r="B76" s="425"/>
      <c r="C76" s="23"/>
      <c r="D76" s="305"/>
      <c r="E76" s="23"/>
      <c r="F76" s="18"/>
      <c r="G76" s="23"/>
      <c r="H76" s="305"/>
      <c r="I76" s="23"/>
      <c r="J76" s="305"/>
      <c r="K76" s="23"/>
      <c r="L76" s="18"/>
      <c r="M76" s="23"/>
      <c r="N76" s="18"/>
      <c r="O76" s="23"/>
      <c r="P76" s="18"/>
      <c r="Q76" s="23"/>
      <c r="R76" s="18"/>
      <c r="S76" s="295"/>
      <c r="T76" s="305"/>
      <c r="U76" s="23"/>
      <c r="V76" s="18"/>
      <c r="W76" s="295"/>
      <c r="X76" s="18"/>
      <c r="Y76" s="23"/>
      <c r="Z76" s="18"/>
      <c r="AA76" s="23"/>
      <c r="AB76" s="18"/>
      <c r="AC76" s="23"/>
      <c r="AD76" s="18"/>
      <c r="AE76" s="23"/>
      <c r="AF76" s="18"/>
      <c r="AG76" s="23"/>
      <c r="AH76" s="18"/>
      <c r="AI76" s="109"/>
      <c r="AJ76" s="121"/>
      <c r="AL76" s="41"/>
      <c r="AM76">
        <f t="shared" si="3"/>
        <v>0</v>
      </c>
      <c r="AN76">
        <f t="shared" si="4"/>
        <v>0</v>
      </c>
      <c r="AO76" t="e">
        <f t="shared" si="5"/>
        <v>#DIV/0!</v>
      </c>
      <c r="AQ76" s="41">
        <f t="shared" si="7"/>
        <v>0</v>
      </c>
    </row>
    <row r="77" spans="1:43" ht="13.5" thickBot="1">
      <c r="A77" s="284" t="s">
        <v>168</v>
      </c>
      <c r="B77" s="447" t="s">
        <v>131</v>
      </c>
      <c r="C77" s="113"/>
      <c r="D77" s="306"/>
      <c r="E77" s="113"/>
      <c r="F77" s="93"/>
      <c r="G77" s="113"/>
      <c r="H77" s="306"/>
      <c r="I77" s="113"/>
      <c r="J77" s="306"/>
      <c r="K77" s="113"/>
      <c r="L77" s="93"/>
      <c r="M77" s="113"/>
      <c r="N77" s="93"/>
      <c r="O77" s="113"/>
      <c r="P77" s="93"/>
      <c r="Q77" s="113"/>
      <c r="R77" s="93"/>
      <c r="S77" s="113"/>
      <c r="T77" s="306"/>
      <c r="U77" s="113"/>
      <c r="V77" s="93"/>
      <c r="W77" s="307"/>
      <c r="X77" s="93"/>
      <c r="Y77" s="113"/>
      <c r="Z77" s="93"/>
      <c r="AA77" s="113"/>
      <c r="AB77" s="93"/>
      <c r="AC77" s="113"/>
      <c r="AD77" s="93"/>
      <c r="AE77" s="113"/>
      <c r="AF77" s="93"/>
      <c r="AG77" s="113"/>
      <c r="AH77" s="93"/>
      <c r="AI77" s="113"/>
      <c r="AJ77" s="93"/>
      <c r="AL77" s="41"/>
      <c r="AM77">
        <f t="shared" si="3"/>
        <v>0</v>
      </c>
      <c r="AN77">
        <f t="shared" si="4"/>
        <v>0</v>
      </c>
      <c r="AO77" t="e">
        <f t="shared" si="5"/>
        <v>#DIV/0!</v>
      </c>
      <c r="AQ77" s="41">
        <f t="shared" si="7"/>
        <v>0</v>
      </c>
    </row>
    <row r="78" spans="1:43" ht="13.5" thickBot="1">
      <c r="A78" s="284" t="s">
        <v>170</v>
      </c>
      <c r="B78" s="425"/>
      <c r="C78" s="23"/>
      <c r="D78" s="305"/>
      <c r="E78" s="23"/>
      <c r="F78" s="18"/>
      <c r="G78" s="23"/>
      <c r="H78" s="305"/>
      <c r="I78" s="23"/>
      <c r="J78" s="305"/>
      <c r="K78" s="23"/>
      <c r="L78" s="18"/>
      <c r="M78" s="23"/>
      <c r="N78" s="18"/>
      <c r="O78" s="23"/>
      <c r="P78" s="18"/>
      <c r="Q78" s="23"/>
      <c r="R78" s="18"/>
      <c r="S78" s="295"/>
      <c r="T78" s="305"/>
      <c r="U78" s="23"/>
      <c r="V78" s="18"/>
      <c r="W78" s="295"/>
      <c r="X78" s="18"/>
      <c r="Y78" s="23"/>
      <c r="Z78" s="18"/>
      <c r="AA78" s="23"/>
      <c r="AB78" s="18"/>
      <c r="AC78" s="23"/>
      <c r="AD78" s="18"/>
      <c r="AE78" s="23"/>
      <c r="AF78" s="18"/>
      <c r="AG78" s="23"/>
      <c r="AH78" s="18"/>
      <c r="AI78" s="109"/>
      <c r="AJ78" s="121"/>
      <c r="AK78" s="28"/>
      <c r="AL78" s="41"/>
      <c r="AM78">
        <f t="shared" si="3"/>
        <v>0</v>
      </c>
      <c r="AN78">
        <f t="shared" si="4"/>
        <v>0</v>
      </c>
      <c r="AO78" t="e">
        <f t="shared" si="5"/>
        <v>#DIV/0!</v>
      </c>
      <c r="AQ78" s="41">
        <f t="shared" si="7"/>
        <v>0</v>
      </c>
    </row>
    <row r="79" spans="1:43" ht="13.5" thickBot="1">
      <c r="A79" s="284" t="s">
        <v>168</v>
      </c>
      <c r="B79" s="425" t="s">
        <v>43</v>
      </c>
      <c r="C79" s="113"/>
      <c r="D79" s="306"/>
      <c r="E79" s="113"/>
      <c r="F79" s="93"/>
      <c r="G79" s="113"/>
      <c r="H79" s="306"/>
      <c r="I79" s="113"/>
      <c r="J79" s="306"/>
      <c r="K79" s="113"/>
      <c r="L79" s="93"/>
      <c r="M79" s="113"/>
      <c r="N79" s="93"/>
      <c r="O79" s="113"/>
      <c r="P79" s="93"/>
      <c r="Q79" s="113"/>
      <c r="R79" s="93"/>
      <c r="S79" s="113"/>
      <c r="T79" s="306"/>
      <c r="U79" s="113"/>
      <c r="V79" s="93"/>
      <c r="W79" s="307"/>
      <c r="X79" s="93"/>
      <c r="Y79" s="113"/>
      <c r="Z79" s="93"/>
      <c r="AA79" s="113"/>
      <c r="AB79" s="93"/>
      <c r="AC79" s="113"/>
      <c r="AD79" s="93"/>
      <c r="AE79" s="113"/>
      <c r="AF79" s="93"/>
      <c r="AG79" s="113"/>
      <c r="AH79" s="93"/>
      <c r="AI79" s="113"/>
      <c r="AJ79" s="93"/>
      <c r="AL79" s="41"/>
      <c r="AM79">
        <f t="shared" si="3"/>
        <v>0</v>
      </c>
      <c r="AN79">
        <f t="shared" si="4"/>
        <v>0</v>
      </c>
      <c r="AO79" t="e">
        <f t="shared" si="5"/>
        <v>#DIV/0!</v>
      </c>
      <c r="AQ79" s="41">
        <f t="shared" si="7"/>
        <v>0</v>
      </c>
    </row>
    <row r="80" spans="1:43" ht="13.5" thickBot="1">
      <c r="A80" s="284" t="s">
        <v>170</v>
      </c>
      <c r="B80" s="442"/>
      <c r="C80" s="23"/>
      <c r="D80" s="305"/>
      <c r="E80" s="23"/>
      <c r="F80" s="18"/>
      <c r="G80" s="23"/>
      <c r="H80" s="305"/>
      <c r="I80" s="23"/>
      <c r="J80" s="305"/>
      <c r="K80" s="23"/>
      <c r="L80" s="18"/>
      <c r="M80" s="23"/>
      <c r="N80" s="18"/>
      <c r="O80" s="23"/>
      <c r="P80" s="18"/>
      <c r="Q80" s="23"/>
      <c r="R80" s="18"/>
      <c r="S80" s="295"/>
      <c r="T80" s="305"/>
      <c r="U80" s="23"/>
      <c r="V80" s="18"/>
      <c r="W80" s="295"/>
      <c r="X80" s="18"/>
      <c r="Y80" s="23"/>
      <c r="Z80" s="18"/>
      <c r="AA80" s="23"/>
      <c r="AB80" s="18"/>
      <c r="AC80" s="23"/>
      <c r="AD80" s="18"/>
      <c r="AE80" s="23"/>
      <c r="AF80" s="18"/>
      <c r="AG80" s="23"/>
      <c r="AH80" s="18"/>
      <c r="AI80" s="109"/>
      <c r="AJ80" s="121"/>
      <c r="AL80" s="41"/>
      <c r="AM80">
        <f t="shared" si="3"/>
        <v>0</v>
      </c>
      <c r="AN80">
        <f t="shared" si="4"/>
        <v>0</v>
      </c>
      <c r="AO80" t="e">
        <f t="shared" si="5"/>
        <v>#DIV/0!</v>
      </c>
      <c r="AQ80" s="41">
        <f t="shared" si="7"/>
        <v>0</v>
      </c>
    </row>
    <row r="81" spans="1:43" ht="13.5" thickBot="1">
      <c r="A81" s="284" t="s">
        <v>168</v>
      </c>
      <c r="B81" s="425"/>
      <c r="C81" s="113"/>
      <c r="D81" s="306"/>
      <c r="E81" s="113"/>
      <c r="F81" s="93"/>
      <c r="G81" s="113"/>
      <c r="H81" s="306"/>
      <c r="I81" s="113"/>
      <c r="J81" s="306"/>
      <c r="K81" s="113"/>
      <c r="L81" s="93"/>
      <c r="M81" s="113"/>
      <c r="N81" s="93"/>
      <c r="O81" s="113"/>
      <c r="P81" s="93"/>
      <c r="Q81" s="113"/>
      <c r="R81" s="93"/>
      <c r="S81" s="113"/>
      <c r="T81" s="306"/>
      <c r="U81" s="113"/>
      <c r="V81" s="93"/>
      <c r="W81" s="307"/>
      <c r="X81" s="93"/>
      <c r="Y81" s="113"/>
      <c r="Z81" s="93"/>
      <c r="AA81" s="113"/>
      <c r="AB81" s="93"/>
      <c r="AC81" s="113"/>
      <c r="AD81" s="93"/>
      <c r="AE81" s="113"/>
      <c r="AF81" s="93"/>
      <c r="AG81" s="113"/>
      <c r="AH81" s="93"/>
      <c r="AI81" s="113"/>
      <c r="AJ81" s="93"/>
      <c r="AL81" s="41"/>
      <c r="AM81">
        <f t="shared" si="3"/>
        <v>0</v>
      </c>
      <c r="AN81">
        <f t="shared" si="4"/>
        <v>0</v>
      </c>
      <c r="AO81" t="e">
        <f t="shared" si="5"/>
        <v>#DIV/0!</v>
      </c>
      <c r="AQ81" s="41">
        <f t="shared" si="7"/>
        <v>0</v>
      </c>
    </row>
    <row r="82" spans="1:43" ht="13.5" thickBot="1">
      <c r="A82" s="284" t="s">
        <v>170</v>
      </c>
      <c r="B82" s="425"/>
      <c r="C82" s="23"/>
      <c r="D82" s="305"/>
      <c r="E82" s="23"/>
      <c r="F82" s="18"/>
      <c r="G82" s="23"/>
      <c r="H82" s="305"/>
      <c r="I82" s="23"/>
      <c r="J82" s="305"/>
      <c r="K82" s="23"/>
      <c r="L82" s="18"/>
      <c r="M82" s="23"/>
      <c r="N82" s="18"/>
      <c r="O82" s="23"/>
      <c r="P82" s="18"/>
      <c r="Q82" s="23"/>
      <c r="R82" s="18"/>
      <c r="S82" s="295"/>
      <c r="T82" s="305"/>
      <c r="U82" s="23"/>
      <c r="V82" s="18"/>
      <c r="W82" s="295"/>
      <c r="X82" s="18"/>
      <c r="Y82" s="23"/>
      <c r="Z82" s="18"/>
      <c r="AA82" s="23"/>
      <c r="AB82" s="18"/>
      <c r="AC82" s="23"/>
      <c r="AD82" s="18"/>
      <c r="AE82" s="23"/>
      <c r="AF82" s="18"/>
      <c r="AG82" s="23"/>
      <c r="AH82" s="18"/>
      <c r="AI82" s="109"/>
      <c r="AJ82" s="121"/>
      <c r="AL82" s="41"/>
      <c r="AM82">
        <f t="shared" si="3"/>
        <v>0</v>
      </c>
      <c r="AN82">
        <f t="shared" si="4"/>
        <v>0</v>
      </c>
      <c r="AO82" t="e">
        <f t="shared" si="5"/>
        <v>#DIV/0!</v>
      </c>
      <c r="AQ82" s="41">
        <f t="shared" si="7"/>
        <v>0</v>
      </c>
    </row>
    <row r="83" spans="1:43" ht="13.5" thickBot="1">
      <c r="A83" s="284" t="s">
        <v>168</v>
      </c>
      <c r="B83" s="425"/>
      <c r="C83" s="113"/>
      <c r="D83" s="306"/>
      <c r="E83" s="113"/>
      <c r="F83" s="93"/>
      <c r="G83" s="113"/>
      <c r="H83" s="306"/>
      <c r="I83" s="113"/>
      <c r="J83" s="306"/>
      <c r="K83" s="113"/>
      <c r="L83" s="93"/>
      <c r="M83" s="113"/>
      <c r="N83" s="93"/>
      <c r="O83" s="113"/>
      <c r="P83" s="93"/>
      <c r="Q83" s="113"/>
      <c r="R83" s="93"/>
      <c r="S83" s="113"/>
      <c r="T83" s="306"/>
      <c r="U83" s="113"/>
      <c r="V83" s="93"/>
      <c r="W83" s="307"/>
      <c r="X83" s="93"/>
      <c r="Y83" s="113"/>
      <c r="Z83" s="93"/>
      <c r="AA83" s="113"/>
      <c r="AB83" s="93"/>
      <c r="AC83" s="113"/>
      <c r="AD83" s="93"/>
      <c r="AE83" s="113"/>
      <c r="AF83" s="93"/>
      <c r="AG83" s="113"/>
      <c r="AH83" s="93"/>
      <c r="AI83" s="113"/>
      <c r="AJ83" s="93"/>
      <c r="AL83" s="41"/>
      <c r="AM83">
        <f t="shared" si="3"/>
        <v>0</v>
      </c>
      <c r="AN83">
        <f t="shared" si="4"/>
        <v>0</v>
      </c>
      <c r="AO83" t="e">
        <f t="shared" si="5"/>
        <v>#DIV/0!</v>
      </c>
      <c r="AQ83" s="41">
        <f t="shared" si="7"/>
        <v>0</v>
      </c>
    </row>
    <row r="84" spans="1:43" ht="13.5" thickBot="1">
      <c r="A84" s="284" t="s">
        <v>170</v>
      </c>
      <c r="B84" s="425"/>
      <c r="C84" s="23"/>
      <c r="D84" s="305"/>
      <c r="E84" s="23"/>
      <c r="F84" s="18"/>
      <c r="G84" s="23"/>
      <c r="H84" s="305"/>
      <c r="I84" s="23"/>
      <c r="J84" s="305"/>
      <c r="K84" s="23"/>
      <c r="L84" s="18"/>
      <c r="M84" s="23"/>
      <c r="N84" s="18"/>
      <c r="O84" s="23"/>
      <c r="P84" s="18"/>
      <c r="Q84" s="23"/>
      <c r="R84" s="18"/>
      <c r="S84" s="295"/>
      <c r="T84" s="305"/>
      <c r="U84" s="23"/>
      <c r="V84" s="18"/>
      <c r="W84" s="295"/>
      <c r="X84" s="18"/>
      <c r="Y84" s="23"/>
      <c r="Z84" s="18"/>
      <c r="AA84" s="23"/>
      <c r="AB84" s="18"/>
      <c r="AC84" s="23"/>
      <c r="AD84" s="18"/>
      <c r="AE84" s="23"/>
      <c r="AF84" s="18"/>
      <c r="AG84" s="23"/>
      <c r="AH84" s="18"/>
      <c r="AI84" s="109"/>
      <c r="AJ84" s="121"/>
      <c r="AL84" s="41"/>
      <c r="AM84">
        <f t="shared" si="3"/>
        <v>0</v>
      </c>
      <c r="AN84">
        <f t="shared" si="4"/>
        <v>0</v>
      </c>
      <c r="AO84" t="e">
        <f t="shared" si="5"/>
        <v>#DIV/0!</v>
      </c>
      <c r="AQ84" s="41">
        <f t="shared" si="7"/>
        <v>0</v>
      </c>
    </row>
    <row r="85" spans="1:43" ht="13.5" thickBot="1">
      <c r="A85" s="284" t="s">
        <v>168</v>
      </c>
      <c r="B85" s="447"/>
      <c r="C85" s="113"/>
      <c r="D85" s="306"/>
      <c r="E85" s="113"/>
      <c r="F85" s="93"/>
      <c r="G85" s="113"/>
      <c r="H85" s="306"/>
      <c r="I85" s="113"/>
      <c r="J85" s="306"/>
      <c r="K85" s="113"/>
      <c r="L85" s="93"/>
      <c r="M85" s="113"/>
      <c r="N85" s="93"/>
      <c r="O85" s="113"/>
      <c r="P85" s="93"/>
      <c r="Q85" s="113"/>
      <c r="R85" s="93"/>
      <c r="S85" s="113"/>
      <c r="T85" s="306"/>
      <c r="U85" s="113"/>
      <c r="V85" s="93"/>
      <c r="W85" s="307"/>
      <c r="X85" s="93"/>
      <c r="Y85" s="113"/>
      <c r="Z85" s="93"/>
      <c r="AA85" s="113"/>
      <c r="AB85" s="93"/>
      <c r="AC85" s="113"/>
      <c r="AD85" s="93"/>
      <c r="AE85" s="113"/>
      <c r="AF85" s="93"/>
      <c r="AG85" s="113"/>
      <c r="AH85" s="93"/>
      <c r="AI85" s="113"/>
      <c r="AJ85" s="93"/>
      <c r="AL85" s="41"/>
      <c r="AM85">
        <f t="shared" si="3"/>
        <v>0</v>
      </c>
      <c r="AN85">
        <f t="shared" si="4"/>
        <v>0</v>
      </c>
      <c r="AO85" t="e">
        <f t="shared" si="5"/>
        <v>#DIV/0!</v>
      </c>
      <c r="AQ85" s="41">
        <f t="shared" si="7"/>
        <v>0</v>
      </c>
    </row>
    <row r="86" spans="1:43" ht="13.5" thickBot="1">
      <c r="A86" s="284" t="s">
        <v>170</v>
      </c>
      <c r="B86" s="425"/>
      <c r="C86" s="23"/>
      <c r="D86" s="305"/>
      <c r="E86" s="23"/>
      <c r="F86" s="18"/>
      <c r="G86" s="23"/>
      <c r="H86" s="305"/>
      <c r="I86" s="23"/>
      <c r="J86" s="305"/>
      <c r="K86" s="23"/>
      <c r="L86" s="18"/>
      <c r="M86" s="23"/>
      <c r="N86" s="18"/>
      <c r="O86" s="23"/>
      <c r="P86" s="18"/>
      <c r="Q86" s="23"/>
      <c r="R86" s="18"/>
      <c r="S86" s="295"/>
      <c r="T86" s="305"/>
      <c r="U86" s="23"/>
      <c r="V86" s="18"/>
      <c r="W86" s="295"/>
      <c r="X86" s="18"/>
      <c r="Y86" s="23"/>
      <c r="Z86" s="18"/>
      <c r="AA86" s="23"/>
      <c r="AB86" s="18"/>
      <c r="AC86" s="23"/>
      <c r="AD86" s="18"/>
      <c r="AE86" s="23"/>
      <c r="AF86" s="18"/>
      <c r="AG86" s="23"/>
      <c r="AH86" s="18"/>
      <c r="AI86" s="109"/>
      <c r="AJ86" s="121"/>
      <c r="AL86" s="41"/>
      <c r="AM86">
        <f t="shared" si="3"/>
        <v>0</v>
      </c>
      <c r="AN86">
        <f t="shared" si="4"/>
        <v>0</v>
      </c>
      <c r="AO86" t="e">
        <f t="shared" si="5"/>
        <v>#DIV/0!</v>
      </c>
      <c r="AQ86" s="41">
        <f t="shared" si="7"/>
        <v>0</v>
      </c>
    </row>
    <row r="87" spans="1:43" ht="13.5" thickBot="1">
      <c r="A87" s="284" t="s">
        <v>168</v>
      </c>
      <c r="B87" s="425"/>
      <c r="C87" s="113"/>
      <c r="D87" s="306"/>
      <c r="E87" s="113"/>
      <c r="F87" s="93"/>
      <c r="G87" s="113"/>
      <c r="H87" s="306"/>
      <c r="I87" s="113"/>
      <c r="J87" s="306"/>
      <c r="K87" s="113"/>
      <c r="L87" s="93"/>
      <c r="M87" s="113"/>
      <c r="N87" s="93"/>
      <c r="O87" s="113"/>
      <c r="P87" s="93"/>
      <c r="Q87" s="113"/>
      <c r="R87" s="93"/>
      <c r="S87" s="113"/>
      <c r="T87" s="306"/>
      <c r="U87" s="113"/>
      <c r="V87" s="93"/>
      <c r="W87" s="307"/>
      <c r="X87" s="93"/>
      <c r="Y87" s="113"/>
      <c r="Z87" s="93"/>
      <c r="AA87" s="113"/>
      <c r="AB87" s="93"/>
      <c r="AC87" s="113"/>
      <c r="AD87" s="93"/>
      <c r="AE87" s="113"/>
      <c r="AF87" s="93"/>
      <c r="AG87" s="113"/>
      <c r="AH87" s="93"/>
      <c r="AI87" s="113"/>
      <c r="AJ87" s="93"/>
      <c r="AL87" s="41"/>
      <c r="AM87">
        <f t="shared" si="3"/>
        <v>0</v>
      </c>
      <c r="AN87">
        <f t="shared" si="4"/>
        <v>0</v>
      </c>
      <c r="AO87" t="e">
        <f t="shared" si="5"/>
        <v>#DIV/0!</v>
      </c>
      <c r="AQ87" s="41">
        <f t="shared" si="7"/>
        <v>0</v>
      </c>
    </row>
    <row r="88" spans="1:43" ht="13.5" thickBot="1">
      <c r="A88" s="284" t="s">
        <v>170</v>
      </c>
      <c r="B88" s="442"/>
      <c r="C88" s="23"/>
      <c r="D88" s="305"/>
      <c r="E88" s="23"/>
      <c r="F88" s="18"/>
      <c r="G88" s="23"/>
      <c r="H88" s="305"/>
      <c r="I88" s="23"/>
      <c r="J88" s="305"/>
      <c r="K88" s="23"/>
      <c r="L88" s="18"/>
      <c r="M88" s="23"/>
      <c r="N88" s="18"/>
      <c r="O88" s="23"/>
      <c r="P88" s="18"/>
      <c r="Q88" s="23"/>
      <c r="R88" s="18"/>
      <c r="S88" s="295"/>
      <c r="T88" s="305"/>
      <c r="U88" s="23"/>
      <c r="V88" s="18"/>
      <c r="W88" s="295"/>
      <c r="X88" s="18"/>
      <c r="Y88" s="23"/>
      <c r="Z88" s="18"/>
      <c r="AA88" s="23"/>
      <c r="AB88" s="18"/>
      <c r="AC88" s="23"/>
      <c r="AD88" s="18"/>
      <c r="AE88" s="23"/>
      <c r="AF88" s="18"/>
      <c r="AG88" s="23"/>
      <c r="AH88" s="18"/>
      <c r="AI88" s="109"/>
      <c r="AJ88" s="121"/>
      <c r="AL88" s="41"/>
      <c r="AM88">
        <f t="shared" si="3"/>
        <v>0</v>
      </c>
      <c r="AN88">
        <f t="shared" si="4"/>
        <v>0</v>
      </c>
      <c r="AO88" t="e">
        <f t="shared" si="5"/>
        <v>#DIV/0!</v>
      </c>
      <c r="AQ88" s="41">
        <f t="shared" si="7"/>
        <v>0</v>
      </c>
    </row>
    <row r="89" spans="1:43">
      <c r="A89" t="e">
        <f t="shared" ref="A89:A152" si="8">+A88+1</f>
        <v>#VALUE!</v>
      </c>
      <c r="B89" s="208"/>
      <c r="C89" s="10"/>
      <c r="D89" s="11"/>
      <c r="E89" s="10"/>
      <c r="F89" s="11"/>
      <c r="G89" s="10"/>
      <c r="H89" s="11"/>
      <c r="I89" s="10"/>
      <c r="J89" s="11"/>
      <c r="K89" s="10"/>
      <c r="L89" s="11"/>
      <c r="M89" s="10"/>
      <c r="N89" s="11"/>
      <c r="O89" s="10"/>
      <c r="P89" s="11"/>
      <c r="Q89" s="10"/>
      <c r="R89" s="11"/>
      <c r="S89" s="10"/>
      <c r="T89" s="11"/>
      <c r="U89" s="10"/>
      <c r="V89" s="11"/>
      <c r="W89" s="54"/>
      <c r="X89" s="11"/>
      <c r="Y89" s="10"/>
      <c r="Z89" s="11"/>
      <c r="AA89" s="10"/>
      <c r="AB89" s="11"/>
      <c r="AC89" s="10"/>
      <c r="AD89" s="11"/>
      <c r="AE89" s="10"/>
      <c r="AF89" s="11"/>
      <c r="AG89" s="10"/>
      <c r="AH89" s="11"/>
      <c r="AI89" s="10"/>
      <c r="AJ89" s="11"/>
      <c r="AL89" s="41"/>
      <c r="AM89">
        <f t="shared" si="3"/>
        <v>0</v>
      </c>
      <c r="AN89">
        <f t="shared" si="4"/>
        <v>0</v>
      </c>
      <c r="AO89" t="e">
        <f t="shared" si="5"/>
        <v>#DIV/0!</v>
      </c>
      <c r="AQ89" s="41">
        <f t="shared" si="7"/>
        <v>0</v>
      </c>
    </row>
    <row r="90" spans="1:43">
      <c r="A90" t="e">
        <f t="shared" si="8"/>
        <v>#VALUE!</v>
      </c>
      <c r="B90" s="208"/>
      <c r="C90" s="10"/>
      <c r="D90" s="11"/>
      <c r="E90" s="10"/>
      <c r="F90" s="11"/>
      <c r="G90" s="10"/>
      <c r="H90" s="11"/>
      <c r="I90" s="10"/>
      <c r="J90" s="11"/>
      <c r="K90" s="10"/>
      <c r="L90" s="11"/>
      <c r="M90" s="10"/>
      <c r="N90" s="11"/>
      <c r="O90" s="10"/>
      <c r="P90" s="11"/>
      <c r="Q90" s="10"/>
      <c r="R90" s="11"/>
      <c r="S90" s="10"/>
      <c r="T90" s="11"/>
      <c r="U90" s="10"/>
      <c r="V90" s="11"/>
      <c r="W90" s="54"/>
      <c r="X90" s="11"/>
      <c r="Y90" s="10"/>
      <c r="Z90" s="11"/>
      <c r="AA90" s="10"/>
      <c r="AB90" s="11"/>
      <c r="AC90" s="10"/>
      <c r="AD90" s="11"/>
      <c r="AE90" s="10"/>
      <c r="AF90" s="11"/>
      <c r="AG90" s="10"/>
      <c r="AH90" s="11"/>
      <c r="AI90" s="10"/>
      <c r="AJ90" s="11"/>
      <c r="AL90" s="41"/>
      <c r="AM90">
        <f t="shared" si="3"/>
        <v>0</v>
      </c>
      <c r="AN90">
        <f t="shared" si="4"/>
        <v>0</v>
      </c>
      <c r="AO90" t="e">
        <f t="shared" si="5"/>
        <v>#DIV/0!</v>
      </c>
      <c r="AQ90" s="41">
        <f t="shared" si="7"/>
        <v>0</v>
      </c>
    </row>
    <row r="91" spans="1:43">
      <c r="A91" t="e">
        <f t="shared" si="8"/>
        <v>#VALUE!</v>
      </c>
      <c r="B91" s="208"/>
      <c r="C91" s="10"/>
      <c r="D91" s="11"/>
      <c r="E91" s="10"/>
      <c r="F91" s="11"/>
      <c r="G91" s="10"/>
      <c r="H91" s="11"/>
      <c r="I91" s="10"/>
      <c r="J91" s="11"/>
      <c r="K91" s="10"/>
      <c r="L91" s="11"/>
      <c r="M91" s="10"/>
      <c r="N91" s="11"/>
      <c r="O91" s="10"/>
      <c r="P91" s="11"/>
      <c r="Q91" s="10"/>
      <c r="R91" s="11"/>
      <c r="S91" s="10"/>
      <c r="T91" s="11"/>
      <c r="U91" s="10"/>
      <c r="V91" s="11"/>
      <c r="W91" s="54"/>
      <c r="X91" s="11"/>
      <c r="Y91" s="10"/>
      <c r="Z91" s="11"/>
      <c r="AA91" s="10"/>
      <c r="AB91" s="11"/>
      <c r="AC91" s="10"/>
      <c r="AD91" s="11"/>
      <c r="AE91" s="10"/>
      <c r="AF91" s="11"/>
      <c r="AG91" s="10"/>
      <c r="AH91" s="11"/>
      <c r="AI91" s="10"/>
      <c r="AJ91" s="11"/>
      <c r="AL91" s="41"/>
      <c r="AM91">
        <f t="shared" si="3"/>
        <v>0</v>
      </c>
      <c r="AN91">
        <f t="shared" si="4"/>
        <v>0</v>
      </c>
      <c r="AO91" t="e">
        <f t="shared" si="5"/>
        <v>#DIV/0!</v>
      </c>
      <c r="AQ91" s="41">
        <f t="shared" si="7"/>
        <v>0</v>
      </c>
    </row>
    <row r="92" spans="1:43">
      <c r="A92" t="e">
        <f t="shared" si="8"/>
        <v>#VALUE!</v>
      </c>
      <c r="B92" s="208"/>
      <c r="C92" s="10"/>
      <c r="D92" s="11"/>
      <c r="E92" s="10"/>
      <c r="F92" s="11"/>
      <c r="G92" s="10"/>
      <c r="H92" s="11"/>
      <c r="I92" s="10"/>
      <c r="J92" s="11"/>
      <c r="K92" s="10"/>
      <c r="L92" s="11"/>
      <c r="M92" s="10"/>
      <c r="N92" s="11"/>
      <c r="O92" s="10"/>
      <c r="P92" s="11"/>
      <c r="Q92" s="10"/>
      <c r="R92" s="11"/>
      <c r="S92" s="10"/>
      <c r="T92" s="11"/>
      <c r="U92" s="10"/>
      <c r="V92" s="11"/>
      <c r="W92" s="54"/>
      <c r="X92" s="11"/>
      <c r="Y92" s="10"/>
      <c r="Z92" s="11"/>
      <c r="AA92" s="10"/>
      <c r="AB92" s="11"/>
      <c r="AC92" s="10"/>
      <c r="AD92" s="11"/>
      <c r="AE92" s="10"/>
      <c r="AF92" s="11"/>
      <c r="AG92" s="10"/>
      <c r="AH92" s="11"/>
      <c r="AI92" s="10"/>
      <c r="AJ92" s="11"/>
      <c r="AL92" s="41"/>
      <c r="AM92">
        <f t="shared" si="3"/>
        <v>0</v>
      </c>
      <c r="AN92">
        <f t="shared" si="4"/>
        <v>0</v>
      </c>
      <c r="AO92" t="e">
        <f t="shared" si="5"/>
        <v>#DIV/0!</v>
      </c>
      <c r="AQ92" s="41">
        <f t="shared" si="7"/>
        <v>0</v>
      </c>
    </row>
    <row r="93" spans="1:43">
      <c r="A93" t="e">
        <f t="shared" si="8"/>
        <v>#VALUE!</v>
      </c>
      <c r="B93" s="208"/>
      <c r="C93" s="10"/>
      <c r="D93" s="11"/>
      <c r="E93" s="10"/>
      <c r="F93" s="11"/>
      <c r="G93" s="10"/>
      <c r="H93" s="11"/>
      <c r="I93" s="10"/>
      <c r="J93" s="11"/>
      <c r="K93" s="10"/>
      <c r="L93" s="11"/>
      <c r="M93" s="10"/>
      <c r="N93" s="11"/>
      <c r="O93" s="10"/>
      <c r="P93" s="11"/>
      <c r="Q93" s="10"/>
      <c r="R93" s="11"/>
      <c r="S93" s="10"/>
      <c r="T93" s="11"/>
      <c r="U93" s="10"/>
      <c r="V93" s="11"/>
      <c r="W93" s="54"/>
      <c r="X93" s="11"/>
      <c r="Y93" s="10"/>
      <c r="Z93" s="11"/>
      <c r="AA93" s="10"/>
      <c r="AB93" s="11"/>
      <c r="AC93" s="10"/>
      <c r="AD93" s="11"/>
      <c r="AE93" s="10"/>
      <c r="AF93" s="11"/>
      <c r="AG93" s="10"/>
      <c r="AH93" s="11"/>
      <c r="AI93" s="10"/>
      <c r="AJ93" s="11"/>
      <c r="AL93" s="41"/>
      <c r="AM93">
        <f t="shared" si="3"/>
        <v>0</v>
      </c>
      <c r="AN93">
        <f t="shared" si="4"/>
        <v>0</v>
      </c>
      <c r="AO93" t="e">
        <f t="shared" si="5"/>
        <v>#DIV/0!</v>
      </c>
      <c r="AQ93" s="41">
        <f t="shared" si="7"/>
        <v>0</v>
      </c>
    </row>
    <row r="94" spans="1:43">
      <c r="A94" t="e">
        <f t="shared" si="8"/>
        <v>#VALUE!</v>
      </c>
      <c r="B94" s="208"/>
      <c r="C94" s="10"/>
      <c r="D94" s="11"/>
      <c r="E94" s="10"/>
      <c r="F94" s="11"/>
      <c r="G94" s="10"/>
      <c r="H94" s="11"/>
      <c r="I94" s="10"/>
      <c r="J94" s="11"/>
      <c r="K94" s="10"/>
      <c r="L94" s="11"/>
      <c r="M94" s="10"/>
      <c r="N94" s="11"/>
      <c r="O94" s="10"/>
      <c r="P94" s="11"/>
      <c r="Q94" s="10"/>
      <c r="R94" s="11"/>
      <c r="S94" s="10"/>
      <c r="T94" s="11"/>
      <c r="U94" s="10"/>
      <c r="V94" s="11"/>
      <c r="W94" s="54"/>
      <c r="X94" s="11"/>
      <c r="Y94" s="10"/>
      <c r="Z94" s="11"/>
      <c r="AA94" s="10"/>
      <c r="AB94" s="11"/>
      <c r="AC94" s="10"/>
      <c r="AD94" s="11"/>
      <c r="AE94" s="10"/>
      <c r="AF94" s="11"/>
      <c r="AG94" s="10"/>
      <c r="AH94" s="11"/>
      <c r="AI94" s="10"/>
      <c r="AJ94" s="11"/>
      <c r="AL94" s="41"/>
      <c r="AM94">
        <f t="shared" si="3"/>
        <v>0</v>
      </c>
      <c r="AN94">
        <f t="shared" si="4"/>
        <v>0</v>
      </c>
      <c r="AO94" t="e">
        <f t="shared" si="5"/>
        <v>#DIV/0!</v>
      </c>
      <c r="AQ94" s="41">
        <f t="shared" si="7"/>
        <v>0</v>
      </c>
    </row>
    <row r="95" spans="1:43">
      <c r="A95" t="e">
        <f t="shared" si="8"/>
        <v>#VALUE!</v>
      </c>
      <c r="B95" s="208"/>
      <c r="C95" s="10"/>
      <c r="D95" s="11"/>
      <c r="E95" s="10"/>
      <c r="F95" s="11"/>
      <c r="G95" s="10"/>
      <c r="H95" s="11"/>
      <c r="I95" s="10"/>
      <c r="J95" s="11"/>
      <c r="K95" s="10"/>
      <c r="L95" s="11"/>
      <c r="M95" s="10"/>
      <c r="N95" s="11"/>
      <c r="O95" s="10"/>
      <c r="P95" s="11"/>
      <c r="Q95" s="10"/>
      <c r="R95" s="11"/>
      <c r="S95" s="10"/>
      <c r="T95" s="11"/>
      <c r="U95" s="10"/>
      <c r="V95" s="11"/>
      <c r="W95" s="54"/>
      <c r="X95" s="11"/>
      <c r="Y95" s="10"/>
      <c r="Z95" s="11"/>
      <c r="AA95" s="10"/>
      <c r="AB95" s="11"/>
      <c r="AC95" s="10"/>
      <c r="AD95" s="11"/>
      <c r="AE95" s="10"/>
      <c r="AF95" s="11"/>
      <c r="AG95" s="10"/>
      <c r="AH95" s="11"/>
      <c r="AI95" s="10"/>
      <c r="AJ95" s="11"/>
      <c r="AL95" s="41"/>
      <c r="AM95">
        <f t="shared" si="3"/>
        <v>0</v>
      </c>
      <c r="AN95">
        <f t="shared" si="4"/>
        <v>0</v>
      </c>
      <c r="AO95" t="e">
        <f t="shared" si="5"/>
        <v>#DIV/0!</v>
      </c>
      <c r="AQ95" s="41">
        <f t="shared" si="7"/>
        <v>0</v>
      </c>
    </row>
    <row r="96" spans="1:43">
      <c r="A96" t="e">
        <f t="shared" si="8"/>
        <v>#VALUE!</v>
      </c>
      <c r="B96" s="208"/>
      <c r="C96" s="10"/>
      <c r="D96" s="11"/>
      <c r="E96" s="10"/>
      <c r="F96" s="11"/>
      <c r="G96" s="10"/>
      <c r="H96" s="11"/>
      <c r="I96" s="10"/>
      <c r="J96" s="11"/>
      <c r="K96" s="10"/>
      <c r="L96" s="11"/>
      <c r="M96" s="10"/>
      <c r="N96" s="11"/>
      <c r="O96" s="10"/>
      <c r="P96" s="11"/>
      <c r="Q96" s="10"/>
      <c r="R96" s="11"/>
      <c r="S96" s="10"/>
      <c r="T96" s="11"/>
      <c r="U96" s="10"/>
      <c r="V96" s="11"/>
      <c r="W96" s="54"/>
      <c r="X96" s="11"/>
      <c r="Y96" s="10"/>
      <c r="Z96" s="11"/>
      <c r="AA96" s="10"/>
      <c r="AB96" s="11"/>
      <c r="AC96" s="10"/>
      <c r="AD96" s="11"/>
      <c r="AE96" s="10"/>
      <c r="AF96" s="11"/>
      <c r="AG96" s="10"/>
      <c r="AH96" s="11"/>
      <c r="AI96" s="10"/>
      <c r="AJ96" s="11"/>
      <c r="AL96" s="41"/>
      <c r="AM96">
        <f t="shared" si="3"/>
        <v>0</v>
      </c>
      <c r="AN96">
        <f t="shared" si="4"/>
        <v>0</v>
      </c>
      <c r="AO96" t="e">
        <f t="shared" si="5"/>
        <v>#DIV/0!</v>
      </c>
      <c r="AQ96" s="41">
        <f t="shared" si="7"/>
        <v>0</v>
      </c>
    </row>
    <row r="97" spans="1:43">
      <c r="A97" t="e">
        <f t="shared" si="8"/>
        <v>#VALUE!</v>
      </c>
      <c r="B97" s="208"/>
      <c r="C97" s="10"/>
      <c r="D97" s="11"/>
      <c r="E97" s="10"/>
      <c r="F97" s="11"/>
      <c r="G97" s="10"/>
      <c r="H97" s="11"/>
      <c r="I97" s="10"/>
      <c r="J97" s="11"/>
      <c r="K97" s="10"/>
      <c r="L97" s="11"/>
      <c r="M97" s="10"/>
      <c r="N97" s="11"/>
      <c r="O97" s="10"/>
      <c r="P97" s="11"/>
      <c r="Q97" s="54"/>
      <c r="R97" s="11"/>
      <c r="S97" s="10"/>
      <c r="T97" s="11"/>
      <c r="U97" s="10"/>
      <c r="V97" s="11"/>
      <c r="W97" s="54"/>
      <c r="X97" s="11"/>
      <c r="Y97" s="10"/>
      <c r="Z97" s="11"/>
      <c r="AA97" s="54"/>
      <c r="AB97" s="11"/>
      <c r="AC97" s="10"/>
      <c r="AD97" s="11"/>
      <c r="AE97" s="242"/>
      <c r="AF97" s="11"/>
      <c r="AG97" s="10"/>
      <c r="AH97" s="11"/>
      <c r="AI97" s="10"/>
      <c r="AJ97" s="11"/>
      <c r="AM97">
        <f t="shared" si="3"/>
        <v>0</v>
      </c>
      <c r="AN97">
        <f t="shared" si="4"/>
        <v>0</v>
      </c>
      <c r="AO97" t="e">
        <f t="shared" si="5"/>
        <v>#DIV/0!</v>
      </c>
      <c r="AQ97" s="41">
        <f t="shared" si="7"/>
        <v>0</v>
      </c>
    </row>
    <row r="98" spans="1:43">
      <c r="A98" t="e">
        <f t="shared" si="8"/>
        <v>#VALUE!</v>
      </c>
      <c r="B98" s="208"/>
      <c r="C98" s="10"/>
      <c r="D98" s="11"/>
      <c r="E98" s="10"/>
      <c r="F98" s="11"/>
      <c r="G98" s="10"/>
      <c r="H98" s="11"/>
      <c r="I98" s="10"/>
      <c r="J98" s="11"/>
      <c r="K98" s="10"/>
      <c r="L98" s="11"/>
      <c r="M98" s="10"/>
      <c r="N98" s="11"/>
      <c r="O98" s="10"/>
      <c r="P98" s="11"/>
      <c r="Q98" s="10"/>
      <c r="R98" s="11"/>
      <c r="S98" s="10"/>
      <c r="T98" s="11"/>
      <c r="U98" s="10"/>
      <c r="V98" s="11"/>
      <c r="W98" s="54"/>
      <c r="X98" s="11"/>
      <c r="Y98" s="10"/>
      <c r="Z98" s="11"/>
      <c r="AA98" s="10"/>
      <c r="AB98" s="11"/>
      <c r="AC98" s="10"/>
      <c r="AD98" s="11"/>
      <c r="AE98" s="10"/>
      <c r="AF98" s="11"/>
      <c r="AG98" s="10"/>
      <c r="AH98" s="11"/>
      <c r="AI98" s="10"/>
      <c r="AJ98" s="11"/>
      <c r="AM98">
        <f t="shared" si="3"/>
        <v>0</v>
      </c>
      <c r="AN98">
        <f t="shared" si="4"/>
        <v>0</v>
      </c>
      <c r="AO98" t="e">
        <f t="shared" si="5"/>
        <v>#DIV/0!</v>
      </c>
      <c r="AQ98" s="41">
        <f t="shared" si="7"/>
        <v>0</v>
      </c>
    </row>
    <row r="99" spans="1:43">
      <c r="A99" t="e">
        <f t="shared" si="8"/>
        <v>#VALUE!</v>
      </c>
      <c r="B99" s="208"/>
      <c r="C99" s="10"/>
      <c r="D99" s="11"/>
      <c r="E99" s="10"/>
      <c r="F99" s="11"/>
      <c r="G99" s="10"/>
      <c r="H99" s="11"/>
      <c r="I99" s="10"/>
      <c r="J99" s="11"/>
      <c r="K99" s="10"/>
      <c r="L99" s="11"/>
      <c r="M99" s="10"/>
      <c r="N99" s="11"/>
      <c r="O99" s="10"/>
      <c r="P99" s="11"/>
      <c r="Q99" s="10"/>
      <c r="R99" s="11"/>
      <c r="S99" s="10"/>
      <c r="T99" s="11"/>
      <c r="U99" s="10"/>
      <c r="V99" s="11"/>
      <c r="W99" s="54"/>
      <c r="X99" s="11"/>
      <c r="Y99" s="10"/>
      <c r="Z99" s="11"/>
      <c r="AA99" s="10"/>
      <c r="AB99" s="11"/>
      <c r="AC99" s="10"/>
      <c r="AD99" s="11"/>
      <c r="AE99" s="10"/>
      <c r="AF99" s="11"/>
      <c r="AG99" s="10"/>
      <c r="AH99" s="11"/>
      <c r="AI99" s="10"/>
      <c r="AJ99" s="11"/>
      <c r="AM99">
        <f t="shared" si="3"/>
        <v>0</v>
      </c>
      <c r="AN99">
        <f t="shared" si="4"/>
        <v>0</v>
      </c>
      <c r="AO99" t="e">
        <f t="shared" si="5"/>
        <v>#DIV/0!</v>
      </c>
      <c r="AQ99" s="41">
        <f t="shared" si="7"/>
        <v>0</v>
      </c>
    </row>
    <row r="100" spans="1:43">
      <c r="A100" t="e">
        <f t="shared" si="8"/>
        <v>#VALUE!</v>
      </c>
      <c r="B100" s="208"/>
      <c r="C100" s="10"/>
      <c r="D100" s="11"/>
      <c r="E100" s="10"/>
      <c r="F100" s="11"/>
      <c r="G100" s="10"/>
      <c r="H100" s="11"/>
      <c r="I100" s="10"/>
      <c r="J100" s="11"/>
      <c r="K100" s="10"/>
      <c r="L100" s="11"/>
      <c r="M100" s="10"/>
      <c r="N100" s="11"/>
      <c r="O100" s="10"/>
      <c r="P100" s="11"/>
      <c r="Q100" s="10"/>
      <c r="R100" s="11"/>
      <c r="S100" s="10"/>
      <c r="T100" s="11"/>
      <c r="U100" s="10"/>
      <c r="V100" s="11"/>
      <c r="W100" s="54"/>
      <c r="X100" s="11"/>
      <c r="Y100" s="10"/>
      <c r="Z100" s="11"/>
      <c r="AA100" s="10"/>
      <c r="AB100" s="11"/>
      <c r="AC100" s="10"/>
      <c r="AD100" s="11"/>
      <c r="AE100" s="10"/>
      <c r="AF100" s="11"/>
      <c r="AG100" s="10"/>
      <c r="AH100" s="11"/>
      <c r="AI100" s="10"/>
      <c r="AJ100" s="11"/>
      <c r="AL100" s="41"/>
      <c r="AM100">
        <f t="shared" si="3"/>
        <v>0</v>
      </c>
      <c r="AN100">
        <f t="shared" si="4"/>
        <v>0</v>
      </c>
      <c r="AO100" t="e">
        <f t="shared" si="5"/>
        <v>#DIV/0!</v>
      </c>
      <c r="AQ100" s="41">
        <f t="shared" si="7"/>
        <v>0</v>
      </c>
    </row>
    <row r="101" spans="1:43">
      <c r="A101" t="e">
        <f t="shared" si="8"/>
        <v>#VALUE!</v>
      </c>
      <c r="B101" s="208"/>
      <c r="C101" s="10"/>
      <c r="D101" s="11"/>
      <c r="E101" s="10"/>
      <c r="F101" s="11"/>
      <c r="G101" s="10"/>
      <c r="H101" s="11"/>
      <c r="I101" s="10"/>
      <c r="J101" s="11"/>
      <c r="K101" s="10"/>
      <c r="L101" s="11"/>
      <c r="M101" s="10"/>
      <c r="N101" s="11"/>
      <c r="O101" s="10"/>
      <c r="P101" s="11"/>
      <c r="Q101" s="10"/>
      <c r="R101" s="11"/>
      <c r="S101" s="10"/>
      <c r="T101" s="11"/>
      <c r="U101" s="10"/>
      <c r="V101" s="11"/>
      <c r="W101" s="54"/>
      <c r="X101" s="11"/>
      <c r="Y101" s="10"/>
      <c r="Z101" s="11"/>
      <c r="AA101" s="10"/>
      <c r="AB101" s="11"/>
      <c r="AC101" s="10"/>
      <c r="AD101" s="11"/>
      <c r="AE101" s="10"/>
      <c r="AF101" s="11"/>
      <c r="AG101" s="10"/>
      <c r="AH101" s="11"/>
      <c r="AI101" s="10"/>
      <c r="AJ101" s="11"/>
      <c r="AL101" s="41"/>
      <c r="AM101">
        <f t="shared" si="3"/>
        <v>0</v>
      </c>
      <c r="AN101">
        <f t="shared" si="4"/>
        <v>0</v>
      </c>
      <c r="AO101" t="e">
        <f t="shared" si="5"/>
        <v>#DIV/0!</v>
      </c>
      <c r="AQ101" s="41">
        <f t="shared" si="7"/>
        <v>0</v>
      </c>
    </row>
    <row r="102" spans="1:43">
      <c r="A102" t="e">
        <f t="shared" si="8"/>
        <v>#VALUE!</v>
      </c>
      <c r="B102" s="208"/>
      <c r="C102" s="10"/>
      <c r="D102" s="11"/>
      <c r="E102" s="10"/>
      <c r="F102" s="11"/>
      <c r="G102" s="10"/>
      <c r="H102" s="11"/>
      <c r="I102" s="10"/>
      <c r="J102" s="11"/>
      <c r="K102" s="10"/>
      <c r="L102" s="11"/>
      <c r="M102" s="10"/>
      <c r="N102" s="11"/>
      <c r="O102" s="10"/>
      <c r="P102" s="11"/>
      <c r="Q102" s="10"/>
      <c r="R102" s="11"/>
      <c r="S102" s="10"/>
      <c r="T102" s="11"/>
      <c r="U102" s="10"/>
      <c r="V102" s="11"/>
      <c r="W102" s="54"/>
      <c r="X102" s="11"/>
      <c r="Y102" s="10"/>
      <c r="Z102" s="11"/>
      <c r="AA102" s="10"/>
      <c r="AB102" s="11"/>
      <c r="AC102" s="10"/>
      <c r="AD102" s="11"/>
      <c r="AE102" s="10"/>
      <c r="AF102" s="11"/>
      <c r="AG102" s="10"/>
      <c r="AH102" s="11"/>
      <c r="AI102" s="10"/>
      <c r="AJ102" s="11"/>
      <c r="AL102" s="41"/>
      <c r="AM102">
        <f t="shared" si="3"/>
        <v>0</v>
      </c>
      <c r="AN102">
        <f t="shared" si="4"/>
        <v>0</v>
      </c>
      <c r="AO102" t="e">
        <f t="shared" si="5"/>
        <v>#DIV/0!</v>
      </c>
      <c r="AQ102" s="41">
        <f t="shared" si="7"/>
        <v>0</v>
      </c>
    </row>
    <row r="103" spans="1:43">
      <c r="A103" t="e">
        <f t="shared" si="8"/>
        <v>#VALUE!</v>
      </c>
      <c r="B103" s="208"/>
      <c r="C103" s="10"/>
      <c r="D103" s="11"/>
      <c r="E103" s="10"/>
      <c r="F103" s="11"/>
      <c r="G103" s="10"/>
      <c r="H103" s="11"/>
      <c r="I103" s="10"/>
      <c r="J103" s="11"/>
      <c r="K103" s="10"/>
      <c r="L103" s="11"/>
      <c r="M103" s="10"/>
      <c r="N103" s="11"/>
      <c r="O103" s="10"/>
      <c r="P103" s="11"/>
      <c r="Q103" s="10"/>
      <c r="R103" s="11"/>
      <c r="S103" s="10"/>
      <c r="T103" s="11"/>
      <c r="U103" s="10"/>
      <c r="V103" s="11"/>
      <c r="W103" s="54"/>
      <c r="X103" s="11"/>
      <c r="Y103" s="10"/>
      <c r="Z103" s="11"/>
      <c r="AA103" s="10"/>
      <c r="AB103" s="11"/>
      <c r="AC103" s="10"/>
      <c r="AD103" s="11"/>
      <c r="AE103" s="10"/>
      <c r="AF103" s="11"/>
      <c r="AG103" s="10"/>
      <c r="AH103" s="11"/>
      <c r="AI103" s="10"/>
      <c r="AJ103" s="11"/>
      <c r="AL103" s="41"/>
      <c r="AM103">
        <f t="shared" si="3"/>
        <v>0</v>
      </c>
      <c r="AN103">
        <f t="shared" si="4"/>
        <v>0</v>
      </c>
      <c r="AO103" t="e">
        <f t="shared" si="5"/>
        <v>#DIV/0!</v>
      </c>
      <c r="AQ103" s="41">
        <f t="shared" si="7"/>
        <v>0</v>
      </c>
    </row>
    <row r="104" spans="1:43">
      <c r="A104" t="e">
        <f t="shared" si="8"/>
        <v>#VALUE!</v>
      </c>
      <c r="B104" s="208"/>
      <c r="C104" s="10"/>
      <c r="D104" s="11"/>
      <c r="E104" s="10"/>
      <c r="F104" s="11"/>
      <c r="G104" s="10"/>
      <c r="H104" s="11"/>
      <c r="I104" s="10"/>
      <c r="J104" s="11"/>
      <c r="K104" s="10"/>
      <c r="L104" s="11"/>
      <c r="M104" s="10"/>
      <c r="N104" s="11"/>
      <c r="O104" s="10"/>
      <c r="P104" s="11"/>
      <c r="Q104" s="10"/>
      <c r="R104" s="11"/>
      <c r="S104" s="10"/>
      <c r="T104" s="11"/>
      <c r="U104" s="10"/>
      <c r="V104" s="11"/>
      <c r="W104" s="54"/>
      <c r="X104" s="11"/>
      <c r="Y104" s="10"/>
      <c r="Z104" s="11"/>
      <c r="AA104" s="10"/>
      <c r="AB104" s="11"/>
      <c r="AC104" s="10"/>
      <c r="AD104" s="11"/>
      <c r="AE104" s="10"/>
      <c r="AF104" s="11"/>
      <c r="AG104" s="10"/>
      <c r="AH104" s="11"/>
      <c r="AI104" s="10"/>
      <c r="AJ104" s="11"/>
      <c r="AL104" s="41"/>
      <c r="AM104">
        <f t="shared" si="3"/>
        <v>0</v>
      </c>
      <c r="AN104">
        <f t="shared" si="4"/>
        <v>0</v>
      </c>
      <c r="AO104" t="e">
        <f t="shared" si="5"/>
        <v>#DIV/0!</v>
      </c>
      <c r="AQ104" s="41">
        <f t="shared" si="7"/>
        <v>0</v>
      </c>
    </row>
    <row r="105" spans="1:43">
      <c r="A105" t="e">
        <f t="shared" si="8"/>
        <v>#VALUE!</v>
      </c>
      <c r="B105" s="208"/>
      <c r="C105" s="10"/>
      <c r="D105" s="11"/>
      <c r="E105" s="10"/>
      <c r="F105" s="11"/>
      <c r="G105" s="10"/>
      <c r="H105" s="11"/>
      <c r="I105" s="10"/>
      <c r="J105" s="11"/>
      <c r="K105" s="10"/>
      <c r="L105" s="11"/>
      <c r="M105" s="10"/>
      <c r="N105" s="11"/>
      <c r="O105" s="10"/>
      <c r="P105" s="11"/>
      <c r="Q105" s="10"/>
      <c r="R105" s="11"/>
      <c r="S105" s="10"/>
      <c r="T105" s="11"/>
      <c r="U105" s="10"/>
      <c r="V105" s="11"/>
      <c r="W105" s="54"/>
      <c r="X105" s="11"/>
      <c r="Y105" s="10"/>
      <c r="Z105" s="11"/>
      <c r="AA105" s="10"/>
      <c r="AB105" s="11"/>
      <c r="AC105" s="10"/>
      <c r="AD105" s="11"/>
      <c r="AE105" s="10"/>
      <c r="AF105" s="11"/>
      <c r="AG105" s="10"/>
      <c r="AH105" s="11"/>
      <c r="AI105" s="10"/>
      <c r="AJ105" s="11"/>
      <c r="AL105" s="41"/>
      <c r="AM105">
        <f t="shared" si="3"/>
        <v>0</v>
      </c>
      <c r="AN105">
        <f t="shared" si="4"/>
        <v>0</v>
      </c>
      <c r="AO105" t="e">
        <f t="shared" si="5"/>
        <v>#DIV/0!</v>
      </c>
      <c r="AQ105" s="41">
        <f t="shared" si="7"/>
        <v>0</v>
      </c>
    </row>
    <row r="106" spans="1:43">
      <c r="A106" t="e">
        <f t="shared" si="8"/>
        <v>#VALUE!</v>
      </c>
      <c r="B106" s="208"/>
      <c r="C106" s="10"/>
      <c r="D106" s="11"/>
      <c r="E106" s="10"/>
      <c r="F106" s="11"/>
      <c r="G106" s="10"/>
      <c r="H106" s="11"/>
      <c r="I106" s="10"/>
      <c r="J106" s="11"/>
      <c r="K106" s="10"/>
      <c r="L106" s="11"/>
      <c r="M106" s="10"/>
      <c r="N106" s="11"/>
      <c r="O106" s="10"/>
      <c r="P106" s="11"/>
      <c r="Q106" s="10"/>
      <c r="R106" s="11"/>
      <c r="S106" s="10"/>
      <c r="T106" s="11"/>
      <c r="U106" s="10"/>
      <c r="V106" s="11"/>
      <c r="W106" s="54"/>
      <c r="X106" s="11"/>
      <c r="Y106" s="10"/>
      <c r="Z106" s="11"/>
      <c r="AA106" s="10"/>
      <c r="AB106" s="11"/>
      <c r="AC106" s="10"/>
      <c r="AD106" s="11"/>
      <c r="AE106" s="10"/>
      <c r="AF106" s="11"/>
      <c r="AG106" s="10"/>
      <c r="AH106" s="11"/>
      <c r="AI106" s="10"/>
      <c r="AJ106" s="11"/>
      <c r="AL106" s="41"/>
      <c r="AM106">
        <f t="shared" si="3"/>
        <v>0</v>
      </c>
      <c r="AN106">
        <f t="shared" si="4"/>
        <v>0</v>
      </c>
      <c r="AO106" t="e">
        <f t="shared" si="5"/>
        <v>#DIV/0!</v>
      </c>
      <c r="AQ106" s="41">
        <f t="shared" si="7"/>
        <v>0</v>
      </c>
    </row>
    <row r="107" spans="1:43">
      <c r="A107" t="e">
        <f t="shared" si="8"/>
        <v>#VALUE!</v>
      </c>
      <c r="B107" s="208"/>
      <c r="C107" s="10"/>
      <c r="D107" s="11"/>
      <c r="E107" s="10"/>
      <c r="F107" s="11"/>
      <c r="G107" s="10"/>
      <c r="H107" s="11"/>
      <c r="I107" s="10"/>
      <c r="J107" s="11"/>
      <c r="K107" s="10"/>
      <c r="L107" s="11"/>
      <c r="M107" s="10"/>
      <c r="N107" s="11"/>
      <c r="O107" s="10"/>
      <c r="P107" s="11"/>
      <c r="Q107" s="10"/>
      <c r="R107" s="11"/>
      <c r="S107" s="10"/>
      <c r="T107" s="11"/>
      <c r="U107" s="10"/>
      <c r="V107" s="11"/>
      <c r="W107" s="54"/>
      <c r="X107" s="11"/>
      <c r="Y107" s="10"/>
      <c r="Z107" s="11"/>
      <c r="AA107" s="10"/>
      <c r="AB107" s="11"/>
      <c r="AC107" s="10"/>
      <c r="AD107" s="11"/>
      <c r="AE107" s="54"/>
      <c r="AF107" s="11"/>
      <c r="AG107" s="94"/>
      <c r="AH107" s="11"/>
      <c r="AI107" s="10"/>
      <c r="AJ107" s="11"/>
      <c r="AL107" s="41"/>
      <c r="AM107">
        <f t="shared" ref="AM107:AM170" si="9">+C107+E107+G107+I107++K107++M107+O107+Q107+S107+U107+W107+Y107+AI107+AA107+AG107+AC107+AE107</f>
        <v>0</v>
      </c>
      <c r="AN107">
        <f t="shared" ref="AN107:AN170" si="10">COUNT(C107:AJ107)/2</f>
        <v>0</v>
      </c>
      <c r="AO107" t="e">
        <f t="shared" ref="AO107:AO170" si="11">+AM107/AN107</f>
        <v>#DIV/0!</v>
      </c>
      <c r="AQ107" s="41">
        <f t="shared" si="7"/>
        <v>0</v>
      </c>
    </row>
    <row r="108" spans="1:43">
      <c r="A108" t="e">
        <f t="shared" si="8"/>
        <v>#VALUE!</v>
      </c>
      <c r="B108" s="208"/>
      <c r="C108" s="10"/>
      <c r="D108" s="11"/>
      <c r="E108" s="10"/>
      <c r="F108" s="11"/>
      <c r="G108" s="10"/>
      <c r="H108" s="11"/>
      <c r="I108" s="10"/>
      <c r="J108" s="11"/>
      <c r="K108" s="10"/>
      <c r="L108" s="11"/>
      <c r="M108" s="10"/>
      <c r="N108" s="11"/>
      <c r="O108" s="10"/>
      <c r="P108" s="11"/>
      <c r="Q108" s="10"/>
      <c r="R108" s="11"/>
      <c r="S108" s="10"/>
      <c r="T108" s="11"/>
      <c r="U108" s="10"/>
      <c r="V108" s="11"/>
      <c r="W108" s="54"/>
      <c r="X108" s="11"/>
      <c r="Y108" s="10"/>
      <c r="Z108" s="11"/>
      <c r="AA108" s="10"/>
      <c r="AB108" s="11"/>
      <c r="AC108" s="10"/>
      <c r="AD108" s="11"/>
      <c r="AE108" s="10"/>
      <c r="AF108" s="11"/>
      <c r="AG108" s="10"/>
      <c r="AH108" s="11"/>
      <c r="AI108" s="10"/>
      <c r="AJ108" s="11"/>
      <c r="AL108" s="41"/>
      <c r="AM108">
        <f t="shared" si="9"/>
        <v>0</v>
      </c>
      <c r="AN108">
        <f t="shared" si="10"/>
        <v>0</v>
      </c>
      <c r="AO108" t="e">
        <f t="shared" si="11"/>
        <v>#DIV/0!</v>
      </c>
      <c r="AQ108" s="41">
        <f t="shared" si="7"/>
        <v>0</v>
      </c>
    </row>
    <row r="109" spans="1:43">
      <c r="A109" t="e">
        <f t="shared" si="8"/>
        <v>#VALUE!</v>
      </c>
      <c r="B109" s="208"/>
      <c r="C109" s="10"/>
      <c r="D109" s="11"/>
      <c r="E109" s="10"/>
      <c r="F109" s="11"/>
      <c r="G109" s="10"/>
      <c r="H109" s="11"/>
      <c r="I109" s="10"/>
      <c r="J109" s="11"/>
      <c r="K109" s="10"/>
      <c r="L109" s="11"/>
      <c r="M109" s="10"/>
      <c r="N109" s="11"/>
      <c r="O109" s="10"/>
      <c r="P109" s="11"/>
      <c r="Q109" s="10"/>
      <c r="R109" s="11"/>
      <c r="S109" s="10"/>
      <c r="T109" s="11"/>
      <c r="U109" s="10"/>
      <c r="V109" s="11"/>
      <c r="W109" s="54"/>
      <c r="X109" s="11"/>
      <c r="Y109" s="10"/>
      <c r="Z109" s="11"/>
      <c r="AA109" s="10"/>
      <c r="AB109" s="11"/>
      <c r="AC109" s="10"/>
      <c r="AD109" s="11"/>
      <c r="AE109" s="10"/>
      <c r="AF109" s="11"/>
      <c r="AG109" s="10"/>
      <c r="AH109" s="11"/>
      <c r="AI109" s="10"/>
      <c r="AJ109" s="11"/>
      <c r="AL109" s="41"/>
      <c r="AM109">
        <f t="shared" si="9"/>
        <v>0</v>
      </c>
      <c r="AN109">
        <f t="shared" si="10"/>
        <v>0</v>
      </c>
      <c r="AO109" t="e">
        <f t="shared" si="11"/>
        <v>#DIV/0!</v>
      </c>
      <c r="AQ109" s="41">
        <f t="shared" si="7"/>
        <v>0</v>
      </c>
    </row>
    <row r="110" spans="1:43">
      <c r="A110" t="e">
        <f t="shared" si="8"/>
        <v>#VALUE!</v>
      </c>
      <c r="B110" s="208"/>
      <c r="C110" s="12"/>
      <c r="D110" s="13"/>
      <c r="E110" s="12"/>
      <c r="F110" s="13"/>
      <c r="G110" s="12"/>
      <c r="H110" s="13"/>
      <c r="I110" s="12"/>
      <c r="J110" s="13"/>
      <c r="K110" s="12"/>
      <c r="L110" s="13"/>
      <c r="M110" s="12"/>
      <c r="N110" s="13"/>
      <c r="O110" s="12"/>
      <c r="P110" s="13"/>
      <c r="Q110" s="12"/>
      <c r="R110" s="13"/>
      <c r="S110" s="12"/>
      <c r="T110" s="13"/>
      <c r="U110" s="12"/>
      <c r="V110" s="13"/>
      <c r="W110" s="54"/>
      <c r="X110" s="11"/>
      <c r="Y110" s="12"/>
      <c r="Z110" s="13"/>
      <c r="AA110" s="12"/>
      <c r="AB110" s="13"/>
      <c r="AC110" s="10"/>
      <c r="AD110" s="11"/>
      <c r="AE110" s="12"/>
      <c r="AF110" s="13"/>
      <c r="AG110" s="10"/>
      <c r="AH110" s="11"/>
      <c r="AI110" s="10"/>
      <c r="AJ110" s="11"/>
      <c r="AL110" s="41"/>
      <c r="AM110">
        <f t="shared" si="9"/>
        <v>0</v>
      </c>
      <c r="AN110">
        <f t="shared" si="10"/>
        <v>0</v>
      </c>
      <c r="AO110" t="e">
        <f t="shared" si="11"/>
        <v>#DIV/0!</v>
      </c>
      <c r="AQ110" s="41">
        <f t="shared" si="7"/>
        <v>0</v>
      </c>
    </row>
    <row r="111" spans="1:43">
      <c r="A111" t="e">
        <f t="shared" si="8"/>
        <v>#VALUE!</v>
      </c>
      <c r="B111" s="208"/>
      <c r="C111" s="10"/>
      <c r="D111" s="11"/>
      <c r="E111" s="10"/>
      <c r="F111" s="11"/>
      <c r="G111" s="10"/>
      <c r="H111" s="11"/>
      <c r="I111" s="10"/>
      <c r="J111" s="11"/>
      <c r="K111" s="10"/>
      <c r="L111" s="11"/>
      <c r="M111" s="10"/>
      <c r="N111" s="11"/>
      <c r="O111" s="10"/>
      <c r="P111" s="11"/>
      <c r="Q111" s="10"/>
      <c r="R111" s="11"/>
      <c r="S111" s="10"/>
      <c r="T111" s="11"/>
      <c r="U111" s="10"/>
      <c r="V111" s="11"/>
      <c r="W111" s="54"/>
      <c r="X111" s="11"/>
      <c r="Y111" s="10"/>
      <c r="Z111" s="11"/>
      <c r="AA111" s="10"/>
      <c r="AB111" s="11"/>
      <c r="AC111" s="10"/>
      <c r="AD111" s="11"/>
      <c r="AE111" s="10"/>
      <c r="AF111" s="11"/>
      <c r="AG111" s="10"/>
      <c r="AH111" s="11"/>
      <c r="AI111" s="10"/>
      <c r="AJ111" s="11"/>
      <c r="AL111" s="41"/>
      <c r="AM111">
        <f t="shared" si="9"/>
        <v>0</v>
      </c>
      <c r="AN111">
        <f t="shared" si="10"/>
        <v>0</v>
      </c>
      <c r="AO111" t="e">
        <f t="shared" si="11"/>
        <v>#DIV/0!</v>
      </c>
      <c r="AQ111" s="41">
        <f t="shared" si="7"/>
        <v>0</v>
      </c>
    </row>
    <row r="112" spans="1:43">
      <c r="A112" t="e">
        <f t="shared" si="8"/>
        <v>#VALUE!</v>
      </c>
      <c r="B112" s="208"/>
      <c r="C112" s="10"/>
      <c r="D112" s="11"/>
      <c r="E112" s="10"/>
      <c r="F112" s="11"/>
      <c r="G112" s="10"/>
      <c r="H112" s="11"/>
      <c r="I112" s="10"/>
      <c r="J112" s="11"/>
      <c r="K112" s="10"/>
      <c r="L112" s="11"/>
      <c r="M112" s="10"/>
      <c r="N112" s="11"/>
      <c r="O112" s="10"/>
      <c r="P112" s="11"/>
      <c r="Q112" s="10"/>
      <c r="R112" s="11"/>
      <c r="S112" s="10"/>
      <c r="T112" s="11"/>
      <c r="U112" s="10"/>
      <c r="V112" s="11"/>
      <c r="W112" s="54"/>
      <c r="X112" s="11"/>
      <c r="Y112" s="10"/>
      <c r="Z112" s="11"/>
      <c r="AA112" s="10"/>
      <c r="AB112" s="11"/>
      <c r="AC112" s="10"/>
      <c r="AD112" s="11"/>
      <c r="AE112" s="10"/>
      <c r="AF112" s="11"/>
      <c r="AG112" s="10"/>
      <c r="AH112" s="11"/>
      <c r="AI112" s="10"/>
      <c r="AJ112" s="11"/>
      <c r="AL112" s="41"/>
      <c r="AM112">
        <f t="shared" si="9"/>
        <v>0</v>
      </c>
      <c r="AN112">
        <f t="shared" si="10"/>
        <v>0</v>
      </c>
      <c r="AO112" t="e">
        <f t="shared" si="11"/>
        <v>#DIV/0!</v>
      </c>
      <c r="AQ112" s="41">
        <f t="shared" si="7"/>
        <v>0</v>
      </c>
    </row>
    <row r="113" spans="1:43">
      <c r="A113" t="e">
        <f t="shared" si="8"/>
        <v>#VALUE!</v>
      </c>
      <c r="B113" s="208"/>
      <c r="C113" s="10"/>
      <c r="D113" s="11"/>
      <c r="E113" s="10"/>
      <c r="F113" s="11"/>
      <c r="G113" s="10"/>
      <c r="H113" s="11"/>
      <c r="I113" s="10"/>
      <c r="J113" s="11"/>
      <c r="K113" s="10"/>
      <c r="L113" s="11"/>
      <c r="M113" s="10"/>
      <c r="N113" s="11"/>
      <c r="O113" s="10"/>
      <c r="P113" s="11"/>
      <c r="Q113" s="10"/>
      <c r="R113" s="11"/>
      <c r="S113" s="10"/>
      <c r="T113" s="11"/>
      <c r="U113" s="10"/>
      <c r="V113" s="11"/>
      <c r="W113" s="54"/>
      <c r="X113" s="11"/>
      <c r="Y113" s="10"/>
      <c r="Z113" s="11"/>
      <c r="AA113" s="10"/>
      <c r="AB113" s="11"/>
      <c r="AC113" s="10"/>
      <c r="AD113" s="11"/>
      <c r="AE113" s="10"/>
      <c r="AF113" s="11"/>
      <c r="AG113" s="10"/>
      <c r="AH113" s="11"/>
      <c r="AI113" s="10"/>
      <c r="AJ113" s="11"/>
      <c r="AL113" s="41"/>
      <c r="AM113">
        <f t="shared" si="9"/>
        <v>0</v>
      </c>
      <c r="AN113">
        <f t="shared" si="10"/>
        <v>0</v>
      </c>
      <c r="AO113" t="e">
        <f t="shared" si="11"/>
        <v>#DIV/0!</v>
      </c>
      <c r="AQ113" s="41">
        <f t="shared" si="7"/>
        <v>0</v>
      </c>
    </row>
    <row r="114" spans="1:43">
      <c r="A114" t="e">
        <f t="shared" si="8"/>
        <v>#VALUE!</v>
      </c>
      <c r="B114" s="208"/>
      <c r="C114" s="10"/>
      <c r="D114" s="11"/>
      <c r="E114" s="10"/>
      <c r="F114" s="11"/>
      <c r="G114" s="10"/>
      <c r="H114" s="11"/>
      <c r="I114" s="10"/>
      <c r="J114" s="11"/>
      <c r="K114" s="10"/>
      <c r="L114" s="11"/>
      <c r="M114" s="10"/>
      <c r="N114" s="11"/>
      <c r="O114" s="10"/>
      <c r="P114" s="11"/>
      <c r="Q114" s="10"/>
      <c r="R114" s="11"/>
      <c r="S114" s="10"/>
      <c r="T114" s="11"/>
      <c r="U114" s="10"/>
      <c r="V114" s="11"/>
      <c r="W114" s="54"/>
      <c r="X114" s="11"/>
      <c r="Y114" s="10"/>
      <c r="Z114" s="11"/>
      <c r="AA114" s="10"/>
      <c r="AB114" s="11"/>
      <c r="AC114" s="10"/>
      <c r="AD114" s="11"/>
      <c r="AE114" s="10"/>
      <c r="AF114" s="11"/>
      <c r="AG114" s="10"/>
      <c r="AH114" s="11"/>
      <c r="AI114" s="10"/>
      <c r="AJ114" s="11"/>
      <c r="AL114" s="41"/>
      <c r="AM114">
        <f t="shared" si="9"/>
        <v>0</v>
      </c>
      <c r="AN114">
        <f t="shared" si="10"/>
        <v>0</v>
      </c>
      <c r="AO114" t="e">
        <f t="shared" si="11"/>
        <v>#DIV/0!</v>
      </c>
      <c r="AQ114" s="41">
        <f t="shared" si="7"/>
        <v>0</v>
      </c>
    </row>
    <row r="115" spans="1:43">
      <c r="A115" t="e">
        <f t="shared" si="8"/>
        <v>#VALUE!</v>
      </c>
      <c r="B115" s="233"/>
      <c r="C115" s="10"/>
      <c r="D115" s="11"/>
      <c r="E115" s="10"/>
      <c r="F115" s="11"/>
      <c r="G115" s="10"/>
      <c r="H115" s="11"/>
      <c r="I115" s="10"/>
      <c r="J115" s="11"/>
      <c r="K115" s="10"/>
      <c r="L115" s="11"/>
      <c r="M115" s="10"/>
      <c r="N115" s="11"/>
      <c r="O115" s="10"/>
      <c r="P115" s="11"/>
      <c r="Q115" s="10"/>
      <c r="R115" s="11"/>
      <c r="S115" s="10"/>
      <c r="T115" s="11"/>
      <c r="U115" s="10"/>
      <c r="V115" s="11"/>
      <c r="W115" s="54"/>
      <c r="X115" s="11"/>
      <c r="Y115" s="10"/>
      <c r="Z115" s="11"/>
      <c r="AA115" s="10"/>
      <c r="AB115" s="11"/>
      <c r="AC115" s="10"/>
      <c r="AD115" s="11"/>
      <c r="AE115" s="10"/>
      <c r="AF115" s="11"/>
      <c r="AG115" s="10"/>
      <c r="AH115" s="11"/>
      <c r="AI115" s="10"/>
      <c r="AJ115" s="11"/>
      <c r="AL115" s="41"/>
      <c r="AM115">
        <f t="shared" si="9"/>
        <v>0</v>
      </c>
      <c r="AN115">
        <f t="shared" si="10"/>
        <v>0</v>
      </c>
      <c r="AO115" t="e">
        <f t="shared" si="11"/>
        <v>#DIV/0!</v>
      </c>
      <c r="AQ115" s="41">
        <f t="shared" ref="AQ115:AQ178" si="12">+D115+F115+H115+J115+L115+N115+P115+R115+T115+V115+X115+Z115+AH115+AJ115++AF115+AD115+AB115</f>
        <v>0</v>
      </c>
    </row>
    <row r="116" spans="1:43">
      <c r="A116" t="e">
        <f t="shared" si="8"/>
        <v>#VALUE!</v>
      </c>
      <c r="B116" s="208"/>
      <c r="C116" s="10"/>
      <c r="D116" s="11"/>
      <c r="E116" s="10"/>
      <c r="F116" s="11"/>
      <c r="G116" s="10"/>
      <c r="H116" s="11"/>
      <c r="I116" s="10"/>
      <c r="J116" s="11"/>
      <c r="K116" s="10"/>
      <c r="L116" s="11"/>
      <c r="M116" s="10"/>
      <c r="N116" s="11"/>
      <c r="O116" s="10"/>
      <c r="P116" s="11"/>
      <c r="Q116" s="10"/>
      <c r="R116" s="11"/>
      <c r="S116" s="10"/>
      <c r="T116" s="11"/>
      <c r="U116" s="10"/>
      <c r="V116" s="11"/>
      <c r="W116" s="54"/>
      <c r="X116" s="11"/>
      <c r="Y116" s="10"/>
      <c r="Z116" s="11"/>
      <c r="AA116" s="10"/>
      <c r="AB116" s="11"/>
      <c r="AC116" s="10"/>
      <c r="AD116" s="11"/>
      <c r="AE116" s="10"/>
      <c r="AF116" s="11"/>
      <c r="AG116" s="10"/>
      <c r="AH116" s="11"/>
      <c r="AI116" s="10"/>
      <c r="AJ116" s="11"/>
      <c r="AL116" s="41"/>
      <c r="AM116">
        <f t="shared" si="9"/>
        <v>0</v>
      </c>
      <c r="AN116">
        <f t="shared" si="10"/>
        <v>0</v>
      </c>
      <c r="AO116" t="e">
        <f t="shared" si="11"/>
        <v>#DIV/0!</v>
      </c>
      <c r="AQ116" s="41">
        <f t="shared" si="12"/>
        <v>0</v>
      </c>
    </row>
    <row r="117" spans="1:43">
      <c r="A117" t="e">
        <f t="shared" si="8"/>
        <v>#VALUE!</v>
      </c>
      <c r="B117" s="208"/>
      <c r="C117" s="10"/>
      <c r="D117" s="11"/>
      <c r="E117" s="10"/>
      <c r="F117" s="11"/>
      <c r="G117" s="10"/>
      <c r="H117" s="11"/>
      <c r="I117" s="10"/>
      <c r="J117" s="11"/>
      <c r="K117" s="10"/>
      <c r="L117" s="11"/>
      <c r="M117" s="10"/>
      <c r="N117" s="11"/>
      <c r="O117" s="10"/>
      <c r="P117" s="11"/>
      <c r="Q117" s="10"/>
      <c r="R117" s="11"/>
      <c r="S117" s="10"/>
      <c r="T117" s="11"/>
      <c r="U117" s="10"/>
      <c r="V117" s="11"/>
      <c r="W117" s="54"/>
      <c r="X117" s="11"/>
      <c r="Y117" s="10"/>
      <c r="Z117" s="11"/>
      <c r="AA117" s="10"/>
      <c r="AB117" s="11"/>
      <c r="AC117" s="10"/>
      <c r="AD117" s="11"/>
      <c r="AE117" s="10"/>
      <c r="AF117" s="11"/>
      <c r="AG117" s="10"/>
      <c r="AH117" s="11"/>
      <c r="AI117" s="10"/>
      <c r="AJ117" s="11"/>
      <c r="AL117" s="41"/>
      <c r="AM117">
        <f t="shared" si="9"/>
        <v>0</v>
      </c>
      <c r="AN117">
        <f t="shared" si="10"/>
        <v>0</v>
      </c>
      <c r="AO117" t="e">
        <f t="shared" si="11"/>
        <v>#DIV/0!</v>
      </c>
      <c r="AQ117" s="41">
        <f t="shared" si="12"/>
        <v>0</v>
      </c>
    </row>
    <row r="118" spans="1:43">
      <c r="A118" t="e">
        <f t="shared" si="8"/>
        <v>#VALUE!</v>
      </c>
      <c r="B118" s="208"/>
      <c r="C118" s="10"/>
      <c r="D118" s="11"/>
      <c r="E118" s="10"/>
      <c r="F118" s="11"/>
      <c r="G118" s="10"/>
      <c r="H118" s="11"/>
      <c r="I118" s="10"/>
      <c r="J118" s="11"/>
      <c r="K118" s="10"/>
      <c r="L118" s="11"/>
      <c r="M118" s="10"/>
      <c r="N118" s="11"/>
      <c r="O118" s="10"/>
      <c r="P118" s="11"/>
      <c r="Q118" s="10"/>
      <c r="R118" s="11"/>
      <c r="S118" s="10"/>
      <c r="T118" s="11"/>
      <c r="U118" s="10"/>
      <c r="V118" s="11"/>
      <c r="W118" s="54"/>
      <c r="X118" s="11"/>
      <c r="Y118" s="10"/>
      <c r="Z118" s="11"/>
      <c r="AA118" s="10"/>
      <c r="AB118" s="11"/>
      <c r="AC118" s="10"/>
      <c r="AD118" s="11"/>
      <c r="AE118" s="10"/>
      <c r="AF118" s="11"/>
      <c r="AG118" s="10"/>
      <c r="AH118" s="11"/>
      <c r="AI118" s="10"/>
      <c r="AJ118" s="11"/>
      <c r="AL118" s="41"/>
      <c r="AM118">
        <f t="shared" si="9"/>
        <v>0</v>
      </c>
      <c r="AN118">
        <f t="shared" si="10"/>
        <v>0</v>
      </c>
      <c r="AO118" t="e">
        <f t="shared" si="11"/>
        <v>#DIV/0!</v>
      </c>
      <c r="AQ118" s="41">
        <f t="shared" si="12"/>
        <v>0</v>
      </c>
    </row>
    <row r="119" spans="1:43">
      <c r="A119" t="e">
        <f t="shared" si="8"/>
        <v>#VALUE!</v>
      </c>
      <c r="B119" s="208"/>
      <c r="C119" s="10"/>
      <c r="D119" s="11"/>
      <c r="E119" s="10"/>
      <c r="F119" s="11"/>
      <c r="G119" s="10"/>
      <c r="H119" s="11"/>
      <c r="I119" s="10"/>
      <c r="J119" s="11"/>
      <c r="K119" s="10"/>
      <c r="L119" s="11"/>
      <c r="M119" s="10"/>
      <c r="N119" s="11"/>
      <c r="O119" s="10"/>
      <c r="P119" s="11"/>
      <c r="Q119" s="10"/>
      <c r="R119" s="11"/>
      <c r="S119" s="10"/>
      <c r="T119" s="11"/>
      <c r="U119" s="10"/>
      <c r="V119" s="11"/>
      <c r="W119" s="54"/>
      <c r="X119" s="11"/>
      <c r="Y119" s="10"/>
      <c r="Z119" s="11"/>
      <c r="AA119" s="10"/>
      <c r="AB119" s="11"/>
      <c r="AC119" s="10"/>
      <c r="AD119" s="11"/>
      <c r="AE119" s="10"/>
      <c r="AF119" s="11"/>
      <c r="AG119" s="10"/>
      <c r="AH119" s="11"/>
      <c r="AI119" s="10"/>
      <c r="AJ119" s="11"/>
      <c r="AL119" s="41"/>
      <c r="AM119">
        <f t="shared" si="9"/>
        <v>0</v>
      </c>
      <c r="AN119">
        <f t="shared" si="10"/>
        <v>0</v>
      </c>
      <c r="AO119" t="e">
        <f t="shared" si="11"/>
        <v>#DIV/0!</v>
      </c>
      <c r="AQ119" s="41">
        <f t="shared" si="12"/>
        <v>0</v>
      </c>
    </row>
    <row r="120" spans="1:43" s="211" customFormat="1">
      <c r="A120" s="211" t="e">
        <f t="shared" si="8"/>
        <v>#VALUE!</v>
      </c>
      <c r="B120" s="232"/>
      <c r="C120" s="212"/>
      <c r="D120" s="213"/>
      <c r="E120" s="212"/>
      <c r="F120" s="213"/>
      <c r="G120" s="212"/>
      <c r="H120" s="213"/>
      <c r="I120" s="212"/>
      <c r="J120" s="213"/>
      <c r="K120" s="212"/>
      <c r="L120" s="213"/>
      <c r="M120" s="212"/>
      <c r="N120" s="213"/>
      <c r="O120" s="212"/>
      <c r="P120" s="213"/>
      <c r="Q120" s="212"/>
      <c r="R120" s="213"/>
      <c r="S120" s="212"/>
      <c r="T120" s="213"/>
      <c r="U120" s="212"/>
      <c r="V120" s="213"/>
      <c r="W120" s="228"/>
      <c r="X120" s="213"/>
      <c r="Y120" s="212"/>
      <c r="Z120" s="213"/>
      <c r="AA120" s="212"/>
      <c r="AB120" s="213"/>
      <c r="AC120" s="212"/>
      <c r="AD120" s="213"/>
      <c r="AE120" s="212"/>
      <c r="AF120" s="213"/>
      <c r="AG120" s="212"/>
      <c r="AH120" s="213"/>
      <c r="AI120" s="212"/>
      <c r="AJ120" s="213"/>
      <c r="AK120" s="24"/>
      <c r="AL120" s="41"/>
      <c r="AM120" s="211">
        <f t="shared" si="9"/>
        <v>0</v>
      </c>
      <c r="AN120" s="211">
        <f t="shared" si="10"/>
        <v>0</v>
      </c>
      <c r="AO120" s="211" t="e">
        <f t="shared" si="11"/>
        <v>#DIV/0!</v>
      </c>
      <c r="AQ120" s="41">
        <f t="shared" si="12"/>
        <v>0</v>
      </c>
    </row>
    <row r="121" spans="1:43">
      <c r="A121" t="e">
        <f t="shared" si="8"/>
        <v>#VALUE!</v>
      </c>
      <c r="B121" s="208"/>
      <c r="C121" s="10"/>
      <c r="D121" s="11"/>
      <c r="E121" s="10"/>
      <c r="F121" s="11"/>
      <c r="G121" s="10"/>
      <c r="H121" s="11"/>
      <c r="I121" s="10"/>
      <c r="J121" s="11"/>
      <c r="K121" s="10"/>
      <c r="L121" s="11"/>
      <c r="M121" s="10"/>
      <c r="N121" s="11"/>
      <c r="O121" s="10"/>
      <c r="P121" s="11"/>
      <c r="Q121" s="10"/>
      <c r="R121" s="11"/>
      <c r="S121" s="10"/>
      <c r="T121" s="11"/>
      <c r="U121" s="10"/>
      <c r="V121" s="11"/>
      <c r="W121" s="54"/>
      <c r="X121" s="11"/>
      <c r="Y121" s="10"/>
      <c r="Z121" s="11"/>
      <c r="AA121" s="10"/>
      <c r="AB121" s="11"/>
      <c r="AC121" s="10"/>
      <c r="AD121" s="11"/>
      <c r="AE121" s="10"/>
      <c r="AF121" s="11"/>
      <c r="AG121" s="10"/>
      <c r="AH121" s="11"/>
      <c r="AI121" s="10"/>
      <c r="AJ121" s="11"/>
      <c r="AL121" s="41"/>
      <c r="AM121">
        <f t="shared" si="9"/>
        <v>0</v>
      </c>
      <c r="AN121">
        <f t="shared" si="10"/>
        <v>0</v>
      </c>
      <c r="AO121" t="e">
        <f t="shared" si="11"/>
        <v>#DIV/0!</v>
      </c>
      <c r="AQ121" s="41">
        <f t="shared" si="12"/>
        <v>0</v>
      </c>
    </row>
    <row r="122" spans="1:43">
      <c r="A122" t="e">
        <f t="shared" si="8"/>
        <v>#VALUE!</v>
      </c>
      <c r="B122" s="208"/>
      <c r="C122" s="10"/>
      <c r="D122" s="11"/>
      <c r="E122" s="10"/>
      <c r="F122" s="11"/>
      <c r="G122" s="10"/>
      <c r="H122" s="11"/>
      <c r="I122" s="10"/>
      <c r="J122" s="11"/>
      <c r="K122" s="10"/>
      <c r="L122" s="11"/>
      <c r="M122" s="10"/>
      <c r="N122" s="11"/>
      <c r="O122" s="10"/>
      <c r="P122" s="11"/>
      <c r="Q122" s="10"/>
      <c r="R122" s="11"/>
      <c r="S122" s="10"/>
      <c r="T122" s="11"/>
      <c r="U122" s="10"/>
      <c r="V122" s="11"/>
      <c r="W122" s="54"/>
      <c r="X122" s="11"/>
      <c r="Y122" s="10"/>
      <c r="Z122" s="11"/>
      <c r="AA122" s="10"/>
      <c r="AB122" s="11"/>
      <c r="AC122" s="10"/>
      <c r="AD122" s="11"/>
      <c r="AE122" s="10"/>
      <c r="AF122" s="11"/>
      <c r="AG122" s="10"/>
      <c r="AH122" s="11"/>
      <c r="AI122" s="10"/>
      <c r="AJ122" s="11"/>
      <c r="AL122" s="41"/>
      <c r="AM122">
        <f t="shared" si="9"/>
        <v>0</v>
      </c>
      <c r="AN122">
        <f t="shared" si="10"/>
        <v>0</v>
      </c>
      <c r="AO122" t="e">
        <f t="shared" si="11"/>
        <v>#DIV/0!</v>
      </c>
      <c r="AQ122" s="41">
        <f t="shared" si="12"/>
        <v>0</v>
      </c>
    </row>
    <row r="123" spans="1:43">
      <c r="A123" t="e">
        <f t="shared" si="8"/>
        <v>#VALUE!</v>
      </c>
      <c r="B123" s="208"/>
      <c r="C123" s="10"/>
      <c r="D123" s="11"/>
      <c r="E123" s="10"/>
      <c r="F123" s="11"/>
      <c r="G123" s="10"/>
      <c r="H123" s="11"/>
      <c r="I123" s="10"/>
      <c r="J123" s="11"/>
      <c r="K123" s="10"/>
      <c r="L123" s="11"/>
      <c r="M123" s="10"/>
      <c r="N123" s="11"/>
      <c r="O123" s="10"/>
      <c r="P123" s="11"/>
      <c r="Q123" s="10"/>
      <c r="R123" s="11"/>
      <c r="S123" s="10"/>
      <c r="T123" s="11"/>
      <c r="U123" s="10"/>
      <c r="V123" s="11"/>
      <c r="W123" s="54"/>
      <c r="X123" s="11"/>
      <c r="Y123" s="10"/>
      <c r="Z123" s="11"/>
      <c r="AA123" s="10"/>
      <c r="AB123" s="11"/>
      <c r="AC123" s="10"/>
      <c r="AD123" s="11"/>
      <c r="AE123" s="10"/>
      <c r="AF123" s="11"/>
      <c r="AG123" s="10"/>
      <c r="AH123" s="11"/>
      <c r="AI123" s="10"/>
      <c r="AJ123" s="11"/>
      <c r="AL123" s="41"/>
      <c r="AM123">
        <f t="shared" si="9"/>
        <v>0</v>
      </c>
      <c r="AN123">
        <f t="shared" si="10"/>
        <v>0</v>
      </c>
      <c r="AO123" t="e">
        <f t="shared" si="11"/>
        <v>#DIV/0!</v>
      </c>
      <c r="AQ123" s="41">
        <f t="shared" si="12"/>
        <v>0</v>
      </c>
    </row>
    <row r="124" spans="1:43">
      <c r="A124" t="e">
        <f t="shared" si="8"/>
        <v>#VALUE!</v>
      </c>
      <c r="B124" s="208"/>
      <c r="C124" s="10"/>
      <c r="D124" s="11"/>
      <c r="E124" s="10"/>
      <c r="F124" s="11"/>
      <c r="G124" s="10"/>
      <c r="H124" s="11"/>
      <c r="I124" s="10"/>
      <c r="J124" s="11"/>
      <c r="K124" s="10"/>
      <c r="L124" s="11"/>
      <c r="M124" s="10"/>
      <c r="N124" s="11"/>
      <c r="O124" s="10"/>
      <c r="P124" s="11"/>
      <c r="Q124" s="10"/>
      <c r="R124" s="11"/>
      <c r="S124" s="10"/>
      <c r="T124" s="11"/>
      <c r="U124" s="10"/>
      <c r="V124" s="11"/>
      <c r="W124" s="54"/>
      <c r="X124" s="11"/>
      <c r="Y124" s="10"/>
      <c r="Z124" s="11"/>
      <c r="AA124" s="10"/>
      <c r="AB124" s="11"/>
      <c r="AC124" s="10"/>
      <c r="AD124" s="11"/>
      <c r="AE124" s="10"/>
      <c r="AF124" s="11"/>
      <c r="AG124" s="10"/>
      <c r="AH124" s="11"/>
      <c r="AI124" s="10"/>
      <c r="AJ124" s="11"/>
      <c r="AL124" s="41"/>
      <c r="AM124">
        <f t="shared" si="9"/>
        <v>0</v>
      </c>
      <c r="AN124">
        <f t="shared" si="10"/>
        <v>0</v>
      </c>
      <c r="AO124" t="e">
        <f t="shared" si="11"/>
        <v>#DIV/0!</v>
      </c>
      <c r="AQ124" s="41">
        <f t="shared" si="12"/>
        <v>0</v>
      </c>
    </row>
    <row r="125" spans="1:43">
      <c r="A125" t="e">
        <f t="shared" si="8"/>
        <v>#VALUE!</v>
      </c>
      <c r="B125" s="233"/>
      <c r="C125" s="10"/>
      <c r="D125" s="11"/>
      <c r="E125" s="10"/>
      <c r="F125" s="11"/>
      <c r="G125" s="10"/>
      <c r="H125" s="11"/>
      <c r="I125" s="10"/>
      <c r="J125" s="11"/>
      <c r="K125" s="10"/>
      <c r="L125" s="11"/>
      <c r="M125" s="10"/>
      <c r="N125" s="11"/>
      <c r="O125" s="10"/>
      <c r="P125" s="11"/>
      <c r="Q125" s="10"/>
      <c r="R125" s="11"/>
      <c r="S125" s="10"/>
      <c r="T125" s="11"/>
      <c r="U125" s="10"/>
      <c r="V125" s="11"/>
      <c r="W125" s="54"/>
      <c r="X125" s="11"/>
      <c r="Y125" s="10"/>
      <c r="Z125" s="11"/>
      <c r="AA125" s="10"/>
      <c r="AB125" s="11"/>
      <c r="AC125" s="10"/>
      <c r="AD125" s="11"/>
      <c r="AE125" s="10"/>
      <c r="AF125" s="11"/>
      <c r="AG125" s="10"/>
      <c r="AH125" s="11"/>
      <c r="AI125" s="10"/>
      <c r="AJ125" s="11"/>
      <c r="AL125" s="41"/>
      <c r="AM125">
        <f t="shared" si="9"/>
        <v>0</v>
      </c>
      <c r="AN125">
        <f t="shared" si="10"/>
        <v>0</v>
      </c>
      <c r="AO125" t="e">
        <f t="shared" si="11"/>
        <v>#DIV/0!</v>
      </c>
      <c r="AQ125" s="41">
        <f t="shared" si="12"/>
        <v>0</v>
      </c>
    </row>
    <row r="126" spans="1:43">
      <c r="A126" t="e">
        <f t="shared" si="8"/>
        <v>#VALUE!</v>
      </c>
      <c r="B126" s="208"/>
      <c r="C126" s="10"/>
      <c r="D126" s="11"/>
      <c r="E126" s="10"/>
      <c r="F126" s="11"/>
      <c r="G126" s="10"/>
      <c r="H126" s="11"/>
      <c r="I126" s="10"/>
      <c r="J126" s="11"/>
      <c r="K126" s="10"/>
      <c r="L126" s="11"/>
      <c r="M126" s="10"/>
      <c r="N126" s="11"/>
      <c r="O126" s="10"/>
      <c r="P126" s="11"/>
      <c r="Q126" s="10"/>
      <c r="R126" s="11"/>
      <c r="S126" s="10"/>
      <c r="T126" s="11"/>
      <c r="U126" s="10"/>
      <c r="V126" s="11"/>
      <c r="W126" s="54"/>
      <c r="X126" s="11"/>
      <c r="Y126" s="10"/>
      <c r="Z126" s="11"/>
      <c r="AA126" s="10"/>
      <c r="AB126" s="11"/>
      <c r="AC126" s="10"/>
      <c r="AD126" s="11"/>
      <c r="AE126" s="10"/>
      <c r="AF126" s="11"/>
      <c r="AG126" s="10"/>
      <c r="AH126" s="11"/>
      <c r="AI126" s="10"/>
      <c r="AJ126" s="11"/>
      <c r="AL126" s="41"/>
      <c r="AM126">
        <f t="shared" si="9"/>
        <v>0</v>
      </c>
      <c r="AN126">
        <f t="shared" si="10"/>
        <v>0</v>
      </c>
      <c r="AO126" t="e">
        <f t="shared" si="11"/>
        <v>#DIV/0!</v>
      </c>
      <c r="AQ126" s="41">
        <f t="shared" si="12"/>
        <v>0</v>
      </c>
    </row>
    <row r="127" spans="1:43">
      <c r="A127" t="e">
        <f t="shared" si="8"/>
        <v>#VALUE!</v>
      </c>
      <c r="B127" s="208"/>
      <c r="C127" s="10"/>
      <c r="D127" s="11"/>
      <c r="E127" s="10"/>
      <c r="F127" s="11"/>
      <c r="G127" s="10"/>
      <c r="H127" s="11"/>
      <c r="I127" s="10"/>
      <c r="J127" s="11"/>
      <c r="K127" s="10"/>
      <c r="L127" s="11"/>
      <c r="M127" s="10"/>
      <c r="N127" s="11"/>
      <c r="O127" s="10"/>
      <c r="P127" s="11"/>
      <c r="Q127" s="10"/>
      <c r="R127" s="11"/>
      <c r="S127" s="10"/>
      <c r="T127" s="11"/>
      <c r="U127" s="10"/>
      <c r="V127" s="11"/>
      <c r="W127" s="54"/>
      <c r="X127" s="11"/>
      <c r="Y127" s="10"/>
      <c r="Z127" s="11"/>
      <c r="AA127" s="10"/>
      <c r="AB127" s="11"/>
      <c r="AC127" s="10"/>
      <c r="AD127" s="11"/>
      <c r="AE127" s="10"/>
      <c r="AF127" s="11"/>
      <c r="AG127" s="10"/>
      <c r="AH127" s="11"/>
      <c r="AI127" s="10"/>
      <c r="AJ127" s="11"/>
      <c r="AL127" s="41"/>
      <c r="AM127">
        <f t="shared" si="9"/>
        <v>0</v>
      </c>
      <c r="AN127">
        <f t="shared" si="10"/>
        <v>0</v>
      </c>
      <c r="AO127" t="e">
        <f t="shared" si="11"/>
        <v>#DIV/0!</v>
      </c>
      <c r="AQ127" s="41">
        <f t="shared" si="12"/>
        <v>0</v>
      </c>
    </row>
    <row r="128" spans="1:43">
      <c r="A128" t="e">
        <f t="shared" si="8"/>
        <v>#VALUE!</v>
      </c>
      <c r="B128" s="208"/>
      <c r="C128" s="10"/>
      <c r="D128" s="11"/>
      <c r="E128" s="10"/>
      <c r="F128" s="11"/>
      <c r="G128" s="10"/>
      <c r="H128" s="11"/>
      <c r="I128" s="10"/>
      <c r="J128" s="11"/>
      <c r="K128" s="10"/>
      <c r="L128" s="11"/>
      <c r="M128" s="10"/>
      <c r="N128" s="11"/>
      <c r="O128" s="10"/>
      <c r="P128" s="11"/>
      <c r="Q128" s="10"/>
      <c r="R128" s="11"/>
      <c r="S128" s="10"/>
      <c r="T128" s="11"/>
      <c r="U128" s="10"/>
      <c r="V128" s="11"/>
      <c r="W128" s="54"/>
      <c r="X128" s="11"/>
      <c r="Y128" s="10"/>
      <c r="Z128" s="11"/>
      <c r="AA128" s="10"/>
      <c r="AB128" s="11"/>
      <c r="AC128" s="10"/>
      <c r="AD128" s="11"/>
      <c r="AE128" s="10"/>
      <c r="AF128" s="11"/>
      <c r="AG128" s="10"/>
      <c r="AH128" s="11"/>
      <c r="AI128" s="10"/>
      <c r="AJ128" s="11"/>
      <c r="AL128" s="41"/>
      <c r="AM128">
        <f t="shared" si="9"/>
        <v>0</v>
      </c>
      <c r="AN128">
        <f t="shared" si="10"/>
        <v>0</v>
      </c>
      <c r="AO128" t="e">
        <f t="shared" si="11"/>
        <v>#DIV/0!</v>
      </c>
      <c r="AQ128" s="41">
        <f t="shared" si="12"/>
        <v>0</v>
      </c>
    </row>
    <row r="129" spans="1:43">
      <c r="A129" t="e">
        <f t="shared" si="8"/>
        <v>#VALUE!</v>
      </c>
      <c r="B129" s="208"/>
      <c r="C129" s="10"/>
      <c r="D129" s="11"/>
      <c r="E129" s="10"/>
      <c r="F129" s="11"/>
      <c r="G129" s="10"/>
      <c r="H129" s="11"/>
      <c r="I129" s="10"/>
      <c r="J129" s="11"/>
      <c r="K129" s="10"/>
      <c r="L129" s="11"/>
      <c r="M129" s="10"/>
      <c r="N129" s="11"/>
      <c r="O129" s="10"/>
      <c r="P129" s="11"/>
      <c r="Q129" s="10"/>
      <c r="R129" s="11"/>
      <c r="S129" s="10"/>
      <c r="T129" s="11"/>
      <c r="U129" s="10"/>
      <c r="V129" s="11"/>
      <c r="W129" s="54"/>
      <c r="X129" s="11"/>
      <c r="Y129" s="10"/>
      <c r="Z129" s="11"/>
      <c r="AA129" s="10"/>
      <c r="AB129" s="11"/>
      <c r="AC129" s="10"/>
      <c r="AD129" s="11"/>
      <c r="AE129" s="10"/>
      <c r="AF129" s="11"/>
      <c r="AG129" s="10"/>
      <c r="AH129" s="11"/>
      <c r="AI129" s="10"/>
      <c r="AJ129" s="11"/>
      <c r="AL129" s="41"/>
      <c r="AM129">
        <f t="shared" si="9"/>
        <v>0</v>
      </c>
      <c r="AN129">
        <f t="shared" si="10"/>
        <v>0</v>
      </c>
      <c r="AO129" t="e">
        <f t="shared" si="11"/>
        <v>#DIV/0!</v>
      </c>
      <c r="AQ129" s="41">
        <f t="shared" si="12"/>
        <v>0</v>
      </c>
    </row>
    <row r="130" spans="1:43">
      <c r="A130" t="e">
        <f t="shared" si="8"/>
        <v>#VALUE!</v>
      </c>
      <c r="B130" s="208"/>
      <c r="C130" s="10"/>
      <c r="D130" s="11"/>
      <c r="E130" s="10"/>
      <c r="F130" s="11"/>
      <c r="G130" s="10"/>
      <c r="H130" s="11"/>
      <c r="I130" s="10"/>
      <c r="J130" s="11"/>
      <c r="K130" s="10"/>
      <c r="L130" s="11"/>
      <c r="M130" s="10"/>
      <c r="N130" s="11"/>
      <c r="O130" s="10"/>
      <c r="P130" s="11"/>
      <c r="Q130" s="10"/>
      <c r="R130" s="11"/>
      <c r="S130" s="10"/>
      <c r="T130" s="11"/>
      <c r="U130" s="10"/>
      <c r="V130" s="11"/>
      <c r="W130" s="54"/>
      <c r="X130" s="11"/>
      <c r="Y130" s="10"/>
      <c r="Z130" s="11"/>
      <c r="AA130" s="10"/>
      <c r="AB130" s="11"/>
      <c r="AC130" s="10"/>
      <c r="AD130" s="11"/>
      <c r="AE130" s="10"/>
      <c r="AF130" s="11"/>
      <c r="AG130" s="10"/>
      <c r="AH130" s="11"/>
      <c r="AI130" s="10"/>
      <c r="AJ130" s="11"/>
      <c r="AL130" s="41"/>
      <c r="AM130">
        <f t="shared" si="9"/>
        <v>0</v>
      </c>
      <c r="AN130">
        <f t="shared" si="10"/>
        <v>0</v>
      </c>
      <c r="AO130" t="e">
        <f t="shared" si="11"/>
        <v>#DIV/0!</v>
      </c>
      <c r="AQ130" s="41">
        <f t="shared" si="12"/>
        <v>0</v>
      </c>
    </row>
    <row r="131" spans="1:43">
      <c r="A131" t="e">
        <f t="shared" si="8"/>
        <v>#VALUE!</v>
      </c>
      <c r="B131" s="208"/>
      <c r="C131" s="10"/>
      <c r="D131" s="11"/>
      <c r="E131" s="10"/>
      <c r="F131" s="11"/>
      <c r="G131" s="10"/>
      <c r="H131" s="11"/>
      <c r="I131" s="10"/>
      <c r="J131" s="11"/>
      <c r="K131" s="10"/>
      <c r="L131" s="11"/>
      <c r="M131" s="10"/>
      <c r="N131" s="11"/>
      <c r="O131" s="10"/>
      <c r="P131" s="11"/>
      <c r="Q131" s="10"/>
      <c r="R131" s="11"/>
      <c r="S131" s="10"/>
      <c r="T131" s="11"/>
      <c r="U131" s="10"/>
      <c r="V131" s="11"/>
      <c r="W131" s="54"/>
      <c r="X131" s="11"/>
      <c r="Y131" s="10"/>
      <c r="Z131" s="11"/>
      <c r="AA131" s="10"/>
      <c r="AB131" s="11"/>
      <c r="AC131" s="10"/>
      <c r="AD131" s="11"/>
      <c r="AE131" s="10"/>
      <c r="AF131" s="11"/>
      <c r="AG131" s="10"/>
      <c r="AH131" s="11"/>
      <c r="AI131" s="10"/>
      <c r="AJ131" s="11"/>
      <c r="AL131" s="41"/>
      <c r="AM131">
        <f t="shared" si="9"/>
        <v>0</v>
      </c>
      <c r="AN131">
        <f t="shared" si="10"/>
        <v>0</v>
      </c>
      <c r="AO131" t="e">
        <f t="shared" si="11"/>
        <v>#DIV/0!</v>
      </c>
      <c r="AQ131" s="41">
        <f t="shared" si="12"/>
        <v>0</v>
      </c>
    </row>
    <row r="132" spans="1:43">
      <c r="A132" t="e">
        <f t="shared" si="8"/>
        <v>#VALUE!</v>
      </c>
      <c r="B132" s="208"/>
      <c r="C132" s="10"/>
      <c r="D132" s="11"/>
      <c r="E132" s="10"/>
      <c r="F132" s="11"/>
      <c r="G132" s="10"/>
      <c r="H132" s="11"/>
      <c r="I132" s="10"/>
      <c r="J132" s="11"/>
      <c r="K132" s="10"/>
      <c r="L132" s="11"/>
      <c r="M132" s="10"/>
      <c r="N132" s="11"/>
      <c r="O132" s="10"/>
      <c r="P132" s="11"/>
      <c r="Q132" s="10"/>
      <c r="R132" s="11"/>
      <c r="S132" s="10"/>
      <c r="T132" s="11"/>
      <c r="U132" s="10"/>
      <c r="V132" s="11"/>
      <c r="W132" s="54"/>
      <c r="X132" s="11"/>
      <c r="Y132" s="10"/>
      <c r="Z132" s="11"/>
      <c r="AA132" s="10"/>
      <c r="AB132" s="11"/>
      <c r="AC132" s="10"/>
      <c r="AD132" s="11"/>
      <c r="AE132" s="10"/>
      <c r="AF132" s="11"/>
      <c r="AG132" s="10"/>
      <c r="AH132" s="11"/>
      <c r="AI132" s="10"/>
      <c r="AJ132" s="11"/>
      <c r="AL132" s="41"/>
      <c r="AM132">
        <f t="shared" si="9"/>
        <v>0</v>
      </c>
      <c r="AN132">
        <f t="shared" si="10"/>
        <v>0</v>
      </c>
      <c r="AO132" t="e">
        <f t="shared" si="11"/>
        <v>#DIV/0!</v>
      </c>
      <c r="AQ132" s="41">
        <f t="shared" si="12"/>
        <v>0</v>
      </c>
    </row>
    <row r="133" spans="1:43">
      <c r="A133" t="e">
        <f t="shared" si="8"/>
        <v>#VALUE!</v>
      </c>
      <c r="B133" s="208"/>
      <c r="C133" s="10"/>
      <c r="D133" s="11"/>
      <c r="E133" s="10"/>
      <c r="F133" s="11"/>
      <c r="G133" s="10"/>
      <c r="H133" s="11"/>
      <c r="I133" s="10"/>
      <c r="J133" s="11"/>
      <c r="K133" s="10"/>
      <c r="L133" s="11"/>
      <c r="M133" s="10"/>
      <c r="N133" s="11"/>
      <c r="O133" s="10"/>
      <c r="P133" s="11"/>
      <c r="Q133" s="10"/>
      <c r="R133" s="11"/>
      <c r="S133" s="10"/>
      <c r="T133" s="11"/>
      <c r="U133" s="10"/>
      <c r="V133" s="11"/>
      <c r="W133" s="54"/>
      <c r="X133" s="11"/>
      <c r="Y133" s="10"/>
      <c r="Z133" s="11"/>
      <c r="AA133" s="10"/>
      <c r="AB133" s="11"/>
      <c r="AC133" s="10"/>
      <c r="AD133" s="11"/>
      <c r="AE133" s="10"/>
      <c r="AF133" s="11"/>
      <c r="AG133" s="10"/>
      <c r="AH133" s="11"/>
      <c r="AI133" s="10"/>
      <c r="AJ133" s="11"/>
      <c r="AL133" s="41"/>
      <c r="AM133">
        <f t="shared" si="9"/>
        <v>0</v>
      </c>
      <c r="AN133">
        <f t="shared" si="10"/>
        <v>0</v>
      </c>
      <c r="AO133" t="e">
        <f t="shared" si="11"/>
        <v>#DIV/0!</v>
      </c>
      <c r="AQ133" s="41">
        <f t="shared" si="12"/>
        <v>0</v>
      </c>
    </row>
    <row r="134" spans="1:43">
      <c r="A134" t="e">
        <f t="shared" si="8"/>
        <v>#VALUE!</v>
      </c>
      <c r="B134" s="208"/>
      <c r="C134" s="10"/>
      <c r="D134" s="11"/>
      <c r="E134" s="10"/>
      <c r="F134" s="11"/>
      <c r="G134" s="10"/>
      <c r="H134" s="11"/>
      <c r="I134" s="10"/>
      <c r="J134" s="11"/>
      <c r="K134" s="10"/>
      <c r="L134" s="11"/>
      <c r="M134" s="10"/>
      <c r="N134" s="11"/>
      <c r="O134" s="10"/>
      <c r="P134" s="11"/>
      <c r="Q134" s="10"/>
      <c r="R134" s="11"/>
      <c r="S134" s="10"/>
      <c r="T134" s="11"/>
      <c r="U134" s="10"/>
      <c r="V134" s="11"/>
      <c r="W134" s="54"/>
      <c r="X134" s="11"/>
      <c r="Y134" s="10"/>
      <c r="Z134" s="11"/>
      <c r="AA134" s="10"/>
      <c r="AB134" s="11"/>
      <c r="AC134" s="10"/>
      <c r="AD134" s="11"/>
      <c r="AE134" s="10"/>
      <c r="AF134" s="11"/>
      <c r="AG134" s="10"/>
      <c r="AH134" s="11"/>
      <c r="AI134" s="10"/>
      <c r="AJ134" s="11"/>
      <c r="AL134" s="41"/>
      <c r="AM134">
        <f t="shared" si="9"/>
        <v>0</v>
      </c>
      <c r="AN134">
        <f t="shared" si="10"/>
        <v>0</v>
      </c>
      <c r="AO134" t="e">
        <f t="shared" si="11"/>
        <v>#DIV/0!</v>
      </c>
      <c r="AQ134" s="41">
        <f t="shared" si="12"/>
        <v>0</v>
      </c>
    </row>
    <row r="135" spans="1:43">
      <c r="A135" t="e">
        <f t="shared" si="8"/>
        <v>#VALUE!</v>
      </c>
      <c r="B135" s="208"/>
      <c r="C135" s="10"/>
      <c r="D135" s="11"/>
      <c r="E135" s="10"/>
      <c r="F135" s="11"/>
      <c r="G135" s="10"/>
      <c r="H135" s="11"/>
      <c r="I135" s="10"/>
      <c r="J135" s="11"/>
      <c r="K135" s="10"/>
      <c r="L135" s="11"/>
      <c r="M135" s="10"/>
      <c r="N135" s="11"/>
      <c r="O135" s="10"/>
      <c r="P135" s="11"/>
      <c r="Q135" s="10"/>
      <c r="R135" s="11"/>
      <c r="S135" s="10"/>
      <c r="T135" s="11"/>
      <c r="U135" s="10"/>
      <c r="V135" s="11"/>
      <c r="W135" s="54"/>
      <c r="X135" s="11"/>
      <c r="Y135" s="10"/>
      <c r="Z135" s="11"/>
      <c r="AA135" s="10"/>
      <c r="AB135" s="11"/>
      <c r="AC135" s="10"/>
      <c r="AD135" s="11"/>
      <c r="AE135" s="10"/>
      <c r="AF135" s="11"/>
      <c r="AG135" s="10"/>
      <c r="AH135" s="11"/>
      <c r="AI135" s="10"/>
      <c r="AJ135" s="11"/>
      <c r="AL135" s="41"/>
      <c r="AM135">
        <f t="shared" si="9"/>
        <v>0</v>
      </c>
      <c r="AN135">
        <f t="shared" si="10"/>
        <v>0</v>
      </c>
      <c r="AO135" t="e">
        <f t="shared" si="11"/>
        <v>#DIV/0!</v>
      </c>
      <c r="AQ135" s="41">
        <f t="shared" si="12"/>
        <v>0</v>
      </c>
    </row>
    <row r="136" spans="1:43">
      <c r="A136" t="e">
        <f t="shared" si="8"/>
        <v>#VALUE!</v>
      </c>
      <c r="B136" s="208"/>
      <c r="C136" s="10"/>
      <c r="D136" s="11"/>
      <c r="E136" s="10"/>
      <c r="F136" s="11"/>
      <c r="G136" s="10"/>
      <c r="H136" s="11"/>
      <c r="I136" s="10"/>
      <c r="J136" s="11"/>
      <c r="K136" s="10"/>
      <c r="L136" s="11"/>
      <c r="M136" s="10"/>
      <c r="N136" s="11"/>
      <c r="O136" s="10"/>
      <c r="P136" s="11"/>
      <c r="Q136" s="10"/>
      <c r="R136" s="11"/>
      <c r="S136" s="10"/>
      <c r="T136" s="11"/>
      <c r="U136" s="10"/>
      <c r="V136" s="11"/>
      <c r="W136" s="54"/>
      <c r="X136" s="11"/>
      <c r="Y136" s="10"/>
      <c r="Z136" s="11"/>
      <c r="AA136" s="10"/>
      <c r="AB136" s="11"/>
      <c r="AC136" s="10"/>
      <c r="AD136" s="11"/>
      <c r="AE136" s="10"/>
      <c r="AF136" s="11"/>
      <c r="AG136" s="10"/>
      <c r="AH136" s="11"/>
      <c r="AI136" s="10"/>
      <c r="AJ136" s="11"/>
      <c r="AL136" s="41"/>
      <c r="AM136">
        <f t="shared" si="9"/>
        <v>0</v>
      </c>
      <c r="AN136">
        <f t="shared" si="10"/>
        <v>0</v>
      </c>
      <c r="AO136" t="e">
        <f t="shared" si="11"/>
        <v>#DIV/0!</v>
      </c>
      <c r="AQ136" s="41">
        <f t="shared" si="12"/>
        <v>0</v>
      </c>
    </row>
    <row r="137" spans="1:43">
      <c r="A137" t="e">
        <f t="shared" si="8"/>
        <v>#VALUE!</v>
      </c>
      <c r="B137" s="208"/>
      <c r="C137" s="10"/>
      <c r="D137" s="11"/>
      <c r="E137" s="10"/>
      <c r="F137" s="11"/>
      <c r="G137" s="10"/>
      <c r="H137" s="11"/>
      <c r="I137" s="10"/>
      <c r="J137" s="11"/>
      <c r="K137" s="10"/>
      <c r="L137" s="11"/>
      <c r="M137" s="10"/>
      <c r="N137" s="11"/>
      <c r="O137" s="10"/>
      <c r="P137" s="11"/>
      <c r="Q137" s="10"/>
      <c r="R137" s="11"/>
      <c r="S137" s="10"/>
      <c r="T137" s="11"/>
      <c r="U137" s="10"/>
      <c r="V137" s="11"/>
      <c r="W137" s="54"/>
      <c r="X137" s="11"/>
      <c r="Y137" s="10"/>
      <c r="Z137" s="11"/>
      <c r="AA137" s="10"/>
      <c r="AB137" s="11"/>
      <c r="AC137" s="10"/>
      <c r="AD137" s="11"/>
      <c r="AE137" s="10"/>
      <c r="AF137" s="11"/>
      <c r="AG137" s="10"/>
      <c r="AH137" s="11"/>
      <c r="AI137" s="10"/>
      <c r="AJ137" s="11"/>
      <c r="AL137" s="41"/>
      <c r="AM137">
        <f t="shared" si="9"/>
        <v>0</v>
      </c>
      <c r="AN137">
        <f t="shared" si="10"/>
        <v>0</v>
      </c>
      <c r="AO137" t="e">
        <f t="shared" si="11"/>
        <v>#DIV/0!</v>
      </c>
      <c r="AQ137" s="41">
        <f t="shared" si="12"/>
        <v>0</v>
      </c>
    </row>
    <row r="138" spans="1:43">
      <c r="A138" t="e">
        <f t="shared" si="8"/>
        <v>#VALUE!</v>
      </c>
      <c r="B138" s="208"/>
      <c r="C138" s="10"/>
      <c r="D138" s="11"/>
      <c r="E138" s="10"/>
      <c r="F138" s="11"/>
      <c r="G138" s="10"/>
      <c r="H138" s="11"/>
      <c r="I138" s="10"/>
      <c r="J138" s="11"/>
      <c r="K138" s="10"/>
      <c r="L138" s="11"/>
      <c r="M138" s="10"/>
      <c r="N138" s="11"/>
      <c r="O138" s="10"/>
      <c r="P138" s="11"/>
      <c r="Q138" s="10"/>
      <c r="R138" s="11"/>
      <c r="S138" s="10"/>
      <c r="T138" s="11"/>
      <c r="U138" s="10"/>
      <c r="V138" s="11"/>
      <c r="W138" s="54"/>
      <c r="X138" s="11"/>
      <c r="Y138" s="10"/>
      <c r="Z138" s="11"/>
      <c r="AA138" s="10"/>
      <c r="AB138" s="11"/>
      <c r="AC138" s="10"/>
      <c r="AD138" s="11"/>
      <c r="AE138" s="10"/>
      <c r="AF138" s="11"/>
      <c r="AG138" s="10"/>
      <c r="AH138" s="11"/>
      <c r="AI138" s="10"/>
      <c r="AJ138" s="11"/>
      <c r="AL138" s="41"/>
      <c r="AM138">
        <f t="shared" si="9"/>
        <v>0</v>
      </c>
      <c r="AN138">
        <f t="shared" si="10"/>
        <v>0</v>
      </c>
      <c r="AO138" t="e">
        <f t="shared" si="11"/>
        <v>#DIV/0!</v>
      </c>
      <c r="AQ138" s="41">
        <f t="shared" si="12"/>
        <v>0</v>
      </c>
    </row>
    <row r="139" spans="1:43">
      <c r="A139" t="e">
        <f t="shared" si="8"/>
        <v>#VALUE!</v>
      </c>
      <c r="B139" s="208"/>
      <c r="C139" s="10"/>
      <c r="D139" s="11"/>
      <c r="E139" s="10"/>
      <c r="F139" s="11"/>
      <c r="G139" s="10"/>
      <c r="H139" s="11"/>
      <c r="I139" s="10"/>
      <c r="J139" s="11"/>
      <c r="K139" s="10"/>
      <c r="L139" s="11"/>
      <c r="M139" s="10"/>
      <c r="N139" s="11"/>
      <c r="O139" s="10"/>
      <c r="P139" s="11"/>
      <c r="Q139" s="10"/>
      <c r="R139" s="11"/>
      <c r="S139" s="10"/>
      <c r="T139" s="11"/>
      <c r="U139" s="10"/>
      <c r="V139" s="11"/>
      <c r="W139" s="54"/>
      <c r="X139" s="11"/>
      <c r="Y139" s="10"/>
      <c r="Z139" s="11"/>
      <c r="AA139" s="10"/>
      <c r="AB139" s="11"/>
      <c r="AC139" s="10"/>
      <c r="AD139" s="11"/>
      <c r="AE139" s="10"/>
      <c r="AF139" s="11"/>
      <c r="AG139" s="10"/>
      <c r="AH139" s="11"/>
      <c r="AI139" s="10"/>
      <c r="AJ139" s="11"/>
      <c r="AL139" s="41"/>
      <c r="AM139">
        <f t="shared" si="9"/>
        <v>0</v>
      </c>
      <c r="AN139">
        <f t="shared" si="10"/>
        <v>0</v>
      </c>
      <c r="AO139" t="e">
        <f t="shared" si="11"/>
        <v>#DIV/0!</v>
      </c>
      <c r="AQ139" s="41">
        <f t="shared" si="12"/>
        <v>0</v>
      </c>
    </row>
    <row r="140" spans="1:43">
      <c r="A140" t="e">
        <f t="shared" si="8"/>
        <v>#VALUE!</v>
      </c>
      <c r="B140" s="208"/>
      <c r="C140" s="10"/>
      <c r="D140" s="11"/>
      <c r="E140" s="10"/>
      <c r="F140" s="11"/>
      <c r="G140" s="10"/>
      <c r="H140" s="11"/>
      <c r="I140" s="10"/>
      <c r="J140" s="11"/>
      <c r="K140" s="10"/>
      <c r="L140" s="11"/>
      <c r="M140" s="10"/>
      <c r="N140" s="11"/>
      <c r="O140" s="10"/>
      <c r="P140" s="11"/>
      <c r="Q140" s="10"/>
      <c r="R140" s="11"/>
      <c r="S140" s="10"/>
      <c r="T140" s="11"/>
      <c r="U140" s="10"/>
      <c r="V140" s="11"/>
      <c r="W140" s="54"/>
      <c r="X140" s="11"/>
      <c r="Y140" s="10"/>
      <c r="Z140" s="11"/>
      <c r="AA140" s="10"/>
      <c r="AB140" s="11"/>
      <c r="AC140" s="10"/>
      <c r="AD140" s="11"/>
      <c r="AE140" s="10"/>
      <c r="AF140" s="11"/>
      <c r="AG140" s="10"/>
      <c r="AH140" s="11"/>
      <c r="AI140" s="10"/>
      <c r="AJ140" s="11"/>
      <c r="AL140" s="41"/>
      <c r="AM140">
        <f t="shared" si="9"/>
        <v>0</v>
      </c>
      <c r="AN140">
        <f t="shared" si="10"/>
        <v>0</v>
      </c>
      <c r="AO140" t="e">
        <f t="shared" si="11"/>
        <v>#DIV/0!</v>
      </c>
      <c r="AQ140" s="41">
        <f t="shared" si="12"/>
        <v>0</v>
      </c>
    </row>
    <row r="141" spans="1:43">
      <c r="A141" t="e">
        <f t="shared" si="8"/>
        <v>#VALUE!</v>
      </c>
      <c r="B141" s="208"/>
      <c r="C141" s="10"/>
      <c r="D141" s="11"/>
      <c r="E141" s="10"/>
      <c r="F141" s="11"/>
      <c r="G141" s="10"/>
      <c r="H141" s="11"/>
      <c r="I141" s="10"/>
      <c r="J141" s="11"/>
      <c r="K141" s="10"/>
      <c r="L141" s="11"/>
      <c r="M141" s="10"/>
      <c r="N141" s="11"/>
      <c r="O141" s="10"/>
      <c r="P141" s="11"/>
      <c r="Q141" s="10"/>
      <c r="R141" s="11"/>
      <c r="S141" s="10"/>
      <c r="T141" s="11"/>
      <c r="U141" s="10"/>
      <c r="V141" s="11"/>
      <c r="W141" s="54"/>
      <c r="X141" s="11"/>
      <c r="Y141" s="10"/>
      <c r="Z141" s="11"/>
      <c r="AA141" s="10"/>
      <c r="AB141" s="11"/>
      <c r="AC141" s="10"/>
      <c r="AD141" s="11"/>
      <c r="AE141" s="10"/>
      <c r="AF141" s="11"/>
      <c r="AG141" s="10"/>
      <c r="AH141" s="11"/>
      <c r="AI141" s="10"/>
      <c r="AJ141" s="11"/>
      <c r="AL141" s="41"/>
      <c r="AM141">
        <f t="shared" si="9"/>
        <v>0</v>
      </c>
      <c r="AN141">
        <f t="shared" si="10"/>
        <v>0</v>
      </c>
      <c r="AO141" t="e">
        <f t="shared" si="11"/>
        <v>#DIV/0!</v>
      </c>
      <c r="AQ141" s="41">
        <f t="shared" si="12"/>
        <v>0</v>
      </c>
    </row>
    <row r="142" spans="1:43">
      <c r="A142" t="e">
        <f t="shared" si="8"/>
        <v>#VALUE!</v>
      </c>
      <c r="B142" s="208"/>
      <c r="C142" s="10"/>
      <c r="D142" s="11"/>
      <c r="E142" s="10"/>
      <c r="F142" s="11"/>
      <c r="G142" s="10"/>
      <c r="H142" s="11"/>
      <c r="I142" s="10"/>
      <c r="J142" s="11"/>
      <c r="K142" s="10"/>
      <c r="L142" s="11"/>
      <c r="M142" s="10"/>
      <c r="N142" s="11"/>
      <c r="O142" s="10"/>
      <c r="P142" s="11"/>
      <c r="Q142" s="10"/>
      <c r="R142" s="11"/>
      <c r="S142" s="10"/>
      <c r="T142" s="11"/>
      <c r="U142" s="10"/>
      <c r="V142" s="11"/>
      <c r="W142" s="54"/>
      <c r="X142" s="11"/>
      <c r="Y142" s="10"/>
      <c r="Z142" s="11"/>
      <c r="AA142" s="10"/>
      <c r="AB142" s="11"/>
      <c r="AC142" s="10"/>
      <c r="AD142" s="11"/>
      <c r="AE142" s="10"/>
      <c r="AF142" s="11"/>
      <c r="AG142" s="10"/>
      <c r="AH142" s="11"/>
      <c r="AI142" s="10"/>
      <c r="AJ142" s="11"/>
      <c r="AL142" s="41"/>
      <c r="AM142">
        <f t="shared" si="9"/>
        <v>0</v>
      </c>
      <c r="AN142">
        <f t="shared" si="10"/>
        <v>0</v>
      </c>
      <c r="AO142" t="e">
        <f t="shared" si="11"/>
        <v>#DIV/0!</v>
      </c>
      <c r="AQ142" s="41">
        <f t="shared" si="12"/>
        <v>0</v>
      </c>
    </row>
    <row r="143" spans="1:43">
      <c r="A143" t="e">
        <f t="shared" si="8"/>
        <v>#VALUE!</v>
      </c>
      <c r="B143" s="208"/>
      <c r="C143" s="10"/>
      <c r="D143" s="11"/>
      <c r="E143" s="10"/>
      <c r="F143" s="11"/>
      <c r="G143" s="10"/>
      <c r="H143" s="11"/>
      <c r="I143" s="10"/>
      <c r="J143" s="11"/>
      <c r="K143" s="10"/>
      <c r="L143" s="11"/>
      <c r="M143" s="10"/>
      <c r="N143" s="11"/>
      <c r="O143" s="10"/>
      <c r="P143" s="11"/>
      <c r="Q143" s="10"/>
      <c r="R143" s="11"/>
      <c r="S143" s="10"/>
      <c r="T143" s="11"/>
      <c r="U143" s="10"/>
      <c r="V143" s="11"/>
      <c r="W143" s="54"/>
      <c r="X143" s="11"/>
      <c r="Y143" s="10"/>
      <c r="Z143" s="11"/>
      <c r="AA143" s="10"/>
      <c r="AB143" s="11"/>
      <c r="AC143" s="10"/>
      <c r="AD143" s="11"/>
      <c r="AE143" s="10"/>
      <c r="AF143" s="11"/>
      <c r="AG143" s="10"/>
      <c r="AH143" s="11"/>
      <c r="AI143" s="10"/>
      <c r="AJ143" s="11"/>
      <c r="AL143" s="41"/>
      <c r="AM143">
        <f t="shared" si="9"/>
        <v>0</v>
      </c>
      <c r="AN143">
        <f t="shared" si="10"/>
        <v>0</v>
      </c>
      <c r="AO143" t="e">
        <f t="shared" si="11"/>
        <v>#DIV/0!</v>
      </c>
      <c r="AQ143" s="41">
        <f t="shared" si="12"/>
        <v>0</v>
      </c>
    </row>
    <row r="144" spans="1:43">
      <c r="A144" t="e">
        <f t="shared" si="8"/>
        <v>#VALUE!</v>
      </c>
      <c r="B144" s="208"/>
      <c r="C144" s="10"/>
      <c r="D144" s="11"/>
      <c r="E144" s="10"/>
      <c r="F144" s="11"/>
      <c r="G144" s="10"/>
      <c r="H144" s="11"/>
      <c r="I144" s="10"/>
      <c r="J144" s="11"/>
      <c r="K144" s="10"/>
      <c r="L144" s="11"/>
      <c r="M144" s="10"/>
      <c r="N144" s="11"/>
      <c r="O144" s="10"/>
      <c r="P144" s="11"/>
      <c r="Q144" s="10"/>
      <c r="R144" s="11"/>
      <c r="S144" s="10"/>
      <c r="T144" s="11"/>
      <c r="U144" s="10"/>
      <c r="V144" s="11"/>
      <c r="W144" s="54"/>
      <c r="X144" s="11"/>
      <c r="Y144" s="10"/>
      <c r="Z144" s="11"/>
      <c r="AA144" s="10"/>
      <c r="AB144" s="11"/>
      <c r="AC144" s="10"/>
      <c r="AD144" s="11"/>
      <c r="AE144" s="10"/>
      <c r="AF144" s="11"/>
      <c r="AG144" s="10"/>
      <c r="AH144" s="11"/>
      <c r="AI144" s="10"/>
      <c r="AJ144" s="11"/>
      <c r="AL144" s="41"/>
      <c r="AM144">
        <f t="shared" si="9"/>
        <v>0</v>
      </c>
      <c r="AN144">
        <f t="shared" si="10"/>
        <v>0</v>
      </c>
      <c r="AO144" t="e">
        <f t="shared" si="11"/>
        <v>#DIV/0!</v>
      </c>
      <c r="AQ144" s="41">
        <f t="shared" si="12"/>
        <v>0</v>
      </c>
    </row>
    <row r="145" spans="1:43">
      <c r="A145" t="e">
        <f t="shared" si="8"/>
        <v>#VALUE!</v>
      </c>
      <c r="B145" s="208"/>
      <c r="C145" s="10"/>
      <c r="D145" s="11"/>
      <c r="E145" s="10"/>
      <c r="F145" s="11"/>
      <c r="G145" s="10"/>
      <c r="H145" s="11"/>
      <c r="I145" s="10"/>
      <c r="J145" s="11"/>
      <c r="K145" s="10"/>
      <c r="L145" s="11"/>
      <c r="M145" s="10"/>
      <c r="N145" s="11"/>
      <c r="O145" s="10"/>
      <c r="P145" s="11"/>
      <c r="Q145" s="10"/>
      <c r="R145" s="11"/>
      <c r="S145" s="10"/>
      <c r="T145" s="11"/>
      <c r="U145" s="10"/>
      <c r="V145" s="11"/>
      <c r="W145" s="54"/>
      <c r="X145" s="11"/>
      <c r="Y145" s="10"/>
      <c r="Z145" s="11"/>
      <c r="AA145" s="10"/>
      <c r="AB145" s="11"/>
      <c r="AC145" s="10"/>
      <c r="AD145" s="11"/>
      <c r="AE145" s="10"/>
      <c r="AF145" s="11"/>
      <c r="AG145" s="10"/>
      <c r="AH145" s="11"/>
      <c r="AI145" s="10"/>
      <c r="AJ145" s="11"/>
      <c r="AL145" s="41"/>
      <c r="AM145">
        <f t="shared" si="9"/>
        <v>0</v>
      </c>
      <c r="AN145">
        <f t="shared" si="10"/>
        <v>0</v>
      </c>
      <c r="AO145" t="e">
        <f t="shared" si="11"/>
        <v>#DIV/0!</v>
      </c>
      <c r="AQ145" s="41">
        <f t="shared" si="12"/>
        <v>0</v>
      </c>
    </row>
    <row r="146" spans="1:43">
      <c r="A146" t="e">
        <f t="shared" si="8"/>
        <v>#VALUE!</v>
      </c>
      <c r="B146" s="208"/>
      <c r="C146" s="10"/>
      <c r="D146" s="11"/>
      <c r="E146" s="10"/>
      <c r="F146" s="11"/>
      <c r="G146" s="10"/>
      <c r="H146" s="11"/>
      <c r="I146" s="10"/>
      <c r="J146" s="11"/>
      <c r="K146" s="10"/>
      <c r="L146" s="11"/>
      <c r="M146" s="10"/>
      <c r="N146" s="11"/>
      <c r="O146" s="10"/>
      <c r="P146" s="11"/>
      <c r="Q146" s="10"/>
      <c r="R146" s="11"/>
      <c r="S146" s="10"/>
      <c r="T146" s="11"/>
      <c r="U146" s="10"/>
      <c r="V146" s="11"/>
      <c r="W146" s="54"/>
      <c r="X146" s="11"/>
      <c r="Y146" s="10"/>
      <c r="Z146" s="11"/>
      <c r="AA146" s="10"/>
      <c r="AB146" s="11"/>
      <c r="AC146" s="10"/>
      <c r="AD146" s="11"/>
      <c r="AE146" s="10"/>
      <c r="AF146" s="11"/>
      <c r="AG146" s="10"/>
      <c r="AH146" s="11"/>
      <c r="AI146" s="10"/>
      <c r="AJ146" s="11"/>
      <c r="AM146">
        <f t="shared" si="9"/>
        <v>0</v>
      </c>
      <c r="AN146">
        <f t="shared" si="10"/>
        <v>0</v>
      </c>
      <c r="AO146" t="e">
        <f t="shared" si="11"/>
        <v>#DIV/0!</v>
      </c>
      <c r="AQ146" s="41">
        <f t="shared" si="12"/>
        <v>0</v>
      </c>
    </row>
    <row r="147" spans="1:43">
      <c r="A147" t="e">
        <f t="shared" si="8"/>
        <v>#VALUE!</v>
      </c>
      <c r="B147" s="208"/>
      <c r="C147" s="10"/>
      <c r="D147" s="11"/>
      <c r="E147" s="10"/>
      <c r="F147" s="11"/>
      <c r="G147" s="10"/>
      <c r="H147" s="11"/>
      <c r="I147" s="10"/>
      <c r="J147" s="11"/>
      <c r="K147" s="10"/>
      <c r="L147" s="11"/>
      <c r="M147" s="10"/>
      <c r="N147" s="11"/>
      <c r="O147" s="10"/>
      <c r="P147" s="11"/>
      <c r="Q147" s="10"/>
      <c r="R147" s="11"/>
      <c r="S147" s="10"/>
      <c r="T147" s="11"/>
      <c r="U147" s="10"/>
      <c r="V147" s="11"/>
      <c r="W147" s="54"/>
      <c r="X147" s="11"/>
      <c r="Y147" s="10"/>
      <c r="Z147" s="11"/>
      <c r="AA147" s="10"/>
      <c r="AB147" s="11"/>
      <c r="AC147" s="10"/>
      <c r="AD147" s="11"/>
      <c r="AE147" s="10"/>
      <c r="AF147" s="11"/>
      <c r="AG147" s="10"/>
      <c r="AH147" s="11"/>
      <c r="AI147" s="10"/>
      <c r="AJ147" s="11"/>
      <c r="AM147">
        <f t="shared" si="9"/>
        <v>0</v>
      </c>
      <c r="AN147">
        <f t="shared" si="10"/>
        <v>0</v>
      </c>
      <c r="AO147" t="e">
        <f t="shared" si="11"/>
        <v>#DIV/0!</v>
      </c>
      <c r="AQ147" s="41">
        <f t="shared" si="12"/>
        <v>0</v>
      </c>
    </row>
    <row r="148" spans="1:43">
      <c r="A148" t="e">
        <f t="shared" si="8"/>
        <v>#VALUE!</v>
      </c>
      <c r="B148" s="208"/>
      <c r="C148" s="10"/>
      <c r="D148" s="11"/>
      <c r="E148" s="10"/>
      <c r="F148" s="11"/>
      <c r="G148" s="10"/>
      <c r="H148" s="11"/>
      <c r="I148" s="10"/>
      <c r="J148" s="11"/>
      <c r="K148" s="10"/>
      <c r="L148" s="11"/>
      <c r="M148" s="10"/>
      <c r="N148" s="11"/>
      <c r="O148" s="10"/>
      <c r="P148" s="11"/>
      <c r="Q148" s="10"/>
      <c r="R148" s="11"/>
      <c r="S148" s="10"/>
      <c r="T148" s="11"/>
      <c r="U148" s="10"/>
      <c r="V148" s="11"/>
      <c r="W148" s="54"/>
      <c r="X148" s="11"/>
      <c r="Y148" s="10"/>
      <c r="Z148" s="11"/>
      <c r="AA148" s="10"/>
      <c r="AB148" s="11"/>
      <c r="AC148" s="10"/>
      <c r="AD148" s="11"/>
      <c r="AE148" s="10"/>
      <c r="AF148" s="11"/>
      <c r="AG148" s="10"/>
      <c r="AH148" s="11"/>
      <c r="AI148" s="10"/>
      <c r="AJ148" s="11"/>
      <c r="AM148">
        <f t="shared" si="9"/>
        <v>0</v>
      </c>
      <c r="AN148">
        <f t="shared" si="10"/>
        <v>0</v>
      </c>
      <c r="AO148" t="e">
        <f t="shared" si="11"/>
        <v>#DIV/0!</v>
      </c>
      <c r="AQ148" s="41">
        <f t="shared" si="12"/>
        <v>0</v>
      </c>
    </row>
    <row r="149" spans="1:43">
      <c r="A149" t="e">
        <f t="shared" si="8"/>
        <v>#VALUE!</v>
      </c>
      <c r="B149" s="208"/>
      <c r="C149" s="10"/>
      <c r="D149" s="11"/>
      <c r="E149" s="10"/>
      <c r="F149" s="11"/>
      <c r="G149" s="10"/>
      <c r="H149" s="11"/>
      <c r="I149" s="10"/>
      <c r="J149" s="11"/>
      <c r="K149" s="10"/>
      <c r="L149" s="11"/>
      <c r="M149" s="10"/>
      <c r="N149" s="11"/>
      <c r="O149" s="10"/>
      <c r="P149" s="11"/>
      <c r="Q149" s="10"/>
      <c r="R149" s="11"/>
      <c r="S149" s="10"/>
      <c r="T149" s="11"/>
      <c r="U149" s="10"/>
      <c r="V149" s="11"/>
      <c r="W149" s="54"/>
      <c r="X149" s="11"/>
      <c r="Y149" s="10"/>
      <c r="Z149" s="11"/>
      <c r="AA149" s="10"/>
      <c r="AB149" s="11"/>
      <c r="AC149" s="10"/>
      <c r="AD149" s="11"/>
      <c r="AE149" s="10"/>
      <c r="AF149" s="11"/>
      <c r="AG149" s="10"/>
      <c r="AH149" s="11"/>
      <c r="AI149" s="10"/>
      <c r="AJ149" s="11"/>
      <c r="AM149">
        <f t="shared" si="9"/>
        <v>0</v>
      </c>
      <c r="AN149">
        <f t="shared" si="10"/>
        <v>0</v>
      </c>
      <c r="AO149" t="e">
        <f t="shared" si="11"/>
        <v>#DIV/0!</v>
      </c>
      <c r="AQ149" s="41">
        <f t="shared" si="12"/>
        <v>0</v>
      </c>
    </row>
    <row r="150" spans="1:43">
      <c r="A150" t="e">
        <f t="shared" si="8"/>
        <v>#VALUE!</v>
      </c>
      <c r="B150" s="233"/>
      <c r="C150" s="10"/>
      <c r="D150" s="11"/>
      <c r="E150" s="10"/>
      <c r="F150" s="11"/>
      <c r="G150" s="10"/>
      <c r="H150" s="11"/>
      <c r="I150" s="10"/>
      <c r="J150" s="11"/>
      <c r="K150" s="10"/>
      <c r="L150" s="11"/>
      <c r="M150" s="10"/>
      <c r="N150" s="11"/>
      <c r="O150" s="10"/>
      <c r="P150" s="11"/>
      <c r="Q150" s="10"/>
      <c r="R150" s="11"/>
      <c r="S150" s="10"/>
      <c r="T150" s="11"/>
      <c r="U150" s="10"/>
      <c r="V150" s="11"/>
      <c r="W150" s="54"/>
      <c r="X150" s="11"/>
      <c r="Y150" s="10"/>
      <c r="Z150" s="11"/>
      <c r="AA150" s="10"/>
      <c r="AB150" s="11"/>
      <c r="AC150" s="10"/>
      <c r="AD150" s="11"/>
      <c r="AE150" s="10"/>
      <c r="AF150" s="11"/>
      <c r="AG150" s="10"/>
      <c r="AH150" s="11"/>
      <c r="AI150" s="10"/>
      <c r="AJ150" s="11"/>
      <c r="AM150">
        <f t="shared" si="9"/>
        <v>0</v>
      </c>
      <c r="AN150">
        <f t="shared" si="10"/>
        <v>0</v>
      </c>
      <c r="AO150" t="e">
        <f t="shared" si="11"/>
        <v>#DIV/0!</v>
      </c>
      <c r="AQ150" s="41">
        <f t="shared" si="12"/>
        <v>0</v>
      </c>
    </row>
    <row r="151" spans="1:43">
      <c r="A151" t="e">
        <f t="shared" si="8"/>
        <v>#VALUE!</v>
      </c>
      <c r="B151" s="208"/>
      <c r="C151" s="10"/>
      <c r="D151" s="11"/>
      <c r="E151" s="10"/>
      <c r="F151" s="11"/>
      <c r="G151" s="10"/>
      <c r="H151" s="11"/>
      <c r="I151" s="10"/>
      <c r="J151" s="11"/>
      <c r="K151" s="10"/>
      <c r="L151" s="11"/>
      <c r="M151" s="10"/>
      <c r="N151" s="11"/>
      <c r="O151" s="10"/>
      <c r="P151" s="11"/>
      <c r="Q151" s="10"/>
      <c r="R151" s="11"/>
      <c r="S151" s="10"/>
      <c r="T151" s="11"/>
      <c r="U151" s="10"/>
      <c r="V151" s="11"/>
      <c r="W151" s="54"/>
      <c r="X151" s="11"/>
      <c r="Y151" s="10"/>
      <c r="Z151" s="11"/>
      <c r="AA151" s="10"/>
      <c r="AB151" s="11"/>
      <c r="AC151" s="10"/>
      <c r="AD151" s="11"/>
      <c r="AE151" s="10"/>
      <c r="AF151" s="11"/>
      <c r="AG151" s="10"/>
      <c r="AH151" s="11"/>
      <c r="AI151" s="10"/>
      <c r="AJ151" s="11"/>
      <c r="AM151">
        <f t="shared" si="9"/>
        <v>0</v>
      </c>
      <c r="AN151">
        <f t="shared" si="10"/>
        <v>0</v>
      </c>
      <c r="AO151" t="e">
        <f t="shared" si="11"/>
        <v>#DIV/0!</v>
      </c>
      <c r="AQ151" s="41">
        <f t="shared" si="12"/>
        <v>0</v>
      </c>
    </row>
    <row r="152" spans="1:43">
      <c r="A152" t="e">
        <f t="shared" si="8"/>
        <v>#VALUE!</v>
      </c>
      <c r="B152" s="208"/>
      <c r="C152" s="10"/>
      <c r="D152" s="11"/>
      <c r="E152" s="10"/>
      <c r="F152" s="11"/>
      <c r="G152" s="10"/>
      <c r="H152" s="11"/>
      <c r="I152" s="10"/>
      <c r="J152" s="11"/>
      <c r="K152" s="10"/>
      <c r="L152" s="11"/>
      <c r="M152" s="10"/>
      <c r="N152" s="11"/>
      <c r="O152" s="10"/>
      <c r="P152" s="11"/>
      <c r="Q152" s="10"/>
      <c r="R152" s="11"/>
      <c r="S152" s="10"/>
      <c r="T152" s="11"/>
      <c r="U152" s="10"/>
      <c r="V152" s="11"/>
      <c r="W152" s="54"/>
      <c r="X152" s="11"/>
      <c r="Y152" s="10"/>
      <c r="Z152" s="11"/>
      <c r="AA152" s="10"/>
      <c r="AB152" s="11"/>
      <c r="AC152" s="10"/>
      <c r="AD152" s="11"/>
      <c r="AE152" s="10"/>
      <c r="AF152" s="11"/>
      <c r="AG152" s="10"/>
      <c r="AH152" s="11"/>
      <c r="AI152" s="10"/>
      <c r="AJ152" s="11"/>
      <c r="AM152">
        <f t="shared" si="9"/>
        <v>0</v>
      </c>
      <c r="AN152">
        <f t="shared" si="10"/>
        <v>0</v>
      </c>
      <c r="AO152" t="e">
        <f t="shared" si="11"/>
        <v>#DIV/0!</v>
      </c>
      <c r="AQ152" s="41">
        <f t="shared" si="12"/>
        <v>0</v>
      </c>
    </row>
    <row r="153" spans="1:43">
      <c r="A153" t="e">
        <f t="shared" ref="A153:A216" si="13">+A152+1</f>
        <v>#VALUE!</v>
      </c>
      <c r="B153" s="208"/>
      <c r="C153" s="10"/>
      <c r="D153" s="11"/>
      <c r="E153" s="10"/>
      <c r="F153" s="11"/>
      <c r="G153" s="10"/>
      <c r="H153" s="11"/>
      <c r="I153" s="10"/>
      <c r="J153" s="11"/>
      <c r="K153" s="10"/>
      <c r="L153" s="11"/>
      <c r="M153" s="10"/>
      <c r="N153" s="11"/>
      <c r="O153" s="10"/>
      <c r="P153" s="11"/>
      <c r="Q153" s="10"/>
      <c r="R153" s="11"/>
      <c r="S153" s="10"/>
      <c r="T153" s="11"/>
      <c r="U153" s="10"/>
      <c r="V153" s="11"/>
      <c r="W153" s="54"/>
      <c r="X153" s="11"/>
      <c r="Y153" s="10"/>
      <c r="Z153" s="11"/>
      <c r="AA153" s="10"/>
      <c r="AB153" s="11"/>
      <c r="AC153" s="10"/>
      <c r="AD153" s="11"/>
      <c r="AE153" s="10"/>
      <c r="AF153" s="11"/>
      <c r="AG153" s="10"/>
      <c r="AH153" s="11"/>
      <c r="AI153" s="10"/>
      <c r="AJ153" s="11"/>
      <c r="AM153">
        <f t="shared" si="9"/>
        <v>0</v>
      </c>
      <c r="AN153">
        <f t="shared" si="10"/>
        <v>0</v>
      </c>
      <c r="AO153" t="e">
        <f t="shared" si="11"/>
        <v>#DIV/0!</v>
      </c>
      <c r="AQ153" s="41">
        <f t="shared" si="12"/>
        <v>0</v>
      </c>
    </row>
    <row r="154" spans="1:43">
      <c r="A154" t="e">
        <f t="shared" si="13"/>
        <v>#VALUE!</v>
      </c>
      <c r="B154" s="208"/>
      <c r="C154" s="10"/>
      <c r="D154" s="11"/>
      <c r="E154" s="10"/>
      <c r="F154" s="11"/>
      <c r="G154" s="10"/>
      <c r="H154" s="11"/>
      <c r="I154" s="10"/>
      <c r="J154" s="11"/>
      <c r="K154" s="10"/>
      <c r="L154" s="11"/>
      <c r="M154" s="10"/>
      <c r="N154" s="11"/>
      <c r="O154" s="10"/>
      <c r="P154" s="11"/>
      <c r="Q154" s="10"/>
      <c r="R154" s="11"/>
      <c r="S154" s="10"/>
      <c r="T154" s="11"/>
      <c r="U154" s="10"/>
      <c r="V154" s="11"/>
      <c r="W154" s="54"/>
      <c r="X154" s="11"/>
      <c r="Y154" s="10"/>
      <c r="Z154" s="11"/>
      <c r="AA154" s="10"/>
      <c r="AB154" s="11"/>
      <c r="AC154" s="10"/>
      <c r="AD154" s="11"/>
      <c r="AE154" s="10"/>
      <c r="AF154" s="11"/>
      <c r="AG154" s="10"/>
      <c r="AH154" s="11"/>
      <c r="AI154" s="10"/>
      <c r="AJ154" s="11"/>
      <c r="AM154">
        <f t="shared" si="9"/>
        <v>0</v>
      </c>
      <c r="AN154">
        <f t="shared" si="10"/>
        <v>0</v>
      </c>
      <c r="AO154" t="e">
        <f t="shared" si="11"/>
        <v>#DIV/0!</v>
      </c>
      <c r="AQ154" s="41">
        <f t="shared" si="12"/>
        <v>0</v>
      </c>
    </row>
    <row r="155" spans="1:43">
      <c r="A155" t="e">
        <f t="shared" si="13"/>
        <v>#VALUE!</v>
      </c>
      <c r="B155" s="208"/>
      <c r="C155" s="10"/>
      <c r="D155" s="11"/>
      <c r="E155" s="10"/>
      <c r="F155" s="11"/>
      <c r="G155" s="10"/>
      <c r="H155" s="11"/>
      <c r="I155" s="10"/>
      <c r="J155" s="11"/>
      <c r="K155" s="10"/>
      <c r="L155" s="11"/>
      <c r="M155" s="10"/>
      <c r="N155" s="11"/>
      <c r="O155" s="10"/>
      <c r="P155" s="11"/>
      <c r="Q155" s="10"/>
      <c r="R155" s="11"/>
      <c r="S155" s="10"/>
      <c r="T155" s="11"/>
      <c r="U155" s="10"/>
      <c r="V155" s="11"/>
      <c r="W155" s="54"/>
      <c r="X155" s="11"/>
      <c r="Y155" s="10"/>
      <c r="Z155" s="11"/>
      <c r="AA155" s="10"/>
      <c r="AB155" s="11"/>
      <c r="AC155" s="10"/>
      <c r="AD155" s="11"/>
      <c r="AE155" s="10"/>
      <c r="AF155" s="11"/>
      <c r="AG155" s="10"/>
      <c r="AH155" s="11"/>
      <c r="AI155" s="10"/>
      <c r="AJ155" s="11"/>
      <c r="AM155">
        <f t="shared" si="9"/>
        <v>0</v>
      </c>
      <c r="AN155">
        <f t="shared" si="10"/>
        <v>0</v>
      </c>
      <c r="AO155" t="e">
        <f t="shared" si="11"/>
        <v>#DIV/0!</v>
      </c>
      <c r="AQ155" s="41">
        <f t="shared" si="12"/>
        <v>0</v>
      </c>
    </row>
    <row r="156" spans="1:43">
      <c r="A156" t="e">
        <f t="shared" si="13"/>
        <v>#VALUE!</v>
      </c>
      <c r="B156" s="208"/>
      <c r="C156" s="10"/>
      <c r="D156" s="11"/>
      <c r="E156" s="10"/>
      <c r="F156" s="11"/>
      <c r="G156" s="10"/>
      <c r="H156" s="11"/>
      <c r="I156" s="10"/>
      <c r="J156" s="11"/>
      <c r="K156" s="10"/>
      <c r="L156" s="11"/>
      <c r="M156" s="10"/>
      <c r="N156" s="11"/>
      <c r="O156" s="10"/>
      <c r="P156" s="11"/>
      <c r="Q156" s="10"/>
      <c r="R156" s="11"/>
      <c r="S156" s="10"/>
      <c r="T156" s="11"/>
      <c r="U156" s="10"/>
      <c r="V156" s="11"/>
      <c r="W156" s="54"/>
      <c r="X156" s="11"/>
      <c r="Y156" s="10"/>
      <c r="Z156" s="11"/>
      <c r="AA156" s="10"/>
      <c r="AB156" s="11"/>
      <c r="AC156" s="10"/>
      <c r="AD156" s="11"/>
      <c r="AE156" s="10"/>
      <c r="AF156" s="11"/>
      <c r="AG156" s="10"/>
      <c r="AH156" s="11"/>
      <c r="AI156" s="10"/>
      <c r="AJ156" s="11"/>
      <c r="AM156">
        <f t="shared" si="9"/>
        <v>0</v>
      </c>
      <c r="AN156">
        <f t="shared" si="10"/>
        <v>0</v>
      </c>
      <c r="AO156" t="e">
        <f t="shared" si="11"/>
        <v>#DIV/0!</v>
      </c>
      <c r="AQ156" s="41">
        <f t="shared" si="12"/>
        <v>0</v>
      </c>
    </row>
    <row r="157" spans="1:43">
      <c r="A157" t="e">
        <f t="shared" si="13"/>
        <v>#VALUE!</v>
      </c>
      <c r="B157" s="208"/>
      <c r="C157" s="10"/>
      <c r="D157" s="11"/>
      <c r="E157" s="10"/>
      <c r="F157" s="11"/>
      <c r="G157" s="10"/>
      <c r="H157" s="11"/>
      <c r="I157" s="10"/>
      <c r="J157" s="11"/>
      <c r="K157" s="10"/>
      <c r="L157" s="11"/>
      <c r="M157" s="10"/>
      <c r="N157" s="11"/>
      <c r="O157" s="10"/>
      <c r="P157" s="11"/>
      <c r="Q157" s="10"/>
      <c r="R157" s="11"/>
      <c r="S157" s="10"/>
      <c r="T157" s="11"/>
      <c r="U157" s="10"/>
      <c r="V157" s="11"/>
      <c r="W157" s="54"/>
      <c r="X157" s="11"/>
      <c r="Y157" s="10"/>
      <c r="Z157" s="11"/>
      <c r="AA157" s="10"/>
      <c r="AB157" s="11"/>
      <c r="AC157" s="10"/>
      <c r="AD157" s="11"/>
      <c r="AE157" s="10"/>
      <c r="AF157" s="11"/>
      <c r="AG157" s="10"/>
      <c r="AH157" s="11"/>
      <c r="AI157" s="10"/>
      <c r="AJ157" s="11"/>
      <c r="AM157">
        <f t="shared" si="9"/>
        <v>0</v>
      </c>
      <c r="AN157">
        <f t="shared" si="10"/>
        <v>0</v>
      </c>
      <c r="AO157" t="e">
        <f t="shared" si="11"/>
        <v>#DIV/0!</v>
      </c>
      <c r="AQ157" s="41">
        <f t="shared" si="12"/>
        <v>0</v>
      </c>
    </row>
    <row r="158" spans="1:43">
      <c r="A158" t="e">
        <f t="shared" si="13"/>
        <v>#VALUE!</v>
      </c>
      <c r="B158" s="208"/>
      <c r="C158" s="10"/>
      <c r="D158" s="11"/>
      <c r="E158" s="10"/>
      <c r="F158" s="11"/>
      <c r="G158" s="10"/>
      <c r="H158" s="11"/>
      <c r="I158" s="10"/>
      <c r="J158" s="11"/>
      <c r="K158" s="10"/>
      <c r="L158" s="11"/>
      <c r="M158" s="10"/>
      <c r="N158" s="11"/>
      <c r="O158" s="10"/>
      <c r="P158" s="11"/>
      <c r="Q158" s="10"/>
      <c r="R158" s="11"/>
      <c r="S158" s="10"/>
      <c r="T158" s="11"/>
      <c r="U158" s="10"/>
      <c r="V158" s="11"/>
      <c r="W158" s="54"/>
      <c r="X158" s="11"/>
      <c r="Y158" s="10"/>
      <c r="Z158" s="11"/>
      <c r="AA158" s="10"/>
      <c r="AB158" s="11"/>
      <c r="AC158" s="10"/>
      <c r="AD158" s="11"/>
      <c r="AE158" s="10"/>
      <c r="AF158" s="11"/>
      <c r="AG158" s="10"/>
      <c r="AH158" s="11"/>
      <c r="AI158" s="10"/>
      <c r="AJ158" s="11"/>
      <c r="AM158">
        <f t="shared" si="9"/>
        <v>0</v>
      </c>
      <c r="AN158">
        <f t="shared" si="10"/>
        <v>0</v>
      </c>
      <c r="AO158" t="e">
        <f t="shared" si="11"/>
        <v>#DIV/0!</v>
      </c>
      <c r="AQ158" s="41">
        <f t="shared" si="12"/>
        <v>0</v>
      </c>
    </row>
    <row r="159" spans="1:43">
      <c r="A159" t="e">
        <f t="shared" si="13"/>
        <v>#VALUE!</v>
      </c>
      <c r="B159" s="208"/>
      <c r="C159" s="10"/>
      <c r="D159" s="11"/>
      <c r="E159" s="10"/>
      <c r="F159" s="11"/>
      <c r="G159" s="10"/>
      <c r="H159" s="11"/>
      <c r="I159" s="10"/>
      <c r="J159" s="11"/>
      <c r="K159" s="10"/>
      <c r="L159" s="11"/>
      <c r="M159" s="10"/>
      <c r="N159" s="11"/>
      <c r="O159" s="10"/>
      <c r="P159" s="11"/>
      <c r="Q159" s="10"/>
      <c r="R159" s="11"/>
      <c r="S159" s="10"/>
      <c r="T159" s="11"/>
      <c r="U159" s="10"/>
      <c r="V159" s="11"/>
      <c r="W159" s="54"/>
      <c r="X159" s="11"/>
      <c r="Y159" s="10"/>
      <c r="Z159" s="11"/>
      <c r="AA159" s="10"/>
      <c r="AB159" s="11"/>
      <c r="AC159" s="10"/>
      <c r="AD159" s="11"/>
      <c r="AE159" s="10"/>
      <c r="AF159" s="11"/>
      <c r="AG159" s="10"/>
      <c r="AH159" s="11"/>
      <c r="AI159" s="10"/>
      <c r="AJ159" s="11"/>
      <c r="AM159">
        <f t="shared" si="9"/>
        <v>0</v>
      </c>
      <c r="AN159">
        <f t="shared" si="10"/>
        <v>0</v>
      </c>
      <c r="AO159" t="e">
        <f t="shared" si="11"/>
        <v>#DIV/0!</v>
      </c>
      <c r="AQ159" s="41">
        <f t="shared" si="12"/>
        <v>0</v>
      </c>
    </row>
    <row r="160" spans="1:43">
      <c r="A160" t="e">
        <f t="shared" si="13"/>
        <v>#VALUE!</v>
      </c>
      <c r="B160" s="208"/>
      <c r="C160" s="10"/>
      <c r="D160" s="11"/>
      <c r="E160" s="10"/>
      <c r="F160" s="11"/>
      <c r="G160" s="10"/>
      <c r="H160" s="11"/>
      <c r="I160" s="10"/>
      <c r="J160" s="11"/>
      <c r="K160" s="10"/>
      <c r="L160" s="11"/>
      <c r="M160" s="10"/>
      <c r="N160" s="11"/>
      <c r="O160" s="10"/>
      <c r="P160" s="11"/>
      <c r="Q160" s="10"/>
      <c r="R160" s="11"/>
      <c r="S160" s="10"/>
      <c r="T160" s="11"/>
      <c r="U160" s="10"/>
      <c r="V160" s="11"/>
      <c r="W160" s="54"/>
      <c r="X160" s="11"/>
      <c r="Y160" s="10"/>
      <c r="Z160" s="11"/>
      <c r="AA160" s="10"/>
      <c r="AB160" s="11"/>
      <c r="AC160" s="10"/>
      <c r="AD160" s="11"/>
      <c r="AE160" s="10"/>
      <c r="AF160" s="11"/>
      <c r="AG160" s="10"/>
      <c r="AH160" s="11"/>
      <c r="AI160" s="10"/>
      <c r="AJ160" s="11"/>
      <c r="AM160">
        <f t="shared" si="9"/>
        <v>0</v>
      </c>
      <c r="AN160">
        <f t="shared" si="10"/>
        <v>0</v>
      </c>
      <c r="AO160" t="e">
        <f t="shared" si="11"/>
        <v>#DIV/0!</v>
      </c>
      <c r="AQ160" s="41">
        <f t="shared" si="12"/>
        <v>0</v>
      </c>
    </row>
    <row r="161" spans="1:43">
      <c r="A161" t="e">
        <f t="shared" si="13"/>
        <v>#VALUE!</v>
      </c>
      <c r="B161" s="208"/>
      <c r="C161" s="10"/>
      <c r="D161" s="11"/>
      <c r="E161" s="10"/>
      <c r="F161" s="11"/>
      <c r="G161" s="10"/>
      <c r="H161" s="11"/>
      <c r="I161" s="10"/>
      <c r="J161" s="11"/>
      <c r="K161" s="10"/>
      <c r="L161" s="11"/>
      <c r="M161" s="10"/>
      <c r="N161" s="11"/>
      <c r="O161" s="10"/>
      <c r="P161" s="11"/>
      <c r="Q161" s="10"/>
      <c r="R161" s="11"/>
      <c r="S161" s="10"/>
      <c r="T161" s="11"/>
      <c r="U161" s="10"/>
      <c r="V161" s="11"/>
      <c r="W161" s="54"/>
      <c r="X161" s="11"/>
      <c r="Y161" s="10"/>
      <c r="Z161" s="11"/>
      <c r="AA161" s="10"/>
      <c r="AB161" s="11"/>
      <c r="AC161" s="10"/>
      <c r="AD161" s="11"/>
      <c r="AE161" s="10"/>
      <c r="AF161" s="11"/>
      <c r="AG161" s="10"/>
      <c r="AH161" s="11"/>
      <c r="AI161" s="10"/>
      <c r="AJ161" s="11"/>
      <c r="AM161">
        <f t="shared" si="9"/>
        <v>0</v>
      </c>
      <c r="AN161">
        <f t="shared" si="10"/>
        <v>0</v>
      </c>
      <c r="AO161" t="e">
        <f t="shared" si="11"/>
        <v>#DIV/0!</v>
      </c>
      <c r="AQ161" s="41">
        <f t="shared" si="12"/>
        <v>0</v>
      </c>
    </row>
    <row r="162" spans="1:43">
      <c r="A162" t="e">
        <f t="shared" si="13"/>
        <v>#VALUE!</v>
      </c>
      <c r="B162" s="208"/>
      <c r="C162" s="10"/>
      <c r="D162" s="11"/>
      <c r="E162" s="10"/>
      <c r="F162" s="11"/>
      <c r="G162" s="10"/>
      <c r="H162" s="11"/>
      <c r="I162" s="10"/>
      <c r="J162" s="11"/>
      <c r="K162" s="10"/>
      <c r="L162" s="11"/>
      <c r="M162" s="10"/>
      <c r="N162" s="11"/>
      <c r="O162" s="10"/>
      <c r="P162" s="11"/>
      <c r="Q162" s="10"/>
      <c r="R162" s="11"/>
      <c r="S162" s="10"/>
      <c r="T162" s="11"/>
      <c r="U162" s="10"/>
      <c r="V162" s="11"/>
      <c r="W162" s="54"/>
      <c r="X162" s="11"/>
      <c r="Y162" s="10"/>
      <c r="Z162" s="11"/>
      <c r="AA162" s="10"/>
      <c r="AB162" s="11"/>
      <c r="AC162" s="10"/>
      <c r="AD162" s="11"/>
      <c r="AE162" s="10"/>
      <c r="AF162" s="11"/>
      <c r="AG162" s="10"/>
      <c r="AH162" s="11"/>
      <c r="AI162" s="10"/>
      <c r="AJ162" s="11"/>
      <c r="AM162">
        <f t="shared" si="9"/>
        <v>0</v>
      </c>
      <c r="AN162">
        <f t="shared" si="10"/>
        <v>0</v>
      </c>
      <c r="AO162" t="e">
        <f t="shared" si="11"/>
        <v>#DIV/0!</v>
      </c>
      <c r="AQ162" s="41">
        <f t="shared" si="12"/>
        <v>0</v>
      </c>
    </row>
    <row r="163" spans="1:43">
      <c r="A163" t="e">
        <f t="shared" si="13"/>
        <v>#VALUE!</v>
      </c>
      <c r="B163" s="208"/>
      <c r="C163" s="10"/>
      <c r="D163" s="11"/>
      <c r="E163" s="10"/>
      <c r="F163" s="11"/>
      <c r="G163" s="10"/>
      <c r="H163" s="11"/>
      <c r="I163" s="10"/>
      <c r="J163" s="11"/>
      <c r="K163" s="10"/>
      <c r="L163" s="11"/>
      <c r="M163" s="10"/>
      <c r="N163" s="11"/>
      <c r="O163" s="10"/>
      <c r="P163" s="11"/>
      <c r="Q163" s="10"/>
      <c r="R163" s="11"/>
      <c r="S163" s="10"/>
      <c r="T163" s="11"/>
      <c r="U163" s="10"/>
      <c r="V163" s="11"/>
      <c r="W163" s="54"/>
      <c r="X163" s="11"/>
      <c r="Y163" s="10"/>
      <c r="Z163" s="11"/>
      <c r="AA163" s="10"/>
      <c r="AB163" s="11"/>
      <c r="AC163" s="10"/>
      <c r="AD163" s="11"/>
      <c r="AE163" s="10"/>
      <c r="AF163" s="11"/>
      <c r="AG163" s="10"/>
      <c r="AH163" s="11"/>
      <c r="AI163" s="10"/>
      <c r="AJ163" s="11"/>
      <c r="AM163">
        <f t="shared" si="9"/>
        <v>0</v>
      </c>
      <c r="AN163">
        <f t="shared" si="10"/>
        <v>0</v>
      </c>
      <c r="AO163" t="e">
        <f t="shared" si="11"/>
        <v>#DIV/0!</v>
      </c>
      <c r="AQ163" s="41">
        <f t="shared" si="12"/>
        <v>0</v>
      </c>
    </row>
    <row r="164" spans="1:43">
      <c r="A164" t="e">
        <f t="shared" si="13"/>
        <v>#VALUE!</v>
      </c>
      <c r="B164" s="208"/>
      <c r="C164" s="10"/>
      <c r="D164" s="11"/>
      <c r="E164" s="10"/>
      <c r="F164" s="11"/>
      <c r="G164" s="10"/>
      <c r="H164" s="11"/>
      <c r="I164" s="10"/>
      <c r="J164" s="11"/>
      <c r="K164" s="10"/>
      <c r="L164" s="11"/>
      <c r="M164" s="10"/>
      <c r="N164" s="11"/>
      <c r="O164" s="10"/>
      <c r="P164" s="11"/>
      <c r="Q164" s="10"/>
      <c r="R164" s="11"/>
      <c r="S164" s="10"/>
      <c r="T164" s="11"/>
      <c r="U164" s="10"/>
      <c r="V164" s="11"/>
      <c r="W164" s="54"/>
      <c r="X164" s="11"/>
      <c r="Y164" s="10"/>
      <c r="Z164" s="11"/>
      <c r="AA164" s="10"/>
      <c r="AB164" s="11"/>
      <c r="AC164" s="10"/>
      <c r="AD164" s="11"/>
      <c r="AE164" s="10"/>
      <c r="AF164" s="11"/>
      <c r="AG164" s="10"/>
      <c r="AH164" s="11"/>
      <c r="AI164" s="10"/>
      <c r="AJ164" s="11"/>
      <c r="AM164">
        <f t="shared" si="9"/>
        <v>0</v>
      </c>
      <c r="AN164">
        <f t="shared" si="10"/>
        <v>0</v>
      </c>
      <c r="AO164" t="e">
        <f t="shared" si="11"/>
        <v>#DIV/0!</v>
      </c>
      <c r="AQ164" s="41">
        <f t="shared" si="12"/>
        <v>0</v>
      </c>
    </row>
    <row r="165" spans="1:43">
      <c r="A165" t="e">
        <f t="shared" si="13"/>
        <v>#VALUE!</v>
      </c>
      <c r="B165" s="233"/>
      <c r="C165" s="10"/>
      <c r="D165" s="11"/>
      <c r="E165" s="10"/>
      <c r="F165" s="11"/>
      <c r="G165" s="10"/>
      <c r="H165" s="11"/>
      <c r="I165" s="10"/>
      <c r="J165" s="11"/>
      <c r="K165" s="10"/>
      <c r="L165" s="11"/>
      <c r="M165" s="10"/>
      <c r="N165" s="11"/>
      <c r="O165" s="10"/>
      <c r="P165" s="11"/>
      <c r="Q165" s="10"/>
      <c r="R165" s="11"/>
      <c r="S165" s="10"/>
      <c r="T165" s="11"/>
      <c r="U165" s="10"/>
      <c r="V165" s="11"/>
      <c r="W165" s="54"/>
      <c r="X165" s="11"/>
      <c r="Y165" s="10"/>
      <c r="Z165" s="11"/>
      <c r="AA165" s="10"/>
      <c r="AB165" s="11"/>
      <c r="AC165" s="10"/>
      <c r="AD165" s="11"/>
      <c r="AE165" s="10"/>
      <c r="AF165" s="11"/>
      <c r="AG165" s="10"/>
      <c r="AH165" s="11"/>
      <c r="AI165" s="10"/>
      <c r="AJ165" s="11"/>
      <c r="AM165">
        <f t="shared" si="9"/>
        <v>0</v>
      </c>
      <c r="AN165">
        <f t="shared" si="10"/>
        <v>0</v>
      </c>
      <c r="AO165" t="e">
        <f t="shared" si="11"/>
        <v>#DIV/0!</v>
      </c>
      <c r="AQ165" s="41">
        <f t="shared" si="12"/>
        <v>0</v>
      </c>
    </row>
    <row r="166" spans="1:43">
      <c r="A166" t="e">
        <f t="shared" si="13"/>
        <v>#VALUE!</v>
      </c>
      <c r="B166" s="208"/>
      <c r="C166" s="10"/>
      <c r="D166" s="11"/>
      <c r="E166" s="10"/>
      <c r="F166" s="11"/>
      <c r="G166" s="10"/>
      <c r="H166" s="11"/>
      <c r="I166" s="10"/>
      <c r="J166" s="11"/>
      <c r="K166" s="10"/>
      <c r="L166" s="11"/>
      <c r="M166" s="10"/>
      <c r="N166" s="11"/>
      <c r="O166" s="10"/>
      <c r="P166" s="11"/>
      <c r="Q166" s="10"/>
      <c r="R166" s="11"/>
      <c r="S166" s="10"/>
      <c r="T166" s="11"/>
      <c r="U166" s="10"/>
      <c r="V166" s="11"/>
      <c r="W166" s="54"/>
      <c r="X166" s="11"/>
      <c r="Y166" s="10"/>
      <c r="Z166" s="11"/>
      <c r="AA166" s="10"/>
      <c r="AB166" s="11"/>
      <c r="AC166" s="10"/>
      <c r="AD166" s="11"/>
      <c r="AE166" s="10"/>
      <c r="AF166" s="11"/>
      <c r="AG166" s="10"/>
      <c r="AH166" s="11"/>
      <c r="AI166" s="10"/>
      <c r="AJ166" s="11"/>
      <c r="AM166">
        <f t="shared" si="9"/>
        <v>0</v>
      </c>
      <c r="AN166">
        <f t="shared" si="10"/>
        <v>0</v>
      </c>
      <c r="AO166" t="e">
        <f t="shared" si="11"/>
        <v>#DIV/0!</v>
      </c>
      <c r="AQ166" s="41">
        <f t="shared" si="12"/>
        <v>0</v>
      </c>
    </row>
    <row r="167" spans="1:43">
      <c r="A167" t="e">
        <f t="shared" si="13"/>
        <v>#VALUE!</v>
      </c>
      <c r="B167" s="233"/>
      <c r="C167" s="10"/>
      <c r="D167" s="11"/>
      <c r="E167" s="10"/>
      <c r="F167" s="11"/>
      <c r="G167" s="10"/>
      <c r="H167" s="11"/>
      <c r="I167" s="10"/>
      <c r="J167" s="11"/>
      <c r="K167" s="10"/>
      <c r="L167" s="11"/>
      <c r="M167" s="10"/>
      <c r="N167" s="11"/>
      <c r="O167" s="10"/>
      <c r="P167" s="11"/>
      <c r="Q167" s="10"/>
      <c r="R167" s="11"/>
      <c r="S167" s="10"/>
      <c r="T167" s="11"/>
      <c r="U167" s="10"/>
      <c r="V167" s="11"/>
      <c r="W167" s="54"/>
      <c r="X167" s="11"/>
      <c r="Y167" s="10"/>
      <c r="Z167" s="11"/>
      <c r="AA167" s="10"/>
      <c r="AB167" s="11"/>
      <c r="AC167" s="10"/>
      <c r="AD167" s="11"/>
      <c r="AE167" s="10"/>
      <c r="AF167" s="11"/>
      <c r="AG167" s="10"/>
      <c r="AH167" s="11"/>
      <c r="AI167" s="10"/>
      <c r="AJ167" s="11"/>
      <c r="AM167">
        <f t="shared" si="9"/>
        <v>0</v>
      </c>
      <c r="AN167">
        <f t="shared" si="10"/>
        <v>0</v>
      </c>
      <c r="AO167" t="e">
        <f t="shared" si="11"/>
        <v>#DIV/0!</v>
      </c>
      <c r="AQ167" s="41">
        <f t="shared" si="12"/>
        <v>0</v>
      </c>
    </row>
    <row r="168" spans="1:43">
      <c r="A168" t="e">
        <f t="shared" si="13"/>
        <v>#VALUE!</v>
      </c>
      <c r="B168" s="208"/>
      <c r="C168" s="10"/>
      <c r="D168" s="11"/>
      <c r="E168" s="10"/>
      <c r="F168" s="11"/>
      <c r="G168" s="10"/>
      <c r="H168" s="11"/>
      <c r="I168" s="10"/>
      <c r="J168" s="11"/>
      <c r="K168" s="10"/>
      <c r="L168" s="11"/>
      <c r="M168" s="10"/>
      <c r="N168" s="11"/>
      <c r="O168" s="10"/>
      <c r="P168" s="11"/>
      <c r="Q168" s="10"/>
      <c r="R168" s="11"/>
      <c r="S168" s="10"/>
      <c r="T168" s="11"/>
      <c r="U168" s="10"/>
      <c r="V168" s="11"/>
      <c r="W168" s="54"/>
      <c r="X168" s="11"/>
      <c r="Y168" s="10"/>
      <c r="Z168" s="11"/>
      <c r="AA168" s="10"/>
      <c r="AB168" s="11"/>
      <c r="AC168" s="10"/>
      <c r="AD168" s="11"/>
      <c r="AE168" s="10"/>
      <c r="AF168" s="11"/>
      <c r="AG168" s="10"/>
      <c r="AH168" s="11"/>
      <c r="AI168" s="10"/>
      <c r="AJ168" s="11"/>
      <c r="AM168">
        <f t="shared" si="9"/>
        <v>0</v>
      </c>
      <c r="AN168">
        <f t="shared" si="10"/>
        <v>0</v>
      </c>
      <c r="AO168" t="e">
        <f t="shared" si="11"/>
        <v>#DIV/0!</v>
      </c>
      <c r="AQ168" s="41">
        <f t="shared" si="12"/>
        <v>0</v>
      </c>
    </row>
    <row r="169" spans="1:43">
      <c r="A169" t="e">
        <f t="shared" si="13"/>
        <v>#VALUE!</v>
      </c>
      <c r="B169" s="208"/>
      <c r="C169" s="10"/>
      <c r="D169" s="11"/>
      <c r="E169" s="10"/>
      <c r="F169" s="11"/>
      <c r="G169" s="10"/>
      <c r="H169" s="11"/>
      <c r="I169" s="10"/>
      <c r="J169" s="11"/>
      <c r="K169" s="10"/>
      <c r="L169" s="11"/>
      <c r="M169" s="10"/>
      <c r="N169" s="11"/>
      <c r="O169" s="10"/>
      <c r="P169" s="11"/>
      <c r="Q169" s="10"/>
      <c r="R169" s="11"/>
      <c r="S169" s="10"/>
      <c r="T169" s="11"/>
      <c r="U169" s="10"/>
      <c r="V169" s="11"/>
      <c r="W169" s="54"/>
      <c r="X169" s="11"/>
      <c r="Y169" s="10"/>
      <c r="Z169" s="11"/>
      <c r="AA169" s="10"/>
      <c r="AB169" s="11"/>
      <c r="AC169" s="10"/>
      <c r="AD169" s="11"/>
      <c r="AE169" s="10"/>
      <c r="AF169" s="11"/>
      <c r="AG169" s="10"/>
      <c r="AH169" s="11"/>
      <c r="AI169" s="10"/>
      <c r="AJ169" s="11"/>
      <c r="AM169">
        <f t="shared" si="9"/>
        <v>0</v>
      </c>
      <c r="AN169">
        <f t="shared" si="10"/>
        <v>0</v>
      </c>
      <c r="AO169" t="e">
        <f t="shared" si="11"/>
        <v>#DIV/0!</v>
      </c>
      <c r="AQ169" s="41">
        <f t="shared" si="12"/>
        <v>0</v>
      </c>
    </row>
    <row r="170" spans="1:43">
      <c r="A170" t="e">
        <f t="shared" si="13"/>
        <v>#VALUE!</v>
      </c>
      <c r="B170" s="208"/>
      <c r="C170" s="10"/>
      <c r="D170" s="11"/>
      <c r="E170" s="10"/>
      <c r="F170" s="11"/>
      <c r="G170" s="10"/>
      <c r="H170" s="11"/>
      <c r="I170" s="10"/>
      <c r="J170" s="11"/>
      <c r="K170" s="10"/>
      <c r="L170" s="11"/>
      <c r="M170" s="10"/>
      <c r="N170" s="11"/>
      <c r="O170" s="10"/>
      <c r="P170" s="11"/>
      <c r="Q170" s="10"/>
      <c r="R170" s="11"/>
      <c r="S170" s="10"/>
      <c r="T170" s="11"/>
      <c r="U170" s="10"/>
      <c r="V170" s="11"/>
      <c r="W170" s="54"/>
      <c r="X170" s="11"/>
      <c r="Y170" s="10"/>
      <c r="Z170" s="11"/>
      <c r="AA170" s="10"/>
      <c r="AB170" s="11"/>
      <c r="AC170" s="10"/>
      <c r="AD170" s="11"/>
      <c r="AE170" s="10"/>
      <c r="AF170" s="11"/>
      <c r="AG170" s="10"/>
      <c r="AH170" s="11"/>
      <c r="AI170" s="10"/>
      <c r="AJ170" s="11"/>
      <c r="AM170">
        <f t="shared" si="9"/>
        <v>0</v>
      </c>
      <c r="AN170">
        <f t="shared" si="10"/>
        <v>0</v>
      </c>
      <c r="AO170" t="e">
        <f t="shared" si="11"/>
        <v>#DIV/0!</v>
      </c>
      <c r="AQ170" s="41">
        <f t="shared" si="12"/>
        <v>0</v>
      </c>
    </row>
    <row r="171" spans="1:43">
      <c r="A171" t="e">
        <f t="shared" si="13"/>
        <v>#VALUE!</v>
      </c>
      <c r="B171" s="208"/>
      <c r="C171" s="10"/>
      <c r="D171" s="11"/>
      <c r="E171" s="10"/>
      <c r="F171" s="11"/>
      <c r="G171" s="10"/>
      <c r="H171" s="11"/>
      <c r="I171" s="10"/>
      <c r="J171" s="11"/>
      <c r="K171" s="10"/>
      <c r="L171" s="11"/>
      <c r="M171" s="10"/>
      <c r="N171" s="11"/>
      <c r="O171" s="10"/>
      <c r="P171" s="11"/>
      <c r="Q171" s="10"/>
      <c r="R171" s="11"/>
      <c r="S171" s="10"/>
      <c r="T171" s="11"/>
      <c r="U171" s="10"/>
      <c r="V171" s="11"/>
      <c r="W171" s="54"/>
      <c r="X171" s="11"/>
      <c r="Y171" s="10"/>
      <c r="Z171" s="11"/>
      <c r="AA171" s="10"/>
      <c r="AB171" s="11"/>
      <c r="AC171" s="10"/>
      <c r="AD171" s="11"/>
      <c r="AE171" s="10"/>
      <c r="AF171" s="11"/>
      <c r="AG171" s="10"/>
      <c r="AH171" s="11"/>
      <c r="AI171" s="10"/>
      <c r="AJ171" s="11"/>
      <c r="AM171">
        <f t="shared" ref="AM171:AM234" si="14">+C171+E171+G171+I171++K171++M171+O171+Q171+S171+U171+W171+Y171+AI171+AA171+AG171+AC171+AE171</f>
        <v>0</v>
      </c>
      <c r="AN171">
        <f t="shared" ref="AN171:AN234" si="15">COUNT(C171:AJ171)/2</f>
        <v>0</v>
      </c>
      <c r="AO171" t="e">
        <f t="shared" ref="AO171:AO234" si="16">+AM171/AN171</f>
        <v>#DIV/0!</v>
      </c>
      <c r="AQ171" s="41">
        <f t="shared" si="12"/>
        <v>0</v>
      </c>
    </row>
    <row r="172" spans="1:43">
      <c r="A172" t="e">
        <f t="shared" si="13"/>
        <v>#VALUE!</v>
      </c>
      <c r="B172" s="208"/>
      <c r="C172" s="10"/>
      <c r="D172" s="11"/>
      <c r="E172" s="10"/>
      <c r="F172" s="11"/>
      <c r="G172" s="10"/>
      <c r="H172" s="11"/>
      <c r="I172" s="10"/>
      <c r="J172" s="11"/>
      <c r="K172" s="10"/>
      <c r="L172" s="11"/>
      <c r="M172" s="10"/>
      <c r="N172" s="11"/>
      <c r="O172" s="10"/>
      <c r="P172" s="11"/>
      <c r="Q172" s="10"/>
      <c r="R172" s="11"/>
      <c r="S172" s="10"/>
      <c r="T172" s="11"/>
      <c r="U172" s="10"/>
      <c r="V172" s="11"/>
      <c r="W172" s="54"/>
      <c r="X172" s="11"/>
      <c r="Y172" s="10"/>
      <c r="Z172" s="11"/>
      <c r="AA172" s="10"/>
      <c r="AB172" s="11"/>
      <c r="AC172" s="10"/>
      <c r="AD172" s="11"/>
      <c r="AE172" s="10"/>
      <c r="AF172" s="11"/>
      <c r="AG172" s="10"/>
      <c r="AH172" s="11"/>
      <c r="AI172" s="10"/>
      <c r="AJ172" s="11"/>
      <c r="AM172">
        <f t="shared" si="14"/>
        <v>0</v>
      </c>
      <c r="AN172">
        <f t="shared" si="15"/>
        <v>0</v>
      </c>
      <c r="AO172" t="e">
        <f t="shared" si="16"/>
        <v>#DIV/0!</v>
      </c>
      <c r="AQ172" s="41">
        <f t="shared" si="12"/>
        <v>0</v>
      </c>
    </row>
    <row r="173" spans="1:43">
      <c r="A173" t="e">
        <f t="shared" si="13"/>
        <v>#VALUE!</v>
      </c>
      <c r="B173" s="208"/>
      <c r="C173" s="10"/>
      <c r="D173" s="11"/>
      <c r="E173" s="10"/>
      <c r="F173" s="11"/>
      <c r="G173" s="10"/>
      <c r="H173" s="11"/>
      <c r="I173" s="10"/>
      <c r="J173" s="11"/>
      <c r="K173" s="10"/>
      <c r="L173" s="11"/>
      <c r="M173" s="10"/>
      <c r="N173" s="11"/>
      <c r="O173" s="10"/>
      <c r="P173" s="11"/>
      <c r="Q173" s="10"/>
      <c r="R173" s="11"/>
      <c r="S173" s="10"/>
      <c r="T173" s="11"/>
      <c r="U173" s="10"/>
      <c r="V173" s="11"/>
      <c r="W173" s="54"/>
      <c r="X173" s="11"/>
      <c r="Y173" s="10"/>
      <c r="Z173" s="11"/>
      <c r="AA173" s="10"/>
      <c r="AB173" s="11"/>
      <c r="AC173" s="10"/>
      <c r="AD173" s="11"/>
      <c r="AE173" s="10"/>
      <c r="AF173" s="11"/>
      <c r="AG173" s="10"/>
      <c r="AH173" s="11"/>
      <c r="AI173" s="10"/>
      <c r="AJ173" s="11"/>
      <c r="AM173">
        <f t="shared" si="14"/>
        <v>0</v>
      </c>
      <c r="AN173">
        <f t="shared" si="15"/>
        <v>0</v>
      </c>
      <c r="AO173" t="e">
        <f t="shared" si="16"/>
        <v>#DIV/0!</v>
      </c>
      <c r="AQ173" s="41">
        <f t="shared" si="12"/>
        <v>0</v>
      </c>
    </row>
    <row r="174" spans="1:43">
      <c r="A174" t="e">
        <f t="shared" si="13"/>
        <v>#VALUE!</v>
      </c>
      <c r="B174" s="208"/>
      <c r="C174" s="10"/>
      <c r="D174" s="11"/>
      <c r="E174" s="10"/>
      <c r="F174" s="11"/>
      <c r="G174" s="10"/>
      <c r="H174" s="11"/>
      <c r="I174" s="10"/>
      <c r="J174" s="11"/>
      <c r="K174" s="10"/>
      <c r="L174" s="11"/>
      <c r="M174" s="10"/>
      <c r="N174" s="11"/>
      <c r="O174" s="10"/>
      <c r="P174" s="11"/>
      <c r="Q174" s="10"/>
      <c r="R174" s="11"/>
      <c r="S174" s="10"/>
      <c r="T174" s="11"/>
      <c r="U174" s="10"/>
      <c r="V174" s="11"/>
      <c r="W174" s="54"/>
      <c r="X174" s="11"/>
      <c r="Y174" s="10"/>
      <c r="Z174" s="11"/>
      <c r="AA174" s="10"/>
      <c r="AB174" s="11"/>
      <c r="AC174" s="10"/>
      <c r="AD174" s="11"/>
      <c r="AE174" s="10"/>
      <c r="AF174" s="11"/>
      <c r="AG174" s="10"/>
      <c r="AH174" s="11"/>
      <c r="AI174" s="10"/>
      <c r="AJ174" s="11"/>
      <c r="AM174">
        <f t="shared" si="14"/>
        <v>0</v>
      </c>
      <c r="AN174">
        <f t="shared" si="15"/>
        <v>0</v>
      </c>
      <c r="AO174" t="e">
        <f t="shared" si="16"/>
        <v>#DIV/0!</v>
      </c>
      <c r="AQ174" s="41">
        <f t="shared" si="12"/>
        <v>0</v>
      </c>
    </row>
    <row r="175" spans="1:43">
      <c r="A175" t="e">
        <f t="shared" si="13"/>
        <v>#VALUE!</v>
      </c>
      <c r="B175" s="208"/>
      <c r="C175" s="10"/>
      <c r="D175" s="11"/>
      <c r="E175" s="10"/>
      <c r="F175" s="11"/>
      <c r="G175" s="10"/>
      <c r="H175" s="11"/>
      <c r="I175" s="10"/>
      <c r="J175" s="11"/>
      <c r="K175" s="10"/>
      <c r="L175" s="11"/>
      <c r="M175" s="10"/>
      <c r="N175" s="11"/>
      <c r="O175" s="10"/>
      <c r="P175" s="11"/>
      <c r="Q175" s="10"/>
      <c r="R175" s="11"/>
      <c r="S175" s="10"/>
      <c r="T175" s="11"/>
      <c r="U175" s="10"/>
      <c r="V175" s="11"/>
      <c r="W175" s="54"/>
      <c r="X175" s="11"/>
      <c r="Y175" s="10"/>
      <c r="Z175" s="11"/>
      <c r="AA175" s="10"/>
      <c r="AB175" s="11"/>
      <c r="AC175" s="10"/>
      <c r="AD175" s="11"/>
      <c r="AE175" s="10"/>
      <c r="AF175" s="11"/>
      <c r="AG175" s="10"/>
      <c r="AH175" s="11"/>
      <c r="AI175" s="10"/>
      <c r="AJ175" s="11"/>
      <c r="AM175">
        <f t="shared" si="14"/>
        <v>0</v>
      </c>
      <c r="AN175">
        <f t="shared" si="15"/>
        <v>0</v>
      </c>
      <c r="AO175" t="e">
        <f t="shared" si="16"/>
        <v>#DIV/0!</v>
      </c>
      <c r="AQ175" s="41">
        <f t="shared" si="12"/>
        <v>0</v>
      </c>
    </row>
    <row r="176" spans="1:43">
      <c r="A176" t="e">
        <f t="shared" si="13"/>
        <v>#VALUE!</v>
      </c>
      <c r="B176" s="208"/>
      <c r="C176" s="10"/>
      <c r="D176" s="11"/>
      <c r="E176" s="10"/>
      <c r="F176" s="11"/>
      <c r="G176" s="10"/>
      <c r="H176" s="11"/>
      <c r="I176" s="10"/>
      <c r="J176" s="11"/>
      <c r="K176" s="10"/>
      <c r="L176" s="11"/>
      <c r="M176" s="10"/>
      <c r="N176" s="11"/>
      <c r="O176" s="10"/>
      <c r="P176" s="11"/>
      <c r="Q176" s="10"/>
      <c r="R176" s="11"/>
      <c r="S176" s="10"/>
      <c r="T176" s="11"/>
      <c r="U176" s="10"/>
      <c r="V176" s="11"/>
      <c r="W176" s="54"/>
      <c r="X176" s="11"/>
      <c r="Y176" s="10"/>
      <c r="Z176" s="11"/>
      <c r="AA176" s="10"/>
      <c r="AB176" s="11"/>
      <c r="AC176" s="10"/>
      <c r="AD176" s="11"/>
      <c r="AE176" s="10"/>
      <c r="AF176" s="11"/>
      <c r="AG176" s="10"/>
      <c r="AH176" s="11"/>
      <c r="AI176" s="10"/>
      <c r="AJ176" s="11"/>
      <c r="AM176">
        <f t="shared" si="14"/>
        <v>0</v>
      </c>
      <c r="AN176">
        <f t="shared" si="15"/>
        <v>0</v>
      </c>
      <c r="AO176" t="e">
        <f t="shared" si="16"/>
        <v>#DIV/0!</v>
      </c>
      <c r="AQ176" s="41">
        <f t="shared" si="12"/>
        <v>0</v>
      </c>
    </row>
    <row r="177" spans="1:43">
      <c r="A177" t="e">
        <f t="shared" si="13"/>
        <v>#VALUE!</v>
      </c>
      <c r="B177" s="208"/>
      <c r="C177" s="10"/>
      <c r="D177" s="11"/>
      <c r="E177" s="10"/>
      <c r="F177" s="11"/>
      <c r="G177" s="10"/>
      <c r="H177" s="11"/>
      <c r="I177" s="10"/>
      <c r="J177" s="11"/>
      <c r="K177" s="10"/>
      <c r="L177" s="11"/>
      <c r="M177" s="10"/>
      <c r="N177" s="11"/>
      <c r="O177" s="10"/>
      <c r="P177" s="11"/>
      <c r="Q177" s="10"/>
      <c r="R177" s="11"/>
      <c r="S177" s="10"/>
      <c r="T177" s="11"/>
      <c r="U177" s="10"/>
      <c r="V177" s="11"/>
      <c r="W177" s="54"/>
      <c r="X177" s="11"/>
      <c r="Y177" s="10"/>
      <c r="Z177" s="11"/>
      <c r="AA177" s="10"/>
      <c r="AB177" s="11"/>
      <c r="AC177" s="10"/>
      <c r="AD177" s="11"/>
      <c r="AE177" s="10"/>
      <c r="AF177" s="11"/>
      <c r="AG177" s="10"/>
      <c r="AH177" s="11"/>
      <c r="AI177" s="10"/>
      <c r="AJ177" s="11"/>
      <c r="AM177">
        <f t="shared" si="14"/>
        <v>0</v>
      </c>
      <c r="AN177">
        <f t="shared" si="15"/>
        <v>0</v>
      </c>
      <c r="AO177" t="e">
        <f t="shared" si="16"/>
        <v>#DIV/0!</v>
      </c>
      <c r="AQ177" s="41">
        <f t="shared" si="12"/>
        <v>0</v>
      </c>
    </row>
    <row r="178" spans="1:43">
      <c r="A178" t="e">
        <f t="shared" si="13"/>
        <v>#VALUE!</v>
      </c>
      <c r="B178" s="208"/>
      <c r="C178" s="10"/>
      <c r="D178" s="11"/>
      <c r="E178" s="10"/>
      <c r="F178" s="11"/>
      <c r="G178" s="10"/>
      <c r="H178" s="11"/>
      <c r="I178" s="10"/>
      <c r="J178" s="11"/>
      <c r="K178" s="10"/>
      <c r="L178" s="11"/>
      <c r="M178" s="10"/>
      <c r="N178" s="11"/>
      <c r="O178" s="10"/>
      <c r="P178" s="11"/>
      <c r="Q178" s="10"/>
      <c r="R178" s="11"/>
      <c r="S178" s="10"/>
      <c r="T178" s="11"/>
      <c r="U178" s="10"/>
      <c r="V178" s="11"/>
      <c r="W178" s="54"/>
      <c r="X178" s="11"/>
      <c r="Y178" s="10"/>
      <c r="Z178" s="11"/>
      <c r="AA178" s="10"/>
      <c r="AB178" s="11"/>
      <c r="AC178" s="10"/>
      <c r="AD178" s="11"/>
      <c r="AE178" s="10"/>
      <c r="AF178" s="11"/>
      <c r="AG178" s="10"/>
      <c r="AH178" s="11"/>
      <c r="AI178" s="10"/>
      <c r="AJ178" s="11"/>
      <c r="AM178">
        <f t="shared" si="14"/>
        <v>0</v>
      </c>
      <c r="AN178">
        <f t="shared" si="15"/>
        <v>0</v>
      </c>
      <c r="AO178" t="e">
        <f t="shared" si="16"/>
        <v>#DIV/0!</v>
      </c>
      <c r="AQ178" s="41">
        <f t="shared" si="12"/>
        <v>0</v>
      </c>
    </row>
    <row r="179" spans="1:43">
      <c r="A179" t="e">
        <f t="shared" si="13"/>
        <v>#VALUE!</v>
      </c>
      <c r="B179" s="208"/>
      <c r="C179" s="10"/>
      <c r="D179" s="11"/>
      <c r="E179" s="10"/>
      <c r="F179" s="11"/>
      <c r="G179" s="10"/>
      <c r="H179" s="11"/>
      <c r="I179" s="10"/>
      <c r="J179" s="11"/>
      <c r="K179" s="10"/>
      <c r="L179" s="11"/>
      <c r="M179" s="10"/>
      <c r="N179" s="11"/>
      <c r="O179" s="10"/>
      <c r="P179" s="11"/>
      <c r="Q179" s="10"/>
      <c r="R179" s="11"/>
      <c r="S179" s="10"/>
      <c r="T179" s="11"/>
      <c r="U179" s="10"/>
      <c r="V179" s="11"/>
      <c r="W179" s="54"/>
      <c r="X179" s="11"/>
      <c r="Y179" s="10"/>
      <c r="Z179" s="11"/>
      <c r="AA179" s="10"/>
      <c r="AB179" s="11"/>
      <c r="AC179" s="10"/>
      <c r="AD179" s="11"/>
      <c r="AE179" s="10"/>
      <c r="AF179" s="11"/>
      <c r="AG179" s="10"/>
      <c r="AH179" s="11"/>
      <c r="AI179" s="10"/>
      <c r="AJ179" s="11"/>
      <c r="AM179">
        <f t="shared" si="14"/>
        <v>0</v>
      </c>
      <c r="AN179">
        <f t="shared" si="15"/>
        <v>0</v>
      </c>
      <c r="AO179" t="e">
        <f t="shared" si="16"/>
        <v>#DIV/0!</v>
      </c>
      <c r="AQ179" s="41">
        <f t="shared" ref="AQ179:AQ242" si="17">+D179+F179+H179+J179+L179+N179+P179+R179+T179+V179+X179+Z179+AH179+AJ179++AF179+AD179+AB179</f>
        <v>0</v>
      </c>
    </row>
    <row r="180" spans="1:43">
      <c r="A180" t="e">
        <f t="shared" si="13"/>
        <v>#VALUE!</v>
      </c>
      <c r="B180" s="208"/>
      <c r="C180" s="10"/>
      <c r="D180" s="11"/>
      <c r="E180" s="10"/>
      <c r="F180" s="11"/>
      <c r="G180" s="10"/>
      <c r="H180" s="11"/>
      <c r="I180" s="10"/>
      <c r="J180" s="11"/>
      <c r="K180" s="10"/>
      <c r="L180" s="11"/>
      <c r="M180" s="10"/>
      <c r="N180" s="11"/>
      <c r="O180" s="10"/>
      <c r="P180" s="11"/>
      <c r="Q180" s="10"/>
      <c r="R180" s="11"/>
      <c r="S180" s="10"/>
      <c r="T180" s="11"/>
      <c r="U180" s="10"/>
      <c r="V180" s="11"/>
      <c r="W180" s="54"/>
      <c r="X180" s="11"/>
      <c r="Y180" s="10"/>
      <c r="Z180" s="11"/>
      <c r="AA180" s="10"/>
      <c r="AB180" s="11"/>
      <c r="AC180" s="10"/>
      <c r="AD180" s="11"/>
      <c r="AE180" s="10"/>
      <c r="AF180" s="11"/>
      <c r="AG180" s="10"/>
      <c r="AH180" s="11"/>
      <c r="AI180" s="10"/>
      <c r="AJ180" s="11"/>
      <c r="AM180">
        <f t="shared" si="14"/>
        <v>0</v>
      </c>
      <c r="AN180">
        <f t="shared" si="15"/>
        <v>0</v>
      </c>
      <c r="AO180" t="e">
        <f t="shared" si="16"/>
        <v>#DIV/0!</v>
      </c>
      <c r="AQ180" s="41">
        <f t="shared" si="17"/>
        <v>0</v>
      </c>
    </row>
    <row r="181" spans="1:43">
      <c r="A181" t="e">
        <f t="shared" si="13"/>
        <v>#VALUE!</v>
      </c>
      <c r="B181" s="208"/>
      <c r="C181" s="10"/>
      <c r="D181" s="11"/>
      <c r="E181" s="10"/>
      <c r="F181" s="11"/>
      <c r="G181" s="10"/>
      <c r="H181" s="11"/>
      <c r="I181" s="10"/>
      <c r="J181" s="11"/>
      <c r="K181" s="10"/>
      <c r="L181" s="11"/>
      <c r="M181" s="10"/>
      <c r="N181" s="11"/>
      <c r="O181" s="10"/>
      <c r="P181" s="11"/>
      <c r="Q181" s="10"/>
      <c r="R181" s="11"/>
      <c r="S181" s="10"/>
      <c r="T181" s="11"/>
      <c r="U181" s="10"/>
      <c r="V181" s="11"/>
      <c r="W181" s="54"/>
      <c r="X181" s="11"/>
      <c r="Y181" s="10"/>
      <c r="Z181" s="11"/>
      <c r="AA181" s="10"/>
      <c r="AB181" s="11"/>
      <c r="AC181" s="10"/>
      <c r="AD181" s="11"/>
      <c r="AE181" s="10"/>
      <c r="AF181" s="11"/>
      <c r="AG181" s="10"/>
      <c r="AH181" s="11"/>
      <c r="AI181" s="10"/>
      <c r="AJ181" s="11"/>
      <c r="AM181">
        <f t="shared" si="14"/>
        <v>0</v>
      </c>
      <c r="AN181">
        <f t="shared" si="15"/>
        <v>0</v>
      </c>
      <c r="AO181" t="e">
        <f t="shared" si="16"/>
        <v>#DIV/0!</v>
      </c>
      <c r="AQ181" s="41">
        <f t="shared" si="17"/>
        <v>0</v>
      </c>
    </row>
    <row r="182" spans="1:43">
      <c r="A182" t="e">
        <f t="shared" si="13"/>
        <v>#VALUE!</v>
      </c>
      <c r="B182" s="208"/>
      <c r="C182" s="10"/>
      <c r="D182" s="11"/>
      <c r="E182" s="10"/>
      <c r="F182" s="11"/>
      <c r="G182" s="10"/>
      <c r="H182" s="11"/>
      <c r="I182" s="10"/>
      <c r="J182" s="11"/>
      <c r="K182" s="10"/>
      <c r="L182" s="11"/>
      <c r="M182" s="10"/>
      <c r="N182" s="11"/>
      <c r="O182" s="10"/>
      <c r="P182" s="11"/>
      <c r="Q182" s="10"/>
      <c r="R182" s="11"/>
      <c r="S182" s="10"/>
      <c r="T182" s="11"/>
      <c r="U182" s="10"/>
      <c r="V182" s="11"/>
      <c r="W182" s="54"/>
      <c r="X182" s="11"/>
      <c r="Y182" s="10"/>
      <c r="Z182" s="11"/>
      <c r="AA182" s="10"/>
      <c r="AB182" s="11"/>
      <c r="AC182" s="10"/>
      <c r="AD182" s="11"/>
      <c r="AE182" s="10"/>
      <c r="AF182" s="11"/>
      <c r="AG182" s="10"/>
      <c r="AH182" s="11"/>
      <c r="AI182" s="10"/>
      <c r="AJ182" s="11"/>
      <c r="AM182">
        <f t="shared" si="14"/>
        <v>0</v>
      </c>
      <c r="AN182">
        <f t="shared" si="15"/>
        <v>0</v>
      </c>
      <c r="AO182" t="e">
        <f t="shared" si="16"/>
        <v>#DIV/0!</v>
      </c>
      <c r="AQ182" s="41">
        <f t="shared" si="17"/>
        <v>0</v>
      </c>
    </row>
    <row r="183" spans="1:43">
      <c r="A183" t="e">
        <f t="shared" si="13"/>
        <v>#VALUE!</v>
      </c>
      <c r="B183" s="208"/>
      <c r="C183" s="10"/>
      <c r="D183" s="11"/>
      <c r="E183" s="10"/>
      <c r="F183" s="11"/>
      <c r="G183" s="10"/>
      <c r="H183" s="11"/>
      <c r="I183" s="10"/>
      <c r="J183" s="11"/>
      <c r="K183" s="10"/>
      <c r="L183" s="11"/>
      <c r="M183" s="10"/>
      <c r="N183" s="11"/>
      <c r="O183" s="10"/>
      <c r="P183" s="11"/>
      <c r="Q183" s="10"/>
      <c r="R183" s="11"/>
      <c r="S183" s="10"/>
      <c r="T183" s="11"/>
      <c r="U183" s="10"/>
      <c r="V183" s="11"/>
      <c r="W183" s="54"/>
      <c r="X183" s="11"/>
      <c r="Y183" s="10"/>
      <c r="Z183" s="11"/>
      <c r="AA183" s="10"/>
      <c r="AB183" s="11"/>
      <c r="AC183" s="10"/>
      <c r="AD183" s="11"/>
      <c r="AE183" s="10"/>
      <c r="AF183" s="11"/>
      <c r="AG183" s="10"/>
      <c r="AH183" s="11"/>
      <c r="AI183" s="10"/>
      <c r="AJ183" s="11"/>
      <c r="AM183">
        <f t="shared" si="14"/>
        <v>0</v>
      </c>
      <c r="AN183">
        <f t="shared" si="15"/>
        <v>0</v>
      </c>
      <c r="AO183" t="e">
        <f t="shared" si="16"/>
        <v>#DIV/0!</v>
      </c>
      <c r="AQ183" s="41">
        <f t="shared" si="17"/>
        <v>0</v>
      </c>
    </row>
    <row r="184" spans="1:43">
      <c r="A184" t="e">
        <f t="shared" si="13"/>
        <v>#VALUE!</v>
      </c>
      <c r="B184" s="208"/>
      <c r="C184" s="10"/>
      <c r="D184" s="11"/>
      <c r="E184" s="10"/>
      <c r="F184" s="11"/>
      <c r="G184" s="10"/>
      <c r="H184" s="11"/>
      <c r="I184" s="10"/>
      <c r="J184" s="11"/>
      <c r="K184" s="10"/>
      <c r="L184" s="11"/>
      <c r="M184" s="10"/>
      <c r="N184" s="11"/>
      <c r="O184" s="10"/>
      <c r="P184" s="11"/>
      <c r="Q184" s="10"/>
      <c r="R184" s="11"/>
      <c r="S184" s="10"/>
      <c r="T184" s="11"/>
      <c r="U184" s="10"/>
      <c r="V184" s="11"/>
      <c r="W184" s="54"/>
      <c r="X184" s="11"/>
      <c r="Y184" s="10"/>
      <c r="Z184" s="11"/>
      <c r="AA184" s="10"/>
      <c r="AB184" s="11"/>
      <c r="AC184" s="10"/>
      <c r="AD184" s="11"/>
      <c r="AE184" s="10"/>
      <c r="AF184" s="11"/>
      <c r="AG184" s="10"/>
      <c r="AH184" s="11"/>
      <c r="AI184" s="10"/>
      <c r="AJ184" s="11"/>
      <c r="AM184">
        <f t="shared" si="14"/>
        <v>0</v>
      </c>
      <c r="AN184">
        <f t="shared" si="15"/>
        <v>0</v>
      </c>
      <c r="AO184" t="e">
        <f t="shared" si="16"/>
        <v>#DIV/0!</v>
      </c>
      <c r="AQ184" s="41">
        <f t="shared" si="17"/>
        <v>0</v>
      </c>
    </row>
    <row r="185" spans="1:43">
      <c r="A185" t="e">
        <f t="shared" si="13"/>
        <v>#VALUE!</v>
      </c>
      <c r="B185" s="208"/>
      <c r="C185" s="10"/>
      <c r="D185" s="11"/>
      <c r="E185" s="10"/>
      <c r="F185" s="11"/>
      <c r="G185" s="10"/>
      <c r="H185" s="11"/>
      <c r="I185" s="10"/>
      <c r="J185" s="11"/>
      <c r="K185" s="10"/>
      <c r="L185" s="11"/>
      <c r="M185" s="10"/>
      <c r="N185" s="11"/>
      <c r="O185" s="10"/>
      <c r="P185" s="11"/>
      <c r="Q185" s="10"/>
      <c r="R185" s="11"/>
      <c r="S185" s="10"/>
      <c r="T185" s="11"/>
      <c r="U185" s="10"/>
      <c r="V185" s="11"/>
      <c r="W185" s="54"/>
      <c r="X185" s="11"/>
      <c r="Y185" s="10"/>
      <c r="Z185" s="11"/>
      <c r="AA185" s="10"/>
      <c r="AB185" s="11"/>
      <c r="AC185" s="10"/>
      <c r="AD185" s="11"/>
      <c r="AE185" s="10"/>
      <c r="AF185" s="11"/>
      <c r="AG185" s="10"/>
      <c r="AH185" s="11"/>
      <c r="AI185" s="10"/>
      <c r="AJ185" s="11"/>
      <c r="AM185">
        <f t="shared" si="14"/>
        <v>0</v>
      </c>
      <c r="AN185">
        <f t="shared" si="15"/>
        <v>0</v>
      </c>
      <c r="AO185" t="e">
        <f t="shared" si="16"/>
        <v>#DIV/0!</v>
      </c>
      <c r="AQ185" s="41">
        <f t="shared" si="17"/>
        <v>0</v>
      </c>
    </row>
    <row r="186" spans="1:43">
      <c r="A186" t="e">
        <f t="shared" si="13"/>
        <v>#VALUE!</v>
      </c>
      <c r="B186" s="208"/>
      <c r="C186" s="10"/>
      <c r="D186" s="11"/>
      <c r="E186" s="10"/>
      <c r="F186" s="11"/>
      <c r="G186" s="10"/>
      <c r="H186" s="11"/>
      <c r="I186" s="10"/>
      <c r="J186" s="11"/>
      <c r="K186" s="10"/>
      <c r="L186" s="11"/>
      <c r="M186" s="10"/>
      <c r="N186" s="11"/>
      <c r="O186" s="10"/>
      <c r="P186" s="11"/>
      <c r="Q186" s="10"/>
      <c r="R186" s="11"/>
      <c r="S186" s="10"/>
      <c r="T186" s="11"/>
      <c r="U186" s="10"/>
      <c r="V186" s="11"/>
      <c r="W186" s="54"/>
      <c r="X186" s="11"/>
      <c r="Y186" s="10"/>
      <c r="Z186" s="11"/>
      <c r="AA186" s="10"/>
      <c r="AB186" s="11"/>
      <c r="AC186" s="10"/>
      <c r="AD186" s="11"/>
      <c r="AE186" s="10"/>
      <c r="AF186" s="11"/>
      <c r="AG186" s="10"/>
      <c r="AH186" s="11"/>
      <c r="AI186" s="10"/>
      <c r="AJ186" s="11"/>
      <c r="AM186">
        <f t="shared" si="14"/>
        <v>0</v>
      </c>
      <c r="AN186">
        <f t="shared" si="15"/>
        <v>0</v>
      </c>
      <c r="AO186" t="e">
        <f t="shared" si="16"/>
        <v>#DIV/0!</v>
      </c>
      <c r="AQ186" s="41">
        <f t="shared" si="17"/>
        <v>0</v>
      </c>
    </row>
    <row r="187" spans="1:43">
      <c r="A187" t="e">
        <f t="shared" si="13"/>
        <v>#VALUE!</v>
      </c>
      <c r="B187" s="208"/>
      <c r="C187" s="10"/>
      <c r="D187" s="11"/>
      <c r="E187" s="10"/>
      <c r="F187" s="11"/>
      <c r="G187" s="10"/>
      <c r="H187" s="11"/>
      <c r="I187" s="10"/>
      <c r="J187" s="11"/>
      <c r="K187" s="10"/>
      <c r="L187" s="11"/>
      <c r="M187" s="10"/>
      <c r="N187" s="11"/>
      <c r="O187" s="10"/>
      <c r="P187" s="11"/>
      <c r="Q187" s="10"/>
      <c r="R187" s="11"/>
      <c r="S187" s="10"/>
      <c r="T187" s="11"/>
      <c r="U187" s="10"/>
      <c r="V187" s="11"/>
      <c r="W187" s="54"/>
      <c r="X187" s="11"/>
      <c r="Y187" s="10"/>
      <c r="Z187" s="11"/>
      <c r="AA187" s="10"/>
      <c r="AB187" s="11"/>
      <c r="AC187" s="10"/>
      <c r="AD187" s="11"/>
      <c r="AE187" s="10"/>
      <c r="AF187" s="11"/>
      <c r="AG187" s="10"/>
      <c r="AH187" s="11"/>
      <c r="AI187" s="10"/>
      <c r="AJ187" s="11"/>
      <c r="AM187">
        <f t="shared" si="14"/>
        <v>0</v>
      </c>
      <c r="AN187">
        <f t="shared" si="15"/>
        <v>0</v>
      </c>
      <c r="AO187" t="e">
        <f t="shared" si="16"/>
        <v>#DIV/0!</v>
      </c>
      <c r="AQ187" s="41">
        <f t="shared" si="17"/>
        <v>0</v>
      </c>
    </row>
    <row r="188" spans="1:43">
      <c r="A188" t="e">
        <f t="shared" si="13"/>
        <v>#VALUE!</v>
      </c>
      <c r="B188" s="208"/>
      <c r="C188" s="10"/>
      <c r="D188" s="11"/>
      <c r="E188" s="10"/>
      <c r="F188" s="11"/>
      <c r="G188" s="10"/>
      <c r="H188" s="11"/>
      <c r="I188" s="10"/>
      <c r="J188" s="11"/>
      <c r="K188" s="10"/>
      <c r="L188" s="11"/>
      <c r="M188" s="10"/>
      <c r="N188" s="11"/>
      <c r="O188" s="10"/>
      <c r="P188" s="11"/>
      <c r="Q188" s="10"/>
      <c r="R188" s="11"/>
      <c r="S188" s="10"/>
      <c r="T188" s="11"/>
      <c r="U188" s="10"/>
      <c r="V188" s="11"/>
      <c r="W188" s="54"/>
      <c r="X188" s="11"/>
      <c r="Y188" s="10"/>
      <c r="Z188" s="11"/>
      <c r="AA188" s="10"/>
      <c r="AB188" s="11"/>
      <c r="AC188" s="10"/>
      <c r="AD188" s="11"/>
      <c r="AE188" s="10"/>
      <c r="AF188" s="11"/>
      <c r="AG188" s="10"/>
      <c r="AH188" s="11"/>
      <c r="AI188" s="10"/>
      <c r="AJ188" s="11"/>
      <c r="AM188">
        <f t="shared" si="14"/>
        <v>0</v>
      </c>
      <c r="AN188">
        <f t="shared" si="15"/>
        <v>0</v>
      </c>
      <c r="AO188" t="e">
        <f t="shared" si="16"/>
        <v>#DIV/0!</v>
      </c>
      <c r="AQ188" s="41">
        <f t="shared" si="17"/>
        <v>0</v>
      </c>
    </row>
    <row r="189" spans="1:43">
      <c r="A189" t="e">
        <f t="shared" si="13"/>
        <v>#VALUE!</v>
      </c>
      <c r="B189" s="208"/>
      <c r="C189" s="10"/>
      <c r="D189" s="11"/>
      <c r="E189" s="10"/>
      <c r="F189" s="11"/>
      <c r="G189" s="10"/>
      <c r="H189" s="11"/>
      <c r="I189" s="10"/>
      <c r="J189" s="11"/>
      <c r="K189" s="10"/>
      <c r="L189" s="11"/>
      <c r="M189" s="10"/>
      <c r="N189" s="11"/>
      <c r="O189" s="10"/>
      <c r="P189" s="11"/>
      <c r="Q189" s="10"/>
      <c r="R189" s="11"/>
      <c r="S189" s="10"/>
      <c r="T189" s="11"/>
      <c r="U189" s="10"/>
      <c r="V189" s="11"/>
      <c r="W189" s="54"/>
      <c r="X189" s="11"/>
      <c r="Y189" s="10"/>
      <c r="Z189" s="11"/>
      <c r="AA189" s="10"/>
      <c r="AB189" s="11"/>
      <c r="AC189" s="10"/>
      <c r="AD189" s="11"/>
      <c r="AE189" s="10"/>
      <c r="AF189" s="11"/>
      <c r="AG189" s="10"/>
      <c r="AH189" s="11"/>
      <c r="AI189" s="10"/>
      <c r="AJ189" s="11"/>
      <c r="AM189">
        <f t="shared" si="14"/>
        <v>0</v>
      </c>
      <c r="AN189">
        <f t="shared" si="15"/>
        <v>0</v>
      </c>
      <c r="AO189" t="e">
        <f t="shared" si="16"/>
        <v>#DIV/0!</v>
      </c>
      <c r="AQ189" s="41">
        <f t="shared" si="17"/>
        <v>0</v>
      </c>
    </row>
    <row r="190" spans="1:43">
      <c r="A190" t="e">
        <f t="shared" si="13"/>
        <v>#VALUE!</v>
      </c>
      <c r="B190" s="208"/>
      <c r="C190" s="10"/>
      <c r="D190" s="11"/>
      <c r="E190" s="10"/>
      <c r="F190" s="11"/>
      <c r="G190" s="10"/>
      <c r="H190" s="11"/>
      <c r="I190" s="10"/>
      <c r="J190" s="11"/>
      <c r="K190" s="10"/>
      <c r="L190" s="11"/>
      <c r="M190" s="10"/>
      <c r="N190" s="11"/>
      <c r="O190" s="10"/>
      <c r="P190" s="11"/>
      <c r="Q190" s="10"/>
      <c r="R190" s="11"/>
      <c r="S190" s="10"/>
      <c r="T190" s="11"/>
      <c r="U190" s="10"/>
      <c r="V190" s="11"/>
      <c r="W190" s="54"/>
      <c r="X190" s="11"/>
      <c r="Y190" s="10"/>
      <c r="Z190" s="11"/>
      <c r="AA190" s="10"/>
      <c r="AB190" s="11"/>
      <c r="AC190" s="10"/>
      <c r="AD190" s="11"/>
      <c r="AE190" s="10"/>
      <c r="AF190" s="11"/>
      <c r="AG190" s="10"/>
      <c r="AH190" s="11"/>
      <c r="AI190" s="10"/>
      <c r="AJ190" s="11"/>
      <c r="AM190">
        <f t="shared" si="14"/>
        <v>0</v>
      </c>
      <c r="AN190">
        <f t="shared" si="15"/>
        <v>0</v>
      </c>
      <c r="AO190" t="e">
        <f t="shared" si="16"/>
        <v>#DIV/0!</v>
      </c>
      <c r="AQ190" s="41">
        <f t="shared" si="17"/>
        <v>0</v>
      </c>
    </row>
    <row r="191" spans="1:43">
      <c r="A191" t="e">
        <f t="shared" si="13"/>
        <v>#VALUE!</v>
      </c>
      <c r="B191" s="208"/>
      <c r="C191" s="10"/>
      <c r="D191" s="11"/>
      <c r="E191" s="10"/>
      <c r="F191" s="11"/>
      <c r="G191" s="10"/>
      <c r="H191" s="11"/>
      <c r="I191" s="10"/>
      <c r="J191" s="11"/>
      <c r="K191" s="10"/>
      <c r="L191" s="11"/>
      <c r="M191" s="10"/>
      <c r="N191" s="11"/>
      <c r="O191" s="10"/>
      <c r="P191" s="11"/>
      <c r="Q191" s="10"/>
      <c r="R191" s="11"/>
      <c r="S191" s="10"/>
      <c r="T191" s="11"/>
      <c r="U191" s="10"/>
      <c r="V191" s="11"/>
      <c r="W191" s="54"/>
      <c r="X191" s="11"/>
      <c r="Y191" s="10"/>
      <c r="Z191" s="11"/>
      <c r="AA191" s="10"/>
      <c r="AB191" s="11"/>
      <c r="AC191" s="10"/>
      <c r="AD191" s="11"/>
      <c r="AE191" s="10"/>
      <c r="AF191" s="11"/>
      <c r="AG191" s="10"/>
      <c r="AH191" s="11"/>
      <c r="AI191" s="10"/>
      <c r="AJ191" s="11"/>
      <c r="AM191">
        <f t="shared" si="14"/>
        <v>0</v>
      </c>
      <c r="AN191">
        <f t="shared" si="15"/>
        <v>0</v>
      </c>
      <c r="AO191" t="e">
        <f t="shared" si="16"/>
        <v>#DIV/0!</v>
      </c>
      <c r="AQ191" s="41">
        <f t="shared" si="17"/>
        <v>0</v>
      </c>
    </row>
    <row r="192" spans="1:43">
      <c r="A192" t="e">
        <f t="shared" si="13"/>
        <v>#VALUE!</v>
      </c>
      <c r="B192" s="208"/>
      <c r="C192" s="10"/>
      <c r="D192" s="11"/>
      <c r="E192" s="10"/>
      <c r="F192" s="11"/>
      <c r="G192" s="10"/>
      <c r="H192" s="11"/>
      <c r="I192" s="10"/>
      <c r="J192" s="11"/>
      <c r="K192" s="10"/>
      <c r="L192" s="11"/>
      <c r="M192" s="10"/>
      <c r="N192" s="11"/>
      <c r="O192" s="10"/>
      <c r="P192" s="11"/>
      <c r="Q192" s="10"/>
      <c r="R192" s="11"/>
      <c r="S192" s="10"/>
      <c r="T192" s="11"/>
      <c r="U192" s="10"/>
      <c r="V192" s="11"/>
      <c r="W192" s="54"/>
      <c r="X192" s="11"/>
      <c r="Y192" s="10"/>
      <c r="Z192" s="11"/>
      <c r="AA192" s="10"/>
      <c r="AB192" s="11"/>
      <c r="AC192" s="10"/>
      <c r="AD192" s="11"/>
      <c r="AE192" s="10"/>
      <c r="AF192" s="11"/>
      <c r="AG192" s="10"/>
      <c r="AH192" s="11"/>
      <c r="AI192" s="10"/>
      <c r="AJ192" s="11"/>
      <c r="AM192">
        <f t="shared" si="14"/>
        <v>0</v>
      </c>
      <c r="AN192">
        <f t="shared" si="15"/>
        <v>0</v>
      </c>
      <c r="AO192" t="e">
        <f t="shared" si="16"/>
        <v>#DIV/0!</v>
      </c>
      <c r="AQ192" s="41">
        <f t="shared" si="17"/>
        <v>0</v>
      </c>
    </row>
    <row r="193" spans="1:43">
      <c r="A193" t="e">
        <f t="shared" si="13"/>
        <v>#VALUE!</v>
      </c>
      <c r="B193" s="208"/>
      <c r="C193" s="10"/>
      <c r="D193" s="11"/>
      <c r="E193" s="10"/>
      <c r="F193" s="11"/>
      <c r="G193" s="10"/>
      <c r="H193" s="11"/>
      <c r="I193" s="10"/>
      <c r="J193" s="11"/>
      <c r="K193" s="10"/>
      <c r="L193" s="11"/>
      <c r="M193" s="10"/>
      <c r="N193" s="11"/>
      <c r="O193" s="10"/>
      <c r="P193" s="11"/>
      <c r="Q193" s="10"/>
      <c r="R193" s="11"/>
      <c r="S193" s="10"/>
      <c r="T193" s="11"/>
      <c r="U193" s="10"/>
      <c r="V193" s="11"/>
      <c r="W193" s="54"/>
      <c r="X193" s="11"/>
      <c r="Y193" s="10"/>
      <c r="Z193" s="11"/>
      <c r="AA193" s="10"/>
      <c r="AB193" s="11"/>
      <c r="AC193" s="10"/>
      <c r="AD193" s="11"/>
      <c r="AE193" s="10"/>
      <c r="AF193" s="11"/>
      <c r="AG193" s="10"/>
      <c r="AH193" s="11"/>
      <c r="AI193" s="10"/>
      <c r="AJ193" s="11"/>
      <c r="AM193">
        <f t="shared" si="14"/>
        <v>0</v>
      </c>
      <c r="AN193">
        <f t="shared" si="15"/>
        <v>0</v>
      </c>
      <c r="AO193" t="e">
        <f t="shared" si="16"/>
        <v>#DIV/0!</v>
      </c>
      <c r="AQ193" s="41">
        <f t="shared" si="17"/>
        <v>0</v>
      </c>
    </row>
    <row r="194" spans="1:43">
      <c r="A194" t="e">
        <f t="shared" si="13"/>
        <v>#VALUE!</v>
      </c>
      <c r="B194" s="208"/>
      <c r="C194" s="10"/>
      <c r="D194" s="11"/>
      <c r="E194" s="10"/>
      <c r="F194" s="11"/>
      <c r="G194" s="10"/>
      <c r="H194" s="11"/>
      <c r="I194" s="10"/>
      <c r="J194" s="11"/>
      <c r="K194" s="10"/>
      <c r="L194" s="11"/>
      <c r="M194" s="10"/>
      <c r="N194" s="11"/>
      <c r="O194" s="10"/>
      <c r="P194" s="11"/>
      <c r="Q194" s="10"/>
      <c r="R194" s="11"/>
      <c r="S194" s="10"/>
      <c r="T194" s="11"/>
      <c r="U194" s="10"/>
      <c r="V194" s="11"/>
      <c r="W194" s="54"/>
      <c r="X194" s="11"/>
      <c r="Y194" s="10"/>
      <c r="Z194" s="11"/>
      <c r="AA194" s="10"/>
      <c r="AB194" s="11"/>
      <c r="AC194" s="10"/>
      <c r="AD194" s="11"/>
      <c r="AE194" s="10"/>
      <c r="AF194" s="11"/>
      <c r="AG194" s="10"/>
      <c r="AH194" s="11"/>
      <c r="AI194" s="10"/>
      <c r="AJ194" s="11"/>
      <c r="AM194">
        <f t="shared" si="14"/>
        <v>0</v>
      </c>
      <c r="AN194">
        <f t="shared" si="15"/>
        <v>0</v>
      </c>
      <c r="AO194" t="e">
        <f t="shared" si="16"/>
        <v>#DIV/0!</v>
      </c>
      <c r="AQ194" s="41">
        <f t="shared" si="17"/>
        <v>0</v>
      </c>
    </row>
    <row r="195" spans="1:43">
      <c r="A195" t="e">
        <f t="shared" si="13"/>
        <v>#VALUE!</v>
      </c>
      <c r="B195" s="208"/>
      <c r="C195" s="10"/>
      <c r="D195" s="11"/>
      <c r="E195" s="10"/>
      <c r="F195" s="11"/>
      <c r="G195" s="10"/>
      <c r="H195" s="11"/>
      <c r="I195" s="10"/>
      <c r="J195" s="11"/>
      <c r="K195" s="10"/>
      <c r="L195" s="11"/>
      <c r="M195" s="10"/>
      <c r="N195" s="11"/>
      <c r="O195" s="10"/>
      <c r="P195" s="11"/>
      <c r="Q195" s="10"/>
      <c r="R195" s="11"/>
      <c r="S195" s="10"/>
      <c r="T195" s="11"/>
      <c r="U195" s="10"/>
      <c r="V195" s="11"/>
      <c r="W195" s="54"/>
      <c r="X195" s="11"/>
      <c r="Y195" s="10"/>
      <c r="Z195" s="11"/>
      <c r="AA195" s="10"/>
      <c r="AB195" s="11"/>
      <c r="AC195" s="10"/>
      <c r="AD195" s="11"/>
      <c r="AE195" s="10"/>
      <c r="AF195" s="11"/>
      <c r="AG195" s="10"/>
      <c r="AH195" s="11"/>
      <c r="AI195" s="10"/>
      <c r="AJ195" s="11"/>
      <c r="AM195">
        <f t="shared" si="14"/>
        <v>0</v>
      </c>
      <c r="AN195">
        <f t="shared" si="15"/>
        <v>0</v>
      </c>
      <c r="AO195" t="e">
        <f t="shared" si="16"/>
        <v>#DIV/0!</v>
      </c>
      <c r="AQ195" s="41">
        <f t="shared" si="17"/>
        <v>0</v>
      </c>
    </row>
    <row r="196" spans="1:43">
      <c r="A196" t="e">
        <f t="shared" si="13"/>
        <v>#VALUE!</v>
      </c>
      <c r="B196" s="208"/>
      <c r="C196" s="10"/>
      <c r="D196" s="11"/>
      <c r="E196" s="10"/>
      <c r="F196" s="11"/>
      <c r="G196" s="10"/>
      <c r="H196" s="11"/>
      <c r="I196" s="10"/>
      <c r="J196" s="11"/>
      <c r="K196" s="10"/>
      <c r="L196" s="11"/>
      <c r="M196" s="10"/>
      <c r="N196" s="11"/>
      <c r="O196" s="10"/>
      <c r="P196" s="11"/>
      <c r="Q196" s="10"/>
      <c r="R196" s="11"/>
      <c r="S196" s="10"/>
      <c r="T196" s="11"/>
      <c r="U196" s="10"/>
      <c r="V196" s="11"/>
      <c r="W196" s="54"/>
      <c r="X196" s="11"/>
      <c r="Y196" s="10"/>
      <c r="Z196" s="11"/>
      <c r="AA196" s="10"/>
      <c r="AB196" s="11"/>
      <c r="AC196" s="10"/>
      <c r="AD196" s="11"/>
      <c r="AE196" s="10"/>
      <c r="AF196" s="11"/>
      <c r="AG196" s="10"/>
      <c r="AH196" s="11"/>
      <c r="AI196" s="10"/>
      <c r="AJ196" s="11"/>
      <c r="AM196">
        <f t="shared" si="14"/>
        <v>0</v>
      </c>
      <c r="AN196">
        <f t="shared" si="15"/>
        <v>0</v>
      </c>
      <c r="AO196" t="e">
        <f t="shared" si="16"/>
        <v>#DIV/0!</v>
      </c>
      <c r="AQ196" s="41">
        <f t="shared" si="17"/>
        <v>0</v>
      </c>
    </row>
    <row r="197" spans="1:43">
      <c r="A197" t="e">
        <f t="shared" si="13"/>
        <v>#VALUE!</v>
      </c>
      <c r="B197" s="208"/>
      <c r="C197" s="10"/>
      <c r="D197" s="11"/>
      <c r="E197" s="10"/>
      <c r="F197" s="11"/>
      <c r="G197" s="10"/>
      <c r="H197" s="11"/>
      <c r="I197" s="10"/>
      <c r="J197" s="11"/>
      <c r="K197" s="10"/>
      <c r="L197" s="11"/>
      <c r="M197" s="10"/>
      <c r="N197" s="11"/>
      <c r="O197" s="10"/>
      <c r="P197" s="11"/>
      <c r="Q197" s="10"/>
      <c r="R197" s="11"/>
      <c r="S197" s="10"/>
      <c r="T197" s="11"/>
      <c r="U197" s="10"/>
      <c r="V197" s="11"/>
      <c r="W197" s="54"/>
      <c r="X197" s="11"/>
      <c r="Y197" s="10"/>
      <c r="Z197" s="11"/>
      <c r="AA197" s="10"/>
      <c r="AB197" s="11"/>
      <c r="AC197" s="10"/>
      <c r="AD197" s="11"/>
      <c r="AE197" s="10"/>
      <c r="AF197" s="11"/>
      <c r="AG197" s="10"/>
      <c r="AH197" s="11"/>
      <c r="AI197" s="10"/>
      <c r="AJ197" s="11"/>
      <c r="AM197">
        <f t="shared" si="14"/>
        <v>0</v>
      </c>
      <c r="AN197">
        <f t="shared" si="15"/>
        <v>0</v>
      </c>
      <c r="AO197" t="e">
        <f t="shared" si="16"/>
        <v>#DIV/0!</v>
      </c>
      <c r="AQ197" s="41">
        <f t="shared" si="17"/>
        <v>0</v>
      </c>
    </row>
    <row r="198" spans="1:43">
      <c r="A198" t="e">
        <f t="shared" si="13"/>
        <v>#VALUE!</v>
      </c>
      <c r="B198" s="208"/>
      <c r="C198" s="10"/>
      <c r="D198" s="11"/>
      <c r="E198" s="10"/>
      <c r="F198" s="11"/>
      <c r="G198" s="10"/>
      <c r="H198" s="11"/>
      <c r="I198" s="10"/>
      <c r="J198" s="11"/>
      <c r="K198" s="10"/>
      <c r="L198" s="11"/>
      <c r="M198" s="10"/>
      <c r="N198" s="11"/>
      <c r="O198" s="10"/>
      <c r="P198" s="11"/>
      <c r="Q198" s="10"/>
      <c r="R198" s="11"/>
      <c r="S198" s="10"/>
      <c r="T198" s="11"/>
      <c r="U198" s="10"/>
      <c r="V198" s="11"/>
      <c r="W198" s="54"/>
      <c r="X198" s="11"/>
      <c r="Y198" s="10"/>
      <c r="Z198" s="11"/>
      <c r="AA198" s="10"/>
      <c r="AB198" s="11"/>
      <c r="AC198" s="10"/>
      <c r="AD198" s="11"/>
      <c r="AE198" s="10"/>
      <c r="AF198" s="11"/>
      <c r="AG198" s="10"/>
      <c r="AH198" s="11"/>
      <c r="AI198" s="10"/>
      <c r="AJ198" s="11"/>
      <c r="AM198">
        <f t="shared" si="14"/>
        <v>0</v>
      </c>
      <c r="AN198">
        <f t="shared" si="15"/>
        <v>0</v>
      </c>
      <c r="AO198" t="e">
        <f t="shared" si="16"/>
        <v>#DIV/0!</v>
      </c>
      <c r="AQ198" s="41">
        <f t="shared" si="17"/>
        <v>0</v>
      </c>
    </row>
    <row r="199" spans="1:43">
      <c r="A199" t="e">
        <f t="shared" si="13"/>
        <v>#VALUE!</v>
      </c>
      <c r="B199" s="208"/>
      <c r="C199" s="10"/>
      <c r="D199" s="11"/>
      <c r="E199" s="10"/>
      <c r="F199" s="11"/>
      <c r="G199" s="10"/>
      <c r="H199" s="11"/>
      <c r="I199" s="10"/>
      <c r="J199" s="11"/>
      <c r="K199" s="10"/>
      <c r="L199" s="11"/>
      <c r="M199" s="10"/>
      <c r="N199" s="11"/>
      <c r="O199" s="10"/>
      <c r="P199" s="11"/>
      <c r="Q199" s="10"/>
      <c r="R199" s="11"/>
      <c r="S199" s="10"/>
      <c r="T199" s="11"/>
      <c r="U199" s="10"/>
      <c r="V199" s="11"/>
      <c r="W199" s="54"/>
      <c r="X199" s="11"/>
      <c r="Y199" s="10"/>
      <c r="Z199" s="11"/>
      <c r="AA199" s="10"/>
      <c r="AB199" s="11"/>
      <c r="AC199" s="10"/>
      <c r="AD199" s="11"/>
      <c r="AE199" s="10"/>
      <c r="AF199" s="11"/>
      <c r="AG199" s="10"/>
      <c r="AH199" s="11"/>
      <c r="AI199" s="10"/>
      <c r="AJ199" s="11"/>
      <c r="AM199">
        <f t="shared" si="14"/>
        <v>0</v>
      </c>
      <c r="AN199">
        <f t="shared" si="15"/>
        <v>0</v>
      </c>
      <c r="AO199" t="e">
        <f t="shared" si="16"/>
        <v>#DIV/0!</v>
      </c>
      <c r="AQ199" s="41">
        <f t="shared" si="17"/>
        <v>0</v>
      </c>
    </row>
    <row r="200" spans="1:43">
      <c r="A200" t="e">
        <f t="shared" si="13"/>
        <v>#VALUE!</v>
      </c>
      <c r="B200" s="208"/>
      <c r="C200" s="10"/>
      <c r="D200" s="11"/>
      <c r="E200" s="10"/>
      <c r="F200" s="11"/>
      <c r="G200" s="10"/>
      <c r="H200" s="11"/>
      <c r="I200" s="10"/>
      <c r="J200" s="11"/>
      <c r="K200" s="10"/>
      <c r="L200" s="11"/>
      <c r="M200" s="10"/>
      <c r="N200" s="11"/>
      <c r="O200" s="10"/>
      <c r="P200" s="11"/>
      <c r="Q200" s="10"/>
      <c r="R200" s="11"/>
      <c r="S200" s="10"/>
      <c r="T200" s="11"/>
      <c r="U200" s="10"/>
      <c r="V200" s="11"/>
      <c r="W200" s="54"/>
      <c r="X200" s="11"/>
      <c r="Y200" s="10"/>
      <c r="Z200" s="11"/>
      <c r="AA200" s="10"/>
      <c r="AB200" s="11"/>
      <c r="AC200" s="10"/>
      <c r="AD200" s="11"/>
      <c r="AE200" s="10"/>
      <c r="AF200" s="11"/>
      <c r="AG200" s="10"/>
      <c r="AH200" s="11"/>
      <c r="AI200" s="10"/>
      <c r="AJ200" s="11"/>
      <c r="AM200">
        <f t="shared" si="14"/>
        <v>0</v>
      </c>
      <c r="AN200">
        <f t="shared" si="15"/>
        <v>0</v>
      </c>
      <c r="AO200" t="e">
        <f t="shared" si="16"/>
        <v>#DIV/0!</v>
      </c>
      <c r="AQ200" s="41">
        <f t="shared" si="17"/>
        <v>0</v>
      </c>
    </row>
    <row r="201" spans="1:43">
      <c r="A201" t="e">
        <f t="shared" si="13"/>
        <v>#VALUE!</v>
      </c>
      <c r="B201" s="208"/>
      <c r="C201" s="10"/>
      <c r="D201" s="11"/>
      <c r="E201" s="10"/>
      <c r="F201" s="11"/>
      <c r="G201" s="10"/>
      <c r="H201" s="11"/>
      <c r="I201" s="10"/>
      <c r="J201" s="11"/>
      <c r="K201" s="10"/>
      <c r="L201" s="11"/>
      <c r="M201" s="10"/>
      <c r="N201" s="11"/>
      <c r="O201" s="10"/>
      <c r="P201" s="11"/>
      <c r="Q201" s="10"/>
      <c r="R201" s="11"/>
      <c r="S201" s="10"/>
      <c r="T201" s="11"/>
      <c r="U201" s="10"/>
      <c r="V201" s="11"/>
      <c r="W201" s="54"/>
      <c r="X201" s="11"/>
      <c r="Y201" s="10"/>
      <c r="Z201" s="11"/>
      <c r="AA201" s="10"/>
      <c r="AB201" s="11"/>
      <c r="AC201" s="10"/>
      <c r="AD201" s="11"/>
      <c r="AE201" s="10"/>
      <c r="AF201" s="11"/>
      <c r="AG201" s="10"/>
      <c r="AH201" s="11"/>
      <c r="AI201" s="10"/>
      <c r="AJ201" s="11"/>
      <c r="AM201">
        <f t="shared" si="14"/>
        <v>0</v>
      </c>
      <c r="AN201">
        <f t="shared" si="15"/>
        <v>0</v>
      </c>
      <c r="AO201" t="e">
        <f t="shared" si="16"/>
        <v>#DIV/0!</v>
      </c>
      <c r="AQ201" s="41">
        <f t="shared" si="17"/>
        <v>0</v>
      </c>
    </row>
    <row r="202" spans="1:43">
      <c r="A202" t="e">
        <f t="shared" si="13"/>
        <v>#VALUE!</v>
      </c>
      <c r="B202" s="208"/>
      <c r="C202" s="10"/>
      <c r="D202" s="11"/>
      <c r="E202" s="10"/>
      <c r="F202" s="11"/>
      <c r="G202" s="10"/>
      <c r="H202" s="11"/>
      <c r="I202" s="10"/>
      <c r="J202" s="11"/>
      <c r="K202" s="10"/>
      <c r="L202" s="11"/>
      <c r="M202" s="10"/>
      <c r="N202" s="11"/>
      <c r="O202" s="10"/>
      <c r="P202" s="11"/>
      <c r="Q202" s="10"/>
      <c r="R202" s="11"/>
      <c r="S202" s="10"/>
      <c r="T202" s="11"/>
      <c r="U202" s="10"/>
      <c r="V202" s="11"/>
      <c r="W202" s="54"/>
      <c r="X202" s="11"/>
      <c r="Y202" s="10"/>
      <c r="Z202" s="11"/>
      <c r="AA202" s="10"/>
      <c r="AB202" s="11"/>
      <c r="AC202" s="10"/>
      <c r="AD202" s="11"/>
      <c r="AE202" s="10"/>
      <c r="AF202" s="11"/>
      <c r="AG202" s="10"/>
      <c r="AH202" s="11"/>
      <c r="AI202" s="10"/>
      <c r="AJ202" s="11"/>
      <c r="AM202">
        <f t="shared" si="14"/>
        <v>0</v>
      </c>
      <c r="AN202">
        <f t="shared" si="15"/>
        <v>0</v>
      </c>
      <c r="AO202" t="e">
        <f t="shared" si="16"/>
        <v>#DIV/0!</v>
      </c>
      <c r="AQ202" s="41">
        <f t="shared" si="17"/>
        <v>0</v>
      </c>
    </row>
    <row r="203" spans="1:43">
      <c r="A203" t="e">
        <f t="shared" si="13"/>
        <v>#VALUE!</v>
      </c>
      <c r="B203" s="208"/>
      <c r="C203" s="10"/>
      <c r="D203" s="11"/>
      <c r="E203" s="10"/>
      <c r="F203" s="11"/>
      <c r="G203" s="10"/>
      <c r="H203" s="11"/>
      <c r="I203" s="10"/>
      <c r="J203" s="11"/>
      <c r="K203" s="10"/>
      <c r="L203" s="11"/>
      <c r="M203" s="10"/>
      <c r="N203" s="11"/>
      <c r="O203" s="10"/>
      <c r="P203" s="11"/>
      <c r="Q203" s="10"/>
      <c r="R203" s="11"/>
      <c r="S203" s="10"/>
      <c r="T203" s="11"/>
      <c r="U203" s="10"/>
      <c r="V203" s="11"/>
      <c r="W203" s="54"/>
      <c r="X203" s="11"/>
      <c r="Y203" s="10"/>
      <c r="Z203" s="11"/>
      <c r="AA203" s="10"/>
      <c r="AB203" s="11"/>
      <c r="AC203" s="10"/>
      <c r="AD203" s="11"/>
      <c r="AE203" s="10"/>
      <c r="AF203" s="11"/>
      <c r="AG203" s="10"/>
      <c r="AH203" s="11"/>
      <c r="AI203" s="10"/>
      <c r="AJ203" s="11"/>
      <c r="AM203">
        <f t="shared" si="14"/>
        <v>0</v>
      </c>
      <c r="AN203">
        <f t="shared" si="15"/>
        <v>0</v>
      </c>
      <c r="AO203" t="e">
        <f t="shared" si="16"/>
        <v>#DIV/0!</v>
      </c>
      <c r="AQ203" s="41">
        <f t="shared" si="17"/>
        <v>0</v>
      </c>
    </row>
    <row r="204" spans="1:43">
      <c r="A204" t="e">
        <f t="shared" si="13"/>
        <v>#VALUE!</v>
      </c>
      <c r="B204" s="208"/>
      <c r="C204" s="10"/>
      <c r="D204" s="11"/>
      <c r="E204" s="10"/>
      <c r="F204" s="11"/>
      <c r="G204" s="10"/>
      <c r="H204" s="11"/>
      <c r="I204" s="10"/>
      <c r="J204" s="11"/>
      <c r="K204" s="10"/>
      <c r="L204" s="11"/>
      <c r="M204" s="10"/>
      <c r="N204" s="11"/>
      <c r="O204" s="10"/>
      <c r="P204" s="11"/>
      <c r="Q204" s="10"/>
      <c r="R204" s="11"/>
      <c r="S204" s="10"/>
      <c r="T204" s="11"/>
      <c r="U204" s="10"/>
      <c r="V204" s="11"/>
      <c r="W204" s="54"/>
      <c r="X204" s="11"/>
      <c r="Y204" s="10"/>
      <c r="Z204" s="11"/>
      <c r="AA204" s="10"/>
      <c r="AB204" s="11"/>
      <c r="AC204" s="10"/>
      <c r="AD204" s="11"/>
      <c r="AE204" s="10"/>
      <c r="AF204" s="11"/>
      <c r="AG204" s="10"/>
      <c r="AH204" s="11"/>
      <c r="AI204" s="10"/>
      <c r="AJ204" s="11"/>
      <c r="AM204">
        <f t="shared" si="14"/>
        <v>0</v>
      </c>
      <c r="AN204">
        <f t="shared" si="15"/>
        <v>0</v>
      </c>
      <c r="AO204" t="e">
        <f t="shared" si="16"/>
        <v>#DIV/0!</v>
      </c>
      <c r="AQ204" s="41">
        <f t="shared" si="17"/>
        <v>0</v>
      </c>
    </row>
    <row r="205" spans="1:43">
      <c r="A205" t="e">
        <f t="shared" si="13"/>
        <v>#VALUE!</v>
      </c>
      <c r="B205" s="208"/>
      <c r="C205" s="10"/>
      <c r="D205" s="11"/>
      <c r="E205" s="10"/>
      <c r="F205" s="11"/>
      <c r="G205" s="10"/>
      <c r="H205" s="11"/>
      <c r="I205" s="10"/>
      <c r="J205" s="11"/>
      <c r="K205" s="10"/>
      <c r="L205" s="11"/>
      <c r="M205" s="10"/>
      <c r="N205" s="11"/>
      <c r="O205" s="10"/>
      <c r="P205" s="11"/>
      <c r="Q205" s="10"/>
      <c r="R205" s="11"/>
      <c r="S205" s="10"/>
      <c r="T205" s="11"/>
      <c r="U205" s="10"/>
      <c r="V205" s="11"/>
      <c r="W205" s="54"/>
      <c r="X205" s="11"/>
      <c r="Y205" s="10"/>
      <c r="Z205" s="11"/>
      <c r="AA205" s="10"/>
      <c r="AB205" s="11"/>
      <c r="AC205" s="10"/>
      <c r="AD205" s="11"/>
      <c r="AE205" s="10"/>
      <c r="AF205" s="11"/>
      <c r="AG205" s="10"/>
      <c r="AH205" s="11"/>
      <c r="AI205" s="10"/>
      <c r="AJ205" s="11"/>
      <c r="AM205">
        <f t="shared" si="14"/>
        <v>0</v>
      </c>
      <c r="AN205">
        <f t="shared" si="15"/>
        <v>0</v>
      </c>
      <c r="AO205" t="e">
        <f t="shared" si="16"/>
        <v>#DIV/0!</v>
      </c>
      <c r="AQ205" s="41">
        <f t="shared" si="17"/>
        <v>0</v>
      </c>
    </row>
    <row r="206" spans="1:43">
      <c r="A206" t="e">
        <f t="shared" si="13"/>
        <v>#VALUE!</v>
      </c>
      <c r="B206" s="208"/>
      <c r="C206" s="10"/>
      <c r="D206" s="11"/>
      <c r="E206" s="10"/>
      <c r="F206" s="11"/>
      <c r="G206" s="10"/>
      <c r="H206" s="11"/>
      <c r="I206" s="10"/>
      <c r="J206" s="11"/>
      <c r="K206" s="10"/>
      <c r="L206" s="11"/>
      <c r="M206" s="10"/>
      <c r="N206" s="11"/>
      <c r="O206" s="10"/>
      <c r="P206" s="11"/>
      <c r="Q206" s="10"/>
      <c r="R206" s="11"/>
      <c r="S206" s="10"/>
      <c r="T206" s="11"/>
      <c r="U206" s="10"/>
      <c r="V206" s="11"/>
      <c r="W206" s="54"/>
      <c r="X206" s="11"/>
      <c r="Y206" s="10"/>
      <c r="Z206" s="11"/>
      <c r="AA206" s="10"/>
      <c r="AB206" s="11"/>
      <c r="AC206" s="10"/>
      <c r="AD206" s="11"/>
      <c r="AE206" s="10"/>
      <c r="AF206" s="11"/>
      <c r="AG206" s="10"/>
      <c r="AH206" s="11"/>
      <c r="AI206" s="10"/>
      <c r="AJ206" s="11"/>
      <c r="AM206">
        <f t="shared" si="14"/>
        <v>0</v>
      </c>
      <c r="AN206">
        <f t="shared" si="15"/>
        <v>0</v>
      </c>
      <c r="AO206" t="e">
        <f t="shared" si="16"/>
        <v>#DIV/0!</v>
      </c>
      <c r="AQ206" s="41">
        <f t="shared" si="17"/>
        <v>0</v>
      </c>
    </row>
    <row r="207" spans="1:43">
      <c r="A207" t="e">
        <f t="shared" si="13"/>
        <v>#VALUE!</v>
      </c>
      <c r="B207" s="208"/>
      <c r="C207" s="10"/>
      <c r="D207" s="11"/>
      <c r="E207" s="10"/>
      <c r="F207" s="11"/>
      <c r="G207" s="10"/>
      <c r="H207" s="11"/>
      <c r="I207" s="10"/>
      <c r="J207" s="11"/>
      <c r="K207" s="10"/>
      <c r="L207" s="11"/>
      <c r="M207" s="10"/>
      <c r="N207" s="11"/>
      <c r="O207" s="10"/>
      <c r="P207" s="11"/>
      <c r="Q207" s="10"/>
      <c r="R207" s="11"/>
      <c r="S207" s="10"/>
      <c r="T207" s="11"/>
      <c r="U207" s="10"/>
      <c r="V207" s="11"/>
      <c r="W207" s="54"/>
      <c r="X207" s="11"/>
      <c r="Y207" s="10"/>
      <c r="Z207" s="11"/>
      <c r="AA207" s="10"/>
      <c r="AB207" s="11"/>
      <c r="AC207" s="10"/>
      <c r="AD207" s="11"/>
      <c r="AE207" s="10"/>
      <c r="AF207" s="11"/>
      <c r="AG207" s="10"/>
      <c r="AH207" s="11"/>
      <c r="AI207" s="10"/>
      <c r="AJ207" s="11"/>
      <c r="AM207">
        <f t="shared" si="14"/>
        <v>0</v>
      </c>
      <c r="AN207">
        <f t="shared" si="15"/>
        <v>0</v>
      </c>
      <c r="AO207" t="e">
        <f t="shared" si="16"/>
        <v>#DIV/0!</v>
      </c>
      <c r="AQ207" s="41">
        <f t="shared" si="17"/>
        <v>0</v>
      </c>
    </row>
    <row r="208" spans="1:43">
      <c r="A208" t="e">
        <f t="shared" si="13"/>
        <v>#VALUE!</v>
      </c>
      <c r="B208" s="208"/>
      <c r="C208" s="10"/>
      <c r="D208" s="11"/>
      <c r="E208" s="10"/>
      <c r="F208" s="11"/>
      <c r="G208" s="10"/>
      <c r="H208" s="11"/>
      <c r="I208" s="10"/>
      <c r="J208" s="11"/>
      <c r="K208" s="10"/>
      <c r="L208" s="11"/>
      <c r="M208" s="10"/>
      <c r="N208" s="11"/>
      <c r="O208" s="10"/>
      <c r="P208" s="11"/>
      <c r="Q208" s="10"/>
      <c r="R208" s="11"/>
      <c r="S208" s="10"/>
      <c r="T208" s="11"/>
      <c r="U208" s="10"/>
      <c r="V208" s="11"/>
      <c r="W208" s="54"/>
      <c r="X208" s="11"/>
      <c r="Y208" s="10"/>
      <c r="Z208" s="11"/>
      <c r="AA208" s="10"/>
      <c r="AB208" s="11"/>
      <c r="AC208" s="10"/>
      <c r="AD208" s="11"/>
      <c r="AE208" s="10"/>
      <c r="AF208" s="11"/>
      <c r="AG208" s="10"/>
      <c r="AH208" s="11"/>
      <c r="AI208" s="10"/>
      <c r="AJ208" s="11"/>
      <c r="AM208">
        <f t="shared" si="14"/>
        <v>0</v>
      </c>
      <c r="AN208">
        <f t="shared" si="15"/>
        <v>0</v>
      </c>
      <c r="AO208" t="e">
        <f t="shared" si="16"/>
        <v>#DIV/0!</v>
      </c>
      <c r="AQ208" s="41">
        <f t="shared" si="17"/>
        <v>0</v>
      </c>
    </row>
    <row r="209" spans="1:43">
      <c r="A209" t="e">
        <f t="shared" si="13"/>
        <v>#VALUE!</v>
      </c>
      <c r="B209" s="208"/>
      <c r="C209" s="10"/>
      <c r="D209" s="11"/>
      <c r="E209" s="10"/>
      <c r="F209" s="11"/>
      <c r="G209" s="10"/>
      <c r="H209" s="11"/>
      <c r="I209" s="10"/>
      <c r="J209" s="11"/>
      <c r="K209" s="10"/>
      <c r="L209" s="11"/>
      <c r="M209" s="10"/>
      <c r="N209" s="11"/>
      <c r="O209" s="10"/>
      <c r="P209" s="11"/>
      <c r="Q209" s="10"/>
      <c r="R209" s="11"/>
      <c r="S209" s="10"/>
      <c r="T209" s="11"/>
      <c r="U209" s="10"/>
      <c r="V209" s="11"/>
      <c r="W209" s="54"/>
      <c r="X209" s="11"/>
      <c r="Y209" s="10"/>
      <c r="Z209" s="11"/>
      <c r="AA209" s="10"/>
      <c r="AB209" s="11"/>
      <c r="AC209" s="10"/>
      <c r="AD209" s="11"/>
      <c r="AE209" s="10"/>
      <c r="AF209" s="11"/>
      <c r="AG209" s="10"/>
      <c r="AH209" s="11"/>
      <c r="AI209" s="10"/>
      <c r="AJ209" s="11"/>
      <c r="AM209">
        <f t="shared" si="14"/>
        <v>0</v>
      </c>
      <c r="AN209">
        <f t="shared" si="15"/>
        <v>0</v>
      </c>
      <c r="AO209" t="e">
        <f t="shared" si="16"/>
        <v>#DIV/0!</v>
      </c>
      <c r="AQ209" s="41">
        <f t="shared" si="17"/>
        <v>0</v>
      </c>
    </row>
    <row r="210" spans="1:43">
      <c r="A210" t="e">
        <f t="shared" si="13"/>
        <v>#VALUE!</v>
      </c>
      <c r="B210" s="208"/>
      <c r="C210" s="10"/>
      <c r="D210" s="11"/>
      <c r="E210" s="10"/>
      <c r="F210" s="11"/>
      <c r="G210" s="10"/>
      <c r="H210" s="11"/>
      <c r="I210" s="10"/>
      <c r="J210" s="11"/>
      <c r="K210" s="10"/>
      <c r="L210" s="11"/>
      <c r="M210" s="10"/>
      <c r="N210" s="11"/>
      <c r="O210" s="10"/>
      <c r="P210" s="11"/>
      <c r="Q210" s="10"/>
      <c r="R210" s="11"/>
      <c r="S210" s="10"/>
      <c r="T210" s="11"/>
      <c r="U210" s="10"/>
      <c r="V210" s="11"/>
      <c r="W210" s="54"/>
      <c r="X210" s="11"/>
      <c r="Y210" s="10"/>
      <c r="Z210" s="11"/>
      <c r="AA210" s="10"/>
      <c r="AB210" s="11"/>
      <c r="AC210" s="10"/>
      <c r="AD210" s="11"/>
      <c r="AE210" s="10"/>
      <c r="AF210" s="11"/>
      <c r="AG210" s="10"/>
      <c r="AH210" s="11"/>
      <c r="AI210" s="10"/>
      <c r="AJ210" s="11"/>
      <c r="AM210">
        <f t="shared" si="14"/>
        <v>0</v>
      </c>
      <c r="AN210">
        <f t="shared" si="15"/>
        <v>0</v>
      </c>
      <c r="AO210" t="e">
        <f t="shared" si="16"/>
        <v>#DIV/0!</v>
      </c>
      <c r="AQ210" s="41">
        <f t="shared" si="17"/>
        <v>0</v>
      </c>
    </row>
    <row r="211" spans="1:43">
      <c r="A211" t="e">
        <f t="shared" si="13"/>
        <v>#VALUE!</v>
      </c>
      <c r="B211" s="208"/>
      <c r="C211" s="10"/>
      <c r="D211" s="11"/>
      <c r="E211" s="10"/>
      <c r="F211" s="11"/>
      <c r="G211" s="10"/>
      <c r="H211" s="11"/>
      <c r="I211" s="10"/>
      <c r="J211" s="11"/>
      <c r="K211" s="10"/>
      <c r="L211" s="11"/>
      <c r="M211" s="10"/>
      <c r="N211" s="11"/>
      <c r="O211" s="10"/>
      <c r="P211" s="11"/>
      <c r="Q211" s="10"/>
      <c r="R211" s="11"/>
      <c r="S211" s="10"/>
      <c r="T211" s="11"/>
      <c r="U211" s="10"/>
      <c r="V211" s="11"/>
      <c r="W211" s="54"/>
      <c r="X211" s="11"/>
      <c r="Y211" s="10"/>
      <c r="Z211" s="11"/>
      <c r="AA211" s="10"/>
      <c r="AB211" s="11"/>
      <c r="AC211" s="10"/>
      <c r="AD211" s="11"/>
      <c r="AE211" s="10"/>
      <c r="AF211" s="11"/>
      <c r="AG211" s="10"/>
      <c r="AH211" s="11"/>
      <c r="AI211" s="10"/>
      <c r="AJ211" s="11"/>
      <c r="AM211">
        <f t="shared" si="14"/>
        <v>0</v>
      </c>
      <c r="AN211">
        <f t="shared" si="15"/>
        <v>0</v>
      </c>
      <c r="AO211" t="e">
        <f t="shared" si="16"/>
        <v>#DIV/0!</v>
      </c>
      <c r="AQ211" s="41">
        <f t="shared" si="17"/>
        <v>0</v>
      </c>
    </row>
    <row r="212" spans="1:43">
      <c r="A212" t="e">
        <f t="shared" si="13"/>
        <v>#VALUE!</v>
      </c>
      <c r="B212" s="208"/>
      <c r="C212" s="10"/>
      <c r="D212" s="11"/>
      <c r="E212" s="10"/>
      <c r="F212" s="11"/>
      <c r="G212" s="10"/>
      <c r="H212" s="11"/>
      <c r="I212" s="10"/>
      <c r="J212" s="11"/>
      <c r="K212" s="10"/>
      <c r="L212" s="11"/>
      <c r="M212" s="10"/>
      <c r="N212" s="11"/>
      <c r="O212" s="10"/>
      <c r="P212" s="11"/>
      <c r="Q212" s="10"/>
      <c r="R212" s="11"/>
      <c r="S212" s="10"/>
      <c r="T212" s="11"/>
      <c r="U212" s="10"/>
      <c r="V212" s="11"/>
      <c r="W212" s="54"/>
      <c r="X212" s="11"/>
      <c r="Y212" s="10"/>
      <c r="Z212" s="11"/>
      <c r="AA212" s="10"/>
      <c r="AB212" s="11"/>
      <c r="AC212" s="10"/>
      <c r="AD212" s="11"/>
      <c r="AE212" s="10"/>
      <c r="AF212" s="11"/>
      <c r="AG212" s="10"/>
      <c r="AH212" s="11"/>
      <c r="AI212" s="10"/>
      <c r="AJ212" s="11"/>
      <c r="AM212">
        <f t="shared" si="14"/>
        <v>0</v>
      </c>
      <c r="AN212">
        <f t="shared" si="15"/>
        <v>0</v>
      </c>
      <c r="AO212" t="e">
        <f t="shared" si="16"/>
        <v>#DIV/0!</v>
      </c>
      <c r="AQ212" s="41">
        <f t="shared" si="17"/>
        <v>0</v>
      </c>
    </row>
    <row r="213" spans="1:43">
      <c r="A213" t="e">
        <f t="shared" si="13"/>
        <v>#VALUE!</v>
      </c>
      <c r="B213" s="208"/>
      <c r="C213" s="10"/>
      <c r="D213" s="11"/>
      <c r="E213" s="10"/>
      <c r="F213" s="11"/>
      <c r="G213" s="10"/>
      <c r="H213" s="11"/>
      <c r="I213" s="10"/>
      <c r="J213" s="11"/>
      <c r="K213" s="10"/>
      <c r="L213" s="11"/>
      <c r="M213" s="10"/>
      <c r="N213" s="11"/>
      <c r="O213" s="10"/>
      <c r="P213" s="11"/>
      <c r="Q213" s="10"/>
      <c r="R213" s="11"/>
      <c r="S213" s="10"/>
      <c r="T213" s="11"/>
      <c r="U213" s="10"/>
      <c r="V213" s="11"/>
      <c r="W213" s="54"/>
      <c r="X213" s="11"/>
      <c r="Y213" s="10"/>
      <c r="Z213" s="11"/>
      <c r="AA213" s="10"/>
      <c r="AB213" s="11"/>
      <c r="AC213" s="10"/>
      <c r="AD213" s="11"/>
      <c r="AE213" s="10"/>
      <c r="AF213" s="11"/>
      <c r="AG213" s="10"/>
      <c r="AH213" s="11"/>
      <c r="AI213" s="10"/>
      <c r="AJ213" s="11"/>
      <c r="AM213">
        <f t="shared" si="14"/>
        <v>0</v>
      </c>
      <c r="AN213">
        <f t="shared" si="15"/>
        <v>0</v>
      </c>
      <c r="AO213" t="e">
        <f t="shared" si="16"/>
        <v>#DIV/0!</v>
      </c>
      <c r="AQ213" s="41">
        <f t="shared" si="17"/>
        <v>0</v>
      </c>
    </row>
    <row r="214" spans="1:43">
      <c r="A214" t="e">
        <f t="shared" si="13"/>
        <v>#VALUE!</v>
      </c>
      <c r="B214" s="208"/>
      <c r="C214" s="10"/>
      <c r="D214" s="11"/>
      <c r="E214" s="10"/>
      <c r="F214" s="11"/>
      <c r="G214" s="10"/>
      <c r="H214" s="11"/>
      <c r="I214" s="10"/>
      <c r="J214" s="11"/>
      <c r="K214" s="10"/>
      <c r="L214" s="11"/>
      <c r="M214" s="10"/>
      <c r="N214" s="11"/>
      <c r="O214" s="10"/>
      <c r="P214" s="11"/>
      <c r="Q214" s="10"/>
      <c r="R214" s="11"/>
      <c r="S214" s="10"/>
      <c r="T214" s="11"/>
      <c r="U214" s="10"/>
      <c r="V214" s="11"/>
      <c r="W214" s="54"/>
      <c r="X214" s="11"/>
      <c r="Y214" s="10"/>
      <c r="Z214" s="11"/>
      <c r="AA214" s="10"/>
      <c r="AB214" s="11"/>
      <c r="AC214" s="10"/>
      <c r="AD214" s="11"/>
      <c r="AE214" s="10"/>
      <c r="AF214" s="11"/>
      <c r="AG214" s="10"/>
      <c r="AH214" s="11"/>
      <c r="AI214" s="10"/>
      <c r="AJ214" s="11"/>
      <c r="AM214">
        <f t="shared" si="14"/>
        <v>0</v>
      </c>
      <c r="AN214">
        <f t="shared" si="15"/>
        <v>0</v>
      </c>
      <c r="AO214" t="e">
        <f t="shared" si="16"/>
        <v>#DIV/0!</v>
      </c>
      <c r="AQ214" s="41">
        <f t="shared" si="17"/>
        <v>0</v>
      </c>
    </row>
    <row r="215" spans="1:43">
      <c r="A215" t="e">
        <f t="shared" si="13"/>
        <v>#VALUE!</v>
      </c>
      <c r="B215" s="208"/>
      <c r="C215" s="10"/>
      <c r="D215" s="11"/>
      <c r="E215" s="10"/>
      <c r="F215" s="11"/>
      <c r="G215" s="10"/>
      <c r="H215" s="11"/>
      <c r="I215" s="10"/>
      <c r="J215" s="11"/>
      <c r="K215" s="10"/>
      <c r="L215" s="11"/>
      <c r="M215" s="10"/>
      <c r="N215" s="11"/>
      <c r="O215" s="10"/>
      <c r="P215" s="11"/>
      <c r="Q215" s="10"/>
      <c r="R215" s="11"/>
      <c r="S215" s="10"/>
      <c r="T215" s="11"/>
      <c r="U215" s="10"/>
      <c r="V215" s="11"/>
      <c r="W215" s="54"/>
      <c r="X215" s="11"/>
      <c r="Y215" s="10"/>
      <c r="Z215" s="11"/>
      <c r="AA215" s="10"/>
      <c r="AB215" s="11"/>
      <c r="AC215" s="10"/>
      <c r="AD215" s="11"/>
      <c r="AE215" s="10"/>
      <c r="AF215" s="11"/>
      <c r="AG215" s="10"/>
      <c r="AH215" s="11"/>
      <c r="AI215" s="10"/>
      <c r="AJ215" s="11"/>
      <c r="AM215">
        <f t="shared" si="14"/>
        <v>0</v>
      </c>
      <c r="AN215">
        <f t="shared" si="15"/>
        <v>0</v>
      </c>
      <c r="AO215" t="e">
        <f t="shared" si="16"/>
        <v>#DIV/0!</v>
      </c>
      <c r="AQ215" s="41">
        <f t="shared" si="17"/>
        <v>0</v>
      </c>
    </row>
    <row r="216" spans="1:43">
      <c r="A216" t="e">
        <f t="shared" si="13"/>
        <v>#VALUE!</v>
      </c>
      <c r="B216" s="208"/>
      <c r="C216" s="10"/>
      <c r="D216" s="11"/>
      <c r="E216" s="10"/>
      <c r="F216" s="11"/>
      <c r="G216" s="10"/>
      <c r="H216" s="11"/>
      <c r="I216" s="10"/>
      <c r="J216" s="11"/>
      <c r="K216" s="10"/>
      <c r="L216" s="11"/>
      <c r="M216" s="10"/>
      <c r="N216" s="11"/>
      <c r="O216" s="10"/>
      <c r="P216" s="11"/>
      <c r="Q216" s="10"/>
      <c r="R216" s="11"/>
      <c r="S216" s="10"/>
      <c r="T216" s="11"/>
      <c r="U216" s="10"/>
      <c r="V216" s="11"/>
      <c r="W216" s="54"/>
      <c r="X216" s="11"/>
      <c r="Y216" s="10"/>
      <c r="Z216" s="11"/>
      <c r="AA216" s="10"/>
      <c r="AB216" s="11"/>
      <c r="AC216" s="10"/>
      <c r="AD216" s="11"/>
      <c r="AE216" s="10"/>
      <c r="AF216" s="11"/>
      <c r="AG216" s="10"/>
      <c r="AH216" s="11"/>
      <c r="AI216" s="10"/>
      <c r="AJ216" s="11"/>
      <c r="AM216">
        <f t="shared" si="14"/>
        <v>0</v>
      </c>
      <c r="AN216">
        <f t="shared" si="15"/>
        <v>0</v>
      </c>
      <c r="AO216" t="e">
        <f t="shared" si="16"/>
        <v>#DIV/0!</v>
      </c>
      <c r="AQ216" s="41">
        <f t="shared" si="17"/>
        <v>0</v>
      </c>
    </row>
    <row r="217" spans="1:43">
      <c r="A217" t="e">
        <f t="shared" ref="A217:A250" si="18">+A216+1</f>
        <v>#VALUE!</v>
      </c>
      <c r="B217" s="208"/>
      <c r="C217" s="10"/>
      <c r="D217" s="11"/>
      <c r="E217" s="10"/>
      <c r="F217" s="11"/>
      <c r="G217" s="10"/>
      <c r="H217" s="11"/>
      <c r="I217" s="10"/>
      <c r="J217" s="11"/>
      <c r="K217" s="10"/>
      <c r="L217" s="11"/>
      <c r="M217" s="10"/>
      <c r="N217" s="11"/>
      <c r="O217" s="10"/>
      <c r="P217" s="11"/>
      <c r="Q217" s="10"/>
      <c r="R217" s="11"/>
      <c r="S217" s="10"/>
      <c r="T217" s="11"/>
      <c r="U217" s="10"/>
      <c r="V217" s="11"/>
      <c r="W217" s="54"/>
      <c r="X217" s="11"/>
      <c r="Y217" s="10"/>
      <c r="Z217" s="11"/>
      <c r="AA217" s="10"/>
      <c r="AB217" s="11"/>
      <c r="AC217" s="10"/>
      <c r="AD217" s="11"/>
      <c r="AE217" s="10"/>
      <c r="AF217" s="11"/>
      <c r="AG217" s="10"/>
      <c r="AH217" s="11"/>
      <c r="AI217" s="10"/>
      <c r="AJ217" s="11"/>
      <c r="AM217">
        <f t="shared" si="14"/>
        <v>0</v>
      </c>
      <c r="AN217">
        <f t="shared" si="15"/>
        <v>0</v>
      </c>
      <c r="AO217" t="e">
        <f t="shared" si="16"/>
        <v>#DIV/0!</v>
      </c>
      <c r="AQ217" s="41">
        <f t="shared" si="17"/>
        <v>0</v>
      </c>
    </row>
    <row r="218" spans="1:43">
      <c r="A218" t="e">
        <f t="shared" si="18"/>
        <v>#VALUE!</v>
      </c>
      <c r="B218" s="208"/>
      <c r="C218" s="10"/>
      <c r="D218" s="11"/>
      <c r="E218" s="10"/>
      <c r="F218" s="11"/>
      <c r="G218" s="10"/>
      <c r="H218" s="11"/>
      <c r="I218" s="10"/>
      <c r="J218" s="11"/>
      <c r="K218" s="10"/>
      <c r="L218" s="11"/>
      <c r="M218" s="10"/>
      <c r="N218" s="11"/>
      <c r="O218" s="10"/>
      <c r="P218" s="11"/>
      <c r="Q218" s="10"/>
      <c r="R218" s="11"/>
      <c r="S218" s="10"/>
      <c r="T218" s="11"/>
      <c r="U218" s="10"/>
      <c r="V218" s="11"/>
      <c r="W218" s="54"/>
      <c r="X218" s="11"/>
      <c r="Y218" s="10"/>
      <c r="Z218" s="11"/>
      <c r="AA218" s="10"/>
      <c r="AB218" s="11"/>
      <c r="AC218" s="10"/>
      <c r="AD218" s="11"/>
      <c r="AE218" s="10"/>
      <c r="AF218" s="11"/>
      <c r="AG218" s="10"/>
      <c r="AH218" s="11"/>
      <c r="AI218" s="10"/>
      <c r="AJ218" s="11"/>
      <c r="AM218">
        <f t="shared" si="14"/>
        <v>0</v>
      </c>
      <c r="AN218">
        <f t="shared" si="15"/>
        <v>0</v>
      </c>
      <c r="AO218" t="e">
        <f t="shared" si="16"/>
        <v>#DIV/0!</v>
      </c>
      <c r="AQ218" s="41">
        <f t="shared" si="17"/>
        <v>0</v>
      </c>
    </row>
    <row r="219" spans="1:43">
      <c r="A219" t="e">
        <f t="shared" si="18"/>
        <v>#VALUE!</v>
      </c>
      <c r="B219" s="208"/>
      <c r="C219" s="10"/>
      <c r="D219" s="11"/>
      <c r="E219" s="10"/>
      <c r="F219" s="11"/>
      <c r="G219" s="10"/>
      <c r="H219" s="11"/>
      <c r="I219" s="10"/>
      <c r="J219" s="11"/>
      <c r="K219" s="10"/>
      <c r="L219" s="11"/>
      <c r="M219" s="10"/>
      <c r="N219" s="11"/>
      <c r="O219" s="10"/>
      <c r="P219" s="11"/>
      <c r="Q219" s="10"/>
      <c r="R219" s="11"/>
      <c r="S219" s="10"/>
      <c r="T219" s="11"/>
      <c r="U219" s="10"/>
      <c r="V219" s="11"/>
      <c r="W219" s="54"/>
      <c r="X219" s="11"/>
      <c r="Y219" s="10"/>
      <c r="Z219" s="11"/>
      <c r="AA219" s="10"/>
      <c r="AB219" s="11"/>
      <c r="AC219" s="10"/>
      <c r="AD219" s="11"/>
      <c r="AE219" s="10"/>
      <c r="AF219" s="11"/>
      <c r="AG219" s="10"/>
      <c r="AH219" s="11"/>
      <c r="AI219" s="10"/>
      <c r="AJ219" s="11"/>
      <c r="AM219">
        <f t="shared" si="14"/>
        <v>0</v>
      </c>
      <c r="AN219">
        <f t="shared" si="15"/>
        <v>0</v>
      </c>
      <c r="AO219" t="e">
        <f t="shared" si="16"/>
        <v>#DIV/0!</v>
      </c>
      <c r="AQ219" s="41">
        <f t="shared" si="17"/>
        <v>0</v>
      </c>
    </row>
    <row r="220" spans="1:43">
      <c r="A220" t="e">
        <f t="shared" si="18"/>
        <v>#VALUE!</v>
      </c>
      <c r="B220" s="208"/>
      <c r="C220" s="10"/>
      <c r="D220" s="11"/>
      <c r="E220" s="10"/>
      <c r="F220" s="11"/>
      <c r="G220" s="10"/>
      <c r="H220" s="11"/>
      <c r="I220" s="10"/>
      <c r="J220" s="11"/>
      <c r="K220" s="10"/>
      <c r="L220" s="11"/>
      <c r="M220" s="10"/>
      <c r="N220" s="11"/>
      <c r="O220" s="10"/>
      <c r="P220" s="11"/>
      <c r="Q220" s="10"/>
      <c r="R220" s="11"/>
      <c r="S220" s="10"/>
      <c r="T220" s="11"/>
      <c r="U220" s="10"/>
      <c r="V220" s="11"/>
      <c r="W220" s="54"/>
      <c r="X220" s="11"/>
      <c r="Y220" s="10"/>
      <c r="Z220" s="11"/>
      <c r="AA220" s="10"/>
      <c r="AB220" s="11"/>
      <c r="AC220" s="10"/>
      <c r="AD220" s="11"/>
      <c r="AE220" s="10"/>
      <c r="AF220" s="11"/>
      <c r="AG220" s="10"/>
      <c r="AH220" s="11"/>
      <c r="AI220" s="10"/>
      <c r="AJ220" s="11"/>
      <c r="AM220">
        <f t="shared" si="14"/>
        <v>0</v>
      </c>
      <c r="AN220">
        <f t="shared" si="15"/>
        <v>0</v>
      </c>
      <c r="AO220" t="e">
        <f t="shared" si="16"/>
        <v>#DIV/0!</v>
      </c>
      <c r="AQ220" s="41">
        <f t="shared" si="17"/>
        <v>0</v>
      </c>
    </row>
    <row r="221" spans="1:43">
      <c r="A221" t="e">
        <f t="shared" si="18"/>
        <v>#VALUE!</v>
      </c>
      <c r="B221" s="208"/>
      <c r="C221" s="10"/>
      <c r="D221" s="11"/>
      <c r="E221" s="10"/>
      <c r="F221" s="11"/>
      <c r="G221" s="10"/>
      <c r="H221" s="11"/>
      <c r="I221" s="10"/>
      <c r="J221" s="11"/>
      <c r="K221" s="10"/>
      <c r="L221" s="11"/>
      <c r="M221" s="10"/>
      <c r="N221" s="11"/>
      <c r="O221" s="10"/>
      <c r="P221" s="11"/>
      <c r="Q221" s="10"/>
      <c r="R221" s="11"/>
      <c r="S221" s="10"/>
      <c r="T221" s="11"/>
      <c r="U221" s="10"/>
      <c r="V221" s="11"/>
      <c r="W221" s="54"/>
      <c r="X221" s="11"/>
      <c r="Y221" s="10"/>
      <c r="Z221" s="11"/>
      <c r="AA221" s="10"/>
      <c r="AB221" s="11"/>
      <c r="AC221" s="10"/>
      <c r="AD221" s="11"/>
      <c r="AE221" s="10"/>
      <c r="AF221" s="11"/>
      <c r="AG221" s="10"/>
      <c r="AH221" s="11"/>
      <c r="AI221" s="10"/>
      <c r="AJ221" s="11"/>
      <c r="AM221">
        <f t="shared" si="14"/>
        <v>0</v>
      </c>
      <c r="AN221">
        <f t="shared" si="15"/>
        <v>0</v>
      </c>
      <c r="AO221" t="e">
        <f t="shared" si="16"/>
        <v>#DIV/0!</v>
      </c>
      <c r="AQ221" s="41">
        <f t="shared" si="17"/>
        <v>0</v>
      </c>
    </row>
    <row r="222" spans="1:43">
      <c r="A222" t="e">
        <f t="shared" si="18"/>
        <v>#VALUE!</v>
      </c>
      <c r="B222" s="208"/>
      <c r="C222" s="10"/>
      <c r="D222" s="11"/>
      <c r="E222" s="10"/>
      <c r="F222" s="11"/>
      <c r="G222" s="10"/>
      <c r="H222" s="11"/>
      <c r="I222" s="10"/>
      <c r="J222" s="11"/>
      <c r="K222" s="10"/>
      <c r="L222" s="11"/>
      <c r="M222" s="10"/>
      <c r="N222" s="11"/>
      <c r="O222" s="10"/>
      <c r="P222" s="11"/>
      <c r="Q222" s="10"/>
      <c r="R222" s="11"/>
      <c r="S222" s="10"/>
      <c r="T222" s="11"/>
      <c r="U222" s="10"/>
      <c r="V222" s="11"/>
      <c r="W222" s="54"/>
      <c r="X222" s="11"/>
      <c r="Y222" s="10"/>
      <c r="Z222" s="11"/>
      <c r="AA222" s="10"/>
      <c r="AB222" s="11"/>
      <c r="AC222" s="10"/>
      <c r="AD222" s="11"/>
      <c r="AE222" s="10"/>
      <c r="AF222" s="11"/>
      <c r="AG222" s="10"/>
      <c r="AH222" s="11"/>
      <c r="AI222" s="10"/>
      <c r="AJ222" s="11"/>
      <c r="AM222">
        <f t="shared" si="14"/>
        <v>0</v>
      </c>
      <c r="AN222">
        <f t="shared" si="15"/>
        <v>0</v>
      </c>
      <c r="AO222" t="e">
        <f t="shared" si="16"/>
        <v>#DIV/0!</v>
      </c>
      <c r="AQ222" s="41">
        <f t="shared" si="17"/>
        <v>0</v>
      </c>
    </row>
    <row r="223" spans="1:43">
      <c r="A223" t="e">
        <f t="shared" si="18"/>
        <v>#VALUE!</v>
      </c>
      <c r="B223" s="208"/>
      <c r="C223" s="10"/>
      <c r="D223" s="11"/>
      <c r="E223" s="10"/>
      <c r="F223" s="11"/>
      <c r="G223" s="10"/>
      <c r="H223" s="11"/>
      <c r="I223" s="10"/>
      <c r="J223" s="11"/>
      <c r="K223" s="10"/>
      <c r="L223" s="11"/>
      <c r="M223" s="10"/>
      <c r="N223" s="11"/>
      <c r="O223" s="10"/>
      <c r="P223" s="11"/>
      <c r="Q223" s="10"/>
      <c r="R223" s="11"/>
      <c r="S223" s="10"/>
      <c r="T223" s="11"/>
      <c r="U223" s="10"/>
      <c r="V223" s="11"/>
      <c r="W223" s="54"/>
      <c r="X223" s="11"/>
      <c r="Y223" s="10"/>
      <c r="Z223" s="11"/>
      <c r="AA223" s="10"/>
      <c r="AB223" s="11"/>
      <c r="AC223" s="10"/>
      <c r="AD223" s="11"/>
      <c r="AE223" s="10"/>
      <c r="AF223" s="11"/>
      <c r="AG223" s="10"/>
      <c r="AH223" s="11"/>
      <c r="AI223" s="10"/>
      <c r="AJ223" s="11"/>
      <c r="AM223">
        <f t="shared" si="14"/>
        <v>0</v>
      </c>
      <c r="AN223">
        <f t="shared" si="15"/>
        <v>0</v>
      </c>
      <c r="AO223" t="e">
        <f t="shared" si="16"/>
        <v>#DIV/0!</v>
      </c>
      <c r="AQ223" s="41">
        <f t="shared" si="17"/>
        <v>0</v>
      </c>
    </row>
    <row r="224" spans="1:43">
      <c r="A224" t="e">
        <f t="shared" si="18"/>
        <v>#VALUE!</v>
      </c>
      <c r="B224" s="208"/>
      <c r="C224" s="10"/>
      <c r="D224" s="11"/>
      <c r="E224" s="10"/>
      <c r="F224" s="11"/>
      <c r="G224" s="10"/>
      <c r="H224" s="11"/>
      <c r="I224" s="10"/>
      <c r="J224" s="11"/>
      <c r="K224" s="10"/>
      <c r="L224" s="11"/>
      <c r="M224" s="10"/>
      <c r="N224" s="11"/>
      <c r="O224" s="10"/>
      <c r="P224" s="11"/>
      <c r="Q224" s="10"/>
      <c r="R224" s="11"/>
      <c r="S224" s="10"/>
      <c r="T224" s="11"/>
      <c r="U224" s="10"/>
      <c r="V224" s="11"/>
      <c r="W224" s="54"/>
      <c r="X224" s="11"/>
      <c r="Y224" s="10"/>
      <c r="Z224" s="11"/>
      <c r="AA224" s="10"/>
      <c r="AB224" s="11"/>
      <c r="AC224" s="10"/>
      <c r="AD224" s="11"/>
      <c r="AE224" s="10"/>
      <c r="AF224" s="11"/>
      <c r="AG224" s="10"/>
      <c r="AH224" s="11"/>
      <c r="AI224" s="10"/>
      <c r="AJ224" s="11"/>
      <c r="AM224">
        <f t="shared" si="14"/>
        <v>0</v>
      </c>
      <c r="AN224">
        <f t="shared" si="15"/>
        <v>0</v>
      </c>
      <c r="AO224" t="e">
        <f t="shared" si="16"/>
        <v>#DIV/0!</v>
      </c>
      <c r="AQ224" s="41">
        <f t="shared" si="17"/>
        <v>0</v>
      </c>
    </row>
    <row r="225" spans="1:43">
      <c r="A225" t="e">
        <f t="shared" si="18"/>
        <v>#VALUE!</v>
      </c>
      <c r="B225" s="208"/>
      <c r="C225" s="10"/>
      <c r="D225" s="11"/>
      <c r="E225" s="10"/>
      <c r="F225" s="11"/>
      <c r="G225" s="10"/>
      <c r="H225" s="11"/>
      <c r="I225" s="10"/>
      <c r="J225" s="11"/>
      <c r="K225" s="10"/>
      <c r="L225" s="11"/>
      <c r="M225" s="10"/>
      <c r="N225" s="11"/>
      <c r="O225" s="10"/>
      <c r="P225" s="11"/>
      <c r="Q225" s="10"/>
      <c r="R225" s="11"/>
      <c r="S225" s="10"/>
      <c r="T225" s="11"/>
      <c r="U225" s="10"/>
      <c r="V225" s="11"/>
      <c r="W225" s="54"/>
      <c r="X225" s="11"/>
      <c r="Y225" s="10"/>
      <c r="Z225" s="11"/>
      <c r="AA225" s="10"/>
      <c r="AB225" s="11"/>
      <c r="AC225" s="10"/>
      <c r="AD225" s="11"/>
      <c r="AE225" s="10"/>
      <c r="AF225" s="11"/>
      <c r="AG225" s="10"/>
      <c r="AH225" s="11"/>
      <c r="AI225" s="10"/>
      <c r="AJ225" s="11"/>
      <c r="AM225">
        <f t="shared" si="14"/>
        <v>0</v>
      </c>
      <c r="AN225">
        <f t="shared" si="15"/>
        <v>0</v>
      </c>
      <c r="AO225" t="e">
        <f t="shared" si="16"/>
        <v>#DIV/0!</v>
      </c>
      <c r="AQ225" s="41">
        <f t="shared" si="17"/>
        <v>0</v>
      </c>
    </row>
    <row r="226" spans="1:43">
      <c r="A226" t="e">
        <f t="shared" si="18"/>
        <v>#VALUE!</v>
      </c>
      <c r="B226" s="208"/>
      <c r="C226" s="10"/>
      <c r="D226" s="11"/>
      <c r="E226" s="10"/>
      <c r="F226" s="11"/>
      <c r="G226" s="10"/>
      <c r="H226" s="11"/>
      <c r="I226" s="10"/>
      <c r="J226" s="11"/>
      <c r="K226" s="10"/>
      <c r="L226" s="11"/>
      <c r="M226" s="10"/>
      <c r="N226" s="11"/>
      <c r="O226" s="10"/>
      <c r="P226" s="11"/>
      <c r="Q226" s="10"/>
      <c r="R226" s="11"/>
      <c r="S226" s="10"/>
      <c r="T226" s="11"/>
      <c r="U226" s="10"/>
      <c r="V226" s="11"/>
      <c r="W226" s="54"/>
      <c r="X226" s="11"/>
      <c r="Y226" s="10"/>
      <c r="Z226" s="11"/>
      <c r="AA226" s="10"/>
      <c r="AB226" s="11"/>
      <c r="AC226" s="10"/>
      <c r="AD226" s="11"/>
      <c r="AE226" s="10"/>
      <c r="AF226" s="11"/>
      <c r="AG226" s="10"/>
      <c r="AH226" s="11"/>
      <c r="AI226" s="10"/>
      <c r="AJ226" s="11"/>
      <c r="AM226">
        <f t="shared" si="14"/>
        <v>0</v>
      </c>
      <c r="AN226">
        <f t="shared" si="15"/>
        <v>0</v>
      </c>
      <c r="AO226" t="e">
        <f t="shared" si="16"/>
        <v>#DIV/0!</v>
      </c>
      <c r="AQ226" s="41">
        <f t="shared" si="17"/>
        <v>0</v>
      </c>
    </row>
    <row r="227" spans="1:43">
      <c r="A227" t="e">
        <f t="shared" si="18"/>
        <v>#VALUE!</v>
      </c>
      <c r="B227" s="208"/>
      <c r="C227" s="10"/>
      <c r="D227" s="11"/>
      <c r="E227" s="10"/>
      <c r="F227" s="11"/>
      <c r="G227" s="10"/>
      <c r="H227" s="11"/>
      <c r="I227" s="10"/>
      <c r="J227" s="11"/>
      <c r="K227" s="10"/>
      <c r="L227" s="11"/>
      <c r="M227" s="10"/>
      <c r="N227" s="11"/>
      <c r="O227" s="10"/>
      <c r="P227" s="11"/>
      <c r="Q227" s="10"/>
      <c r="R227" s="11"/>
      <c r="S227" s="10"/>
      <c r="T227" s="11"/>
      <c r="U227" s="10"/>
      <c r="V227" s="11"/>
      <c r="W227" s="54"/>
      <c r="X227" s="11"/>
      <c r="Y227" s="10"/>
      <c r="Z227" s="11"/>
      <c r="AA227" s="10"/>
      <c r="AB227" s="11"/>
      <c r="AC227" s="10"/>
      <c r="AD227" s="11"/>
      <c r="AE227" s="10"/>
      <c r="AF227" s="11"/>
      <c r="AG227" s="10"/>
      <c r="AH227" s="11"/>
      <c r="AI227" s="10"/>
      <c r="AJ227" s="11"/>
      <c r="AM227">
        <f t="shared" si="14"/>
        <v>0</v>
      </c>
      <c r="AN227">
        <f t="shared" si="15"/>
        <v>0</v>
      </c>
      <c r="AO227" t="e">
        <f t="shared" si="16"/>
        <v>#DIV/0!</v>
      </c>
      <c r="AQ227" s="41">
        <f t="shared" si="17"/>
        <v>0</v>
      </c>
    </row>
    <row r="228" spans="1:43">
      <c r="A228" t="e">
        <f t="shared" si="18"/>
        <v>#VALUE!</v>
      </c>
      <c r="B228" s="208"/>
      <c r="C228" s="10"/>
      <c r="D228" s="11"/>
      <c r="E228" s="10"/>
      <c r="F228" s="11"/>
      <c r="G228" s="10"/>
      <c r="H228" s="11"/>
      <c r="I228" s="10"/>
      <c r="J228" s="11"/>
      <c r="K228" s="10"/>
      <c r="L228" s="11"/>
      <c r="M228" s="10"/>
      <c r="N228" s="11"/>
      <c r="O228" s="10"/>
      <c r="P228" s="11"/>
      <c r="Q228" s="10"/>
      <c r="R228" s="11"/>
      <c r="S228" s="10"/>
      <c r="T228" s="11"/>
      <c r="U228" s="10"/>
      <c r="V228" s="11"/>
      <c r="W228" s="54"/>
      <c r="X228" s="11"/>
      <c r="Y228" s="10"/>
      <c r="Z228" s="11"/>
      <c r="AA228" s="10"/>
      <c r="AB228" s="11"/>
      <c r="AC228" s="10"/>
      <c r="AD228" s="11"/>
      <c r="AE228" s="10"/>
      <c r="AF228" s="11"/>
      <c r="AG228" s="10"/>
      <c r="AH228" s="11"/>
      <c r="AI228" s="10"/>
      <c r="AJ228" s="11"/>
      <c r="AM228">
        <f t="shared" si="14"/>
        <v>0</v>
      </c>
      <c r="AN228">
        <f t="shared" si="15"/>
        <v>0</v>
      </c>
      <c r="AO228" t="e">
        <f t="shared" si="16"/>
        <v>#DIV/0!</v>
      </c>
      <c r="AQ228" s="41">
        <f t="shared" si="17"/>
        <v>0</v>
      </c>
    </row>
    <row r="229" spans="1:43">
      <c r="A229" t="e">
        <f t="shared" si="18"/>
        <v>#VALUE!</v>
      </c>
      <c r="B229" s="208"/>
      <c r="C229" s="10"/>
      <c r="D229" s="11"/>
      <c r="E229" s="10"/>
      <c r="F229" s="11"/>
      <c r="G229" s="10"/>
      <c r="H229" s="11"/>
      <c r="I229" s="10"/>
      <c r="J229" s="11"/>
      <c r="K229" s="10"/>
      <c r="L229" s="11"/>
      <c r="M229" s="10"/>
      <c r="N229" s="11"/>
      <c r="O229" s="10"/>
      <c r="P229" s="11"/>
      <c r="Q229" s="10"/>
      <c r="R229" s="11"/>
      <c r="S229" s="10"/>
      <c r="T229" s="11"/>
      <c r="U229" s="10"/>
      <c r="V229" s="11"/>
      <c r="W229" s="54"/>
      <c r="X229" s="11"/>
      <c r="Y229" s="10"/>
      <c r="Z229" s="11"/>
      <c r="AA229" s="10"/>
      <c r="AB229" s="11"/>
      <c r="AC229" s="10"/>
      <c r="AD229" s="11"/>
      <c r="AE229" s="10"/>
      <c r="AF229" s="11"/>
      <c r="AG229" s="10"/>
      <c r="AH229" s="11"/>
      <c r="AI229" s="10"/>
      <c r="AJ229" s="11"/>
      <c r="AM229">
        <f t="shared" si="14"/>
        <v>0</v>
      </c>
      <c r="AN229">
        <f t="shared" si="15"/>
        <v>0</v>
      </c>
      <c r="AO229" t="e">
        <f t="shared" si="16"/>
        <v>#DIV/0!</v>
      </c>
      <c r="AQ229" s="41">
        <f t="shared" si="17"/>
        <v>0</v>
      </c>
    </row>
    <row r="230" spans="1:43">
      <c r="A230" t="e">
        <f t="shared" si="18"/>
        <v>#VALUE!</v>
      </c>
      <c r="B230" s="208"/>
      <c r="C230" s="10"/>
      <c r="D230" s="11"/>
      <c r="E230" s="10"/>
      <c r="F230" s="11"/>
      <c r="G230" s="10"/>
      <c r="H230" s="11"/>
      <c r="I230" s="10"/>
      <c r="J230" s="11"/>
      <c r="K230" s="10"/>
      <c r="L230" s="11"/>
      <c r="M230" s="10"/>
      <c r="N230" s="11"/>
      <c r="O230" s="10"/>
      <c r="P230" s="11"/>
      <c r="Q230" s="10"/>
      <c r="R230" s="11"/>
      <c r="S230" s="10"/>
      <c r="T230" s="11"/>
      <c r="U230" s="10"/>
      <c r="V230" s="11"/>
      <c r="W230" s="54"/>
      <c r="X230" s="11"/>
      <c r="Y230" s="10"/>
      <c r="Z230" s="11"/>
      <c r="AA230" s="10"/>
      <c r="AB230" s="11"/>
      <c r="AC230" s="10"/>
      <c r="AD230" s="11"/>
      <c r="AE230" s="10"/>
      <c r="AF230" s="11"/>
      <c r="AG230" s="10"/>
      <c r="AH230" s="11"/>
      <c r="AI230" s="10"/>
      <c r="AJ230" s="11"/>
      <c r="AM230">
        <f t="shared" si="14"/>
        <v>0</v>
      </c>
      <c r="AN230">
        <f t="shared" si="15"/>
        <v>0</v>
      </c>
      <c r="AO230" t="e">
        <f t="shared" si="16"/>
        <v>#DIV/0!</v>
      </c>
      <c r="AQ230" s="41">
        <f t="shared" si="17"/>
        <v>0</v>
      </c>
    </row>
    <row r="231" spans="1:43">
      <c r="A231" t="e">
        <f t="shared" si="18"/>
        <v>#VALUE!</v>
      </c>
      <c r="B231" s="208"/>
      <c r="C231" s="10"/>
      <c r="D231" s="11"/>
      <c r="E231" s="10"/>
      <c r="F231" s="11"/>
      <c r="G231" s="10"/>
      <c r="H231" s="11"/>
      <c r="I231" s="10"/>
      <c r="J231" s="11"/>
      <c r="K231" s="10"/>
      <c r="L231" s="11"/>
      <c r="M231" s="10"/>
      <c r="N231" s="11"/>
      <c r="O231" s="10"/>
      <c r="P231" s="11"/>
      <c r="Q231" s="10"/>
      <c r="R231" s="11"/>
      <c r="S231" s="10"/>
      <c r="T231" s="11"/>
      <c r="U231" s="10"/>
      <c r="V231" s="11"/>
      <c r="W231" s="54"/>
      <c r="X231" s="11"/>
      <c r="Y231" s="10"/>
      <c r="Z231" s="11"/>
      <c r="AA231" s="10"/>
      <c r="AB231" s="11"/>
      <c r="AC231" s="10"/>
      <c r="AD231" s="11"/>
      <c r="AE231" s="10"/>
      <c r="AF231" s="11"/>
      <c r="AG231" s="10"/>
      <c r="AH231" s="11"/>
      <c r="AI231" s="10"/>
      <c r="AJ231" s="11"/>
      <c r="AM231">
        <f t="shared" si="14"/>
        <v>0</v>
      </c>
      <c r="AN231">
        <f t="shared" si="15"/>
        <v>0</v>
      </c>
      <c r="AO231" t="e">
        <f t="shared" si="16"/>
        <v>#DIV/0!</v>
      </c>
      <c r="AQ231" s="41">
        <f t="shared" si="17"/>
        <v>0</v>
      </c>
    </row>
    <row r="232" spans="1:43">
      <c r="A232" t="e">
        <f t="shared" si="18"/>
        <v>#VALUE!</v>
      </c>
      <c r="B232" s="208"/>
      <c r="C232" s="10"/>
      <c r="D232" s="11"/>
      <c r="E232" s="10"/>
      <c r="F232" s="11"/>
      <c r="G232" s="10"/>
      <c r="H232" s="11"/>
      <c r="I232" s="10"/>
      <c r="J232" s="11"/>
      <c r="K232" s="10"/>
      <c r="L232" s="11"/>
      <c r="M232" s="10"/>
      <c r="N232" s="11"/>
      <c r="O232" s="10"/>
      <c r="P232" s="11"/>
      <c r="Q232" s="10"/>
      <c r="R232" s="11"/>
      <c r="S232" s="10"/>
      <c r="T232" s="11"/>
      <c r="U232" s="10"/>
      <c r="V232" s="11"/>
      <c r="W232" s="54"/>
      <c r="X232" s="11"/>
      <c r="Y232" s="10"/>
      <c r="Z232" s="11"/>
      <c r="AA232" s="10"/>
      <c r="AB232" s="11"/>
      <c r="AC232" s="10"/>
      <c r="AD232" s="11"/>
      <c r="AE232" s="10"/>
      <c r="AF232" s="11"/>
      <c r="AG232" s="10"/>
      <c r="AH232" s="11"/>
      <c r="AI232" s="10"/>
      <c r="AJ232" s="11"/>
      <c r="AM232">
        <f t="shared" si="14"/>
        <v>0</v>
      </c>
      <c r="AN232">
        <f t="shared" si="15"/>
        <v>0</v>
      </c>
      <c r="AO232" t="e">
        <f t="shared" si="16"/>
        <v>#DIV/0!</v>
      </c>
      <c r="AQ232" s="41">
        <f t="shared" si="17"/>
        <v>0</v>
      </c>
    </row>
    <row r="233" spans="1:43">
      <c r="A233" t="e">
        <f t="shared" si="18"/>
        <v>#VALUE!</v>
      </c>
      <c r="B233" s="208"/>
      <c r="C233" s="10"/>
      <c r="D233" s="11"/>
      <c r="E233" s="10"/>
      <c r="F233" s="11"/>
      <c r="G233" s="10"/>
      <c r="H233" s="11"/>
      <c r="I233" s="10"/>
      <c r="J233" s="11"/>
      <c r="K233" s="10"/>
      <c r="L233" s="11"/>
      <c r="M233" s="10"/>
      <c r="N233" s="11"/>
      <c r="O233" s="10"/>
      <c r="P233" s="11"/>
      <c r="Q233" s="10"/>
      <c r="R233" s="11"/>
      <c r="S233" s="10"/>
      <c r="T233" s="11"/>
      <c r="U233" s="10"/>
      <c r="V233" s="11"/>
      <c r="W233" s="54"/>
      <c r="X233" s="11"/>
      <c r="Y233" s="10"/>
      <c r="Z233" s="11"/>
      <c r="AA233" s="10"/>
      <c r="AB233" s="11"/>
      <c r="AC233" s="10"/>
      <c r="AD233" s="11"/>
      <c r="AE233" s="10"/>
      <c r="AF233" s="11"/>
      <c r="AG233" s="10"/>
      <c r="AH233" s="11"/>
      <c r="AI233" s="10"/>
      <c r="AJ233" s="11"/>
      <c r="AM233">
        <f t="shared" si="14"/>
        <v>0</v>
      </c>
      <c r="AN233">
        <f t="shared" si="15"/>
        <v>0</v>
      </c>
      <c r="AO233" t="e">
        <f t="shared" si="16"/>
        <v>#DIV/0!</v>
      </c>
      <c r="AQ233" s="41">
        <f t="shared" si="17"/>
        <v>0</v>
      </c>
    </row>
    <row r="234" spans="1:43">
      <c r="A234" t="e">
        <f t="shared" si="18"/>
        <v>#VALUE!</v>
      </c>
      <c r="B234" s="208"/>
      <c r="C234" s="10"/>
      <c r="D234" s="11"/>
      <c r="E234" s="10"/>
      <c r="F234" s="11"/>
      <c r="G234" s="10"/>
      <c r="H234" s="11"/>
      <c r="I234" s="10"/>
      <c r="J234" s="11"/>
      <c r="K234" s="10"/>
      <c r="L234" s="11"/>
      <c r="M234" s="10"/>
      <c r="N234" s="11"/>
      <c r="O234" s="10"/>
      <c r="P234" s="11"/>
      <c r="Q234" s="10"/>
      <c r="R234" s="11"/>
      <c r="S234" s="10"/>
      <c r="T234" s="11"/>
      <c r="U234" s="10"/>
      <c r="V234" s="11"/>
      <c r="W234" s="54"/>
      <c r="X234" s="11"/>
      <c r="Y234" s="10"/>
      <c r="Z234" s="11"/>
      <c r="AA234" s="10"/>
      <c r="AB234" s="11"/>
      <c r="AC234" s="10"/>
      <c r="AD234" s="11"/>
      <c r="AE234" s="10"/>
      <c r="AF234" s="11"/>
      <c r="AG234" s="10"/>
      <c r="AH234" s="11"/>
      <c r="AI234" s="10"/>
      <c r="AJ234" s="11"/>
      <c r="AM234">
        <f t="shared" si="14"/>
        <v>0</v>
      </c>
      <c r="AN234">
        <f t="shared" si="15"/>
        <v>0</v>
      </c>
      <c r="AO234" t="e">
        <f t="shared" si="16"/>
        <v>#DIV/0!</v>
      </c>
      <c r="AQ234" s="41">
        <f t="shared" si="17"/>
        <v>0</v>
      </c>
    </row>
    <row r="235" spans="1:43">
      <c r="A235" t="e">
        <f t="shared" si="18"/>
        <v>#VALUE!</v>
      </c>
      <c r="B235" s="208"/>
      <c r="C235" s="10"/>
      <c r="D235" s="11"/>
      <c r="E235" s="10"/>
      <c r="F235" s="11"/>
      <c r="G235" s="10"/>
      <c r="H235" s="11"/>
      <c r="I235" s="10"/>
      <c r="J235" s="11"/>
      <c r="K235" s="10"/>
      <c r="L235" s="11"/>
      <c r="M235" s="10"/>
      <c r="N235" s="11"/>
      <c r="O235" s="10"/>
      <c r="P235" s="11"/>
      <c r="Q235" s="10"/>
      <c r="R235" s="11"/>
      <c r="S235" s="10"/>
      <c r="T235" s="11"/>
      <c r="U235" s="10"/>
      <c r="V235" s="11"/>
      <c r="W235" s="54"/>
      <c r="X235" s="11"/>
      <c r="Y235" s="10"/>
      <c r="Z235" s="11"/>
      <c r="AA235" s="10"/>
      <c r="AB235" s="11"/>
      <c r="AC235" s="10"/>
      <c r="AD235" s="11"/>
      <c r="AE235" s="10"/>
      <c r="AF235" s="11"/>
      <c r="AG235" s="10"/>
      <c r="AH235" s="11"/>
      <c r="AI235" s="10"/>
      <c r="AJ235" s="11"/>
      <c r="AM235">
        <f t="shared" ref="AM235:AM249" si="19">+C235+E235+G235+I235++K235++M235+O235+Q235+S235+U235+W235+Y235+AI235+AA235+AG235+AC235+AE235</f>
        <v>0</v>
      </c>
      <c r="AN235">
        <f t="shared" ref="AN235:AN249" si="20">COUNT(C235:AJ235)/2</f>
        <v>0</v>
      </c>
      <c r="AO235" t="e">
        <f t="shared" ref="AO235:AO249" si="21">+AM235/AN235</f>
        <v>#DIV/0!</v>
      </c>
      <c r="AQ235" s="41">
        <f t="shared" si="17"/>
        <v>0</v>
      </c>
    </row>
    <row r="236" spans="1:43">
      <c r="A236" t="e">
        <f t="shared" si="18"/>
        <v>#VALUE!</v>
      </c>
      <c r="B236" s="208"/>
      <c r="C236" s="10"/>
      <c r="D236" s="11"/>
      <c r="E236" s="10"/>
      <c r="F236" s="11"/>
      <c r="G236" s="10"/>
      <c r="H236" s="11"/>
      <c r="I236" s="10"/>
      <c r="J236" s="11"/>
      <c r="K236" s="10"/>
      <c r="L236" s="11"/>
      <c r="M236" s="10"/>
      <c r="N236" s="11"/>
      <c r="O236" s="10"/>
      <c r="P236" s="11"/>
      <c r="Q236" s="10"/>
      <c r="R236" s="11"/>
      <c r="S236" s="10"/>
      <c r="T236" s="11"/>
      <c r="U236" s="10"/>
      <c r="V236" s="11"/>
      <c r="W236" s="54"/>
      <c r="X236" s="11"/>
      <c r="Y236" s="10"/>
      <c r="Z236" s="11"/>
      <c r="AA236" s="10"/>
      <c r="AB236" s="11"/>
      <c r="AC236" s="10"/>
      <c r="AD236" s="11"/>
      <c r="AE236" s="10"/>
      <c r="AF236" s="11"/>
      <c r="AG236" s="10"/>
      <c r="AH236" s="11"/>
      <c r="AI236" s="10"/>
      <c r="AJ236" s="11"/>
      <c r="AM236">
        <f t="shared" si="19"/>
        <v>0</v>
      </c>
      <c r="AN236">
        <f t="shared" si="20"/>
        <v>0</v>
      </c>
      <c r="AO236" t="e">
        <f t="shared" si="21"/>
        <v>#DIV/0!</v>
      </c>
      <c r="AQ236" s="41">
        <f t="shared" si="17"/>
        <v>0</v>
      </c>
    </row>
    <row r="237" spans="1:43">
      <c r="A237" t="e">
        <f t="shared" si="18"/>
        <v>#VALUE!</v>
      </c>
      <c r="B237" s="208"/>
      <c r="C237" s="10"/>
      <c r="D237" s="11"/>
      <c r="E237" s="10"/>
      <c r="F237" s="11"/>
      <c r="G237" s="10"/>
      <c r="H237" s="11"/>
      <c r="I237" s="10"/>
      <c r="J237" s="11"/>
      <c r="K237" s="10"/>
      <c r="L237" s="11"/>
      <c r="M237" s="10"/>
      <c r="N237" s="11"/>
      <c r="O237" s="10"/>
      <c r="P237" s="11"/>
      <c r="Q237" s="10"/>
      <c r="R237" s="11"/>
      <c r="S237" s="10"/>
      <c r="T237" s="11"/>
      <c r="U237" s="10"/>
      <c r="V237" s="11"/>
      <c r="W237" s="54"/>
      <c r="X237" s="11"/>
      <c r="Y237" s="10"/>
      <c r="Z237" s="11"/>
      <c r="AA237" s="10"/>
      <c r="AB237" s="11"/>
      <c r="AC237" s="10"/>
      <c r="AD237" s="11"/>
      <c r="AE237" s="10"/>
      <c r="AF237" s="11"/>
      <c r="AG237" s="10"/>
      <c r="AH237" s="11"/>
      <c r="AI237" s="10"/>
      <c r="AJ237" s="11"/>
      <c r="AM237">
        <f t="shared" si="19"/>
        <v>0</v>
      </c>
      <c r="AN237">
        <f t="shared" si="20"/>
        <v>0</v>
      </c>
      <c r="AO237" t="e">
        <f t="shared" si="21"/>
        <v>#DIV/0!</v>
      </c>
      <c r="AQ237" s="41">
        <f t="shared" si="17"/>
        <v>0</v>
      </c>
    </row>
    <row r="238" spans="1:43">
      <c r="A238" t="e">
        <f t="shared" si="18"/>
        <v>#VALUE!</v>
      </c>
      <c r="B238" s="208"/>
      <c r="C238" s="10"/>
      <c r="D238" s="11"/>
      <c r="E238" s="10"/>
      <c r="F238" s="11"/>
      <c r="G238" s="10"/>
      <c r="H238" s="11"/>
      <c r="I238" s="10"/>
      <c r="J238" s="11"/>
      <c r="K238" s="10"/>
      <c r="L238" s="11"/>
      <c r="M238" s="10"/>
      <c r="N238" s="11"/>
      <c r="O238" s="10"/>
      <c r="P238" s="11"/>
      <c r="Q238" s="10"/>
      <c r="R238" s="11"/>
      <c r="S238" s="10"/>
      <c r="T238" s="11"/>
      <c r="U238" s="10"/>
      <c r="V238" s="11"/>
      <c r="W238" s="54"/>
      <c r="X238" s="11"/>
      <c r="Y238" s="10"/>
      <c r="Z238" s="11"/>
      <c r="AA238" s="10"/>
      <c r="AB238" s="11"/>
      <c r="AC238" s="10"/>
      <c r="AD238" s="11"/>
      <c r="AE238" s="10"/>
      <c r="AF238" s="11"/>
      <c r="AG238" s="10"/>
      <c r="AH238" s="11"/>
      <c r="AI238" s="10"/>
      <c r="AJ238" s="11"/>
      <c r="AM238">
        <f t="shared" si="19"/>
        <v>0</v>
      </c>
      <c r="AN238">
        <f t="shared" si="20"/>
        <v>0</v>
      </c>
      <c r="AO238" t="e">
        <f t="shared" si="21"/>
        <v>#DIV/0!</v>
      </c>
      <c r="AQ238" s="41">
        <f t="shared" si="17"/>
        <v>0</v>
      </c>
    </row>
    <row r="239" spans="1:43">
      <c r="A239" t="e">
        <f t="shared" si="18"/>
        <v>#VALUE!</v>
      </c>
      <c r="B239" s="208"/>
      <c r="C239" s="10"/>
      <c r="D239" s="11"/>
      <c r="E239" s="10"/>
      <c r="F239" s="11"/>
      <c r="G239" s="10"/>
      <c r="H239" s="11"/>
      <c r="I239" s="10"/>
      <c r="J239" s="11"/>
      <c r="K239" s="10"/>
      <c r="L239" s="11"/>
      <c r="M239" s="10"/>
      <c r="N239" s="11"/>
      <c r="O239" s="10"/>
      <c r="P239" s="11"/>
      <c r="Q239" s="10"/>
      <c r="R239" s="11"/>
      <c r="S239" s="10"/>
      <c r="T239" s="11"/>
      <c r="U239" s="10"/>
      <c r="V239" s="11"/>
      <c r="W239" s="54"/>
      <c r="X239" s="11"/>
      <c r="Y239" s="10"/>
      <c r="Z239" s="11"/>
      <c r="AA239" s="10"/>
      <c r="AB239" s="11"/>
      <c r="AC239" s="10"/>
      <c r="AD239" s="11"/>
      <c r="AE239" s="10"/>
      <c r="AF239" s="11"/>
      <c r="AG239" s="10"/>
      <c r="AH239" s="11"/>
      <c r="AI239" s="10"/>
      <c r="AJ239" s="11"/>
      <c r="AM239">
        <f t="shared" si="19"/>
        <v>0</v>
      </c>
      <c r="AN239">
        <f t="shared" si="20"/>
        <v>0</v>
      </c>
      <c r="AO239" t="e">
        <f t="shared" si="21"/>
        <v>#DIV/0!</v>
      </c>
      <c r="AQ239" s="41">
        <f t="shared" si="17"/>
        <v>0</v>
      </c>
    </row>
    <row r="240" spans="1:43">
      <c r="A240" t="e">
        <f t="shared" si="18"/>
        <v>#VALUE!</v>
      </c>
      <c r="B240" s="208"/>
      <c r="C240" s="10"/>
      <c r="D240" s="11"/>
      <c r="E240" s="10"/>
      <c r="F240" s="11"/>
      <c r="G240" s="10"/>
      <c r="H240" s="11"/>
      <c r="I240" s="10"/>
      <c r="J240" s="11"/>
      <c r="K240" s="10"/>
      <c r="L240" s="11"/>
      <c r="M240" s="10"/>
      <c r="N240" s="11"/>
      <c r="O240" s="10"/>
      <c r="P240" s="11"/>
      <c r="Q240" s="10"/>
      <c r="R240" s="11"/>
      <c r="S240" s="10"/>
      <c r="T240" s="11"/>
      <c r="U240" s="10"/>
      <c r="V240" s="11"/>
      <c r="W240" s="54"/>
      <c r="X240" s="11"/>
      <c r="Y240" s="10"/>
      <c r="Z240" s="11"/>
      <c r="AA240" s="10"/>
      <c r="AB240" s="11"/>
      <c r="AC240" s="10"/>
      <c r="AD240" s="11"/>
      <c r="AE240" s="10"/>
      <c r="AF240" s="11"/>
      <c r="AG240" s="10"/>
      <c r="AH240" s="11"/>
      <c r="AI240" s="10"/>
      <c r="AJ240" s="11"/>
      <c r="AM240">
        <f t="shared" si="19"/>
        <v>0</v>
      </c>
      <c r="AN240">
        <f t="shared" si="20"/>
        <v>0</v>
      </c>
      <c r="AO240" t="e">
        <f t="shared" si="21"/>
        <v>#DIV/0!</v>
      </c>
      <c r="AQ240" s="41">
        <f t="shared" si="17"/>
        <v>0</v>
      </c>
    </row>
    <row r="241" spans="1:43">
      <c r="A241" t="e">
        <f t="shared" si="18"/>
        <v>#VALUE!</v>
      </c>
      <c r="B241" s="208"/>
      <c r="C241" s="10"/>
      <c r="D241" s="11"/>
      <c r="E241" s="10"/>
      <c r="F241" s="11"/>
      <c r="G241" s="10"/>
      <c r="H241" s="11"/>
      <c r="I241" s="10"/>
      <c r="J241" s="11"/>
      <c r="K241" s="10"/>
      <c r="L241" s="11"/>
      <c r="M241" s="10"/>
      <c r="N241" s="11"/>
      <c r="O241" s="10"/>
      <c r="P241" s="11"/>
      <c r="Q241" s="10"/>
      <c r="R241" s="11"/>
      <c r="S241" s="10"/>
      <c r="T241" s="11"/>
      <c r="U241" s="10"/>
      <c r="V241" s="11"/>
      <c r="W241" s="54"/>
      <c r="X241" s="11"/>
      <c r="Y241" s="10"/>
      <c r="Z241" s="11"/>
      <c r="AA241" s="10"/>
      <c r="AB241" s="11"/>
      <c r="AC241" s="10"/>
      <c r="AD241" s="11"/>
      <c r="AE241" s="10"/>
      <c r="AF241" s="11"/>
      <c r="AG241" s="10"/>
      <c r="AH241" s="11"/>
      <c r="AI241" s="10"/>
      <c r="AJ241" s="11"/>
      <c r="AM241">
        <f t="shared" si="19"/>
        <v>0</v>
      </c>
      <c r="AN241">
        <f t="shared" si="20"/>
        <v>0</v>
      </c>
      <c r="AO241" t="e">
        <f t="shared" si="21"/>
        <v>#DIV/0!</v>
      </c>
      <c r="AQ241" s="41">
        <f t="shared" si="17"/>
        <v>0</v>
      </c>
    </row>
    <row r="242" spans="1:43">
      <c r="A242" t="e">
        <f t="shared" si="18"/>
        <v>#VALUE!</v>
      </c>
      <c r="B242" s="208"/>
      <c r="C242" s="10"/>
      <c r="D242" s="11"/>
      <c r="E242" s="10"/>
      <c r="F242" s="11"/>
      <c r="G242" s="10"/>
      <c r="H242" s="11"/>
      <c r="I242" s="10"/>
      <c r="J242" s="11"/>
      <c r="K242" s="10"/>
      <c r="L242" s="11"/>
      <c r="M242" s="10"/>
      <c r="N242" s="11"/>
      <c r="O242" s="10"/>
      <c r="P242" s="11"/>
      <c r="Q242" s="10"/>
      <c r="R242" s="11"/>
      <c r="S242" s="10"/>
      <c r="T242" s="11"/>
      <c r="U242" s="10"/>
      <c r="V242" s="11"/>
      <c r="W242" s="54"/>
      <c r="X242" s="11"/>
      <c r="Y242" s="10"/>
      <c r="Z242" s="11"/>
      <c r="AA242" s="10"/>
      <c r="AB242" s="11"/>
      <c r="AC242" s="10"/>
      <c r="AD242" s="11"/>
      <c r="AE242" s="10"/>
      <c r="AF242" s="11"/>
      <c r="AG242" s="10"/>
      <c r="AH242" s="11"/>
      <c r="AI242" s="10"/>
      <c r="AJ242" s="11"/>
      <c r="AM242">
        <f t="shared" si="19"/>
        <v>0</v>
      </c>
      <c r="AN242">
        <f t="shared" si="20"/>
        <v>0</v>
      </c>
      <c r="AO242" t="e">
        <f t="shared" si="21"/>
        <v>#DIV/0!</v>
      </c>
      <c r="AQ242" s="41">
        <f t="shared" si="17"/>
        <v>0</v>
      </c>
    </row>
    <row r="243" spans="1:43">
      <c r="A243" t="e">
        <f t="shared" si="18"/>
        <v>#VALUE!</v>
      </c>
      <c r="B243" s="208"/>
      <c r="C243" s="10"/>
      <c r="D243" s="11"/>
      <c r="E243" s="10"/>
      <c r="F243" s="11"/>
      <c r="G243" s="10"/>
      <c r="H243" s="11"/>
      <c r="I243" s="10"/>
      <c r="J243" s="11"/>
      <c r="K243" s="10"/>
      <c r="L243" s="11"/>
      <c r="M243" s="10"/>
      <c r="N243" s="11"/>
      <c r="O243" s="10"/>
      <c r="P243" s="11"/>
      <c r="Q243" s="10"/>
      <c r="R243" s="11"/>
      <c r="S243" s="10"/>
      <c r="T243" s="11"/>
      <c r="U243" s="10"/>
      <c r="V243" s="11"/>
      <c r="W243" s="54"/>
      <c r="X243" s="11"/>
      <c r="Y243" s="10"/>
      <c r="Z243" s="11"/>
      <c r="AA243" s="10"/>
      <c r="AB243" s="11"/>
      <c r="AC243" s="10"/>
      <c r="AD243" s="11"/>
      <c r="AE243" s="10"/>
      <c r="AF243" s="11"/>
      <c r="AG243" s="10"/>
      <c r="AH243" s="11"/>
      <c r="AI243" s="10"/>
      <c r="AJ243" s="11"/>
      <c r="AM243">
        <f t="shared" si="19"/>
        <v>0</v>
      </c>
      <c r="AN243">
        <f t="shared" si="20"/>
        <v>0</v>
      </c>
      <c r="AO243" t="e">
        <f t="shared" si="21"/>
        <v>#DIV/0!</v>
      </c>
      <c r="AQ243" s="41">
        <f t="shared" ref="AQ243:AQ250" si="22">+D243+F243+H243+J243+L243+N243+P243+R243+T243+V243+X243+Z243+AH243+AJ243++AF243+AD243+AB243</f>
        <v>0</v>
      </c>
    </row>
    <row r="244" spans="1:43">
      <c r="A244" t="e">
        <f t="shared" si="18"/>
        <v>#VALUE!</v>
      </c>
      <c r="B244" s="208"/>
      <c r="C244" s="10"/>
      <c r="D244" s="11"/>
      <c r="E244" s="10"/>
      <c r="F244" s="11"/>
      <c r="G244" s="10"/>
      <c r="H244" s="11"/>
      <c r="I244" s="10"/>
      <c r="J244" s="11"/>
      <c r="K244" s="10"/>
      <c r="L244" s="11"/>
      <c r="M244" s="10"/>
      <c r="N244" s="11"/>
      <c r="O244" s="10"/>
      <c r="P244" s="11"/>
      <c r="Q244" s="10"/>
      <c r="R244" s="11"/>
      <c r="S244" s="10"/>
      <c r="T244" s="11"/>
      <c r="U244" s="10"/>
      <c r="V244" s="11"/>
      <c r="W244" s="54"/>
      <c r="X244" s="11"/>
      <c r="Y244" s="10"/>
      <c r="Z244" s="11"/>
      <c r="AA244" s="10"/>
      <c r="AB244" s="11"/>
      <c r="AC244" s="10"/>
      <c r="AD244" s="11"/>
      <c r="AE244" s="10"/>
      <c r="AF244" s="11"/>
      <c r="AG244" s="10"/>
      <c r="AH244" s="11"/>
      <c r="AI244" s="10"/>
      <c r="AJ244" s="11"/>
      <c r="AM244">
        <f t="shared" si="19"/>
        <v>0</v>
      </c>
      <c r="AN244">
        <f t="shared" si="20"/>
        <v>0</v>
      </c>
      <c r="AO244" t="e">
        <f t="shared" si="21"/>
        <v>#DIV/0!</v>
      </c>
      <c r="AQ244" s="41">
        <f t="shared" si="22"/>
        <v>0</v>
      </c>
    </row>
    <row r="245" spans="1:43">
      <c r="A245" t="e">
        <f t="shared" si="18"/>
        <v>#VALUE!</v>
      </c>
      <c r="B245" s="208"/>
      <c r="C245" s="10"/>
      <c r="D245" s="11"/>
      <c r="E245" s="10"/>
      <c r="F245" s="11"/>
      <c r="G245" s="10"/>
      <c r="H245" s="11"/>
      <c r="I245" s="10"/>
      <c r="J245" s="11"/>
      <c r="K245" s="10"/>
      <c r="L245" s="11"/>
      <c r="M245" s="10"/>
      <c r="N245" s="11"/>
      <c r="O245" s="10"/>
      <c r="P245" s="11"/>
      <c r="Q245" s="10"/>
      <c r="R245" s="11"/>
      <c r="S245" s="10"/>
      <c r="T245" s="11"/>
      <c r="U245" s="10"/>
      <c r="V245" s="11"/>
      <c r="W245" s="54"/>
      <c r="X245" s="11"/>
      <c r="Y245" s="10"/>
      <c r="Z245" s="11"/>
      <c r="AA245" s="10"/>
      <c r="AB245" s="11"/>
      <c r="AC245" s="10"/>
      <c r="AD245" s="11"/>
      <c r="AE245" s="10"/>
      <c r="AF245" s="11"/>
      <c r="AG245" s="10"/>
      <c r="AH245" s="11"/>
      <c r="AI245" s="10"/>
      <c r="AJ245" s="11"/>
      <c r="AM245">
        <f t="shared" si="19"/>
        <v>0</v>
      </c>
      <c r="AN245">
        <f t="shared" si="20"/>
        <v>0</v>
      </c>
      <c r="AO245" t="e">
        <f t="shared" si="21"/>
        <v>#DIV/0!</v>
      </c>
      <c r="AQ245" s="41">
        <f t="shared" si="22"/>
        <v>0</v>
      </c>
    </row>
    <row r="246" spans="1:43">
      <c r="A246" t="e">
        <f t="shared" si="18"/>
        <v>#VALUE!</v>
      </c>
      <c r="B246" s="208"/>
      <c r="C246" s="10"/>
      <c r="D246" s="11"/>
      <c r="E246" s="10"/>
      <c r="F246" s="11"/>
      <c r="G246" s="10"/>
      <c r="H246" s="11"/>
      <c r="I246" s="10"/>
      <c r="J246" s="11"/>
      <c r="K246" s="10"/>
      <c r="L246" s="11"/>
      <c r="M246" s="10"/>
      <c r="N246" s="11"/>
      <c r="O246" s="10"/>
      <c r="P246" s="11"/>
      <c r="Q246" s="10"/>
      <c r="R246" s="11"/>
      <c r="S246" s="10"/>
      <c r="T246" s="11"/>
      <c r="U246" s="10"/>
      <c r="V246" s="11"/>
      <c r="W246" s="54"/>
      <c r="X246" s="11"/>
      <c r="Y246" s="10"/>
      <c r="Z246" s="11"/>
      <c r="AA246" s="10"/>
      <c r="AB246" s="11"/>
      <c r="AC246" s="10"/>
      <c r="AD246" s="11"/>
      <c r="AE246" s="10"/>
      <c r="AF246" s="11"/>
      <c r="AG246" s="10"/>
      <c r="AH246" s="11"/>
      <c r="AI246" s="10"/>
      <c r="AJ246" s="11"/>
      <c r="AM246">
        <f t="shared" si="19"/>
        <v>0</v>
      </c>
      <c r="AN246">
        <f t="shared" si="20"/>
        <v>0</v>
      </c>
      <c r="AO246" t="e">
        <f t="shared" si="21"/>
        <v>#DIV/0!</v>
      </c>
      <c r="AQ246" s="41">
        <f t="shared" si="22"/>
        <v>0</v>
      </c>
    </row>
    <row r="247" spans="1:43">
      <c r="A247" t="e">
        <f t="shared" si="18"/>
        <v>#VALUE!</v>
      </c>
      <c r="B247" s="208"/>
      <c r="C247" s="10"/>
      <c r="D247" s="11"/>
      <c r="E247" s="10"/>
      <c r="F247" s="11"/>
      <c r="G247" s="10"/>
      <c r="H247" s="11"/>
      <c r="I247" s="10"/>
      <c r="J247" s="11"/>
      <c r="K247" s="10"/>
      <c r="L247" s="11"/>
      <c r="M247" s="10"/>
      <c r="N247" s="11"/>
      <c r="O247" s="10"/>
      <c r="P247" s="11"/>
      <c r="Q247" s="10"/>
      <c r="R247" s="11"/>
      <c r="S247" s="10"/>
      <c r="T247" s="11"/>
      <c r="U247" s="10"/>
      <c r="V247" s="11"/>
      <c r="W247" s="54"/>
      <c r="X247" s="11"/>
      <c r="Y247" s="10"/>
      <c r="Z247" s="11"/>
      <c r="AA247" s="10"/>
      <c r="AB247" s="11"/>
      <c r="AC247" s="10"/>
      <c r="AD247" s="11"/>
      <c r="AE247" s="10"/>
      <c r="AF247" s="11"/>
      <c r="AG247" s="10"/>
      <c r="AH247" s="11"/>
      <c r="AI247" s="10"/>
      <c r="AJ247" s="11"/>
      <c r="AM247">
        <f t="shared" si="19"/>
        <v>0</v>
      </c>
      <c r="AN247">
        <f t="shared" si="20"/>
        <v>0</v>
      </c>
      <c r="AO247" t="e">
        <f t="shared" si="21"/>
        <v>#DIV/0!</v>
      </c>
      <c r="AQ247" s="41">
        <f t="shared" si="22"/>
        <v>0</v>
      </c>
    </row>
    <row r="248" spans="1:43">
      <c r="A248" t="e">
        <f t="shared" si="18"/>
        <v>#VALUE!</v>
      </c>
      <c r="B248" s="208"/>
      <c r="C248" s="10"/>
      <c r="D248" s="11"/>
      <c r="E248" s="10"/>
      <c r="F248" s="11"/>
      <c r="G248" s="10"/>
      <c r="H248" s="11"/>
      <c r="I248" s="10"/>
      <c r="J248" s="11"/>
      <c r="K248" s="10"/>
      <c r="L248" s="11"/>
      <c r="M248" s="10"/>
      <c r="N248" s="11"/>
      <c r="O248" s="10"/>
      <c r="P248" s="11"/>
      <c r="Q248" s="10"/>
      <c r="R248" s="11"/>
      <c r="S248" s="10"/>
      <c r="T248" s="11"/>
      <c r="U248" s="10"/>
      <c r="V248" s="11"/>
      <c r="W248" s="54"/>
      <c r="X248" s="11"/>
      <c r="Y248" s="10"/>
      <c r="Z248" s="11"/>
      <c r="AA248" s="10"/>
      <c r="AB248" s="11"/>
      <c r="AC248" s="10"/>
      <c r="AD248" s="11"/>
      <c r="AE248" s="10"/>
      <c r="AF248" s="11"/>
      <c r="AG248" s="10"/>
      <c r="AH248" s="11"/>
      <c r="AI248" s="10"/>
      <c r="AJ248" s="11"/>
      <c r="AM248">
        <f t="shared" si="19"/>
        <v>0</v>
      </c>
      <c r="AN248">
        <f t="shared" si="20"/>
        <v>0</v>
      </c>
      <c r="AO248" t="e">
        <f t="shared" si="21"/>
        <v>#DIV/0!</v>
      </c>
      <c r="AQ248" s="41">
        <f t="shared" si="22"/>
        <v>0</v>
      </c>
    </row>
    <row r="249" spans="1:43">
      <c r="A249" t="e">
        <f t="shared" si="18"/>
        <v>#VALUE!</v>
      </c>
      <c r="B249" s="208"/>
      <c r="C249" s="10"/>
      <c r="D249" s="11"/>
      <c r="E249" s="10"/>
      <c r="F249" s="11"/>
      <c r="G249" s="10"/>
      <c r="H249" s="11"/>
      <c r="I249" s="10"/>
      <c r="J249" s="11"/>
      <c r="K249" s="10"/>
      <c r="L249" s="11"/>
      <c r="M249" s="10"/>
      <c r="N249" s="11"/>
      <c r="O249" s="10"/>
      <c r="P249" s="11"/>
      <c r="Q249" s="10"/>
      <c r="R249" s="11"/>
      <c r="S249" s="10"/>
      <c r="T249" s="11"/>
      <c r="U249" s="10"/>
      <c r="V249" s="11"/>
      <c r="W249" s="54"/>
      <c r="X249" s="11"/>
      <c r="Y249" s="10"/>
      <c r="Z249" s="11"/>
      <c r="AA249" s="10"/>
      <c r="AB249" s="11"/>
      <c r="AC249" s="10"/>
      <c r="AD249" s="11"/>
      <c r="AE249" s="10"/>
      <c r="AF249" s="11"/>
      <c r="AG249" s="10"/>
      <c r="AH249" s="11"/>
      <c r="AI249" s="10"/>
      <c r="AJ249" s="11"/>
      <c r="AM249">
        <f t="shared" si="19"/>
        <v>0</v>
      </c>
      <c r="AN249">
        <f t="shared" si="20"/>
        <v>0</v>
      </c>
      <c r="AO249" t="e">
        <f t="shared" si="21"/>
        <v>#DIV/0!</v>
      </c>
      <c r="AQ249" s="41">
        <f t="shared" si="22"/>
        <v>0</v>
      </c>
    </row>
    <row r="250" spans="1:43">
      <c r="A250" t="e">
        <f t="shared" si="18"/>
        <v>#VALUE!</v>
      </c>
      <c r="B250" s="208"/>
      <c r="C250" s="10"/>
      <c r="D250" s="11"/>
      <c r="E250" s="10"/>
      <c r="F250" s="11"/>
      <c r="G250" s="10"/>
      <c r="H250" s="11"/>
      <c r="I250" s="10"/>
      <c r="J250" s="11"/>
      <c r="K250" s="10"/>
      <c r="L250" s="11"/>
      <c r="M250" s="10"/>
      <c r="N250" s="11"/>
      <c r="O250" s="10"/>
      <c r="P250" s="11"/>
      <c r="Q250" s="10"/>
      <c r="R250" s="11"/>
      <c r="S250" s="10"/>
      <c r="T250" s="11"/>
      <c r="U250" s="10"/>
      <c r="V250" s="11"/>
      <c r="W250" s="54"/>
      <c r="X250" s="11"/>
      <c r="Y250" s="10"/>
      <c r="Z250" s="11"/>
      <c r="AA250" s="10"/>
      <c r="AB250" s="11"/>
      <c r="AC250" s="10"/>
      <c r="AD250" s="11"/>
      <c r="AE250" s="10"/>
      <c r="AF250" s="11"/>
      <c r="AG250" s="10"/>
      <c r="AH250" s="11"/>
      <c r="AI250" s="10"/>
      <c r="AJ250" s="11"/>
      <c r="AM250">
        <f>+C250+E250+G250+I250++K250++M250+O250+Q250+S250+U250+W250+Y250+AI250+AA250+AG250+AC250+AE250</f>
        <v>0</v>
      </c>
      <c r="AN250">
        <f>COUNT(C250:AJ250)/2</f>
        <v>0</v>
      </c>
      <c r="AO250" t="e">
        <f>+AM250/AN250</f>
        <v>#DIV/0!</v>
      </c>
      <c r="AQ250" s="41">
        <f t="shared" si="22"/>
        <v>0</v>
      </c>
    </row>
  </sheetData>
  <sortState xmlns:xlrd2="http://schemas.microsoft.com/office/spreadsheetml/2017/richdata2" ref="B5:H21">
    <sortCondition descending="1" ref="H4"/>
    <sortCondition ref="F4"/>
    <sortCondition ref="C4"/>
  </sortState>
  <mergeCells count="40">
    <mergeCell ref="W41:X41"/>
    <mergeCell ref="Y41:Z41"/>
    <mergeCell ref="C41:D41"/>
    <mergeCell ref="E41:F41"/>
    <mergeCell ref="G41:H41"/>
    <mergeCell ref="I41:J41"/>
    <mergeCell ref="K41:L41"/>
    <mergeCell ref="M41:N41"/>
    <mergeCell ref="B43:B44"/>
    <mergeCell ref="O41:P41"/>
    <mergeCell ref="Q41:R41"/>
    <mergeCell ref="S41:T41"/>
    <mergeCell ref="U41:V41"/>
    <mergeCell ref="AA41:AB41"/>
    <mergeCell ref="AC41:AD41"/>
    <mergeCell ref="AE41:AF41"/>
    <mergeCell ref="AG41:AH41"/>
    <mergeCell ref="AI41:AJ41"/>
    <mergeCell ref="B67:B68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B81:B82"/>
    <mergeCell ref="B83:B84"/>
    <mergeCell ref="B85:B86"/>
    <mergeCell ref="B87:B88"/>
    <mergeCell ref="B69:B70"/>
    <mergeCell ref="B71:B72"/>
    <mergeCell ref="B73:B74"/>
    <mergeCell ref="B75:B76"/>
    <mergeCell ref="B77:B78"/>
    <mergeCell ref="B79:B80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8"/>
  <dimension ref="A1:BF156"/>
  <sheetViews>
    <sheetView workbookViewId="0">
      <selection activeCell="C3" sqref="C3"/>
    </sheetView>
  </sheetViews>
  <sheetFormatPr baseColWidth="10" defaultColWidth="11.5703125" defaultRowHeight="12.75"/>
  <cols>
    <col min="1" max="1" width="5" customWidth="1"/>
    <col min="3" max="3" width="6" customWidth="1"/>
    <col min="4" max="4" width="5.7109375" customWidth="1"/>
    <col min="5" max="5" width="3.42578125" customWidth="1"/>
    <col min="6" max="6" width="4.28515625" customWidth="1"/>
    <col min="7" max="7" width="4.42578125" customWidth="1"/>
    <col min="8" max="8" width="3.42578125" customWidth="1"/>
    <col min="9" max="9" width="5.28515625" customWidth="1"/>
    <col min="10" max="10" width="5.85546875" bestFit="1" customWidth="1"/>
    <col min="11" max="11" width="3.85546875" customWidth="1"/>
    <col min="12" max="12" width="5.28515625" customWidth="1"/>
    <col min="13" max="13" width="6.85546875" customWidth="1"/>
    <col min="14" max="14" width="3.42578125" customWidth="1"/>
    <col min="15" max="15" width="4.7109375" hidden="1" customWidth="1"/>
    <col min="16" max="16" width="6.140625" hidden="1" customWidth="1"/>
    <col min="17" max="17" width="3.42578125" hidden="1" customWidth="1"/>
    <col min="18" max="18" width="5.28515625" customWidth="1"/>
    <col min="19" max="19" width="7" bestFit="1" customWidth="1"/>
    <col min="20" max="20" width="3.42578125" customWidth="1"/>
    <col min="21" max="21" width="5.28515625" customWidth="1"/>
    <col min="22" max="22" width="5.85546875" bestFit="1" customWidth="1"/>
    <col min="23" max="23" width="3.85546875" customWidth="1"/>
    <col min="24" max="24" width="4.7109375" customWidth="1"/>
    <col min="25" max="25" width="5.5703125" customWidth="1"/>
    <col min="26" max="26" width="3.42578125" customWidth="1"/>
    <col min="27" max="27" width="4.42578125" hidden="1" customWidth="1"/>
    <col min="28" max="30" width="3.42578125" hidden="1" customWidth="1"/>
    <col min="31" max="31" width="3.85546875" hidden="1" customWidth="1"/>
    <col min="32" max="41" width="3.42578125" hidden="1" customWidth="1"/>
    <col min="42" max="42" width="5" customWidth="1"/>
    <col min="43" max="43" width="5.85546875" bestFit="1" customWidth="1"/>
    <col min="44" max="44" width="6.85546875" customWidth="1"/>
    <col min="45" max="45" width="4" customWidth="1"/>
    <col min="46" max="46" width="5.85546875" bestFit="1" customWidth="1"/>
    <col min="47" max="51" width="3.42578125" customWidth="1"/>
    <col min="52" max="52" width="6.42578125" bestFit="1" customWidth="1"/>
    <col min="53" max="53" width="3.42578125" customWidth="1"/>
    <col min="54" max="54" width="11.42578125" style="24" customWidth="1"/>
  </cols>
  <sheetData>
    <row r="1" spans="1:31">
      <c r="A1" s="5" t="s">
        <v>100</v>
      </c>
      <c r="B1" s="52"/>
    </row>
    <row r="2" spans="1:31">
      <c r="A2" t="s">
        <v>10</v>
      </c>
      <c r="U2" s="126"/>
    </row>
    <row r="3" spans="1:31" ht="13.5" thickBot="1">
      <c r="A3">
        <f>+GENERAL!B6</f>
        <v>12</v>
      </c>
      <c r="C3" s="41">
        <f>SUM(C5:C12)</f>
        <v>0</v>
      </c>
      <c r="U3" s="126"/>
    </row>
    <row r="4" spans="1:31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O4" s="126"/>
      <c r="U4" s="126"/>
    </row>
    <row r="5" spans="1:31" ht="13.5" thickBot="1">
      <c r="A5" s="150">
        <v>1</v>
      </c>
      <c r="B5" s="23" t="s">
        <v>1</v>
      </c>
      <c r="C5" s="44">
        <f>+I$38</f>
        <v>10</v>
      </c>
      <c r="D5" s="48">
        <f>+I$39</f>
        <v>1300</v>
      </c>
      <c r="E5" s="45">
        <f>+J$38</f>
        <v>1</v>
      </c>
      <c r="F5" s="18">
        <f>+I$24</f>
        <v>0</v>
      </c>
      <c r="G5">
        <f t="shared" ref="G5:G21" si="0">IF(E5&lt;A$3/2,-1,1)*800+C5</f>
        <v>-790</v>
      </c>
      <c r="H5" s="30"/>
      <c r="O5" s="126"/>
      <c r="U5" s="126"/>
    </row>
    <row r="6" spans="1:31" ht="13.5" thickBot="1">
      <c r="A6" s="150">
        <v>1</v>
      </c>
      <c r="B6" s="241" t="s">
        <v>96</v>
      </c>
      <c r="C6" s="44">
        <f>+C$38</f>
        <v>10</v>
      </c>
      <c r="D6" s="48">
        <f>+C$39</f>
        <v>1300</v>
      </c>
      <c r="E6" s="46">
        <f>+D$38</f>
        <v>1</v>
      </c>
      <c r="F6" s="18">
        <f>+C$24</f>
        <v>0</v>
      </c>
      <c r="G6">
        <f t="shared" si="0"/>
        <v>-790</v>
      </c>
      <c r="H6" s="30"/>
      <c r="O6" s="126"/>
      <c r="U6" s="126"/>
    </row>
    <row r="7" spans="1:31" ht="13.5" thickBot="1">
      <c r="A7" s="150">
        <v>3</v>
      </c>
      <c r="B7" s="23" t="s">
        <v>9</v>
      </c>
      <c r="C7" s="44">
        <f>+U$38</f>
        <v>10</v>
      </c>
      <c r="D7" s="48">
        <f>+U$39</f>
        <v>1150</v>
      </c>
      <c r="E7" s="45">
        <f>+V$38</f>
        <v>1</v>
      </c>
      <c r="F7" s="18">
        <f>+U$24</f>
        <v>0</v>
      </c>
      <c r="G7">
        <f t="shared" si="0"/>
        <v>-790</v>
      </c>
      <c r="H7" s="30"/>
      <c r="O7" s="126"/>
      <c r="U7" s="126"/>
    </row>
    <row r="8" spans="1:31" ht="13.5" thickBot="1">
      <c r="A8" s="150">
        <v>3</v>
      </c>
      <c r="B8" s="241" t="s">
        <v>258</v>
      </c>
      <c r="C8" s="44">
        <f>+L$38</f>
        <v>10</v>
      </c>
      <c r="D8" s="48">
        <f>+L$39</f>
        <v>1150</v>
      </c>
      <c r="E8" s="45">
        <f>+M$38</f>
        <v>1</v>
      </c>
      <c r="F8" s="18">
        <f>+L$24</f>
        <v>0</v>
      </c>
      <c r="G8">
        <f t="shared" si="0"/>
        <v>-790</v>
      </c>
      <c r="H8" s="30"/>
      <c r="O8" s="126"/>
      <c r="U8" s="126"/>
    </row>
    <row r="9" spans="1:31" ht="13.5" thickBot="1">
      <c r="A9" s="150">
        <v>5</v>
      </c>
      <c r="B9" s="23" t="s">
        <v>256</v>
      </c>
      <c r="C9" s="44">
        <f>+AP$38</f>
        <v>-10</v>
      </c>
      <c r="D9" s="48">
        <f>+AP$39</f>
        <v>1137.5</v>
      </c>
      <c r="E9" s="45">
        <f>+AQ$38</f>
        <v>1</v>
      </c>
      <c r="F9" s="18">
        <f>+AP$24</f>
        <v>0</v>
      </c>
      <c r="G9">
        <f t="shared" si="0"/>
        <v>-810</v>
      </c>
      <c r="H9" s="30"/>
      <c r="U9" s="126"/>
    </row>
    <row r="10" spans="1:31" ht="13.5" thickBot="1">
      <c r="A10" s="150">
        <v>5</v>
      </c>
      <c r="B10" s="23" t="s">
        <v>43</v>
      </c>
      <c r="C10" s="44">
        <f>+X$38</f>
        <v>-10</v>
      </c>
      <c r="D10" s="48">
        <f>+X$39</f>
        <v>1137.5</v>
      </c>
      <c r="E10" s="45">
        <f>+Y$38</f>
        <v>1</v>
      </c>
      <c r="F10" s="18">
        <f>+X$24</f>
        <v>0</v>
      </c>
      <c r="G10">
        <f t="shared" si="0"/>
        <v>-810</v>
      </c>
      <c r="H10" s="30"/>
      <c r="U10" s="126"/>
    </row>
    <row r="11" spans="1:31" ht="13.5" thickBot="1">
      <c r="A11" s="150">
        <v>7</v>
      </c>
      <c r="B11" s="23" t="s">
        <v>94</v>
      </c>
      <c r="C11" s="44">
        <f>+AY$38</f>
        <v>-10</v>
      </c>
      <c r="D11" s="48">
        <f>+AY$39</f>
        <v>762.5</v>
      </c>
      <c r="E11" s="45">
        <f>+AZ$38</f>
        <v>1</v>
      </c>
      <c r="F11" s="18">
        <f>+AY$24</f>
        <v>0</v>
      </c>
      <c r="G11">
        <f t="shared" si="0"/>
        <v>-810</v>
      </c>
      <c r="H11" s="30"/>
    </row>
    <row r="12" spans="1:31" ht="13.5" thickBot="1">
      <c r="A12" s="150">
        <v>7</v>
      </c>
      <c r="B12" s="241" t="s">
        <v>155</v>
      </c>
      <c r="C12" s="44">
        <f>+F$38</f>
        <v>-10</v>
      </c>
      <c r="D12" s="48">
        <f>+F$39</f>
        <v>762.5</v>
      </c>
      <c r="E12" s="45">
        <f>+G$38</f>
        <v>1</v>
      </c>
      <c r="F12" s="18">
        <f>+F$24</f>
        <v>0</v>
      </c>
      <c r="G12">
        <f t="shared" si="0"/>
        <v>-810</v>
      </c>
      <c r="H12" s="30"/>
    </row>
    <row r="13" spans="1:31" ht="13.5" hidden="1" thickBot="1">
      <c r="A13" s="150">
        <v>9</v>
      </c>
      <c r="B13" s="23" t="s">
        <v>6</v>
      </c>
      <c r="C13" s="44">
        <f>+R$38</f>
        <v>-100000000</v>
      </c>
      <c r="D13" s="48">
        <f>+R$39</f>
        <v>0</v>
      </c>
      <c r="E13" s="45">
        <f>+S$38</f>
        <v>0</v>
      </c>
      <c r="F13" s="18">
        <f>+R$24</f>
        <v>0</v>
      </c>
      <c r="G13">
        <f t="shared" si="0"/>
        <v>-100000800</v>
      </c>
      <c r="H13" s="30"/>
    </row>
    <row r="14" spans="1:31" ht="13.5" hidden="1" thickBot="1">
      <c r="A14" s="150">
        <v>10</v>
      </c>
      <c r="B14" s="23" t="s">
        <v>62</v>
      </c>
      <c r="C14" s="44">
        <f>+AS$38</f>
        <v>-100000000</v>
      </c>
      <c r="D14" s="48">
        <f>+AS$39</f>
        <v>0</v>
      </c>
      <c r="E14" s="46">
        <f>+AT$38</f>
        <v>0</v>
      </c>
      <c r="F14" s="18">
        <f>+AS$24</f>
        <v>0</v>
      </c>
      <c r="G14">
        <f t="shared" si="0"/>
        <v>-100000800</v>
      </c>
      <c r="H14" s="30"/>
    </row>
    <row r="15" spans="1:31" ht="13.5" hidden="1" thickBot="1">
      <c r="A15" s="150">
        <v>11</v>
      </c>
      <c r="B15" s="23" t="s">
        <v>59</v>
      </c>
      <c r="C15" s="44">
        <f>+O$38</f>
        <v>-100000000</v>
      </c>
      <c r="D15" s="48">
        <f>+O$39</f>
        <v>0</v>
      </c>
      <c r="E15" s="45">
        <f>+P$38</f>
        <v>0</v>
      </c>
      <c r="F15" s="18">
        <f>+O$24</f>
        <v>0</v>
      </c>
      <c r="G15">
        <f t="shared" si="0"/>
        <v>-100000800</v>
      </c>
      <c r="AE15" s="43"/>
    </row>
    <row r="16" spans="1:31" ht="13.5" hidden="1" thickBot="1">
      <c r="A16" s="150">
        <v>12</v>
      </c>
      <c r="B16" s="23" t="s">
        <v>97</v>
      </c>
      <c r="C16" s="44">
        <f>+AM$38</f>
        <v>-100000000</v>
      </c>
      <c r="D16" s="48">
        <f>+AM$39</f>
        <v>0</v>
      </c>
      <c r="E16" s="45">
        <f>+AN$38</f>
        <v>0</v>
      </c>
      <c r="F16" s="18">
        <f>+AM$24</f>
        <v>0</v>
      </c>
      <c r="G16">
        <f t="shared" si="0"/>
        <v>-100000800</v>
      </c>
    </row>
    <row r="17" spans="1:52" ht="13.5" hidden="1" thickBot="1">
      <c r="A17" s="150">
        <v>13</v>
      </c>
      <c r="B17" s="241" t="s">
        <v>63</v>
      </c>
      <c r="C17" s="44">
        <f>+AV$38</f>
        <v>-100000000</v>
      </c>
      <c r="D17" s="48">
        <f>+AV$39</f>
        <v>0</v>
      </c>
      <c r="E17" s="46">
        <f>+AW$38</f>
        <v>0</v>
      </c>
      <c r="F17" s="18">
        <f>+AU$24</f>
        <v>0</v>
      </c>
      <c r="G17">
        <f t="shared" si="0"/>
        <v>-100000800</v>
      </c>
    </row>
    <row r="18" spans="1:52" ht="13.5" hidden="1" thickBot="1">
      <c r="A18" s="150">
        <v>14</v>
      </c>
      <c r="B18" s="23" t="s">
        <v>4</v>
      </c>
      <c r="C18" s="44">
        <f>+AG$38</f>
        <v>-100000000</v>
      </c>
      <c r="D18" s="48">
        <f>+AG$39</f>
        <v>0</v>
      </c>
      <c r="E18" s="45">
        <f>+AH$38</f>
        <v>0</v>
      </c>
      <c r="F18" s="18">
        <f>+AG$24</f>
        <v>0</v>
      </c>
      <c r="G18">
        <f t="shared" si="0"/>
        <v>-100000800</v>
      </c>
      <c r="P18" s="62"/>
    </row>
    <row r="19" spans="1:52" ht="13.5" hidden="1" thickBot="1">
      <c r="A19" s="150">
        <v>15</v>
      </c>
      <c r="B19" s="23" t="s">
        <v>78</v>
      </c>
      <c r="C19" s="44">
        <f>+AD$38</f>
        <v>-100000000</v>
      </c>
      <c r="D19" s="48">
        <f>+AD$39</f>
        <v>0</v>
      </c>
      <c r="E19" s="45">
        <f>+AE$38</f>
        <v>0</v>
      </c>
      <c r="F19" s="18">
        <f>+AD$24</f>
        <v>0</v>
      </c>
      <c r="G19">
        <f t="shared" si="0"/>
        <v>-100000800</v>
      </c>
      <c r="P19" s="62"/>
      <c r="AI19" s="61"/>
      <c r="AJ19" s="61"/>
      <c r="AK19" s="61"/>
      <c r="AL19" s="61"/>
      <c r="AM19" s="61"/>
      <c r="AN19" s="61"/>
      <c r="AO19" s="61"/>
    </row>
    <row r="20" spans="1:52" ht="13.5" hidden="1" thickBot="1">
      <c r="A20" s="150">
        <v>16</v>
      </c>
      <c r="B20" s="23" t="s">
        <v>26</v>
      </c>
      <c r="C20" s="44">
        <f>+AA$38</f>
        <v>-100000000</v>
      </c>
      <c r="D20" s="48">
        <f>+AA$39</f>
        <v>0</v>
      </c>
      <c r="E20" s="45">
        <f>+AB$38</f>
        <v>0</v>
      </c>
      <c r="F20" s="18">
        <f>+AA$24</f>
        <v>0</v>
      </c>
      <c r="G20">
        <f t="shared" si="0"/>
        <v>-100000800</v>
      </c>
      <c r="P20" s="62"/>
      <c r="AI20" s="61"/>
      <c r="AJ20" s="61"/>
      <c r="AK20" s="61"/>
      <c r="AL20" s="61"/>
      <c r="AM20" s="61"/>
      <c r="AN20" s="61"/>
      <c r="AO20" s="61"/>
    </row>
    <row r="21" spans="1:52" ht="13.5" hidden="1" thickBot="1">
      <c r="A21" s="150">
        <v>17</v>
      </c>
      <c r="B21" s="23" t="s">
        <v>76</v>
      </c>
      <c r="C21" s="44">
        <f>+AJ$38</f>
        <v>-100000000</v>
      </c>
      <c r="D21" s="48">
        <f>+AJ$39</f>
        <v>0</v>
      </c>
      <c r="E21" s="45">
        <f>+AK$38</f>
        <v>0</v>
      </c>
      <c r="F21" s="18">
        <f>+AJ$24</f>
        <v>0</v>
      </c>
      <c r="G21">
        <f t="shared" si="0"/>
        <v>-100000800</v>
      </c>
      <c r="P21" s="62"/>
      <c r="AI21" s="61"/>
      <c r="AJ21" s="61"/>
      <c r="AK21" s="61"/>
      <c r="AL21" s="61"/>
      <c r="AM21" s="61"/>
      <c r="AN21" s="61"/>
      <c r="AO21" s="61"/>
    </row>
    <row r="22" spans="1:52">
      <c r="A22" s="16"/>
      <c r="D22" s="41"/>
      <c r="P22" s="104"/>
    </row>
    <row r="23" spans="1:52">
      <c r="A23" s="16"/>
    </row>
    <row r="24" spans="1:52" hidden="1">
      <c r="B24" t="s">
        <v>12</v>
      </c>
      <c r="C24">
        <f>+C25*C26</f>
        <v>0</v>
      </c>
      <c r="D24">
        <f>+D25*D26</f>
        <v>0</v>
      </c>
      <c r="F24">
        <f>+F25*F26</f>
        <v>0</v>
      </c>
      <c r="G24">
        <f>+G25*G26</f>
        <v>0</v>
      </c>
      <c r="I24">
        <f>+I25*I26</f>
        <v>0</v>
      </c>
      <c r="J24">
        <f>+J25*J26</f>
        <v>0</v>
      </c>
      <c r="L24">
        <f>+L25*L26</f>
        <v>0</v>
      </c>
      <c r="M24">
        <f>+M25*M26</f>
        <v>0</v>
      </c>
      <c r="O24">
        <f>+O25*O26</f>
        <v>0</v>
      </c>
      <c r="P24">
        <f>+P25*P26</f>
        <v>0</v>
      </c>
      <c r="R24">
        <f>+R25*R26</f>
        <v>0</v>
      </c>
      <c r="S24">
        <f>+S25*S26</f>
        <v>0</v>
      </c>
      <c r="U24">
        <f>+U25*U26</f>
        <v>0</v>
      </c>
      <c r="V24">
        <f>+V25*V26</f>
        <v>0</v>
      </c>
      <c r="X24">
        <f>+X25*X26</f>
        <v>0</v>
      </c>
      <c r="Y24">
        <f>+Y25*Y26</f>
        <v>0</v>
      </c>
      <c r="AA24">
        <f>+AA25*AA26</f>
        <v>0</v>
      </c>
      <c r="AB24">
        <f>+AB25*AB26</f>
        <v>0</v>
      </c>
      <c r="AD24">
        <f>+AD25*AD26</f>
        <v>0</v>
      </c>
      <c r="AE24">
        <f>+AE25*AE26</f>
        <v>0</v>
      </c>
      <c r="AG24">
        <f>+AG25*AG26</f>
        <v>0</v>
      </c>
      <c r="AH24">
        <f>+AH25*AH26</f>
        <v>0</v>
      </c>
      <c r="AJ24">
        <f>+AJ25*AJ26</f>
        <v>0</v>
      </c>
      <c r="AK24">
        <f>+AK25*AK26</f>
        <v>0</v>
      </c>
      <c r="AM24">
        <f>+AM25*AM26</f>
        <v>0</v>
      </c>
      <c r="AN24">
        <f>+AN25*AN26</f>
        <v>0</v>
      </c>
      <c r="AP24">
        <f>+AP25*AP26</f>
        <v>0</v>
      </c>
      <c r="AQ24">
        <f>+AQ25*AQ26</f>
        <v>0</v>
      </c>
      <c r="AS24">
        <f>+AS25*AS26</f>
        <v>0</v>
      </c>
      <c r="AT24">
        <f>+AT25*AT26</f>
        <v>0</v>
      </c>
      <c r="AV24">
        <f>+AV25*AV26</f>
        <v>0</v>
      </c>
      <c r="AW24">
        <f>+AW25*AW26</f>
        <v>0</v>
      </c>
      <c r="AY24">
        <f>+AY25*AY26</f>
        <v>0</v>
      </c>
      <c r="AZ24">
        <f>+AZ25*AZ26</f>
        <v>0</v>
      </c>
    </row>
    <row r="25" spans="1:52" hidden="1">
      <c r="C25">
        <f>IF($B37&gt;3,1,0)</f>
        <v>0</v>
      </c>
      <c r="D25">
        <f t="shared" ref="D25:AZ25" si="1">IF($B37&gt;3,1,0)</f>
        <v>0</v>
      </c>
      <c r="F25">
        <f t="shared" si="1"/>
        <v>0</v>
      </c>
      <c r="G25">
        <f t="shared" si="1"/>
        <v>0</v>
      </c>
      <c r="I25">
        <f>IF($B37&gt;3,1,0)</f>
        <v>0</v>
      </c>
      <c r="J25">
        <f t="shared" si="1"/>
        <v>0</v>
      </c>
      <c r="L25">
        <f t="shared" si="1"/>
        <v>0</v>
      </c>
      <c r="M25">
        <f t="shared" si="1"/>
        <v>0</v>
      </c>
      <c r="O25">
        <f t="shared" si="1"/>
        <v>0</v>
      </c>
      <c r="P25">
        <f t="shared" si="1"/>
        <v>0</v>
      </c>
      <c r="R25">
        <f t="shared" si="1"/>
        <v>0</v>
      </c>
      <c r="S25">
        <f t="shared" si="1"/>
        <v>0</v>
      </c>
      <c r="U25">
        <f t="shared" si="1"/>
        <v>0</v>
      </c>
      <c r="V25">
        <f t="shared" si="1"/>
        <v>0</v>
      </c>
      <c r="X25">
        <f t="shared" si="1"/>
        <v>0</v>
      </c>
      <c r="Y25">
        <f t="shared" si="1"/>
        <v>0</v>
      </c>
      <c r="AA25">
        <f t="shared" si="1"/>
        <v>0</v>
      </c>
      <c r="AB25">
        <f t="shared" si="1"/>
        <v>0</v>
      </c>
      <c r="AD25">
        <f t="shared" si="1"/>
        <v>0</v>
      </c>
      <c r="AE25">
        <f t="shared" si="1"/>
        <v>0</v>
      </c>
      <c r="AG25">
        <f t="shared" si="1"/>
        <v>0</v>
      </c>
      <c r="AH25">
        <f t="shared" si="1"/>
        <v>0</v>
      </c>
      <c r="AJ25">
        <f>IF($B37&gt;3,1,0)</f>
        <v>0</v>
      </c>
      <c r="AK25">
        <f>IF($B37&gt;3,1,0)</f>
        <v>0</v>
      </c>
      <c r="AM25">
        <f>IF($B37&gt;3,1,0)</f>
        <v>0</v>
      </c>
      <c r="AN25">
        <f>IF($B37&gt;3,1,0)</f>
        <v>0</v>
      </c>
      <c r="AP25">
        <f t="shared" si="1"/>
        <v>0</v>
      </c>
      <c r="AQ25">
        <f t="shared" si="1"/>
        <v>0</v>
      </c>
      <c r="AS25">
        <f>IF($B37&gt;3,1,0)</f>
        <v>0</v>
      </c>
      <c r="AT25">
        <f>IF($B37&gt;3,1,0)</f>
        <v>0</v>
      </c>
      <c r="AV25">
        <f>IF($B37&gt;3,1,0)</f>
        <v>0</v>
      </c>
      <c r="AW25">
        <f>IF($B37&gt;3,1,0)</f>
        <v>0</v>
      </c>
      <c r="AY25">
        <f t="shared" si="1"/>
        <v>0</v>
      </c>
      <c r="AZ25">
        <f t="shared" si="1"/>
        <v>0</v>
      </c>
    </row>
    <row r="26" spans="1:52" hidden="1">
      <c r="C26">
        <f>MAX(C27:C31)</f>
        <v>0</v>
      </c>
      <c r="D26">
        <f>+D38</f>
        <v>1</v>
      </c>
      <c r="F26">
        <f>MAX(F27:F31)</f>
        <v>0</v>
      </c>
      <c r="G26">
        <f>+G38</f>
        <v>1</v>
      </c>
      <c r="I26">
        <f>MAX(I27:I31)</f>
        <v>0</v>
      </c>
      <c r="J26">
        <f>+J38</f>
        <v>1</v>
      </c>
      <c r="L26">
        <f>MAX(L27:L31)</f>
        <v>0</v>
      </c>
      <c r="M26">
        <f>+M38</f>
        <v>1</v>
      </c>
      <c r="O26">
        <f>MAX(O27:O31)</f>
        <v>0</v>
      </c>
      <c r="P26">
        <f>+P38</f>
        <v>0</v>
      </c>
      <c r="R26">
        <f>MAX(R27:R31)</f>
        <v>0</v>
      </c>
      <c r="S26">
        <f>+S38</f>
        <v>0</v>
      </c>
      <c r="U26">
        <f>MAX(U27:U31)</f>
        <v>0</v>
      </c>
      <c r="V26">
        <f>+V38</f>
        <v>1</v>
      </c>
      <c r="X26">
        <f>MAX(X27:X31)</f>
        <v>0</v>
      </c>
      <c r="Y26">
        <f>+Y38</f>
        <v>1</v>
      </c>
      <c r="AA26">
        <f>MAX(AA27:AA31)</f>
        <v>0</v>
      </c>
      <c r="AB26">
        <f>+AB38</f>
        <v>0</v>
      </c>
      <c r="AD26">
        <f>MAX(AD27:AD31)</f>
        <v>0</v>
      </c>
      <c r="AE26">
        <f>+AE38</f>
        <v>0</v>
      </c>
      <c r="AG26">
        <f>MAX(AG27:AG31)</f>
        <v>0</v>
      </c>
      <c r="AH26">
        <f>+AH38</f>
        <v>0</v>
      </c>
      <c r="AJ26">
        <f>MAX(AJ27:AJ31)</f>
        <v>0</v>
      </c>
      <c r="AK26">
        <f>+AK38</f>
        <v>0</v>
      </c>
      <c r="AM26">
        <f>MAX(AM27:AM31)</f>
        <v>0</v>
      </c>
      <c r="AN26">
        <f>+AN38</f>
        <v>0</v>
      </c>
      <c r="AP26">
        <f>MAX(AP27:AP31)</f>
        <v>0</v>
      </c>
      <c r="AQ26">
        <f>+AQ38</f>
        <v>1</v>
      </c>
      <c r="AS26">
        <f>MAX(AS27:AS31)</f>
        <v>0</v>
      </c>
      <c r="AT26">
        <f>+AT38</f>
        <v>0</v>
      </c>
      <c r="AV26">
        <f>MAX(AV27:AV31)</f>
        <v>0</v>
      </c>
      <c r="AW26">
        <f>+AW38</f>
        <v>0</v>
      </c>
      <c r="AY26">
        <f>MAX(AY27:AY31)</f>
        <v>0</v>
      </c>
      <c r="AZ26">
        <f>+AZ38</f>
        <v>1</v>
      </c>
    </row>
    <row r="27" spans="1:52" hidden="1">
      <c r="C27">
        <f>IF(C$32=5,5,0)</f>
        <v>0</v>
      </c>
      <c r="F27">
        <f>IF(F$32=5,5,0)</f>
        <v>0</v>
      </c>
      <c r="I27">
        <f>IF(I$32=5,5,0)</f>
        <v>0</v>
      </c>
      <c r="L27">
        <f>IF(L$32=5,5,0)</f>
        <v>0</v>
      </c>
      <c r="O27">
        <f>IF(O$32=5,5,0)</f>
        <v>0</v>
      </c>
      <c r="R27">
        <f>IF(R$32=5,5,0)</f>
        <v>0</v>
      </c>
      <c r="U27">
        <f>IF(U$32=5,5,0)</f>
        <v>0</v>
      </c>
      <c r="X27">
        <f>IF(X$32=5,5,0)</f>
        <v>0</v>
      </c>
      <c r="AA27">
        <f>IF(AA$32=5,5,0)</f>
        <v>0</v>
      </c>
      <c r="AD27">
        <f>IF(AD$32=5,5,0)</f>
        <v>0</v>
      </c>
      <c r="AG27">
        <f>IF(AG$32=5,5,0)</f>
        <v>0</v>
      </c>
      <c r="AJ27">
        <f>IF(AJ$32=5,5,0)</f>
        <v>0</v>
      </c>
      <c r="AM27">
        <f>IF(AM$32=5,5,0)</f>
        <v>0</v>
      </c>
      <c r="AP27">
        <f>IF(AP$32=5,5,0)</f>
        <v>0</v>
      </c>
      <c r="AS27">
        <f>IF(AS$32=5,5,0)</f>
        <v>0</v>
      </c>
      <c r="AV27">
        <f>IF(AV$32=5,5,0)</f>
        <v>0</v>
      </c>
      <c r="AY27">
        <f>IF(AY$32=5,5,0)</f>
        <v>0</v>
      </c>
    </row>
    <row r="28" spans="1:52" hidden="1">
      <c r="C28">
        <f>IF(C$32=4,10,0)</f>
        <v>0</v>
      </c>
      <c r="F28">
        <f>IF(F$32=4,10,0)</f>
        <v>0</v>
      </c>
      <c r="I28">
        <f>IF(I$32=4,10,0)</f>
        <v>0</v>
      </c>
      <c r="L28">
        <f>IF(L$32=4,10,0)</f>
        <v>0</v>
      </c>
      <c r="O28">
        <f>IF(O$32=4,10,0)</f>
        <v>0</v>
      </c>
      <c r="R28">
        <f>IF(R$32=4,10,0)</f>
        <v>0</v>
      </c>
      <c r="U28">
        <f>IF(U$32=4,10,0)</f>
        <v>0</v>
      </c>
      <c r="X28">
        <f>IF(X$32=4,10,0)</f>
        <v>0</v>
      </c>
      <c r="AA28">
        <f>IF(AA$32=4,10,0)</f>
        <v>0</v>
      </c>
      <c r="AD28">
        <f>IF(AD$32=4,10,0)</f>
        <v>0</v>
      </c>
      <c r="AG28">
        <f>IF(AG$32=4,10,0)</f>
        <v>0</v>
      </c>
      <c r="AJ28">
        <f>IF(AJ$32=4,10,0)</f>
        <v>0</v>
      </c>
      <c r="AM28">
        <f>IF(AM$32=4,10,0)</f>
        <v>0</v>
      </c>
      <c r="AP28">
        <f>IF(AP$32=4,10,0)</f>
        <v>0</v>
      </c>
      <c r="AS28">
        <f>IF(AS$32=4,10,0)</f>
        <v>0</v>
      </c>
      <c r="AV28">
        <f>IF(AV$32=4,10,0)</f>
        <v>0</v>
      </c>
      <c r="AY28">
        <f>IF(AY$32=4,10,0)</f>
        <v>0</v>
      </c>
    </row>
    <row r="29" spans="1:52" hidden="1">
      <c r="C29">
        <f>IF(C$32=3,20,0)</f>
        <v>0</v>
      </c>
      <c r="F29">
        <f>IF(F$32=3,20,0)</f>
        <v>0</v>
      </c>
      <c r="I29">
        <f>IF(I$32=3,20,0)</f>
        <v>0</v>
      </c>
      <c r="L29">
        <f>IF(L$32=3,20,0)</f>
        <v>0</v>
      </c>
      <c r="O29">
        <f>IF(O$32=3,20,0)</f>
        <v>0</v>
      </c>
      <c r="R29">
        <f>IF(R$32=3,20,0)</f>
        <v>0</v>
      </c>
      <c r="U29">
        <f>IF(U$32=3,20,0)</f>
        <v>0</v>
      </c>
      <c r="X29">
        <f>IF(X$32=3,20,0)</f>
        <v>0</v>
      </c>
      <c r="AA29">
        <f>IF(AA$32=3,20,0)</f>
        <v>0</v>
      </c>
      <c r="AD29">
        <f>IF(AD$32=3,20,0)</f>
        <v>0</v>
      </c>
      <c r="AG29">
        <f>IF(AG$32=3,20,0)</f>
        <v>0</v>
      </c>
      <c r="AJ29">
        <f>IF(AJ$32=3,20,0)</f>
        <v>0</v>
      </c>
      <c r="AM29">
        <f>IF(AM$32=3,20,0)</f>
        <v>0</v>
      </c>
      <c r="AP29">
        <f>IF(AP$32=3,20,0)</f>
        <v>0</v>
      </c>
      <c r="AS29">
        <f>IF(AS$32=3,20,0)</f>
        <v>0</v>
      </c>
      <c r="AV29">
        <f>IF(AV$32=3,20,0)</f>
        <v>0</v>
      </c>
      <c r="AY29">
        <f>IF(AY$32=3,20,0)</f>
        <v>0</v>
      </c>
    </row>
    <row r="30" spans="1:52" hidden="1">
      <c r="C30">
        <f>IF(C$32=2,40,0)</f>
        <v>0</v>
      </c>
      <c r="F30">
        <f>IF(F$32=2,40,0)</f>
        <v>0</v>
      </c>
      <c r="I30">
        <f>IF(I$32=2,40,0)</f>
        <v>0</v>
      </c>
      <c r="L30">
        <f>IF(L$32=2,40,0)</f>
        <v>0</v>
      </c>
      <c r="O30">
        <f>IF(O$32=2,40,0)</f>
        <v>0</v>
      </c>
      <c r="R30">
        <f>IF(R$32=2,40,0)</f>
        <v>0</v>
      </c>
      <c r="U30">
        <f>IF(U$32=2,40,0)</f>
        <v>0</v>
      </c>
      <c r="X30">
        <f>IF(X$32=2,40,0)</f>
        <v>0</v>
      </c>
      <c r="AA30">
        <f>IF(AA$32=2,40,0)</f>
        <v>0</v>
      </c>
      <c r="AD30">
        <f>IF(AD$32=2,40,0)</f>
        <v>0</v>
      </c>
      <c r="AG30">
        <f>IF(AG$32=2,40,0)</f>
        <v>0</v>
      </c>
      <c r="AJ30">
        <f>IF(AJ$32=2,40,0)</f>
        <v>0</v>
      </c>
      <c r="AM30">
        <f>IF(AM$32=2,40,0)</f>
        <v>0</v>
      </c>
      <c r="AP30">
        <f>IF(AP$32=2,40,0)</f>
        <v>0</v>
      </c>
      <c r="AS30">
        <f>IF(AS$32=2,40,0)</f>
        <v>0</v>
      </c>
      <c r="AV30">
        <f>IF(AV$32=2,40,0)</f>
        <v>0</v>
      </c>
      <c r="AY30">
        <f>IF(AY$32=2,40,0)</f>
        <v>0</v>
      </c>
    </row>
    <row r="31" spans="1:52" hidden="1">
      <c r="C31">
        <f>IF(C$32=1,80,0)</f>
        <v>0</v>
      </c>
      <c r="F31">
        <f>IF(F$32=1,80,0)</f>
        <v>0</v>
      </c>
      <c r="I31">
        <f>IF(I$32=1,80,0)</f>
        <v>0</v>
      </c>
      <c r="L31">
        <f>IF(L$32=1,80,0)</f>
        <v>0</v>
      </c>
      <c r="O31">
        <f>IF(O$32=1,80,0)</f>
        <v>0</v>
      </c>
      <c r="R31">
        <f>IF(R$32=1,80,0)</f>
        <v>0</v>
      </c>
      <c r="U31">
        <f>IF(U$32=1,80,0)</f>
        <v>0</v>
      </c>
      <c r="X31">
        <f>IF(X$32=1,80,0)</f>
        <v>0</v>
      </c>
      <c r="AA31">
        <f>IF(AA$32=1,80,0)</f>
        <v>0</v>
      </c>
      <c r="AD31">
        <f>IF(AD$32=1,80,0)</f>
        <v>0</v>
      </c>
      <c r="AG31">
        <f>IF(AG$32=1,80,0)</f>
        <v>0</v>
      </c>
      <c r="AJ31">
        <f>IF(AJ$32=1,80,0)</f>
        <v>0</v>
      </c>
      <c r="AM31">
        <f>IF(AM$32=1,80,0)</f>
        <v>0</v>
      </c>
      <c r="AP31">
        <f>IF(AP$32=1,80,0)</f>
        <v>0</v>
      </c>
      <c r="AS31">
        <f>IF(AS$32=1,80,0)</f>
        <v>0</v>
      </c>
      <c r="AV31">
        <f>IF(AV$32=1,80,0)</f>
        <v>0</v>
      </c>
      <c r="AY31">
        <f>IF(AY$32=1,80,0)</f>
        <v>0</v>
      </c>
    </row>
    <row r="32" spans="1:52" hidden="1">
      <c r="C32">
        <f>RANK(C33,$C33:$AZ33)*C37</f>
        <v>0</v>
      </c>
      <c r="F32">
        <f>RANK(F33,$C33:$AZ33)*F37</f>
        <v>0</v>
      </c>
      <c r="I32">
        <f>RANK(I33,$C33:$AZ33)*I37</f>
        <v>0</v>
      </c>
      <c r="L32">
        <f>RANK(L33,$C33:$AZ33)*L37</f>
        <v>0</v>
      </c>
      <c r="O32">
        <f>RANK(O33,$C33:$AZ33)*O37</f>
        <v>0</v>
      </c>
      <c r="R32">
        <f>RANK(R33,$C33:$AZ33)*R37</f>
        <v>0</v>
      </c>
      <c r="U32">
        <f>RANK(U33,$C33:$AZ33)*U37</f>
        <v>0</v>
      </c>
      <c r="X32">
        <f>RANK(X33,$C33:$AZ33)*X37</f>
        <v>0</v>
      </c>
      <c r="AA32">
        <f>RANK(AA33,$C33:$AZ33)*AA37</f>
        <v>0</v>
      </c>
      <c r="AD32">
        <f>RANK(AD33,$C33:$AZ33)*AD37</f>
        <v>0</v>
      </c>
      <c r="AG32">
        <f>RANK(AG33,$C33:$AZ33)*AG37</f>
        <v>0</v>
      </c>
      <c r="AJ32">
        <f>RANK(AJ33,$C33:$AZ33)*AJ37</f>
        <v>0</v>
      </c>
      <c r="AM32">
        <f>RANK(AM33,$C33:$AZ33)*AM37</f>
        <v>0</v>
      </c>
      <c r="AP32">
        <f>RANK(AP33,$C33:$AZ33)*AP37</f>
        <v>0</v>
      </c>
      <c r="AS32">
        <f>RANK(AS33,$C33:$AZ33)*AS37</f>
        <v>0</v>
      </c>
      <c r="AV32">
        <f>RANK(AV33,$C33:$AZ33)*AV37</f>
        <v>0</v>
      </c>
      <c r="AY32">
        <f>RANK(AY33,$C33:$AZ33)*AY37</f>
        <v>0</v>
      </c>
    </row>
    <row r="33" spans="1:58" hidden="1">
      <c r="C33">
        <f>SUM(C34:C36)</f>
        <v>-869999</v>
      </c>
      <c r="F33">
        <f>SUM(F34:F36)</f>
        <v>-923749</v>
      </c>
      <c r="I33">
        <f>SUM(I34:I36)</f>
        <v>-869999</v>
      </c>
      <c r="L33">
        <f>SUM(L34:L36)</f>
        <v>-1114999</v>
      </c>
      <c r="O33">
        <f>SUM(O34:O36)</f>
        <v>-1000000</v>
      </c>
      <c r="R33">
        <f>SUM(R34:R36)</f>
        <v>-1000000</v>
      </c>
      <c r="U33">
        <f>SUM(U34:U36)</f>
        <v>-884999</v>
      </c>
      <c r="X33">
        <f>SUM(X34:X36)</f>
        <v>-886249</v>
      </c>
      <c r="AA33">
        <f>SUM(AA34:AA36)</f>
        <v>-1000000</v>
      </c>
      <c r="AD33">
        <f>SUM(AD34:AD36)</f>
        <v>-1000000</v>
      </c>
      <c r="AG33">
        <f>SUM(AG34:AG36)</f>
        <v>-1000000</v>
      </c>
      <c r="AJ33">
        <f>SUM(AJ34:AJ36)</f>
        <v>-1000000</v>
      </c>
      <c r="AM33">
        <f>SUM(AM34:AM36)</f>
        <v>-1000000</v>
      </c>
      <c r="AP33">
        <f>SUM(AP34:AP36)</f>
        <v>-886249</v>
      </c>
      <c r="AS33">
        <f>SUM(AS34:AS36)</f>
        <v>-1000000</v>
      </c>
      <c r="AV33">
        <f>SUM(AV34:AV36)</f>
        <v>-1000000</v>
      </c>
      <c r="AY33">
        <f>SUM(AY34:AY36)</f>
        <v>-1076249</v>
      </c>
    </row>
    <row r="34" spans="1:58" hidden="1">
      <c r="C34">
        <f>+D38</f>
        <v>1</v>
      </c>
      <c r="F34">
        <f>+G38</f>
        <v>1</v>
      </c>
      <c r="I34">
        <f>+J38</f>
        <v>1</v>
      </c>
      <c r="L34">
        <f>+M38</f>
        <v>1</v>
      </c>
      <c r="O34">
        <f>+P38</f>
        <v>0</v>
      </c>
      <c r="R34">
        <f>+S38</f>
        <v>0</v>
      </c>
      <c r="U34">
        <f>+V38</f>
        <v>1</v>
      </c>
      <c r="X34">
        <f>+Y38</f>
        <v>1</v>
      </c>
      <c r="AA34">
        <f>+AB38</f>
        <v>0</v>
      </c>
      <c r="AD34">
        <f>+AE38</f>
        <v>0</v>
      </c>
      <c r="AG34">
        <f>+AH38</f>
        <v>0</v>
      </c>
      <c r="AJ34">
        <f>+AK38</f>
        <v>0</v>
      </c>
      <c r="AM34">
        <f>+AN38</f>
        <v>0</v>
      </c>
      <c r="AP34">
        <f>+AQ38</f>
        <v>1</v>
      </c>
      <c r="AS34">
        <f>+AT38</f>
        <v>0</v>
      </c>
      <c r="AV34">
        <f>+AW38</f>
        <v>0</v>
      </c>
      <c r="AY34">
        <f>+AZ38</f>
        <v>1</v>
      </c>
    </row>
    <row r="35" spans="1:58" hidden="1">
      <c r="C35">
        <f>C39*100</f>
        <v>130000</v>
      </c>
      <c r="F35">
        <f>F39*100</f>
        <v>76250</v>
      </c>
      <c r="I35">
        <f>I39*100</f>
        <v>130000</v>
      </c>
      <c r="L35">
        <f>-L39*100</f>
        <v>-115000</v>
      </c>
      <c r="O35">
        <f>-O39*100</f>
        <v>0</v>
      </c>
      <c r="R35">
        <f>R39*100</f>
        <v>0</v>
      </c>
      <c r="U35">
        <f>U39*100</f>
        <v>115000</v>
      </c>
      <c r="X35">
        <f>X39*100</f>
        <v>113750</v>
      </c>
      <c r="AA35">
        <f>AA39*100</f>
        <v>0</v>
      </c>
      <c r="AD35">
        <f>-AD39*100</f>
        <v>0</v>
      </c>
      <c r="AG35">
        <f>-AG39*100</f>
        <v>0</v>
      </c>
      <c r="AJ35">
        <f>-AJ39*100</f>
        <v>0</v>
      </c>
      <c r="AM35">
        <f>-AM39*100</f>
        <v>0</v>
      </c>
      <c r="AP35">
        <f>AP39*100</f>
        <v>113750</v>
      </c>
      <c r="AS35">
        <f>AS39*100</f>
        <v>0</v>
      </c>
      <c r="AV35">
        <f>-AV39*100</f>
        <v>0</v>
      </c>
      <c r="AY35">
        <f>-AY39*100</f>
        <v>-76250</v>
      </c>
    </row>
    <row r="36" spans="1:58" hidden="1">
      <c r="C36">
        <f>IF(D38-$A3/2&lt;0,-1000000,C38*C37*10000+C38)</f>
        <v>-1000000</v>
      </c>
      <c r="F36">
        <f>IF(G38-$A3/2&lt;0,-1000000,F38*F37*10000+F38)</f>
        <v>-1000000</v>
      </c>
      <c r="I36">
        <f>IF(J38-$A3/2&lt;0,-1000000,I38*I37*10000+I38)</f>
        <v>-1000000</v>
      </c>
      <c r="L36">
        <f>IF(M38-$A3/2&lt;0,-1000000,L38*L37*10000+L38)</f>
        <v>-1000000</v>
      </c>
      <c r="O36">
        <f>IF(P38-$A3/2&lt;0,-1000000,O38*O37*10000+O38)</f>
        <v>-1000000</v>
      </c>
      <c r="R36">
        <f>IF(S38-$A3/2&lt;0,-1000000,R38*R37*10000+R38)</f>
        <v>-1000000</v>
      </c>
      <c r="U36">
        <f>IF(V38-$A3/2&lt;0,-1000000,U38*U37*10000+U38)</f>
        <v>-1000000</v>
      </c>
      <c r="X36">
        <f>IF(Y38-$A3/2&lt;0,-1000000,X38*X37*10000+X38)</f>
        <v>-1000000</v>
      </c>
      <c r="AA36">
        <f>IF(AB38-$A3/2&lt;0,-1000000,AA38*AA37*10000+AA38)</f>
        <v>-1000000</v>
      </c>
      <c r="AD36">
        <f>IF(AE38-$A3/2&lt;0,-1000000,AD38*AD37*10000+AD38)</f>
        <v>-1000000</v>
      </c>
      <c r="AG36">
        <f>IF(AH38-$A3/2&lt;0,-1000000,AG38*AG37*10000+AG38)</f>
        <v>-1000000</v>
      </c>
      <c r="AJ36">
        <f>IF(AK38-$A3/2&lt;0,-1000000,AJ38*AJ37*10000+AJ38)</f>
        <v>-1000000</v>
      </c>
      <c r="AM36">
        <f>IF(AN38-$A3/2&lt;0,-1000000,AM38*AM37*10000+AM38)</f>
        <v>-1000000</v>
      </c>
      <c r="AP36">
        <f>IF(AQ38-$A3/2&lt;0,-1000000,AP38*AP37*10000+AP38)</f>
        <v>-1000000</v>
      </c>
      <c r="AS36">
        <f>IF(AT38-$A3/2&lt;0,-1000000,AS38*AS37*10000+AS38)</f>
        <v>-1000000</v>
      </c>
      <c r="AV36">
        <f>IF(AW38-$A3/2&lt;0,-1000000,AV38*AV37*10000+AV38)</f>
        <v>-1000000</v>
      </c>
      <c r="AY36">
        <f>IF(AZ38-$A3/2&lt;0,-1000000,AY38*AY37*10000+AY38)</f>
        <v>-1000000</v>
      </c>
    </row>
    <row r="37" spans="1:58" ht="13.5" thickBot="1">
      <c r="A37" t="s">
        <v>13</v>
      </c>
      <c r="B37">
        <f>SUM(C37:AY37)</f>
        <v>0</v>
      </c>
      <c r="C37">
        <f>IF(D38&gt;=$A3/2,1,0)</f>
        <v>0</v>
      </c>
      <c r="F37">
        <f>IF(G38&gt;=$A3/2,1,0)</f>
        <v>0</v>
      </c>
      <c r="I37">
        <f>IF(J38&gt;=$A3/2,1,0)</f>
        <v>0</v>
      </c>
      <c r="L37">
        <f>IF(M38&gt;=$A3/2,1,0)</f>
        <v>0</v>
      </c>
      <c r="O37">
        <f>IF(P38&gt;=$A3/2,1,0)</f>
        <v>0</v>
      </c>
      <c r="R37">
        <f>IF(S38&gt;=$A3/2,1,0)</f>
        <v>0</v>
      </c>
      <c r="U37">
        <f>IF(V38&gt;=$A3/2,1,0)</f>
        <v>0</v>
      </c>
      <c r="X37">
        <f>IF(Y38&gt;=$A3/2,1,0)</f>
        <v>0</v>
      </c>
      <c r="AA37">
        <f>IF(AB38&gt;=$A3/2,1,0)</f>
        <v>0</v>
      </c>
      <c r="AD37">
        <f>IF(AE38&gt;=$A3/2,1,0)</f>
        <v>0</v>
      </c>
      <c r="AG37">
        <f>IF(AH38&gt;=$A3/2,1,0)</f>
        <v>0</v>
      </c>
      <c r="AJ37">
        <f>IF(AK38&gt;=$A3/2,1,0)</f>
        <v>0</v>
      </c>
      <c r="AM37">
        <f>IF(AN38&gt;=$A3/2,1,0)</f>
        <v>0</v>
      </c>
      <c r="AP37">
        <f>IF(AQ38&gt;=$A3/2,1,0)</f>
        <v>0</v>
      </c>
      <c r="AS37">
        <f>IF(AT38&gt;=$A3/2,1,0)</f>
        <v>0</v>
      </c>
      <c r="AV37">
        <f>IF(AW38&gt;=$A3/2,1,0)</f>
        <v>0</v>
      </c>
      <c r="AY37">
        <f>IF(AZ38&gt;=$A3/2,1,0)</f>
        <v>0</v>
      </c>
    </row>
    <row r="38" spans="1:58" ht="13.5" customHeight="1" thickBot="1">
      <c r="C38" s="2">
        <f>IF(SUM(C43:C241)&lt;-1000,-100000000,SUM(C43:C241))</f>
        <v>10</v>
      </c>
      <c r="D38" s="2">
        <f>COUNT(D43:D241)</f>
        <v>1</v>
      </c>
      <c r="E38" s="2"/>
      <c r="F38" s="2">
        <f>IF(SUM(F43:F241)&lt;-1000,-100000000,SUM(F43:F241))</f>
        <v>-10</v>
      </c>
      <c r="G38" s="2">
        <f>COUNT(G43:G241)</f>
        <v>1</v>
      </c>
      <c r="H38" s="2"/>
      <c r="I38" s="2">
        <f>IF(SUM(I43:I241)&lt;-1000,-100000000,SUM(I43:I241))</f>
        <v>10</v>
      </c>
      <c r="J38" s="2">
        <f>COUNT(J43:J241)</f>
        <v>1</v>
      </c>
      <c r="K38" s="2"/>
      <c r="L38" s="2">
        <f>IF(SUM(L43:L241)&lt;-1000,-100000000,SUM(L43:L241))</f>
        <v>10</v>
      </c>
      <c r="M38" s="2">
        <f>COUNT(M43:M241)</f>
        <v>1</v>
      </c>
      <c r="N38" s="2"/>
      <c r="O38" s="2">
        <f>IF(SUM(O43:O241)&lt;-1000,-100000000,SUM(O43:O241))</f>
        <v>-100000000</v>
      </c>
      <c r="P38" s="2">
        <f>COUNT(P43:P241)</f>
        <v>0</v>
      </c>
      <c r="Q38" s="2"/>
      <c r="R38" s="2">
        <f>IF(SUM(R43:R241)&lt;-1000,-100000000,SUM(R43:R241))</f>
        <v>-100000000</v>
      </c>
      <c r="S38" s="2">
        <f>COUNT(S43:S241)</f>
        <v>0</v>
      </c>
      <c r="T38" s="2"/>
      <c r="U38" s="2">
        <f>IF(SUM(U43:U241)&lt;-1000,-100000000,SUM(U43:U241))</f>
        <v>10</v>
      </c>
      <c r="V38" s="2">
        <f>COUNT(V43:V241)</f>
        <v>1</v>
      </c>
      <c r="W38" s="2"/>
      <c r="X38" s="2">
        <f>IF(SUM(X43:X241)&lt;-1000,-100000000,SUM(X43:X241))</f>
        <v>-10</v>
      </c>
      <c r="Y38" s="2">
        <f>COUNT(Y43:Y241)</f>
        <v>1</v>
      </c>
      <c r="Z38" s="2"/>
      <c r="AA38" s="2">
        <f>IF(SUM(AA43:AA241)&lt;-1000,-100000000,SUM(AA43:AA241))</f>
        <v>-100000000</v>
      </c>
      <c r="AB38" s="2">
        <f>COUNT(AB43:AB241)</f>
        <v>0</v>
      </c>
      <c r="AC38" s="2"/>
      <c r="AD38" s="2">
        <f>IF(SUM(AD43:AD241)&lt;-1000,-100000000,SUM(AD43:AD241))</f>
        <v>-100000000</v>
      </c>
      <c r="AE38" s="2">
        <f>COUNT(AE43:AE241)</f>
        <v>0</v>
      </c>
      <c r="AF38" s="2"/>
      <c r="AG38" s="2">
        <f>IF(SUM(AG43:AG241)&lt;-1000,-100000000,SUM(AG43:AG241))</f>
        <v>-100000000</v>
      </c>
      <c r="AH38" s="2">
        <f>COUNT(AH43:AH241)</f>
        <v>0</v>
      </c>
      <c r="AI38" s="2"/>
      <c r="AJ38" s="2">
        <f>IF(SUM(AJ43:AJ241)&lt;-1000,-100000000,SUM(AJ43:AJ241))</f>
        <v>-100000000</v>
      </c>
      <c r="AK38" s="2">
        <f>COUNT(AK43:AK241)</f>
        <v>0</v>
      </c>
      <c r="AL38" s="2"/>
      <c r="AM38" s="2">
        <f>IF(SUM(AM43:AM241)&lt;-1000,-100000000,SUM(AM43:AM241))</f>
        <v>-100000000</v>
      </c>
      <c r="AN38" s="2">
        <f>COUNT(AN43:AN241)</f>
        <v>0</v>
      </c>
      <c r="AO38" s="2"/>
      <c r="AP38" s="2">
        <f>IF(SUM(AP43:AP241)&lt;-1000,-100000000,SUM(AP43:AP241))</f>
        <v>-10</v>
      </c>
      <c r="AQ38" s="2">
        <f>COUNT(AQ43:AQ241)</f>
        <v>1</v>
      </c>
      <c r="AR38" s="2"/>
      <c r="AS38" s="2">
        <f>IF(SUM(AS43:AS241)&lt;-1000,-100000000,SUM(AS43:AS241))</f>
        <v>-100000000</v>
      </c>
      <c r="AT38" s="2">
        <f>COUNT(AT43:AT241)</f>
        <v>0</v>
      </c>
      <c r="AU38" s="2"/>
      <c r="AV38" s="2">
        <f>IF(SUM(AV43:AV241)&lt;-1000,-100000000,SUM(AV43:AV241))</f>
        <v>-100000000</v>
      </c>
      <c r="AW38" s="2">
        <f>COUNT(AW43:AW241)</f>
        <v>0</v>
      </c>
      <c r="AX38" s="2"/>
      <c r="AY38" s="2">
        <f>IF(SUM(AY43:AY241)&lt;-1000,-100000000,SUM(AY43:AY241))</f>
        <v>-10</v>
      </c>
      <c r="AZ38" s="2">
        <f>COUNT(AZ43:AZ241)</f>
        <v>1</v>
      </c>
      <c r="BA38" s="2"/>
      <c r="BB38" s="25"/>
      <c r="BC38" t="s">
        <v>7</v>
      </c>
    </row>
    <row r="39" spans="1:58" ht="12.75" customHeight="1">
      <c r="C39" s="2">
        <f>+D39/E39</f>
        <v>1300</v>
      </c>
      <c r="D39" s="2">
        <f>SUM(D43:D156)</f>
        <v>2600</v>
      </c>
      <c r="E39" s="2">
        <f>SUM(E43:E156)</f>
        <v>2</v>
      </c>
      <c r="F39" s="2">
        <f>+G39/H39</f>
        <v>762.5</v>
      </c>
      <c r="G39" s="2">
        <f>SUM(G43:G156)</f>
        <v>1525</v>
      </c>
      <c r="H39" s="2">
        <f>SUM(H43:H156)</f>
        <v>2</v>
      </c>
      <c r="I39" s="2">
        <f>+J39/K39</f>
        <v>1300</v>
      </c>
      <c r="J39" s="2">
        <f>SUM(J43:J156)</f>
        <v>2600</v>
      </c>
      <c r="K39" s="2">
        <f>SUM(K43:K156)</f>
        <v>2</v>
      </c>
      <c r="L39" s="2">
        <f>+M39/N39</f>
        <v>1150</v>
      </c>
      <c r="M39" s="2">
        <f>SUM(M43:M156)</f>
        <v>2300</v>
      </c>
      <c r="N39" s="2">
        <f>SUM(N43:N156)</f>
        <v>2</v>
      </c>
      <c r="O39" s="2">
        <f>+P39/Q39</f>
        <v>0</v>
      </c>
      <c r="P39" s="2">
        <f>SUM(P43:P156)</f>
        <v>0</v>
      </c>
      <c r="Q39" s="2">
        <f>SUM(Q43:Q156)</f>
        <v>-1</v>
      </c>
      <c r="R39" s="2">
        <f>+S39/T39</f>
        <v>0</v>
      </c>
      <c r="S39" s="2">
        <f>SUM(S43:S156)</f>
        <v>0</v>
      </c>
      <c r="T39" s="2">
        <f>SUM(T43:T156)</f>
        <v>-1</v>
      </c>
      <c r="U39" s="2">
        <f>+V39/W39</f>
        <v>1150</v>
      </c>
      <c r="V39" s="2">
        <f>SUM(V43:V156)</f>
        <v>2300</v>
      </c>
      <c r="W39" s="2">
        <f>SUM(W43:W156)</f>
        <v>2</v>
      </c>
      <c r="X39" s="2">
        <f>+Y39/Z39</f>
        <v>1137.5</v>
      </c>
      <c r="Y39" s="2">
        <f>SUM(Y43:Y156)</f>
        <v>2275</v>
      </c>
      <c r="Z39" s="2">
        <f>SUM(Z43:Z156)</f>
        <v>2</v>
      </c>
      <c r="AA39" s="2">
        <f>+AB39/AC39</f>
        <v>0</v>
      </c>
      <c r="AB39" s="2">
        <f>SUM(AB43:AB156)</f>
        <v>0</v>
      </c>
      <c r="AC39" s="2">
        <f>SUM(AC43:AC156)</f>
        <v>-1</v>
      </c>
      <c r="AD39" s="2">
        <f>+AE39/AF39</f>
        <v>0</v>
      </c>
      <c r="AE39" s="2">
        <f>SUM(AE43:AE156)</f>
        <v>0</v>
      </c>
      <c r="AF39" s="2">
        <f>SUM(AF43:AF156)</f>
        <v>-1</v>
      </c>
      <c r="AG39" s="2">
        <f>+AH39/AI39</f>
        <v>0</v>
      </c>
      <c r="AH39" s="2">
        <f>SUM(AH43:AH156)</f>
        <v>0</v>
      </c>
      <c r="AI39" s="2">
        <f>SUM(AI43:AI156)</f>
        <v>-1</v>
      </c>
      <c r="AJ39" s="2">
        <f>+AK39/AL39</f>
        <v>0</v>
      </c>
      <c r="AK39" s="2">
        <f>SUM(AK43:AK156)</f>
        <v>0</v>
      </c>
      <c r="AL39" s="2">
        <f>SUM(AL43:AL156)</f>
        <v>-1</v>
      </c>
      <c r="AM39" s="2">
        <f>+AN39/AO39</f>
        <v>0</v>
      </c>
      <c r="AN39" s="2">
        <f>SUM(AN43:AN156)</f>
        <v>0</v>
      </c>
      <c r="AO39" s="2">
        <f>SUM(AO43:AO156)</f>
        <v>-1</v>
      </c>
      <c r="AP39" s="2">
        <f>+AQ39/AR39</f>
        <v>1137.5</v>
      </c>
      <c r="AQ39" s="2">
        <f>SUM(AQ43:AQ156)</f>
        <v>2275</v>
      </c>
      <c r="AR39" s="2">
        <f>SUM(AR43:AR156)</f>
        <v>2</v>
      </c>
      <c r="AS39" s="2">
        <f>+AT39/AU39</f>
        <v>0</v>
      </c>
      <c r="AT39" s="2">
        <f>SUM(AT43:AT156)</f>
        <v>0</v>
      </c>
      <c r="AU39" s="2">
        <f>SUM(AU43:AU156)</f>
        <v>-1</v>
      </c>
      <c r="AV39" s="2">
        <f>+AW39/AX39</f>
        <v>0</v>
      </c>
      <c r="AW39" s="2">
        <f>SUM(AW43:AW156)</f>
        <v>0</v>
      </c>
      <c r="AX39" s="2">
        <f>SUM(AX43:AX156)</f>
        <v>-1</v>
      </c>
      <c r="AY39" s="2">
        <f>+AZ39/BA39</f>
        <v>762.5</v>
      </c>
      <c r="AZ39" s="2">
        <f>SUM(AZ43:AZ156)</f>
        <v>1525</v>
      </c>
      <c r="BA39" s="2">
        <f>SUM(BA43:BA156)</f>
        <v>2</v>
      </c>
      <c r="BB39" s="26"/>
      <c r="BC39" t="s">
        <v>8</v>
      </c>
    </row>
    <row r="40" spans="1:58" ht="13.5" thickBot="1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B40" s="41">
        <f>MAX(BC43:BC102)</f>
        <v>174</v>
      </c>
    </row>
    <row r="41" spans="1:58" ht="13.5" thickBot="1">
      <c r="B41" s="84" t="s">
        <v>0</v>
      </c>
      <c r="C41" s="421" t="s">
        <v>257</v>
      </c>
      <c r="D41" s="410"/>
      <c r="E41" s="411"/>
      <c r="F41" s="421" t="s">
        <v>155</v>
      </c>
      <c r="G41" s="410"/>
      <c r="H41" s="411"/>
      <c r="I41" s="409" t="s">
        <v>1</v>
      </c>
      <c r="J41" s="410"/>
      <c r="K41" s="411"/>
      <c r="L41" s="421" t="s">
        <v>258</v>
      </c>
      <c r="M41" s="410"/>
      <c r="N41" s="411"/>
      <c r="O41" s="409" t="s">
        <v>59</v>
      </c>
      <c r="P41" s="410"/>
      <c r="Q41" s="411"/>
      <c r="R41" s="409" t="s">
        <v>6</v>
      </c>
      <c r="S41" s="410"/>
      <c r="T41" s="411"/>
      <c r="U41" s="409" t="s">
        <v>9</v>
      </c>
      <c r="V41" s="410"/>
      <c r="W41" s="411"/>
      <c r="X41" s="409" t="s">
        <v>43</v>
      </c>
      <c r="Y41" s="410"/>
      <c r="Z41" s="411"/>
      <c r="AA41" s="409" t="s">
        <v>26</v>
      </c>
      <c r="AB41" s="410"/>
      <c r="AC41" s="411"/>
      <c r="AD41" s="409" t="s">
        <v>77</v>
      </c>
      <c r="AE41" s="410"/>
      <c r="AF41" s="411"/>
      <c r="AG41" s="409" t="s">
        <v>4</v>
      </c>
      <c r="AH41" s="410"/>
      <c r="AI41" s="411"/>
      <c r="AJ41" s="409" t="s">
        <v>76</v>
      </c>
      <c r="AK41" s="410"/>
      <c r="AL41" s="411"/>
      <c r="AM41" s="409" t="s">
        <v>97</v>
      </c>
      <c r="AN41" s="410"/>
      <c r="AO41" s="411"/>
      <c r="AP41" s="409" t="s">
        <v>256</v>
      </c>
      <c r="AQ41" s="410"/>
      <c r="AR41" s="411"/>
      <c r="AS41" s="422" t="s">
        <v>62</v>
      </c>
      <c r="AT41" s="412"/>
      <c r="AU41" s="420"/>
      <c r="AV41" s="409" t="s">
        <v>63</v>
      </c>
      <c r="AW41" s="410"/>
      <c r="AX41" s="411"/>
      <c r="AY41" s="409" t="s">
        <v>94</v>
      </c>
      <c r="AZ41" s="410"/>
      <c r="BA41" s="411"/>
      <c r="BB41" s="41">
        <f>COUNT(BB43:BB156)</f>
        <v>1</v>
      </c>
      <c r="BC41" s="86" t="s">
        <v>7</v>
      </c>
      <c r="BD41" s="85" t="s">
        <v>8</v>
      </c>
      <c r="BE41" s="87" t="s">
        <v>47</v>
      </c>
    </row>
    <row r="42" spans="1:58" ht="13.5" thickBot="1">
      <c r="A42" s="37"/>
      <c r="B42" s="37" t="s">
        <v>24</v>
      </c>
      <c r="C42" s="37" t="s">
        <v>3</v>
      </c>
      <c r="D42" s="77" t="s">
        <v>2</v>
      </c>
      <c r="E42" s="38"/>
      <c r="F42" s="37" t="s">
        <v>3</v>
      </c>
      <c r="G42" s="77" t="s">
        <v>2</v>
      </c>
      <c r="H42" s="38"/>
      <c r="I42" s="37" t="s">
        <v>3</v>
      </c>
      <c r="J42" s="77" t="s">
        <v>2</v>
      </c>
      <c r="K42" s="38"/>
      <c r="L42" s="38" t="s">
        <v>3</v>
      </c>
      <c r="M42" s="38" t="s">
        <v>2</v>
      </c>
      <c r="N42" s="77"/>
      <c r="O42" s="37" t="s">
        <v>3</v>
      </c>
      <c r="P42" s="38" t="s">
        <v>2</v>
      </c>
      <c r="Q42" s="77"/>
      <c r="R42" s="37" t="s">
        <v>3</v>
      </c>
      <c r="S42" s="77" t="s">
        <v>2</v>
      </c>
      <c r="T42" s="38"/>
      <c r="U42" s="37" t="s">
        <v>3</v>
      </c>
      <c r="V42" s="77" t="s">
        <v>2</v>
      </c>
      <c r="W42" s="38"/>
      <c r="X42" s="37" t="s">
        <v>3</v>
      </c>
      <c r="Y42" s="38" t="s">
        <v>2</v>
      </c>
      <c r="Z42" s="77"/>
      <c r="AA42" s="37" t="s">
        <v>3</v>
      </c>
      <c r="AB42" s="38" t="s">
        <v>2</v>
      </c>
      <c r="AC42" s="77"/>
      <c r="AD42" s="37" t="s">
        <v>3</v>
      </c>
      <c r="AE42" s="38" t="s">
        <v>2</v>
      </c>
      <c r="AF42" s="77"/>
      <c r="AG42" s="113" t="s">
        <v>3</v>
      </c>
      <c r="AH42" s="38" t="s">
        <v>2</v>
      </c>
      <c r="AI42" s="77"/>
      <c r="AJ42" s="37" t="s">
        <v>3</v>
      </c>
      <c r="AK42" s="38" t="s">
        <v>2</v>
      </c>
      <c r="AL42" s="77"/>
      <c r="AM42" s="37" t="s">
        <v>3</v>
      </c>
      <c r="AN42" s="38" t="s">
        <v>2</v>
      </c>
      <c r="AO42" s="77"/>
      <c r="AP42" s="37" t="s">
        <v>3</v>
      </c>
      <c r="AQ42" s="77" t="s">
        <v>2</v>
      </c>
      <c r="AR42" s="38"/>
      <c r="AS42" s="37" t="s">
        <v>3</v>
      </c>
      <c r="AT42" s="77" t="s">
        <v>2</v>
      </c>
      <c r="AU42" s="38"/>
      <c r="AV42" s="77" t="s">
        <v>3</v>
      </c>
      <c r="AW42" s="38" t="s">
        <v>2</v>
      </c>
      <c r="AX42" s="77"/>
      <c r="AY42" s="77" t="s">
        <v>3</v>
      </c>
      <c r="AZ42" s="38" t="s">
        <v>2</v>
      </c>
      <c r="BA42" s="38"/>
      <c r="BB42" s="27" t="s">
        <v>22</v>
      </c>
      <c r="BC42" s="30" t="s">
        <v>23</v>
      </c>
    </row>
    <row r="43" spans="1:58">
      <c r="A43">
        <v>1</v>
      </c>
      <c r="B43" s="151"/>
      <c r="C43" s="400">
        <v>10</v>
      </c>
      <c r="D43" s="401">
        <v>2600</v>
      </c>
      <c r="E43" s="402">
        <v>2</v>
      </c>
      <c r="F43" s="400">
        <v>-10</v>
      </c>
      <c r="G43" s="401">
        <v>1525</v>
      </c>
      <c r="H43" s="402">
        <v>2</v>
      </c>
      <c r="I43" s="400">
        <v>10</v>
      </c>
      <c r="J43" s="401">
        <v>2600</v>
      </c>
      <c r="K43" s="402">
        <v>2</v>
      </c>
      <c r="L43" s="397">
        <v>10</v>
      </c>
      <c r="M43" s="398">
        <v>2300</v>
      </c>
      <c r="N43" s="399">
        <v>2</v>
      </c>
      <c r="O43" s="152">
        <v>-10000</v>
      </c>
      <c r="P43" s="153"/>
      <c r="Q43" s="154">
        <v>-1</v>
      </c>
      <c r="R43" s="152">
        <v>-10000</v>
      </c>
      <c r="S43" s="153"/>
      <c r="T43" s="154">
        <v>-1</v>
      </c>
      <c r="U43" s="397">
        <v>10</v>
      </c>
      <c r="V43" s="398">
        <v>2300</v>
      </c>
      <c r="W43" s="399">
        <v>2</v>
      </c>
      <c r="X43" s="397">
        <v>-10</v>
      </c>
      <c r="Y43" s="398">
        <v>2275</v>
      </c>
      <c r="Z43" s="399">
        <v>2</v>
      </c>
      <c r="AA43" s="152">
        <v>-10000</v>
      </c>
      <c r="AB43" s="153"/>
      <c r="AC43" s="154">
        <v>-1</v>
      </c>
      <c r="AD43" s="152">
        <v>-10000</v>
      </c>
      <c r="AE43" s="153"/>
      <c r="AF43" s="154">
        <v>-1</v>
      </c>
      <c r="AG43" s="152">
        <v>-10000</v>
      </c>
      <c r="AH43" s="153"/>
      <c r="AI43" s="154">
        <v>-1</v>
      </c>
      <c r="AJ43" s="152">
        <v>-10000</v>
      </c>
      <c r="AK43" s="153"/>
      <c r="AL43" s="154">
        <v>-1</v>
      </c>
      <c r="AM43" s="152">
        <v>-10000</v>
      </c>
      <c r="AN43" s="153"/>
      <c r="AO43" s="154">
        <v>-1</v>
      </c>
      <c r="AP43" s="397">
        <v>-10</v>
      </c>
      <c r="AQ43" s="398">
        <v>2275</v>
      </c>
      <c r="AR43" s="399">
        <v>2</v>
      </c>
      <c r="AS43" s="152">
        <v>-10000</v>
      </c>
      <c r="AT43" s="153"/>
      <c r="AU43" s="154">
        <v>-1</v>
      </c>
      <c r="AV43" s="78">
        <v>-10000</v>
      </c>
      <c r="AW43" s="35"/>
      <c r="AX43" s="79">
        <v>-1</v>
      </c>
      <c r="AY43" s="400">
        <v>-10</v>
      </c>
      <c r="AZ43" s="401">
        <v>1525</v>
      </c>
      <c r="BA43" s="402">
        <v>2</v>
      </c>
      <c r="BB43" s="24">
        <v>45542</v>
      </c>
      <c r="BC43" s="41">
        <v>174</v>
      </c>
      <c r="BD43">
        <f t="shared" ref="BD43:BD65" si="2">+AY43+AP43+AG43+AD43+AA43+X43+U43+R43+O43+L43+I43+F43+C43+AJ43+AM43+AS43+AV43</f>
        <v>-90000</v>
      </c>
      <c r="BE43">
        <f t="shared" ref="BE43:BE66" si="3">COUNT(C43:BA43)/3</f>
        <v>14</v>
      </c>
      <c r="BF43">
        <f t="shared" ref="BF43:BF66" si="4">+BD43/BE43</f>
        <v>-6428.5714285714284</v>
      </c>
    </row>
    <row r="44" spans="1:58">
      <c r="A44">
        <f>+A43+1</f>
        <v>2</v>
      </c>
      <c r="B44" s="151"/>
      <c r="C44" s="158"/>
      <c r="D44" s="159"/>
      <c r="E44" s="160"/>
      <c r="F44" s="158"/>
      <c r="G44" s="159"/>
      <c r="H44" s="160"/>
      <c r="I44" s="158"/>
      <c r="J44" s="159"/>
      <c r="K44" s="160"/>
      <c r="L44" s="158"/>
      <c r="M44" s="159"/>
      <c r="N44" s="160"/>
      <c r="O44" s="158"/>
      <c r="P44" s="159"/>
      <c r="Q44" s="160"/>
      <c r="R44" s="158"/>
      <c r="S44" s="159"/>
      <c r="T44" s="160"/>
      <c r="U44" s="158"/>
      <c r="V44" s="159"/>
      <c r="W44" s="160"/>
      <c r="X44" s="158"/>
      <c r="Y44" s="159"/>
      <c r="Z44" s="160"/>
      <c r="AA44" s="158"/>
      <c r="AB44" s="159"/>
      <c r="AC44" s="160"/>
      <c r="AD44" s="158"/>
      <c r="AE44" s="159"/>
      <c r="AF44" s="160"/>
      <c r="AG44" s="158"/>
      <c r="AH44" s="159"/>
      <c r="AI44" s="160"/>
      <c r="AJ44" s="158"/>
      <c r="AK44" s="159"/>
      <c r="AL44" s="160"/>
      <c r="AM44" s="158"/>
      <c r="AN44" s="159"/>
      <c r="AO44" s="160"/>
      <c r="AP44" s="158"/>
      <c r="AQ44" s="159"/>
      <c r="AR44" s="160"/>
      <c r="AS44" s="158"/>
      <c r="AT44" s="159"/>
      <c r="AU44" s="160"/>
      <c r="AV44" s="10"/>
      <c r="AW44" s="32"/>
      <c r="AX44" s="11"/>
      <c r="AY44" s="10"/>
      <c r="AZ44" s="32"/>
      <c r="BA44" s="11"/>
      <c r="BC44" s="41"/>
      <c r="BD44">
        <f t="shared" si="2"/>
        <v>0</v>
      </c>
      <c r="BE44">
        <f t="shared" si="3"/>
        <v>0</v>
      </c>
      <c r="BF44" t="e">
        <f t="shared" si="4"/>
        <v>#DIV/0!</v>
      </c>
    </row>
    <row r="45" spans="1:58">
      <c r="A45">
        <f t="shared" ref="A45:A114" si="5">+A44+1</f>
        <v>3</v>
      </c>
      <c r="B45" s="151"/>
      <c r="C45" s="158"/>
      <c r="D45" s="159"/>
      <c r="E45" s="160"/>
      <c r="F45" s="158"/>
      <c r="G45" s="159"/>
      <c r="H45" s="160"/>
      <c r="I45" s="158"/>
      <c r="J45" s="159"/>
      <c r="K45" s="160"/>
      <c r="L45" s="158"/>
      <c r="M45" s="159"/>
      <c r="N45" s="160"/>
      <c r="O45" s="158"/>
      <c r="P45" s="159"/>
      <c r="Q45" s="160"/>
      <c r="R45" s="158"/>
      <c r="S45" s="159"/>
      <c r="T45" s="160"/>
      <c r="U45" s="158"/>
      <c r="V45" s="159"/>
      <c r="W45" s="160"/>
      <c r="X45" s="158"/>
      <c r="Y45" s="159"/>
      <c r="Z45" s="160"/>
      <c r="AA45" s="158"/>
      <c r="AB45" s="159"/>
      <c r="AC45" s="160"/>
      <c r="AD45" s="158"/>
      <c r="AE45" s="159"/>
      <c r="AF45" s="160"/>
      <c r="AG45" s="158"/>
      <c r="AH45" s="159"/>
      <c r="AI45" s="160"/>
      <c r="AJ45" s="158"/>
      <c r="AK45" s="159"/>
      <c r="AL45" s="160"/>
      <c r="AM45" s="158"/>
      <c r="AN45" s="159"/>
      <c r="AO45" s="160"/>
      <c r="AP45" s="158"/>
      <c r="AQ45" s="159"/>
      <c r="AR45" s="160"/>
      <c r="AS45" s="158"/>
      <c r="AT45" s="159"/>
      <c r="AU45" s="160"/>
      <c r="AV45" s="10"/>
      <c r="AW45" s="32"/>
      <c r="AX45" s="11"/>
      <c r="AY45" s="10"/>
      <c r="AZ45" s="32"/>
      <c r="BA45" s="11"/>
      <c r="BD45">
        <f t="shared" si="2"/>
        <v>0</v>
      </c>
      <c r="BE45">
        <f t="shared" si="3"/>
        <v>0</v>
      </c>
      <c r="BF45" t="e">
        <f t="shared" si="4"/>
        <v>#DIV/0!</v>
      </c>
    </row>
    <row r="46" spans="1:58">
      <c r="A46">
        <f t="shared" si="5"/>
        <v>4</v>
      </c>
      <c r="B46" s="151"/>
      <c r="C46" s="158"/>
      <c r="D46" s="159"/>
      <c r="E46" s="160"/>
      <c r="F46" s="158"/>
      <c r="G46" s="159"/>
      <c r="H46" s="160"/>
      <c r="I46" s="158"/>
      <c r="J46" s="159"/>
      <c r="K46" s="160"/>
      <c r="L46" s="158"/>
      <c r="M46" s="159"/>
      <c r="N46" s="160"/>
      <c r="O46" s="158"/>
      <c r="P46" s="159"/>
      <c r="Q46" s="160"/>
      <c r="R46" s="158"/>
      <c r="S46" s="159"/>
      <c r="T46" s="160"/>
      <c r="U46" s="158"/>
      <c r="V46" s="159"/>
      <c r="W46" s="160"/>
      <c r="X46" s="158"/>
      <c r="Y46" s="159"/>
      <c r="Z46" s="160"/>
      <c r="AA46" s="158"/>
      <c r="AB46" s="159"/>
      <c r="AC46" s="160"/>
      <c r="AD46" s="158"/>
      <c r="AE46" s="159"/>
      <c r="AF46" s="160"/>
      <c r="AG46" s="158"/>
      <c r="AH46" s="159"/>
      <c r="AI46" s="160"/>
      <c r="AJ46" s="158"/>
      <c r="AK46" s="159"/>
      <c r="AL46" s="160"/>
      <c r="AM46" s="158"/>
      <c r="AN46" s="159"/>
      <c r="AO46" s="160"/>
      <c r="AP46" s="158"/>
      <c r="AQ46" s="159"/>
      <c r="AR46" s="160"/>
      <c r="AS46" s="158"/>
      <c r="AT46" s="159"/>
      <c r="AU46" s="160"/>
      <c r="AV46" s="10"/>
      <c r="AW46" s="32"/>
      <c r="AX46" s="11"/>
      <c r="AY46" s="10"/>
      <c r="AZ46" s="32"/>
      <c r="BA46" s="11"/>
      <c r="BC46" s="41"/>
      <c r="BD46">
        <f t="shared" si="2"/>
        <v>0</v>
      </c>
      <c r="BE46">
        <f t="shared" si="3"/>
        <v>0</v>
      </c>
      <c r="BF46" t="e">
        <f t="shared" si="4"/>
        <v>#DIV/0!</v>
      </c>
    </row>
    <row r="47" spans="1:58">
      <c r="A47">
        <f t="shared" si="5"/>
        <v>5</v>
      </c>
      <c r="B47" s="151"/>
      <c r="C47" s="158"/>
      <c r="D47" s="159"/>
      <c r="E47" s="160"/>
      <c r="F47" s="158"/>
      <c r="G47" s="159"/>
      <c r="H47" s="160"/>
      <c r="I47" s="158"/>
      <c r="J47" s="159"/>
      <c r="K47" s="160"/>
      <c r="L47" s="158"/>
      <c r="M47" s="159"/>
      <c r="N47" s="160"/>
      <c r="O47" s="158"/>
      <c r="P47" s="159"/>
      <c r="Q47" s="160"/>
      <c r="R47" s="158"/>
      <c r="S47" s="159"/>
      <c r="T47" s="160"/>
      <c r="U47" s="158"/>
      <c r="V47" s="159"/>
      <c r="W47" s="160"/>
      <c r="X47" s="158"/>
      <c r="Y47" s="159"/>
      <c r="Z47" s="160"/>
      <c r="AA47" s="158"/>
      <c r="AB47" s="159"/>
      <c r="AC47" s="160"/>
      <c r="AD47" s="158"/>
      <c r="AE47" s="159"/>
      <c r="AF47" s="160"/>
      <c r="AG47" s="158"/>
      <c r="AH47" s="159"/>
      <c r="AI47" s="160"/>
      <c r="AJ47" s="158"/>
      <c r="AK47" s="159"/>
      <c r="AL47" s="160"/>
      <c r="AM47" s="158"/>
      <c r="AN47" s="159"/>
      <c r="AO47" s="160"/>
      <c r="AP47" s="158"/>
      <c r="AQ47" s="159"/>
      <c r="AR47" s="160"/>
      <c r="AS47" s="158"/>
      <c r="AT47" s="159"/>
      <c r="AU47" s="160"/>
      <c r="AV47" s="10"/>
      <c r="AW47" s="32"/>
      <c r="AX47" s="11"/>
      <c r="AY47" s="10"/>
      <c r="AZ47" s="32"/>
      <c r="BA47" s="11"/>
      <c r="BD47">
        <f t="shared" si="2"/>
        <v>0</v>
      </c>
      <c r="BE47">
        <f t="shared" si="3"/>
        <v>0</v>
      </c>
      <c r="BF47" t="e">
        <f t="shared" si="4"/>
        <v>#DIV/0!</v>
      </c>
    </row>
    <row r="48" spans="1:58">
      <c r="A48">
        <f t="shared" si="5"/>
        <v>6</v>
      </c>
      <c r="B48" s="151"/>
      <c r="C48" s="155"/>
      <c r="D48" s="156"/>
      <c r="E48" s="157"/>
      <c r="F48" s="155"/>
      <c r="G48" s="156"/>
      <c r="H48" s="157"/>
      <c r="I48" s="155"/>
      <c r="J48" s="156"/>
      <c r="K48" s="157"/>
      <c r="L48" s="155"/>
      <c r="M48" s="156"/>
      <c r="N48" s="157"/>
      <c r="O48" s="155"/>
      <c r="P48" s="156"/>
      <c r="Q48" s="157"/>
      <c r="R48" s="155"/>
      <c r="S48" s="156"/>
      <c r="T48" s="157"/>
      <c r="U48" s="155"/>
      <c r="V48" s="156"/>
      <c r="W48" s="157"/>
      <c r="X48" s="155"/>
      <c r="Y48" s="156"/>
      <c r="Z48" s="157"/>
      <c r="AA48" s="155"/>
      <c r="AB48" s="156"/>
      <c r="AC48" s="157"/>
      <c r="AD48" s="155"/>
      <c r="AE48" s="156"/>
      <c r="AF48" s="157"/>
      <c r="AG48" s="155"/>
      <c r="AH48" s="156"/>
      <c r="AI48" s="157"/>
      <c r="AJ48" s="155"/>
      <c r="AK48" s="156"/>
      <c r="AL48" s="157"/>
      <c r="AM48" s="155"/>
      <c r="AN48" s="156"/>
      <c r="AO48" s="157"/>
      <c r="AP48" s="155"/>
      <c r="AQ48" s="156"/>
      <c r="AR48" s="157"/>
      <c r="AS48" s="155"/>
      <c r="AT48" s="156"/>
      <c r="AU48" s="157"/>
      <c r="AV48" s="12"/>
      <c r="AW48" s="36"/>
      <c r="AX48" s="13"/>
      <c r="AY48" s="12"/>
      <c r="AZ48" s="36"/>
      <c r="BA48" s="13"/>
      <c r="BC48" s="41"/>
      <c r="BD48">
        <f t="shared" si="2"/>
        <v>0</v>
      </c>
      <c r="BE48">
        <f t="shared" si="3"/>
        <v>0</v>
      </c>
      <c r="BF48" t="e">
        <f t="shared" si="4"/>
        <v>#DIV/0!</v>
      </c>
    </row>
    <row r="49" spans="1:58">
      <c r="A49">
        <f t="shared" si="5"/>
        <v>7</v>
      </c>
      <c r="B49" s="151"/>
      <c r="C49" s="158"/>
      <c r="D49" s="159"/>
      <c r="E49" s="160"/>
      <c r="F49" s="158"/>
      <c r="G49" s="159"/>
      <c r="H49" s="160"/>
      <c r="I49" s="158"/>
      <c r="J49" s="159"/>
      <c r="K49" s="160"/>
      <c r="L49" s="158"/>
      <c r="M49" s="159"/>
      <c r="N49" s="160"/>
      <c r="O49" s="158"/>
      <c r="P49" s="159"/>
      <c r="Q49" s="160"/>
      <c r="R49" s="158"/>
      <c r="S49" s="159"/>
      <c r="T49" s="160"/>
      <c r="U49" s="158"/>
      <c r="V49" s="159"/>
      <c r="W49" s="160"/>
      <c r="X49" s="158"/>
      <c r="Y49" s="159"/>
      <c r="Z49" s="160"/>
      <c r="AA49" s="158"/>
      <c r="AB49" s="159"/>
      <c r="AC49" s="160"/>
      <c r="AD49" s="158"/>
      <c r="AE49" s="159"/>
      <c r="AF49" s="160"/>
      <c r="AG49" s="158"/>
      <c r="AH49" s="159"/>
      <c r="AI49" s="160"/>
      <c r="AJ49" s="158"/>
      <c r="AK49" s="159"/>
      <c r="AL49" s="160"/>
      <c r="AM49" s="158"/>
      <c r="AN49" s="159"/>
      <c r="AO49" s="160"/>
      <c r="AP49" s="158"/>
      <c r="AQ49" s="159"/>
      <c r="AR49" s="160"/>
      <c r="AS49" s="158"/>
      <c r="AT49" s="159"/>
      <c r="AU49" s="160"/>
      <c r="AV49" s="10"/>
      <c r="AW49" s="32"/>
      <c r="AX49" s="11"/>
      <c r="AY49" s="10"/>
      <c r="AZ49" s="32"/>
      <c r="BA49" s="11"/>
      <c r="BC49" s="41"/>
      <c r="BD49">
        <f t="shared" si="2"/>
        <v>0</v>
      </c>
      <c r="BE49">
        <f t="shared" si="3"/>
        <v>0</v>
      </c>
      <c r="BF49" t="e">
        <f t="shared" si="4"/>
        <v>#DIV/0!</v>
      </c>
    </row>
    <row r="50" spans="1:58">
      <c r="A50">
        <f t="shared" si="5"/>
        <v>8</v>
      </c>
      <c r="B50" s="151"/>
      <c r="C50" s="158"/>
      <c r="D50" s="159"/>
      <c r="E50" s="160"/>
      <c r="F50" s="158"/>
      <c r="G50" s="159"/>
      <c r="H50" s="160"/>
      <c r="I50" s="158"/>
      <c r="J50" s="159"/>
      <c r="K50" s="160"/>
      <c r="L50" s="158"/>
      <c r="M50" s="159"/>
      <c r="N50" s="160"/>
      <c r="O50" s="158"/>
      <c r="P50" s="159"/>
      <c r="Q50" s="160"/>
      <c r="R50" s="158"/>
      <c r="S50" s="159"/>
      <c r="T50" s="160"/>
      <c r="U50" s="158"/>
      <c r="V50" s="159"/>
      <c r="W50" s="160"/>
      <c r="X50" s="158"/>
      <c r="Y50" s="159"/>
      <c r="Z50" s="160"/>
      <c r="AA50" s="158"/>
      <c r="AB50" s="159"/>
      <c r="AC50" s="160"/>
      <c r="AD50" s="158"/>
      <c r="AE50" s="159"/>
      <c r="AF50" s="160"/>
      <c r="AG50" s="158"/>
      <c r="AH50" s="159"/>
      <c r="AI50" s="160"/>
      <c r="AJ50" s="158"/>
      <c r="AK50" s="159"/>
      <c r="AL50" s="160"/>
      <c r="AM50" s="158"/>
      <c r="AN50" s="159"/>
      <c r="AO50" s="160"/>
      <c r="AP50" s="158"/>
      <c r="AQ50" s="159"/>
      <c r="AR50" s="160"/>
      <c r="AS50" s="158"/>
      <c r="AT50" s="159"/>
      <c r="AU50" s="160"/>
      <c r="AV50" s="10"/>
      <c r="AW50" s="32"/>
      <c r="AX50" s="11"/>
      <c r="AY50" s="10"/>
      <c r="AZ50" s="32"/>
      <c r="BA50" s="11"/>
      <c r="BC50" s="41"/>
      <c r="BD50">
        <f t="shared" si="2"/>
        <v>0</v>
      </c>
      <c r="BE50">
        <f t="shared" si="3"/>
        <v>0</v>
      </c>
      <c r="BF50" t="e">
        <f t="shared" si="4"/>
        <v>#DIV/0!</v>
      </c>
    </row>
    <row r="51" spans="1:58">
      <c r="A51">
        <f t="shared" si="5"/>
        <v>9</v>
      </c>
      <c r="B51" s="151"/>
      <c r="C51" s="158"/>
      <c r="D51" s="159"/>
      <c r="E51" s="160"/>
      <c r="F51" s="158"/>
      <c r="G51" s="159"/>
      <c r="H51" s="160"/>
      <c r="I51" s="158"/>
      <c r="J51" s="159"/>
      <c r="K51" s="160"/>
      <c r="L51" s="158"/>
      <c r="M51" s="159"/>
      <c r="N51" s="160"/>
      <c r="O51" s="158"/>
      <c r="P51" s="159"/>
      <c r="Q51" s="160"/>
      <c r="R51" s="158"/>
      <c r="S51" s="159"/>
      <c r="T51" s="160"/>
      <c r="U51" s="158"/>
      <c r="V51" s="159"/>
      <c r="W51" s="160"/>
      <c r="X51" s="158"/>
      <c r="Y51" s="159"/>
      <c r="Z51" s="160"/>
      <c r="AA51" s="158"/>
      <c r="AB51" s="159"/>
      <c r="AC51" s="160"/>
      <c r="AD51" s="158"/>
      <c r="AE51" s="159"/>
      <c r="AF51" s="160"/>
      <c r="AG51" s="158"/>
      <c r="AH51" s="159"/>
      <c r="AI51" s="160"/>
      <c r="AJ51" s="158"/>
      <c r="AK51" s="159"/>
      <c r="AL51" s="160"/>
      <c r="AM51" s="158"/>
      <c r="AN51" s="159"/>
      <c r="AO51" s="160"/>
      <c r="AP51" s="158"/>
      <c r="AQ51" s="159"/>
      <c r="AR51" s="160"/>
      <c r="AS51" s="158"/>
      <c r="AT51" s="159"/>
      <c r="AU51" s="160"/>
      <c r="AV51" s="10"/>
      <c r="AW51" s="32"/>
      <c r="AX51" s="11"/>
      <c r="AY51" s="10"/>
      <c r="AZ51" s="32"/>
      <c r="BA51" s="11"/>
      <c r="BC51" s="41"/>
      <c r="BD51">
        <f t="shared" si="2"/>
        <v>0</v>
      </c>
      <c r="BE51">
        <f t="shared" si="3"/>
        <v>0</v>
      </c>
      <c r="BF51" t="e">
        <f t="shared" si="4"/>
        <v>#DIV/0!</v>
      </c>
    </row>
    <row r="52" spans="1:58">
      <c r="A52">
        <f t="shared" si="5"/>
        <v>10</v>
      </c>
      <c r="B52" s="151"/>
      <c r="C52" s="158"/>
      <c r="D52" s="159"/>
      <c r="E52" s="160"/>
      <c r="F52" s="158"/>
      <c r="G52" s="159"/>
      <c r="H52" s="160"/>
      <c r="I52" s="158"/>
      <c r="J52" s="159"/>
      <c r="K52" s="160"/>
      <c r="L52" s="158"/>
      <c r="M52" s="159"/>
      <c r="N52" s="160"/>
      <c r="O52" s="158"/>
      <c r="P52" s="159"/>
      <c r="Q52" s="160"/>
      <c r="R52" s="158"/>
      <c r="S52" s="159"/>
      <c r="T52" s="160"/>
      <c r="U52" s="158"/>
      <c r="V52" s="159"/>
      <c r="W52" s="160"/>
      <c r="X52" s="158"/>
      <c r="Y52" s="159"/>
      <c r="Z52" s="160"/>
      <c r="AA52" s="158"/>
      <c r="AB52" s="159"/>
      <c r="AC52" s="160"/>
      <c r="AD52" s="158"/>
      <c r="AE52" s="159"/>
      <c r="AF52" s="160"/>
      <c r="AG52" s="158"/>
      <c r="AH52" s="159"/>
      <c r="AI52" s="160"/>
      <c r="AJ52" s="158"/>
      <c r="AK52" s="159"/>
      <c r="AL52" s="160"/>
      <c r="AM52" s="158"/>
      <c r="AN52" s="159"/>
      <c r="AO52" s="160"/>
      <c r="AP52" s="158"/>
      <c r="AQ52" s="159"/>
      <c r="AR52" s="160"/>
      <c r="AS52" s="158"/>
      <c r="AT52" s="159"/>
      <c r="AU52" s="160"/>
      <c r="AV52" s="10"/>
      <c r="AW52" s="32"/>
      <c r="AX52" s="11"/>
      <c r="AY52" s="10"/>
      <c r="AZ52" s="32"/>
      <c r="BA52" s="11"/>
      <c r="BC52" s="41"/>
      <c r="BD52">
        <f t="shared" si="2"/>
        <v>0</v>
      </c>
      <c r="BE52">
        <f t="shared" si="3"/>
        <v>0</v>
      </c>
      <c r="BF52" t="e">
        <f t="shared" si="4"/>
        <v>#DIV/0!</v>
      </c>
    </row>
    <row r="53" spans="1:58">
      <c r="A53">
        <f t="shared" si="5"/>
        <v>11</v>
      </c>
      <c r="B53" s="151"/>
      <c r="C53" s="158"/>
      <c r="D53" s="159"/>
      <c r="E53" s="160"/>
      <c r="F53" s="158"/>
      <c r="G53" s="159"/>
      <c r="H53" s="160"/>
      <c r="I53" s="158"/>
      <c r="J53" s="159"/>
      <c r="K53" s="160"/>
      <c r="L53" s="158"/>
      <c r="M53" s="159"/>
      <c r="N53" s="160"/>
      <c r="O53" s="158"/>
      <c r="P53" s="159"/>
      <c r="Q53" s="160"/>
      <c r="R53" s="158"/>
      <c r="S53" s="159"/>
      <c r="T53" s="160"/>
      <c r="U53" s="158"/>
      <c r="V53" s="159"/>
      <c r="W53" s="160"/>
      <c r="X53" s="158"/>
      <c r="Y53" s="159"/>
      <c r="Z53" s="160"/>
      <c r="AA53" s="158"/>
      <c r="AB53" s="159"/>
      <c r="AC53" s="160"/>
      <c r="AD53" s="158"/>
      <c r="AE53" s="159"/>
      <c r="AF53" s="160"/>
      <c r="AG53" s="158"/>
      <c r="AH53" s="159"/>
      <c r="AI53" s="160"/>
      <c r="AJ53" s="158"/>
      <c r="AK53" s="159"/>
      <c r="AL53" s="160"/>
      <c r="AM53" s="158"/>
      <c r="AN53" s="159"/>
      <c r="AO53" s="160"/>
      <c r="AP53" s="158"/>
      <c r="AQ53" s="159"/>
      <c r="AR53" s="160"/>
      <c r="AS53" s="158"/>
      <c r="AT53" s="159"/>
      <c r="AU53" s="160"/>
      <c r="AV53" s="10"/>
      <c r="AW53" s="32"/>
      <c r="AX53" s="11"/>
      <c r="AY53" s="10"/>
      <c r="AZ53" s="32"/>
      <c r="BA53" s="11"/>
      <c r="BC53" s="41"/>
      <c r="BD53">
        <f t="shared" si="2"/>
        <v>0</v>
      </c>
      <c r="BE53">
        <f t="shared" si="3"/>
        <v>0</v>
      </c>
      <c r="BF53" t="e">
        <f t="shared" si="4"/>
        <v>#DIV/0!</v>
      </c>
    </row>
    <row r="54" spans="1:58">
      <c r="A54">
        <f t="shared" si="5"/>
        <v>12</v>
      </c>
      <c r="B54" s="151"/>
      <c r="C54" s="158"/>
      <c r="D54" s="159"/>
      <c r="E54" s="160"/>
      <c r="F54" s="158"/>
      <c r="G54" s="159"/>
      <c r="H54" s="160"/>
      <c r="I54" s="158"/>
      <c r="J54" s="159"/>
      <c r="K54" s="160"/>
      <c r="L54" s="158"/>
      <c r="M54" s="159"/>
      <c r="N54" s="160"/>
      <c r="O54" s="158"/>
      <c r="P54" s="159"/>
      <c r="Q54" s="160"/>
      <c r="R54" s="158"/>
      <c r="S54" s="159"/>
      <c r="T54" s="160"/>
      <c r="U54" s="158"/>
      <c r="V54" s="159"/>
      <c r="W54" s="160"/>
      <c r="X54" s="158"/>
      <c r="Y54" s="159"/>
      <c r="Z54" s="160"/>
      <c r="AA54" s="158"/>
      <c r="AB54" s="159"/>
      <c r="AC54" s="160"/>
      <c r="AD54" s="158"/>
      <c r="AE54" s="159"/>
      <c r="AF54" s="160"/>
      <c r="AG54" s="158"/>
      <c r="AH54" s="159"/>
      <c r="AI54" s="160"/>
      <c r="AJ54" s="158"/>
      <c r="AK54" s="159"/>
      <c r="AL54" s="160"/>
      <c r="AM54" s="158"/>
      <c r="AN54" s="159"/>
      <c r="AO54" s="160"/>
      <c r="AP54" s="158"/>
      <c r="AQ54" s="159"/>
      <c r="AR54" s="160"/>
      <c r="AS54" s="158"/>
      <c r="AT54" s="159"/>
      <c r="AU54" s="160"/>
      <c r="AV54" s="10"/>
      <c r="AW54" s="32"/>
      <c r="AX54" s="11"/>
      <c r="AY54" s="10"/>
      <c r="AZ54" s="32"/>
      <c r="BA54" s="11"/>
      <c r="BC54" s="41"/>
      <c r="BD54">
        <f t="shared" si="2"/>
        <v>0</v>
      </c>
      <c r="BE54">
        <f t="shared" si="3"/>
        <v>0</v>
      </c>
      <c r="BF54" t="e">
        <f t="shared" si="4"/>
        <v>#DIV/0!</v>
      </c>
    </row>
    <row r="55" spans="1:58">
      <c r="A55">
        <f t="shared" si="5"/>
        <v>13</v>
      </c>
      <c r="B55" s="151"/>
      <c r="C55" s="158"/>
      <c r="D55" s="159"/>
      <c r="E55" s="160"/>
      <c r="F55" s="158"/>
      <c r="G55" s="159"/>
      <c r="H55" s="160"/>
      <c r="I55" s="158"/>
      <c r="J55" s="159"/>
      <c r="K55" s="160"/>
      <c r="L55" s="158"/>
      <c r="M55" s="159"/>
      <c r="N55" s="160"/>
      <c r="O55" s="158"/>
      <c r="P55" s="159"/>
      <c r="Q55" s="160"/>
      <c r="R55" s="158"/>
      <c r="S55" s="159"/>
      <c r="T55" s="160"/>
      <c r="U55" s="158"/>
      <c r="V55" s="159"/>
      <c r="W55" s="160"/>
      <c r="X55" s="158"/>
      <c r="Y55" s="159"/>
      <c r="Z55" s="160"/>
      <c r="AA55" s="158"/>
      <c r="AB55" s="159"/>
      <c r="AC55" s="160"/>
      <c r="AD55" s="158"/>
      <c r="AE55" s="159"/>
      <c r="AF55" s="160"/>
      <c r="AG55" s="158"/>
      <c r="AH55" s="159"/>
      <c r="AI55" s="160"/>
      <c r="AJ55" s="158"/>
      <c r="AK55" s="159"/>
      <c r="AL55" s="160"/>
      <c r="AM55" s="158"/>
      <c r="AN55" s="159"/>
      <c r="AO55" s="160"/>
      <c r="AP55" s="158"/>
      <c r="AQ55" s="159"/>
      <c r="AR55" s="160"/>
      <c r="AS55" s="158"/>
      <c r="AT55" s="159"/>
      <c r="AU55" s="160"/>
      <c r="AV55" s="10"/>
      <c r="AW55" s="32"/>
      <c r="AX55" s="11"/>
      <c r="AY55" s="10"/>
      <c r="AZ55" s="32"/>
      <c r="BA55" s="11"/>
      <c r="BC55" s="41"/>
      <c r="BD55">
        <f t="shared" si="2"/>
        <v>0</v>
      </c>
      <c r="BE55">
        <f t="shared" si="3"/>
        <v>0</v>
      </c>
      <c r="BF55" t="e">
        <f t="shared" si="4"/>
        <v>#DIV/0!</v>
      </c>
    </row>
    <row r="56" spans="1:58">
      <c r="A56">
        <f t="shared" si="5"/>
        <v>14</v>
      </c>
      <c r="B56" s="151"/>
      <c r="C56" s="158"/>
      <c r="D56" s="159"/>
      <c r="E56" s="160"/>
      <c r="F56" s="158"/>
      <c r="G56" s="159"/>
      <c r="H56" s="160"/>
      <c r="I56" s="158"/>
      <c r="J56" s="159"/>
      <c r="K56" s="160"/>
      <c r="L56" s="158"/>
      <c r="M56" s="159"/>
      <c r="N56" s="160"/>
      <c r="O56" s="158"/>
      <c r="P56" s="159"/>
      <c r="Q56" s="160"/>
      <c r="R56" s="158"/>
      <c r="S56" s="159"/>
      <c r="T56" s="160"/>
      <c r="U56" s="158"/>
      <c r="V56" s="159"/>
      <c r="W56" s="160"/>
      <c r="X56" s="158"/>
      <c r="Y56" s="159"/>
      <c r="Z56" s="160"/>
      <c r="AA56" s="158"/>
      <c r="AB56" s="159"/>
      <c r="AC56" s="160"/>
      <c r="AD56" s="158"/>
      <c r="AE56" s="159"/>
      <c r="AF56" s="160"/>
      <c r="AG56" s="158"/>
      <c r="AH56" s="159"/>
      <c r="AI56" s="160"/>
      <c r="AJ56" s="158"/>
      <c r="AK56" s="159"/>
      <c r="AL56" s="160"/>
      <c r="AM56" s="158"/>
      <c r="AN56" s="159"/>
      <c r="AO56" s="160"/>
      <c r="AP56" s="158"/>
      <c r="AQ56" s="159"/>
      <c r="AR56" s="160"/>
      <c r="AS56" s="158"/>
      <c r="AT56" s="159"/>
      <c r="AU56" s="160"/>
      <c r="AV56" s="10"/>
      <c r="AW56" s="32"/>
      <c r="AX56" s="11"/>
      <c r="AY56" s="10"/>
      <c r="AZ56" s="32"/>
      <c r="BA56" s="11"/>
      <c r="BC56" s="41"/>
      <c r="BD56">
        <f t="shared" si="2"/>
        <v>0</v>
      </c>
      <c r="BE56">
        <f t="shared" si="3"/>
        <v>0</v>
      </c>
      <c r="BF56" t="e">
        <f t="shared" si="4"/>
        <v>#DIV/0!</v>
      </c>
    </row>
    <row r="57" spans="1:58">
      <c r="A57">
        <f t="shared" si="5"/>
        <v>15</v>
      </c>
      <c r="B57" s="151"/>
      <c r="C57" s="158"/>
      <c r="D57" s="159"/>
      <c r="E57" s="160"/>
      <c r="F57" s="158"/>
      <c r="G57" s="159"/>
      <c r="H57" s="160"/>
      <c r="I57" s="158"/>
      <c r="J57" s="159"/>
      <c r="K57" s="160"/>
      <c r="L57" s="158"/>
      <c r="M57" s="159"/>
      <c r="N57" s="160"/>
      <c r="O57" s="158"/>
      <c r="P57" s="159"/>
      <c r="Q57" s="160"/>
      <c r="R57" s="158"/>
      <c r="S57" s="159"/>
      <c r="T57" s="160"/>
      <c r="U57" s="158"/>
      <c r="V57" s="159"/>
      <c r="W57" s="160"/>
      <c r="X57" s="158"/>
      <c r="Y57" s="159"/>
      <c r="Z57" s="160"/>
      <c r="AA57" s="158"/>
      <c r="AB57" s="159"/>
      <c r="AC57" s="160"/>
      <c r="AD57" s="158"/>
      <c r="AE57" s="159"/>
      <c r="AF57" s="160"/>
      <c r="AG57" s="158"/>
      <c r="AH57" s="159"/>
      <c r="AI57" s="160"/>
      <c r="AJ57" s="158"/>
      <c r="AK57" s="159"/>
      <c r="AL57" s="160"/>
      <c r="AM57" s="158"/>
      <c r="AN57" s="159"/>
      <c r="AO57" s="160"/>
      <c r="AP57" s="158"/>
      <c r="AQ57" s="159"/>
      <c r="AR57" s="160"/>
      <c r="AS57" s="158"/>
      <c r="AT57" s="159"/>
      <c r="AU57" s="160"/>
      <c r="AV57" s="10"/>
      <c r="AW57" s="32"/>
      <c r="AX57" s="11"/>
      <c r="AY57" s="10"/>
      <c r="AZ57" s="32"/>
      <c r="BA57" s="11"/>
      <c r="BC57" s="41"/>
      <c r="BD57">
        <f t="shared" si="2"/>
        <v>0</v>
      </c>
      <c r="BE57">
        <f t="shared" si="3"/>
        <v>0</v>
      </c>
      <c r="BF57" t="e">
        <f t="shared" si="4"/>
        <v>#DIV/0!</v>
      </c>
    </row>
    <row r="58" spans="1:58">
      <c r="A58">
        <f t="shared" si="5"/>
        <v>16</v>
      </c>
      <c r="B58" s="151"/>
      <c r="C58" s="158"/>
      <c r="D58" s="159"/>
      <c r="E58" s="160"/>
      <c r="F58" s="158"/>
      <c r="G58" s="159"/>
      <c r="H58" s="160"/>
      <c r="I58" s="158"/>
      <c r="J58" s="159"/>
      <c r="K58" s="160"/>
      <c r="L58" s="158"/>
      <c r="M58" s="159"/>
      <c r="N58" s="160"/>
      <c r="O58" s="158"/>
      <c r="P58" s="159"/>
      <c r="Q58" s="160"/>
      <c r="R58" s="158"/>
      <c r="S58" s="159"/>
      <c r="T58" s="160"/>
      <c r="U58" s="158"/>
      <c r="V58" s="159"/>
      <c r="W58" s="160"/>
      <c r="X58" s="158"/>
      <c r="Y58" s="159"/>
      <c r="Z58" s="160"/>
      <c r="AA58" s="158"/>
      <c r="AB58" s="159"/>
      <c r="AC58" s="160"/>
      <c r="AD58" s="158"/>
      <c r="AE58" s="159"/>
      <c r="AF58" s="160"/>
      <c r="AG58" s="158"/>
      <c r="AH58" s="159"/>
      <c r="AI58" s="160"/>
      <c r="AJ58" s="158"/>
      <c r="AK58" s="159"/>
      <c r="AL58" s="160"/>
      <c r="AM58" s="158"/>
      <c r="AN58" s="159"/>
      <c r="AO58" s="160"/>
      <c r="AP58" s="158"/>
      <c r="AQ58" s="159"/>
      <c r="AR58" s="160"/>
      <c r="AS58" s="158"/>
      <c r="AT58" s="159"/>
      <c r="AU58" s="160"/>
      <c r="AV58" s="10"/>
      <c r="AW58" s="32"/>
      <c r="AX58" s="11"/>
      <c r="AY58" s="10"/>
      <c r="AZ58" s="32"/>
      <c r="BA58" s="11"/>
      <c r="BC58" s="41"/>
      <c r="BD58">
        <f t="shared" si="2"/>
        <v>0</v>
      </c>
      <c r="BE58">
        <f t="shared" si="3"/>
        <v>0</v>
      </c>
      <c r="BF58" t="e">
        <f t="shared" si="4"/>
        <v>#DIV/0!</v>
      </c>
    </row>
    <row r="59" spans="1:58">
      <c r="A59">
        <f t="shared" si="5"/>
        <v>17</v>
      </c>
      <c r="B59" s="151"/>
      <c r="C59" s="158"/>
      <c r="D59" s="159"/>
      <c r="E59" s="160"/>
      <c r="F59" s="158"/>
      <c r="G59" s="159"/>
      <c r="H59" s="160"/>
      <c r="I59" s="158"/>
      <c r="J59" s="159"/>
      <c r="K59" s="160"/>
      <c r="L59" s="158"/>
      <c r="M59" s="159"/>
      <c r="N59" s="160"/>
      <c r="O59" s="158"/>
      <c r="P59" s="159"/>
      <c r="Q59" s="160"/>
      <c r="R59" s="158"/>
      <c r="S59" s="159"/>
      <c r="T59" s="160"/>
      <c r="U59" s="158"/>
      <c r="V59" s="159"/>
      <c r="W59" s="160"/>
      <c r="X59" s="158"/>
      <c r="Y59" s="159"/>
      <c r="Z59" s="160"/>
      <c r="AA59" s="158"/>
      <c r="AB59" s="159"/>
      <c r="AC59" s="160"/>
      <c r="AD59" s="158"/>
      <c r="AE59" s="159"/>
      <c r="AF59" s="160"/>
      <c r="AG59" s="158"/>
      <c r="AH59" s="159"/>
      <c r="AI59" s="160"/>
      <c r="AJ59" s="158"/>
      <c r="AK59" s="159"/>
      <c r="AL59" s="160"/>
      <c r="AM59" s="158"/>
      <c r="AN59" s="159"/>
      <c r="AO59" s="160"/>
      <c r="AP59" s="158"/>
      <c r="AQ59" s="159"/>
      <c r="AR59" s="160"/>
      <c r="AS59" s="158"/>
      <c r="AT59" s="159"/>
      <c r="AU59" s="160"/>
      <c r="AV59" s="10"/>
      <c r="AW59" s="32"/>
      <c r="AX59" s="11"/>
      <c r="AY59" s="10"/>
      <c r="AZ59" s="32"/>
      <c r="BA59" s="11"/>
      <c r="BC59" s="41"/>
      <c r="BD59">
        <f t="shared" si="2"/>
        <v>0</v>
      </c>
      <c r="BE59">
        <f t="shared" si="3"/>
        <v>0</v>
      </c>
      <c r="BF59" t="e">
        <f t="shared" si="4"/>
        <v>#DIV/0!</v>
      </c>
    </row>
    <row r="60" spans="1:58">
      <c r="A60">
        <f t="shared" si="5"/>
        <v>18</v>
      </c>
      <c r="B60" s="151"/>
      <c r="C60" s="158"/>
      <c r="D60" s="159"/>
      <c r="E60" s="160"/>
      <c r="F60" s="158"/>
      <c r="G60" s="159"/>
      <c r="H60" s="160"/>
      <c r="I60" s="158"/>
      <c r="J60" s="159"/>
      <c r="K60" s="160"/>
      <c r="L60" s="158"/>
      <c r="M60" s="159"/>
      <c r="N60" s="160"/>
      <c r="O60" s="158"/>
      <c r="P60" s="159"/>
      <c r="Q60" s="160"/>
      <c r="R60" s="158"/>
      <c r="S60" s="159"/>
      <c r="T60" s="160"/>
      <c r="U60" s="158"/>
      <c r="V60" s="159"/>
      <c r="W60" s="160"/>
      <c r="X60" s="158"/>
      <c r="Y60" s="159"/>
      <c r="Z60" s="160"/>
      <c r="AA60" s="158"/>
      <c r="AB60" s="159"/>
      <c r="AC60" s="160"/>
      <c r="AD60" s="158"/>
      <c r="AE60" s="159"/>
      <c r="AF60" s="160"/>
      <c r="AG60" s="158"/>
      <c r="AH60" s="159"/>
      <c r="AI60" s="160"/>
      <c r="AJ60" s="158"/>
      <c r="AK60" s="159"/>
      <c r="AL60" s="160"/>
      <c r="AM60" s="158"/>
      <c r="AN60" s="159"/>
      <c r="AO60" s="160"/>
      <c r="AP60" s="158"/>
      <c r="AQ60" s="159"/>
      <c r="AR60" s="160"/>
      <c r="AS60" s="158"/>
      <c r="AT60" s="159"/>
      <c r="AU60" s="160"/>
      <c r="AV60" s="10"/>
      <c r="AW60" s="32"/>
      <c r="AX60" s="11"/>
      <c r="AY60" s="10"/>
      <c r="AZ60" s="32"/>
      <c r="BA60" s="11"/>
      <c r="BC60" s="41"/>
      <c r="BD60">
        <f t="shared" si="2"/>
        <v>0</v>
      </c>
      <c r="BE60">
        <f t="shared" si="3"/>
        <v>0</v>
      </c>
      <c r="BF60" t="e">
        <f t="shared" si="4"/>
        <v>#DIV/0!</v>
      </c>
    </row>
    <row r="61" spans="1:58">
      <c r="A61">
        <f t="shared" si="5"/>
        <v>19</v>
      </c>
      <c r="B61" s="151"/>
      <c r="C61" s="158"/>
      <c r="D61" s="159"/>
      <c r="E61" s="160"/>
      <c r="F61" s="158"/>
      <c r="G61" s="159"/>
      <c r="H61" s="160"/>
      <c r="I61" s="158"/>
      <c r="J61" s="159"/>
      <c r="K61" s="160"/>
      <c r="L61" s="158"/>
      <c r="M61" s="159"/>
      <c r="N61" s="160"/>
      <c r="O61" s="158"/>
      <c r="P61" s="159"/>
      <c r="Q61" s="160"/>
      <c r="R61" s="158"/>
      <c r="S61" s="159"/>
      <c r="T61" s="160"/>
      <c r="U61" s="158"/>
      <c r="V61" s="159"/>
      <c r="W61" s="160"/>
      <c r="X61" s="158"/>
      <c r="Y61" s="159"/>
      <c r="Z61" s="160"/>
      <c r="AA61" s="158"/>
      <c r="AB61" s="159"/>
      <c r="AC61" s="160"/>
      <c r="AD61" s="158"/>
      <c r="AE61" s="159"/>
      <c r="AF61" s="160"/>
      <c r="AG61" s="158"/>
      <c r="AH61" s="159"/>
      <c r="AI61" s="160"/>
      <c r="AJ61" s="158"/>
      <c r="AK61" s="159"/>
      <c r="AL61" s="160"/>
      <c r="AM61" s="158"/>
      <c r="AN61" s="159"/>
      <c r="AO61" s="160"/>
      <c r="AP61" s="158"/>
      <c r="AQ61" s="159"/>
      <c r="AR61" s="160"/>
      <c r="AS61" s="158"/>
      <c r="AT61" s="159"/>
      <c r="AU61" s="160"/>
      <c r="AV61" s="10"/>
      <c r="AW61" s="32"/>
      <c r="AX61" s="11"/>
      <c r="AY61" s="10"/>
      <c r="AZ61" s="32"/>
      <c r="BA61" s="11"/>
      <c r="BC61" s="41"/>
      <c r="BD61">
        <f t="shared" si="2"/>
        <v>0</v>
      </c>
      <c r="BE61">
        <f t="shared" si="3"/>
        <v>0</v>
      </c>
      <c r="BF61" t="e">
        <f t="shared" si="4"/>
        <v>#DIV/0!</v>
      </c>
    </row>
    <row r="62" spans="1:58">
      <c r="A62">
        <f t="shared" si="5"/>
        <v>20</v>
      </c>
      <c r="B62" s="151"/>
      <c r="C62" s="158"/>
      <c r="D62" s="159"/>
      <c r="E62" s="160"/>
      <c r="F62" s="158"/>
      <c r="G62" s="159"/>
      <c r="H62" s="160"/>
      <c r="I62" s="158"/>
      <c r="J62" s="159"/>
      <c r="K62" s="160"/>
      <c r="L62" s="158"/>
      <c r="M62" s="159"/>
      <c r="N62" s="160"/>
      <c r="O62" s="158"/>
      <c r="P62" s="159"/>
      <c r="Q62" s="160"/>
      <c r="R62" s="158"/>
      <c r="S62" s="159"/>
      <c r="T62" s="160"/>
      <c r="U62" s="158"/>
      <c r="V62" s="159"/>
      <c r="W62" s="160"/>
      <c r="X62" s="158"/>
      <c r="Y62" s="159"/>
      <c r="Z62" s="160"/>
      <c r="AA62" s="158"/>
      <c r="AB62" s="159"/>
      <c r="AC62" s="160"/>
      <c r="AD62" s="158"/>
      <c r="AE62" s="159"/>
      <c r="AF62" s="160"/>
      <c r="AG62" s="158"/>
      <c r="AH62" s="159"/>
      <c r="AI62" s="160"/>
      <c r="AJ62" s="158"/>
      <c r="AK62" s="159"/>
      <c r="AL62" s="160"/>
      <c r="AM62" s="158"/>
      <c r="AN62" s="159"/>
      <c r="AO62" s="160"/>
      <c r="AP62" s="158"/>
      <c r="AQ62" s="159"/>
      <c r="AR62" s="160"/>
      <c r="AS62" s="158"/>
      <c r="AT62" s="159"/>
      <c r="AU62" s="160"/>
      <c r="AV62" s="10"/>
      <c r="AW62" s="32"/>
      <c r="AX62" s="11"/>
      <c r="AY62" s="10"/>
      <c r="AZ62" s="32"/>
      <c r="BA62" s="11"/>
      <c r="BD62">
        <f t="shared" si="2"/>
        <v>0</v>
      </c>
      <c r="BE62">
        <f t="shared" si="3"/>
        <v>0</v>
      </c>
      <c r="BF62" t="e">
        <f t="shared" si="4"/>
        <v>#DIV/0!</v>
      </c>
    </row>
    <row r="63" spans="1:58">
      <c r="A63">
        <f t="shared" si="5"/>
        <v>21</v>
      </c>
      <c r="B63" s="151"/>
      <c r="C63" s="158"/>
      <c r="D63" s="159"/>
      <c r="E63" s="160"/>
      <c r="F63" s="158"/>
      <c r="G63" s="159"/>
      <c r="H63" s="160"/>
      <c r="I63" s="158"/>
      <c r="J63" s="159"/>
      <c r="K63" s="160"/>
      <c r="L63" s="158"/>
      <c r="M63" s="159"/>
      <c r="N63" s="160"/>
      <c r="O63" s="158"/>
      <c r="P63" s="159"/>
      <c r="Q63" s="160"/>
      <c r="R63" s="158"/>
      <c r="S63" s="159"/>
      <c r="T63" s="160"/>
      <c r="U63" s="158"/>
      <c r="V63" s="159"/>
      <c r="W63" s="160"/>
      <c r="X63" s="158"/>
      <c r="Y63" s="159"/>
      <c r="Z63" s="160"/>
      <c r="AA63" s="158"/>
      <c r="AB63" s="159"/>
      <c r="AC63" s="160"/>
      <c r="AD63" s="158"/>
      <c r="AE63" s="159"/>
      <c r="AF63" s="160"/>
      <c r="AG63" s="158"/>
      <c r="AH63" s="159"/>
      <c r="AI63" s="160"/>
      <c r="AJ63" s="158"/>
      <c r="AK63" s="159"/>
      <c r="AL63" s="160"/>
      <c r="AM63" s="158"/>
      <c r="AN63" s="159"/>
      <c r="AO63" s="160"/>
      <c r="AP63" s="158"/>
      <c r="AQ63" s="159"/>
      <c r="AR63" s="160"/>
      <c r="AS63" s="158"/>
      <c r="AT63" s="159"/>
      <c r="AU63" s="160"/>
      <c r="AV63" s="10"/>
      <c r="AW63" s="32"/>
      <c r="AX63" s="11"/>
      <c r="AY63" s="10"/>
      <c r="AZ63" s="32"/>
      <c r="BA63" s="11"/>
      <c r="BD63">
        <f t="shared" si="2"/>
        <v>0</v>
      </c>
      <c r="BE63">
        <f t="shared" si="3"/>
        <v>0</v>
      </c>
      <c r="BF63" t="e">
        <f t="shared" si="4"/>
        <v>#DIV/0!</v>
      </c>
    </row>
    <row r="64" spans="1:58">
      <c r="A64">
        <f t="shared" si="5"/>
        <v>22</v>
      </c>
      <c r="B64" s="151"/>
      <c r="C64" s="155"/>
      <c r="D64" s="156"/>
      <c r="E64" s="157"/>
      <c r="F64" s="155"/>
      <c r="G64" s="156"/>
      <c r="H64" s="157"/>
      <c r="I64" s="155"/>
      <c r="J64" s="156"/>
      <c r="K64" s="157"/>
      <c r="L64" s="158"/>
      <c r="M64" s="159"/>
      <c r="N64" s="160"/>
      <c r="O64" s="155"/>
      <c r="P64" s="156"/>
      <c r="Q64" s="157"/>
      <c r="R64" s="155"/>
      <c r="S64" s="156"/>
      <c r="T64" s="157"/>
      <c r="U64" s="155"/>
      <c r="V64" s="156"/>
      <c r="W64" s="157"/>
      <c r="X64" s="155"/>
      <c r="Y64" s="156"/>
      <c r="Z64" s="157"/>
      <c r="AA64" s="155"/>
      <c r="AB64" s="156"/>
      <c r="AC64" s="157"/>
      <c r="AD64" s="158"/>
      <c r="AE64" s="159"/>
      <c r="AF64" s="160"/>
      <c r="AG64" s="155"/>
      <c r="AH64" s="156"/>
      <c r="AI64" s="157"/>
      <c r="AJ64" s="158"/>
      <c r="AK64" s="159"/>
      <c r="AL64" s="160"/>
      <c r="AM64" s="155"/>
      <c r="AN64" s="156"/>
      <c r="AO64" s="157"/>
      <c r="AP64" s="155"/>
      <c r="AQ64" s="156"/>
      <c r="AR64" s="157"/>
      <c r="AS64" s="155"/>
      <c r="AT64" s="156"/>
      <c r="AU64" s="157"/>
      <c r="AV64" s="12"/>
      <c r="AW64" s="36"/>
      <c r="AX64" s="13"/>
      <c r="AY64" s="12"/>
      <c r="AZ64" s="36"/>
      <c r="BA64" s="13"/>
      <c r="BB64" s="28"/>
      <c r="BC64" s="41"/>
      <c r="BD64">
        <f t="shared" si="2"/>
        <v>0</v>
      </c>
      <c r="BE64">
        <f t="shared" si="3"/>
        <v>0</v>
      </c>
      <c r="BF64" t="e">
        <f t="shared" si="4"/>
        <v>#DIV/0!</v>
      </c>
    </row>
    <row r="65" spans="1:58">
      <c r="A65">
        <f t="shared" si="5"/>
        <v>23</v>
      </c>
      <c r="B65" s="151"/>
      <c r="C65" s="158"/>
      <c r="D65" s="159"/>
      <c r="E65" s="160"/>
      <c r="F65" s="158"/>
      <c r="G65" s="159"/>
      <c r="H65" s="160"/>
      <c r="I65" s="158"/>
      <c r="J65" s="159"/>
      <c r="K65" s="160"/>
      <c r="L65" s="158"/>
      <c r="M65" s="159"/>
      <c r="N65" s="160"/>
      <c r="O65" s="158"/>
      <c r="P65" s="159"/>
      <c r="Q65" s="160"/>
      <c r="R65" s="158"/>
      <c r="S65" s="159"/>
      <c r="T65" s="160"/>
      <c r="U65" s="158"/>
      <c r="V65" s="159"/>
      <c r="W65" s="160"/>
      <c r="X65" s="158"/>
      <c r="Y65" s="159"/>
      <c r="Z65" s="160"/>
      <c r="AA65" s="158"/>
      <c r="AB65" s="159"/>
      <c r="AC65" s="160"/>
      <c r="AD65" s="158"/>
      <c r="AE65" s="159"/>
      <c r="AF65" s="160"/>
      <c r="AG65" s="158"/>
      <c r="AH65" s="159"/>
      <c r="AI65" s="160"/>
      <c r="AJ65" s="158"/>
      <c r="AK65" s="159"/>
      <c r="AL65" s="160"/>
      <c r="AM65" s="158"/>
      <c r="AN65" s="159"/>
      <c r="AO65" s="160"/>
      <c r="AP65" s="158"/>
      <c r="AQ65" s="159"/>
      <c r="AR65" s="160"/>
      <c r="AS65" s="158"/>
      <c r="AT65" s="159"/>
      <c r="AU65" s="160"/>
      <c r="AV65" s="10"/>
      <c r="AW65" s="32"/>
      <c r="AX65" s="11"/>
      <c r="AY65" s="10"/>
      <c r="AZ65" s="32"/>
      <c r="BA65" s="11"/>
      <c r="BB65" s="28"/>
      <c r="BC65" s="41"/>
      <c r="BD65">
        <f t="shared" si="2"/>
        <v>0</v>
      </c>
      <c r="BE65">
        <f t="shared" si="3"/>
        <v>0</v>
      </c>
      <c r="BF65" t="e">
        <f t="shared" si="4"/>
        <v>#DIV/0!</v>
      </c>
    </row>
    <row r="66" spans="1:58">
      <c r="A66">
        <f t="shared" si="5"/>
        <v>24</v>
      </c>
      <c r="B66" s="151"/>
      <c r="C66" s="158"/>
      <c r="D66" s="159"/>
      <c r="E66" s="160"/>
      <c r="F66" s="158"/>
      <c r="G66" s="159"/>
      <c r="H66" s="160"/>
      <c r="I66" s="158"/>
      <c r="J66" s="159"/>
      <c r="K66" s="160"/>
      <c r="L66" s="158"/>
      <c r="M66" s="159"/>
      <c r="N66" s="160"/>
      <c r="O66" s="158"/>
      <c r="P66" s="159"/>
      <c r="Q66" s="160"/>
      <c r="R66" s="158"/>
      <c r="S66" s="159"/>
      <c r="T66" s="160"/>
      <c r="U66" s="158"/>
      <c r="V66" s="159"/>
      <c r="W66" s="160"/>
      <c r="X66" s="158"/>
      <c r="Y66" s="159"/>
      <c r="Z66" s="160"/>
      <c r="AA66" s="158"/>
      <c r="AB66" s="159"/>
      <c r="AC66" s="160"/>
      <c r="AD66" s="158"/>
      <c r="AE66" s="159"/>
      <c r="AF66" s="160"/>
      <c r="AG66" s="158"/>
      <c r="AH66" s="159"/>
      <c r="AI66" s="160"/>
      <c r="AJ66" s="158"/>
      <c r="AK66" s="159"/>
      <c r="AL66" s="160"/>
      <c r="AM66" s="158"/>
      <c r="AN66" s="159"/>
      <c r="AO66" s="160"/>
      <c r="AP66" s="158"/>
      <c r="AQ66" s="159"/>
      <c r="AR66" s="160"/>
      <c r="AS66" s="158"/>
      <c r="AT66" s="159"/>
      <c r="AU66" s="160"/>
      <c r="AV66" s="10"/>
      <c r="AW66" s="32"/>
      <c r="AX66" s="11"/>
      <c r="AY66" s="10"/>
      <c r="AZ66" s="32"/>
      <c r="BA66" s="11"/>
      <c r="BC66" s="41"/>
      <c r="BD66">
        <f>+AY66+AP66+AG66+AD66+AA66+X66+U66+R66+O66+L66+I66+F66+C66+AJ66+AM66+AS66+AV66</f>
        <v>0</v>
      </c>
      <c r="BE66">
        <f t="shared" si="3"/>
        <v>0</v>
      </c>
      <c r="BF66" t="e">
        <f t="shared" si="4"/>
        <v>#DIV/0!</v>
      </c>
    </row>
    <row r="67" spans="1:58">
      <c r="A67">
        <f t="shared" si="5"/>
        <v>25</v>
      </c>
      <c r="B67" s="151"/>
      <c r="C67" s="158"/>
      <c r="D67" s="159"/>
      <c r="E67" s="160"/>
      <c r="F67" s="158"/>
      <c r="G67" s="159"/>
      <c r="H67" s="160"/>
      <c r="I67" s="158"/>
      <c r="J67" s="159"/>
      <c r="K67" s="160"/>
      <c r="L67" s="158"/>
      <c r="M67" s="159"/>
      <c r="N67" s="160"/>
      <c r="O67" s="158"/>
      <c r="P67" s="159"/>
      <c r="Q67" s="160"/>
      <c r="R67" s="158"/>
      <c r="S67" s="159"/>
      <c r="T67" s="160"/>
      <c r="U67" s="158"/>
      <c r="V67" s="159"/>
      <c r="W67" s="160"/>
      <c r="X67" s="158"/>
      <c r="Y67" s="159"/>
      <c r="Z67" s="160"/>
      <c r="AA67" s="158"/>
      <c r="AB67" s="159"/>
      <c r="AC67" s="160"/>
      <c r="AD67" s="158"/>
      <c r="AE67" s="159"/>
      <c r="AF67" s="160"/>
      <c r="AG67" s="158"/>
      <c r="AH67" s="159"/>
      <c r="AI67" s="160"/>
      <c r="AJ67" s="158"/>
      <c r="AK67" s="159"/>
      <c r="AL67" s="160"/>
      <c r="AM67" s="158"/>
      <c r="AN67" s="159"/>
      <c r="AO67" s="160"/>
      <c r="AP67" s="158"/>
      <c r="AQ67" s="159"/>
      <c r="AR67" s="160"/>
      <c r="AS67" s="158"/>
      <c r="AT67" s="159"/>
      <c r="AU67" s="160"/>
      <c r="AV67" s="10"/>
      <c r="AW67" s="32"/>
      <c r="AX67" s="11"/>
      <c r="AY67" s="10"/>
      <c r="AZ67" s="32"/>
      <c r="BA67" s="11"/>
      <c r="BC67" s="41"/>
      <c r="BD67">
        <f>+AY67+AP67+AG67+AD67+AA67+X67+U67+R67+O67+L67+I67+F67+C67+AJ67+AM67+AS67+AV67</f>
        <v>0</v>
      </c>
      <c r="BE67">
        <f>COUNT(C67:BA67)/3</f>
        <v>0</v>
      </c>
      <c r="BF67" t="e">
        <f>+BD67/BE67</f>
        <v>#DIV/0!</v>
      </c>
    </row>
    <row r="68" spans="1:58">
      <c r="A68">
        <f t="shared" si="5"/>
        <v>26</v>
      </c>
      <c r="B68" s="151"/>
      <c r="C68" s="158"/>
      <c r="D68" s="159"/>
      <c r="E68" s="160"/>
      <c r="F68" s="158"/>
      <c r="G68" s="159"/>
      <c r="H68" s="160"/>
      <c r="I68" s="158"/>
      <c r="J68" s="159"/>
      <c r="K68" s="160"/>
      <c r="L68" s="158"/>
      <c r="M68" s="159"/>
      <c r="N68" s="160"/>
      <c r="O68" s="158"/>
      <c r="P68" s="159"/>
      <c r="Q68" s="160"/>
      <c r="R68" s="158"/>
      <c r="S68" s="159"/>
      <c r="T68" s="160"/>
      <c r="U68" s="158"/>
      <c r="V68" s="159"/>
      <c r="W68" s="160"/>
      <c r="X68" s="158"/>
      <c r="Y68" s="159"/>
      <c r="Z68" s="160"/>
      <c r="AA68" s="158"/>
      <c r="AB68" s="159"/>
      <c r="AC68" s="160"/>
      <c r="AD68" s="158"/>
      <c r="AE68" s="159"/>
      <c r="AF68" s="160"/>
      <c r="AG68" s="158"/>
      <c r="AH68" s="159"/>
      <c r="AI68" s="160"/>
      <c r="AJ68" s="158"/>
      <c r="AK68" s="159"/>
      <c r="AL68" s="160"/>
      <c r="AM68" s="158"/>
      <c r="AN68" s="159"/>
      <c r="AO68" s="160"/>
      <c r="AP68" s="158"/>
      <c r="AQ68" s="159"/>
      <c r="AR68" s="160"/>
      <c r="AS68" s="158"/>
      <c r="AT68" s="159"/>
      <c r="AU68" s="160"/>
      <c r="AV68" s="10"/>
      <c r="AW68" s="32"/>
      <c r="AX68" s="11"/>
      <c r="AY68" s="10"/>
      <c r="AZ68" s="32"/>
      <c r="BA68" s="11"/>
      <c r="BC68" s="41"/>
      <c r="BD68">
        <f>+AY68+AP68+AG68+AD68+AA68+X68+U68+R68+O68+L68+I68+F68+C68+AJ68+AM68+AS68+AV68</f>
        <v>0</v>
      </c>
      <c r="BE68">
        <f>COUNT(C68:BA68)/3</f>
        <v>0</v>
      </c>
      <c r="BF68" t="e">
        <f>+BD68/BE68</f>
        <v>#DIV/0!</v>
      </c>
    </row>
    <row r="69" spans="1:58">
      <c r="A69">
        <f t="shared" si="5"/>
        <v>27</v>
      </c>
      <c r="B69" s="6"/>
      <c r="C69" s="10"/>
      <c r="D69" s="32"/>
      <c r="E69" s="11"/>
      <c r="F69" s="10"/>
      <c r="G69" s="32"/>
      <c r="H69" s="11"/>
      <c r="I69" s="10"/>
      <c r="J69" s="32"/>
      <c r="K69" s="11"/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/>
      <c r="AB69" s="32"/>
      <c r="AC69" s="11"/>
      <c r="AD69" s="10"/>
      <c r="AE69" s="32"/>
      <c r="AF69" s="11"/>
      <c r="AG69" s="10"/>
      <c r="AH69" s="32"/>
      <c r="AI69" s="11"/>
      <c r="AJ69" s="10"/>
      <c r="AK69" s="32"/>
      <c r="AL69" s="11"/>
      <c r="AM69" s="10"/>
      <c r="AN69" s="32"/>
      <c r="AO69" s="11"/>
      <c r="AP69" s="10"/>
      <c r="AQ69" s="32"/>
      <c r="AR69" s="11"/>
      <c r="AS69" s="10"/>
      <c r="AT69" s="32"/>
      <c r="AU69" s="11"/>
      <c r="AV69" s="10"/>
      <c r="AW69" s="32"/>
      <c r="AX69" s="11"/>
      <c r="AY69" s="10"/>
      <c r="AZ69" s="32"/>
      <c r="BA69" s="11"/>
      <c r="BC69" s="41"/>
      <c r="BD69">
        <f>+AY69+AP69+AG69+AD69+AA69+X69+U69+R69+O69+L69+I69+F69+C69+AJ69+AM69+AS69+AV69</f>
        <v>0</v>
      </c>
      <c r="BE69">
        <f>COUNT(C69:BA69)/3</f>
        <v>0</v>
      </c>
      <c r="BF69" t="e">
        <f>+BD69/BE69</f>
        <v>#DIV/0!</v>
      </c>
    </row>
    <row r="70" spans="1:58">
      <c r="A70">
        <f t="shared" si="5"/>
        <v>28</v>
      </c>
      <c r="B70" s="6"/>
      <c r="C70" s="10"/>
      <c r="D70" s="32"/>
      <c r="E70" s="11"/>
      <c r="F70" s="10"/>
      <c r="G70" s="32"/>
      <c r="H70" s="11"/>
      <c r="I70" s="10"/>
      <c r="J70" s="32"/>
      <c r="K70" s="11"/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0"/>
      <c r="Y70" s="32"/>
      <c r="Z70" s="11"/>
      <c r="AA70" s="10"/>
      <c r="AB70" s="32"/>
      <c r="AC70" s="11"/>
      <c r="AD70" s="10"/>
      <c r="AE70" s="32"/>
      <c r="AF70" s="11"/>
      <c r="AG70" s="10"/>
      <c r="AH70" s="32"/>
      <c r="AI70" s="11"/>
      <c r="AJ70" s="10"/>
      <c r="AK70" s="32"/>
      <c r="AL70" s="11"/>
      <c r="AM70" s="10"/>
      <c r="AN70" s="32"/>
      <c r="AO70" s="11"/>
      <c r="AP70" s="10"/>
      <c r="AQ70" s="32"/>
      <c r="AR70" s="11"/>
      <c r="AS70" s="10"/>
      <c r="AT70" s="32"/>
      <c r="AU70" s="11"/>
      <c r="AV70" s="10"/>
      <c r="AW70" s="32"/>
      <c r="AX70" s="11"/>
      <c r="AY70" s="10"/>
      <c r="AZ70" s="32"/>
      <c r="BA70" s="11"/>
      <c r="BC70" s="41"/>
    </row>
    <row r="71" spans="1:58">
      <c r="A71">
        <f t="shared" si="5"/>
        <v>29</v>
      </c>
      <c r="B71" s="6"/>
      <c r="C71" s="10"/>
      <c r="D71" s="32"/>
      <c r="E71" s="11"/>
      <c r="F71" s="10"/>
      <c r="G71" s="32"/>
      <c r="H71" s="11"/>
      <c r="I71" s="10"/>
      <c r="J71" s="32"/>
      <c r="K71" s="11"/>
      <c r="L71" s="10"/>
      <c r="M71" s="32"/>
      <c r="N71" s="11"/>
      <c r="O71" s="10"/>
      <c r="P71" s="32"/>
      <c r="Q71" s="11"/>
      <c r="R71" s="10"/>
      <c r="S71" s="32"/>
      <c r="T71" s="11"/>
      <c r="U71" s="10"/>
      <c r="V71" s="32"/>
      <c r="W71" s="11"/>
      <c r="X71" s="10"/>
      <c r="Y71" s="32"/>
      <c r="Z71" s="11"/>
      <c r="AA71" s="10"/>
      <c r="AB71" s="32"/>
      <c r="AC71" s="11"/>
      <c r="AD71" s="10"/>
      <c r="AE71" s="32"/>
      <c r="AF71" s="11"/>
      <c r="AG71" s="10"/>
      <c r="AH71" s="32"/>
      <c r="AI71" s="11"/>
      <c r="AJ71" s="10"/>
      <c r="AK71" s="32"/>
      <c r="AL71" s="11"/>
      <c r="AM71" s="10"/>
      <c r="AN71" s="32"/>
      <c r="AO71" s="11"/>
      <c r="AP71" s="10"/>
      <c r="AQ71" s="32"/>
      <c r="AR71" s="11"/>
      <c r="AS71" s="10"/>
      <c r="AT71" s="32"/>
      <c r="AU71" s="11"/>
      <c r="AV71" s="10"/>
      <c r="AW71" s="32"/>
      <c r="AX71" s="11"/>
      <c r="AY71" s="10"/>
      <c r="AZ71" s="32"/>
      <c r="BA71" s="11"/>
      <c r="BC71" s="41"/>
    </row>
    <row r="72" spans="1:58">
      <c r="A72">
        <f t="shared" si="5"/>
        <v>30</v>
      </c>
      <c r="B72" s="6"/>
      <c r="C72" s="10"/>
      <c r="D72" s="32"/>
      <c r="E72" s="11"/>
      <c r="F72" s="10"/>
      <c r="G72" s="32"/>
      <c r="H72" s="11"/>
      <c r="I72" s="10"/>
      <c r="J72" s="32"/>
      <c r="K72" s="11"/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/>
      <c r="AB72" s="32"/>
      <c r="AC72" s="11"/>
      <c r="AD72" s="10"/>
      <c r="AE72" s="32"/>
      <c r="AF72" s="11"/>
      <c r="AG72" s="10"/>
      <c r="AH72" s="32"/>
      <c r="AI72" s="11"/>
      <c r="AJ72" s="10"/>
      <c r="AK72" s="32"/>
      <c r="AL72" s="11"/>
      <c r="AM72" s="10"/>
      <c r="AN72" s="32"/>
      <c r="AO72" s="11"/>
      <c r="AP72" s="10"/>
      <c r="AQ72" s="32"/>
      <c r="AR72" s="11"/>
      <c r="AS72" s="10"/>
      <c r="AT72" s="32"/>
      <c r="AU72" s="11"/>
      <c r="AV72" s="10"/>
      <c r="AW72" s="32"/>
      <c r="AX72" s="11"/>
      <c r="AY72" s="10"/>
      <c r="AZ72" s="32"/>
      <c r="BA72" s="11"/>
      <c r="BC72" s="41"/>
    </row>
    <row r="73" spans="1:58">
      <c r="A73">
        <f t="shared" si="5"/>
        <v>31</v>
      </c>
      <c r="B73" s="6"/>
      <c r="C73" s="10"/>
      <c r="D73" s="32"/>
      <c r="E73" s="11"/>
      <c r="F73" s="10"/>
      <c r="G73" s="32"/>
      <c r="H73" s="11"/>
      <c r="I73" s="10"/>
      <c r="J73" s="32"/>
      <c r="K73" s="11"/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10"/>
      <c r="AQ73" s="32"/>
      <c r="AR73" s="11"/>
      <c r="AS73" s="10"/>
      <c r="AT73" s="32"/>
      <c r="AU73" s="11"/>
      <c r="AV73" s="10"/>
      <c r="AW73" s="32"/>
      <c r="AX73" s="11"/>
      <c r="AY73" s="10"/>
      <c r="AZ73" s="32"/>
      <c r="BA73" s="11"/>
      <c r="BB73" s="28"/>
      <c r="BC73" s="41"/>
    </row>
    <row r="74" spans="1:58">
      <c r="A74">
        <f t="shared" si="5"/>
        <v>32</v>
      </c>
      <c r="B74" s="6"/>
      <c r="C74" s="10"/>
      <c r="D74" s="32"/>
      <c r="E74" s="11"/>
      <c r="F74" s="10"/>
      <c r="G74" s="32"/>
      <c r="H74" s="11"/>
      <c r="I74" s="10"/>
      <c r="J74" s="32"/>
      <c r="K74" s="11"/>
      <c r="L74" s="10"/>
      <c r="M74" s="32"/>
      <c r="N74" s="11"/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/>
      <c r="AE74" s="32"/>
      <c r="AF74" s="11"/>
      <c r="AG74" s="10"/>
      <c r="AH74" s="32"/>
      <c r="AI74" s="11"/>
      <c r="AJ74" s="10"/>
      <c r="AK74" s="32"/>
      <c r="AL74" s="11"/>
      <c r="AM74" s="10"/>
      <c r="AN74" s="32"/>
      <c r="AO74" s="11"/>
      <c r="AP74" s="10"/>
      <c r="AQ74" s="32"/>
      <c r="AR74" s="11"/>
      <c r="AS74" s="10"/>
      <c r="AT74" s="32"/>
      <c r="AU74" s="11"/>
      <c r="AV74" s="10"/>
      <c r="AW74" s="32"/>
      <c r="AX74" s="11"/>
      <c r="AY74" s="10"/>
      <c r="AZ74" s="32"/>
      <c r="BA74" s="11"/>
      <c r="BC74" s="41"/>
    </row>
    <row r="75" spans="1:58">
      <c r="A75">
        <f t="shared" si="5"/>
        <v>33</v>
      </c>
      <c r="B75" s="6"/>
      <c r="C75" s="10"/>
      <c r="D75" s="32"/>
      <c r="E75" s="11"/>
      <c r="F75" s="10"/>
      <c r="G75" s="32"/>
      <c r="H75" s="11"/>
      <c r="I75" s="10"/>
      <c r="J75" s="32"/>
      <c r="K75" s="11"/>
      <c r="L75" s="10"/>
      <c r="M75" s="32"/>
      <c r="N75" s="11"/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/>
      <c r="AE75" s="32"/>
      <c r="AF75" s="11"/>
      <c r="AG75" s="10"/>
      <c r="AH75" s="32"/>
      <c r="AI75" s="11"/>
      <c r="AJ75" s="10"/>
      <c r="AK75" s="32"/>
      <c r="AL75" s="11"/>
      <c r="AM75" s="10"/>
      <c r="AN75" s="32"/>
      <c r="AO75" s="11"/>
      <c r="AP75" s="10"/>
      <c r="AQ75" s="32"/>
      <c r="AR75" s="11"/>
      <c r="AS75" s="10"/>
      <c r="AT75" s="32"/>
      <c r="AU75" s="11"/>
      <c r="AV75" s="10"/>
      <c r="AW75" s="32"/>
      <c r="AX75" s="11"/>
      <c r="AY75" s="10"/>
      <c r="AZ75" s="32"/>
      <c r="BA75" s="11"/>
      <c r="BB75" s="28"/>
    </row>
    <row r="76" spans="1:58">
      <c r="A76">
        <f t="shared" si="5"/>
        <v>34</v>
      </c>
      <c r="B76" s="6"/>
      <c r="C76" s="10"/>
      <c r="D76" s="32"/>
      <c r="E76" s="11"/>
      <c r="F76" s="10"/>
      <c r="G76" s="32"/>
      <c r="H76" s="11"/>
      <c r="I76" s="10"/>
      <c r="J76" s="32"/>
      <c r="K76" s="11"/>
      <c r="L76" s="10"/>
      <c r="M76" s="32"/>
      <c r="N76" s="11"/>
      <c r="O76" s="10"/>
      <c r="P76" s="32"/>
      <c r="Q76" s="11"/>
      <c r="R76" s="10"/>
      <c r="S76" s="32"/>
      <c r="T76" s="11"/>
      <c r="U76" s="10"/>
      <c r="V76" s="32"/>
      <c r="W76" s="11"/>
      <c r="X76" s="10"/>
      <c r="Y76" s="32"/>
      <c r="Z76" s="11"/>
      <c r="AA76" s="10"/>
      <c r="AB76" s="32"/>
      <c r="AC76" s="11"/>
      <c r="AD76" s="10"/>
      <c r="AE76" s="32"/>
      <c r="AF76" s="11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S76" s="10"/>
      <c r="AT76" s="32"/>
      <c r="AU76" s="11"/>
      <c r="AV76" s="10"/>
      <c r="AW76" s="32"/>
      <c r="AX76" s="11"/>
      <c r="AY76" s="10"/>
      <c r="AZ76" s="32"/>
      <c r="BA76" s="11"/>
      <c r="BB76" s="28"/>
    </row>
    <row r="77" spans="1:58">
      <c r="A77">
        <f t="shared" si="5"/>
        <v>35</v>
      </c>
      <c r="B77" s="6"/>
      <c r="C77" s="10"/>
      <c r="D77" s="32"/>
      <c r="E77" s="11"/>
      <c r="F77" s="10"/>
      <c r="G77" s="32"/>
      <c r="H77" s="11"/>
      <c r="I77" s="10"/>
      <c r="J77" s="32"/>
      <c r="K77" s="11"/>
      <c r="L77" s="10"/>
      <c r="M77" s="32"/>
      <c r="N77" s="11"/>
      <c r="O77" s="10"/>
      <c r="P77" s="32"/>
      <c r="Q77" s="11"/>
      <c r="R77" s="10"/>
      <c r="S77" s="32"/>
      <c r="T77" s="11"/>
      <c r="U77" s="10"/>
      <c r="V77" s="32"/>
      <c r="W77" s="11"/>
      <c r="X77" s="10"/>
      <c r="Y77" s="32"/>
      <c r="Z77" s="11"/>
      <c r="AA77" s="10"/>
      <c r="AB77" s="32"/>
      <c r="AC77" s="11"/>
      <c r="AD77" s="10"/>
      <c r="AE77" s="32"/>
      <c r="AF77" s="11"/>
      <c r="AG77" s="10"/>
      <c r="AH77" s="32"/>
      <c r="AI77" s="11"/>
      <c r="AJ77" s="10"/>
      <c r="AK77" s="32"/>
      <c r="AL77" s="11"/>
      <c r="AM77" s="10"/>
      <c r="AN77" s="32"/>
      <c r="AO77" s="11"/>
      <c r="AP77" s="10"/>
      <c r="AQ77" s="32"/>
      <c r="AR77" s="11"/>
      <c r="AS77" s="10"/>
      <c r="AT77" s="32"/>
      <c r="AU77" s="11"/>
      <c r="AV77" s="10"/>
      <c r="AW77" s="32"/>
      <c r="AX77" s="11"/>
      <c r="AY77" s="10"/>
      <c r="AZ77" s="32"/>
      <c r="BA77" s="11"/>
      <c r="BC77" s="41"/>
    </row>
    <row r="78" spans="1:58">
      <c r="A78">
        <f t="shared" si="5"/>
        <v>36</v>
      </c>
      <c r="B78" s="6"/>
      <c r="C78" s="10"/>
      <c r="D78" s="32"/>
      <c r="E78" s="11"/>
      <c r="F78" s="10"/>
      <c r="G78" s="32"/>
      <c r="H78" s="11"/>
      <c r="I78" s="10"/>
      <c r="J78" s="32"/>
      <c r="K78" s="11"/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/>
      <c r="AB78" s="32"/>
      <c r="AC78" s="11"/>
      <c r="AD78" s="10"/>
      <c r="AE78" s="32"/>
      <c r="AF78" s="11"/>
      <c r="AG78" s="10"/>
      <c r="AH78" s="32"/>
      <c r="AI78" s="11"/>
      <c r="AJ78" s="10"/>
      <c r="AK78" s="32"/>
      <c r="AL78" s="11"/>
      <c r="AM78" s="10"/>
      <c r="AN78" s="32"/>
      <c r="AO78" s="11"/>
      <c r="AP78" s="10"/>
      <c r="AQ78" s="32"/>
      <c r="AR78" s="11"/>
      <c r="AS78" s="10"/>
      <c r="AT78" s="32"/>
      <c r="AU78" s="11"/>
      <c r="AV78" s="10"/>
      <c r="AW78" s="32"/>
      <c r="AX78" s="11"/>
      <c r="AY78" s="10"/>
      <c r="AZ78" s="32"/>
      <c r="BA78" s="11"/>
      <c r="BC78" s="41"/>
    </row>
    <row r="79" spans="1:58">
      <c r="A79">
        <f t="shared" si="5"/>
        <v>37</v>
      </c>
      <c r="B79" s="6"/>
      <c r="C79" s="10"/>
      <c r="D79" s="32"/>
      <c r="E79" s="11"/>
      <c r="F79" s="10"/>
      <c r="G79" s="32"/>
      <c r="H79" s="11"/>
      <c r="I79" s="10"/>
      <c r="J79" s="32"/>
      <c r="K79" s="11"/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S79" s="10"/>
      <c r="AT79" s="32"/>
      <c r="AU79" s="11"/>
      <c r="AV79" s="10"/>
      <c r="AW79" s="32"/>
      <c r="AX79" s="11"/>
      <c r="AY79" s="10"/>
      <c r="AZ79" s="32"/>
      <c r="BA79" s="11"/>
      <c r="BC79" s="41"/>
    </row>
    <row r="80" spans="1:58">
      <c r="A80">
        <f t="shared" si="5"/>
        <v>38</v>
      </c>
      <c r="B80" s="6"/>
      <c r="C80" s="10"/>
      <c r="D80" s="32"/>
      <c r="E80" s="11"/>
      <c r="F80" s="10"/>
      <c r="G80" s="32"/>
      <c r="H80" s="11"/>
      <c r="I80" s="10"/>
      <c r="J80" s="32"/>
      <c r="K80" s="11"/>
      <c r="L80" s="10"/>
      <c r="M80" s="32"/>
      <c r="N80" s="11"/>
      <c r="O80" s="10"/>
      <c r="P80" s="32"/>
      <c r="Q80" s="11"/>
      <c r="R80" s="10"/>
      <c r="S80" s="32"/>
      <c r="T80" s="11"/>
      <c r="U80" s="10"/>
      <c r="V80" s="32"/>
      <c r="W80" s="11"/>
      <c r="X80" s="10"/>
      <c r="Y80" s="32"/>
      <c r="Z80" s="11"/>
      <c r="AA80" s="10"/>
      <c r="AB80" s="32"/>
      <c r="AC80" s="11"/>
      <c r="AD80" s="10"/>
      <c r="AE80" s="32"/>
      <c r="AF80" s="11"/>
      <c r="AG80" s="10"/>
      <c r="AH80" s="32"/>
      <c r="AI80" s="11"/>
      <c r="AJ80" s="10"/>
      <c r="AK80" s="32"/>
      <c r="AL80" s="11"/>
      <c r="AM80" s="10"/>
      <c r="AN80" s="32"/>
      <c r="AO80" s="11"/>
      <c r="AP80" s="10"/>
      <c r="AQ80" s="32"/>
      <c r="AR80" s="11"/>
      <c r="AS80" s="10"/>
      <c r="AT80" s="32"/>
      <c r="AU80" s="11"/>
      <c r="AV80" s="10"/>
      <c r="AW80" s="32"/>
      <c r="AX80" s="11"/>
      <c r="AY80" s="10"/>
      <c r="AZ80" s="32"/>
      <c r="BA80" s="11"/>
      <c r="BC80" s="41"/>
    </row>
    <row r="81" spans="1:55">
      <c r="A81">
        <f t="shared" si="5"/>
        <v>39</v>
      </c>
      <c r="B81" s="6"/>
      <c r="C81" s="10"/>
      <c r="D81" s="32"/>
      <c r="E81" s="11"/>
      <c r="F81" s="10"/>
      <c r="G81" s="32"/>
      <c r="H81" s="11"/>
      <c r="I81" s="10"/>
      <c r="J81" s="32"/>
      <c r="K81" s="11"/>
      <c r="L81" s="10"/>
      <c r="M81" s="32"/>
      <c r="N81" s="11"/>
      <c r="O81" s="10"/>
      <c r="P81" s="32"/>
      <c r="Q81" s="11"/>
      <c r="R81" s="10"/>
      <c r="S81" s="32"/>
      <c r="T81" s="11"/>
      <c r="U81" s="10"/>
      <c r="V81" s="32"/>
      <c r="W81" s="11"/>
      <c r="X81" s="10"/>
      <c r="Y81" s="32"/>
      <c r="Z81" s="11"/>
      <c r="AA81" s="10"/>
      <c r="AB81" s="32"/>
      <c r="AC81" s="11"/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10"/>
      <c r="AQ81" s="32"/>
      <c r="AR81" s="11"/>
      <c r="AS81" s="10"/>
      <c r="AT81" s="32"/>
      <c r="AU81" s="11"/>
      <c r="AV81" s="10"/>
      <c r="AW81" s="32"/>
      <c r="AX81" s="11"/>
      <c r="AY81" s="10"/>
      <c r="AZ81" s="32"/>
      <c r="BA81" s="11"/>
      <c r="BC81" s="41"/>
    </row>
    <row r="82" spans="1:55">
      <c r="A82">
        <f t="shared" si="5"/>
        <v>40</v>
      </c>
      <c r="B82" s="6"/>
      <c r="C82" s="10"/>
      <c r="D82" s="32"/>
      <c r="E82" s="11"/>
      <c r="F82" s="10"/>
      <c r="G82" s="32"/>
      <c r="H82" s="11"/>
      <c r="I82" s="10"/>
      <c r="J82" s="32"/>
      <c r="K82" s="11"/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/>
      <c r="AQ82" s="32"/>
      <c r="AR82" s="11"/>
      <c r="AS82" s="10"/>
      <c r="AT82" s="32"/>
      <c r="AU82" s="11"/>
      <c r="AV82" s="10"/>
      <c r="AW82" s="32"/>
      <c r="AX82" s="11"/>
      <c r="AY82" s="10"/>
      <c r="AZ82" s="32"/>
      <c r="BA82" s="11"/>
      <c r="BC82" s="41"/>
    </row>
    <row r="83" spans="1:55">
      <c r="A83">
        <f t="shared" si="5"/>
        <v>41</v>
      </c>
      <c r="B83" s="6"/>
      <c r="C83" s="10"/>
      <c r="D83" s="32"/>
      <c r="E83" s="11"/>
      <c r="F83" s="10"/>
      <c r="G83" s="32"/>
      <c r="H83" s="11"/>
      <c r="I83" s="10"/>
      <c r="J83" s="32"/>
      <c r="K83" s="11"/>
      <c r="L83" s="10"/>
      <c r="M83" s="32"/>
      <c r="N83" s="11"/>
      <c r="O83" s="10"/>
      <c r="P83" s="32"/>
      <c r="Q83" s="11"/>
      <c r="R83" s="10"/>
      <c r="S83" s="32"/>
      <c r="T83" s="11"/>
      <c r="U83" s="10"/>
      <c r="V83" s="32"/>
      <c r="W83" s="11"/>
      <c r="X83" s="10"/>
      <c r="Y83" s="32"/>
      <c r="Z83" s="11"/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/>
      <c r="AQ83" s="32"/>
      <c r="AR83" s="11"/>
      <c r="AS83" s="10"/>
      <c r="AT83" s="32"/>
      <c r="AU83" s="11"/>
      <c r="AV83" s="10"/>
      <c r="AW83" s="32"/>
      <c r="AX83" s="11"/>
      <c r="AY83" s="10"/>
      <c r="AZ83" s="32"/>
      <c r="BA83" s="11"/>
      <c r="BC83" s="41"/>
    </row>
    <row r="84" spans="1:55">
      <c r="A84">
        <f t="shared" si="5"/>
        <v>42</v>
      </c>
      <c r="B84" s="6"/>
      <c r="C84" s="10"/>
      <c r="D84" s="32"/>
      <c r="E84" s="11"/>
      <c r="F84" s="10"/>
      <c r="G84" s="32"/>
      <c r="H84" s="11"/>
      <c r="I84" s="10"/>
      <c r="J84" s="32"/>
      <c r="K84" s="11"/>
      <c r="L84" s="10"/>
      <c r="M84" s="32"/>
      <c r="N84" s="11"/>
      <c r="O84" s="10"/>
      <c r="P84" s="32"/>
      <c r="Q84" s="11"/>
      <c r="R84" s="10"/>
      <c r="S84" s="32"/>
      <c r="T84" s="11"/>
      <c r="U84" s="10"/>
      <c r="V84" s="32"/>
      <c r="W84" s="11"/>
      <c r="X84" s="10"/>
      <c r="Y84" s="32"/>
      <c r="Z84" s="11"/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/>
      <c r="AQ84" s="32"/>
      <c r="AR84" s="11"/>
      <c r="AS84" s="10"/>
      <c r="AT84" s="32"/>
      <c r="AU84" s="11"/>
      <c r="AV84" s="10"/>
      <c r="AW84" s="32"/>
      <c r="AX84" s="11"/>
      <c r="AY84" s="10"/>
      <c r="AZ84" s="32"/>
      <c r="BA84" s="11"/>
      <c r="BC84" s="76"/>
    </row>
    <row r="85" spans="1:55">
      <c r="A85">
        <f t="shared" si="5"/>
        <v>43</v>
      </c>
      <c r="B85" s="6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S85" s="10"/>
      <c r="AT85" s="32"/>
      <c r="AU85" s="11"/>
      <c r="AV85" s="10"/>
      <c r="AW85" s="32"/>
      <c r="AX85" s="11"/>
      <c r="AY85" s="10"/>
      <c r="AZ85" s="32"/>
      <c r="BA85" s="11"/>
      <c r="BC85" s="41"/>
    </row>
    <row r="86" spans="1:55">
      <c r="A86">
        <f t="shared" si="5"/>
        <v>44</v>
      </c>
      <c r="B86" s="6"/>
      <c r="C86" s="10"/>
      <c r="D86" s="32"/>
      <c r="E86" s="11"/>
      <c r="F86" s="10"/>
      <c r="G86" s="32"/>
      <c r="H86" s="11"/>
      <c r="I86" s="10"/>
      <c r="J86" s="32"/>
      <c r="K86" s="11"/>
      <c r="L86" s="10"/>
      <c r="M86" s="32"/>
      <c r="N86" s="11"/>
      <c r="O86" s="10"/>
      <c r="P86" s="32"/>
      <c r="Q86" s="11"/>
      <c r="R86" s="10"/>
      <c r="S86" s="32"/>
      <c r="T86" s="11"/>
      <c r="U86" s="10"/>
      <c r="V86" s="32"/>
      <c r="W86" s="11"/>
      <c r="X86" s="10"/>
      <c r="Y86" s="32"/>
      <c r="Z86" s="11"/>
      <c r="AA86" s="10"/>
      <c r="AB86" s="32"/>
      <c r="AC86" s="11"/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10"/>
      <c r="AQ86" s="32"/>
      <c r="AR86" s="11"/>
      <c r="AS86" s="10"/>
      <c r="AT86" s="32"/>
      <c r="AU86" s="11"/>
      <c r="AV86" s="10"/>
      <c r="AW86" s="32"/>
      <c r="AX86" s="11"/>
      <c r="AY86" s="10"/>
      <c r="AZ86" s="32"/>
      <c r="BA86" s="11"/>
      <c r="BC86" s="41"/>
    </row>
    <row r="87" spans="1:55">
      <c r="A87">
        <f t="shared" si="5"/>
        <v>45</v>
      </c>
      <c r="B87" s="6"/>
      <c r="C87" s="10"/>
      <c r="D87" s="32"/>
      <c r="E87" s="11"/>
      <c r="F87" s="10"/>
      <c r="G87" s="32"/>
      <c r="H87" s="11"/>
      <c r="I87" s="10"/>
      <c r="J87" s="32"/>
      <c r="K87" s="11"/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/>
      <c r="Y87" s="32"/>
      <c r="Z87" s="11"/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S87" s="10"/>
      <c r="AT87" s="32"/>
      <c r="AU87" s="11"/>
      <c r="AV87" s="10"/>
      <c r="AW87" s="32"/>
      <c r="AX87" s="11"/>
      <c r="AY87" s="10"/>
      <c r="AZ87" s="32"/>
      <c r="BA87" s="11"/>
    </row>
    <row r="88" spans="1:55">
      <c r="A88">
        <f>+A87+1</f>
        <v>46</v>
      </c>
      <c r="B88" s="6"/>
      <c r="C88" s="10"/>
      <c r="D88" s="32"/>
      <c r="E88" s="11"/>
      <c r="F88" s="10"/>
      <c r="G88" s="32"/>
      <c r="H88" s="11"/>
      <c r="I88" s="10"/>
      <c r="J88" s="32"/>
      <c r="K88" s="11"/>
      <c r="L88" s="10"/>
      <c r="M88" s="32"/>
      <c r="N88" s="11"/>
      <c r="O88" s="10"/>
      <c r="P88" s="32"/>
      <c r="Q88" s="11"/>
      <c r="R88" s="10"/>
      <c r="S88" s="32"/>
      <c r="T88" s="11"/>
      <c r="U88" s="10"/>
      <c r="V88" s="32"/>
      <c r="W88" s="11"/>
      <c r="X88" s="10"/>
      <c r="Y88" s="32"/>
      <c r="Z88" s="11"/>
      <c r="AA88" s="10"/>
      <c r="AB88" s="32"/>
      <c r="AC88" s="11"/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/>
      <c r="AQ88" s="32"/>
      <c r="AR88" s="11"/>
      <c r="AS88" s="10"/>
      <c r="AT88" s="32"/>
      <c r="AU88" s="11"/>
      <c r="AV88" s="10"/>
      <c r="AW88" s="32"/>
      <c r="AX88" s="11"/>
      <c r="AY88" s="10"/>
      <c r="AZ88" s="32"/>
      <c r="BA88" s="11"/>
      <c r="BB88" s="28"/>
      <c r="BC88" s="41"/>
    </row>
    <row r="89" spans="1:55">
      <c r="A89">
        <f t="shared" si="5"/>
        <v>47</v>
      </c>
      <c r="B89" s="6"/>
      <c r="C89" s="10"/>
      <c r="D89" s="32"/>
      <c r="E89" s="11"/>
      <c r="F89" s="10"/>
      <c r="G89" s="32"/>
      <c r="H89" s="11"/>
      <c r="I89" s="10"/>
      <c r="J89" s="32"/>
      <c r="K89" s="11"/>
      <c r="L89" s="10"/>
      <c r="M89" s="32"/>
      <c r="N89" s="11"/>
      <c r="O89" s="10"/>
      <c r="P89" s="32"/>
      <c r="Q89" s="11"/>
      <c r="R89" s="10"/>
      <c r="S89" s="32"/>
      <c r="T89" s="11"/>
      <c r="U89" s="10"/>
      <c r="V89" s="32"/>
      <c r="W89" s="11"/>
      <c r="X89" s="10"/>
      <c r="Y89" s="32"/>
      <c r="Z89" s="11"/>
      <c r="AA89" s="10"/>
      <c r="AB89" s="32"/>
      <c r="AC89" s="11"/>
      <c r="AD89" s="10"/>
      <c r="AE89" s="32"/>
      <c r="AF89" s="11"/>
      <c r="AG89" s="10"/>
      <c r="AH89" s="32"/>
      <c r="AI89" s="11"/>
      <c r="AJ89" s="10"/>
      <c r="AK89" s="32"/>
      <c r="AL89" s="11"/>
      <c r="AM89" s="10"/>
      <c r="AN89" s="32"/>
      <c r="AO89" s="11"/>
      <c r="AP89" s="10"/>
      <c r="AQ89" s="32"/>
      <c r="AR89" s="11"/>
      <c r="AS89" s="10"/>
      <c r="AT89" s="32"/>
      <c r="AU89" s="11"/>
      <c r="AV89" s="10"/>
      <c r="AW89" s="32"/>
      <c r="AX89" s="11"/>
      <c r="AY89" s="10"/>
      <c r="AZ89" s="32"/>
      <c r="BA89" s="11"/>
      <c r="BC89" s="41"/>
    </row>
    <row r="90" spans="1:55">
      <c r="A90">
        <f t="shared" si="5"/>
        <v>48</v>
      </c>
      <c r="B90" s="6"/>
      <c r="C90" s="10"/>
      <c r="D90" s="32"/>
      <c r="E90" s="11"/>
      <c r="F90" s="10"/>
      <c r="G90" s="32"/>
      <c r="H90" s="11"/>
      <c r="I90" s="10"/>
      <c r="J90" s="32"/>
      <c r="K90" s="11"/>
      <c r="L90" s="10"/>
      <c r="M90" s="32"/>
      <c r="N90" s="11"/>
      <c r="O90" s="10"/>
      <c r="P90" s="32"/>
      <c r="Q90" s="11"/>
      <c r="R90" s="10"/>
      <c r="S90" s="32"/>
      <c r="T90" s="11"/>
      <c r="U90" s="10"/>
      <c r="V90" s="32"/>
      <c r="W90" s="11"/>
      <c r="X90" s="10"/>
      <c r="Y90" s="32"/>
      <c r="Z90" s="11"/>
      <c r="AA90" s="10"/>
      <c r="AB90" s="32"/>
      <c r="AC90" s="11"/>
      <c r="AD90" s="10"/>
      <c r="AE90" s="32"/>
      <c r="AF90" s="11"/>
      <c r="AG90" s="10"/>
      <c r="AH90" s="32"/>
      <c r="AI90" s="11"/>
      <c r="AJ90" s="10"/>
      <c r="AK90" s="32"/>
      <c r="AL90" s="11"/>
      <c r="AM90" s="10"/>
      <c r="AN90" s="32"/>
      <c r="AO90" s="11"/>
      <c r="AP90" s="10"/>
      <c r="AQ90" s="32"/>
      <c r="AR90" s="11"/>
      <c r="AS90" s="10"/>
      <c r="AT90" s="32"/>
      <c r="AU90" s="11"/>
      <c r="AV90" s="10"/>
      <c r="AW90" s="32"/>
      <c r="AX90" s="11"/>
      <c r="AY90" s="10"/>
      <c r="AZ90" s="32"/>
      <c r="BA90" s="11"/>
      <c r="BB90" s="28"/>
      <c r="BC90" s="76"/>
    </row>
    <row r="91" spans="1:55">
      <c r="A91">
        <f t="shared" si="5"/>
        <v>49</v>
      </c>
      <c r="B91" s="6"/>
      <c r="C91" s="10"/>
      <c r="D91" s="32"/>
      <c r="E91" s="11"/>
      <c r="F91" s="10"/>
      <c r="G91" s="32"/>
      <c r="H91" s="11"/>
      <c r="I91" s="10"/>
      <c r="J91" s="32"/>
      <c r="K91" s="11"/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10"/>
      <c r="Y91" s="32"/>
      <c r="Z91" s="11"/>
      <c r="AA91" s="10"/>
      <c r="AB91" s="32"/>
      <c r="AC91" s="11"/>
      <c r="AD91" s="10"/>
      <c r="AE91" s="32"/>
      <c r="AF91" s="11"/>
      <c r="AG91" s="10"/>
      <c r="AH91" s="32"/>
      <c r="AI91" s="11"/>
      <c r="AJ91" s="10"/>
      <c r="AK91" s="32"/>
      <c r="AL91" s="11"/>
      <c r="AM91" s="10"/>
      <c r="AN91" s="32"/>
      <c r="AO91" s="11"/>
      <c r="AP91" s="10"/>
      <c r="AQ91" s="32"/>
      <c r="AR91" s="11"/>
      <c r="AS91" s="10"/>
      <c r="AT91" s="32"/>
      <c r="AU91" s="11"/>
      <c r="AV91" s="10"/>
      <c r="AW91" s="32"/>
      <c r="AX91" s="11"/>
      <c r="AY91" s="10"/>
      <c r="AZ91" s="32"/>
      <c r="BA91" s="11"/>
      <c r="BC91" s="41"/>
    </row>
    <row r="92" spans="1:55">
      <c r="A92">
        <f t="shared" si="5"/>
        <v>50</v>
      </c>
      <c r="B92" s="6"/>
      <c r="C92" s="10"/>
      <c r="D92" s="32"/>
      <c r="E92" s="11"/>
      <c r="F92" s="10"/>
      <c r="G92" s="32"/>
      <c r="H92" s="11"/>
      <c r="I92" s="10"/>
      <c r="J92" s="32"/>
      <c r="K92" s="11"/>
      <c r="L92" s="10"/>
      <c r="M92" s="32"/>
      <c r="N92" s="11"/>
      <c r="O92" s="10"/>
      <c r="P92" s="32"/>
      <c r="Q92" s="11"/>
      <c r="R92" s="10"/>
      <c r="S92" s="32"/>
      <c r="T92" s="11"/>
      <c r="U92" s="10"/>
      <c r="V92" s="32"/>
      <c r="W92" s="11"/>
      <c r="X92" s="10"/>
      <c r="Y92" s="32"/>
      <c r="Z92" s="11"/>
      <c r="AA92" s="10"/>
      <c r="AB92" s="32"/>
      <c r="AC92" s="11"/>
      <c r="AD92" s="10"/>
      <c r="AE92" s="32"/>
      <c r="AF92" s="11"/>
      <c r="AG92" s="10"/>
      <c r="AH92" s="32"/>
      <c r="AI92" s="11"/>
      <c r="AJ92" s="10"/>
      <c r="AK92" s="32"/>
      <c r="AL92" s="11"/>
      <c r="AM92" s="10"/>
      <c r="AN92" s="32"/>
      <c r="AO92" s="11"/>
      <c r="AP92" s="10"/>
      <c r="AQ92" s="32"/>
      <c r="AR92" s="11"/>
      <c r="AS92" s="10"/>
      <c r="AT92" s="32"/>
      <c r="AU92" s="11"/>
      <c r="AV92" s="10"/>
      <c r="AW92" s="32"/>
      <c r="AX92" s="11"/>
      <c r="AY92" s="10"/>
      <c r="AZ92" s="32"/>
      <c r="BA92" s="11"/>
      <c r="BC92" s="41"/>
    </row>
    <row r="93" spans="1:55">
      <c r="A93">
        <f t="shared" si="5"/>
        <v>51</v>
      </c>
      <c r="B93" s="6"/>
      <c r="C93" s="10"/>
      <c r="D93" s="32"/>
      <c r="E93" s="11"/>
      <c r="F93" s="10"/>
      <c r="G93" s="32"/>
      <c r="H93" s="11"/>
      <c r="I93" s="10"/>
      <c r="J93" s="32"/>
      <c r="K93" s="11"/>
      <c r="L93" s="10"/>
      <c r="M93" s="32"/>
      <c r="N93" s="11"/>
      <c r="O93" s="10"/>
      <c r="P93" s="32"/>
      <c r="Q93" s="11"/>
      <c r="R93" s="10"/>
      <c r="S93" s="32"/>
      <c r="T93" s="11"/>
      <c r="U93" s="10"/>
      <c r="V93" s="32"/>
      <c r="W93" s="11"/>
      <c r="X93" s="10"/>
      <c r="Y93" s="32"/>
      <c r="Z93" s="11"/>
      <c r="AA93" s="10"/>
      <c r="AB93" s="32"/>
      <c r="AC93" s="11"/>
      <c r="AD93" s="10"/>
      <c r="AE93" s="32"/>
      <c r="AF93" s="11"/>
      <c r="AG93" s="10"/>
      <c r="AH93" s="32"/>
      <c r="AI93" s="11"/>
      <c r="AJ93" s="10"/>
      <c r="AK93" s="32"/>
      <c r="AL93" s="11"/>
      <c r="AM93" s="10"/>
      <c r="AN93" s="32"/>
      <c r="AO93" s="11"/>
      <c r="AP93" s="10"/>
      <c r="AQ93" s="32"/>
      <c r="AR93" s="11"/>
      <c r="AS93" s="10"/>
      <c r="AT93" s="32"/>
      <c r="AU93" s="11"/>
      <c r="AV93" s="10"/>
      <c r="AW93" s="32"/>
      <c r="AX93" s="11"/>
      <c r="AY93" s="10"/>
      <c r="AZ93" s="32"/>
      <c r="BA93" s="11"/>
      <c r="BB93" s="28"/>
      <c r="BC93" s="41"/>
    </row>
    <row r="94" spans="1:55">
      <c r="A94">
        <f t="shared" si="5"/>
        <v>52</v>
      </c>
      <c r="B94" s="6"/>
      <c r="C94" s="10"/>
      <c r="D94" s="32"/>
      <c r="E94" s="11"/>
      <c r="F94" s="10"/>
      <c r="G94" s="32"/>
      <c r="H94" s="11"/>
      <c r="I94" s="10"/>
      <c r="J94" s="32"/>
      <c r="K94" s="11"/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/>
      <c r="AB94" s="32"/>
      <c r="AC94" s="11"/>
      <c r="AD94" s="10"/>
      <c r="AE94" s="32"/>
      <c r="AF94" s="11"/>
      <c r="AG94" s="10"/>
      <c r="AH94" s="32"/>
      <c r="AI94" s="11"/>
      <c r="AJ94" s="10"/>
      <c r="AK94" s="32"/>
      <c r="AL94" s="11"/>
      <c r="AM94" s="10"/>
      <c r="AN94" s="32"/>
      <c r="AO94" s="11"/>
      <c r="AP94" s="10"/>
      <c r="AQ94" s="32"/>
      <c r="AR94" s="11"/>
      <c r="AS94" s="10"/>
      <c r="AT94" s="32"/>
      <c r="AU94" s="11"/>
      <c r="AV94" s="10"/>
      <c r="AW94" s="32"/>
      <c r="AX94" s="11"/>
      <c r="AY94" s="10"/>
      <c r="AZ94" s="32"/>
      <c r="BA94" s="11"/>
      <c r="BB94" s="28"/>
      <c r="BC94" s="41"/>
    </row>
    <row r="95" spans="1:55">
      <c r="A95">
        <f t="shared" si="5"/>
        <v>53</v>
      </c>
      <c r="B95" s="6"/>
      <c r="C95" s="10"/>
      <c r="D95" s="32"/>
      <c r="E95" s="11"/>
      <c r="F95" s="10"/>
      <c r="G95" s="32"/>
      <c r="H95" s="11"/>
      <c r="I95" s="10"/>
      <c r="J95" s="32"/>
      <c r="K95" s="11"/>
      <c r="L95" s="10"/>
      <c r="M95" s="32"/>
      <c r="N95" s="11"/>
      <c r="O95" s="10"/>
      <c r="P95" s="32"/>
      <c r="Q95" s="11"/>
      <c r="R95" s="10"/>
      <c r="S95" s="32"/>
      <c r="T95" s="11"/>
      <c r="U95" s="10"/>
      <c r="V95" s="32"/>
      <c r="W95" s="11"/>
      <c r="X95" s="10"/>
      <c r="Y95" s="32"/>
      <c r="Z95" s="11"/>
      <c r="AA95" s="10"/>
      <c r="AB95" s="32"/>
      <c r="AC95" s="11"/>
      <c r="AD95" s="10"/>
      <c r="AE95" s="32"/>
      <c r="AF95" s="11"/>
      <c r="AG95" s="10"/>
      <c r="AH95" s="32"/>
      <c r="AI95" s="11"/>
      <c r="AJ95" s="10"/>
      <c r="AK95" s="32"/>
      <c r="AL95" s="11"/>
      <c r="AM95" s="10"/>
      <c r="AN95" s="32"/>
      <c r="AO95" s="11"/>
      <c r="AP95" s="10"/>
      <c r="AQ95" s="32"/>
      <c r="AR95" s="11"/>
      <c r="AS95" s="10"/>
      <c r="AT95" s="32"/>
      <c r="AU95" s="11"/>
      <c r="AV95" s="10"/>
      <c r="AW95" s="32"/>
      <c r="AX95" s="11"/>
      <c r="AY95" s="10"/>
      <c r="AZ95" s="32"/>
      <c r="BA95" s="11"/>
      <c r="BB95" s="28"/>
      <c r="BC95" s="41"/>
    </row>
    <row r="96" spans="1:55">
      <c r="A96">
        <f t="shared" si="5"/>
        <v>54</v>
      </c>
      <c r="B96" s="6"/>
      <c r="C96" s="10"/>
      <c r="D96" s="32"/>
      <c r="E96" s="11"/>
      <c r="F96" s="10"/>
      <c r="G96" s="32"/>
      <c r="H96" s="11"/>
      <c r="I96" s="10"/>
      <c r="J96" s="32"/>
      <c r="K96" s="11"/>
      <c r="L96" s="10"/>
      <c r="M96" s="32"/>
      <c r="N96" s="11"/>
      <c r="O96" s="10"/>
      <c r="P96" s="32"/>
      <c r="Q96" s="11"/>
      <c r="R96" s="10"/>
      <c r="S96" s="32"/>
      <c r="T96" s="11"/>
      <c r="U96" s="10"/>
      <c r="V96" s="32"/>
      <c r="W96" s="11"/>
      <c r="X96" s="10"/>
      <c r="Y96" s="32"/>
      <c r="Z96" s="11"/>
      <c r="AA96" s="10"/>
      <c r="AB96" s="32"/>
      <c r="AC96" s="11"/>
      <c r="AD96" s="10"/>
      <c r="AE96" s="32"/>
      <c r="AF96" s="11"/>
      <c r="AG96" s="10"/>
      <c r="AH96" s="32"/>
      <c r="AI96" s="11"/>
      <c r="AJ96" s="10"/>
      <c r="AK96" s="32"/>
      <c r="AL96" s="11"/>
      <c r="AM96" s="10"/>
      <c r="AN96" s="32"/>
      <c r="AO96" s="11"/>
      <c r="AP96" s="10"/>
      <c r="AQ96" s="32"/>
      <c r="AR96" s="11"/>
      <c r="AS96" s="10"/>
      <c r="AT96" s="32"/>
      <c r="AU96" s="11"/>
      <c r="AV96" s="10"/>
      <c r="AW96" s="32"/>
      <c r="AX96" s="11"/>
      <c r="AY96" s="10"/>
      <c r="AZ96" s="32"/>
      <c r="BA96" s="11"/>
      <c r="BB96" s="28"/>
      <c r="BC96" s="41"/>
    </row>
    <row r="97" spans="1:55">
      <c r="A97">
        <f t="shared" si="5"/>
        <v>55</v>
      </c>
      <c r="B97" s="6"/>
      <c r="C97" s="10"/>
      <c r="D97" s="32"/>
      <c r="E97" s="11"/>
      <c r="F97" s="10"/>
      <c r="G97" s="32"/>
      <c r="H97" s="11"/>
      <c r="I97" s="10"/>
      <c r="J97" s="32"/>
      <c r="K97" s="11"/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/>
      <c r="AB97" s="32"/>
      <c r="AC97" s="11"/>
      <c r="AD97" s="10"/>
      <c r="AE97" s="32"/>
      <c r="AF97" s="11"/>
      <c r="AG97" s="10"/>
      <c r="AH97" s="32"/>
      <c r="AI97" s="11"/>
      <c r="AJ97" s="10"/>
      <c r="AK97" s="32"/>
      <c r="AL97" s="11"/>
      <c r="AM97" s="10"/>
      <c r="AN97" s="32"/>
      <c r="AO97" s="11"/>
      <c r="AP97" s="10"/>
      <c r="AQ97" s="32"/>
      <c r="AR97" s="11"/>
      <c r="AS97" s="10"/>
      <c r="AT97" s="32"/>
      <c r="AU97" s="11"/>
      <c r="AV97" s="10"/>
      <c r="AW97" s="32"/>
      <c r="AX97" s="11"/>
      <c r="AY97" s="10"/>
      <c r="AZ97" s="32"/>
      <c r="BA97" s="11"/>
      <c r="BC97" s="41"/>
    </row>
    <row r="98" spans="1:55">
      <c r="A98">
        <f t="shared" si="5"/>
        <v>56</v>
      </c>
      <c r="B98" s="6"/>
      <c r="C98" s="10"/>
      <c r="D98" s="32"/>
      <c r="E98" s="11"/>
      <c r="F98" s="10"/>
      <c r="G98" s="32"/>
      <c r="H98" s="11"/>
      <c r="I98" s="10"/>
      <c r="J98" s="32"/>
      <c r="K98" s="11"/>
      <c r="L98" s="10"/>
      <c r="M98" s="32"/>
      <c r="N98" s="11"/>
      <c r="O98" s="10"/>
      <c r="P98" s="32"/>
      <c r="Q98" s="11"/>
      <c r="R98" s="10"/>
      <c r="S98" s="32"/>
      <c r="T98" s="11"/>
      <c r="U98" s="10"/>
      <c r="V98" s="32"/>
      <c r="W98" s="11"/>
      <c r="X98" s="10"/>
      <c r="Y98" s="32"/>
      <c r="Z98" s="11"/>
      <c r="AA98" s="10"/>
      <c r="AB98" s="32"/>
      <c r="AC98" s="11"/>
      <c r="AD98" s="10"/>
      <c r="AE98" s="32"/>
      <c r="AF98" s="11"/>
      <c r="AG98" s="10"/>
      <c r="AH98" s="32"/>
      <c r="AI98" s="11"/>
      <c r="AJ98" s="10"/>
      <c r="AK98" s="32"/>
      <c r="AL98" s="11"/>
      <c r="AM98" s="10"/>
      <c r="AN98" s="32"/>
      <c r="AO98" s="11"/>
      <c r="AP98" s="10"/>
      <c r="AQ98" s="32"/>
      <c r="AR98" s="11"/>
      <c r="AS98" s="10"/>
      <c r="AT98" s="32"/>
      <c r="AU98" s="11"/>
      <c r="AV98" s="10"/>
      <c r="AW98" s="32"/>
      <c r="AX98" s="11"/>
      <c r="AY98" s="10"/>
      <c r="AZ98" s="32"/>
      <c r="BA98" s="11"/>
      <c r="BC98" s="41"/>
    </row>
    <row r="99" spans="1:55">
      <c r="A99">
        <f t="shared" si="5"/>
        <v>57</v>
      </c>
      <c r="B99" s="6"/>
      <c r="C99" s="10"/>
      <c r="D99" s="32"/>
      <c r="E99" s="11"/>
      <c r="F99" s="10"/>
      <c r="G99" s="32"/>
      <c r="H99" s="11"/>
      <c r="I99" s="10"/>
      <c r="J99" s="32"/>
      <c r="K99" s="11"/>
      <c r="L99" s="10"/>
      <c r="M99" s="32"/>
      <c r="N99" s="11"/>
      <c r="O99" s="10"/>
      <c r="P99" s="32"/>
      <c r="Q99" s="11"/>
      <c r="R99" s="10"/>
      <c r="S99" s="32"/>
      <c r="T99" s="11"/>
      <c r="U99" s="10"/>
      <c r="V99" s="32"/>
      <c r="W99" s="11"/>
      <c r="X99" s="10"/>
      <c r="Y99" s="32"/>
      <c r="Z99" s="11"/>
      <c r="AA99" s="10"/>
      <c r="AB99" s="32"/>
      <c r="AC99" s="11"/>
      <c r="AD99" s="10"/>
      <c r="AE99" s="32"/>
      <c r="AF99" s="11"/>
      <c r="AG99" s="10"/>
      <c r="AH99" s="32"/>
      <c r="AI99" s="11"/>
      <c r="AJ99" s="10"/>
      <c r="AK99" s="32"/>
      <c r="AL99" s="11"/>
      <c r="AM99" s="10"/>
      <c r="AN99" s="32"/>
      <c r="AO99" s="11"/>
      <c r="AP99" s="10"/>
      <c r="AQ99" s="32"/>
      <c r="AR99" s="11"/>
      <c r="AS99" s="10"/>
      <c r="AT99" s="32"/>
      <c r="AU99" s="11"/>
      <c r="AV99" s="10"/>
      <c r="AW99" s="32"/>
      <c r="AX99" s="11"/>
      <c r="AY99" s="10"/>
      <c r="AZ99" s="32"/>
      <c r="BA99" s="11"/>
      <c r="BC99" s="41"/>
    </row>
    <row r="100" spans="1:55">
      <c r="A100">
        <f t="shared" si="5"/>
        <v>58</v>
      </c>
      <c r="B100" s="6"/>
      <c r="C100" s="10"/>
      <c r="D100" s="32"/>
      <c r="E100" s="11"/>
      <c r="F100" s="10"/>
      <c r="G100" s="32"/>
      <c r="H100" s="11"/>
      <c r="I100" s="10"/>
      <c r="J100" s="32"/>
      <c r="K100" s="11"/>
      <c r="L100" s="10"/>
      <c r="M100" s="32"/>
      <c r="N100" s="11"/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/>
      <c r="AB100" s="32"/>
      <c r="AC100" s="11"/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/>
      <c r="AQ100" s="32"/>
      <c r="AR100" s="11"/>
      <c r="AS100" s="10"/>
      <c r="AT100" s="32"/>
      <c r="AU100" s="11"/>
      <c r="AV100" s="10"/>
      <c r="AW100" s="32"/>
      <c r="AX100" s="11"/>
      <c r="AY100" s="10"/>
      <c r="AZ100" s="32"/>
      <c r="BA100" s="11"/>
      <c r="BC100" s="41"/>
    </row>
    <row r="101" spans="1:55">
      <c r="A101">
        <f t="shared" si="5"/>
        <v>59</v>
      </c>
      <c r="B101" s="6"/>
      <c r="C101" s="10"/>
      <c r="D101" s="32"/>
      <c r="E101" s="11"/>
      <c r="F101" s="10"/>
      <c r="G101" s="32"/>
      <c r="H101" s="11"/>
      <c r="I101" s="10"/>
      <c r="J101" s="32"/>
      <c r="K101" s="11"/>
      <c r="L101" s="10"/>
      <c r="M101" s="32"/>
      <c r="N101" s="11"/>
      <c r="O101" s="10"/>
      <c r="P101" s="32"/>
      <c r="Q101" s="11"/>
      <c r="R101" s="10"/>
      <c r="S101" s="32"/>
      <c r="T101" s="11"/>
      <c r="U101" s="10"/>
      <c r="V101" s="32"/>
      <c r="W101" s="11"/>
      <c r="X101" s="10"/>
      <c r="Y101" s="32"/>
      <c r="Z101" s="11"/>
      <c r="AA101" s="10"/>
      <c r="AB101" s="32"/>
      <c r="AC101" s="11"/>
      <c r="AD101" s="10"/>
      <c r="AE101" s="32"/>
      <c r="AF101" s="11"/>
      <c r="AG101" s="10"/>
      <c r="AH101" s="32"/>
      <c r="AI101" s="11"/>
      <c r="AJ101" s="10"/>
      <c r="AK101" s="32"/>
      <c r="AL101" s="11"/>
      <c r="AM101" s="10"/>
      <c r="AN101" s="32"/>
      <c r="AO101" s="11"/>
      <c r="AP101" s="10"/>
      <c r="AQ101" s="32"/>
      <c r="AR101" s="11"/>
      <c r="AS101" s="10"/>
      <c r="AT101" s="32"/>
      <c r="AU101" s="11"/>
      <c r="AV101" s="10"/>
      <c r="AW101" s="32"/>
      <c r="AX101" s="11"/>
      <c r="AY101" s="10"/>
      <c r="AZ101" s="32"/>
      <c r="BA101" s="11"/>
      <c r="BC101" s="41"/>
    </row>
    <row r="102" spans="1:55">
      <c r="A102">
        <f t="shared" si="5"/>
        <v>60</v>
      </c>
      <c r="B102" s="6"/>
      <c r="C102" s="10"/>
      <c r="D102" s="32"/>
      <c r="E102" s="11"/>
      <c r="F102" s="10"/>
      <c r="G102" s="32"/>
      <c r="H102" s="11"/>
      <c r="I102" s="10"/>
      <c r="J102" s="32"/>
      <c r="K102" s="11"/>
      <c r="L102" s="10"/>
      <c r="M102" s="32"/>
      <c r="N102" s="11"/>
      <c r="O102" s="10"/>
      <c r="P102" s="32"/>
      <c r="Q102" s="11"/>
      <c r="R102" s="10"/>
      <c r="S102" s="32"/>
      <c r="T102" s="11"/>
      <c r="U102" s="10"/>
      <c r="V102" s="32"/>
      <c r="W102" s="11"/>
      <c r="X102" s="10"/>
      <c r="Y102" s="32"/>
      <c r="Z102" s="11"/>
      <c r="AA102" s="10"/>
      <c r="AB102" s="32"/>
      <c r="AC102" s="11"/>
      <c r="AD102" s="10"/>
      <c r="AE102" s="32"/>
      <c r="AF102" s="11"/>
      <c r="AG102" s="10"/>
      <c r="AH102" s="32"/>
      <c r="AI102" s="11"/>
      <c r="AJ102" s="10"/>
      <c r="AK102" s="32"/>
      <c r="AL102" s="11"/>
      <c r="AM102" s="10"/>
      <c r="AN102" s="32"/>
      <c r="AO102" s="11"/>
      <c r="AP102" s="10"/>
      <c r="AQ102" s="32"/>
      <c r="AR102" s="11"/>
      <c r="AS102" s="10"/>
      <c r="AT102" s="32"/>
      <c r="AU102" s="11"/>
      <c r="AV102" s="10"/>
      <c r="AW102" s="32"/>
      <c r="AX102" s="11"/>
      <c r="AY102" s="10"/>
      <c r="AZ102" s="32"/>
      <c r="BA102" s="11"/>
      <c r="BC102" s="41"/>
    </row>
    <row r="103" spans="1:55">
      <c r="A103">
        <f t="shared" si="5"/>
        <v>61</v>
      </c>
      <c r="B103" s="6"/>
      <c r="C103" s="10"/>
      <c r="D103" s="32"/>
      <c r="E103" s="11"/>
      <c r="F103" s="10"/>
      <c r="G103" s="32"/>
      <c r="H103" s="11"/>
      <c r="I103" s="10"/>
      <c r="J103" s="32"/>
      <c r="K103" s="11"/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/>
      <c r="AB103" s="32"/>
      <c r="AC103" s="11"/>
      <c r="AD103" s="10"/>
      <c r="AE103" s="32"/>
      <c r="AF103" s="11"/>
      <c r="AG103" s="10"/>
      <c r="AH103" s="32"/>
      <c r="AI103" s="11"/>
      <c r="AJ103" s="10"/>
      <c r="AK103" s="32"/>
      <c r="AL103" s="11"/>
      <c r="AM103" s="10"/>
      <c r="AN103" s="32"/>
      <c r="AO103" s="11"/>
      <c r="AP103" s="10"/>
      <c r="AQ103" s="32"/>
      <c r="AR103" s="11"/>
      <c r="AS103" s="10"/>
      <c r="AT103" s="32"/>
      <c r="AU103" s="11"/>
      <c r="AV103" s="10"/>
      <c r="AW103" s="32"/>
      <c r="AX103" s="11"/>
      <c r="AY103" s="10"/>
      <c r="AZ103" s="32"/>
      <c r="BA103" s="11"/>
      <c r="BC103" s="41"/>
    </row>
    <row r="104" spans="1:55">
      <c r="A104">
        <f t="shared" si="5"/>
        <v>62</v>
      </c>
      <c r="B104" s="6"/>
      <c r="C104" s="10"/>
      <c r="D104" s="32"/>
      <c r="E104" s="11"/>
      <c r="F104" s="10"/>
      <c r="G104" s="32"/>
      <c r="H104" s="11"/>
      <c r="I104" s="10"/>
      <c r="J104" s="32"/>
      <c r="K104" s="11"/>
      <c r="L104" s="10"/>
      <c r="M104" s="32"/>
      <c r="N104" s="11"/>
      <c r="O104" s="10"/>
      <c r="P104" s="32"/>
      <c r="Q104" s="11"/>
      <c r="R104" s="10"/>
      <c r="S104" s="32"/>
      <c r="T104" s="11"/>
      <c r="U104" s="10"/>
      <c r="V104" s="32"/>
      <c r="W104" s="11"/>
      <c r="X104" s="10"/>
      <c r="Y104" s="32"/>
      <c r="Z104" s="11"/>
      <c r="AA104" s="10"/>
      <c r="AB104" s="32"/>
      <c r="AC104" s="11"/>
      <c r="AD104" s="10"/>
      <c r="AE104" s="32"/>
      <c r="AF104" s="11"/>
      <c r="AG104" s="10"/>
      <c r="AH104" s="32"/>
      <c r="AI104" s="11"/>
      <c r="AJ104" s="10"/>
      <c r="AK104" s="32"/>
      <c r="AL104" s="11"/>
      <c r="AM104" s="10"/>
      <c r="AN104" s="32"/>
      <c r="AO104" s="11"/>
      <c r="AP104" s="10"/>
      <c r="AQ104" s="32"/>
      <c r="AR104" s="11"/>
      <c r="AS104" s="10"/>
      <c r="AT104" s="32"/>
      <c r="AU104" s="11"/>
      <c r="AV104" s="10"/>
      <c r="AW104" s="32"/>
      <c r="AX104" s="11"/>
      <c r="AY104" s="10"/>
      <c r="AZ104" s="32"/>
      <c r="BA104" s="11"/>
      <c r="BC104" s="41"/>
    </row>
    <row r="105" spans="1:55">
      <c r="A105">
        <f t="shared" si="5"/>
        <v>63</v>
      </c>
      <c r="B105" s="6"/>
      <c r="C105" s="10"/>
      <c r="D105" s="32"/>
      <c r="E105" s="11"/>
      <c r="F105" s="10"/>
      <c r="G105" s="32"/>
      <c r="H105" s="11"/>
      <c r="I105" s="10"/>
      <c r="J105" s="32"/>
      <c r="K105" s="11"/>
      <c r="L105" s="10"/>
      <c r="M105" s="32"/>
      <c r="N105" s="11"/>
      <c r="O105" s="10"/>
      <c r="P105" s="32"/>
      <c r="Q105" s="11"/>
      <c r="R105" s="10"/>
      <c r="S105" s="32"/>
      <c r="T105" s="11"/>
      <c r="U105" s="10"/>
      <c r="V105" s="32"/>
      <c r="W105" s="11"/>
      <c r="X105" s="10"/>
      <c r="Y105" s="32"/>
      <c r="Z105" s="11"/>
      <c r="AA105" s="10"/>
      <c r="AB105" s="32"/>
      <c r="AC105" s="11"/>
      <c r="AD105" s="10"/>
      <c r="AE105" s="32"/>
      <c r="AF105" s="11"/>
      <c r="AG105" s="10"/>
      <c r="AH105" s="32"/>
      <c r="AI105" s="11"/>
      <c r="AJ105" s="10"/>
      <c r="AK105" s="32"/>
      <c r="AL105" s="11"/>
      <c r="AM105" s="10"/>
      <c r="AN105" s="32"/>
      <c r="AO105" s="11"/>
      <c r="AP105" s="10"/>
      <c r="AQ105" s="32"/>
      <c r="AR105" s="11"/>
      <c r="AS105" s="10"/>
      <c r="AT105" s="32"/>
      <c r="AU105" s="11"/>
      <c r="AV105" s="10"/>
      <c r="AW105" s="32"/>
      <c r="AX105" s="11"/>
      <c r="AY105" s="10"/>
      <c r="AZ105" s="32"/>
      <c r="BA105" s="11"/>
      <c r="BC105" s="41"/>
    </row>
    <row r="106" spans="1:55">
      <c r="A106">
        <f t="shared" si="5"/>
        <v>64</v>
      </c>
      <c r="B106" s="6"/>
      <c r="C106" s="10"/>
      <c r="D106" s="32"/>
      <c r="E106" s="11"/>
      <c r="F106" s="10"/>
      <c r="G106" s="32"/>
      <c r="H106" s="11"/>
      <c r="I106" s="10"/>
      <c r="J106" s="32"/>
      <c r="K106" s="11"/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/>
      <c r="AC106" s="11"/>
      <c r="AD106" s="10"/>
      <c r="AE106" s="32"/>
      <c r="AF106" s="11"/>
      <c r="AG106" s="10"/>
      <c r="AH106" s="32"/>
      <c r="AI106" s="11"/>
      <c r="AJ106" s="10"/>
      <c r="AK106" s="32"/>
      <c r="AL106" s="11"/>
      <c r="AM106" s="10"/>
      <c r="AN106" s="32"/>
      <c r="AO106" s="11"/>
      <c r="AP106" s="10"/>
      <c r="AQ106" s="32"/>
      <c r="AR106" s="11"/>
      <c r="AS106" s="10"/>
      <c r="AT106" s="32"/>
      <c r="AU106" s="11"/>
      <c r="AV106" s="10"/>
      <c r="AW106" s="32"/>
      <c r="AX106" s="11"/>
      <c r="AY106" s="10"/>
      <c r="AZ106" s="32"/>
      <c r="BA106" s="11"/>
      <c r="BC106" s="41"/>
    </row>
    <row r="107" spans="1:55">
      <c r="A107">
        <f t="shared" si="5"/>
        <v>65</v>
      </c>
      <c r="B107" s="6"/>
      <c r="C107" s="10"/>
      <c r="D107" s="32"/>
      <c r="E107" s="11"/>
      <c r="F107" s="10"/>
      <c r="G107" s="32"/>
      <c r="H107" s="11"/>
      <c r="I107" s="10"/>
      <c r="J107" s="32"/>
      <c r="K107" s="11"/>
      <c r="L107" s="10"/>
      <c r="M107" s="32"/>
      <c r="N107" s="11"/>
      <c r="O107" s="10"/>
      <c r="P107" s="32"/>
      <c r="Q107" s="11"/>
      <c r="R107" s="10"/>
      <c r="S107" s="32"/>
      <c r="T107" s="11"/>
      <c r="U107" s="10"/>
      <c r="V107" s="32"/>
      <c r="W107" s="11"/>
      <c r="X107" s="10"/>
      <c r="Y107" s="32"/>
      <c r="Z107" s="11"/>
      <c r="AA107" s="10"/>
      <c r="AB107" s="32"/>
      <c r="AC107" s="11"/>
      <c r="AD107" s="10"/>
      <c r="AE107" s="32"/>
      <c r="AF107" s="11"/>
      <c r="AG107" s="10"/>
      <c r="AH107" s="32"/>
      <c r="AI107" s="11"/>
      <c r="AJ107" s="10"/>
      <c r="AK107" s="32"/>
      <c r="AL107" s="11"/>
      <c r="AM107" s="10"/>
      <c r="AN107" s="32"/>
      <c r="AO107" s="11"/>
      <c r="AP107" s="10"/>
      <c r="AQ107" s="32"/>
      <c r="AR107" s="11"/>
      <c r="AS107" s="10"/>
      <c r="AT107" s="32"/>
      <c r="AU107" s="11"/>
      <c r="AV107" s="10"/>
      <c r="AW107" s="32"/>
      <c r="AX107" s="11"/>
      <c r="AY107" s="10"/>
      <c r="AZ107" s="32"/>
      <c r="BA107" s="11"/>
      <c r="BB107" s="128"/>
      <c r="BC107" s="76"/>
    </row>
    <row r="108" spans="1:55">
      <c r="A108">
        <f t="shared" si="5"/>
        <v>66</v>
      </c>
      <c r="B108" s="6"/>
      <c r="C108" s="10"/>
      <c r="D108" s="32"/>
      <c r="E108" s="11"/>
      <c r="F108" s="10"/>
      <c r="G108" s="32"/>
      <c r="H108" s="11"/>
      <c r="I108" s="10"/>
      <c r="J108" s="32"/>
      <c r="K108" s="11"/>
      <c r="L108" s="10"/>
      <c r="M108" s="32"/>
      <c r="N108" s="11"/>
      <c r="O108" s="10"/>
      <c r="P108" s="32"/>
      <c r="Q108" s="11"/>
      <c r="R108" s="10"/>
      <c r="S108" s="32"/>
      <c r="T108" s="11"/>
      <c r="U108" s="10"/>
      <c r="V108" s="32"/>
      <c r="W108" s="11"/>
      <c r="X108" s="10"/>
      <c r="Y108" s="32"/>
      <c r="Z108" s="11"/>
      <c r="AA108" s="10"/>
      <c r="AB108" s="32"/>
      <c r="AC108" s="11"/>
      <c r="AD108" s="10"/>
      <c r="AE108" s="32"/>
      <c r="AF108" s="11"/>
      <c r="AG108" s="10"/>
      <c r="AH108" s="32"/>
      <c r="AI108" s="11"/>
      <c r="AJ108" s="10"/>
      <c r="AK108" s="32"/>
      <c r="AL108" s="11"/>
      <c r="AM108" s="10"/>
      <c r="AN108" s="32"/>
      <c r="AO108" s="11"/>
      <c r="AP108" s="10"/>
      <c r="AQ108" s="32"/>
      <c r="AR108" s="11"/>
      <c r="AS108" s="10"/>
      <c r="AT108" s="32"/>
      <c r="AU108" s="11"/>
      <c r="AV108" s="10"/>
      <c r="AW108" s="32"/>
      <c r="AX108" s="11"/>
      <c r="AY108" s="10"/>
      <c r="AZ108" s="32"/>
      <c r="BA108" s="11"/>
      <c r="BB108" s="28"/>
      <c r="BC108" s="41"/>
    </row>
    <row r="109" spans="1:55">
      <c r="A109">
        <f t="shared" si="5"/>
        <v>67</v>
      </c>
      <c r="B109" s="6"/>
      <c r="C109" s="10"/>
      <c r="D109" s="32"/>
      <c r="E109" s="11"/>
      <c r="F109" s="10"/>
      <c r="G109" s="32"/>
      <c r="H109" s="11"/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/>
      <c r="AQ109" s="32"/>
      <c r="AR109" s="11"/>
      <c r="AS109" s="10"/>
      <c r="AT109" s="32"/>
      <c r="AU109" s="11"/>
      <c r="AV109" s="10"/>
      <c r="AW109" s="32"/>
      <c r="AX109" s="11"/>
      <c r="AY109" s="10"/>
      <c r="AZ109" s="32"/>
      <c r="BA109" s="11"/>
      <c r="BB109" s="28"/>
      <c r="BC109" s="41"/>
    </row>
    <row r="110" spans="1:55">
      <c r="A110">
        <f t="shared" si="5"/>
        <v>68</v>
      </c>
      <c r="B110" s="6"/>
      <c r="C110" s="10"/>
      <c r="D110" s="32"/>
      <c r="E110" s="11"/>
      <c r="F110" s="10"/>
      <c r="G110" s="32"/>
      <c r="H110" s="11"/>
      <c r="I110" s="10"/>
      <c r="J110" s="32"/>
      <c r="K110" s="11"/>
      <c r="L110" s="10"/>
      <c r="M110" s="32"/>
      <c r="N110" s="11"/>
      <c r="O110" s="10"/>
      <c r="P110" s="32"/>
      <c r="Q110" s="11"/>
      <c r="R110" s="10"/>
      <c r="S110" s="32"/>
      <c r="T110" s="11"/>
      <c r="U110" s="10"/>
      <c r="V110" s="32"/>
      <c r="W110" s="11"/>
      <c r="X110" s="10"/>
      <c r="Y110" s="32"/>
      <c r="Z110" s="11"/>
      <c r="AA110" s="10"/>
      <c r="AB110" s="32"/>
      <c r="AC110" s="11"/>
      <c r="AD110" s="10"/>
      <c r="AE110" s="32"/>
      <c r="AF110" s="11"/>
      <c r="AG110" s="10"/>
      <c r="AH110" s="32"/>
      <c r="AI110" s="11"/>
      <c r="AJ110" s="10"/>
      <c r="AK110" s="32"/>
      <c r="AL110" s="11"/>
      <c r="AM110" s="10"/>
      <c r="AN110" s="32"/>
      <c r="AO110" s="11"/>
      <c r="AP110" s="10"/>
      <c r="AQ110" s="32"/>
      <c r="AR110" s="11"/>
      <c r="AS110" s="10"/>
      <c r="AT110" s="32"/>
      <c r="AU110" s="11"/>
      <c r="AV110" s="10"/>
      <c r="AW110" s="32"/>
      <c r="AX110" s="11"/>
      <c r="AY110" s="10"/>
      <c r="AZ110" s="32"/>
      <c r="BA110" s="11"/>
      <c r="BC110" s="41"/>
    </row>
    <row r="111" spans="1:55">
      <c r="A111">
        <f t="shared" si="5"/>
        <v>69</v>
      </c>
      <c r="B111" s="6"/>
      <c r="C111" s="10"/>
      <c r="D111" s="32"/>
      <c r="E111" s="11"/>
      <c r="F111" s="10"/>
      <c r="G111" s="32"/>
      <c r="H111" s="11"/>
      <c r="I111" s="10"/>
      <c r="J111" s="32"/>
      <c r="K111" s="11"/>
      <c r="L111" s="10"/>
      <c r="M111" s="32"/>
      <c r="N111" s="11"/>
      <c r="O111" s="10"/>
      <c r="P111" s="32"/>
      <c r="Q111" s="11"/>
      <c r="R111" s="10"/>
      <c r="S111" s="32"/>
      <c r="T111" s="11"/>
      <c r="U111" s="10"/>
      <c r="V111" s="32"/>
      <c r="W111" s="11"/>
      <c r="X111" s="10"/>
      <c r="Y111" s="32"/>
      <c r="Z111" s="11"/>
      <c r="AA111" s="10"/>
      <c r="AB111" s="32"/>
      <c r="AC111" s="11"/>
      <c r="AD111" s="10"/>
      <c r="AE111" s="32"/>
      <c r="AF111" s="11"/>
      <c r="AG111" s="10"/>
      <c r="AH111" s="32"/>
      <c r="AI111" s="11"/>
      <c r="AJ111" s="10"/>
      <c r="AK111" s="32"/>
      <c r="AL111" s="11"/>
      <c r="AM111" s="10"/>
      <c r="AN111" s="32"/>
      <c r="AO111" s="11"/>
      <c r="AP111" s="10"/>
      <c r="AQ111" s="32"/>
      <c r="AR111" s="11"/>
      <c r="AS111" s="10"/>
      <c r="AT111" s="32"/>
      <c r="AU111" s="11"/>
      <c r="AV111" s="10"/>
      <c r="AW111" s="32"/>
      <c r="AX111" s="11"/>
      <c r="AY111" s="10"/>
      <c r="AZ111" s="32"/>
      <c r="BA111" s="11"/>
      <c r="BC111" s="41"/>
    </row>
    <row r="112" spans="1:55">
      <c r="A112">
        <f t="shared" si="5"/>
        <v>70</v>
      </c>
      <c r="B112" s="6"/>
      <c r="C112" s="10"/>
      <c r="D112" s="32"/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/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10"/>
      <c r="AT112" s="32"/>
      <c r="AU112" s="11"/>
      <c r="AV112" s="10"/>
      <c r="AW112" s="32"/>
      <c r="AX112" s="11"/>
      <c r="AY112" s="10"/>
      <c r="AZ112" s="32"/>
      <c r="BA112" s="11"/>
      <c r="BC112" s="41"/>
    </row>
    <row r="113" spans="1:55">
      <c r="A113">
        <f t="shared" si="5"/>
        <v>71</v>
      </c>
      <c r="B113" s="6"/>
      <c r="C113" s="10"/>
      <c r="D113" s="32"/>
      <c r="E113" s="11"/>
      <c r="F113" s="10"/>
      <c r="G113" s="32"/>
      <c r="H113" s="11"/>
      <c r="I113" s="10"/>
      <c r="J113" s="32"/>
      <c r="K113" s="11"/>
      <c r="L113" s="10"/>
      <c r="M113" s="32"/>
      <c r="N113" s="11"/>
      <c r="O113" s="10"/>
      <c r="P113" s="32"/>
      <c r="Q113" s="11"/>
      <c r="R113" s="10"/>
      <c r="S113" s="32"/>
      <c r="T113" s="11"/>
      <c r="U113" s="10"/>
      <c r="V113" s="32"/>
      <c r="W113" s="11"/>
      <c r="X113" s="10"/>
      <c r="Y113" s="32"/>
      <c r="Z113" s="11"/>
      <c r="AA113" s="10"/>
      <c r="AB113" s="32"/>
      <c r="AC113" s="11"/>
      <c r="AD113" s="10"/>
      <c r="AE113" s="32"/>
      <c r="AF113" s="11"/>
      <c r="AG113" s="10"/>
      <c r="AH113" s="32"/>
      <c r="AI113" s="11"/>
      <c r="AJ113" s="10"/>
      <c r="AK113" s="32"/>
      <c r="AL113" s="11"/>
      <c r="AM113" s="10"/>
      <c r="AN113" s="32"/>
      <c r="AO113" s="11"/>
      <c r="AP113" s="10"/>
      <c r="AQ113" s="32"/>
      <c r="AR113" s="11"/>
      <c r="AS113" s="10"/>
      <c r="AT113" s="32"/>
      <c r="AU113" s="11"/>
      <c r="AV113" s="10"/>
      <c r="AW113" s="32"/>
      <c r="AX113" s="11"/>
      <c r="AY113" s="10"/>
      <c r="AZ113" s="32"/>
      <c r="BA113" s="11"/>
      <c r="BC113" s="41"/>
    </row>
    <row r="114" spans="1:55">
      <c r="A114">
        <f t="shared" si="5"/>
        <v>72</v>
      </c>
      <c r="B114" s="6"/>
      <c r="C114" s="10"/>
      <c r="D114" s="32"/>
      <c r="E114" s="11"/>
      <c r="F114" s="10"/>
      <c r="G114" s="32"/>
      <c r="H114" s="11"/>
      <c r="I114" s="10"/>
      <c r="J114" s="32"/>
      <c r="K114" s="11"/>
      <c r="L114" s="10"/>
      <c r="M114" s="32"/>
      <c r="N114" s="11"/>
      <c r="O114" s="10"/>
      <c r="P114" s="32"/>
      <c r="Q114" s="11"/>
      <c r="R114" s="10"/>
      <c r="S114" s="32"/>
      <c r="T114" s="11"/>
      <c r="U114" s="10"/>
      <c r="V114" s="32"/>
      <c r="W114" s="11"/>
      <c r="X114" s="10"/>
      <c r="Y114" s="32"/>
      <c r="Z114" s="11"/>
      <c r="AA114" s="10"/>
      <c r="AB114" s="32"/>
      <c r="AC114" s="11"/>
      <c r="AD114" s="10"/>
      <c r="AE114" s="32"/>
      <c r="AF114" s="11"/>
      <c r="AG114" s="10"/>
      <c r="AH114" s="32"/>
      <c r="AI114" s="11"/>
      <c r="AJ114" s="10"/>
      <c r="AK114" s="32"/>
      <c r="AL114" s="11"/>
      <c r="AM114" s="10"/>
      <c r="AN114" s="32"/>
      <c r="AO114" s="11"/>
      <c r="AP114" s="10"/>
      <c r="AQ114" s="32"/>
      <c r="AR114" s="11"/>
      <c r="AS114" s="10"/>
      <c r="AT114" s="32"/>
      <c r="AU114" s="11"/>
      <c r="AV114" s="10"/>
      <c r="AW114" s="32"/>
      <c r="AX114" s="11"/>
      <c r="AY114" s="10"/>
      <c r="AZ114" s="32"/>
      <c r="BA114" s="11"/>
      <c r="BC114" s="41"/>
    </row>
    <row r="115" spans="1:55">
      <c r="A115">
        <f t="shared" ref="A115:A156" si="6">+A114+1</f>
        <v>73</v>
      </c>
      <c r="B115" s="6"/>
      <c r="C115" s="12"/>
      <c r="D115" s="36"/>
      <c r="E115" s="13"/>
      <c r="F115" s="12"/>
      <c r="G115" s="36"/>
      <c r="H115" s="13"/>
      <c r="I115" s="12"/>
      <c r="J115" s="36"/>
      <c r="K115" s="13"/>
      <c r="L115" s="12"/>
      <c r="M115" s="36"/>
      <c r="N115" s="13"/>
      <c r="O115" s="12"/>
      <c r="P115" s="36"/>
      <c r="Q115" s="13"/>
      <c r="R115" s="12"/>
      <c r="S115" s="36"/>
      <c r="T115" s="13"/>
      <c r="U115" s="12"/>
      <c r="V115" s="36"/>
      <c r="W115" s="13"/>
      <c r="X115" s="12"/>
      <c r="Y115" s="36"/>
      <c r="Z115" s="13"/>
      <c r="AA115" s="12"/>
      <c r="AB115" s="36"/>
      <c r="AC115" s="13"/>
      <c r="AD115" s="12"/>
      <c r="AE115" s="36"/>
      <c r="AF115" s="13"/>
      <c r="AG115" s="12"/>
      <c r="AH115" s="36"/>
      <c r="AI115" s="13"/>
      <c r="AJ115" s="12"/>
      <c r="AK115" s="36"/>
      <c r="AL115" s="13"/>
      <c r="AM115" s="12"/>
      <c r="AN115" s="36"/>
      <c r="AO115" s="13"/>
      <c r="AP115" s="12"/>
      <c r="AQ115" s="36"/>
      <c r="AR115" s="13"/>
      <c r="AS115" s="12"/>
      <c r="AT115" s="36"/>
      <c r="AU115" s="13"/>
      <c r="AV115" s="12"/>
      <c r="AW115" s="36"/>
      <c r="AX115" s="13"/>
      <c r="AY115" s="12"/>
      <c r="AZ115" s="36"/>
      <c r="BA115" s="13"/>
      <c r="BC115" s="41"/>
    </row>
    <row r="116" spans="1:55">
      <c r="A116">
        <f t="shared" si="6"/>
        <v>74</v>
      </c>
      <c r="B116" s="6"/>
      <c r="C116" s="10"/>
      <c r="D116" s="32"/>
      <c r="E116" s="11"/>
      <c r="F116" s="10"/>
      <c r="G116" s="32"/>
      <c r="H116" s="11"/>
      <c r="I116" s="10"/>
      <c r="J116" s="32"/>
      <c r="K116" s="11"/>
      <c r="L116" s="10"/>
      <c r="M116" s="32"/>
      <c r="N116" s="11"/>
      <c r="O116" s="10"/>
      <c r="P116" s="32"/>
      <c r="Q116" s="11"/>
      <c r="R116" s="10"/>
      <c r="S116" s="32"/>
      <c r="T116" s="11"/>
      <c r="U116" s="10"/>
      <c r="V116" s="32"/>
      <c r="W116" s="11"/>
      <c r="X116" s="10"/>
      <c r="Y116" s="32"/>
      <c r="Z116" s="11"/>
      <c r="AA116" s="10"/>
      <c r="AB116" s="32"/>
      <c r="AC116" s="11"/>
      <c r="AD116" s="10"/>
      <c r="AE116" s="32"/>
      <c r="AF116" s="11"/>
      <c r="AG116" s="10"/>
      <c r="AH116" s="32"/>
      <c r="AI116" s="11"/>
      <c r="AJ116" s="10"/>
      <c r="AK116" s="32"/>
      <c r="AL116" s="11"/>
      <c r="AM116" s="10"/>
      <c r="AN116" s="32"/>
      <c r="AO116" s="11"/>
      <c r="AP116" s="10"/>
      <c r="AQ116" s="32"/>
      <c r="AR116" s="11"/>
      <c r="AS116" s="10"/>
      <c r="AT116" s="32"/>
      <c r="AU116" s="11"/>
      <c r="AV116" s="10"/>
      <c r="AW116" s="32"/>
      <c r="AX116" s="11"/>
      <c r="AY116" s="10"/>
      <c r="AZ116" s="32"/>
      <c r="BA116" s="11"/>
      <c r="BC116" s="41"/>
    </row>
    <row r="117" spans="1:55">
      <c r="A117">
        <f t="shared" si="6"/>
        <v>75</v>
      </c>
      <c r="B117" s="6"/>
      <c r="C117" s="10"/>
      <c r="D117" s="32"/>
      <c r="E117" s="11"/>
      <c r="F117" s="10"/>
      <c r="G117" s="32"/>
      <c r="H117" s="11"/>
      <c r="I117" s="10"/>
      <c r="J117" s="32"/>
      <c r="K117" s="11"/>
      <c r="L117" s="10"/>
      <c r="M117" s="32"/>
      <c r="N117" s="11"/>
      <c r="O117" s="10"/>
      <c r="P117" s="32"/>
      <c r="Q117" s="11"/>
      <c r="R117" s="10"/>
      <c r="S117" s="32"/>
      <c r="T117" s="11"/>
      <c r="U117" s="10"/>
      <c r="V117" s="32"/>
      <c r="W117" s="11"/>
      <c r="X117" s="10"/>
      <c r="Y117" s="32"/>
      <c r="Z117" s="11"/>
      <c r="AA117" s="10"/>
      <c r="AB117" s="32"/>
      <c r="AC117" s="11"/>
      <c r="AD117" s="10"/>
      <c r="AE117" s="32"/>
      <c r="AF117" s="11"/>
      <c r="AG117" s="10"/>
      <c r="AH117" s="32"/>
      <c r="AI117" s="11"/>
      <c r="AJ117" s="10"/>
      <c r="AK117" s="32"/>
      <c r="AL117" s="11"/>
      <c r="AM117" s="10"/>
      <c r="AN117" s="32"/>
      <c r="AO117" s="11"/>
      <c r="AP117" s="10"/>
      <c r="AQ117" s="32"/>
      <c r="AR117" s="11"/>
      <c r="AS117" s="10"/>
      <c r="AT117" s="32"/>
      <c r="AU117" s="11"/>
      <c r="AV117" s="10"/>
      <c r="AW117" s="32"/>
      <c r="AX117" s="11"/>
      <c r="AY117" s="10"/>
      <c r="AZ117" s="32"/>
      <c r="BA117" s="11"/>
      <c r="BC117" s="41"/>
    </row>
    <row r="118" spans="1:55">
      <c r="A118">
        <f t="shared" si="6"/>
        <v>76</v>
      </c>
      <c r="B118" s="6"/>
      <c r="C118" s="10"/>
      <c r="D118" s="32"/>
      <c r="E118" s="11"/>
      <c r="F118" s="10"/>
      <c r="G118" s="32"/>
      <c r="H118" s="11"/>
      <c r="I118" s="10"/>
      <c r="J118" s="32"/>
      <c r="K118" s="11"/>
      <c r="L118" s="10"/>
      <c r="M118" s="32"/>
      <c r="N118" s="11"/>
      <c r="O118" s="10"/>
      <c r="P118" s="32"/>
      <c r="Q118" s="11"/>
      <c r="R118" s="10"/>
      <c r="S118" s="32"/>
      <c r="T118" s="11"/>
      <c r="U118" s="10"/>
      <c r="V118" s="32"/>
      <c r="W118" s="11"/>
      <c r="X118" s="10"/>
      <c r="Y118" s="32"/>
      <c r="Z118" s="11"/>
      <c r="AA118" s="10"/>
      <c r="AB118" s="32"/>
      <c r="AC118" s="11"/>
      <c r="AD118" s="10"/>
      <c r="AE118" s="32"/>
      <c r="AF118" s="11"/>
      <c r="AG118" s="10"/>
      <c r="AH118" s="32"/>
      <c r="AI118" s="11"/>
      <c r="AJ118" s="10"/>
      <c r="AK118" s="32"/>
      <c r="AL118" s="11"/>
      <c r="AM118" s="10"/>
      <c r="AN118" s="32"/>
      <c r="AO118" s="11"/>
      <c r="AP118" s="10"/>
      <c r="AQ118" s="32"/>
      <c r="AR118" s="11"/>
      <c r="AS118" s="10"/>
      <c r="AT118" s="32"/>
      <c r="AU118" s="11"/>
      <c r="AV118" s="10"/>
      <c r="AW118" s="32"/>
      <c r="AX118" s="11"/>
      <c r="AY118" s="10"/>
      <c r="AZ118" s="32"/>
      <c r="BA118" s="11"/>
      <c r="BC118" s="41"/>
    </row>
    <row r="119" spans="1:55">
      <c r="A119">
        <f t="shared" si="6"/>
        <v>77</v>
      </c>
      <c r="B119" s="6"/>
      <c r="C119" s="10"/>
      <c r="D119" s="32"/>
      <c r="E119" s="11"/>
      <c r="F119" s="10"/>
      <c r="G119" s="32"/>
      <c r="H119" s="11"/>
      <c r="I119" s="10"/>
      <c r="J119" s="32"/>
      <c r="K119" s="11"/>
      <c r="L119" s="10"/>
      <c r="M119" s="32"/>
      <c r="N119" s="11"/>
      <c r="O119" s="10"/>
      <c r="P119" s="32"/>
      <c r="Q119" s="11"/>
      <c r="R119" s="10"/>
      <c r="S119" s="32"/>
      <c r="T119" s="11"/>
      <c r="U119" s="10"/>
      <c r="V119" s="32"/>
      <c r="W119" s="11"/>
      <c r="X119" s="10"/>
      <c r="Y119" s="32"/>
      <c r="Z119" s="11"/>
      <c r="AA119" s="10"/>
      <c r="AB119" s="32"/>
      <c r="AC119" s="11"/>
      <c r="AD119" s="10"/>
      <c r="AE119" s="32"/>
      <c r="AF119" s="11"/>
      <c r="AG119" s="10"/>
      <c r="AH119" s="32"/>
      <c r="AI119" s="11"/>
      <c r="AJ119" s="10"/>
      <c r="AK119" s="32"/>
      <c r="AL119" s="11"/>
      <c r="AM119" s="10"/>
      <c r="AN119" s="32"/>
      <c r="AO119" s="11"/>
      <c r="AP119" s="10"/>
      <c r="AQ119" s="32"/>
      <c r="AR119" s="11"/>
      <c r="AS119" s="10"/>
      <c r="AT119" s="32"/>
      <c r="AU119" s="11"/>
      <c r="AV119" s="10"/>
      <c r="AW119" s="32"/>
      <c r="AX119" s="11"/>
      <c r="AY119" s="10"/>
      <c r="AZ119" s="32"/>
      <c r="BA119" s="11"/>
      <c r="BC119" s="41"/>
    </row>
    <row r="120" spans="1:55">
      <c r="A120">
        <f t="shared" si="6"/>
        <v>78</v>
      </c>
      <c r="B120" s="6"/>
      <c r="C120" s="10"/>
      <c r="D120" s="32"/>
      <c r="E120" s="11"/>
      <c r="F120" s="10"/>
      <c r="G120" s="32"/>
      <c r="H120" s="11"/>
      <c r="I120" s="10"/>
      <c r="J120" s="32"/>
      <c r="K120" s="11"/>
      <c r="L120" s="10"/>
      <c r="M120" s="32"/>
      <c r="N120" s="11"/>
      <c r="O120" s="10"/>
      <c r="P120" s="32"/>
      <c r="Q120" s="11"/>
      <c r="R120" s="10"/>
      <c r="S120" s="32"/>
      <c r="T120" s="11"/>
      <c r="U120" s="10"/>
      <c r="V120" s="32"/>
      <c r="W120" s="11"/>
      <c r="X120" s="10"/>
      <c r="Y120" s="32"/>
      <c r="Z120" s="11"/>
      <c r="AA120" s="10"/>
      <c r="AB120" s="32"/>
      <c r="AC120" s="11"/>
      <c r="AD120" s="10"/>
      <c r="AE120" s="32"/>
      <c r="AF120" s="11"/>
      <c r="AG120" s="10"/>
      <c r="AH120" s="32"/>
      <c r="AI120" s="11"/>
      <c r="AJ120" s="10"/>
      <c r="AK120" s="32"/>
      <c r="AL120" s="11"/>
      <c r="AM120" s="10"/>
      <c r="AN120" s="32"/>
      <c r="AO120" s="11"/>
      <c r="AP120" s="10"/>
      <c r="AQ120" s="32"/>
      <c r="AR120" s="11"/>
      <c r="AS120" s="10"/>
      <c r="AT120" s="32"/>
      <c r="AU120" s="11"/>
      <c r="AV120" s="10"/>
      <c r="AW120" s="32"/>
      <c r="AX120" s="11"/>
      <c r="AY120" s="10"/>
      <c r="AZ120" s="32"/>
      <c r="BA120" s="11"/>
      <c r="BC120" s="41"/>
    </row>
    <row r="121" spans="1:55">
      <c r="A121">
        <f t="shared" si="6"/>
        <v>79</v>
      </c>
      <c r="B121" s="6"/>
      <c r="C121" s="10"/>
      <c r="D121" s="32"/>
      <c r="E121" s="11"/>
      <c r="F121" s="10"/>
      <c r="G121" s="32"/>
      <c r="H121" s="11"/>
      <c r="I121" s="10"/>
      <c r="J121" s="32"/>
      <c r="K121" s="11"/>
      <c r="L121" s="10"/>
      <c r="M121" s="32"/>
      <c r="N121" s="11"/>
      <c r="O121" s="10"/>
      <c r="P121" s="32"/>
      <c r="Q121" s="11"/>
      <c r="R121" s="10"/>
      <c r="S121" s="32"/>
      <c r="T121" s="11"/>
      <c r="U121" s="10"/>
      <c r="V121" s="32"/>
      <c r="W121" s="11"/>
      <c r="X121" s="10"/>
      <c r="Y121" s="32"/>
      <c r="Z121" s="11"/>
      <c r="AA121" s="10"/>
      <c r="AB121" s="32"/>
      <c r="AC121" s="11"/>
      <c r="AD121" s="10"/>
      <c r="AE121" s="32"/>
      <c r="AF121" s="11"/>
      <c r="AG121" s="10"/>
      <c r="AH121" s="32"/>
      <c r="AI121" s="11"/>
      <c r="AJ121" s="10"/>
      <c r="AK121" s="32"/>
      <c r="AL121" s="11"/>
      <c r="AM121" s="10"/>
      <c r="AN121" s="32"/>
      <c r="AO121" s="11"/>
      <c r="AP121" s="10"/>
      <c r="AQ121" s="32"/>
      <c r="AR121" s="11"/>
      <c r="AS121" s="10"/>
      <c r="AT121" s="32"/>
      <c r="AU121" s="11"/>
      <c r="AV121" s="10"/>
      <c r="AW121" s="32"/>
      <c r="AX121" s="11"/>
      <c r="AY121" s="10"/>
      <c r="AZ121" s="32"/>
      <c r="BA121" s="11"/>
      <c r="BC121" s="41"/>
    </row>
    <row r="122" spans="1:55">
      <c r="A122">
        <f t="shared" si="6"/>
        <v>80</v>
      </c>
      <c r="B122" s="6"/>
      <c r="C122" s="10"/>
      <c r="D122" s="32"/>
      <c r="E122" s="11"/>
      <c r="F122" s="10"/>
      <c r="G122" s="32"/>
      <c r="H122" s="11"/>
      <c r="I122" s="10"/>
      <c r="J122" s="32"/>
      <c r="K122" s="11"/>
      <c r="L122" s="10"/>
      <c r="M122" s="32"/>
      <c r="N122" s="11"/>
      <c r="O122" s="10"/>
      <c r="P122" s="32"/>
      <c r="Q122" s="11"/>
      <c r="R122" s="10"/>
      <c r="S122" s="32"/>
      <c r="T122" s="11"/>
      <c r="U122" s="10"/>
      <c r="V122" s="32"/>
      <c r="W122" s="11"/>
      <c r="X122" s="10"/>
      <c r="Y122" s="32"/>
      <c r="Z122" s="11"/>
      <c r="AA122" s="10"/>
      <c r="AB122" s="32"/>
      <c r="AC122" s="11"/>
      <c r="AD122" s="10"/>
      <c r="AE122" s="32"/>
      <c r="AF122" s="11"/>
      <c r="AG122" s="10"/>
      <c r="AH122" s="32"/>
      <c r="AI122" s="11"/>
      <c r="AJ122" s="10"/>
      <c r="AK122" s="32"/>
      <c r="AL122" s="11"/>
      <c r="AM122" s="10"/>
      <c r="AN122" s="32"/>
      <c r="AO122" s="11"/>
      <c r="AP122" s="10"/>
      <c r="AQ122" s="32"/>
      <c r="AR122" s="11"/>
      <c r="AS122" s="10"/>
      <c r="AT122" s="32"/>
      <c r="AU122" s="11"/>
      <c r="AV122" s="10"/>
      <c r="AW122" s="32"/>
      <c r="AX122" s="11"/>
      <c r="AY122" s="10"/>
      <c r="AZ122" s="32"/>
      <c r="BA122" s="11"/>
      <c r="BC122" s="41"/>
    </row>
    <row r="123" spans="1:55">
      <c r="A123">
        <f t="shared" si="6"/>
        <v>81</v>
      </c>
      <c r="B123" s="6"/>
      <c r="C123" s="10"/>
      <c r="D123" s="32"/>
      <c r="E123" s="11"/>
      <c r="F123" s="10"/>
      <c r="G123" s="32"/>
      <c r="H123" s="11"/>
      <c r="I123" s="10"/>
      <c r="J123" s="32"/>
      <c r="K123" s="11"/>
      <c r="L123" s="10"/>
      <c r="M123" s="32"/>
      <c r="N123" s="11"/>
      <c r="O123" s="10"/>
      <c r="P123" s="32"/>
      <c r="Q123" s="11"/>
      <c r="R123" s="10"/>
      <c r="S123" s="32"/>
      <c r="T123" s="11"/>
      <c r="U123" s="10"/>
      <c r="V123" s="32"/>
      <c r="W123" s="11"/>
      <c r="X123" s="10"/>
      <c r="Y123" s="32"/>
      <c r="Z123" s="11"/>
      <c r="AA123" s="10"/>
      <c r="AB123" s="32"/>
      <c r="AC123" s="11"/>
      <c r="AD123" s="10"/>
      <c r="AE123" s="32"/>
      <c r="AF123" s="11"/>
      <c r="AG123" s="10"/>
      <c r="AH123" s="32"/>
      <c r="AI123" s="11"/>
      <c r="AJ123" s="10"/>
      <c r="AK123" s="32"/>
      <c r="AL123" s="11"/>
      <c r="AM123" s="10"/>
      <c r="AN123" s="32"/>
      <c r="AO123" s="11"/>
      <c r="AP123" s="10"/>
      <c r="AQ123" s="32"/>
      <c r="AR123" s="11"/>
      <c r="AS123" s="10"/>
      <c r="AT123" s="32"/>
      <c r="AU123" s="11"/>
      <c r="AV123" s="10"/>
      <c r="AW123" s="32"/>
      <c r="AX123" s="11"/>
      <c r="AY123" s="10"/>
      <c r="AZ123" s="32"/>
      <c r="BA123" s="11"/>
      <c r="BC123" s="41"/>
    </row>
    <row r="124" spans="1:55">
      <c r="A124">
        <f t="shared" si="6"/>
        <v>82</v>
      </c>
      <c r="B124" s="6"/>
      <c r="C124" s="10"/>
      <c r="D124" s="32"/>
      <c r="E124" s="11"/>
      <c r="F124" s="10"/>
      <c r="G124" s="32"/>
      <c r="H124" s="11"/>
      <c r="I124" s="10"/>
      <c r="J124" s="32"/>
      <c r="K124" s="11"/>
      <c r="L124" s="10"/>
      <c r="M124" s="32"/>
      <c r="N124" s="11"/>
      <c r="O124" s="10"/>
      <c r="P124" s="32"/>
      <c r="Q124" s="11"/>
      <c r="R124" s="10"/>
      <c r="S124" s="32"/>
      <c r="T124" s="11"/>
      <c r="U124" s="10"/>
      <c r="V124" s="32"/>
      <c r="W124" s="11"/>
      <c r="X124" s="10"/>
      <c r="Y124" s="32"/>
      <c r="Z124" s="11"/>
      <c r="AA124" s="10"/>
      <c r="AB124" s="32"/>
      <c r="AC124" s="11"/>
      <c r="AD124" s="10"/>
      <c r="AE124" s="32"/>
      <c r="AF124" s="11"/>
      <c r="AG124" s="10"/>
      <c r="AH124" s="32"/>
      <c r="AI124" s="11"/>
      <c r="AJ124" s="10"/>
      <c r="AK124" s="32"/>
      <c r="AL124" s="11"/>
      <c r="AM124" s="10"/>
      <c r="AN124" s="32"/>
      <c r="AO124" s="11"/>
      <c r="AP124" s="10"/>
      <c r="AQ124" s="32"/>
      <c r="AR124" s="11"/>
      <c r="AS124" s="10"/>
      <c r="AT124" s="32"/>
      <c r="AU124" s="11"/>
      <c r="AV124" s="10"/>
      <c r="AW124" s="32"/>
      <c r="AX124" s="11"/>
      <c r="AY124" s="10"/>
      <c r="AZ124" s="32"/>
      <c r="BA124" s="11"/>
      <c r="BC124" s="41"/>
    </row>
    <row r="125" spans="1:55">
      <c r="A125">
        <f t="shared" si="6"/>
        <v>83</v>
      </c>
      <c r="B125" s="6"/>
      <c r="C125" s="10"/>
      <c r="D125" s="32"/>
      <c r="E125" s="11"/>
      <c r="F125" s="10"/>
      <c r="G125" s="32"/>
      <c r="H125" s="11"/>
      <c r="I125" s="10"/>
      <c r="J125" s="32"/>
      <c r="K125" s="11"/>
      <c r="L125" s="10"/>
      <c r="M125" s="32"/>
      <c r="N125" s="11"/>
      <c r="O125" s="10"/>
      <c r="P125" s="32"/>
      <c r="Q125" s="11"/>
      <c r="R125" s="10"/>
      <c r="S125" s="32"/>
      <c r="T125" s="11"/>
      <c r="U125" s="10"/>
      <c r="V125" s="32"/>
      <c r="W125" s="11"/>
      <c r="X125" s="10"/>
      <c r="Y125" s="32"/>
      <c r="Z125" s="11"/>
      <c r="AA125" s="10"/>
      <c r="AB125" s="32"/>
      <c r="AC125" s="11"/>
      <c r="AD125" s="10"/>
      <c r="AE125" s="32"/>
      <c r="AF125" s="11"/>
      <c r="AG125" s="10"/>
      <c r="AH125" s="32"/>
      <c r="AI125" s="11"/>
      <c r="AJ125" s="10"/>
      <c r="AK125" s="32"/>
      <c r="AL125" s="11"/>
      <c r="AM125" s="10"/>
      <c r="AN125" s="32"/>
      <c r="AO125" s="11"/>
      <c r="AP125" s="10"/>
      <c r="AQ125" s="32"/>
      <c r="AR125" s="11"/>
      <c r="AS125" s="10"/>
      <c r="AT125" s="32"/>
      <c r="AU125" s="11"/>
      <c r="AV125" s="10"/>
      <c r="AW125" s="32"/>
      <c r="AX125" s="11"/>
      <c r="AY125" s="10"/>
      <c r="AZ125" s="32"/>
      <c r="BA125" s="11"/>
      <c r="BC125" s="41"/>
    </row>
    <row r="126" spans="1:55">
      <c r="A126">
        <f t="shared" si="6"/>
        <v>84</v>
      </c>
      <c r="B126" s="6"/>
      <c r="C126" s="10"/>
      <c r="D126" s="32"/>
      <c r="E126" s="11"/>
      <c r="F126" s="10"/>
      <c r="G126" s="32"/>
      <c r="H126" s="11"/>
      <c r="I126" s="10"/>
      <c r="J126" s="32"/>
      <c r="K126" s="11"/>
      <c r="L126" s="10"/>
      <c r="M126" s="32"/>
      <c r="N126" s="11"/>
      <c r="O126" s="10"/>
      <c r="P126" s="32"/>
      <c r="Q126" s="11"/>
      <c r="R126" s="10"/>
      <c r="S126" s="32"/>
      <c r="T126" s="11"/>
      <c r="U126" s="10"/>
      <c r="V126" s="32"/>
      <c r="W126" s="11"/>
      <c r="X126" s="10"/>
      <c r="Y126" s="32"/>
      <c r="Z126" s="11"/>
      <c r="AA126" s="10"/>
      <c r="AB126" s="32"/>
      <c r="AC126" s="11"/>
      <c r="AD126" s="10"/>
      <c r="AE126" s="32"/>
      <c r="AF126" s="11"/>
      <c r="AG126" s="10"/>
      <c r="AH126" s="32"/>
      <c r="AI126" s="11"/>
      <c r="AJ126" s="10"/>
      <c r="AK126" s="32"/>
      <c r="AL126" s="11"/>
      <c r="AM126" s="10"/>
      <c r="AN126" s="32"/>
      <c r="AO126" s="11"/>
      <c r="AP126" s="10"/>
      <c r="AQ126" s="32"/>
      <c r="AR126" s="11"/>
      <c r="AS126" s="10"/>
      <c r="AT126" s="32"/>
      <c r="AU126" s="11"/>
      <c r="AV126" s="10"/>
      <c r="AW126" s="32"/>
      <c r="AX126" s="11"/>
      <c r="AY126" s="10"/>
      <c r="AZ126" s="32"/>
      <c r="BA126" s="11"/>
      <c r="BC126" s="41"/>
    </row>
    <row r="127" spans="1:55">
      <c r="A127">
        <f t="shared" si="6"/>
        <v>85</v>
      </c>
      <c r="B127" s="6"/>
      <c r="C127" s="10"/>
      <c r="D127" s="32"/>
      <c r="E127" s="11"/>
      <c r="F127" s="10"/>
      <c r="G127" s="32"/>
      <c r="H127" s="11"/>
      <c r="I127" s="10"/>
      <c r="J127" s="32"/>
      <c r="K127" s="11"/>
      <c r="L127" s="10"/>
      <c r="M127" s="32"/>
      <c r="N127" s="11"/>
      <c r="O127" s="10"/>
      <c r="P127" s="32"/>
      <c r="Q127" s="11"/>
      <c r="R127" s="10"/>
      <c r="S127" s="32"/>
      <c r="T127" s="11"/>
      <c r="U127" s="10"/>
      <c r="V127" s="32"/>
      <c r="W127" s="11"/>
      <c r="X127" s="10"/>
      <c r="Y127" s="32"/>
      <c r="Z127" s="11"/>
      <c r="AA127" s="10"/>
      <c r="AB127" s="32"/>
      <c r="AC127" s="11"/>
      <c r="AD127" s="10"/>
      <c r="AE127" s="32"/>
      <c r="AF127" s="11"/>
      <c r="AG127" s="10"/>
      <c r="AH127" s="32"/>
      <c r="AI127" s="11"/>
      <c r="AJ127" s="10"/>
      <c r="AK127" s="32"/>
      <c r="AL127" s="11"/>
      <c r="AM127" s="10"/>
      <c r="AN127" s="32"/>
      <c r="AO127" s="11"/>
      <c r="AP127" s="10"/>
      <c r="AQ127" s="32"/>
      <c r="AR127" s="11"/>
      <c r="AS127" s="10"/>
      <c r="AT127" s="32"/>
      <c r="AU127" s="11"/>
      <c r="AV127" s="10"/>
      <c r="AW127" s="32"/>
      <c r="AX127" s="11"/>
      <c r="AY127" s="10"/>
      <c r="AZ127" s="32"/>
      <c r="BA127" s="11"/>
      <c r="BC127" s="41"/>
    </row>
    <row r="128" spans="1:55">
      <c r="A128">
        <f t="shared" si="6"/>
        <v>86</v>
      </c>
      <c r="B128" s="6"/>
      <c r="C128" s="10"/>
      <c r="D128" s="32"/>
      <c r="E128" s="11"/>
      <c r="F128" s="10"/>
      <c r="G128" s="32"/>
      <c r="H128" s="11"/>
      <c r="I128" s="10"/>
      <c r="J128" s="32"/>
      <c r="K128" s="11"/>
      <c r="L128" s="10"/>
      <c r="M128" s="32"/>
      <c r="N128" s="11"/>
      <c r="O128" s="10"/>
      <c r="P128" s="32"/>
      <c r="Q128" s="11"/>
      <c r="R128" s="10"/>
      <c r="S128" s="32"/>
      <c r="T128" s="11"/>
      <c r="U128" s="10"/>
      <c r="V128" s="32"/>
      <c r="W128" s="11"/>
      <c r="X128" s="10"/>
      <c r="Y128" s="32"/>
      <c r="Z128" s="11"/>
      <c r="AA128" s="10"/>
      <c r="AB128" s="32"/>
      <c r="AC128" s="11"/>
      <c r="AD128" s="10"/>
      <c r="AE128" s="32"/>
      <c r="AF128" s="11"/>
      <c r="AG128" s="10"/>
      <c r="AH128" s="32"/>
      <c r="AI128" s="11"/>
      <c r="AJ128" s="10"/>
      <c r="AK128" s="32"/>
      <c r="AL128" s="11"/>
      <c r="AM128" s="10"/>
      <c r="AN128" s="32"/>
      <c r="AO128" s="11"/>
      <c r="AP128" s="10"/>
      <c r="AQ128" s="32"/>
      <c r="AR128" s="11"/>
      <c r="AS128" s="10"/>
      <c r="AT128" s="32"/>
      <c r="AU128" s="11"/>
      <c r="AV128" s="10"/>
      <c r="AW128" s="32"/>
      <c r="AX128" s="11"/>
      <c r="AY128" s="10"/>
      <c r="AZ128" s="32"/>
      <c r="BA128" s="11"/>
      <c r="BC128" s="41"/>
    </row>
    <row r="129" spans="1:55">
      <c r="A129">
        <f t="shared" si="6"/>
        <v>87</v>
      </c>
      <c r="B129" s="6"/>
      <c r="C129" s="10"/>
      <c r="D129" s="32"/>
      <c r="E129" s="11"/>
      <c r="F129" s="10"/>
      <c r="G129" s="32"/>
      <c r="H129" s="11"/>
      <c r="I129" s="10"/>
      <c r="J129" s="32"/>
      <c r="K129" s="11"/>
      <c r="L129" s="10"/>
      <c r="M129" s="32"/>
      <c r="N129" s="11"/>
      <c r="O129" s="10"/>
      <c r="P129" s="32"/>
      <c r="Q129" s="11"/>
      <c r="R129" s="10"/>
      <c r="S129" s="32"/>
      <c r="T129" s="11"/>
      <c r="U129" s="10"/>
      <c r="V129" s="32"/>
      <c r="W129" s="11"/>
      <c r="X129" s="10"/>
      <c r="Y129" s="32"/>
      <c r="Z129" s="11"/>
      <c r="AA129" s="10"/>
      <c r="AB129" s="32"/>
      <c r="AC129" s="11"/>
      <c r="AD129" s="10"/>
      <c r="AE129" s="32"/>
      <c r="AF129" s="11"/>
      <c r="AG129" s="10"/>
      <c r="AH129" s="32"/>
      <c r="AI129" s="11"/>
      <c r="AJ129" s="10"/>
      <c r="AK129" s="32"/>
      <c r="AL129" s="11"/>
      <c r="AM129" s="10"/>
      <c r="AN129" s="32"/>
      <c r="AO129" s="11"/>
      <c r="AP129" s="10"/>
      <c r="AQ129" s="32"/>
      <c r="AR129" s="11"/>
      <c r="AS129" s="10"/>
      <c r="AT129" s="32"/>
      <c r="AU129" s="11"/>
      <c r="AV129" s="10"/>
      <c r="AW129" s="32"/>
      <c r="AX129" s="11"/>
      <c r="AY129" s="10"/>
      <c r="AZ129" s="32"/>
      <c r="BA129" s="11"/>
      <c r="BC129" s="41"/>
    </row>
    <row r="130" spans="1:55">
      <c r="A130">
        <f t="shared" si="6"/>
        <v>88</v>
      </c>
      <c r="B130" s="6"/>
      <c r="C130" s="10"/>
      <c r="D130" s="32"/>
      <c r="E130" s="11"/>
      <c r="F130" s="10"/>
      <c r="G130" s="32"/>
      <c r="H130" s="11"/>
      <c r="I130" s="10"/>
      <c r="J130" s="32"/>
      <c r="K130" s="11"/>
      <c r="L130" s="10"/>
      <c r="M130" s="32"/>
      <c r="N130" s="11"/>
      <c r="O130" s="10"/>
      <c r="P130" s="32"/>
      <c r="Q130" s="11"/>
      <c r="R130" s="10"/>
      <c r="S130" s="32"/>
      <c r="T130" s="11"/>
      <c r="U130" s="10"/>
      <c r="V130" s="32"/>
      <c r="W130" s="11"/>
      <c r="X130" s="10"/>
      <c r="Y130" s="32"/>
      <c r="Z130" s="11"/>
      <c r="AA130" s="10"/>
      <c r="AB130" s="32"/>
      <c r="AC130" s="11"/>
      <c r="AD130" s="10"/>
      <c r="AE130" s="32"/>
      <c r="AF130" s="11"/>
      <c r="AG130" s="10"/>
      <c r="AH130" s="32"/>
      <c r="AI130" s="11"/>
      <c r="AJ130" s="10"/>
      <c r="AK130" s="32"/>
      <c r="AL130" s="11"/>
      <c r="AM130" s="10"/>
      <c r="AN130" s="32"/>
      <c r="AO130" s="11"/>
      <c r="AP130" s="10"/>
      <c r="AQ130" s="32"/>
      <c r="AR130" s="11"/>
      <c r="AS130" s="10"/>
      <c r="AT130" s="32"/>
      <c r="AU130" s="11"/>
      <c r="AV130" s="10"/>
      <c r="AW130" s="32"/>
      <c r="AX130" s="11"/>
      <c r="AY130" s="10"/>
      <c r="AZ130" s="32"/>
      <c r="BA130" s="11"/>
      <c r="BC130" s="41"/>
    </row>
    <row r="131" spans="1:55">
      <c r="A131">
        <f t="shared" si="6"/>
        <v>89</v>
      </c>
      <c r="B131" s="6"/>
      <c r="C131" s="10"/>
      <c r="D131" s="32"/>
      <c r="E131" s="11"/>
      <c r="F131" s="10"/>
      <c r="G131" s="32"/>
      <c r="H131" s="11"/>
      <c r="I131" s="10"/>
      <c r="J131" s="32"/>
      <c r="K131" s="11"/>
      <c r="L131" s="10"/>
      <c r="M131" s="32"/>
      <c r="N131" s="11"/>
      <c r="O131" s="10"/>
      <c r="P131" s="32"/>
      <c r="Q131" s="11"/>
      <c r="R131" s="10"/>
      <c r="S131" s="32"/>
      <c r="T131" s="11"/>
      <c r="U131" s="10"/>
      <c r="V131" s="32"/>
      <c r="W131" s="11"/>
      <c r="X131" s="10"/>
      <c r="Y131" s="32"/>
      <c r="Z131" s="11"/>
      <c r="AA131" s="10"/>
      <c r="AB131" s="32"/>
      <c r="AC131" s="11"/>
      <c r="AD131" s="10"/>
      <c r="AE131" s="32"/>
      <c r="AF131" s="11"/>
      <c r="AG131" s="10"/>
      <c r="AH131" s="32"/>
      <c r="AI131" s="11"/>
      <c r="AJ131" s="10"/>
      <c r="AK131" s="32"/>
      <c r="AL131" s="11"/>
      <c r="AM131" s="10"/>
      <c r="AN131" s="32"/>
      <c r="AO131" s="11"/>
      <c r="AP131" s="10"/>
      <c r="AQ131" s="32"/>
      <c r="AR131" s="11"/>
      <c r="AS131" s="10"/>
      <c r="AT131" s="32"/>
      <c r="AU131" s="11"/>
      <c r="AV131" s="10"/>
      <c r="AW131" s="32"/>
      <c r="AX131" s="11"/>
      <c r="AY131" s="10"/>
      <c r="AZ131" s="32"/>
      <c r="BA131" s="11"/>
      <c r="BC131" s="41"/>
    </row>
    <row r="132" spans="1:55">
      <c r="A132">
        <f t="shared" si="6"/>
        <v>90</v>
      </c>
      <c r="B132" s="6"/>
      <c r="C132" s="10"/>
      <c r="D132" s="32"/>
      <c r="E132" s="11"/>
      <c r="F132" s="10"/>
      <c r="G132" s="32"/>
      <c r="H132" s="11"/>
      <c r="I132" s="10"/>
      <c r="J132" s="32"/>
      <c r="K132" s="11"/>
      <c r="L132" s="10"/>
      <c r="M132" s="32"/>
      <c r="N132" s="11"/>
      <c r="O132" s="10"/>
      <c r="P132" s="32"/>
      <c r="Q132" s="11"/>
      <c r="R132" s="10"/>
      <c r="S132" s="32"/>
      <c r="T132" s="11"/>
      <c r="U132" s="10"/>
      <c r="V132" s="32"/>
      <c r="W132" s="11"/>
      <c r="X132" s="10"/>
      <c r="Y132" s="32"/>
      <c r="Z132" s="11"/>
      <c r="AA132" s="10"/>
      <c r="AB132" s="32"/>
      <c r="AC132" s="11"/>
      <c r="AD132" s="10"/>
      <c r="AE132" s="32"/>
      <c r="AF132" s="11"/>
      <c r="AG132" s="10"/>
      <c r="AH132" s="32"/>
      <c r="AI132" s="11"/>
      <c r="AJ132" s="10"/>
      <c r="AK132" s="32"/>
      <c r="AL132" s="11"/>
      <c r="AM132" s="10"/>
      <c r="AN132" s="32"/>
      <c r="AO132" s="11"/>
      <c r="AP132" s="10"/>
      <c r="AQ132" s="32"/>
      <c r="AR132" s="11"/>
      <c r="AS132" s="10"/>
      <c r="AT132" s="32"/>
      <c r="AU132" s="11"/>
      <c r="AV132" s="10"/>
      <c r="AW132" s="32"/>
      <c r="AX132" s="11"/>
      <c r="AY132" s="10"/>
      <c r="AZ132" s="32"/>
      <c r="BA132" s="11"/>
      <c r="BC132" s="41"/>
    </row>
    <row r="133" spans="1:55">
      <c r="A133">
        <f t="shared" si="6"/>
        <v>91</v>
      </c>
      <c r="B133" s="6"/>
      <c r="C133" s="10"/>
      <c r="D133" s="32"/>
      <c r="E133" s="11"/>
      <c r="F133" s="10"/>
      <c r="G133" s="32"/>
      <c r="H133" s="11"/>
      <c r="I133" s="10"/>
      <c r="J133" s="32"/>
      <c r="K133" s="11"/>
      <c r="L133" s="10"/>
      <c r="M133" s="32"/>
      <c r="N133" s="11"/>
      <c r="O133" s="10"/>
      <c r="P133" s="32"/>
      <c r="Q133" s="11"/>
      <c r="R133" s="10"/>
      <c r="S133" s="32"/>
      <c r="T133" s="11"/>
      <c r="U133" s="10"/>
      <c r="V133" s="32"/>
      <c r="W133" s="11"/>
      <c r="X133" s="10"/>
      <c r="Y133" s="32"/>
      <c r="Z133" s="11"/>
      <c r="AA133" s="10"/>
      <c r="AB133" s="32"/>
      <c r="AC133" s="11"/>
      <c r="AD133" s="10"/>
      <c r="AE133" s="32"/>
      <c r="AF133" s="11"/>
      <c r="AG133" s="10"/>
      <c r="AH133" s="32"/>
      <c r="AI133" s="11"/>
      <c r="AJ133" s="10"/>
      <c r="AK133" s="32"/>
      <c r="AL133" s="11"/>
      <c r="AM133" s="10"/>
      <c r="AN133" s="32"/>
      <c r="AO133" s="11"/>
      <c r="AP133" s="10"/>
      <c r="AQ133" s="32"/>
      <c r="AR133" s="11"/>
      <c r="AS133" s="10"/>
      <c r="AT133" s="32"/>
      <c r="AU133" s="11"/>
      <c r="AV133" s="10"/>
      <c r="AW133" s="32"/>
      <c r="AX133" s="11"/>
      <c r="AY133" s="10"/>
      <c r="AZ133" s="32"/>
      <c r="BA133" s="11"/>
      <c r="BC133" s="41"/>
    </row>
    <row r="134" spans="1:55">
      <c r="A134">
        <f t="shared" si="6"/>
        <v>92</v>
      </c>
      <c r="B134" s="6"/>
      <c r="C134" s="10"/>
      <c r="D134" s="32"/>
      <c r="E134" s="11"/>
      <c r="F134" s="10"/>
      <c r="G134" s="32"/>
      <c r="H134" s="11"/>
      <c r="I134" s="10"/>
      <c r="J134" s="32"/>
      <c r="K134" s="11"/>
      <c r="L134" s="10"/>
      <c r="M134" s="32"/>
      <c r="N134" s="11"/>
      <c r="O134" s="10"/>
      <c r="P134" s="32"/>
      <c r="Q134" s="11"/>
      <c r="R134" s="10"/>
      <c r="S134" s="32"/>
      <c r="T134" s="11"/>
      <c r="U134" s="10"/>
      <c r="V134" s="32"/>
      <c r="W134" s="11"/>
      <c r="X134" s="10"/>
      <c r="Y134" s="32"/>
      <c r="Z134" s="11"/>
      <c r="AA134" s="10"/>
      <c r="AB134" s="32"/>
      <c r="AC134" s="11"/>
      <c r="AD134" s="10"/>
      <c r="AE134" s="32"/>
      <c r="AF134" s="11"/>
      <c r="AG134" s="10"/>
      <c r="AH134" s="32"/>
      <c r="AI134" s="11"/>
      <c r="AJ134" s="10"/>
      <c r="AK134" s="32"/>
      <c r="AL134" s="11"/>
      <c r="AM134" s="10"/>
      <c r="AN134" s="32"/>
      <c r="AO134" s="11"/>
      <c r="AP134" s="10"/>
      <c r="AQ134" s="32"/>
      <c r="AR134" s="11"/>
      <c r="AS134" s="10"/>
      <c r="AT134" s="32"/>
      <c r="AU134" s="11"/>
      <c r="AV134" s="10"/>
      <c r="AW134" s="32"/>
      <c r="AX134" s="11"/>
      <c r="AY134" s="10"/>
      <c r="AZ134" s="32"/>
      <c r="BA134" s="11"/>
      <c r="BC134" s="41"/>
    </row>
    <row r="135" spans="1:55">
      <c r="A135">
        <f t="shared" si="6"/>
        <v>93</v>
      </c>
      <c r="B135" s="6"/>
      <c r="C135" s="10"/>
      <c r="D135" s="32"/>
      <c r="E135" s="11"/>
      <c r="F135" s="10"/>
      <c r="G135" s="32"/>
      <c r="H135" s="11"/>
      <c r="I135" s="10"/>
      <c r="J135" s="32"/>
      <c r="K135" s="11"/>
      <c r="L135" s="10"/>
      <c r="M135" s="32"/>
      <c r="N135" s="11"/>
      <c r="O135" s="10"/>
      <c r="P135" s="32"/>
      <c r="Q135" s="11"/>
      <c r="R135" s="10"/>
      <c r="S135" s="32"/>
      <c r="T135" s="11"/>
      <c r="U135" s="10"/>
      <c r="V135" s="32"/>
      <c r="W135" s="11"/>
      <c r="X135" s="10"/>
      <c r="Y135" s="32"/>
      <c r="Z135" s="11"/>
      <c r="AA135" s="10"/>
      <c r="AB135" s="32"/>
      <c r="AC135" s="11"/>
      <c r="AD135" s="10"/>
      <c r="AE135" s="32"/>
      <c r="AF135" s="11"/>
      <c r="AG135" s="10"/>
      <c r="AH135" s="32"/>
      <c r="AI135" s="11"/>
      <c r="AJ135" s="10"/>
      <c r="AK135" s="32"/>
      <c r="AL135" s="11"/>
      <c r="AM135" s="10"/>
      <c r="AN135" s="32"/>
      <c r="AO135" s="11"/>
      <c r="AP135" s="10"/>
      <c r="AQ135" s="32"/>
      <c r="AR135" s="11"/>
      <c r="AS135" s="10"/>
      <c r="AT135" s="32"/>
      <c r="AU135" s="11"/>
      <c r="AV135" s="10"/>
      <c r="AW135" s="32"/>
      <c r="AX135" s="11"/>
      <c r="AY135" s="10"/>
      <c r="AZ135" s="32"/>
      <c r="BA135" s="11"/>
      <c r="BC135" s="41"/>
    </row>
    <row r="136" spans="1:55">
      <c r="A136">
        <f t="shared" si="6"/>
        <v>94</v>
      </c>
      <c r="B136" s="6"/>
      <c r="C136" s="10"/>
      <c r="D136" s="32"/>
      <c r="E136" s="11"/>
      <c r="F136" s="10"/>
      <c r="G136" s="32"/>
      <c r="H136" s="11"/>
      <c r="I136" s="10"/>
      <c r="J136" s="32"/>
      <c r="K136" s="11"/>
      <c r="L136" s="10"/>
      <c r="M136" s="32"/>
      <c r="N136" s="11"/>
      <c r="O136" s="10"/>
      <c r="P136" s="32"/>
      <c r="Q136" s="11"/>
      <c r="R136" s="10"/>
      <c r="S136" s="32"/>
      <c r="T136" s="11"/>
      <c r="U136" s="10"/>
      <c r="V136" s="32"/>
      <c r="W136" s="11"/>
      <c r="X136" s="10"/>
      <c r="Y136" s="32"/>
      <c r="Z136" s="11"/>
      <c r="AA136" s="10"/>
      <c r="AB136" s="32"/>
      <c r="AC136" s="11"/>
      <c r="AD136" s="10"/>
      <c r="AE136" s="32"/>
      <c r="AF136" s="11"/>
      <c r="AG136" s="10"/>
      <c r="AH136" s="32"/>
      <c r="AI136" s="11"/>
      <c r="AJ136" s="10"/>
      <c r="AK136" s="32"/>
      <c r="AL136" s="11"/>
      <c r="AM136" s="10"/>
      <c r="AN136" s="32"/>
      <c r="AO136" s="11"/>
      <c r="AP136" s="10"/>
      <c r="AQ136" s="32"/>
      <c r="AR136" s="11"/>
      <c r="AS136" s="10"/>
      <c r="AT136" s="32"/>
      <c r="AU136" s="11"/>
      <c r="AV136" s="10"/>
      <c r="AW136" s="32"/>
      <c r="AX136" s="11"/>
      <c r="AY136" s="10"/>
      <c r="AZ136" s="32"/>
      <c r="BA136" s="11"/>
      <c r="BC136" s="41"/>
    </row>
    <row r="137" spans="1:55">
      <c r="A137">
        <f t="shared" si="6"/>
        <v>95</v>
      </c>
      <c r="B137" s="6"/>
      <c r="C137" s="10"/>
      <c r="D137" s="32"/>
      <c r="E137" s="11"/>
      <c r="F137" s="10"/>
      <c r="G137" s="32"/>
      <c r="H137" s="11"/>
      <c r="I137" s="10"/>
      <c r="J137" s="32"/>
      <c r="K137" s="11"/>
      <c r="L137" s="10"/>
      <c r="M137" s="32"/>
      <c r="N137" s="11"/>
      <c r="O137" s="10"/>
      <c r="P137" s="32"/>
      <c r="Q137" s="11"/>
      <c r="R137" s="10"/>
      <c r="S137" s="32"/>
      <c r="T137" s="11"/>
      <c r="U137" s="10"/>
      <c r="V137" s="32"/>
      <c r="W137" s="11"/>
      <c r="X137" s="10"/>
      <c r="Y137" s="32"/>
      <c r="Z137" s="11"/>
      <c r="AA137" s="10"/>
      <c r="AB137" s="32"/>
      <c r="AC137" s="11"/>
      <c r="AD137" s="10"/>
      <c r="AE137" s="32"/>
      <c r="AF137" s="11"/>
      <c r="AG137" s="10"/>
      <c r="AH137" s="32"/>
      <c r="AI137" s="11"/>
      <c r="AJ137" s="10"/>
      <c r="AK137" s="32"/>
      <c r="AL137" s="11"/>
      <c r="AM137" s="10"/>
      <c r="AN137" s="32"/>
      <c r="AO137" s="11"/>
      <c r="AP137" s="10"/>
      <c r="AQ137" s="32"/>
      <c r="AR137" s="11"/>
      <c r="AS137" s="10"/>
      <c r="AT137" s="32"/>
      <c r="AU137" s="11"/>
      <c r="AV137" s="10"/>
      <c r="AW137" s="32"/>
      <c r="AX137" s="11"/>
      <c r="AY137" s="10"/>
      <c r="AZ137" s="32"/>
      <c r="BA137" s="11"/>
      <c r="BC137" s="41"/>
    </row>
    <row r="138" spans="1:55">
      <c r="A138">
        <f t="shared" si="6"/>
        <v>96</v>
      </c>
      <c r="B138" s="6"/>
      <c r="C138" s="10"/>
      <c r="D138" s="32"/>
      <c r="E138" s="11"/>
      <c r="F138" s="10"/>
      <c r="G138" s="32"/>
      <c r="H138" s="11"/>
      <c r="I138" s="10"/>
      <c r="J138" s="32"/>
      <c r="K138" s="11"/>
      <c r="L138" s="10"/>
      <c r="M138" s="32"/>
      <c r="N138" s="11"/>
      <c r="O138" s="10"/>
      <c r="P138" s="32"/>
      <c r="Q138" s="11"/>
      <c r="R138" s="10"/>
      <c r="S138" s="32"/>
      <c r="T138" s="11"/>
      <c r="U138" s="10"/>
      <c r="V138" s="32"/>
      <c r="W138" s="11"/>
      <c r="X138" s="10"/>
      <c r="Y138" s="32"/>
      <c r="Z138" s="11"/>
      <c r="AA138" s="10"/>
      <c r="AB138" s="32"/>
      <c r="AC138" s="11"/>
      <c r="AD138" s="10"/>
      <c r="AE138" s="32"/>
      <c r="AF138" s="11"/>
      <c r="AG138" s="10"/>
      <c r="AH138" s="32"/>
      <c r="AI138" s="11"/>
      <c r="AJ138" s="10"/>
      <c r="AK138" s="32"/>
      <c r="AL138" s="11"/>
      <c r="AM138" s="10"/>
      <c r="AN138" s="32"/>
      <c r="AO138" s="11"/>
      <c r="AP138" s="10"/>
      <c r="AQ138" s="32"/>
      <c r="AR138" s="11"/>
      <c r="AS138" s="10"/>
      <c r="AT138" s="32"/>
      <c r="AU138" s="11"/>
      <c r="AV138" s="10"/>
      <c r="AW138" s="32"/>
      <c r="AX138" s="11"/>
      <c r="AY138" s="10"/>
      <c r="AZ138" s="32"/>
      <c r="BA138" s="11"/>
      <c r="BC138" s="41"/>
    </row>
    <row r="139" spans="1:55">
      <c r="A139">
        <f t="shared" si="6"/>
        <v>97</v>
      </c>
      <c r="B139" s="6"/>
      <c r="C139" s="10"/>
      <c r="D139" s="32"/>
      <c r="E139" s="11"/>
      <c r="F139" s="10"/>
      <c r="G139" s="32"/>
      <c r="H139" s="11"/>
      <c r="I139" s="10"/>
      <c r="J139" s="32"/>
      <c r="K139" s="11"/>
      <c r="L139" s="10"/>
      <c r="M139" s="32"/>
      <c r="N139" s="11"/>
      <c r="O139" s="10"/>
      <c r="P139" s="32"/>
      <c r="Q139" s="11"/>
      <c r="R139" s="10"/>
      <c r="S139" s="32"/>
      <c r="T139" s="11"/>
      <c r="U139" s="10"/>
      <c r="V139" s="32"/>
      <c r="W139" s="11"/>
      <c r="X139" s="10"/>
      <c r="Y139" s="32"/>
      <c r="Z139" s="11"/>
      <c r="AA139" s="10"/>
      <c r="AB139" s="32"/>
      <c r="AC139" s="11"/>
      <c r="AD139" s="10"/>
      <c r="AE139" s="32"/>
      <c r="AF139" s="11"/>
      <c r="AG139" s="10"/>
      <c r="AH139" s="32"/>
      <c r="AI139" s="11"/>
      <c r="AJ139" s="10"/>
      <c r="AK139" s="32"/>
      <c r="AL139" s="11"/>
      <c r="AM139" s="10"/>
      <c r="AN139" s="32"/>
      <c r="AO139" s="11"/>
      <c r="AP139" s="10"/>
      <c r="AQ139" s="32"/>
      <c r="AR139" s="11"/>
      <c r="AS139" s="10"/>
      <c r="AT139" s="32"/>
      <c r="AU139" s="11"/>
      <c r="AV139" s="10"/>
      <c r="AW139" s="32"/>
      <c r="AX139" s="11"/>
      <c r="AY139" s="10"/>
      <c r="AZ139" s="32"/>
      <c r="BA139" s="11"/>
      <c r="BC139" s="41"/>
    </row>
    <row r="140" spans="1:55">
      <c r="A140">
        <f t="shared" si="6"/>
        <v>98</v>
      </c>
      <c r="B140" s="6"/>
      <c r="C140" s="10"/>
      <c r="D140" s="32"/>
      <c r="E140" s="11"/>
      <c r="F140" s="10"/>
      <c r="G140" s="32"/>
      <c r="H140" s="11"/>
      <c r="I140" s="10"/>
      <c r="J140" s="32"/>
      <c r="K140" s="11"/>
      <c r="L140" s="10"/>
      <c r="M140" s="32"/>
      <c r="N140" s="11"/>
      <c r="O140" s="10"/>
      <c r="P140" s="32"/>
      <c r="Q140" s="11"/>
      <c r="R140" s="10"/>
      <c r="S140" s="32"/>
      <c r="T140" s="11"/>
      <c r="U140" s="10"/>
      <c r="V140" s="32"/>
      <c r="W140" s="11"/>
      <c r="X140" s="10"/>
      <c r="Y140" s="32"/>
      <c r="Z140" s="11"/>
      <c r="AA140" s="10"/>
      <c r="AB140" s="32"/>
      <c r="AC140" s="11"/>
      <c r="AD140" s="10"/>
      <c r="AE140" s="32"/>
      <c r="AF140" s="11"/>
      <c r="AG140" s="10"/>
      <c r="AH140" s="32"/>
      <c r="AI140" s="11"/>
      <c r="AJ140" s="10"/>
      <c r="AK140" s="32"/>
      <c r="AL140" s="11"/>
      <c r="AM140" s="10"/>
      <c r="AN140" s="32"/>
      <c r="AO140" s="11"/>
      <c r="AP140" s="10"/>
      <c r="AQ140" s="32"/>
      <c r="AR140" s="11"/>
      <c r="AS140" s="10"/>
      <c r="AT140" s="32"/>
      <c r="AU140" s="11"/>
      <c r="AV140" s="10"/>
      <c r="AW140" s="32"/>
      <c r="AX140" s="11"/>
      <c r="AY140" s="10"/>
      <c r="AZ140" s="32"/>
      <c r="BA140" s="11"/>
      <c r="BC140" s="41"/>
    </row>
    <row r="141" spans="1:55">
      <c r="A141">
        <f t="shared" si="6"/>
        <v>99</v>
      </c>
      <c r="B141" s="6"/>
      <c r="C141" s="12"/>
      <c r="D141" s="36"/>
      <c r="E141" s="13"/>
      <c r="F141" s="12"/>
      <c r="G141" s="36"/>
      <c r="H141" s="13"/>
      <c r="I141" s="12"/>
      <c r="J141" s="36"/>
      <c r="K141" s="13"/>
      <c r="L141" s="12"/>
      <c r="M141" s="36"/>
      <c r="N141" s="13"/>
      <c r="O141" s="12"/>
      <c r="P141" s="36"/>
      <c r="Q141" s="13"/>
      <c r="R141" s="12"/>
      <c r="S141" s="36"/>
      <c r="T141" s="13"/>
      <c r="U141" s="12"/>
      <c r="V141" s="36"/>
      <c r="W141" s="13"/>
      <c r="X141" s="12"/>
      <c r="Y141" s="36"/>
      <c r="Z141" s="13"/>
      <c r="AA141" s="12"/>
      <c r="AB141" s="36"/>
      <c r="AC141" s="13"/>
      <c r="AD141" s="12"/>
      <c r="AE141" s="36"/>
      <c r="AF141" s="13"/>
      <c r="AG141" s="12"/>
      <c r="AH141" s="36"/>
      <c r="AI141" s="13"/>
      <c r="AJ141" s="12"/>
      <c r="AK141" s="36"/>
      <c r="AL141" s="13"/>
      <c r="AM141" s="12"/>
      <c r="AN141" s="36"/>
      <c r="AO141" s="13"/>
      <c r="AP141" s="12"/>
      <c r="AQ141" s="36"/>
      <c r="AR141" s="13"/>
      <c r="AS141" s="12"/>
      <c r="AT141" s="36"/>
      <c r="AU141" s="13"/>
      <c r="AV141" s="12"/>
      <c r="AW141" s="36"/>
      <c r="AX141" s="13"/>
      <c r="AY141" s="12"/>
      <c r="AZ141" s="36"/>
      <c r="BA141" s="13"/>
      <c r="BC141" s="41"/>
    </row>
    <row r="142" spans="1:55">
      <c r="A142">
        <f t="shared" si="6"/>
        <v>100</v>
      </c>
      <c r="B142" s="6"/>
      <c r="C142" s="10"/>
      <c r="D142" s="32"/>
      <c r="E142" s="11"/>
      <c r="F142" s="10"/>
      <c r="G142" s="32"/>
      <c r="H142" s="11"/>
      <c r="I142" s="10"/>
      <c r="J142" s="32"/>
      <c r="K142" s="11"/>
      <c r="L142" s="10"/>
      <c r="M142" s="32"/>
      <c r="N142" s="11"/>
      <c r="O142" s="10"/>
      <c r="P142" s="32"/>
      <c r="Q142" s="11"/>
      <c r="R142" s="10"/>
      <c r="S142" s="32"/>
      <c r="T142" s="11"/>
      <c r="U142" s="10"/>
      <c r="V142" s="32"/>
      <c r="W142" s="11"/>
      <c r="X142" s="10"/>
      <c r="Y142" s="32"/>
      <c r="Z142" s="11"/>
      <c r="AA142" s="10"/>
      <c r="AB142" s="32"/>
      <c r="AC142" s="11"/>
      <c r="AD142" s="10"/>
      <c r="AE142" s="32"/>
      <c r="AF142" s="11"/>
      <c r="AG142" s="10"/>
      <c r="AH142" s="32"/>
      <c r="AI142" s="11"/>
      <c r="AJ142" s="10"/>
      <c r="AK142" s="32"/>
      <c r="AL142" s="11"/>
      <c r="AM142" s="10"/>
      <c r="AN142" s="32"/>
      <c r="AO142" s="11"/>
      <c r="AP142" s="10"/>
      <c r="AQ142" s="32"/>
      <c r="AR142" s="11"/>
      <c r="AS142" s="10"/>
      <c r="AT142" s="32"/>
      <c r="AU142" s="11"/>
      <c r="AV142" s="10"/>
      <c r="AW142" s="32"/>
      <c r="AX142" s="11"/>
      <c r="AY142" s="10"/>
      <c r="AZ142" s="32"/>
      <c r="BA142" s="11"/>
      <c r="BC142" s="41"/>
    </row>
    <row r="143" spans="1:55">
      <c r="A143">
        <f t="shared" si="6"/>
        <v>101</v>
      </c>
      <c r="B143" s="6"/>
      <c r="C143" s="10"/>
      <c r="D143" s="32"/>
      <c r="E143" s="11"/>
      <c r="F143" s="10"/>
      <c r="G143" s="32"/>
      <c r="H143" s="11"/>
      <c r="I143" s="10"/>
      <c r="J143" s="32"/>
      <c r="K143" s="11"/>
      <c r="L143" s="10"/>
      <c r="M143" s="32"/>
      <c r="N143" s="11"/>
      <c r="O143" s="10"/>
      <c r="P143" s="32"/>
      <c r="Q143" s="11"/>
      <c r="R143" s="10"/>
      <c r="S143" s="32"/>
      <c r="T143" s="11"/>
      <c r="U143" s="10"/>
      <c r="V143" s="32"/>
      <c r="W143" s="11"/>
      <c r="X143" s="10"/>
      <c r="Y143" s="32"/>
      <c r="Z143" s="11"/>
      <c r="AA143" s="10"/>
      <c r="AB143" s="32"/>
      <c r="AC143" s="11"/>
      <c r="AD143" s="10"/>
      <c r="AE143" s="32"/>
      <c r="AF143" s="11"/>
      <c r="AG143" s="10"/>
      <c r="AH143" s="32"/>
      <c r="AI143" s="11"/>
      <c r="AJ143" s="10"/>
      <c r="AK143" s="32"/>
      <c r="AL143" s="11"/>
      <c r="AM143" s="10"/>
      <c r="AN143" s="32"/>
      <c r="AO143" s="11"/>
      <c r="AP143" s="10"/>
      <c r="AQ143" s="32"/>
      <c r="AR143" s="11"/>
      <c r="AS143" s="10"/>
      <c r="AT143" s="32"/>
      <c r="AU143" s="11"/>
      <c r="AV143" s="10"/>
      <c r="AW143" s="32"/>
      <c r="AX143" s="11"/>
      <c r="AY143" s="10"/>
      <c r="AZ143" s="32"/>
      <c r="BA143" s="11"/>
      <c r="BC143" s="41"/>
    </row>
    <row r="144" spans="1:55">
      <c r="A144">
        <f t="shared" si="6"/>
        <v>102</v>
      </c>
      <c r="B144" s="6"/>
      <c r="C144" s="10"/>
      <c r="D144" s="32"/>
      <c r="E144" s="11"/>
      <c r="F144" s="10"/>
      <c r="G144" s="32"/>
      <c r="H144" s="11"/>
      <c r="I144" s="10"/>
      <c r="J144" s="32"/>
      <c r="K144" s="11"/>
      <c r="L144" s="10"/>
      <c r="M144" s="32"/>
      <c r="N144" s="11"/>
      <c r="O144" s="10"/>
      <c r="P144" s="32"/>
      <c r="Q144" s="11"/>
      <c r="R144" s="10"/>
      <c r="S144" s="32"/>
      <c r="T144" s="11"/>
      <c r="U144" s="10"/>
      <c r="V144" s="32"/>
      <c r="W144" s="11"/>
      <c r="X144" s="10"/>
      <c r="Y144" s="32"/>
      <c r="Z144" s="11"/>
      <c r="AA144" s="10"/>
      <c r="AB144" s="32"/>
      <c r="AC144" s="11"/>
      <c r="AD144" s="10"/>
      <c r="AE144" s="32"/>
      <c r="AF144" s="11"/>
      <c r="AG144" s="10"/>
      <c r="AH144" s="32"/>
      <c r="AI144" s="11"/>
      <c r="AJ144" s="10"/>
      <c r="AK144" s="32"/>
      <c r="AL144" s="11"/>
      <c r="AM144" s="10"/>
      <c r="AN144" s="32"/>
      <c r="AO144" s="11"/>
      <c r="AP144" s="10"/>
      <c r="AQ144" s="32"/>
      <c r="AR144" s="11"/>
      <c r="AS144" s="10"/>
      <c r="AT144" s="32"/>
      <c r="AU144" s="11"/>
      <c r="AV144" s="10"/>
      <c r="AW144" s="32"/>
      <c r="AX144" s="11"/>
      <c r="AY144" s="10"/>
      <c r="AZ144" s="32"/>
      <c r="BA144" s="11"/>
      <c r="BC144" s="41"/>
    </row>
    <row r="145" spans="1:55">
      <c r="A145">
        <f t="shared" si="6"/>
        <v>103</v>
      </c>
      <c r="B145" s="6"/>
      <c r="C145" s="10"/>
      <c r="D145" s="32"/>
      <c r="E145" s="11"/>
      <c r="F145" s="10"/>
      <c r="G145" s="32"/>
      <c r="H145" s="11"/>
      <c r="I145" s="10"/>
      <c r="J145" s="32"/>
      <c r="K145" s="11"/>
      <c r="L145" s="10"/>
      <c r="M145" s="32"/>
      <c r="N145" s="11"/>
      <c r="O145" s="10"/>
      <c r="P145" s="32"/>
      <c r="Q145" s="11"/>
      <c r="R145" s="10"/>
      <c r="S145" s="32"/>
      <c r="T145" s="11"/>
      <c r="U145" s="10"/>
      <c r="V145" s="32"/>
      <c r="W145" s="11"/>
      <c r="X145" s="10"/>
      <c r="Y145" s="32"/>
      <c r="Z145" s="11"/>
      <c r="AA145" s="10"/>
      <c r="AB145" s="32"/>
      <c r="AC145" s="11"/>
      <c r="AD145" s="10"/>
      <c r="AE145" s="32"/>
      <c r="AF145" s="11"/>
      <c r="AG145" s="10"/>
      <c r="AH145" s="32"/>
      <c r="AI145" s="11"/>
      <c r="AJ145" s="10"/>
      <c r="AK145" s="32"/>
      <c r="AL145" s="11"/>
      <c r="AM145" s="10"/>
      <c r="AN145" s="32"/>
      <c r="AO145" s="11"/>
      <c r="AP145" s="10"/>
      <c r="AQ145" s="32"/>
      <c r="AR145" s="11"/>
      <c r="AS145" s="10"/>
      <c r="AT145" s="32"/>
      <c r="AU145" s="11"/>
      <c r="AV145" s="10"/>
      <c r="AW145" s="32"/>
      <c r="AX145" s="11"/>
      <c r="AY145" s="10"/>
      <c r="AZ145" s="32"/>
      <c r="BA145" s="11"/>
      <c r="BC145" s="41"/>
    </row>
    <row r="146" spans="1:55">
      <c r="A146">
        <f t="shared" si="6"/>
        <v>104</v>
      </c>
      <c r="B146" s="6"/>
      <c r="C146" s="10"/>
      <c r="D146" s="32"/>
      <c r="E146" s="11"/>
      <c r="F146" s="10"/>
      <c r="G146" s="32"/>
      <c r="H146" s="11"/>
      <c r="I146" s="10"/>
      <c r="J146" s="32"/>
      <c r="K146" s="11"/>
      <c r="L146" s="10"/>
      <c r="M146" s="32"/>
      <c r="N146" s="11"/>
      <c r="O146" s="10"/>
      <c r="P146" s="32"/>
      <c r="Q146" s="11"/>
      <c r="R146" s="10"/>
      <c r="S146" s="32"/>
      <c r="T146" s="11"/>
      <c r="U146" s="10"/>
      <c r="V146" s="32"/>
      <c r="W146" s="11"/>
      <c r="X146" s="10"/>
      <c r="Y146" s="32"/>
      <c r="Z146" s="11"/>
      <c r="AA146" s="10"/>
      <c r="AB146" s="32"/>
      <c r="AC146" s="11"/>
      <c r="AD146" s="10"/>
      <c r="AE146" s="32"/>
      <c r="AF146" s="11"/>
      <c r="AG146" s="10"/>
      <c r="AH146" s="32"/>
      <c r="AI146" s="11"/>
      <c r="AJ146" s="10"/>
      <c r="AK146" s="32"/>
      <c r="AL146" s="11"/>
      <c r="AM146" s="10"/>
      <c r="AN146" s="32"/>
      <c r="AO146" s="11"/>
      <c r="AP146" s="10"/>
      <c r="AQ146" s="32"/>
      <c r="AR146" s="11"/>
      <c r="AS146" s="10"/>
      <c r="AT146" s="32"/>
      <c r="AU146" s="11"/>
      <c r="AV146" s="10"/>
      <c r="AW146" s="32"/>
      <c r="AX146" s="11"/>
      <c r="AY146" s="10"/>
      <c r="AZ146" s="32"/>
      <c r="BA146" s="11"/>
      <c r="BC146" s="41"/>
    </row>
    <row r="147" spans="1:55">
      <c r="A147">
        <f t="shared" si="6"/>
        <v>105</v>
      </c>
      <c r="B147" s="6"/>
      <c r="C147" s="10"/>
      <c r="D147" s="32"/>
      <c r="E147" s="11"/>
      <c r="F147" s="10"/>
      <c r="G147" s="32"/>
      <c r="H147" s="11"/>
      <c r="I147" s="10"/>
      <c r="J147" s="32"/>
      <c r="K147" s="11"/>
      <c r="L147" s="10"/>
      <c r="M147" s="32"/>
      <c r="N147" s="11"/>
      <c r="O147" s="10"/>
      <c r="P147" s="32"/>
      <c r="Q147" s="11"/>
      <c r="R147" s="10"/>
      <c r="S147" s="32"/>
      <c r="T147" s="11"/>
      <c r="U147" s="10"/>
      <c r="V147" s="32"/>
      <c r="W147" s="11"/>
      <c r="X147" s="10"/>
      <c r="Y147" s="32"/>
      <c r="Z147" s="11"/>
      <c r="AA147" s="10"/>
      <c r="AB147" s="32"/>
      <c r="AC147" s="11"/>
      <c r="AD147" s="10"/>
      <c r="AE147" s="32"/>
      <c r="AF147" s="11"/>
      <c r="AG147" s="10"/>
      <c r="AH147" s="32"/>
      <c r="AI147" s="11"/>
      <c r="AJ147" s="10"/>
      <c r="AK147" s="32"/>
      <c r="AL147" s="11"/>
      <c r="AM147" s="10"/>
      <c r="AN147" s="32"/>
      <c r="AO147" s="11"/>
      <c r="AP147" s="10"/>
      <c r="AQ147" s="32"/>
      <c r="AR147" s="11"/>
      <c r="AS147" s="10"/>
      <c r="AT147" s="32"/>
      <c r="AU147" s="11"/>
      <c r="AV147" s="10"/>
      <c r="AW147" s="32"/>
      <c r="AX147" s="11"/>
      <c r="AY147" s="10"/>
      <c r="AZ147" s="32"/>
      <c r="BA147" s="11"/>
      <c r="BC147" s="41"/>
    </row>
    <row r="148" spans="1:55">
      <c r="A148">
        <f t="shared" si="6"/>
        <v>106</v>
      </c>
      <c r="B148" s="6"/>
      <c r="C148" s="10"/>
      <c r="D148" s="32"/>
      <c r="E148" s="11"/>
      <c r="F148" s="10"/>
      <c r="G148" s="32"/>
      <c r="H148" s="11"/>
      <c r="I148" s="10"/>
      <c r="J148" s="32"/>
      <c r="K148" s="11"/>
      <c r="L148" s="10"/>
      <c r="M148" s="32"/>
      <c r="N148" s="11"/>
      <c r="O148" s="10"/>
      <c r="P148" s="32"/>
      <c r="Q148" s="11"/>
      <c r="R148" s="10"/>
      <c r="S148" s="32"/>
      <c r="T148" s="11"/>
      <c r="U148" s="10"/>
      <c r="V148" s="32"/>
      <c r="W148" s="11"/>
      <c r="X148" s="10"/>
      <c r="Y148" s="32"/>
      <c r="Z148" s="11"/>
      <c r="AA148" s="10"/>
      <c r="AB148" s="32"/>
      <c r="AC148" s="11"/>
      <c r="AD148" s="10"/>
      <c r="AE148" s="32"/>
      <c r="AF148" s="11"/>
      <c r="AG148" s="10"/>
      <c r="AH148" s="32"/>
      <c r="AI148" s="11"/>
      <c r="AJ148" s="10"/>
      <c r="AK148" s="32"/>
      <c r="AL148" s="11"/>
      <c r="AM148" s="10"/>
      <c r="AN148" s="32"/>
      <c r="AO148" s="11"/>
      <c r="AP148" s="10"/>
      <c r="AQ148" s="32"/>
      <c r="AR148" s="11"/>
      <c r="AS148" s="10"/>
      <c r="AT148" s="32"/>
      <c r="AU148" s="11"/>
      <c r="AV148" s="10"/>
      <c r="AW148" s="32"/>
      <c r="AX148" s="11"/>
      <c r="AY148" s="10"/>
      <c r="AZ148" s="32"/>
      <c r="BA148" s="11"/>
      <c r="BC148" s="41"/>
    </row>
    <row r="149" spans="1:55">
      <c r="A149">
        <f t="shared" si="6"/>
        <v>107</v>
      </c>
      <c r="B149" s="6"/>
      <c r="C149" s="10"/>
      <c r="D149" s="32"/>
      <c r="E149" s="11"/>
      <c r="F149" s="10"/>
      <c r="G149" s="32"/>
      <c r="H149" s="11"/>
      <c r="I149" s="10"/>
      <c r="J149" s="32"/>
      <c r="K149" s="11"/>
      <c r="L149" s="10"/>
      <c r="M149" s="32"/>
      <c r="N149" s="11"/>
      <c r="O149" s="10"/>
      <c r="P149" s="32"/>
      <c r="Q149" s="11"/>
      <c r="R149" s="10"/>
      <c r="S149" s="32"/>
      <c r="T149" s="11"/>
      <c r="U149" s="10"/>
      <c r="V149" s="32"/>
      <c r="W149" s="11"/>
      <c r="X149" s="10"/>
      <c r="Y149" s="32"/>
      <c r="Z149" s="11"/>
      <c r="AA149" s="10"/>
      <c r="AB149" s="32"/>
      <c r="AC149" s="11"/>
      <c r="AD149" s="10"/>
      <c r="AE149" s="32"/>
      <c r="AF149" s="11"/>
      <c r="AG149" s="10"/>
      <c r="AH149" s="32"/>
      <c r="AI149" s="11"/>
      <c r="AJ149" s="10"/>
      <c r="AK149" s="32"/>
      <c r="AL149" s="11"/>
      <c r="AM149" s="10"/>
      <c r="AN149" s="32"/>
      <c r="AO149" s="11"/>
      <c r="AP149" s="10"/>
      <c r="AQ149" s="32"/>
      <c r="AR149" s="11"/>
      <c r="AS149" s="10"/>
      <c r="AT149" s="32"/>
      <c r="AU149" s="11"/>
      <c r="AV149" s="10"/>
      <c r="AW149" s="32"/>
      <c r="AX149" s="11"/>
      <c r="AY149" s="10"/>
      <c r="AZ149" s="32"/>
      <c r="BA149" s="11"/>
      <c r="BC149" s="41"/>
    </row>
    <row r="150" spans="1:55">
      <c r="A150">
        <f t="shared" si="6"/>
        <v>108</v>
      </c>
      <c r="B150" s="6"/>
      <c r="C150" s="10"/>
      <c r="D150" s="32"/>
      <c r="E150" s="11"/>
      <c r="F150" s="10"/>
      <c r="G150" s="32"/>
      <c r="H150" s="11"/>
      <c r="I150" s="10"/>
      <c r="J150" s="32"/>
      <c r="K150" s="11"/>
      <c r="L150" s="10"/>
      <c r="M150" s="32"/>
      <c r="N150" s="11"/>
      <c r="O150" s="10"/>
      <c r="P150" s="32"/>
      <c r="Q150" s="11"/>
      <c r="R150" s="10"/>
      <c r="S150" s="32"/>
      <c r="T150" s="11"/>
      <c r="U150" s="10"/>
      <c r="V150" s="32"/>
      <c r="W150" s="11"/>
      <c r="X150" s="10"/>
      <c r="Y150" s="32"/>
      <c r="Z150" s="11"/>
      <c r="AA150" s="10"/>
      <c r="AB150" s="32"/>
      <c r="AC150" s="11"/>
      <c r="AD150" s="10"/>
      <c r="AE150" s="32"/>
      <c r="AF150" s="11"/>
      <c r="AG150" s="10"/>
      <c r="AH150" s="32"/>
      <c r="AI150" s="11"/>
      <c r="AJ150" s="10"/>
      <c r="AK150" s="32"/>
      <c r="AL150" s="11"/>
      <c r="AM150" s="10"/>
      <c r="AN150" s="32"/>
      <c r="AO150" s="11"/>
      <c r="AP150" s="10"/>
      <c r="AQ150" s="32"/>
      <c r="AR150" s="11"/>
      <c r="AS150" s="10"/>
      <c r="AT150" s="32"/>
      <c r="AU150" s="11"/>
      <c r="AV150" s="10"/>
      <c r="AW150" s="32"/>
      <c r="AX150" s="11"/>
      <c r="AY150" s="10"/>
      <c r="AZ150" s="32"/>
      <c r="BA150" s="11"/>
      <c r="BC150" s="41"/>
    </row>
    <row r="151" spans="1:55">
      <c r="A151">
        <f t="shared" si="6"/>
        <v>109</v>
      </c>
      <c r="B151" s="6"/>
      <c r="C151" s="10"/>
      <c r="D151" s="32"/>
      <c r="E151" s="11"/>
      <c r="F151" s="10"/>
      <c r="G151" s="32"/>
      <c r="H151" s="11"/>
      <c r="I151" s="10"/>
      <c r="J151" s="32"/>
      <c r="K151" s="11"/>
      <c r="L151" s="10"/>
      <c r="M151" s="32"/>
      <c r="N151" s="11"/>
      <c r="O151" s="10"/>
      <c r="P151" s="32"/>
      <c r="Q151" s="11"/>
      <c r="R151" s="10"/>
      <c r="S151" s="32"/>
      <c r="T151" s="11"/>
      <c r="U151" s="10"/>
      <c r="V151" s="32"/>
      <c r="W151" s="11"/>
      <c r="X151" s="10"/>
      <c r="Y151" s="32"/>
      <c r="Z151" s="11"/>
      <c r="AA151" s="10"/>
      <c r="AB151" s="32"/>
      <c r="AC151" s="11"/>
      <c r="AD151" s="10"/>
      <c r="AE151" s="32"/>
      <c r="AF151" s="11"/>
      <c r="AG151" s="10"/>
      <c r="AH151" s="32"/>
      <c r="AI151" s="11"/>
      <c r="AJ151" s="10"/>
      <c r="AK151" s="32"/>
      <c r="AL151" s="11"/>
      <c r="AM151" s="10"/>
      <c r="AN151" s="32"/>
      <c r="AO151" s="11"/>
      <c r="AP151" s="10"/>
      <c r="AQ151" s="32"/>
      <c r="AR151" s="11"/>
      <c r="AS151" s="10"/>
      <c r="AT151" s="32"/>
      <c r="AU151" s="11"/>
      <c r="AV151" s="10"/>
      <c r="AW151" s="32"/>
      <c r="AX151" s="11"/>
      <c r="AY151" s="10"/>
      <c r="AZ151" s="32"/>
      <c r="BA151" s="11"/>
    </row>
    <row r="152" spans="1:55">
      <c r="A152">
        <f t="shared" si="6"/>
        <v>110</v>
      </c>
      <c r="B152" s="6"/>
      <c r="C152" s="10"/>
      <c r="D152" s="32"/>
      <c r="E152" s="11"/>
      <c r="F152" s="10"/>
      <c r="G152" s="32"/>
      <c r="H152" s="11"/>
      <c r="I152" s="10"/>
      <c r="J152" s="32"/>
      <c r="K152" s="11"/>
      <c r="L152" s="10"/>
      <c r="M152" s="32"/>
      <c r="N152" s="11"/>
      <c r="O152" s="10"/>
      <c r="P152" s="32"/>
      <c r="Q152" s="11"/>
      <c r="R152" s="10"/>
      <c r="S152" s="32"/>
      <c r="T152" s="11"/>
      <c r="U152" s="10"/>
      <c r="V152" s="32"/>
      <c r="W152" s="11"/>
      <c r="X152" s="10"/>
      <c r="Y152" s="32"/>
      <c r="Z152" s="11"/>
      <c r="AA152" s="10"/>
      <c r="AB152" s="32"/>
      <c r="AC152" s="11"/>
      <c r="AD152" s="10"/>
      <c r="AE152" s="32"/>
      <c r="AF152" s="11"/>
      <c r="AG152" s="10"/>
      <c r="AH152" s="32"/>
      <c r="AI152" s="11"/>
      <c r="AJ152" s="10"/>
      <c r="AK152" s="32"/>
      <c r="AL152" s="11"/>
      <c r="AM152" s="10"/>
      <c r="AN152" s="32"/>
      <c r="AO152" s="11"/>
      <c r="AP152" s="10"/>
      <c r="AQ152" s="32"/>
      <c r="AR152" s="11"/>
      <c r="AS152" s="10"/>
      <c r="AT152" s="32"/>
      <c r="AU152" s="11"/>
      <c r="AV152" s="10"/>
      <c r="AW152" s="32"/>
      <c r="AX152" s="11"/>
      <c r="AY152" s="10"/>
      <c r="AZ152" s="32"/>
      <c r="BA152" s="11"/>
    </row>
    <row r="153" spans="1:55">
      <c r="A153">
        <f t="shared" si="6"/>
        <v>111</v>
      </c>
      <c r="B153" s="6"/>
      <c r="C153" s="10"/>
      <c r="D153" s="32"/>
      <c r="E153" s="11"/>
      <c r="F153" s="10"/>
      <c r="G153" s="32"/>
      <c r="H153" s="11"/>
      <c r="I153" s="10"/>
      <c r="J153" s="32"/>
      <c r="K153" s="11"/>
      <c r="L153" s="10"/>
      <c r="M153" s="32"/>
      <c r="N153" s="11"/>
      <c r="O153" s="10"/>
      <c r="P153" s="32"/>
      <c r="Q153" s="11"/>
      <c r="R153" s="10"/>
      <c r="S153" s="32"/>
      <c r="T153" s="11"/>
      <c r="U153" s="10"/>
      <c r="V153" s="32"/>
      <c r="W153" s="11"/>
      <c r="X153" s="10"/>
      <c r="Y153" s="32"/>
      <c r="Z153" s="11"/>
      <c r="AA153" s="10"/>
      <c r="AB153" s="32"/>
      <c r="AC153" s="11"/>
      <c r="AD153" s="10"/>
      <c r="AE153" s="32"/>
      <c r="AF153" s="11"/>
      <c r="AG153" s="10"/>
      <c r="AH153" s="32"/>
      <c r="AI153" s="11"/>
      <c r="AJ153" s="10"/>
      <c r="AK153" s="32"/>
      <c r="AL153" s="11"/>
      <c r="AM153" s="10"/>
      <c r="AN153" s="32"/>
      <c r="AO153" s="11"/>
      <c r="AP153" s="10"/>
      <c r="AQ153" s="32"/>
      <c r="AR153" s="11"/>
      <c r="AS153" s="10"/>
      <c r="AT153" s="32"/>
      <c r="AU153" s="11"/>
      <c r="AV153" s="10"/>
      <c r="AW153" s="32"/>
      <c r="AX153" s="11"/>
      <c r="AY153" s="10"/>
      <c r="AZ153" s="32"/>
      <c r="BA153" s="11"/>
    </row>
    <row r="154" spans="1:55">
      <c r="A154">
        <f t="shared" si="6"/>
        <v>112</v>
      </c>
      <c r="B154" s="6"/>
      <c r="C154" s="10"/>
      <c r="D154" s="32"/>
      <c r="E154" s="11"/>
      <c r="F154" s="10"/>
      <c r="G154" s="32"/>
      <c r="H154" s="11"/>
      <c r="I154" s="10"/>
      <c r="J154" s="32"/>
      <c r="K154" s="11"/>
      <c r="L154" s="10"/>
      <c r="M154" s="32"/>
      <c r="N154" s="11"/>
      <c r="O154" s="10"/>
      <c r="P154" s="32"/>
      <c r="Q154" s="11"/>
      <c r="R154" s="10"/>
      <c r="S154" s="32"/>
      <c r="T154" s="11"/>
      <c r="U154" s="10"/>
      <c r="V154" s="32"/>
      <c r="W154" s="11"/>
      <c r="X154" s="10"/>
      <c r="Y154" s="32"/>
      <c r="Z154" s="11"/>
      <c r="AA154" s="10"/>
      <c r="AB154" s="32"/>
      <c r="AC154" s="11"/>
      <c r="AD154" s="10"/>
      <c r="AE154" s="32"/>
      <c r="AF154" s="11"/>
      <c r="AG154" s="10"/>
      <c r="AH154" s="32"/>
      <c r="AI154" s="11"/>
      <c r="AJ154" s="10"/>
      <c r="AK154" s="32"/>
      <c r="AL154" s="11"/>
      <c r="AM154" s="10"/>
      <c r="AN154" s="32"/>
      <c r="AO154" s="11"/>
      <c r="AP154" s="10"/>
      <c r="AQ154" s="32"/>
      <c r="AR154" s="11"/>
      <c r="AS154" s="10"/>
      <c r="AT154" s="32"/>
      <c r="AU154" s="11"/>
      <c r="AV154" s="10"/>
      <c r="AW154" s="32"/>
      <c r="AX154" s="11"/>
      <c r="AY154" s="10"/>
      <c r="AZ154" s="32"/>
      <c r="BA154" s="11"/>
    </row>
    <row r="155" spans="1:55">
      <c r="A155">
        <f t="shared" si="6"/>
        <v>113</v>
      </c>
      <c r="B155" s="6"/>
      <c r="C155" s="10"/>
      <c r="D155" s="32"/>
      <c r="E155" s="11"/>
      <c r="F155" s="10"/>
      <c r="G155" s="32"/>
      <c r="H155" s="11"/>
      <c r="I155" s="10"/>
      <c r="J155" s="32"/>
      <c r="K155" s="11"/>
      <c r="L155" s="10"/>
      <c r="M155" s="32"/>
      <c r="N155" s="11"/>
      <c r="O155" s="10"/>
      <c r="P155" s="32"/>
      <c r="Q155" s="11"/>
      <c r="R155" s="10"/>
      <c r="S155" s="32"/>
      <c r="T155" s="11"/>
      <c r="U155" s="10"/>
      <c r="V155" s="32"/>
      <c r="W155" s="11"/>
      <c r="X155" s="10"/>
      <c r="Y155" s="32"/>
      <c r="Z155" s="11"/>
      <c r="AA155" s="10"/>
      <c r="AB155" s="32"/>
      <c r="AC155" s="11"/>
      <c r="AD155" s="10"/>
      <c r="AE155" s="32"/>
      <c r="AF155" s="11"/>
      <c r="AG155" s="10"/>
      <c r="AH155" s="32"/>
      <c r="AI155" s="11"/>
      <c r="AJ155" s="10"/>
      <c r="AK155" s="32"/>
      <c r="AL155" s="11"/>
      <c r="AM155" s="10"/>
      <c r="AN155" s="32"/>
      <c r="AO155" s="11"/>
      <c r="AP155" s="10"/>
      <c r="AQ155" s="32"/>
      <c r="AR155" s="11"/>
      <c r="AS155" s="10"/>
      <c r="AT155" s="32"/>
      <c r="AU155" s="11"/>
      <c r="AV155" s="10"/>
      <c r="AW155" s="32"/>
      <c r="AX155" s="11"/>
      <c r="AY155" s="10"/>
      <c r="AZ155" s="32"/>
      <c r="BA155" s="11"/>
    </row>
    <row r="156" spans="1:55">
      <c r="A156">
        <f t="shared" si="6"/>
        <v>114</v>
      </c>
      <c r="B156" s="6"/>
      <c r="C156" s="10"/>
      <c r="D156" s="32"/>
      <c r="E156" s="11"/>
      <c r="F156" s="10"/>
      <c r="G156" s="32"/>
      <c r="H156" s="11"/>
      <c r="I156" s="10"/>
      <c r="J156" s="32"/>
      <c r="K156" s="11"/>
      <c r="L156" s="10"/>
      <c r="M156" s="32"/>
      <c r="N156" s="11"/>
      <c r="O156" s="10"/>
      <c r="P156" s="32"/>
      <c r="Q156" s="11"/>
      <c r="R156" s="10"/>
      <c r="S156" s="32"/>
      <c r="T156" s="11"/>
      <c r="U156" s="10"/>
      <c r="V156" s="32"/>
      <c r="W156" s="11"/>
      <c r="X156" s="10"/>
      <c r="Y156" s="32"/>
      <c r="Z156" s="11"/>
      <c r="AA156" s="10"/>
      <c r="AB156" s="32"/>
      <c r="AC156" s="11"/>
      <c r="AD156" s="10"/>
      <c r="AE156" s="32"/>
      <c r="AF156" s="11"/>
      <c r="AG156" s="10"/>
      <c r="AH156" s="32"/>
      <c r="AI156" s="11"/>
      <c r="AJ156" s="10"/>
      <c r="AK156" s="32"/>
      <c r="AL156" s="11"/>
      <c r="AM156" s="10"/>
      <c r="AN156" s="32"/>
      <c r="AO156" s="11"/>
      <c r="AP156" s="10"/>
      <c r="AQ156" s="32"/>
      <c r="AR156" s="11"/>
      <c r="AS156" s="10"/>
      <c r="AT156" s="32"/>
      <c r="AU156" s="11"/>
      <c r="AV156" s="10"/>
      <c r="AW156" s="32"/>
      <c r="AX156" s="11"/>
      <c r="AY156" s="10"/>
      <c r="AZ156" s="32"/>
      <c r="BA156" s="11"/>
    </row>
  </sheetData>
  <sortState xmlns:xlrd2="http://schemas.microsoft.com/office/spreadsheetml/2017/richdata2" ref="B5:G22">
    <sortCondition descending="1" ref="G5"/>
    <sortCondition descending="1" ref="C5"/>
    <sortCondition descending="1" ref="D5"/>
  </sortState>
  <mergeCells count="17">
    <mergeCell ref="AY41:BA41"/>
    <mergeCell ref="AM41:AO41"/>
    <mergeCell ref="AP41:AR41"/>
    <mergeCell ref="AS41:AU41"/>
    <mergeCell ref="AV41:AX41"/>
    <mergeCell ref="AJ41:AL41"/>
    <mergeCell ref="C41:E41"/>
    <mergeCell ref="F41:H41"/>
    <mergeCell ref="I41:K41"/>
    <mergeCell ref="L41:N41"/>
    <mergeCell ref="O41:Q41"/>
    <mergeCell ref="R41:T41"/>
    <mergeCell ref="U41:W41"/>
    <mergeCell ref="X41:Z41"/>
    <mergeCell ref="AA41:AC41"/>
    <mergeCell ref="AD41:AF41"/>
    <mergeCell ref="AG41:AI41"/>
  </mergeCells>
  <phoneticPr fontId="4" type="noConversion"/>
  <pageMargins left="0.75" right="0.75" top="1" bottom="1" header="0" footer="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00217-B792-486B-BFC9-030DC7A5E969}">
  <sheetPr codeName="Hoja43"/>
  <dimension ref="A1:BS241"/>
  <sheetViews>
    <sheetView workbookViewId="0"/>
  </sheetViews>
  <sheetFormatPr baseColWidth="10" defaultColWidth="11.5703125" defaultRowHeight="12.75"/>
  <cols>
    <col min="1" max="1" width="5" customWidth="1"/>
    <col min="3" max="3" width="6" customWidth="1"/>
    <col min="4" max="4" width="5.42578125" customWidth="1"/>
    <col min="5" max="5" width="5.85546875" customWidth="1"/>
    <col min="6" max="6" width="4.28515625" customWidth="1"/>
    <col min="7" max="7" width="5.5703125" customWidth="1"/>
    <col min="8" max="8" width="3.85546875" customWidth="1"/>
    <col min="9" max="9" width="5.28515625" customWidth="1"/>
    <col min="10" max="10" width="4.85546875" customWidth="1"/>
    <col min="11" max="11" width="4.7109375" customWidth="1"/>
    <col min="12" max="12" width="5.28515625" customWidth="1"/>
    <col min="13" max="13" width="4.7109375" customWidth="1"/>
    <col min="14" max="14" width="3.42578125" customWidth="1"/>
    <col min="15" max="15" width="4.7109375" customWidth="1"/>
    <col min="16" max="16" width="4.28515625" customWidth="1"/>
    <col min="17" max="17" width="4.42578125" customWidth="1"/>
    <col min="18" max="18" width="5.140625" customWidth="1"/>
    <col min="19" max="20" width="3.42578125" customWidth="1"/>
    <col min="21" max="21" width="5.28515625" customWidth="1"/>
    <col min="22" max="22" width="4.5703125" customWidth="1"/>
    <col min="23" max="23" width="5.140625" customWidth="1"/>
    <col min="24" max="24" width="4.28515625" customWidth="1"/>
    <col min="25" max="25" width="4.5703125" customWidth="1"/>
    <col min="26" max="26" width="3.42578125" customWidth="1"/>
    <col min="27" max="28" width="4.42578125" customWidth="1"/>
    <col min="29" max="29" width="4.42578125" bestFit="1" customWidth="1"/>
    <col min="30" max="31" width="3.42578125" customWidth="1"/>
    <col min="32" max="32" width="4.42578125" customWidth="1"/>
    <col min="33" max="33" width="4" customWidth="1"/>
    <col min="34" max="34" width="3.7109375" customWidth="1"/>
    <col min="35" max="35" width="4.140625" customWidth="1"/>
    <col min="36" max="36" width="5" customWidth="1"/>
    <col min="37" max="38" width="3.42578125" customWidth="1"/>
    <col min="39" max="39" width="5.140625" customWidth="1"/>
    <col min="40" max="40" width="3.42578125" customWidth="1"/>
    <col min="41" max="41" width="4.140625" customWidth="1"/>
    <col min="42" max="42" width="4" customWidth="1"/>
    <col min="43" max="43" width="4.140625" customWidth="1"/>
    <col min="44" max="44" width="4.42578125" customWidth="1"/>
    <col min="45" max="45" width="4" customWidth="1"/>
    <col min="46" max="46" width="5.85546875" bestFit="1" customWidth="1"/>
    <col min="47" max="47" width="5" bestFit="1" customWidth="1"/>
    <col min="48" max="48" width="5" customWidth="1"/>
    <col min="49" max="49" width="5.85546875" bestFit="1" customWidth="1"/>
    <col min="50" max="50" width="5" bestFit="1" customWidth="1"/>
    <col min="51" max="51" width="3.85546875" customWidth="1"/>
    <col min="52" max="52" width="3.42578125" customWidth="1"/>
    <col min="53" max="54" width="4" customWidth="1"/>
    <col min="55" max="57" width="3.42578125" customWidth="1"/>
    <col min="58" max="58" width="4.5703125" customWidth="1"/>
    <col min="59" max="59" width="4" bestFit="1" customWidth="1"/>
    <col min="60" max="60" width="3.85546875" customWidth="1"/>
    <col min="61" max="61" width="3.42578125" customWidth="1"/>
    <col min="62" max="62" width="4.140625" customWidth="1"/>
    <col min="63" max="63" width="11.42578125" style="24" customWidth="1"/>
    <col min="64" max="69" width="6.140625" customWidth="1"/>
  </cols>
  <sheetData>
    <row r="1" spans="1:65">
      <c r="A1" s="5" t="s">
        <v>209</v>
      </c>
      <c r="B1" s="52"/>
    </row>
    <row r="2" spans="1:65">
      <c r="A2" t="s">
        <v>10</v>
      </c>
      <c r="R2" s="30"/>
    </row>
    <row r="3" spans="1:65" ht="13.5" thickBot="1">
      <c r="A3">
        <f>+GENERAL!B6</f>
        <v>12</v>
      </c>
      <c r="C3" s="41">
        <f>SUM(C5:C9)+B45</f>
        <v>-500000000</v>
      </c>
      <c r="R3" s="30"/>
    </row>
    <row r="4" spans="1:65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BM4" s="101"/>
    </row>
    <row r="5" spans="1:65" ht="13.5" thickBot="1">
      <c r="A5" s="150">
        <v>1</v>
      </c>
      <c r="B5" s="241" t="s">
        <v>159</v>
      </c>
      <c r="C5" s="44">
        <f>+C$41</f>
        <v>-100000000</v>
      </c>
      <c r="D5" s="48">
        <f>+C$42</f>
        <v>1</v>
      </c>
      <c r="E5" s="46">
        <f>+D$41</f>
        <v>0</v>
      </c>
      <c r="F5" s="18">
        <f>+C$27</f>
        <v>0</v>
      </c>
      <c r="G5" s="200">
        <f t="shared" ref="G5:G24" si="0">IF(E5&lt;A$3/2,-1,1)*800+C5+D5/1000</f>
        <v>-100000799.999</v>
      </c>
      <c r="H5" s="30"/>
      <c r="Z5" s="126"/>
      <c r="BM5" s="101"/>
    </row>
    <row r="6" spans="1:65" ht="13.5" thickBot="1">
      <c r="A6" s="150">
        <v>2</v>
      </c>
      <c r="B6" s="23" t="s">
        <v>94</v>
      </c>
      <c r="C6" s="44">
        <f>+AV$41</f>
        <v>-100000000</v>
      </c>
      <c r="D6" s="48">
        <f>+AV$42</f>
        <v>1</v>
      </c>
      <c r="E6" s="45">
        <f>+AW$41</f>
        <v>0</v>
      </c>
      <c r="F6" s="18">
        <f>+AV$27</f>
        <v>0</v>
      </c>
      <c r="G6" s="200">
        <f t="shared" si="0"/>
        <v>-100000799.999</v>
      </c>
      <c r="H6" s="30"/>
      <c r="J6" s="24"/>
      <c r="Z6" s="126"/>
      <c r="BM6" s="101"/>
    </row>
    <row r="7" spans="1:65" ht="13.5" thickBot="1">
      <c r="A7" s="150">
        <v>3</v>
      </c>
      <c r="B7" s="23" t="s">
        <v>1</v>
      </c>
      <c r="C7" s="44">
        <f>+I$41</f>
        <v>-100000000</v>
      </c>
      <c r="D7" s="48">
        <f>+I$42</f>
        <v>1</v>
      </c>
      <c r="E7" s="45">
        <f>+J$41</f>
        <v>0</v>
      </c>
      <c r="F7" s="18">
        <f>+I$27</f>
        <v>0</v>
      </c>
      <c r="G7" s="200">
        <f t="shared" si="0"/>
        <v>-100000799.999</v>
      </c>
      <c r="H7" s="30"/>
      <c r="Z7" s="126"/>
      <c r="BM7" s="101"/>
    </row>
    <row r="8" spans="1:65" ht="13.5" thickBot="1">
      <c r="A8" s="150">
        <v>4</v>
      </c>
      <c r="B8" s="23" t="s">
        <v>62</v>
      </c>
      <c r="C8" s="44">
        <f>+AS$41</f>
        <v>-100000000</v>
      </c>
      <c r="D8" s="48">
        <f>+AS$42</f>
        <v>1</v>
      </c>
      <c r="E8" s="45">
        <f>+AT$41</f>
        <v>0</v>
      </c>
      <c r="F8" s="18">
        <f>+AS$27</f>
        <v>0</v>
      </c>
      <c r="G8" s="200">
        <f t="shared" si="0"/>
        <v>-100000799.999</v>
      </c>
      <c r="H8" s="30"/>
      <c r="Z8" s="126"/>
      <c r="BM8" s="101"/>
    </row>
    <row r="9" spans="1:65" ht="13.5" thickBot="1">
      <c r="A9" s="150">
        <v>5</v>
      </c>
      <c r="B9" s="241" t="s">
        <v>208</v>
      </c>
      <c r="C9" s="44">
        <f>+BE$41</f>
        <v>-100000000</v>
      </c>
      <c r="D9" s="48">
        <f>+BE$42</f>
        <v>1</v>
      </c>
      <c r="E9" s="45">
        <f>+BF$41</f>
        <v>0</v>
      </c>
      <c r="F9" s="18">
        <f>+BH$27</f>
        <v>0</v>
      </c>
      <c r="G9" s="200">
        <f t="shared" si="0"/>
        <v>-100000799.999</v>
      </c>
      <c r="H9" s="30"/>
      <c r="Z9" s="126"/>
    </row>
    <row r="10" spans="1:65" ht="13.5" hidden="1" thickBot="1">
      <c r="A10" s="150">
        <v>6</v>
      </c>
      <c r="B10" s="241" t="s">
        <v>143</v>
      </c>
      <c r="C10" s="44">
        <f>+F$41</f>
        <v>-100000000</v>
      </c>
      <c r="D10" s="48">
        <f>+F$42</f>
        <v>1</v>
      </c>
      <c r="E10" s="45">
        <f>+G$41</f>
        <v>0</v>
      </c>
      <c r="F10" s="18">
        <f>+F$27</f>
        <v>0</v>
      </c>
      <c r="G10" s="200">
        <f t="shared" si="0"/>
        <v>-100000799.999</v>
      </c>
      <c r="H10" s="30"/>
      <c r="Z10" s="126"/>
    </row>
    <row r="11" spans="1:65" ht="13.5" hidden="1" thickBot="1">
      <c r="A11" s="150">
        <v>7</v>
      </c>
      <c r="B11" s="23" t="s">
        <v>122</v>
      </c>
      <c r="C11" s="44">
        <f>+BB$41</f>
        <v>-100000000</v>
      </c>
      <c r="D11" s="48">
        <f>+BB$42</f>
        <v>1</v>
      </c>
      <c r="E11" s="45">
        <f>+BC$41</f>
        <v>0</v>
      </c>
      <c r="F11" s="18">
        <f>+BB$27</f>
        <v>0</v>
      </c>
      <c r="G11" s="200">
        <f t="shared" si="0"/>
        <v>-100000799.999</v>
      </c>
      <c r="H11" s="30"/>
      <c r="Z11" s="126" t="s">
        <v>69</v>
      </c>
    </row>
    <row r="12" spans="1:65" ht="13.5" hidden="1" thickBot="1">
      <c r="A12" s="150">
        <v>8</v>
      </c>
      <c r="B12" s="162" t="s">
        <v>132</v>
      </c>
      <c r="C12" s="44">
        <f>+AP$41</f>
        <v>-100000000</v>
      </c>
      <c r="D12" s="48">
        <f>+AP$42</f>
        <v>1</v>
      </c>
      <c r="E12" s="45">
        <f>+AQ$41</f>
        <v>0</v>
      </c>
      <c r="F12" s="18">
        <f>+AP$27</f>
        <v>0</v>
      </c>
      <c r="G12" s="200">
        <f t="shared" si="0"/>
        <v>-100000799.999</v>
      </c>
      <c r="H12" s="30"/>
    </row>
    <row r="13" spans="1:65" ht="13.5" hidden="1" thickBot="1">
      <c r="A13" s="150">
        <v>9</v>
      </c>
      <c r="B13" s="162" t="s">
        <v>131</v>
      </c>
      <c r="C13" s="44">
        <f>+AA$41</f>
        <v>-100000000</v>
      </c>
      <c r="D13" s="48">
        <f>+AA$42</f>
        <v>1</v>
      </c>
      <c r="E13" s="45">
        <f>+AB$41</f>
        <v>0</v>
      </c>
      <c r="F13" s="18">
        <f>+AA$27</f>
        <v>0</v>
      </c>
      <c r="G13" s="200">
        <f t="shared" si="0"/>
        <v>-100000799.999</v>
      </c>
      <c r="H13" s="30"/>
    </row>
    <row r="14" spans="1:65" ht="13.5" hidden="1" thickBot="1">
      <c r="A14" s="150">
        <v>10</v>
      </c>
      <c r="B14" s="241" t="s">
        <v>140</v>
      </c>
      <c r="C14" s="44">
        <f>+AY$41</f>
        <v>-100000000</v>
      </c>
      <c r="D14" s="48">
        <f>+AY$42</f>
        <v>1</v>
      </c>
      <c r="E14" s="45">
        <f>+AZ$41</f>
        <v>0</v>
      </c>
      <c r="F14" s="18">
        <f>+AY$27</f>
        <v>0</v>
      </c>
      <c r="G14" s="200">
        <f t="shared" si="0"/>
        <v>-100000799.999</v>
      </c>
      <c r="H14" s="30"/>
    </row>
    <row r="15" spans="1:65" ht="13.5" hidden="1" thickBot="1">
      <c r="A15" s="150">
        <v>11</v>
      </c>
      <c r="B15" s="241" t="s">
        <v>142</v>
      </c>
      <c r="C15" s="44">
        <f>+AG$41</f>
        <v>-100000000</v>
      </c>
      <c r="D15" s="48">
        <f>+AG$42</f>
        <v>1</v>
      </c>
      <c r="E15" s="45">
        <f>+AH$41</f>
        <v>0</v>
      </c>
      <c r="F15" s="18">
        <f>+AG$27</f>
        <v>0</v>
      </c>
      <c r="G15" s="200">
        <f t="shared" si="0"/>
        <v>-100000799.999</v>
      </c>
      <c r="AE15" s="43"/>
      <c r="AQ15" s="73"/>
    </row>
    <row r="16" spans="1:65" ht="13.5" hidden="1" thickBot="1">
      <c r="A16" s="150">
        <v>11</v>
      </c>
      <c r="B16" s="241" t="s">
        <v>155</v>
      </c>
      <c r="C16" s="44">
        <f>+AD$41</f>
        <v>-100000000</v>
      </c>
      <c r="D16" s="48">
        <f>+AD$42</f>
        <v>1</v>
      </c>
      <c r="E16" s="45">
        <f>+AE$41</f>
        <v>0</v>
      </c>
      <c r="F16" s="18">
        <f>+AD$27</f>
        <v>0</v>
      </c>
      <c r="G16" s="200">
        <f t="shared" si="0"/>
        <v>-100000799.999</v>
      </c>
    </row>
    <row r="17" spans="1:61" ht="13.5" hidden="1" thickBot="1">
      <c r="A17" s="150">
        <v>13</v>
      </c>
      <c r="B17" s="23" t="s">
        <v>174</v>
      </c>
      <c r="C17" s="44">
        <f>+R$41</f>
        <v>-100000000</v>
      </c>
      <c r="D17" s="48">
        <f>+R$42</f>
        <v>1</v>
      </c>
      <c r="E17" s="45">
        <f>+S$41</f>
        <v>0</v>
      </c>
      <c r="F17" s="18">
        <f>+R$27</f>
        <v>0</v>
      </c>
      <c r="G17" s="200">
        <f t="shared" si="0"/>
        <v>-100000799.999</v>
      </c>
    </row>
    <row r="18" spans="1:61" ht="13.5" hidden="1" thickBot="1">
      <c r="A18" s="150">
        <v>14</v>
      </c>
      <c r="B18" s="23" t="s">
        <v>9</v>
      </c>
      <c r="C18" s="44">
        <f>+U$41</f>
        <v>-100000000</v>
      </c>
      <c r="D18" s="48">
        <f>+U$42</f>
        <v>1</v>
      </c>
      <c r="E18" s="45">
        <f>+V$41</f>
        <v>0</v>
      </c>
      <c r="F18" s="18">
        <f>+U$27</f>
        <v>0</v>
      </c>
      <c r="G18" s="200">
        <f t="shared" si="0"/>
        <v>-100000799.999</v>
      </c>
    </row>
    <row r="19" spans="1:61" ht="13.5" hidden="1" thickBot="1">
      <c r="A19" s="150">
        <v>15</v>
      </c>
      <c r="B19" s="23" t="s">
        <v>120</v>
      </c>
      <c r="C19" s="44">
        <f>+AM$41</f>
        <v>-100000000</v>
      </c>
      <c r="D19" s="48">
        <f>+AM$42</f>
        <v>1</v>
      </c>
      <c r="E19" s="45">
        <f>+AN$41</f>
        <v>0</v>
      </c>
      <c r="F19" s="18">
        <f>+AM$27</f>
        <v>0</v>
      </c>
      <c r="G19" s="200">
        <f t="shared" si="0"/>
        <v>-100000799.999</v>
      </c>
    </row>
    <row r="20" spans="1:61" ht="13.5" hidden="1" thickBot="1">
      <c r="A20" s="150">
        <v>16</v>
      </c>
      <c r="B20" s="23" t="s">
        <v>161</v>
      </c>
      <c r="C20" s="44">
        <f>+X$41</f>
        <v>-100000000</v>
      </c>
      <c r="D20" s="48">
        <f>+X$42</f>
        <v>1</v>
      </c>
      <c r="E20" s="45">
        <f>+Y$41</f>
        <v>0</v>
      </c>
      <c r="F20" s="18">
        <f>+X$27</f>
        <v>0</v>
      </c>
      <c r="G20" s="200">
        <f t="shared" si="0"/>
        <v>-100000799.999</v>
      </c>
    </row>
    <row r="21" spans="1:61" ht="13.5" hidden="1" thickBot="1">
      <c r="A21" s="150">
        <v>17</v>
      </c>
      <c r="B21" s="241" t="s">
        <v>135</v>
      </c>
      <c r="C21" s="44">
        <f>+O$41</f>
        <v>-100000000</v>
      </c>
      <c r="D21" s="48">
        <f>+O$42</f>
        <v>1</v>
      </c>
      <c r="E21" s="45">
        <f>+P$41</f>
        <v>0</v>
      </c>
      <c r="F21" s="18">
        <f>+O$27</f>
        <v>0</v>
      </c>
      <c r="G21" s="200">
        <f t="shared" si="0"/>
        <v>-100000799.999</v>
      </c>
    </row>
    <row r="22" spans="1:61" ht="13.5" hidden="1" thickBot="1">
      <c r="A22" s="150">
        <v>18</v>
      </c>
      <c r="B22" s="23" t="s">
        <v>138</v>
      </c>
      <c r="C22" s="44">
        <f>+L$41</f>
        <v>-100000000</v>
      </c>
      <c r="D22" s="48">
        <f>+L$42</f>
        <v>1</v>
      </c>
      <c r="E22" s="45">
        <f>+M$41</f>
        <v>0</v>
      </c>
      <c r="F22" s="18">
        <f>+L$27</f>
        <v>0</v>
      </c>
      <c r="G22" s="200">
        <f t="shared" si="0"/>
        <v>-100000799.999</v>
      </c>
    </row>
    <row r="23" spans="1:61" ht="13.5" hidden="1" thickBot="1">
      <c r="A23" s="150">
        <v>19</v>
      </c>
      <c r="B23" s="241" t="s">
        <v>144</v>
      </c>
      <c r="C23" s="44">
        <f>+AJ$41</f>
        <v>-100000000</v>
      </c>
      <c r="D23" s="48">
        <f>+AJ$42</f>
        <v>1</v>
      </c>
      <c r="E23" s="45">
        <f>+AK$41</f>
        <v>0</v>
      </c>
      <c r="F23" s="18">
        <f>+AJ$27</f>
        <v>0</v>
      </c>
      <c r="G23" s="200">
        <f t="shared" si="0"/>
        <v>-100000799.999</v>
      </c>
    </row>
    <row r="24" spans="1:61" ht="13.5" hidden="1" thickBot="1">
      <c r="A24" s="150">
        <v>20</v>
      </c>
      <c r="B24" s="241" t="s">
        <v>172</v>
      </c>
      <c r="C24" s="44">
        <f>+BH$41</f>
        <v>-100000000</v>
      </c>
      <c r="D24" s="48">
        <f>+BH$42</f>
        <v>1</v>
      </c>
      <c r="E24" s="45">
        <f>+BI$41</f>
        <v>0</v>
      </c>
      <c r="F24" s="18">
        <f>+BE$27</f>
        <v>0</v>
      </c>
      <c r="G24" s="200">
        <f t="shared" si="0"/>
        <v>-100000799.999</v>
      </c>
      <c r="AI24" s="61"/>
      <c r="AU24" s="61"/>
    </row>
    <row r="25" spans="1:61">
      <c r="A25" s="16"/>
      <c r="G25" s="200"/>
    </row>
    <row r="26" spans="1:61">
      <c r="A26" s="16"/>
    </row>
    <row r="27" spans="1:61" hidden="1">
      <c r="B27" t="s">
        <v>12</v>
      </c>
      <c r="C27">
        <f>+C28*C29</f>
        <v>0</v>
      </c>
      <c r="D27">
        <f>+D28*D29</f>
        <v>0</v>
      </c>
      <c r="F27">
        <f>+F28*F29</f>
        <v>0</v>
      </c>
      <c r="G27">
        <f>+G28*G29</f>
        <v>0</v>
      </c>
      <c r="I27">
        <f>+I28*I29</f>
        <v>0</v>
      </c>
      <c r="J27">
        <f>+J28*J29</f>
        <v>0</v>
      </c>
      <c r="L27">
        <f>+L28*L29</f>
        <v>0</v>
      </c>
      <c r="M27">
        <f>+M28*M29</f>
        <v>0</v>
      </c>
      <c r="O27">
        <f>+O28*O29</f>
        <v>0</v>
      </c>
      <c r="P27">
        <f>+P28*P29</f>
        <v>0</v>
      </c>
      <c r="R27">
        <f>+R28*R29</f>
        <v>0</v>
      </c>
      <c r="S27">
        <f>+S28*S29</f>
        <v>0</v>
      </c>
      <c r="U27">
        <f>+U28*U29</f>
        <v>0</v>
      </c>
      <c r="V27">
        <f>+V28*V29</f>
        <v>0</v>
      </c>
      <c r="X27">
        <f>+X28*X29</f>
        <v>0</v>
      </c>
      <c r="Y27">
        <f>+Y28*Y29</f>
        <v>0</v>
      </c>
      <c r="AA27">
        <f>+AA28*AA29</f>
        <v>0</v>
      </c>
      <c r="AB27">
        <f>+AB28*AB29</f>
        <v>0</v>
      </c>
      <c r="AD27">
        <f>+AD28*AD29</f>
        <v>0</v>
      </c>
      <c r="AE27">
        <f>+AE28*AE29</f>
        <v>0</v>
      </c>
      <c r="AG27">
        <f>+AG28*AG29</f>
        <v>0</v>
      </c>
      <c r="AH27">
        <f>+AH28*AH29</f>
        <v>0</v>
      </c>
      <c r="AJ27">
        <f>+AJ28*AJ29</f>
        <v>0</v>
      </c>
      <c r="AK27">
        <f>+AK28*AK29</f>
        <v>0</v>
      </c>
      <c r="AM27">
        <f>+AM28*AM29</f>
        <v>0</v>
      </c>
      <c r="AN27">
        <f>+AN28*AN29</f>
        <v>0</v>
      </c>
      <c r="AP27">
        <f>+AP28*AP29</f>
        <v>0</v>
      </c>
      <c r="AQ27">
        <f>+AQ28*AQ29</f>
        <v>0</v>
      </c>
      <c r="AS27">
        <f>+AS28*AS29</f>
        <v>0</v>
      </c>
      <c r="AT27">
        <f>+AT28*AT29</f>
        <v>0</v>
      </c>
      <c r="AV27">
        <f>+AV28*AV29</f>
        <v>0</v>
      </c>
      <c r="AW27">
        <f>+AW28*AW29</f>
        <v>0</v>
      </c>
      <c r="AY27">
        <f>+AY28*AY29</f>
        <v>0</v>
      </c>
      <c r="AZ27">
        <f>+AZ28*AZ29</f>
        <v>0</v>
      </c>
      <c r="BB27">
        <f>+BB28*BB29</f>
        <v>0</v>
      </c>
      <c r="BC27">
        <f>+BC28*BC29</f>
        <v>0</v>
      </c>
      <c r="BE27">
        <f>+BE28*BE29</f>
        <v>0</v>
      </c>
      <c r="BF27">
        <f>+BF28*BF29</f>
        <v>0</v>
      </c>
      <c r="BH27">
        <f>+BH28*BH29</f>
        <v>0</v>
      </c>
      <c r="BI27">
        <f>+BI28*BI29</f>
        <v>0</v>
      </c>
    </row>
    <row r="28" spans="1:61" hidden="1">
      <c r="C28">
        <f>IF($B40&gt;3,1,0)</f>
        <v>0</v>
      </c>
      <c r="D28">
        <f>IF($B40&gt;3,1,0)</f>
        <v>0</v>
      </c>
      <c r="F28">
        <f>IF($B40&gt;3,1,0)</f>
        <v>0</v>
      </c>
      <c r="G28">
        <f>IF($B40&gt;3,1,0)</f>
        <v>0</v>
      </c>
      <c r="I28">
        <f>IF($B40&gt;3,1,0)</f>
        <v>0</v>
      </c>
      <c r="J28">
        <f>IF($B40&gt;3,1,0)</f>
        <v>0</v>
      </c>
      <c r="L28">
        <f>IF($B40&gt;3,1,0)</f>
        <v>0</v>
      </c>
      <c r="M28">
        <f>IF($B40&gt;3,1,0)</f>
        <v>0</v>
      </c>
      <c r="O28">
        <f>IF($B40&gt;3,1,0)</f>
        <v>0</v>
      </c>
      <c r="P28">
        <f>IF($B40&gt;3,1,0)</f>
        <v>0</v>
      </c>
      <c r="R28">
        <f>IF($B40&gt;3,1,0)</f>
        <v>0</v>
      </c>
      <c r="S28">
        <f>IF($B40&gt;3,1,0)</f>
        <v>0</v>
      </c>
      <c r="U28">
        <f>IF($B40&gt;3,1,0)</f>
        <v>0</v>
      </c>
      <c r="V28">
        <f>IF($B40&gt;3,1,0)</f>
        <v>0</v>
      </c>
      <c r="X28">
        <f>IF($B40&gt;3,1,0)</f>
        <v>0</v>
      </c>
      <c r="Y28">
        <f>IF($B40&gt;3,1,0)</f>
        <v>0</v>
      </c>
      <c r="AA28">
        <f>IF($B40&gt;3,1,0)</f>
        <v>0</v>
      </c>
      <c r="AB28">
        <f>IF($B40&gt;3,1,0)</f>
        <v>0</v>
      </c>
      <c r="AD28">
        <f>IF($B40&gt;3,1,0)</f>
        <v>0</v>
      </c>
      <c r="AE28">
        <f>IF($B40&gt;3,1,0)</f>
        <v>0</v>
      </c>
      <c r="AG28">
        <f>IF($B40&gt;3,1,0)</f>
        <v>0</v>
      </c>
      <c r="AH28">
        <f>IF($B40&gt;3,1,0)</f>
        <v>0</v>
      </c>
      <c r="AJ28">
        <f>IF($B40&gt;3,1,0)</f>
        <v>0</v>
      </c>
      <c r="AK28">
        <f>IF($B40&gt;3,1,0)</f>
        <v>0</v>
      </c>
      <c r="AM28">
        <f>IF($B40&gt;3,1,0)</f>
        <v>0</v>
      </c>
      <c r="AN28">
        <f>IF($B40&gt;3,1,0)</f>
        <v>0</v>
      </c>
      <c r="AP28">
        <f>IF($B40&gt;3,1,0)</f>
        <v>0</v>
      </c>
      <c r="AQ28">
        <f>IF($B40&gt;3,1,0)</f>
        <v>0</v>
      </c>
      <c r="AS28">
        <f>IF($B40&gt;3,1,0)</f>
        <v>0</v>
      </c>
      <c r="AT28">
        <f>IF($B40&gt;3,1,0)</f>
        <v>0</v>
      </c>
      <c r="AV28">
        <f>IF($B40&gt;3,1,0)</f>
        <v>0</v>
      </c>
      <c r="AW28">
        <f>IF($B40&gt;3,1,0)</f>
        <v>0</v>
      </c>
      <c r="AY28">
        <f>IF($B40&gt;3,1,0)</f>
        <v>0</v>
      </c>
      <c r="AZ28">
        <f>IF($B40&gt;3,1,0)</f>
        <v>0</v>
      </c>
      <c r="BB28">
        <f>IF($B40&gt;3,1,0)</f>
        <v>0</v>
      </c>
      <c r="BC28">
        <f>IF($B40&gt;3,1,0)</f>
        <v>0</v>
      </c>
      <c r="BE28">
        <f>IF($B40&gt;3,1,0)</f>
        <v>0</v>
      </c>
      <c r="BF28">
        <f>IF($B40&gt;3,1,0)</f>
        <v>0</v>
      </c>
      <c r="BH28">
        <f>IF($B40&gt;3,1,0)</f>
        <v>0</v>
      </c>
      <c r="BI28">
        <f>IF($B40&gt;3,1,0)</f>
        <v>0</v>
      </c>
    </row>
    <row r="29" spans="1:61" hidden="1">
      <c r="C29">
        <f>MAX(C30:C34)</f>
        <v>0</v>
      </c>
      <c r="D29">
        <f>+D41</f>
        <v>0</v>
      </c>
      <c r="F29">
        <f>MAX(F30:F34)</f>
        <v>0</v>
      </c>
      <c r="G29">
        <f>+G41</f>
        <v>0</v>
      </c>
      <c r="I29">
        <f>MAX(I30:I34)</f>
        <v>0</v>
      </c>
      <c r="J29">
        <f>+J41</f>
        <v>0</v>
      </c>
      <c r="L29">
        <f>MAX(L30:L34)</f>
        <v>0</v>
      </c>
      <c r="M29">
        <f>+M41</f>
        <v>0</v>
      </c>
      <c r="O29">
        <f>MAX(O30:O34)</f>
        <v>0</v>
      </c>
      <c r="P29">
        <f>+P41</f>
        <v>0</v>
      </c>
      <c r="R29">
        <f>MAX(R30:R34)</f>
        <v>0</v>
      </c>
      <c r="S29">
        <f>+S41</f>
        <v>0</v>
      </c>
      <c r="U29">
        <f>MAX(U30:U34)</f>
        <v>0</v>
      </c>
      <c r="V29">
        <f>+V41</f>
        <v>0</v>
      </c>
      <c r="X29">
        <f>MAX(X30:X34)</f>
        <v>0</v>
      </c>
      <c r="Y29">
        <f>+Y41</f>
        <v>0</v>
      </c>
      <c r="AA29">
        <f>MAX(AA30:AA34)</f>
        <v>0</v>
      </c>
      <c r="AB29">
        <f>+AB41</f>
        <v>0</v>
      </c>
      <c r="AD29">
        <f>MAX(AD30:AD34)</f>
        <v>0</v>
      </c>
      <c r="AE29">
        <f>+AE41</f>
        <v>0</v>
      </c>
      <c r="AG29">
        <f>MAX(AG30:AG34)</f>
        <v>0</v>
      </c>
      <c r="AH29">
        <f>+AH41</f>
        <v>0</v>
      </c>
      <c r="AJ29">
        <f>MAX(AJ30:AJ34)</f>
        <v>0</v>
      </c>
      <c r="AK29">
        <f>+AK41</f>
        <v>0</v>
      </c>
      <c r="AM29">
        <f>MAX(AM30:AM34)</f>
        <v>0</v>
      </c>
      <c r="AN29">
        <f>+AN41</f>
        <v>0</v>
      </c>
      <c r="AP29">
        <f>MAX(AP30:AP34)</f>
        <v>0</v>
      </c>
      <c r="AQ29">
        <f>+AQ41</f>
        <v>0</v>
      </c>
      <c r="AS29">
        <f>MAX(AS30:AS34)</f>
        <v>0</v>
      </c>
      <c r="AT29">
        <f>+AT41</f>
        <v>0</v>
      </c>
      <c r="AV29">
        <f>MAX(AV30:AV34)</f>
        <v>0</v>
      </c>
      <c r="AW29">
        <f>+AW41</f>
        <v>0</v>
      </c>
      <c r="AY29">
        <f>MAX(AY30:AY34)</f>
        <v>0</v>
      </c>
      <c r="AZ29">
        <f>+AZ41</f>
        <v>0</v>
      </c>
      <c r="BB29">
        <f>MAX(BB30:BB34)</f>
        <v>0</v>
      </c>
      <c r="BC29">
        <f>+BC41</f>
        <v>0</v>
      </c>
      <c r="BE29">
        <f>MAX(BE30:BE34)</f>
        <v>0</v>
      </c>
      <c r="BF29">
        <f>+BF41</f>
        <v>0</v>
      </c>
      <c r="BH29">
        <f>MAX(BH30:BH34)</f>
        <v>0</v>
      </c>
      <c r="BI29">
        <f>+BI41</f>
        <v>0</v>
      </c>
    </row>
    <row r="30" spans="1:61" hidden="1">
      <c r="C30">
        <f>IF(C$35=5,5,0)</f>
        <v>0</v>
      </c>
      <c r="F30">
        <f>IF(F$35=5,5,0)</f>
        <v>0</v>
      </c>
      <c r="I30">
        <f>IF(I$35=5,5,0)</f>
        <v>0</v>
      </c>
      <c r="L30">
        <f>IF(L$35=5,5,0)</f>
        <v>0</v>
      </c>
      <c r="O30">
        <f>IF(O$35=5,5,0)</f>
        <v>0</v>
      </c>
      <c r="R30">
        <f>IF(R$35=5,5,0)</f>
        <v>0</v>
      </c>
      <c r="U30">
        <f>IF(U$35=5,5,0)</f>
        <v>0</v>
      </c>
      <c r="X30">
        <f>IF(X$35=5,5,0)</f>
        <v>0</v>
      </c>
      <c r="AA30">
        <f>IF(AA$35=5,5,0)</f>
        <v>0</v>
      </c>
      <c r="AD30">
        <f>IF(AD$35=5,5,0)</f>
        <v>0</v>
      </c>
      <c r="AG30">
        <f>IF(AG$35=5,5,0)</f>
        <v>0</v>
      </c>
      <c r="AJ30">
        <f>IF(AJ$35=5,5,0)</f>
        <v>0</v>
      </c>
      <c r="AM30">
        <f>IF(AM$35=5,5,0)</f>
        <v>0</v>
      </c>
      <c r="AP30">
        <f>IF(AP$35=5,5,0)</f>
        <v>0</v>
      </c>
      <c r="AS30">
        <f>IF(AS$35=5,5,0)</f>
        <v>0</v>
      </c>
      <c r="AV30">
        <f>IF(AV$35=5,5,0)</f>
        <v>0</v>
      </c>
      <c r="AY30">
        <f>IF(AY$35=5,5,0)</f>
        <v>0</v>
      </c>
      <c r="BB30">
        <f>IF(BB$35=5,5,0)</f>
        <v>0</v>
      </c>
      <c r="BE30">
        <f>IF(BE$35=5,5,0)</f>
        <v>0</v>
      </c>
      <c r="BH30">
        <f>IF(BH$35=5,5,0)</f>
        <v>0</v>
      </c>
    </row>
    <row r="31" spans="1:61" hidden="1">
      <c r="C31">
        <f>IF(C$35=4,10,0)</f>
        <v>0</v>
      </c>
      <c r="F31">
        <f>IF(F$35=4,10,0)</f>
        <v>0</v>
      </c>
      <c r="I31">
        <f>IF(I$35=4,10,0)</f>
        <v>0</v>
      </c>
      <c r="L31">
        <f>IF(L$35=4,10,0)</f>
        <v>0</v>
      </c>
      <c r="O31">
        <f>IF(O$35=4,10,0)</f>
        <v>0</v>
      </c>
      <c r="R31">
        <f>IF(R$35=4,10,0)</f>
        <v>0</v>
      </c>
      <c r="U31">
        <f>IF(U$35=4,10,0)</f>
        <v>0</v>
      </c>
      <c r="X31">
        <f>IF(X$35=4,10,0)</f>
        <v>0</v>
      </c>
      <c r="AA31">
        <f>IF(AA$35=4,10,0)</f>
        <v>0</v>
      </c>
      <c r="AD31">
        <f>IF(AD$35=4,10,0)</f>
        <v>0</v>
      </c>
      <c r="AG31">
        <f>IF(AG$35=4,10,0)</f>
        <v>0</v>
      </c>
      <c r="AJ31">
        <f>IF(AJ$35=4,10,0)</f>
        <v>0</v>
      </c>
      <c r="AM31">
        <f>IF(AM$35=4,10,0)</f>
        <v>0</v>
      </c>
      <c r="AP31">
        <f>IF(AP$35=4,10,0)</f>
        <v>0</v>
      </c>
      <c r="AS31">
        <f>IF(AS$35=4,10,0)</f>
        <v>0</v>
      </c>
      <c r="AV31">
        <f>IF(AV$35=4,10,0)</f>
        <v>0</v>
      </c>
      <c r="AY31">
        <f>IF(AY$35=4,10,0)</f>
        <v>0</v>
      </c>
      <c r="BB31">
        <f>IF(BB$35=4,10,0)</f>
        <v>0</v>
      </c>
      <c r="BE31">
        <f>IF(BE$35=4,10,0)</f>
        <v>0</v>
      </c>
      <c r="BH31">
        <f>IF(BH$35=4,10,0)</f>
        <v>0</v>
      </c>
    </row>
    <row r="32" spans="1:61" hidden="1">
      <c r="C32">
        <f>IF(C$35=3,20,0)</f>
        <v>0</v>
      </c>
      <c r="F32">
        <f>IF(F$35=3,20,0)</f>
        <v>0</v>
      </c>
      <c r="I32">
        <f>IF(I$35=3,20,0)</f>
        <v>0</v>
      </c>
      <c r="L32">
        <f>IF(L$35=3,20,0)</f>
        <v>0</v>
      </c>
      <c r="O32">
        <f>IF(O$35=3,20,0)</f>
        <v>0</v>
      </c>
      <c r="R32">
        <f>IF(R$35=3,20,0)</f>
        <v>0</v>
      </c>
      <c r="U32">
        <f>IF(U$35=3,20,0)</f>
        <v>0</v>
      </c>
      <c r="X32">
        <f>IF(X$35=3,20,0)</f>
        <v>0</v>
      </c>
      <c r="AA32">
        <f>IF(AA$35=3,20,0)</f>
        <v>0</v>
      </c>
      <c r="AD32">
        <f>IF(AD$35=3,20,0)</f>
        <v>0</v>
      </c>
      <c r="AG32">
        <f>IF(AG$35=3,20,0)</f>
        <v>0</v>
      </c>
      <c r="AJ32">
        <f>IF(AJ$35=3,20,0)</f>
        <v>0</v>
      </c>
      <c r="AM32">
        <f>IF(AM$35=3,20,0)</f>
        <v>0</v>
      </c>
      <c r="AP32">
        <f>IF(AP$35=3,20,0)</f>
        <v>0</v>
      </c>
      <c r="AS32">
        <f>IF(AS$35=3,20,0)</f>
        <v>0</v>
      </c>
      <c r="AV32">
        <f>IF(AV$35=3,20,0)</f>
        <v>0</v>
      </c>
      <c r="AY32">
        <f>IF(AY$35=3,20,0)</f>
        <v>0</v>
      </c>
      <c r="BB32">
        <f>IF(BB$35=3,20,0)</f>
        <v>0</v>
      </c>
      <c r="BE32">
        <f>IF(BE$35=3,20,0)</f>
        <v>0</v>
      </c>
      <c r="BH32">
        <f>IF(BH$35=3,20,0)</f>
        <v>0</v>
      </c>
    </row>
    <row r="33" spans="1:70" hidden="1">
      <c r="C33">
        <f>IF(C$35=2,40,0)</f>
        <v>0</v>
      </c>
      <c r="F33">
        <f>IF(F$35=2,40,0)</f>
        <v>0</v>
      </c>
      <c r="I33">
        <f>IF(I$35=2,40,0)</f>
        <v>0</v>
      </c>
      <c r="L33">
        <f>IF(L$35=2,40,0)</f>
        <v>0</v>
      </c>
      <c r="O33">
        <f>IF(O$35=2,40,0)</f>
        <v>0</v>
      </c>
      <c r="R33">
        <f>IF(R$35=2,40,0)</f>
        <v>0</v>
      </c>
      <c r="U33">
        <f>IF(U$35=2,40,0)</f>
        <v>0</v>
      </c>
      <c r="X33">
        <f>IF(X$35=2,40,0)</f>
        <v>0</v>
      </c>
      <c r="AA33">
        <f>IF(AA$35=2,40,0)</f>
        <v>0</v>
      </c>
      <c r="AD33">
        <f>IF(AD$35=2,40,0)</f>
        <v>0</v>
      </c>
      <c r="AG33">
        <f>IF(AG$35=2,40,0)</f>
        <v>0</v>
      </c>
      <c r="AJ33">
        <f>IF(AJ$35=2,40,0)</f>
        <v>0</v>
      </c>
      <c r="AM33">
        <f>IF(AM$35=2,40,0)</f>
        <v>0</v>
      </c>
      <c r="AP33">
        <f>IF(AP$35=2,40,0)</f>
        <v>0</v>
      </c>
      <c r="AS33">
        <f>IF(AS$35=2,40,0)</f>
        <v>0</v>
      </c>
      <c r="AV33">
        <f>IF(AV$35=2,40,0)</f>
        <v>0</v>
      </c>
      <c r="AY33">
        <f>IF(AY$35=2,40,0)</f>
        <v>0</v>
      </c>
      <c r="BB33">
        <f>IF(BB$35=2,40,0)</f>
        <v>0</v>
      </c>
      <c r="BE33">
        <f>IF(BE$35=2,40,0)</f>
        <v>0</v>
      </c>
      <c r="BH33">
        <f>IF(BH$35=2,40,0)</f>
        <v>0</v>
      </c>
    </row>
    <row r="34" spans="1:70" hidden="1">
      <c r="C34">
        <f>IF(C$35=1,80,0)</f>
        <v>0</v>
      </c>
      <c r="F34">
        <f>IF(F$35=1,80,0)</f>
        <v>0</v>
      </c>
      <c r="I34">
        <f>IF(I$35=1,80,0)</f>
        <v>0</v>
      </c>
      <c r="L34">
        <f>IF(L$35=1,80,0)</f>
        <v>0</v>
      </c>
      <c r="O34">
        <f>IF(O$35=1,80,0)</f>
        <v>0</v>
      </c>
      <c r="R34">
        <f>IF(R$35=1,80,0)</f>
        <v>0</v>
      </c>
      <c r="U34">
        <f>IF(U$35=1,80,0)</f>
        <v>0</v>
      </c>
      <c r="X34">
        <f>IF(X$35=1,80,0)</f>
        <v>0</v>
      </c>
      <c r="AA34">
        <f>IF(AA$35=1,80,0)</f>
        <v>0</v>
      </c>
      <c r="AD34">
        <f>IF(AD$35=1,80,0)</f>
        <v>0</v>
      </c>
      <c r="AG34">
        <f>IF(AG$35=1,80,0)</f>
        <v>0</v>
      </c>
      <c r="AJ34">
        <f>IF(AJ$35=1,80,0)</f>
        <v>0</v>
      </c>
      <c r="AM34">
        <f>IF(AM$35=1,80,0)</f>
        <v>0</v>
      </c>
      <c r="AP34">
        <f>IF(AP$35=1,80,0)</f>
        <v>0</v>
      </c>
      <c r="AS34">
        <f>IF(AS$35=1,80,0)</f>
        <v>0</v>
      </c>
      <c r="AV34">
        <f>IF(AV$35=1,80,0)</f>
        <v>0</v>
      </c>
      <c r="AY34">
        <f>IF(AY$35=1,80,0)</f>
        <v>0</v>
      </c>
      <c r="BB34">
        <f>IF(BB$35=1,80,0)</f>
        <v>0</v>
      </c>
      <c r="BE34">
        <f>IF(BE$35=1,80,0)</f>
        <v>0</v>
      </c>
      <c r="BH34">
        <f>IF(BH$35=1,80,0)</f>
        <v>0</v>
      </c>
    </row>
    <row r="35" spans="1:70" hidden="1">
      <c r="C35">
        <f>RANK(C36,$C36:$BI36)*C40</f>
        <v>0</v>
      </c>
      <c r="F35">
        <f>RANK(F36,$C36:$BI36)*F40</f>
        <v>0</v>
      </c>
      <c r="I35">
        <f>RANK(I36,$C36:$BI36)*I40</f>
        <v>0</v>
      </c>
      <c r="L35">
        <f>RANK(L36,$C36:$BI36)*L40</f>
        <v>0</v>
      </c>
      <c r="O35">
        <f>RANK(O36,$C36:$BI36)*O40</f>
        <v>0</v>
      </c>
      <c r="R35">
        <f>RANK(R36,$C36:$BI36)*R40</f>
        <v>0</v>
      </c>
      <c r="U35">
        <f>RANK(U36,$C36:$BI36)*U40</f>
        <v>0</v>
      </c>
      <c r="X35">
        <f>RANK(X36,$C36:$BI36)*X40</f>
        <v>0</v>
      </c>
      <c r="AA35">
        <f>RANK(AA36,$C36:$BI36)*AA40</f>
        <v>0</v>
      </c>
      <c r="AD35">
        <f>RANK(AD36,$C36:$BI36)*AD40</f>
        <v>0</v>
      </c>
      <c r="AG35">
        <f>RANK(AG36,$C36:$BI36)*AG40</f>
        <v>0</v>
      </c>
      <c r="AJ35">
        <f>RANK(AJ36,$C36:$BI36)*AJ40</f>
        <v>0</v>
      </c>
      <c r="AM35">
        <f>RANK(AM36,$C36:$BI36)*AM40</f>
        <v>0</v>
      </c>
      <c r="AP35">
        <f>RANK(AP36,$C36:$BI36)*AP40</f>
        <v>0</v>
      </c>
      <c r="AS35">
        <f>RANK(AS36,$C36:$BI36)*AS40</f>
        <v>0</v>
      </c>
      <c r="AV35">
        <f>RANK(AV36,$C36:$BI36)*AV40</f>
        <v>0</v>
      </c>
      <c r="AY35">
        <f>RANK(AY36,$C36:$BI36)*AY40</f>
        <v>0</v>
      </c>
      <c r="BB35">
        <f>RANK(BB36,$C36:$BI36)*BB40</f>
        <v>0</v>
      </c>
      <c r="BE35">
        <f>RANK(BE36,$C36:$BI36)*BE40</f>
        <v>0</v>
      </c>
      <c r="BH35">
        <f>RANK(BH36,$C36:$BI36)*BH40</f>
        <v>0</v>
      </c>
    </row>
    <row r="36" spans="1:70" hidden="1">
      <c r="C36">
        <f>SUM(C37:C39)</f>
        <v>-999999900</v>
      </c>
      <c r="F36">
        <f>SUM(F37:F39)</f>
        <v>-999999900</v>
      </c>
      <c r="I36">
        <f>SUM(I37:I39)</f>
        <v>-999999900</v>
      </c>
      <c r="L36">
        <f>SUM(L37:L39)</f>
        <v>-999999900</v>
      </c>
      <c r="O36">
        <f>SUM(O37:O39)</f>
        <v>-999999900</v>
      </c>
      <c r="R36">
        <f>SUM(R37:R39)</f>
        <v>-999999900</v>
      </c>
      <c r="U36">
        <f>SUM(U37:U39)</f>
        <v>-999999900</v>
      </c>
      <c r="X36">
        <f>SUM(X37:X39)</f>
        <v>-999999900</v>
      </c>
      <c r="AA36">
        <f>SUM(AA37:AA39)</f>
        <v>-999999900</v>
      </c>
      <c r="AD36">
        <f>SUM(AD37:AD39)</f>
        <v>-999999900</v>
      </c>
      <c r="AG36">
        <f>SUM(AG37:AG39)</f>
        <v>-999999900</v>
      </c>
      <c r="AJ36">
        <f>SUM(AJ37:AJ39)</f>
        <v>-999999900</v>
      </c>
      <c r="AM36">
        <f>SUM(AM37:AM39)</f>
        <v>-999999900</v>
      </c>
      <c r="AP36" s="201">
        <f>SUM(AP37:AP39)</f>
        <v>-999999900</v>
      </c>
      <c r="AS36">
        <f>SUM(AS37:AS39)</f>
        <v>-999999900</v>
      </c>
      <c r="AV36">
        <f>SUM(AV37:AV39)</f>
        <v>-999999900</v>
      </c>
      <c r="AY36">
        <f>SUM(AY37:AY39)</f>
        <v>-999999900</v>
      </c>
      <c r="BB36">
        <f>SUM(BB37:BB39)</f>
        <v>-9999900</v>
      </c>
      <c r="BE36">
        <f>SUM(BE37:BE39)</f>
        <v>-9999900</v>
      </c>
      <c r="BH36">
        <f>SUM(BH37:BH39)</f>
        <v>-9999900</v>
      </c>
    </row>
    <row r="37" spans="1:70" hidden="1">
      <c r="C37">
        <f>+D41</f>
        <v>0</v>
      </c>
      <c r="F37">
        <f>+G41</f>
        <v>0</v>
      </c>
      <c r="I37">
        <f>+J41</f>
        <v>0</v>
      </c>
      <c r="L37">
        <f>+M41</f>
        <v>0</v>
      </c>
      <c r="O37">
        <f>+P41</f>
        <v>0</v>
      </c>
      <c r="R37">
        <f>+S41</f>
        <v>0</v>
      </c>
      <c r="U37">
        <f>+V41</f>
        <v>0</v>
      </c>
      <c r="X37">
        <f>+Y41</f>
        <v>0</v>
      </c>
      <c r="AA37">
        <f>+AB41</f>
        <v>0</v>
      </c>
      <c r="AD37">
        <f>+AE41</f>
        <v>0</v>
      </c>
      <c r="AG37">
        <f>+AH41</f>
        <v>0</v>
      </c>
      <c r="AJ37">
        <f>+AK41</f>
        <v>0</v>
      </c>
      <c r="AM37">
        <f>+AN41</f>
        <v>0</v>
      </c>
      <c r="AP37">
        <f>+AQ41</f>
        <v>0</v>
      </c>
      <c r="AS37">
        <f>+AT41</f>
        <v>0</v>
      </c>
      <c r="AV37">
        <f>+AW41</f>
        <v>0</v>
      </c>
      <c r="AY37">
        <f>+AZ41</f>
        <v>0</v>
      </c>
      <c r="BB37">
        <f>+BC41</f>
        <v>0</v>
      </c>
      <c r="BE37">
        <f>+BF41</f>
        <v>0</v>
      </c>
      <c r="BH37">
        <f>+BI41</f>
        <v>0</v>
      </c>
    </row>
    <row r="38" spans="1:70" hidden="1">
      <c r="C38">
        <f>+C42*100</f>
        <v>100</v>
      </c>
      <c r="F38">
        <f>+F42*100</f>
        <v>100</v>
      </c>
      <c r="I38">
        <f>+I42*100</f>
        <v>100</v>
      </c>
      <c r="L38">
        <f>+L42*100</f>
        <v>100</v>
      </c>
      <c r="O38">
        <f>+O42*100</f>
        <v>100</v>
      </c>
      <c r="R38">
        <f>+R42*100</f>
        <v>100</v>
      </c>
      <c r="U38">
        <f>+U42*100</f>
        <v>100</v>
      </c>
      <c r="X38">
        <f>+X42*100</f>
        <v>100</v>
      </c>
      <c r="AA38">
        <f>+AA42*100</f>
        <v>100</v>
      </c>
      <c r="AD38">
        <f>+AD42*100</f>
        <v>100</v>
      </c>
      <c r="AG38">
        <f>+AG42*100</f>
        <v>100</v>
      </c>
      <c r="AJ38">
        <f>+AJ42*100</f>
        <v>100</v>
      </c>
      <c r="AM38">
        <f>+AM42*100</f>
        <v>100</v>
      </c>
      <c r="AP38">
        <f>+AP42*100</f>
        <v>100</v>
      </c>
      <c r="AS38">
        <f>+AS42*100</f>
        <v>100</v>
      </c>
      <c r="AV38">
        <f>+AV42*100</f>
        <v>100</v>
      </c>
      <c r="AY38">
        <f>+AY42*100</f>
        <v>100</v>
      </c>
      <c r="BB38">
        <f>+BB42*100</f>
        <v>100</v>
      </c>
      <c r="BE38">
        <f>+BE42*100</f>
        <v>100</v>
      </c>
      <c r="BH38">
        <f>+BH42*100</f>
        <v>100</v>
      </c>
    </row>
    <row r="39" spans="1:70" hidden="1">
      <c r="C39">
        <f>IF(D41-$A3/2&lt;0,-1000000000,C41*C40*100000+C41)</f>
        <v>-1000000000</v>
      </c>
      <c r="F39">
        <f>IF(G41-$A3/2&lt;0,-1000000000,F41*F40*100000+F41)</f>
        <v>-1000000000</v>
      </c>
      <c r="I39">
        <f>IF(J41-$A3/2&lt;0,-1000000000,I41*I40*100000+I41)</f>
        <v>-1000000000</v>
      </c>
      <c r="L39">
        <f>IF(M41-$A3/2&lt;0,-1000000000,L41*L40*100000+L41)</f>
        <v>-1000000000</v>
      </c>
      <c r="O39">
        <f>IF(P41-$A3/2&lt;0,-1000000000,O41*O40*100000+O41)</f>
        <v>-1000000000</v>
      </c>
      <c r="R39">
        <f>IF(S41-$A3/2&lt;0,-1000000000,R41*R40*100000+R41)</f>
        <v>-1000000000</v>
      </c>
      <c r="U39">
        <f>IF(V41-$A3/2&lt;0,-1000000000,U41*U40*100000+U41)</f>
        <v>-1000000000</v>
      </c>
      <c r="X39">
        <f>IF(Y41-$A3/2&lt;0,-1000000000,X41*X40*100000+X41)</f>
        <v>-1000000000</v>
      </c>
      <c r="AA39">
        <f>IF(AB41-$A3/2&lt;0,-1000000000,AA41*AA40*100000+AA41)</f>
        <v>-1000000000</v>
      </c>
      <c r="AD39">
        <f>IF(AE41-$A3/2&lt;0,-1000000000,AD41*AD40*100000+AD41)</f>
        <v>-1000000000</v>
      </c>
      <c r="AG39">
        <f>IF(AH41-$A3/2&lt;0,-1000000000,AG41*AG40*100000+AG41)</f>
        <v>-1000000000</v>
      </c>
      <c r="AJ39">
        <f>IF(AK41-$A3/2&lt;0,-1000000000,AJ41*AJ40*100000+AJ41)</f>
        <v>-1000000000</v>
      </c>
      <c r="AM39">
        <f>IF(AN41-$A3/2&lt;0,-1000000000,AM41*AM40*100000+AM41)</f>
        <v>-1000000000</v>
      </c>
      <c r="AP39">
        <f>IF(AQ41-$A3/2&lt;0,-1000000000,AP41*AP40*100000+AP41)</f>
        <v>-1000000000</v>
      </c>
      <c r="AS39">
        <f>IF(AT41-$A3/2&lt;0,-1000000000,AS41*AS40*100000+AS41)</f>
        <v>-1000000000</v>
      </c>
      <c r="AV39">
        <f>IF(AW41-$A3/2&lt;0,-1000000000,AV41*AV40*100000+AV41)</f>
        <v>-1000000000</v>
      </c>
      <c r="AY39">
        <f>IF(AZ41-$A3/2&lt;0,-1000000000,AY41*AY40*100000+AY41)</f>
        <v>-1000000000</v>
      </c>
      <c r="BB39">
        <f>IF(BC41-$A3/2&lt;0,-10000000,BB41*BB40*100000+BB41)</f>
        <v>-10000000</v>
      </c>
      <c r="BE39">
        <f>IF(BF41-$A3/2&lt;0,-10000000,BE41*BE40*100000+BE41)</f>
        <v>-10000000</v>
      </c>
      <c r="BH39">
        <f>IF(BI41-$A3/2&lt;0,-10000000,BH41*BH40*100000+BH41)</f>
        <v>-10000000</v>
      </c>
      <c r="BK39"/>
    </row>
    <row r="40" spans="1:70" ht="13.5" thickBot="1">
      <c r="A40" t="s">
        <v>13</v>
      </c>
      <c r="B40">
        <f>SUM(C40:BH40)</f>
        <v>0</v>
      </c>
      <c r="C40">
        <f>IF(D41&gt;=$A3/2,1,0)</f>
        <v>0</v>
      </c>
      <c r="F40">
        <f>IF(G41&gt;=$A3/2,1,0)</f>
        <v>0</v>
      </c>
      <c r="I40">
        <f>IF(J41&gt;=$A3/2,1,0)</f>
        <v>0</v>
      </c>
      <c r="L40">
        <f>IF(M41&gt;=$A3/2,1,0)</f>
        <v>0</v>
      </c>
      <c r="O40">
        <f>IF(P41&gt;=$A3/2,1,0)</f>
        <v>0</v>
      </c>
      <c r="R40">
        <f>IF(S41&gt;=$A3/2,1,0)</f>
        <v>0</v>
      </c>
      <c r="U40">
        <f>IF(V41&gt;=$A3/2,1,0)</f>
        <v>0</v>
      </c>
      <c r="X40">
        <f>IF(Y41&gt;=$A3/2,1,0)</f>
        <v>0</v>
      </c>
      <c r="AA40">
        <f>IF(AB41&gt;=$A3/2,1,0)</f>
        <v>0</v>
      </c>
      <c r="AD40">
        <f>IF(AE41&gt;=$A3/2,1,0)</f>
        <v>0</v>
      </c>
      <c r="AG40">
        <f>IF(AH41&gt;=$A3/2,1,0)</f>
        <v>0</v>
      </c>
      <c r="AJ40">
        <f>IF(AK41&gt;=$A3/2,1,0)</f>
        <v>0</v>
      </c>
      <c r="AM40">
        <f>IF(AN41&gt;=$A3/2,1,0)</f>
        <v>0</v>
      </c>
      <c r="AP40">
        <f>IF(AQ41&gt;=$A3/2,1,0)</f>
        <v>0</v>
      </c>
      <c r="AS40">
        <f>IF(AT41&gt;=$A3/2,1,0)</f>
        <v>0</v>
      </c>
      <c r="AV40">
        <f>IF(AW41&gt;=$A3/2,1,0)</f>
        <v>0</v>
      </c>
      <c r="AY40">
        <f>IF(AZ41&gt;=$A3/2,1,0)</f>
        <v>0</v>
      </c>
      <c r="BB40">
        <f>IF(BC41&gt;=$A3/2,1,0)</f>
        <v>0</v>
      </c>
      <c r="BE40">
        <f>IF(BF41&gt;=$A3/2,1,0)</f>
        <v>0</v>
      </c>
      <c r="BH40">
        <f>IF(BI41&gt;=$A3/2,1,0)</f>
        <v>0</v>
      </c>
      <c r="BK40" s="41"/>
    </row>
    <row r="41" spans="1:70" ht="13.5" hidden="1" thickBot="1">
      <c r="C41" s="2">
        <f>IF(SUM(C46:C241)&lt;-1000,-100000000,SUM(C46:C241))</f>
        <v>-100000000</v>
      </c>
      <c r="D41" s="2">
        <f>COUNT(D46:D241)</f>
        <v>0</v>
      </c>
      <c r="E41" s="2"/>
      <c r="F41" s="2">
        <f>IF(SUM(F46:F241)&lt;-1000,-100000000,SUM(F46:F241))</f>
        <v>-100000000</v>
      </c>
      <c r="G41" s="2">
        <f>COUNT(G46:G241)</f>
        <v>0</v>
      </c>
      <c r="H41" s="2"/>
      <c r="I41" s="2">
        <f>IF(SUM(I46:I241)&lt;-1000,-100000000,SUM(I46:I241))</f>
        <v>-100000000</v>
      </c>
      <c r="J41" s="2">
        <f>COUNT(J46:J241)</f>
        <v>0</v>
      </c>
      <c r="K41" s="2"/>
      <c r="L41" s="2">
        <f>IF(SUM(L46:L241)&lt;-1000,-100000000,SUM(L46:L241))</f>
        <v>-100000000</v>
      </c>
      <c r="M41" s="2">
        <f>COUNT(M46:M241)</f>
        <v>0</v>
      </c>
      <c r="N41" s="2"/>
      <c r="O41" s="2">
        <f>IF(SUM(O46:O241)&lt;-1000,-100000000,SUM(O46:O241))</f>
        <v>-100000000</v>
      </c>
      <c r="P41" s="2">
        <f>COUNT(P46:P241)</f>
        <v>0</v>
      </c>
      <c r="Q41" s="2"/>
      <c r="R41" s="2">
        <f>IF(SUM(R46:R241)&lt;-1000,-100000000,SUM(R46:R241))</f>
        <v>-100000000</v>
      </c>
      <c r="S41" s="2">
        <f>COUNT(S46:S241)</f>
        <v>0</v>
      </c>
      <c r="T41" s="2"/>
      <c r="U41" s="2">
        <f>IF(SUM(U46:U241)&lt;-1000,-100000000,SUM(U46:U241))</f>
        <v>-100000000</v>
      </c>
      <c r="V41" s="2">
        <f>COUNT(V46:V241)</f>
        <v>0</v>
      </c>
      <c r="W41" s="2"/>
      <c r="X41" s="2">
        <f>IF(SUM(X46:X241)&lt;-1000,-100000000,SUM(X46:X241))</f>
        <v>-100000000</v>
      </c>
      <c r="Y41" s="2">
        <f>COUNT(Y46:Y241)</f>
        <v>0</v>
      </c>
      <c r="Z41" s="2"/>
      <c r="AA41" s="2">
        <f>IF(SUM(AA46:AA241)&lt;-1000,-100000000,SUM(AA46:AA241))</f>
        <v>-100000000</v>
      </c>
      <c r="AB41" s="2">
        <f>COUNT(AB46:AB241)</f>
        <v>0</v>
      </c>
      <c r="AC41" s="2"/>
      <c r="AD41" s="2">
        <f>IF(SUM(AD46:AD241)&lt;-1000,-100000000,SUM(AD46:AD241))</f>
        <v>-100000000</v>
      </c>
      <c r="AE41" s="2">
        <f>COUNT(AE46:AE241)</f>
        <v>0</v>
      </c>
      <c r="AF41" s="2"/>
      <c r="AG41" s="2">
        <f>IF(SUM(AG46:AG241)&lt;-1000,-100000000,SUM(AG46:AG241))</f>
        <v>-100000000</v>
      </c>
      <c r="AH41" s="2">
        <f>COUNT(AH46:AH241)</f>
        <v>0</v>
      </c>
      <c r="AI41" s="2"/>
      <c r="AJ41" s="2">
        <f>IF(SUM(AJ46:AJ241)&lt;-1000,-100000000,SUM(AJ46:AJ241))</f>
        <v>-100000000</v>
      </c>
      <c r="AK41" s="2">
        <f>COUNT(AK46:AK241)</f>
        <v>0</v>
      </c>
      <c r="AL41" s="2"/>
      <c r="AM41" s="2">
        <f>IF(SUM(AM46:AM241)&lt;-1000,-100000000,SUM(AM46:AM241))</f>
        <v>-100000000</v>
      </c>
      <c r="AN41" s="2">
        <f>COUNT(AN46:AN241)</f>
        <v>0</v>
      </c>
      <c r="AO41" s="2"/>
      <c r="AP41" s="2">
        <f>IF(SUM(AP46:AP241)&lt;-1000,-100000000,SUM(AP46:AP241))</f>
        <v>-100000000</v>
      </c>
      <c r="AQ41" s="2">
        <f>COUNT(AQ46:AQ241)</f>
        <v>0</v>
      </c>
      <c r="AR41" s="2"/>
      <c r="AS41" s="2">
        <f>IF(SUM(AS46:AS241)&lt;-1000,-100000000,SUM(AS46:AS241))</f>
        <v>-100000000</v>
      </c>
      <c r="AT41" s="2">
        <f>COUNT(AT46:AT241)</f>
        <v>0</v>
      </c>
      <c r="AU41" s="2"/>
      <c r="AV41" s="2">
        <f>IF(SUM(AV46:AV241)&lt;-1000,-100000000,SUM(AV46:AV241))</f>
        <v>-100000000</v>
      </c>
      <c r="AW41" s="2">
        <f>COUNT(AW46:AW241)</f>
        <v>0</v>
      </c>
      <c r="AX41" s="2"/>
      <c r="AY41" s="2">
        <f>IF(SUM(AY46:AY241)&lt;-1000,-100000000,SUM(AY46:AY241))</f>
        <v>-100000000</v>
      </c>
      <c r="AZ41" s="2">
        <f>COUNT(AZ46:AZ241)</f>
        <v>0</v>
      </c>
      <c r="BA41" s="2"/>
      <c r="BB41" s="2">
        <f>IF(SUM(BB46:BB241)&lt;-1000,-100000000,SUM(BB46:BB241))</f>
        <v>-100000000</v>
      </c>
      <c r="BC41" s="2">
        <f>COUNT(BC46:BC241)</f>
        <v>0</v>
      </c>
      <c r="BD41" s="2"/>
      <c r="BE41" s="2">
        <f>IF(SUM(BE46:BE241)&lt;-1000,-100000000,SUM(BE46:BE241))</f>
        <v>-100000000</v>
      </c>
      <c r="BF41" s="2">
        <f>COUNT(BF46:BF241)</f>
        <v>0</v>
      </c>
      <c r="BG41" s="2"/>
      <c r="BH41" s="2">
        <f>IF(SUM(BH46:BH241)&lt;-1000,-100000000,SUM(BH46:BH241))</f>
        <v>-100000000</v>
      </c>
      <c r="BI41" s="2">
        <f>COUNT(BI46:BI241)</f>
        <v>0</v>
      </c>
      <c r="BJ41" s="2"/>
      <c r="BK41" s="25"/>
      <c r="BL41" t="s">
        <v>7</v>
      </c>
    </row>
    <row r="42" spans="1:70" ht="13.5" hidden="1" thickBot="1">
      <c r="C42" s="2">
        <f>+D42-E42</f>
        <v>1</v>
      </c>
      <c r="D42" s="2">
        <f>SUM(D46:D241)</f>
        <v>0</v>
      </c>
      <c r="E42" s="2">
        <f>SUM(E46:E241)</f>
        <v>-1</v>
      </c>
      <c r="F42" s="2">
        <f>+G42-H42</f>
        <v>1</v>
      </c>
      <c r="G42" s="2">
        <f>SUM(G46:G241)</f>
        <v>0</v>
      </c>
      <c r="H42" s="2">
        <f>SUM(H46:H241)</f>
        <v>-1</v>
      </c>
      <c r="I42" s="2">
        <f>+J42-K42</f>
        <v>1</v>
      </c>
      <c r="J42" s="2">
        <f>SUM(J46:J241)</f>
        <v>0</v>
      </c>
      <c r="K42" s="2">
        <f>SUM(K46:K241)</f>
        <v>-1</v>
      </c>
      <c r="L42" s="2">
        <f>+M42-N42</f>
        <v>1</v>
      </c>
      <c r="M42" s="2">
        <f>SUM(M46:M241)</f>
        <v>0</v>
      </c>
      <c r="N42" s="2">
        <f>SUM(N46:N241)</f>
        <v>-1</v>
      </c>
      <c r="O42" s="2">
        <f>+P42-Q42</f>
        <v>1</v>
      </c>
      <c r="P42" s="2">
        <f>SUM(P46:P241)</f>
        <v>0</v>
      </c>
      <c r="Q42" s="2">
        <f>SUM(Q46:Q241)</f>
        <v>-1</v>
      </c>
      <c r="R42" s="2">
        <f>+S42-T42</f>
        <v>1</v>
      </c>
      <c r="S42" s="2">
        <f>SUM(S46:S241)</f>
        <v>0</v>
      </c>
      <c r="T42" s="2">
        <f>SUM(T46:T241)</f>
        <v>-1</v>
      </c>
      <c r="U42" s="2">
        <f>+V42-W42</f>
        <v>1</v>
      </c>
      <c r="V42" s="2">
        <f>SUM(V46:V241)</f>
        <v>0</v>
      </c>
      <c r="W42" s="2">
        <f>SUM(W46:W241)</f>
        <v>-1</v>
      </c>
      <c r="X42" s="2">
        <f>+Y42-Z42</f>
        <v>1</v>
      </c>
      <c r="Y42" s="2">
        <f>SUM(Y46:Y241)</f>
        <v>0</v>
      </c>
      <c r="Z42" s="2">
        <f>SUM(Z46:Z241)</f>
        <v>-1</v>
      </c>
      <c r="AA42" s="2">
        <f>+AB42-AC42</f>
        <v>1</v>
      </c>
      <c r="AB42" s="2">
        <f>SUM(AB46:AB241)</f>
        <v>0</v>
      </c>
      <c r="AC42" s="2">
        <f>SUM(AC46:AC241)</f>
        <v>-1</v>
      </c>
      <c r="AD42" s="2">
        <f>+AE42-AF42</f>
        <v>1</v>
      </c>
      <c r="AE42" s="2">
        <f>SUM(AE46:AE241)</f>
        <v>0</v>
      </c>
      <c r="AF42" s="2">
        <f>SUM(AF46:AF241)</f>
        <v>-1</v>
      </c>
      <c r="AG42" s="2">
        <f>+AH42-AI42</f>
        <v>1</v>
      </c>
      <c r="AH42" s="2">
        <f>SUM(AH46:AH241)</f>
        <v>0</v>
      </c>
      <c r="AI42" s="2">
        <f>SUM(AI46:AI241)</f>
        <v>-1</v>
      </c>
      <c r="AJ42" s="2">
        <f>+AK42-AL42</f>
        <v>1</v>
      </c>
      <c r="AK42" s="2">
        <f>SUM(AK46:AK241)</f>
        <v>0</v>
      </c>
      <c r="AL42" s="2">
        <f>SUM(AL46:AL241)</f>
        <v>-1</v>
      </c>
      <c r="AM42" s="2">
        <f>+AN42-AO42</f>
        <v>1</v>
      </c>
      <c r="AN42" s="2">
        <f>SUM(AN46:AN241)</f>
        <v>0</v>
      </c>
      <c r="AO42" s="2">
        <f>SUM(AO46:AO241)</f>
        <v>-1</v>
      </c>
      <c r="AP42" s="2">
        <f>+AQ42-AR42</f>
        <v>1</v>
      </c>
      <c r="AQ42" s="2">
        <f>SUM(AQ46:AQ241)</f>
        <v>0</v>
      </c>
      <c r="AR42" s="2">
        <f>SUM(AR46:AR241)</f>
        <v>-1</v>
      </c>
      <c r="AS42" s="2">
        <f>+AT42-AU42</f>
        <v>1</v>
      </c>
      <c r="AT42" s="2">
        <f>SUM(AT46:AT241)</f>
        <v>0</v>
      </c>
      <c r="AU42" s="2">
        <f>SUM(AU46:AU241)</f>
        <v>-1</v>
      </c>
      <c r="AV42" s="2">
        <f>+AW42-AX42</f>
        <v>1</v>
      </c>
      <c r="AW42" s="2">
        <f>SUM(AW46:AW241)</f>
        <v>0</v>
      </c>
      <c r="AX42" s="2">
        <f>SUM(AX46:AX241)</f>
        <v>-1</v>
      </c>
      <c r="AY42" s="2">
        <f>+AZ42-BA42</f>
        <v>1</v>
      </c>
      <c r="AZ42" s="2">
        <f>SUM(AZ46:AZ241)</f>
        <v>0</v>
      </c>
      <c r="BA42" s="2">
        <f>SUM(BA46:BA241)</f>
        <v>-1</v>
      </c>
      <c r="BB42" s="2">
        <f>+BC42-BD42</f>
        <v>1</v>
      </c>
      <c r="BC42" s="2">
        <f>SUM(BC46:BC241)</f>
        <v>0</v>
      </c>
      <c r="BD42" s="2">
        <f>SUM(BD46:BD241)</f>
        <v>-1</v>
      </c>
      <c r="BE42" s="2">
        <f>+BF42-BG42</f>
        <v>1</v>
      </c>
      <c r="BF42" s="2">
        <f>SUM(BF46:BF241)</f>
        <v>0</v>
      </c>
      <c r="BG42" s="2">
        <f>SUM(BG46:BG241)</f>
        <v>-1</v>
      </c>
      <c r="BH42" s="2">
        <f>+BI42-BJ42</f>
        <v>1</v>
      </c>
      <c r="BI42" s="2">
        <f>SUM(BI46:BI241)</f>
        <v>0</v>
      </c>
      <c r="BJ42" s="2">
        <f>SUM(BJ46:BJ241)</f>
        <v>-1</v>
      </c>
      <c r="BK42" s="26"/>
      <c r="BL42" t="s">
        <v>8</v>
      </c>
    </row>
    <row r="43" spans="1:70" ht="13.5" hidden="1" thickBot="1">
      <c r="B43" s="9"/>
      <c r="C43" s="9"/>
      <c r="D43" s="9"/>
      <c r="E43" s="9"/>
      <c r="F43" s="9"/>
      <c r="G43" s="9"/>
      <c r="H43" s="9"/>
      <c r="I43" s="9">
        <f>COUNTIF(I46:I65,10)</f>
        <v>0</v>
      </c>
      <c r="J43" s="9"/>
      <c r="K43" s="9"/>
      <c r="L43" s="9"/>
      <c r="M43" s="9"/>
      <c r="N43" s="9"/>
      <c r="O43" s="9"/>
      <c r="P43" s="9"/>
      <c r="Q43" s="9"/>
      <c r="R43" s="9">
        <f>COUNTIF(R46:R65,10)</f>
        <v>0</v>
      </c>
      <c r="S43" s="9"/>
      <c r="T43" s="9"/>
      <c r="U43" s="9">
        <f>COUNTIF(U46:U65,10)</f>
        <v>0</v>
      </c>
      <c r="V43" s="9"/>
      <c r="W43" s="9"/>
      <c r="X43" s="9">
        <f>COUNTIF(X46:X65,10)</f>
        <v>0</v>
      </c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>
        <f>COUNTIF(AM46:AM65,10)</f>
        <v>0</v>
      </c>
      <c r="AN43" s="9"/>
      <c r="AO43" s="9"/>
      <c r="AP43" s="9">
        <f>COUNTIF(AP46:AP65,10)</f>
        <v>0</v>
      </c>
      <c r="AQ43" s="9"/>
      <c r="AR43" s="9"/>
      <c r="AS43" s="9">
        <f>COUNTIF(AS46:AS65,10)</f>
        <v>0</v>
      </c>
      <c r="AT43" s="9"/>
      <c r="AU43" s="9"/>
      <c r="AV43" s="9">
        <f>COUNTIF(AV46:AV65,10)</f>
        <v>0</v>
      </c>
      <c r="AW43" s="9"/>
      <c r="AX43" s="9"/>
      <c r="AY43" s="9">
        <f>COUNTIF(AY46:AY65,10)</f>
        <v>0</v>
      </c>
      <c r="AZ43" s="9"/>
      <c r="BB43" s="9"/>
      <c r="BC43" s="9"/>
      <c r="BE43" s="9"/>
      <c r="BF43" s="9"/>
      <c r="BH43" s="9"/>
      <c r="BI43" s="9"/>
      <c r="BK43" s="41">
        <f>MAX(BL46:BL105)</f>
        <v>0</v>
      </c>
    </row>
    <row r="44" spans="1:70" ht="13.5" thickBot="1">
      <c r="B44" s="332" t="s">
        <v>207</v>
      </c>
      <c r="C44" s="419" t="s">
        <v>159</v>
      </c>
      <c r="D44" s="412"/>
      <c r="E44" s="420"/>
      <c r="F44" s="419" t="s">
        <v>143</v>
      </c>
      <c r="G44" s="412"/>
      <c r="H44" s="420"/>
      <c r="I44" s="409" t="s">
        <v>1</v>
      </c>
      <c r="J44" s="410"/>
      <c r="K44" s="411"/>
      <c r="L44" s="409" t="s">
        <v>138</v>
      </c>
      <c r="M44" s="410"/>
      <c r="N44" s="411"/>
      <c r="O44" s="421" t="s">
        <v>135</v>
      </c>
      <c r="P44" s="410"/>
      <c r="Q44" s="411"/>
      <c r="R44" s="409" t="s">
        <v>174</v>
      </c>
      <c r="S44" s="410"/>
      <c r="T44" s="411"/>
      <c r="U44" s="409" t="s">
        <v>9</v>
      </c>
      <c r="V44" s="410"/>
      <c r="W44" s="411"/>
      <c r="X44" s="409" t="s">
        <v>161</v>
      </c>
      <c r="Y44" s="410"/>
      <c r="Z44" s="411"/>
      <c r="AA44" s="423" t="s">
        <v>131</v>
      </c>
      <c r="AB44" s="410"/>
      <c r="AC44" s="411"/>
      <c r="AD44" s="421" t="s">
        <v>155</v>
      </c>
      <c r="AE44" s="410"/>
      <c r="AF44" s="411"/>
      <c r="AG44" s="421" t="s">
        <v>142</v>
      </c>
      <c r="AH44" s="410"/>
      <c r="AI44" s="411"/>
      <c r="AJ44" s="421" t="s">
        <v>144</v>
      </c>
      <c r="AK44" s="410"/>
      <c r="AL44" s="411"/>
      <c r="AM44" s="409" t="s">
        <v>120</v>
      </c>
      <c r="AN44" s="410"/>
      <c r="AO44" s="411"/>
      <c r="AP44" s="423" t="s">
        <v>132</v>
      </c>
      <c r="AQ44" s="410"/>
      <c r="AR44" s="411"/>
      <c r="AS44" s="409" t="s">
        <v>62</v>
      </c>
      <c r="AT44" s="410"/>
      <c r="AU44" s="411"/>
      <c r="AV44" s="409" t="s">
        <v>94</v>
      </c>
      <c r="AW44" s="410"/>
      <c r="AX44" s="411"/>
      <c r="AY44" s="421" t="s">
        <v>140</v>
      </c>
      <c r="AZ44" s="410"/>
      <c r="BA44" s="411"/>
      <c r="BB44" s="409" t="s">
        <v>122</v>
      </c>
      <c r="BC44" s="410"/>
      <c r="BD44" s="411"/>
      <c r="BE44" s="421" t="s">
        <v>208</v>
      </c>
      <c r="BF44" s="410"/>
      <c r="BG44" s="411"/>
      <c r="BH44" s="421" t="s">
        <v>172</v>
      </c>
      <c r="BI44" s="410"/>
      <c r="BJ44" s="411"/>
      <c r="BK44" s="41">
        <f>COUNT(BK46:BK256)</f>
        <v>0</v>
      </c>
      <c r="BL44" s="86" t="s">
        <v>7</v>
      </c>
      <c r="BM44" s="85" t="s">
        <v>8</v>
      </c>
      <c r="BN44" s="87" t="s">
        <v>47</v>
      </c>
    </row>
    <row r="45" spans="1:70" ht="13.5" thickBot="1">
      <c r="B45" s="334"/>
      <c r="C45" s="37" t="s">
        <v>3</v>
      </c>
      <c r="D45" s="77" t="s">
        <v>2</v>
      </c>
      <c r="E45" s="38"/>
      <c r="F45" s="77" t="s">
        <v>3</v>
      </c>
      <c r="G45" s="77" t="s">
        <v>2</v>
      </c>
      <c r="H45" s="38"/>
      <c r="I45" s="37" t="s">
        <v>3</v>
      </c>
      <c r="J45" s="38" t="s">
        <v>2</v>
      </c>
      <c r="K45" s="77"/>
      <c r="L45" s="37" t="s">
        <v>3</v>
      </c>
      <c r="M45" s="38" t="s">
        <v>2</v>
      </c>
      <c r="N45" s="77"/>
      <c r="O45" s="37" t="s">
        <v>3</v>
      </c>
      <c r="P45" s="38" t="s">
        <v>2</v>
      </c>
      <c r="Q45" s="38"/>
      <c r="R45" s="37" t="s">
        <v>3</v>
      </c>
      <c r="S45" s="38" t="s">
        <v>2</v>
      </c>
      <c r="T45" s="77"/>
      <c r="U45" s="37" t="s">
        <v>3</v>
      </c>
      <c r="V45" s="38" t="s">
        <v>2</v>
      </c>
      <c r="W45" s="77"/>
      <c r="X45" s="37" t="s">
        <v>3</v>
      </c>
      <c r="Y45" s="38" t="s">
        <v>2</v>
      </c>
      <c r="Z45" s="77"/>
      <c r="AA45" s="37" t="s">
        <v>3</v>
      </c>
      <c r="AB45" s="38" t="s">
        <v>2</v>
      </c>
      <c r="AC45" s="77"/>
      <c r="AD45" s="37" t="s">
        <v>3</v>
      </c>
      <c r="AE45" s="38" t="s">
        <v>2</v>
      </c>
      <c r="AF45" s="77"/>
      <c r="AG45" s="37" t="s">
        <v>3</v>
      </c>
      <c r="AH45" s="38" t="s">
        <v>2</v>
      </c>
      <c r="AI45" s="77"/>
      <c r="AJ45" s="37" t="s">
        <v>3</v>
      </c>
      <c r="AK45" s="38" t="s">
        <v>2</v>
      </c>
      <c r="AL45" s="77"/>
      <c r="AM45" s="37" t="s">
        <v>3</v>
      </c>
      <c r="AN45" s="38" t="s">
        <v>2</v>
      </c>
      <c r="AO45" s="77"/>
      <c r="AP45" s="37" t="s">
        <v>3</v>
      </c>
      <c r="AQ45" s="38" t="s">
        <v>2</v>
      </c>
      <c r="AR45" s="77"/>
      <c r="AS45" s="37" t="s">
        <v>3</v>
      </c>
      <c r="AT45" s="38" t="s">
        <v>2</v>
      </c>
      <c r="AU45" s="77"/>
      <c r="AV45" s="37" t="s">
        <v>3</v>
      </c>
      <c r="AW45" s="38" t="s">
        <v>2</v>
      </c>
      <c r="AX45" s="77"/>
      <c r="AY45" s="37" t="s">
        <v>3</v>
      </c>
      <c r="AZ45" s="38" t="s">
        <v>2</v>
      </c>
      <c r="BA45" s="38"/>
      <c r="BB45" s="37" t="s">
        <v>3</v>
      </c>
      <c r="BC45" s="38" t="s">
        <v>2</v>
      </c>
      <c r="BD45" s="38"/>
      <c r="BE45" s="37" t="s">
        <v>3</v>
      </c>
      <c r="BF45" s="38" t="s">
        <v>2</v>
      </c>
      <c r="BG45" s="38"/>
      <c r="BH45" s="37" t="s">
        <v>3</v>
      </c>
      <c r="BI45" s="38" t="s">
        <v>2</v>
      </c>
      <c r="BJ45" s="38"/>
      <c r="BK45" s="27" t="s">
        <v>22</v>
      </c>
      <c r="BL45" s="30" t="s">
        <v>23</v>
      </c>
    </row>
    <row r="46" spans="1:70">
      <c r="A46">
        <v>1</v>
      </c>
      <c r="B46" s="151"/>
      <c r="C46" s="130">
        <v>-10000</v>
      </c>
      <c r="D46" s="36"/>
      <c r="E46" s="192">
        <v>-1</v>
      </c>
      <c r="F46" s="130">
        <v>-10000</v>
      </c>
      <c r="G46" s="36"/>
      <c r="H46" s="192">
        <v>-1</v>
      </c>
      <c r="I46" s="130">
        <v>-10000</v>
      </c>
      <c r="J46" s="36"/>
      <c r="K46" s="192">
        <v>-1</v>
      </c>
      <c r="L46" s="130">
        <v>-10000</v>
      </c>
      <c r="M46" s="36"/>
      <c r="N46" s="192">
        <v>-1</v>
      </c>
      <c r="O46" s="130">
        <v>-10000</v>
      </c>
      <c r="P46" s="36"/>
      <c r="Q46" s="192">
        <v>-1</v>
      </c>
      <c r="R46" s="130">
        <v>-10000</v>
      </c>
      <c r="S46" s="36"/>
      <c r="T46" s="192">
        <v>-1</v>
      </c>
      <c r="U46" s="130">
        <v>-10000</v>
      </c>
      <c r="V46" s="36"/>
      <c r="W46" s="192">
        <v>-1</v>
      </c>
      <c r="X46" s="130">
        <v>-10000</v>
      </c>
      <c r="Y46" s="36"/>
      <c r="Z46" s="192">
        <v>-1</v>
      </c>
      <c r="AA46" s="130">
        <v>-10000</v>
      </c>
      <c r="AB46" s="36"/>
      <c r="AC46" s="192">
        <v>-1</v>
      </c>
      <c r="AD46" s="130">
        <v>-10000</v>
      </c>
      <c r="AE46" s="36"/>
      <c r="AF46" s="192">
        <v>-1</v>
      </c>
      <c r="AG46" s="130">
        <v>-10000</v>
      </c>
      <c r="AH46" s="36"/>
      <c r="AI46" s="192">
        <v>-1</v>
      </c>
      <c r="AJ46" s="130">
        <v>-10000</v>
      </c>
      <c r="AK46" s="36"/>
      <c r="AL46" s="192">
        <v>-1</v>
      </c>
      <c r="AM46" s="130">
        <v>-10000</v>
      </c>
      <c r="AN46" s="36"/>
      <c r="AO46" s="192">
        <v>-1</v>
      </c>
      <c r="AP46" s="130">
        <v>-10000</v>
      </c>
      <c r="AQ46" s="36"/>
      <c r="AR46" s="192">
        <v>-1</v>
      </c>
      <c r="AS46" s="130">
        <v>-10000</v>
      </c>
      <c r="AT46" s="36"/>
      <c r="AU46" s="192">
        <v>-1</v>
      </c>
      <c r="AV46" s="130">
        <v>-10000</v>
      </c>
      <c r="AW46" s="36"/>
      <c r="AX46" s="192">
        <v>-1</v>
      </c>
      <c r="AY46" s="130">
        <v>-10000</v>
      </c>
      <c r="AZ46" s="36"/>
      <c r="BA46" s="192">
        <v>-1</v>
      </c>
      <c r="BB46" s="130">
        <v>-10000</v>
      </c>
      <c r="BC46" s="36"/>
      <c r="BD46" s="192">
        <v>-1</v>
      </c>
      <c r="BE46" s="130">
        <v>-10000</v>
      </c>
      <c r="BF46" s="36"/>
      <c r="BG46" s="192">
        <v>-1</v>
      </c>
      <c r="BH46" s="130">
        <v>-10000</v>
      </c>
      <c r="BI46" s="36"/>
      <c r="BJ46" s="192">
        <v>-1</v>
      </c>
      <c r="BM46">
        <f t="shared" ref="BM46:BM72" si="1">+BH46+AJ46+AG46+AD46+AA46+X46+U46+R46+O46+L46+I46+F46+C46+AM46+AP46+AS46+AV46+AY46+BB46+B46</f>
        <v>-190000</v>
      </c>
      <c r="BN46">
        <f>+BI46+AK46+AH46+AE46+AB46+Y46+V46+S46+P46+M46+J46+G46+D46+AN46+AQ46+AU46+AX46+AZ46+BC46</f>
        <v>-2</v>
      </c>
      <c r="BO46">
        <f>+BJ46+AL46+AI46+AF46+AC46+Z46+W46+T46+Q46+N46+K46+H46+E46+AO46+AR46+AV46+AY46+BA46+BD46</f>
        <v>-20017</v>
      </c>
      <c r="BP46">
        <f t="shared" ref="BP46:BP95" si="2">+BN46-BO46</f>
        <v>20015</v>
      </c>
      <c r="BQ46">
        <f t="shared" ref="BQ46:BQ95" si="3">COUNT(C46:BJ46)/3</f>
        <v>13.333333333333334</v>
      </c>
      <c r="BR46">
        <f t="shared" ref="BR46:BR95" si="4">+BM46/BQ46</f>
        <v>-14250</v>
      </c>
    </row>
    <row r="47" spans="1:70">
      <c r="A47">
        <f>+A46+1</f>
        <v>2</v>
      </c>
      <c r="B47" s="329"/>
      <c r="C47" s="10"/>
      <c r="D47" s="32"/>
      <c r="E47" s="11"/>
      <c r="F47" s="10"/>
      <c r="G47" s="32"/>
      <c r="H47" s="11"/>
      <c r="I47" s="10"/>
      <c r="J47" s="32"/>
      <c r="K47" s="11"/>
      <c r="L47" s="10"/>
      <c r="M47" s="32"/>
      <c r="N47" s="11"/>
      <c r="O47" s="10"/>
      <c r="P47" s="32"/>
      <c r="Q47" s="11"/>
      <c r="R47" s="10"/>
      <c r="S47" s="32"/>
      <c r="T47" s="11"/>
      <c r="U47" s="10"/>
      <c r="V47" s="32"/>
      <c r="W47" s="11"/>
      <c r="X47" s="10"/>
      <c r="Y47" s="32"/>
      <c r="Z47" s="11"/>
      <c r="AA47" s="10"/>
      <c r="AB47" s="32"/>
      <c r="AC47" s="11"/>
      <c r="AD47" s="10"/>
      <c r="AE47" s="32"/>
      <c r="AF47" s="11"/>
      <c r="AG47" s="10"/>
      <c r="AH47" s="32"/>
      <c r="AI47" s="11"/>
      <c r="AJ47" s="10"/>
      <c r="AK47" s="32"/>
      <c r="AL47" s="11"/>
      <c r="AM47" s="10"/>
      <c r="AN47" s="32"/>
      <c r="AO47" s="11"/>
      <c r="AP47" s="10"/>
      <c r="AQ47" s="32"/>
      <c r="AR47" s="11"/>
      <c r="AS47" s="10"/>
      <c r="AT47" s="32"/>
      <c r="AU47" s="11"/>
      <c r="AV47" s="10"/>
      <c r="AW47" s="32"/>
      <c r="AX47" s="11"/>
      <c r="AY47" s="10"/>
      <c r="AZ47" s="32"/>
      <c r="BA47" s="11"/>
      <c r="BB47" s="10"/>
      <c r="BC47" s="32"/>
      <c r="BD47" s="11"/>
      <c r="BE47" s="10"/>
      <c r="BF47" s="32"/>
      <c r="BG47" s="11"/>
      <c r="BH47" s="10"/>
      <c r="BI47" s="32"/>
      <c r="BJ47" s="11"/>
      <c r="BM47">
        <f t="shared" si="1"/>
        <v>0</v>
      </c>
      <c r="BN47">
        <f t="shared" ref="BN47:BN78" si="5">+BI47+AK47+AH47+AE47+AB47+Y47+V47+S47+P47+M47+J47+G47+D47+AN47+AQ47+AT47+AW47+AZ47+BC47</f>
        <v>0</v>
      </c>
      <c r="BO47">
        <f t="shared" ref="BO47:BO78" si="6">+BJ47+AL47+AI47+AF47+AC47+Z47+W47+T47+Q47+N47+K47+H47+E47+AO47+AR47+AU47+AX47+BA47+BD47</f>
        <v>0</v>
      </c>
      <c r="BP47">
        <f t="shared" si="2"/>
        <v>0</v>
      </c>
      <c r="BQ47">
        <f t="shared" si="3"/>
        <v>0</v>
      </c>
      <c r="BR47" t="e">
        <f t="shared" si="4"/>
        <v>#DIV/0!</v>
      </c>
    </row>
    <row r="48" spans="1:70">
      <c r="A48">
        <f t="shared" ref="A48:A111" si="7">+A47+1</f>
        <v>3</v>
      </c>
      <c r="B48" s="151"/>
      <c r="C48" s="10"/>
      <c r="D48" s="32"/>
      <c r="E48" s="11"/>
      <c r="F48" s="10"/>
      <c r="G48" s="32"/>
      <c r="H48" s="11"/>
      <c r="I48" s="10"/>
      <c r="J48" s="32"/>
      <c r="K48" s="11"/>
      <c r="L48" s="54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/>
      <c r="AB48" s="32"/>
      <c r="AC48" s="11"/>
      <c r="AD48" s="10"/>
      <c r="AE48" s="32"/>
      <c r="AF48" s="11"/>
      <c r="AG48" s="10"/>
      <c r="AH48" s="32"/>
      <c r="AI48" s="11"/>
      <c r="AJ48" s="10"/>
      <c r="AK48" s="32"/>
      <c r="AL48" s="11"/>
      <c r="AM48" s="10"/>
      <c r="AN48" s="32"/>
      <c r="AO48" s="11"/>
      <c r="AP48" s="10"/>
      <c r="AQ48" s="32"/>
      <c r="AR48" s="11"/>
      <c r="AS48" s="10"/>
      <c r="AT48" s="32"/>
      <c r="AU48" s="11"/>
      <c r="AV48" s="10"/>
      <c r="AW48" s="32"/>
      <c r="AX48" s="11"/>
      <c r="AY48" s="10"/>
      <c r="AZ48" s="32"/>
      <c r="BA48" s="11"/>
      <c r="BB48" s="10"/>
      <c r="BC48" s="32"/>
      <c r="BD48" s="11"/>
      <c r="BE48" s="10"/>
      <c r="BF48" s="32"/>
      <c r="BG48" s="11"/>
      <c r="BH48" s="10"/>
      <c r="BI48" s="32"/>
      <c r="BJ48" s="11"/>
      <c r="BM48">
        <f t="shared" si="1"/>
        <v>0</v>
      </c>
      <c r="BN48">
        <f t="shared" si="5"/>
        <v>0</v>
      </c>
      <c r="BO48">
        <f t="shared" si="6"/>
        <v>0</v>
      </c>
      <c r="BP48">
        <f t="shared" si="2"/>
        <v>0</v>
      </c>
      <c r="BQ48">
        <f t="shared" si="3"/>
        <v>0</v>
      </c>
      <c r="BR48" t="e">
        <f t="shared" si="4"/>
        <v>#DIV/0!</v>
      </c>
    </row>
    <row r="49" spans="1:71">
      <c r="A49">
        <f t="shared" si="7"/>
        <v>4</v>
      </c>
      <c r="B49" s="151"/>
      <c r="C49" s="10"/>
      <c r="D49" s="32"/>
      <c r="E49" s="11"/>
      <c r="F49" s="10"/>
      <c r="G49" s="32"/>
      <c r="H49" s="11"/>
      <c r="I49" s="10"/>
      <c r="J49" s="32"/>
      <c r="K49" s="11"/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/>
      <c r="AR49" s="11"/>
      <c r="AS49" s="10"/>
      <c r="AT49" s="32"/>
      <c r="AU49" s="11"/>
      <c r="AV49" s="10"/>
      <c r="AW49" s="32"/>
      <c r="AX49" s="11"/>
      <c r="AY49" s="10"/>
      <c r="AZ49" s="32"/>
      <c r="BA49" s="11"/>
      <c r="BB49" s="10"/>
      <c r="BC49" s="32"/>
      <c r="BD49" s="11"/>
      <c r="BE49" s="10"/>
      <c r="BF49" s="32"/>
      <c r="BG49" s="11"/>
      <c r="BH49" s="10"/>
      <c r="BI49" s="32"/>
      <c r="BJ49" s="11"/>
      <c r="BL49" s="41"/>
      <c r="BM49">
        <f t="shared" si="1"/>
        <v>0</v>
      </c>
      <c r="BN49">
        <f t="shared" si="5"/>
        <v>0</v>
      </c>
      <c r="BO49">
        <f t="shared" si="6"/>
        <v>0</v>
      </c>
      <c r="BP49">
        <f t="shared" si="2"/>
        <v>0</v>
      </c>
      <c r="BQ49">
        <f t="shared" si="3"/>
        <v>0</v>
      </c>
      <c r="BR49" t="e">
        <f t="shared" si="4"/>
        <v>#DIV/0!</v>
      </c>
    </row>
    <row r="50" spans="1:71">
      <c r="A50">
        <f t="shared" si="7"/>
        <v>5</v>
      </c>
      <c r="B50" s="151"/>
      <c r="C50" s="10"/>
      <c r="D50" s="32"/>
      <c r="E50" s="11"/>
      <c r="F50" s="10"/>
      <c r="G50" s="32"/>
      <c r="H50" s="11"/>
      <c r="I50" s="10"/>
      <c r="J50" s="32"/>
      <c r="K50" s="11"/>
      <c r="L50" s="10"/>
      <c r="M50" s="32"/>
      <c r="N50" s="11"/>
      <c r="O50" s="10"/>
      <c r="P50" s="32"/>
      <c r="Q50" s="11"/>
      <c r="R50" s="10"/>
      <c r="S50" s="32"/>
      <c r="T50" s="11"/>
      <c r="U50" s="10"/>
      <c r="V50" s="32"/>
      <c r="W50" s="11"/>
      <c r="X50" s="10"/>
      <c r="Y50" s="32"/>
      <c r="Z50" s="11"/>
      <c r="AA50" s="10"/>
      <c r="AB50" s="32"/>
      <c r="AC50" s="11"/>
      <c r="AD50" s="10"/>
      <c r="AE50" s="32"/>
      <c r="AF50" s="11"/>
      <c r="AG50" s="10"/>
      <c r="AH50" s="32"/>
      <c r="AI50" s="11"/>
      <c r="AJ50" s="10"/>
      <c r="AK50" s="32"/>
      <c r="AL50" s="11"/>
      <c r="AM50" s="10"/>
      <c r="AN50" s="32"/>
      <c r="AO50" s="11"/>
      <c r="AP50" s="10"/>
      <c r="AQ50" s="32"/>
      <c r="AR50" s="11"/>
      <c r="AS50" s="10"/>
      <c r="AT50" s="32"/>
      <c r="AU50" s="11"/>
      <c r="AV50" s="10"/>
      <c r="AW50" s="32"/>
      <c r="AX50" s="11"/>
      <c r="AY50" s="10"/>
      <c r="AZ50" s="32"/>
      <c r="BA50" s="11"/>
      <c r="BB50" s="10"/>
      <c r="BC50" s="32"/>
      <c r="BD50" s="11"/>
      <c r="BE50" s="10"/>
      <c r="BF50" s="32"/>
      <c r="BG50" s="11"/>
      <c r="BH50" s="10"/>
      <c r="BI50" s="32"/>
      <c r="BJ50" s="11"/>
      <c r="BL50" s="41"/>
      <c r="BM50">
        <f t="shared" si="1"/>
        <v>0</v>
      </c>
      <c r="BN50">
        <f t="shared" si="5"/>
        <v>0</v>
      </c>
      <c r="BO50">
        <f t="shared" si="6"/>
        <v>0</v>
      </c>
      <c r="BP50">
        <f t="shared" si="2"/>
        <v>0</v>
      </c>
      <c r="BQ50">
        <f t="shared" si="3"/>
        <v>0</v>
      </c>
      <c r="BR50" t="e">
        <f t="shared" si="4"/>
        <v>#DIV/0!</v>
      </c>
    </row>
    <row r="51" spans="1:71">
      <c r="A51">
        <f t="shared" si="7"/>
        <v>6</v>
      </c>
      <c r="B51" s="151"/>
      <c r="C51" s="12"/>
      <c r="D51" s="36"/>
      <c r="E51" s="13"/>
      <c r="F51" s="12"/>
      <c r="G51" s="36"/>
      <c r="H51" s="13"/>
      <c r="I51" s="12"/>
      <c r="J51" s="36"/>
      <c r="K51" s="13"/>
      <c r="L51" s="12"/>
      <c r="M51" s="36"/>
      <c r="N51" s="13"/>
      <c r="O51" s="10"/>
      <c r="P51" s="36"/>
      <c r="Q51" s="13"/>
      <c r="R51" s="12"/>
      <c r="S51" s="36"/>
      <c r="T51" s="13"/>
      <c r="U51" s="12"/>
      <c r="V51" s="36"/>
      <c r="W51" s="13"/>
      <c r="X51" s="12"/>
      <c r="Y51" s="36"/>
      <c r="Z51" s="13"/>
      <c r="AA51" s="12"/>
      <c r="AB51" s="36"/>
      <c r="AC51" s="13"/>
      <c r="AD51" s="12"/>
      <c r="AE51" s="36"/>
      <c r="AF51" s="13"/>
      <c r="AG51" s="12"/>
      <c r="AH51" s="36"/>
      <c r="AI51" s="13"/>
      <c r="AJ51" s="12"/>
      <c r="AK51" s="36"/>
      <c r="AL51" s="13"/>
      <c r="AM51" s="12"/>
      <c r="AN51" s="36"/>
      <c r="AO51" s="13"/>
      <c r="AP51" s="12"/>
      <c r="AQ51" s="36"/>
      <c r="AR51" s="13"/>
      <c r="AS51" s="12"/>
      <c r="AT51" s="36"/>
      <c r="AU51" s="13"/>
      <c r="AV51" s="12"/>
      <c r="AW51" s="36"/>
      <c r="AX51" s="13"/>
      <c r="AY51" s="12"/>
      <c r="AZ51" s="36"/>
      <c r="BA51" s="13"/>
      <c r="BB51" s="12"/>
      <c r="BC51" s="36"/>
      <c r="BD51" s="13"/>
      <c r="BE51" s="12"/>
      <c r="BF51" s="36"/>
      <c r="BG51" s="13"/>
      <c r="BH51" s="12"/>
      <c r="BI51" s="36"/>
      <c r="BJ51" s="13"/>
      <c r="BL51" s="41"/>
      <c r="BM51">
        <f t="shared" si="1"/>
        <v>0</v>
      </c>
      <c r="BN51">
        <f t="shared" si="5"/>
        <v>0</v>
      </c>
      <c r="BO51">
        <f t="shared" si="6"/>
        <v>0</v>
      </c>
      <c r="BP51">
        <f t="shared" si="2"/>
        <v>0</v>
      </c>
      <c r="BQ51">
        <f t="shared" si="3"/>
        <v>0</v>
      </c>
      <c r="BR51" t="e">
        <f t="shared" si="4"/>
        <v>#DIV/0!</v>
      </c>
    </row>
    <row r="52" spans="1:71">
      <c r="A52">
        <f t="shared" si="7"/>
        <v>7</v>
      </c>
      <c r="B52" s="151"/>
      <c r="C52" s="10"/>
      <c r="D52" s="32"/>
      <c r="E52" s="11"/>
      <c r="F52" s="10"/>
      <c r="G52" s="32"/>
      <c r="H52" s="11"/>
      <c r="I52" s="12"/>
      <c r="J52" s="36"/>
      <c r="K52" s="13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2"/>
      <c r="AK52" s="36"/>
      <c r="AL52" s="13"/>
      <c r="AM52" s="10"/>
      <c r="AN52" s="32"/>
      <c r="AO52" s="11"/>
      <c r="AP52" s="10"/>
      <c r="AQ52" s="32"/>
      <c r="AR52" s="11"/>
      <c r="AS52" s="10"/>
      <c r="AT52" s="32"/>
      <c r="AU52" s="11"/>
      <c r="AV52" s="10"/>
      <c r="AW52" s="32"/>
      <c r="AX52" s="11"/>
      <c r="AY52" s="10"/>
      <c r="AZ52" s="32"/>
      <c r="BA52" s="11"/>
      <c r="BB52" s="10"/>
      <c r="BC52" s="32"/>
      <c r="BD52" s="11"/>
      <c r="BE52" s="10"/>
      <c r="BF52" s="32"/>
      <c r="BG52" s="11"/>
      <c r="BH52" s="10"/>
      <c r="BI52" s="32"/>
      <c r="BJ52" s="11"/>
      <c r="BL52" s="41"/>
      <c r="BM52">
        <f t="shared" si="1"/>
        <v>0</v>
      </c>
      <c r="BN52">
        <f t="shared" si="5"/>
        <v>0</v>
      </c>
      <c r="BO52">
        <f t="shared" si="6"/>
        <v>0</v>
      </c>
      <c r="BP52">
        <f t="shared" si="2"/>
        <v>0</v>
      </c>
      <c r="BQ52">
        <f t="shared" si="3"/>
        <v>0</v>
      </c>
      <c r="BR52" t="e">
        <f t="shared" si="4"/>
        <v>#DIV/0!</v>
      </c>
    </row>
    <row r="53" spans="1:71">
      <c r="A53">
        <f t="shared" si="7"/>
        <v>8</v>
      </c>
      <c r="B53" s="151"/>
      <c r="C53" s="10"/>
      <c r="D53" s="32"/>
      <c r="E53" s="11"/>
      <c r="F53" s="10"/>
      <c r="G53" s="32"/>
      <c r="H53" s="11"/>
      <c r="I53" s="10"/>
      <c r="J53" s="32"/>
      <c r="K53" s="11"/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10"/>
      <c r="AQ53" s="32"/>
      <c r="AR53" s="11"/>
      <c r="AS53" s="10"/>
      <c r="AT53" s="32"/>
      <c r="AU53" s="11"/>
      <c r="AV53" s="10"/>
      <c r="AW53" s="32"/>
      <c r="AX53" s="11"/>
      <c r="AY53" s="10"/>
      <c r="AZ53" s="32"/>
      <c r="BA53" s="11"/>
      <c r="BB53" s="10"/>
      <c r="BC53" s="32"/>
      <c r="BD53" s="11"/>
      <c r="BE53" s="10"/>
      <c r="BF53" s="32"/>
      <c r="BG53" s="11"/>
      <c r="BH53" s="10"/>
      <c r="BI53" s="32"/>
      <c r="BJ53" s="11"/>
      <c r="BL53" s="41"/>
      <c r="BM53">
        <f t="shared" si="1"/>
        <v>0</v>
      </c>
      <c r="BN53">
        <f t="shared" si="5"/>
        <v>0</v>
      </c>
      <c r="BO53">
        <f t="shared" si="6"/>
        <v>0</v>
      </c>
      <c r="BP53">
        <f t="shared" si="2"/>
        <v>0</v>
      </c>
      <c r="BQ53">
        <f t="shared" si="3"/>
        <v>0</v>
      </c>
      <c r="BR53" t="e">
        <f t="shared" si="4"/>
        <v>#DIV/0!</v>
      </c>
    </row>
    <row r="54" spans="1:71">
      <c r="A54">
        <f t="shared" si="7"/>
        <v>9</v>
      </c>
      <c r="B54" s="151"/>
      <c r="C54" s="10"/>
      <c r="D54" s="32"/>
      <c r="E54" s="11"/>
      <c r="F54" s="10"/>
      <c r="G54" s="32"/>
      <c r="H54" s="11"/>
      <c r="I54" s="10"/>
      <c r="J54" s="32"/>
      <c r="K54" s="11"/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/>
      <c r="AN54" s="32"/>
      <c r="AO54" s="11"/>
      <c r="AP54" s="10"/>
      <c r="AQ54" s="32"/>
      <c r="AR54" s="11"/>
      <c r="AS54" s="10"/>
      <c r="AT54" s="32"/>
      <c r="AU54" s="11"/>
      <c r="AV54" s="10"/>
      <c r="AW54" s="32"/>
      <c r="AX54" s="11"/>
      <c r="AY54" s="10"/>
      <c r="AZ54" s="32"/>
      <c r="BA54" s="11"/>
      <c r="BB54" s="10"/>
      <c r="BC54" s="32"/>
      <c r="BD54" s="11"/>
      <c r="BE54" s="10"/>
      <c r="BF54" s="32"/>
      <c r="BG54" s="11"/>
      <c r="BH54" s="10"/>
      <c r="BI54" s="32"/>
      <c r="BJ54" s="11"/>
      <c r="BL54" s="41"/>
      <c r="BM54">
        <f t="shared" si="1"/>
        <v>0</v>
      </c>
      <c r="BN54">
        <f t="shared" si="5"/>
        <v>0</v>
      </c>
      <c r="BO54">
        <f t="shared" si="6"/>
        <v>0</v>
      </c>
      <c r="BP54">
        <f t="shared" si="2"/>
        <v>0</v>
      </c>
      <c r="BQ54">
        <f t="shared" si="3"/>
        <v>0</v>
      </c>
      <c r="BR54" t="e">
        <f t="shared" si="4"/>
        <v>#DIV/0!</v>
      </c>
      <c r="BS54" s="41">
        <f>+BL54+1</f>
        <v>1</v>
      </c>
    </row>
    <row r="55" spans="1:71">
      <c r="A55">
        <f t="shared" si="7"/>
        <v>10</v>
      </c>
      <c r="B55" s="151"/>
      <c r="C55" s="10"/>
      <c r="D55" s="32"/>
      <c r="E55" s="11"/>
      <c r="F55" s="10"/>
      <c r="G55" s="32"/>
      <c r="H55" s="11"/>
      <c r="I55" s="10"/>
      <c r="J55" s="32"/>
      <c r="K55" s="11"/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/>
      <c r="AR55" s="11"/>
      <c r="AS55" s="10"/>
      <c r="AT55" s="32"/>
      <c r="AU55" s="11"/>
      <c r="AV55" s="10"/>
      <c r="AW55" s="32"/>
      <c r="AX55" s="11"/>
      <c r="AY55" s="10"/>
      <c r="AZ55" s="32"/>
      <c r="BA55" s="11"/>
      <c r="BB55" s="10"/>
      <c r="BC55" s="32"/>
      <c r="BD55" s="11"/>
      <c r="BE55" s="10"/>
      <c r="BF55" s="32"/>
      <c r="BG55" s="11"/>
      <c r="BH55" s="10"/>
      <c r="BI55" s="32"/>
      <c r="BJ55" s="11"/>
      <c r="BL55" s="41"/>
      <c r="BM55">
        <f t="shared" si="1"/>
        <v>0</v>
      </c>
      <c r="BN55">
        <f t="shared" si="5"/>
        <v>0</v>
      </c>
      <c r="BO55">
        <f t="shared" si="6"/>
        <v>0</v>
      </c>
      <c r="BP55">
        <f t="shared" si="2"/>
        <v>0</v>
      </c>
      <c r="BQ55">
        <f t="shared" si="3"/>
        <v>0</v>
      </c>
      <c r="BR55" t="e">
        <f t="shared" si="4"/>
        <v>#DIV/0!</v>
      </c>
      <c r="BS55" s="41">
        <f t="shared" ref="BS55:BS60" si="8">+BL55+1</f>
        <v>1</v>
      </c>
    </row>
    <row r="56" spans="1:71">
      <c r="A56">
        <f t="shared" si="7"/>
        <v>11</v>
      </c>
      <c r="B56" s="151"/>
      <c r="C56" s="10"/>
      <c r="D56" s="32"/>
      <c r="E56" s="11"/>
      <c r="F56" s="10"/>
      <c r="G56" s="32"/>
      <c r="H56" s="11"/>
      <c r="I56" s="10"/>
      <c r="J56" s="32"/>
      <c r="K56" s="11"/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10"/>
      <c r="AQ56" s="32"/>
      <c r="AR56" s="11"/>
      <c r="AS56" s="10"/>
      <c r="AT56" s="32"/>
      <c r="AU56" s="11"/>
      <c r="AV56" s="10"/>
      <c r="AW56" s="32"/>
      <c r="AX56" s="11"/>
      <c r="AY56" s="10"/>
      <c r="AZ56" s="32"/>
      <c r="BA56" s="11"/>
      <c r="BB56" s="10"/>
      <c r="BC56" s="32"/>
      <c r="BD56" s="11"/>
      <c r="BE56" s="10"/>
      <c r="BF56" s="32"/>
      <c r="BG56" s="11"/>
      <c r="BH56" s="10"/>
      <c r="BI56" s="32"/>
      <c r="BJ56" s="11"/>
      <c r="BL56" s="41"/>
      <c r="BM56">
        <f t="shared" si="1"/>
        <v>0</v>
      </c>
      <c r="BN56">
        <f t="shared" si="5"/>
        <v>0</v>
      </c>
      <c r="BO56">
        <f t="shared" si="6"/>
        <v>0</v>
      </c>
      <c r="BP56">
        <f t="shared" si="2"/>
        <v>0</v>
      </c>
      <c r="BQ56">
        <f t="shared" si="3"/>
        <v>0</v>
      </c>
      <c r="BR56" t="e">
        <f t="shared" si="4"/>
        <v>#DIV/0!</v>
      </c>
      <c r="BS56" s="41">
        <f t="shared" si="8"/>
        <v>1</v>
      </c>
    </row>
    <row r="57" spans="1:71">
      <c r="A57">
        <f t="shared" si="7"/>
        <v>12</v>
      </c>
      <c r="B57" s="151"/>
      <c r="C57" s="10"/>
      <c r="D57" s="32"/>
      <c r="E57" s="11"/>
      <c r="F57" s="10"/>
      <c r="G57" s="32"/>
      <c r="H57" s="11"/>
      <c r="I57" s="10"/>
      <c r="J57" s="32"/>
      <c r="K57" s="11"/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10"/>
      <c r="AQ57" s="32"/>
      <c r="AR57" s="11"/>
      <c r="AS57" s="10"/>
      <c r="AT57" s="32"/>
      <c r="AU57" s="11"/>
      <c r="AV57" s="10"/>
      <c r="AW57" s="32"/>
      <c r="AX57" s="11"/>
      <c r="AY57" s="10"/>
      <c r="AZ57" s="32"/>
      <c r="BA57" s="11"/>
      <c r="BB57" s="10"/>
      <c r="BC57" s="32"/>
      <c r="BD57" s="11"/>
      <c r="BE57" s="10"/>
      <c r="BF57" s="32"/>
      <c r="BG57" s="11"/>
      <c r="BH57" s="10"/>
      <c r="BI57" s="32"/>
      <c r="BJ57" s="11"/>
      <c r="BL57" s="41"/>
      <c r="BM57">
        <f t="shared" si="1"/>
        <v>0</v>
      </c>
      <c r="BN57">
        <f t="shared" si="5"/>
        <v>0</v>
      </c>
      <c r="BO57">
        <f t="shared" si="6"/>
        <v>0</v>
      </c>
      <c r="BP57">
        <f t="shared" si="2"/>
        <v>0</v>
      </c>
      <c r="BQ57">
        <f t="shared" si="3"/>
        <v>0</v>
      </c>
      <c r="BR57" t="e">
        <f t="shared" si="4"/>
        <v>#DIV/0!</v>
      </c>
      <c r="BS57" s="41">
        <f t="shared" si="8"/>
        <v>1</v>
      </c>
    </row>
    <row r="58" spans="1:71">
      <c r="A58">
        <f t="shared" si="7"/>
        <v>13</v>
      </c>
      <c r="B58" s="151"/>
      <c r="C58" s="10"/>
      <c r="D58" s="32"/>
      <c r="E58" s="11"/>
      <c r="F58" s="10"/>
      <c r="G58" s="32"/>
      <c r="H58" s="11"/>
      <c r="I58" s="10"/>
      <c r="J58" s="32"/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S58" s="10"/>
      <c r="AT58" s="32"/>
      <c r="AU58" s="11"/>
      <c r="AV58" s="10"/>
      <c r="AW58" s="32"/>
      <c r="AX58" s="11"/>
      <c r="AY58" s="10"/>
      <c r="AZ58" s="32"/>
      <c r="BA58" s="11"/>
      <c r="BB58" s="10"/>
      <c r="BC58" s="32"/>
      <c r="BD58" s="11"/>
      <c r="BE58" s="10"/>
      <c r="BF58" s="32"/>
      <c r="BG58" s="11"/>
      <c r="BH58" s="10"/>
      <c r="BI58" s="32"/>
      <c r="BJ58" s="11"/>
      <c r="BK58" s="28"/>
      <c r="BL58" s="41"/>
      <c r="BM58">
        <f t="shared" si="1"/>
        <v>0</v>
      </c>
      <c r="BN58">
        <f t="shared" si="5"/>
        <v>0</v>
      </c>
      <c r="BO58">
        <f t="shared" si="6"/>
        <v>0</v>
      </c>
      <c r="BP58">
        <f t="shared" si="2"/>
        <v>0</v>
      </c>
      <c r="BQ58">
        <f t="shared" si="3"/>
        <v>0</v>
      </c>
      <c r="BR58" t="e">
        <f t="shared" si="4"/>
        <v>#DIV/0!</v>
      </c>
      <c r="BS58" s="41">
        <f t="shared" si="8"/>
        <v>1</v>
      </c>
    </row>
    <row r="59" spans="1:71">
      <c r="A59">
        <f t="shared" si="7"/>
        <v>14</v>
      </c>
      <c r="B59" s="151"/>
      <c r="C59" s="10"/>
      <c r="D59" s="32"/>
      <c r="E59" s="11"/>
      <c r="F59" s="10"/>
      <c r="G59" s="32"/>
      <c r="H59" s="11"/>
      <c r="I59" s="10"/>
      <c r="J59" s="32"/>
      <c r="K59" s="11"/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10"/>
      <c r="AQ59" s="32"/>
      <c r="AR59" s="11"/>
      <c r="AS59" s="10"/>
      <c r="AT59" s="32"/>
      <c r="AU59" s="11"/>
      <c r="AV59" s="10"/>
      <c r="AW59" s="32"/>
      <c r="AX59" s="11"/>
      <c r="AY59" s="10"/>
      <c r="AZ59" s="32"/>
      <c r="BA59" s="11"/>
      <c r="BB59" s="10"/>
      <c r="BC59" s="32"/>
      <c r="BD59" s="11"/>
      <c r="BE59" s="10"/>
      <c r="BF59" s="32"/>
      <c r="BG59" s="11"/>
      <c r="BH59" s="10"/>
      <c r="BI59" s="32"/>
      <c r="BJ59" s="11"/>
      <c r="BL59" s="41"/>
      <c r="BM59">
        <f t="shared" si="1"/>
        <v>0</v>
      </c>
      <c r="BN59">
        <f t="shared" si="5"/>
        <v>0</v>
      </c>
      <c r="BO59">
        <f t="shared" si="6"/>
        <v>0</v>
      </c>
      <c r="BP59">
        <f t="shared" si="2"/>
        <v>0</v>
      </c>
      <c r="BQ59">
        <f t="shared" si="3"/>
        <v>0</v>
      </c>
      <c r="BR59" t="e">
        <f t="shared" si="4"/>
        <v>#DIV/0!</v>
      </c>
      <c r="BS59" s="41">
        <f t="shared" si="8"/>
        <v>1</v>
      </c>
    </row>
    <row r="60" spans="1:71">
      <c r="A60">
        <f t="shared" si="7"/>
        <v>15</v>
      </c>
      <c r="B60" s="151"/>
      <c r="C60" s="10"/>
      <c r="D60" s="32"/>
      <c r="E60" s="11"/>
      <c r="F60" s="10"/>
      <c r="G60" s="32"/>
      <c r="H60" s="11"/>
      <c r="I60" s="10"/>
      <c r="J60" s="32"/>
      <c r="K60" s="11"/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10"/>
      <c r="AQ60" s="32"/>
      <c r="AR60" s="11"/>
      <c r="AS60" s="10"/>
      <c r="AT60" s="32"/>
      <c r="AU60" s="11"/>
      <c r="AV60" s="10"/>
      <c r="AW60" s="32"/>
      <c r="AX60" s="11"/>
      <c r="AY60" s="10"/>
      <c r="AZ60" s="32"/>
      <c r="BA60" s="11"/>
      <c r="BB60" s="10"/>
      <c r="BC60" s="32"/>
      <c r="BD60" s="11"/>
      <c r="BE60" s="10"/>
      <c r="BF60" s="32"/>
      <c r="BG60" s="11"/>
      <c r="BH60" s="10"/>
      <c r="BI60" s="32"/>
      <c r="BJ60" s="11"/>
      <c r="BK60" s="214"/>
      <c r="BL60" s="215"/>
      <c r="BM60">
        <f t="shared" si="1"/>
        <v>0</v>
      </c>
      <c r="BN60">
        <f t="shared" si="5"/>
        <v>0</v>
      </c>
      <c r="BO60">
        <f t="shared" si="6"/>
        <v>0</v>
      </c>
      <c r="BP60">
        <f t="shared" si="2"/>
        <v>0</v>
      </c>
      <c r="BQ60">
        <f t="shared" si="3"/>
        <v>0</v>
      </c>
      <c r="BR60" t="e">
        <f t="shared" si="4"/>
        <v>#DIV/0!</v>
      </c>
      <c r="BS60" s="41">
        <f t="shared" si="8"/>
        <v>1</v>
      </c>
    </row>
    <row r="61" spans="1:71">
      <c r="A61">
        <f t="shared" si="7"/>
        <v>16</v>
      </c>
      <c r="B61" s="151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10"/>
      <c r="AT61" s="32"/>
      <c r="AU61" s="11"/>
      <c r="AV61" s="10"/>
      <c r="AW61" s="32"/>
      <c r="AX61" s="11"/>
      <c r="AY61" s="10"/>
      <c r="AZ61" s="32"/>
      <c r="BA61" s="11"/>
      <c r="BB61" s="10"/>
      <c r="BC61" s="32"/>
      <c r="BD61" s="11"/>
      <c r="BE61" s="10"/>
      <c r="BF61" s="32"/>
      <c r="BG61" s="11"/>
      <c r="BH61" s="10"/>
      <c r="BI61" s="32"/>
      <c r="BJ61" s="11"/>
      <c r="BK61" s="214"/>
      <c r="BL61" s="215"/>
      <c r="BM61">
        <f t="shared" si="1"/>
        <v>0</v>
      </c>
      <c r="BN61">
        <f t="shared" si="5"/>
        <v>0</v>
      </c>
      <c r="BO61">
        <f t="shared" si="6"/>
        <v>0</v>
      </c>
      <c r="BP61">
        <f t="shared" si="2"/>
        <v>0</v>
      </c>
      <c r="BQ61">
        <f t="shared" si="3"/>
        <v>0</v>
      </c>
      <c r="BR61" t="e">
        <f t="shared" si="4"/>
        <v>#DIV/0!</v>
      </c>
    </row>
    <row r="62" spans="1:71">
      <c r="A62">
        <f t="shared" si="7"/>
        <v>17</v>
      </c>
      <c r="B62" s="151"/>
      <c r="C62" s="10"/>
      <c r="D62" s="32"/>
      <c r="E62" s="11"/>
      <c r="F62" s="10"/>
      <c r="G62" s="32"/>
      <c r="H62" s="11"/>
      <c r="I62" s="10"/>
      <c r="J62" s="32"/>
      <c r="K62" s="11"/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/>
      <c r="AB62" s="32"/>
      <c r="AC62" s="11"/>
      <c r="AD62" s="10"/>
      <c r="AE62" s="32"/>
      <c r="AF62" s="11"/>
      <c r="AG62" s="10"/>
      <c r="AH62" s="32"/>
      <c r="AI62" s="11"/>
      <c r="AJ62" s="10"/>
      <c r="AK62" s="32"/>
      <c r="AL62" s="11"/>
      <c r="AM62" s="10"/>
      <c r="AN62" s="32"/>
      <c r="AO62" s="11"/>
      <c r="AP62" s="10"/>
      <c r="AQ62" s="32"/>
      <c r="AR62" s="11"/>
      <c r="AS62" s="10"/>
      <c r="AT62" s="32"/>
      <c r="AU62" s="11"/>
      <c r="AV62" s="10"/>
      <c r="AW62" s="32"/>
      <c r="AX62" s="11"/>
      <c r="AY62" s="10"/>
      <c r="AZ62" s="32"/>
      <c r="BA62" s="11"/>
      <c r="BB62" s="10"/>
      <c r="BC62" s="32"/>
      <c r="BD62" s="11"/>
      <c r="BE62" s="10"/>
      <c r="BF62" s="32"/>
      <c r="BG62" s="11"/>
      <c r="BH62" s="10"/>
      <c r="BI62" s="32"/>
      <c r="BJ62" s="11"/>
      <c r="BK62" s="214"/>
      <c r="BL62" s="215"/>
      <c r="BM62">
        <f t="shared" si="1"/>
        <v>0</v>
      </c>
      <c r="BN62">
        <f t="shared" si="5"/>
        <v>0</v>
      </c>
      <c r="BO62">
        <f t="shared" si="6"/>
        <v>0</v>
      </c>
      <c r="BP62">
        <f t="shared" si="2"/>
        <v>0</v>
      </c>
      <c r="BQ62">
        <f t="shared" si="3"/>
        <v>0</v>
      </c>
      <c r="BR62" t="e">
        <f t="shared" si="4"/>
        <v>#DIV/0!</v>
      </c>
    </row>
    <row r="63" spans="1:71">
      <c r="A63">
        <f t="shared" si="7"/>
        <v>18</v>
      </c>
      <c r="B63" s="151"/>
      <c r="C63" s="10"/>
      <c r="D63" s="32"/>
      <c r="E63" s="11"/>
      <c r="F63" s="10"/>
      <c r="G63" s="32"/>
      <c r="H63" s="11"/>
      <c r="I63" s="10"/>
      <c r="J63" s="32"/>
      <c r="K63" s="11"/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/>
      <c r="AB63" s="32"/>
      <c r="AC63" s="11"/>
      <c r="AD63" s="10"/>
      <c r="AE63" s="32"/>
      <c r="AF63" s="11"/>
      <c r="AG63" s="10"/>
      <c r="AH63" s="32"/>
      <c r="AI63" s="11"/>
      <c r="AJ63" s="10"/>
      <c r="AK63" s="32"/>
      <c r="AL63" s="11"/>
      <c r="AM63" s="10"/>
      <c r="AN63" s="32"/>
      <c r="AO63" s="11"/>
      <c r="AP63" s="10"/>
      <c r="AQ63" s="32"/>
      <c r="AR63" s="11"/>
      <c r="AS63" s="10"/>
      <c r="AT63" s="32"/>
      <c r="AU63" s="11"/>
      <c r="AV63" s="10"/>
      <c r="AW63" s="32"/>
      <c r="AX63" s="11"/>
      <c r="AY63" s="10"/>
      <c r="AZ63" s="32"/>
      <c r="BA63" s="11"/>
      <c r="BB63" s="10"/>
      <c r="BC63" s="32"/>
      <c r="BD63" s="11"/>
      <c r="BE63" s="10"/>
      <c r="BF63" s="32"/>
      <c r="BG63" s="11"/>
      <c r="BH63" s="10"/>
      <c r="BI63" s="32"/>
      <c r="BJ63" s="11"/>
      <c r="BL63" s="330"/>
      <c r="BM63">
        <f t="shared" si="1"/>
        <v>0</v>
      </c>
      <c r="BN63">
        <f t="shared" si="5"/>
        <v>0</v>
      </c>
      <c r="BO63">
        <f t="shared" si="6"/>
        <v>0</v>
      </c>
      <c r="BP63">
        <f t="shared" si="2"/>
        <v>0</v>
      </c>
      <c r="BQ63">
        <f t="shared" si="3"/>
        <v>0</v>
      </c>
      <c r="BR63" t="e">
        <f t="shared" si="4"/>
        <v>#DIV/0!</v>
      </c>
    </row>
    <row r="64" spans="1:71">
      <c r="A64">
        <f t="shared" si="7"/>
        <v>19</v>
      </c>
      <c r="B64" s="151"/>
      <c r="C64" s="10"/>
      <c r="D64" s="32"/>
      <c r="E64" s="11"/>
      <c r="F64" s="10"/>
      <c r="G64" s="32"/>
      <c r="H64" s="11"/>
      <c r="I64" s="10"/>
      <c r="J64" s="32"/>
      <c r="K64" s="11"/>
      <c r="L64" s="10"/>
      <c r="M64" s="32"/>
      <c r="N64" s="11"/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/>
      <c r="AB64" s="32"/>
      <c r="AC64" s="11"/>
      <c r="AD64" s="10"/>
      <c r="AE64" s="32"/>
      <c r="AF64" s="11"/>
      <c r="AG64" s="10"/>
      <c r="AH64" s="32"/>
      <c r="AI64" s="11"/>
      <c r="AJ64" s="10"/>
      <c r="AK64" s="32"/>
      <c r="AL64" s="11"/>
      <c r="AM64" s="10"/>
      <c r="AN64" s="32"/>
      <c r="AO64" s="11"/>
      <c r="AP64" s="10"/>
      <c r="AQ64" s="32"/>
      <c r="AR64" s="11"/>
      <c r="AS64" s="10"/>
      <c r="AT64" s="32"/>
      <c r="AU64" s="11"/>
      <c r="AV64" s="10"/>
      <c r="AW64" s="32"/>
      <c r="AX64" s="11"/>
      <c r="AY64" s="10"/>
      <c r="AZ64" s="32"/>
      <c r="BA64" s="11"/>
      <c r="BB64" s="10"/>
      <c r="BC64" s="32"/>
      <c r="BD64" s="11"/>
      <c r="BE64" s="10"/>
      <c r="BF64" s="32"/>
      <c r="BG64" s="11"/>
      <c r="BH64" s="10"/>
      <c r="BI64" s="32"/>
      <c r="BJ64" s="11"/>
      <c r="BL64" s="330"/>
      <c r="BM64">
        <f t="shared" si="1"/>
        <v>0</v>
      </c>
      <c r="BN64">
        <f t="shared" si="5"/>
        <v>0</v>
      </c>
      <c r="BO64">
        <f t="shared" si="6"/>
        <v>0</v>
      </c>
      <c r="BP64">
        <f t="shared" si="2"/>
        <v>0</v>
      </c>
      <c r="BQ64">
        <f t="shared" si="3"/>
        <v>0</v>
      </c>
      <c r="BR64" t="e">
        <f t="shared" si="4"/>
        <v>#DIV/0!</v>
      </c>
    </row>
    <row r="65" spans="1:70">
      <c r="A65">
        <f t="shared" si="7"/>
        <v>20</v>
      </c>
      <c r="B65" s="151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/>
      <c r="AQ65" s="32"/>
      <c r="AR65" s="11"/>
      <c r="AS65" s="10"/>
      <c r="AT65" s="32"/>
      <c r="AU65" s="11"/>
      <c r="AV65" s="10"/>
      <c r="AW65" s="32"/>
      <c r="AX65" s="11"/>
      <c r="AY65" s="10"/>
      <c r="AZ65" s="32"/>
      <c r="BA65" s="11"/>
      <c r="BB65" s="10"/>
      <c r="BC65" s="32"/>
      <c r="BD65" s="11"/>
      <c r="BE65" s="10"/>
      <c r="BF65" s="32"/>
      <c r="BG65" s="11"/>
      <c r="BH65" s="10"/>
      <c r="BI65" s="32"/>
      <c r="BJ65" s="11"/>
      <c r="BL65" s="41"/>
      <c r="BM65">
        <f t="shared" si="1"/>
        <v>0</v>
      </c>
      <c r="BN65">
        <f t="shared" si="5"/>
        <v>0</v>
      </c>
      <c r="BO65">
        <f t="shared" si="6"/>
        <v>0</v>
      </c>
      <c r="BP65">
        <f t="shared" si="2"/>
        <v>0</v>
      </c>
      <c r="BQ65">
        <f t="shared" si="3"/>
        <v>0</v>
      </c>
      <c r="BR65" t="e">
        <f t="shared" si="4"/>
        <v>#DIV/0!</v>
      </c>
    </row>
    <row r="66" spans="1:70">
      <c r="A66">
        <f t="shared" si="7"/>
        <v>21</v>
      </c>
      <c r="B66" s="151"/>
      <c r="C66" s="10"/>
      <c r="D66" s="32"/>
      <c r="E66" s="11"/>
      <c r="F66" s="10"/>
      <c r="G66" s="32"/>
      <c r="H66" s="11"/>
      <c r="I66" s="10"/>
      <c r="J66" s="32"/>
      <c r="K66" s="11"/>
      <c r="L66" s="10"/>
      <c r="M66" s="32"/>
      <c r="N66" s="11"/>
      <c r="O66" s="10"/>
      <c r="P66" s="32"/>
      <c r="Q66" s="11"/>
      <c r="R66" s="10"/>
      <c r="S66" s="32"/>
      <c r="T66" s="11"/>
      <c r="U66" s="10"/>
      <c r="V66" s="32"/>
      <c r="W66" s="11"/>
      <c r="X66" s="10"/>
      <c r="Y66" s="32"/>
      <c r="Z66" s="11"/>
      <c r="AA66" s="10"/>
      <c r="AB66" s="32"/>
      <c r="AC66" s="11"/>
      <c r="AD66" s="10"/>
      <c r="AE66" s="32"/>
      <c r="AF66" s="11"/>
      <c r="AG66" s="10"/>
      <c r="AH66" s="32"/>
      <c r="AI66" s="11"/>
      <c r="AJ66" s="10"/>
      <c r="AK66" s="32"/>
      <c r="AL66" s="11"/>
      <c r="AM66" s="10"/>
      <c r="AN66" s="32"/>
      <c r="AO66" s="11"/>
      <c r="AP66" s="10"/>
      <c r="AQ66" s="32"/>
      <c r="AR66" s="11"/>
      <c r="AS66" s="10"/>
      <c r="AT66" s="32"/>
      <c r="AU66" s="11"/>
      <c r="AV66" s="10"/>
      <c r="AW66" s="32"/>
      <c r="AX66" s="11"/>
      <c r="AY66" s="10"/>
      <c r="AZ66" s="32"/>
      <c r="BA66" s="11"/>
      <c r="BB66" s="10"/>
      <c r="BC66" s="32"/>
      <c r="BD66" s="11"/>
      <c r="BE66" s="10"/>
      <c r="BF66" s="32"/>
      <c r="BG66" s="11"/>
      <c r="BH66" s="10"/>
      <c r="BI66" s="32"/>
      <c r="BJ66" s="11"/>
      <c r="BL66" s="41"/>
      <c r="BM66">
        <f t="shared" si="1"/>
        <v>0</v>
      </c>
      <c r="BN66">
        <f t="shared" si="5"/>
        <v>0</v>
      </c>
      <c r="BO66">
        <f t="shared" si="6"/>
        <v>0</v>
      </c>
      <c r="BP66">
        <f t="shared" si="2"/>
        <v>0</v>
      </c>
      <c r="BQ66">
        <f t="shared" si="3"/>
        <v>0</v>
      </c>
      <c r="BR66" t="e">
        <f t="shared" si="4"/>
        <v>#DIV/0!</v>
      </c>
    </row>
    <row r="67" spans="1:70">
      <c r="A67">
        <f t="shared" si="7"/>
        <v>22</v>
      </c>
      <c r="B67" s="151"/>
      <c r="C67" s="12"/>
      <c r="D67" s="36"/>
      <c r="E67" s="13"/>
      <c r="F67" s="12"/>
      <c r="G67" s="36"/>
      <c r="H67" s="13"/>
      <c r="I67" s="10"/>
      <c r="J67" s="32"/>
      <c r="K67" s="11"/>
      <c r="L67" s="12"/>
      <c r="M67" s="36"/>
      <c r="N67" s="13"/>
      <c r="O67" s="12"/>
      <c r="P67" s="36"/>
      <c r="Q67" s="13"/>
      <c r="R67" s="12"/>
      <c r="S67" s="36"/>
      <c r="T67" s="13"/>
      <c r="U67" s="12"/>
      <c r="V67" s="36"/>
      <c r="W67" s="13"/>
      <c r="X67" s="12"/>
      <c r="Y67" s="36"/>
      <c r="Z67" s="13"/>
      <c r="AA67" s="12"/>
      <c r="AB67" s="36"/>
      <c r="AC67" s="13"/>
      <c r="AD67" s="12"/>
      <c r="AE67" s="36"/>
      <c r="AF67" s="13"/>
      <c r="AG67" s="12"/>
      <c r="AH67" s="36"/>
      <c r="AI67" s="13"/>
      <c r="AJ67" s="12"/>
      <c r="AK67" s="36"/>
      <c r="AL67" s="13"/>
      <c r="AM67" s="12"/>
      <c r="AN67" s="36"/>
      <c r="AO67" s="13"/>
      <c r="AP67" s="10"/>
      <c r="AQ67" s="32"/>
      <c r="AR67" s="11"/>
      <c r="AS67" s="12"/>
      <c r="AT67" s="36"/>
      <c r="AU67" s="13"/>
      <c r="AV67" s="12"/>
      <c r="AW67" s="36"/>
      <c r="AX67" s="13"/>
      <c r="AY67" s="12"/>
      <c r="AZ67" s="36"/>
      <c r="BA67" s="13"/>
      <c r="BB67" s="12"/>
      <c r="BC67" s="36"/>
      <c r="BD67" s="13"/>
      <c r="BE67" s="12"/>
      <c r="BF67" s="36"/>
      <c r="BG67" s="13"/>
      <c r="BH67" s="12"/>
      <c r="BI67" s="36"/>
      <c r="BJ67" s="13"/>
      <c r="BL67" s="41"/>
      <c r="BM67">
        <f t="shared" si="1"/>
        <v>0</v>
      </c>
      <c r="BN67">
        <f t="shared" si="5"/>
        <v>0</v>
      </c>
      <c r="BO67">
        <f t="shared" si="6"/>
        <v>0</v>
      </c>
      <c r="BP67">
        <f t="shared" si="2"/>
        <v>0</v>
      </c>
      <c r="BQ67">
        <f t="shared" si="3"/>
        <v>0</v>
      </c>
      <c r="BR67" t="e">
        <f t="shared" si="4"/>
        <v>#DIV/0!</v>
      </c>
    </row>
    <row r="68" spans="1:70">
      <c r="A68">
        <f t="shared" si="7"/>
        <v>23</v>
      </c>
      <c r="B68" s="151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2"/>
      <c r="V68" s="36"/>
      <c r="W68" s="13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10"/>
      <c r="AQ68" s="32"/>
      <c r="AR68" s="11"/>
      <c r="AS68" s="10"/>
      <c r="AT68" s="32"/>
      <c r="AU68" s="11"/>
      <c r="AV68" s="10"/>
      <c r="AW68" s="32"/>
      <c r="AX68" s="11"/>
      <c r="AY68" s="10"/>
      <c r="AZ68" s="32"/>
      <c r="BA68" s="11"/>
      <c r="BB68" s="10"/>
      <c r="BC68" s="32"/>
      <c r="BD68" s="11"/>
      <c r="BE68" s="10"/>
      <c r="BF68" s="32"/>
      <c r="BG68" s="11"/>
      <c r="BH68" s="10"/>
      <c r="BI68" s="32"/>
      <c r="BJ68" s="11"/>
      <c r="BL68" s="41"/>
      <c r="BM68">
        <f t="shared" si="1"/>
        <v>0</v>
      </c>
      <c r="BN68">
        <f t="shared" si="5"/>
        <v>0</v>
      </c>
      <c r="BO68">
        <f t="shared" si="6"/>
        <v>0</v>
      </c>
      <c r="BP68">
        <f t="shared" si="2"/>
        <v>0</v>
      </c>
      <c r="BQ68">
        <f t="shared" si="3"/>
        <v>0</v>
      </c>
      <c r="BR68" t="e">
        <f t="shared" si="4"/>
        <v>#DIV/0!</v>
      </c>
    </row>
    <row r="69" spans="1:70">
      <c r="A69">
        <f t="shared" si="7"/>
        <v>24</v>
      </c>
      <c r="B69" s="151"/>
      <c r="C69" s="10"/>
      <c r="D69" s="32"/>
      <c r="E69" s="11"/>
      <c r="F69" s="10"/>
      <c r="G69" s="32"/>
      <c r="H69" s="11"/>
      <c r="I69" s="10"/>
      <c r="J69" s="32"/>
      <c r="K69" s="11"/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/>
      <c r="AB69" s="32"/>
      <c r="AC69" s="11"/>
      <c r="AD69" s="10"/>
      <c r="AE69" s="32"/>
      <c r="AF69" s="11"/>
      <c r="AG69" s="10"/>
      <c r="AH69" s="32"/>
      <c r="AI69" s="11"/>
      <c r="AJ69" s="10"/>
      <c r="AK69" s="32"/>
      <c r="AL69" s="11"/>
      <c r="AM69" s="10"/>
      <c r="AN69" s="32"/>
      <c r="AO69" s="11"/>
      <c r="AP69" s="10"/>
      <c r="AQ69" s="32"/>
      <c r="AR69" s="11"/>
      <c r="AS69" s="10"/>
      <c r="AT69" s="32"/>
      <c r="AU69" s="11"/>
      <c r="AV69" s="10"/>
      <c r="AW69" s="32"/>
      <c r="AX69" s="11"/>
      <c r="AY69" s="10"/>
      <c r="AZ69" s="32"/>
      <c r="BA69" s="11"/>
      <c r="BB69" s="10"/>
      <c r="BC69" s="32"/>
      <c r="BD69" s="11"/>
      <c r="BE69" s="10"/>
      <c r="BF69" s="32"/>
      <c r="BG69" s="11"/>
      <c r="BH69" s="10"/>
      <c r="BI69" s="32"/>
      <c r="BJ69" s="11"/>
      <c r="BL69" s="41"/>
      <c r="BM69">
        <f t="shared" si="1"/>
        <v>0</v>
      </c>
      <c r="BN69">
        <f t="shared" si="5"/>
        <v>0</v>
      </c>
      <c r="BO69">
        <f t="shared" si="6"/>
        <v>0</v>
      </c>
      <c r="BP69">
        <f t="shared" si="2"/>
        <v>0</v>
      </c>
      <c r="BQ69">
        <f t="shared" si="3"/>
        <v>0</v>
      </c>
      <c r="BR69" t="e">
        <f t="shared" si="4"/>
        <v>#DIV/0!</v>
      </c>
    </row>
    <row r="70" spans="1:70">
      <c r="A70">
        <f t="shared" si="7"/>
        <v>25</v>
      </c>
      <c r="B70" s="151"/>
      <c r="C70" s="10"/>
      <c r="D70" s="32"/>
      <c r="E70" s="11"/>
      <c r="F70" s="10"/>
      <c r="G70" s="32"/>
      <c r="H70" s="11"/>
      <c r="I70" s="10"/>
      <c r="J70" s="32"/>
      <c r="K70" s="11"/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0"/>
      <c r="Y70" s="32"/>
      <c r="Z70" s="11"/>
      <c r="AA70" s="10"/>
      <c r="AB70" s="32"/>
      <c r="AC70" s="11"/>
      <c r="AD70" s="10"/>
      <c r="AE70" s="32"/>
      <c r="AF70" s="11"/>
      <c r="AG70" s="10"/>
      <c r="AH70" s="32"/>
      <c r="AI70" s="11"/>
      <c r="AJ70" s="10"/>
      <c r="AK70" s="32"/>
      <c r="AL70" s="11"/>
      <c r="AM70" s="10"/>
      <c r="AN70" s="32"/>
      <c r="AO70" s="11"/>
      <c r="AP70" s="10"/>
      <c r="AQ70" s="32"/>
      <c r="AR70" s="11"/>
      <c r="AS70" s="10"/>
      <c r="AT70" s="32"/>
      <c r="AU70" s="11"/>
      <c r="AV70" s="10"/>
      <c r="AW70" s="32"/>
      <c r="AX70" s="11"/>
      <c r="AY70" s="10"/>
      <c r="AZ70" s="32"/>
      <c r="BA70" s="11"/>
      <c r="BB70" s="10"/>
      <c r="BC70" s="32"/>
      <c r="BD70" s="11"/>
      <c r="BE70" s="10"/>
      <c r="BF70" s="32"/>
      <c r="BG70" s="11"/>
      <c r="BH70" s="10"/>
      <c r="BI70" s="32"/>
      <c r="BJ70" s="11"/>
      <c r="BK70" s="28"/>
      <c r="BL70" s="41"/>
      <c r="BM70">
        <f t="shared" si="1"/>
        <v>0</v>
      </c>
      <c r="BN70">
        <f t="shared" si="5"/>
        <v>0</v>
      </c>
      <c r="BO70">
        <f t="shared" si="6"/>
        <v>0</v>
      </c>
      <c r="BP70">
        <f t="shared" si="2"/>
        <v>0</v>
      </c>
      <c r="BQ70">
        <f t="shared" si="3"/>
        <v>0</v>
      </c>
      <c r="BR70" t="e">
        <f t="shared" si="4"/>
        <v>#DIV/0!</v>
      </c>
    </row>
    <row r="71" spans="1:70">
      <c r="A71">
        <f t="shared" si="7"/>
        <v>26</v>
      </c>
      <c r="B71" s="151"/>
      <c r="C71" s="10"/>
      <c r="D71" s="32"/>
      <c r="E71" s="11"/>
      <c r="F71" s="10"/>
      <c r="G71" s="32"/>
      <c r="H71" s="11"/>
      <c r="I71" s="10"/>
      <c r="J71" s="32"/>
      <c r="K71" s="11"/>
      <c r="L71" s="10"/>
      <c r="M71" s="32"/>
      <c r="N71" s="11"/>
      <c r="O71" s="10"/>
      <c r="P71" s="32"/>
      <c r="Q71" s="11"/>
      <c r="R71" s="10"/>
      <c r="S71" s="32"/>
      <c r="T71" s="11"/>
      <c r="U71" s="10"/>
      <c r="V71" s="32"/>
      <c r="W71" s="11"/>
      <c r="X71" s="10"/>
      <c r="Y71" s="32"/>
      <c r="Z71" s="11"/>
      <c r="AA71" s="10"/>
      <c r="AB71" s="32"/>
      <c r="AC71" s="11"/>
      <c r="AD71" s="10"/>
      <c r="AE71" s="32"/>
      <c r="AF71" s="11"/>
      <c r="AG71" s="10"/>
      <c r="AH71" s="32"/>
      <c r="AI71" s="11"/>
      <c r="AJ71" s="10"/>
      <c r="AK71" s="32"/>
      <c r="AL71" s="11"/>
      <c r="AM71" s="10"/>
      <c r="AN71" s="32"/>
      <c r="AO71" s="11"/>
      <c r="AP71" s="10"/>
      <c r="AQ71" s="32"/>
      <c r="AR71" s="11"/>
      <c r="AS71" s="10"/>
      <c r="AT71" s="32"/>
      <c r="AU71" s="11"/>
      <c r="AV71" s="10"/>
      <c r="AW71" s="32"/>
      <c r="AX71" s="11"/>
      <c r="AY71" s="10"/>
      <c r="AZ71" s="32"/>
      <c r="BA71" s="11"/>
      <c r="BB71" s="10"/>
      <c r="BC71" s="32"/>
      <c r="BD71" s="11"/>
      <c r="BE71" s="10"/>
      <c r="BF71" s="32"/>
      <c r="BG71" s="11"/>
      <c r="BH71" s="10"/>
      <c r="BI71" s="32"/>
      <c r="BJ71" s="11"/>
      <c r="BK71" s="28"/>
      <c r="BL71" s="41"/>
      <c r="BM71">
        <f t="shared" si="1"/>
        <v>0</v>
      </c>
      <c r="BN71">
        <f t="shared" si="5"/>
        <v>0</v>
      </c>
      <c r="BO71">
        <f t="shared" si="6"/>
        <v>0</v>
      </c>
      <c r="BP71">
        <f t="shared" si="2"/>
        <v>0</v>
      </c>
      <c r="BQ71">
        <f t="shared" si="3"/>
        <v>0</v>
      </c>
      <c r="BR71" t="e">
        <f t="shared" si="4"/>
        <v>#DIV/0!</v>
      </c>
    </row>
    <row r="72" spans="1:70">
      <c r="A72">
        <f t="shared" si="7"/>
        <v>27</v>
      </c>
      <c r="B72" s="151"/>
      <c r="C72" s="10"/>
      <c r="D72" s="32"/>
      <c r="E72" s="11"/>
      <c r="F72" s="10"/>
      <c r="G72" s="32"/>
      <c r="H72" s="11"/>
      <c r="I72" s="10"/>
      <c r="J72" s="32"/>
      <c r="K72" s="11"/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/>
      <c r="AB72" s="32"/>
      <c r="AC72" s="11"/>
      <c r="AD72" s="10"/>
      <c r="AE72" s="32"/>
      <c r="AF72" s="11"/>
      <c r="AG72" s="10"/>
      <c r="AH72" s="32"/>
      <c r="AI72" s="11"/>
      <c r="AJ72" s="10"/>
      <c r="AK72" s="32"/>
      <c r="AL72" s="11"/>
      <c r="AM72" s="10"/>
      <c r="AN72" s="32"/>
      <c r="AO72" s="11"/>
      <c r="AP72" s="10"/>
      <c r="AQ72" s="32"/>
      <c r="AR72" s="11"/>
      <c r="AS72" s="10"/>
      <c r="AT72" s="32"/>
      <c r="AU72" s="11"/>
      <c r="AV72" s="10"/>
      <c r="AW72" s="32"/>
      <c r="AX72" s="11"/>
      <c r="AY72" s="10"/>
      <c r="AZ72" s="32"/>
      <c r="BA72" s="11"/>
      <c r="BB72" s="10"/>
      <c r="BC72" s="32"/>
      <c r="BD72" s="11"/>
      <c r="BE72" s="10"/>
      <c r="BF72" s="32"/>
      <c r="BG72" s="11"/>
      <c r="BH72" s="10"/>
      <c r="BI72" s="32"/>
      <c r="BJ72" s="11"/>
      <c r="BK72" s="28"/>
      <c r="BL72" s="41"/>
      <c r="BM72">
        <f t="shared" si="1"/>
        <v>0</v>
      </c>
      <c r="BN72">
        <f t="shared" si="5"/>
        <v>0</v>
      </c>
      <c r="BO72">
        <f t="shared" si="6"/>
        <v>0</v>
      </c>
      <c r="BP72">
        <f t="shared" si="2"/>
        <v>0</v>
      </c>
      <c r="BQ72">
        <f t="shared" si="3"/>
        <v>0</v>
      </c>
      <c r="BR72" t="e">
        <f t="shared" si="4"/>
        <v>#DIV/0!</v>
      </c>
    </row>
    <row r="73" spans="1:70">
      <c r="A73">
        <f t="shared" si="7"/>
        <v>28</v>
      </c>
      <c r="B73" s="151">
        <v>-10</v>
      </c>
      <c r="C73" s="10"/>
      <c r="D73" s="32"/>
      <c r="E73" s="11"/>
      <c r="F73" s="10"/>
      <c r="G73" s="32"/>
      <c r="H73" s="11"/>
      <c r="I73" s="10"/>
      <c r="J73" s="32"/>
      <c r="K73" s="11"/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10"/>
      <c r="AQ73" s="32"/>
      <c r="AR73" s="11"/>
      <c r="AS73" s="10"/>
      <c r="AT73" s="32"/>
      <c r="AU73" s="11"/>
      <c r="AV73" s="10"/>
      <c r="AW73" s="32"/>
      <c r="AX73" s="11"/>
      <c r="AY73" s="10"/>
      <c r="AZ73" s="32"/>
      <c r="BA73" s="11"/>
      <c r="BB73" s="10"/>
      <c r="BC73" s="32"/>
      <c r="BD73" s="11"/>
      <c r="BE73" s="10"/>
      <c r="BF73" s="32"/>
      <c r="BG73" s="11"/>
      <c r="BH73" s="10"/>
      <c r="BI73" s="32"/>
      <c r="BJ73" s="11"/>
      <c r="BK73" s="28"/>
      <c r="BL73" s="41"/>
      <c r="BM73">
        <f>+BH73+AJ73+AG73+AD73+AA73+X73+U73+R73+O73+L73+I73+F73+C73+AM73+AP73+AS73+AV73+AY73+BB73+B73</f>
        <v>-10</v>
      </c>
      <c r="BN73">
        <f t="shared" si="5"/>
        <v>0</v>
      </c>
      <c r="BO73">
        <f t="shared" si="6"/>
        <v>0</v>
      </c>
      <c r="BP73">
        <f t="shared" si="2"/>
        <v>0</v>
      </c>
      <c r="BQ73">
        <f t="shared" si="3"/>
        <v>0</v>
      </c>
      <c r="BR73" t="e">
        <f t="shared" si="4"/>
        <v>#DIV/0!</v>
      </c>
    </row>
    <row r="74" spans="1:70">
      <c r="A74">
        <f t="shared" si="7"/>
        <v>29</v>
      </c>
      <c r="B74" s="151"/>
      <c r="C74" s="10"/>
      <c r="D74" s="32"/>
      <c r="E74" s="11"/>
      <c r="F74" s="10"/>
      <c r="G74" s="32"/>
      <c r="H74" s="11"/>
      <c r="I74" s="10"/>
      <c r="J74" s="32"/>
      <c r="K74" s="11"/>
      <c r="L74" s="10"/>
      <c r="M74" s="32"/>
      <c r="N74" s="11"/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/>
      <c r="AE74" s="32"/>
      <c r="AF74" s="11"/>
      <c r="AG74" s="10"/>
      <c r="AH74" s="32"/>
      <c r="AI74" s="11"/>
      <c r="AJ74" s="10"/>
      <c r="AK74" s="32"/>
      <c r="AL74" s="11"/>
      <c r="AM74" s="10"/>
      <c r="AN74" s="32"/>
      <c r="AO74" s="11"/>
      <c r="AP74" s="10"/>
      <c r="AQ74" s="32"/>
      <c r="AR74" s="11"/>
      <c r="AS74" s="10"/>
      <c r="AT74" s="32"/>
      <c r="AU74" s="11"/>
      <c r="AV74" s="10"/>
      <c r="AW74" s="32"/>
      <c r="AX74" s="11"/>
      <c r="AY74" s="10"/>
      <c r="AZ74" s="32"/>
      <c r="BA74" s="11"/>
      <c r="BB74" s="10"/>
      <c r="BC74" s="32"/>
      <c r="BD74" s="11"/>
      <c r="BE74" s="10"/>
      <c r="BF74" s="32"/>
      <c r="BG74" s="11"/>
      <c r="BH74" s="10"/>
      <c r="BI74" s="32"/>
      <c r="BJ74" s="11"/>
      <c r="BL74" s="41"/>
      <c r="BM74">
        <f t="shared" ref="BM74:BM95" si="9">+BH74+AJ74+AG74+AD74+AA74+X74+U74+R74+O74+L74+I74+F74+C74+AM74+AP74+AS74+AV74+AY74+BB74+B74</f>
        <v>0</v>
      </c>
      <c r="BN74">
        <f t="shared" si="5"/>
        <v>0</v>
      </c>
      <c r="BO74">
        <f t="shared" si="6"/>
        <v>0</v>
      </c>
      <c r="BP74">
        <f t="shared" si="2"/>
        <v>0</v>
      </c>
      <c r="BQ74">
        <f t="shared" si="3"/>
        <v>0</v>
      </c>
      <c r="BR74" t="e">
        <f t="shared" si="4"/>
        <v>#DIV/0!</v>
      </c>
    </row>
    <row r="75" spans="1:70">
      <c r="A75">
        <f t="shared" si="7"/>
        <v>30</v>
      </c>
      <c r="B75" s="151"/>
      <c r="C75" s="10"/>
      <c r="D75" s="32"/>
      <c r="E75" s="11"/>
      <c r="F75" s="10"/>
      <c r="G75" s="32"/>
      <c r="H75" s="11"/>
      <c r="I75" s="10"/>
      <c r="J75" s="32"/>
      <c r="K75" s="11"/>
      <c r="L75" s="10"/>
      <c r="M75" s="32"/>
      <c r="N75" s="11"/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/>
      <c r="AE75" s="32"/>
      <c r="AF75" s="11"/>
      <c r="AG75" s="10"/>
      <c r="AH75" s="32"/>
      <c r="AI75" s="11"/>
      <c r="AJ75" s="10"/>
      <c r="AK75" s="32"/>
      <c r="AL75" s="11"/>
      <c r="AM75" s="10"/>
      <c r="AN75" s="32"/>
      <c r="AO75" s="11"/>
      <c r="AP75" s="10"/>
      <c r="AQ75" s="32"/>
      <c r="AR75" s="11"/>
      <c r="AS75" s="10"/>
      <c r="AT75" s="32"/>
      <c r="AU75" s="11"/>
      <c r="AV75" s="10"/>
      <c r="AW75" s="32"/>
      <c r="AX75" s="11"/>
      <c r="AY75" s="10"/>
      <c r="AZ75" s="32"/>
      <c r="BA75" s="11"/>
      <c r="BB75" s="10"/>
      <c r="BC75" s="32"/>
      <c r="BD75" s="11"/>
      <c r="BE75" s="10"/>
      <c r="BF75" s="32"/>
      <c r="BG75" s="11"/>
      <c r="BH75" s="10"/>
      <c r="BI75" s="32"/>
      <c r="BJ75" s="11"/>
      <c r="BL75" s="41"/>
      <c r="BM75">
        <f t="shared" si="9"/>
        <v>0</v>
      </c>
      <c r="BN75">
        <f t="shared" si="5"/>
        <v>0</v>
      </c>
      <c r="BO75">
        <f t="shared" si="6"/>
        <v>0</v>
      </c>
      <c r="BP75">
        <f t="shared" si="2"/>
        <v>0</v>
      </c>
      <c r="BQ75">
        <f t="shared" si="3"/>
        <v>0</v>
      </c>
      <c r="BR75" t="e">
        <f t="shared" si="4"/>
        <v>#DIV/0!</v>
      </c>
    </row>
    <row r="76" spans="1:70">
      <c r="A76">
        <f t="shared" si="7"/>
        <v>31</v>
      </c>
      <c r="B76" s="151"/>
      <c r="C76" s="10"/>
      <c r="D76" s="32"/>
      <c r="E76" s="11"/>
      <c r="F76" s="10"/>
      <c r="G76" s="32"/>
      <c r="H76" s="11"/>
      <c r="I76" s="10"/>
      <c r="J76" s="32"/>
      <c r="K76" s="11"/>
      <c r="L76" s="10"/>
      <c r="M76" s="32"/>
      <c r="N76" s="11"/>
      <c r="O76" s="10"/>
      <c r="P76" s="32"/>
      <c r="Q76" s="11"/>
      <c r="R76" s="10"/>
      <c r="S76" s="32"/>
      <c r="T76" s="11"/>
      <c r="U76" s="10"/>
      <c r="V76" s="32"/>
      <c r="W76" s="11"/>
      <c r="X76" s="10"/>
      <c r="Y76" s="32"/>
      <c r="Z76" s="11"/>
      <c r="AA76" s="10"/>
      <c r="AB76" s="32"/>
      <c r="AC76" s="11"/>
      <c r="AD76" s="10"/>
      <c r="AE76" s="32"/>
      <c r="AF76" s="11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S76" s="10"/>
      <c r="AT76" s="32"/>
      <c r="AU76" s="11"/>
      <c r="AV76" s="10"/>
      <c r="AW76" s="32"/>
      <c r="AX76" s="11"/>
      <c r="AY76" s="10"/>
      <c r="AZ76" s="32"/>
      <c r="BA76" s="11"/>
      <c r="BB76" s="10"/>
      <c r="BC76" s="32"/>
      <c r="BD76" s="11"/>
      <c r="BE76" s="10"/>
      <c r="BF76" s="32"/>
      <c r="BG76" s="11"/>
      <c r="BH76" s="10"/>
      <c r="BI76" s="32"/>
      <c r="BJ76" s="11"/>
      <c r="BL76" s="41"/>
      <c r="BM76">
        <f t="shared" si="9"/>
        <v>0</v>
      </c>
      <c r="BN76">
        <f t="shared" si="5"/>
        <v>0</v>
      </c>
      <c r="BO76">
        <f t="shared" si="6"/>
        <v>0</v>
      </c>
      <c r="BP76">
        <f t="shared" si="2"/>
        <v>0</v>
      </c>
      <c r="BQ76">
        <f t="shared" si="3"/>
        <v>0</v>
      </c>
      <c r="BR76" t="e">
        <f t="shared" si="4"/>
        <v>#DIV/0!</v>
      </c>
    </row>
    <row r="77" spans="1:70">
      <c r="A77">
        <f t="shared" si="7"/>
        <v>32</v>
      </c>
      <c r="B77" s="151"/>
      <c r="C77" s="10"/>
      <c r="D77" s="32"/>
      <c r="E77" s="11"/>
      <c r="F77" s="10"/>
      <c r="G77" s="32"/>
      <c r="H77" s="11"/>
      <c r="I77" s="10"/>
      <c r="J77" s="32"/>
      <c r="K77" s="11"/>
      <c r="L77" s="10"/>
      <c r="M77" s="32"/>
      <c r="N77" s="11"/>
      <c r="O77" s="10"/>
      <c r="P77" s="112"/>
      <c r="Q77" s="105"/>
      <c r="R77" s="10"/>
      <c r="S77" s="32"/>
      <c r="T77" s="11"/>
      <c r="U77" s="10"/>
      <c r="V77" s="32"/>
      <c r="W77" s="11"/>
      <c r="X77" s="10"/>
      <c r="Y77" s="112"/>
      <c r="Z77" s="105"/>
      <c r="AA77" s="10"/>
      <c r="AB77" s="32"/>
      <c r="AC77" s="11"/>
      <c r="AD77" s="10"/>
      <c r="AE77" s="112"/>
      <c r="AF77" s="105"/>
      <c r="AG77" s="10"/>
      <c r="AH77" s="32"/>
      <c r="AI77" s="11"/>
      <c r="AJ77" s="10"/>
      <c r="AK77" s="32"/>
      <c r="AL77" s="11"/>
      <c r="AM77" s="10"/>
      <c r="AN77" s="32"/>
      <c r="AO77" s="11"/>
      <c r="AP77" s="10"/>
      <c r="AQ77" s="32"/>
      <c r="AR77" s="11"/>
      <c r="AS77" s="10"/>
      <c r="AT77" s="303"/>
      <c r="AU77" s="15"/>
      <c r="AV77" s="10"/>
      <c r="AW77" s="303"/>
      <c r="AX77" s="15"/>
      <c r="AY77" s="10"/>
      <c r="AZ77" s="32"/>
      <c r="BA77" s="11"/>
      <c r="BB77" s="10"/>
      <c r="BC77" s="32"/>
      <c r="BD77" s="11"/>
      <c r="BE77" s="10"/>
      <c r="BF77" s="32"/>
      <c r="BG77" s="11"/>
      <c r="BH77" s="10"/>
      <c r="BI77" s="32"/>
      <c r="BJ77" s="11"/>
      <c r="BK77" s="28"/>
      <c r="BL77" s="41"/>
      <c r="BM77">
        <f t="shared" si="9"/>
        <v>0</v>
      </c>
      <c r="BN77">
        <f t="shared" si="5"/>
        <v>0</v>
      </c>
      <c r="BO77">
        <f t="shared" si="6"/>
        <v>0</v>
      </c>
      <c r="BP77">
        <f t="shared" si="2"/>
        <v>0</v>
      </c>
      <c r="BQ77">
        <f t="shared" si="3"/>
        <v>0</v>
      </c>
      <c r="BR77" t="e">
        <f t="shared" si="4"/>
        <v>#DIV/0!</v>
      </c>
    </row>
    <row r="78" spans="1:70">
      <c r="A78">
        <f t="shared" si="7"/>
        <v>33</v>
      </c>
      <c r="B78" s="151"/>
      <c r="C78" s="10"/>
      <c r="D78" s="32"/>
      <c r="E78" s="11"/>
      <c r="F78" s="10"/>
      <c r="G78" s="32"/>
      <c r="H78" s="11"/>
      <c r="I78" s="10"/>
      <c r="J78" s="32"/>
      <c r="K78" s="11"/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/>
      <c r="AB78" s="32"/>
      <c r="AC78" s="11"/>
      <c r="AD78" s="10"/>
      <c r="AE78" s="32"/>
      <c r="AF78" s="11"/>
      <c r="AG78" s="10"/>
      <c r="AH78" s="32"/>
      <c r="AI78" s="11"/>
      <c r="AJ78" s="10"/>
      <c r="AK78" s="32"/>
      <c r="AL78" s="11"/>
      <c r="AM78" s="10"/>
      <c r="AN78" s="32"/>
      <c r="AO78" s="11"/>
      <c r="AP78" s="10"/>
      <c r="AQ78" s="32"/>
      <c r="AR78" s="11"/>
      <c r="AS78" s="10"/>
      <c r="AT78" s="32"/>
      <c r="AU78" s="11"/>
      <c r="AV78" s="10"/>
      <c r="AW78" s="32"/>
      <c r="AX78" s="11"/>
      <c r="AY78" s="10"/>
      <c r="AZ78" s="32"/>
      <c r="BA78" s="11"/>
      <c r="BB78" s="10"/>
      <c r="BC78" s="32"/>
      <c r="BD78" s="11"/>
      <c r="BE78" s="10"/>
      <c r="BF78" s="32"/>
      <c r="BG78" s="11"/>
      <c r="BH78" s="10"/>
      <c r="BI78" s="32"/>
      <c r="BJ78" s="11"/>
      <c r="BK78" s="28"/>
      <c r="BL78" s="41"/>
      <c r="BM78">
        <f t="shared" si="9"/>
        <v>0</v>
      </c>
      <c r="BN78">
        <f t="shared" si="5"/>
        <v>0</v>
      </c>
      <c r="BO78">
        <f t="shared" si="6"/>
        <v>0</v>
      </c>
      <c r="BP78">
        <f t="shared" si="2"/>
        <v>0</v>
      </c>
      <c r="BQ78">
        <f t="shared" si="3"/>
        <v>0</v>
      </c>
      <c r="BR78" t="e">
        <f t="shared" si="4"/>
        <v>#DIV/0!</v>
      </c>
    </row>
    <row r="79" spans="1:70">
      <c r="A79">
        <f t="shared" si="7"/>
        <v>34</v>
      </c>
      <c r="B79" s="151"/>
      <c r="C79" s="10"/>
      <c r="D79" s="32"/>
      <c r="E79" s="11"/>
      <c r="F79" s="10"/>
      <c r="G79" s="32"/>
      <c r="H79" s="11"/>
      <c r="I79" s="10"/>
      <c r="J79" s="32"/>
      <c r="K79" s="11"/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S79" s="10"/>
      <c r="AT79" s="32"/>
      <c r="AU79" s="11"/>
      <c r="AV79" s="10"/>
      <c r="AW79" s="32"/>
      <c r="AX79" s="11"/>
      <c r="AY79" s="10"/>
      <c r="AZ79" s="32"/>
      <c r="BA79" s="11"/>
      <c r="BB79" s="10"/>
      <c r="BC79" s="32"/>
      <c r="BD79" s="11"/>
      <c r="BE79" s="10"/>
      <c r="BF79" s="32"/>
      <c r="BG79" s="11"/>
      <c r="BH79" s="10"/>
      <c r="BI79" s="32"/>
      <c r="BJ79" s="11"/>
      <c r="BK79" s="28"/>
      <c r="BL79" s="41"/>
      <c r="BM79">
        <f t="shared" si="9"/>
        <v>0</v>
      </c>
      <c r="BN79">
        <f t="shared" ref="BN79:BN95" si="10">+BI79+AK79+AH79+AE79+AB79+Y79+V79+S79+P79+M79+J79+G79+D79+AN79+AQ79+AT79+AW79+AZ79+BC79</f>
        <v>0</v>
      </c>
      <c r="BO79">
        <f t="shared" ref="BO79:BO95" si="11">+BJ79+AL79+AI79+AF79+AC79+Z79+W79+T79+Q79+N79+K79+H79+E79+AO79+AR79+AU79+AX79+BA79+BD79</f>
        <v>0</v>
      </c>
      <c r="BP79">
        <f t="shared" si="2"/>
        <v>0</v>
      </c>
      <c r="BQ79">
        <f t="shared" si="3"/>
        <v>0</v>
      </c>
      <c r="BR79" t="e">
        <f t="shared" si="4"/>
        <v>#DIV/0!</v>
      </c>
    </row>
    <row r="80" spans="1:70">
      <c r="A80">
        <f t="shared" si="7"/>
        <v>35</v>
      </c>
      <c r="B80" s="151"/>
      <c r="C80" s="10"/>
      <c r="D80" s="32"/>
      <c r="E80" s="11"/>
      <c r="F80" s="10"/>
      <c r="G80" s="32"/>
      <c r="H80" s="11"/>
      <c r="I80" s="10"/>
      <c r="J80" s="32"/>
      <c r="K80" s="11"/>
      <c r="L80" s="10"/>
      <c r="M80" s="32"/>
      <c r="N80" s="11"/>
      <c r="O80" s="10"/>
      <c r="P80" s="32"/>
      <c r="Q80" s="11"/>
      <c r="R80" s="10"/>
      <c r="S80" s="32"/>
      <c r="T80" s="11"/>
      <c r="U80" s="10"/>
      <c r="V80" s="32"/>
      <c r="W80" s="11"/>
      <c r="X80" s="10"/>
      <c r="Y80" s="32"/>
      <c r="Z80" s="11"/>
      <c r="AA80" s="10"/>
      <c r="AB80" s="32"/>
      <c r="AC80" s="11"/>
      <c r="AD80" s="10"/>
      <c r="AE80" s="32"/>
      <c r="AF80" s="11"/>
      <c r="AG80" s="10"/>
      <c r="AH80" s="32"/>
      <c r="AI80" s="11"/>
      <c r="AJ80" s="10"/>
      <c r="AK80" s="32"/>
      <c r="AL80" s="11"/>
      <c r="AM80" s="10"/>
      <c r="AN80" s="32"/>
      <c r="AO80" s="11"/>
      <c r="AP80" s="10"/>
      <c r="AQ80" s="32"/>
      <c r="AR80" s="11"/>
      <c r="AS80" s="10"/>
      <c r="AT80" s="32"/>
      <c r="AU80" s="11"/>
      <c r="AV80" s="10"/>
      <c r="AW80" s="32"/>
      <c r="AX80" s="11"/>
      <c r="AY80" s="10"/>
      <c r="AZ80" s="32"/>
      <c r="BA80" s="11"/>
      <c r="BB80" s="10"/>
      <c r="BC80" s="32"/>
      <c r="BD80" s="11"/>
      <c r="BE80" s="10"/>
      <c r="BF80" s="32"/>
      <c r="BG80" s="11"/>
      <c r="BH80" s="10"/>
      <c r="BI80" s="32"/>
      <c r="BJ80" s="11"/>
      <c r="BL80" s="41"/>
      <c r="BM80">
        <f t="shared" si="9"/>
        <v>0</v>
      </c>
      <c r="BN80">
        <f t="shared" si="10"/>
        <v>0</v>
      </c>
      <c r="BO80">
        <f t="shared" si="11"/>
        <v>0</v>
      </c>
      <c r="BP80">
        <f t="shared" si="2"/>
        <v>0</v>
      </c>
      <c r="BQ80">
        <f t="shared" si="3"/>
        <v>0</v>
      </c>
      <c r="BR80" t="e">
        <f t="shared" si="4"/>
        <v>#DIV/0!</v>
      </c>
    </row>
    <row r="81" spans="1:70">
      <c r="A81">
        <f t="shared" si="7"/>
        <v>36</v>
      </c>
      <c r="B81" s="151"/>
      <c r="C81" s="10"/>
      <c r="D81" s="32"/>
      <c r="E81" s="11"/>
      <c r="F81" s="10"/>
      <c r="G81" s="32"/>
      <c r="H81" s="11"/>
      <c r="I81" s="10"/>
      <c r="J81" s="32"/>
      <c r="K81" s="11"/>
      <c r="L81" s="10"/>
      <c r="M81" s="32"/>
      <c r="N81" s="11"/>
      <c r="O81" s="10"/>
      <c r="P81" s="32"/>
      <c r="Q81" s="11"/>
      <c r="R81" s="10"/>
      <c r="S81" s="32"/>
      <c r="T81" s="11"/>
      <c r="U81" s="10"/>
      <c r="V81" s="32"/>
      <c r="W81" s="11"/>
      <c r="X81" s="10"/>
      <c r="Y81" s="32"/>
      <c r="Z81" s="11"/>
      <c r="AA81" s="10"/>
      <c r="AB81" s="32"/>
      <c r="AC81" s="11"/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10"/>
      <c r="AQ81" s="32"/>
      <c r="AR81" s="11"/>
      <c r="AS81" s="10"/>
      <c r="AT81" s="32"/>
      <c r="AU81" s="11"/>
      <c r="AV81" s="10"/>
      <c r="AW81" s="32"/>
      <c r="AX81" s="11"/>
      <c r="AY81" s="10"/>
      <c r="AZ81" s="32"/>
      <c r="BA81" s="11"/>
      <c r="BB81" s="10"/>
      <c r="BC81" s="32"/>
      <c r="BD81" s="11"/>
      <c r="BE81" s="10"/>
      <c r="BF81" s="32"/>
      <c r="BG81" s="11"/>
      <c r="BH81" s="10"/>
      <c r="BI81" s="32"/>
      <c r="BJ81" s="11"/>
      <c r="BL81" s="41"/>
      <c r="BM81">
        <f t="shared" si="9"/>
        <v>0</v>
      </c>
      <c r="BN81">
        <f t="shared" si="10"/>
        <v>0</v>
      </c>
      <c r="BO81">
        <f t="shared" si="11"/>
        <v>0</v>
      </c>
      <c r="BP81">
        <f t="shared" si="2"/>
        <v>0</v>
      </c>
      <c r="BQ81">
        <f t="shared" si="3"/>
        <v>0</v>
      </c>
      <c r="BR81" t="e">
        <f t="shared" si="4"/>
        <v>#DIV/0!</v>
      </c>
    </row>
    <row r="82" spans="1:70">
      <c r="A82">
        <f t="shared" si="7"/>
        <v>37</v>
      </c>
      <c r="B82" s="151"/>
      <c r="C82" s="10"/>
      <c r="D82" s="32"/>
      <c r="E82" s="11"/>
      <c r="F82" s="10"/>
      <c r="G82" s="32"/>
      <c r="H82" s="11"/>
      <c r="I82" s="10"/>
      <c r="J82" s="32"/>
      <c r="K82" s="11"/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/>
      <c r="AQ82" s="32"/>
      <c r="AR82" s="11"/>
      <c r="AS82" s="10"/>
      <c r="AT82" s="32"/>
      <c r="AU82" s="11"/>
      <c r="AV82" s="10"/>
      <c r="AW82" s="32"/>
      <c r="AX82" s="11"/>
      <c r="AY82" s="10"/>
      <c r="AZ82" s="32"/>
      <c r="BA82" s="11"/>
      <c r="BB82" s="10"/>
      <c r="BC82" s="32"/>
      <c r="BD82" s="11"/>
      <c r="BE82" s="10"/>
      <c r="BF82" s="32"/>
      <c r="BG82" s="11"/>
      <c r="BH82" s="10"/>
      <c r="BI82" s="32"/>
      <c r="BJ82" s="11"/>
      <c r="BL82" s="41"/>
      <c r="BM82">
        <f t="shared" si="9"/>
        <v>0</v>
      </c>
      <c r="BN82">
        <f t="shared" si="10"/>
        <v>0</v>
      </c>
      <c r="BO82">
        <f t="shared" si="11"/>
        <v>0</v>
      </c>
      <c r="BP82">
        <f t="shared" si="2"/>
        <v>0</v>
      </c>
      <c r="BQ82">
        <f t="shared" si="3"/>
        <v>0</v>
      </c>
      <c r="BR82" t="e">
        <f t="shared" si="4"/>
        <v>#DIV/0!</v>
      </c>
    </row>
    <row r="83" spans="1:70">
      <c r="A83">
        <f t="shared" si="7"/>
        <v>38</v>
      </c>
      <c r="B83" s="151"/>
      <c r="C83" s="10"/>
      <c r="D83" s="32"/>
      <c r="E83" s="11"/>
      <c r="F83" s="10"/>
      <c r="G83" s="32"/>
      <c r="H83" s="11"/>
      <c r="I83" s="10"/>
      <c r="J83" s="32"/>
      <c r="K83" s="11"/>
      <c r="L83" s="10"/>
      <c r="M83" s="32"/>
      <c r="N83" s="11"/>
      <c r="O83" s="10"/>
      <c r="P83" s="32"/>
      <c r="Q83" s="11"/>
      <c r="R83" s="10"/>
      <c r="S83" s="32"/>
      <c r="T83" s="11"/>
      <c r="U83" s="10"/>
      <c r="V83" s="32"/>
      <c r="W83" s="11"/>
      <c r="X83" s="10"/>
      <c r="Y83" s="32"/>
      <c r="Z83" s="11"/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/>
      <c r="AQ83" s="32"/>
      <c r="AR83" s="11"/>
      <c r="AS83" s="10"/>
      <c r="AT83" s="32"/>
      <c r="AU83" s="11"/>
      <c r="AV83" s="10"/>
      <c r="AW83" s="32"/>
      <c r="AX83" s="11"/>
      <c r="AY83" s="10"/>
      <c r="AZ83" s="32"/>
      <c r="BA83" s="11"/>
      <c r="BB83" s="10"/>
      <c r="BC83" s="32"/>
      <c r="BD83" s="11"/>
      <c r="BE83" s="10"/>
      <c r="BF83" s="32"/>
      <c r="BG83" s="11"/>
      <c r="BH83" s="10"/>
      <c r="BI83" s="32"/>
      <c r="BJ83" s="11"/>
      <c r="BL83" s="76"/>
      <c r="BM83">
        <f t="shared" si="9"/>
        <v>0</v>
      </c>
      <c r="BN83">
        <f t="shared" si="10"/>
        <v>0</v>
      </c>
      <c r="BO83">
        <f t="shared" si="11"/>
        <v>0</v>
      </c>
      <c r="BP83">
        <f t="shared" si="2"/>
        <v>0</v>
      </c>
      <c r="BQ83">
        <f t="shared" si="3"/>
        <v>0</v>
      </c>
      <c r="BR83" t="e">
        <f t="shared" si="4"/>
        <v>#DIV/0!</v>
      </c>
    </row>
    <row r="84" spans="1:70">
      <c r="A84">
        <f t="shared" si="7"/>
        <v>39</v>
      </c>
      <c r="B84" s="151"/>
      <c r="C84" s="10"/>
      <c r="D84" s="32"/>
      <c r="E84" s="11"/>
      <c r="F84" s="10"/>
      <c r="G84" s="32"/>
      <c r="H84" s="11"/>
      <c r="I84" s="10"/>
      <c r="J84" s="32"/>
      <c r="K84" s="11"/>
      <c r="L84" s="10"/>
      <c r="M84" s="32"/>
      <c r="N84" s="11"/>
      <c r="O84" s="10"/>
      <c r="P84" s="32"/>
      <c r="Q84" s="11"/>
      <c r="R84" s="10"/>
      <c r="S84" s="32"/>
      <c r="T84" s="11"/>
      <c r="U84" s="10"/>
      <c r="V84" s="32"/>
      <c r="W84" s="11"/>
      <c r="X84" s="10"/>
      <c r="Y84" s="32"/>
      <c r="Z84" s="11"/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/>
      <c r="AQ84" s="32"/>
      <c r="AR84" s="11"/>
      <c r="AS84" s="10"/>
      <c r="AT84" s="32"/>
      <c r="AU84" s="11"/>
      <c r="AV84" s="10"/>
      <c r="AW84" s="32"/>
      <c r="AX84" s="11"/>
      <c r="AY84" s="10"/>
      <c r="AZ84" s="32"/>
      <c r="BA84" s="11"/>
      <c r="BB84" s="10"/>
      <c r="BC84" s="32"/>
      <c r="BD84" s="11"/>
      <c r="BE84" s="10"/>
      <c r="BF84" s="32"/>
      <c r="BG84" s="11"/>
      <c r="BH84" s="10"/>
      <c r="BI84" s="32"/>
      <c r="BJ84" s="11"/>
      <c r="BL84" s="76"/>
      <c r="BM84">
        <f t="shared" si="9"/>
        <v>0</v>
      </c>
      <c r="BN84">
        <f t="shared" si="10"/>
        <v>0</v>
      </c>
      <c r="BO84">
        <f t="shared" si="11"/>
        <v>0</v>
      </c>
      <c r="BP84">
        <f t="shared" si="2"/>
        <v>0</v>
      </c>
      <c r="BQ84">
        <f t="shared" si="3"/>
        <v>0</v>
      </c>
      <c r="BR84" t="e">
        <f t="shared" si="4"/>
        <v>#DIV/0!</v>
      </c>
    </row>
    <row r="85" spans="1:70">
      <c r="A85">
        <f t="shared" si="7"/>
        <v>40</v>
      </c>
      <c r="B85" s="151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S85" s="10"/>
      <c r="AT85" s="32"/>
      <c r="AU85" s="11"/>
      <c r="AV85" s="10"/>
      <c r="AW85" s="32"/>
      <c r="AX85" s="11"/>
      <c r="AY85" s="10"/>
      <c r="AZ85" s="32"/>
      <c r="BA85" s="11"/>
      <c r="BB85" s="10"/>
      <c r="BC85" s="32"/>
      <c r="BD85" s="11"/>
      <c r="BE85" s="10"/>
      <c r="BF85" s="32"/>
      <c r="BG85" s="11"/>
      <c r="BH85" s="10"/>
      <c r="BI85" s="32"/>
      <c r="BJ85" s="11"/>
      <c r="BL85" s="76"/>
      <c r="BM85">
        <f t="shared" si="9"/>
        <v>0</v>
      </c>
      <c r="BN85">
        <f t="shared" si="10"/>
        <v>0</v>
      </c>
      <c r="BO85">
        <f t="shared" si="11"/>
        <v>0</v>
      </c>
      <c r="BP85">
        <f t="shared" si="2"/>
        <v>0</v>
      </c>
      <c r="BQ85">
        <f t="shared" si="3"/>
        <v>0</v>
      </c>
      <c r="BR85" t="e">
        <f t="shared" si="4"/>
        <v>#DIV/0!</v>
      </c>
    </row>
    <row r="86" spans="1:70">
      <c r="A86">
        <f t="shared" si="7"/>
        <v>41</v>
      </c>
      <c r="B86" s="151"/>
      <c r="C86" s="10"/>
      <c r="D86" s="32"/>
      <c r="E86" s="11"/>
      <c r="F86" s="10"/>
      <c r="G86" s="32"/>
      <c r="H86" s="11"/>
      <c r="I86" s="10"/>
      <c r="J86" s="32"/>
      <c r="K86" s="11"/>
      <c r="L86" s="10"/>
      <c r="M86" s="32"/>
      <c r="N86" s="11"/>
      <c r="O86" s="10"/>
      <c r="P86" s="32"/>
      <c r="Q86" s="11"/>
      <c r="R86" s="10"/>
      <c r="S86" s="32"/>
      <c r="T86" s="11"/>
      <c r="U86" s="10"/>
      <c r="V86" s="32"/>
      <c r="W86" s="11"/>
      <c r="X86" s="10"/>
      <c r="Y86" s="32"/>
      <c r="Z86" s="11"/>
      <c r="AA86" s="10"/>
      <c r="AB86" s="32"/>
      <c r="AC86" s="11"/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10"/>
      <c r="AQ86" s="32"/>
      <c r="AR86" s="11"/>
      <c r="AS86" s="10"/>
      <c r="AT86" s="32"/>
      <c r="AU86" s="11"/>
      <c r="AV86" s="10"/>
      <c r="AW86" s="32"/>
      <c r="AX86" s="11"/>
      <c r="AY86" s="10"/>
      <c r="AZ86" s="32"/>
      <c r="BA86" s="11"/>
      <c r="BB86" s="10"/>
      <c r="BC86" s="32"/>
      <c r="BD86" s="11"/>
      <c r="BE86" s="10"/>
      <c r="BF86" s="32"/>
      <c r="BG86" s="11"/>
      <c r="BH86" s="10"/>
      <c r="BI86" s="32"/>
      <c r="BJ86" s="11"/>
      <c r="BL86" s="310"/>
      <c r="BM86">
        <f t="shared" si="9"/>
        <v>0</v>
      </c>
      <c r="BN86">
        <f t="shared" si="10"/>
        <v>0</v>
      </c>
      <c r="BO86">
        <f t="shared" si="11"/>
        <v>0</v>
      </c>
      <c r="BP86">
        <f t="shared" si="2"/>
        <v>0</v>
      </c>
      <c r="BQ86">
        <f t="shared" si="3"/>
        <v>0</v>
      </c>
      <c r="BR86" t="e">
        <f t="shared" si="4"/>
        <v>#DIV/0!</v>
      </c>
    </row>
    <row r="87" spans="1:70">
      <c r="A87">
        <f t="shared" si="7"/>
        <v>42</v>
      </c>
      <c r="B87" s="151"/>
      <c r="C87" s="10"/>
      <c r="D87" s="32"/>
      <c r="E87" s="11"/>
      <c r="F87" s="10"/>
      <c r="G87" s="32"/>
      <c r="H87" s="11"/>
      <c r="I87" s="10"/>
      <c r="J87" s="32"/>
      <c r="K87" s="11"/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/>
      <c r="Y87" s="32"/>
      <c r="Z87" s="11"/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S87" s="10"/>
      <c r="AT87" s="32"/>
      <c r="AU87" s="11"/>
      <c r="AV87" s="10"/>
      <c r="AW87" s="32"/>
      <c r="AX87" s="11"/>
      <c r="AY87" s="10"/>
      <c r="AZ87" s="32"/>
      <c r="BA87" s="11"/>
      <c r="BB87" s="10"/>
      <c r="BC87" s="32"/>
      <c r="BD87" s="11"/>
      <c r="BE87" s="10"/>
      <c r="BF87" s="32"/>
      <c r="BG87" s="11"/>
      <c r="BH87" s="10"/>
      <c r="BI87" s="32"/>
      <c r="BJ87" s="11"/>
      <c r="BL87" s="310"/>
      <c r="BM87">
        <f t="shared" si="9"/>
        <v>0</v>
      </c>
      <c r="BN87">
        <f t="shared" si="10"/>
        <v>0</v>
      </c>
      <c r="BO87">
        <f t="shared" si="11"/>
        <v>0</v>
      </c>
      <c r="BP87">
        <f t="shared" si="2"/>
        <v>0</v>
      </c>
      <c r="BQ87">
        <f t="shared" si="3"/>
        <v>0</v>
      </c>
      <c r="BR87" t="e">
        <f t="shared" si="4"/>
        <v>#DIV/0!</v>
      </c>
    </row>
    <row r="88" spans="1:70">
      <c r="A88">
        <f t="shared" si="7"/>
        <v>43</v>
      </c>
      <c r="B88" s="151"/>
      <c r="C88" s="10"/>
      <c r="D88" s="32"/>
      <c r="E88" s="11"/>
      <c r="F88" s="10"/>
      <c r="G88" s="32"/>
      <c r="H88" s="11"/>
      <c r="I88" s="10"/>
      <c r="J88" s="32"/>
      <c r="K88" s="11"/>
      <c r="L88" s="10"/>
      <c r="M88" s="32"/>
      <c r="N88" s="11"/>
      <c r="O88" s="10"/>
      <c r="P88" s="32"/>
      <c r="Q88" s="11"/>
      <c r="R88" s="10"/>
      <c r="S88" s="32"/>
      <c r="T88" s="11"/>
      <c r="U88" s="10"/>
      <c r="V88" s="32"/>
      <c r="W88" s="11"/>
      <c r="X88" s="10"/>
      <c r="Y88" s="32"/>
      <c r="Z88" s="11"/>
      <c r="AA88" s="10"/>
      <c r="AB88" s="32"/>
      <c r="AC88" s="11"/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/>
      <c r="AQ88" s="32"/>
      <c r="AR88" s="11"/>
      <c r="AS88" s="10"/>
      <c r="AT88" s="32"/>
      <c r="AU88" s="11"/>
      <c r="AV88" s="10"/>
      <c r="AW88" s="32"/>
      <c r="AX88" s="11"/>
      <c r="AY88" s="10"/>
      <c r="AZ88" s="32"/>
      <c r="BA88" s="11"/>
      <c r="BB88" s="10"/>
      <c r="BC88" s="32"/>
      <c r="BD88" s="11"/>
      <c r="BE88" s="10"/>
      <c r="BF88" s="32"/>
      <c r="BG88" s="11"/>
      <c r="BH88" s="10"/>
      <c r="BI88" s="32"/>
      <c r="BJ88" s="11"/>
      <c r="BL88" s="310"/>
      <c r="BM88">
        <f t="shared" si="9"/>
        <v>0</v>
      </c>
      <c r="BN88">
        <f t="shared" si="10"/>
        <v>0</v>
      </c>
      <c r="BO88">
        <f t="shared" si="11"/>
        <v>0</v>
      </c>
      <c r="BP88">
        <f t="shared" si="2"/>
        <v>0</v>
      </c>
      <c r="BQ88">
        <f t="shared" si="3"/>
        <v>0</v>
      </c>
      <c r="BR88" t="e">
        <f t="shared" si="4"/>
        <v>#DIV/0!</v>
      </c>
    </row>
    <row r="89" spans="1:70">
      <c r="A89">
        <f t="shared" si="7"/>
        <v>44</v>
      </c>
      <c r="B89" s="151"/>
      <c r="C89" s="10"/>
      <c r="D89" s="32"/>
      <c r="E89" s="11"/>
      <c r="F89" s="10"/>
      <c r="G89" s="32"/>
      <c r="H89" s="11"/>
      <c r="I89" s="10"/>
      <c r="J89" s="32"/>
      <c r="K89" s="11"/>
      <c r="L89" s="10"/>
      <c r="M89" s="32"/>
      <c r="N89" s="11"/>
      <c r="O89" s="10"/>
      <c r="P89" s="32"/>
      <c r="Q89" s="11"/>
      <c r="R89" s="10"/>
      <c r="S89" s="32"/>
      <c r="T89" s="11"/>
      <c r="U89" s="10"/>
      <c r="V89" s="32"/>
      <c r="W89" s="11"/>
      <c r="X89" s="10"/>
      <c r="Y89" s="32"/>
      <c r="Z89" s="11"/>
      <c r="AA89" s="10"/>
      <c r="AB89" s="32"/>
      <c r="AC89" s="11"/>
      <c r="AD89" s="10"/>
      <c r="AE89" s="32"/>
      <c r="AF89" s="11"/>
      <c r="AG89" s="10"/>
      <c r="AH89" s="32"/>
      <c r="AI89" s="11"/>
      <c r="AJ89" s="10"/>
      <c r="AK89" s="32"/>
      <c r="AL89" s="11"/>
      <c r="AM89" s="10"/>
      <c r="AN89" s="32"/>
      <c r="AO89" s="11"/>
      <c r="AP89" s="10"/>
      <c r="AQ89" s="32"/>
      <c r="AR89" s="11"/>
      <c r="AS89" s="10"/>
      <c r="AT89" s="32"/>
      <c r="AU89" s="11"/>
      <c r="AV89" s="10"/>
      <c r="AW89" s="32"/>
      <c r="AX89" s="11"/>
      <c r="AY89" s="10"/>
      <c r="AZ89" s="32"/>
      <c r="BA89" s="11"/>
      <c r="BB89" s="10"/>
      <c r="BC89" s="32"/>
      <c r="BD89" s="11"/>
      <c r="BE89" s="10"/>
      <c r="BF89" s="32"/>
      <c r="BG89" s="11"/>
      <c r="BH89" s="10"/>
      <c r="BI89" s="32"/>
      <c r="BJ89" s="11"/>
      <c r="BL89" s="310"/>
      <c r="BM89">
        <f t="shared" si="9"/>
        <v>0</v>
      </c>
      <c r="BN89">
        <f t="shared" si="10"/>
        <v>0</v>
      </c>
      <c r="BO89">
        <f t="shared" si="11"/>
        <v>0</v>
      </c>
      <c r="BP89">
        <f t="shared" si="2"/>
        <v>0</v>
      </c>
      <c r="BQ89">
        <f t="shared" si="3"/>
        <v>0</v>
      </c>
      <c r="BR89" t="e">
        <f t="shared" si="4"/>
        <v>#DIV/0!</v>
      </c>
    </row>
    <row r="90" spans="1:70">
      <c r="A90">
        <f t="shared" si="7"/>
        <v>45</v>
      </c>
      <c r="B90" s="151"/>
      <c r="C90" s="10"/>
      <c r="D90" s="32"/>
      <c r="E90" s="11"/>
      <c r="F90" s="10"/>
      <c r="G90" s="32"/>
      <c r="H90" s="11"/>
      <c r="I90" s="10"/>
      <c r="J90" s="32"/>
      <c r="K90" s="11"/>
      <c r="L90" s="10"/>
      <c r="M90" s="32"/>
      <c r="N90" s="11"/>
      <c r="O90" s="10"/>
      <c r="P90" s="32"/>
      <c r="Q90" s="11"/>
      <c r="R90" s="10"/>
      <c r="S90" s="32"/>
      <c r="T90" s="11"/>
      <c r="U90" s="10"/>
      <c r="V90" s="32"/>
      <c r="W90" s="11"/>
      <c r="X90" s="10"/>
      <c r="Y90" s="32"/>
      <c r="Z90" s="11"/>
      <c r="AA90" s="10"/>
      <c r="AB90" s="32"/>
      <c r="AC90" s="11"/>
      <c r="AD90" s="10"/>
      <c r="AE90" s="32"/>
      <c r="AF90" s="11"/>
      <c r="AG90" s="10"/>
      <c r="AH90" s="32"/>
      <c r="AI90" s="11"/>
      <c r="AJ90" s="10"/>
      <c r="AK90" s="32"/>
      <c r="AL90" s="11"/>
      <c r="AM90" s="10"/>
      <c r="AN90" s="32"/>
      <c r="AO90" s="11"/>
      <c r="AP90" s="10"/>
      <c r="AQ90" s="32"/>
      <c r="AR90" s="11"/>
      <c r="AS90" s="10"/>
      <c r="AT90" s="32"/>
      <c r="AU90" s="11"/>
      <c r="AV90" s="10"/>
      <c r="AW90" s="32"/>
      <c r="AX90" s="11"/>
      <c r="AY90" s="10"/>
      <c r="AZ90" s="32"/>
      <c r="BA90" s="11"/>
      <c r="BB90" s="10"/>
      <c r="BC90" s="32"/>
      <c r="BD90" s="11"/>
      <c r="BE90" s="10"/>
      <c r="BF90" s="32"/>
      <c r="BG90" s="11"/>
      <c r="BH90" s="10"/>
      <c r="BI90" s="32"/>
      <c r="BJ90" s="11"/>
      <c r="BL90" s="310"/>
      <c r="BM90">
        <f t="shared" si="9"/>
        <v>0</v>
      </c>
      <c r="BN90">
        <f t="shared" si="10"/>
        <v>0</v>
      </c>
      <c r="BO90">
        <f t="shared" si="11"/>
        <v>0</v>
      </c>
      <c r="BP90">
        <f t="shared" si="2"/>
        <v>0</v>
      </c>
      <c r="BQ90">
        <f t="shared" si="3"/>
        <v>0</v>
      </c>
      <c r="BR90" t="e">
        <f t="shared" si="4"/>
        <v>#DIV/0!</v>
      </c>
    </row>
    <row r="91" spans="1:70">
      <c r="A91">
        <f>+A90+1</f>
        <v>46</v>
      </c>
      <c r="B91" s="151"/>
      <c r="C91" s="10"/>
      <c r="D91" s="32"/>
      <c r="E91" s="11"/>
      <c r="F91" s="10"/>
      <c r="G91" s="32"/>
      <c r="H91" s="11"/>
      <c r="I91" s="10"/>
      <c r="J91" s="32"/>
      <c r="K91" s="11"/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10"/>
      <c r="Y91" s="32"/>
      <c r="Z91" s="11"/>
      <c r="AA91" s="10"/>
      <c r="AB91" s="32"/>
      <c r="AC91" s="11"/>
      <c r="AD91" s="10"/>
      <c r="AE91" s="32"/>
      <c r="AF91" s="11"/>
      <c r="AG91" s="10"/>
      <c r="AH91" s="32"/>
      <c r="AI91" s="11"/>
      <c r="AJ91" s="10"/>
      <c r="AK91" s="32"/>
      <c r="AL91" s="11"/>
      <c r="AM91" s="10"/>
      <c r="AN91" s="32"/>
      <c r="AO91" s="11"/>
      <c r="AP91" s="10"/>
      <c r="AQ91" s="32"/>
      <c r="AR91" s="11"/>
      <c r="AS91" s="10"/>
      <c r="AT91" s="32"/>
      <c r="AU91" s="11"/>
      <c r="AV91" s="10"/>
      <c r="AW91" s="32"/>
      <c r="AX91" s="11"/>
      <c r="AY91" s="10"/>
      <c r="AZ91" s="32"/>
      <c r="BA91" s="11"/>
      <c r="BB91" s="10"/>
      <c r="BC91" s="32"/>
      <c r="BD91" s="11"/>
      <c r="BE91" s="10"/>
      <c r="BF91" s="32"/>
      <c r="BG91" s="11"/>
      <c r="BH91" s="10"/>
      <c r="BI91" s="32"/>
      <c r="BJ91" s="11"/>
      <c r="BM91">
        <f t="shared" si="9"/>
        <v>0</v>
      </c>
      <c r="BN91">
        <f t="shared" si="10"/>
        <v>0</v>
      </c>
      <c r="BO91">
        <f t="shared" si="11"/>
        <v>0</v>
      </c>
      <c r="BP91">
        <f t="shared" si="2"/>
        <v>0</v>
      </c>
      <c r="BQ91">
        <f t="shared" si="3"/>
        <v>0</v>
      </c>
      <c r="BR91" t="e">
        <f t="shared" si="4"/>
        <v>#DIV/0!</v>
      </c>
    </row>
    <row r="92" spans="1:70">
      <c r="A92">
        <f t="shared" si="7"/>
        <v>47</v>
      </c>
      <c r="B92" s="151"/>
      <c r="C92" s="10"/>
      <c r="D92" s="32"/>
      <c r="E92" s="11"/>
      <c r="F92" s="10"/>
      <c r="G92" s="32"/>
      <c r="H92" s="11"/>
      <c r="I92" s="10"/>
      <c r="J92" s="32"/>
      <c r="K92" s="11"/>
      <c r="L92" s="10"/>
      <c r="M92" s="32"/>
      <c r="N92" s="11"/>
      <c r="O92" s="10"/>
      <c r="P92" s="32"/>
      <c r="Q92" s="11"/>
      <c r="R92" s="10"/>
      <c r="S92" s="32"/>
      <c r="T92" s="11"/>
      <c r="U92" s="10"/>
      <c r="V92" s="32"/>
      <c r="W92" s="11"/>
      <c r="X92" s="10"/>
      <c r="Y92" s="32"/>
      <c r="Z92" s="11"/>
      <c r="AA92" s="10"/>
      <c r="AB92" s="32"/>
      <c r="AC92" s="11"/>
      <c r="AD92" s="10"/>
      <c r="AE92" s="32"/>
      <c r="AF92" s="11"/>
      <c r="AG92" s="10"/>
      <c r="AH92" s="32"/>
      <c r="AI92" s="11"/>
      <c r="AJ92" s="10"/>
      <c r="AK92" s="32"/>
      <c r="AL92" s="11"/>
      <c r="AM92" s="10"/>
      <c r="AN92" s="32"/>
      <c r="AO92" s="11"/>
      <c r="AP92" s="10"/>
      <c r="AQ92" s="32"/>
      <c r="AR92" s="11"/>
      <c r="AS92" s="10"/>
      <c r="AT92" s="32"/>
      <c r="AU92" s="11"/>
      <c r="AV92" s="10"/>
      <c r="AW92" s="32"/>
      <c r="AX92" s="11"/>
      <c r="AY92" s="10"/>
      <c r="AZ92" s="32"/>
      <c r="BA92" s="11"/>
      <c r="BB92" s="10"/>
      <c r="BC92" s="32"/>
      <c r="BD92" s="11"/>
      <c r="BE92" s="10"/>
      <c r="BF92" s="32"/>
      <c r="BG92" s="11"/>
      <c r="BH92" s="10"/>
      <c r="BI92" s="32"/>
      <c r="BJ92" s="11"/>
      <c r="BM92">
        <f t="shared" si="9"/>
        <v>0</v>
      </c>
      <c r="BN92">
        <f t="shared" si="10"/>
        <v>0</v>
      </c>
      <c r="BO92">
        <f t="shared" si="11"/>
        <v>0</v>
      </c>
      <c r="BP92">
        <f t="shared" si="2"/>
        <v>0</v>
      </c>
      <c r="BQ92">
        <f t="shared" si="3"/>
        <v>0</v>
      </c>
      <c r="BR92" t="e">
        <f t="shared" si="4"/>
        <v>#DIV/0!</v>
      </c>
    </row>
    <row r="93" spans="1:70">
      <c r="A93">
        <f t="shared" si="7"/>
        <v>48</v>
      </c>
      <c r="B93" s="151"/>
      <c r="C93" s="10"/>
      <c r="D93" s="32"/>
      <c r="E93" s="11"/>
      <c r="F93" s="10"/>
      <c r="G93" s="32"/>
      <c r="H93" s="11"/>
      <c r="I93" s="10"/>
      <c r="J93" s="32"/>
      <c r="K93" s="11"/>
      <c r="L93" s="10"/>
      <c r="M93" s="32"/>
      <c r="N93" s="11"/>
      <c r="O93" s="10"/>
      <c r="P93" s="32"/>
      <c r="Q93" s="11"/>
      <c r="R93" s="10"/>
      <c r="S93" s="32"/>
      <c r="T93" s="11"/>
      <c r="U93" s="10"/>
      <c r="V93" s="32"/>
      <c r="W93" s="11"/>
      <c r="X93" s="10"/>
      <c r="Y93" s="32"/>
      <c r="Z93" s="11"/>
      <c r="AA93" s="10"/>
      <c r="AB93" s="32"/>
      <c r="AC93" s="11"/>
      <c r="AD93" s="10"/>
      <c r="AE93" s="32"/>
      <c r="AF93" s="11"/>
      <c r="AG93" s="10"/>
      <c r="AH93" s="32"/>
      <c r="AI93" s="11"/>
      <c r="AJ93" s="10"/>
      <c r="AK93" s="32"/>
      <c r="AL93" s="11"/>
      <c r="AM93" s="10"/>
      <c r="AN93" s="32"/>
      <c r="AO93" s="11"/>
      <c r="AP93" s="10"/>
      <c r="AQ93" s="32"/>
      <c r="AR93" s="11"/>
      <c r="AS93" s="10"/>
      <c r="AT93" s="32"/>
      <c r="AU93" s="11"/>
      <c r="AV93" s="10"/>
      <c r="AW93" s="32"/>
      <c r="AX93" s="11"/>
      <c r="AY93" s="10"/>
      <c r="AZ93" s="32"/>
      <c r="BA93" s="11"/>
      <c r="BB93" s="10"/>
      <c r="BC93" s="32"/>
      <c r="BD93" s="11"/>
      <c r="BE93" s="10"/>
      <c r="BF93" s="32"/>
      <c r="BG93" s="11"/>
      <c r="BH93" s="10"/>
      <c r="BI93" s="32"/>
      <c r="BJ93" s="11"/>
      <c r="BM93">
        <f t="shared" si="9"/>
        <v>0</v>
      </c>
      <c r="BN93">
        <f t="shared" si="10"/>
        <v>0</v>
      </c>
      <c r="BO93">
        <f t="shared" si="11"/>
        <v>0</v>
      </c>
      <c r="BP93">
        <f t="shared" si="2"/>
        <v>0</v>
      </c>
      <c r="BQ93">
        <f t="shared" si="3"/>
        <v>0</v>
      </c>
      <c r="BR93" t="e">
        <f t="shared" si="4"/>
        <v>#DIV/0!</v>
      </c>
    </row>
    <row r="94" spans="1:70">
      <c r="A94">
        <f t="shared" si="7"/>
        <v>49</v>
      </c>
      <c r="B94" s="151"/>
      <c r="C94" s="10"/>
      <c r="D94" s="32"/>
      <c r="E94" s="11"/>
      <c r="F94" s="10"/>
      <c r="G94" s="32"/>
      <c r="H94" s="11"/>
      <c r="I94" s="10"/>
      <c r="J94" s="32"/>
      <c r="K94" s="11"/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/>
      <c r="AB94" s="32"/>
      <c r="AC94" s="11"/>
      <c r="AD94" s="10"/>
      <c r="AE94" s="32"/>
      <c r="AF94" s="11"/>
      <c r="AG94" s="10"/>
      <c r="AH94" s="32"/>
      <c r="AI94" s="11"/>
      <c r="AJ94" s="10"/>
      <c r="AK94" s="32"/>
      <c r="AL94" s="11"/>
      <c r="AM94" s="10"/>
      <c r="AN94" s="32"/>
      <c r="AO94" s="11"/>
      <c r="AP94" s="10"/>
      <c r="AQ94" s="32"/>
      <c r="AR94" s="11"/>
      <c r="AS94" s="10"/>
      <c r="AT94" s="32"/>
      <c r="AU94" s="11"/>
      <c r="AV94" s="10"/>
      <c r="AW94" s="32"/>
      <c r="AX94" s="11"/>
      <c r="AY94" s="10"/>
      <c r="AZ94" s="32"/>
      <c r="BA94" s="11"/>
      <c r="BB94" s="10"/>
      <c r="BC94" s="32"/>
      <c r="BD94" s="11"/>
      <c r="BE94" s="10"/>
      <c r="BF94" s="32"/>
      <c r="BG94" s="11"/>
      <c r="BH94" s="10"/>
      <c r="BI94" s="32"/>
      <c r="BJ94" s="11"/>
      <c r="BM94">
        <f t="shared" si="9"/>
        <v>0</v>
      </c>
      <c r="BN94">
        <f t="shared" si="10"/>
        <v>0</v>
      </c>
      <c r="BO94">
        <f t="shared" si="11"/>
        <v>0</v>
      </c>
      <c r="BP94">
        <f t="shared" si="2"/>
        <v>0</v>
      </c>
      <c r="BQ94">
        <f t="shared" si="3"/>
        <v>0</v>
      </c>
      <c r="BR94" t="e">
        <f t="shared" si="4"/>
        <v>#DIV/0!</v>
      </c>
    </row>
    <row r="95" spans="1:70">
      <c r="A95">
        <f t="shared" si="7"/>
        <v>50</v>
      </c>
      <c r="B95" s="151"/>
      <c r="C95" s="10"/>
      <c r="D95" s="32"/>
      <c r="E95" s="11"/>
      <c r="F95" s="10"/>
      <c r="G95" s="32"/>
      <c r="H95" s="11"/>
      <c r="I95" s="10"/>
      <c r="J95" s="32"/>
      <c r="K95" s="11"/>
      <c r="L95" s="10"/>
      <c r="M95" s="32"/>
      <c r="N95" s="11"/>
      <c r="O95" s="10"/>
      <c r="P95" s="32"/>
      <c r="Q95" s="11"/>
      <c r="R95" s="10"/>
      <c r="S95" s="32"/>
      <c r="T95" s="11"/>
      <c r="U95" s="10"/>
      <c r="V95" s="32"/>
      <c r="W95" s="11"/>
      <c r="X95" s="10"/>
      <c r="Y95" s="32"/>
      <c r="Z95" s="11"/>
      <c r="AA95" s="10"/>
      <c r="AB95" s="32"/>
      <c r="AC95" s="11"/>
      <c r="AD95" s="10"/>
      <c r="AE95" s="32"/>
      <c r="AF95" s="11"/>
      <c r="AG95" s="10"/>
      <c r="AH95" s="32"/>
      <c r="AI95" s="11"/>
      <c r="AJ95" s="10"/>
      <c r="AK95" s="32"/>
      <c r="AL95" s="11"/>
      <c r="AM95" s="10"/>
      <c r="AN95" s="32"/>
      <c r="AO95" s="11"/>
      <c r="AP95" s="10"/>
      <c r="AQ95" s="32"/>
      <c r="AR95" s="11"/>
      <c r="AS95" s="10"/>
      <c r="AT95" s="32"/>
      <c r="AU95" s="11"/>
      <c r="AV95" s="10"/>
      <c r="AW95" s="32"/>
      <c r="AX95" s="11"/>
      <c r="AY95" s="10"/>
      <c r="AZ95" s="32"/>
      <c r="BA95" s="11"/>
      <c r="BB95" s="10"/>
      <c r="BC95" s="32"/>
      <c r="BD95" s="11"/>
      <c r="BE95" s="10"/>
      <c r="BF95" s="32"/>
      <c r="BG95" s="11"/>
      <c r="BH95" s="10"/>
      <c r="BI95" s="32"/>
      <c r="BJ95" s="11"/>
      <c r="BM95">
        <f t="shared" si="9"/>
        <v>0</v>
      </c>
      <c r="BN95">
        <f t="shared" si="10"/>
        <v>0</v>
      </c>
      <c r="BO95">
        <f t="shared" si="11"/>
        <v>0</v>
      </c>
      <c r="BP95">
        <f t="shared" si="2"/>
        <v>0</v>
      </c>
      <c r="BQ95">
        <f t="shared" si="3"/>
        <v>0</v>
      </c>
      <c r="BR95" t="e">
        <f t="shared" si="4"/>
        <v>#DIV/0!</v>
      </c>
    </row>
    <row r="96" spans="1:70">
      <c r="A96">
        <f t="shared" si="7"/>
        <v>51</v>
      </c>
      <c r="B96" s="151"/>
      <c r="C96" s="10"/>
      <c r="D96" s="32"/>
      <c r="E96" s="11"/>
      <c r="F96" s="10"/>
      <c r="G96" s="32"/>
      <c r="H96" s="11"/>
      <c r="I96" s="10"/>
      <c r="J96" s="32"/>
      <c r="K96" s="11"/>
      <c r="L96" s="10"/>
      <c r="M96" s="32"/>
      <c r="N96" s="11"/>
      <c r="O96" s="10"/>
      <c r="P96" s="32"/>
      <c r="Q96" s="11"/>
      <c r="R96" s="10"/>
      <c r="S96" s="32"/>
      <c r="T96" s="11"/>
      <c r="U96" s="10"/>
      <c r="V96" s="32"/>
      <c r="W96" s="11"/>
      <c r="X96" s="10"/>
      <c r="Y96" s="32"/>
      <c r="Z96" s="11"/>
      <c r="AA96" s="10"/>
      <c r="AB96" s="32"/>
      <c r="AC96" s="11"/>
      <c r="AD96" s="10"/>
      <c r="AE96" s="32"/>
      <c r="AF96" s="11"/>
      <c r="AG96" s="10"/>
      <c r="AH96" s="32"/>
      <c r="AI96" s="11"/>
      <c r="AJ96" s="10"/>
      <c r="AK96" s="32"/>
      <c r="AL96" s="11"/>
      <c r="AM96" s="10"/>
      <c r="AN96" s="32"/>
      <c r="AO96" s="11"/>
      <c r="AP96" s="10"/>
      <c r="AQ96" s="32"/>
      <c r="AR96" s="11"/>
      <c r="AS96" s="10"/>
      <c r="AT96" s="32"/>
      <c r="AU96" s="11"/>
      <c r="AV96" s="10"/>
      <c r="AW96" s="32"/>
      <c r="AX96" s="11"/>
      <c r="AY96" s="10"/>
      <c r="AZ96" s="32"/>
      <c r="BA96" s="11"/>
      <c r="BB96" s="10"/>
      <c r="BC96" s="32"/>
      <c r="BD96" s="11"/>
      <c r="BE96" s="10"/>
      <c r="BF96" s="32"/>
      <c r="BG96" s="11"/>
      <c r="BH96" s="10"/>
      <c r="BI96" s="32"/>
      <c r="BJ96" s="11"/>
    </row>
    <row r="97" spans="1:64">
      <c r="A97">
        <f t="shared" si="7"/>
        <v>52</v>
      </c>
      <c r="B97" s="151"/>
      <c r="C97" s="10"/>
      <c r="D97" s="32"/>
      <c r="E97" s="11"/>
      <c r="F97" s="10"/>
      <c r="G97" s="32"/>
      <c r="H97" s="11"/>
      <c r="I97" s="10"/>
      <c r="J97" s="32"/>
      <c r="K97" s="11"/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/>
      <c r="AB97" s="32"/>
      <c r="AC97" s="11"/>
      <c r="AD97" s="10"/>
      <c r="AE97" s="32"/>
      <c r="AF97" s="11"/>
      <c r="AG97" s="10"/>
      <c r="AH97" s="32"/>
      <c r="AI97" s="11"/>
      <c r="AJ97" s="10"/>
      <c r="AK97" s="32"/>
      <c r="AL97" s="11"/>
      <c r="AM97" s="10"/>
      <c r="AN97" s="32"/>
      <c r="AO97" s="11"/>
      <c r="AP97" s="10"/>
      <c r="AQ97" s="32"/>
      <c r="AR97" s="11"/>
      <c r="AS97" s="10"/>
      <c r="AT97" s="32"/>
      <c r="AU97" s="11"/>
      <c r="AV97" s="10"/>
      <c r="AW97" s="32"/>
      <c r="AX97" s="11"/>
      <c r="AY97" s="10"/>
      <c r="AZ97" s="32"/>
      <c r="BA97" s="11"/>
      <c r="BB97" s="10"/>
      <c r="BC97" s="32"/>
      <c r="BD97" s="11"/>
      <c r="BE97" s="10"/>
      <c r="BF97" s="32"/>
      <c r="BG97" s="11"/>
      <c r="BH97" s="10"/>
      <c r="BI97" s="32"/>
      <c r="BJ97" s="11"/>
      <c r="BL97" s="41"/>
    </row>
    <row r="98" spans="1:64">
      <c r="A98">
        <f t="shared" si="7"/>
        <v>53</v>
      </c>
      <c r="B98" s="151"/>
      <c r="C98" s="10"/>
      <c r="D98" s="32"/>
      <c r="E98" s="11"/>
      <c r="F98" s="10"/>
      <c r="G98" s="32"/>
      <c r="H98" s="11"/>
      <c r="I98" s="10"/>
      <c r="J98" s="32"/>
      <c r="K98" s="11"/>
      <c r="L98" s="10"/>
      <c r="M98" s="32"/>
      <c r="N98" s="11"/>
      <c r="O98" s="10"/>
      <c r="P98" s="32"/>
      <c r="Q98" s="11"/>
      <c r="R98" s="10"/>
      <c r="S98" s="32"/>
      <c r="T98" s="11"/>
      <c r="U98" s="10"/>
      <c r="V98" s="32"/>
      <c r="W98" s="11"/>
      <c r="X98" s="10"/>
      <c r="Y98" s="32"/>
      <c r="Z98" s="11"/>
      <c r="AA98" s="10"/>
      <c r="AB98" s="32"/>
      <c r="AC98" s="11"/>
      <c r="AD98" s="10"/>
      <c r="AE98" s="32"/>
      <c r="AF98" s="11"/>
      <c r="AG98" s="10"/>
      <c r="AH98" s="32"/>
      <c r="AI98" s="11"/>
      <c r="AJ98" s="10"/>
      <c r="AK98" s="32"/>
      <c r="AL98" s="11"/>
      <c r="AM98" s="10"/>
      <c r="AN98" s="32"/>
      <c r="AO98" s="11"/>
      <c r="AP98" s="10"/>
      <c r="AQ98" s="32"/>
      <c r="AR98" s="11"/>
      <c r="AS98" s="10"/>
      <c r="AT98" s="32"/>
      <c r="AU98" s="11"/>
      <c r="AV98" s="10"/>
      <c r="AW98" s="32"/>
      <c r="AX98" s="11"/>
      <c r="AY98" s="10"/>
      <c r="AZ98" s="32"/>
      <c r="BA98" s="11"/>
      <c r="BB98" s="10"/>
      <c r="BC98" s="32"/>
      <c r="BD98" s="11"/>
      <c r="BE98" s="10"/>
      <c r="BF98" s="32"/>
      <c r="BG98" s="11"/>
      <c r="BH98" s="10"/>
      <c r="BI98" s="32"/>
      <c r="BJ98" s="11"/>
      <c r="BL98" s="41"/>
    </row>
    <row r="99" spans="1:64">
      <c r="A99">
        <f t="shared" si="7"/>
        <v>54</v>
      </c>
      <c r="B99" s="151"/>
      <c r="C99" s="10"/>
      <c r="D99" s="32"/>
      <c r="E99" s="11"/>
      <c r="F99" s="10"/>
      <c r="G99" s="32"/>
      <c r="H99" s="11"/>
      <c r="I99" s="10"/>
      <c r="J99" s="32"/>
      <c r="K99" s="11"/>
      <c r="L99" s="10"/>
      <c r="M99" s="32"/>
      <c r="N99" s="11"/>
      <c r="O99" s="10"/>
      <c r="P99" s="32"/>
      <c r="Q99" s="11"/>
      <c r="R99" s="10"/>
      <c r="S99" s="32"/>
      <c r="T99" s="11"/>
      <c r="U99" s="10"/>
      <c r="V99" s="32"/>
      <c r="W99" s="11"/>
      <c r="X99" s="10"/>
      <c r="Y99" s="32"/>
      <c r="Z99" s="11"/>
      <c r="AA99" s="10"/>
      <c r="AB99" s="32"/>
      <c r="AC99" s="11"/>
      <c r="AD99" s="10"/>
      <c r="AE99" s="32"/>
      <c r="AF99" s="11"/>
      <c r="AG99" s="10"/>
      <c r="AH99" s="32"/>
      <c r="AI99" s="11"/>
      <c r="AJ99" s="10"/>
      <c r="AK99" s="32"/>
      <c r="AL99" s="11"/>
      <c r="AM99" s="10"/>
      <c r="AN99" s="32"/>
      <c r="AO99" s="11"/>
      <c r="AP99" s="10"/>
      <c r="AQ99" s="32"/>
      <c r="AR99" s="11"/>
      <c r="AS99" s="10"/>
      <c r="AT99" s="32"/>
      <c r="AU99" s="11"/>
      <c r="AV99" s="10"/>
      <c r="AW99" s="32"/>
      <c r="AX99" s="11"/>
      <c r="AY99" s="10"/>
      <c r="AZ99" s="32"/>
      <c r="BA99" s="11"/>
      <c r="BB99" s="10"/>
      <c r="BC99" s="32"/>
      <c r="BD99" s="11"/>
      <c r="BE99" s="10"/>
      <c r="BF99" s="32"/>
      <c r="BG99" s="11"/>
      <c r="BH99" s="10"/>
      <c r="BI99" s="32"/>
      <c r="BJ99" s="11"/>
      <c r="BK99" s="28"/>
      <c r="BL99" s="41"/>
    </row>
    <row r="100" spans="1:64">
      <c r="A100">
        <f t="shared" si="7"/>
        <v>55</v>
      </c>
      <c r="B100" s="151"/>
      <c r="C100" s="10"/>
      <c r="D100" s="32"/>
      <c r="E100" s="11"/>
      <c r="F100" s="10"/>
      <c r="G100" s="32"/>
      <c r="H100" s="11"/>
      <c r="I100" s="10"/>
      <c r="J100" s="32"/>
      <c r="K100" s="11"/>
      <c r="L100" s="10"/>
      <c r="M100" s="32"/>
      <c r="N100" s="11"/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/>
      <c r="AB100" s="32"/>
      <c r="AC100" s="11"/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/>
      <c r="AQ100" s="32"/>
      <c r="AR100" s="11"/>
      <c r="AS100" s="10"/>
      <c r="AT100" s="32"/>
      <c r="AU100" s="11"/>
      <c r="AV100" s="10"/>
      <c r="AW100" s="32"/>
      <c r="AX100" s="11"/>
      <c r="AY100" s="10"/>
      <c r="AZ100" s="32"/>
      <c r="BA100" s="11"/>
      <c r="BB100" s="10"/>
      <c r="BC100" s="32"/>
      <c r="BD100" s="11"/>
      <c r="BE100" s="10"/>
      <c r="BF100" s="32"/>
      <c r="BG100" s="11"/>
      <c r="BH100" s="10"/>
      <c r="BI100" s="32"/>
      <c r="BJ100" s="11"/>
      <c r="BK100" s="28"/>
      <c r="BL100" s="41"/>
    </row>
    <row r="101" spans="1:64">
      <c r="A101">
        <f t="shared" si="7"/>
        <v>56</v>
      </c>
      <c r="B101" s="151"/>
      <c r="C101" s="10"/>
      <c r="D101" s="32"/>
      <c r="E101" s="11"/>
      <c r="F101" s="10"/>
      <c r="G101" s="32"/>
      <c r="H101" s="11"/>
      <c r="I101" s="10"/>
      <c r="J101" s="32"/>
      <c r="K101" s="11"/>
      <c r="L101" s="10"/>
      <c r="M101" s="32"/>
      <c r="N101" s="11"/>
      <c r="O101" s="10"/>
      <c r="P101" s="32"/>
      <c r="Q101" s="11"/>
      <c r="R101" s="10"/>
      <c r="S101" s="32"/>
      <c r="T101" s="11"/>
      <c r="U101" s="10"/>
      <c r="V101" s="32"/>
      <c r="W101" s="11"/>
      <c r="X101" s="10"/>
      <c r="Y101" s="32"/>
      <c r="Z101" s="11"/>
      <c r="AA101" s="10"/>
      <c r="AB101" s="32"/>
      <c r="AC101" s="11"/>
      <c r="AD101" s="10"/>
      <c r="AE101" s="32"/>
      <c r="AF101" s="11"/>
      <c r="AG101" s="10"/>
      <c r="AH101" s="32"/>
      <c r="AI101" s="11"/>
      <c r="AJ101" s="10"/>
      <c r="AK101" s="32"/>
      <c r="AL101" s="11"/>
      <c r="AM101" s="10"/>
      <c r="AN101" s="32"/>
      <c r="AO101" s="11"/>
      <c r="AP101" s="10"/>
      <c r="AQ101" s="32"/>
      <c r="AR101" s="11"/>
      <c r="AS101" s="10"/>
      <c r="AT101" s="32"/>
      <c r="AU101" s="11"/>
      <c r="AV101" s="10"/>
      <c r="AW101" s="32"/>
      <c r="AX101" s="11"/>
      <c r="AY101" s="10"/>
      <c r="AZ101" s="32"/>
      <c r="BA101" s="11"/>
      <c r="BB101" s="10"/>
      <c r="BC101" s="32"/>
      <c r="BD101" s="11"/>
      <c r="BE101" s="10"/>
      <c r="BF101" s="32"/>
      <c r="BG101" s="11"/>
      <c r="BH101" s="10"/>
      <c r="BI101" s="32"/>
      <c r="BJ101" s="11"/>
      <c r="BL101" s="41"/>
    </row>
    <row r="102" spans="1:64">
      <c r="A102">
        <f t="shared" si="7"/>
        <v>57</v>
      </c>
      <c r="B102" s="151"/>
      <c r="C102" s="10"/>
      <c r="D102" s="32"/>
      <c r="E102" s="11"/>
      <c r="F102" s="10"/>
      <c r="G102" s="32"/>
      <c r="H102" s="11"/>
      <c r="I102" s="10"/>
      <c r="J102" s="32"/>
      <c r="K102" s="11"/>
      <c r="L102" s="10"/>
      <c r="M102" s="32"/>
      <c r="N102" s="11"/>
      <c r="O102" s="10"/>
      <c r="P102" s="32"/>
      <c r="Q102" s="11"/>
      <c r="R102" s="10"/>
      <c r="S102" s="32"/>
      <c r="T102" s="11"/>
      <c r="U102" s="10"/>
      <c r="V102" s="32"/>
      <c r="W102" s="11"/>
      <c r="X102" s="10"/>
      <c r="Y102" s="32"/>
      <c r="Z102" s="11"/>
      <c r="AA102" s="10"/>
      <c r="AB102" s="32"/>
      <c r="AC102" s="11"/>
      <c r="AD102" s="10"/>
      <c r="AE102" s="32"/>
      <c r="AF102" s="11"/>
      <c r="AG102" s="10"/>
      <c r="AH102" s="32"/>
      <c r="AI102" s="11"/>
      <c r="AJ102" s="10"/>
      <c r="AK102" s="32"/>
      <c r="AL102" s="11"/>
      <c r="AM102" s="10"/>
      <c r="AN102" s="32"/>
      <c r="AO102" s="11"/>
      <c r="AP102" s="10"/>
      <c r="AQ102" s="32"/>
      <c r="AR102" s="11"/>
      <c r="AS102" s="10"/>
      <c r="AT102" s="32"/>
      <c r="AU102" s="11"/>
      <c r="AV102" s="10"/>
      <c r="AW102" s="32"/>
      <c r="AX102" s="11"/>
      <c r="AY102" s="10"/>
      <c r="AZ102" s="32"/>
      <c r="BA102" s="11"/>
      <c r="BB102" s="10"/>
      <c r="BC102" s="32"/>
      <c r="BD102" s="11"/>
      <c r="BE102" s="10"/>
      <c r="BF102" s="32"/>
      <c r="BG102" s="11"/>
      <c r="BH102" s="10"/>
      <c r="BI102" s="32"/>
      <c r="BJ102" s="11"/>
      <c r="BL102" s="41"/>
    </row>
    <row r="103" spans="1:64">
      <c r="A103">
        <f t="shared" si="7"/>
        <v>58</v>
      </c>
      <c r="B103" s="151"/>
      <c r="C103" s="10"/>
      <c r="D103" s="32"/>
      <c r="E103" s="11"/>
      <c r="F103" s="10"/>
      <c r="G103" s="32"/>
      <c r="H103" s="11"/>
      <c r="I103" s="10"/>
      <c r="J103" s="32"/>
      <c r="K103" s="11"/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/>
      <c r="AB103" s="32"/>
      <c r="AC103" s="11"/>
      <c r="AD103" s="10"/>
      <c r="AE103" s="32"/>
      <c r="AF103" s="11"/>
      <c r="AG103" s="10"/>
      <c r="AH103" s="32"/>
      <c r="AI103" s="11"/>
      <c r="AJ103" s="10"/>
      <c r="AK103" s="32"/>
      <c r="AL103" s="11"/>
      <c r="AM103" s="10"/>
      <c r="AN103" s="32"/>
      <c r="AO103" s="11"/>
      <c r="AP103" s="10"/>
      <c r="AQ103" s="32"/>
      <c r="AR103" s="11"/>
      <c r="AS103" s="10"/>
      <c r="AT103" s="32"/>
      <c r="AU103" s="11"/>
      <c r="AV103" s="10"/>
      <c r="AW103" s="32"/>
      <c r="AX103" s="11"/>
      <c r="AY103" s="10"/>
      <c r="AZ103" s="32"/>
      <c r="BA103" s="11"/>
      <c r="BB103" s="10"/>
      <c r="BC103" s="32"/>
      <c r="BD103" s="11"/>
      <c r="BE103" s="10"/>
      <c r="BF103" s="32"/>
      <c r="BG103" s="11"/>
      <c r="BH103" s="10"/>
      <c r="BI103" s="32"/>
      <c r="BJ103" s="11"/>
      <c r="BL103" s="41"/>
    </row>
    <row r="104" spans="1:64">
      <c r="A104">
        <f t="shared" si="7"/>
        <v>59</v>
      </c>
      <c r="B104" s="151"/>
      <c r="C104" s="10"/>
      <c r="D104" s="32"/>
      <c r="E104" s="11"/>
      <c r="F104" s="10"/>
      <c r="G104" s="32"/>
      <c r="H104" s="11"/>
      <c r="I104" s="10"/>
      <c r="J104" s="32"/>
      <c r="K104" s="11"/>
      <c r="L104" s="10"/>
      <c r="M104" s="32"/>
      <c r="N104" s="11"/>
      <c r="O104" s="10"/>
      <c r="P104" s="32"/>
      <c r="Q104" s="11"/>
      <c r="R104" s="10"/>
      <c r="S104" s="32"/>
      <c r="T104" s="11"/>
      <c r="U104" s="10"/>
      <c r="V104" s="32"/>
      <c r="W104" s="11"/>
      <c r="X104" s="10"/>
      <c r="Y104" s="32"/>
      <c r="Z104" s="11"/>
      <c r="AA104" s="10"/>
      <c r="AB104" s="32"/>
      <c r="AC104" s="11"/>
      <c r="AD104" s="10"/>
      <c r="AE104" s="32"/>
      <c r="AF104" s="11"/>
      <c r="AG104" s="10"/>
      <c r="AH104" s="32"/>
      <c r="AI104" s="11"/>
      <c r="AJ104" s="10"/>
      <c r="AK104" s="32"/>
      <c r="AL104" s="11"/>
      <c r="AM104" s="10"/>
      <c r="AN104" s="32"/>
      <c r="AO104" s="11"/>
      <c r="AP104" s="10"/>
      <c r="AQ104" s="32"/>
      <c r="AR104" s="11"/>
      <c r="AS104" s="10"/>
      <c r="AT104" s="32"/>
      <c r="AU104" s="11"/>
      <c r="AV104" s="10"/>
      <c r="AW104" s="32"/>
      <c r="AX104" s="11"/>
      <c r="AY104" s="10"/>
      <c r="AZ104" s="32"/>
      <c r="BA104" s="11"/>
      <c r="BB104" s="10"/>
      <c r="BC104" s="32"/>
      <c r="BD104" s="11"/>
      <c r="BE104" s="10"/>
      <c r="BF104" s="32"/>
      <c r="BG104" s="11"/>
      <c r="BH104" s="10"/>
      <c r="BI104" s="32"/>
      <c r="BJ104" s="11"/>
      <c r="BL104" s="41"/>
    </row>
    <row r="105" spans="1:64">
      <c r="A105">
        <f t="shared" si="7"/>
        <v>60</v>
      </c>
      <c r="B105" s="151"/>
      <c r="C105" s="10"/>
      <c r="D105" s="32"/>
      <c r="E105" s="11"/>
      <c r="F105" s="10"/>
      <c r="G105" s="32"/>
      <c r="H105" s="11"/>
      <c r="I105" s="10"/>
      <c r="J105" s="32"/>
      <c r="K105" s="11"/>
      <c r="L105" s="10"/>
      <c r="M105" s="32"/>
      <c r="N105" s="11"/>
      <c r="O105" s="10"/>
      <c r="P105" s="32"/>
      <c r="Q105" s="11"/>
      <c r="R105" s="10"/>
      <c r="S105" s="32"/>
      <c r="T105" s="11"/>
      <c r="U105" s="10"/>
      <c r="V105" s="32"/>
      <c r="W105" s="11"/>
      <c r="X105" s="10"/>
      <c r="Y105" s="32"/>
      <c r="Z105" s="11"/>
      <c r="AA105" s="10"/>
      <c r="AB105" s="32"/>
      <c r="AC105" s="11"/>
      <c r="AD105" s="10"/>
      <c r="AE105" s="32"/>
      <c r="AF105" s="11"/>
      <c r="AG105" s="10"/>
      <c r="AH105" s="32"/>
      <c r="AI105" s="11"/>
      <c r="AJ105" s="10"/>
      <c r="AK105" s="32"/>
      <c r="AL105" s="11"/>
      <c r="AM105" s="10"/>
      <c r="AN105" s="32"/>
      <c r="AO105" s="11"/>
      <c r="AP105" s="10"/>
      <c r="AQ105" s="32"/>
      <c r="AR105" s="11"/>
      <c r="AS105" s="10"/>
      <c r="AT105" s="32"/>
      <c r="AU105" s="11"/>
      <c r="AV105" s="10"/>
      <c r="AW105" s="32"/>
      <c r="AX105" s="11"/>
      <c r="AY105" s="10"/>
      <c r="AZ105" s="32"/>
      <c r="BA105" s="11"/>
      <c r="BB105" s="10"/>
      <c r="BC105" s="32"/>
      <c r="BD105" s="11"/>
      <c r="BE105" s="10"/>
      <c r="BF105" s="32"/>
      <c r="BG105" s="11"/>
      <c r="BH105" s="10"/>
      <c r="BI105" s="32"/>
      <c r="BJ105" s="11"/>
      <c r="BL105" s="41"/>
    </row>
    <row r="106" spans="1:64">
      <c r="A106">
        <f t="shared" si="7"/>
        <v>61</v>
      </c>
      <c r="B106" s="151"/>
      <c r="C106" s="10"/>
      <c r="D106" s="32"/>
      <c r="E106" s="11"/>
      <c r="F106" s="10"/>
      <c r="G106" s="32"/>
      <c r="H106" s="11"/>
      <c r="I106" s="10"/>
      <c r="J106" s="32"/>
      <c r="K106" s="11"/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/>
      <c r="AC106" s="11"/>
      <c r="AD106" s="10"/>
      <c r="AE106" s="32"/>
      <c r="AF106" s="11"/>
      <c r="AG106" s="10"/>
      <c r="AH106" s="32"/>
      <c r="AI106" s="11"/>
      <c r="AJ106" s="10"/>
      <c r="AK106" s="32"/>
      <c r="AL106" s="11"/>
      <c r="AM106" s="10"/>
      <c r="AN106" s="32"/>
      <c r="AO106" s="11"/>
      <c r="AP106" s="10"/>
      <c r="AQ106" s="32"/>
      <c r="AR106" s="11"/>
      <c r="AS106" s="10"/>
      <c r="AT106" s="32"/>
      <c r="AU106" s="11"/>
      <c r="AV106" s="10"/>
      <c r="AW106" s="32"/>
      <c r="AX106" s="11"/>
      <c r="AY106" s="10"/>
      <c r="AZ106" s="32"/>
      <c r="BA106" s="11"/>
      <c r="BB106" s="10"/>
      <c r="BC106" s="32"/>
      <c r="BD106" s="11"/>
      <c r="BE106" s="10"/>
      <c r="BF106" s="32"/>
      <c r="BG106" s="11"/>
      <c r="BH106" s="10"/>
      <c r="BI106" s="32"/>
      <c r="BJ106" s="11"/>
      <c r="BL106" s="41"/>
    </row>
    <row r="107" spans="1:64">
      <c r="A107">
        <f t="shared" si="7"/>
        <v>62</v>
      </c>
      <c r="B107" s="151"/>
      <c r="C107" s="10"/>
      <c r="D107" s="32"/>
      <c r="E107" s="11"/>
      <c r="F107" s="10"/>
      <c r="G107" s="32"/>
      <c r="H107" s="11"/>
      <c r="I107" s="10"/>
      <c r="J107" s="32"/>
      <c r="K107" s="11"/>
      <c r="L107" s="10"/>
      <c r="M107" s="32"/>
      <c r="N107" s="11"/>
      <c r="O107" s="10"/>
      <c r="P107" s="32"/>
      <c r="Q107" s="11"/>
      <c r="R107" s="10"/>
      <c r="S107" s="32"/>
      <c r="T107" s="11"/>
      <c r="U107" s="10"/>
      <c r="V107" s="32"/>
      <c r="W107" s="11"/>
      <c r="X107" s="10"/>
      <c r="Y107" s="32"/>
      <c r="Z107" s="11"/>
      <c r="AA107" s="10"/>
      <c r="AB107" s="32"/>
      <c r="AC107" s="11"/>
      <c r="AD107" s="10"/>
      <c r="AE107" s="32"/>
      <c r="AF107" s="11"/>
      <c r="AG107" s="10"/>
      <c r="AH107" s="32"/>
      <c r="AI107" s="11"/>
      <c r="AJ107" s="10"/>
      <c r="AK107" s="32"/>
      <c r="AL107" s="11"/>
      <c r="AM107" s="10"/>
      <c r="AN107" s="32"/>
      <c r="AO107" s="11"/>
      <c r="AP107" s="10"/>
      <c r="AQ107" s="32"/>
      <c r="AR107" s="11"/>
      <c r="AS107" s="10"/>
      <c r="AT107" s="32"/>
      <c r="AU107" s="11"/>
      <c r="AV107" s="10"/>
      <c r="AW107" s="32"/>
      <c r="AX107" s="11"/>
      <c r="AY107" s="10"/>
      <c r="AZ107" s="32"/>
      <c r="BA107" s="11"/>
      <c r="BB107" s="10"/>
      <c r="BC107" s="32"/>
      <c r="BD107" s="11"/>
      <c r="BE107" s="10"/>
      <c r="BF107" s="32"/>
      <c r="BG107" s="11"/>
      <c r="BH107" s="10"/>
      <c r="BI107" s="32"/>
      <c r="BJ107" s="11"/>
      <c r="BL107" s="41"/>
    </row>
    <row r="108" spans="1:64">
      <c r="A108">
        <f t="shared" si="7"/>
        <v>63</v>
      </c>
      <c r="B108" s="151"/>
      <c r="C108" s="10"/>
      <c r="D108" s="32"/>
      <c r="E108" s="11"/>
      <c r="F108" s="10"/>
      <c r="G108" s="32"/>
      <c r="H108" s="11"/>
      <c r="I108" s="10"/>
      <c r="J108" s="32"/>
      <c r="K108" s="11"/>
      <c r="L108" s="10"/>
      <c r="M108" s="32"/>
      <c r="N108" s="11"/>
      <c r="O108" s="10"/>
      <c r="P108" s="32"/>
      <c r="Q108" s="11"/>
      <c r="R108" s="10"/>
      <c r="S108" s="32"/>
      <c r="T108" s="11"/>
      <c r="U108" s="10"/>
      <c r="V108" s="32"/>
      <c r="W108" s="11"/>
      <c r="X108" s="10"/>
      <c r="Y108" s="32"/>
      <c r="Z108" s="11"/>
      <c r="AA108" s="10"/>
      <c r="AB108" s="32"/>
      <c r="AC108" s="11"/>
      <c r="AD108" s="10"/>
      <c r="AE108" s="32"/>
      <c r="AF108" s="11"/>
      <c r="AG108" s="10"/>
      <c r="AH108" s="32"/>
      <c r="AI108" s="11"/>
      <c r="AJ108" s="10"/>
      <c r="AK108" s="32"/>
      <c r="AL108" s="11"/>
      <c r="AM108" s="10"/>
      <c r="AN108" s="32"/>
      <c r="AO108" s="11"/>
      <c r="AP108" s="10"/>
      <c r="AQ108" s="32"/>
      <c r="AR108" s="11"/>
      <c r="AS108" s="10"/>
      <c r="AT108" s="32"/>
      <c r="AU108" s="11"/>
      <c r="AV108" s="10"/>
      <c r="AW108" s="32"/>
      <c r="AX108" s="11"/>
      <c r="AY108" s="10"/>
      <c r="AZ108" s="32"/>
      <c r="BA108" s="11"/>
      <c r="BB108" s="10"/>
      <c r="BC108" s="32"/>
      <c r="BD108" s="11"/>
      <c r="BE108" s="10"/>
      <c r="BF108" s="32"/>
      <c r="BG108" s="11"/>
      <c r="BH108" s="10"/>
      <c r="BI108" s="32"/>
      <c r="BJ108" s="11"/>
      <c r="BK108" s="28"/>
      <c r="BL108" s="41"/>
    </row>
    <row r="109" spans="1:64">
      <c r="A109">
        <f t="shared" si="7"/>
        <v>64</v>
      </c>
      <c r="B109" s="151"/>
      <c r="C109" s="10"/>
      <c r="D109" s="32"/>
      <c r="E109" s="11"/>
      <c r="F109" s="10"/>
      <c r="G109" s="32"/>
      <c r="H109" s="11"/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/>
      <c r="AQ109" s="32"/>
      <c r="AR109" s="11"/>
      <c r="AS109" s="10"/>
      <c r="AT109" s="32"/>
      <c r="AU109" s="11"/>
      <c r="AV109" s="10"/>
      <c r="AW109" s="32"/>
      <c r="AX109" s="11"/>
      <c r="AY109" s="10"/>
      <c r="AZ109" s="32"/>
      <c r="BA109" s="11"/>
      <c r="BB109" s="10"/>
      <c r="BC109" s="32"/>
      <c r="BD109" s="11"/>
      <c r="BE109" s="10"/>
      <c r="BF109" s="32"/>
      <c r="BG109" s="11"/>
      <c r="BH109" s="10"/>
      <c r="BI109" s="32"/>
      <c r="BJ109" s="11"/>
      <c r="BK109" s="28"/>
      <c r="BL109" s="41"/>
    </row>
    <row r="110" spans="1:64">
      <c r="A110">
        <f t="shared" si="7"/>
        <v>65</v>
      </c>
      <c r="B110" s="151"/>
      <c r="C110" s="10"/>
      <c r="D110" s="32"/>
      <c r="E110" s="11"/>
      <c r="F110" s="10"/>
      <c r="G110" s="32"/>
      <c r="H110" s="11"/>
      <c r="I110" s="10"/>
      <c r="J110" s="32"/>
      <c r="K110" s="11"/>
      <c r="L110" s="10"/>
      <c r="M110" s="32"/>
      <c r="N110" s="11"/>
      <c r="O110" s="10"/>
      <c r="P110" s="32"/>
      <c r="Q110" s="11"/>
      <c r="R110" s="10"/>
      <c r="S110" s="32"/>
      <c r="T110" s="11"/>
      <c r="U110" s="10"/>
      <c r="V110" s="32"/>
      <c r="W110" s="11"/>
      <c r="X110" s="10"/>
      <c r="Y110" s="32"/>
      <c r="Z110" s="11"/>
      <c r="AA110" s="10"/>
      <c r="AB110" s="32"/>
      <c r="AC110" s="11"/>
      <c r="AD110" s="10"/>
      <c r="AE110" s="32"/>
      <c r="AF110" s="11"/>
      <c r="AG110" s="10"/>
      <c r="AH110" s="32"/>
      <c r="AI110" s="11"/>
      <c r="AJ110" s="10"/>
      <c r="AK110" s="32"/>
      <c r="AL110" s="11"/>
      <c r="AM110" s="10"/>
      <c r="AN110" s="32"/>
      <c r="AO110" s="11"/>
      <c r="AP110" s="10"/>
      <c r="AQ110" s="32"/>
      <c r="AR110" s="11"/>
      <c r="AS110" s="10"/>
      <c r="AT110" s="32"/>
      <c r="AU110" s="11"/>
      <c r="AV110" s="10"/>
      <c r="AW110" s="32"/>
      <c r="AX110" s="11"/>
      <c r="AY110" s="10"/>
      <c r="AZ110" s="32"/>
      <c r="BA110" s="11"/>
      <c r="BB110" s="10"/>
      <c r="BC110" s="32"/>
      <c r="BD110" s="11"/>
      <c r="BE110" s="10"/>
      <c r="BF110" s="32"/>
      <c r="BG110" s="11"/>
      <c r="BH110" s="10"/>
      <c r="BI110" s="32"/>
      <c r="BJ110" s="11"/>
      <c r="BK110" s="28"/>
      <c r="BL110" s="41"/>
    </row>
    <row r="111" spans="1:64">
      <c r="A111">
        <f t="shared" si="7"/>
        <v>66</v>
      </c>
      <c r="B111" s="151"/>
      <c r="C111" s="10"/>
      <c r="D111" s="32"/>
      <c r="E111" s="11"/>
      <c r="F111" s="10"/>
      <c r="G111" s="32"/>
      <c r="H111" s="11"/>
      <c r="I111" s="10"/>
      <c r="J111" s="32"/>
      <c r="K111" s="11"/>
      <c r="L111" s="10"/>
      <c r="M111" s="32"/>
      <c r="N111" s="11"/>
      <c r="O111" s="10"/>
      <c r="P111" s="32"/>
      <c r="Q111" s="11"/>
      <c r="R111" s="10"/>
      <c r="S111" s="32"/>
      <c r="T111" s="11"/>
      <c r="U111" s="10"/>
      <c r="V111" s="32"/>
      <c r="W111" s="11"/>
      <c r="X111" s="10"/>
      <c r="Y111" s="32"/>
      <c r="Z111" s="11"/>
      <c r="AA111" s="10"/>
      <c r="AB111" s="32"/>
      <c r="AC111" s="11"/>
      <c r="AD111" s="10"/>
      <c r="AE111" s="32"/>
      <c r="AF111" s="11"/>
      <c r="AG111" s="10"/>
      <c r="AH111" s="32"/>
      <c r="AI111" s="11"/>
      <c r="AJ111" s="10"/>
      <c r="AK111" s="32"/>
      <c r="AL111" s="11"/>
      <c r="AM111" s="10"/>
      <c r="AN111" s="32"/>
      <c r="AO111" s="11"/>
      <c r="AP111" s="10"/>
      <c r="AQ111" s="32"/>
      <c r="AR111" s="11"/>
      <c r="AS111" s="10"/>
      <c r="AT111" s="32"/>
      <c r="AU111" s="11"/>
      <c r="AV111" s="10"/>
      <c r="AW111" s="32"/>
      <c r="AX111" s="11"/>
      <c r="AY111" s="10"/>
      <c r="AZ111" s="32"/>
      <c r="BA111" s="11"/>
      <c r="BB111" s="10"/>
      <c r="BC111" s="32"/>
      <c r="BD111" s="11"/>
      <c r="BE111" s="10"/>
      <c r="BF111" s="32"/>
      <c r="BG111" s="11"/>
      <c r="BH111" s="10"/>
      <c r="BI111" s="32"/>
      <c r="BJ111" s="11"/>
      <c r="BK111" s="28"/>
      <c r="BL111" s="41"/>
    </row>
    <row r="112" spans="1:64">
      <c r="A112">
        <f t="shared" ref="A112:A175" si="12">+A111+1</f>
        <v>67</v>
      </c>
      <c r="B112" s="151"/>
      <c r="C112" s="10"/>
      <c r="D112" s="32"/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/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10"/>
      <c r="AT112" s="32"/>
      <c r="AU112" s="11"/>
      <c r="AV112" s="10"/>
      <c r="AW112" s="32"/>
      <c r="AX112" s="11"/>
      <c r="AY112" s="10"/>
      <c r="AZ112" s="32"/>
      <c r="BA112" s="11"/>
      <c r="BB112" s="10"/>
      <c r="BC112" s="32"/>
      <c r="BD112" s="11"/>
      <c r="BE112" s="10"/>
      <c r="BF112" s="32"/>
      <c r="BG112" s="11"/>
      <c r="BH112" s="10"/>
      <c r="BI112" s="32"/>
      <c r="BJ112" s="11"/>
      <c r="BK112" s="28"/>
      <c r="BL112" s="41"/>
    </row>
    <row r="113" spans="1:64">
      <c r="A113">
        <f t="shared" si="12"/>
        <v>68</v>
      </c>
      <c r="B113" s="151"/>
      <c r="C113" s="10"/>
      <c r="D113" s="32"/>
      <c r="E113" s="11"/>
      <c r="F113" s="10"/>
      <c r="G113" s="32"/>
      <c r="H113" s="11"/>
      <c r="I113" s="10"/>
      <c r="J113" s="32"/>
      <c r="K113" s="11"/>
      <c r="L113" s="10"/>
      <c r="M113" s="32"/>
      <c r="N113" s="11"/>
      <c r="O113" s="10"/>
      <c r="P113" s="32"/>
      <c r="Q113" s="11"/>
      <c r="R113" s="10"/>
      <c r="S113" s="32"/>
      <c r="T113" s="11"/>
      <c r="U113" s="10"/>
      <c r="V113" s="32"/>
      <c r="W113" s="11"/>
      <c r="X113" s="10"/>
      <c r="Y113" s="32"/>
      <c r="Z113" s="11"/>
      <c r="AA113" s="10"/>
      <c r="AB113" s="32"/>
      <c r="AC113" s="11"/>
      <c r="AD113" s="10"/>
      <c r="AE113" s="32"/>
      <c r="AF113" s="11"/>
      <c r="AG113" s="10"/>
      <c r="AH113" s="32"/>
      <c r="AI113" s="11"/>
      <c r="AJ113" s="10"/>
      <c r="AK113" s="32"/>
      <c r="AL113" s="11"/>
      <c r="AM113" s="10"/>
      <c r="AN113" s="32"/>
      <c r="AO113" s="11"/>
      <c r="AP113" s="10"/>
      <c r="AQ113" s="32"/>
      <c r="AR113" s="11"/>
      <c r="AS113" s="10"/>
      <c r="AT113" s="32"/>
      <c r="AU113" s="11"/>
      <c r="AV113" s="10"/>
      <c r="AW113" s="32"/>
      <c r="AX113" s="11"/>
      <c r="AY113" s="10"/>
      <c r="AZ113" s="32"/>
      <c r="BA113" s="11"/>
      <c r="BB113" s="10"/>
      <c r="BC113" s="32"/>
      <c r="BD113" s="11"/>
      <c r="BE113" s="10"/>
      <c r="BF113" s="32"/>
      <c r="BG113" s="11"/>
      <c r="BH113" s="10"/>
      <c r="BI113" s="32"/>
      <c r="BJ113" s="11"/>
    </row>
    <row r="114" spans="1:64">
      <c r="A114">
        <f t="shared" si="12"/>
        <v>69</v>
      </c>
      <c r="B114" s="151"/>
      <c r="C114" s="10"/>
      <c r="D114" s="32"/>
      <c r="E114" s="11"/>
      <c r="F114" s="10"/>
      <c r="G114" s="32"/>
      <c r="H114" s="11"/>
      <c r="I114" s="10"/>
      <c r="J114" s="32"/>
      <c r="K114" s="11"/>
      <c r="L114" s="10"/>
      <c r="M114" s="32"/>
      <c r="N114" s="11"/>
      <c r="O114" s="10"/>
      <c r="P114" s="32"/>
      <c r="Q114" s="11"/>
      <c r="R114" s="10"/>
      <c r="S114" s="32"/>
      <c r="T114" s="11"/>
      <c r="U114" s="10"/>
      <c r="V114" s="32"/>
      <c r="W114" s="11"/>
      <c r="X114" s="10"/>
      <c r="Y114" s="32"/>
      <c r="Z114" s="11"/>
      <c r="AA114" s="10"/>
      <c r="AB114" s="32"/>
      <c r="AC114" s="11"/>
      <c r="AD114" s="10"/>
      <c r="AE114" s="32"/>
      <c r="AF114" s="11"/>
      <c r="AG114" s="10"/>
      <c r="AH114" s="32"/>
      <c r="AI114" s="11"/>
      <c r="AJ114" s="10"/>
      <c r="AK114" s="32"/>
      <c r="AL114" s="11"/>
      <c r="AM114" s="10"/>
      <c r="AN114" s="32"/>
      <c r="AO114" s="11"/>
      <c r="AP114" s="10"/>
      <c r="AQ114" s="32"/>
      <c r="AR114" s="11"/>
      <c r="AS114" s="10"/>
      <c r="AT114" s="32"/>
      <c r="AU114" s="11"/>
      <c r="AV114" s="10"/>
      <c r="AW114" s="32"/>
      <c r="AX114" s="11"/>
      <c r="AY114" s="10"/>
      <c r="AZ114" s="32"/>
      <c r="BA114" s="11"/>
      <c r="BB114" s="10"/>
      <c r="BC114" s="32"/>
      <c r="BD114" s="11"/>
      <c r="BE114" s="10"/>
      <c r="BF114" s="32"/>
      <c r="BG114" s="11"/>
      <c r="BH114" s="10"/>
      <c r="BI114" s="32"/>
      <c r="BJ114" s="11"/>
      <c r="BK114" s="28"/>
      <c r="BL114" s="41"/>
    </row>
    <row r="115" spans="1:64">
      <c r="A115">
        <f t="shared" si="12"/>
        <v>70</v>
      </c>
      <c r="B115" s="151"/>
      <c r="C115" s="10"/>
      <c r="D115" s="32"/>
      <c r="E115" s="11"/>
      <c r="F115" s="10"/>
      <c r="G115" s="32"/>
      <c r="H115" s="11"/>
      <c r="I115" s="10"/>
      <c r="J115" s="32"/>
      <c r="K115" s="11"/>
      <c r="L115" s="10"/>
      <c r="M115" s="32"/>
      <c r="N115" s="11"/>
      <c r="O115" s="10"/>
      <c r="P115" s="32"/>
      <c r="Q115" s="11"/>
      <c r="R115" s="10"/>
      <c r="S115" s="32"/>
      <c r="T115" s="11"/>
      <c r="U115" s="10"/>
      <c r="V115" s="32"/>
      <c r="W115" s="11"/>
      <c r="X115" s="10"/>
      <c r="Y115" s="32"/>
      <c r="Z115" s="11"/>
      <c r="AA115" s="10"/>
      <c r="AB115" s="32"/>
      <c r="AC115" s="11"/>
      <c r="AD115" s="10"/>
      <c r="AE115" s="32"/>
      <c r="AF115" s="11"/>
      <c r="AG115" s="10"/>
      <c r="AH115" s="32"/>
      <c r="AI115" s="11"/>
      <c r="AJ115" s="10"/>
      <c r="AK115" s="32"/>
      <c r="AL115" s="11"/>
      <c r="AM115" s="10"/>
      <c r="AN115" s="32"/>
      <c r="AO115" s="11"/>
      <c r="AP115" s="10"/>
      <c r="AQ115" s="32"/>
      <c r="AR115" s="11"/>
      <c r="AS115" s="10"/>
      <c r="AT115" s="32"/>
      <c r="AU115" s="11"/>
      <c r="AV115" s="10"/>
      <c r="AW115" s="32"/>
      <c r="AX115" s="11"/>
      <c r="AY115" s="10"/>
      <c r="AZ115" s="32"/>
      <c r="BA115" s="11"/>
      <c r="BB115" s="10"/>
      <c r="BC115" s="32"/>
      <c r="BD115" s="11"/>
      <c r="BE115" s="10"/>
      <c r="BF115" s="32"/>
      <c r="BG115" s="11"/>
      <c r="BH115" s="10"/>
      <c r="BI115" s="32"/>
      <c r="BJ115" s="11"/>
      <c r="BK115" s="28"/>
      <c r="BL115" s="41"/>
    </row>
    <row r="116" spans="1:64">
      <c r="A116">
        <f t="shared" si="12"/>
        <v>71</v>
      </c>
      <c r="B116" s="151"/>
      <c r="C116" s="10"/>
      <c r="D116" s="32"/>
      <c r="E116" s="11"/>
      <c r="F116" s="10"/>
      <c r="G116" s="32"/>
      <c r="H116" s="11"/>
      <c r="I116" s="10"/>
      <c r="J116" s="32"/>
      <c r="K116" s="11"/>
      <c r="L116" s="10"/>
      <c r="M116" s="32"/>
      <c r="N116" s="11"/>
      <c r="O116" s="10"/>
      <c r="P116" s="32"/>
      <c r="Q116" s="11"/>
      <c r="R116" s="10"/>
      <c r="S116" s="32"/>
      <c r="T116" s="11"/>
      <c r="U116" s="10"/>
      <c r="V116" s="32"/>
      <c r="W116" s="11"/>
      <c r="X116" s="10"/>
      <c r="Y116" s="32"/>
      <c r="Z116" s="11"/>
      <c r="AA116" s="10"/>
      <c r="AB116" s="32"/>
      <c r="AC116" s="11"/>
      <c r="AD116" s="10"/>
      <c r="AE116" s="32"/>
      <c r="AF116" s="11"/>
      <c r="AG116" s="10"/>
      <c r="AH116" s="32"/>
      <c r="AI116" s="11"/>
      <c r="AJ116" s="10"/>
      <c r="AK116" s="32"/>
      <c r="AL116" s="11"/>
      <c r="AM116" s="10"/>
      <c r="AN116" s="32"/>
      <c r="AO116" s="11"/>
      <c r="AP116" s="10"/>
      <c r="AQ116" s="32"/>
      <c r="AR116" s="11"/>
      <c r="AS116" s="10"/>
      <c r="AT116" s="32"/>
      <c r="AU116" s="11"/>
      <c r="AV116" s="10"/>
      <c r="AW116" s="32"/>
      <c r="AX116" s="11"/>
      <c r="AY116" s="10"/>
      <c r="AZ116" s="32"/>
      <c r="BA116" s="11"/>
      <c r="BB116" s="10"/>
      <c r="BC116" s="32"/>
      <c r="BD116" s="11"/>
      <c r="BE116" s="10"/>
      <c r="BF116" s="32"/>
      <c r="BG116" s="11"/>
      <c r="BH116" s="10"/>
      <c r="BI116" s="32"/>
      <c r="BJ116" s="11"/>
      <c r="BK116" s="28"/>
      <c r="BL116" s="41"/>
    </row>
    <row r="117" spans="1:64">
      <c r="A117">
        <f t="shared" si="12"/>
        <v>72</v>
      </c>
      <c r="B117" s="151"/>
      <c r="C117" s="10"/>
      <c r="D117" s="32"/>
      <c r="E117" s="11"/>
      <c r="F117" s="10"/>
      <c r="G117" s="32"/>
      <c r="H117" s="11"/>
      <c r="I117" s="10"/>
      <c r="J117" s="32"/>
      <c r="K117" s="11"/>
      <c r="L117" s="10"/>
      <c r="M117" s="32"/>
      <c r="N117" s="11"/>
      <c r="O117" s="10"/>
      <c r="P117" s="32"/>
      <c r="Q117" s="11"/>
      <c r="R117" s="10"/>
      <c r="S117" s="32"/>
      <c r="T117" s="11"/>
      <c r="U117" s="10"/>
      <c r="V117" s="32"/>
      <c r="W117" s="11"/>
      <c r="X117" s="10"/>
      <c r="Y117" s="32"/>
      <c r="Z117" s="11"/>
      <c r="AA117" s="10"/>
      <c r="AB117" s="32"/>
      <c r="AC117" s="11"/>
      <c r="AD117" s="10"/>
      <c r="AE117" s="32"/>
      <c r="AF117" s="11"/>
      <c r="AG117" s="10"/>
      <c r="AH117" s="32"/>
      <c r="AI117" s="11"/>
      <c r="AJ117" s="10"/>
      <c r="AK117" s="32"/>
      <c r="AL117" s="11"/>
      <c r="AM117" s="10"/>
      <c r="AN117" s="32"/>
      <c r="AO117" s="11"/>
      <c r="AP117" s="10"/>
      <c r="AQ117" s="32"/>
      <c r="AR117" s="11"/>
      <c r="AS117" s="10"/>
      <c r="AT117" s="32"/>
      <c r="AU117" s="11"/>
      <c r="AV117" s="10"/>
      <c r="AW117" s="32"/>
      <c r="AX117" s="11"/>
      <c r="AY117" s="10"/>
      <c r="AZ117" s="32"/>
      <c r="BA117" s="11"/>
      <c r="BB117" s="10"/>
      <c r="BC117" s="32"/>
      <c r="BD117" s="11"/>
      <c r="BE117" s="10"/>
      <c r="BF117" s="32"/>
      <c r="BG117" s="11"/>
      <c r="BH117" s="10"/>
      <c r="BI117" s="32"/>
      <c r="BJ117" s="11"/>
      <c r="BK117" s="28"/>
      <c r="BL117" s="41"/>
    </row>
    <row r="118" spans="1:64">
      <c r="A118">
        <f t="shared" si="12"/>
        <v>73</v>
      </c>
      <c r="B118" s="151"/>
      <c r="C118" s="12"/>
      <c r="D118" s="36"/>
      <c r="E118" s="13"/>
      <c r="F118" s="12"/>
      <c r="G118" s="36"/>
      <c r="H118" s="13"/>
      <c r="I118" s="12"/>
      <c r="J118" s="36"/>
      <c r="K118" s="13"/>
      <c r="L118" s="12"/>
      <c r="M118" s="36"/>
      <c r="N118" s="13"/>
      <c r="O118" s="12"/>
      <c r="P118" s="36"/>
      <c r="Q118" s="13"/>
      <c r="R118" s="12"/>
      <c r="S118" s="36"/>
      <c r="T118" s="13"/>
      <c r="U118" s="12"/>
      <c r="V118" s="36"/>
      <c r="W118" s="13"/>
      <c r="X118" s="12"/>
      <c r="Y118" s="36"/>
      <c r="Z118" s="13"/>
      <c r="AA118" s="12"/>
      <c r="AB118" s="36"/>
      <c r="AC118" s="13"/>
      <c r="AD118" s="12"/>
      <c r="AE118" s="36"/>
      <c r="AF118" s="13"/>
      <c r="AG118" s="12"/>
      <c r="AH118" s="36"/>
      <c r="AI118" s="13"/>
      <c r="AJ118" s="12"/>
      <c r="AK118" s="36"/>
      <c r="AL118" s="13"/>
      <c r="AM118" s="12"/>
      <c r="AN118" s="36"/>
      <c r="AO118" s="13"/>
      <c r="AP118" s="12"/>
      <c r="AQ118" s="36"/>
      <c r="AR118" s="13"/>
      <c r="AS118" s="12"/>
      <c r="AT118" s="36"/>
      <c r="AU118" s="13"/>
      <c r="AV118" s="12"/>
      <c r="AW118" s="36"/>
      <c r="AX118" s="13"/>
      <c r="AY118" s="12"/>
      <c r="AZ118" s="36"/>
      <c r="BA118" s="13"/>
      <c r="BB118" s="12"/>
      <c r="BC118" s="36"/>
      <c r="BD118" s="13"/>
      <c r="BE118" s="12"/>
      <c r="BF118" s="36"/>
      <c r="BG118" s="13"/>
      <c r="BH118" s="12"/>
      <c r="BI118" s="36"/>
      <c r="BJ118" s="13"/>
      <c r="BK118" s="28"/>
      <c r="BL118" s="41"/>
    </row>
    <row r="119" spans="1:64">
      <c r="A119">
        <f t="shared" si="12"/>
        <v>74</v>
      </c>
      <c r="B119" s="151"/>
      <c r="C119" s="10"/>
      <c r="D119" s="32"/>
      <c r="E119" s="11"/>
      <c r="F119" s="10"/>
      <c r="G119" s="32"/>
      <c r="H119" s="11"/>
      <c r="I119" s="10"/>
      <c r="J119" s="32"/>
      <c r="K119" s="11"/>
      <c r="L119" s="10"/>
      <c r="M119" s="32"/>
      <c r="N119" s="11"/>
      <c r="O119" s="10"/>
      <c r="P119" s="32"/>
      <c r="Q119" s="11"/>
      <c r="R119" s="10"/>
      <c r="S119" s="32"/>
      <c r="T119" s="11"/>
      <c r="U119" s="10"/>
      <c r="V119" s="32"/>
      <c r="W119" s="11"/>
      <c r="X119" s="10"/>
      <c r="Y119" s="32"/>
      <c r="Z119" s="11"/>
      <c r="AA119" s="10"/>
      <c r="AB119" s="32"/>
      <c r="AC119" s="11"/>
      <c r="AD119" s="10"/>
      <c r="AE119" s="32"/>
      <c r="AF119" s="11"/>
      <c r="AG119" s="10"/>
      <c r="AH119" s="32"/>
      <c r="AI119" s="11"/>
      <c r="AJ119" s="10"/>
      <c r="AK119" s="32"/>
      <c r="AL119" s="11"/>
      <c r="AM119" s="10"/>
      <c r="AN119" s="32"/>
      <c r="AO119" s="11"/>
      <c r="AP119" s="10"/>
      <c r="AQ119" s="32"/>
      <c r="AR119" s="11"/>
      <c r="AS119" s="10"/>
      <c r="AT119" s="32"/>
      <c r="AU119" s="11"/>
      <c r="AV119" s="10"/>
      <c r="AW119" s="32"/>
      <c r="AX119" s="11"/>
      <c r="AY119" s="10"/>
      <c r="AZ119" s="32"/>
      <c r="BA119" s="11"/>
      <c r="BB119" s="10"/>
      <c r="BC119" s="32"/>
      <c r="BD119" s="11"/>
      <c r="BE119" s="10"/>
      <c r="BF119" s="32"/>
      <c r="BG119" s="11"/>
      <c r="BH119" s="10"/>
      <c r="BI119" s="32"/>
      <c r="BJ119" s="11"/>
      <c r="BK119" s="28"/>
      <c r="BL119" s="41"/>
    </row>
    <row r="120" spans="1:64">
      <c r="A120">
        <f t="shared" si="12"/>
        <v>75</v>
      </c>
      <c r="B120" s="151"/>
      <c r="C120" s="10"/>
      <c r="D120" s="32"/>
      <c r="E120" s="11"/>
      <c r="F120" s="10"/>
      <c r="G120" s="32"/>
      <c r="H120" s="11"/>
      <c r="I120" s="10"/>
      <c r="J120" s="32"/>
      <c r="K120" s="11"/>
      <c r="L120" s="10"/>
      <c r="M120" s="32"/>
      <c r="N120" s="11"/>
      <c r="O120" s="10"/>
      <c r="P120" s="32"/>
      <c r="Q120" s="11"/>
      <c r="R120" s="10"/>
      <c r="S120" s="32"/>
      <c r="T120" s="11"/>
      <c r="U120" s="10"/>
      <c r="V120" s="32"/>
      <c r="W120" s="11"/>
      <c r="X120" s="10"/>
      <c r="Y120" s="32"/>
      <c r="Z120" s="11"/>
      <c r="AA120" s="10"/>
      <c r="AB120" s="32"/>
      <c r="AC120" s="11"/>
      <c r="AD120" s="10"/>
      <c r="AE120" s="32"/>
      <c r="AF120" s="11"/>
      <c r="AG120" s="10"/>
      <c r="AH120" s="32"/>
      <c r="AI120" s="11"/>
      <c r="AJ120" s="10"/>
      <c r="AK120" s="32"/>
      <c r="AL120" s="11"/>
      <c r="AM120" s="10"/>
      <c r="AN120" s="32"/>
      <c r="AO120" s="11"/>
      <c r="AP120" s="10"/>
      <c r="AQ120" s="32"/>
      <c r="AR120" s="11"/>
      <c r="AS120" s="10"/>
      <c r="AT120" s="32"/>
      <c r="AU120" s="11"/>
      <c r="AV120" s="10"/>
      <c r="AW120" s="32"/>
      <c r="AX120" s="11"/>
      <c r="AY120" s="10"/>
      <c r="AZ120" s="32"/>
      <c r="BA120" s="11"/>
      <c r="BB120" s="10"/>
      <c r="BC120" s="32"/>
      <c r="BD120" s="11"/>
      <c r="BE120" s="10"/>
      <c r="BF120" s="32"/>
      <c r="BG120" s="11"/>
      <c r="BH120" s="10"/>
      <c r="BI120" s="32"/>
      <c r="BJ120" s="11"/>
      <c r="BK120" s="28"/>
      <c r="BL120" s="41"/>
    </row>
    <row r="121" spans="1:64">
      <c r="A121">
        <f t="shared" si="12"/>
        <v>76</v>
      </c>
      <c r="B121" s="151"/>
      <c r="C121" s="10"/>
      <c r="D121" s="32"/>
      <c r="E121" s="11"/>
      <c r="F121" s="10"/>
      <c r="G121" s="32"/>
      <c r="H121" s="11"/>
      <c r="I121" s="10"/>
      <c r="J121" s="32"/>
      <c r="K121" s="11"/>
      <c r="L121" s="10"/>
      <c r="M121" s="32"/>
      <c r="N121" s="11"/>
      <c r="O121" s="10"/>
      <c r="P121" s="32"/>
      <c r="Q121" s="11"/>
      <c r="R121" s="10"/>
      <c r="S121" s="32"/>
      <c r="T121" s="11"/>
      <c r="U121" s="10"/>
      <c r="V121" s="32"/>
      <c r="W121" s="11"/>
      <c r="X121" s="10"/>
      <c r="Y121" s="32"/>
      <c r="Z121" s="11"/>
      <c r="AA121" s="10"/>
      <c r="AB121" s="32"/>
      <c r="AC121" s="11"/>
      <c r="AD121" s="10"/>
      <c r="AE121" s="32"/>
      <c r="AF121" s="11"/>
      <c r="AG121" s="10"/>
      <c r="AH121" s="32"/>
      <c r="AI121" s="11"/>
      <c r="AJ121" s="10"/>
      <c r="AK121" s="32"/>
      <c r="AL121" s="11"/>
      <c r="AM121" s="10"/>
      <c r="AN121" s="32"/>
      <c r="AO121" s="11"/>
      <c r="AP121" s="10"/>
      <c r="AQ121" s="32"/>
      <c r="AR121" s="11"/>
      <c r="AS121" s="10"/>
      <c r="AT121" s="32"/>
      <c r="AU121" s="11"/>
      <c r="AV121" s="10"/>
      <c r="AW121" s="32"/>
      <c r="AX121" s="11"/>
      <c r="AY121" s="10"/>
      <c r="AZ121" s="32"/>
      <c r="BA121" s="11"/>
      <c r="BB121" s="10"/>
      <c r="BC121" s="32"/>
      <c r="BD121" s="11"/>
      <c r="BE121" s="10"/>
      <c r="BF121" s="32"/>
      <c r="BG121" s="11"/>
      <c r="BH121" s="10"/>
      <c r="BI121" s="32"/>
      <c r="BJ121" s="11"/>
      <c r="BL121" s="41"/>
    </row>
    <row r="122" spans="1:64">
      <c r="A122">
        <f t="shared" si="12"/>
        <v>77</v>
      </c>
      <c r="B122" s="151"/>
      <c r="C122" s="10"/>
      <c r="D122" s="32"/>
      <c r="E122" s="11"/>
      <c r="F122" s="10"/>
      <c r="G122" s="32"/>
      <c r="H122" s="11"/>
      <c r="I122" s="10"/>
      <c r="J122" s="32"/>
      <c r="K122" s="11"/>
      <c r="L122" s="10"/>
      <c r="M122" s="32"/>
      <c r="N122" s="11"/>
      <c r="O122" s="10"/>
      <c r="P122" s="32"/>
      <c r="Q122" s="11"/>
      <c r="R122" s="10"/>
      <c r="S122" s="32"/>
      <c r="T122" s="11"/>
      <c r="U122" s="10"/>
      <c r="V122" s="32"/>
      <c r="W122" s="11"/>
      <c r="X122" s="10"/>
      <c r="Y122" s="32"/>
      <c r="Z122" s="11"/>
      <c r="AA122" s="10"/>
      <c r="AB122" s="32"/>
      <c r="AC122" s="11"/>
      <c r="AD122" s="10"/>
      <c r="AE122" s="32"/>
      <c r="AF122" s="11"/>
      <c r="AG122" s="10"/>
      <c r="AH122" s="32"/>
      <c r="AI122" s="11"/>
      <c r="AJ122" s="10"/>
      <c r="AK122" s="32"/>
      <c r="AL122" s="11"/>
      <c r="AM122" s="10"/>
      <c r="AN122" s="32"/>
      <c r="AO122" s="11"/>
      <c r="AP122" s="10"/>
      <c r="AQ122" s="32"/>
      <c r="AR122" s="11"/>
      <c r="AS122" s="10"/>
      <c r="AT122" s="32"/>
      <c r="AU122" s="11"/>
      <c r="AV122" s="10"/>
      <c r="AW122" s="32"/>
      <c r="AX122" s="11"/>
      <c r="AY122" s="10"/>
      <c r="AZ122" s="32"/>
      <c r="BA122" s="11"/>
      <c r="BB122" s="10"/>
      <c r="BC122" s="32"/>
      <c r="BD122" s="11"/>
      <c r="BE122" s="10"/>
      <c r="BF122" s="32"/>
      <c r="BG122" s="11"/>
      <c r="BH122" s="10"/>
      <c r="BI122" s="32"/>
      <c r="BJ122" s="11"/>
      <c r="BL122" s="41"/>
    </row>
    <row r="123" spans="1:64">
      <c r="A123">
        <f t="shared" si="12"/>
        <v>78</v>
      </c>
      <c r="B123" s="151"/>
      <c r="C123" s="10"/>
      <c r="D123" s="32"/>
      <c r="E123" s="11"/>
      <c r="F123" s="10"/>
      <c r="G123" s="32"/>
      <c r="H123" s="11"/>
      <c r="I123" s="10"/>
      <c r="J123" s="32"/>
      <c r="K123" s="11"/>
      <c r="L123" s="10"/>
      <c r="M123" s="32"/>
      <c r="N123" s="11"/>
      <c r="O123" s="10"/>
      <c r="P123" s="32"/>
      <c r="Q123" s="11"/>
      <c r="R123" s="10"/>
      <c r="S123" s="32"/>
      <c r="T123" s="11"/>
      <c r="U123" s="10"/>
      <c r="V123" s="32"/>
      <c r="W123" s="11"/>
      <c r="X123" s="10"/>
      <c r="Y123" s="32"/>
      <c r="Z123" s="11"/>
      <c r="AA123" s="10"/>
      <c r="AB123" s="32"/>
      <c r="AC123" s="11"/>
      <c r="AD123" s="10"/>
      <c r="AE123" s="32"/>
      <c r="AF123" s="11"/>
      <c r="AG123" s="10"/>
      <c r="AH123" s="32"/>
      <c r="AI123" s="11"/>
      <c r="AJ123" s="10"/>
      <c r="AK123" s="32"/>
      <c r="AL123" s="11"/>
      <c r="AM123" s="10"/>
      <c r="AN123" s="32"/>
      <c r="AO123" s="11"/>
      <c r="AP123" s="10"/>
      <c r="AQ123" s="32"/>
      <c r="AR123" s="11"/>
      <c r="AS123" s="10"/>
      <c r="AT123" s="32"/>
      <c r="AU123" s="11"/>
      <c r="AV123" s="10"/>
      <c r="AW123" s="32"/>
      <c r="AX123" s="11"/>
      <c r="AY123" s="10"/>
      <c r="AZ123" s="32"/>
      <c r="BA123" s="11"/>
      <c r="BB123" s="10"/>
      <c r="BC123" s="32"/>
      <c r="BD123" s="11"/>
      <c r="BE123" s="10"/>
      <c r="BF123" s="32"/>
      <c r="BG123" s="11"/>
      <c r="BH123" s="10"/>
      <c r="BI123" s="32"/>
      <c r="BJ123" s="11"/>
      <c r="BL123" s="41"/>
    </row>
    <row r="124" spans="1:64">
      <c r="A124">
        <f t="shared" si="12"/>
        <v>79</v>
      </c>
      <c r="B124" s="151"/>
      <c r="C124" s="10"/>
      <c r="D124" s="32"/>
      <c r="E124" s="11"/>
      <c r="F124" s="10"/>
      <c r="G124" s="32"/>
      <c r="H124" s="11"/>
      <c r="I124" s="10"/>
      <c r="J124" s="32"/>
      <c r="K124" s="11"/>
      <c r="L124" s="10"/>
      <c r="M124" s="32"/>
      <c r="N124" s="11"/>
      <c r="O124" s="10"/>
      <c r="P124" s="32"/>
      <c r="Q124" s="11"/>
      <c r="R124" s="10"/>
      <c r="S124" s="32"/>
      <c r="T124" s="11"/>
      <c r="U124" s="10"/>
      <c r="V124" s="32"/>
      <c r="W124" s="11"/>
      <c r="X124" s="10"/>
      <c r="Y124" s="32"/>
      <c r="Z124" s="11"/>
      <c r="AA124" s="10"/>
      <c r="AB124" s="32"/>
      <c r="AC124" s="11"/>
      <c r="AD124" s="10"/>
      <c r="AE124" s="32"/>
      <c r="AF124" s="11"/>
      <c r="AG124" s="10"/>
      <c r="AH124" s="32"/>
      <c r="AI124" s="11"/>
      <c r="AJ124" s="10"/>
      <c r="AK124" s="32"/>
      <c r="AL124" s="11"/>
      <c r="AM124" s="10"/>
      <c r="AN124" s="32"/>
      <c r="AO124" s="11"/>
      <c r="AP124" s="10"/>
      <c r="AQ124" s="32"/>
      <c r="AR124" s="11"/>
      <c r="AS124" s="10"/>
      <c r="AT124" s="32"/>
      <c r="AU124" s="11"/>
      <c r="AV124" s="10"/>
      <c r="AW124" s="32"/>
      <c r="AX124" s="11"/>
      <c r="AY124" s="10"/>
      <c r="AZ124" s="32"/>
      <c r="BA124" s="11"/>
      <c r="BB124" s="10"/>
      <c r="BC124" s="32"/>
      <c r="BD124" s="11"/>
      <c r="BE124" s="10"/>
      <c r="BF124" s="32"/>
      <c r="BG124" s="11"/>
      <c r="BH124" s="10"/>
      <c r="BI124" s="32"/>
      <c r="BJ124" s="11"/>
      <c r="BL124" s="41"/>
    </row>
    <row r="125" spans="1:64">
      <c r="A125">
        <f t="shared" si="12"/>
        <v>80</v>
      </c>
      <c r="B125" s="151"/>
      <c r="C125" s="10"/>
      <c r="D125" s="32"/>
      <c r="E125" s="11"/>
      <c r="F125" s="10"/>
      <c r="G125" s="32"/>
      <c r="H125" s="11"/>
      <c r="I125" s="10"/>
      <c r="J125" s="32"/>
      <c r="K125" s="11"/>
      <c r="L125" s="10"/>
      <c r="M125" s="32"/>
      <c r="N125" s="11"/>
      <c r="O125" s="10"/>
      <c r="P125" s="32"/>
      <c r="Q125" s="11"/>
      <c r="R125" s="10"/>
      <c r="S125" s="32"/>
      <c r="T125" s="11"/>
      <c r="U125" s="10"/>
      <c r="V125" s="32"/>
      <c r="W125" s="11"/>
      <c r="X125" s="10"/>
      <c r="Y125" s="32"/>
      <c r="Z125" s="11"/>
      <c r="AA125" s="10"/>
      <c r="AB125" s="32"/>
      <c r="AC125" s="11"/>
      <c r="AD125" s="10"/>
      <c r="AE125" s="32"/>
      <c r="AF125" s="11"/>
      <c r="AG125" s="10"/>
      <c r="AH125" s="32"/>
      <c r="AI125" s="11"/>
      <c r="AJ125" s="10"/>
      <c r="AK125" s="32"/>
      <c r="AL125" s="11"/>
      <c r="AM125" s="10"/>
      <c r="AN125" s="32"/>
      <c r="AO125" s="11"/>
      <c r="AP125" s="10"/>
      <c r="AQ125" s="32"/>
      <c r="AR125" s="11"/>
      <c r="AS125" s="10"/>
      <c r="AT125" s="32"/>
      <c r="AU125" s="11"/>
      <c r="AV125" s="10"/>
      <c r="AW125" s="32"/>
      <c r="AX125" s="11"/>
      <c r="AY125" s="10"/>
      <c r="AZ125" s="32"/>
      <c r="BA125" s="11"/>
      <c r="BB125" s="10"/>
      <c r="BC125" s="32"/>
      <c r="BD125" s="11"/>
      <c r="BE125" s="10"/>
      <c r="BF125" s="32"/>
      <c r="BG125" s="11"/>
      <c r="BH125" s="10"/>
      <c r="BI125" s="32"/>
      <c r="BJ125" s="11"/>
      <c r="BL125" s="41"/>
    </row>
    <row r="126" spans="1:64">
      <c r="A126">
        <f t="shared" si="12"/>
        <v>81</v>
      </c>
      <c r="B126" s="151"/>
      <c r="C126" s="10"/>
      <c r="D126" s="32"/>
      <c r="E126" s="11"/>
      <c r="F126" s="10"/>
      <c r="G126" s="32"/>
      <c r="H126" s="11"/>
      <c r="I126" s="10"/>
      <c r="J126" s="32"/>
      <c r="K126" s="11"/>
      <c r="L126" s="10"/>
      <c r="M126" s="32"/>
      <c r="N126" s="11"/>
      <c r="O126" s="10"/>
      <c r="P126" s="32"/>
      <c r="Q126" s="11"/>
      <c r="R126" s="10"/>
      <c r="S126" s="32"/>
      <c r="T126" s="11"/>
      <c r="U126" s="10"/>
      <c r="V126" s="32"/>
      <c r="W126" s="11"/>
      <c r="X126" s="10"/>
      <c r="Y126" s="32"/>
      <c r="Z126" s="11"/>
      <c r="AA126" s="10"/>
      <c r="AB126" s="32"/>
      <c r="AC126" s="11"/>
      <c r="AD126" s="10"/>
      <c r="AE126" s="32"/>
      <c r="AF126" s="11"/>
      <c r="AG126" s="10"/>
      <c r="AH126" s="32"/>
      <c r="AI126" s="11"/>
      <c r="AJ126" s="10"/>
      <c r="AK126" s="32"/>
      <c r="AL126" s="11"/>
      <c r="AM126" s="10"/>
      <c r="AN126" s="32"/>
      <c r="AO126" s="11"/>
      <c r="AP126" s="10"/>
      <c r="AQ126" s="32"/>
      <c r="AR126" s="11"/>
      <c r="AS126" s="10"/>
      <c r="AT126" s="32"/>
      <c r="AU126" s="11"/>
      <c r="AV126" s="10"/>
      <c r="AW126" s="32"/>
      <c r="AX126" s="11"/>
      <c r="AY126" s="10"/>
      <c r="AZ126" s="32"/>
      <c r="BA126" s="11"/>
      <c r="BB126" s="10"/>
      <c r="BC126" s="32"/>
      <c r="BD126" s="11"/>
      <c r="BE126" s="10"/>
      <c r="BF126" s="32"/>
      <c r="BG126" s="11"/>
      <c r="BH126" s="10"/>
      <c r="BI126" s="32"/>
      <c r="BJ126" s="11"/>
    </row>
    <row r="127" spans="1:64">
      <c r="A127">
        <f t="shared" si="12"/>
        <v>82</v>
      </c>
      <c r="B127" s="151"/>
      <c r="C127" s="10"/>
      <c r="D127" s="32"/>
      <c r="E127" s="11"/>
      <c r="F127" s="10"/>
      <c r="G127" s="32"/>
      <c r="H127" s="11"/>
      <c r="I127" s="10"/>
      <c r="J127" s="32"/>
      <c r="K127" s="11"/>
      <c r="L127" s="10"/>
      <c r="M127" s="32"/>
      <c r="N127" s="11"/>
      <c r="O127" s="10"/>
      <c r="P127" s="32"/>
      <c r="Q127" s="11"/>
      <c r="R127" s="10"/>
      <c r="S127" s="32"/>
      <c r="T127" s="11"/>
      <c r="U127" s="10"/>
      <c r="V127" s="32"/>
      <c r="W127" s="11"/>
      <c r="X127" s="10"/>
      <c r="Y127" s="32"/>
      <c r="Z127" s="11"/>
      <c r="AA127" s="10"/>
      <c r="AB127" s="32"/>
      <c r="AC127" s="11"/>
      <c r="AD127" s="10"/>
      <c r="AE127" s="32"/>
      <c r="AF127" s="11"/>
      <c r="AG127" s="10"/>
      <c r="AH127" s="32"/>
      <c r="AI127" s="11"/>
      <c r="AJ127" s="10"/>
      <c r="AK127" s="32"/>
      <c r="AL127" s="11"/>
      <c r="AM127" s="10"/>
      <c r="AN127" s="32"/>
      <c r="AO127" s="11"/>
      <c r="AP127" s="10"/>
      <c r="AQ127" s="32"/>
      <c r="AR127" s="11"/>
      <c r="AS127" s="10"/>
      <c r="AT127" s="32"/>
      <c r="AU127" s="11"/>
      <c r="AV127" s="10"/>
      <c r="AW127" s="32"/>
      <c r="AX127" s="11"/>
      <c r="AY127" s="10"/>
      <c r="AZ127" s="32"/>
      <c r="BA127" s="11"/>
      <c r="BB127" s="10"/>
      <c r="BC127" s="32"/>
      <c r="BD127" s="11"/>
      <c r="BE127" s="10"/>
      <c r="BF127" s="32"/>
      <c r="BG127" s="11"/>
      <c r="BH127" s="10"/>
      <c r="BI127" s="32"/>
      <c r="BJ127" s="11"/>
    </row>
    <row r="128" spans="1:64">
      <c r="A128">
        <f t="shared" si="12"/>
        <v>83</v>
      </c>
      <c r="B128" s="151"/>
      <c r="C128" s="10"/>
      <c r="D128" s="32"/>
      <c r="E128" s="11"/>
      <c r="F128" s="10"/>
      <c r="G128" s="32"/>
      <c r="H128" s="11"/>
      <c r="I128" s="10"/>
      <c r="J128" s="32"/>
      <c r="K128" s="11"/>
      <c r="L128" s="10"/>
      <c r="M128" s="32"/>
      <c r="N128" s="11"/>
      <c r="O128" s="10"/>
      <c r="P128" s="32"/>
      <c r="Q128" s="11"/>
      <c r="R128" s="10"/>
      <c r="S128" s="32"/>
      <c r="T128" s="11"/>
      <c r="U128" s="10"/>
      <c r="V128" s="32"/>
      <c r="W128" s="11"/>
      <c r="X128" s="10"/>
      <c r="Y128" s="32"/>
      <c r="Z128" s="11"/>
      <c r="AA128" s="10"/>
      <c r="AB128" s="32"/>
      <c r="AC128" s="11"/>
      <c r="AD128" s="10"/>
      <c r="AE128" s="32"/>
      <c r="AF128" s="11"/>
      <c r="AG128" s="10"/>
      <c r="AH128" s="32"/>
      <c r="AI128" s="11"/>
      <c r="AJ128" s="10"/>
      <c r="AK128" s="32"/>
      <c r="AL128" s="11"/>
      <c r="AM128" s="10"/>
      <c r="AN128" s="32"/>
      <c r="AO128" s="11"/>
      <c r="AP128" s="10"/>
      <c r="AQ128" s="32"/>
      <c r="AR128" s="11"/>
      <c r="AS128" s="10"/>
      <c r="AT128" s="32"/>
      <c r="AU128" s="11"/>
      <c r="AV128" s="10"/>
      <c r="AW128" s="32"/>
      <c r="AX128" s="11"/>
      <c r="AY128" s="10"/>
      <c r="AZ128" s="32"/>
      <c r="BA128" s="11"/>
      <c r="BB128" s="10"/>
      <c r="BC128" s="32"/>
      <c r="BD128" s="11"/>
      <c r="BE128" s="10"/>
      <c r="BF128" s="32"/>
      <c r="BG128" s="11"/>
      <c r="BH128" s="10"/>
      <c r="BI128" s="32"/>
      <c r="BJ128" s="11"/>
    </row>
    <row r="129" spans="1:64">
      <c r="A129">
        <f t="shared" si="12"/>
        <v>84</v>
      </c>
      <c r="B129" s="151"/>
      <c r="C129" s="10"/>
      <c r="D129" s="32"/>
      <c r="E129" s="11"/>
      <c r="F129" s="10"/>
      <c r="G129" s="32"/>
      <c r="H129" s="11"/>
      <c r="I129" s="10"/>
      <c r="J129" s="32"/>
      <c r="K129" s="11"/>
      <c r="L129" s="10"/>
      <c r="M129" s="32"/>
      <c r="N129" s="11"/>
      <c r="O129" s="10"/>
      <c r="P129" s="32"/>
      <c r="Q129" s="11"/>
      <c r="R129" s="10"/>
      <c r="S129" s="32"/>
      <c r="T129" s="11"/>
      <c r="U129" s="10"/>
      <c r="V129" s="32"/>
      <c r="W129" s="11"/>
      <c r="X129" s="10"/>
      <c r="Y129" s="32"/>
      <c r="Z129" s="11"/>
      <c r="AA129" s="10"/>
      <c r="AB129" s="32"/>
      <c r="AC129" s="11"/>
      <c r="AD129" s="10"/>
      <c r="AE129" s="32"/>
      <c r="AF129" s="11"/>
      <c r="AG129" s="10"/>
      <c r="AH129" s="32"/>
      <c r="AI129" s="11"/>
      <c r="AJ129" s="10"/>
      <c r="AK129" s="32"/>
      <c r="AL129" s="11"/>
      <c r="AM129" s="10"/>
      <c r="AN129" s="32"/>
      <c r="AO129" s="11"/>
      <c r="AP129" s="10"/>
      <c r="AQ129" s="32"/>
      <c r="AR129" s="11"/>
      <c r="AS129" s="10"/>
      <c r="AT129" s="32"/>
      <c r="AU129" s="11"/>
      <c r="AV129" s="10"/>
      <c r="AW129" s="32"/>
      <c r="AX129" s="11"/>
      <c r="AY129" s="10"/>
      <c r="AZ129" s="32"/>
      <c r="BA129" s="11"/>
      <c r="BB129" s="10"/>
      <c r="BC129" s="32"/>
      <c r="BD129" s="11"/>
      <c r="BE129" s="10"/>
      <c r="BF129" s="32"/>
      <c r="BG129" s="11"/>
      <c r="BH129" s="10"/>
      <c r="BI129" s="32"/>
      <c r="BJ129" s="11"/>
    </row>
    <row r="130" spans="1:64">
      <c r="A130">
        <f t="shared" si="12"/>
        <v>85</v>
      </c>
      <c r="B130" s="151"/>
      <c r="C130" s="10"/>
      <c r="D130" s="32"/>
      <c r="E130" s="11"/>
      <c r="F130" s="10"/>
      <c r="G130" s="32"/>
      <c r="H130" s="11"/>
      <c r="I130" s="10"/>
      <c r="J130" s="32"/>
      <c r="K130" s="11"/>
      <c r="L130" s="10"/>
      <c r="M130" s="32"/>
      <c r="N130" s="11"/>
      <c r="O130" s="10"/>
      <c r="P130" s="32"/>
      <c r="Q130" s="11"/>
      <c r="R130" s="10"/>
      <c r="S130" s="32"/>
      <c r="T130" s="11"/>
      <c r="U130" s="10"/>
      <c r="V130" s="32"/>
      <c r="W130" s="11"/>
      <c r="X130" s="10"/>
      <c r="Y130" s="32"/>
      <c r="Z130" s="11"/>
      <c r="AA130" s="10"/>
      <c r="AB130" s="32"/>
      <c r="AC130" s="11"/>
      <c r="AD130" s="10"/>
      <c r="AE130" s="32"/>
      <c r="AF130" s="11"/>
      <c r="AG130" s="10"/>
      <c r="AH130" s="32"/>
      <c r="AI130" s="11"/>
      <c r="AJ130" s="10"/>
      <c r="AK130" s="32"/>
      <c r="AL130" s="11"/>
      <c r="AM130" s="10"/>
      <c r="AN130" s="32"/>
      <c r="AO130" s="11"/>
      <c r="AP130" s="10"/>
      <c r="AQ130" s="32"/>
      <c r="AR130" s="11"/>
      <c r="AS130" s="10"/>
      <c r="AT130" s="32"/>
      <c r="AU130" s="11"/>
      <c r="AV130" s="10"/>
      <c r="AW130" s="32"/>
      <c r="AX130" s="11"/>
      <c r="AY130" s="10"/>
      <c r="AZ130" s="32"/>
      <c r="BA130" s="11"/>
      <c r="BB130" s="10"/>
      <c r="BC130" s="32"/>
      <c r="BD130" s="11"/>
      <c r="BE130" s="10"/>
      <c r="BF130" s="32"/>
      <c r="BG130" s="11"/>
      <c r="BH130" s="10"/>
      <c r="BI130" s="32"/>
      <c r="BJ130" s="11"/>
      <c r="BL130" s="41"/>
    </row>
    <row r="131" spans="1:64">
      <c r="A131">
        <f t="shared" si="12"/>
        <v>86</v>
      </c>
      <c r="B131" s="151"/>
      <c r="C131" s="10"/>
      <c r="D131" s="32"/>
      <c r="E131" s="11"/>
      <c r="F131" s="10"/>
      <c r="G131" s="32"/>
      <c r="H131" s="11"/>
      <c r="I131" s="10"/>
      <c r="J131" s="32"/>
      <c r="K131" s="11"/>
      <c r="L131" s="10"/>
      <c r="M131" s="32"/>
      <c r="N131" s="11"/>
      <c r="O131" s="10"/>
      <c r="P131" s="32"/>
      <c r="Q131" s="11"/>
      <c r="R131" s="10"/>
      <c r="S131" s="32"/>
      <c r="T131" s="11"/>
      <c r="U131" s="10"/>
      <c r="V131" s="32"/>
      <c r="W131" s="11"/>
      <c r="X131" s="10"/>
      <c r="Y131" s="32"/>
      <c r="Z131" s="11"/>
      <c r="AA131" s="10"/>
      <c r="AB131" s="32"/>
      <c r="AC131" s="11"/>
      <c r="AD131" s="10"/>
      <c r="AE131" s="32"/>
      <c r="AF131" s="11"/>
      <c r="AG131" s="10"/>
      <c r="AH131" s="32"/>
      <c r="AI131" s="11"/>
      <c r="AJ131" s="10"/>
      <c r="AK131" s="32"/>
      <c r="AL131" s="11"/>
      <c r="AM131" s="10"/>
      <c r="AN131" s="32"/>
      <c r="AO131" s="11"/>
      <c r="AP131" s="10"/>
      <c r="AQ131" s="32"/>
      <c r="AR131" s="11"/>
      <c r="AS131" s="10"/>
      <c r="AT131" s="32"/>
      <c r="AU131" s="11"/>
      <c r="AV131" s="10"/>
      <c r="AW131" s="32"/>
      <c r="AX131" s="11"/>
      <c r="AY131" s="10"/>
      <c r="AZ131" s="32"/>
      <c r="BA131" s="11"/>
      <c r="BB131" s="10"/>
      <c r="BC131" s="32"/>
      <c r="BD131" s="11"/>
      <c r="BE131" s="10"/>
      <c r="BF131" s="32"/>
      <c r="BG131" s="11"/>
      <c r="BH131" s="10"/>
      <c r="BI131" s="32"/>
      <c r="BJ131" s="11"/>
      <c r="BL131" s="76"/>
    </row>
    <row r="132" spans="1:64">
      <c r="A132">
        <f t="shared" si="12"/>
        <v>87</v>
      </c>
      <c r="B132" s="151"/>
      <c r="C132" s="10"/>
      <c r="D132" s="32"/>
      <c r="E132" s="11"/>
      <c r="F132" s="10"/>
      <c r="G132" s="32"/>
      <c r="H132" s="11"/>
      <c r="I132" s="10"/>
      <c r="J132" s="32"/>
      <c r="K132" s="11"/>
      <c r="L132" s="10"/>
      <c r="M132" s="32"/>
      <c r="N132" s="11"/>
      <c r="O132" s="10"/>
      <c r="P132" s="32"/>
      <c r="Q132" s="11"/>
      <c r="R132" s="10"/>
      <c r="S132" s="32"/>
      <c r="T132" s="11"/>
      <c r="U132" s="10"/>
      <c r="V132" s="32"/>
      <c r="W132" s="11"/>
      <c r="X132" s="10"/>
      <c r="Y132" s="32"/>
      <c r="Z132" s="11"/>
      <c r="AA132" s="10"/>
      <c r="AB132" s="32"/>
      <c r="AC132" s="11"/>
      <c r="AD132" s="10"/>
      <c r="AE132" s="32"/>
      <c r="AF132" s="11"/>
      <c r="AG132" s="10"/>
      <c r="AH132" s="32"/>
      <c r="AI132" s="11"/>
      <c r="AJ132" s="10"/>
      <c r="AK132" s="32"/>
      <c r="AL132" s="11"/>
      <c r="AM132" s="10"/>
      <c r="AN132" s="32"/>
      <c r="AO132" s="11"/>
      <c r="AP132" s="10"/>
      <c r="AQ132" s="32"/>
      <c r="AR132" s="11"/>
      <c r="AS132" s="10"/>
      <c r="AT132" s="32"/>
      <c r="AU132" s="11"/>
      <c r="AV132" s="10"/>
      <c r="AW132" s="32"/>
      <c r="AX132" s="11"/>
      <c r="AY132" s="10"/>
      <c r="AZ132" s="32"/>
      <c r="BA132" s="11"/>
      <c r="BB132" s="10"/>
      <c r="BC132" s="32"/>
      <c r="BD132" s="11"/>
      <c r="BE132" s="10"/>
      <c r="BF132" s="32"/>
      <c r="BG132" s="11"/>
      <c r="BH132" s="10"/>
      <c r="BI132" s="32"/>
      <c r="BJ132" s="11"/>
      <c r="BL132" s="41"/>
    </row>
    <row r="133" spans="1:64">
      <c r="A133">
        <f t="shared" si="12"/>
        <v>88</v>
      </c>
      <c r="B133" s="151"/>
      <c r="C133" s="10"/>
      <c r="D133" s="32"/>
      <c r="E133" s="11"/>
      <c r="F133" s="10"/>
      <c r="G133" s="32"/>
      <c r="H133" s="11"/>
      <c r="I133" s="10"/>
      <c r="J133" s="32"/>
      <c r="K133" s="11"/>
      <c r="L133" s="10"/>
      <c r="M133" s="32"/>
      <c r="N133" s="11"/>
      <c r="O133" s="10"/>
      <c r="P133" s="32"/>
      <c r="Q133" s="11"/>
      <c r="R133" s="10"/>
      <c r="S133" s="32"/>
      <c r="T133" s="11"/>
      <c r="U133" s="10"/>
      <c r="V133" s="32"/>
      <c r="W133" s="11"/>
      <c r="X133" s="10"/>
      <c r="Y133" s="32"/>
      <c r="Z133" s="11"/>
      <c r="AA133" s="10"/>
      <c r="AB133" s="32"/>
      <c r="AC133" s="11"/>
      <c r="AD133" s="10"/>
      <c r="AE133" s="32"/>
      <c r="AF133" s="11"/>
      <c r="AG133" s="10"/>
      <c r="AH133" s="32"/>
      <c r="AI133" s="11"/>
      <c r="AJ133" s="10"/>
      <c r="AK133" s="32"/>
      <c r="AL133" s="11"/>
      <c r="AM133" s="10"/>
      <c r="AN133" s="32"/>
      <c r="AO133" s="11"/>
      <c r="AP133" s="10"/>
      <c r="AQ133" s="32"/>
      <c r="AR133" s="11"/>
      <c r="AS133" s="10"/>
      <c r="AT133" s="32"/>
      <c r="AU133" s="11"/>
      <c r="AV133" s="10"/>
      <c r="AW133" s="32"/>
      <c r="AX133" s="11"/>
      <c r="AY133" s="10"/>
      <c r="AZ133" s="32"/>
      <c r="BA133" s="11"/>
      <c r="BB133" s="10"/>
      <c r="BC133" s="32"/>
      <c r="BD133" s="11"/>
      <c r="BE133" s="10"/>
      <c r="BF133" s="32"/>
      <c r="BG133" s="11"/>
      <c r="BH133" s="10"/>
      <c r="BI133" s="32"/>
      <c r="BJ133" s="11"/>
      <c r="BL133" s="41"/>
    </row>
    <row r="134" spans="1:64">
      <c r="A134">
        <f t="shared" si="12"/>
        <v>89</v>
      </c>
      <c r="B134" s="151"/>
      <c r="C134" s="10"/>
      <c r="D134" s="32"/>
      <c r="E134" s="11"/>
      <c r="F134" s="10"/>
      <c r="G134" s="32"/>
      <c r="H134" s="11"/>
      <c r="I134" s="10"/>
      <c r="J134" s="32"/>
      <c r="K134" s="11"/>
      <c r="L134" s="10"/>
      <c r="M134" s="32"/>
      <c r="N134" s="11"/>
      <c r="O134" s="10"/>
      <c r="P134" s="32"/>
      <c r="Q134" s="11"/>
      <c r="R134" s="10"/>
      <c r="S134" s="32"/>
      <c r="T134" s="11"/>
      <c r="U134" s="10"/>
      <c r="V134" s="32"/>
      <c r="W134" s="11"/>
      <c r="X134" s="10"/>
      <c r="Y134" s="32"/>
      <c r="Z134" s="11"/>
      <c r="AA134" s="10"/>
      <c r="AB134" s="32"/>
      <c r="AC134" s="11"/>
      <c r="AD134" s="10"/>
      <c r="AE134" s="32"/>
      <c r="AF134" s="11"/>
      <c r="AG134" s="10"/>
      <c r="AH134" s="32"/>
      <c r="AI134" s="11"/>
      <c r="AJ134" s="10"/>
      <c r="AK134" s="32"/>
      <c r="AL134" s="11"/>
      <c r="AM134" s="10"/>
      <c r="AN134" s="32"/>
      <c r="AO134" s="11"/>
      <c r="AP134" s="10"/>
      <c r="AQ134" s="32"/>
      <c r="AR134" s="11"/>
      <c r="AS134" s="10"/>
      <c r="AT134" s="32"/>
      <c r="AU134" s="11"/>
      <c r="AV134" s="10"/>
      <c r="AW134" s="32"/>
      <c r="AX134" s="11"/>
      <c r="AY134" s="10"/>
      <c r="AZ134" s="32"/>
      <c r="BA134" s="11"/>
      <c r="BB134" s="10"/>
      <c r="BC134" s="32"/>
      <c r="BD134" s="11"/>
      <c r="BE134" s="10"/>
      <c r="BF134" s="32"/>
      <c r="BG134" s="11"/>
      <c r="BH134" s="10"/>
      <c r="BI134" s="32"/>
      <c r="BJ134" s="11"/>
      <c r="BL134" s="76"/>
    </row>
    <row r="135" spans="1:64">
      <c r="A135">
        <f t="shared" si="12"/>
        <v>90</v>
      </c>
      <c r="B135" s="151"/>
      <c r="C135" s="10"/>
      <c r="D135" s="32"/>
      <c r="E135" s="11"/>
      <c r="F135" s="10"/>
      <c r="G135" s="32"/>
      <c r="H135" s="11"/>
      <c r="I135" s="10"/>
      <c r="J135" s="32"/>
      <c r="K135" s="11"/>
      <c r="L135" s="10"/>
      <c r="M135" s="32"/>
      <c r="N135" s="11"/>
      <c r="O135" s="10"/>
      <c r="P135" s="32"/>
      <c r="Q135" s="11"/>
      <c r="R135" s="10"/>
      <c r="S135" s="32"/>
      <c r="T135" s="11"/>
      <c r="U135" s="10"/>
      <c r="V135" s="32"/>
      <c r="W135" s="11"/>
      <c r="X135" s="10"/>
      <c r="Y135" s="32"/>
      <c r="Z135" s="11"/>
      <c r="AA135" s="10"/>
      <c r="AB135" s="32"/>
      <c r="AC135" s="11"/>
      <c r="AD135" s="10"/>
      <c r="AE135" s="32"/>
      <c r="AF135" s="11"/>
      <c r="AG135" s="94"/>
      <c r="AH135" s="32"/>
      <c r="AI135" s="11"/>
      <c r="AJ135" s="10"/>
      <c r="AK135" s="32"/>
      <c r="AL135" s="11"/>
      <c r="AM135" s="10"/>
      <c r="AN135" s="32"/>
      <c r="AO135" s="11"/>
      <c r="AP135" s="10"/>
      <c r="AQ135" s="32"/>
      <c r="AR135" s="11"/>
      <c r="AS135" s="10"/>
      <c r="AT135" s="32"/>
      <c r="AU135" s="11"/>
      <c r="AV135" s="10"/>
      <c r="AW135" s="32"/>
      <c r="AX135" s="11"/>
      <c r="AY135" s="94"/>
      <c r="AZ135" s="32"/>
      <c r="BA135" s="11"/>
      <c r="BB135" s="10"/>
      <c r="BC135" s="32"/>
      <c r="BD135" s="11"/>
      <c r="BE135" s="10"/>
      <c r="BF135" s="32"/>
      <c r="BG135" s="11"/>
      <c r="BH135" s="10"/>
      <c r="BI135" s="32"/>
      <c r="BJ135" s="11"/>
      <c r="BL135" s="41"/>
    </row>
    <row r="136" spans="1:64">
      <c r="A136">
        <f t="shared" si="12"/>
        <v>91</v>
      </c>
      <c r="B136" s="151"/>
      <c r="C136" s="10"/>
      <c r="D136" s="32"/>
      <c r="E136" s="11"/>
      <c r="F136" s="10"/>
      <c r="G136" s="32"/>
      <c r="H136" s="11"/>
      <c r="I136" s="10"/>
      <c r="J136" s="32"/>
      <c r="K136" s="11"/>
      <c r="L136" s="10"/>
      <c r="M136" s="32"/>
      <c r="N136" s="11"/>
      <c r="O136" s="10"/>
      <c r="P136" s="32"/>
      <c r="Q136" s="11"/>
      <c r="R136" s="10"/>
      <c r="S136" s="32"/>
      <c r="T136" s="11"/>
      <c r="U136" s="10"/>
      <c r="V136" s="32"/>
      <c r="W136" s="11"/>
      <c r="X136" s="10"/>
      <c r="Y136" s="32"/>
      <c r="Z136" s="11"/>
      <c r="AA136" s="10"/>
      <c r="AB136" s="32"/>
      <c r="AC136" s="11"/>
      <c r="AD136" s="10"/>
      <c r="AE136" s="32"/>
      <c r="AF136" s="11"/>
      <c r="AG136" s="10"/>
      <c r="AH136" s="32"/>
      <c r="AI136" s="11"/>
      <c r="AJ136" s="10"/>
      <c r="AK136" s="32"/>
      <c r="AL136" s="11"/>
      <c r="AM136" s="10"/>
      <c r="AN136" s="32"/>
      <c r="AO136" s="11"/>
      <c r="AP136" s="10"/>
      <c r="AQ136" s="32"/>
      <c r="AR136" s="11"/>
      <c r="AS136" s="10"/>
      <c r="AT136" s="32"/>
      <c r="AU136" s="11"/>
      <c r="AV136" s="10"/>
      <c r="AW136" s="32"/>
      <c r="AX136" s="11"/>
      <c r="AY136" s="10"/>
      <c r="AZ136" s="32"/>
      <c r="BA136" s="11"/>
      <c r="BB136" s="10"/>
      <c r="BC136" s="32"/>
      <c r="BD136" s="11"/>
      <c r="BE136" s="10"/>
      <c r="BF136" s="32"/>
      <c r="BG136" s="11"/>
      <c r="BH136" s="10"/>
      <c r="BI136" s="32"/>
      <c r="BJ136" s="11"/>
      <c r="BL136" s="41"/>
    </row>
    <row r="137" spans="1:64">
      <c r="A137">
        <f t="shared" si="12"/>
        <v>92</v>
      </c>
      <c r="B137" s="151"/>
      <c r="C137" s="10"/>
      <c r="D137" s="32"/>
      <c r="E137" s="11"/>
      <c r="F137" s="10"/>
      <c r="G137" s="32"/>
      <c r="H137" s="11"/>
      <c r="I137" s="10"/>
      <c r="J137" s="32"/>
      <c r="K137" s="11"/>
      <c r="L137" s="10"/>
      <c r="M137" s="32"/>
      <c r="N137" s="11"/>
      <c r="O137" s="10"/>
      <c r="P137" s="32"/>
      <c r="Q137" s="11"/>
      <c r="R137" s="10"/>
      <c r="S137" s="32"/>
      <c r="T137" s="11"/>
      <c r="U137" s="10"/>
      <c r="V137" s="32"/>
      <c r="W137" s="11"/>
      <c r="X137" s="10"/>
      <c r="Y137" s="32"/>
      <c r="Z137" s="11"/>
      <c r="AA137" s="10"/>
      <c r="AB137" s="32"/>
      <c r="AC137" s="11"/>
      <c r="AD137" s="10"/>
      <c r="AE137" s="32"/>
      <c r="AF137" s="11"/>
      <c r="AG137" s="10"/>
      <c r="AH137" s="32"/>
      <c r="AI137" s="11"/>
      <c r="AJ137" s="10"/>
      <c r="AK137" s="32"/>
      <c r="AL137" s="11"/>
      <c r="AM137" s="10"/>
      <c r="AN137" s="32"/>
      <c r="AO137" s="11"/>
      <c r="AP137" s="10"/>
      <c r="AQ137" s="32"/>
      <c r="AR137" s="11"/>
      <c r="AS137" s="10"/>
      <c r="AT137" s="32"/>
      <c r="AU137" s="11"/>
      <c r="AV137" s="10"/>
      <c r="AW137" s="32"/>
      <c r="AX137" s="11"/>
      <c r="AY137" s="10"/>
      <c r="AZ137" s="32"/>
      <c r="BA137" s="11"/>
      <c r="BB137" s="10"/>
      <c r="BC137" s="32"/>
      <c r="BD137" s="11"/>
      <c r="BE137" s="10"/>
      <c r="BF137" s="32"/>
      <c r="BG137" s="11"/>
      <c r="BH137" s="10"/>
      <c r="BI137" s="32"/>
      <c r="BJ137" s="11"/>
      <c r="BK137" s="28"/>
      <c r="BL137" s="76"/>
    </row>
    <row r="138" spans="1:64">
      <c r="A138">
        <f t="shared" si="12"/>
        <v>93</v>
      </c>
      <c r="B138" s="151"/>
      <c r="C138" s="10"/>
      <c r="D138" s="32"/>
      <c r="E138" s="11"/>
      <c r="F138" s="10"/>
      <c r="G138" s="32"/>
      <c r="H138" s="11"/>
      <c r="I138" s="10"/>
      <c r="J138" s="32"/>
      <c r="K138" s="11"/>
      <c r="L138" s="10"/>
      <c r="M138" s="32"/>
      <c r="N138" s="11"/>
      <c r="O138" s="10"/>
      <c r="P138" s="32"/>
      <c r="Q138" s="11"/>
      <c r="R138" s="10"/>
      <c r="S138" s="32"/>
      <c r="T138" s="11"/>
      <c r="U138" s="10"/>
      <c r="V138" s="32"/>
      <c r="W138" s="11"/>
      <c r="X138" s="10"/>
      <c r="Y138" s="32"/>
      <c r="Z138" s="11"/>
      <c r="AA138" s="10"/>
      <c r="AB138" s="32"/>
      <c r="AC138" s="11"/>
      <c r="AD138" s="10"/>
      <c r="AE138" s="32"/>
      <c r="AF138" s="11"/>
      <c r="AG138" s="10"/>
      <c r="AH138" s="32"/>
      <c r="AI138" s="11"/>
      <c r="AJ138" s="10"/>
      <c r="AK138" s="32"/>
      <c r="AL138" s="11"/>
      <c r="AM138" s="10"/>
      <c r="AN138" s="32"/>
      <c r="AO138" s="11"/>
      <c r="AP138" s="10"/>
      <c r="AQ138" s="32"/>
      <c r="AR138" s="11"/>
      <c r="AS138" s="10"/>
      <c r="AT138" s="32"/>
      <c r="AU138" s="11"/>
      <c r="AV138" s="10"/>
      <c r="AW138" s="32"/>
      <c r="AX138" s="11"/>
      <c r="AY138" s="10"/>
      <c r="AZ138" s="32"/>
      <c r="BA138" s="11"/>
      <c r="BB138" s="10"/>
      <c r="BC138" s="32"/>
      <c r="BD138" s="11"/>
      <c r="BE138" s="10"/>
      <c r="BF138" s="32"/>
      <c r="BG138" s="11"/>
      <c r="BH138" s="10"/>
      <c r="BI138" s="32"/>
      <c r="BJ138" s="11"/>
      <c r="BK138" s="28"/>
      <c r="BL138" s="76"/>
    </row>
    <row r="139" spans="1:64">
      <c r="A139">
        <f t="shared" si="12"/>
        <v>94</v>
      </c>
      <c r="B139" s="151"/>
      <c r="C139" s="10"/>
      <c r="D139" s="32"/>
      <c r="E139" s="11"/>
      <c r="F139" s="10"/>
      <c r="G139" s="32"/>
      <c r="H139" s="11"/>
      <c r="I139" s="10"/>
      <c r="J139" s="32"/>
      <c r="K139" s="11"/>
      <c r="L139" s="10"/>
      <c r="M139" s="32"/>
      <c r="N139" s="11"/>
      <c r="O139" s="10"/>
      <c r="P139" s="32"/>
      <c r="Q139" s="11"/>
      <c r="R139" s="10"/>
      <c r="S139" s="32"/>
      <c r="T139" s="11"/>
      <c r="U139" s="10"/>
      <c r="V139" s="32"/>
      <c r="W139" s="11"/>
      <c r="X139" s="10"/>
      <c r="Y139" s="32"/>
      <c r="Z139" s="11"/>
      <c r="AA139" s="10"/>
      <c r="AB139" s="32"/>
      <c r="AC139" s="11"/>
      <c r="AD139" s="10"/>
      <c r="AE139" s="32"/>
      <c r="AF139" s="11"/>
      <c r="AG139" s="10"/>
      <c r="AH139" s="32"/>
      <c r="AI139" s="11"/>
      <c r="AJ139" s="10"/>
      <c r="AK139" s="32"/>
      <c r="AL139" s="11"/>
      <c r="AM139" s="10"/>
      <c r="AN139" s="32"/>
      <c r="AO139" s="11"/>
      <c r="AP139" s="10"/>
      <c r="AQ139" s="32"/>
      <c r="AR139" s="11"/>
      <c r="AS139" s="10"/>
      <c r="AT139" s="32"/>
      <c r="AU139" s="11"/>
      <c r="AV139" s="10"/>
      <c r="AW139" s="32"/>
      <c r="AX139" s="11"/>
      <c r="AY139" s="10"/>
      <c r="AZ139" s="32"/>
      <c r="BA139" s="11"/>
      <c r="BB139" s="10"/>
      <c r="BC139" s="32"/>
      <c r="BD139" s="11"/>
      <c r="BE139" s="10"/>
      <c r="BF139" s="32"/>
      <c r="BG139" s="11"/>
      <c r="BH139" s="10"/>
      <c r="BI139" s="32"/>
      <c r="BJ139" s="11"/>
      <c r="BK139" s="28"/>
      <c r="BL139" s="41"/>
    </row>
    <row r="140" spans="1:64">
      <c r="A140">
        <f t="shared" si="12"/>
        <v>95</v>
      </c>
      <c r="B140" s="151"/>
      <c r="C140" s="10"/>
      <c r="D140" s="32"/>
      <c r="E140" s="11"/>
      <c r="F140" s="10"/>
      <c r="G140" s="32"/>
      <c r="H140" s="11"/>
      <c r="I140" s="10"/>
      <c r="J140" s="32"/>
      <c r="K140" s="11"/>
      <c r="L140" s="10"/>
      <c r="M140" s="32"/>
      <c r="N140" s="11"/>
      <c r="O140" s="10"/>
      <c r="P140" s="32"/>
      <c r="Q140" s="11"/>
      <c r="R140" s="10"/>
      <c r="S140" s="32"/>
      <c r="T140" s="11"/>
      <c r="U140" s="10"/>
      <c r="V140" s="32"/>
      <c r="W140" s="11"/>
      <c r="X140" s="10"/>
      <c r="Y140" s="32"/>
      <c r="Z140" s="11"/>
      <c r="AA140" s="10"/>
      <c r="AB140" s="32"/>
      <c r="AC140" s="11"/>
      <c r="AD140" s="10"/>
      <c r="AE140" s="32"/>
      <c r="AF140" s="11"/>
      <c r="AG140" s="10"/>
      <c r="AH140" s="32"/>
      <c r="AI140" s="11"/>
      <c r="AJ140" s="10"/>
      <c r="AK140" s="32"/>
      <c r="AL140" s="11"/>
      <c r="AM140" s="10"/>
      <c r="AN140" s="32"/>
      <c r="AO140" s="11"/>
      <c r="AP140" s="10"/>
      <c r="AQ140" s="32"/>
      <c r="AR140" s="11"/>
      <c r="AS140" s="10"/>
      <c r="AT140" s="32"/>
      <c r="AU140" s="11"/>
      <c r="AV140" s="10"/>
      <c r="AW140" s="32"/>
      <c r="AX140" s="11"/>
      <c r="AY140" s="10"/>
      <c r="AZ140" s="32"/>
      <c r="BA140" s="11"/>
      <c r="BB140" s="10"/>
      <c r="BC140" s="32"/>
      <c r="BD140" s="11"/>
      <c r="BE140" s="10"/>
      <c r="BF140" s="32"/>
      <c r="BG140" s="11"/>
      <c r="BH140" s="10"/>
      <c r="BI140" s="32"/>
      <c r="BJ140" s="11"/>
      <c r="BL140" s="41"/>
    </row>
    <row r="141" spans="1:64">
      <c r="A141">
        <f t="shared" si="12"/>
        <v>96</v>
      </c>
      <c r="B141" s="151"/>
      <c r="C141" s="10"/>
      <c r="D141" s="32"/>
      <c r="E141" s="11"/>
      <c r="F141" s="10"/>
      <c r="G141" s="32"/>
      <c r="H141" s="11"/>
      <c r="I141" s="10"/>
      <c r="J141" s="32"/>
      <c r="K141" s="11"/>
      <c r="L141" s="10"/>
      <c r="M141" s="32"/>
      <c r="N141" s="11"/>
      <c r="O141" s="10"/>
      <c r="P141" s="32"/>
      <c r="Q141" s="11"/>
      <c r="R141" s="10"/>
      <c r="S141" s="32"/>
      <c r="T141" s="11"/>
      <c r="U141" s="10"/>
      <c r="V141" s="32"/>
      <c r="W141" s="11"/>
      <c r="X141" s="10"/>
      <c r="Y141" s="32"/>
      <c r="Z141" s="11"/>
      <c r="AA141" s="10"/>
      <c r="AB141" s="32"/>
      <c r="AC141" s="11"/>
      <c r="AD141" s="10"/>
      <c r="AE141" s="32"/>
      <c r="AF141" s="11"/>
      <c r="AG141" s="10"/>
      <c r="AH141" s="32"/>
      <c r="AI141" s="11"/>
      <c r="AJ141" s="10"/>
      <c r="AK141" s="32"/>
      <c r="AL141" s="11"/>
      <c r="AM141" s="10"/>
      <c r="AN141" s="32"/>
      <c r="AO141" s="11"/>
      <c r="AP141" s="10"/>
      <c r="AQ141" s="32"/>
      <c r="AR141" s="11"/>
      <c r="AS141" s="10"/>
      <c r="AT141" s="32"/>
      <c r="AU141" s="11"/>
      <c r="AV141" s="10"/>
      <c r="AW141" s="32"/>
      <c r="AX141" s="11"/>
      <c r="AY141" s="10"/>
      <c r="AZ141" s="32"/>
      <c r="BA141" s="11"/>
      <c r="BB141" s="10"/>
      <c r="BC141" s="32"/>
      <c r="BD141" s="11"/>
      <c r="BE141" s="10"/>
      <c r="BF141" s="32"/>
      <c r="BG141" s="11"/>
      <c r="BH141" s="10"/>
      <c r="BI141" s="32"/>
      <c r="BJ141" s="11"/>
      <c r="BK141" s="28"/>
      <c r="BL141" s="76"/>
    </row>
    <row r="142" spans="1:64">
      <c r="A142">
        <f t="shared" si="12"/>
        <v>97</v>
      </c>
      <c r="B142" s="151"/>
      <c r="C142" s="10"/>
      <c r="D142" s="32"/>
      <c r="E142" s="11"/>
      <c r="F142" s="10"/>
      <c r="G142" s="32"/>
      <c r="H142" s="11"/>
      <c r="I142" s="10"/>
      <c r="J142" s="32"/>
      <c r="K142" s="11"/>
      <c r="L142" s="10"/>
      <c r="M142" s="32"/>
      <c r="N142" s="11"/>
      <c r="O142" s="10"/>
      <c r="P142" s="32"/>
      <c r="Q142" s="11"/>
      <c r="R142" s="10"/>
      <c r="S142" s="32"/>
      <c r="T142" s="11"/>
      <c r="U142" s="10"/>
      <c r="V142" s="32"/>
      <c r="W142" s="11"/>
      <c r="X142" s="10"/>
      <c r="Y142" s="32"/>
      <c r="Z142" s="11"/>
      <c r="AA142" s="10"/>
      <c r="AB142" s="32"/>
      <c r="AC142" s="11"/>
      <c r="AD142" s="10"/>
      <c r="AE142" s="32"/>
      <c r="AF142" s="11"/>
      <c r="AG142" s="10"/>
      <c r="AH142" s="32"/>
      <c r="AI142" s="11"/>
      <c r="AJ142" s="10"/>
      <c r="AK142" s="32"/>
      <c r="AL142" s="11"/>
      <c r="AM142" s="10"/>
      <c r="AN142" s="32"/>
      <c r="AO142" s="11"/>
      <c r="AP142" s="10"/>
      <c r="AQ142" s="32"/>
      <c r="AR142" s="11"/>
      <c r="AS142" s="10"/>
      <c r="AT142" s="32"/>
      <c r="AU142" s="11"/>
      <c r="AV142" s="10"/>
      <c r="AW142" s="32"/>
      <c r="AX142" s="11"/>
      <c r="AY142" s="10"/>
      <c r="AZ142" s="32"/>
      <c r="BA142" s="11"/>
      <c r="BB142" s="10"/>
      <c r="BC142" s="32"/>
      <c r="BD142" s="11"/>
      <c r="BE142" s="10"/>
      <c r="BF142" s="32"/>
      <c r="BG142" s="11"/>
      <c r="BH142" s="10"/>
      <c r="BI142" s="32"/>
      <c r="BJ142" s="11"/>
      <c r="BK142" s="28"/>
      <c r="BL142" s="41"/>
    </row>
    <row r="143" spans="1:64">
      <c r="A143">
        <f t="shared" si="12"/>
        <v>98</v>
      </c>
      <c r="B143" s="151"/>
      <c r="C143" s="10"/>
      <c r="D143" s="32"/>
      <c r="E143" s="11"/>
      <c r="F143" s="10"/>
      <c r="G143" s="32"/>
      <c r="H143" s="11"/>
      <c r="I143" s="10"/>
      <c r="J143" s="32"/>
      <c r="K143" s="11"/>
      <c r="L143" s="10"/>
      <c r="M143" s="32"/>
      <c r="N143" s="11"/>
      <c r="O143" s="10"/>
      <c r="P143" s="32"/>
      <c r="Q143" s="11"/>
      <c r="R143" s="10"/>
      <c r="S143" s="32"/>
      <c r="T143" s="11"/>
      <c r="U143" s="10"/>
      <c r="V143" s="32"/>
      <c r="W143" s="11"/>
      <c r="X143" s="10"/>
      <c r="Y143" s="32"/>
      <c r="Z143" s="11"/>
      <c r="AA143" s="10"/>
      <c r="AB143" s="32"/>
      <c r="AC143" s="11"/>
      <c r="AD143" s="10"/>
      <c r="AE143" s="32"/>
      <c r="AF143" s="11"/>
      <c r="AG143" s="10"/>
      <c r="AH143" s="32"/>
      <c r="AI143" s="11"/>
      <c r="AJ143" s="10"/>
      <c r="AK143" s="32"/>
      <c r="AL143" s="11"/>
      <c r="AM143" s="10"/>
      <c r="AN143" s="32"/>
      <c r="AO143" s="11"/>
      <c r="AP143" s="10"/>
      <c r="AQ143" s="32"/>
      <c r="AR143" s="11"/>
      <c r="AS143" s="10"/>
      <c r="AT143" s="32"/>
      <c r="AU143" s="11"/>
      <c r="AV143" s="10"/>
      <c r="AW143" s="32"/>
      <c r="AX143" s="11"/>
      <c r="AY143" s="10"/>
      <c r="AZ143" s="32"/>
      <c r="BA143" s="11"/>
      <c r="BB143" s="10"/>
      <c r="BC143" s="32"/>
      <c r="BD143" s="11"/>
      <c r="BE143" s="10"/>
      <c r="BF143" s="32"/>
      <c r="BG143" s="11"/>
      <c r="BH143" s="10"/>
      <c r="BI143" s="32"/>
      <c r="BJ143" s="11"/>
      <c r="BK143" s="28"/>
      <c r="BL143" s="41"/>
    </row>
    <row r="144" spans="1:64">
      <c r="A144">
        <f t="shared" si="12"/>
        <v>99</v>
      </c>
      <c r="B144" s="151"/>
      <c r="C144" s="12"/>
      <c r="D144" s="36"/>
      <c r="E144" s="13"/>
      <c r="F144" s="12"/>
      <c r="G144" s="36"/>
      <c r="H144" s="13"/>
      <c r="I144" s="12"/>
      <c r="J144" s="36"/>
      <c r="K144" s="13"/>
      <c r="L144" s="12"/>
      <c r="M144" s="36"/>
      <c r="N144" s="13"/>
      <c r="O144" s="12"/>
      <c r="P144" s="36"/>
      <c r="Q144" s="13"/>
      <c r="R144" s="12"/>
      <c r="S144" s="36"/>
      <c r="T144" s="13"/>
      <c r="U144" s="12"/>
      <c r="V144" s="36"/>
      <c r="W144" s="13"/>
      <c r="X144" s="12"/>
      <c r="Y144" s="36"/>
      <c r="Z144" s="13"/>
      <c r="AA144" s="12"/>
      <c r="AB144" s="36"/>
      <c r="AC144" s="13"/>
      <c r="AD144" s="12"/>
      <c r="AE144" s="36"/>
      <c r="AF144" s="13"/>
      <c r="AG144" s="12"/>
      <c r="AH144" s="36"/>
      <c r="AI144" s="13"/>
      <c r="AJ144" s="12"/>
      <c r="AK144" s="36"/>
      <c r="AL144" s="13"/>
      <c r="AM144" s="12"/>
      <c r="AN144" s="36"/>
      <c r="AO144" s="13"/>
      <c r="AP144" s="12"/>
      <c r="AQ144" s="36"/>
      <c r="AR144" s="13"/>
      <c r="AS144" s="12"/>
      <c r="AT144" s="36"/>
      <c r="AU144" s="13"/>
      <c r="AV144" s="12"/>
      <c r="AW144" s="36"/>
      <c r="AX144" s="13"/>
      <c r="AY144" s="12"/>
      <c r="AZ144" s="36"/>
      <c r="BA144" s="13"/>
      <c r="BB144" s="12"/>
      <c r="BC144" s="36"/>
      <c r="BD144" s="13"/>
      <c r="BE144" s="12"/>
      <c r="BF144" s="36"/>
      <c r="BG144" s="13"/>
      <c r="BH144" s="12"/>
      <c r="BI144" s="36"/>
      <c r="BJ144" s="13"/>
      <c r="BL144" s="76"/>
    </row>
    <row r="145" spans="1:64">
      <c r="A145">
        <f t="shared" si="12"/>
        <v>100</v>
      </c>
      <c r="B145" s="151"/>
      <c r="C145" s="10"/>
      <c r="D145" s="32"/>
      <c r="E145" s="11"/>
      <c r="F145" s="10"/>
      <c r="G145" s="32"/>
      <c r="H145" s="11"/>
      <c r="I145" s="10"/>
      <c r="J145" s="32"/>
      <c r="K145" s="11"/>
      <c r="L145" s="10"/>
      <c r="M145" s="32"/>
      <c r="N145" s="11"/>
      <c r="O145" s="10"/>
      <c r="P145" s="32"/>
      <c r="Q145" s="11"/>
      <c r="R145" s="10"/>
      <c r="S145" s="32"/>
      <c r="T145" s="11"/>
      <c r="U145" s="10"/>
      <c r="V145" s="32"/>
      <c r="W145" s="11"/>
      <c r="X145" s="10"/>
      <c r="Y145" s="32"/>
      <c r="Z145" s="11"/>
      <c r="AA145" s="10"/>
      <c r="AB145" s="32"/>
      <c r="AC145" s="11"/>
      <c r="AD145" s="10"/>
      <c r="AE145" s="32"/>
      <c r="AF145" s="11"/>
      <c r="AG145" s="10"/>
      <c r="AH145" s="32"/>
      <c r="AI145" s="11"/>
      <c r="AJ145" s="10"/>
      <c r="AK145" s="32"/>
      <c r="AL145" s="11"/>
      <c r="AM145" s="10"/>
      <c r="AN145" s="32"/>
      <c r="AO145" s="11"/>
      <c r="AP145" s="10"/>
      <c r="AQ145" s="32"/>
      <c r="AR145" s="11"/>
      <c r="AS145" s="10"/>
      <c r="AT145" s="32"/>
      <c r="AU145" s="11"/>
      <c r="AV145" s="10"/>
      <c r="AW145" s="32"/>
      <c r="AX145" s="11"/>
      <c r="AY145" s="10"/>
      <c r="AZ145" s="32"/>
      <c r="BA145" s="11"/>
      <c r="BB145" s="10"/>
      <c r="BC145" s="32"/>
      <c r="BD145" s="11"/>
      <c r="BE145" s="10"/>
      <c r="BF145" s="32"/>
      <c r="BG145" s="11"/>
      <c r="BH145" s="10"/>
      <c r="BI145" s="32"/>
      <c r="BJ145" s="11"/>
      <c r="BL145" s="76"/>
    </row>
    <row r="146" spans="1:64">
      <c r="A146">
        <f t="shared" si="12"/>
        <v>101</v>
      </c>
      <c r="B146" s="151"/>
      <c r="C146" s="10"/>
      <c r="D146" s="32"/>
      <c r="E146" s="11"/>
      <c r="F146" s="10"/>
      <c r="G146" s="32"/>
      <c r="H146" s="11"/>
      <c r="I146" s="10"/>
      <c r="J146" s="32"/>
      <c r="K146" s="11"/>
      <c r="L146" s="10"/>
      <c r="M146" s="32"/>
      <c r="N146" s="11"/>
      <c r="O146" s="10"/>
      <c r="P146" s="32"/>
      <c r="Q146" s="11"/>
      <c r="R146" s="10"/>
      <c r="S146" s="32"/>
      <c r="T146" s="11"/>
      <c r="U146" s="10"/>
      <c r="V146" s="32"/>
      <c r="W146" s="11"/>
      <c r="X146" s="10"/>
      <c r="Y146" s="32"/>
      <c r="Z146" s="11"/>
      <c r="AA146" s="10"/>
      <c r="AB146" s="32"/>
      <c r="AC146" s="11"/>
      <c r="AD146" s="10"/>
      <c r="AE146" s="32"/>
      <c r="AF146" s="11"/>
      <c r="AG146" s="10"/>
      <c r="AH146" s="32"/>
      <c r="AI146" s="11"/>
      <c r="AJ146" s="10"/>
      <c r="AK146" s="32"/>
      <c r="AL146" s="11"/>
      <c r="AM146" s="10"/>
      <c r="AN146" s="32"/>
      <c r="AO146" s="11"/>
      <c r="AP146" s="10"/>
      <c r="AQ146" s="32"/>
      <c r="AR146" s="11"/>
      <c r="AS146" s="10"/>
      <c r="AT146" s="32"/>
      <c r="AU146" s="11"/>
      <c r="AV146" s="10"/>
      <c r="AW146" s="32"/>
      <c r="AX146" s="11"/>
      <c r="AY146" s="10"/>
      <c r="AZ146" s="32"/>
      <c r="BA146" s="11"/>
      <c r="BB146" s="10"/>
      <c r="BC146" s="32"/>
      <c r="BD146" s="11"/>
      <c r="BE146" s="10"/>
      <c r="BF146" s="32"/>
      <c r="BG146" s="11"/>
      <c r="BH146" s="10"/>
      <c r="BI146" s="32"/>
      <c r="BJ146" s="11"/>
      <c r="BL146" s="41"/>
    </row>
    <row r="147" spans="1:64">
      <c r="A147">
        <f t="shared" si="12"/>
        <v>102</v>
      </c>
      <c r="B147" s="151"/>
      <c r="C147" s="10"/>
      <c r="D147" s="32"/>
      <c r="E147" s="11"/>
      <c r="F147" s="10"/>
      <c r="G147" s="32"/>
      <c r="H147" s="11"/>
      <c r="I147" s="10"/>
      <c r="J147" s="32"/>
      <c r="K147" s="11"/>
      <c r="L147" s="10"/>
      <c r="M147" s="32"/>
      <c r="N147" s="11"/>
      <c r="O147" s="10"/>
      <c r="P147" s="32"/>
      <c r="Q147" s="11"/>
      <c r="R147" s="10"/>
      <c r="S147" s="32"/>
      <c r="T147" s="11"/>
      <c r="U147" s="10"/>
      <c r="V147" s="32"/>
      <c r="W147" s="11"/>
      <c r="X147" s="10"/>
      <c r="Y147" s="32"/>
      <c r="Z147" s="11"/>
      <c r="AA147" s="10"/>
      <c r="AB147" s="32"/>
      <c r="AC147" s="11"/>
      <c r="AD147" s="10"/>
      <c r="AE147" s="32"/>
      <c r="AF147" s="11"/>
      <c r="AG147" s="10"/>
      <c r="AH147" s="32"/>
      <c r="AI147" s="11"/>
      <c r="AJ147" s="10"/>
      <c r="AK147" s="32"/>
      <c r="AL147" s="11"/>
      <c r="AM147" s="10"/>
      <c r="AN147" s="32"/>
      <c r="AO147" s="11"/>
      <c r="AP147" s="10"/>
      <c r="AQ147" s="32"/>
      <c r="AR147" s="11"/>
      <c r="AS147" s="10"/>
      <c r="AT147" s="32"/>
      <c r="AU147" s="11"/>
      <c r="AV147" s="10"/>
      <c r="AW147" s="32"/>
      <c r="AX147" s="11"/>
      <c r="AY147" s="10"/>
      <c r="AZ147" s="32"/>
      <c r="BA147" s="11"/>
      <c r="BB147" s="10"/>
      <c r="BC147" s="32"/>
      <c r="BD147" s="11"/>
      <c r="BE147" s="10"/>
      <c r="BF147" s="32"/>
      <c r="BG147" s="11"/>
      <c r="BH147" s="10"/>
      <c r="BI147" s="32"/>
      <c r="BJ147" s="11"/>
      <c r="BL147" s="76"/>
    </row>
    <row r="148" spans="1:64">
      <c r="A148">
        <f t="shared" si="12"/>
        <v>103</v>
      </c>
      <c r="B148" s="151"/>
      <c r="C148" s="10"/>
      <c r="D148" s="32"/>
      <c r="E148" s="11"/>
      <c r="F148" s="10"/>
      <c r="G148" s="32"/>
      <c r="H148" s="11"/>
      <c r="I148" s="10"/>
      <c r="J148" s="32"/>
      <c r="K148" s="11"/>
      <c r="L148" s="10"/>
      <c r="M148" s="32"/>
      <c r="N148" s="11"/>
      <c r="O148" s="10"/>
      <c r="P148" s="32"/>
      <c r="Q148" s="11"/>
      <c r="R148" s="10"/>
      <c r="S148" s="32"/>
      <c r="T148" s="11"/>
      <c r="U148" s="10"/>
      <c r="V148" s="32"/>
      <c r="W148" s="11"/>
      <c r="X148" s="10"/>
      <c r="Y148" s="32"/>
      <c r="Z148" s="11"/>
      <c r="AA148" s="10"/>
      <c r="AB148" s="32"/>
      <c r="AC148" s="11"/>
      <c r="AD148" s="10"/>
      <c r="AE148" s="32"/>
      <c r="AF148" s="11"/>
      <c r="AG148" s="10"/>
      <c r="AH148" s="32"/>
      <c r="AI148" s="11"/>
      <c r="AJ148" s="10"/>
      <c r="AK148" s="32"/>
      <c r="AL148" s="11"/>
      <c r="AM148" s="10"/>
      <c r="AN148" s="32"/>
      <c r="AO148" s="11"/>
      <c r="AP148" s="10"/>
      <c r="AQ148" s="32"/>
      <c r="AR148" s="11"/>
      <c r="AS148" s="10"/>
      <c r="AT148" s="32"/>
      <c r="AU148" s="11"/>
      <c r="AV148" s="10"/>
      <c r="AW148" s="32"/>
      <c r="AX148" s="11"/>
      <c r="AY148" s="10"/>
      <c r="AZ148" s="32"/>
      <c r="BA148" s="11"/>
      <c r="BB148" s="10"/>
      <c r="BC148" s="32"/>
      <c r="BD148" s="11"/>
      <c r="BE148" s="10"/>
      <c r="BF148" s="32"/>
      <c r="BG148" s="11"/>
      <c r="BH148" s="10"/>
      <c r="BI148" s="32"/>
      <c r="BJ148" s="11"/>
      <c r="BL148" s="76"/>
    </row>
    <row r="149" spans="1:64">
      <c r="A149">
        <f t="shared" si="12"/>
        <v>104</v>
      </c>
      <c r="B149" s="151"/>
      <c r="C149" s="10"/>
      <c r="D149" s="32"/>
      <c r="E149" s="11"/>
      <c r="F149" s="10"/>
      <c r="G149" s="32"/>
      <c r="H149" s="11"/>
      <c r="I149" s="10"/>
      <c r="J149" s="32"/>
      <c r="K149" s="11"/>
      <c r="L149" s="10"/>
      <c r="M149" s="32"/>
      <c r="N149" s="11"/>
      <c r="O149" s="10"/>
      <c r="P149" s="32"/>
      <c r="Q149" s="11"/>
      <c r="R149" s="10"/>
      <c r="S149" s="32"/>
      <c r="T149" s="11"/>
      <c r="U149" s="10"/>
      <c r="V149" s="32"/>
      <c r="W149" s="11"/>
      <c r="X149" s="10"/>
      <c r="Y149" s="32"/>
      <c r="Z149" s="11"/>
      <c r="AA149" s="10"/>
      <c r="AB149" s="32"/>
      <c r="AC149" s="11"/>
      <c r="AD149" s="10"/>
      <c r="AE149" s="32"/>
      <c r="AF149" s="11"/>
      <c r="AG149" s="54"/>
      <c r="AH149" s="32"/>
      <c r="AI149" s="11"/>
      <c r="AJ149" s="10"/>
      <c r="AK149" s="32"/>
      <c r="AL149" s="11"/>
      <c r="AM149" s="10"/>
      <c r="AN149" s="32"/>
      <c r="AO149" s="11"/>
      <c r="AP149" s="10"/>
      <c r="AQ149" s="32"/>
      <c r="AR149" s="11"/>
      <c r="AS149" s="10"/>
      <c r="AT149" s="32"/>
      <c r="AU149" s="11"/>
      <c r="AV149" s="10"/>
      <c r="AW149" s="32"/>
      <c r="AX149" s="11"/>
      <c r="AY149" s="54"/>
      <c r="AZ149" s="32"/>
      <c r="BA149" s="11"/>
      <c r="BB149" s="10"/>
      <c r="BC149" s="32"/>
      <c r="BD149" s="11"/>
      <c r="BE149" s="10"/>
      <c r="BF149" s="32"/>
      <c r="BG149" s="11"/>
      <c r="BH149" s="10"/>
      <c r="BI149" s="32"/>
      <c r="BJ149" s="11"/>
      <c r="BL149" s="76"/>
    </row>
    <row r="150" spans="1:64">
      <c r="A150">
        <f t="shared" si="12"/>
        <v>105</v>
      </c>
      <c r="B150" s="151"/>
      <c r="C150" s="10"/>
      <c r="D150" s="32"/>
      <c r="E150" s="11"/>
      <c r="F150" s="10"/>
      <c r="G150" s="32"/>
      <c r="H150" s="11"/>
      <c r="I150" s="10"/>
      <c r="J150" s="32"/>
      <c r="K150" s="11"/>
      <c r="L150" s="10"/>
      <c r="M150" s="32"/>
      <c r="N150" s="11"/>
      <c r="O150" s="10"/>
      <c r="P150" s="32"/>
      <c r="Q150" s="11"/>
      <c r="R150" s="10"/>
      <c r="S150" s="32"/>
      <c r="T150" s="11"/>
      <c r="U150" s="10"/>
      <c r="V150" s="32"/>
      <c r="W150" s="11"/>
      <c r="X150" s="10"/>
      <c r="Y150" s="32"/>
      <c r="Z150" s="11"/>
      <c r="AA150" s="10"/>
      <c r="AB150" s="32"/>
      <c r="AC150" s="11"/>
      <c r="AD150" s="10"/>
      <c r="AE150" s="32"/>
      <c r="AF150" s="11"/>
      <c r="AG150" s="54"/>
      <c r="AH150" s="32"/>
      <c r="AI150" s="11"/>
      <c r="AJ150" s="10"/>
      <c r="AK150" s="32"/>
      <c r="AL150" s="11"/>
      <c r="AM150" s="10"/>
      <c r="AN150" s="32"/>
      <c r="AO150" s="11"/>
      <c r="AP150" s="10"/>
      <c r="AQ150" s="32"/>
      <c r="AR150" s="11"/>
      <c r="AS150" s="10"/>
      <c r="AT150" s="32"/>
      <c r="AU150" s="11"/>
      <c r="AV150" s="10"/>
      <c r="AW150" s="32"/>
      <c r="AX150" s="11"/>
      <c r="AY150" s="10"/>
      <c r="AZ150" s="32"/>
      <c r="BA150" s="11"/>
      <c r="BB150" s="10"/>
      <c r="BC150" s="32"/>
      <c r="BD150" s="11"/>
      <c r="BE150" s="10"/>
      <c r="BF150" s="32"/>
      <c r="BG150" s="11"/>
      <c r="BH150" s="10"/>
      <c r="BI150" s="32"/>
      <c r="BJ150" s="11"/>
      <c r="BK150" s="28"/>
      <c r="BL150" s="76"/>
    </row>
    <row r="151" spans="1:64">
      <c r="A151">
        <f t="shared" si="12"/>
        <v>106</v>
      </c>
      <c r="B151" s="151"/>
      <c r="C151" s="10"/>
      <c r="D151" s="32"/>
      <c r="E151" s="11"/>
      <c r="F151" s="10"/>
      <c r="G151" s="32"/>
      <c r="H151" s="11"/>
      <c r="I151" s="10"/>
      <c r="J151" s="32"/>
      <c r="K151" s="11"/>
      <c r="L151" s="10"/>
      <c r="M151" s="32"/>
      <c r="N151" s="11"/>
      <c r="O151" s="10"/>
      <c r="P151" s="32"/>
      <c r="Q151" s="11"/>
      <c r="R151" s="10"/>
      <c r="S151" s="32"/>
      <c r="T151" s="11"/>
      <c r="U151" s="10"/>
      <c r="V151" s="32"/>
      <c r="W151" s="11"/>
      <c r="X151" s="10"/>
      <c r="Y151" s="32"/>
      <c r="Z151" s="11"/>
      <c r="AA151" s="10"/>
      <c r="AB151" s="32"/>
      <c r="AC151" s="11"/>
      <c r="AD151" s="10"/>
      <c r="AE151" s="32"/>
      <c r="AF151" s="11"/>
      <c r="AG151" s="54"/>
      <c r="AH151" s="32"/>
      <c r="AI151" s="11"/>
      <c r="AJ151" s="10"/>
      <c r="AK151" s="32"/>
      <c r="AL151" s="11"/>
      <c r="AM151" s="10"/>
      <c r="AN151" s="32"/>
      <c r="AO151" s="11"/>
      <c r="AP151" s="10"/>
      <c r="AQ151" s="32"/>
      <c r="AR151" s="11"/>
      <c r="AS151" s="10"/>
      <c r="AT151" s="32"/>
      <c r="AU151" s="11"/>
      <c r="AV151" s="10"/>
      <c r="AW151" s="32"/>
      <c r="AX151" s="11"/>
      <c r="AY151" s="10"/>
      <c r="AZ151" s="32"/>
      <c r="BA151" s="11"/>
      <c r="BB151" s="10"/>
      <c r="BC151" s="32"/>
      <c r="BD151" s="11"/>
      <c r="BE151" s="10"/>
      <c r="BF151" s="32"/>
      <c r="BG151" s="11"/>
      <c r="BH151" s="10"/>
      <c r="BI151" s="32"/>
      <c r="BJ151" s="11"/>
      <c r="BL151" s="41"/>
    </row>
    <row r="152" spans="1:64">
      <c r="A152">
        <f t="shared" si="12"/>
        <v>107</v>
      </c>
      <c r="B152" s="151"/>
      <c r="C152" s="10"/>
      <c r="D152" s="32"/>
      <c r="E152" s="11"/>
      <c r="F152" s="10"/>
      <c r="G152" s="32"/>
      <c r="H152" s="11"/>
      <c r="I152" s="10"/>
      <c r="J152" s="32"/>
      <c r="K152" s="11"/>
      <c r="L152" s="10"/>
      <c r="M152" s="32"/>
      <c r="N152" s="11"/>
      <c r="O152" s="10"/>
      <c r="P152" s="32"/>
      <c r="Q152" s="11"/>
      <c r="R152" s="10"/>
      <c r="S152" s="32"/>
      <c r="T152" s="11"/>
      <c r="U152" s="10"/>
      <c r="V152" s="32"/>
      <c r="W152" s="11"/>
      <c r="X152" s="10"/>
      <c r="Y152" s="32"/>
      <c r="Z152" s="11"/>
      <c r="AA152" s="10"/>
      <c r="AB152" s="32"/>
      <c r="AC152" s="11"/>
      <c r="AD152" s="10"/>
      <c r="AE152" s="32"/>
      <c r="AF152" s="11"/>
      <c r="AG152" s="10"/>
      <c r="AH152" s="32"/>
      <c r="AI152" s="11"/>
      <c r="AJ152" s="10"/>
      <c r="AK152" s="32"/>
      <c r="AL152" s="11"/>
      <c r="AM152" s="10"/>
      <c r="AN152" s="32"/>
      <c r="AO152" s="11"/>
      <c r="AP152" s="10"/>
      <c r="AQ152" s="32"/>
      <c r="AR152" s="11"/>
      <c r="AS152" s="10"/>
      <c r="AT152" s="32"/>
      <c r="AU152" s="11"/>
      <c r="AV152" s="10"/>
      <c r="AW152" s="32"/>
      <c r="AX152" s="11"/>
      <c r="AY152" s="10"/>
      <c r="AZ152" s="32"/>
      <c r="BA152" s="11"/>
      <c r="BB152" s="10"/>
      <c r="BC152" s="32"/>
      <c r="BD152" s="11"/>
      <c r="BE152" s="10"/>
      <c r="BF152" s="32"/>
      <c r="BG152" s="11"/>
      <c r="BH152" s="10"/>
      <c r="BI152" s="32"/>
      <c r="BJ152" s="11"/>
      <c r="BK152" s="28"/>
      <c r="BL152" s="41"/>
    </row>
    <row r="153" spans="1:64">
      <c r="A153">
        <f t="shared" si="12"/>
        <v>108</v>
      </c>
      <c r="B153" s="151"/>
      <c r="C153" s="10"/>
      <c r="D153" s="32"/>
      <c r="E153" s="11"/>
      <c r="F153" s="10"/>
      <c r="G153" s="32"/>
      <c r="H153" s="11"/>
      <c r="I153" s="10"/>
      <c r="J153" s="32"/>
      <c r="K153" s="11"/>
      <c r="L153" s="10"/>
      <c r="M153" s="32"/>
      <c r="N153" s="11"/>
      <c r="O153" s="10"/>
      <c r="P153" s="32"/>
      <c r="Q153" s="11"/>
      <c r="R153" s="10"/>
      <c r="S153" s="32"/>
      <c r="T153" s="11"/>
      <c r="U153" s="10"/>
      <c r="V153" s="32"/>
      <c r="W153" s="11"/>
      <c r="X153" s="10"/>
      <c r="Y153" s="32"/>
      <c r="Z153" s="11"/>
      <c r="AA153" s="10"/>
      <c r="AB153" s="32"/>
      <c r="AC153" s="11"/>
      <c r="AD153" s="10"/>
      <c r="AE153" s="32"/>
      <c r="AF153" s="11"/>
      <c r="AG153" s="10"/>
      <c r="AH153" s="32"/>
      <c r="AI153" s="11"/>
      <c r="AJ153" s="10"/>
      <c r="AK153" s="32"/>
      <c r="AL153" s="11"/>
      <c r="AM153" s="10"/>
      <c r="AN153" s="32"/>
      <c r="AO153" s="11"/>
      <c r="AP153" s="10"/>
      <c r="AQ153" s="32"/>
      <c r="AR153" s="11"/>
      <c r="AS153" s="10"/>
      <c r="AT153" s="32"/>
      <c r="AU153" s="11"/>
      <c r="AV153" s="10"/>
      <c r="AW153" s="32"/>
      <c r="AX153" s="11"/>
      <c r="AY153" s="10"/>
      <c r="AZ153" s="32"/>
      <c r="BA153" s="11"/>
      <c r="BB153" s="10"/>
      <c r="BC153" s="32"/>
      <c r="BD153" s="11"/>
      <c r="BE153" s="10"/>
      <c r="BF153" s="32"/>
      <c r="BG153" s="11"/>
      <c r="BH153" s="10"/>
      <c r="BI153" s="32"/>
      <c r="BJ153" s="11"/>
      <c r="BK153" s="28"/>
      <c r="BL153" s="41"/>
    </row>
    <row r="154" spans="1:64">
      <c r="A154">
        <f t="shared" si="12"/>
        <v>109</v>
      </c>
      <c r="B154" s="151"/>
      <c r="C154" s="10"/>
      <c r="D154" s="32"/>
      <c r="E154" s="11"/>
      <c r="F154" s="10"/>
      <c r="G154" s="32"/>
      <c r="H154" s="11"/>
      <c r="I154" s="10"/>
      <c r="J154" s="32"/>
      <c r="K154" s="11"/>
      <c r="L154" s="10"/>
      <c r="M154" s="32"/>
      <c r="N154" s="11"/>
      <c r="O154" s="10"/>
      <c r="P154" s="32"/>
      <c r="Q154" s="11"/>
      <c r="R154" s="10"/>
      <c r="S154" s="32"/>
      <c r="T154" s="11"/>
      <c r="U154" s="10"/>
      <c r="V154" s="32"/>
      <c r="W154" s="11"/>
      <c r="X154" s="10"/>
      <c r="Y154" s="32"/>
      <c r="Z154" s="11"/>
      <c r="AA154" s="10"/>
      <c r="AB154" s="32"/>
      <c r="AC154" s="11"/>
      <c r="AD154" s="10"/>
      <c r="AE154" s="32"/>
      <c r="AF154" s="11"/>
      <c r="AG154" s="10"/>
      <c r="AH154" s="32"/>
      <c r="AI154" s="11"/>
      <c r="AJ154" s="10"/>
      <c r="AK154" s="32"/>
      <c r="AL154" s="11"/>
      <c r="AM154" s="10"/>
      <c r="AN154" s="32"/>
      <c r="AO154" s="11"/>
      <c r="AP154" s="10"/>
      <c r="AQ154" s="32"/>
      <c r="AR154" s="11"/>
      <c r="AS154" s="10"/>
      <c r="AT154" s="32"/>
      <c r="AU154" s="11"/>
      <c r="AV154" s="10"/>
      <c r="AW154" s="32"/>
      <c r="AX154" s="11"/>
      <c r="AY154" s="10"/>
      <c r="AZ154" s="32"/>
      <c r="BA154" s="11"/>
      <c r="BB154" s="10"/>
      <c r="BC154" s="32"/>
      <c r="BD154" s="11"/>
      <c r="BE154" s="10"/>
      <c r="BF154" s="32"/>
      <c r="BG154" s="11"/>
      <c r="BH154" s="10"/>
      <c r="BI154" s="32"/>
      <c r="BJ154" s="11"/>
      <c r="BK154" s="28"/>
      <c r="BL154" s="41"/>
    </row>
    <row r="155" spans="1:64">
      <c r="A155">
        <f t="shared" si="12"/>
        <v>110</v>
      </c>
      <c r="B155" s="151"/>
      <c r="C155" s="10"/>
      <c r="D155" s="32"/>
      <c r="E155" s="11"/>
      <c r="F155" s="10"/>
      <c r="G155" s="32"/>
      <c r="H155" s="11"/>
      <c r="I155" s="10"/>
      <c r="J155" s="32"/>
      <c r="K155" s="11"/>
      <c r="L155" s="10"/>
      <c r="M155" s="32"/>
      <c r="N155" s="11"/>
      <c r="O155" s="10"/>
      <c r="P155" s="32"/>
      <c r="Q155" s="11"/>
      <c r="R155" s="10"/>
      <c r="S155" s="32"/>
      <c r="T155" s="11"/>
      <c r="U155" s="10"/>
      <c r="V155" s="32"/>
      <c r="W155" s="11"/>
      <c r="X155" s="10"/>
      <c r="Y155" s="32"/>
      <c r="Z155" s="11"/>
      <c r="AA155" s="10"/>
      <c r="AB155" s="32"/>
      <c r="AC155" s="11"/>
      <c r="AD155" s="10"/>
      <c r="AE155" s="32"/>
      <c r="AF155" s="11"/>
      <c r="AG155" s="10"/>
      <c r="AH155" s="32"/>
      <c r="AI155" s="11"/>
      <c r="AJ155" s="10"/>
      <c r="AK155" s="32"/>
      <c r="AL155" s="11"/>
      <c r="AM155" s="10"/>
      <c r="AN155" s="32"/>
      <c r="AO155" s="11"/>
      <c r="AP155" s="10"/>
      <c r="AQ155" s="32"/>
      <c r="AR155" s="11"/>
      <c r="AS155" s="10"/>
      <c r="AT155" s="32"/>
      <c r="AU155" s="11"/>
      <c r="AV155" s="10"/>
      <c r="AW155" s="32"/>
      <c r="AX155" s="11"/>
      <c r="AY155" s="10"/>
      <c r="AZ155" s="32"/>
      <c r="BA155" s="11"/>
      <c r="BB155" s="10"/>
      <c r="BC155" s="32"/>
      <c r="BD155" s="11"/>
      <c r="BE155" s="10"/>
      <c r="BF155" s="32"/>
      <c r="BG155" s="11"/>
      <c r="BH155" s="10"/>
      <c r="BI155" s="32"/>
      <c r="BJ155" s="11"/>
      <c r="BL155" s="41"/>
    </row>
    <row r="156" spans="1:64">
      <c r="A156">
        <f t="shared" si="12"/>
        <v>111</v>
      </c>
      <c r="B156" s="151"/>
      <c r="C156" s="10"/>
      <c r="D156" s="32"/>
      <c r="E156" s="11"/>
      <c r="F156" s="10"/>
      <c r="G156" s="32"/>
      <c r="H156" s="11"/>
      <c r="I156" s="10"/>
      <c r="J156" s="32"/>
      <c r="K156" s="11"/>
      <c r="L156" s="10"/>
      <c r="M156" s="32"/>
      <c r="N156" s="11"/>
      <c r="O156" s="10"/>
      <c r="P156" s="32"/>
      <c r="Q156" s="11"/>
      <c r="R156" s="10"/>
      <c r="S156" s="32"/>
      <c r="T156" s="11"/>
      <c r="U156" s="10"/>
      <c r="V156" s="32"/>
      <c r="W156" s="11"/>
      <c r="X156" s="10"/>
      <c r="Y156" s="32"/>
      <c r="Z156" s="11"/>
      <c r="AA156" s="10"/>
      <c r="AB156" s="32"/>
      <c r="AC156" s="11"/>
      <c r="AD156" s="10"/>
      <c r="AE156" s="32"/>
      <c r="AF156" s="11"/>
      <c r="AG156" s="10"/>
      <c r="AH156" s="32"/>
      <c r="AI156" s="11"/>
      <c r="AJ156" s="10"/>
      <c r="AK156" s="32"/>
      <c r="AL156" s="11"/>
      <c r="AM156" s="10"/>
      <c r="AN156" s="32"/>
      <c r="AO156" s="11"/>
      <c r="AP156" s="10"/>
      <c r="AQ156" s="32"/>
      <c r="AR156" s="11"/>
      <c r="AS156" s="10"/>
      <c r="AT156" s="32"/>
      <c r="AU156" s="11"/>
      <c r="AV156" s="10"/>
      <c r="AW156" s="32"/>
      <c r="AX156" s="11"/>
      <c r="AY156" s="10"/>
      <c r="AZ156" s="32"/>
      <c r="BA156" s="11"/>
      <c r="BB156" s="10"/>
      <c r="BC156" s="32"/>
      <c r="BD156" s="11"/>
      <c r="BE156" s="10"/>
      <c r="BF156" s="32"/>
      <c r="BG156" s="11"/>
      <c r="BH156" s="10"/>
      <c r="BI156" s="32"/>
      <c r="BJ156" s="11"/>
      <c r="BL156" s="41"/>
    </row>
    <row r="157" spans="1:64">
      <c r="A157">
        <f t="shared" si="12"/>
        <v>112</v>
      </c>
      <c r="B157" s="151"/>
      <c r="C157" s="10"/>
      <c r="D157" s="32"/>
      <c r="E157" s="11"/>
      <c r="F157" s="10"/>
      <c r="G157" s="32"/>
      <c r="H157" s="11"/>
      <c r="I157" s="10"/>
      <c r="J157" s="32"/>
      <c r="K157" s="11"/>
      <c r="L157" s="10"/>
      <c r="M157" s="32"/>
      <c r="N157" s="11"/>
      <c r="O157" s="10"/>
      <c r="P157" s="32"/>
      <c r="Q157" s="11"/>
      <c r="R157" s="10"/>
      <c r="S157" s="32"/>
      <c r="T157" s="11"/>
      <c r="U157" s="10"/>
      <c r="V157" s="32"/>
      <c r="W157" s="11"/>
      <c r="X157" s="10"/>
      <c r="Y157" s="32"/>
      <c r="Z157" s="11"/>
      <c r="AA157" s="10"/>
      <c r="AB157" s="32"/>
      <c r="AC157" s="11"/>
      <c r="AD157" s="10"/>
      <c r="AE157" s="32"/>
      <c r="AF157" s="11"/>
      <c r="AG157" s="10"/>
      <c r="AH157" s="32"/>
      <c r="AI157" s="11"/>
      <c r="AJ157" s="10"/>
      <c r="AK157" s="32"/>
      <c r="AL157" s="11"/>
      <c r="AM157" s="10"/>
      <c r="AN157" s="32"/>
      <c r="AO157" s="11"/>
      <c r="AP157" s="10"/>
      <c r="AQ157" s="32"/>
      <c r="AR157" s="11"/>
      <c r="AS157" s="10"/>
      <c r="AT157" s="32"/>
      <c r="AU157" s="11"/>
      <c r="AV157" s="10"/>
      <c r="AW157" s="32"/>
      <c r="AX157" s="11"/>
      <c r="AY157" s="10"/>
      <c r="AZ157" s="32"/>
      <c r="BA157" s="11"/>
      <c r="BB157" s="10"/>
      <c r="BC157" s="32"/>
      <c r="BD157" s="11"/>
      <c r="BE157" s="10"/>
      <c r="BF157" s="32"/>
      <c r="BG157" s="11"/>
      <c r="BH157" s="10"/>
      <c r="BI157" s="32"/>
      <c r="BJ157" s="11"/>
      <c r="BL157" s="41"/>
    </row>
    <row r="158" spans="1:64">
      <c r="A158">
        <f t="shared" si="12"/>
        <v>113</v>
      </c>
      <c r="B158" s="151"/>
      <c r="C158" s="10"/>
      <c r="D158" s="32"/>
      <c r="E158" s="11"/>
      <c r="F158" s="10"/>
      <c r="G158" s="32"/>
      <c r="H158" s="11"/>
      <c r="I158" s="10"/>
      <c r="J158" s="32"/>
      <c r="K158" s="11"/>
      <c r="L158" s="10"/>
      <c r="M158" s="32"/>
      <c r="N158" s="11"/>
      <c r="O158" s="10"/>
      <c r="P158" s="32"/>
      <c r="Q158" s="11"/>
      <c r="R158" s="10"/>
      <c r="S158" s="32"/>
      <c r="T158" s="11"/>
      <c r="U158" s="10"/>
      <c r="V158" s="32"/>
      <c r="W158" s="11"/>
      <c r="X158" s="10"/>
      <c r="Y158" s="32"/>
      <c r="Z158" s="11"/>
      <c r="AA158" s="10"/>
      <c r="AB158" s="32"/>
      <c r="AC158" s="11"/>
      <c r="AD158" s="10"/>
      <c r="AE158" s="32"/>
      <c r="AF158" s="11"/>
      <c r="AG158" s="10"/>
      <c r="AH158" s="32"/>
      <c r="AI158" s="11"/>
      <c r="AJ158" s="10"/>
      <c r="AK158" s="32"/>
      <c r="AL158" s="11"/>
      <c r="AM158" s="10"/>
      <c r="AN158" s="32"/>
      <c r="AO158" s="11"/>
      <c r="AP158" s="10"/>
      <c r="AQ158" s="32"/>
      <c r="AR158" s="11"/>
      <c r="AS158" s="10"/>
      <c r="AT158" s="32"/>
      <c r="AU158" s="11"/>
      <c r="AV158" s="10"/>
      <c r="AW158" s="32"/>
      <c r="AX158" s="11"/>
      <c r="AY158" s="10"/>
      <c r="AZ158" s="32"/>
      <c r="BA158" s="11"/>
      <c r="BB158" s="10"/>
      <c r="BC158" s="32"/>
      <c r="BD158" s="11"/>
      <c r="BE158" s="10"/>
      <c r="BF158" s="32"/>
      <c r="BG158" s="11"/>
      <c r="BH158" s="10"/>
      <c r="BI158" s="32"/>
      <c r="BJ158" s="11"/>
      <c r="BL158" s="41"/>
    </row>
    <row r="159" spans="1:64">
      <c r="A159">
        <f t="shared" si="12"/>
        <v>114</v>
      </c>
      <c r="B159" s="151"/>
      <c r="C159" s="10"/>
      <c r="D159" s="32"/>
      <c r="E159" s="11"/>
      <c r="F159" s="10"/>
      <c r="G159" s="32"/>
      <c r="H159" s="11"/>
      <c r="I159" s="10"/>
      <c r="J159" s="32"/>
      <c r="K159" s="11"/>
      <c r="L159" s="10"/>
      <c r="M159" s="32"/>
      <c r="N159" s="11"/>
      <c r="O159" s="10"/>
      <c r="P159" s="32"/>
      <c r="Q159" s="11"/>
      <c r="R159" s="10"/>
      <c r="S159" s="32"/>
      <c r="T159" s="11"/>
      <c r="U159" s="10"/>
      <c r="V159" s="32"/>
      <c r="W159" s="11"/>
      <c r="X159" s="10"/>
      <c r="Y159" s="32"/>
      <c r="Z159" s="11"/>
      <c r="AA159" s="10"/>
      <c r="AB159" s="32"/>
      <c r="AC159" s="11"/>
      <c r="AD159" s="10"/>
      <c r="AE159" s="32"/>
      <c r="AF159" s="11"/>
      <c r="AG159" s="10"/>
      <c r="AH159" s="32"/>
      <c r="AI159" s="11"/>
      <c r="AJ159" s="10"/>
      <c r="AK159" s="32"/>
      <c r="AL159" s="11"/>
      <c r="AM159" s="10"/>
      <c r="AN159" s="32"/>
      <c r="AO159" s="11"/>
      <c r="AP159" s="10"/>
      <c r="AQ159" s="32"/>
      <c r="AR159" s="11"/>
      <c r="AS159" s="10"/>
      <c r="AT159" s="32"/>
      <c r="AU159" s="11"/>
      <c r="AV159" s="10"/>
      <c r="AW159" s="32"/>
      <c r="AX159" s="11"/>
      <c r="AY159" s="10"/>
      <c r="AZ159" s="32"/>
      <c r="BA159" s="11"/>
      <c r="BB159" s="10"/>
      <c r="BC159" s="32"/>
      <c r="BD159" s="11"/>
      <c r="BE159" s="10"/>
      <c r="BF159" s="32"/>
      <c r="BG159" s="11"/>
      <c r="BH159" s="10"/>
      <c r="BI159" s="32"/>
      <c r="BJ159" s="11"/>
      <c r="BL159" s="41"/>
    </row>
    <row r="160" spans="1:64">
      <c r="A160">
        <f t="shared" si="12"/>
        <v>115</v>
      </c>
      <c r="B160" s="151"/>
      <c r="C160" s="10"/>
      <c r="D160" s="32"/>
      <c r="E160" s="11"/>
      <c r="F160" s="10"/>
      <c r="G160" s="32"/>
      <c r="H160" s="11"/>
      <c r="I160" s="10"/>
      <c r="J160" s="32"/>
      <c r="K160" s="11"/>
      <c r="L160" s="10"/>
      <c r="M160" s="32"/>
      <c r="N160" s="11"/>
      <c r="O160" s="10"/>
      <c r="P160" s="32"/>
      <c r="Q160" s="11"/>
      <c r="R160" s="10"/>
      <c r="S160" s="32"/>
      <c r="T160" s="11"/>
      <c r="U160" s="10"/>
      <c r="V160" s="32"/>
      <c r="W160" s="11"/>
      <c r="X160" s="10"/>
      <c r="Y160" s="32"/>
      <c r="Z160" s="11"/>
      <c r="AA160" s="10"/>
      <c r="AB160" s="32"/>
      <c r="AC160" s="11"/>
      <c r="AD160" s="10"/>
      <c r="AE160" s="32"/>
      <c r="AF160" s="11"/>
      <c r="AG160" s="10"/>
      <c r="AH160" s="32"/>
      <c r="AI160" s="11"/>
      <c r="AJ160" s="10"/>
      <c r="AK160" s="32"/>
      <c r="AL160" s="11"/>
      <c r="AM160" s="10"/>
      <c r="AN160" s="32"/>
      <c r="AO160" s="11"/>
      <c r="AP160" s="10"/>
      <c r="AQ160" s="32"/>
      <c r="AR160" s="11"/>
      <c r="AS160" s="10"/>
      <c r="AT160" s="32"/>
      <c r="AU160" s="11"/>
      <c r="AV160" s="10"/>
      <c r="AW160" s="32"/>
      <c r="AX160" s="11"/>
      <c r="AY160" s="10"/>
      <c r="AZ160" s="32"/>
      <c r="BA160" s="11"/>
      <c r="BB160" s="10"/>
      <c r="BC160" s="32"/>
      <c r="BD160" s="11"/>
      <c r="BE160" s="10"/>
      <c r="BF160" s="32"/>
      <c r="BG160" s="11"/>
      <c r="BH160" s="10"/>
      <c r="BI160" s="32"/>
      <c r="BJ160" s="11"/>
      <c r="BL160" s="41"/>
    </row>
    <row r="161" spans="1:64">
      <c r="A161">
        <f t="shared" si="12"/>
        <v>116</v>
      </c>
      <c r="B161" s="151"/>
      <c r="C161" s="10"/>
      <c r="D161" s="32"/>
      <c r="E161" s="11"/>
      <c r="F161" s="10"/>
      <c r="G161" s="32"/>
      <c r="H161" s="11"/>
      <c r="I161" s="10"/>
      <c r="J161" s="32"/>
      <c r="K161" s="11"/>
      <c r="L161" s="10"/>
      <c r="M161" s="32"/>
      <c r="N161" s="11"/>
      <c r="O161" s="10"/>
      <c r="P161" s="32"/>
      <c r="Q161" s="11"/>
      <c r="R161" s="10"/>
      <c r="S161" s="32"/>
      <c r="T161" s="11"/>
      <c r="U161" s="10"/>
      <c r="V161" s="32"/>
      <c r="W161" s="11"/>
      <c r="X161" s="10"/>
      <c r="Y161" s="32"/>
      <c r="Z161" s="11"/>
      <c r="AA161" s="10"/>
      <c r="AB161" s="32"/>
      <c r="AC161" s="11"/>
      <c r="AD161" s="10"/>
      <c r="AE161" s="32"/>
      <c r="AF161" s="11"/>
      <c r="AG161" s="10"/>
      <c r="AH161" s="32"/>
      <c r="AI161" s="11"/>
      <c r="AJ161" s="10"/>
      <c r="AK161" s="32"/>
      <c r="AL161" s="11"/>
      <c r="AM161" s="10"/>
      <c r="AN161" s="32"/>
      <c r="AO161" s="11"/>
      <c r="AP161" s="10"/>
      <c r="AQ161" s="32"/>
      <c r="AR161" s="11"/>
      <c r="AS161" s="10"/>
      <c r="AT161" s="32"/>
      <c r="AU161" s="11"/>
      <c r="AV161" s="10"/>
      <c r="AW161" s="32"/>
      <c r="AX161" s="11"/>
      <c r="AY161" s="10"/>
      <c r="AZ161" s="32"/>
      <c r="BA161" s="11"/>
      <c r="BB161" s="10"/>
      <c r="BC161" s="32"/>
      <c r="BD161" s="11"/>
      <c r="BE161" s="10"/>
      <c r="BF161" s="32"/>
      <c r="BG161" s="11"/>
      <c r="BH161" s="10"/>
      <c r="BI161" s="32"/>
      <c r="BJ161" s="11"/>
      <c r="BL161" s="41"/>
    </row>
    <row r="162" spans="1:64">
      <c r="A162">
        <f t="shared" si="12"/>
        <v>117</v>
      </c>
      <c r="B162" s="151"/>
      <c r="C162" s="10"/>
      <c r="D162" s="32"/>
      <c r="E162" s="11"/>
      <c r="F162" s="10"/>
      <c r="G162" s="32"/>
      <c r="H162" s="11"/>
      <c r="I162" s="10"/>
      <c r="J162" s="32"/>
      <c r="K162" s="11"/>
      <c r="L162" s="10"/>
      <c r="M162" s="32"/>
      <c r="N162" s="11"/>
      <c r="O162" s="10"/>
      <c r="P162" s="32"/>
      <c r="Q162" s="11"/>
      <c r="R162" s="10"/>
      <c r="S162" s="32"/>
      <c r="T162" s="11"/>
      <c r="U162" s="10"/>
      <c r="V162" s="32"/>
      <c r="W162" s="11"/>
      <c r="X162" s="10"/>
      <c r="Y162" s="32"/>
      <c r="Z162" s="11"/>
      <c r="AA162" s="10"/>
      <c r="AB162" s="32"/>
      <c r="AC162" s="11"/>
      <c r="AD162" s="10"/>
      <c r="AE162" s="32"/>
      <c r="AF162" s="11"/>
      <c r="AG162" s="10"/>
      <c r="AH162" s="32"/>
      <c r="AI162" s="11"/>
      <c r="AJ162" s="10"/>
      <c r="AK162" s="32"/>
      <c r="AL162" s="11"/>
      <c r="AM162" s="10"/>
      <c r="AN162" s="32"/>
      <c r="AO162" s="11"/>
      <c r="AP162" s="10"/>
      <c r="AQ162" s="32"/>
      <c r="AR162" s="11"/>
      <c r="AS162" s="10"/>
      <c r="AT162" s="32"/>
      <c r="AU162" s="11"/>
      <c r="AV162" s="10"/>
      <c r="AW162" s="32"/>
      <c r="AX162" s="11"/>
      <c r="AY162" s="10"/>
      <c r="AZ162" s="32"/>
      <c r="BA162" s="11"/>
      <c r="BB162" s="10"/>
      <c r="BC162" s="32"/>
      <c r="BD162" s="11"/>
      <c r="BE162" s="10"/>
      <c r="BF162" s="32"/>
      <c r="BG162" s="11"/>
      <c r="BH162" s="10"/>
      <c r="BI162" s="32"/>
      <c r="BJ162" s="11"/>
      <c r="BL162" s="41"/>
    </row>
    <row r="163" spans="1:64">
      <c r="A163">
        <f t="shared" si="12"/>
        <v>118</v>
      </c>
      <c r="B163" s="151"/>
      <c r="C163" s="10"/>
      <c r="D163" s="32"/>
      <c r="E163" s="11"/>
      <c r="F163" s="10"/>
      <c r="G163" s="32"/>
      <c r="H163" s="11"/>
      <c r="I163" s="10"/>
      <c r="J163" s="32"/>
      <c r="K163" s="11"/>
      <c r="L163" s="10"/>
      <c r="M163" s="32"/>
      <c r="N163" s="11"/>
      <c r="O163" s="10"/>
      <c r="P163" s="32"/>
      <c r="Q163" s="11"/>
      <c r="R163" s="10"/>
      <c r="S163" s="32"/>
      <c r="T163" s="11"/>
      <c r="U163" s="10"/>
      <c r="V163" s="32"/>
      <c r="W163" s="11"/>
      <c r="X163" s="10"/>
      <c r="Y163" s="32"/>
      <c r="Z163" s="11"/>
      <c r="AA163" s="10"/>
      <c r="AB163" s="32"/>
      <c r="AC163" s="11"/>
      <c r="AD163" s="10"/>
      <c r="AE163" s="32"/>
      <c r="AF163" s="11"/>
      <c r="AG163" s="10"/>
      <c r="AH163" s="32"/>
      <c r="AI163" s="11"/>
      <c r="AJ163" s="10"/>
      <c r="AK163" s="32"/>
      <c r="AL163" s="11"/>
      <c r="AM163" s="10"/>
      <c r="AN163" s="32"/>
      <c r="AO163" s="11"/>
      <c r="AP163" s="10"/>
      <c r="AQ163" s="32"/>
      <c r="AR163" s="11"/>
      <c r="AS163" s="10"/>
      <c r="AT163" s="32"/>
      <c r="AU163" s="11"/>
      <c r="AV163" s="10"/>
      <c r="AW163" s="32"/>
      <c r="AX163" s="11"/>
      <c r="AY163" s="10"/>
      <c r="AZ163" s="32"/>
      <c r="BA163" s="11"/>
      <c r="BB163" s="10"/>
      <c r="BC163" s="32"/>
      <c r="BD163" s="11"/>
      <c r="BE163" s="10"/>
      <c r="BF163" s="32"/>
      <c r="BG163" s="11"/>
      <c r="BH163" s="10"/>
      <c r="BI163" s="32"/>
      <c r="BJ163" s="11"/>
      <c r="BL163" s="41"/>
    </row>
    <row r="164" spans="1:64">
      <c r="A164">
        <f t="shared" si="12"/>
        <v>119</v>
      </c>
      <c r="B164" s="151"/>
      <c r="C164" s="10"/>
      <c r="D164" s="32"/>
      <c r="E164" s="11"/>
      <c r="F164" s="10"/>
      <c r="G164" s="32"/>
      <c r="H164" s="11"/>
      <c r="I164" s="10"/>
      <c r="J164" s="32"/>
      <c r="K164" s="11"/>
      <c r="L164" s="10"/>
      <c r="M164" s="32"/>
      <c r="N164" s="11"/>
      <c r="O164" s="10"/>
      <c r="P164" s="32"/>
      <c r="Q164" s="11"/>
      <c r="R164" s="10"/>
      <c r="S164" s="32"/>
      <c r="T164" s="11"/>
      <c r="U164" s="10"/>
      <c r="V164" s="32"/>
      <c r="W164" s="11"/>
      <c r="X164" s="10"/>
      <c r="Y164" s="32"/>
      <c r="Z164" s="11"/>
      <c r="AA164" s="10"/>
      <c r="AB164" s="32"/>
      <c r="AC164" s="11"/>
      <c r="AD164" s="10"/>
      <c r="AE164" s="32"/>
      <c r="AF164" s="11"/>
      <c r="AG164" s="10"/>
      <c r="AH164" s="32"/>
      <c r="AI164" s="11"/>
      <c r="AJ164" s="10"/>
      <c r="AK164" s="32"/>
      <c r="AL164" s="11"/>
      <c r="AM164" s="10"/>
      <c r="AN164" s="32"/>
      <c r="AO164" s="11"/>
      <c r="AP164" s="10"/>
      <c r="AQ164" s="32"/>
      <c r="AR164" s="11"/>
      <c r="AS164" s="10"/>
      <c r="AT164" s="32"/>
      <c r="AU164" s="11"/>
      <c r="AV164" s="10"/>
      <c r="AW164" s="32"/>
      <c r="AX164" s="11"/>
      <c r="AY164" s="10"/>
      <c r="AZ164" s="32"/>
      <c r="BA164" s="11"/>
      <c r="BB164" s="10"/>
      <c r="BC164" s="32"/>
      <c r="BD164" s="11"/>
      <c r="BE164" s="10"/>
      <c r="BF164" s="32"/>
      <c r="BG164" s="11"/>
      <c r="BH164" s="10"/>
      <c r="BI164" s="32"/>
      <c r="BJ164" s="11"/>
      <c r="BL164" s="41"/>
    </row>
    <row r="165" spans="1:64">
      <c r="A165">
        <f t="shared" si="12"/>
        <v>120</v>
      </c>
      <c r="B165" s="151"/>
      <c r="C165" s="10"/>
      <c r="D165" s="32"/>
      <c r="E165" s="11"/>
      <c r="F165" s="10"/>
      <c r="G165" s="32"/>
      <c r="H165" s="11"/>
      <c r="I165" s="10"/>
      <c r="J165" s="32"/>
      <c r="K165" s="11"/>
      <c r="L165" s="10"/>
      <c r="M165" s="32"/>
      <c r="N165" s="11"/>
      <c r="O165" s="10"/>
      <c r="P165" s="32"/>
      <c r="Q165" s="11"/>
      <c r="R165" s="10"/>
      <c r="S165" s="32"/>
      <c r="T165" s="11"/>
      <c r="U165" s="10"/>
      <c r="V165" s="32"/>
      <c r="W165" s="11"/>
      <c r="X165" s="10"/>
      <c r="Y165" s="32"/>
      <c r="Z165" s="11"/>
      <c r="AA165" s="10"/>
      <c r="AB165" s="32"/>
      <c r="AC165" s="11"/>
      <c r="AD165" s="10"/>
      <c r="AE165" s="32"/>
      <c r="AF165" s="11"/>
      <c r="AG165" s="10"/>
      <c r="AH165" s="32"/>
      <c r="AI165" s="11"/>
      <c r="AJ165" s="10"/>
      <c r="AK165" s="32"/>
      <c r="AL165" s="11"/>
      <c r="AM165" s="10"/>
      <c r="AN165" s="32"/>
      <c r="AO165" s="11"/>
      <c r="AP165" s="10"/>
      <c r="AQ165" s="32"/>
      <c r="AR165" s="11"/>
      <c r="AS165" s="10"/>
      <c r="AT165" s="32"/>
      <c r="AU165" s="11"/>
      <c r="AV165" s="10"/>
      <c r="AW165" s="32"/>
      <c r="AX165" s="11"/>
      <c r="AY165" s="10"/>
      <c r="AZ165" s="32"/>
      <c r="BA165" s="11"/>
      <c r="BB165" s="10"/>
      <c r="BC165" s="32"/>
      <c r="BD165" s="11"/>
      <c r="BE165" s="10"/>
      <c r="BF165" s="32"/>
      <c r="BG165" s="11"/>
      <c r="BH165" s="10"/>
      <c r="BI165" s="32"/>
      <c r="BJ165" s="11"/>
      <c r="BL165" s="41"/>
    </row>
    <row r="166" spans="1:64">
      <c r="A166">
        <f t="shared" si="12"/>
        <v>121</v>
      </c>
      <c r="B166" s="151"/>
      <c r="C166" s="10"/>
      <c r="D166" s="32"/>
      <c r="E166" s="11"/>
      <c r="F166" s="10"/>
      <c r="G166" s="32"/>
      <c r="H166" s="11"/>
      <c r="I166" s="10"/>
      <c r="J166" s="32"/>
      <c r="K166" s="11"/>
      <c r="L166" s="10"/>
      <c r="M166" s="32"/>
      <c r="N166" s="11"/>
      <c r="O166" s="10"/>
      <c r="P166" s="32"/>
      <c r="Q166" s="11"/>
      <c r="R166" s="10"/>
      <c r="S166" s="32"/>
      <c r="T166" s="11"/>
      <c r="U166" s="10"/>
      <c r="V166" s="32"/>
      <c r="W166" s="11"/>
      <c r="X166" s="10"/>
      <c r="Y166" s="32"/>
      <c r="Z166" s="11"/>
      <c r="AA166" s="10"/>
      <c r="AB166" s="32"/>
      <c r="AC166" s="11"/>
      <c r="AD166" s="10"/>
      <c r="AE166" s="32"/>
      <c r="AF166" s="11"/>
      <c r="AG166" s="10"/>
      <c r="AH166" s="32"/>
      <c r="AI166" s="11"/>
      <c r="AJ166" s="10"/>
      <c r="AK166" s="32"/>
      <c r="AL166" s="11"/>
      <c r="AM166" s="10"/>
      <c r="AN166" s="32"/>
      <c r="AO166" s="11"/>
      <c r="AP166" s="10"/>
      <c r="AQ166" s="32"/>
      <c r="AR166" s="11"/>
      <c r="AS166" s="10"/>
      <c r="AT166" s="32"/>
      <c r="AU166" s="11"/>
      <c r="AV166" s="10"/>
      <c r="AW166" s="32"/>
      <c r="AX166" s="11"/>
      <c r="AY166" s="10"/>
      <c r="AZ166" s="32"/>
      <c r="BA166" s="11"/>
      <c r="BB166" s="10"/>
      <c r="BC166" s="32"/>
      <c r="BD166" s="11"/>
      <c r="BE166" s="10"/>
      <c r="BF166" s="32"/>
      <c r="BG166" s="11"/>
      <c r="BH166" s="10"/>
      <c r="BI166" s="32"/>
      <c r="BJ166" s="11"/>
      <c r="BL166" s="41"/>
    </row>
    <row r="167" spans="1:64">
      <c r="A167">
        <f t="shared" si="12"/>
        <v>122</v>
      </c>
      <c r="B167" s="151"/>
      <c r="C167" s="10"/>
      <c r="D167" s="32"/>
      <c r="E167" s="11"/>
      <c r="F167" s="10"/>
      <c r="G167" s="32"/>
      <c r="H167" s="11"/>
      <c r="I167" s="10"/>
      <c r="J167" s="32"/>
      <c r="K167" s="11"/>
      <c r="L167" s="10"/>
      <c r="M167" s="32"/>
      <c r="N167" s="11"/>
      <c r="O167" s="10"/>
      <c r="P167" s="32"/>
      <c r="Q167" s="11"/>
      <c r="R167" s="10"/>
      <c r="S167" s="32"/>
      <c r="T167" s="11"/>
      <c r="U167" s="10"/>
      <c r="V167" s="32"/>
      <c r="W167" s="11"/>
      <c r="X167" s="10"/>
      <c r="Y167" s="32"/>
      <c r="Z167" s="11"/>
      <c r="AA167" s="10"/>
      <c r="AB167" s="32"/>
      <c r="AC167" s="11"/>
      <c r="AD167" s="10"/>
      <c r="AE167" s="32"/>
      <c r="AF167" s="11"/>
      <c r="AG167" s="10"/>
      <c r="AH167" s="32"/>
      <c r="AI167" s="11"/>
      <c r="AJ167" s="10"/>
      <c r="AK167" s="32"/>
      <c r="AL167" s="11"/>
      <c r="AM167" s="10"/>
      <c r="AN167" s="32"/>
      <c r="AO167" s="11"/>
      <c r="AP167" s="10"/>
      <c r="AQ167" s="32"/>
      <c r="AR167" s="11"/>
      <c r="AS167" s="10"/>
      <c r="AT167" s="32"/>
      <c r="AU167" s="11"/>
      <c r="AV167" s="10"/>
      <c r="AW167" s="32"/>
      <c r="AX167" s="11"/>
      <c r="AY167" s="10"/>
      <c r="AZ167" s="32"/>
      <c r="BA167" s="11"/>
      <c r="BB167" s="10"/>
      <c r="BC167" s="32"/>
      <c r="BD167" s="11"/>
      <c r="BE167" s="10"/>
      <c r="BF167" s="32"/>
      <c r="BG167" s="11"/>
      <c r="BH167" s="10"/>
      <c r="BI167" s="32"/>
      <c r="BJ167" s="11"/>
      <c r="BK167" s="28"/>
      <c r="BL167" s="41"/>
    </row>
    <row r="168" spans="1:64">
      <c r="A168">
        <f t="shared" si="12"/>
        <v>123</v>
      </c>
      <c r="B168" s="151"/>
      <c r="C168" s="10"/>
      <c r="D168" s="32"/>
      <c r="E168" s="11"/>
      <c r="F168" s="10"/>
      <c r="G168" s="32"/>
      <c r="H168" s="11"/>
      <c r="I168" s="10"/>
      <c r="J168" s="32"/>
      <c r="K168" s="11"/>
      <c r="L168" s="10"/>
      <c r="M168" s="32"/>
      <c r="N168" s="11"/>
      <c r="O168" s="10"/>
      <c r="P168" s="32"/>
      <c r="Q168" s="11"/>
      <c r="R168" s="10"/>
      <c r="S168" s="32"/>
      <c r="T168" s="11"/>
      <c r="U168" s="10"/>
      <c r="V168" s="32"/>
      <c r="W168" s="11"/>
      <c r="X168" s="10"/>
      <c r="Y168" s="32"/>
      <c r="Z168" s="11"/>
      <c r="AA168" s="10"/>
      <c r="AB168" s="32"/>
      <c r="AC168" s="11"/>
      <c r="AD168" s="10"/>
      <c r="AE168" s="32"/>
      <c r="AF168" s="11"/>
      <c r="AG168" s="10"/>
      <c r="AH168" s="32"/>
      <c r="AI168" s="11"/>
      <c r="AJ168" s="10"/>
      <c r="AK168" s="32"/>
      <c r="AL168" s="11"/>
      <c r="AM168" s="10"/>
      <c r="AN168" s="32"/>
      <c r="AO168" s="11"/>
      <c r="AP168" s="10"/>
      <c r="AQ168" s="32"/>
      <c r="AR168" s="11"/>
      <c r="AS168" s="10"/>
      <c r="AT168" s="32"/>
      <c r="AU168" s="11"/>
      <c r="AV168" s="10"/>
      <c r="AW168" s="32"/>
      <c r="AX168" s="11"/>
      <c r="AY168" s="10"/>
      <c r="AZ168" s="32"/>
      <c r="BA168" s="11"/>
      <c r="BB168" s="10"/>
      <c r="BC168" s="32"/>
      <c r="BD168" s="11"/>
      <c r="BE168" s="10"/>
      <c r="BF168" s="32"/>
      <c r="BG168" s="11"/>
      <c r="BH168" s="10"/>
      <c r="BI168" s="32"/>
      <c r="BJ168" s="11"/>
      <c r="BK168" s="28"/>
      <c r="BL168" s="41"/>
    </row>
    <row r="169" spans="1:64">
      <c r="A169">
        <f t="shared" si="12"/>
        <v>124</v>
      </c>
      <c r="B169" s="151"/>
      <c r="C169" s="12"/>
      <c r="D169" s="36"/>
      <c r="E169" s="13"/>
      <c r="F169" s="12"/>
      <c r="G169" s="36"/>
      <c r="H169" s="13"/>
      <c r="I169" s="12"/>
      <c r="J169" s="36"/>
      <c r="K169" s="13"/>
      <c r="L169" s="12"/>
      <c r="M169" s="36"/>
      <c r="N169" s="13"/>
      <c r="O169" s="12"/>
      <c r="P169" s="36"/>
      <c r="Q169" s="13"/>
      <c r="R169" s="12"/>
      <c r="S169" s="36"/>
      <c r="T169" s="13"/>
      <c r="U169" s="12"/>
      <c r="V169" s="36"/>
      <c r="W169" s="13"/>
      <c r="X169" s="12"/>
      <c r="Y169" s="36"/>
      <c r="Z169" s="13"/>
      <c r="AA169" s="12"/>
      <c r="AB169" s="36"/>
      <c r="AC169" s="13"/>
      <c r="AD169" s="12"/>
      <c r="AE169" s="36"/>
      <c r="AF169" s="13"/>
      <c r="AG169" s="12"/>
      <c r="AH169" s="36"/>
      <c r="AI169" s="13"/>
      <c r="AJ169" s="12"/>
      <c r="AK169" s="36"/>
      <c r="AL169" s="13"/>
      <c r="AM169" s="12"/>
      <c r="AN169" s="36"/>
      <c r="AO169" s="13"/>
      <c r="AP169" s="12"/>
      <c r="AQ169" s="36"/>
      <c r="AR169" s="13"/>
      <c r="AS169" s="12"/>
      <c r="AT169" s="36"/>
      <c r="AU169" s="13"/>
      <c r="AV169" s="12"/>
      <c r="AW169" s="36"/>
      <c r="AX169" s="13"/>
      <c r="AY169" s="12"/>
      <c r="AZ169" s="36"/>
      <c r="BA169" s="13"/>
      <c r="BB169" s="12"/>
      <c r="BC169" s="36"/>
      <c r="BD169" s="13"/>
      <c r="BE169" s="12"/>
      <c r="BF169" s="36"/>
      <c r="BG169" s="13"/>
      <c r="BH169" s="12"/>
      <c r="BI169" s="36"/>
      <c r="BJ169" s="13"/>
      <c r="BK169" s="28"/>
      <c r="BL169" s="41"/>
    </row>
    <row r="170" spans="1:64">
      <c r="A170">
        <f t="shared" si="12"/>
        <v>125</v>
      </c>
      <c r="B170" s="151"/>
      <c r="C170" s="10"/>
      <c r="D170" s="32"/>
      <c r="E170" s="11"/>
      <c r="F170" s="10"/>
      <c r="G170" s="32"/>
      <c r="H170" s="11"/>
      <c r="I170" s="10"/>
      <c r="J170" s="32"/>
      <c r="K170" s="11"/>
      <c r="L170" s="10"/>
      <c r="M170" s="32"/>
      <c r="N170" s="11"/>
      <c r="O170" s="10"/>
      <c r="P170" s="32"/>
      <c r="Q170" s="11"/>
      <c r="R170" s="10"/>
      <c r="S170" s="32"/>
      <c r="T170" s="11"/>
      <c r="U170" s="10"/>
      <c r="V170" s="32"/>
      <c r="W170" s="11"/>
      <c r="X170" s="10"/>
      <c r="Y170" s="32"/>
      <c r="Z170" s="11"/>
      <c r="AA170" s="10"/>
      <c r="AB170" s="32"/>
      <c r="AC170" s="11"/>
      <c r="AD170" s="10"/>
      <c r="AE170" s="32"/>
      <c r="AF170" s="11"/>
      <c r="AG170" s="10"/>
      <c r="AH170" s="32"/>
      <c r="AI170" s="11"/>
      <c r="AJ170" s="10"/>
      <c r="AK170" s="32"/>
      <c r="AL170" s="11"/>
      <c r="AM170" s="10"/>
      <c r="AN170" s="32"/>
      <c r="AO170" s="11"/>
      <c r="AP170" s="10"/>
      <c r="AQ170" s="32"/>
      <c r="AR170" s="11"/>
      <c r="AS170" s="10"/>
      <c r="AT170" s="32"/>
      <c r="AU170" s="11"/>
      <c r="AV170" s="10"/>
      <c r="AW170" s="32"/>
      <c r="AX170" s="11"/>
      <c r="AY170" s="10"/>
      <c r="AZ170" s="32"/>
      <c r="BA170" s="11"/>
      <c r="BB170" s="10"/>
      <c r="BC170" s="32"/>
      <c r="BD170" s="11"/>
      <c r="BE170" s="10"/>
      <c r="BF170" s="32"/>
      <c r="BG170" s="11"/>
      <c r="BH170" s="10"/>
      <c r="BI170" s="32"/>
      <c r="BJ170" s="11"/>
      <c r="BK170" s="28"/>
      <c r="BL170" s="41"/>
    </row>
    <row r="171" spans="1:64">
      <c r="A171">
        <f t="shared" si="12"/>
        <v>126</v>
      </c>
      <c r="B171" s="151"/>
      <c r="C171" s="10"/>
      <c r="D171" s="32"/>
      <c r="E171" s="11"/>
      <c r="F171" s="10"/>
      <c r="G171" s="32"/>
      <c r="H171" s="11"/>
      <c r="I171" s="10"/>
      <c r="J171" s="32"/>
      <c r="K171" s="11"/>
      <c r="L171" s="10"/>
      <c r="M171" s="32"/>
      <c r="N171" s="11"/>
      <c r="O171" s="10"/>
      <c r="P171" s="32"/>
      <c r="Q171" s="11"/>
      <c r="R171" s="10"/>
      <c r="S171" s="32"/>
      <c r="T171" s="11"/>
      <c r="U171" s="10"/>
      <c r="V171" s="32"/>
      <c r="W171" s="11"/>
      <c r="X171" s="10"/>
      <c r="Y171" s="32"/>
      <c r="Z171" s="11"/>
      <c r="AA171" s="10"/>
      <c r="AB171" s="32"/>
      <c r="AC171" s="11"/>
      <c r="AD171" s="10"/>
      <c r="AE171" s="32"/>
      <c r="AF171" s="11"/>
      <c r="AG171" s="10"/>
      <c r="AH171" s="32"/>
      <c r="AI171" s="11"/>
      <c r="AJ171" s="10"/>
      <c r="AK171" s="32"/>
      <c r="AL171" s="11"/>
      <c r="AM171" s="10"/>
      <c r="AN171" s="32"/>
      <c r="AO171" s="11"/>
      <c r="AP171" s="10"/>
      <c r="AQ171" s="32"/>
      <c r="AR171" s="11"/>
      <c r="AS171" s="10"/>
      <c r="AT171" s="32"/>
      <c r="AU171" s="11"/>
      <c r="AV171" s="10"/>
      <c r="AW171" s="32"/>
      <c r="AX171" s="11"/>
      <c r="AY171" s="10"/>
      <c r="AZ171" s="32"/>
      <c r="BA171" s="11"/>
      <c r="BB171" s="10"/>
      <c r="BC171" s="32"/>
      <c r="BD171" s="11"/>
      <c r="BE171" s="10"/>
      <c r="BF171" s="32"/>
      <c r="BG171" s="11"/>
      <c r="BH171" s="10"/>
      <c r="BI171" s="32"/>
      <c r="BJ171" s="11"/>
      <c r="BK171" s="28"/>
      <c r="BL171" s="41"/>
    </row>
    <row r="172" spans="1:64">
      <c r="A172">
        <f t="shared" si="12"/>
        <v>127</v>
      </c>
      <c r="B172" s="151"/>
      <c r="C172" s="10"/>
      <c r="D172" s="32"/>
      <c r="E172" s="11"/>
      <c r="F172" s="10"/>
      <c r="G172" s="32"/>
      <c r="H172" s="11"/>
      <c r="I172" s="10"/>
      <c r="J172" s="32"/>
      <c r="K172" s="11"/>
      <c r="L172" s="10"/>
      <c r="M172" s="32"/>
      <c r="N172" s="11"/>
      <c r="O172" s="10"/>
      <c r="P172" s="32"/>
      <c r="Q172" s="11"/>
      <c r="R172" s="10"/>
      <c r="S172" s="32"/>
      <c r="T172" s="11"/>
      <c r="U172" s="10"/>
      <c r="V172" s="32"/>
      <c r="W172" s="11"/>
      <c r="X172" s="10"/>
      <c r="Y172" s="32"/>
      <c r="Z172" s="11"/>
      <c r="AA172" s="10"/>
      <c r="AB172" s="32"/>
      <c r="AC172" s="11"/>
      <c r="AD172" s="10"/>
      <c r="AE172" s="32"/>
      <c r="AF172" s="11"/>
      <c r="AG172" s="10"/>
      <c r="AH172" s="32"/>
      <c r="AI172" s="11"/>
      <c r="AJ172" s="10"/>
      <c r="AK172" s="32"/>
      <c r="AL172" s="11"/>
      <c r="AM172" s="10"/>
      <c r="AN172" s="32"/>
      <c r="AO172" s="11"/>
      <c r="AP172" s="10"/>
      <c r="AQ172" s="32"/>
      <c r="AR172" s="11"/>
      <c r="AS172" s="10"/>
      <c r="AT172" s="32"/>
      <c r="AU172" s="11"/>
      <c r="AV172" s="10"/>
      <c r="AW172" s="32"/>
      <c r="AX172" s="11"/>
      <c r="AY172" s="10"/>
      <c r="AZ172" s="32"/>
      <c r="BA172" s="11"/>
      <c r="BB172" s="10"/>
      <c r="BC172" s="32"/>
      <c r="BD172" s="11"/>
      <c r="BE172" s="10"/>
      <c r="BF172" s="32"/>
      <c r="BG172" s="11"/>
      <c r="BH172" s="10"/>
      <c r="BI172" s="32"/>
      <c r="BJ172" s="11"/>
      <c r="BK172" s="28"/>
      <c r="BL172" s="41"/>
    </row>
    <row r="173" spans="1:64">
      <c r="A173">
        <f t="shared" si="12"/>
        <v>128</v>
      </c>
      <c r="B173" s="151"/>
      <c r="C173" s="10"/>
      <c r="D173" s="32"/>
      <c r="E173" s="11"/>
      <c r="F173" s="10"/>
      <c r="G173" s="32"/>
      <c r="H173" s="11"/>
      <c r="I173" s="10"/>
      <c r="J173" s="32"/>
      <c r="K173" s="11"/>
      <c r="L173" s="10"/>
      <c r="M173" s="32"/>
      <c r="N173" s="11"/>
      <c r="O173" s="10"/>
      <c r="P173" s="32"/>
      <c r="Q173" s="11"/>
      <c r="R173" s="10"/>
      <c r="S173" s="32"/>
      <c r="T173" s="11"/>
      <c r="U173" s="10"/>
      <c r="V173" s="32"/>
      <c r="W173" s="11"/>
      <c r="X173" s="10"/>
      <c r="Y173" s="32"/>
      <c r="Z173" s="11"/>
      <c r="AA173" s="10"/>
      <c r="AB173" s="32"/>
      <c r="AC173" s="11"/>
      <c r="AD173" s="10"/>
      <c r="AE173" s="32"/>
      <c r="AF173" s="11"/>
      <c r="AG173" s="10"/>
      <c r="AH173" s="32"/>
      <c r="AI173" s="11"/>
      <c r="AJ173" s="10"/>
      <c r="AK173" s="32"/>
      <c r="AL173" s="11"/>
      <c r="AM173" s="10"/>
      <c r="AN173" s="32"/>
      <c r="AO173" s="11"/>
      <c r="AP173" s="10"/>
      <c r="AQ173" s="32"/>
      <c r="AR173" s="11"/>
      <c r="AS173" s="10"/>
      <c r="AT173" s="32"/>
      <c r="AU173" s="11"/>
      <c r="AV173" s="10"/>
      <c r="AW173" s="32"/>
      <c r="AX173" s="11"/>
      <c r="AY173" s="10"/>
      <c r="AZ173" s="32"/>
      <c r="BA173" s="11"/>
      <c r="BB173" s="10"/>
      <c r="BC173" s="32"/>
      <c r="BD173" s="11"/>
      <c r="BE173" s="10"/>
      <c r="BF173" s="32"/>
      <c r="BG173" s="11"/>
      <c r="BH173" s="10"/>
      <c r="BI173" s="32"/>
      <c r="BJ173" s="11"/>
      <c r="BL173" s="41"/>
    </row>
    <row r="174" spans="1:64">
      <c r="A174">
        <f t="shared" si="12"/>
        <v>129</v>
      </c>
      <c r="B174" s="151"/>
      <c r="C174" s="10"/>
      <c r="D174" s="32"/>
      <c r="E174" s="11"/>
      <c r="F174" s="10"/>
      <c r="G174" s="32"/>
      <c r="H174" s="11"/>
      <c r="I174" s="10"/>
      <c r="J174" s="32"/>
      <c r="K174" s="11"/>
      <c r="L174" s="10"/>
      <c r="M174" s="32"/>
      <c r="N174" s="11"/>
      <c r="O174" s="10"/>
      <c r="P174" s="32"/>
      <c r="Q174" s="11"/>
      <c r="R174" s="10"/>
      <c r="S174" s="32"/>
      <c r="T174" s="11"/>
      <c r="U174" s="10"/>
      <c r="V174" s="32"/>
      <c r="W174" s="11"/>
      <c r="X174" s="10"/>
      <c r="Y174" s="32"/>
      <c r="Z174" s="11"/>
      <c r="AA174" s="10"/>
      <c r="AB174" s="32"/>
      <c r="AC174" s="11"/>
      <c r="AD174" s="10"/>
      <c r="AE174" s="32"/>
      <c r="AF174" s="11"/>
      <c r="AG174" s="10"/>
      <c r="AH174" s="32"/>
      <c r="AI174" s="11"/>
      <c r="AJ174" s="10"/>
      <c r="AK174" s="32"/>
      <c r="AL174" s="11"/>
      <c r="AM174" s="10"/>
      <c r="AN174" s="32"/>
      <c r="AO174" s="11"/>
      <c r="AP174" s="10"/>
      <c r="AQ174" s="32"/>
      <c r="AR174" s="11"/>
      <c r="AS174" s="10"/>
      <c r="AT174" s="32"/>
      <c r="AU174" s="11"/>
      <c r="AV174" s="10"/>
      <c r="AW174" s="32"/>
      <c r="AX174" s="11"/>
      <c r="AY174" s="10"/>
      <c r="AZ174" s="32"/>
      <c r="BA174" s="11"/>
      <c r="BB174" s="10"/>
      <c r="BC174" s="32"/>
      <c r="BD174" s="11"/>
      <c r="BE174" s="10"/>
      <c r="BF174" s="32"/>
      <c r="BG174" s="11"/>
      <c r="BH174" s="10"/>
      <c r="BI174" s="32"/>
      <c r="BJ174" s="11"/>
      <c r="BL174" s="41"/>
    </row>
    <row r="175" spans="1:64">
      <c r="A175">
        <f t="shared" si="12"/>
        <v>130</v>
      </c>
      <c r="B175" s="151"/>
      <c r="C175" s="10"/>
      <c r="D175" s="32"/>
      <c r="E175" s="11"/>
      <c r="F175" s="10"/>
      <c r="G175" s="32"/>
      <c r="H175" s="11"/>
      <c r="I175" s="10"/>
      <c r="J175" s="32"/>
      <c r="K175" s="11"/>
      <c r="L175" s="10"/>
      <c r="M175" s="32"/>
      <c r="N175" s="11"/>
      <c r="O175" s="10"/>
      <c r="P175" s="32"/>
      <c r="Q175" s="11"/>
      <c r="R175" s="10"/>
      <c r="S175" s="32"/>
      <c r="T175" s="11"/>
      <c r="U175" s="10"/>
      <c r="V175" s="32"/>
      <c r="W175" s="11"/>
      <c r="X175" s="10"/>
      <c r="Y175" s="32"/>
      <c r="Z175" s="11"/>
      <c r="AA175" s="10"/>
      <c r="AB175" s="32"/>
      <c r="AC175" s="11"/>
      <c r="AD175" s="10"/>
      <c r="AE175" s="32"/>
      <c r="AF175" s="11"/>
      <c r="AG175" s="10"/>
      <c r="AH175" s="32"/>
      <c r="AI175" s="11"/>
      <c r="AJ175" s="10"/>
      <c r="AK175" s="32"/>
      <c r="AL175" s="11"/>
      <c r="AM175" s="10"/>
      <c r="AN175" s="32"/>
      <c r="AO175" s="11"/>
      <c r="AP175" s="10"/>
      <c r="AQ175" s="32"/>
      <c r="AR175" s="11"/>
      <c r="AS175" s="10"/>
      <c r="AT175" s="32"/>
      <c r="AU175" s="11"/>
      <c r="AV175" s="10"/>
      <c r="AW175" s="32"/>
      <c r="AX175" s="11"/>
      <c r="AY175" s="10"/>
      <c r="AZ175" s="32"/>
      <c r="BA175" s="11"/>
      <c r="BB175" s="10"/>
      <c r="BC175" s="32"/>
      <c r="BD175" s="11"/>
      <c r="BE175" s="10"/>
      <c r="BF175" s="32"/>
      <c r="BG175" s="11"/>
      <c r="BH175" s="10"/>
      <c r="BI175" s="32"/>
      <c r="BJ175" s="11"/>
      <c r="BL175" s="41"/>
    </row>
    <row r="176" spans="1:64">
      <c r="A176">
        <f t="shared" ref="A176:A181" si="13">+A175+1</f>
        <v>131</v>
      </c>
      <c r="B176" s="151"/>
      <c r="C176" s="10"/>
      <c r="D176" s="32"/>
      <c r="E176" s="11"/>
      <c r="F176" s="10"/>
      <c r="G176" s="32"/>
      <c r="H176" s="11"/>
      <c r="I176" s="10"/>
      <c r="J176" s="32"/>
      <c r="K176" s="11"/>
      <c r="L176" s="10"/>
      <c r="M176" s="32"/>
      <c r="N176" s="11"/>
      <c r="O176" s="10"/>
      <c r="P176" s="32"/>
      <c r="Q176" s="11"/>
      <c r="R176" s="10"/>
      <c r="S176" s="32"/>
      <c r="T176" s="11"/>
      <c r="U176" s="10"/>
      <c r="V176" s="32"/>
      <c r="W176" s="11"/>
      <c r="X176" s="10"/>
      <c r="Y176" s="32"/>
      <c r="Z176" s="11"/>
      <c r="AA176" s="10"/>
      <c r="AB176" s="32"/>
      <c r="AC176" s="11"/>
      <c r="AD176" s="10"/>
      <c r="AE176" s="32"/>
      <c r="AF176" s="11"/>
      <c r="AG176" s="10"/>
      <c r="AH176" s="32"/>
      <c r="AI176" s="11"/>
      <c r="AJ176" s="10"/>
      <c r="AK176" s="32"/>
      <c r="AL176" s="11"/>
      <c r="AM176" s="10"/>
      <c r="AN176" s="32"/>
      <c r="AO176" s="11"/>
      <c r="AP176" s="10"/>
      <c r="AQ176" s="32"/>
      <c r="AR176" s="11"/>
      <c r="AS176" s="10"/>
      <c r="AT176" s="32"/>
      <c r="AU176" s="11"/>
      <c r="AV176" s="10"/>
      <c r="AW176" s="32"/>
      <c r="AX176" s="11"/>
      <c r="AY176" s="10"/>
      <c r="AZ176" s="32"/>
      <c r="BA176" s="11"/>
      <c r="BB176" s="10"/>
      <c r="BC176" s="32"/>
      <c r="BD176" s="11"/>
      <c r="BE176" s="10"/>
      <c r="BF176" s="32"/>
      <c r="BG176" s="11"/>
      <c r="BH176" s="10"/>
      <c r="BI176" s="32"/>
      <c r="BJ176" s="11"/>
      <c r="BL176" s="41"/>
    </row>
    <row r="177" spans="1:64">
      <c r="A177">
        <f t="shared" si="13"/>
        <v>132</v>
      </c>
      <c r="B177" s="151"/>
      <c r="C177" s="10"/>
      <c r="D177" s="32"/>
      <c r="E177" s="11"/>
      <c r="F177" s="10"/>
      <c r="G177" s="32"/>
      <c r="H177" s="11"/>
      <c r="I177" s="10"/>
      <c r="J177" s="32"/>
      <c r="K177" s="11"/>
      <c r="L177" s="10"/>
      <c r="M177" s="32"/>
      <c r="N177" s="11"/>
      <c r="O177" s="10"/>
      <c r="P177" s="32"/>
      <c r="Q177" s="11"/>
      <c r="R177" s="10"/>
      <c r="S177" s="32"/>
      <c r="T177" s="11"/>
      <c r="U177" s="10"/>
      <c r="V177" s="32"/>
      <c r="W177" s="11"/>
      <c r="X177" s="10"/>
      <c r="Y177" s="32"/>
      <c r="Z177" s="11"/>
      <c r="AA177" s="10"/>
      <c r="AB177" s="32"/>
      <c r="AC177" s="11"/>
      <c r="AD177" s="10"/>
      <c r="AE177" s="32"/>
      <c r="AF177" s="11"/>
      <c r="AG177" s="10"/>
      <c r="AH177" s="32"/>
      <c r="AI177" s="11"/>
      <c r="AJ177" s="10"/>
      <c r="AK177" s="32"/>
      <c r="AL177" s="11"/>
      <c r="AM177" s="10"/>
      <c r="AN177" s="32"/>
      <c r="AO177" s="11"/>
      <c r="AP177" s="10"/>
      <c r="AQ177" s="32"/>
      <c r="AR177" s="11"/>
      <c r="AS177" s="10"/>
      <c r="AT177" s="32"/>
      <c r="AU177" s="11"/>
      <c r="AV177" s="10"/>
      <c r="AW177" s="32"/>
      <c r="AX177" s="11"/>
      <c r="AY177" s="10"/>
      <c r="AZ177" s="32"/>
      <c r="BA177" s="11"/>
      <c r="BB177" s="10"/>
      <c r="BC177" s="32"/>
      <c r="BD177" s="11"/>
      <c r="BE177" s="10"/>
      <c r="BF177" s="32"/>
      <c r="BG177" s="11"/>
      <c r="BH177" s="10"/>
      <c r="BI177" s="32"/>
      <c r="BJ177" s="11"/>
      <c r="BL177" s="41"/>
    </row>
    <row r="178" spans="1:64">
      <c r="A178">
        <f t="shared" si="13"/>
        <v>133</v>
      </c>
      <c r="B178" s="151"/>
      <c r="C178" s="10"/>
      <c r="D178" s="32"/>
      <c r="E178" s="11"/>
      <c r="F178" s="10"/>
      <c r="G178" s="32"/>
      <c r="H178" s="11"/>
      <c r="I178" s="10"/>
      <c r="J178" s="32"/>
      <c r="K178" s="11"/>
      <c r="L178" s="10"/>
      <c r="M178" s="32"/>
      <c r="N178" s="11"/>
      <c r="O178" s="10"/>
      <c r="P178" s="32"/>
      <c r="Q178" s="11"/>
      <c r="R178" s="10"/>
      <c r="S178" s="32"/>
      <c r="T178" s="11"/>
      <c r="U178" s="10"/>
      <c r="V178" s="32"/>
      <c r="W178" s="11"/>
      <c r="X178" s="10"/>
      <c r="Y178" s="32"/>
      <c r="Z178" s="11"/>
      <c r="AA178" s="10"/>
      <c r="AB178" s="32"/>
      <c r="AC178" s="11"/>
      <c r="AD178" s="10"/>
      <c r="AE178" s="32"/>
      <c r="AF178" s="11"/>
      <c r="AG178" s="10"/>
      <c r="AH178" s="32"/>
      <c r="AI178" s="11"/>
      <c r="AJ178" s="10"/>
      <c r="AK178" s="32"/>
      <c r="AL178" s="11"/>
      <c r="AM178" s="10"/>
      <c r="AN178" s="32"/>
      <c r="AO178" s="11"/>
      <c r="AP178" s="10"/>
      <c r="AQ178" s="32"/>
      <c r="AR178" s="11"/>
      <c r="AS178" s="10"/>
      <c r="AT178" s="32"/>
      <c r="AU178" s="11"/>
      <c r="AV178" s="10"/>
      <c r="AW178" s="32"/>
      <c r="AX178" s="11"/>
      <c r="AY178" s="10"/>
      <c r="AZ178" s="32"/>
      <c r="BA178" s="11"/>
      <c r="BB178" s="10"/>
      <c r="BC178" s="32"/>
      <c r="BD178" s="11"/>
      <c r="BE178" s="10"/>
      <c r="BF178" s="32"/>
      <c r="BG178" s="11"/>
      <c r="BH178" s="10"/>
      <c r="BI178" s="32"/>
      <c r="BJ178" s="11"/>
      <c r="BL178" s="41"/>
    </row>
    <row r="179" spans="1:64">
      <c r="A179">
        <f t="shared" si="13"/>
        <v>134</v>
      </c>
      <c r="B179" s="151"/>
      <c r="C179" s="10"/>
      <c r="D179" s="32"/>
      <c r="E179" s="11"/>
      <c r="F179" s="10"/>
      <c r="G179" s="32"/>
      <c r="H179" s="11"/>
      <c r="I179" s="10"/>
      <c r="J179" s="32"/>
      <c r="K179" s="11"/>
      <c r="L179" s="10"/>
      <c r="M179" s="32"/>
      <c r="N179" s="11"/>
      <c r="O179" s="10"/>
      <c r="P179" s="32"/>
      <c r="Q179" s="11"/>
      <c r="R179" s="10"/>
      <c r="S179" s="32"/>
      <c r="T179" s="11"/>
      <c r="U179" s="10"/>
      <c r="V179" s="32"/>
      <c r="W179" s="11"/>
      <c r="X179" s="10"/>
      <c r="Y179" s="32"/>
      <c r="Z179" s="11"/>
      <c r="AA179" s="10"/>
      <c r="AB179" s="32"/>
      <c r="AC179" s="11"/>
      <c r="AD179" s="10"/>
      <c r="AE179" s="32"/>
      <c r="AF179" s="11"/>
      <c r="AG179" s="10"/>
      <c r="AH179" s="32"/>
      <c r="AI179" s="11"/>
      <c r="AJ179" s="10"/>
      <c r="AK179" s="32"/>
      <c r="AL179" s="11"/>
      <c r="AM179" s="10"/>
      <c r="AN179" s="32"/>
      <c r="AO179" s="11"/>
      <c r="AP179" s="10"/>
      <c r="AQ179" s="32"/>
      <c r="AR179" s="11"/>
      <c r="AS179" s="10"/>
      <c r="AT179" s="32"/>
      <c r="AU179" s="11"/>
      <c r="AV179" s="10"/>
      <c r="AW179" s="32"/>
      <c r="AX179" s="11"/>
      <c r="AY179" s="10"/>
      <c r="AZ179" s="32"/>
      <c r="BA179" s="11"/>
      <c r="BB179" s="10"/>
      <c r="BC179" s="32"/>
      <c r="BD179" s="11"/>
      <c r="BE179" s="10"/>
      <c r="BF179" s="32"/>
      <c r="BG179" s="11"/>
      <c r="BH179" s="10"/>
      <c r="BI179" s="32"/>
      <c r="BJ179" s="11"/>
      <c r="BL179" s="41"/>
    </row>
    <row r="180" spans="1:64">
      <c r="A180">
        <f t="shared" si="13"/>
        <v>135</v>
      </c>
      <c r="B180" s="151"/>
      <c r="C180" s="10"/>
      <c r="D180" s="32"/>
      <c r="E180" s="11"/>
      <c r="F180" s="10"/>
      <c r="G180" s="32"/>
      <c r="H180" s="11"/>
      <c r="I180" s="10"/>
      <c r="J180" s="32"/>
      <c r="K180" s="11"/>
      <c r="L180" s="10"/>
      <c r="M180" s="32"/>
      <c r="N180" s="11"/>
      <c r="O180" s="10"/>
      <c r="P180" s="32"/>
      <c r="Q180" s="11"/>
      <c r="R180" s="10"/>
      <c r="S180" s="32"/>
      <c r="T180" s="11"/>
      <c r="U180" s="10"/>
      <c r="V180" s="32"/>
      <c r="W180" s="11"/>
      <c r="X180" s="10"/>
      <c r="Y180" s="32"/>
      <c r="Z180" s="11"/>
      <c r="AA180" s="10"/>
      <c r="AB180" s="32"/>
      <c r="AC180" s="11"/>
      <c r="AD180" s="10"/>
      <c r="AE180" s="32"/>
      <c r="AF180" s="11"/>
      <c r="AG180" s="10"/>
      <c r="AH180" s="32"/>
      <c r="AI180" s="11"/>
      <c r="AJ180" s="10"/>
      <c r="AK180" s="32"/>
      <c r="AL180" s="11"/>
      <c r="AM180" s="10"/>
      <c r="AN180" s="32"/>
      <c r="AO180" s="11"/>
      <c r="AP180" s="10"/>
      <c r="AQ180" s="32"/>
      <c r="AR180" s="11"/>
      <c r="AS180" s="10"/>
      <c r="AT180" s="32"/>
      <c r="AU180" s="11"/>
      <c r="AV180" s="10"/>
      <c r="AW180" s="32"/>
      <c r="AX180" s="11"/>
      <c r="AY180" s="10"/>
      <c r="AZ180" s="32"/>
      <c r="BA180" s="11"/>
      <c r="BB180" s="10"/>
      <c r="BC180" s="32"/>
      <c r="BD180" s="11"/>
      <c r="BE180" s="10"/>
      <c r="BF180" s="32"/>
      <c r="BG180" s="11"/>
      <c r="BH180" s="10"/>
      <c r="BI180" s="32"/>
      <c r="BJ180" s="11"/>
      <c r="BK180" s="28"/>
      <c r="BL180" s="41"/>
    </row>
    <row r="181" spans="1:64">
      <c r="A181">
        <f t="shared" si="13"/>
        <v>136</v>
      </c>
      <c r="B181" s="151"/>
      <c r="C181" s="10"/>
      <c r="D181" s="32"/>
      <c r="E181" s="11"/>
      <c r="F181" s="10"/>
      <c r="G181" s="32"/>
      <c r="H181" s="11"/>
      <c r="I181" s="10"/>
      <c r="J181" s="32"/>
      <c r="K181" s="11"/>
      <c r="L181" s="10"/>
      <c r="M181" s="32"/>
      <c r="N181" s="11"/>
      <c r="O181" s="10"/>
      <c r="P181" s="32"/>
      <c r="Q181" s="11"/>
      <c r="R181" s="10"/>
      <c r="S181" s="32"/>
      <c r="T181" s="11"/>
      <c r="U181" s="10"/>
      <c r="V181" s="32"/>
      <c r="W181" s="11"/>
      <c r="X181" s="10"/>
      <c r="Y181" s="32"/>
      <c r="Z181" s="11"/>
      <c r="AA181" s="10"/>
      <c r="AB181" s="32"/>
      <c r="AC181" s="11"/>
      <c r="AD181" s="10"/>
      <c r="AE181" s="32"/>
      <c r="AF181" s="11"/>
      <c r="AG181" s="10"/>
      <c r="AH181" s="32"/>
      <c r="AI181" s="11"/>
      <c r="AJ181" s="10"/>
      <c r="AK181" s="32"/>
      <c r="AL181" s="11"/>
      <c r="AM181" s="10"/>
      <c r="AN181" s="32"/>
      <c r="AO181" s="11"/>
      <c r="AP181" s="10"/>
      <c r="AQ181" s="32"/>
      <c r="AR181" s="11"/>
      <c r="AS181" s="10"/>
      <c r="AT181" s="32"/>
      <c r="AU181" s="11"/>
      <c r="AV181" s="10"/>
      <c r="AW181" s="32"/>
      <c r="AX181" s="11"/>
      <c r="AY181" s="10"/>
      <c r="AZ181" s="32"/>
      <c r="BA181" s="11"/>
      <c r="BB181" s="10"/>
      <c r="BC181" s="32"/>
      <c r="BD181" s="11"/>
      <c r="BE181" s="10"/>
      <c r="BF181" s="32"/>
      <c r="BG181" s="11"/>
      <c r="BH181" s="10"/>
      <c r="BI181" s="32"/>
      <c r="BJ181" s="11"/>
      <c r="BK181" s="28"/>
      <c r="BL181" s="41"/>
    </row>
    <row r="182" spans="1:64">
      <c r="A182">
        <f>+A181+1</f>
        <v>137</v>
      </c>
      <c r="B182" s="151"/>
      <c r="C182" s="10"/>
      <c r="D182" s="32"/>
      <c r="E182" s="11"/>
      <c r="F182" s="10"/>
      <c r="G182" s="32"/>
      <c r="H182" s="11"/>
      <c r="I182" s="10"/>
      <c r="J182" s="32"/>
      <c r="K182" s="11"/>
      <c r="L182" s="10"/>
      <c r="M182" s="32"/>
      <c r="N182" s="11"/>
      <c r="O182" s="10"/>
      <c r="P182" s="32"/>
      <c r="Q182" s="11"/>
      <c r="R182" s="10"/>
      <c r="S182" s="32"/>
      <c r="T182" s="11"/>
      <c r="U182" s="10"/>
      <c r="V182" s="32"/>
      <c r="W182" s="11"/>
      <c r="X182" s="10"/>
      <c r="Y182" s="32"/>
      <c r="Z182" s="11"/>
      <c r="AA182" s="10"/>
      <c r="AB182" s="32"/>
      <c r="AC182" s="11"/>
      <c r="AD182" s="10"/>
      <c r="AE182" s="32"/>
      <c r="AF182" s="11"/>
      <c r="AG182" s="10"/>
      <c r="AH182" s="32"/>
      <c r="AI182" s="11"/>
      <c r="AJ182" s="10"/>
      <c r="AK182" s="32"/>
      <c r="AL182" s="11"/>
      <c r="AM182" s="10"/>
      <c r="AN182" s="32"/>
      <c r="AO182" s="11"/>
      <c r="AP182" s="10"/>
      <c r="AQ182" s="32"/>
      <c r="AR182" s="11"/>
      <c r="AS182" s="10"/>
      <c r="AT182" s="32"/>
      <c r="AU182" s="11"/>
      <c r="AV182" s="10"/>
      <c r="AW182" s="32"/>
      <c r="AX182" s="11"/>
      <c r="AY182" s="10"/>
      <c r="AZ182" s="32"/>
      <c r="BA182" s="11"/>
      <c r="BB182" s="10"/>
      <c r="BC182" s="32"/>
      <c r="BD182" s="11"/>
      <c r="BE182" s="10"/>
      <c r="BF182" s="32"/>
      <c r="BG182" s="11"/>
      <c r="BH182" s="10"/>
      <c r="BI182" s="32"/>
      <c r="BJ182" s="11"/>
      <c r="BK182" s="28"/>
      <c r="BL182" s="41"/>
    </row>
    <row r="183" spans="1:64">
      <c r="A183">
        <f>+A182+1</f>
        <v>138</v>
      </c>
      <c r="B183" s="151"/>
      <c r="C183" s="10"/>
      <c r="D183" s="32"/>
      <c r="E183" s="11"/>
      <c r="F183" s="10"/>
      <c r="G183" s="32"/>
      <c r="H183" s="11"/>
      <c r="I183" s="10"/>
      <c r="J183" s="32"/>
      <c r="K183" s="11"/>
      <c r="L183" s="10"/>
      <c r="M183" s="32"/>
      <c r="N183" s="11"/>
      <c r="O183" s="10"/>
      <c r="P183" s="32"/>
      <c r="Q183" s="11"/>
      <c r="R183" s="10"/>
      <c r="S183" s="32"/>
      <c r="T183" s="11"/>
      <c r="U183" s="10"/>
      <c r="V183" s="32"/>
      <c r="W183" s="11"/>
      <c r="X183" s="10"/>
      <c r="Y183" s="32"/>
      <c r="Z183" s="11"/>
      <c r="AA183" s="10"/>
      <c r="AB183" s="32"/>
      <c r="AC183" s="11"/>
      <c r="AD183" s="10"/>
      <c r="AE183" s="32"/>
      <c r="AF183" s="11"/>
      <c r="AG183" s="10"/>
      <c r="AH183" s="32"/>
      <c r="AI183" s="11"/>
      <c r="AJ183" s="10"/>
      <c r="AK183" s="32"/>
      <c r="AL183" s="11"/>
      <c r="AM183" s="10"/>
      <c r="AN183" s="32"/>
      <c r="AO183" s="11"/>
      <c r="AP183" s="10"/>
      <c r="AQ183" s="32"/>
      <c r="AR183" s="11"/>
      <c r="AS183" s="10"/>
      <c r="AT183" s="32"/>
      <c r="AU183" s="11"/>
      <c r="AV183" s="10"/>
      <c r="AW183" s="32"/>
      <c r="AX183" s="11"/>
      <c r="AY183" s="10"/>
      <c r="AZ183" s="32"/>
      <c r="BA183" s="11"/>
      <c r="BB183" s="10"/>
      <c r="BC183" s="32"/>
      <c r="BD183" s="11"/>
      <c r="BE183" s="10"/>
      <c r="BF183" s="32"/>
      <c r="BG183" s="11"/>
      <c r="BH183" s="10"/>
      <c r="BI183" s="32"/>
      <c r="BJ183" s="11"/>
      <c r="BK183" s="28"/>
      <c r="BL183" s="41"/>
    </row>
    <row r="184" spans="1:64">
      <c r="A184">
        <f>+A183+1</f>
        <v>139</v>
      </c>
      <c r="B184" s="151"/>
      <c r="C184" s="10"/>
      <c r="D184" s="32"/>
      <c r="E184" s="11"/>
      <c r="F184" s="10"/>
      <c r="G184" s="32"/>
      <c r="H184" s="11"/>
      <c r="I184" s="10"/>
      <c r="J184" s="32"/>
      <c r="K184" s="11"/>
      <c r="L184" s="10"/>
      <c r="M184" s="32"/>
      <c r="N184" s="11"/>
      <c r="O184" s="10"/>
      <c r="P184" s="32"/>
      <c r="Q184" s="11"/>
      <c r="R184" s="10"/>
      <c r="S184" s="32"/>
      <c r="T184" s="11"/>
      <c r="U184" s="10"/>
      <c r="V184" s="32"/>
      <c r="W184" s="11"/>
      <c r="X184" s="10"/>
      <c r="Y184" s="32"/>
      <c r="Z184" s="11"/>
      <c r="AA184" s="10"/>
      <c r="AB184" s="32"/>
      <c r="AC184" s="11"/>
      <c r="AD184" s="10"/>
      <c r="AE184" s="32"/>
      <c r="AF184" s="11"/>
      <c r="AG184" s="10"/>
      <c r="AH184" s="32"/>
      <c r="AI184" s="11"/>
      <c r="AJ184" s="10"/>
      <c r="AK184" s="32"/>
      <c r="AL184" s="11"/>
      <c r="AM184" s="10"/>
      <c r="AN184" s="32"/>
      <c r="AO184" s="11"/>
      <c r="AP184" s="10"/>
      <c r="AQ184" s="32"/>
      <c r="AR184" s="11"/>
      <c r="AS184" s="10"/>
      <c r="AT184" s="32"/>
      <c r="AU184" s="11"/>
      <c r="AV184" s="10"/>
      <c r="AW184" s="32"/>
      <c r="AX184" s="11"/>
      <c r="AY184" s="10"/>
      <c r="AZ184" s="32"/>
      <c r="BA184" s="11"/>
      <c r="BB184" s="10"/>
      <c r="BC184" s="32"/>
      <c r="BD184" s="11"/>
      <c r="BE184" s="10"/>
      <c r="BF184" s="32"/>
      <c r="BG184" s="11"/>
      <c r="BH184" s="10"/>
      <c r="BI184" s="32"/>
      <c r="BJ184" s="11"/>
      <c r="BK184" s="28"/>
      <c r="BL184" s="41"/>
    </row>
    <row r="185" spans="1:64">
      <c r="A185">
        <f t="shared" ref="A185:A241" si="14">+A184+1</f>
        <v>140</v>
      </c>
      <c r="B185" s="151"/>
      <c r="C185" s="10"/>
      <c r="D185" s="32"/>
      <c r="E185" s="11"/>
      <c r="F185" s="10"/>
      <c r="G185" s="32"/>
      <c r="H185" s="11"/>
      <c r="I185" s="10"/>
      <c r="J185" s="32"/>
      <c r="K185" s="11"/>
      <c r="L185" s="10"/>
      <c r="M185" s="32"/>
      <c r="N185" s="11"/>
      <c r="O185" s="10"/>
      <c r="P185" s="32"/>
      <c r="Q185" s="11"/>
      <c r="R185" s="10"/>
      <c r="S185" s="32"/>
      <c r="T185" s="11"/>
      <c r="U185" s="10"/>
      <c r="V185" s="32"/>
      <c r="W185" s="11"/>
      <c r="X185" s="10"/>
      <c r="Y185" s="32"/>
      <c r="Z185" s="11"/>
      <c r="AA185" s="10"/>
      <c r="AB185" s="32"/>
      <c r="AC185" s="11"/>
      <c r="AD185" s="10"/>
      <c r="AE185" s="32"/>
      <c r="AF185" s="11"/>
      <c r="AG185" s="10"/>
      <c r="AH185" s="32"/>
      <c r="AI185" s="11"/>
      <c r="AJ185" s="10"/>
      <c r="AK185" s="32"/>
      <c r="AL185" s="11"/>
      <c r="AM185" s="10"/>
      <c r="AN185" s="32"/>
      <c r="AO185" s="11"/>
      <c r="AP185" s="10"/>
      <c r="AQ185" s="32"/>
      <c r="AR185" s="11"/>
      <c r="AS185" s="10"/>
      <c r="AT185" s="32"/>
      <c r="AU185" s="11"/>
      <c r="AV185" s="10"/>
      <c r="AW185" s="32"/>
      <c r="AX185" s="11"/>
      <c r="AY185" s="10"/>
      <c r="AZ185" s="32"/>
      <c r="BA185" s="11"/>
      <c r="BB185" s="10"/>
      <c r="BC185" s="32"/>
      <c r="BD185" s="11"/>
      <c r="BE185" s="10"/>
      <c r="BF185" s="32"/>
      <c r="BG185" s="11"/>
      <c r="BH185" s="10"/>
      <c r="BI185" s="32"/>
      <c r="BJ185" s="11"/>
      <c r="BL185" s="41"/>
    </row>
    <row r="186" spans="1:64">
      <c r="A186">
        <f t="shared" si="14"/>
        <v>141</v>
      </c>
      <c r="B186" s="151"/>
      <c r="C186" s="10"/>
      <c r="D186" s="32"/>
      <c r="E186" s="11"/>
      <c r="F186" s="10"/>
      <c r="G186" s="32"/>
      <c r="H186" s="11"/>
      <c r="I186" s="10"/>
      <c r="J186" s="32"/>
      <c r="K186" s="11"/>
      <c r="L186" s="10"/>
      <c r="M186" s="32"/>
      <c r="N186" s="11"/>
      <c r="O186" s="10"/>
      <c r="P186" s="32"/>
      <c r="Q186" s="11"/>
      <c r="R186" s="10"/>
      <c r="S186" s="32"/>
      <c r="T186" s="11"/>
      <c r="U186" s="10"/>
      <c r="V186" s="32"/>
      <c r="W186" s="11"/>
      <c r="X186" s="10"/>
      <c r="Y186" s="32"/>
      <c r="Z186" s="11"/>
      <c r="AA186" s="10"/>
      <c r="AB186" s="32"/>
      <c r="AC186" s="11"/>
      <c r="AD186" s="10"/>
      <c r="AE186" s="32"/>
      <c r="AF186" s="11"/>
      <c r="AG186" s="10"/>
      <c r="AH186" s="32"/>
      <c r="AI186" s="11"/>
      <c r="AJ186" s="10"/>
      <c r="AK186" s="32"/>
      <c r="AL186" s="11"/>
      <c r="AM186" s="10"/>
      <c r="AN186" s="32"/>
      <c r="AO186" s="11"/>
      <c r="AP186" s="10"/>
      <c r="AQ186" s="32"/>
      <c r="AR186" s="11"/>
      <c r="AS186" s="10"/>
      <c r="AT186" s="32"/>
      <c r="AU186" s="11"/>
      <c r="AV186" s="10"/>
      <c r="AW186" s="32"/>
      <c r="AX186" s="11"/>
      <c r="AY186" s="10"/>
      <c r="AZ186" s="32"/>
      <c r="BA186" s="11"/>
      <c r="BB186" s="10"/>
      <c r="BC186" s="32"/>
      <c r="BD186" s="11"/>
      <c r="BE186" s="10"/>
      <c r="BF186" s="32"/>
      <c r="BG186" s="11"/>
      <c r="BH186" s="10"/>
      <c r="BI186" s="32"/>
      <c r="BJ186" s="11"/>
      <c r="BL186" s="41"/>
    </row>
    <row r="187" spans="1:64">
      <c r="A187">
        <f t="shared" si="14"/>
        <v>142</v>
      </c>
      <c r="B187" s="151"/>
      <c r="C187" s="10"/>
      <c r="D187" s="32"/>
      <c r="E187" s="11"/>
      <c r="F187" s="10"/>
      <c r="G187" s="32"/>
      <c r="H187" s="11"/>
      <c r="I187" s="10"/>
      <c r="J187" s="32"/>
      <c r="K187" s="11"/>
      <c r="L187" s="10"/>
      <c r="M187" s="32"/>
      <c r="N187" s="11"/>
      <c r="O187" s="10"/>
      <c r="P187" s="32"/>
      <c r="Q187" s="11"/>
      <c r="R187" s="10"/>
      <c r="S187" s="32"/>
      <c r="T187" s="11"/>
      <c r="U187" s="10"/>
      <c r="V187" s="32"/>
      <c r="W187" s="11"/>
      <c r="X187" s="10"/>
      <c r="Y187" s="32"/>
      <c r="Z187" s="11"/>
      <c r="AA187" s="10"/>
      <c r="AB187" s="32"/>
      <c r="AC187" s="11"/>
      <c r="AD187" s="10"/>
      <c r="AE187" s="32"/>
      <c r="AF187" s="11"/>
      <c r="AG187" s="10"/>
      <c r="AH187" s="32"/>
      <c r="AI187" s="11"/>
      <c r="AJ187" s="10"/>
      <c r="AK187" s="32"/>
      <c r="AL187" s="11"/>
      <c r="AM187" s="10"/>
      <c r="AN187" s="32"/>
      <c r="AO187" s="11"/>
      <c r="AP187" s="10"/>
      <c r="AQ187" s="32"/>
      <c r="AR187" s="11"/>
      <c r="AS187" s="10"/>
      <c r="AT187" s="32"/>
      <c r="AU187" s="11"/>
      <c r="AV187" s="10"/>
      <c r="AW187" s="32"/>
      <c r="AX187" s="11"/>
      <c r="AY187" s="10"/>
      <c r="AZ187" s="32"/>
      <c r="BA187" s="11"/>
      <c r="BB187" s="10"/>
      <c r="BC187" s="32"/>
      <c r="BD187" s="11"/>
      <c r="BE187" s="10"/>
      <c r="BF187" s="32"/>
      <c r="BG187" s="11"/>
      <c r="BH187" s="10"/>
      <c r="BI187" s="32"/>
      <c r="BJ187" s="11"/>
      <c r="BL187" s="76"/>
    </row>
    <row r="188" spans="1:64">
      <c r="A188">
        <f t="shared" si="14"/>
        <v>143</v>
      </c>
      <c r="B188" s="151"/>
      <c r="C188" s="10"/>
      <c r="D188" s="32"/>
      <c r="E188" s="11"/>
      <c r="F188" s="10"/>
      <c r="G188" s="32"/>
      <c r="H188" s="11"/>
      <c r="I188" s="10"/>
      <c r="J188" s="32"/>
      <c r="K188" s="11"/>
      <c r="L188" s="10"/>
      <c r="M188" s="32"/>
      <c r="N188" s="11"/>
      <c r="O188" s="10"/>
      <c r="P188" s="32"/>
      <c r="Q188" s="11"/>
      <c r="R188" s="10"/>
      <c r="S188" s="32"/>
      <c r="T188" s="11"/>
      <c r="U188" s="10"/>
      <c r="V188" s="32"/>
      <c r="W188" s="11"/>
      <c r="X188" s="10"/>
      <c r="Y188" s="32"/>
      <c r="Z188" s="11"/>
      <c r="AA188" s="10"/>
      <c r="AB188" s="32"/>
      <c r="AC188" s="11"/>
      <c r="AD188" s="10"/>
      <c r="AE188" s="32"/>
      <c r="AF188" s="11"/>
      <c r="AG188" s="10"/>
      <c r="AH188" s="32"/>
      <c r="AI188" s="11"/>
      <c r="AJ188" s="10"/>
      <c r="AK188" s="32"/>
      <c r="AL188" s="11"/>
      <c r="AM188" s="10"/>
      <c r="AN188" s="32"/>
      <c r="AO188" s="11"/>
      <c r="AP188" s="10"/>
      <c r="AQ188" s="32"/>
      <c r="AR188" s="11"/>
      <c r="AS188" s="10"/>
      <c r="AT188" s="32"/>
      <c r="AU188" s="11"/>
      <c r="AV188" s="10"/>
      <c r="AW188" s="32"/>
      <c r="AX188" s="11"/>
      <c r="AY188" s="10"/>
      <c r="AZ188" s="32"/>
      <c r="BA188" s="11"/>
      <c r="BB188" s="10"/>
      <c r="BC188" s="32"/>
      <c r="BD188" s="11"/>
      <c r="BE188" s="10"/>
      <c r="BF188" s="32"/>
      <c r="BG188" s="11"/>
      <c r="BH188" s="10"/>
      <c r="BI188" s="32"/>
      <c r="BJ188" s="11"/>
      <c r="BL188" s="76"/>
    </row>
    <row r="189" spans="1:64">
      <c r="A189">
        <f t="shared" si="14"/>
        <v>144</v>
      </c>
      <c r="B189" s="151"/>
      <c r="C189" s="10"/>
      <c r="D189" s="32"/>
      <c r="E189" s="11"/>
      <c r="F189" s="10"/>
      <c r="G189" s="32"/>
      <c r="H189" s="11"/>
      <c r="I189" s="10"/>
      <c r="J189" s="32"/>
      <c r="K189" s="11"/>
      <c r="L189" s="10"/>
      <c r="M189" s="32"/>
      <c r="N189" s="11"/>
      <c r="O189" s="10"/>
      <c r="P189" s="32"/>
      <c r="Q189" s="11"/>
      <c r="R189" s="10"/>
      <c r="S189" s="32"/>
      <c r="T189" s="11"/>
      <c r="U189" s="10"/>
      <c r="V189" s="32"/>
      <c r="W189" s="11"/>
      <c r="X189" s="10"/>
      <c r="Y189" s="32"/>
      <c r="Z189" s="11"/>
      <c r="AA189" s="10"/>
      <c r="AB189" s="32"/>
      <c r="AC189" s="11"/>
      <c r="AD189" s="10"/>
      <c r="AE189" s="32"/>
      <c r="AF189" s="11"/>
      <c r="AG189" s="10"/>
      <c r="AH189" s="32"/>
      <c r="AI189" s="11"/>
      <c r="AJ189" s="10"/>
      <c r="AK189" s="32"/>
      <c r="AL189" s="11"/>
      <c r="AM189" s="10"/>
      <c r="AN189" s="32"/>
      <c r="AO189" s="11"/>
      <c r="AP189" s="10"/>
      <c r="AQ189" s="32"/>
      <c r="AR189" s="11"/>
      <c r="AS189" s="10"/>
      <c r="AT189" s="32"/>
      <c r="AU189" s="11"/>
      <c r="AV189" s="10"/>
      <c r="AW189" s="32"/>
      <c r="AX189" s="11"/>
      <c r="AY189" s="10"/>
      <c r="AZ189" s="32"/>
      <c r="BA189" s="11"/>
      <c r="BB189" s="10"/>
      <c r="BC189" s="32"/>
      <c r="BD189" s="11"/>
      <c r="BE189" s="10"/>
      <c r="BF189" s="32"/>
      <c r="BG189" s="11"/>
      <c r="BH189" s="10"/>
      <c r="BI189" s="32"/>
      <c r="BJ189" s="11"/>
      <c r="BK189" s="28"/>
      <c r="BL189" s="41"/>
    </row>
    <row r="190" spans="1:64">
      <c r="A190">
        <f t="shared" si="14"/>
        <v>145</v>
      </c>
      <c r="B190" s="151"/>
      <c r="C190" s="10"/>
      <c r="D190" s="32"/>
      <c r="E190" s="11"/>
      <c r="F190" s="10"/>
      <c r="G190" s="32"/>
      <c r="H190" s="11"/>
      <c r="I190" s="10"/>
      <c r="J190" s="32"/>
      <c r="K190" s="11"/>
      <c r="L190" s="10"/>
      <c r="M190" s="32"/>
      <c r="N190" s="11"/>
      <c r="O190" s="10"/>
      <c r="P190" s="32"/>
      <c r="Q190" s="11"/>
      <c r="R190" s="10"/>
      <c r="S190" s="32"/>
      <c r="T190" s="11"/>
      <c r="U190" s="10"/>
      <c r="V190" s="32"/>
      <c r="W190" s="11"/>
      <c r="X190" s="10"/>
      <c r="Y190" s="32"/>
      <c r="Z190" s="11"/>
      <c r="AA190" s="10"/>
      <c r="AB190" s="32"/>
      <c r="AC190" s="11"/>
      <c r="AD190" s="10"/>
      <c r="AE190" s="32"/>
      <c r="AF190" s="11"/>
      <c r="AG190" s="10"/>
      <c r="AH190" s="32"/>
      <c r="AI190" s="11"/>
      <c r="AJ190" s="10"/>
      <c r="AK190" s="32"/>
      <c r="AL190" s="11"/>
      <c r="AM190" s="10"/>
      <c r="AN190" s="32"/>
      <c r="AO190" s="11"/>
      <c r="AP190" s="10"/>
      <c r="AQ190" s="32"/>
      <c r="AR190" s="11"/>
      <c r="AS190" s="10"/>
      <c r="AT190" s="32"/>
      <c r="AU190" s="11"/>
      <c r="AV190" s="10"/>
      <c r="AW190" s="32"/>
      <c r="AX190" s="11"/>
      <c r="AY190" s="10"/>
      <c r="AZ190" s="32"/>
      <c r="BA190" s="11"/>
      <c r="BB190" s="10"/>
      <c r="BC190" s="32"/>
      <c r="BD190" s="11"/>
      <c r="BE190" s="10"/>
      <c r="BF190" s="32"/>
      <c r="BG190" s="11"/>
      <c r="BH190" s="10"/>
      <c r="BI190" s="32"/>
      <c r="BJ190" s="11"/>
      <c r="BK190" s="28"/>
      <c r="BL190" s="41"/>
    </row>
    <row r="191" spans="1:64">
      <c r="A191">
        <f t="shared" si="14"/>
        <v>146</v>
      </c>
      <c r="B191" s="151"/>
      <c r="C191" s="10"/>
      <c r="D191" s="32"/>
      <c r="E191" s="11"/>
      <c r="F191" s="10"/>
      <c r="G191" s="32"/>
      <c r="H191" s="11"/>
      <c r="I191" s="10"/>
      <c r="J191" s="32"/>
      <c r="K191" s="11"/>
      <c r="L191" s="10"/>
      <c r="M191" s="32"/>
      <c r="N191" s="11"/>
      <c r="O191" s="10"/>
      <c r="P191" s="32"/>
      <c r="Q191" s="11"/>
      <c r="R191" s="10"/>
      <c r="S191" s="32"/>
      <c r="T191" s="11"/>
      <c r="U191" s="10"/>
      <c r="V191" s="32"/>
      <c r="W191" s="11"/>
      <c r="X191" s="10"/>
      <c r="Y191" s="32"/>
      <c r="Z191" s="11"/>
      <c r="AA191" s="10"/>
      <c r="AB191" s="32"/>
      <c r="AC191" s="11"/>
      <c r="AD191" s="10"/>
      <c r="AE191" s="32"/>
      <c r="AF191" s="11"/>
      <c r="AG191" s="10"/>
      <c r="AH191" s="32"/>
      <c r="AI191" s="11"/>
      <c r="AJ191" s="10"/>
      <c r="AK191" s="32"/>
      <c r="AL191" s="11"/>
      <c r="AM191" s="10"/>
      <c r="AN191" s="32"/>
      <c r="AO191" s="11"/>
      <c r="AP191" s="10"/>
      <c r="AQ191" s="32"/>
      <c r="AR191" s="11"/>
      <c r="AS191" s="10"/>
      <c r="AT191" s="32"/>
      <c r="AU191" s="11"/>
      <c r="AV191" s="10"/>
      <c r="AW191" s="32"/>
      <c r="AX191" s="11"/>
      <c r="AY191" s="10"/>
      <c r="AZ191" s="32"/>
      <c r="BA191" s="11"/>
      <c r="BB191" s="10"/>
      <c r="BC191" s="32"/>
      <c r="BD191" s="11"/>
      <c r="BE191" s="10"/>
      <c r="BF191" s="32"/>
      <c r="BG191" s="11"/>
      <c r="BH191" s="10"/>
      <c r="BI191" s="32"/>
      <c r="BJ191" s="11"/>
      <c r="BK191" s="28"/>
      <c r="BL191" s="41"/>
    </row>
    <row r="192" spans="1:64">
      <c r="A192">
        <f t="shared" si="14"/>
        <v>147</v>
      </c>
      <c r="B192" s="151"/>
      <c r="C192" s="10"/>
      <c r="D192" s="32"/>
      <c r="E192" s="11"/>
      <c r="F192" s="10"/>
      <c r="G192" s="32"/>
      <c r="H192" s="11"/>
      <c r="I192" s="10"/>
      <c r="J192" s="32"/>
      <c r="K192" s="11"/>
      <c r="L192" s="10"/>
      <c r="M192" s="32"/>
      <c r="N192" s="11"/>
      <c r="O192" s="10"/>
      <c r="P192" s="32"/>
      <c r="Q192" s="11"/>
      <c r="R192" s="10"/>
      <c r="S192" s="32"/>
      <c r="T192" s="11"/>
      <c r="U192" s="10"/>
      <c r="V192" s="32"/>
      <c r="W192" s="11"/>
      <c r="X192" s="10"/>
      <c r="Y192" s="32"/>
      <c r="Z192" s="11"/>
      <c r="AA192" s="10"/>
      <c r="AB192" s="32"/>
      <c r="AC192" s="11"/>
      <c r="AD192" s="10"/>
      <c r="AE192" s="32"/>
      <c r="AF192" s="11"/>
      <c r="AG192" s="10"/>
      <c r="AH192" s="32"/>
      <c r="AI192" s="11"/>
      <c r="AJ192" s="10"/>
      <c r="AK192" s="32"/>
      <c r="AL192" s="11"/>
      <c r="AM192" s="10"/>
      <c r="AN192" s="32"/>
      <c r="AO192" s="11"/>
      <c r="AP192" s="10"/>
      <c r="AQ192" s="32"/>
      <c r="AR192" s="11"/>
      <c r="AS192" s="10"/>
      <c r="AT192" s="32"/>
      <c r="AU192" s="11"/>
      <c r="AV192" s="10"/>
      <c r="AW192" s="32"/>
      <c r="AX192" s="11"/>
      <c r="AY192" s="10"/>
      <c r="AZ192" s="32"/>
      <c r="BA192" s="11"/>
      <c r="BB192" s="10"/>
      <c r="BC192" s="32"/>
      <c r="BD192" s="11"/>
      <c r="BE192" s="10"/>
      <c r="BF192" s="32"/>
      <c r="BG192" s="11"/>
      <c r="BH192" s="10"/>
      <c r="BI192" s="32"/>
      <c r="BJ192" s="11"/>
      <c r="BK192" s="28"/>
      <c r="BL192" s="41"/>
    </row>
    <row r="193" spans="1:64">
      <c r="A193">
        <f t="shared" si="14"/>
        <v>148</v>
      </c>
      <c r="B193" s="151"/>
      <c r="C193" s="10"/>
      <c r="D193" s="32"/>
      <c r="E193" s="11"/>
      <c r="F193" s="10"/>
      <c r="G193" s="32"/>
      <c r="H193" s="11"/>
      <c r="I193" s="10"/>
      <c r="J193" s="32"/>
      <c r="K193" s="11"/>
      <c r="L193" s="10"/>
      <c r="M193" s="32"/>
      <c r="N193" s="11"/>
      <c r="O193" s="10"/>
      <c r="P193" s="32"/>
      <c r="Q193" s="11"/>
      <c r="R193" s="10"/>
      <c r="S193" s="32"/>
      <c r="T193" s="11"/>
      <c r="U193" s="10"/>
      <c r="V193" s="32"/>
      <c r="W193" s="11"/>
      <c r="X193" s="10"/>
      <c r="Y193" s="32"/>
      <c r="Z193" s="11"/>
      <c r="AA193" s="10"/>
      <c r="AB193" s="32"/>
      <c r="AC193" s="11"/>
      <c r="AD193" s="10"/>
      <c r="AE193" s="32"/>
      <c r="AF193" s="11"/>
      <c r="AG193" s="10"/>
      <c r="AH193" s="32"/>
      <c r="AI193" s="11"/>
      <c r="AJ193" s="10"/>
      <c r="AK193" s="32"/>
      <c r="AL193" s="11"/>
      <c r="AM193" s="10"/>
      <c r="AN193" s="32"/>
      <c r="AO193" s="11"/>
      <c r="AP193" s="10"/>
      <c r="AQ193" s="32"/>
      <c r="AR193" s="11"/>
      <c r="AS193" s="10"/>
      <c r="AT193" s="32"/>
      <c r="AU193" s="11"/>
      <c r="AV193" s="10"/>
      <c r="AW193" s="32"/>
      <c r="AX193" s="11"/>
      <c r="AY193" s="10"/>
      <c r="AZ193" s="32"/>
      <c r="BA193" s="11"/>
      <c r="BB193" s="10"/>
      <c r="BC193" s="32"/>
      <c r="BD193" s="11"/>
      <c r="BE193" s="10"/>
      <c r="BF193" s="32"/>
      <c r="BG193" s="11"/>
      <c r="BH193" s="10"/>
      <c r="BI193" s="32"/>
      <c r="BJ193" s="11"/>
      <c r="BK193" s="28"/>
      <c r="BL193" s="41"/>
    </row>
    <row r="194" spans="1:64">
      <c r="A194">
        <f t="shared" si="14"/>
        <v>149</v>
      </c>
      <c r="B194" s="151"/>
      <c r="C194" s="10"/>
      <c r="D194" s="32"/>
      <c r="E194" s="11"/>
      <c r="F194" s="10"/>
      <c r="G194" s="32"/>
      <c r="H194" s="11"/>
      <c r="I194" s="10"/>
      <c r="J194" s="32"/>
      <c r="K194" s="11"/>
      <c r="L194" s="10"/>
      <c r="M194" s="32"/>
      <c r="N194" s="11"/>
      <c r="O194" s="10"/>
      <c r="P194" s="32"/>
      <c r="Q194" s="11"/>
      <c r="R194" s="10"/>
      <c r="S194" s="32"/>
      <c r="T194" s="11"/>
      <c r="U194" s="10"/>
      <c r="V194" s="32"/>
      <c r="W194" s="11"/>
      <c r="X194" s="10"/>
      <c r="Y194" s="32"/>
      <c r="Z194" s="11"/>
      <c r="AA194" s="10"/>
      <c r="AB194" s="32"/>
      <c r="AC194" s="11"/>
      <c r="AD194" s="10"/>
      <c r="AE194" s="32"/>
      <c r="AF194" s="11"/>
      <c r="AG194" s="10"/>
      <c r="AH194" s="32"/>
      <c r="AI194" s="11"/>
      <c r="AJ194" s="10"/>
      <c r="AK194" s="32"/>
      <c r="AL194" s="11"/>
      <c r="AM194" s="10"/>
      <c r="AN194" s="32"/>
      <c r="AO194" s="11"/>
      <c r="AP194" s="10"/>
      <c r="AQ194" s="32"/>
      <c r="AR194" s="11"/>
      <c r="AS194" s="10"/>
      <c r="AT194" s="32"/>
      <c r="AU194" s="11"/>
      <c r="AV194" s="10"/>
      <c r="AW194" s="32"/>
      <c r="AX194" s="11"/>
      <c r="AY194" s="10"/>
      <c r="AZ194" s="32"/>
      <c r="BA194" s="11"/>
      <c r="BB194" s="10"/>
      <c r="BC194" s="32"/>
      <c r="BD194" s="11"/>
      <c r="BE194" s="10"/>
      <c r="BF194" s="32"/>
      <c r="BG194" s="11"/>
      <c r="BH194" s="10"/>
      <c r="BI194" s="32"/>
      <c r="BJ194" s="11"/>
      <c r="BK194" s="28"/>
      <c r="BL194" s="41"/>
    </row>
    <row r="195" spans="1:64">
      <c r="A195">
        <f t="shared" si="14"/>
        <v>150</v>
      </c>
      <c r="B195" s="151"/>
      <c r="C195" s="10"/>
      <c r="D195" s="32"/>
      <c r="E195" s="11"/>
      <c r="F195" s="10"/>
      <c r="G195" s="32"/>
      <c r="H195" s="11"/>
      <c r="I195" s="10"/>
      <c r="J195" s="32"/>
      <c r="K195" s="11"/>
      <c r="L195" s="10"/>
      <c r="M195" s="32"/>
      <c r="N195" s="11"/>
      <c r="O195" s="10"/>
      <c r="P195" s="32"/>
      <c r="Q195" s="11"/>
      <c r="R195" s="10"/>
      <c r="S195" s="32"/>
      <c r="T195" s="11"/>
      <c r="U195" s="10"/>
      <c r="V195" s="32"/>
      <c r="W195" s="11"/>
      <c r="X195" s="10"/>
      <c r="Y195" s="32"/>
      <c r="Z195" s="11"/>
      <c r="AA195" s="10"/>
      <c r="AB195" s="32"/>
      <c r="AC195" s="11"/>
      <c r="AD195" s="10"/>
      <c r="AE195" s="32"/>
      <c r="AF195" s="11"/>
      <c r="AG195" s="10"/>
      <c r="AH195" s="32"/>
      <c r="AI195" s="11"/>
      <c r="AJ195" s="10"/>
      <c r="AK195" s="32"/>
      <c r="AL195" s="11"/>
      <c r="AM195" s="10"/>
      <c r="AN195" s="32"/>
      <c r="AO195" s="11"/>
      <c r="AP195" s="10"/>
      <c r="AQ195" s="32"/>
      <c r="AR195" s="11"/>
      <c r="AS195" s="10"/>
      <c r="AT195" s="32"/>
      <c r="AU195" s="11"/>
      <c r="AV195" s="10"/>
      <c r="AW195" s="32"/>
      <c r="AX195" s="11"/>
      <c r="AY195" s="10"/>
      <c r="AZ195" s="32"/>
      <c r="BA195" s="11"/>
      <c r="BB195" s="10"/>
      <c r="BC195" s="32"/>
      <c r="BD195" s="11"/>
      <c r="BE195" s="10"/>
      <c r="BF195" s="32"/>
      <c r="BG195" s="11"/>
      <c r="BH195" s="10"/>
      <c r="BI195" s="32"/>
      <c r="BJ195" s="11"/>
      <c r="BK195" s="28"/>
      <c r="BL195" s="41"/>
    </row>
    <row r="196" spans="1:64">
      <c r="A196">
        <f t="shared" si="14"/>
        <v>151</v>
      </c>
      <c r="B196" s="151"/>
      <c r="C196" s="10"/>
      <c r="D196" s="32"/>
      <c r="E196" s="11"/>
      <c r="F196" s="10"/>
      <c r="G196" s="32"/>
      <c r="H196" s="11"/>
      <c r="I196" s="10"/>
      <c r="J196" s="32"/>
      <c r="K196" s="11"/>
      <c r="L196" s="10"/>
      <c r="M196" s="32"/>
      <c r="N196" s="11"/>
      <c r="O196" s="10"/>
      <c r="P196" s="32"/>
      <c r="Q196" s="11"/>
      <c r="R196" s="10"/>
      <c r="S196" s="32"/>
      <c r="T196" s="11"/>
      <c r="U196" s="10"/>
      <c r="V196" s="32"/>
      <c r="W196" s="11"/>
      <c r="X196" s="10"/>
      <c r="Y196" s="32"/>
      <c r="Z196" s="11"/>
      <c r="AA196" s="10"/>
      <c r="AB196" s="32"/>
      <c r="AC196" s="11"/>
      <c r="AD196" s="10"/>
      <c r="AE196" s="32"/>
      <c r="AF196" s="11"/>
      <c r="AG196" s="10"/>
      <c r="AH196" s="32"/>
      <c r="AI196" s="11"/>
      <c r="AJ196" s="10"/>
      <c r="AK196" s="32"/>
      <c r="AL196" s="11"/>
      <c r="AM196" s="10"/>
      <c r="AN196" s="32"/>
      <c r="AO196" s="11"/>
      <c r="AP196" s="10"/>
      <c r="AQ196" s="32"/>
      <c r="AR196" s="11"/>
      <c r="AS196" s="10"/>
      <c r="AT196" s="32"/>
      <c r="AU196" s="11"/>
      <c r="AV196" s="10"/>
      <c r="AW196" s="32"/>
      <c r="AX196" s="11"/>
      <c r="AY196" s="10"/>
      <c r="AZ196" s="32"/>
      <c r="BA196" s="11"/>
      <c r="BB196" s="10"/>
      <c r="BC196" s="32"/>
      <c r="BD196" s="11"/>
      <c r="BE196" s="10"/>
      <c r="BF196" s="32"/>
      <c r="BG196" s="11"/>
      <c r="BH196" s="10"/>
      <c r="BI196" s="32"/>
      <c r="BJ196" s="11"/>
      <c r="BK196" s="28"/>
      <c r="BL196" s="41"/>
    </row>
    <row r="197" spans="1:64">
      <c r="A197">
        <f t="shared" si="14"/>
        <v>152</v>
      </c>
      <c r="B197" s="151"/>
      <c r="C197" s="10"/>
      <c r="D197" s="32"/>
      <c r="E197" s="11"/>
      <c r="F197" s="10"/>
      <c r="G197" s="32"/>
      <c r="H197" s="11"/>
      <c r="I197" s="10"/>
      <c r="J197" s="32"/>
      <c r="K197" s="11"/>
      <c r="L197" s="10"/>
      <c r="M197" s="32"/>
      <c r="N197" s="11"/>
      <c r="O197" s="10"/>
      <c r="P197" s="32"/>
      <c r="Q197" s="11"/>
      <c r="R197" s="10"/>
      <c r="S197" s="32"/>
      <c r="T197" s="11"/>
      <c r="U197" s="10"/>
      <c r="V197" s="32"/>
      <c r="W197" s="11"/>
      <c r="X197" s="10"/>
      <c r="Y197" s="32"/>
      <c r="Z197" s="11"/>
      <c r="AA197" s="10"/>
      <c r="AB197" s="32"/>
      <c r="AC197" s="11"/>
      <c r="AD197" s="10"/>
      <c r="AE197" s="32"/>
      <c r="AF197" s="11"/>
      <c r="AG197" s="10"/>
      <c r="AH197" s="32"/>
      <c r="AI197" s="11"/>
      <c r="AJ197" s="10"/>
      <c r="AK197" s="32"/>
      <c r="AL197" s="11"/>
      <c r="AM197" s="10"/>
      <c r="AN197" s="32"/>
      <c r="AO197" s="11"/>
      <c r="AP197" s="10"/>
      <c r="AQ197" s="32"/>
      <c r="AR197" s="11"/>
      <c r="AS197" s="10"/>
      <c r="AT197" s="32"/>
      <c r="AU197" s="11"/>
      <c r="AV197" s="10"/>
      <c r="AW197" s="32"/>
      <c r="AX197" s="11"/>
      <c r="AY197" s="10"/>
      <c r="AZ197" s="32"/>
      <c r="BA197" s="11"/>
      <c r="BB197" s="10"/>
      <c r="BC197" s="32"/>
      <c r="BD197" s="11"/>
      <c r="BE197" s="10"/>
      <c r="BF197" s="32"/>
      <c r="BG197" s="11"/>
      <c r="BH197" s="10"/>
      <c r="BI197" s="32"/>
      <c r="BJ197" s="11"/>
      <c r="BK197" s="28"/>
      <c r="BL197" s="41"/>
    </row>
    <row r="198" spans="1:64">
      <c r="A198">
        <f t="shared" si="14"/>
        <v>153</v>
      </c>
      <c r="B198" s="151"/>
      <c r="C198" s="10"/>
      <c r="D198" s="32"/>
      <c r="E198" s="11"/>
      <c r="F198" s="10"/>
      <c r="G198" s="32"/>
      <c r="H198" s="11"/>
      <c r="I198" s="10"/>
      <c r="J198" s="32"/>
      <c r="K198" s="11"/>
      <c r="L198" s="10"/>
      <c r="M198" s="32"/>
      <c r="N198" s="11"/>
      <c r="O198" s="10"/>
      <c r="P198" s="32"/>
      <c r="Q198" s="11"/>
      <c r="R198" s="10"/>
      <c r="S198" s="32"/>
      <c r="T198" s="11"/>
      <c r="U198" s="10"/>
      <c r="V198" s="32"/>
      <c r="W198" s="11"/>
      <c r="X198" s="10"/>
      <c r="Y198" s="32"/>
      <c r="Z198" s="11"/>
      <c r="AA198" s="10"/>
      <c r="AB198" s="32"/>
      <c r="AC198" s="11"/>
      <c r="AD198" s="10"/>
      <c r="AE198" s="32"/>
      <c r="AF198" s="11"/>
      <c r="AG198" s="10"/>
      <c r="AH198" s="32"/>
      <c r="AI198" s="11"/>
      <c r="AJ198" s="10"/>
      <c r="AK198" s="32"/>
      <c r="AL198" s="11"/>
      <c r="AM198" s="10"/>
      <c r="AN198" s="32"/>
      <c r="AO198" s="11"/>
      <c r="AP198" s="10"/>
      <c r="AQ198" s="32"/>
      <c r="AR198" s="11"/>
      <c r="AS198" s="10"/>
      <c r="AT198" s="32"/>
      <c r="AU198" s="11"/>
      <c r="AV198" s="10"/>
      <c r="AW198" s="32"/>
      <c r="AX198" s="11"/>
      <c r="AY198" s="10"/>
      <c r="AZ198" s="32"/>
      <c r="BA198" s="11"/>
      <c r="BB198" s="10"/>
      <c r="BC198" s="32"/>
      <c r="BD198" s="11"/>
      <c r="BE198" s="10"/>
      <c r="BF198" s="32"/>
      <c r="BG198" s="11"/>
      <c r="BH198" s="10"/>
      <c r="BI198" s="32"/>
      <c r="BJ198" s="11"/>
      <c r="BK198" s="28"/>
      <c r="BL198" s="41"/>
    </row>
    <row r="199" spans="1:64">
      <c r="A199">
        <f t="shared" si="14"/>
        <v>154</v>
      </c>
      <c r="B199" s="151"/>
      <c r="C199" s="10"/>
      <c r="D199" s="32"/>
      <c r="E199" s="11"/>
      <c r="F199" s="10"/>
      <c r="G199" s="32"/>
      <c r="H199" s="11"/>
      <c r="I199" s="10"/>
      <c r="J199" s="32"/>
      <c r="K199" s="11"/>
      <c r="L199" s="10"/>
      <c r="M199" s="32"/>
      <c r="N199" s="11"/>
      <c r="O199" s="10"/>
      <c r="P199" s="32"/>
      <c r="Q199" s="11"/>
      <c r="R199" s="10"/>
      <c r="S199" s="32"/>
      <c r="T199" s="11"/>
      <c r="U199" s="10"/>
      <c r="V199" s="32"/>
      <c r="W199" s="11"/>
      <c r="X199" s="10"/>
      <c r="Y199" s="32"/>
      <c r="Z199" s="11"/>
      <c r="AA199" s="10"/>
      <c r="AB199" s="32"/>
      <c r="AC199" s="11"/>
      <c r="AD199" s="10"/>
      <c r="AE199" s="32"/>
      <c r="AF199" s="11"/>
      <c r="AG199" s="10"/>
      <c r="AH199" s="32"/>
      <c r="AI199" s="11"/>
      <c r="AJ199" s="10"/>
      <c r="AK199" s="32"/>
      <c r="AL199" s="11"/>
      <c r="AM199" s="10"/>
      <c r="AN199" s="32"/>
      <c r="AO199" s="11"/>
      <c r="AP199" s="10"/>
      <c r="AQ199" s="32"/>
      <c r="AR199" s="11"/>
      <c r="AS199" s="10"/>
      <c r="AT199" s="32"/>
      <c r="AU199" s="11"/>
      <c r="AV199" s="10"/>
      <c r="AW199" s="32"/>
      <c r="AX199" s="11"/>
      <c r="AY199" s="10"/>
      <c r="AZ199" s="32"/>
      <c r="BA199" s="11"/>
      <c r="BB199" s="10"/>
      <c r="BC199" s="32"/>
      <c r="BD199" s="11"/>
      <c r="BE199" s="10"/>
      <c r="BF199" s="32"/>
      <c r="BG199" s="11"/>
      <c r="BH199" s="10"/>
      <c r="BI199" s="32"/>
      <c r="BJ199" s="11"/>
      <c r="BL199" s="41"/>
    </row>
    <row r="200" spans="1:64">
      <c r="A200">
        <f t="shared" si="14"/>
        <v>155</v>
      </c>
      <c r="B200" s="151"/>
      <c r="C200" s="10"/>
      <c r="D200" s="32"/>
      <c r="E200" s="11"/>
      <c r="F200" s="10"/>
      <c r="G200" s="32"/>
      <c r="H200" s="11"/>
      <c r="I200" s="10"/>
      <c r="J200" s="32"/>
      <c r="K200" s="11"/>
      <c r="L200" s="10"/>
      <c r="M200" s="32"/>
      <c r="N200" s="11"/>
      <c r="O200" s="10"/>
      <c r="P200" s="32"/>
      <c r="Q200" s="11"/>
      <c r="R200" s="10"/>
      <c r="S200" s="32"/>
      <c r="T200" s="11"/>
      <c r="U200" s="10"/>
      <c r="V200" s="32"/>
      <c r="W200" s="11"/>
      <c r="X200" s="10"/>
      <c r="Y200" s="32"/>
      <c r="Z200" s="11"/>
      <c r="AA200" s="10"/>
      <c r="AB200" s="32"/>
      <c r="AC200" s="11"/>
      <c r="AD200" s="10"/>
      <c r="AE200" s="32"/>
      <c r="AF200" s="11"/>
      <c r="AG200" s="10"/>
      <c r="AH200" s="32"/>
      <c r="AI200" s="11"/>
      <c r="AJ200" s="10"/>
      <c r="AK200" s="32"/>
      <c r="AL200" s="11"/>
      <c r="AM200" s="10"/>
      <c r="AN200" s="32"/>
      <c r="AO200" s="11"/>
      <c r="AP200" s="10"/>
      <c r="AQ200" s="32"/>
      <c r="AR200" s="11"/>
      <c r="AS200" s="10"/>
      <c r="AT200" s="32"/>
      <c r="AU200" s="11"/>
      <c r="AV200" s="10"/>
      <c r="AW200" s="32"/>
      <c r="AX200" s="11"/>
      <c r="AY200" s="10"/>
      <c r="AZ200" s="32"/>
      <c r="BA200" s="11"/>
      <c r="BB200" s="10"/>
      <c r="BC200" s="32"/>
      <c r="BD200" s="11"/>
      <c r="BE200" s="10"/>
      <c r="BF200" s="32"/>
      <c r="BG200" s="11"/>
      <c r="BH200" s="10"/>
      <c r="BI200" s="32"/>
      <c r="BJ200" s="11"/>
      <c r="BL200" s="41"/>
    </row>
    <row r="201" spans="1:64">
      <c r="A201">
        <f t="shared" si="14"/>
        <v>156</v>
      </c>
      <c r="B201" s="151"/>
      <c r="C201" s="10"/>
      <c r="D201" s="32"/>
      <c r="E201" s="11"/>
      <c r="F201" s="10"/>
      <c r="G201" s="32"/>
      <c r="H201" s="11"/>
      <c r="I201" s="10"/>
      <c r="J201" s="32"/>
      <c r="K201" s="11"/>
      <c r="L201" s="10"/>
      <c r="M201" s="32"/>
      <c r="N201" s="11"/>
      <c r="O201" s="10"/>
      <c r="P201" s="32"/>
      <c r="Q201" s="11"/>
      <c r="R201" s="10"/>
      <c r="S201" s="32"/>
      <c r="T201" s="11"/>
      <c r="U201" s="10"/>
      <c r="V201" s="32"/>
      <c r="W201" s="11"/>
      <c r="X201" s="10"/>
      <c r="Y201" s="32"/>
      <c r="Z201" s="11"/>
      <c r="AA201" s="10"/>
      <c r="AB201" s="32"/>
      <c r="AC201" s="11"/>
      <c r="AD201" s="10"/>
      <c r="AE201" s="32"/>
      <c r="AF201" s="11"/>
      <c r="AG201" s="10"/>
      <c r="AH201" s="32"/>
      <c r="AI201" s="11"/>
      <c r="AJ201" s="10"/>
      <c r="AK201" s="32"/>
      <c r="AL201" s="11"/>
      <c r="AM201" s="10"/>
      <c r="AN201" s="32"/>
      <c r="AO201" s="11"/>
      <c r="AP201" s="10"/>
      <c r="AQ201" s="32"/>
      <c r="AR201" s="11"/>
      <c r="AS201" s="10"/>
      <c r="AT201" s="32"/>
      <c r="AU201" s="11"/>
      <c r="AV201" s="10"/>
      <c r="AW201" s="32"/>
      <c r="AX201" s="11"/>
      <c r="AY201" s="10"/>
      <c r="AZ201" s="32"/>
      <c r="BA201" s="11"/>
      <c r="BB201" s="10"/>
      <c r="BC201" s="32"/>
      <c r="BD201" s="11"/>
      <c r="BE201" s="10"/>
      <c r="BF201" s="32"/>
      <c r="BG201" s="11"/>
      <c r="BH201" s="10"/>
      <c r="BI201" s="32"/>
      <c r="BJ201" s="11"/>
      <c r="BL201" s="41"/>
    </row>
    <row r="202" spans="1:64">
      <c r="A202">
        <f t="shared" si="14"/>
        <v>157</v>
      </c>
      <c r="B202" s="151"/>
      <c r="C202" s="12"/>
      <c r="D202" s="36"/>
      <c r="E202" s="13"/>
      <c r="F202" s="12"/>
      <c r="G202" s="36"/>
      <c r="H202" s="13"/>
      <c r="I202" s="12"/>
      <c r="J202" s="36"/>
      <c r="K202" s="13"/>
      <c r="L202" s="12"/>
      <c r="M202" s="36"/>
      <c r="N202" s="13"/>
      <c r="O202" s="12"/>
      <c r="P202" s="36"/>
      <c r="Q202" s="13"/>
      <c r="R202" s="12"/>
      <c r="S202" s="36"/>
      <c r="T202" s="13"/>
      <c r="U202" s="12"/>
      <c r="V202" s="36"/>
      <c r="W202" s="13"/>
      <c r="X202" s="12"/>
      <c r="Y202" s="36"/>
      <c r="Z202" s="13"/>
      <c r="AA202" s="12"/>
      <c r="AB202" s="36"/>
      <c r="AC202" s="13"/>
      <c r="AD202" s="12"/>
      <c r="AE202" s="36"/>
      <c r="AF202" s="13"/>
      <c r="AG202" s="12"/>
      <c r="AH202" s="36"/>
      <c r="AI202" s="13"/>
      <c r="AJ202" s="12"/>
      <c r="AK202" s="36"/>
      <c r="AL202" s="13"/>
      <c r="AM202" s="12"/>
      <c r="AN202" s="36"/>
      <c r="AO202" s="13"/>
      <c r="AP202" s="12"/>
      <c r="AQ202" s="36"/>
      <c r="AR202" s="13"/>
      <c r="AS202" s="12"/>
      <c r="AT202" s="36"/>
      <c r="AU202" s="13"/>
      <c r="AV202" s="12"/>
      <c r="AW202" s="36"/>
      <c r="AX202" s="13"/>
      <c r="AY202" s="12"/>
      <c r="AZ202" s="36"/>
      <c r="BA202" s="13"/>
      <c r="BB202" s="12"/>
      <c r="BC202" s="36"/>
      <c r="BD202" s="13"/>
      <c r="BE202" s="12"/>
      <c r="BF202" s="36"/>
      <c r="BG202" s="13"/>
      <c r="BH202" s="12"/>
      <c r="BI202" s="36"/>
      <c r="BJ202" s="13"/>
      <c r="BL202" s="41"/>
    </row>
    <row r="203" spans="1:64">
      <c r="A203">
        <f t="shared" si="14"/>
        <v>158</v>
      </c>
      <c r="B203" s="151"/>
      <c r="C203" s="10"/>
      <c r="D203" s="32"/>
      <c r="E203" s="11"/>
      <c r="F203" s="10"/>
      <c r="G203" s="32"/>
      <c r="H203" s="11"/>
      <c r="I203" s="10"/>
      <c r="J203" s="32"/>
      <c r="K203" s="11"/>
      <c r="L203" s="10"/>
      <c r="M203" s="32"/>
      <c r="N203" s="11"/>
      <c r="O203" s="10"/>
      <c r="P203" s="32"/>
      <c r="Q203" s="11"/>
      <c r="R203" s="10"/>
      <c r="S203" s="32"/>
      <c r="T203" s="11"/>
      <c r="U203" s="10"/>
      <c r="V203" s="32"/>
      <c r="W203" s="11"/>
      <c r="X203" s="10"/>
      <c r="Y203" s="32"/>
      <c r="Z203" s="11"/>
      <c r="AA203" s="10"/>
      <c r="AB203" s="32"/>
      <c r="AC203" s="11"/>
      <c r="AD203" s="10"/>
      <c r="AE203" s="32"/>
      <c r="AF203" s="11"/>
      <c r="AG203" s="10"/>
      <c r="AH203" s="32"/>
      <c r="AI203" s="11"/>
      <c r="AJ203" s="10"/>
      <c r="AK203" s="32"/>
      <c r="AL203" s="11"/>
      <c r="AM203" s="10"/>
      <c r="AN203" s="32"/>
      <c r="AO203" s="11"/>
      <c r="AP203" s="10"/>
      <c r="AQ203" s="32"/>
      <c r="AR203" s="11"/>
      <c r="AS203" s="10"/>
      <c r="AT203" s="32"/>
      <c r="AU203" s="11"/>
      <c r="AV203" s="10"/>
      <c r="AW203" s="32"/>
      <c r="AX203" s="11"/>
      <c r="AY203" s="10"/>
      <c r="AZ203" s="32"/>
      <c r="BA203" s="11"/>
      <c r="BB203" s="10"/>
      <c r="BC203" s="32"/>
      <c r="BD203" s="11"/>
      <c r="BE203" s="10"/>
      <c r="BF203" s="32"/>
      <c r="BG203" s="11"/>
      <c r="BH203" s="10"/>
      <c r="BI203" s="32"/>
      <c r="BJ203" s="11"/>
      <c r="BL203" s="41"/>
    </row>
    <row r="204" spans="1:64">
      <c r="A204">
        <f t="shared" si="14"/>
        <v>159</v>
      </c>
      <c r="B204" s="151"/>
      <c r="C204" s="10"/>
      <c r="D204" s="32"/>
      <c r="E204" s="11"/>
      <c r="F204" s="10"/>
      <c r="G204" s="32"/>
      <c r="H204" s="11"/>
      <c r="I204" s="10"/>
      <c r="J204" s="32"/>
      <c r="K204" s="11"/>
      <c r="L204" s="10"/>
      <c r="M204" s="32"/>
      <c r="N204" s="11"/>
      <c r="O204" s="10"/>
      <c r="P204" s="32"/>
      <c r="Q204" s="11"/>
      <c r="R204" s="10"/>
      <c r="S204" s="32"/>
      <c r="T204" s="11"/>
      <c r="U204" s="10"/>
      <c r="V204" s="32"/>
      <c r="W204" s="11"/>
      <c r="X204" s="10"/>
      <c r="Y204" s="32"/>
      <c r="Z204" s="11"/>
      <c r="AA204" s="10"/>
      <c r="AB204" s="32"/>
      <c r="AC204" s="11"/>
      <c r="AD204" s="10"/>
      <c r="AE204" s="32"/>
      <c r="AF204" s="11"/>
      <c r="AG204" s="10"/>
      <c r="AH204" s="32"/>
      <c r="AI204" s="11"/>
      <c r="AJ204" s="10"/>
      <c r="AK204" s="32"/>
      <c r="AL204" s="11"/>
      <c r="AM204" s="10"/>
      <c r="AN204" s="32"/>
      <c r="AO204" s="11"/>
      <c r="AP204" s="10"/>
      <c r="AQ204" s="32"/>
      <c r="AR204" s="11"/>
      <c r="AS204" s="10"/>
      <c r="AT204" s="32"/>
      <c r="AU204" s="11"/>
      <c r="AV204" s="10"/>
      <c r="AW204" s="32"/>
      <c r="AX204" s="11"/>
      <c r="AY204" s="10"/>
      <c r="AZ204" s="32"/>
      <c r="BA204" s="11"/>
      <c r="BB204" s="10"/>
      <c r="BC204" s="32"/>
      <c r="BD204" s="11"/>
      <c r="BE204" s="10"/>
      <c r="BF204" s="32"/>
      <c r="BG204" s="11"/>
      <c r="BH204" s="10"/>
      <c r="BI204" s="32"/>
      <c r="BJ204" s="11"/>
      <c r="BL204" s="41"/>
    </row>
    <row r="205" spans="1:64">
      <c r="A205">
        <f t="shared" si="14"/>
        <v>160</v>
      </c>
      <c r="B205" s="151"/>
      <c r="C205" s="10"/>
      <c r="D205" s="32"/>
      <c r="E205" s="11"/>
      <c r="F205" s="10"/>
      <c r="G205" s="32"/>
      <c r="H205" s="11"/>
      <c r="I205" s="10"/>
      <c r="J205" s="32"/>
      <c r="K205" s="11"/>
      <c r="L205" s="10"/>
      <c r="M205" s="32"/>
      <c r="N205" s="11"/>
      <c r="O205" s="10"/>
      <c r="P205" s="32"/>
      <c r="Q205" s="11"/>
      <c r="R205" s="10"/>
      <c r="S205" s="32"/>
      <c r="T205" s="11"/>
      <c r="U205" s="10"/>
      <c r="V205" s="32"/>
      <c r="W205" s="11"/>
      <c r="X205" s="10"/>
      <c r="Y205" s="32"/>
      <c r="Z205" s="11"/>
      <c r="AA205" s="10"/>
      <c r="AB205" s="32"/>
      <c r="AC205" s="11"/>
      <c r="AD205" s="10"/>
      <c r="AE205" s="32"/>
      <c r="AF205" s="11"/>
      <c r="AG205" s="10"/>
      <c r="AH205" s="32"/>
      <c r="AI205" s="11"/>
      <c r="AJ205" s="10"/>
      <c r="AK205" s="32"/>
      <c r="AL205" s="11"/>
      <c r="AM205" s="10"/>
      <c r="AN205" s="32"/>
      <c r="AO205" s="11"/>
      <c r="AP205" s="10"/>
      <c r="AQ205" s="32"/>
      <c r="AR205" s="11"/>
      <c r="AS205" s="10"/>
      <c r="AT205" s="32"/>
      <c r="AU205" s="11"/>
      <c r="AV205" s="10"/>
      <c r="AW205" s="32"/>
      <c r="AX205" s="11"/>
      <c r="AY205" s="10"/>
      <c r="AZ205" s="32"/>
      <c r="BA205" s="11"/>
      <c r="BB205" s="10"/>
      <c r="BC205" s="32"/>
      <c r="BD205" s="11"/>
      <c r="BE205" s="10"/>
      <c r="BF205" s="32"/>
      <c r="BG205" s="11"/>
      <c r="BH205" s="10"/>
      <c r="BI205" s="32"/>
      <c r="BJ205" s="11"/>
      <c r="BL205" s="41"/>
    </row>
    <row r="206" spans="1:64">
      <c r="A206">
        <f t="shared" si="14"/>
        <v>161</v>
      </c>
      <c r="B206" s="151"/>
      <c r="C206" s="10"/>
      <c r="D206" s="32"/>
      <c r="E206" s="11"/>
      <c r="F206" s="10"/>
      <c r="G206" s="32"/>
      <c r="H206" s="11"/>
      <c r="I206" s="10"/>
      <c r="J206" s="32"/>
      <c r="K206" s="11"/>
      <c r="L206" s="10"/>
      <c r="M206" s="32"/>
      <c r="N206" s="11"/>
      <c r="O206" s="10"/>
      <c r="P206" s="32"/>
      <c r="Q206" s="11"/>
      <c r="R206" s="10"/>
      <c r="S206" s="32"/>
      <c r="T206" s="11"/>
      <c r="U206" s="10"/>
      <c r="V206" s="32"/>
      <c r="W206" s="11"/>
      <c r="X206" s="10"/>
      <c r="Y206" s="32"/>
      <c r="Z206" s="11"/>
      <c r="AA206" s="10"/>
      <c r="AB206" s="32"/>
      <c r="AC206" s="11"/>
      <c r="AD206" s="10"/>
      <c r="AE206" s="32"/>
      <c r="AF206" s="11"/>
      <c r="AG206" s="10"/>
      <c r="AH206" s="32"/>
      <c r="AI206" s="11"/>
      <c r="AJ206" s="10"/>
      <c r="AK206" s="32"/>
      <c r="AL206" s="11"/>
      <c r="AM206" s="10"/>
      <c r="AN206" s="32"/>
      <c r="AO206" s="11"/>
      <c r="AP206" s="10"/>
      <c r="AQ206" s="32"/>
      <c r="AR206" s="11"/>
      <c r="AS206" s="10"/>
      <c r="AT206" s="32"/>
      <c r="AU206" s="11"/>
      <c r="AV206" s="10"/>
      <c r="AW206" s="32"/>
      <c r="AX206" s="11"/>
      <c r="AY206" s="10"/>
      <c r="AZ206" s="32"/>
      <c r="BA206" s="11"/>
      <c r="BB206" s="10"/>
      <c r="BC206" s="32"/>
      <c r="BD206" s="11"/>
      <c r="BE206" s="10"/>
      <c r="BF206" s="32"/>
      <c r="BG206" s="11"/>
      <c r="BH206" s="10"/>
      <c r="BI206" s="32"/>
      <c r="BJ206" s="11"/>
      <c r="BL206" s="41"/>
    </row>
    <row r="207" spans="1:64">
      <c r="A207">
        <f t="shared" si="14"/>
        <v>162</v>
      </c>
      <c r="B207" s="151"/>
      <c r="C207" s="10"/>
      <c r="D207" s="32"/>
      <c r="E207" s="11"/>
      <c r="F207" s="10"/>
      <c r="G207" s="32"/>
      <c r="H207" s="11"/>
      <c r="I207" s="10"/>
      <c r="J207" s="32"/>
      <c r="K207" s="11"/>
      <c r="L207" s="10"/>
      <c r="M207" s="32"/>
      <c r="N207" s="11"/>
      <c r="O207" s="10"/>
      <c r="P207" s="32"/>
      <c r="Q207" s="11"/>
      <c r="R207" s="10"/>
      <c r="S207" s="32"/>
      <c r="T207" s="11"/>
      <c r="U207" s="10"/>
      <c r="V207" s="32"/>
      <c r="W207" s="11"/>
      <c r="X207" s="10"/>
      <c r="Y207" s="32"/>
      <c r="Z207" s="11"/>
      <c r="AA207" s="10"/>
      <c r="AB207" s="32"/>
      <c r="AC207" s="11"/>
      <c r="AD207" s="10"/>
      <c r="AE207" s="32"/>
      <c r="AF207" s="11"/>
      <c r="AG207" s="10"/>
      <c r="AH207" s="32"/>
      <c r="AI207" s="11"/>
      <c r="AJ207" s="10"/>
      <c r="AK207" s="32"/>
      <c r="AL207" s="11"/>
      <c r="AM207" s="10"/>
      <c r="AN207" s="32"/>
      <c r="AO207" s="11"/>
      <c r="AP207" s="10"/>
      <c r="AQ207" s="32"/>
      <c r="AR207" s="11"/>
      <c r="AS207" s="10"/>
      <c r="AT207" s="32"/>
      <c r="AU207" s="11"/>
      <c r="AV207" s="10"/>
      <c r="AW207" s="32"/>
      <c r="AX207" s="11"/>
      <c r="AY207" s="10"/>
      <c r="AZ207" s="32"/>
      <c r="BA207" s="11"/>
      <c r="BB207" s="10"/>
      <c r="BC207" s="32"/>
      <c r="BD207" s="11"/>
      <c r="BE207" s="10"/>
      <c r="BF207" s="32"/>
      <c r="BG207" s="11"/>
      <c r="BH207" s="10"/>
      <c r="BI207" s="32"/>
      <c r="BJ207" s="11"/>
      <c r="BL207" s="41"/>
    </row>
    <row r="208" spans="1:64">
      <c r="A208">
        <f t="shared" si="14"/>
        <v>163</v>
      </c>
      <c r="B208" s="151"/>
      <c r="C208" s="10"/>
      <c r="D208" s="32"/>
      <c r="E208" s="11"/>
      <c r="F208" s="10"/>
      <c r="G208" s="32"/>
      <c r="H208" s="11"/>
      <c r="I208" s="10"/>
      <c r="J208" s="32"/>
      <c r="K208" s="11"/>
      <c r="L208" s="10"/>
      <c r="M208" s="32"/>
      <c r="N208" s="11"/>
      <c r="O208" s="10"/>
      <c r="P208" s="32"/>
      <c r="Q208" s="11"/>
      <c r="R208" s="10"/>
      <c r="S208" s="32"/>
      <c r="T208" s="11"/>
      <c r="U208" s="10"/>
      <c r="V208" s="32"/>
      <c r="W208" s="11"/>
      <c r="X208" s="10"/>
      <c r="Y208" s="32"/>
      <c r="Z208" s="11"/>
      <c r="AA208" s="10"/>
      <c r="AB208" s="32"/>
      <c r="AC208" s="11"/>
      <c r="AD208" s="10"/>
      <c r="AE208" s="32"/>
      <c r="AF208" s="11"/>
      <c r="AG208" s="10"/>
      <c r="AH208" s="32"/>
      <c r="AI208" s="11"/>
      <c r="AJ208" s="10"/>
      <c r="AK208" s="32"/>
      <c r="AL208" s="11"/>
      <c r="AM208" s="10"/>
      <c r="AN208" s="32"/>
      <c r="AO208" s="11"/>
      <c r="AP208" s="10"/>
      <c r="AQ208" s="32"/>
      <c r="AR208" s="11"/>
      <c r="AS208" s="10"/>
      <c r="AT208" s="32"/>
      <c r="AU208" s="11"/>
      <c r="AV208" s="10"/>
      <c r="AW208" s="32"/>
      <c r="AX208" s="11"/>
      <c r="AY208" s="10"/>
      <c r="AZ208" s="32"/>
      <c r="BA208" s="11"/>
      <c r="BB208" s="10"/>
      <c r="BC208" s="32"/>
      <c r="BD208" s="11"/>
      <c r="BE208" s="10"/>
      <c r="BF208" s="32"/>
      <c r="BG208" s="11"/>
      <c r="BH208" s="10"/>
      <c r="BI208" s="32"/>
      <c r="BJ208" s="11"/>
      <c r="BL208" s="41"/>
    </row>
    <row r="209" spans="1:64">
      <c r="A209">
        <f t="shared" si="14"/>
        <v>164</v>
      </c>
      <c r="B209" s="151"/>
      <c r="C209" s="10"/>
      <c r="D209" s="32"/>
      <c r="E209" s="11"/>
      <c r="F209" s="10"/>
      <c r="G209" s="32"/>
      <c r="H209" s="11"/>
      <c r="I209" s="10"/>
      <c r="J209" s="32"/>
      <c r="K209" s="11"/>
      <c r="L209" s="10"/>
      <c r="M209" s="32"/>
      <c r="N209" s="11"/>
      <c r="O209" s="10"/>
      <c r="P209" s="32"/>
      <c r="Q209" s="11"/>
      <c r="R209" s="10"/>
      <c r="S209" s="32"/>
      <c r="T209" s="11"/>
      <c r="U209" s="10"/>
      <c r="V209" s="32"/>
      <c r="W209" s="11"/>
      <c r="X209" s="10"/>
      <c r="Y209" s="32"/>
      <c r="Z209" s="11"/>
      <c r="AA209" s="10"/>
      <c r="AB209" s="32"/>
      <c r="AC209" s="11"/>
      <c r="AD209" s="10"/>
      <c r="AE209" s="32"/>
      <c r="AF209" s="11"/>
      <c r="AG209" s="10"/>
      <c r="AH209" s="32"/>
      <c r="AI209" s="11"/>
      <c r="AJ209" s="10"/>
      <c r="AK209" s="32"/>
      <c r="AL209" s="11"/>
      <c r="AM209" s="10"/>
      <c r="AN209" s="32"/>
      <c r="AO209" s="11"/>
      <c r="AP209" s="10"/>
      <c r="AQ209" s="32"/>
      <c r="AR209" s="11"/>
      <c r="AS209" s="10"/>
      <c r="AT209" s="32"/>
      <c r="AU209" s="11"/>
      <c r="AV209" s="10"/>
      <c r="AW209" s="32"/>
      <c r="AX209" s="11"/>
      <c r="AY209" s="10"/>
      <c r="AZ209" s="32"/>
      <c r="BA209" s="11"/>
      <c r="BB209" s="10"/>
      <c r="BC209" s="32"/>
      <c r="BD209" s="11"/>
      <c r="BE209" s="10"/>
      <c r="BF209" s="32"/>
      <c r="BG209" s="11"/>
      <c r="BH209" s="10"/>
      <c r="BI209" s="32"/>
      <c r="BJ209" s="11"/>
      <c r="BL209" s="41"/>
    </row>
    <row r="210" spans="1:64">
      <c r="A210">
        <f t="shared" si="14"/>
        <v>165</v>
      </c>
      <c r="B210" s="151"/>
      <c r="C210" s="10"/>
      <c r="D210" s="32"/>
      <c r="E210" s="11"/>
      <c r="F210" s="10"/>
      <c r="G210" s="32"/>
      <c r="H210" s="11"/>
      <c r="I210" s="10"/>
      <c r="J210" s="32"/>
      <c r="K210" s="11"/>
      <c r="L210" s="10"/>
      <c r="M210" s="32"/>
      <c r="N210" s="11"/>
      <c r="O210" s="10"/>
      <c r="P210" s="32"/>
      <c r="Q210" s="11"/>
      <c r="R210" s="10"/>
      <c r="S210" s="32"/>
      <c r="T210" s="11"/>
      <c r="U210" s="10"/>
      <c r="V210" s="32"/>
      <c r="W210" s="11"/>
      <c r="X210" s="10"/>
      <c r="Y210" s="32"/>
      <c r="Z210" s="11"/>
      <c r="AA210" s="10"/>
      <c r="AB210" s="32"/>
      <c r="AC210" s="11"/>
      <c r="AD210" s="10"/>
      <c r="AE210" s="32"/>
      <c r="AF210" s="11"/>
      <c r="AG210" s="10"/>
      <c r="AH210" s="32"/>
      <c r="AI210" s="11"/>
      <c r="AJ210" s="10"/>
      <c r="AK210" s="32"/>
      <c r="AL210" s="11"/>
      <c r="AM210" s="10"/>
      <c r="AN210" s="32"/>
      <c r="AO210" s="11"/>
      <c r="AP210" s="10"/>
      <c r="AQ210" s="32"/>
      <c r="AR210" s="11"/>
      <c r="AS210" s="10"/>
      <c r="AT210" s="32"/>
      <c r="AU210" s="11"/>
      <c r="AV210" s="10"/>
      <c r="AW210" s="32"/>
      <c r="AX210" s="11"/>
      <c r="AY210" s="10"/>
      <c r="AZ210" s="32"/>
      <c r="BA210" s="11"/>
      <c r="BB210" s="10"/>
      <c r="BC210" s="32"/>
      <c r="BD210" s="11"/>
      <c r="BE210" s="10"/>
      <c r="BF210" s="32"/>
      <c r="BG210" s="11"/>
      <c r="BH210" s="10"/>
      <c r="BI210" s="32"/>
      <c r="BJ210" s="11"/>
      <c r="BL210" s="41"/>
    </row>
    <row r="211" spans="1:64">
      <c r="A211">
        <f t="shared" si="14"/>
        <v>166</v>
      </c>
      <c r="B211" s="151"/>
      <c r="C211" s="10"/>
      <c r="D211" s="32"/>
      <c r="E211" s="11"/>
      <c r="F211" s="10"/>
      <c r="G211" s="32"/>
      <c r="H211" s="11"/>
      <c r="I211" s="10"/>
      <c r="J211" s="32"/>
      <c r="K211" s="11"/>
      <c r="L211" s="10"/>
      <c r="M211" s="32"/>
      <c r="N211" s="11"/>
      <c r="O211" s="10"/>
      <c r="P211" s="32"/>
      <c r="Q211" s="11"/>
      <c r="R211" s="10"/>
      <c r="S211" s="32"/>
      <c r="T211" s="11"/>
      <c r="U211" s="10"/>
      <c r="V211" s="32"/>
      <c r="W211" s="11"/>
      <c r="X211" s="10"/>
      <c r="Y211" s="32"/>
      <c r="Z211" s="11"/>
      <c r="AA211" s="10"/>
      <c r="AB211" s="32"/>
      <c r="AC211" s="11"/>
      <c r="AD211" s="10"/>
      <c r="AE211" s="32"/>
      <c r="AF211" s="11"/>
      <c r="AG211" s="10"/>
      <c r="AH211" s="32"/>
      <c r="AI211" s="11"/>
      <c r="AJ211" s="10"/>
      <c r="AK211" s="32"/>
      <c r="AL211" s="11"/>
      <c r="AM211" s="10"/>
      <c r="AN211" s="32"/>
      <c r="AO211" s="11"/>
      <c r="AP211" s="10"/>
      <c r="AQ211" s="32"/>
      <c r="AR211" s="11"/>
      <c r="AS211" s="10"/>
      <c r="AT211" s="32"/>
      <c r="AU211" s="11"/>
      <c r="AV211" s="10"/>
      <c r="AW211" s="32"/>
      <c r="AX211" s="11"/>
      <c r="AY211" s="10"/>
      <c r="AZ211" s="32"/>
      <c r="BA211" s="11"/>
      <c r="BB211" s="10"/>
      <c r="BC211" s="32"/>
      <c r="BD211" s="11"/>
      <c r="BE211" s="10"/>
      <c r="BF211" s="32"/>
      <c r="BG211" s="11"/>
      <c r="BH211" s="10"/>
      <c r="BI211" s="32"/>
      <c r="BJ211" s="11"/>
      <c r="BL211" s="41"/>
    </row>
    <row r="212" spans="1:64">
      <c r="A212">
        <f t="shared" si="14"/>
        <v>167</v>
      </c>
      <c r="B212" s="151"/>
      <c r="C212" s="10"/>
      <c r="D212" s="32"/>
      <c r="E212" s="11"/>
      <c r="F212" s="10"/>
      <c r="G212" s="32"/>
      <c r="H212" s="11"/>
      <c r="I212" s="10"/>
      <c r="J212" s="32"/>
      <c r="K212" s="11"/>
      <c r="L212" s="10"/>
      <c r="M212" s="32"/>
      <c r="N212" s="11"/>
      <c r="O212" s="10"/>
      <c r="P212" s="32"/>
      <c r="Q212" s="11"/>
      <c r="R212" s="10"/>
      <c r="S212" s="32"/>
      <c r="T212" s="11"/>
      <c r="U212" s="10"/>
      <c r="V212" s="32"/>
      <c r="W212" s="11"/>
      <c r="X212" s="10"/>
      <c r="Y212" s="32"/>
      <c r="Z212" s="11"/>
      <c r="AA212" s="10"/>
      <c r="AB212" s="32"/>
      <c r="AC212" s="11"/>
      <c r="AD212" s="10"/>
      <c r="AE212" s="32"/>
      <c r="AF212" s="11"/>
      <c r="AG212" s="10"/>
      <c r="AH212" s="32"/>
      <c r="AI212" s="11"/>
      <c r="AJ212" s="10"/>
      <c r="AK212" s="32"/>
      <c r="AL212" s="11"/>
      <c r="AM212" s="10"/>
      <c r="AN212" s="32"/>
      <c r="AO212" s="11"/>
      <c r="AP212" s="10"/>
      <c r="AQ212" s="32"/>
      <c r="AR212" s="11"/>
      <c r="AS212" s="10"/>
      <c r="AT212" s="32"/>
      <c r="AU212" s="11"/>
      <c r="AV212" s="10"/>
      <c r="AW212" s="32"/>
      <c r="AX212" s="11"/>
      <c r="AY212" s="10"/>
      <c r="AZ212" s="32"/>
      <c r="BA212" s="11"/>
      <c r="BB212" s="10"/>
      <c r="BC212" s="32"/>
      <c r="BD212" s="11"/>
      <c r="BE212" s="10"/>
      <c r="BF212" s="32"/>
      <c r="BG212" s="11"/>
      <c r="BH212" s="10"/>
      <c r="BI212" s="32"/>
      <c r="BJ212" s="11"/>
      <c r="BL212" s="41"/>
    </row>
    <row r="213" spans="1:64">
      <c r="A213">
        <f t="shared" si="14"/>
        <v>168</v>
      </c>
      <c r="B213" s="151"/>
      <c r="C213" s="10"/>
      <c r="D213" s="32"/>
      <c r="E213" s="11"/>
      <c r="F213" s="10"/>
      <c r="G213" s="32"/>
      <c r="H213" s="11"/>
      <c r="I213" s="10"/>
      <c r="J213" s="32"/>
      <c r="K213" s="11"/>
      <c r="L213" s="10"/>
      <c r="M213" s="32"/>
      <c r="N213" s="11"/>
      <c r="O213" s="10"/>
      <c r="P213" s="32"/>
      <c r="Q213" s="11"/>
      <c r="R213" s="10"/>
      <c r="S213" s="32"/>
      <c r="T213" s="11"/>
      <c r="U213" s="10"/>
      <c r="V213" s="32"/>
      <c r="W213" s="11"/>
      <c r="X213" s="10"/>
      <c r="Y213" s="32"/>
      <c r="Z213" s="11"/>
      <c r="AA213" s="10"/>
      <c r="AB213" s="32"/>
      <c r="AC213" s="11"/>
      <c r="AD213" s="10"/>
      <c r="AE213" s="32"/>
      <c r="AF213" s="11"/>
      <c r="AG213" s="10"/>
      <c r="AH213" s="32"/>
      <c r="AI213" s="11"/>
      <c r="AJ213" s="10"/>
      <c r="AK213" s="32"/>
      <c r="AL213" s="11"/>
      <c r="AM213" s="10"/>
      <c r="AN213" s="32"/>
      <c r="AO213" s="11"/>
      <c r="AP213" s="10"/>
      <c r="AQ213" s="32"/>
      <c r="AR213" s="11"/>
      <c r="AS213" s="10"/>
      <c r="AT213" s="32"/>
      <c r="AU213" s="11"/>
      <c r="AV213" s="10"/>
      <c r="AW213" s="32"/>
      <c r="AX213" s="11"/>
      <c r="AY213" s="10"/>
      <c r="AZ213" s="32"/>
      <c r="BA213" s="11"/>
      <c r="BB213" s="10"/>
      <c r="BC213" s="32"/>
      <c r="BD213" s="11"/>
      <c r="BE213" s="10"/>
      <c r="BF213" s="32"/>
      <c r="BG213" s="11"/>
      <c r="BH213" s="10"/>
      <c r="BI213" s="32"/>
      <c r="BJ213" s="11"/>
      <c r="BL213" s="41"/>
    </row>
    <row r="214" spans="1:64">
      <c r="A214">
        <f t="shared" si="14"/>
        <v>169</v>
      </c>
      <c r="B214" s="151"/>
      <c r="C214" s="10"/>
      <c r="D214" s="32"/>
      <c r="E214" s="11"/>
      <c r="F214" s="10"/>
      <c r="G214" s="32"/>
      <c r="H214" s="11"/>
      <c r="I214" s="10"/>
      <c r="J214" s="32"/>
      <c r="K214" s="11"/>
      <c r="L214" s="10"/>
      <c r="M214" s="32"/>
      <c r="N214" s="11"/>
      <c r="O214" s="10"/>
      <c r="P214" s="32"/>
      <c r="Q214" s="11"/>
      <c r="R214" s="10"/>
      <c r="S214" s="32"/>
      <c r="T214" s="11"/>
      <c r="U214" s="10"/>
      <c r="V214" s="32"/>
      <c r="W214" s="11"/>
      <c r="X214" s="10"/>
      <c r="Y214" s="32"/>
      <c r="Z214" s="11"/>
      <c r="AA214" s="10"/>
      <c r="AB214" s="32"/>
      <c r="AC214" s="11"/>
      <c r="AD214" s="10"/>
      <c r="AE214" s="32"/>
      <c r="AF214" s="11"/>
      <c r="AG214" s="10"/>
      <c r="AH214" s="32"/>
      <c r="AI214" s="11"/>
      <c r="AJ214" s="10"/>
      <c r="AK214" s="32"/>
      <c r="AL214" s="11"/>
      <c r="AM214" s="10"/>
      <c r="AN214" s="32"/>
      <c r="AO214" s="11"/>
      <c r="AP214" s="10"/>
      <c r="AQ214" s="32"/>
      <c r="AR214" s="11"/>
      <c r="AS214" s="10"/>
      <c r="AT214" s="32"/>
      <c r="AU214" s="11"/>
      <c r="AV214" s="10"/>
      <c r="AW214" s="32"/>
      <c r="AX214" s="11"/>
      <c r="AY214" s="10"/>
      <c r="AZ214" s="32"/>
      <c r="BA214" s="11"/>
      <c r="BB214" s="10"/>
      <c r="BC214" s="32"/>
      <c r="BD214" s="11"/>
      <c r="BE214" s="10"/>
      <c r="BF214" s="32"/>
      <c r="BG214" s="11"/>
      <c r="BH214" s="10"/>
      <c r="BI214" s="32"/>
      <c r="BJ214" s="11"/>
      <c r="BL214" s="41"/>
    </row>
    <row r="215" spans="1:64">
      <c r="A215">
        <f t="shared" si="14"/>
        <v>170</v>
      </c>
      <c r="B215" s="151"/>
      <c r="C215" s="10"/>
      <c r="D215" s="32"/>
      <c r="E215" s="11"/>
      <c r="F215" s="10"/>
      <c r="G215" s="32"/>
      <c r="H215" s="11"/>
      <c r="I215" s="10"/>
      <c r="J215" s="32"/>
      <c r="K215" s="11"/>
      <c r="L215" s="10"/>
      <c r="M215" s="32"/>
      <c r="N215" s="11"/>
      <c r="O215" s="10"/>
      <c r="P215" s="32"/>
      <c r="Q215" s="11"/>
      <c r="R215" s="10"/>
      <c r="S215" s="32"/>
      <c r="T215" s="11"/>
      <c r="U215" s="10"/>
      <c r="V215" s="32"/>
      <c r="W215" s="11"/>
      <c r="X215" s="10"/>
      <c r="Y215" s="32"/>
      <c r="Z215" s="11"/>
      <c r="AA215" s="10"/>
      <c r="AB215" s="32"/>
      <c r="AC215" s="11"/>
      <c r="AD215" s="10"/>
      <c r="AE215" s="32"/>
      <c r="AF215" s="11"/>
      <c r="AG215" s="10"/>
      <c r="AH215" s="32"/>
      <c r="AI215" s="11"/>
      <c r="AJ215" s="10"/>
      <c r="AK215" s="32"/>
      <c r="AL215" s="11"/>
      <c r="AM215" s="10"/>
      <c r="AN215" s="32"/>
      <c r="AO215" s="11"/>
      <c r="AP215" s="10"/>
      <c r="AQ215" s="32"/>
      <c r="AR215" s="11"/>
      <c r="AS215" s="10"/>
      <c r="AT215" s="32"/>
      <c r="AU215" s="11"/>
      <c r="AV215" s="10"/>
      <c r="AW215" s="32"/>
      <c r="AX215" s="11"/>
      <c r="AY215" s="10"/>
      <c r="AZ215" s="32"/>
      <c r="BA215" s="11"/>
      <c r="BB215" s="10"/>
      <c r="BC215" s="32"/>
      <c r="BD215" s="11"/>
      <c r="BE215" s="10"/>
      <c r="BF215" s="32"/>
      <c r="BG215" s="11"/>
      <c r="BH215" s="10"/>
      <c r="BI215" s="32"/>
      <c r="BJ215" s="11"/>
      <c r="BL215" s="41"/>
    </row>
    <row r="216" spans="1:64">
      <c r="A216">
        <f t="shared" si="14"/>
        <v>171</v>
      </c>
      <c r="B216" s="151"/>
      <c r="C216" s="10"/>
      <c r="D216" s="32"/>
      <c r="E216" s="11"/>
      <c r="F216" s="10"/>
      <c r="G216" s="32"/>
      <c r="H216" s="11"/>
      <c r="I216" s="10"/>
      <c r="J216" s="32"/>
      <c r="K216" s="11"/>
      <c r="L216" s="10"/>
      <c r="M216" s="32"/>
      <c r="N216" s="11"/>
      <c r="O216" s="10"/>
      <c r="P216" s="32"/>
      <c r="Q216" s="11"/>
      <c r="R216" s="10"/>
      <c r="S216" s="32"/>
      <c r="T216" s="11"/>
      <c r="U216" s="10"/>
      <c r="V216" s="32"/>
      <c r="W216" s="11"/>
      <c r="X216" s="10"/>
      <c r="Y216" s="32"/>
      <c r="Z216" s="11"/>
      <c r="AA216" s="10"/>
      <c r="AB216" s="32"/>
      <c r="AC216" s="11"/>
      <c r="AD216" s="10"/>
      <c r="AE216" s="32"/>
      <c r="AF216" s="11"/>
      <c r="AG216" s="10"/>
      <c r="AH216" s="32"/>
      <c r="AI216" s="11"/>
      <c r="AJ216" s="10"/>
      <c r="AK216" s="32"/>
      <c r="AL216" s="11"/>
      <c r="AM216" s="10"/>
      <c r="AN216" s="32"/>
      <c r="AO216" s="11"/>
      <c r="AP216" s="10"/>
      <c r="AQ216" s="32"/>
      <c r="AR216" s="11"/>
      <c r="AS216" s="10"/>
      <c r="AT216" s="32"/>
      <c r="AU216" s="11"/>
      <c r="AV216" s="10"/>
      <c r="AW216" s="32"/>
      <c r="AX216" s="11"/>
      <c r="AY216" s="10"/>
      <c r="AZ216" s="32"/>
      <c r="BA216" s="11"/>
      <c r="BB216" s="10"/>
      <c r="BC216" s="32"/>
      <c r="BD216" s="11"/>
      <c r="BE216" s="10"/>
      <c r="BF216" s="32"/>
      <c r="BG216" s="11"/>
      <c r="BH216" s="10"/>
      <c r="BI216" s="32"/>
      <c r="BJ216" s="11"/>
      <c r="BL216" s="41"/>
    </row>
    <row r="217" spans="1:64">
      <c r="A217">
        <f t="shared" si="14"/>
        <v>172</v>
      </c>
      <c r="B217" s="151"/>
      <c r="C217" s="10"/>
      <c r="D217" s="32"/>
      <c r="E217" s="11"/>
      <c r="F217" s="10"/>
      <c r="G217" s="32"/>
      <c r="H217" s="11"/>
      <c r="I217" s="10"/>
      <c r="J217" s="32"/>
      <c r="K217" s="11"/>
      <c r="L217" s="10"/>
      <c r="M217" s="32"/>
      <c r="N217" s="11"/>
      <c r="O217" s="10"/>
      <c r="P217" s="32"/>
      <c r="Q217" s="11"/>
      <c r="R217" s="10"/>
      <c r="S217" s="32"/>
      <c r="T217" s="11"/>
      <c r="U217" s="10"/>
      <c r="V217" s="32"/>
      <c r="W217" s="11"/>
      <c r="X217" s="10"/>
      <c r="Y217" s="32"/>
      <c r="Z217" s="11"/>
      <c r="AA217" s="10"/>
      <c r="AB217" s="32"/>
      <c r="AC217" s="11"/>
      <c r="AD217" s="10"/>
      <c r="AE217" s="32"/>
      <c r="AF217" s="11"/>
      <c r="AG217" s="10"/>
      <c r="AH217" s="32"/>
      <c r="AI217" s="11"/>
      <c r="AJ217" s="10"/>
      <c r="AK217" s="32"/>
      <c r="AL217" s="11"/>
      <c r="AM217" s="10"/>
      <c r="AN217" s="32"/>
      <c r="AO217" s="11"/>
      <c r="AP217" s="10"/>
      <c r="AQ217" s="32"/>
      <c r="AR217" s="11"/>
      <c r="AS217" s="10"/>
      <c r="AT217" s="32"/>
      <c r="AU217" s="11"/>
      <c r="AV217" s="10"/>
      <c r="AW217" s="32"/>
      <c r="AX217" s="11"/>
      <c r="AY217" s="10"/>
      <c r="AZ217" s="32"/>
      <c r="BA217" s="11"/>
      <c r="BB217" s="10"/>
      <c r="BC217" s="32"/>
      <c r="BD217" s="11"/>
      <c r="BE217" s="10"/>
      <c r="BF217" s="32"/>
      <c r="BG217" s="11"/>
      <c r="BH217" s="10"/>
      <c r="BI217" s="32"/>
      <c r="BJ217" s="11"/>
      <c r="BL217" s="41"/>
    </row>
    <row r="218" spans="1:64">
      <c r="A218">
        <f t="shared" si="14"/>
        <v>173</v>
      </c>
      <c r="B218" s="151"/>
      <c r="C218" s="10"/>
      <c r="D218" s="32"/>
      <c r="E218" s="11"/>
      <c r="F218" s="10"/>
      <c r="G218" s="32"/>
      <c r="H218" s="11"/>
      <c r="I218" s="10"/>
      <c r="J218" s="32"/>
      <c r="K218" s="11"/>
      <c r="L218" s="10"/>
      <c r="M218" s="32"/>
      <c r="N218" s="11"/>
      <c r="O218" s="10"/>
      <c r="P218" s="32"/>
      <c r="Q218" s="11"/>
      <c r="R218" s="10"/>
      <c r="S218" s="32"/>
      <c r="T218" s="11"/>
      <c r="U218" s="10"/>
      <c r="V218" s="32"/>
      <c r="W218" s="11"/>
      <c r="X218" s="10"/>
      <c r="Y218" s="32"/>
      <c r="Z218" s="11"/>
      <c r="AA218" s="10"/>
      <c r="AB218" s="32"/>
      <c r="AC218" s="11"/>
      <c r="AD218" s="10"/>
      <c r="AE218" s="32"/>
      <c r="AF218" s="11"/>
      <c r="AG218" s="10"/>
      <c r="AH218" s="32"/>
      <c r="AI218" s="11"/>
      <c r="AJ218" s="10"/>
      <c r="AK218" s="32"/>
      <c r="AL218" s="11"/>
      <c r="AM218" s="10"/>
      <c r="AN218" s="32"/>
      <c r="AO218" s="11"/>
      <c r="AP218" s="10"/>
      <c r="AQ218" s="32"/>
      <c r="AR218" s="11"/>
      <c r="AS218" s="10"/>
      <c r="AT218" s="32"/>
      <c r="AU218" s="11"/>
      <c r="AV218" s="10"/>
      <c r="AW218" s="32"/>
      <c r="AX218" s="11"/>
      <c r="AY218" s="10"/>
      <c r="AZ218" s="32"/>
      <c r="BA218" s="11"/>
      <c r="BB218" s="10"/>
      <c r="BC218" s="32"/>
      <c r="BD218" s="11"/>
      <c r="BE218" s="10"/>
      <c r="BF218" s="32"/>
      <c r="BG218" s="11"/>
      <c r="BH218" s="10"/>
      <c r="BI218" s="32"/>
      <c r="BJ218" s="11"/>
      <c r="BL218" s="41"/>
    </row>
    <row r="219" spans="1:64">
      <c r="A219">
        <f t="shared" si="14"/>
        <v>174</v>
      </c>
      <c r="B219" s="151"/>
      <c r="C219" s="10"/>
      <c r="D219" s="32"/>
      <c r="E219" s="11"/>
      <c r="F219" s="10"/>
      <c r="G219" s="32"/>
      <c r="H219" s="11"/>
      <c r="I219" s="10"/>
      <c r="J219" s="32"/>
      <c r="K219" s="11"/>
      <c r="L219" s="10"/>
      <c r="M219" s="32"/>
      <c r="N219" s="11"/>
      <c r="O219" s="10"/>
      <c r="P219" s="32"/>
      <c r="Q219" s="11"/>
      <c r="R219" s="10"/>
      <c r="S219" s="32"/>
      <c r="T219" s="11"/>
      <c r="U219" s="10"/>
      <c r="V219" s="32"/>
      <c r="W219" s="11"/>
      <c r="X219" s="10"/>
      <c r="Y219" s="32"/>
      <c r="Z219" s="11"/>
      <c r="AA219" s="10"/>
      <c r="AB219" s="32"/>
      <c r="AC219" s="11"/>
      <c r="AD219" s="10"/>
      <c r="AE219" s="32"/>
      <c r="AF219" s="11"/>
      <c r="AG219" s="10"/>
      <c r="AH219" s="32"/>
      <c r="AI219" s="11"/>
      <c r="AJ219" s="10"/>
      <c r="AK219" s="32"/>
      <c r="AL219" s="11"/>
      <c r="AM219" s="10"/>
      <c r="AN219" s="32"/>
      <c r="AO219" s="11"/>
      <c r="AP219" s="10"/>
      <c r="AQ219" s="32"/>
      <c r="AR219" s="11"/>
      <c r="AS219" s="10"/>
      <c r="AT219" s="32"/>
      <c r="AU219" s="11"/>
      <c r="AV219" s="10"/>
      <c r="AW219" s="32"/>
      <c r="AX219" s="11"/>
      <c r="AY219" s="10"/>
      <c r="AZ219" s="32"/>
      <c r="BA219" s="11"/>
      <c r="BB219" s="10"/>
      <c r="BC219" s="32"/>
      <c r="BD219" s="11"/>
      <c r="BE219" s="10"/>
      <c r="BF219" s="32"/>
      <c r="BG219" s="11"/>
      <c r="BH219" s="10"/>
      <c r="BI219" s="32"/>
      <c r="BJ219" s="11"/>
      <c r="BL219" s="41"/>
    </row>
    <row r="220" spans="1:64">
      <c r="A220">
        <f t="shared" si="14"/>
        <v>175</v>
      </c>
      <c r="B220" s="151"/>
      <c r="C220" s="10"/>
      <c r="D220" s="32"/>
      <c r="E220" s="11"/>
      <c r="F220" s="10"/>
      <c r="G220" s="32"/>
      <c r="H220" s="11"/>
      <c r="I220" s="10"/>
      <c r="J220" s="32"/>
      <c r="K220" s="11"/>
      <c r="L220" s="10"/>
      <c r="M220" s="32"/>
      <c r="N220" s="11"/>
      <c r="O220" s="10"/>
      <c r="P220" s="32"/>
      <c r="Q220" s="11"/>
      <c r="R220" s="10"/>
      <c r="S220" s="32"/>
      <c r="T220" s="11"/>
      <c r="U220" s="10"/>
      <c r="V220" s="32"/>
      <c r="W220" s="11"/>
      <c r="X220" s="10"/>
      <c r="Y220" s="32"/>
      <c r="Z220" s="11"/>
      <c r="AA220" s="10"/>
      <c r="AB220" s="32"/>
      <c r="AC220" s="11"/>
      <c r="AD220" s="10"/>
      <c r="AE220" s="32"/>
      <c r="AF220" s="11"/>
      <c r="AG220" s="10"/>
      <c r="AH220" s="32"/>
      <c r="AI220" s="11"/>
      <c r="AJ220" s="10"/>
      <c r="AK220" s="32"/>
      <c r="AL220" s="11"/>
      <c r="AM220" s="10"/>
      <c r="AN220" s="32"/>
      <c r="AO220" s="11"/>
      <c r="AP220" s="10"/>
      <c r="AQ220" s="32"/>
      <c r="AR220" s="11"/>
      <c r="AS220" s="10"/>
      <c r="AT220" s="32"/>
      <c r="AU220" s="11"/>
      <c r="AV220" s="10"/>
      <c r="AW220" s="32"/>
      <c r="AX220" s="11"/>
      <c r="AY220" s="10"/>
      <c r="AZ220" s="32"/>
      <c r="BA220" s="11"/>
      <c r="BB220" s="10"/>
      <c r="BC220" s="32"/>
      <c r="BD220" s="11"/>
      <c r="BE220" s="10"/>
      <c r="BF220" s="32"/>
      <c r="BG220" s="11"/>
      <c r="BH220" s="10"/>
      <c r="BI220" s="32"/>
      <c r="BJ220" s="11"/>
      <c r="BL220" s="41"/>
    </row>
    <row r="221" spans="1:64">
      <c r="A221">
        <f t="shared" si="14"/>
        <v>176</v>
      </c>
      <c r="B221" s="151"/>
      <c r="C221" s="10"/>
      <c r="D221" s="32"/>
      <c r="E221" s="11"/>
      <c r="F221" s="10"/>
      <c r="G221" s="32"/>
      <c r="H221" s="11"/>
      <c r="I221" s="10"/>
      <c r="J221" s="32"/>
      <c r="K221" s="11"/>
      <c r="L221" s="10"/>
      <c r="M221" s="32"/>
      <c r="N221" s="11"/>
      <c r="O221" s="10"/>
      <c r="P221" s="32"/>
      <c r="Q221" s="11"/>
      <c r="R221" s="10"/>
      <c r="S221" s="32"/>
      <c r="T221" s="11"/>
      <c r="U221" s="10"/>
      <c r="V221" s="32"/>
      <c r="W221" s="11"/>
      <c r="X221" s="10"/>
      <c r="Y221" s="32"/>
      <c r="Z221" s="11"/>
      <c r="AA221" s="10"/>
      <c r="AB221" s="32"/>
      <c r="AC221" s="11"/>
      <c r="AD221" s="10"/>
      <c r="AE221" s="32"/>
      <c r="AF221" s="11"/>
      <c r="AG221" s="10"/>
      <c r="AH221" s="32"/>
      <c r="AI221" s="11"/>
      <c r="AJ221" s="10"/>
      <c r="AK221" s="32"/>
      <c r="AL221" s="11"/>
      <c r="AM221" s="10"/>
      <c r="AN221" s="32"/>
      <c r="AO221" s="11"/>
      <c r="AP221" s="10"/>
      <c r="AQ221" s="32"/>
      <c r="AR221" s="11"/>
      <c r="AS221" s="10"/>
      <c r="AT221" s="32"/>
      <c r="AU221" s="11"/>
      <c r="AV221" s="10"/>
      <c r="AW221" s="32"/>
      <c r="AX221" s="11"/>
      <c r="AY221" s="10"/>
      <c r="AZ221" s="32"/>
      <c r="BA221" s="11"/>
      <c r="BB221" s="10"/>
      <c r="BC221" s="32"/>
      <c r="BD221" s="11"/>
      <c r="BE221" s="10"/>
      <c r="BF221" s="32"/>
      <c r="BG221" s="11"/>
      <c r="BH221" s="10"/>
      <c r="BI221" s="32"/>
      <c r="BJ221" s="11"/>
      <c r="BL221" s="41"/>
    </row>
    <row r="222" spans="1:64">
      <c r="A222">
        <f t="shared" si="14"/>
        <v>177</v>
      </c>
      <c r="B222" s="151"/>
      <c r="C222" s="10"/>
      <c r="D222" s="32"/>
      <c r="E222" s="11"/>
      <c r="F222" s="10"/>
      <c r="G222" s="32"/>
      <c r="H222" s="11"/>
      <c r="I222" s="10"/>
      <c r="J222" s="32"/>
      <c r="K222" s="11"/>
      <c r="L222" s="10"/>
      <c r="M222" s="32"/>
      <c r="N222" s="11"/>
      <c r="O222" s="10"/>
      <c r="P222" s="32"/>
      <c r="Q222" s="11"/>
      <c r="R222" s="10"/>
      <c r="S222" s="32"/>
      <c r="T222" s="11"/>
      <c r="U222" s="10"/>
      <c r="V222" s="32"/>
      <c r="W222" s="11"/>
      <c r="X222" s="10"/>
      <c r="Y222" s="32"/>
      <c r="Z222" s="11"/>
      <c r="AA222" s="10"/>
      <c r="AB222" s="32"/>
      <c r="AC222" s="11"/>
      <c r="AD222" s="10"/>
      <c r="AE222" s="32"/>
      <c r="AF222" s="11"/>
      <c r="AG222" s="10"/>
      <c r="AH222" s="32"/>
      <c r="AI222" s="11"/>
      <c r="AJ222" s="10"/>
      <c r="AK222" s="32"/>
      <c r="AL222" s="11"/>
      <c r="AM222" s="10"/>
      <c r="AN222" s="32"/>
      <c r="AO222" s="11"/>
      <c r="AP222" s="10"/>
      <c r="AQ222" s="32"/>
      <c r="AR222" s="11"/>
      <c r="AS222" s="10"/>
      <c r="AT222" s="32"/>
      <c r="AU222" s="11"/>
      <c r="AV222" s="10"/>
      <c r="AW222" s="32"/>
      <c r="AX222" s="11"/>
      <c r="AY222" s="10"/>
      <c r="AZ222" s="32"/>
      <c r="BA222" s="11"/>
      <c r="BB222" s="10"/>
      <c r="BC222" s="32"/>
      <c r="BD222" s="11"/>
      <c r="BE222" s="10"/>
      <c r="BF222" s="32"/>
      <c r="BG222" s="11"/>
      <c r="BH222" s="10"/>
      <c r="BI222" s="32"/>
      <c r="BJ222" s="11"/>
      <c r="BK222" s="28"/>
      <c r="BL222" s="41"/>
    </row>
    <row r="223" spans="1:64">
      <c r="A223">
        <f t="shared" si="14"/>
        <v>178</v>
      </c>
      <c r="B223" s="151"/>
      <c r="C223" s="10"/>
      <c r="D223" s="32"/>
      <c r="E223" s="11"/>
      <c r="F223" s="10"/>
      <c r="G223" s="32"/>
      <c r="H223" s="11"/>
      <c r="I223" s="10"/>
      <c r="J223" s="32"/>
      <c r="K223" s="11"/>
      <c r="L223" s="10"/>
      <c r="M223" s="32"/>
      <c r="N223" s="11"/>
      <c r="O223" s="10"/>
      <c r="P223" s="32"/>
      <c r="Q223" s="11"/>
      <c r="R223" s="10"/>
      <c r="S223" s="32"/>
      <c r="T223" s="11"/>
      <c r="U223" s="10"/>
      <c r="V223" s="32"/>
      <c r="W223" s="11"/>
      <c r="X223" s="10"/>
      <c r="Y223" s="32"/>
      <c r="Z223" s="11"/>
      <c r="AA223" s="10"/>
      <c r="AB223" s="32"/>
      <c r="AC223" s="11"/>
      <c r="AD223" s="10"/>
      <c r="AE223" s="32"/>
      <c r="AF223" s="11"/>
      <c r="AG223" s="10"/>
      <c r="AH223" s="32"/>
      <c r="AI223" s="11"/>
      <c r="AJ223" s="10"/>
      <c r="AK223" s="32"/>
      <c r="AL223" s="11"/>
      <c r="AM223" s="10"/>
      <c r="AN223" s="32"/>
      <c r="AO223" s="11"/>
      <c r="AP223" s="10"/>
      <c r="AQ223" s="32"/>
      <c r="AR223" s="11"/>
      <c r="AS223" s="10"/>
      <c r="AT223" s="32"/>
      <c r="AU223" s="11"/>
      <c r="AV223" s="10"/>
      <c r="AW223" s="32"/>
      <c r="AX223" s="11"/>
      <c r="AY223" s="10"/>
      <c r="AZ223" s="32"/>
      <c r="BA223" s="11"/>
      <c r="BB223" s="10"/>
      <c r="BC223" s="32"/>
      <c r="BD223" s="11"/>
      <c r="BE223" s="10"/>
      <c r="BF223" s="32"/>
      <c r="BG223" s="11"/>
      <c r="BH223" s="10"/>
      <c r="BI223" s="32"/>
      <c r="BJ223" s="11"/>
      <c r="BK223" s="28"/>
      <c r="BL223" s="41"/>
    </row>
    <row r="224" spans="1:64">
      <c r="A224">
        <f t="shared" si="14"/>
        <v>179</v>
      </c>
      <c r="B224" s="151"/>
      <c r="C224" s="10"/>
      <c r="D224" s="32"/>
      <c r="E224" s="11"/>
      <c r="F224" s="10"/>
      <c r="G224" s="32"/>
      <c r="H224" s="11"/>
      <c r="I224" s="10"/>
      <c r="J224" s="32"/>
      <c r="K224" s="11"/>
      <c r="L224" s="10"/>
      <c r="M224" s="32"/>
      <c r="N224" s="11"/>
      <c r="O224" s="10"/>
      <c r="P224" s="32"/>
      <c r="Q224" s="11"/>
      <c r="R224" s="10"/>
      <c r="S224" s="32"/>
      <c r="T224" s="11"/>
      <c r="U224" s="10"/>
      <c r="V224" s="32"/>
      <c r="W224" s="11"/>
      <c r="X224" s="10"/>
      <c r="Y224" s="32"/>
      <c r="Z224" s="11"/>
      <c r="AA224" s="10"/>
      <c r="AB224" s="32"/>
      <c r="AC224" s="11"/>
      <c r="AD224" s="10"/>
      <c r="AE224" s="32"/>
      <c r="AF224" s="11"/>
      <c r="AG224" s="10"/>
      <c r="AH224" s="32"/>
      <c r="AI224" s="11"/>
      <c r="AJ224" s="10"/>
      <c r="AK224" s="32"/>
      <c r="AL224" s="11"/>
      <c r="AM224" s="10"/>
      <c r="AN224" s="32"/>
      <c r="AO224" s="11"/>
      <c r="AP224" s="10"/>
      <c r="AQ224" s="32"/>
      <c r="AR224" s="11"/>
      <c r="AS224" s="10"/>
      <c r="AT224" s="32"/>
      <c r="AU224" s="11"/>
      <c r="AV224" s="10"/>
      <c r="AW224" s="32"/>
      <c r="AX224" s="11"/>
      <c r="AY224" s="10"/>
      <c r="AZ224" s="32"/>
      <c r="BA224" s="11"/>
      <c r="BB224" s="10"/>
      <c r="BC224" s="32"/>
      <c r="BD224" s="11"/>
      <c r="BE224" s="10"/>
      <c r="BF224" s="32"/>
      <c r="BG224" s="11"/>
      <c r="BH224" s="10"/>
      <c r="BI224" s="32"/>
      <c r="BJ224" s="11"/>
      <c r="BK224" s="28"/>
      <c r="BL224" s="41"/>
    </row>
    <row r="225" spans="1:64">
      <c r="A225">
        <f t="shared" si="14"/>
        <v>180</v>
      </c>
      <c r="B225" s="151"/>
      <c r="C225" s="10"/>
      <c r="D225" s="32"/>
      <c r="E225" s="11"/>
      <c r="F225" s="10"/>
      <c r="G225" s="32"/>
      <c r="H225" s="11"/>
      <c r="I225" s="10"/>
      <c r="J225" s="32"/>
      <c r="K225" s="11"/>
      <c r="L225" s="10"/>
      <c r="M225" s="32"/>
      <c r="N225" s="11"/>
      <c r="O225" s="10"/>
      <c r="P225" s="32"/>
      <c r="Q225" s="11"/>
      <c r="R225" s="10"/>
      <c r="S225" s="32"/>
      <c r="T225" s="11"/>
      <c r="U225" s="10"/>
      <c r="V225" s="32"/>
      <c r="W225" s="11"/>
      <c r="X225" s="10"/>
      <c r="Y225" s="32"/>
      <c r="Z225" s="11"/>
      <c r="AA225" s="10"/>
      <c r="AB225" s="32"/>
      <c r="AC225" s="11"/>
      <c r="AD225" s="10"/>
      <c r="AE225" s="32"/>
      <c r="AF225" s="11"/>
      <c r="AG225" s="10"/>
      <c r="AH225" s="32"/>
      <c r="AI225" s="11"/>
      <c r="AJ225" s="10"/>
      <c r="AK225" s="32"/>
      <c r="AL225" s="11"/>
      <c r="AM225" s="10"/>
      <c r="AN225" s="32"/>
      <c r="AO225" s="11"/>
      <c r="AP225" s="10"/>
      <c r="AQ225" s="32"/>
      <c r="AR225" s="11"/>
      <c r="AS225" s="10"/>
      <c r="AT225" s="32"/>
      <c r="AU225" s="11"/>
      <c r="AV225" s="10"/>
      <c r="AW225" s="32"/>
      <c r="AX225" s="11"/>
      <c r="AY225" s="10"/>
      <c r="AZ225" s="32"/>
      <c r="BA225" s="11"/>
      <c r="BB225" s="10"/>
      <c r="BC225" s="32"/>
      <c r="BD225" s="11"/>
      <c r="BE225" s="10"/>
      <c r="BF225" s="32"/>
      <c r="BG225" s="11"/>
      <c r="BH225" s="10"/>
      <c r="BI225" s="32"/>
      <c r="BJ225" s="11"/>
      <c r="BK225" s="28"/>
      <c r="BL225" s="41"/>
    </row>
    <row r="226" spans="1:64">
      <c r="A226">
        <f t="shared" si="14"/>
        <v>181</v>
      </c>
      <c r="B226" s="151"/>
      <c r="C226" s="10"/>
      <c r="D226" s="32"/>
      <c r="E226" s="11"/>
      <c r="F226" s="10"/>
      <c r="G226" s="32"/>
      <c r="H226" s="11"/>
      <c r="I226" s="10"/>
      <c r="J226" s="32"/>
      <c r="K226" s="11"/>
      <c r="L226" s="10"/>
      <c r="M226" s="32"/>
      <c r="N226" s="11"/>
      <c r="O226" s="10"/>
      <c r="P226" s="32"/>
      <c r="Q226" s="11"/>
      <c r="R226" s="10"/>
      <c r="S226" s="32"/>
      <c r="T226" s="11"/>
      <c r="U226" s="10"/>
      <c r="V226" s="32"/>
      <c r="W226" s="11"/>
      <c r="X226" s="10"/>
      <c r="Y226" s="32"/>
      <c r="Z226" s="11"/>
      <c r="AA226" s="10"/>
      <c r="AB226" s="32"/>
      <c r="AC226" s="11"/>
      <c r="AD226" s="10"/>
      <c r="AE226" s="32"/>
      <c r="AF226" s="11"/>
      <c r="AG226" s="10"/>
      <c r="AH226" s="32"/>
      <c r="AI226" s="11"/>
      <c r="AJ226" s="10"/>
      <c r="AK226" s="32"/>
      <c r="AL226" s="11"/>
      <c r="AM226" s="10"/>
      <c r="AN226" s="32"/>
      <c r="AO226" s="11"/>
      <c r="AP226" s="10"/>
      <c r="AQ226" s="32"/>
      <c r="AR226" s="11"/>
      <c r="AS226" s="10"/>
      <c r="AT226" s="32"/>
      <c r="AU226" s="11"/>
      <c r="AV226" s="10"/>
      <c r="AW226" s="32"/>
      <c r="AX226" s="11"/>
      <c r="AY226" s="10"/>
      <c r="AZ226" s="32"/>
      <c r="BA226" s="11"/>
      <c r="BB226" s="10"/>
      <c r="BC226" s="32"/>
      <c r="BD226" s="11"/>
      <c r="BE226" s="10"/>
      <c r="BF226" s="32"/>
      <c r="BG226" s="11"/>
      <c r="BH226" s="10"/>
      <c r="BI226" s="32"/>
      <c r="BJ226" s="11"/>
      <c r="BK226" s="28"/>
      <c r="BL226" s="41"/>
    </row>
    <row r="227" spans="1:64">
      <c r="A227">
        <f t="shared" si="14"/>
        <v>182</v>
      </c>
      <c r="B227" s="151"/>
      <c r="C227" s="12"/>
      <c r="D227" s="36"/>
      <c r="E227" s="13"/>
      <c r="F227" s="12"/>
      <c r="G227" s="36"/>
      <c r="H227" s="13"/>
      <c r="I227" s="12"/>
      <c r="J227" s="36"/>
      <c r="K227" s="13"/>
      <c r="L227" s="12"/>
      <c r="M227" s="36"/>
      <c r="N227" s="13"/>
      <c r="O227" s="12"/>
      <c r="P227" s="36"/>
      <c r="Q227" s="13"/>
      <c r="R227" s="12"/>
      <c r="S227" s="36"/>
      <c r="T227" s="13"/>
      <c r="U227" s="12"/>
      <c r="V227" s="36"/>
      <c r="W227" s="13"/>
      <c r="X227" s="12"/>
      <c r="Y227" s="36"/>
      <c r="Z227" s="13"/>
      <c r="AA227" s="12"/>
      <c r="AB227" s="36"/>
      <c r="AC227" s="13"/>
      <c r="AD227" s="12"/>
      <c r="AE227" s="36"/>
      <c r="AF227" s="13"/>
      <c r="AG227" s="12"/>
      <c r="AH227" s="36"/>
      <c r="AI227" s="13"/>
      <c r="AJ227" s="12"/>
      <c r="AK227" s="36"/>
      <c r="AL227" s="13"/>
      <c r="AM227" s="12"/>
      <c r="AN227" s="36"/>
      <c r="AO227" s="13"/>
      <c r="AP227" s="12"/>
      <c r="AQ227" s="36"/>
      <c r="AR227" s="13"/>
      <c r="AS227" s="12"/>
      <c r="AT227" s="36"/>
      <c r="AU227" s="13"/>
      <c r="AV227" s="12"/>
      <c r="AW227" s="36"/>
      <c r="AX227" s="13"/>
      <c r="AY227" s="12"/>
      <c r="AZ227" s="36"/>
      <c r="BA227" s="13"/>
      <c r="BB227" s="12"/>
      <c r="BC227" s="36"/>
      <c r="BD227" s="13"/>
      <c r="BE227" s="12"/>
      <c r="BF227" s="36"/>
      <c r="BG227" s="13"/>
      <c r="BH227" s="12"/>
      <c r="BI227" s="36"/>
      <c r="BJ227" s="13"/>
      <c r="BK227" s="28"/>
      <c r="BL227" s="41"/>
    </row>
    <row r="228" spans="1:64">
      <c r="A228">
        <f t="shared" si="14"/>
        <v>183</v>
      </c>
      <c r="B228" s="151"/>
      <c r="C228" s="10"/>
      <c r="D228" s="32"/>
      <c r="E228" s="11"/>
      <c r="F228" s="10"/>
      <c r="G228" s="32"/>
      <c r="H228" s="11"/>
      <c r="I228" s="10"/>
      <c r="J228" s="32"/>
      <c r="K228" s="11"/>
      <c r="L228" s="10"/>
      <c r="M228" s="32"/>
      <c r="N228" s="11"/>
      <c r="O228" s="10"/>
      <c r="P228" s="32"/>
      <c r="Q228" s="11"/>
      <c r="R228" s="10"/>
      <c r="S228" s="32"/>
      <c r="T228" s="11"/>
      <c r="U228" s="10"/>
      <c r="V228" s="32"/>
      <c r="W228" s="11"/>
      <c r="X228" s="10"/>
      <c r="Y228" s="32"/>
      <c r="Z228" s="11"/>
      <c r="AA228" s="10"/>
      <c r="AB228" s="32"/>
      <c r="AC228" s="11"/>
      <c r="AD228" s="10"/>
      <c r="AE228" s="32"/>
      <c r="AF228" s="11"/>
      <c r="AG228" s="10"/>
      <c r="AH228" s="32"/>
      <c r="AI228" s="11"/>
      <c r="AJ228" s="10"/>
      <c r="AK228" s="32"/>
      <c r="AL228" s="11"/>
      <c r="AM228" s="10"/>
      <c r="AN228" s="32"/>
      <c r="AO228" s="11"/>
      <c r="AP228" s="10"/>
      <c r="AQ228" s="32"/>
      <c r="AR228" s="11"/>
      <c r="AS228" s="10"/>
      <c r="AT228" s="32"/>
      <c r="AU228" s="11"/>
      <c r="AV228" s="10"/>
      <c r="AW228" s="32"/>
      <c r="AX228" s="11"/>
      <c r="AY228" s="10"/>
      <c r="AZ228" s="32"/>
      <c r="BA228" s="11"/>
      <c r="BB228" s="10"/>
      <c r="BC228" s="32"/>
      <c r="BD228" s="11"/>
      <c r="BE228" s="10"/>
      <c r="BF228" s="32"/>
      <c r="BG228" s="11"/>
      <c r="BH228" s="10"/>
      <c r="BI228" s="32"/>
      <c r="BJ228" s="11"/>
      <c r="BK228" s="28"/>
      <c r="BL228" s="41"/>
    </row>
    <row r="229" spans="1:64">
      <c r="A229">
        <f t="shared" si="14"/>
        <v>184</v>
      </c>
      <c r="B229" s="151"/>
      <c r="C229" s="10"/>
      <c r="D229" s="32"/>
      <c r="E229" s="11"/>
      <c r="F229" s="10"/>
      <c r="G229" s="32"/>
      <c r="H229" s="11"/>
      <c r="I229" s="10"/>
      <c r="J229" s="32"/>
      <c r="K229" s="11"/>
      <c r="L229" s="10"/>
      <c r="M229" s="32"/>
      <c r="N229" s="11"/>
      <c r="O229" s="10"/>
      <c r="P229" s="32"/>
      <c r="Q229" s="11"/>
      <c r="R229" s="10"/>
      <c r="S229" s="32"/>
      <c r="T229" s="11"/>
      <c r="U229" s="10"/>
      <c r="V229" s="32"/>
      <c r="W229" s="11"/>
      <c r="X229" s="10"/>
      <c r="Y229" s="32"/>
      <c r="Z229" s="11"/>
      <c r="AA229" s="10"/>
      <c r="AB229" s="32"/>
      <c r="AC229" s="11"/>
      <c r="AD229" s="10"/>
      <c r="AE229" s="32"/>
      <c r="AF229" s="11"/>
      <c r="AG229" s="10"/>
      <c r="AH229" s="32"/>
      <c r="AI229" s="11"/>
      <c r="AJ229" s="10"/>
      <c r="AK229" s="32"/>
      <c r="AL229" s="11"/>
      <c r="AM229" s="10"/>
      <c r="AN229" s="32"/>
      <c r="AO229" s="11"/>
      <c r="AP229" s="10"/>
      <c r="AQ229" s="32"/>
      <c r="AR229" s="11"/>
      <c r="AS229" s="10"/>
      <c r="AT229" s="32"/>
      <c r="AU229" s="11"/>
      <c r="AV229" s="10"/>
      <c r="AW229" s="32"/>
      <c r="AX229" s="11"/>
      <c r="AY229" s="10"/>
      <c r="AZ229" s="32"/>
      <c r="BA229" s="11"/>
      <c r="BB229" s="10"/>
      <c r="BC229" s="32"/>
      <c r="BD229" s="11"/>
      <c r="BE229" s="10"/>
      <c r="BF229" s="32"/>
      <c r="BG229" s="11"/>
      <c r="BH229" s="10"/>
      <c r="BI229" s="32"/>
      <c r="BJ229" s="11"/>
      <c r="BK229" s="28"/>
      <c r="BL229" s="41"/>
    </row>
    <row r="230" spans="1:64">
      <c r="A230">
        <f t="shared" si="14"/>
        <v>185</v>
      </c>
      <c r="B230" s="151"/>
      <c r="C230" s="10"/>
      <c r="D230" s="32"/>
      <c r="E230" s="11"/>
      <c r="F230" s="10"/>
      <c r="G230" s="32"/>
      <c r="H230" s="11"/>
      <c r="I230" s="10"/>
      <c r="J230" s="32"/>
      <c r="K230" s="11"/>
      <c r="L230" s="10"/>
      <c r="M230" s="32"/>
      <c r="N230" s="11"/>
      <c r="O230" s="10"/>
      <c r="P230" s="32"/>
      <c r="Q230" s="11"/>
      <c r="R230" s="10"/>
      <c r="S230" s="32"/>
      <c r="T230" s="11"/>
      <c r="U230" s="10"/>
      <c r="V230" s="32"/>
      <c r="W230" s="11"/>
      <c r="X230" s="10"/>
      <c r="Y230" s="32"/>
      <c r="Z230" s="11"/>
      <c r="AA230" s="10"/>
      <c r="AB230" s="32"/>
      <c r="AC230" s="11"/>
      <c r="AD230" s="10"/>
      <c r="AE230" s="32"/>
      <c r="AF230" s="11"/>
      <c r="AG230" s="10"/>
      <c r="AH230" s="32"/>
      <c r="AI230" s="11"/>
      <c r="AJ230" s="10"/>
      <c r="AK230" s="32"/>
      <c r="AL230" s="11"/>
      <c r="AM230" s="10"/>
      <c r="AN230" s="32"/>
      <c r="AO230" s="11"/>
      <c r="AP230" s="10"/>
      <c r="AQ230" s="32"/>
      <c r="AR230" s="11"/>
      <c r="AS230" s="10"/>
      <c r="AT230" s="32"/>
      <c r="AU230" s="11"/>
      <c r="AV230" s="10"/>
      <c r="AW230" s="32"/>
      <c r="AX230" s="11"/>
      <c r="AY230" s="10"/>
      <c r="AZ230" s="32"/>
      <c r="BA230" s="11"/>
      <c r="BB230" s="10"/>
      <c r="BC230" s="32"/>
      <c r="BD230" s="11"/>
      <c r="BE230" s="10"/>
      <c r="BF230" s="32"/>
      <c r="BG230" s="11"/>
      <c r="BH230" s="10"/>
      <c r="BI230" s="32"/>
      <c r="BJ230" s="11"/>
      <c r="BL230" s="41"/>
    </row>
    <row r="231" spans="1:64">
      <c r="A231">
        <f t="shared" si="14"/>
        <v>186</v>
      </c>
      <c r="B231" s="151"/>
      <c r="C231" s="10"/>
      <c r="D231" s="32"/>
      <c r="E231" s="11"/>
      <c r="F231" s="10"/>
      <c r="G231" s="32"/>
      <c r="H231" s="11"/>
      <c r="I231" s="10"/>
      <c r="J231" s="32"/>
      <c r="K231" s="11"/>
      <c r="L231" s="10"/>
      <c r="M231" s="32"/>
      <c r="N231" s="11"/>
      <c r="O231" s="10"/>
      <c r="P231" s="32"/>
      <c r="Q231" s="11"/>
      <c r="R231" s="10"/>
      <c r="S231" s="32"/>
      <c r="T231" s="11"/>
      <c r="U231" s="10"/>
      <c r="V231" s="32"/>
      <c r="W231" s="11"/>
      <c r="X231" s="10"/>
      <c r="Y231" s="32"/>
      <c r="Z231" s="11"/>
      <c r="AA231" s="10"/>
      <c r="AB231" s="32"/>
      <c r="AC231" s="11"/>
      <c r="AD231" s="10"/>
      <c r="AE231" s="32"/>
      <c r="AF231" s="11"/>
      <c r="AG231" s="10"/>
      <c r="AH231" s="32"/>
      <c r="AI231" s="11"/>
      <c r="AJ231" s="10"/>
      <c r="AK231" s="32"/>
      <c r="AL231" s="11"/>
      <c r="AM231" s="10"/>
      <c r="AN231" s="32"/>
      <c r="AO231" s="11"/>
      <c r="AP231" s="10"/>
      <c r="AQ231" s="32"/>
      <c r="AR231" s="11"/>
      <c r="AS231" s="10"/>
      <c r="AT231" s="32"/>
      <c r="AU231" s="11"/>
      <c r="AV231" s="10"/>
      <c r="AW231" s="32"/>
      <c r="AX231" s="11"/>
      <c r="AY231" s="10"/>
      <c r="AZ231" s="32"/>
      <c r="BA231" s="11"/>
      <c r="BB231" s="10"/>
      <c r="BC231" s="32"/>
      <c r="BD231" s="11"/>
      <c r="BE231" s="10"/>
      <c r="BF231" s="32"/>
      <c r="BG231" s="11"/>
      <c r="BH231" s="10"/>
      <c r="BI231" s="32"/>
      <c r="BJ231" s="11"/>
      <c r="BL231" s="41"/>
    </row>
    <row r="232" spans="1:64">
      <c r="A232">
        <f t="shared" si="14"/>
        <v>187</v>
      </c>
      <c r="B232" s="151"/>
      <c r="C232" s="10"/>
      <c r="D232" s="32"/>
      <c r="E232" s="11"/>
      <c r="F232" s="10"/>
      <c r="G232" s="32"/>
      <c r="H232" s="11"/>
      <c r="I232" s="10"/>
      <c r="J232" s="32"/>
      <c r="K232" s="11"/>
      <c r="L232" s="10"/>
      <c r="M232" s="32"/>
      <c r="N232" s="11"/>
      <c r="O232" s="10"/>
      <c r="P232" s="32"/>
      <c r="Q232" s="11"/>
      <c r="R232" s="10"/>
      <c r="S232" s="32"/>
      <c r="T232" s="11"/>
      <c r="U232" s="10"/>
      <c r="V232" s="32"/>
      <c r="W232" s="11"/>
      <c r="X232" s="10"/>
      <c r="Y232" s="32"/>
      <c r="Z232" s="11"/>
      <c r="AA232" s="10"/>
      <c r="AB232" s="32"/>
      <c r="AC232" s="11"/>
      <c r="AD232" s="10"/>
      <c r="AE232" s="32"/>
      <c r="AF232" s="11"/>
      <c r="AG232" s="10"/>
      <c r="AH232" s="32"/>
      <c r="AI232" s="11"/>
      <c r="AJ232" s="10"/>
      <c r="AK232" s="32"/>
      <c r="AL232" s="11"/>
      <c r="AM232" s="10"/>
      <c r="AN232" s="32"/>
      <c r="AO232" s="11"/>
      <c r="AP232" s="10"/>
      <c r="AQ232" s="32"/>
      <c r="AR232" s="11"/>
      <c r="AS232" s="10"/>
      <c r="AT232" s="32"/>
      <c r="AU232" s="11"/>
      <c r="AV232" s="10"/>
      <c r="AW232" s="32"/>
      <c r="AX232" s="11"/>
      <c r="AY232" s="10"/>
      <c r="AZ232" s="32"/>
      <c r="BA232" s="11"/>
      <c r="BB232" s="10"/>
      <c r="BC232" s="32"/>
      <c r="BD232" s="11"/>
      <c r="BE232" s="10"/>
      <c r="BF232" s="32"/>
      <c r="BG232" s="11"/>
      <c r="BH232" s="10"/>
      <c r="BI232" s="32"/>
      <c r="BJ232" s="11"/>
      <c r="BL232" s="41"/>
    </row>
    <row r="233" spans="1:64">
      <c r="A233">
        <f t="shared" si="14"/>
        <v>188</v>
      </c>
      <c r="B233" s="151"/>
      <c r="C233" s="10"/>
      <c r="D233" s="32"/>
      <c r="E233" s="11"/>
      <c r="F233" s="10"/>
      <c r="G233" s="32"/>
      <c r="H233" s="11"/>
      <c r="I233" s="10"/>
      <c r="J233" s="32"/>
      <c r="K233" s="11"/>
      <c r="L233" s="10"/>
      <c r="M233" s="32"/>
      <c r="N233" s="11"/>
      <c r="O233" s="10"/>
      <c r="P233" s="32"/>
      <c r="Q233" s="11"/>
      <c r="R233" s="10"/>
      <c r="S233" s="32"/>
      <c r="T233" s="11"/>
      <c r="U233" s="10"/>
      <c r="V233" s="32"/>
      <c r="W233" s="11"/>
      <c r="X233" s="10"/>
      <c r="Y233" s="32"/>
      <c r="Z233" s="11"/>
      <c r="AA233" s="10"/>
      <c r="AB233" s="32"/>
      <c r="AC233" s="11"/>
      <c r="AD233" s="10"/>
      <c r="AE233" s="32"/>
      <c r="AF233" s="11"/>
      <c r="AG233" s="10"/>
      <c r="AH233" s="32"/>
      <c r="AI233" s="11"/>
      <c r="AJ233" s="10"/>
      <c r="AK233" s="32"/>
      <c r="AL233" s="11"/>
      <c r="AM233" s="10"/>
      <c r="AN233" s="32"/>
      <c r="AO233" s="11"/>
      <c r="AP233" s="10"/>
      <c r="AQ233" s="32"/>
      <c r="AR233" s="11"/>
      <c r="AS233" s="10"/>
      <c r="AT233" s="32"/>
      <c r="AU233" s="11"/>
      <c r="AV233" s="10"/>
      <c r="AW233" s="32"/>
      <c r="AX233" s="11"/>
      <c r="AY233" s="10"/>
      <c r="AZ233" s="32"/>
      <c r="BA233" s="11"/>
      <c r="BB233" s="10"/>
      <c r="BC233" s="32"/>
      <c r="BD233" s="11"/>
      <c r="BE233" s="10"/>
      <c r="BF233" s="32"/>
      <c r="BG233" s="11"/>
      <c r="BH233" s="10"/>
      <c r="BI233" s="32"/>
      <c r="BJ233" s="11"/>
      <c r="BL233" s="41"/>
    </row>
    <row r="234" spans="1:64">
      <c r="A234">
        <f t="shared" si="14"/>
        <v>189</v>
      </c>
      <c r="B234" s="151"/>
      <c r="C234" s="10"/>
      <c r="D234" s="32"/>
      <c r="E234" s="11"/>
      <c r="F234" s="10"/>
      <c r="G234" s="32"/>
      <c r="H234" s="11"/>
      <c r="I234" s="10"/>
      <c r="J234" s="32"/>
      <c r="K234" s="11"/>
      <c r="L234" s="10"/>
      <c r="M234" s="32"/>
      <c r="N234" s="11"/>
      <c r="O234" s="10"/>
      <c r="P234" s="32"/>
      <c r="Q234" s="11"/>
      <c r="R234" s="10"/>
      <c r="S234" s="32"/>
      <c r="T234" s="11"/>
      <c r="U234" s="10"/>
      <c r="V234" s="32"/>
      <c r="W234" s="11"/>
      <c r="X234" s="10"/>
      <c r="Y234" s="32"/>
      <c r="Z234" s="11"/>
      <c r="AA234" s="10"/>
      <c r="AB234" s="32"/>
      <c r="AC234" s="11"/>
      <c r="AD234" s="10"/>
      <c r="AE234" s="32"/>
      <c r="AF234" s="11"/>
      <c r="AG234" s="10"/>
      <c r="AH234" s="32"/>
      <c r="AI234" s="11"/>
      <c r="AJ234" s="10"/>
      <c r="AK234" s="32"/>
      <c r="AL234" s="11"/>
      <c r="AM234" s="10"/>
      <c r="AN234" s="32"/>
      <c r="AO234" s="11"/>
      <c r="AP234" s="10"/>
      <c r="AQ234" s="32"/>
      <c r="AR234" s="11"/>
      <c r="AS234" s="10"/>
      <c r="AT234" s="32"/>
      <c r="AU234" s="11"/>
      <c r="AV234" s="10"/>
      <c r="AW234" s="32"/>
      <c r="AX234" s="11"/>
      <c r="AY234" s="10"/>
      <c r="AZ234" s="32"/>
      <c r="BA234" s="11"/>
      <c r="BB234" s="10"/>
      <c r="BC234" s="32"/>
      <c r="BD234" s="11"/>
      <c r="BE234" s="10"/>
      <c r="BF234" s="32"/>
      <c r="BG234" s="11"/>
      <c r="BH234" s="10"/>
      <c r="BI234" s="32"/>
      <c r="BJ234" s="11"/>
      <c r="BL234" s="41"/>
    </row>
    <row r="235" spans="1:64">
      <c r="A235">
        <f t="shared" si="14"/>
        <v>190</v>
      </c>
      <c r="B235" s="151"/>
      <c r="C235" s="10"/>
      <c r="D235" s="32"/>
      <c r="E235" s="11"/>
      <c r="F235" s="10"/>
      <c r="G235" s="32"/>
      <c r="H235" s="11"/>
      <c r="I235" s="10"/>
      <c r="J235" s="32"/>
      <c r="K235" s="11"/>
      <c r="L235" s="10"/>
      <c r="M235" s="32"/>
      <c r="N235" s="11"/>
      <c r="O235" s="10"/>
      <c r="P235" s="32"/>
      <c r="Q235" s="11"/>
      <c r="R235" s="10"/>
      <c r="S235" s="32"/>
      <c r="T235" s="11"/>
      <c r="U235" s="10"/>
      <c r="V235" s="32"/>
      <c r="W235" s="11"/>
      <c r="X235" s="10"/>
      <c r="Y235" s="32"/>
      <c r="Z235" s="11"/>
      <c r="AA235" s="10"/>
      <c r="AB235" s="32"/>
      <c r="AC235" s="11"/>
      <c r="AD235" s="10"/>
      <c r="AE235" s="32"/>
      <c r="AF235" s="11"/>
      <c r="AG235" s="10"/>
      <c r="AH235" s="32"/>
      <c r="AI235" s="11"/>
      <c r="AJ235" s="10"/>
      <c r="AK235" s="32"/>
      <c r="AL235" s="11"/>
      <c r="AM235" s="10"/>
      <c r="AN235" s="32"/>
      <c r="AO235" s="11"/>
      <c r="AP235" s="10"/>
      <c r="AQ235" s="32"/>
      <c r="AR235" s="11"/>
      <c r="AS235" s="10"/>
      <c r="AT235" s="32"/>
      <c r="AU235" s="11"/>
      <c r="AV235" s="10"/>
      <c r="AW235" s="32"/>
      <c r="AX235" s="11"/>
      <c r="AY235" s="10"/>
      <c r="AZ235" s="32"/>
      <c r="BA235" s="11"/>
      <c r="BB235" s="10"/>
      <c r="BC235" s="32"/>
      <c r="BD235" s="11"/>
      <c r="BE235" s="10"/>
      <c r="BF235" s="32"/>
      <c r="BG235" s="11"/>
      <c r="BH235" s="10"/>
      <c r="BI235" s="32"/>
      <c r="BJ235" s="11"/>
      <c r="BL235" s="41"/>
    </row>
    <row r="236" spans="1:64">
      <c r="A236">
        <f t="shared" si="14"/>
        <v>191</v>
      </c>
      <c r="B236" s="151"/>
      <c r="C236" s="10"/>
      <c r="D236" s="32"/>
      <c r="E236" s="11"/>
      <c r="F236" s="10"/>
      <c r="G236" s="32"/>
      <c r="H236" s="11"/>
      <c r="I236" s="10"/>
      <c r="J236" s="32"/>
      <c r="K236" s="11"/>
      <c r="L236" s="10"/>
      <c r="M236" s="32"/>
      <c r="N236" s="11"/>
      <c r="O236" s="10"/>
      <c r="P236" s="32"/>
      <c r="Q236" s="11"/>
      <c r="R236" s="10"/>
      <c r="S236" s="32"/>
      <c r="T236" s="11"/>
      <c r="U236" s="10"/>
      <c r="V236" s="32"/>
      <c r="W236" s="11"/>
      <c r="X236" s="10"/>
      <c r="Y236" s="32"/>
      <c r="Z236" s="11"/>
      <c r="AA236" s="10"/>
      <c r="AB236" s="32"/>
      <c r="AC236" s="11"/>
      <c r="AD236" s="10"/>
      <c r="AE236" s="32"/>
      <c r="AF236" s="11"/>
      <c r="AG236" s="10"/>
      <c r="AH236" s="32"/>
      <c r="AI236" s="11"/>
      <c r="AJ236" s="10"/>
      <c r="AK236" s="32"/>
      <c r="AL236" s="11"/>
      <c r="AM236" s="10"/>
      <c r="AN236" s="32"/>
      <c r="AO236" s="11"/>
      <c r="AP236" s="10"/>
      <c r="AQ236" s="32"/>
      <c r="AR236" s="11"/>
      <c r="AS236" s="10"/>
      <c r="AT236" s="32"/>
      <c r="AU236" s="11"/>
      <c r="AV236" s="10"/>
      <c r="AW236" s="32"/>
      <c r="AX236" s="11"/>
      <c r="AY236" s="10"/>
      <c r="AZ236" s="32"/>
      <c r="BA236" s="11"/>
      <c r="BB236" s="10"/>
      <c r="BC236" s="32"/>
      <c r="BD236" s="11"/>
      <c r="BE236" s="10"/>
      <c r="BF236" s="32"/>
      <c r="BG236" s="11"/>
      <c r="BH236" s="10"/>
      <c r="BI236" s="32"/>
      <c r="BJ236" s="11"/>
      <c r="BK236" s="28"/>
      <c r="BL236" s="41"/>
    </row>
    <row r="237" spans="1:64">
      <c r="A237">
        <f t="shared" si="14"/>
        <v>192</v>
      </c>
      <c r="B237" s="151"/>
      <c r="C237" s="10"/>
      <c r="D237" s="32"/>
      <c r="E237" s="11"/>
      <c r="F237" s="10"/>
      <c r="G237" s="32"/>
      <c r="H237" s="11"/>
      <c r="I237" s="10"/>
      <c r="J237" s="32"/>
      <c r="K237" s="11"/>
      <c r="L237" s="10"/>
      <c r="M237" s="32"/>
      <c r="N237" s="11"/>
      <c r="O237" s="10"/>
      <c r="P237" s="32"/>
      <c r="Q237" s="11"/>
      <c r="R237" s="10"/>
      <c r="S237" s="32"/>
      <c r="T237" s="11"/>
      <c r="U237" s="10"/>
      <c r="V237" s="32"/>
      <c r="W237" s="11"/>
      <c r="X237" s="10"/>
      <c r="Y237" s="32"/>
      <c r="Z237" s="11"/>
      <c r="AA237" s="10"/>
      <c r="AB237" s="32"/>
      <c r="AC237" s="11"/>
      <c r="AD237" s="10"/>
      <c r="AE237" s="32"/>
      <c r="AF237" s="11"/>
      <c r="AG237" s="10"/>
      <c r="AH237" s="32"/>
      <c r="AI237" s="11"/>
      <c r="AJ237" s="10"/>
      <c r="AK237" s="32"/>
      <c r="AL237" s="11"/>
      <c r="AM237" s="10"/>
      <c r="AN237" s="32"/>
      <c r="AO237" s="11"/>
      <c r="AP237" s="10"/>
      <c r="AQ237" s="32"/>
      <c r="AR237" s="11"/>
      <c r="AS237" s="10"/>
      <c r="AT237" s="32"/>
      <c r="AU237" s="11"/>
      <c r="AV237" s="10"/>
      <c r="AW237" s="32"/>
      <c r="AX237" s="11"/>
      <c r="AY237" s="10"/>
      <c r="AZ237" s="32"/>
      <c r="BA237" s="11"/>
      <c r="BB237" s="10"/>
      <c r="BC237" s="32"/>
      <c r="BD237" s="11"/>
      <c r="BE237" s="10"/>
      <c r="BF237" s="32"/>
      <c r="BG237" s="11"/>
      <c r="BH237" s="10"/>
      <c r="BI237" s="32"/>
      <c r="BJ237" s="11"/>
      <c r="BL237" s="41"/>
    </row>
    <row r="238" spans="1:64">
      <c r="A238">
        <f t="shared" si="14"/>
        <v>193</v>
      </c>
      <c r="B238" s="151"/>
      <c r="C238" s="10"/>
      <c r="D238" s="32"/>
      <c r="E238" s="11"/>
      <c r="F238" s="10"/>
      <c r="G238" s="32"/>
      <c r="H238" s="11"/>
      <c r="I238" s="10"/>
      <c r="J238" s="32"/>
      <c r="K238" s="11"/>
      <c r="L238" s="10"/>
      <c r="M238" s="32"/>
      <c r="N238" s="11"/>
      <c r="O238" s="10"/>
      <c r="P238" s="32"/>
      <c r="Q238" s="11"/>
      <c r="R238" s="10"/>
      <c r="S238" s="32"/>
      <c r="T238" s="11"/>
      <c r="U238" s="10"/>
      <c r="V238" s="32"/>
      <c r="W238" s="11"/>
      <c r="X238" s="10"/>
      <c r="Y238" s="32"/>
      <c r="Z238" s="11"/>
      <c r="AA238" s="10"/>
      <c r="AB238" s="32"/>
      <c r="AC238" s="11"/>
      <c r="AD238" s="10"/>
      <c r="AE238" s="32"/>
      <c r="AF238" s="11"/>
      <c r="AG238" s="10"/>
      <c r="AH238" s="32"/>
      <c r="AI238" s="11"/>
      <c r="AJ238" s="10"/>
      <c r="AK238" s="32"/>
      <c r="AL238" s="11"/>
      <c r="AM238" s="10"/>
      <c r="AN238" s="32"/>
      <c r="AO238" s="11"/>
      <c r="AP238" s="10"/>
      <c r="AQ238" s="32"/>
      <c r="AR238" s="11"/>
      <c r="AS238" s="10"/>
      <c r="AT238" s="32"/>
      <c r="AU238" s="11"/>
      <c r="AV238" s="10"/>
      <c r="AW238" s="32"/>
      <c r="AX238" s="11"/>
      <c r="AY238" s="10"/>
      <c r="AZ238" s="32"/>
      <c r="BA238" s="11"/>
      <c r="BB238" s="10"/>
      <c r="BC238" s="32"/>
      <c r="BD238" s="11"/>
      <c r="BE238" s="10"/>
      <c r="BF238" s="32"/>
      <c r="BG238" s="11"/>
      <c r="BH238" s="10"/>
      <c r="BI238" s="32"/>
      <c r="BJ238" s="11"/>
      <c r="BL238" s="41"/>
    </row>
    <row r="239" spans="1:64">
      <c r="A239">
        <f t="shared" si="14"/>
        <v>194</v>
      </c>
      <c r="B239" s="151"/>
      <c r="C239" s="10"/>
      <c r="D239" s="32"/>
      <c r="E239" s="11"/>
      <c r="F239" s="10"/>
      <c r="G239" s="32"/>
      <c r="H239" s="11"/>
      <c r="I239" s="10"/>
      <c r="J239" s="32"/>
      <c r="K239" s="11"/>
      <c r="L239" s="10"/>
      <c r="M239" s="32"/>
      <c r="N239" s="11"/>
      <c r="O239" s="10"/>
      <c r="P239" s="32"/>
      <c r="Q239" s="11"/>
      <c r="R239" s="10"/>
      <c r="S239" s="32"/>
      <c r="T239" s="11"/>
      <c r="U239" s="10"/>
      <c r="V239" s="32"/>
      <c r="W239" s="11"/>
      <c r="X239" s="10"/>
      <c r="Y239" s="32"/>
      <c r="Z239" s="11"/>
      <c r="AA239" s="10"/>
      <c r="AB239" s="32"/>
      <c r="AC239" s="11"/>
      <c r="AD239" s="10"/>
      <c r="AE239" s="32"/>
      <c r="AF239" s="11"/>
      <c r="AG239" s="10"/>
      <c r="AH239" s="32"/>
      <c r="AI239" s="11"/>
      <c r="AJ239" s="10"/>
      <c r="AK239" s="32"/>
      <c r="AL239" s="11"/>
      <c r="AM239" s="10"/>
      <c r="AN239" s="32"/>
      <c r="AO239" s="11"/>
      <c r="AP239" s="10"/>
      <c r="AQ239" s="32"/>
      <c r="AR239" s="11"/>
      <c r="AS239" s="10"/>
      <c r="AT239" s="32"/>
      <c r="AU239" s="11"/>
      <c r="AV239" s="10"/>
      <c r="AW239" s="32"/>
      <c r="AX239" s="11"/>
      <c r="AY239" s="10"/>
      <c r="AZ239" s="32"/>
      <c r="BA239" s="11"/>
      <c r="BB239" s="10"/>
      <c r="BC239" s="32"/>
      <c r="BD239" s="11"/>
      <c r="BE239" s="10"/>
      <c r="BF239" s="32"/>
      <c r="BG239" s="11"/>
      <c r="BH239" s="10"/>
      <c r="BI239" s="32"/>
      <c r="BJ239" s="11"/>
    </row>
    <row r="240" spans="1:64">
      <c r="A240">
        <f t="shared" si="14"/>
        <v>195</v>
      </c>
      <c r="B240" s="151"/>
      <c r="C240" s="10"/>
      <c r="D240" s="32"/>
      <c r="E240" s="11"/>
      <c r="F240" s="10"/>
      <c r="G240" s="32"/>
      <c r="H240" s="11"/>
      <c r="I240" s="10"/>
      <c r="J240" s="32"/>
      <c r="K240" s="11"/>
      <c r="L240" s="10"/>
      <c r="M240" s="32"/>
      <c r="N240" s="11"/>
      <c r="O240" s="10"/>
      <c r="P240" s="32"/>
      <c r="Q240" s="11"/>
      <c r="R240" s="10"/>
      <c r="S240" s="32"/>
      <c r="T240" s="11"/>
      <c r="U240" s="10"/>
      <c r="V240" s="32"/>
      <c r="W240" s="11"/>
      <c r="X240" s="10"/>
      <c r="Y240" s="32"/>
      <c r="Z240" s="11"/>
      <c r="AA240" s="10"/>
      <c r="AB240" s="32"/>
      <c r="AC240" s="11"/>
      <c r="AD240" s="10"/>
      <c r="AE240" s="32"/>
      <c r="AF240" s="11"/>
      <c r="AG240" s="10"/>
      <c r="AH240" s="32"/>
      <c r="AI240" s="11"/>
      <c r="AJ240" s="10"/>
      <c r="AK240" s="32"/>
      <c r="AL240" s="11"/>
      <c r="AM240" s="10"/>
      <c r="AN240" s="32"/>
      <c r="AO240" s="11"/>
      <c r="AP240" s="10"/>
      <c r="AQ240" s="32"/>
      <c r="AR240" s="11"/>
      <c r="AS240" s="10"/>
      <c r="AT240" s="32"/>
      <c r="AU240" s="11"/>
      <c r="AV240" s="10"/>
      <c r="AW240" s="32"/>
      <c r="AX240" s="11"/>
      <c r="AY240" s="10"/>
      <c r="AZ240" s="32"/>
      <c r="BA240" s="11"/>
      <c r="BB240" s="10"/>
      <c r="BC240" s="32"/>
      <c r="BD240" s="11"/>
      <c r="BE240" s="10"/>
      <c r="BF240" s="32"/>
      <c r="BG240" s="11"/>
      <c r="BH240" s="10"/>
      <c r="BI240" s="32"/>
      <c r="BJ240" s="11"/>
    </row>
    <row r="241" spans="1:62">
      <c r="A241">
        <f t="shared" si="14"/>
        <v>196</v>
      </c>
      <c r="B241" s="151"/>
      <c r="C241" s="10"/>
      <c r="D241" s="32"/>
      <c r="E241" s="11"/>
      <c r="F241" s="10"/>
      <c r="G241" s="32"/>
      <c r="H241" s="11"/>
      <c r="I241" s="10"/>
      <c r="J241" s="32"/>
      <c r="K241" s="11"/>
      <c r="L241" s="10"/>
      <c r="M241" s="32"/>
      <c r="N241" s="11"/>
      <c r="O241" s="10"/>
      <c r="P241" s="32"/>
      <c r="Q241" s="11"/>
      <c r="R241" s="10"/>
      <c r="S241" s="32"/>
      <c r="T241" s="11"/>
      <c r="U241" s="10"/>
      <c r="V241" s="32"/>
      <c r="W241" s="11"/>
      <c r="X241" s="10"/>
      <c r="Y241" s="32"/>
      <c r="Z241" s="11"/>
      <c r="AA241" s="10"/>
      <c r="AB241" s="32"/>
      <c r="AC241" s="11"/>
      <c r="AD241" s="10"/>
      <c r="AE241" s="32"/>
      <c r="AF241" s="11"/>
      <c r="AG241" s="10"/>
      <c r="AH241" s="32"/>
      <c r="AI241" s="11"/>
      <c r="AJ241" s="10"/>
      <c r="AK241" s="32"/>
      <c r="AL241" s="11"/>
      <c r="AM241" s="10"/>
      <c r="AN241" s="32"/>
      <c r="AO241" s="11"/>
      <c r="AP241" s="10"/>
      <c r="AQ241" s="32"/>
      <c r="AR241" s="11"/>
      <c r="AS241" s="10"/>
      <c r="AT241" s="32"/>
      <c r="AU241" s="11"/>
      <c r="AV241" s="10"/>
      <c r="AW241" s="32"/>
      <c r="AX241" s="11"/>
      <c r="AY241" s="10"/>
      <c r="AZ241" s="32"/>
      <c r="BA241" s="11"/>
      <c r="BB241" s="10"/>
      <c r="BC241" s="32"/>
      <c r="BD241" s="11"/>
      <c r="BE241" s="10"/>
      <c r="BF241" s="32"/>
      <c r="BG241" s="11"/>
      <c r="BH241" s="10"/>
      <c r="BI241" s="32"/>
      <c r="BJ241" s="11"/>
    </row>
  </sheetData>
  <sortState xmlns:xlrd2="http://schemas.microsoft.com/office/spreadsheetml/2017/richdata2" ref="B5:G24">
    <sortCondition descending="1" ref="G5:G24"/>
  </sortState>
  <mergeCells count="20">
    <mergeCell ref="AJ44:AL44"/>
    <mergeCell ref="C44:E44"/>
    <mergeCell ref="F44:H44"/>
    <mergeCell ref="I44:K44"/>
    <mergeCell ref="L44:N44"/>
    <mergeCell ref="O44:Q44"/>
    <mergeCell ref="R44:T44"/>
    <mergeCell ref="U44:W44"/>
    <mergeCell ref="X44:Z44"/>
    <mergeCell ref="AA44:AC44"/>
    <mergeCell ref="AD44:AF44"/>
    <mergeCell ref="AG44:AI44"/>
    <mergeCell ref="BE44:BG44"/>
    <mergeCell ref="BH44:BJ44"/>
    <mergeCell ref="AM44:AO44"/>
    <mergeCell ref="AP44:AR44"/>
    <mergeCell ref="AS44:AU44"/>
    <mergeCell ref="AV44:AX44"/>
    <mergeCell ref="AY44:BA44"/>
    <mergeCell ref="BB44:BD4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22"/>
  <dimension ref="A1:BO68"/>
  <sheetViews>
    <sheetView workbookViewId="0"/>
  </sheetViews>
  <sheetFormatPr baseColWidth="10" defaultColWidth="11.5703125" defaultRowHeight="12.75"/>
  <cols>
    <col min="1" max="1" width="5" customWidth="1"/>
    <col min="3" max="3" width="4.85546875" customWidth="1"/>
    <col min="4" max="4" width="3.85546875" customWidth="1"/>
    <col min="5" max="5" width="3.7109375" customWidth="1"/>
    <col min="6" max="6" width="3.42578125" customWidth="1"/>
    <col min="7" max="7" width="2.5703125" customWidth="1"/>
    <col min="8" max="53" width="3.85546875" customWidth="1"/>
    <col min="54" max="59" width="3.42578125" hidden="1" customWidth="1"/>
    <col min="60" max="60" width="11.42578125" style="24" customWidth="1"/>
  </cols>
  <sheetData>
    <row r="1" spans="1:62">
      <c r="A1" s="5" t="s">
        <v>75</v>
      </c>
      <c r="B1" s="52"/>
    </row>
    <row r="2" spans="1:62">
      <c r="A2" t="s">
        <v>10</v>
      </c>
      <c r="R2" s="30"/>
    </row>
    <row r="3" spans="1:62" ht="13.5" thickBot="1">
      <c r="A3">
        <f>+GENERAL!B6</f>
        <v>12</v>
      </c>
      <c r="C3" s="39">
        <f>SUM(C5:C10)</f>
        <v>-600000000</v>
      </c>
      <c r="R3" s="30"/>
    </row>
    <row r="4" spans="1:62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BJ4" s="101"/>
    </row>
    <row r="5" spans="1:62" ht="13.5" thickBot="1">
      <c r="A5" s="150">
        <v>1</v>
      </c>
      <c r="B5" s="23" t="s">
        <v>1</v>
      </c>
      <c r="C5" s="44">
        <f>+I$40</f>
        <v>-100000000</v>
      </c>
      <c r="D5" s="48">
        <f>+I$41</f>
        <v>1</v>
      </c>
      <c r="E5" s="45">
        <f>+J$40</f>
        <v>0</v>
      </c>
      <c r="F5" s="18">
        <f>+I$26</f>
        <v>0</v>
      </c>
      <c r="G5" s="200">
        <f t="shared" ref="G5:G22" si="0">IF(E5&lt;A$3/2,-1,1)*800+C5+D5/1000</f>
        <v>-100000799.999</v>
      </c>
      <c r="H5" s="30"/>
      <c r="BJ5" s="101"/>
    </row>
    <row r="6" spans="1:62" ht="13.5" thickBot="1">
      <c r="A6" s="150">
        <v>2</v>
      </c>
      <c r="B6" s="23" t="s">
        <v>140</v>
      </c>
      <c r="C6" s="44">
        <f>+AY$40</f>
        <v>-100000000</v>
      </c>
      <c r="D6" s="48">
        <f>+AY$41</f>
        <v>1</v>
      </c>
      <c r="E6" s="45">
        <f>+AZ$40</f>
        <v>0</v>
      </c>
      <c r="F6" s="18">
        <f>+AY$26</f>
        <v>0</v>
      </c>
      <c r="G6" s="200">
        <f t="shared" si="0"/>
        <v>-100000799.999</v>
      </c>
      <c r="H6" s="30"/>
      <c r="BJ6" s="101"/>
    </row>
    <row r="7" spans="1:62" ht="13.5" thickBot="1">
      <c r="A7" s="150">
        <v>3</v>
      </c>
      <c r="B7" s="241" t="s">
        <v>138</v>
      </c>
      <c r="C7" s="44">
        <f>+AD$40</f>
        <v>-100000000</v>
      </c>
      <c r="D7" s="48">
        <f>+AD$41</f>
        <v>1</v>
      </c>
      <c r="E7" s="45">
        <f>+AE$40</f>
        <v>0</v>
      </c>
      <c r="F7" s="18">
        <f>+AD$26</f>
        <v>0</v>
      </c>
      <c r="G7" s="200">
        <f t="shared" si="0"/>
        <v>-100000799.999</v>
      </c>
      <c r="H7" s="30"/>
      <c r="BJ7" s="101"/>
    </row>
    <row r="8" spans="1:62" ht="13.5" thickBot="1">
      <c r="A8" s="150">
        <v>4</v>
      </c>
      <c r="B8" s="241" t="s">
        <v>46</v>
      </c>
      <c r="C8" s="44">
        <f>+AP$40</f>
        <v>-100000000</v>
      </c>
      <c r="D8" s="48">
        <f>+AP$41</f>
        <v>1</v>
      </c>
      <c r="E8" s="45">
        <f>+AQ$40</f>
        <v>0</v>
      </c>
      <c r="F8" s="18">
        <f>+AP$26</f>
        <v>0</v>
      </c>
      <c r="G8" s="200">
        <f t="shared" si="0"/>
        <v>-100000799.999</v>
      </c>
      <c r="H8" s="30"/>
      <c r="BJ8" s="101"/>
    </row>
    <row r="9" spans="1:62" ht="13.5" thickBot="1">
      <c r="A9" s="150">
        <v>5</v>
      </c>
      <c r="B9" s="23" t="s">
        <v>135</v>
      </c>
      <c r="C9" s="44">
        <f>+O$40</f>
        <v>-100000000</v>
      </c>
      <c r="D9" s="48">
        <f>+O$41</f>
        <v>1</v>
      </c>
      <c r="E9" s="45">
        <f>+P$40</f>
        <v>0</v>
      </c>
      <c r="F9" s="18">
        <f>+O$26</f>
        <v>0</v>
      </c>
      <c r="G9" s="200">
        <f t="shared" si="0"/>
        <v>-100000799.999</v>
      </c>
      <c r="H9" s="30"/>
    </row>
    <row r="10" spans="1:62" ht="13.5" thickBot="1">
      <c r="A10" s="150">
        <v>6</v>
      </c>
      <c r="B10" s="241" t="s">
        <v>143</v>
      </c>
      <c r="C10" s="44">
        <f>+F$40</f>
        <v>-100000000</v>
      </c>
      <c r="D10" s="48">
        <f>+F$41</f>
        <v>1</v>
      </c>
      <c r="E10" s="45">
        <f>+G$40</f>
        <v>0</v>
      </c>
      <c r="F10" s="18">
        <f>+F$26</f>
        <v>0</v>
      </c>
      <c r="G10" s="200">
        <f t="shared" si="0"/>
        <v>-100000799.999</v>
      </c>
      <c r="H10" s="30"/>
    </row>
    <row r="11" spans="1:62" ht="13.5" hidden="1" thickBot="1">
      <c r="A11" s="150">
        <v>7</v>
      </c>
      <c r="B11" s="241" t="s">
        <v>131</v>
      </c>
      <c r="C11" s="44">
        <f>+AA$40</f>
        <v>-100000000</v>
      </c>
      <c r="D11" s="48">
        <f>+AA$41</f>
        <v>1</v>
      </c>
      <c r="E11" s="45">
        <f>+AB$40</f>
        <v>0</v>
      </c>
      <c r="F11" s="18">
        <f>+AA$26</f>
        <v>0</v>
      </c>
      <c r="G11">
        <f t="shared" si="0"/>
        <v>-100000799.999</v>
      </c>
      <c r="H11" s="30"/>
    </row>
    <row r="12" spans="1:62" ht="13.5" hidden="1" thickBot="1">
      <c r="A12" s="150">
        <v>8</v>
      </c>
      <c r="B12" s="23" t="s">
        <v>6</v>
      </c>
      <c r="C12" s="44">
        <f>+R$40</f>
        <v>-100000000</v>
      </c>
      <c r="D12" s="48">
        <f>+R$41</f>
        <v>1</v>
      </c>
      <c r="E12" s="45">
        <f>+S$40</f>
        <v>0</v>
      </c>
      <c r="F12" s="18">
        <f>+R$26</f>
        <v>0</v>
      </c>
      <c r="G12">
        <f t="shared" si="0"/>
        <v>-100000799.999</v>
      </c>
      <c r="H12" s="30"/>
    </row>
    <row r="13" spans="1:62" ht="13.5" hidden="1" thickBot="1">
      <c r="A13" s="150">
        <v>9</v>
      </c>
      <c r="B13" s="23" t="s">
        <v>4</v>
      </c>
      <c r="C13" s="44">
        <f>+AG$40</f>
        <v>-100000000</v>
      </c>
      <c r="D13" s="48">
        <f>+AG$41</f>
        <v>1</v>
      </c>
      <c r="E13" s="45">
        <f>+AH$40</f>
        <v>0</v>
      </c>
      <c r="F13" s="18">
        <f>+AG$26</f>
        <v>0</v>
      </c>
      <c r="G13">
        <f t="shared" si="0"/>
        <v>-100000799.999</v>
      </c>
      <c r="H13" s="30"/>
    </row>
    <row r="14" spans="1:62" ht="13.5" hidden="1" thickBot="1">
      <c r="A14" s="150">
        <v>10</v>
      </c>
      <c r="B14" s="23" t="s">
        <v>62</v>
      </c>
      <c r="C14" s="44">
        <f>+AV$40</f>
        <v>-100000000</v>
      </c>
      <c r="D14" s="48">
        <f>+AV$41</f>
        <v>1</v>
      </c>
      <c r="E14" s="45">
        <f>+AW$40</f>
        <v>0</v>
      </c>
      <c r="F14" s="18">
        <f>+AV$26</f>
        <v>0</v>
      </c>
      <c r="G14">
        <f t="shared" si="0"/>
        <v>-100000799.999</v>
      </c>
      <c r="H14" s="30"/>
    </row>
    <row r="15" spans="1:62" ht="13.5" hidden="1" thickBot="1">
      <c r="A15" s="150">
        <v>11</v>
      </c>
      <c r="B15" s="23" t="s">
        <v>9</v>
      </c>
      <c r="C15" s="44">
        <f>+U$40</f>
        <v>-100000000</v>
      </c>
      <c r="D15" s="48">
        <f>+U$41</f>
        <v>1</v>
      </c>
      <c r="E15" s="45">
        <f>+V$40</f>
        <v>0</v>
      </c>
      <c r="F15" s="18">
        <f>+U$26</f>
        <v>0</v>
      </c>
      <c r="G15">
        <f t="shared" si="0"/>
        <v>-100000799.999</v>
      </c>
      <c r="AE15" s="43"/>
      <c r="AQ15" s="73"/>
    </row>
    <row r="16" spans="1:62" ht="13.5" hidden="1" thickBot="1">
      <c r="A16" s="150">
        <v>12</v>
      </c>
      <c r="B16" s="23" t="s">
        <v>43</v>
      </c>
      <c r="C16" s="44">
        <f>+X$40</f>
        <v>-100000000</v>
      </c>
      <c r="D16" s="48">
        <f>+X$41</f>
        <v>1</v>
      </c>
      <c r="E16" s="45">
        <f>+Y$40</f>
        <v>0</v>
      </c>
      <c r="F16" s="18">
        <f>+X$26</f>
        <v>0</v>
      </c>
      <c r="G16">
        <f t="shared" si="0"/>
        <v>-100000799.999</v>
      </c>
    </row>
    <row r="17" spans="1:58" ht="13.5" hidden="1" thickBot="1">
      <c r="A17" s="150">
        <v>13</v>
      </c>
      <c r="B17" s="23" t="s">
        <v>123</v>
      </c>
      <c r="C17" s="44">
        <f>+AM$40</f>
        <v>-100000000</v>
      </c>
      <c r="D17" s="48">
        <f>+AM$41</f>
        <v>1</v>
      </c>
      <c r="E17" s="45">
        <f>+AN$40</f>
        <v>0</v>
      </c>
      <c r="F17" s="18">
        <f>+AM$26</f>
        <v>0</v>
      </c>
      <c r="G17">
        <f t="shared" si="0"/>
        <v>-100000799.999</v>
      </c>
    </row>
    <row r="18" spans="1:58" ht="13.5" hidden="1" thickBot="1">
      <c r="A18" s="150">
        <v>14</v>
      </c>
      <c r="B18" s="23" t="s">
        <v>28</v>
      </c>
      <c r="C18" s="44">
        <f>+L$40</f>
        <v>-100000000</v>
      </c>
      <c r="D18" s="48">
        <f>+L$41</f>
        <v>1</v>
      </c>
      <c r="E18" s="45">
        <f>+M$40</f>
        <v>0</v>
      </c>
      <c r="F18" s="18">
        <f>+L$26</f>
        <v>0</v>
      </c>
      <c r="G18">
        <f t="shared" si="0"/>
        <v>-100000799.999</v>
      </c>
    </row>
    <row r="19" spans="1:58" ht="13.5" hidden="1" thickBot="1">
      <c r="A19" s="150">
        <v>15</v>
      </c>
      <c r="B19" s="23" t="s">
        <v>72</v>
      </c>
      <c r="C19" s="44">
        <f>+C$40</f>
        <v>-100000000</v>
      </c>
      <c r="D19" s="48">
        <f>+C$41</f>
        <v>1</v>
      </c>
      <c r="E19" s="46">
        <f>+D$40</f>
        <v>0</v>
      </c>
      <c r="F19" s="18">
        <f>+C$26</f>
        <v>0</v>
      </c>
      <c r="G19">
        <f t="shared" si="0"/>
        <v>-100000799.999</v>
      </c>
    </row>
    <row r="20" spans="1:58" ht="13.5" hidden="1" thickBot="1">
      <c r="A20" s="150">
        <v>16</v>
      </c>
      <c r="B20" s="23" t="s">
        <v>73</v>
      </c>
      <c r="C20" s="44">
        <f>+AJ$40</f>
        <v>-100000000</v>
      </c>
      <c r="D20" s="48">
        <f>+AJ$41</f>
        <v>1</v>
      </c>
      <c r="E20" s="45">
        <f>+AK$40</f>
        <v>0</v>
      </c>
      <c r="F20" s="18">
        <f>+AJ$26</f>
        <v>0</v>
      </c>
      <c r="G20">
        <f t="shared" si="0"/>
        <v>-100000799.999</v>
      </c>
    </row>
    <row r="21" spans="1:58" ht="13.5" hidden="1" thickBot="1">
      <c r="A21" s="150">
        <v>17</v>
      </c>
      <c r="B21" s="23" t="s">
        <v>60</v>
      </c>
      <c r="C21" s="44">
        <f>+AS$40</f>
        <v>-100000000</v>
      </c>
      <c r="D21" s="48">
        <f>+AS$41</f>
        <v>1</v>
      </c>
      <c r="E21" s="45">
        <f>+AT$40</f>
        <v>0</v>
      </c>
      <c r="F21" s="18">
        <f>+AS$26</f>
        <v>0</v>
      </c>
      <c r="G21">
        <f t="shared" si="0"/>
        <v>-100000799.999</v>
      </c>
    </row>
    <row r="22" spans="1:58" ht="13.5" hidden="1" thickBot="1">
      <c r="A22" s="150">
        <v>18</v>
      </c>
      <c r="B22" s="23" t="s">
        <v>54</v>
      </c>
      <c r="C22" s="44">
        <f>+BE$40</f>
        <v>-100000000</v>
      </c>
      <c r="D22" s="48">
        <f>+BE$41</f>
        <v>1</v>
      </c>
      <c r="E22" s="45">
        <f>+BF$40</f>
        <v>0</v>
      </c>
      <c r="F22" s="18">
        <f>+BE$26</f>
        <v>0</v>
      </c>
      <c r="G22">
        <f t="shared" si="0"/>
        <v>-100000799.999</v>
      </c>
    </row>
    <row r="23" spans="1:58">
      <c r="A23" s="16"/>
      <c r="C23" s="39"/>
      <c r="AI23" s="61"/>
      <c r="AU23" s="61"/>
    </row>
    <row r="24" spans="1:58">
      <c r="A24" s="16"/>
    </row>
    <row r="26" spans="1:58" hidden="1">
      <c r="B26" t="s">
        <v>12</v>
      </c>
      <c r="C26">
        <f>+C27*C28</f>
        <v>0</v>
      </c>
      <c r="D26">
        <f>+D27*D28</f>
        <v>0</v>
      </c>
      <c r="F26">
        <f>+F27*F28</f>
        <v>0</v>
      </c>
      <c r="G26">
        <f>+G27*G28</f>
        <v>0</v>
      </c>
      <c r="I26">
        <f>+I27*I28</f>
        <v>0</v>
      </c>
      <c r="J26">
        <f>+J27*J28</f>
        <v>0</v>
      </c>
      <c r="L26">
        <f>+L27*L28</f>
        <v>0</v>
      </c>
      <c r="M26">
        <f>+M27*M28</f>
        <v>0</v>
      </c>
      <c r="O26">
        <f>+O27*O28</f>
        <v>0</v>
      </c>
      <c r="P26">
        <f>+P27*P28</f>
        <v>0</v>
      </c>
      <c r="R26">
        <f>+R27*R28</f>
        <v>0</v>
      </c>
      <c r="S26">
        <f>+S27*S28</f>
        <v>0</v>
      </c>
      <c r="U26">
        <f>+U27*U28</f>
        <v>0</v>
      </c>
      <c r="V26">
        <f>+V27*V28</f>
        <v>0</v>
      </c>
      <c r="X26">
        <f>+X27*X28</f>
        <v>0</v>
      </c>
      <c r="Y26">
        <f>+Y27*Y28</f>
        <v>0</v>
      </c>
      <c r="AA26">
        <f>+AA27*AA28</f>
        <v>0</v>
      </c>
      <c r="AB26">
        <f>+AB27*AB28</f>
        <v>0</v>
      </c>
      <c r="AD26">
        <f>+AD27*AD28</f>
        <v>0</v>
      </c>
      <c r="AE26">
        <f>+AE27*AE28</f>
        <v>0</v>
      </c>
      <c r="AG26">
        <f>+AG27*AG28</f>
        <v>0</v>
      </c>
      <c r="AH26">
        <f>+AH27*AH28</f>
        <v>0</v>
      </c>
      <c r="AJ26">
        <f>+AJ27*AJ28</f>
        <v>0</v>
      </c>
      <c r="AK26">
        <f>+AK27*AK28</f>
        <v>0</v>
      </c>
      <c r="AM26">
        <f>+AM27*AM28</f>
        <v>0</v>
      </c>
      <c r="AN26">
        <f>+AN27*AN28</f>
        <v>0</v>
      </c>
      <c r="AP26">
        <f>+AP27*AP28</f>
        <v>0</v>
      </c>
      <c r="AQ26">
        <f>+AQ27*AQ28</f>
        <v>0</v>
      </c>
      <c r="AS26">
        <f>+AS27*AS28</f>
        <v>0</v>
      </c>
      <c r="AT26">
        <f>+AT27*AT28</f>
        <v>0</v>
      </c>
      <c r="AV26">
        <f>+AV27*AV28</f>
        <v>0</v>
      </c>
      <c r="AW26">
        <f>+AW27*AW28</f>
        <v>0</v>
      </c>
      <c r="AY26">
        <f>+AY27*AY28</f>
        <v>0</v>
      </c>
      <c r="AZ26">
        <f>+AZ27*AZ28</f>
        <v>0</v>
      </c>
      <c r="BB26">
        <f>+BB27*BB28</f>
        <v>0</v>
      </c>
      <c r="BC26">
        <f>+BC27*BC28</f>
        <v>0</v>
      </c>
      <c r="BE26">
        <f>+BE27*BE28</f>
        <v>0</v>
      </c>
      <c r="BF26">
        <f>+BF27*BF28</f>
        <v>0</v>
      </c>
    </row>
    <row r="27" spans="1:58" hidden="1">
      <c r="C27">
        <f>IF($B39&gt;3,1,0)</f>
        <v>0</v>
      </c>
      <c r="D27">
        <f>IF($B39&gt;3,1,0)</f>
        <v>0</v>
      </c>
      <c r="F27">
        <f>IF($B39&gt;3,1,0)</f>
        <v>0</v>
      </c>
      <c r="G27">
        <f>IF($B39&gt;3,1,0)</f>
        <v>0</v>
      </c>
      <c r="I27">
        <f>IF($B39&gt;3,1,0)</f>
        <v>0</v>
      </c>
      <c r="J27">
        <f>IF($B39&gt;3,1,0)</f>
        <v>0</v>
      </c>
      <c r="L27">
        <f>IF($B39&gt;3,1,0)</f>
        <v>0</v>
      </c>
      <c r="M27">
        <f>IF($B39&gt;3,1,0)</f>
        <v>0</v>
      </c>
      <c r="O27">
        <f>IF($B39&gt;3,1,0)</f>
        <v>0</v>
      </c>
      <c r="P27">
        <f>IF($B39&gt;3,1,0)</f>
        <v>0</v>
      </c>
      <c r="R27">
        <f>IF($B39&gt;3,1,0)</f>
        <v>0</v>
      </c>
      <c r="S27">
        <f>IF($B39&gt;3,1,0)</f>
        <v>0</v>
      </c>
      <c r="U27">
        <f>IF($B39&gt;3,1,0)</f>
        <v>0</v>
      </c>
      <c r="V27">
        <f>IF($B39&gt;3,1,0)</f>
        <v>0</v>
      </c>
      <c r="X27">
        <f>IF($B39&gt;3,1,0)</f>
        <v>0</v>
      </c>
      <c r="Y27">
        <f>IF($B39&gt;3,1,0)</f>
        <v>0</v>
      </c>
      <c r="AA27">
        <f>IF($B39&gt;3,1,0)</f>
        <v>0</v>
      </c>
      <c r="AB27">
        <f>IF($B39&gt;3,1,0)</f>
        <v>0</v>
      </c>
      <c r="AD27">
        <f>IF($B39&gt;3,1,0)</f>
        <v>0</v>
      </c>
      <c r="AE27">
        <f>IF($B39&gt;3,1,0)</f>
        <v>0</v>
      </c>
      <c r="AG27">
        <f>IF($B39&gt;3,1,0)</f>
        <v>0</v>
      </c>
      <c r="AH27">
        <f>IF($B39&gt;3,1,0)</f>
        <v>0</v>
      </c>
      <c r="AJ27">
        <f>IF($B39&gt;3,1,0)</f>
        <v>0</v>
      </c>
      <c r="AK27">
        <f>IF($B39&gt;3,1,0)</f>
        <v>0</v>
      </c>
      <c r="AM27">
        <f>IF($B39&gt;3,1,0)</f>
        <v>0</v>
      </c>
      <c r="AN27">
        <f>IF($B39&gt;3,1,0)</f>
        <v>0</v>
      </c>
      <c r="AP27">
        <f>IF($B39&gt;3,1,0)</f>
        <v>0</v>
      </c>
      <c r="AQ27">
        <f>IF($B39&gt;3,1,0)</f>
        <v>0</v>
      </c>
      <c r="AS27">
        <f>IF($B39&gt;3,1,0)</f>
        <v>0</v>
      </c>
      <c r="AT27">
        <f>IF($B39&gt;3,1,0)</f>
        <v>0</v>
      </c>
      <c r="AV27">
        <f>IF($B39&gt;3,1,0)</f>
        <v>0</v>
      </c>
      <c r="AW27">
        <f>IF($B39&gt;3,1,0)</f>
        <v>0</v>
      </c>
      <c r="AY27">
        <f>IF($B39&gt;3,1,0)</f>
        <v>0</v>
      </c>
      <c r="AZ27">
        <f>IF($B39&gt;3,1,0)</f>
        <v>0</v>
      </c>
      <c r="BB27">
        <f>IF($B39&gt;3,1,0)</f>
        <v>0</v>
      </c>
      <c r="BC27">
        <f>IF($B39&gt;3,1,0)</f>
        <v>0</v>
      </c>
      <c r="BE27">
        <f>IF($B39&gt;3,1,0)</f>
        <v>0</v>
      </c>
      <c r="BF27">
        <f>IF($B39&gt;3,1,0)</f>
        <v>0</v>
      </c>
    </row>
    <row r="28" spans="1:58" hidden="1">
      <c r="C28">
        <f>MAX(C29:C33)</f>
        <v>0</v>
      </c>
      <c r="D28">
        <f>+D40</f>
        <v>0</v>
      </c>
      <c r="F28">
        <f>MAX(F29:F33)</f>
        <v>0</v>
      </c>
      <c r="G28">
        <f>+G40</f>
        <v>0</v>
      </c>
      <c r="I28">
        <f>MAX(I29:I33)</f>
        <v>0</v>
      </c>
      <c r="J28">
        <f>+J40</f>
        <v>0</v>
      </c>
      <c r="L28">
        <f>MAX(L29:L33)</f>
        <v>0</v>
      </c>
      <c r="M28">
        <f>+M40</f>
        <v>0</v>
      </c>
      <c r="O28">
        <f>MAX(O29:O33)</f>
        <v>0</v>
      </c>
      <c r="P28">
        <f>+P40</f>
        <v>0</v>
      </c>
      <c r="R28">
        <f>MAX(R29:R33)</f>
        <v>0</v>
      </c>
      <c r="S28">
        <f>+S40</f>
        <v>0</v>
      </c>
      <c r="U28">
        <f>MAX(U29:U33)</f>
        <v>0</v>
      </c>
      <c r="V28">
        <f>+V40</f>
        <v>0</v>
      </c>
      <c r="X28">
        <f>MAX(X29:X33)</f>
        <v>0</v>
      </c>
      <c r="Y28">
        <f>+Y40</f>
        <v>0</v>
      </c>
      <c r="AA28">
        <f>MAX(AA29:AA33)</f>
        <v>0</v>
      </c>
      <c r="AB28">
        <f>+AB40</f>
        <v>0</v>
      </c>
      <c r="AD28">
        <f>MAX(AD29:AD33)</f>
        <v>0</v>
      </c>
      <c r="AE28">
        <f>+AE40</f>
        <v>0</v>
      </c>
      <c r="AG28">
        <f>MAX(AG29:AG33)</f>
        <v>0</v>
      </c>
      <c r="AH28">
        <f>+AH40</f>
        <v>0</v>
      </c>
      <c r="AJ28">
        <f>MAX(AJ29:AJ33)</f>
        <v>0</v>
      </c>
      <c r="AK28">
        <f>+AK40</f>
        <v>0</v>
      </c>
      <c r="AM28">
        <f>MAX(AM29:AM33)</f>
        <v>0</v>
      </c>
      <c r="AN28">
        <f>+AN40</f>
        <v>0</v>
      </c>
      <c r="AP28">
        <f>MAX(AP29:AP33)</f>
        <v>0</v>
      </c>
      <c r="AQ28">
        <f>+AQ40</f>
        <v>0</v>
      </c>
      <c r="AS28">
        <f>MAX(AS29:AS33)</f>
        <v>0</v>
      </c>
      <c r="AT28">
        <f>+AT40</f>
        <v>0</v>
      </c>
      <c r="AV28">
        <f>MAX(AV29:AV33)</f>
        <v>0</v>
      </c>
      <c r="AW28">
        <f>+AW40</f>
        <v>0</v>
      </c>
      <c r="AY28">
        <f>MAX(AY29:AY33)</f>
        <v>0</v>
      </c>
      <c r="AZ28">
        <f>+AZ40</f>
        <v>0</v>
      </c>
      <c r="BB28">
        <f>MAX(BB29:BB33)</f>
        <v>0</v>
      </c>
      <c r="BC28">
        <f>+BC40</f>
        <v>0</v>
      </c>
      <c r="BE28">
        <f>MAX(BE29:BE33)</f>
        <v>0</v>
      </c>
      <c r="BF28">
        <f>+BF40</f>
        <v>0</v>
      </c>
    </row>
    <row r="29" spans="1:58" hidden="1">
      <c r="C29">
        <f>IF(C$34=5,5,0)</f>
        <v>0</v>
      </c>
      <c r="F29">
        <f>IF(F$34=5,5,0)</f>
        <v>0</v>
      </c>
      <c r="I29">
        <f>IF(I$34=5,5,0)</f>
        <v>0</v>
      </c>
      <c r="L29">
        <f>IF(L$34=5,5,0)</f>
        <v>0</v>
      </c>
      <c r="O29">
        <f>IF(O$34=5,5,0)</f>
        <v>0</v>
      </c>
      <c r="R29">
        <f>IF(R$34=5,5,0)</f>
        <v>0</v>
      </c>
      <c r="U29">
        <f>IF(U$34=5,5,0)</f>
        <v>0</v>
      </c>
      <c r="X29">
        <f>IF(X$34=5,5,0)</f>
        <v>0</v>
      </c>
      <c r="AA29">
        <f>IF(AA$34=5,5,0)</f>
        <v>0</v>
      </c>
      <c r="AD29">
        <f>IF(AD$34=5,5,0)</f>
        <v>0</v>
      </c>
      <c r="AG29">
        <f>IF(AG$34=5,5,0)</f>
        <v>0</v>
      </c>
      <c r="AJ29">
        <f>IF(AJ$34=5,5,0)</f>
        <v>0</v>
      </c>
      <c r="AM29">
        <f>IF(AM$34=5,5,0)</f>
        <v>0</v>
      </c>
      <c r="AP29">
        <f>IF(AP$34=5,5,0)</f>
        <v>0</v>
      </c>
      <c r="AS29">
        <f>IF(AS$34=5,5,0)</f>
        <v>0</v>
      </c>
      <c r="AV29">
        <f>IF(AV$34=5,5,0)</f>
        <v>0</v>
      </c>
      <c r="AY29">
        <f>IF(AY$34=5,5,0)</f>
        <v>0</v>
      </c>
      <c r="BB29">
        <f>IF(BB$34=5,5,0)</f>
        <v>0</v>
      </c>
      <c r="BE29">
        <f>IF(BE$34=5,5,0)</f>
        <v>0</v>
      </c>
    </row>
    <row r="30" spans="1:58" hidden="1">
      <c r="C30">
        <f>IF(C$34=4,10,0)</f>
        <v>0</v>
      </c>
      <c r="F30">
        <f>IF(F$34=4,10,0)</f>
        <v>0</v>
      </c>
      <c r="I30">
        <f>IF(I$34=4,10,0)</f>
        <v>0</v>
      </c>
      <c r="L30">
        <f>IF(L$34=4,10,0)</f>
        <v>0</v>
      </c>
      <c r="O30">
        <f>IF(O$34=4,10,0)</f>
        <v>0</v>
      </c>
      <c r="R30">
        <f>IF(R$34=4,10,0)</f>
        <v>0</v>
      </c>
      <c r="U30">
        <f>IF(U$34=4,10,0)</f>
        <v>0</v>
      </c>
      <c r="X30">
        <f>IF(X$34=4,10,0)</f>
        <v>0</v>
      </c>
      <c r="AA30">
        <f>IF(AA$34=4,10,0)</f>
        <v>0</v>
      </c>
      <c r="AD30">
        <f>IF(AD$34=4,10,0)</f>
        <v>0</v>
      </c>
      <c r="AG30">
        <f>IF(AG$34=4,10,0)</f>
        <v>0</v>
      </c>
      <c r="AJ30">
        <f>IF(AJ$34=4,10,0)</f>
        <v>0</v>
      </c>
      <c r="AM30">
        <f>IF(AM$34=4,10,0)</f>
        <v>0</v>
      </c>
      <c r="AP30">
        <f>IF(AP$34=4,10,0)</f>
        <v>0</v>
      </c>
      <c r="AS30">
        <f>IF(AS$34=4,10,0)</f>
        <v>0</v>
      </c>
      <c r="AV30">
        <f>IF(AV$34=4,10,0)</f>
        <v>0</v>
      </c>
      <c r="AY30">
        <f>IF(AY$34=4,10,0)</f>
        <v>0</v>
      </c>
      <c r="BB30">
        <f>IF(BB$34=4,10,0)</f>
        <v>0</v>
      </c>
      <c r="BE30">
        <f>IF(BE$34=4,10,0)</f>
        <v>0</v>
      </c>
    </row>
    <row r="31" spans="1:58" hidden="1">
      <c r="C31">
        <f>IF(C$34=3,20,0)</f>
        <v>0</v>
      </c>
      <c r="F31">
        <f>IF(F$34=3,20,0)</f>
        <v>0</v>
      </c>
      <c r="I31">
        <f>IF(I$34=3,20,0)</f>
        <v>0</v>
      </c>
      <c r="L31">
        <f>IF(L$34=3,20,0)</f>
        <v>0</v>
      </c>
      <c r="O31">
        <f>IF(O$34=3,20,0)</f>
        <v>0</v>
      </c>
      <c r="R31">
        <f>IF(R$34=3,20,0)</f>
        <v>0</v>
      </c>
      <c r="U31">
        <f>IF(U$34=3,20,0)</f>
        <v>0</v>
      </c>
      <c r="X31">
        <f>IF(X$34=3,20,0)</f>
        <v>0</v>
      </c>
      <c r="AA31">
        <f>IF(AA$34=3,20,0)</f>
        <v>0</v>
      </c>
      <c r="AD31">
        <f>IF(AD$34=3,20,0)</f>
        <v>0</v>
      </c>
      <c r="AG31">
        <f>IF(AG$34=3,20,0)</f>
        <v>0</v>
      </c>
      <c r="AJ31">
        <f>IF(AJ$34=3,20,0)</f>
        <v>0</v>
      </c>
      <c r="AM31">
        <f>IF(AM$34=3,20,0)</f>
        <v>0</v>
      </c>
      <c r="AP31">
        <f>IF(AP$34=3,20,0)</f>
        <v>0</v>
      </c>
      <c r="AS31">
        <f>IF(AS$34=3,20,0)</f>
        <v>0</v>
      </c>
      <c r="AV31">
        <f>IF(AV$34=3,20,0)</f>
        <v>0</v>
      </c>
      <c r="AY31">
        <f>IF(AY$34=3,20,0)</f>
        <v>0</v>
      </c>
      <c r="BB31">
        <f>IF(BB$34=3,20,0)</f>
        <v>0</v>
      </c>
      <c r="BE31">
        <f>IF(BE$34=3,20,0)</f>
        <v>0</v>
      </c>
    </row>
    <row r="32" spans="1:58" hidden="1">
      <c r="C32">
        <f>IF(C$34=2,40,0)</f>
        <v>0</v>
      </c>
      <c r="F32">
        <f>IF(F$34=2,40,0)</f>
        <v>0</v>
      </c>
      <c r="I32">
        <f>IF(I$34=2,40,0)</f>
        <v>0</v>
      </c>
      <c r="L32">
        <f>IF(L$34=2,40,0)</f>
        <v>0</v>
      </c>
      <c r="O32">
        <f>IF(O$34=2,40,0)</f>
        <v>0</v>
      </c>
      <c r="R32">
        <f>IF(R$34=2,40,0)</f>
        <v>0</v>
      </c>
      <c r="U32">
        <f>IF(U$34=2,40,0)</f>
        <v>0</v>
      </c>
      <c r="X32">
        <f>IF(X$34=2,40,0)</f>
        <v>0</v>
      </c>
      <c r="AA32">
        <f>IF(AA$34=2,40,0)</f>
        <v>0</v>
      </c>
      <c r="AD32">
        <f>IF(AD$34=2,40,0)</f>
        <v>0</v>
      </c>
      <c r="AG32">
        <f>IF(AG$34=2,40,0)</f>
        <v>0</v>
      </c>
      <c r="AJ32">
        <f>IF(AJ$34=2,40,0)</f>
        <v>0</v>
      </c>
      <c r="AM32">
        <f>IF(AM$34=2,40,0)</f>
        <v>0</v>
      </c>
      <c r="AP32">
        <f>IF(AP$34=2,40,0)</f>
        <v>0</v>
      </c>
      <c r="AS32">
        <f>IF(AS$34=2,40,0)</f>
        <v>0</v>
      </c>
      <c r="AV32">
        <f>IF(AV$34=2,40,0)</f>
        <v>0</v>
      </c>
      <c r="AY32">
        <f>IF(AY$34=2,40,0)</f>
        <v>0</v>
      </c>
      <c r="BB32">
        <f>IF(BB$34=2,40,0)</f>
        <v>0</v>
      </c>
      <c r="BE32">
        <f>IF(BE$34=2,40,0)</f>
        <v>0</v>
      </c>
    </row>
    <row r="33" spans="1:67" hidden="1">
      <c r="C33">
        <f>IF(C$34=1,80,0)</f>
        <v>0</v>
      </c>
      <c r="F33">
        <f>IF(F$34=1,80,0)</f>
        <v>0</v>
      </c>
      <c r="I33">
        <f>IF(I$34=1,80,0)</f>
        <v>0</v>
      </c>
      <c r="L33">
        <f>IF(L$34=1,80,0)</f>
        <v>0</v>
      </c>
      <c r="O33">
        <f>IF(O$34=1,80,0)</f>
        <v>0</v>
      </c>
      <c r="R33">
        <f>IF(R$34=1,80,0)</f>
        <v>0</v>
      </c>
      <c r="U33">
        <f>IF(U$34=1,80,0)</f>
        <v>0</v>
      </c>
      <c r="X33">
        <f>IF(X$34=1,80,0)</f>
        <v>0</v>
      </c>
      <c r="AA33">
        <f>IF(AA$34=1,80,0)</f>
        <v>0</v>
      </c>
      <c r="AD33">
        <f>IF(AD$34=1,80,0)</f>
        <v>0</v>
      </c>
      <c r="AG33">
        <f>IF(AG$34=1,80,0)</f>
        <v>0</v>
      </c>
      <c r="AJ33">
        <f>IF(AJ$34=1,80,0)</f>
        <v>0</v>
      </c>
      <c r="AM33">
        <f>IF(AM$34=1,80,0)</f>
        <v>0</v>
      </c>
      <c r="AP33">
        <f>IF(AP$34=1,80,0)</f>
        <v>0</v>
      </c>
      <c r="AS33">
        <f>IF(AS$34=1,80,0)</f>
        <v>0</v>
      </c>
      <c r="AV33">
        <f>IF(AV$34=1,80,0)</f>
        <v>0</v>
      </c>
      <c r="AY33">
        <f>IF(AY$34=1,80,0)</f>
        <v>0</v>
      </c>
      <c r="BB33">
        <f>IF(BB$34=1,80,0)</f>
        <v>0</v>
      </c>
      <c r="BE33">
        <f>IF(BE$34=1,80,0)</f>
        <v>0</v>
      </c>
    </row>
    <row r="34" spans="1:67" hidden="1">
      <c r="C34">
        <f>RANK(C35,$C35:$BF35)*C39</f>
        <v>0</v>
      </c>
      <c r="F34">
        <f>RANK(F35,$C35:$BF35)*F39</f>
        <v>0</v>
      </c>
      <c r="I34">
        <f>RANK(I35,$C35:$BF35)*I39</f>
        <v>0</v>
      </c>
      <c r="L34">
        <f>RANK(L35,$C35:$BF35)*L39</f>
        <v>0</v>
      </c>
      <c r="O34">
        <f>RANK(O35,$C35:$BF35)*O39</f>
        <v>0</v>
      </c>
      <c r="R34">
        <f>RANK(R35,$C35:$BF35)*R39</f>
        <v>0</v>
      </c>
      <c r="U34">
        <f>RANK(U35,$C35:$BF35)*U39</f>
        <v>0</v>
      </c>
      <c r="X34">
        <f>RANK(X35,$C35:$BF35)*X39</f>
        <v>0</v>
      </c>
      <c r="AA34">
        <f>RANK(AA35,$C35:$BF35)*AA39</f>
        <v>0</v>
      </c>
      <c r="AD34">
        <f>RANK(AD35,$C35:$BF35)*AD39</f>
        <v>0</v>
      </c>
      <c r="AG34">
        <f>RANK(AG35,$C35:$BF35)*AG39</f>
        <v>0</v>
      </c>
      <c r="AJ34">
        <f>RANK(AJ35,$C35:$BF35)*AJ39</f>
        <v>0</v>
      </c>
      <c r="AM34">
        <f>RANK(AM35,$C35:$BF35)*AM39</f>
        <v>0</v>
      </c>
      <c r="AP34">
        <f>RANK(AP35,$C35:$BF35)*AP39</f>
        <v>0</v>
      </c>
      <c r="AS34">
        <f>RANK(AS35,$C35:$BF35)*AS39</f>
        <v>0</v>
      </c>
      <c r="AV34">
        <f>RANK(AV35,$C35:$BF35)*AV39</f>
        <v>0</v>
      </c>
      <c r="AY34">
        <f>RANK(AY35,$C35:$BF35)*AY39</f>
        <v>0</v>
      </c>
      <c r="BB34">
        <f>RANK(BB35,$C35:$BF35)*BB39</f>
        <v>0</v>
      </c>
      <c r="BE34">
        <f>RANK(BE35,$C35:$BF35)*BE39</f>
        <v>0</v>
      </c>
    </row>
    <row r="35" spans="1:67" hidden="1">
      <c r="C35">
        <f>SUM(C36:C38)</f>
        <v>-999999900</v>
      </c>
      <c r="F35">
        <f>SUM(F36:F38)</f>
        <v>-999999900</v>
      </c>
      <c r="I35">
        <f>SUM(I36:I38)</f>
        <v>-999999900</v>
      </c>
      <c r="L35">
        <f>SUM(L36:L38)</f>
        <v>-999999900</v>
      </c>
      <c r="O35">
        <f>SUM(O36:O38)</f>
        <v>-999999900</v>
      </c>
      <c r="R35">
        <f>SUM(R36:R38)</f>
        <v>-999999900</v>
      </c>
      <c r="U35">
        <f>SUM(U36:U38)</f>
        <v>-999999900</v>
      </c>
      <c r="X35">
        <f>SUM(X36:X38)</f>
        <v>-999999900</v>
      </c>
      <c r="AA35">
        <f>SUM(AA36:AA38)</f>
        <v>-999999900</v>
      </c>
      <c r="AD35">
        <f>SUM(AD36:AD38)</f>
        <v>-999999900</v>
      </c>
      <c r="AG35">
        <f>SUM(AG36:AG38)</f>
        <v>-999999900</v>
      </c>
      <c r="AJ35">
        <f>SUM(AJ36:AJ38)</f>
        <v>-999999900</v>
      </c>
      <c r="AM35">
        <f>SUM(AM36:AM38)</f>
        <v>-999999900</v>
      </c>
      <c r="AP35">
        <f>SUM(AP36:AP38)</f>
        <v>-999999900</v>
      </c>
      <c r="AS35">
        <f>SUM(AS36:AS38)</f>
        <v>-999999998</v>
      </c>
      <c r="AV35">
        <f>SUM(AV36:AV38)</f>
        <v>-999999900</v>
      </c>
      <c r="AY35">
        <f>SUM(AY36:AY38)</f>
        <v>-999999900</v>
      </c>
      <c r="BB35">
        <f>SUM(BB36:BB38)</f>
        <v>-9999998</v>
      </c>
      <c r="BE35">
        <f>SUM(BE36:BE38)</f>
        <v>-9999998</v>
      </c>
    </row>
    <row r="36" spans="1:67" hidden="1">
      <c r="C36">
        <f>+D40</f>
        <v>0</v>
      </c>
      <c r="F36">
        <f>+G40</f>
        <v>0</v>
      </c>
      <c r="I36">
        <f>+J40</f>
        <v>0</v>
      </c>
      <c r="L36">
        <f>+M40</f>
        <v>0</v>
      </c>
      <c r="O36">
        <f>+P40</f>
        <v>0</v>
      </c>
      <c r="R36">
        <f>+S40</f>
        <v>0</v>
      </c>
      <c r="U36">
        <f>+V40</f>
        <v>0</v>
      </c>
      <c r="X36">
        <f>+Y40</f>
        <v>0</v>
      </c>
      <c r="AA36">
        <f>+AB40</f>
        <v>0</v>
      </c>
      <c r="AD36">
        <f>+AE40</f>
        <v>0</v>
      </c>
      <c r="AG36">
        <f>+AH40</f>
        <v>0</v>
      </c>
      <c r="AJ36">
        <f>+AK40</f>
        <v>0</v>
      </c>
      <c r="AM36">
        <f>+AN40</f>
        <v>0</v>
      </c>
      <c r="AP36">
        <f>+AQ40</f>
        <v>0</v>
      </c>
      <c r="AS36">
        <f>+AT40</f>
        <v>0</v>
      </c>
      <c r="AV36">
        <f>+AW40</f>
        <v>0</v>
      </c>
      <c r="AY36">
        <f>+AZ40</f>
        <v>0</v>
      </c>
      <c r="BB36">
        <f>+BC40</f>
        <v>0</v>
      </c>
      <c r="BE36">
        <f>+BF40</f>
        <v>0</v>
      </c>
    </row>
    <row r="37" spans="1:67" hidden="1">
      <c r="C37">
        <f>+C41*100</f>
        <v>100</v>
      </c>
      <c r="F37">
        <f>+F41*100</f>
        <v>100</v>
      </c>
      <c r="I37">
        <f>+I41*100</f>
        <v>100</v>
      </c>
      <c r="L37">
        <f>+L41*100</f>
        <v>100</v>
      </c>
      <c r="O37">
        <f>+O41*100</f>
        <v>100</v>
      </c>
      <c r="R37">
        <f>+R41*100</f>
        <v>100</v>
      </c>
      <c r="U37">
        <f>+U41*100</f>
        <v>100</v>
      </c>
      <c r="X37">
        <f>+X41*100</f>
        <v>100</v>
      </c>
      <c r="AA37">
        <f>+AA41*100</f>
        <v>100</v>
      </c>
      <c r="AD37">
        <f>+AD41*100</f>
        <v>100</v>
      </c>
      <c r="AG37">
        <f>+AG41*100</f>
        <v>100</v>
      </c>
      <c r="AJ37">
        <f>+AJ41*100</f>
        <v>100</v>
      </c>
      <c r="AM37">
        <f>+AM41*100</f>
        <v>100</v>
      </c>
      <c r="AP37">
        <f>+AP41*100</f>
        <v>100</v>
      </c>
      <c r="AS37">
        <f>+AS41*2</f>
        <v>2</v>
      </c>
      <c r="AV37">
        <f>+AV41*100</f>
        <v>100</v>
      </c>
      <c r="AY37">
        <f>+AY41*100</f>
        <v>100</v>
      </c>
      <c r="BB37">
        <f>+BB41*2</f>
        <v>2</v>
      </c>
      <c r="BE37">
        <f>+BE41*2</f>
        <v>2</v>
      </c>
    </row>
    <row r="38" spans="1:67" hidden="1">
      <c r="C38">
        <f>IF(D40-$A3/2&lt;0,-1000000000,C40*C39*100000+C40)</f>
        <v>-1000000000</v>
      </c>
      <c r="F38">
        <f>IF(G40-$A3/2&lt;0,-1000000000,F40*F39*100000+F40)</f>
        <v>-1000000000</v>
      </c>
      <c r="I38">
        <f>IF(J40-$A3/2&lt;0,-1000000000,I40*I39*100000+I40)</f>
        <v>-1000000000</v>
      </c>
      <c r="L38">
        <f>IF(M40-$A3/2&lt;0,-1000000000,L40*L39*100000+L40)</f>
        <v>-1000000000</v>
      </c>
      <c r="O38">
        <f>IF(P40-$A3/2&lt;0,-1000000000,O40*O39*100000+O40)</f>
        <v>-1000000000</v>
      </c>
      <c r="R38">
        <f>IF(S40-$A3/2&lt;0,-1000000000,R40*R39*100000+R40)</f>
        <v>-1000000000</v>
      </c>
      <c r="U38">
        <f>IF(V40-$A3/2&lt;0,-1000000000,U40*U39*100000+U40)</f>
        <v>-1000000000</v>
      </c>
      <c r="X38">
        <f>IF(Y40-$A3/2&lt;0,-1000000000,X40*X39*100000+X40)</f>
        <v>-1000000000</v>
      </c>
      <c r="AA38">
        <f>IF(AB40-$A3/2&lt;0,-1000000000,AA40*AA39*100000+AA40)</f>
        <v>-1000000000</v>
      </c>
      <c r="AD38">
        <f>IF(AE40-$A3/2&lt;0,-1000000000,AD40*AD39*100000+AD40)</f>
        <v>-1000000000</v>
      </c>
      <c r="AG38">
        <f>IF(AH40-$A3/2&lt;0,-1000000000,AG40*AG39*100000+AG40)</f>
        <v>-1000000000</v>
      </c>
      <c r="AJ38">
        <f>IF(AK40-$A3/2&lt;0,-1000000000,AJ40*AJ39*100000+AJ40)</f>
        <v>-1000000000</v>
      </c>
      <c r="AM38">
        <f>IF(AN40-$A3/2&lt;0,-1000000000,AM40*AM39*100000+AM40)</f>
        <v>-1000000000</v>
      </c>
      <c r="AP38">
        <f>IF(AQ40-$A3/2&lt;0,-1000000000,AP40*AP39*100000+AP40)</f>
        <v>-1000000000</v>
      </c>
      <c r="AS38">
        <f>IF(AT40-$A3/2&lt;0,-1000000000,AS40*AS39*100000+AS40)</f>
        <v>-1000000000</v>
      </c>
      <c r="AV38">
        <f>IF(AW40-$A3/2&lt;0,-1000000000,AV40*AV39*100000+AV40)</f>
        <v>-1000000000</v>
      </c>
      <c r="AY38">
        <f>IF(AZ40-$A3/2&lt;0,-1000000000,AY40*AY39*100000+AY40)</f>
        <v>-1000000000</v>
      </c>
      <c r="BB38">
        <f>IF(BC40-$A3/2&lt;0,-10000000,BB40*BB39*100000+BB40)</f>
        <v>-10000000</v>
      </c>
      <c r="BE38">
        <f>IF(BF40-$A3/2&lt;0,-10000000,BE40*BE39*100000+BE40)</f>
        <v>-10000000</v>
      </c>
      <c r="BH38"/>
    </row>
    <row r="39" spans="1:67">
      <c r="A39" t="s">
        <v>13</v>
      </c>
      <c r="B39">
        <f>SUM(C39:BE39)</f>
        <v>0</v>
      </c>
      <c r="C39">
        <f>IF(D40&gt;=$A3/2,1,0)</f>
        <v>0</v>
      </c>
      <c r="F39">
        <f>IF(G40&gt;=$A3/2,1,0)</f>
        <v>0</v>
      </c>
      <c r="I39">
        <f>IF(J40&gt;=$A3/2,1,0)</f>
        <v>0</v>
      </c>
      <c r="L39">
        <f>IF(M40&gt;=$A3/2,1,0)</f>
        <v>0</v>
      </c>
      <c r="O39">
        <f>IF(P40&gt;=$A3/2,1,0)</f>
        <v>0</v>
      </c>
      <c r="R39">
        <f>IF(S40&gt;=$A3/2,1,0)</f>
        <v>0</v>
      </c>
      <c r="U39">
        <f>IF(V40&gt;=$A3/2,1,0)</f>
        <v>0</v>
      </c>
      <c r="X39">
        <f>IF(Y40&gt;=$A3/2,1,0)</f>
        <v>0</v>
      </c>
      <c r="AA39">
        <f>IF(AB40&gt;=$A3/2,1,0)</f>
        <v>0</v>
      </c>
      <c r="AD39">
        <f>IF(AE40&gt;=$A3/2,1,0)</f>
        <v>0</v>
      </c>
      <c r="AG39">
        <f>IF(AH40&gt;=$A3/2,1,0)</f>
        <v>0</v>
      </c>
      <c r="AJ39">
        <f>IF(AK40&gt;=$A3/2,1,0)</f>
        <v>0</v>
      </c>
      <c r="AM39">
        <f>IF(AN40&gt;=$A3/2,1,0)</f>
        <v>0</v>
      </c>
      <c r="AP39">
        <f>IF(AQ40&gt;=$A3/2,1,0)</f>
        <v>0</v>
      </c>
      <c r="AS39">
        <f>IF(AT40&gt;=$A3/2,1,0)</f>
        <v>0</v>
      </c>
      <c r="AV39">
        <f>IF(AW40&gt;=$A3/2,1,0)</f>
        <v>0</v>
      </c>
      <c r="AY39">
        <f>IF(AZ40&gt;=$A3/2,1,0)</f>
        <v>0</v>
      </c>
      <c r="BB39">
        <f>IF(BC40&gt;=$A3/2,1,0)</f>
        <v>0</v>
      </c>
      <c r="BE39">
        <f>IF(BF40&gt;=$A3/2,1,0)</f>
        <v>0</v>
      </c>
    </row>
    <row r="40" spans="1:67" ht="13.5" hidden="1" thickBot="1">
      <c r="C40" s="2">
        <f>IF(SUM(C45:C68)&lt;-1000,-100000000,SUM(C45:C68))</f>
        <v>-100000000</v>
      </c>
      <c r="D40" s="2">
        <f>COUNT(D45:D68)</f>
        <v>0</v>
      </c>
      <c r="E40" s="2"/>
      <c r="F40" s="2">
        <f>IF(SUM(F45:F68)&lt;-1000,-100000000,SUM(F45:F68))</f>
        <v>-100000000</v>
      </c>
      <c r="G40" s="2">
        <f>COUNT(G45:G68)</f>
        <v>0</v>
      </c>
      <c r="H40" s="2"/>
      <c r="I40" s="2">
        <f>IF(SUM(I45:I68)&lt;-1000,-100000000,SUM(I45:I68))</f>
        <v>-100000000</v>
      </c>
      <c r="J40" s="2">
        <f>COUNT(J45:J68)</f>
        <v>0</v>
      </c>
      <c r="K40" s="2"/>
      <c r="L40" s="2">
        <f>IF(SUM(L45:L68)&lt;-1000,-100000000,SUM(L45:L68))</f>
        <v>-100000000</v>
      </c>
      <c r="M40" s="2">
        <f>COUNT(M45:M68)</f>
        <v>0</v>
      </c>
      <c r="N40" s="2"/>
      <c r="O40" s="2">
        <f>IF(SUM(O45:O68)&lt;-1000,-100000000,SUM(O45:O68))</f>
        <v>-100000000</v>
      </c>
      <c r="P40" s="2">
        <f>COUNT(P45:P68)</f>
        <v>0</v>
      </c>
      <c r="Q40" s="2"/>
      <c r="R40" s="2">
        <f>IF(SUM(R45:R68)&lt;-1000,-100000000,SUM(R45:R68))</f>
        <v>-100000000</v>
      </c>
      <c r="S40" s="2">
        <f>COUNT(S45:S68)</f>
        <v>0</v>
      </c>
      <c r="T40" s="2"/>
      <c r="U40" s="2">
        <f>IF(SUM(U45:U68)&lt;-1000,-100000000,SUM(U45:U68))</f>
        <v>-100000000</v>
      </c>
      <c r="V40" s="2">
        <f>COUNT(V45:V68)</f>
        <v>0</v>
      </c>
      <c r="W40" s="2"/>
      <c r="X40" s="2">
        <f>IF(SUM(X45:X68)&lt;-1000,-100000000,SUM(X45:X68))</f>
        <v>-100000000</v>
      </c>
      <c r="Y40" s="2">
        <f>COUNT(Y45:Y68)</f>
        <v>0</v>
      </c>
      <c r="Z40" s="2"/>
      <c r="AA40" s="2">
        <f>IF(SUM(AA45:AA68)&lt;-1000,-100000000,SUM(AA45:AA68))</f>
        <v>-100000000</v>
      </c>
      <c r="AB40" s="2">
        <f>COUNT(AB45:AB68)</f>
        <v>0</v>
      </c>
      <c r="AC40" s="2"/>
      <c r="AD40" s="2">
        <f>IF(SUM(AD45:AD68)&lt;-1000,-100000000,SUM(AD45:AD68))</f>
        <v>-100000000</v>
      </c>
      <c r="AE40" s="2">
        <f>COUNT(AE45:AE68)</f>
        <v>0</v>
      </c>
      <c r="AF40" s="2"/>
      <c r="AG40" s="2">
        <f>IF(SUM(AG45:AG68)&lt;-1000,-100000000,SUM(AG45:AG68))</f>
        <v>-100000000</v>
      </c>
      <c r="AH40" s="2">
        <f>COUNT(AH45:AH68)</f>
        <v>0</v>
      </c>
      <c r="AI40" s="2"/>
      <c r="AJ40" s="2">
        <f>IF(SUM(AJ45:AJ68)&lt;-1000,-100000000,SUM(AJ45:AJ68))</f>
        <v>-100000000</v>
      </c>
      <c r="AK40" s="2">
        <f>COUNT(AK45:AK68)</f>
        <v>0</v>
      </c>
      <c r="AL40" s="2"/>
      <c r="AM40" s="2">
        <f>IF(SUM(AM45:AM68)&lt;-1000,-100000000,SUM(AM45:AM68))</f>
        <v>-100000000</v>
      </c>
      <c r="AN40" s="2">
        <f>COUNT(AN45:AN68)</f>
        <v>0</v>
      </c>
      <c r="AO40" s="2"/>
      <c r="AP40" s="2">
        <f>IF(SUM(AP45:AP68)&lt;-1000,-100000000,SUM(AP45:AP68))</f>
        <v>-100000000</v>
      </c>
      <c r="AQ40" s="2">
        <f>COUNT(AQ45:AQ68)</f>
        <v>0</v>
      </c>
      <c r="AR40" s="2"/>
      <c r="AS40" s="2">
        <f>IF(SUM(AS45:AS68)&lt;-1000,-100000000,SUM(AS45:AS68))</f>
        <v>-100000000</v>
      </c>
      <c r="AT40" s="2">
        <f>COUNT(AT45:AT68)</f>
        <v>0</v>
      </c>
      <c r="AU40" s="2"/>
      <c r="AV40" s="2">
        <f>IF(SUM(AV45:AV68)&lt;-1000,-100000000,SUM(AV45:AV68))</f>
        <v>-100000000</v>
      </c>
      <c r="AW40" s="2">
        <f>COUNT(AW45:AW68)</f>
        <v>0</v>
      </c>
      <c r="AX40" s="2"/>
      <c r="AY40" s="2">
        <f>IF(SUM(AY45:AY68)&lt;-1000,-100000000,SUM(AY45:AY68))</f>
        <v>-100000000</v>
      </c>
      <c r="AZ40" s="2">
        <f>COUNT(AZ45:AZ68)</f>
        <v>0</v>
      </c>
      <c r="BA40" s="2"/>
      <c r="BB40" s="2">
        <f>IF(SUM(BB45:BB68)&lt;-1000,-100000000,SUM(BB45:BB68))</f>
        <v>-100000000</v>
      </c>
      <c r="BC40" s="2">
        <f>COUNT(BC45:BC68)</f>
        <v>0</v>
      </c>
      <c r="BD40" s="2"/>
      <c r="BE40" s="2">
        <f>IF(SUM(BE45:BE68)&lt;-1000,-100000000,SUM(BE45:BE68))</f>
        <v>-100000000</v>
      </c>
      <c r="BF40" s="2">
        <f>COUNT(BF45:BF68)</f>
        <v>0</v>
      </c>
      <c r="BG40" s="2"/>
      <c r="BH40" s="25"/>
      <c r="BI40" t="s">
        <v>7</v>
      </c>
    </row>
    <row r="41" spans="1:67" hidden="1">
      <c r="C41" s="2">
        <f>+D41-E41</f>
        <v>1</v>
      </c>
      <c r="D41" s="2">
        <f>SUM(D45:D68)</f>
        <v>0</v>
      </c>
      <c r="E41" s="2">
        <f>SUM(E45:E68)</f>
        <v>-1</v>
      </c>
      <c r="F41" s="2">
        <f>+G41-H41</f>
        <v>1</v>
      </c>
      <c r="G41" s="2">
        <f>SUM(G45:G68)</f>
        <v>0</v>
      </c>
      <c r="H41" s="2">
        <f>SUM(H45:H68)</f>
        <v>-1</v>
      </c>
      <c r="I41" s="2">
        <f>+J41-K41</f>
        <v>1</v>
      </c>
      <c r="J41" s="2">
        <f>SUM(J45:J68)</f>
        <v>0</v>
      </c>
      <c r="K41" s="2">
        <f>SUM(K45:K68)</f>
        <v>-1</v>
      </c>
      <c r="L41" s="2">
        <f>+M41-N41</f>
        <v>1</v>
      </c>
      <c r="M41" s="2">
        <f>SUM(M45:M68)</f>
        <v>0</v>
      </c>
      <c r="N41" s="2">
        <f>SUM(N45:N68)</f>
        <v>-1</v>
      </c>
      <c r="O41" s="2">
        <f>+P41-Q41</f>
        <v>1</v>
      </c>
      <c r="P41" s="2">
        <f>SUM(P45:P68)</f>
        <v>0</v>
      </c>
      <c r="Q41" s="2">
        <f>SUM(Q45:Q68)</f>
        <v>-1</v>
      </c>
      <c r="R41" s="2">
        <f>+S41-T41</f>
        <v>1</v>
      </c>
      <c r="S41" s="2">
        <f>SUM(S45:S68)</f>
        <v>0</v>
      </c>
      <c r="T41" s="2">
        <f>SUM(T45:T68)</f>
        <v>-1</v>
      </c>
      <c r="U41" s="2">
        <f>+V41-W41</f>
        <v>1</v>
      </c>
      <c r="V41" s="2">
        <f>SUM(V45:V68)</f>
        <v>0</v>
      </c>
      <c r="W41" s="2">
        <f>SUM(W45:W68)</f>
        <v>-1</v>
      </c>
      <c r="X41" s="2">
        <f>+Y41-Z41</f>
        <v>1</v>
      </c>
      <c r="Y41" s="2">
        <f>SUM(Y45:Y68)</f>
        <v>0</v>
      </c>
      <c r="Z41" s="2">
        <f>SUM(Z45:Z68)</f>
        <v>-1</v>
      </c>
      <c r="AA41" s="2">
        <f>+AB41-AC41</f>
        <v>1</v>
      </c>
      <c r="AB41" s="2">
        <f>SUM(AB45:AB68)</f>
        <v>0</v>
      </c>
      <c r="AC41" s="2">
        <f>SUM(AC45:AC68)</f>
        <v>-1</v>
      </c>
      <c r="AD41" s="2">
        <f>+AE41-AF41</f>
        <v>1</v>
      </c>
      <c r="AE41" s="2">
        <f>SUM(AE45:AE68)</f>
        <v>0</v>
      </c>
      <c r="AF41" s="2">
        <f>SUM(AF45:AF68)</f>
        <v>-1</v>
      </c>
      <c r="AG41" s="2">
        <f>+AH41-AI41</f>
        <v>1</v>
      </c>
      <c r="AH41" s="2">
        <f>SUM(AH45:AH68)</f>
        <v>0</v>
      </c>
      <c r="AI41" s="2">
        <f>SUM(AI45:AI68)</f>
        <v>-1</v>
      </c>
      <c r="AJ41" s="2">
        <f>+AK41-AL41</f>
        <v>1</v>
      </c>
      <c r="AK41" s="2">
        <f>SUM(AK45:AK68)</f>
        <v>0</v>
      </c>
      <c r="AL41" s="2">
        <f>SUM(AL45:AL68)</f>
        <v>-1</v>
      </c>
      <c r="AM41" s="2">
        <f>+AN41-AO41</f>
        <v>1</v>
      </c>
      <c r="AN41" s="2">
        <f>SUM(AN45:AN68)</f>
        <v>0</v>
      </c>
      <c r="AO41" s="2">
        <f>SUM(AO45:AO68)</f>
        <v>-1</v>
      </c>
      <c r="AP41" s="2">
        <f>+AQ41-AR41</f>
        <v>1</v>
      </c>
      <c r="AQ41" s="2">
        <f>SUM(AQ45:AQ68)</f>
        <v>0</v>
      </c>
      <c r="AR41" s="2">
        <f>SUM(AR45:AR68)</f>
        <v>-1</v>
      </c>
      <c r="AS41" s="2">
        <f>+AT41-AU41</f>
        <v>1</v>
      </c>
      <c r="AT41" s="2">
        <f>SUM(AT45:AT68)</f>
        <v>0</v>
      </c>
      <c r="AU41" s="2">
        <f>SUM(AU45:AU68)</f>
        <v>-1</v>
      </c>
      <c r="AV41" s="2">
        <f>+AW41-AX41</f>
        <v>1</v>
      </c>
      <c r="AW41" s="2">
        <f>SUM(AW45:AW68)</f>
        <v>0</v>
      </c>
      <c r="AX41" s="2">
        <f>SUM(AX45:AX68)</f>
        <v>-1</v>
      </c>
      <c r="AY41" s="2">
        <f>+AZ41-BA41</f>
        <v>1</v>
      </c>
      <c r="AZ41" s="2">
        <f>SUM(AZ45:AZ68)</f>
        <v>0</v>
      </c>
      <c r="BA41" s="2">
        <f>SUM(BA45:BA68)</f>
        <v>-1</v>
      </c>
      <c r="BB41" s="2">
        <f>+BC41-BD41</f>
        <v>1</v>
      </c>
      <c r="BC41" s="2">
        <f>SUM(BC45:BC68)</f>
        <v>0</v>
      </c>
      <c r="BD41" s="2">
        <f>SUM(BD45:BD68)</f>
        <v>-1</v>
      </c>
      <c r="BE41" s="2">
        <f>+BF41-BG41</f>
        <v>1</v>
      </c>
      <c r="BF41" s="2">
        <f>SUM(BF45:BF68)</f>
        <v>0</v>
      </c>
      <c r="BG41" s="2">
        <f>SUM(BG45:BG68)</f>
        <v>-1</v>
      </c>
      <c r="BH41" s="26"/>
      <c r="BI41" t="s">
        <v>8</v>
      </c>
    </row>
    <row r="42" spans="1:67" ht="13.5" thickBot="1"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B42" s="9"/>
      <c r="BC42" s="9"/>
      <c r="BE42" s="9"/>
      <c r="BF42" s="9"/>
      <c r="BH42" s="41">
        <f>MAX(BI45:BI104)</f>
        <v>0</v>
      </c>
    </row>
    <row r="43" spans="1:67" ht="13.5" thickBot="1">
      <c r="B43" s="84" t="s">
        <v>0</v>
      </c>
      <c r="C43" s="409" t="s">
        <v>72</v>
      </c>
      <c r="D43" s="410"/>
      <c r="E43" s="411"/>
      <c r="F43" s="421" t="s">
        <v>143</v>
      </c>
      <c r="G43" s="410"/>
      <c r="H43" s="411"/>
      <c r="I43" s="409" t="s">
        <v>1</v>
      </c>
      <c r="J43" s="410"/>
      <c r="K43" s="411"/>
      <c r="L43" s="409" t="s">
        <v>28</v>
      </c>
      <c r="M43" s="410"/>
      <c r="N43" s="411"/>
      <c r="O43" s="409" t="s">
        <v>135</v>
      </c>
      <c r="P43" s="410"/>
      <c r="Q43" s="411"/>
      <c r="R43" s="409" t="s">
        <v>6</v>
      </c>
      <c r="S43" s="410"/>
      <c r="T43" s="411"/>
      <c r="U43" s="409" t="s">
        <v>9</v>
      </c>
      <c r="V43" s="410"/>
      <c r="W43" s="411"/>
      <c r="X43" s="409" t="s">
        <v>43</v>
      </c>
      <c r="Y43" s="410"/>
      <c r="Z43" s="411"/>
      <c r="AA43" s="421" t="s">
        <v>131</v>
      </c>
      <c r="AB43" s="410"/>
      <c r="AC43" s="411"/>
      <c r="AD43" s="421" t="s">
        <v>138</v>
      </c>
      <c r="AE43" s="410"/>
      <c r="AF43" s="411"/>
      <c r="AG43" s="409" t="s">
        <v>4</v>
      </c>
      <c r="AH43" s="410"/>
      <c r="AI43" s="411"/>
      <c r="AJ43" s="409" t="s">
        <v>73</v>
      </c>
      <c r="AK43" s="410"/>
      <c r="AL43" s="411"/>
      <c r="AM43" s="409" t="s">
        <v>123</v>
      </c>
      <c r="AN43" s="410"/>
      <c r="AO43" s="411"/>
      <c r="AP43" s="421" t="s">
        <v>46</v>
      </c>
      <c r="AQ43" s="410"/>
      <c r="AR43" s="411"/>
      <c r="AS43" s="409" t="s">
        <v>60</v>
      </c>
      <c r="AT43" s="410"/>
      <c r="AU43" s="411"/>
      <c r="AV43" s="409" t="s">
        <v>62</v>
      </c>
      <c r="AW43" s="410"/>
      <c r="AX43" s="411"/>
      <c r="AY43" s="409" t="s">
        <v>140</v>
      </c>
      <c r="AZ43" s="410"/>
      <c r="BA43" s="411"/>
      <c r="BB43" s="409"/>
      <c r="BC43" s="410"/>
      <c r="BD43" s="411"/>
      <c r="BE43" s="409" t="s">
        <v>54</v>
      </c>
      <c r="BF43" s="410"/>
      <c r="BG43" s="411"/>
      <c r="BH43" s="41">
        <f>COUNT(BH45:BH83)</f>
        <v>0</v>
      </c>
      <c r="BI43" s="86" t="s">
        <v>7</v>
      </c>
      <c r="BJ43" s="85" t="s">
        <v>8</v>
      </c>
      <c r="BK43" s="87" t="s">
        <v>47</v>
      </c>
    </row>
    <row r="44" spans="1:67" ht="13.5" thickBot="1">
      <c r="B44" s="31" t="s">
        <v>24</v>
      </c>
      <c r="C44" s="33" t="s">
        <v>3</v>
      </c>
      <c r="D44" s="34" t="s">
        <v>2</v>
      </c>
      <c r="F44" s="33" t="s">
        <v>3</v>
      </c>
      <c r="G44" s="34" t="s">
        <v>2</v>
      </c>
      <c r="I44" s="33" t="s">
        <v>3</v>
      </c>
      <c r="J44" s="34" t="s">
        <v>2</v>
      </c>
      <c r="L44" s="33" t="s">
        <v>3</v>
      </c>
      <c r="M44" s="34" t="s">
        <v>2</v>
      </c>
      <c r="O44" s="33" t="s">
        <v>3</v>
      </c>
      <c r="P44" s="34" t="s">
        <v>2</v>
      </c>
      <c r="R44" s="33" t="s">
        <v>3</v>
      </c>
      <c r="S44" s="34" t="s">
        <v>2</v>
      </c>
      <c r="U44" s="33" t="s">
        <v>3</v>
      </c>
      <c r="V44" s="34" t="s">
        <v>2</v>
      </c>
      <c r="X44" s="33" t="s">
        <v>3</v>
      </c>
      <c r="Y44" s="34" t="s">
        <v>2</v>
      </c>
      <c r="AA44" s="33" t="s">
        <v>3</v>
      </c>
      <c r="AB44" s="34" t="s">
        <v>2</v>
      </c>
      <c r="AD44" s="33" t="s">
        <v>3</v>
      </c>
      <c r="AE44" s="34" t="s">
        <v>2</v>
      </c>
      <c r="AG44" s="33" t="s">
        <v>3</v>
      </c>
      <c r="AH44" s="34" t="s">
        <v>2</v>
      </c>
      <c r="AJ44" s="33" t="s">
        <v>3</v>
      </c>
      <c r="AK44" s="34" t="s">
        <v>2</v>
      </c>
      <c r="AM44" s="33" t="s">
        <v>3</v>
      </c>
      <c r="AN44" s="34" t="s">
        <v>2</v>
      </c>
      <c r="AP44" s="33" t="s">
        <v>3</v>
      </c>
      <c r="AQ44" s="34" t="s">
        <v>2</v>
      </c>
      <c r="AS44" s="33" t="s">
        <v>3</v>
      </c>
      <c r="AT44" s="34" t="s">
        <v>2</v>
      </c>
      <c r="AV44" s="33" t="s">
        <v>3</v>
      </c>
      <c r="AW44" s="34" t="s">
        <v>2</v>
      </c>
      <c r="AY44" s="33" t="s">
        <v>3</v>
      </c>
      <c r="AZ44" s="34" t="s">
        <v>2</v>
      </c>
      <c r="BB44" s="33" t="s">
        <v>3</v>
      </c>
      <c r="BC44" s="34" t="s">
        <v>2</v>
      </c>
      <c r="BE44" s="37" t="s">
        <v>3</v>
      </c>
      <c r="BF44" s="38" t="s">
        <v>2</v>
      </c>
      <c r="BG44" s="38"/>
      <c r="BH44" s="27" t="s">
        <v>22</v>
      </c>
      <c r="BI44" s="30" t="s">
        <v>23</v>
      </c>
    </row>
    <row r="45" spans="1:67">
      <c r="A45">
        <v>1</v>
      </c>
      <c r="B45" s="6"/>
      <c r="C45" s="78">
        <v>-10000</v>
      </c>
      <c r="D45" s="35"/>
      <c r="E45" s="79">
        <v>-1</v>
      </c>
      <c r="F45" s="78">
        <v>-10000</v>
      </c>
      <c r="G45" s="35"/>
      <c r="H45" s="79">
        <v>-1</v>
      </c>
      <c r="I45" s="78">
        <v>-10000</v>
      </c>
      <c r="J45" s="35"/>
      <c r="K45" s="79">
        <v>-1</v>
      </c>
      <c r="L45" s="78">
        <v>-10000</v>
      </c>
      <c r="M45" s="35"/>
      <c r="N45" s="79">
        <v>-1</v>
      </c>
      <c r="O45" s="78">
        <v>-10000</v>
      </c>
      <c r="P45" s="35"/>
      <c r="Q45" s="79">
        <v>-1</v>
      </c>
      <c r="R45" s="78">
        <v>-10000</v>
      </c>
      <c r="S45" s="35"/>
      <c r="T45" s="79">
        <v>-1</v>
      </c>
      <c r="U45" s="78">
        <v>-10000</v>
      </c>
      <c r="V45" s="35"/>
      <c r="W45" s="79">
        <v>-1</v>
      </c>
      <c r="X45" s="78">
        <v>-10000</v>
      </c>
      <c r="Y45" s="35"/>
      <c r="Z45" s="79">
        <v>-1</v>
      </c>
      <c r="AA45" s="78">
        <v>-10000</v>
      </c>
      <c r="AB45" s="35"/>
      <c r="AC45" s="79">
        <v>-1</v>
      </c>
      <c r="AD45" s="78">
        <v>-10000</v>
      </c>
      <c r="AE45" s="35"/>
      <c r="AF45" s="79">
        <v>-1</v>
      </c>
      <c r="AG45" s="78">
        <v>-10000</v>
      </c>
      <c r="AH45" s="35"/>
      <c r="AI45" s="79">
        <v>-1</v>
      </c>
      <c r="AJ45" s="78">
        <v>-10000</v>
      </c>
      <c r="AK45" s="35"/>
      <c r="AL45" s="79">
        <v>-1</v>
      </c>
      <c r="AM45" s="78">
        <v>-10000</v>
      </c>
      <c r="AN45" s="35"/>
      <c r="AO45" s="79">
        <v>-1</v>
      </c>
      <c r="AP45" s="78">
        <v>-10000</v>
      </c>
      <c r="AQ45" s="35"/>
      <c r="AR45" s="79">
        <v>-1</v>
      </c>
      <c r="AS45" s="78">
        <v>-10000</v>
      </c>
      <c r="AT45" s="35"/>
      <c r="AU45" s="79">
        <v>-1</v>
      </c>
      <c r="AV45" s="78">
        <v>-10000</v>
      </c>
      <c r="AW45" s="35"/>
      <c r="AX45" s="79">
        <v>-1</v>
      </c>
      <c r="AY45" s="78">
        <v>-10000</v>
      </c>
      <c r="AZ45" s="35"/>
      <c r="BA45" s="79">
        <v>-1</v>
      </c>
      <c r="BB45" s="78">
        <v>-10000</v>
      </c>
      <c r="BC45" s="35"/>
      <c r="BD45" s="79">
        <v>-1</v>
      </c>
      <c r="BE45" s="78">
        <v>-10000</v>
      </c>
      <c r="BF45" s="35"/>
      <c r="BG45" s="79">
        <v>-1</v>
      </c>
      <c r="BI45" s="196"/>
      <c r="BJ45">
        <f t="shared" ref="BJ45:BL52" si="1">+BE45+AJ45+AG45+AD45+AA45+X45+U45+R45+O45+L45+I45+F45+C45+AM45+AP45+AS45+AV45+AY45+BB45</f>
        <v>-190000</v>
      </c>
      <c r="BK45">
        <f t="shared" si="1"/>
        <v>0</v>
      </c>
      <c r="BL45">
        <f t="shared" si="1"/>
        <v>-19</v>
      </c>
      <c r="BM45">
        <f t="shared" ref="BM45:BM52" si="2">+BK45-BL45</f>
        <v>19</v>
      </c>
      <c r="BN45">
        <f t="shared" ref="BN45:BN52" si="3">COUNT(C45:BG45)/3</f>
        <v>12.666666666666666</v>
      </c>
      <c r="BO45">
        <f t="shared" ref="BO45:BO52" si="4">+BJ45/BN45</f>
        <v>-15000</v>
      </c>
    </row>
    <row r="46" spans="1:67">
      <c r="A46">
        <f>+A45+1</f>
        <v>2</v>
      </c>
      <c r="B46" s="6"/>
      <c r="C46" s="10"/>
      <c r="D46" s="32"/>
      <c r="E46" s="11"/>
      <c r="F46" s="10"/>
      <c r="G46" s="32"/>
      <c r="H46" s="11"/>
      <c r="I46" s="10"/>
      <c r="J46" s="32"/>
      <c r="K46" s="11"/>
      <c r="L46" s="10"/>
      <c r="M46" s="32"/>
      <c r="N46" s="11"/>
      <c r="O46" s="10"/>
      <c r="P46" s="32"/>
      <c r="Q46" s="11"/>
      <c r="R46" s="10"/>
      <c r="S46" s="32"/>
      <c r="T46" s="11"/>
      <c r="U46" s="10"/>
      <c r="V46" s="32"/>
      <c r="W46" s="11"/>
      <c r="X46" s="10"/>
      <c r="Y46" s="32"/>
      <c r="Z46" s="11"/>
      <c r="AA46" s="10"/>
      <c r="AB46" s="32"/>
      <c r="AC46" s="11"/>
      <c r="AD46" s="10"/>
      <c r="AE46" s="32"/>
      <c r="AF46" s="11"/>
      <c r="AG46" s="10"/>
      <c r="AH46" s="32"/>
      <c r="AI46" s="11"/>
      <c r="AJ46" s="10"/>
      <c r="AK46" s="32"/>
      <c r="AL46" s="11"/>
      <c r="AM46" s="10"/>
      <c r="AN46" s="32"/>
      <c r="AO46" s="11"/>
      <c r="AP46" s="10"/>
      <c r="AQ46" s="32"/>
      <c r="AR46" s="11"/>
      <c r="AS46" s="10"/>
      <c r="AT46" s="32"/>
      <c r="AU46" s="11"/>
      <c r="AV46" s="10"/>
      <c r="AW46" s="32"/>
      <c r="AX46" s="11"/>
      <c r="AY46" s="10"/>
      <c r="AZ46" s="32"/>
      <c r="BA46" s="11"/>
      <c r="BB46" s="10"/>
      <c r="BC46" s="32"/>
      <c r="BD46" s="11"/>
      <c r="BE46" s="10"/>
      <c r="BF46" s="32"/>
      <c r="BG46" s="11"/>
      <c r="BJ46">
        <f t="shared" si="1"/>
        <v>0</v>
      </c>
      <c r="BK46">
        <f t="shared" si="1"/>
        <v>0</v>
      </c>
      <c r="BL46">
        <f t="shared" si="1"/>
        <v>0</v>
      </c>
      <c r="BM46">
        <f t="shared" si="2"/>
        <v>0</v>
      </c>
      <c r="BN46">
        <f t="shared" si="3"/>
        <v>0</v>
      </c>
      <c r="BO46" t="e">
        <f t="shared" si="4"/>
        <v>#DIV/0!</v>
      </c>
    </row>
    <row r="47" spans="1:67">
      <c r="A47">
        <f t="shared" ref="A47:A68" si="5">+A46+1</f>
        <v>3</v>
      </c>
      <c r="B47" s="6"/>
      <c r="C47" s="10"/>
      <c r="D47" s="32"/>
      <c r="E47" s="11"/>
      <c r="F47" s="10"/>
      <c r="G47" s="32"/>
      <c r="H47" s="11"/>
      <c r="I47" s="10"/>
      <c r="J47" s="32"/>
      <c r="K47" s="11"/>
      <c r="L47" s="10"/>
      <c r="M47" s="32"/>
      <c r="N47" s="11"/>
      <c r="O47" s="10"/>
      <c r="P47" s="32"/>
      <c r="Q47" s="11"/>
      <c r="R47" s="10"/>
      <c r="S47" s="32"/>
      <c r="T47" s="11"/>
      <c r="U47" s="10"/>
      <c r="V47" s="32"/>
      <c r="W47" s="11"/>
      <c r="X47" s="10"/>
      <c r="Y47" s="32"/>
      <c r="Z47" s="11"/>
      <c r="AA47" s="10"/>
      <c r="AB47" s="32"/>
      <c r="AC47" s="11"/>
      <c r="AD47" s="10"/>
      <c r="AE47" s="32"/>
      <c r="AF47" s="11"/>
      <c r="AG47" s="10"/>
      <c r="AH47" s="32"/>
      <c r="AI47" s="11"/>
      <c r="AJ47" s="10"/>
      <c r="AK47" s="32"/>
      <c r="AL47" s="11"/>
      <c r="AM47" s="10"/>
      <c r="AN47" s="32"/>
      <c r="AO47" s="11"/>
      <c r="AP47" s="10"/>
      <c r="AQ47" s="32"/>
      <c r="AR47" s="11"/>
      <c r="AS47" s="10"/>
      <c r="AT47" s="32"/>
      <c r="AU47" s="11"/>
      <c r="AV47" s="10"/>
      <c r="AW47" s="32"/>
      <c r="AX47" s="11"/>
      <c r="AY47" s="10"/>
      <c r="AZ47" s="32"/>
      <c r="BA47" s="11"/>
      <c r="BB47" s="10"/>
      <c r="BC47" s="32"/>
      <c r="BD47" s="11"/>
      <c r="BE47" s="10"/>
      <c r="BF47" s="32"/>
      <c r="BG47" s="11"/>
      <c r="BJ47">
        <f t="shared" si="1"/>
        <v>0</v>
      </c>
      <c r="BK47">
        <f t="shared" si="1"/>
        <v>0</v>
      </c>
      <c r="BL47">
        <f t="shared" si="1"/>
        <v>0</v>
      </c>
      <c r="BM47">
        <f t="shared" si="2"/>
        <v>0</v>
      </c>
      <c r="BN47">
        <f t="shared" si="3"/>
        <v>0</v>
      </c>
      <c r="BO47" t="e">
        <f t="shared" si="4"/>
        <v>#DIV/0!</v>
      </c>
    </row>
    <row r="48" spans="1:67">
      <c r="A48">
        <f t="shared" si="5"/>
        <v>4</v>
      </c>
      <c r="B48" s="6"/>
      <c r="C48" s="10"/>
      <c r="D48" s="32"/>
      <c r="E48" s="11"/>
      <c r="F48" s="10"/>
      <c r="G48" s="32"/>
      <c r="H48" s="11"/>
      <c r="I48" s="10"/>
      <c r="J48" s="32"/>
      <c r="K48" s="11"/>
      <c r="L48" s="10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/>
      <c r="AB48" s="32"/>
      <c r="AC48" s="11"/>
      <c r="AD48" s="10"/>
      <c r="AE48" s="32"/>
      <c r="AF48" s="11"/>
      <c r="AG48" s="10"/>
      <c r="AH48" s="32"/>
      <c r="AI48" s="11"/>
      <c r="AJ48" s="10"/>
      <c r="AK48" s="32"/>
      <c r="AL48" s="11"/>
      <c r="AM48" s="10"/>
      <c r="AN48" s="32"/>
      <c r="AO48" s="11"/>
      <c r="AP48" s="10"/>
      <c r="AQ48" s="32"/>
      <c r="AR48" s="11"/>
      <c r="AS48" s="10"/>
      <c r="AT48" s="32"/>
      <c r="AU48" s="11"/>
      <c r="AV48" s="10"/>
      <c r="AW48" s="32"/>
      <c r="AX48" s="11"/>
      <c r="AY48" s="10"/>
      <c r="AZ48" s="32"/>
      <c r="BA48" s="11"/>
      <c r="BB48" s="10"/>
      <c r="BC48" s="32"/>
      <c r="BD48" s="11"/>
      <c r="BE48" s="10"/>
      <c r="BF48" s="32"/>
      <c r="BG48" s="11"/>
      <c r="BJ48">
        <f t="shared" si="1"/>
        <v>0</v>
      </c>
      <c r="BK48">
        <f t="shared" si="1"/>
        <v>0</v>
      </c>
      <c r="BL48">
        <f t="shared" si="1"/>
        <v>0</v>
      </c>
      <c r="BM48">
        <f t="shared" si="2"/>
        <v>0</v>
      </c>
      <c r="BN48">
        <f t="shared" si="3"/>
        <v>0</v>
      </c>
      <c r="BO48" t="e">
        <f t="shared" si="4"/>
        <v>#DIV/0!</v>
      </c>
    </row>
    <row r="49" spans="1:67">
      <c r="A49">
        <f t="shared" si="5"/>
        <v>5</v>
      </c>
      <c r="B49" s="6"/>
      <c r="C49" s="10"/>
      <c r="D49" s="32"/>
      <c r="E49" s="11"/>
      <c r="F49" s="10"/>
      <c r="G49" s="32"/>
      <c r="H49" s="11"/>
      <c r="I49" s="10"/>
      <c r="J49" s="32"/>
      <c r="K49" s="11"/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/>
      <c r="AR49" s="11"/>
      <c r="AS49" s="10"/>
      <c r="AT49" s="32"/>
      <c r="AU49" s="11"/>
      <c r="AV49" s="10"/>
      <c r="AW49" s="32"/>
      <c r="AX49" s="11"/>
      <c r="AY49" s="10"/>
      <c r="AZ49" s="32"/>
      <c r="BA49" s="11"/>
      <c r="BB49" s="10"/>
      <c r="BC49" s="32"/>
      <c r="BD49" s="11"/>
      <c r="BE49" s="10"/>
      <c r="BF49" s="32"/>
      <c r="BG49" s="11"/>
      <c r="BJ49">
        <f t="shared" si="1"/>
        <v>0</v>
      </c>
      <c r="BK49">
        <f t="shared" si="1"/>
        <v>0</v>
      </c>
      <c r="BL49">
        <f t="shared" si="1"/>
        <v>0</v>
      </c>
      <c r="BM49">
        <f t="shared" si="2"/>
        <v>0</v>
      </c>
      <c r="BN49">
        <f t="shared" si="3"/>
        <v>0</v>
      </c>
      <c r="BO49" t="e">
        <f t="shared" si="4"/>
        <v>#DIV/0!</v>
      </c>
    </row>
    <row r="50" spans="1:67">
      <c r="A50">
        <f t="shared" si="5"/>
        <v>6</v>
      </c>
      <c r="B50" s="6"/>
      <c r="C50" s="12"/>
      <c r="D50" s="36"/>
      <c r="E50" s="13"/>
      <c r="F50" s="12"/>
      <c r="G50" s="36"/>
      <c r="H50" s="13"/>
      <c r="I50" s="10"/>
      <c r="J50" s="32"/>
      <c r="K50" s="11"/>
      <c r="L50" s="12"/>
      <c r="M50" s="36"/>
      <c r="N50" s="13"/>
      <c r="O50" s="12"/>
      <c r="P50" s="36"/>
      <c r="Q50" s="13"/>
      <c r="R50" s="12"/>
      <c r="S50" s="36"/>
      <c r="T50" s="13"/>
      <c r="U50" s="12"/>
      <c r="V50" s="36"/>
      <c r="W50" s="13"/>
      <c r="X50" s="12"/>
      <c r="Y50" s="36"/>
      <c r="Z50" s="13"/>
      <c r="AA50" s="12"/>
      <c r="AB50" s="36"/>
      <c r="AC50" s="13"/>
      <c r="AD50" s="12"/>
      <c r="AE50" s="36"/>
      <c r="AF50" s="13"/>
      <c r="AG50" s="10"/>
      <c r="AH50" s="32"/>
      <c r="AI50" s="11"/>
      <c r="AJ50" s="12"/>
      <c r="AK50" s="36"/>
      <c r="AL50" s="13"/>
      <c r="AM50" s="12"/>
      <c r="AN50" s="36"/>
      <c r="AO50" s="13"/>
      <c r="AP50" s="12"/>
      <c r="AQ50" s="36"/>
      <c r="AR50" s="13"/>
      <c r="AS50" s="12"/>
      <c r="AT50" s="36"/>
      <c r="AU50" s="13"/>
      <c r="AV50" s="12"/>
      <c r="AW50" s="36"/>
      <c r="AX50" s="13"/>
      <c r="AY50" s="12"/>
      <c r="AZ50" s="36"/>
      <c r="BA50" s="13"/>
      <c r="BB50" s="12"/>
      <c r="BC50" s="36"/>
      <c r="BD50" s="13"/>
      <c r="BE50" s="12"/>
      <c r="BF50" s="36"/>
      <c r="BG50" s="13"/>
      <c r="BJ50">
        <f t="shared" si="1"/>
        <v>0</v>
      </c>
      <c r="BK50">
        <f t="shared" si="1"/>
        <v>0</v>
      </c>
      <c r="BL50">
        <f t="shared" si="1"/>
        <v>0</v>
      </c>
      <c r="BM50">
        <f t="shared" si="2"/>
        <v>0</v>
      </c>
      <c r="BN50">
        <f t="shared" si="3"/>
        <v>0</v>
      </c>
      <c r="BO50" t="e">
        <f t="shared" si="4"/>
        <v>#DIV/0!</v>
      </c>
    </row>
    <row r="51" spans="1:67">
      <c r="A51">
        <f t="shared" si="5"/>
        <v>7</v>
      </c>
      <c r="B51" s="6"/>
      <c r="C51" s="10"/>
      <c r="D51" s="32"/>
      <c r="E51" s="11"/>
      <c r="F51" s="10"/>
      <c r="G51" s="32"/>
      <c r="H51" s="11"/>
      <c r="I51" s="10"/>
      <c r="J51" s="32"/>
      <c r="K51" s="11"/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/>
      <c r="AH51" s="32"/>
      <c r="AI51" s="11"/>
      <c r="AJ51" s="10"/>
      <c r="AK51" s="32"/>
      <c r="AL51" s="11"/>
      <c r="AM51" s="10"/>
      <c r="AN51" s="32"/>
      <c r="AO51" s="11"/>
      <c r="AP51" s="10"/>
      <c r="AQ51" s="32"/>
      <c r="AR51" s="11"/>
      <c r="AS51" s="10"/>
      <c r="AT51" s="32"/>
      <c r="AU51" s="11"/>
      <c r="AV51" s="10"/>
      <c r="AW51" s="32"/>
      <c r="AX51" s="11"/>
      <c r="AY51" s="10"/>
      <c r="AZ51" s="32"/>
      <c r="BA51" s="11"/>
      <c r="BB51" s="10"/>
      <c r="BC51" s="32"/>
      <c r="BD51" s="11"/>
      <c r="BE51" s="10"/>
      <c r="BF51" s="32"/>
      <c r="BG51" s="11"/>
      <c r="BJ51">
        <f t="shared" si="1"/>
        <v>0</v>
      </c>
      <c r="BK51">
        <f t="shared" si="1"/>
        <v>0</v>
      </c>
      <c r="BL51">
        <f t="shared" si="1"/>
        <v>0</v>
      </c>
      <c r="BM51">
        <f t="shared" si="2"/>
        <v>0</v>
      </c>
      <c r="BN51">
        <f t="shared" si="3"/>
        <v>0</v>
      </c>
      <c r="BO51" t="e">
        <f t="shared" si="4"/>
        <v>#DIV/0!</v>
      </c>
    </row>
    <row r="52" spans="1:67">
      <c r="A52">
        <f t="shared" si="5"/>
        <v>8</v>
      </c>
      <c r="B52" s="6"/>
      <c r="C52" s="10"/>
      <c r="D52" s="32"/>
      <c r="E52" s="11"/>
      <c r="F52" s="10"/>
      <c r="G52" s="32"/>
      <c r="H52" s="11"/>
      <c r="I52" s="10"/>
      <c r="J52" s="32"/>
      <c r="K52" s="11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10"/>
      <c r="AQ52" s="32"/>
      <c r="AR52" s="11"/>
      <c r="AS52" s="10"/>
      <c r="AT52" s="32"/>
      <c r="AU52" s="11"/>
      <c r="AV52" s="10"/>
      <c r="AW52" s="32"/>
      <c r="AX52" s="11"/>
      <c r="AY52" s="10"/>
      <c r="AZ52" s="32"/>
      <c r="BA52" s="11"/>
      <c r="BB52" s="10"/>
      <c r="BC52" s="32"/>
      <c r="BD52" s="11"/>
      <c r="BE52" s="10"/>
      <c r="BF52" s="32"/>
      <c r="BG52" s="11"/>
      <c r="BJ52">
        <f t="shared" si="1"/>
        <v>0</v>
      </c>
      <c r="BK52">
        <f t="shared" si="1"/>
        <v>0</v>
      </c>
      <c r="BL52">
        <f t="shared" si="1"/>
        <v>0</v>
      </c>
      <c r="BM52">
        <f t="shared" si="2"/>
        <v>0</v>
      </c>
      <c r="BN52">
        <f t="shared" si="3"/>
        <v>0</v>
      </c>
      <c r="BO52" t="e">
        <f t="shared" si="4"/>
        <v>#DIV/0!</v>
      </c>
    </row>
    <row r="53" spans="1:67">
      <c r="A53">
        <f t="shared" si="5"/>
        <v>9</v>
      </c>
      <c r="B53" s="6"/>
      <c r="C53" s="10"/>
      <c r="D53" s="32"/>
      <c r="E53" s="11"/>
      <c r="F53" s="10"/>
      <c r="G53" s="32"/>
      <c r="H53" s="11"/>
      <c r="I53" s="10"/>
      <c r="J53" s="32"/>
      <c r="K53" s="11"/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10"/>
      <c r="AQ53" s="32"/>
      <c r="AR53" s="11"/>
      <c r="AS53" s="10"/>
      <c r="AT53" s="32"/>
      <c r="AU53" s="11"/>
      <c r="AV53" s="10"/>
      <c r="AW53" s="32"/>
      <c r="AX53" s="11"/>
      <c r="AY53" s="10"/>
      <c r="AZ53" s="32"/>
      <c r="BA53" s="11"/>
      <c r="BB53" s="10"/>
      <c r="BC53" s="32"/>
      <c r="BD53" s="11"/>
      <c r="BE53" s="10"/>
      <c r="BF53" s="32"/>
      <c r="BG53" s="11"/>
      <c r="BJ53">
        <f t="shared" ref="BJ53:BJ61" si="6">+BE53+AJ53+AG53+AD53+AA53+X53+U53+R53+O53+L53+I53+F53+C53+AM53+AP53+AS53+AV53+AY53+BB53</f>
        <v>0</v>
      </c>
      <c r="BK53">
        <f t="shared" ref="BK53:BK61" si="7">+BF53+AK53+AH53+AE53+AB53+Y53+V53+S53+P53+M53+J53+G53+D53+AN53+AQ53+AT53+AW53+AZ53+BC53</f>
        <v>0</v>
      </c>
      <c r="BL53">
        <f t="shared" ref="BL53:BL61" si="8">+BG53+AL53+AI53+AF53+AC53+Z53+W53+T53+Q53+N53+K53+H53+E53+AO53+AR53+AU53+AX53+BA53+BD53</f>
        <v>0</v>
      </c>
      <c r="BM53">
        <f t="shared" ref="BM53:BM61" si="9">+BK53-BL53</f>
        <v>0</v>
      </c>
      <c r="BN53">
        <f t="shared" ref="BN53:BN61" si="10">COUNT(C53:BG53)/3</f>
        <v>0</v>
      </c>
      <c r="BO53" t="e">
        <f t="shared" ref="BO53:BO61" si="11">+BJ53/BN53</f>
        <v>#DIV/0!</v>
      </c>
    </row>
    <row r="54" spans="1:67">
      <c r="A54">
        <f t="shared" si="5"/>
        <v>10</v>
      </c>
      <c r="B54" s="6"/>
      <c r="C54" s="10"/>
      <c r="D54" s="32"/>
      <c r="E54" s="11"/>
      <c r="F54" s="10"/>
      <c r="G54" s="32"/>
      <c r="H54" s="11"/>
      <c r="I54" s="10"/>
      <c r="J54" s="32"/>
      <c r="K54" s="11"/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/>
      <c r="AN54" s="32"/>
      <c r="AO54" s="11"/>
      <c r="AP54" s="10"/>
      <c r="AQ54" s="32"/>
      <c r="AR54" s="11"/>
      <c r="AS54" s="10"/>
      <c r="AT54" s="32"/>
      <c r="AU54" s="11"/>
      <c r="AV54" s="10"/>
      <c r="AW54" s="32"/>
      <c r="AX54" s="11"/>
      <c r="AY54" s="10"/>
      <c r="AZ54" s="32"/>
      <c r="BA54" s="11"/>
      <c r="BB54" s="10"/>
      <c r="BC54" s="32"/>
      <c r="BD54" s="11"/>
      <c r="BE54" s="10"/>
      <c r="BF54" s="32"/>
      <c r="BG54" s="11"/>
      <c r="BJ54">
        <f t="shared" si="6"/>
        <v>0</v>
      </c>
      <c r="BK54">
        <f t="shared" si="7"/>
        <v>0</v>
      </c>
      <c r="BL54">
        <f t="shared" si="8"/>
        <v>0</v>
      </c>
      <c r="BM54">
        <f t="shared" si="9"/>
        <v>0</v>
      </c>
      <c r="BN54">
        <f t="shared" si="10"/>
        <v>0</v>
      </c>
      <c r="BO54" t="e">
        <f t="shared" si="11"/>
        <v>#DIV/0!</v>
      </c>
    </row>
    <row r="55" spans="1:67">
      <c r="A55">
        <f t="shared" si="5"/>
        <v>11</v>
      </c>
      <c r="B55" s="6"/>
      <c r="C55" s="10"/>
      <c r="D55" s="32"/>
      <c r="E55" s="11"/>
      <c r="F55" s="10"/>
      <c r="G55" s="32"/>
      <c r="H55" s="11"/>
      <c r="I55" s="10"/>
      <c r="J55" s="32"/>
      <c r="K55" s="11"/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/>
      <c r="AR55" s="11"/>
      <c r="AS55" s="10"/>
      <c r="AT55" s="32"/>
      <c r="AU55" s="11"/>
      <c r="AV55" s="10"/>
      <c r="AW55" s="32"/>
      <c r="AX55" s="11"/>
      <c r="AY55" s="10"/>
      <c r="AZ55" s="32"/>
      <c r="BA55" s="11"/>
      <c r="BB55" s="10"/>
      <c r="BC55" s="32"/>
      <c r="BD55" s="11"/>
      <c r="BE55" s="10"/>
      <c r="BF55" s="32"/>
      <c r="BG55" s="11"/>
      <c r="BJ55">
        <f t="shared" si="6"/>
        <v>0</v>
      </c>
      <c r="BK55">
        <f t="shared" si="7"/>
        <v>0</v>
      </c>
      <c r="BL55">
        <f t="shared" si="8"/>
        <v>0</v>
      </c>
      <c r="BM55">
        <f t="shared" si="9"/>
        <v>0</v>
      </c>
      <c r="BN55">
        <f t="shared" si="10"/>
        <v>0</v>
      </c>
      <c r="BO55" t="e">
        <f t="shared" si="11"/>
        <v>#DIV/0!</v>
      </c>
    </row>
    <row r="56" spans="1:67">
      <c r="A56">
        <f t="shared" si="5"/>
        <v>12</v>
      </c>
      <c r="B56" s="6"/>
      <c r="C56" s="10"/>
      <c r="D56" s="32"/>
      <c r="E56" s="11"/>
      <c r="F56" s="10"/>
      <c r="G56" s="32"/>
      <c r="H56" s="11"/>
      <c r="I56" s="10"/>
      <c r="J56" s="32"/>
      <c r="K56" s="11"/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10"/>
      <c r="AQ56" s="32"/>
      <c r="AR56" s="11"/>
      <c r="AS56" s="10"/>
      <c r="AT56" s="32"/>
      <c r="AU56" s="11"/>
      <c r="AV56" s="10"/>
      <c r="AW56" s="32"/>
      <c r="AX56" s="11"/>
      <c r="AY56" s="10"/>
      <c r="AZ56" s="32"/>
      <c r="BA56" s="11"/>
      <c r="BB56" s="10"/>
      <c r="BC56" s="32"/>
      <c r="BD56" s="11"/>
      <c r="BE56" s="10"/>
      <c r="BF56" s="32"/>
      <c r="BG56" s="11"/>
      <c r="BJ56">
        <f t="shared" si="6"/>
        <v>0</v>
      </c>
      <c r="BK56">
        <f t="shared" si="7"/>
        <v>0</v>
      </c>
      <c r="BL56">
        <f t="shared" si="8"/>
        <v>0</v>
      </c>
      <c r="BM56">
        <f t="shared" si="9"/>
        <v>0</v>
      </c>
      <c r="BN56">
        <f t="shared" si="10"/>
        <v>0</v>
      </c>
      <c r="BO56" t="e">
        <f t="shared" si="11"/>
        <v>#DIV/0!</v>
      </c>
    </row>
    <row r="57" spans="1:67">
      <c r="A57">
        <f t="shared" si="5"/>
        <v>13</v>
      </c>
      <c r="B57" s="6"/>
      <c r="C57" s="10"/>
      <c r="D57" s="32"/>
      <c r="E57" s="11"/>
      <c r="F57" s="10"/>
      <c r="G57" s="32"/>
      <c r="H57" s="11"/>
      <c r="I57" s="10"/>
      <c r="J57" s="32"/>
      <c r="K57" s="11"/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10"/>
      <c r="AQ57" s="32"/>
      <c r="AR57" s="11"/>
      <c r="AS57" s="10"/>
      <c r="AT57" s="32"/>
      <c r="AU57" s="11"/>
      <c r="AV57" s="10"/>
      <c r="AW57" s="32"/>
      <c r="AX57" s="11"/>
      <c r="AY57" s="10"/>
      <c r="AZ57" s="32"/>
      <c r="BA57" s="11"/>
      <c r="BB57" s="10"/>
      <c r="BC57" s="32"/>
      <c r="BD57" s="11"/>
      <c r="BE57" s="10"/>
      <c r="BF57" s="32"/>
      <c r="BG57" s="11"/>
      <c r="BJ57">
        <f t="shared" si="6"/>
        <v>0</v>
      </c>
      <c r="BK57">
        <f t="shared" si="7"/>
        <v>0</v>
      </c>
      <c r="BL57">
        <f t="shared" si="8"/>
        <v>0</v>
      </c>
      <c r="BM57">
        <f t="shared" si="9"/>
        <v>0</v>
      </c>
      <c r="BN57">
        <f t="shared" si="10"/>
        <v>0</v>
      </c>
      <c r="BO57" t="e">
        <f t="shared" si="11"/>
        <v>#DIV/0!</v>
      </c>
    </row>
    <row r="58" spans="1:67">
      <c r="A58">
        <f t="shared" si="5"/>
        <v>14</v>
      </c>
      <c r="B58" s="6"/>
      <c r="C58" s="10"/>
      <c r="D58" s="32"/>
      <c r="E58" s="11"/>
      <c r="F58" s="10"/>
      <c r="G58" s="32"/>
      <c r="H58" s="11"/>
      <c r="I58" s="10"/>
      <c r="J58" s="32"/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S58" s="10"/>
      <c r="AT58" s="32"/>
      <c r="AU58" s="11"/>
      <c r="AV58" s="10"/>
      <c r="AW58" s="32"/>
      <c r="AX58" s="11"/>
      <c r="AY58" s="10"/>
      <c r="AZ58" s="32"/>
      <c r="BA58" s="11"/>
      <c r="BB58" s="10"/>
      <c r="BC58" s="32"/>
      <c r="BD58" s="11"/>
      <c r="BE58" s="10"/>
      <c r="BF58" s="32"/>
      <c r="BG58" s="11"/>
      <c r="BJ58">
        <f t="shared" si="6"/>
        <v>0</v>
      </c>
      <c r="BK58">
        <f t="shared" si="7"/>
        <v>0</v>
      </c>
      <c r="BL58">
        <f t="shared" si="8"/>
        <v>0</v>
      </c>
      <c r="BM58">
        <f t="shared" si="9"/>
        <v>0</v>
      </c>
      <c r="BN58">
        <f t="shared" si="10"/>
        <v>0</v>
      </c>
      <c r="BO58" t="e">
        <f t="shared" si="11"/>
        <v>#DIV/0!</v>
      </c>
    </row>
    <row r="59" spans="1:67">
      <c r="A59">
        <f t="shared" si="5"/>
        <v>15</v>
      </c>
      <c r="B59" s="6"/>
      <c r="C59" s="10"/>
      <c r="D59" s="32"/>
      <c r="E59" s="11"/>
      <c r="F59" s="10"/>
      <c r="G59" s="32"/>
      <c r="H59" s="11"/>
      <c r="I59" s="10"/>
      <c r="J59" s="32"/>
      <c r="K59" s="11"/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10"/>
      <c r="AQ59" s="32"/>
      <c r="AR59" s="11"/>
      <c r="AS59" s="10"/>
      <c r="AT59" s="32"/>
      <c r="AU59" s="11"/>
      <c r="AV59" s="10"/>
      <c r="AW59" s="32"/>
      <c r="AX59" s="11"/>
      <c r="AY59" s="10"/>
      <c r="AZ59" s="32"/>
      <c r="BA59" s="11"/>
      <c r="BB59" s="10"/>
      <c r="BC59" s="32"/>
      <c r="BD59" s="11"/>
      <c r="BE59" s="10"/>
      <c r="BF59" s="32"/>
      <c r="BG59" s="11"/>
      <c r="BH59" s="28"/>
      <c r="BJ59">
        <f t="shared" si="6"/>
        <v>0</v>
      </c>
      <c r="BK59">
        <f t="shared" si="7"/>
        <v>0</v>
      </c>
      <c r="BL59">
        <f t="shared" si="8"/>
        <v>0</v>
      </c>
      <c r="BM59">
        <f t="shared" si="9"/>
        <v>0</v>
      </c>
      <c r="BN59">
        <f t="shared" si="10"/>
        <v>0</v>
      </c>
      <c r="BO59" t="e">
        <f t="shared" si="11"/>
        <v>#DIV/0!</v>
      </c>
    </row>
    <row r="60" spans="1:67">
      <c r="A60">
        <f t="shared" si="5"/>
        <v>16</v>
      </c>
      <c r="B60" s="6"/>
      <c r="C60" s="10"/>
      <c r="D60" s="32"/>
      <c r="E60" s="11"/>
      <c r="F60" s="10"/>
      <c r="G60" s="32"/>
      <c r="H60" s="11"/>
      <c r="I60" s="10"/>
      <c r="J60" s="32"/>
      <c r="K60" s="11"/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10"/>
      <c r="AQ60" s="32"/>
      <c r="AR60" s="11"/>
      <c r="AS60" s="10"/>
      <c r="AT60" s="32"/>
      <c r="AU60" s="11"/>
      <c r="AV60" s="10"/>
      <c r="AW60" s="32"/>
      <c r="AX60" s="11"/>
      <c r="AY60" s="10"/>
      <c r="AZ60" s="32"/>
      <c r="BA60" s="11"/>
      <c r="BB60" s="10"/>
      <c r="BC60" s="32"/>
      <c r="BD60" s="11"/>
      <c r="BE60" s="10"/>
      <c r="BF60" s="32"/>
      <c r="BG60" s="11"/>
      <c r="BH60" s="28"/>
      <c r="BJ60">
        <f t="shared" si="6"/>
        <v>0</v>
      </c>
      <c r="BK60">
        <f t="shared" si="7"/>
        <v>0</v>
      </c>
      <c r="BL60">
        <f t="shared" si="8"/>
        <v>0</v>
      </c>
      <c r="BM60">
        <f t="shared" si="9"/>
        <v>0</v>
      </c>
      <c r="BN60">
        <f t="shared" si="10"/>
        <v>0</v>
      </c>
      <c r="BO60" t="e">
        <f t="shared" si="11"/>
        <v>#DIV/0!</v>
      </c>
    </row>
    <row r="61" spans="1:67">
      <c r="A61">
        <f t="shared" si="5"/>
        <v>17</v>
      </c>
      <c r="B61" s="6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10"/>
      <c r="AT61" s="32"/>
      <c r="AU61" s="11"/>
      <c r="AV61" s="10"/>
      <c r="AW61" s="32"/>
      <c r="AX61" s="11"/>
      <c r="AY61" s="10"/>
      <c r="AZ61" s="32"/>
      <c r="BA61" s="11"/>
      <c r="BB61" s="10"/>
      <c r="BC61" s="32"/>
      <c r="BD61" s="11"/>
      <c r="BE61" s="10"/>
      <c r="BF61" s="32"/>
      <c r="BG61" s="11"/>
      <c r="BH61" s="28"/>
      <c r="BJ61">
        <f t="shared" si="6"/>
        <v>0</v>
      </c>
      <c r="BK61">
        <f t="shared" si="7"/>
        <v>0</v>
      </c>
      <c r="BL61">
        <f t="shared" si="8"/>
        <v>0</v>
      </c>
      <c r="BM61">
        <f t="shared" si="9"/>
        <v>0</v>
      </c>
      <c r="BN61">
        <f t="shared" si="10"/>
        <v>0</v>
      </c>
      <c r="BO61" t="e">
        <f t="shared" si="11"/>
        <v>#DIV/0!</v>
      </c>
    </row>
    <row r="62" spans="1:67">
      <c r="A62">
        <f t="shared" si="5"/>
        <v>18</v>
      </c>
      <c r="B62" s="6"/>
      <c r="C62" s="10"/>
      <c r="D62" s="32"/>
      <c r="E62" s="11"/>
      <c r="F62" s="10"/>
      <c r="G62" s="32"/>
      <c r="H62" s="11"/>
      <c r="I62" s="10"/>
      <c r="J62" s="32"/>
      <c r="K62" s="11"/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/>
      <c r="AB62" s="32"/>
      <c r="AC62" s="11"/>
      <c r="AD62" s="10"/>
      <c r="AE62" s="32"/>
      <c r="AF62" s="11"/>
      <c r="AG62" s="10"/>
      <c r="AH62" s="32"/>
      <c r="AI62" s="11"/>
      <c r="AJ62" s="10"/>
      <c r="AK62" s="32"/>
      <c r="AL62" s="11"/>
      <c r="AM62" s="10"/>
      <c r="AN62" s="32"/>
      <c r="AO62" s="11"/>
      <c r="AP62" s="10"/>
      <c r="AQ62" s="32"/>
      <c r="AR62" s="11"/>
      <c r="AS62" s="10"/>
      <c r="AT62" s="32"/>
      <c r="AU62" s="11"/>
      <c r="AV62" s="10"/>
      <c r="AW62" s="32"/>
      <c r="AX62" s="11"/>
      <c r="AY62" s="10"/>
      <c r="AZ62" s="32"/>
      <c r="BA62" s="11"/>
      <c r="BB62" s="10"/>
      <c r="BC62" s="32"/>
      <c r="BD62" s="11"/>
      <c r="BE62" s="10"/>
      <c r="BF62" s="32"/>
      <c r="BG62" s="11"/>
      <c r="BH62" s="28"/>
    </row>
    <row r="63" spans="1:67">
      <c r="A63">
        <f t="shared" si="5"/>
        <v>19</v>
      </c>
      <c r="B63" s="6"/>
      <c r="C63" s="10"/>
      <c r="D63" s="32"/>
      <c r="E63" s="11"/>
      <c r="F63" s="10"/>
      <c r="G63" s="32"/>
      <c r="H63" s="11"/>
      <c r="I63" s="10"/>
      <c r="J63" s="32"/>
      <c r="K63" s="11"/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/>
      <c r="AB63" s="32"/>
      <c r="AC63" s="11"/>
      <c r="AD63" s="10"/>
      <c r="AE63" s="32"/>
      <c r="AF63" s="11"/>
      <c r="AG63" s="10"/>
      <c r="AH63" s="32"/>
      <c r="AI63" s="11"/>
      <c r="AJ63" s="10"/>
      <c r="AK63" s="32"/>
      <c r="AL63" s="11"/>
      <c r="AM63" s="10"/>
      <c r="AN63" s="32"/>
      <c r="AO63" s="11"/>
      <c r="AP63" s="10"/>
      <c r="AQ63" s="32"/>
      <c r="AR63" s="11"/>
      <c r="AS63" s="10"/>
      <c r="AT63" s="32"/>
      <c r="AU63" s="11"/>
      <c r="AV63" s="10"/>
      <c r="AW63" s="32"/>
      <c r="AX63" s="11"/>
      <c r="AY63" s="10"/>
      <c r="AZ63" s="32"/>
      <c r="BA63" s="11"/>
      <c r="BB63" s="10"/>
      <c r="BC63" s="32"/>
      <c r="BD63" s="11"/>
      <c r="BE63" s="10"/>
      <c r="BF63" s="32"/>
      <c r="BG63" s="11"/>
      <c r="BH63" s="28"/>
    </row>
    <row r="64" spans="1:67">
      <c r="A64">
        <f t="shared" si="5"/>
        <v>20</v>
      </c>
      <c r="B64" s="6"/>
      <c r="C64" s="10"/>
      <c r="D64" s="32"/>
      <c r="E64" s="11"/>
      <c r="F64" s="10"/>
      <c r="G64" s="32"/>
      <c r="H64" s="11"/>
      <c r="I64" s="10"/>
      <c r="J64" s="32"/>
      <c r="K64" s="11"/>
      <c r="L64" s="10"/>
      <c r="M64" s="32"/>
      <c r="N64" s="11"/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/>
      <c r="AB64" s="32"/>
      <c r="AC64" s="11"/>
      <c r="AD64" s="10"/>
      <c r="AE64" s="32"/>
      <c r="AF64" s="11"/>
      <c r="AG64" s="10"/>
      <c r="AH64" s="32"/>
      <c r="AI64" s="11"/>
      <c r="AJ64" s="10"/>
      <c r="AK64" s="32"/>
      <c r="AL64" s="11"/>
      <c r="AM64" s="10"/>
      <c r="AN64" s="32"/>
      <c r="AO64" s="11"/>
      <c r="AP64" s="10"/>
      <c r="AQ64" s="32"/>
      <c r="AR64" s="11"/>
      <c r="AS64" s="10"/>
      <c r="AT64" s="32"/>
      <c r="AU64" s="11"/>
      <c r="AV64" s="10"/>
      <c r="AW64" s="32"/>
      <c r="AX64" s="11"/>
      <c r="AY64" s="10"/>
      <c r="AZ64" s="32"/>
      <c r="BA64" s="11"/>
      <c r="BB64" s="10"/>
      <c r="BC64" s="32"/>
      <c r="BD64" s="11"/>
      <c r="BE64" s="10"/>
      <c r="BF64" s="32"/>
      <c r="BG64" s="11"/>
      <c r="BH64" s="28"/>
    </row>
    <row r="65" spans="1:60">
      <c r="A65">
        <f t="shared" si="5"/>
        <v>21</v>
      </c>
      <c r="B65" s="6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/>
      <c r="AQ65" s="32"/>
      <c r="AR65" s="11"/>
      <c r="AS65" s="10"/>
      <c r="AT65" s="32"/>
      <c r="AU65" s="11"/>
      <c r="AV65" s="10"/>
      <c r="AW65" s="32"/>
      <c r="AX65" s="11"/>
      <c r="AY65" s="10"/>
      <c r="AZ65" s="32"/>
      <c r="BA65" s="11"/>
      <c r="BB65" s="10"/>
      <c r="BC65" s="32"/>
      <c r="BD65" s="11"/>
      <c r="BE65" s="10"/>
      <c r="BF65" s="32"/>
      <c r="BG65" s="11"/>
      <c r="BH65" s="28"/>
    </row>
    <row r="66" spans="1:60">
      <c r="A66">
        <f t="shared" si="5"/>
        <v>22</v>
      </c>
      <c r="B66" s="6"/>
      <c r="C66" s="12"/>
      <c r="D66" s="36"/>
      <c r="E66" s="13"/>
      <c r="F66" s="12"/>
      <c r="G66" s="36"/>
      <c r="H66" s="13"/>
      <c r="I66" s="12"/>
      <c r="J66" s="36"/>
      <c r="K66" s="13"/>
      <c r="L66" s="12"/>
      <c r="M66" s="36"/>
      <c r="N66" s="13"/>
      <c r="O66" s="12"/>
      <c r="P66" s="36"/>
      <c r="Q66" s="13"/>
      <c r="R66" s="12"/>
      <c r="S66" s="36"/>
      <c r="T66" s="13"/>
      <c r="U66" s="12"/>
      <c r="V66" s="36"/>
      <c r="W66" s="13"/>
      <c r="X66" s="12"/>
      <c r="Y66" s="36"/>
      <c r="Z66" s="13"/>
      <c r="AA66" s="12"/>
      <c r="AB66" s="36"/>
      <c r="AC66" s="13"/>
      <c r="AD66" s="12"/>
      <c r="AE66" s="36"/>
      <c r="AF66" s="13"/>
      <c r="AG66" s="12"/>
      <c r="AH66" s="36"/>
      <c r="AI66" s="13"/>
      <c r="AJ66" s="12"/>
      <c r="AK66" s="36"/>
      <c r="AL66" s="13"/>
      <c r="AM66" s="12"/>
      <c r="AN66" s="36"/>
      <c r="AO66" s="13"/>
      <c r="AP66" s="10"/>
      <c r="AQ66" s="32"/>
      <c r="AR66" s="11"/>
      <c r="AS66" s="12"/>
      <c r="AT66" s="36"/>
      <c r="AU66" s="13"/>
      <c r="AV66" s="12"/>
      <c r="AW66" s="36"/>
      <c r="AX66" s="13"/>
      <c r="AY66" s="12"/>
      <c r="AZ66" s="36"/>
      <c r="BA66" s="13"/>
      <c r="BB66" s="12"/>
      <c r="BC66" s="36"/>
      <c r="BD66" s="13"/>
      <c r="BE66" s="12"/>
      <c r="BF66" s="36"/>
      <c r="BG66" s="13"/>
    </row>
    <row r="67" spans="1:60">
      <c r="A67">
        <f t="shared" si="5"/>
        <v>23</v>
      </c>
      <c r="B67" s="6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2"/>
      <c r="V67" s="36"/>
      <c r="W67" s="13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S67" s="10"/>
      <c r="AT67" s="32"/>
      <c r="AU67" s="11"/>
      <c r="AV67" s="10"/>
      <c r="AW67" s="32"/>
      <c r="AX67" s="11"/>
      <c r="AY67" s="10"/>
      <c r="AZ67" s="32"/>
      <c r="BA67" s="11"/>
      <c r="BB67" s="10"/>
      <c r="BC67" s="32"/>
      <c r="BD67" s="11"/>
      <c r="BE67" s="10"/>
      <c r="BF67" s="32"/>
      <c r="BG67" s="11"/>
    </row>
    <row r="68" spans="1:60">
      <c r="A68">
        <f t="shared" si="5"/>
        <v>24</v>
      </c>
      <c r="B68" s="6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10"/>
      <c r="AQ68" s="32"/>
      <c r="AR68" s="11"/>
      <c r="AS68" s="10"/>
      <c r="AT68" s="32"/>
      <c r="AU68" s="11"/>
      <c r="AV68" s="10"/>
      <c r="AW68" s="32"/>
      <c r="AX68" s="11"/>
      <c r="AY68" s="10"/>
      <c r="AZ68" s="32"/>
      <c r="BA68" s="11"/>
      <c r="BB68" s="10"/>
      <c r="BC68" s="32"/>
      <c r="BD68" s="11"/>
      <c r="BE68" s="10"/>
      <c r="BF68" s="32"/>
      <c r="BG68" s="11"/>
    </row>
  </sheetData>
  <sortState xmlns:xlrd2="http://schemas.microsoft.com/office/spreadsheetml/2017/richdata2" ref="B5:G22">
    <sortCondition descending="1" ref="G5:G22"/>
    <sortCondition descending="1" ref="C5:C22"/>
    <sortCondition descending="1" ref="D5:D22"/>
  </sortState>
  <mergeCells count="19">
    <mergeCell ref="C43:E43"/>
    <mergeCell ref="F43:H43"/>
    <mergeCell ref="I43:K43"/>
    <mergeCell ref="L43:N43"/>
    <mergeCell ref="AA43:AC43"/>
    <mergeCell ref="AG43:AI43"/>
    <mergeCell ref="AJ43:AL43"/>
    <mergeCell ref="O43:Q43"/>
    <mergeCell ref="R43:T43"/>
    <mergeCell ref="U43:W43"/>
    <mergeCell ref="X43:Z43"/>
    <mergeCell ref="AD43:AF43"/>
    <mergeCell ref="AY43:BA43"/>
    <mergeCell ref="BB43:BD43"/>
    <mergeCell ref="BE43:BG43"/>
    <mergeCell ref="AM43:AO43"/>
    <mergeCell ref="AP43:AR43"/>
    <mergeCell ref="AS43:AU43"/>
    <mergeCell ref="AV43:AX43"/>
  </mergeCells>
  <phoneticPr fontId="4" type="noConversion"/>
  <pageMargins left="0.75" right="0.75" top="1" bottom="1" header="0" footer="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0"/>
  <dimension ref="A1:AK128"/>
  <sheetViews>
    <sheetView workbookViewId="0"/>
  </sheetViews>
  <sheetFormatPr baseColWidth="10" defaultColWidth="11.5703125" defaultRowHeight="12.75"/>
  <cols>
    <col min="1" max="1" width="5" customWidth="1"/>
    <col min="3" max="3" width="5.85546875" customWidth="1"/>
    <col min="4" max="4" width="6.140625" customWidth="1"/>
    <col min="5" max="5" width="4.28515625" customWidth="1"/>
    <col min="6" max="6" width="4.42578125" customWidth="1"/>
    <col min="7" max="7" width="5.28515625" customWidth="1"/>
    <col min="8" max="8" width="3.85546875" customWidth="1"/>
    <col min="9" max="9" width="5.28515625" customWidth="1"/>
    <col min="10" max="10" width="4.28515625" customWidth="1"/>
    <col min="11" max="11" width="4.7109375" customWidth="1"/>
    <col min="12" max="12" width="6.140625" customWidth="1"/>
    <col min="13" max="13" width="6.28515625" customWidth="1"/>
    <col min="14" max="14" width="4.28515625" customWidth="1"/>
    <col min="15" max="15" width="5.28515625" customWidth="1"/>
    <col min="16" max="16" width="3.85546875" customWidth="1"/>
    <col min="17" max="17" width="4.7109375" customWidth="1"/>
    <col min="18" max="18" width="4.5703125" customWidth="1"/>
    <col min="19" max="19" width="4.42578125" customWidth="1"/>
    <col min="20" max="20" width="4.140625" customWidth="1"/>
    <col min="21" max="21" width="3.42578125" customWidth="1"/>
    <col min="22" max="22" width="3.85546875" customWidth="1"/>
    <col min="23" max="23" width="4.42578125" customWidth="1"/>
    <col min="24" max="24" width="3.42578125" customWidth="1"/>
    <col min="25" max="25" width="5" customWidth="1"/>
    <col min="26" max="26" width="4.85546875" customWidth="1"/>
    <col min="27" max="27" width="4.7109375" customWidth="1"/>
    <col min="28" max="28" width="4.42578125" customWidth="1"/>
    <col min="29" max="30" width="4" customWidth="1"/>
    <col min="31" max="31" width="11.42578125" style="24" customWidth="1"/>
  </cols>
  <sheetData>
    <row r="1" spans="1:37">
      <c r="A1" s="5" t="s">
        <v>175</v>
      </c>
      <c r="B1" s="52"/>
    </row>
    <row r="2" spans="1:37">
      <c r="A2" t="s">
        <v>10</v>
      </c>
    </row>
    <row r="3" spans="1:37" ht="13.5" thickBot="1">
      <c r="A3">
        <f>+GENERAL!B6</f>
        <v>12</v>
      </c>
      <c r="C3" s="39">
        <f>SUM(C5:C11)</f>
        <v>-700000000</v>
      </c>
      <c r="AK3" s="101"/>
    </row>
    <row r="4" spans="1:37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N4" s="126"/>
      <c r="AK4" s="101"/>
    </row>
    <row r="5" spans="1:37" ht="13.5" thickBot="1">
      <c r="A5" s="150">
        <v>1</v>
      </c>
      <c r="B5" s="23" t="s">
        <v>159</v>
      </c>
      <c r="C5" s="44">
        <f>+AC$36</f>
        <v>-100000000</v>
      </c>
      <c r="D5" s="49">
        <f>+AD$37</f>
        <v>1E-4</v>
      </c>
      <c r="E5" s="45">
        <f>+AD$36</f>
        <v>0</v>
      </c>
      <c r="F5" s="18">
        <f>+AC$22</f>
        <v>0</v>
      </c>
      <c r="G5">
        <f t="shared" ref="G5:G18" si="0">IF(E5&lt;A$3/2,-1,1)*8000+C5*100+D5+E5/100</f>
        <v>-10000007999.999901</v>
      </c>
      <c r="N5" s="126"/>
      <c r="AK5" s="101"/>
    </row>
    <row r="6" spans="1:37" ht="13.5" thickBot="1">
      <c r="A6" s="150">
        <v>2</v>
      </c>
      <c r="B6" s="23" t="s">
        <v>164</v>
      </c>
      <c r="C6" s="44">
        <f>+I$36</f>
        <v>-100000000</v>
      </c>
      <c r="D6" s="49">
        <f>+J$37</f>
        <v>1E-4</v>
      </c>
      <c r="E6" s="45">
        <f>+J$36</f>
        <v>0</v>
      </c>
      <c r="F6" s="18">
        <f>+I$22</f>
        <v>0</v>
      </c>
      <c r="G6">
        <f t="shared" si="0"/>
        <v>-10000007999.999901</v>
      </c>
      <c r="N6" s="126"/>
      <c r="AK6" s="101"/>
    </row>
    <row r="7" spans="1:37" ht="13.5" thickBot="1">
      <c r="A7" s="150">
        <v>3</v>
      </c>
      <c r="B7" s="23" t="s">
        <v>94</v>
      </c>
      <c r="C7" s="44">
        <f>+S$36</f>
        <v>-100000000</v>
      </c>
      <c r="D7" s="49">
        <f>+T$37</f>
        <v>1E-4</v>
      </c>
      <c r="E7" s="45">
        <f>+T$36</f>
        <v>0</v>
      </c>
      <c r="F7" s="18">
        <f>+S$22</f>
        <v>0</v>
      </c>
      <c r="G7">
        <f t="shared" si="0"/>
        <v>-10000007999.999901</v>
      </c>
      <c r="N7" s="126"/>
      <c r="AK7" s="101"/>
    </row>
    <row r="8" spans="1:37" ht="13.5" thickBot="1">
      <c r="A8" s="150">
        <v>4</v>
      </c>
      <c r="B8" s="23" t="s">
        <v>162</v>
      </c>
      <c r="C8" s="44">
        <f>+K$36</f>
        <v>-100000000</v>
      </c>
      <c r="D8" s="49">
        <f>+L$37</f>
        <v>1E-4</v>
      </c>
      <c r="E8" s="45">
        <f>+L$36</f>
        <v>0</v>
      </c>
      <c r="F8" s="18">
        <f>+K$22</f>
        <v>0</v>
      </c>
      <c r="G8">
        <f t="shared" si="0"/>
        <v>-10000007999.999901</v>
      </c>
      <c r="AK8" s="101"/>
    </row>
    <row r="9" spans="1:37" ht="13.5" thickBot="1">
      <c r="A9" s="150">
        <v>5</v>
      </c>
      <c r="B9" s="23" t="s">
        <v>9</v>
      </c>
      <c r="C9" s="44">
        <f>+O$36</f>
        <v>-100000000</v>
      </c>
      <c r="D9" s="49">
        <f>+P$37</f>
        <v>1E-4</v>
      </c>
      <c r="E9" s="45">
        <f>+P$36</f>
        <v>0</v>
      </c>
      <c r="F9" s="18">
        <f>+O$22</f>
        <v>0</v>
      </c>
      <c r="G9">
        <f t="shared" si="0"/>
        <v>-10000007999.999901</v>
      </c>
      <c r="AK9" s="101"/>
    </row>
    <row r="10" spans="1:37" ht="13.5" thickBot="1">
      <c r="A10" s="150">
        <v>6</v>
      </c>
      <c r="B10" s="23" t="s">
        <v>121</v>
      </c>
      <c r="C10" s="44">
        <f>+AA$36</f>
        <v>-100000000</v>
      </c>
      <c r="D10" s="49">
        <f>+AB$37</f>
        <v>1E-4</v>
      </c>
      <c r="E10" s="45">
        <f>+AB$36</f>
        <v>0</v>
      </c>
      <c r="F10" s="18">
        <f>+AA$22</f>
        <v>0</v>
      </c>
      <c r="G10">
        <f t="shared" si="0"/>
        <v>-10000007999.999901</v>
      </c>
      <c r="AK10" s="101"/>
    </row>
    <row r="11" spans="1:37" ht="13.5" thickBot="1">
      <c r="A11" s="150">
        <v>7</v>
      </c>
      <c r="B11" s="241" t="s">
        <v>155</v>
      </c>
      <c r="C11" s="44">
        <f>+Y$36</f>
        <v>-100000000</v>
      </c>
      <c r="D11" s="49">
        <f>+Z$37</f>
        <v>1E-4</v>
      </c>
      <c r="E11" s="45">
        <f>+Z$36</f>
        <v>0</v>
      </c>
      <c r="F11" s="18">
        <f>+Y$22</f>
        <v>0</v>
      </c>
      <c r="G11">
        <f t="shared" si="0"/>
        <v>-10000007999.999901</v>
      </c>
      <c r="AK11" s="101"/>
    </row>
    <row r="12" spans="1:37" ht="13.5" hidden="1" thickBot="1">
      <c r="A12" s="150">
        <v>8</v>
      </c>
      <c r="B12" s="23" t="s">
        <v>6</v>
      </c>
      <c r="C12" s="44">
        <f>+M$36</f>
        <v>-100000000</v>
      </c>
      <c r="D12" s="49">
        <f>+N$37</f>
        <v>1E-4</v>
      </c>
      <c r="E12" s="45">
        <f>+N$36</f>
        <v>0</v>
      </c>
      <c r="F12" s="18">
        <f>+M$22</f>
        <v>0</v>
      </c>
      <c r="G12">
        <f t="shared" si="0"/>
        <v>-10000007999.999901</v>
      </c>
      <c r="AK12" s="101"/>
    </row>
    <row r="13" spans="1:37" ht="13.5" hidden="1" thickBot="1">
      <c r="A13" s="150">
        <v>9</v>
      </c>
      <c r="B13" s="241" t="s">
        <v>123</v>
      </c>
      <c r="C13" s="44">
        <f>+E$36</f>
        <v>-100000000</v>
      </c>
      <c r="D13" s="49">
        <f>+F$37</f>
        <v>1E-4</v>
      </c>
      <c r="E13" s="45">
        <f>+F$36</f>
        <v>0</v>
      </c>
      <c r="F13" s="18">
        <f>+E$22</f>
        <v>0</v>
      </c>
      <c r="G13">
        <f t="shared" si="0"/>
        <v>-10000007999.999901</v>
      </c>
      <c r="AK13" s="101"/>
    </row>
    <row r="14" spans="1:37" ht="13.5" hidden="1" thickBot="1">
      <c r="A14" s="150">
        <v>10</v>
      </c>
      <c r="B14" s="241" t="s">
        <v>147</v>
      </c>
      <c r="C14" s="44">
        <f>+U$36</f>
        <v>-100000000</v>
      </c>
      <c r="D14" s="49">
        <f>+V$37</f>
        <v>1E-4</v>
      </c>
      <c r="E14" s="45">
        <f>+V$36</f>
        <v>0</v>
      </c>
      <c r="F14" s="18">
        <f>+U$22</f>
        <v>0</v>
      </c>
      <c r="G14">
        <f t="shared" si="0"/>
        <v>-10000007999.999901</v>
      </c>
    </row>
    <row r="15" spans="1:37" ht="13.5" hidden="1" thickBot="1">
      <c r="A15" s="150">
        <v>11</v>
      </c>
      <c r="B15" s="23" t="s">
        <v>1</v>
      </c>
      <c r="C15" s="44">
        <f>+G$36</f>
        <v>-100000000</v>
      </c>
      <c r="D15" s="49">
        <f>+H$37</f>
        <v>1E-4</v>
      </c>
      <c r="E15" s="45">
        <f>+H$36</f>
        <v>0</v>
      </c>
      <c r="F15" s="18">
        <f>+G$22</f>
        <v>0</v>
      </c>
      <c r="G15">
        <f t="shared" si="0"/>
        <v>-10000007999.999901</v>
      </c>
      <c r="V15" s="43"/>
    </row>
    <row r="16" spans="1:37" ht="13.5" hidden="1" customHeight="1" thickBot="1">
      <c r="A16" s="150">
        <v>12</v>
      </c>
      <c r="B16" s="23" t="s">
        <v>43</v>
      </c>
      <c r="C16" s="44">
        <f>+Q$36</f>
        <v>-100000000</v>
      </c>
      <c r="D16" s="49">
        <f>+R$37</f>
        <v>1E-4</v>
      </c>
      <c r="E16" s="45">
        <f>+R$36</f>
        <v>0</v>
      </c>
      <c r="F16" s="18">
        <f>+Q$22</f>
        <v>0</v>
      </c>
      <c r="G16">
        <f t="shared" si="0"/>
        <v>-10000007999.999901</v>
      </c>
    </row>
    <row r="17" spans="1:30" ht="13.5" hidden="1" customHeight="1" thickBot="1">
      <c r="A17" s="150">
        <v>13</v>
      </c>
      <c r="B17" s="23" t="s">
        <v>62</v>
      </c>
      <c r="C17" s="44">
        <f>+C$36</f>
        <v>-100000000</v>
      </c>
      <c r="D17" s="49">
        <f>+D$37</f>
        <v>1E-4</v>
      </c>
      <c r="E17" s="46">
        <f>+D$36</f>
        <v>0</v>
      </c>
      <c r="F17" s="18">
        <f>+C$22</f>
        <v>0</v>
      </c>
      <c r="G17">
        <f t="shared" si="0"/>
        <v>-10000007999.999901</v>
      </c>
    </row>
    <row r="18" spans="1:30" ht="13.5" hidden="1" customHeight="1" thickBot="1">
      <c r="A18" s="150">
        <v>14</v>
      </c>
      <c r="B18" s="23" t="s">
        <v>4</v>
      </c>
      <c r="C18" s="44">
        <f>+W$36</f>
        <v>-100000000</v>
      </c>
      <c r="D18" s="49">
        <f>+X$37</f>
        <v>1E-4</v>
      </c>
      <c r="E18" s="45">
        <f>+X$36</f>
        <v>0</v>
      </c>
      <c r="F18" s="18">
        <f>+W$22</f>
        <v>0</v>
      </c>
      <c r="G18">
        <f t="shared" si="0"/>
        <v>-10000007999.999901</v>
      </c>
      <c r="L18" s="62"/>
    </row>
    <row r="19" spans="1:30">
      <c r="A19" s="16"/>
      <c r="L19" s="62"/>
    </row>
    <row r="20" spans="1:30">
      <c r="A20" s="16"/>
      <c r="L20" s="62"/>
    </row>
    <row r="22" spans="1:30" hidden="1">
      <c r="B22" t="s">
        <v>12</v>
      </c>
      <c r="C22">
        <f>+C23*C24</f>
        <v>0</v>
      </c>
      <c r="D22">
        <f t="shared" ref="D22:AD22" si="1">+D23*D24</f>
        <v>0</v>
      </c>
      <c r="E22">
        <f t="shared" si="1"/>
        <v>0</v>
      </c>
      <c r="F22">
        <f t="shared" si="1"/>
        <v>0</v>
      </c>
      <c r="G22">
        <f>+G23*G24</f>
        <v>0</v>
      </c>
      <c r="H22">
        <f t="shared" si="1"/>
        <v>0</v>
      </c>
      <c r="I22">
        <f t="shared" si="1"/>
        <v>0</v>
      </c>
      <c r="J22">
        <f t="shared" si="1"/>
        <v>0</v>
      </c>
      <c r="K22">
        <f t="shared" si="1"/>
        <v>0</v>
      </c>
      <c r="L22">
        <f t="shared" si="1"/>
        <v>0</v>
      </c>
      <c r="M22">
        <f t="shared" si="1"/>
        <v>0</v>
      </c>
      <c r="N22">
        <f t="shared" si="1"/>
        <v>0</v>
      </c>
      <c r="O22">
        <f t="shared" si="1"/>
        <v>0</v>
      </c>
      <c r="P22">
        <f t="shared" si="1"/>
        <v>0</v>
      </c>
      <c r="Q22">
        <f t="shared" si="1"/>
        <v>0</v>
      </c>
      <c r="R22">
        <f t="shared" si="1"/>
        <v>0</v>
      </c>
      <c r="S22">
        <f>+S23*S24</f>
        <v>0</v>
      </c>
      <c r="T22">
        <f t="shared" si="1"/>
        <v>0</v>
      </c>
      <c r="U22">
        <f t="shared" si="1"/>
        <v>0</v>
      </c>
      <c r="V22">
        <f t="shared" si="1"/>
        <v>0</v>
      </c>
      <c r="W22">
        <f t="shared" si="1"/>
        <v>0</v>
      </c>
      <c r="X22">
        <f t="shared" si="1"/>
        <v>0</v>
      </c>
      <c r="Y22">
        <f>+Y23*Y24</f>
        <v>0</v>
      </c>
      <c r="Z22">
        <f t="shared" si="1"/>
        <v>0</v>
      </c>
      <c r="AA22">
        <f>+AA23*AA24</f>
        <v>0</v>
      </c>
      <c r="AB22">
        <f>+AB23*AB24</f>
        <v>0</v>
      </c>
      <c r="AC22">
        <f t="shared" si="1"/>
        <v>0</v>
      </c>
      <c r="AD22">
        <f t="shared" si="1"/>
        <v>0</v>
      </c>
    </row>
    <row r="23" spans="1:30" hidden="1">
      <c r="C23">
        <f>IF($B35&gt;3,1,0)</f>
        <v>0</v>
      </c>
      <c r="D23">
        <f t="shared" ref="D23:AD23" si="2">IF($B35&gt;3,1,0)</f>
        <v>0</v>
      </c>
      <c r="E23">
        <f t="shared" si="2"/>
        <v>0</v>
      </c>
      <c r="F23">
        <f t="shared" si="2"/>
        <v>0</v>
      </c>
      <c r="G23">
        <f>IF($B35&gt;3,1,0)</f>
        <v>0</v>
      </c>
      <c r="H23">
        <f t="shared" si="2"/>
        <v>0</v>
      </c>
      <c r="I23">
        <f t="shared" si="2"/>
        <v>0</v>
      </c>
      <c r="J23">
        <f t="shared" si="2"/>
        <v>0</v>
      </c>
      <c r="K23">
        <f t="shared" si="2"/>
        <v>0</v>
      </c>
      <c r="L23">
        <f t="shared" si="2"/>
        <v>0</v>
      </c>
      <c r="M23">
        <f t="shared" si="2"/>
        <v>0</v>
      </c>
      <c r="N23">
        <f t="shared" si="2"/>
        <v>0</v>
      </c>
      <c r="O23">
        <f t="shared" si="2"/>
        <v>0</v>
      </c>
      <c r="P23">
        <f t="shared" si="2"/>
        <v>0</v>
      </c>
      <c r="Q23">
        <f t="shared" si="2"/>
        <v>0</v>
      </c>
      <c r="R23">
        <f t="shared" si="2"/>
        <v>0</v>
      </c>
      <c r="S23">
        <f t="shared" si="2"/>
        <v>0</v>
      </c>
      <c r="T23">
        <f t="shared" si="2"/>
        <v>0</v>
      </c>
      <c r="U23">
        <f t="shared" si="2"/>
        <v>0</v>
      </c>
      <c r="V23">
        <f t="shared" si="2"/>
        <v>0</v>
      </c>
      <c r="W23">
        <f t="shared" si="2"/>
        <v>0</v>
      </c>
      <c r="X23">
        <f t="shared" si="2"/>
        <v>0</v>
      </c>
      <c r="Y23">
        <f t="shared" si="2"/>
        <v>0</v>
      </c>
      <c r="Z23">
        <f t="shared" si="2"/>
        <v>0</v>
      </c>
      <c r="AA23">
        <f>IF($B35&gt;3,1,0)</f>
        <v>0</v>
      </c>
      <c r="AB23">
        <f>IF($B35&gt;3,1,0)</f>
        <v>0</v>
      </c>
      <c r="AC23">
        <f t="shared" si="2"/>
        <v>0</v>
      </c>
      <c r="AD23">
        <f t="shared" si="2"/>
        <v>0</v>
      </c>
    </row>
    <row r="24" spans="1:30" hidden="1">
      <c r="C24">
        <f>MAX(C25:C29)</f>
        <v>0</v>
      </c>
      <c r="D24">
        <f>+D36</f>
        <v>0</v>
      </c>
      <c r="E24">
        <f>MAX(E25:E29)</f>
        <v>0</v>
      </c>
      <c r="F24">
        <f>+F36</f>
        <v>0</v>
      </c>
      <c r="G24">
        <f>MAX(G25:G29)</f>
        <v>0</v>
      </c>
      <c r="H24">
        <f>+H36</f>
        <v>0</v>
      </c>
      <c r="I24">
        <f>MAX(I25:I29)</f>
        <v>0</v>
      </c>
      <c r="J24">
        <f>+J36</f>
        <v>0</v>
      </c>
      <c r="K24">
        <f>MAX(K25:K29)</f>
        <v>0</v>
      </c>
      <c r="L24">
        <f>+L36</f>
        <v>0</v>
      </c>
      <c r="M24">
        <f>MAX(M25:M29)</f>
        <v>0</v>
      </c>
      <c r="N24">
        <f>+N36</f>
        <v>0</v>
      </c>
      <c r="O24">
        <f>MAX(O25:O29)</f>
        <v>0</v>
      </c>
      <c r="P24">
        <f>+P36</f>
        <v>0</v>
      </c>
      <c r="Q24">
        <f>MAX(Q25:Q29)</f>
        <v>0</v>
      </c>
      <c r="R24">
        <f>+R36</f>
        <v>0</v>
      </c>
      <c r="S24">
        <f>MAX(S25:S29)</f>
        <v>0</v>
      </c>
      <c r="T24">
        <f>+T36</f>
        <v>0</v>
      </c>
      <c r="U24">
        <f>MAX(U25:U29)</f>
        <v>0</v>
      </c>
      <c r="V24">
        <f>+V36</f>
        <v>0</v>
      </c>
      <c r="W24">
        <f>MAX(W25:W29)</f>
        <v>0</v>
      </c>
      <c r="X24">
        <f>+X36</f>
        <v>0</v>
      </c>
      <c r="Y24">
        <f>MAX(Y25:Y29)</f>
        <v>0</v>
      </c>
      <c r="Z24">
        <f>+Z36</f>
        <v>0</v>
      </c>
      <c r="AA24">
        <f>MAX(AA25:AA29)</f>
        <v>0</v>
      </c>
      <c r="AB24">
        <f>+AB36</f>
        <v>0</v>
      </c>
      <c r="AC24">
        <f>MAX(AC25:AC29)</f>
        <v>0</v>
      </c>
      <c r="AD24">
        <f>+AD36</f>
        <v>0</v>
      </c>
    </row>
    <row r="25" spans="1:30" hidden="1">
      <c r="C25">
        <f>IF(C$30=5,5,0)</f>
        <v>0</v>
      </c>
      <c r="E25">
        <f>IF(E$30=5,5,0)</f>
        <v>0</v>
      </c>
      <c r="G25">
        <f>IF(G$30=5,5,0)</f>
        <v>0</v>
      </c>
      <c r="I25">
        <f>IF(I$30=5,5,0)</f>
        <v>0</v>
      </c>
      <c r="K25">
        <f>IF(K$30=5,5,0)</f>
        <v>0</v>
      </c>
      <c r="M25">
        <f>IF(M$30=5,5,0)</f>
        <v>0</v>
      </c>
      <c r="O25">
        <f>IF(O$30=5,5,0)</f>
        <v>0</v>
      </c>
      <c r="Q25">
        <f>IF(Q$30=5,5,0)</f>
        <v>0</v>
      </c>
      <c r="S25">
        <f>IF(S$30=5,5,0)</f>
        <v>0</v>
      </c>
      <c r="U25">
        <f>IF(U$30=5,5,0)</f>
        <v>0</v>
      </c>
      <c r="W25">
        <f>IF(W$30=5,5,0)</f>
        <v>0</v>
      </c>
      <c r="Y25">
        <f>IF(Y$30=5,5,0)</f>
        <v>0</v>
      </c>
      <c r="AA25">
        <f>IF(AA$30=5,5,0)</f>
        <v>0</v>
      </c>
      <c r="AC25">
        <f>IF(AC$30=5,5,0)</f>
        <v>0</v>
      </c>
    </row>
    <row r="26" spans="1:30" hidden="1">
      <c r="C26">
        <f>IF(C$30=4,10,0)</f>
        <v>0</v>
      </c>
      <c r="E26">
        <f>IF(E$30=4,10,0)</f>
        <v>0</v>
      </c>
      <c r="G26">
        <f>IF(G$30=4,10,0)</f>
        <v>0</v>
      </c>
      <c r="I26">
        <f>IF(I$30=4,10,0)</f>
        <v>0</v>
      </c>
      <c r="K26">
        <f>IF(K$30=4,10,0)</f>
        <v>0</v>
      </c>
      <c r="M26">
        <f>IF(M$30=4,10,0)</f>
        <v>0</v>
      </c>
      <c r="O26">
        <f>IF(O$30=4,10,0)</f>
        <v>0</v>
      </c>
      <c r="Q26">
        <f>IF(Q$30=4,10,0)</f>
        <v>0</v>
      </c>
      <c r="S26">
        <f>IF(S$30=4,10,0)</f>
        <v>0</v>
      </c>
      <c r="U26">
        <f>IF(U$30=4,10,0)</f>
        <v>0</v>
      </c>
      <c r="W26">
        <f>IF(W$30=4,10,0)</f>
        <v>0</v>
      </c>
      <c r="Y26">
        <f>IF(Y$30=4,10,0)</f>
        <v>0</v>
      </c>
      <c r="AA26">
        <f>IF(AA$30=4,10,0)</f>
        <v>0</v>
      </c>
      <c r="AC26">
        <f>IF(AC$30=4,10,0)</f>
        <v>0</v>
      </c>
    </row>
    <row r="27" spans="1:30" hidden="1">
      <c r="C27">
        <f>IF(C$30=3,20,0)</f>
        <v>0</v>
      </c>
      <c r="E27">
        <f>IF(E$30=3,20,0)</f>
        <v>0</v>
      </c>
      <c r="G27">
        <f>IF(G$30=3,20,0)</f>
        <v>0</v>
      </c>
      <c r="I27">
        <f>IF(I$30=3,20,0)</f>
        <v>0</v>
      </c>
      <c r="K27">
        <f>IF(K$30=3,20,0)</f>
        <v>0</v>
      </c>
      <c r="M27">
        <f>IF(M$30=3,20,0)</f>
        <v>0</v>
      </c>
      <c r="O27">
        <f>IF(O$30=3,20,0)</f>
        <v>0</v>
      </c>
      <c r="Q27">
        <f>IF(Q$30=3,20,0)</f>
        <v>0</v>
      </c>
      <c r="S27">
        <f>IF(S$30=3,20,0)</f>
        <v>0</v>
      </c>
      <c r="U27">
        <f>IF(U$30=3,20,0)</f>
        <v>0</v>
      </c>
      <c r="W27">
        <f>IF(W$30=3,20,0)</f>
        <v>0</v>
      </c>
      <c r="Y27">
        <f>IF(Y$30=3,20,0)</f>
        <v>0</v>
      </c>
      <c r="AA27">
        <f>IF(AA$30=3,20,0)</f>
        <v>0</v>
      </c>
      <c r="AC27">
        <f>IF(AC$30=3,20,0)</f>
        <v>0</v>
      </c>
    </row>
    <row r="28" spans="1:30" hidden="1">
      <c r="C28">
        <f>IF(C$30=2,40,0)</f>
        <v>0</v>
      </c>
      <c r="E28">
        <f>IF(E$30=2,40,0)</f>
        <v>0</v>
      </c>
      <c r="G28">
        <f>IF(G$30=2,40,0)</f>
        <v>0</v>
      </c>
      <c r="I28">
        <f>IF(I$30=2,40,0)</f>
        <v>0</v>
      </c>
      <c r="K28">
        <f>IF(K$30=2,40,0)</f>
        <v>0</v>
      </c>
      <c r="M28">
        <f>IF(M$30=2,40,0)</f>
        <v>0</v>
      </c>
      <c r="O28">
        <f>IF(O$30=2,40,0)</f>
        <v>0</v>
      </c>
      <c r="Q28">
        <f>IF(Q$30=2,40,0)</f>
        <v>0</v>
      </c>
      <c r="S28">
        <f>IF(S$30=2,40,0)</f>
        <v>0</v>
      </c>
      <c r="U28">
        <f>IF(U$30=2,40,0)</f>
        <v>0</v>
      </c>
      <c r="W28">
        <f>IF(W$30=2,40,0)</f>
        <v>0</v>
      </c>
      <c r="Y28">
        <f>IF(Y$30=2,40,0)</f>
        <v>0</v>
      </c>
      <c r="AA28">
        <f>IF(AA$30=2,40,0)</f>
        <v>0</v>
      </c>
      <c r="AC28">
        <f>IF(AC$30=2,40,0)</f>
        <v>0</v>
      </c>
    </row>
    <row r="29" spans="1:30" hidden="1">
      <c r="C29">
        <f>IF(C$30=1,80,0)</f>
        <v>0</v>
      </c>
      <c r="E29">
        <f>IF(E$30=1,80,0)</f>
        <v>0</v>
      </c>
      <c r="G29">
        <f>IF(G$30=1,80,0)</f>
        <v>0</v>
      </c>
      <c r="I29">
        <f>IF(I$30=1,80,0)</f>
        <v>0</v>
      </c>
      <c r="K29">
        <f>IF(K$30=1,80,0)</f>
        <v>0</v>
      </c>
      <c r="M29">
        <f>IF(M$30=1,80,0)</f>
        <v>0</v>
      </c>
      <c r="O29">
        <f>IF(O$30=1,80,0)</f>
        <v>0</v>
      </c>
      <c r="Q29">
        <f>IF(Q$30=1,80,0)</f>
        <v>0</v>
      </c>
      <c r="S29">
        <f>IF(S$30=1,80,0)</f>
        <v>0</v>
      </c>
      <c r="U29">
        <f>IF(U$30=1,80,0)</f>
        <v>0</v>
      </c>
      <c r="W29">
        <f>IF(W$30=1,80,0)</f>
        <v>0</v>
      </c>
      <c r="Y29">
        <f>IF(Y$30=1,80,0)</f>
        <v>0</v>
      </c>
      <c r="AA29">
        <f>IF(AA$30=1,80,0)</f>
        <v>0</v>
      </c>
      <c r="AC29">
        <f>IF(AC$30=1,80,0)</f>
        <v>0</v>
      </c>
    </row>
    <row r="30" spans="1:30" hidden="1">
      <c r="C30">
        <f>RANK(C31,$C31:$BF31)*C35</f>
        <v>0</v>
      </c>
      <c r="E30">
        <f>RANK(E31,$C31:$BF31)*E35</f>
        <v>0</v>
      </c>
      <c r="G30">
        <f>RANK(G31,$C31:$BF31)*G35</f>
        <v>0</v>
      </c>
      <c r="I30">
        <f>RANK(I31,$C31:$BF31)*I35</f>
        <v>0</v>
      </c>
      <c r="K30">
        <f>RANK(K31,$C31:$BF31)*K35</f>
        <v>0</v>
      </c>
      <c r="M30">
        <f>RANK(M31,$C31:$BF31)*M35</f>
        <v>0</v>
      </c>
      <c r="O30">
        <f>RANK(O31,$C31:$BF31)*O35</f>
        <v>0</v>
      </c>
      <c r="Q30">
        <f>RANK(Q31,$C31:$BF31)*Q35</f>
        <v>0</v>
      </c>
      <c r="S30">
        <f>RANK(S31,$C31:$BF31)*S35</f>
        <v>0</v>
      </c>
      <c r="U30">
        <f>RANK(U31,$C31:$BF31)*U35</f>
        <v>0</v>
      </c>
      <c r="W30">
        <f>RANK(W31,$C31:$BF31)*W35</f>
        <v>0</v>
      </c>
      <c r="Y30">
        <f>RANK(Y31,$C31:$BF31)*Y35</f>
        <v>0</v>
      </c>
      <c r="AA30">
        <f>RANK(AA31,$C31:$BF31)*AA35</f>
        <v>0</v>
      </c>
      <c r="AC30">
        <f>RANK(AC31,$C31:$BF31)*AC35</f>
        <v>0</v>
      </c>
    </row>
    <row r="31" spans="1:30" hidden="1">
      <c r="C31">
        <f>SUM(C32:C34)</f>
        <v>-100999999.98999999</v>
      </c>
      <c r="E31">
        <f>SUM(E32:E34)</f>
        <v>-100999999.98999999</v>
      </c>
      <c r="G31">
        <f>SUM(G32:G34)</f>
        <v>-100999999.98999999</v>
      </c>
      <c r="I31">
        <f>SUM(I32:I34)</f>
        <v>-100999999.98999999</v>
      </c>
      <c r="K31">
        <f>SUM(K32:K34)</f>
        <v>-100999999.98999999</v>
      </c>
      <c r="M31">
        <f>SUM(M32:M34)</f>
        <v>-100999999.98999999</v>
      </c>
      <c r="O31">
        <f>SUM(O32:O34)</f>
        <v>-100999999.98999999</v>
      </c>
      <c r="Q31">
        <f>SUM(Q32:Q34)</f>
        <v>-100999999.98999999</v>
      </c>
      <c r="S31">
        <f>SUM(S32:S34)</f>
        <v>-100999999.98999999</v>
      </c>
      <c r="U31">
        <f>SUM(U32:U34)</f>
        <v>-100999999.98999999</v>
      </c>
      <c r="W31">
        <f>SUM(W32:W34)</f>
        <v>-100999999.98999999</v>
      </c>
      <c r="Y31">
        <f>SUM(Y32:Y34)</f>
        <v>-100999999.98999999</v>
      </c>
      <c r="AA31">
        <f>SUM(AA32:AA34)</f>
        <v>-100999999.98999999</v>
      </c>
      <c r="AC31">
        <f>SUM(AC32:AC34)</f>
        <v>-100999999.98999999</v>
      </c>
    </row>
    <row r="32" spans="1:30" hidden="1">
      <c r="C32">
        <f>+D36</f>
        <v>0</v>
      </c>
      <c r="E32">
        <f>+F36</f>
        <v>0</v>
      </c>
      <c r="G32">
        <f>+H36</f>
        <v>0</v>
      </c>
      <c r="I32">
        <f>+J36</f>
        <v>0</v>
      </c>
      <c r="K32">
        <f>+L36</f>
        <v>0</v>
      </c>
      <c r="M32">
        <f>+N36</f>
        <v>0</v>
      </c>
      <c r="O32">
        <f>+P36</f>
        <v>0</v>
      </c>
      <c r="Q32">
        <f>+R36</f>
        <v>0</v>
      </c>
      <c r="S32">
        <f>+T36</f>
        <v>0</v>
      </c>
      <c r="U32">
        <f>+V36</f>
        <v>0</v>
      </c>
      <c r="W32">
        <f>+X36</f>
        <v>0</v>
      </c>
      <c r="Y32">
        <f>+Z36</f>
        <v>0</v>
      </c>
      <c r="AA32">
        <f>+AB36</f>
        <v>0</v>
      </c>
      <c r="AC32">
        <f>+AD36</f>
        <v>0</v>
      </c>
    </row>
    <row r="33" spans="1:35" hidden="1">
      <c r="C33">
        <f>D37*100</f>
        <v>0.01</v>
      </c>
      <c r="E33">
        <f>F37*100</f>
        <v>0.01</v>
      </c>
      <c r="G33">
        <f>H37*100</f>
        <v>0.01</v>
      </c>
      <c r="I33">
        <f>J37*100</f>
        <v>0.01</v>
      </c>
      <c r="K33">
        <f>L37*100</f>
        <v>0.01</v>
      </c>
      <c r="M33">
        <f>N37*100</f>
        <v>0.01</v>
      </c>
      <c r="O33">
        <f>P37*100</f>
        <v>0.01</v>
      </c>
      <c r="Q33">
        <f>R37*100</f>
        <v>0.01</v>
      </c>
      <c r="S33">
        <f>T37*100</f>
        <v>0.01</v>
      </c>
      <c r="U33">
        <f>V37*100</f>
        <v>0.01</v>
      </c>
      <c r="W33">
        <f>X37*100</f>
        <v>0.01</v>
      </c>
      <c r="Y33">
        <f>Z37*100</f>
        <v>0.01</v>
      </c>
      <c r="AA33">
        <f>AB37*100</f>
        <v>0.01</v>
      </c>
      <c r="AC33">
        <f>AD37*100</f>
        <v>0.01</v>
      </c>
    </row>
    <row r="34" spans="1:35" hidden="1">
      <c r="C34">
        <f>IF(C35=1,C36*C35*1000+C36,-1000000+C36)</f>
        <v>-101000000</v>
      </c>
      <c r="E34">
        <f>IF(E35=1,E36*E35*1000+E36,-1000000+E36)</f>
        <v>-101000000</v>
      </c>
      <c r="G34">
        <f>IF(G35=1,G36*G35*1000+G36,-1000000+G36)</f>
        <v>-101000000</v>
      </c>
      <c r="I34">
        <f>IF(I35=1,I36*I35*1000+I36,-1000000+I36)</f>
        <v>-101000000</v>
      </c>
      <c r="K34">
        <f>IF(K35=1,K36*K35*1000+K36,-1000000+K36)</f>
        <v>-101000000</v>
      </c>
      <c r="M34">
        <f>IF(M35=1,M36*M35*1000+M36,-1000000+M36)</f>
        <v>-101000000</v>
      </c>
      <c r="O34">
        <f>IF(O35=1,O36*O35*1000+O36,-1000000+O36)</f>
        <v>-101000000</v>
      </c>
      <c r="Q34">
        <f>IF(Q35=1,Q36*Q35*1000+Q36,-1000000+Q36)</f>
        <v>-101000000</v>
      </c>
      <c r="S34">
        <f>IF(S35=1,S36*S35*1000+S36,-1000000+S36)</f>
        <v>-101000000</v>
      </c>
      <c r="U34">
        <f>IF(U35=1,U36*U35*1000+U36,-1000000+U36)</f>
        <v>-101000000</v>
      </c>
      <c r="W34">
        <f>IF(W35=1,W36*W35*1000+W36,-1000000+W36)</f>
        <v>-101000000</v>
      </c>
      <c r="Y34">
        <f>IF(Y35=1,Y36*Y35*1000+Y36,-1000000+Y36)</f>
        <v>-101000000</v>
      </c>
      <c r="AA34">
        <f>IF(AA35=1,AA36*AA35*1000+AA36,-1000000+AA36)</f>
        <v>-101000000</v>
      </c>
      <c r="AC34">
        <f>IF(AC35=1,AC36*AC35*1000+AC36,-1000000+AC36)</f>
        <v>-101000000</v>
      </c>
    </row>
    <row r="35" spans="1:35">
      <c r="A35" t="s">
        <v>13</v>
      </c>
      <c r="B35">
        <f>SUM(C35:AC35)</f>
        <v>0</v>
      </c>
      <c r="C35">
        <f>IF(D36&gt;=$A3/2,1,0)</f>
        <v>0</v>
      </c>
      <c r="E35">
        <f>IF(F36&gt;=$A3/2,1,0)</f>
        <v>0</v>
      </c>
      <c r="G35">
        <f>IF(H36&gt;=$A3/2,1,0)</f>
        <v>0</v>
      </c>
      <c r="I35">
        <f>IF(J36&gt;=$A3/2,1,0)</f>
        <v>0</v>
      </c>
      <c r="K35">
        <f>IF(L36&gt;=$A3/2,1,0)</f>
        <v>0</v>
      </c>
      <c r="M35">
        <f>IF(N36&gt;=$A3/2,1,0)</f>
        <v>0</v>
      </c>
      <c r="O35">
        <f>IF(P36&gt;=$A3/2,1,0)</f>
        <v>0</v>
      </c>
      <c r="Q35">
        <f>IF(R36&gt;=$A3/2,1,0)</f>
        <v>0</v>
      </c>
      <c r="S35">
        <f>IF(T36&gt;=$A3/2,1,0)</f>
        <v>0</v>
      </c>
      <c r="U35">
        <f>IF(V36&gt;=$A3/2,1,0)</f>
        <v>0</v>
      </c>
      <c r="W35">
        <f>IF(X36&gt;=$A3/2,1,0)</f>
        <v>0</v>
      </c>
      <c r="Y35">
        <f>IF(Z36&gt;=$A3/2,1,0)</f>
        <v>0</v>
      </c>
      <c r="AA35">
        <f>IF(AB36&gt;=$A3/2,1,0)</f>
        <v>0</v>
      </c>
      <c r="AC35">
        <f>IF(AD36&gt;=$A3/2,1,0)</f>
        <v>0</v>
      </c>
    </row>
    <row r="36" spans="1:35" ht="13.5" hidden="1" thickBot="1">
      <c r="C36" s="2">
        <f>IF(SUM(C41:C213)&lt;-1000,-100000000,SUM(C41:C213))</f>
        <v>-100000000</v>
      </c>
      <c r="D36" s="2">
        <f>COUNT(D41:D213)</f>
        <v>0</v>
      </c>
      <c r="E36" s="2">
        <f>IF(SUM(E41:E213)&lt;-1000,-100000000,SUM(E41:E213))</f>
        <v>-100000000</v>
      </c>
      <c r="F36" s="2">
        <f>COUNT(F41:F213)</f>
        <v>0</v>
      </c>
      <c r="G36" s="2">
        <f>IF(SUM(G41:G213)&lt;-1000,-100000000,SUM(G41:G213))</f>
        <v>-100000000</v>
      </c>
      <c r="H36" s="2">
        <f>COUNT(H41:H213)</f>
        <v>0</v>
      </c>
      <c r="I36" s="2">
        <f>IF(SUM(I41:I213)&lt;-1000,-100000000,SUM(I41:I213))</f>
        <v>-100000000</v>
      </c>
      <c r="J36" s="2">
        <f>COUNT(J41:J213)</f>
        <v>0</v>
      </c>
      <c r="K36" s="2">
        <f>IF(SUM(K41:K213)&lt;-1000,-100000000,SUM(K41:K213))</f>
        <v>-100000000</v>
      </c>
      <c r="L36" s="2">
        <f>COUNT(L41:L213)</f>
        <v>0</v>
      </c>
      <c r="M36" s="2">
        <f>IF(SUM(M41:M213)&lt;-1000,-100000000,SUM(M41:M213))</f>
        <v>-100000000</v>
      </c>
      <c r="N36" s="2">
        <f>COUNT(N41:N213)</f>
        <v>0</v>
      </c>
      <c r="O36" s="2">
        <f>IF(SUM(O41:O213)&lt;-1000,-100000000,SUM(O41:O213))</f>
        <v>-100000000</v>
      </c>
      <c r="P36" s="2">
        <f>COUNT(P41:P213)</f>
        <v>0</v>
      </c>
      <c r="Q36" s="2">
        <f>IF(SUM(Q41:Q213)&lt;-1000,-100000000,SUM(Q41:Q213))</f>
        <v>-100000000</v>
      </c>
      <c r="R36" s="2">
        <f>COUNT(R41:R213)</f>
        <v>0</v>
      </c>
      <c r="S36" s="2">
        <f>IF(SUM(S41:S213)&lt;-1000,-100000000,SUM(S41:S213))</f>
        <v>-100000000</v>
      </c>
      <c r="T36" s="2">
        <f>COUNT(T41:T213)</f>
        <v>0</v>
      </c>
      <c r="U36" s="2">
        <f>IF(SUM(U41:U213)&lt;-1000,-100000000,SUM(U41:U213))</f>
        <v>-100000000</v>
      </c>
      <c r="V36" s="2">
        <f>COUNT(V41:V213)</f>
        <v>0</v>
      </c>
      <c r="W36" s="2">
        <f>IF(SUM(W41:W213)&lt;-1000,-100000000,SUM(W41:W213))</f>
        <v>-100000000</v>
      </c>
      <c r="X36" s="2">
        <f>COUNT(X41:X213)</f>
        <v>0</v>
      </c>
      <c r="Y36" s="2">
        <f>IF(SUM(Y41:Y213)&lt;-1000,-100000000,SUM(Y41:Y213))</f>
        <v>-100000000</v>
      </c>
      <c r="Z36" s="2">
        <f>COUNT(Z41:Z213)</f>
        <v>0</v>
      </c>
      <c r="AA36" s="2">
        <f>IF(SUM(AA41:AA213)&lt;-1000,-100000000,SUM(AA41:AA213))</f>
        <v>-100000000</v>
      </c>
      <c r="AB36" s="2">
        <f>COUNT(AB41:AB213)</f>
        <v>0</v>
      </c>
      <c r="AC36" s="2">
        <f>IF(SUM(AC41:AC213)&lt;-1000,-100000000,SUM(AC41:AC213))</f>
        <v>-100000000</v>
      </c>
      <c r="AD36" s="2">
        <f>COUNT(AD41:AD213)</f>
        <v>0</v>
      </c>
    </row>
    <row r="37" spans="1:35" hidden="1">
      <c r="C37" s="2"/>
      <c r="D37" s="2">
        <f>IF(D36=0,0.0001,AVERAGE(D41:D128))</f>
        <v>1E-4</v>
      </c>
      <c r="E37" s="2"/>
      <c r="F37" s="2">
        <f>IF(F36=0,0.0001,AVERAGE(F41:F128))</f>
        <v>1E-4</v>
      </c>
      <c r="G37" s="2"/>
      <c r="H37" s="2">
        <f>IF(H36=0,0.0001,AVERAGE(H41:H128))</f>
        <v>1E-4</v>
      </c>
      <c r="I37" s="2"/>
      <c r="J37" s="2">
        <f>IF(J36=0,0.0001,AVERAGE(J41:J128))</f>
        <v>1E-4</v>
      </c>
      <c r="K37" s="2"/>
      <c r="L37" s="2">
        <f>IF(L36=0,0.0001,AVERAGE(L41:L128))</f>
        <v>1E-4</v>
      </c>
      <c r="M37" s="2"/>
      <c r="N37" s="2">
        <f>IF(N36=0,0.0001,AVERAGE(N41:N128))</f>
        <v>1E-4</v>
      </c>
      <c r="O37" s="2"/>
      <c r="P37" s="2">
        <f>IF(P36=0,0.0001,AVERAGE(P41:P128))</f>
        <v>1E-4</v>
      </c>
      <c r="Q37" s="2"/>
      <c r="R37" s="2">
        <f>IF(R36=0,0.0001,AVERAGE(R41:R128))</f>
        <v>1E-4</v>
      </c>
      <c r="S37" s="2"/>
      <c r="T37" s="2">
        <f>IF(T36=0,0.0001,AVERAGE(T41:T128))</f>
        <v>1E-4</v>
      </c>
      <c r="U37" s="2"/>
      <c r="V37" s="2">
        <f>IF(V36=0,0.0001,AVERAGE(V41:V128))</f>
        <v>1E-4</v>
      </c>
      <c r="W37" s="2"/>
      <c r="X37" s="2">
        <f>IF(X36=0,0.0001,AVERAGE(X41:X128))</f>
        <v>1E-4</v>
      </c>
      <c r="Y37" s="2"/>
      <c r="Z37" s="2">
        <f>IF(Z36=0,0.0001,AVERAGE(Z41:Z128))</f>
        <v>1E-4</v>
      </c>
      <c r="AA37" s="2"/>
      <c r="AB37" s="2">
        <f>IF(AB36=0,0.0001,AVERAGE(AB41:AB128))</f>
        <v>1E-4</v>
      </c>
      <c r="AC37" s="2"/>
      <c r="AD37" s="2">
        <f>IF(AD36=0,0.0001,AVERAGE(AD41:AD128))</f>
        <v>1E-4</v>
      </c>
    </row>
    <row r="38" spans="1:35" ht="13.5" thickBot="1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41">
        <f>MAX(AF41:AF100)</f>
        <v>0</v>
      </c>
    </row>
    <row r="39" spans="1:35" ht="13.5" thickBot="1">
      <c r="B39" s="425" t="s">
        <v>68</v>
      </c>
      <c r="C39" s="409" t="s">
        <v>62</v>
      </c>
      <c r="D39" s="410"/>
      <c r="E39" s="421" t="s">
        <v>123</v>
      </c>
      <c r="F39" s="410"/>
      <c r="G39" s="409" t="s">
        <v>1</v>
      </c>
      <c r="H39" s="410"/>
      <c r="I39" s="409" t="s">
        <v>164</v>
      </c>
      <c r="J39" s="410"/>
      <c r="K39" s="422" t="s">
        <v>162</v>
      </c>
      <c r="L39" s="412"/>
      <c r="M39" s="409" t="s">
        <v>6</v>
      </c>
      <c r="N39" s="410"/>
      <c r="O39" s="409" t="s">
        <v>9</v>
      </c>
      <c r="P39" s="410"/>
      <c r="Q39" s="409" t="s">
        <v>43</v>
      </c>
      <c r="R39" s="410"/>
      <c r="S39" s="409" t="s">
        <v>94</v>
      </c>
      <c r="T39" s="410"/>
      <c r="U39" s="421" t="s">
        <v>147</v>
      </c>
      <c r="V39" s="410"/>
      <c r="W39" s="409" t="s">
        <v>4</v>
      </c>
      <c r="X39" s="410"/>
      <c r="Y39" s="421" t="s">
        <v>155</v>
      </c>
      <c r="Z39" s="410"/>
      <c r="AA39" s="422" t="s">
        <v>121</v>
      </c>
      <c r="AB39" s="420"/>
      <c r="AC39" s="409" t="s">
        <v>159</v>
      </c>
      <c r="AD39" s="411"/>
      <c r="AE39" s="41">
        <f>COUNT(AE41:AE128)</f>
        <v>0</v>
      </c>
      <c r="AF39" s="86" t="s">
        <v>7</v>
      </c>
      <c r="AG39" s="85" t="s">
        <v>8</v>
      </c>
      <c r="AH39" s="87" t="s">
        <v>47</v>
      </c>
    </row>
    <row r="40" spans="1:35" ht="13.5" thickBot="1">
      <c r="B40" s="426"/>
      <c r="C40" s="37" t="s">
        <v>3</v>
      </c>
      <c r="D40" s="38" t="s">
        <v>2</v>
      </c>
      <c r="E40" s="37" t="s">
        <v>3</v>
      </c>
      <c r="F40" s="38" t="s">
        <v>2</v>
      </c>
      <c r="G40" s="37" t="s">
        <v>3</v>
      </c>
      <c r="H40" s="38" t="s">
        <v>2</v>
      </c>
      <c r="I40" s="37" t="s">
        <v>3</v>
      </c>
      <c r="J40" s="38" t="s">
        <v>2</v>
      </c>
      <c r="K40" s="37" t="s">
        <v>3</v>
      </c>
      <c r="L40" s="77" t="s">
        <v>2</v>
      </c>
      <c r="M40" s="77" t="s">
        <v>3</v>
      </c>
      <c r="N40" s="38" t="s">
        <v>2</v>
      </c>
      <c r="O40" s="37" t="s">
        <v>3</v>
      </c>
      <c r="P40" s="38" t="s">
        <v>2</v>
      </c>
      <c r="Q40" s="37" t="s">
        <v>3</v>
      </c>
      <c r="R40" s="38" t="s">
        <v>2</v>
      </c>
      <c r="S40" s="37" t="s">
        <v>3</v>
      </c>
      <c r="T40" s="38" t="s">
        <v>2</v>
      </c>
      <c r="U40" s="37" t="s">
        <v>3</v>
      </c>
      <c r="V40" s="38" t="s">
        <v>2</v>
      </c>
      <c r="W40" s="37" t="s">
        <v>3</v>
      </c>
      <c r="X40" s="38" t="s">
        <v>2</v>
      </c>
      <c r="Y40" s="37" t="s">
        <v>3</v>
      </c>
      <c r="Z40" s="38" t="s">
        <v>2</v>
      </c>
      <c r="AA40" s="37" t="s">
        <v>3</v>
      </c>
      <c r="AB40" s="38" t="s">
        <v>2</v>
      </c>
      <c r="AC40" s="37" t="s">
        <v>3</v>
      </c>
      <c r="AD40" s="38" t="s">
        <v>2</v>
      </c>
      <c r="AE40" s="27" t="s">
        <v>22</v>
      </c>
      <c r="AF40" s="30" t="s">
        <v>23</v>
      </c>
    </row>
    <row r="41" spans="1:35">
      <c r="A41">
        <v>1</v>
      </c>
      <c r="B41" s="6"/>
      <c r="C41" s="51">
        <v>-10000</v>
      </c>
      <c r="D41" s="11"/>
      <c r="E41" s="51">
        <v>-10000</v>
      </c>
      <c r="F41" s="11"/>
      <c r="G41" s="51">
        <v>-10000</v>
      </c>
      <c r="H41" s="11"/>
      <c r="I41" s="51">
        <v>-10000</v>
      </c>
      <c r="J41" s="11"/>
      <c r="K41" s="51">
        <v>-10000</v>
      </c>
      <c r="L41" s="11"/>
      <c r="M41" s="51">
        <v>-10000</v>
      </c>
      <c r="N41" s="11"/>
      <c r="O41" s="51">
        <v>-10000</v>
      </c>
      <c r="P41" s="11"/>
      <c r="Q41" s="51">
        <v>-10000</v>
      </c>
      <c r="R41" s="11"/>
      <c r="S41" s="51">
        <v>-10000</v>
      </c>
      <c r="T41" s="11"/>
      <c r="U41" s="51">
        <v>-10000</v>
      </c>
      <c r="V41" s="11"/>
      <c r="W41" s="51">
        <v>-10000</v>
      </c>
      <c r="X41" s="11"/>
      <c r="Y41" s="51">
        <v>-10000</v>
      </c>
      <c r="Z41" s="11"/>
      <c r="AA41" s="51">
        <v>-10000</v>
      </c>
      <c r="AB41" s="11"/>
      <c r="AC41" s="51">
        <v>-10000</v>
      </c>
      <c r="AD41" s="11"/>
      <c r="AF41" s="196"/>
      <c r="AG41">
        <f>+AC41+Y41+W41+U41+S41+Q41+O41+M41+K41+I41+G41+E41+C41</f>
        <v>-130000</v>
      </c>
      <c r="AH41">
        <f t="shared" ref="AH41:AH49" si="3">COUNT(C41:AD41)/2</f>
        <v>7</v>
      </c>
      <c r="AI41">
        <f t="shared" ref="AI41:AI49" si="4">+AG41/AH41</f>
        <v>-18571.428571428572</v>
      </c>
    </row>
    <row r="42" spans="1:35">
      <c r="A42">
        <f>+A41+1</f>
        <v>2</v>
      </c>
      <c r="B42" s="6"/>
      <c r="C42" s="10"/>
      <c r="D42" s="32"/>
      <c r="E42" s="10"/>
      <c r="F42" s="32"/>
      <c r="G42" s="10"/>
      <c r="H42" s="32"/>
      <c r="I42" s="10"/>
      <c r="J42" s="32"/>
      <c r="K42" s="10"/>
      <c r="L42" s="32"/>
      <c r="M42" s="10"/>
      <c r="N42" s="32"/>
      <c r="O42" s="10"/>
      <c r="P42" s="32"/>
      <c r="Q42" s="10"/>
      <c r="R42" s="32"/>
      <c r="S42" s="10"/>
      <c r="T42" s="32"/>
      <c r="U42" s="10"/>
      <c r="V42" s="32"/>
      <c r="W42" s="10"/>
      <c r="X42" s="32"/>
      <c r="Y42" s="10"/>
      <c r="Z42" s="32"/>
      <c r="AA42" s="10"/>
      <c r="AB42" s="32"/>
      <c r="AC42" s="10"/>
      <c r="AD42" s="32"/>
      <c r="AG42">
        <f t="shared" ref="AG42:AG49" si="5">+AC42+Y42+W42+U42+S42+Q42+O42+M42+K42+I42+G42+E42+C42+AA42</f>
        <v>0</v>
      </c>
      <c r="AH42">
        <f t="shared" si="3"/>
        <v>0</v>
      </c>
      <c r="AI42" t="e">
        <f t="shared" si="4"/>
        <v>#DIV/0!</v>
      </c>
    </row>
    <row r="43" spans="1:35">
      <c r="A43">
        <f t="shared" ref="A43:A112" si="6">+A42+1</f>
        <v>3</v>
      </c>
      <c r="B43" s="6"/>
      <c r="C43" s="10"/>
      <c r="D43" s="32"/>
      <c r="E43" s="10"/>
      <c r="F43" s="32"/>
      <c r="G43" s="10"/>
      <c r="H43" s="32"/>
      <c r="I43" s="10"/>
      <c r="J43" s="32"/>
      <c r="K43" s="10"/>
      <c r="L43" s="32"/>
      <c r="M43" s="10"/>
      <c r="N43" s="32"/>
      <c r="O43" s="10"/>
      <c r="P43" s="32"/>
      <c r="Q43" s="10"/>
      <c r="R43" s="32"/>
      <c r="S43" s="10"/>
      <c r="T43" s="32"/>
      <c r="U43" s="10"/>
      <c r="V43" s="32"/>
      <c r="W43" s="10"/>
      <c r="X43" s="32"/>
      <c r="Y43" s="10"/>
      <c r="Z43" s="32"/>
      <c r="AA43" s="10"/>
      <c r="AB43" s="32"/>
      <c r="AC43" s="10"/>
      <c r="AD43" s="32"/>
      <c r="AG43">
        <f t="shared" si="5"/>
        <v>0</v>
      </c>
      <c r="AH43">
        <f t="shared" si="3"/>
        <v>0</v>
      </c>
      <c r="AI43" t="e">
        <f t="shared" si="4"/>
        <v>#DIV/0!</v>
      </c>
    </row>
    <row r="44" spans="1:35">
      <c r="A44">
        <f t="shared" si="6"/>
        <v>4</v>
      </c>
      <c r="B44" s="6"/>
      <c r="C44" s="10"/>
      <c r="D44" s="32"/>
      <c r="E44" s="10"/>
      <c r="F44" s="32"/>
      <c r="G44" s="10"/>
      <c r="H44" s="32"/>
      <c r="I44" s="10"/>
      <c r="J44" s="32"/>
      <c r="K44" s="10"/>
      <c r="L44" s="32"/>
      <c r="M44" s="10"/>
      <c r="N44" s="32"/>
      <c r="O44" s="10"/>
      <c r="P44" s="32"/>
      <c r="Q44" s="10"/>
      <c r="R44" s="32"/>
      <c r="S44" s="10"/>
      <c r="T44" s="32"/>
      <c r="U44" s="10"/>
      <c r="V44" s="32"/>
      <c r="W44" s="10"/>
      <c r="X44" s="32"/>
      <c r="Y44" s="10"/>
      <c r="Z44" s="32"/>
      <c r="AA44" s="10"/>
      <c r="AB44" s="32"/>
      <c r="AC44" s="10"/>
      <c r="AD44" s="32"/>
      <c r="AG44">
        <f t="shared" si="5"/>
        <v>0</v>
      </c>
      <c r="AH44">
        <f t="shared" si="3"/>
        <v>0</v>
      </c>
      <c r="AI44" t="e">
        <f t="shared" si="4"/>
        <v>#DIV/0!</v>
      </c>
    </row>
    <row r="45" spans="1:35">
      <c r="A45">
        <f t="shared" si="6"/>
        <v>5</v>
      </c>
      <c r="B45" s="6"/>
      <c r="C45" s="10"/>
      <c r="D45" s="32"/>
      <c r="E45" s="10"/>
      <c r="F45" s="32"/>
      <c r="G45" s="10"/>
      <c r="H45" s="32"/>
      <c r="I45" s="10"/>
      <c r="J45" s="32"/>
      <c r="K45" s="10"/>
      <c r="L45" s="32"/>
      <c r="M45" s="10"/>
      <c r="N45" s="32"/>
      <c r="O45" s="10"/>
      <c r="P45" s="32"/>
      <c r="Q45" s="10"/>
      <c r="R45" s="32"/>
      <c r="S45" s="10"/>
      <c r="T45" s="32"/>
      <c r="U45" s="10"/>
      <c r="V45" s="32"/>
      <c r="W45" s="10"/>
      <c r="X45" s="32"/>
      <c r="Y45" s="10"/>
      <c r="Z45" s="32"/>
      <c r="AA45" s="10"/>
      <c r="AB45" s="32"/>
      <c r="AC45" s="10"/>
      <c r="AD45" s="32"/>
      <c r="AF45" s="76"/>
      <c r="AG45">
        <f t="shared" si="5"/>
        <v>0</v>
      </c>
      <c r="AH45">
        <f t="shared" si="3"/>
        <v>0</v>
      </c>
      <c r="AI45" t="e">
        <f t="shared" si="4"/>
        <v>#DIV/0!</v>
      </c>
    </row>
    <row r="46" spans="1:35">
      <c r="A46">
        <f t="shared" si="6"/>
        <v>6</v>
      </c>
      <c r="B46" s="6"/>
      <c r="C46" s="12"/>
      <c r="D46" s="36"/>
      <c r="E46" s="12"/>
      <c r="F46" s="36"/>
      <c r="G46" s="12"/>
      <c r="H46" s="36"/>
      <c r="I46" s="12"/>
      <c r="J46" s="36"/>
      <c r="K46" s="12"/>
      <c r="L46" s="36"/>
      <c r="M46" s="12"/>
      <c r="N46" s="36"/>
      <c r="O46" s="12"/>
      <c r="P46" s="36"/>
      <c r="Q46" s="12"/>
      <c r="R46" s="36"/>
      <c r="S46" s="12"/>
      <c r="T46" s="36"/>
      <c r="U46" s="10"/>
      <c r="V46" s="32"/>
      <c r="W46" s="12"/>
      <c r="X46" s="36"/>
      <c r="Y46" s="12"/>
      <c r="Z46" s="36"/>
      <c r="AA46" s="12"/>
      <c r="AB46" s="36"/>
      <c r="AC46" s="12"/>
      <c r="AD46" s="36"/>
      <c r="AF46" s="76"/>
      <c r="AG46">
        <f t="shared" si="5"/>
        <v>0</v>
      </c>
      <c r="AH46">
        <f t="shared" si="3"/>
        <v>0</v>
      </c>
      <c r="AI46" t="e">
        <f t="shared" si="4"/>
        <v>#DIV/0!</v>
      </c>
    </row>
    <row r="47" spans="1:35">
      <c r="A47">
        <f t="shared" si="6"/>
        <v>7</v>
      </c>
      <c r="B47" s="6"/>
      <c r="C47" s="10"/>
      <c r="D47" s="32"/>
      <c r="E47" s="10"/>
      <c r="F47" s="32"/>
      <c r="G47" s="10"/>
      <c r="H47" s="32"/>
      <c r="I47" s="10"/>
      <c r="J47" s="32"/>
      <c r="K47" s="10"/>
      <c r="L47" s="32"/>
      <c r="M47" s="10"/>
      <c r="N47" s="32"/>
      <c r="O47" s="10"/>
      <c r="P47" s="32"/>
      <c r="Q47" s="10"/>
      <c r="R47" s="32"/>
      <c r="S47" s="10"/>
      <c r="T47" s="32"/>
      <c r="U47" s="10"/>
      <c r="V47" s="32"/>
      <c r="W47" s="10"/>
      <c r="X47" s="32"/>
      <c r="Y47" s="10"/>
      <c r="Z47" s="32"/>
      <c r="AA47" s="10"/>
      <c r="AB47" s="32"/>
      <c r="AC47" s="10"/>
      <c r="AD47" s="32"/>
      <c r="AF47" s="76"/>
      <c r="AG47">
        <f t="shared" si="5"/>
        <v>0</v>
      </c>
      <c r="AH47">
        <f t="shared" si="3"/>
        <v>0</v>
      </c>
      <c r="AI47" t="e">
        <f t="shared" si="4"/>
        <v>#DIV/0!</v>
      </c>
    </row>
    <row r="48" spans="1:35">
      <c r="A48">
        <f t="shared" si="6"/>
        <v>8</v>
      </c>
      <c r="B48" s="6"/>
      <c r="C48" s="10"/>
      <c r="D48" s="32"/>
      <c r="E48" s="10"/>
      <c r="F48" s="32"/>
      <c r="G48" s="10"/>
      <c r="H48" s="32"/>
      <c r="I48" s="10"/>
      <c r="J48" s="32"/>
      <c r="K48" s="10"/>
      <c r="L48" s="32"/>
      <c r="M48" s="10"/>
      <c r="N48" s="32"/>
      <c r="O48" s="10"/>
      <c r="P48" s="32"/>
      <c r="Q48" s="10"/>
      <c r="R48" s="32"/>
      <c r="S48" s="10"/>
      <c r="T48" s="32"/>
      <c r="U48" s="10"/>
      <c r="V48" s="32"/>
      <c r="W48" s="10"/>
      <c r="X48" s="32"/>
      <c r="Y48" s="10"/>
      <c r="Z48" s="32"/>
      <c r="AA48" s="10"/>
      <c r="AB48" s="32"/>
      <c r="AC48" s="10"/>
      <c r="AD48" s="32"/>
      <c r="AF48" s="76"/>
      <c r="AG48">
        <f t="shared" si="5"/>
        <v>0</v>
      </c>
      <c r="AH48">
        <f t="shared" si="3"/>
        <v>0</v>
      </c>
      <c r="AI48" t="e">
        <f t="shared" si="4"/>
        <v>#DIV/0!</v>
      </c>
    </row>
    <row r="49" spans="1:35">
      <c r="A49">
        <f t="shared" si="6"/>
        <v>9</v>
      </c>
      <c r="B49" s="6"/>
      <c r="C49" s="10"/>
      <c r="D49" s="32"/>
      <c r="E49" s="10"/>
      <c r="F49" s="32"/>
      <c r="G49" s="10"/>
      <c r="H49" s="32"/>
      <c r="I49" s="10"/>
      <c r="J49" s="32"/>
      <c r="K49" s="10"/>
      <c r="L49" s="32"/>
      <c r="M49" s="10"/>
      <c r="N49" s="32"/>
      <c r="O49" s="10"/>
      <c r="P49" s="32"/>
      <c r="Q49" s="10"/>
      <c r="R49" s="32"/>
      <c r="S49" s="10"/>
      <c r="T49" s="32"/>
      <c r="U49" s="10"/>
      <c r="V49" s="32"/>
      <c r="W49" s="10"/>
      <c r="X49" s="32"/>
      <c r="Y49" s="10"/>
      <c r="Z49" s="32"/>
      <c r="AA49" s="10"/>
      <c r="AB49" s="32"/>
      <c r="AC49" s="10"/>
      <c r="AD49" s="32"/>
      <c r="AF49" s="310"/>
      <c r="AG49">
        <f t="shared" si="5"/>
        <v>0</v>
      </c>
      <c r="AH49">
        <f t="shared" si="3"/>
        <v>0</v>
      </c>
      <c r="AI49" t="e">
        <f t="shared" si="4"/>
        <v>#DIV/0!</v>
      </c>
    </row>
    <row r="50" spans="1:35">
      <c r="A50">
        <f>+A49+1</f>
        <v>10</v>
      </c>
      <c r="B50" s="6"/>
      <c r="C50" s="10"/>
      <c r="D50" s="32"/>
      <c r="E50" s="10"/>
      <c r="F50" s="32"/>
      <c r="G50" s="10"/>
      <c r="H50" s="32"/>
      <c r="I50" s="54"/>
      <c r="J50" s="32"/>
      <c r="K50" s="94"/>
      <c r="L50" s="32"/>
      <c r="M50" s="10"/>
      <c r="N50" s="32"/>
      <c r="O50" s="10"/>
      <c r="P50" s="32"/>
      <c r="Q50" s="10"/>
      <c r="R50" s="32"/>
      <c r="S50" s="10"/>
      <c r="T50" s="32"/>
      <c r="U50" s="10"/>
      <c r="V50" s="32"/>
      <c r="W50" s="94"/>
      <c r="X50" s="32"/>
      <c r="Y50" s="10"/>
      <c r="Z50" s="32"/>
      <c r="AA50" s="10"/>
      <c r="AB50" s="32"/>
      <c r="AC50" s="10"/>
      <c r="AD50" s="32"/>
      <c r="AF50" s="41"/>
      <c r="AG50">
        <f t="shared" ref="AG50:AG68" si="7">+AC50+Y50+W50+U50+S50+Q50+O50+M50+K50+I50+G50+E50+C50+AA50</f>
        <v>0</v>
      </c>
      <c r="AH50">
        <f t="shared" ref="AH50:AH68" si="8">COUNT(C50:AD50)/2</f>
        <v>0</v>
      </c>
      <c r="AI50" t="e">
        <f t="shared" ref="AI50:AI68" si="9">+AG50/AH50</f>
        <v>#DIV/0!</v>
      </c>
    </row>
    <row r="51" spans="1:35">
      <c r="A51">
        <f t="shared" si="6"/>
        <v>11</v>
      </c>
      <c r="B51" s="6"/>
      <c r="C51" s="10"/>
      <c r="D51" s="32"/>
      <c r="E51" s="10"/>
      <c r="F51" s="32"/>
      <c r="G51" s="10"/>
      <c r="H51" s="32"/>
      <c r="I51" s="10"/>
      <c r="J51" s="32"/>
      <c r="K51" s="10"/>
      <c r="L51" s="32"/>
      <c r="M51" s="10"/>
      <c r="N51" s="32"/>
      <c r="O51" s="10"/>
      <c r="P51" s="32"/>
      <c r="Q51" s="10"/>
      <c r="R51" s="32"/>
      <c r="S51" s="10"/>
      <c r="T51" s="32"/>
      <c r="U51" s="10"/>
      <c r="V51" s="32"/>
      <c r="W51" s="10"/>
      <c r="X51" s="32"/>
      <c r="Y51" s="10"/>
      <c r="Z51" s="32"/>
      <c r="AA51" s="10"/>
      <c r="AB51" s="32"/>
      <c r="AC51" s="10"/>
      <c r="AD51" s="32"/>
      <c r="AF51" s="41"/>
      <c r="AG51">
        <f t="shared" si="7"/>
        <v>0</v>
      </c>
      <c r="AH51">
        <f t="shared" si="8"/>
        <v>0</v>
      </c>
      <c r="AI51" t="e">
        <f t="shared" si="9"/>
        <v>#DIV/0!</v>
      </c>
    </row>
    <row r="52" spans="1:35">
      <c r="A52">
        <f t="shared" si="6"/>
        <v>12</v>
      </c>
      <c r="B52" s="6"/>
      <c r="C52" s="10"/>
      <c r="D52" s="32"/>
      <c r="E52" s="10"/>
      <c r="F52" s="32"/>
      <c r="G52" s="10"/>
      <c r="H52" s="32"/>
      <c r="I52" s="10"/>
      <c r="J52" s="32"/>
      <c r="K52" s="10"/>
      <c r="L52" s="32"/>
      <c r="M52" s="10"/>
      <c r="N52" s="32"/>
      <c r="O52" s="10"/>
      <c r="P52" s="32"/>
      <c r="Q52" s="10"/>
      <c r="R52" s="32"/>
      <c r="S52" s="10"/>
      <c r="T52" s="32"/>
      <c r="U52" s="10"/>
      <c r="V52" s="32"/>
      <c r="W52" s="10"/>
      <c r="X52" s="32"/>
      <c r="Y52" s="10"/>
      <c r="Z52" s="32"/>
      <c r="AA52" s="10"/>
      <c r="AB52" s="32"/>
      <c r="AC52" s="10"/>
      <c r="AD52" s="32"/>
      <c r="AF52" s="41"/>
      <c r="AG52">
        <f t="shared" si="7"/>
        <v>0</v>
      </c>
      <c r="AH52">
        <f t="shared" si="8"/>
        <v>0</v>
      </c>
      <c r="AI52" t="e">
        <f t="shared" si="9"/>
        <v>#DIV/0!</v>
      </c>
    </row>
    <row r="53" spans="1:35">
      <c r="A53">
        <f t="shared" si="6"/>
        <v>13</v>
      </c>
      <c r="B53" s="6"/>
      <c r="C53" s="10"/>
      <c r="D53" s="32"/>
      <c r="E53" s="10"/>
      <c r="F53" s="32"/>
      <c r="G53" s="10"/>
      <c r="H53" s="32"/>
      <c r="I53" s="10"/>
      <c r="J53" s="32"/>
      <c r="K53" s="10"/>
      <c r="L53" s="32"/>
      <c r="M53" s="10"/>
      <c r="N53" s="32"/>
      <c r="O53" s="10"/>
      <c r="P53" s="32"/>
      <c r="Q53" s="10"/>
      <c r="R53" s="32"/>
      <c r="S53" s="10"/>
      <c r="T53" s="32"/>
      <c r="U53" s="10"/>
      <c r="V53" s="32"/>
      <c r="W53" s="10"/>
      <c r="X53" s="32"/>
      <c r="Y53" s="10"/>
      <c r="Z53" s="32"/>
      <c r="AA53" s="10"/>
      <c r="AB53" s="32"/>
      <c r="AC53" s="10"/>
      <c r="AD53" s="32"/>
      <c r="AF53" s="41"/>
      <c r="AG53">
        <f t="shared" si="7"/>
        <v>0</v>
      </c>
      <c r="AH53">
        <f t="shared" si="8"/>
        <v>0</v>
      </c>
      <c r="AI53" t="e">
        <f t="shared" si="9"/>
        <v>#DIV/0!</v>
      </c>
    </row>
    <row r="54" spans="1:35">
      <c r="A54">
        <f t="shared" si="6"/>
        <v>14</v>
      </c>
      <c r="B54" s="6"/>
      <c r="C54" s="10"/>
      <c r="D54" s="32"/>
      <c r="E54" s="10"/>
      <c r="F54" s="32"/>
      <c r="G54" s="10"/>
      <c r="H54" s="32"/>
      <c r="I54" s="10"/>
      <c r="J54" s="32"/>
      <c r="K54" s="10"/>
      <c r="L54" s="32"/>
      <c r="M54" s="10"/>
      <c r="N54" s="32"/>
      <c r="O54" s="10"/>
      <c r="P54" s="32"/>
      <c r="Q54" s="10"/>
      <c r="R54" s="32"/>
      <c r="S54" s="10"/>
      <c r="T54" s="32"/>
      <c r="U54" s="10"/>
      <c r="V54" s="32"/>
      <c r="W54" s="10"/>
      <c r="X54" s="32"/>
      <c r="Y54" s="10"/>
      <c r="Z54" s="32"/>
      <c r="AA54" s="10"/>
      <c r="AB54" s="32"/>
      <c r="AC54" s="10"/>
      <c r="AD54" s="32"/>
      <c r="AG54">
        <f t="shared" si="7"/>
        <v>0</v>
      </c>
      <c r="AH54">
        <f t="shared" si="8"/>
        <v>0</v>
      </c>
      <c r="AI54" t="e">
        <f t="shared" si="9"/>
        <v>#DIV/0!</v>
      </c>
    </row>
    <row r="55" spans="1:35">
      <c r="A55">
        <f t="shared" si="6"/>
        <v>15</v>
      </c>
      <c r="B55" s="6"/>
      <c r="C55" s="10"/>
      <c r="D55" s="32"/>
      <c r="E55" s="10"/>
      <c r="F55" s="32"/>
      <c r="G55" s="10"/>
      <c r="H55" s="32"/>
      <c r="I55" s="10"/>
      <c r="J55" s="32"/>
      <c r="K55" s="10"/>
      <c r="L55" s="32"/>
      <c r="M55" s="10"/>
      <c r="N55" s="32"/>
      <c r="O55" s="10"/>
      <c r="P55" s="32"/>
      <c r="Q55" s="10"/>
      <c r="R55" s="32"/>
      <c r="S55" s="10"/>
      <c r="T55" s="32"/>
      <c r="U55" s="10"/>
      <c r="V55" s="32"/>
      <c r="W55" s="10"/>
      <c r="X55" s="32"/>
      <c r="Y55" s="10"/>
      <c r="Z55" s="32"/>
      <c r="AA55" s="10"/>
      <c r="AB55" s="32"/>
      <c r="AC55" s="10"/>
      <c r="AD55" s="32"/>
      <c r="AG55">
        <f t="shared" si="7"/>
        <v>0</v>
      </c>
      <c r="AH55">
        <f t="shared" si="8"/>
        <v>0</v>
      </c>
      <c r="AI55" t="e">
        <f t="shared" si="9"/>
        <v>#DIV/0!</v>
      </c>
    </row>
    <row r="56" spans="1:35">
      <c r="A56">
        <f t="shared" si="6"/>
        <v>16</v>
      </c>
      <c r="B56" s="6"/>
      <c r="C56" s="10"/>
      <c r="D56" s="32"/>
      <c r="E56" s="10"/>
      <c r="F56" s="32"/>
      <c r="G56" s="10"/>
      <c r="H56" s="32"/>
      <c r="I56" s="10"/>
      <c r="J56" s="32"/>
      <c r="K56" s="10"/>
      <c r="L56" s="32"/>
      <c r="M56" s="10"/>
      <c r="N56" s="32"/>
      <c r="O56" s="10"/>
      <c r="P56" s="32"/>
      <c r="Q56" s="10"/>
      <c r="R56" s="32"/>
      <c r="S56" s="10"/>
      <c r="T56" s="32"/>
      <c r="U56" s="10"/>
      <c r="V56" s="32"/>
      <c r="W56" s="10"/>
      <c r="X56" s="32"/>
      <c r="Y56" s="10"/>
      <c r="Z56" s="32"/>
      <c r="AA56" s="10"/>
      <c r="AB56" s="32"/>
      <c r="AC56" s="10"/>
      <c r="AD56" s="32"/>
      <c r="AG56">
        <f t="shared" si="7"/>
        <v>0</v>
      </c>
      <c r="AH56">
        <f t="shared" si="8"/>
        <v>0</v>
      </c>
      <c r="AI56" t="e">
        <f t="shared" si="9"/>
        <v>#DIV/0!</v>
      </c>
    </row>
    <row r="57" spans="1:35">
      <c r="A57">
        <f t="shared" si="6"/>
        <v>17</v>
      </c>
      <c r="B57" s="6"/>
      <c r="C57" s="10"/>
      <c r="D57" s="32"/>
      <c r="E57" s="10"/>
      <c r="F57" s="32"/>
      <c r="G57" s="10"/>
      <c r="H57" s="32"/>
      <c r="I57" s="10"/>
      <c r="J57" s="32"/>
      <c r="K57" s="10"/>
      <c r="L57" s="32"/>
      <c r="M57" s="10"/>
      <c r="N57" s="32"/>
      <c r="O57" s="10"/>
      <c r="P57" s="32"/>
      <c r="Q57" s="10"/>
      <c r="R57" s="32"/>
      <c r="S57" s="10"/>
      <c r="T57" s="32"/>
      <c r="U57" s="10"/>
      <c r="V57" s="32"/>
      <c r="W57" s="10"/>
      <c r="X57" s="32"/>
      <c r="Y57" s="10"/>
      <c r="Z57" s="32"/>
      <c r="AA57" s="10"/>
      <c r="AB57" s="32"/>
      <c r="AC57" s="10"/>
      <c r="AD57" s="32"/>
      <c r="AG57">
        <f t="shared" si="7"/>
        <v>0</v>
      </c>
      <c r="AH57">
        <f t="shared" si="8"/>
        <v>0</v>
      </c>
      <c r="AI57" t="e">
        <f t="shared" si="9"/>
        <v>#DIV/0!</v>
      </c>
    </row>
    <row r="58" spans="1:35">
      <c r="A58">
        <f t="shared" si="6"/>
        <v>18</v>
      </c>
      <c r="B58" s="6"/>
      <c r="C58" s="10"/>
      <c r="D58" s="32"/>
      <c r="E58" s="10"/>
      <c r="F58" s="32"/>
      <c r="G58" s="10"/>
      <c r="H58" s="32"/>
      <c r="I58" s="10"/>
      <c r="J58" s="32"/>
      <c r="K58" s="10"/>
      <c r="L58" s="32"/>
      <c r="M58" s="10"/>
      <c r="N58" s="32"/>
      <c r="O58" s="10"/>
      <c r="P58" s="32"/>
      <c r="Q58" s="10"/>
      <c r="R58" s="32"/>
      <c r="S58" s="10"/>
      <c r="T58" s="32"/>
      <c r="U58" s="10"/>
      <c r="V58" s="32"/>
      <c r="W58" s="10"/>
      <c r="X58" s="32"/>
      <c r="Y58" s="10"/>
      <c r="Z58" s="32"/>
      <c r="AA58" s="10"/>
      <c r="AB58" s="32"/>
      <c r="AC58" s="10"/>
      <c r="AD58" s="32"/>
      <c r="AG58">
        <f t="shared" si="7"/>
        <v>0</v>
      </c>
      <c r="AH58">
        <f t="shared" si="8"/>
        <v>0</v>
      </c>
      <c r="AI58" t="e">
        <f t="shared" si="9"/>
        <v>#DIV/0!</v>
      </c>
    </row>
    <row r="59" spans="1:35">
      <c r="A59">
        <f t="shared" si="6"/>
        <v>19</v>
      </c>
      <c r="B59" s="6"/>
      <c r="C59" s="10"/>
      <c r="D59" s="32"/>
      <c r="E59" s="10"/>
      <c r="F59" s="32"/>
      <c r="G59" s="10"/>
      <c r="H59" s="32"/>
      <c r="I59" s="10"/>
      <c r="J59" s="32"/>
      <c r="K59" s="10"/>
      <c r="L59" s="32"/>
      <c r="M59" s="10"/>
      <c r="N59" s="32"/>
      <c r="O59" s="10"/>
      <c r="P59" s="32"/>
      <c r="Q59" s="10"/>
      <c r="R59" s="32"/>
      <c r="S59" s="10"/>
      <c r="T59" s="32"/>
      <c r="U59" s="10"/>
      <c r="V59" s="32"/>
      <c r="W59" s="10"/>
      <c r="X59" s="32"/>
      <c r="Y59" s="10"/>
      <c r="Z59" s="32"/>
      <c r="AA59" s="10"/>
      <c r="AB59" s="32"/>
      <c r="AC59" s="10"/>
      <c r="AD59" s="32"/>
      <c r="AF59" s="41"/>
      <c r="AG59">
        <f t="shared" si="7"/>
        <v>0</v>
      </c>
      <c r="AH59">
        <f t="shared" si="8"/>
        <v>0</v>
      </c>
      <c r="AI59" t="e">
        <f t="shared" si="9"/>
        <v>#DIV/0!</v>
      </c>
    </row>
    <row r="60" spans="1:35">
      <c r="A60">
        <f t="shared" si="6"/>
        <v>20</v>
      </c>
      <c r="B60" s="6"/>
      <c r="C60" s="10"/>
      <c r="D60" s="32"/>
      <c r="E60" s="10"/>
      <c r="F60" s="32"/>
      <c r="G60" s="10"/>
      <c r="H60" s="32"/>
      <c r="I60" s="10"/>
      <c r="J60" s="32"/>
      <c r="K60" s="10"/>
      <c r="L60" s="32"/>
      <c r="M60" s="10"/>
      <c r="N60" s="32"/>
      <c r="O60" s="10"/>
      <c r="P60" s="32"/>
      <c r="Q60" s="10"/>
      <c r="R60" s="32"/>
      <c r="S60" s="10"/>
      <c r="T60" s="32"/>
      <c r="U60" s="10"/>
      <c r="V60" s="32"/>
      <c r="W60" s="10"/>
      <c r="X60" s="32"/>
      <c r="Y60" s="10"/>
      <c r="Z60" s="32"/>
      <c r="AA60" s="10"/>
      <c r="AB60" s="32"/>
      <c r="AC60" s="10"/>
      <c r="AD60" s="32"/>
      <c r="AF60" s="76"/>
      <c r="AG60">
        <f t="shared" si="7"/>
        <v>0</v>
      </c>
      <c r="AH60">
        <f t="shared" si="8"/>
        <v>0</v>
      </c>
      <c r="AI60" t="e">
        <f t="shared" si="9"/>
        <v>#DIV/0!</v>
      </c>
    </row>
    <row r="61" spans="1:35">
      <c r="A61">
        <f t="shared" si="6"/>
        <v>21</v>
      </c>
      <c r="B61" s="6"/>
      <c r="C61" s="10"/>
      <c r="D61" s="32"/>
      <c r="E61" s="10"/>
      <c r="F61" s="32"/>
      <c r="G61" s="10"/>
      <c r="H61" s="32"/>
      <c r="I61" s="10"/>
      <c r="J61" s="32"/>
      <c r="K61" s="10"/>
      <c r="L61" s="32"/>
      <c r="M61" s="10"/>
      <c r="N61" s="32"/>
      <c r="O61" s="10"/>
      <c r="P61" s="32"/>
      <c r="Q61" s="10"/>
      <c r="R61" s="32"/>
      <c r="S61" s="10"/>
      <c r="T61" s="32"/>
      <c r="U61" s="10"/>
      <c r="V61" s="32"/>
      <c r="W61" s="10"/>
      <c r="X61" s="32"/>
      <c r="Y61" s="10"/>
      <c r="Z61" s="32"/>
      <c r="AA61" s="10"/>
      <c r="AB61" s="32"/>
      <c r="AC61" s="10"/>
      <c r="AD61" s="32"/>
      <c r="AF61" s="76"/>
      <c r="AG61">
        <f t="shared" si="7"/>
        <v>0</v>
      </c>
      <c r="AH61">
        <f t="shared" si="8"/>
        <v>0</v>
      </c>
      <c r="AI61" t="e">
        <f t="shared" si="9"/>
        <v>#DIV/0!</v>
      </c>
    </row>
    <row r="62" spans="1:35">
      <c r="A62">
        <f t="shared" si="6"/>
        <v>22</v>
      </c>
      <c r="B62" s="6"/>
      <c r="C62" s="12"/>
      <c r="D62" s="36"/>
      <c r="E62" s="12"/>
      <c r="F62" s="36"/>
      <c r="G62" s="12"/>
      <c r="H62" s="36"/>
      <c r="I62" s="10"/>
      <c r="J62" s="32"/>
      <c r="K62" s="12"/>
      <c r="L62" s="36"/>
      <c r="M62" s="12"/>
      <c r="N62" s="36"/>
      <c r="O62" s="12"/>
      <c r="P62" s="36"/>
      <c r="Q62" s="12"/>
      <c r="R62" s="36"/>
      <c r="S62" s="12"/>
      <c r="T62" s="36"/>
      <c r="U62" s="10"/>
      <c r="V62" s="32"/>
      <c r="W62" s="12"/>
      <c r="X62" s="36"/>
      <c r="Y62" s="12"/>
      <c r="Z62" s="36"/>
      <c r="AA62" s="12"/>
      <c r="AB62" s="36"/>
      <c r="AC62" s="12"/>
      <c r="AD62" s="36"/>
      <c r="AF62" s="76"/>
      <c r="AG62">
        <f t="shared" si="7"/>
        <v>0</v>
      </c>
      <c r="AH62">
        <f t="shared" si="8"/>
        <v>0</v>
      </c>
      <c r="AI62" t="e">
        <f t="shared" si="9"/>
        <v>#DIV/0!</v>
      </c>
    </row>
    <row r="63" spans="1:35">
      <c r="A63">
        <f t="shared" si="6"/>
        <v>23</v>
      </c>
      <c r="B63" s="6"/>
      <c r="C63" s="10"/>
      <c r="D63" s="32"/>
      <c r="E63" s="10"/>
      <c r="F63" s="32"/>
      <c r="G63" s="10"/>
      <c r="H63" s="32"/>
      <c r="I63" s="10"/>
      <c r="J63" s="32"/>
      <c r="K63" s="10"/>
      <c r="L63" s="32"/>
      <c r="M63" s="10"/>
      <c r="N63" s="32"/>
      <c r="O63" s="10"/>
      <c r="P63" s="32"/>
      <c r="Q63" s="10"/>
      <c r="R63" s="32"/>
      <c r="S63" s="10"/>
      <c r="T63" s="32"/>
      <c r="U63" s="10"/>
      <c r="V63" s="32"/>
      <c r="W63" s="10"/>
      <c r="X63" s="32"/>
      <c r="Y63" s="10"/>
      <c r="Z63" s="32"/>
      <c r="AA63" s="10"/>
      <c r="AB63" s="32"/>
      <c r="AC63" s="10"/>
      <c r="AD63" s="32"/>
      <c r="AG63">
        <f t="shared" si="7"/>
        <v>0</v>
      </c>
      <c r="AH63">
        <f t="shared" si="8"/>
        <v>0</v>
      </c>
      <c r="AI63" t="e">
        <f t="shared" si="9"/>
        <v>#DIV/0!</v>
      </c>
    </row>
    <row r="64" spans="1:35">
      <c r="A64">
        <f t="shared" si="6"/>
        <v>24</v>
      </c>
      <c r="B64" s="6"/>
      <c r="C64" s="10"/>
      <c r="D64" s="32"/>
      <c r="E64" s="10"/>
      <c r="F64" s="32"/>
      <c r="G64" s="10"/>
      <c r="H64" s="32"/>
      <c r="I64" s="10"/>
      <c r="J64" s="32"/>
      <c r="K64" s="10"/>
      <c r="L64" s="32"/>
      <c r="M64" s="10"/>
      <c r="N64" s="32"/>
      <c r="O64" s="10"/>
      <c r="P64" s="32"/>
      <c r="Q64" s="10"/>
      <c r="R64" s="32"/>
      <c r="S64" s="10"/>
      <c r="T64" s="32"/>
      <c r="U64" s="10"/>
      <c r="V64" s="32"/>
      <c r="W64" s="10"/>
      <c r="X64" s="32"/>
      <c r="Y64" s="10"/>
      <c r="Z64" s="32"/>
      <c r="AA64" s="10"/>
      <c r="AB64" s="32"/>
      <c r="AC64" s="10"/>
      <c r="AD64" s="32"/>
      <c r="AF64" s="76"/>
      <c r="AG64">
        <f t="shared" si="7"/>
        <v>0</v>
      </c>
      <c r="AH64">
        <f t="shared" si="8"/>
        <v>0</v>
      </c>
      <c r="AI64" t="e">
        <f t="shared" si="9"/>
        <v>#DIV/0!</v>
      </c>
    </row>
    <row r="65" spans="1:35">
      <c r="A65">
        <f t="shared" si="6"/>
        <v>25</v>
      </c>
      <c r="B65" s="6"/>
      <c r="C65" s="10"/>
      <c r="D65" s="32"/>
      <c r="E65" s="10"/>
      <c r="F65" s="32"/>
      <c r="G65" s="10"/>
      <c r="H65" s="32"/>
      <c r="I65" s="10"/>
      <c r="J65" s="32"/>
      <c r="K65" s="10"/>
      <c r="L65" s="32"/>
      <c r="M65" s="10"/>
      <c r="N65" s="32"/>
      <c r="O65" s="10"/>
      <c r="P65" s="32"/>
      <c r="Q65" s="10"/>
      <c r="R65" s="32"/>
      <c r="S65" s="10"/>
      <c r="T65" s="32"/>
      <c r="U65" s="10"/>
      <c r="V65" s="32"/>
      <c r="W65" s="10"/>
      <c r="X65" s="32"/>
      <c r="Y65" s="10"/>
      <c r="Z65" s="32"/>
      <c r="AA65" s="10"/>
      <c r="AB65" s="32"/>
      <c r="AC65" s="10"/>
      <c r="AD65" s="32"/>
      <c r="AF65" s="76"/>
      <c r="AG65">
        <f t="shared" si="7"/>
        <v>0</v>
      </c>
      <c r="AH65">
        <f t="shared" si="8"/>
        <v>0</v>
      </c>
      <c r="AI65" t="e">
        <f t="shared" si="9"/>
        <v>#DIV/0!</v>
      </c>
    </row>
    <row r="66" spans="1:35">
      <c r="A66">
        <f t="shared" si="6"/>
        <v>26</v>
      </c>
      <c r="B66" s="6"/>
      <c r="C66" s="10"/>
      <c r="D66" s="32"/>
      <c r="E66" s="10"/>
      <c r="F66" s="32"/>
      <c r="G66" s="10"/>
      <c r="H66" s="32"/>
      <c r="I66" s="10"/>
      <c r="J66" s="32"/>
      <c r="K66" s="10"/>
      <c r="L66" s="32"/>
      <c r="M66" s="10"/>
      <c r="N66" s="32"/>
      <c r="O66" s="10"/>
      <c r="P66" s="32"/>
      <c r="Q66" s="10"/>
      <c r="R66" s="32"/>
      <c r="S66" s="10"/>
      <c r="T66" s="32"/>
      <c r="U66" s="10"/>
      <c r="V66" s="32"/>
      <c r="W66" s="10"/>
      <c r="X66" s="32"/>
      <c r="Y66" s="10"/>
      <c r="Z66" s="32"/>
      <c r="AA66" s="10"/>
      <c r="AB66" s="32"/>
      <c r="AC66" s="10"/>
      <c r="AD66" s="32"/>
      <c r="AE66" s="28"/>
      <c r="AF66" s="76"/>
      <c r="AG66">
        <f t="shared" si="7"/>
        <v>0</v>
      </c>
      <c r="AH66">
        <f t="shared" si="8"/>
        <v>0</v>
      </c>
      <c r="AI66" t="e">
        <f t="shared" si="9"/>
        <v>#DIV/0!</v>
      </c>
    </row>
    <row r="67" spans="1:35">
      <c r="A67">
        <f t="shared" si="6"/>
        <v>27</v>
      </c>
      <c r="B67" s="6"/>
      <c r="C67" s="10"/>
      <c r="D67" s="32"/>
      <c r="E67" s="10"/>
      <c r="F67" s="32"/>
      <c r="G67" s="10"/>
      <c r="H67" s="32"/>
      <c r="I67" s="10"/>
      <c r="J67" s="32"/>
      <c r="K67" s="10"/>
      <c r="L67" s="32"/>
      <c r="M67" s="10"/>
      <c r="N67" s="32"/>
      <c r="O67" s="10"/>
      <c r="P67" s="32"/>
      <c r="Q67" s="10"/>
      <c r="R67" s="32"/>
      <c r="S67" s="10"/>
      <c r="T67" s="32"/>
      <c r="U67" s="10"/>
      <c r="V67" s="32"/>
      <c r="W67" s="10"/>
      <c r="X67" s="32"/>
      <c r="Y67" s="10"/>
      <c r="Z67" s="32"/>
      <c r="AA67" s="10"/>
      <c r="AB67" s="32"/>
      <c r="AC67" s="10"/>
      <c r="AD67" s="32"/>
      <c r="AE67" s="28"/>
      <c r="AG67">
        <f t="shared" si="7"/>
        <v>0</v>
      </c>
      <c r="AH67">
        <f t="shared" si="8"/>
        <v>0</v>
      </c>
      <c r="AI67" t="e">
        <f t="shared" si="9"/>
        <v>#DIV/0!</v>
      </c>
    </row>
    <row r="68" spans="1:35">
      <c r="A68">
        <f t="shared" si="6"/>
        <v>28</v>
      </c>
      <c r="B68" s="6"/>
      <c r="C68" s="10"/>
      <c r="D68" s="32"/>
      <c r="E68" s="10"/>
      <c r="F68" s="32"/>
      <c r="G68" s="10"/>
      <c r="H68" s="32"/>
      <c r="I68" s="10"/>
      <c r="J68" s="32"/>
      <c r="K68" s="10"/>
      <c r="L68" s="32"/>
      <c r="M68" s="10"/>
      <c r="N68" s="32"/>
      <c r="O68" s="10"/>
      <c r="P68" s="32"/>
      <c r="Q68" s="10"/>
      <c r="R68" s="32"/>
      <c r="S68" s="10"/>
      <c r="T68" s="32"/>
      <c r="U68" s="10"/>
      <c r="V68" s="32"/>
      <c r="W68" s="10"/>
      <c r="X68" s="32"/>
      <c r="Y68" s="10"/>
      <c r="Z68" s="32"/>
      <c r="AA68" s="10"/>
      <c r="AB68" s="32"/>
      <c r="AC68" s="10"/>
      <c r="AD68" s="32"/>
      <c r="AE68" s="28"/>
      <c r="AG68">
        <f t="shared" si="7"/>
        <v>0</v>
      </c>
      <c r="AH68">
        <f t="shared" si="8"/>
        <v>0</v>
      </c>
      <c r="AI68" t="e">
        <f t="shared" si="9"/>
        <v>#DIV/0!</v>
      </c>
    </row>
    <row r="69" spans="1:35">
      <c r="A69">
        <f t="shared" si="6"/>
        <v>29</v>
      </c>
      <c r="B69" s="6"/>
      <c r="C69" s="10"/>
      <c r="D69" s="32"/>
      <c r="E69" s="10"/>
      <c r="F69" s="32"/>
      <c r="G69" s="10"/>
      <c r="H69" s="32"/>
      <c r="I69" s="10"/>
      <c r="J69" s="32"/>
      <c r="K69" s="10"/>
      <c r="L69" s="32"/>
      <c r="M69" s="10"/>
      <c r="N69" s="32"/>
      <c r="O69" s="10"/>
      <c r="P69" s="32"/>
      <c r="Q69" s="10"/>
      <c r="R69" s="32"/>
      <c r="S69" s="10"/>
      <c r="T69" s="32"/>
      <c r="U69" s="10"/>
      <c r="V69" s="32"/>
      <c r="W69" s="10"/>
      <c r="X69" s="32"/>
      <c r="Y69" s="10"/>
      <c r="Z69" s="32"/>
      <c r="AA69" s="10"/>
      <c r="AB69" s="32"/>
      <c r="AC69" s="10"/>
      <c r="AD69" s="32"/>
    </row>
    <row r="70" spans="1:35">
      <c r="A70">
        <f t="shared" si="6"/>
        <v>30</v>
      </c>
      <c r="B70" s="6"/>
      <c r="C70" s="10"/>
      <c r="D70" s="32"/>
      <c r="E70" s="10"/>
      <c r="F70" s="32"/>
      <c r="G70" s="10"/>
      <c r="H70" s="32"/>
      <c r="I70" s="10"/>
      <c r="J70" s="32"/>
      <c r="K70" s="10"/>
      <c r="L70" s="32"/>
      <c r="M70" s="10"/>
      <c r="N70" s="32"/>
      <c r="O70" s="10"/>
      <c r="P70" s="32"/>
      <c r="Q70" s="10"/>
      <c r="R70" s="32"/>
      <c r="S70" s="10"/>
      <c r="T70" s="32"/>
      <c r="U70" s="10"/>
      <c r="V70" s="32"/>
      <c r="W70" s="10"/>
      <c r="X70" s="32"/>
      <c r="Y70" s="10"/>
      <c r="Z70" s="32"/>
      <c r="AA70" s="10"/>
      <c r="AB70" s="32"/>
      <c r="AC70" s="10"/>
      <c r="AD70" s="32"/>
    </row>
    <row r="71" spans="1:35">
      <c r="A71">
        <f t="shared" si="6"/>
        <v>31</v>
      </c>
      <c r="B71" s="6"/>
      <c r="C71" s="10"/>
      <c r="D71" s="32"/>
      <c r="E71" s="10"/>
      <c r="F71" s="32"/>
      <c r="G71" s="10"/>
      <c r="H71" s="32"/>
      <c r="I71" s="10"/>
      <c r="J71" s="32"/>
      <c r="K71" s="10"/>
      <c r="L71" s="32"/>
      <c r="M71" s="10"/>
      <c r="N71" s="32"/>
      <c r="O71" s="10"/>
      <c r="P71" s="32"/>
      <c r="Q71" s="10"/>
      <c r="R71" s="32"/>
      <c r="S71" s="10"/>
      <c r="T71" s="32"/>
      <c r="U71" s="10"/>
      <c r="V71" s="32"/>
      <c r="W71" s="10"/>
      <c r="X71" s="32"/>
      <c r="Y71" s="10"/>
      <c r="Z71" s="32"/>
      <c r="AA71" s="10"/>
      <c r="AB71" s="32"/>
      <c r="AC71" s="10"/>
      <c r="AD71" s="32"/>
    </row>
    <row r="72" spans="1:35">
      <c r="A72">
        <f t="shared" si="6"/>
        <v>32</v>
      </c>
      <c r="B72" s="6"/>
      <c r="C72" s="10"/>
      <c r="D72" s="32"/>
      <c r="E72" s="10"/>
      <c r="F72" s="32"/>
      <c r="G72" s="10"/>
      <c r="H72" s="32"/>
      <c r="I72" s="10"/>
      <c r="J72" s="32"/>
      <c r="K72" s="10"/>
      <c r="L72" s="32"/>
      <c r="M72" s="10"/>
      <c r="N72" s="32"/>
      <c r="O72" s="10"/>
      <c r="P72" s="32"/>
      <c r="Q72" s="10"/>
      <c r="R72" s="32"/>
      <c r="S72" s="10"/>
      <c r="T72" s="32"/>
      <c r="U72" s="10"/>
      <c r="V72" s="32"/>
      <c r="W72" s="10"/>
      <c r="X72" s="32"/>
      <c r="Y72" s="10"/>
      <c r="Z72" s="32"/>
      <c r="AA72" s="10"/>
      <c r="AB72" s="32"/>
      <c r="AC72" s="10"/>
      <c r="AD72" s="32"/>
    </row>
    <row r="73" spans="1:35">
      <c r="A73">
        <f t="shared" si="6"/>
        <v>33</v>
      </c>
      <c r="B73" s="6"/>
      <c r="C73" s="10"/>
      <c r="D73" s="32"/>
      <c r="E73" s="10"/>
      <c r="F73" s="32"/>
      <c r="G73" s="10"/>
      <c r="H73" s="32"/>
      <c r="I73" s="10"/>
      <c r="J73" s="32"/>
      <c r="K73" s="10"/>
      <c r="L73" s="32"/>
      <c r="M73" s="10"/>
      <c r="N73" s="32"/>
      <c r="O73" s="10"/>
      <c r="P73" s="32"/>
      <c r="Q73" s="10"/>
      <c r="R73" s="32"/>
      <c r="S73" s="10"/>
      <c r="T73" s="32"/>
      <c r="U73" s="10"/>
      <c r="V73" s="32"/>
      <c r="W73" s="10"/>
      <c r="X73" s="32"/>
      <c r="Y73" s="10"/>
      <c r="Z73" s="32"/>
      <c r="AA73" s="10"/>
      <c r="AB73" s="32"/>
      <c r="AC73" s="10"/>
      <c r="AD73" s="32"/>
      <c r="AE73" s="28"/>
    </row>
    <row r="74" spans="1:35">
      <c r="A74">
        <f t="shared" si="6"/>
        <v>34</v>
      </c>
      <c r="B74" s="6"/>
      <c r="C74" s="10"/>
      <c r="D74" s="32"/>
      <c r="E74" s="10"/>
      <c r="F74" s="32"/>
      <c r="G74" s="10"/>
      <c r="H74" s="32"/>
      <c r="I74" s="10"/>
      <c r="J74" s="32"/>
      <c r="K74" s="10"/>
      <c r="L74" s="32"/>
      <c r="M74" s="10"/>
      <c r="N74" s="32"/>
      <c r="O74" s="10"/>
      <c r="P74" s="32"/>
      <c r="Q74" s="10"/>
      <c r="R74" s="32"/>
      <c r="S74" s="10"/>
      <c r="T74" s="32"/>
      <c r="U74" s="10"/>
      <c r="V74" s="32"/>
      <c r="W74" s="10"/>
      <c r="X74" s="32"/>
      <c r="Y74" s="10"/>
      <c r="Z74" s="32"/>
      <c r="AA74" s="10"/>
      <c r="AB74" s="32"/>
      <c r="AC74" s="10"/>
      <c r="AD74" s="32"/>
      <c r="AE74" s="28"/>
    </row>
    <row r="75" spans="1:35">
      <c r="A75">
        <f t="shared" si="6"/>
        <v>35</v>
      </c>
      <c r="B75" s="6"/>
      <c r="C75" s="10"/>
      <c r="D75" s="32"/>
      <c r="E75" s="10"/>
      <c r="F75" s="32"/>
      <c r="G75" s="10"/>
      <c r="H75" s="32"/>
      <c r="I75" s="10"/>
      <c r="J75" s="32"/>
      <c r="K75" s="10"/>
      <c r="L75" s="32"/>
      <c r="M75" s="10"/>
      <c r="N75" s="32"/>
      <c r="O75" s="10"/>
      <c r="P75" s="32"/>
      <c r="Q75" s="10"/>
      <c r="R75" s="32"/>
      <c r="S75" s="10"/>
      <c r="T75" s="32"/>
      <c r="U75" s="10"/>
      <c r="V75" s="32"/>
      <c r="W75" s="10"/>
      <c r="X75" s="32"/>
      <c r="Y75" s="10"/>
      <c r="Z75" s="32"/>
      <c r="AA75" s="10"/>
      <c r="AB75" s="32"/>
      <c r="AC75" s="10"/>
      <c r="AD75" s="32"/>
      <c r="AE75" s="28"/>
    </row>
    <row r="76" spans="1:35">
      <c r="A76">
        <f t="shared" si="6"/>
        <v>36</v>
      </c>
      <c r="B76" s="6"/>
      <c r="C76" s="10"/>
      <c r="D76" s="32"/>
      <c r="E76" s="10"/>
      <c r="F76" s="32"/>
      <c r="G76" s="10"/>
      <c r="H76" s="32"/>
      <c r="I76" s="10"/>
      <c r="J76" s="32"/>
      <c r="K76" s="10"/>
      <c r="L76" s="32"/>
      <c r="M76" s="10"/>
      <c r="N76" s="32"/>
      <c r="O76" s="10"/>
      <c r="P76" s="32"/>
      <c r="Q76" s="10"/>
      <c r="R76" s="32"/>
      <c r="S76" s="10"/>
      <c r="T76" s="32"/>
      <c r="U76" s="10"/>
      <c r="V76" s="32"/>
      <c r="W76" s="10"/>
      <c r="X76" s="32"/>
      <c r="Y76" s="10"/>
      <c r="Z76" s="32"/>
      <c r="AA76" s="10"/>
      <c r="AB76" s="32"/>
      <c r="AC76" s="10"/>
      <c r="AD76" s="32"/>
    </row>
    <row r="77" spans="1:35">
      <c r="A77">
        <f t="shared" si="6"/>
        <v>37</v>
      </c>
      <c r="B77" s="6"/>
      <c r="C77" s="10"/>
      <c r="D77" s="32"/>
      <c r="E77" s="10"/>
      <c r="F77" s="32"/>
      <c r="G77" s="10"/>
      <c r="H77" s="32"/>
      <c r="I77" s="10"/>
      <c r="J77" s="32"/>
      <c r="K77" s="10"/>
      <c r="L77" s="32"/>
      <c r="M77" s="10"/>
      <c r="N77" s="32"/>
      <c r="O77" s="10"/>
      <c r="P77" s="32"/>
      <c r="Q77" s="10"/>
      <c r="R77" s="32"/>
      <c r="S77" s="10"/>
      <c r="T77" s="32"/>
      <c r="U77" s="10"/>
      <c r="V77" s="32"/>
      <c r="W77" s="10"/>
      <c r="X77" s="32"/>
      <c r="Y77" s="10"/>
      <c r="Z77" s="32"/>
      <c r="AA77" s="10"/>
      <c r="AB77" s="32"/>
      <c r="AC77" s="10"/>
      <c r="AD77" s="32"/>
    </row>
    <row r="78" spans="1:35">
      <c r="A78">
        <f t="shared" si="6"/>
        <v>38</v>
      </c>
      <c r="B78" s="6"/>
      <c r="C78" s="10"/>
      <c r="D78" s="32"/>
      <c r="E78" s="10"/>
      <c r="F78" s="32"/>
      <c r="G78" s="10"/>
      <c r="H78" s="32"/>
      <c r="I78" s="10"/>
      <c r="J78" s="32"/>
      <c r="K78" s="10"/>
      <c r="L78" s="32"/>
      <c r="M78" s="10"/>
      <c r="N78" s="32"/>
      <c r="O78" s="10"/>
      <c r="P78" s="32"/>
      <c r="Q78" s="10"/>
      <c r="R78" s="32"/>
      <c r="S78" s="10"/>
      <c r="T78" s="32"/>
      <c r="U78" s="10"/>
      <c r="V78" s="32"/>
      <c r="W78" s="10"/>
      <c r="X78" s="32"/>
      <c r="Y78" s="10"/>
      <c r="Z78" s="32"/>
      <c r="AA78" s="10"/>
      <c r="AB78" s="32"/>
      <c r="AC78" s="10"/>
      <c r="AD78" s="32"/>
    </row>
    <row r="79" spans="1:35">
      <c r="A79">
        <f t="shared" si="6"/>
        <v>39</v>
      </c>
      <c r="B79" s="6"/>
      <c r="C79" s="10"/>
      <c r="D79" s="32"/>
      <c r="E79" s="10"/>
      <c r="F79" s="32"/>
      <c r="G79" s="10"/>
      <c r="H79" s="32"/>
      <c r="I79" s="10"/>
      <c r="J79" s="32"/>
      <c r="K79" s="10"/>
      <c r="L79" s="32"/>
      <c r="M79" s="10"/>
      <c r="N79" s="32"/>
      <c r="O79" s="10"/>
      <c r="P79" s="32"/>
      <c r="Q79" s="10"/>
      <c r="R79" s="32"/>
      <c r="S79" s="10"/>
      <c r="T79" s="32"/>
      <c r="U79" s="10"/>
      <c r="V79" s="32"/>
      <c r="W79" s="10"/>
      <c r="X79" s="32"/>
      <c r="Y79" s="10"/>
      <c r="Z79" s="32"/>
      <c r="AA79" s="10"/>
      <c r="AB79" s="32"/>
      <c r="AC79" s="10"/>
      <c r="AD79" s="32"/>
      <c r="AF79" s="41"/>
    </row>
    <row r="80" spans="1:35">
      <c r="A80">
        <f t="shared" si="6"/>
        <v>40</v>
      </c>
      <c r="B80" s="6"/>
      <c r="C80" s="10"/>
      <c r="D80" s="32"/>
      <c r="E80" s="10"/>
      <c r="F80" s="32"/>
      <c r="G80" s="10"/>
      <c r="H80" s="32"/>
      <c r="I80" s="10"/>
      <c r="J80" s="32"/>
      <c r="K80" s="10"/>
      <c r="L80" s="32"/>
      <c r="M80" s="10"/>
      <c r="N80" s="32"/>
      <c r="O80" s="10"/>
      <c r="P80" s="32"/>
      <c r="Q80" s="10"/>
      <c r="R80" s="32"/>
      <c r="S80" s="10"/>
      <c r="T80" s="32"/>
      <c r="U80" s="10"/>
      <c r="V80" s="32"/>
      <c r="W80" s="10"/>
      <c r="X80" s="32"/>
      <c r="Y80" s="10"/>
      <c r="Z80" s="32"/>
      <c r="AA80" s="10"/>
      <c r="AB80" s="32"/>
      <c r="AC80" s="10"/>
      <c r="AD80" s="32"/>
      <c r="AF80" s="41"/>
    </row>
    <row r="81" spans="1:32">
      <c r="A81">
        <f t="shared" si="6"/>
        <v>41</v>
      </c>
      <c r="B81" s="6"/>
      <c r="C81" s="10"/>
      <c r="D81" s="32"/>
      <c r="E81" s="10"/>
      <c r="F81" s="32"/>
      <c r="G81" s="10"/>
      <c r="H81" s="32"/>
      <c r="I81" s="10"/>
      <c r="J81" s="32"/>
      <c r="K81" s="10"/>
      <c r="L81" s="32"/>
      <c r="M81" s="10"/>
      <c r="N81" s="32"/>
      <c r="O81" s="10"/>
      <c r="P81" s="32"/>
      <c r="Q81" s="10"/>
      <c r="R81" s="32"/>
      <c r="S81" s="10"/>
      <c r="T81" s="32"/>
      <c r="U81" s="10"/>
      <c r="V81" s="32"/>
      <c r="W81" s="10"/>
      <c r="X81" s="32"/>
      <c r="Y81" s="10"/>
      <c r="Z81" s="32"/>
      <c r="AA81" s="10"/>
      <c r="AB81" s="32"/>
      <c r="AC81" s="10"/>
      <c r="AD81" s="32"/>
      <c r="AF81" s="41"/>
    </row>
    <row r="82" spans="1:32">
      <c r="A82">
        <f t="shared" si="6"/>
        <v>42</v>
      </c>
      <c r="B82" s="6"/>
      <c r="C82" s="10"/>
      <c r="D82" s="32"/>
      <c r="E82" s="10"/>
      <c r="F82" s="32"/>
      <c r="G82" s="10"/>
      <c r="H82" s="32"/>
      <c r="I82" s="10"/>
      <c r="J82" s="32"/>
      <c r="K82" s="10"/>
      <c r="L82" s="32"/>
      <c r="M82" s="10"/>
      <c r="N82" s="32"/>
      <c r="O82" s="10"/>
      <c r="P82" s="32"/>
      <c r="Q82" s="10"/>
      <c r="R82" s="32"/>
      <c r="S82" s="10"/>
      <c r="T82" s="32"/>
      <c r="U82" s="10"/>
      <c r="V82" s="32"/>
      <c r="W82" s="10"/>
      <c r="X82" s="32"/>
      <c r="Y82" s="10"/>
      <c r="Z82" s="32"/>
      <c r="AA82" s="10"/>
      <c r="AB82" s="32"/>
      <c r="AC82" s="10"/>
      <c r="AD82" s="32"/>
      <c r="AF82" s="41"/>
    </row>
    <row r="83" spans="1:32">
      <c r="A83">
        <f t="shared" si="6"/>
        <v>43</v>
      </c>
      <c r="B83" s="6"/>
      <c r="C83" s="10"/>
      <c r="D83" s="32"/>
      <c r="E83" s="10"/>
      <c r="F83" s="32"/>
      <c r="G83" s="10"/>
      <c r="H83" s="32"/>
      <c r="I83" s="10"/>
      <c r="J83" s="32"/>
      <c r="K83" s="10"/>
      <c r="L83" s="32"/>
      <c r="M83" s="10"/>
      <c r="N83" s="32"/>
      <c r="O83" s="10"/>
      <c r="P83" s="32"/>
      <c r="Q83" s="10"/>
      <c r="R83" s="32"/>
      <c r="S83" s="10"/>
      <c r="T83" s="32"/>
      <c r="U83" s="10"/>
      <c r="V83" s="32"/>
      <c r="W83" s="10"/>
      <c r="X83" s="32"/>
      <c r="Y83" s="10"/>
      <c r="Z83" s="32"/>
      <c r="AA83" s="10"/>
      <c r="AB83" s="32"/>
      <c r="AC83" s="10"/>
      <c r="AD83" s="32"/>
      <c r="AF83" s="76"/>
    </row>
    <row r="84" spans="1:32">
      <c r="A84">
        <f t="shared" si="6"/>
        <v>44</v>
      </c>
      <c r="B84" s="6"/>
      <c r="C84" s="10"/>
      <c r="D84" s="32"/>
      <c r="E84" s="10"/>
      <c r="F84" s="32"/>
      <c r="G84" s="10"/>
      <c r="H84" s="32"/>
      <c r="I84" s="10"/>
      <c r="J84" s="32"/>
      <c r="K84" s="10"/>
      <c r="L84" s="32"/>
      <c r="M84" s="10"/>
      <c r="N84" s="32"/>
      <c r="O84" s="10"/>
      <c r="P84" s="32"/>
      <c r="Q84" s="10"/>
      <c r="R84" s="32"/>
      <c r="S84" s="10"/>
      <c r="T84" s="32"/>
      <c r="U84" s="10"/>
      <c r="V84" s="32"/>
      <c r="W84" s="10"/>
      <c r="X84" s="32"/>
      <c r="Y84" s="10"/>
      <c r="Z84" s="32"/>
      <c r="AA84" s="10"/>
      <c r="AB84" s="32"/>
      <c r="AC84" s="10"/>
      <c r="AD84" s="32"/>
      <c r="AF84" s="76"/>
    </row>
    <row r="85" spans="1:32">
      <c r="A85">
        <f t="shared" si="6"/>
        <v>45</v>
      </c>
      <c r="B85" s="6"/>
      <c r="C85" s="10"/>
      <c r="D85" s="32"/>
      <c r="E85" s="10"/>
      <c r="F85" s="32"/>
      <c r="G85" s="10"/>
      <c r="H85" s="32"/>
      <c r="I85" s="10"/>
      <c r="J85" s="32"/>
      <c r="K85" s="10"/>
      <c r="L85" s="32"/>
      <c r="M85" s="10"/>
      <c r="N85" s="32"/>
      <c r="O85" s="10"/>
      <c r="P85" s="32"/>
      <c r="Q85" s="10"/>
      <c r="R85" s="32"/>
      <c r="S85" s="10"/>
      <c r="T85" s="32"/>
      <c r="U85" s="10"/>
      <c r="V85" s="32"/>
      <c r="W85" s="10"/>
      <c r="X85" s="32"/>
      <c r="Y85" s="10"/>
      <c r="Z85" s="32"/>
      <c r="AA85" s="10"/>
      <c r="AB85" s="32"/>
      <c r="AC85" s="10"/>
      <c r="AD85" s="32"/>
      <c r="AF85" s="76"/>
    </row>
    <row r="86" spans="1:32">
      <c r="A86">
        <f>+A85+1</f>
        <v>46</v>
      </c>
      <c r="B86" s="6"/>
      <c r="C86" s="10"/>
      <c r="D86" s="32"/>
      <c r="E86" s="10"/>
      <c r="F86" s="32"/>
      <c r="G86" s="10"/>
      <c r="H86" s="32"/>
      <c r="I86" s="10"/>
      <c r="J86" s="32"/>
      <c r="K86" s="10"/>
      <c r="L86" s="32"/>
      <c r="M86" s="10"/>
      <c r="N86" s="32"/>
      <c r="O86" s="10"/>
      <c r="P86" s="32"/>
      <c r="Q86" s="10"/>
      <c r="R86" s="32"/>
      <c r="S86" s="10"/>
      <c r="T86" s="32"/>
      <c r="U86" s="10"/>
      <c r="V86" s="32"/>
      <c r="W86" s="10"/>
      <c r="X86" s="32"/>
      <c r="Y86" s="10"/>
      <c r="Z86" s="32"/>
      <c r="AA86" s="10"/>
      <c r="AB86" s="32"/>
      <c r="AC86" s="10"/>
      <c r="AD86" s="32"/>
      <c r="AF86" s="76"/>
    </row>
    <row r="87" spans="1:32">
      <c r="A87">
        <f t="shared" si="6"/>
        <v>47</v>
      </c>
      <c r="B87" s="6"/>
      <c r="C87" s="10"/>
      <c r="D87" s="32"/>
      <c r="E87" s="10"/>
      <c r="F87" s="32"/>
      <c r="G87" s="10"/>
      <c r="H87" s="32"/>
      <c r="I87" s="10"/>
      <c r="J87" s="32"/>
      <c r="K87" s="10"/>
      <c r="L87" s="32"/>
      <c r="M87" s="10"/>
      <c r="N87" s="32"/>
      <c r="O87" s="10"/>
      <c r="P87" s="32"/>
      <c r="Q87" s="10"/>
      <c r="R87" s="32"/>
      <c r="S87" s="10"/>
      <c r="T87" s="32"/>
      <c r="U87" s="10"/>
      <c r="V87" s="32"/>
      <c r="W87" s="10"/>
      <c r="X87" s="32"/>
      <c r="Y87" s="10"/>
      <c r="Z87" s="32"/>
      <c r="AA87" s="10"/>
      <c r="AB87" s="32"/>
      <c r="AC87" s="10"/>
      <c r="AD87" s="32"/>
      <c r="AF87" s="76"/>
    </row>
    <row r="88" spans="1:32">
      <c r="A88">
        <f t="shared" si="6"/>
        <v>48</v>
      </c>
      <c r="B88" s="6"/>
      <c r="C88" s="10"/>
      <c r="D88" s="32"/>
      <c r="E88" s="10"/>
      <c r="F88" s="32"/>
      <c r="G88" s="10"/>
      <c r="H88" s="32"/>
      <c r="I88" s="10"/>
      <c r="J88" s="32"/>
      <c r="K88" s="10"/>
      <c r="L88" s="32"/>
      <c r="M88" s="10"/>
      <c r="N88" s="32"/>
      <c r="O88" s="10"/>
      <c r="P88" s="32"/>
      <c r="Q88" s="10"/>
      <c r="R88" s="32"/>
      <c r="S88" s="10"/>
      <c r="T88" s="32"/>
      <c r="U88" s="10"/>
      <c r="V88" s="32"/>
      <c r="W88" s="10"/>
      <c r="X88" s="32"/>
      <c r="Y88" s="10"/>
      <c r="Z88" s="32"/>
      <c r="AA88" s="10"/>
      <c r="AB88" s="32"/>
      <c r="AC88" s="10"/>
      <c r="AD88" s="32"/>
      <c r="AE88" s="28"/>
      <c r="AF88" s="76"/>
    </row>
    <row r="89" spans="1:32">
      <c r="A89">
        <f t="shared" si="6"/>
        <v>49</v>
      </c>
      <c r="B89" s="6"/>
      <c r="C89" s="10"/>
      <c r="D89" s="32"/>
      <c r="E89" s="10"/>
      <c r="F89" s="32"/>
      <c r="G89" s="10"/>
      <c r="H89" s="32"/>
      <c r="I89" s="10"/>
      <c r="J89" s="32"/>
      <c r="K89" s="10"/>
      <c r="L89" s="32"/>
      <c r="M89" s="10"/>
      <c r="N89" s="32"/>
      <c r="O89" s="10"/>
      <c r="P89" s="32"/>
      <c r="Q89" s="10"/>
      <c r="R89" s="32"/>
      <c r="S89" s="10"/>
      <c r="T89" s="32"/>
      <c r="U89" s="10"/>
      <c r="V89" s="32"/>
      <c r="W89" s="10"/>
      <c r="X89" s="32"/>
      <c r="Y89" s="10"/>
      <c r="Z89" s="32"/>
      <c r="AA89" s="10"/>
      <c r="AB89" s="32"/>
      <c r="AC89" s="10"/>
      <c r="AD89" s="32"/>
      <c r="AF89" s="41"/>
    </row>
    <row r="90" spans="1:32">
      <c r="A90">
        <f t="shared" si="6"/>
        <v>50</v>
      </c>
      <c r="B90" s="6"/>
      <c r="C90" s="10"/>
      <c r="D90" s="32"/>
      <c r="E90" s="10"/>
      <c r="F90" s="32"/>
      <c r="G90" s="10"/>
      <c r="H90" s="32"/>
      <c r="I90" s="10"/>
      <c r="J90" s="32"/>
      <c r="K90" s="10"/>
      <c r="L90" s="32"/>
      <c r="M90" s="10"/>
      <c r="N90" s="32"/>
      <c r="O90" s="10"/>
      <c r="P90" s="32"/>
      <c r="Q90" s="10"/>
      <c r="R90" s="32"/>
      <c r="S90" s="10"/>
      <c r="T90" s="32"/>
      <c r="U90" s="10"/>
      <c r="V90" s="32"/>
      <c r="W90" s="10"/>
      <c r="X90" s="32"/>
      <c r="Y90" s="10"/>
      <c r="Z90" s="32"/>
      <c r="AA90" s="10"/>
      <c r="AB90" s="32"/>
      <c r="AC90" s="10"/>
      <c r="AD90" s="32"/>
      <c r="AF90" s="41"/>
    </row>
    <row r="91" spans="1:32">
      <c r="A91">
        <f t="shared" si="6"/>
        <v>51</v>
      </c>
      <c r="B91" s="6"/>
      <c r="C91" s="10"/>
      <c r="D91" s="32"/>
      <c r="E91" s="10"/>
      <c r="F91" s="32"/>
      <c r="G91" s="10"/>
      <c r="H91" s="32"/>
      <c r="I91" s="10"/>
      <c r="J91" s="32"/>
      <c r="K91" s="10"/>
      <c r="L91" s="32"/>
      <c r="M91" s="10"/>
      <c r="N91" s="32"/>
      <c r="O91" s="10"/>
      <c r="P91" s="32"/>
      <c r="Q91" s="10"/>
      <c r="R91" s="32"/>
      <c r="S91" s="10"/>
      <c r="T91" s="32"/>
      <c r="U91" s="10"/>
      <c r="V91" s="32"/>
      <c r="W91" s="10"/>
      <c r="X91" s="32"/>
      <c r="Y91" s="10"/>
      <c r="Z91" s="32"/>
      <c r="AA91" s="10"/>
      <c r="AB91" s="32"/>
      <c r="AC91" s="10"/>
      <c r="AD91" s="32"/>
      <c r="AF91" s="41"/>
    </row>
    <row r="92" spans="1:32">
      <c r="A92">
        <f t="shared" si="6"/>
        <v>52</v>
      </c>
      <c r="B92" s="6"/>
      <c r="C92" s="10"/>
      <c r="D92" s="32"/>
      <c r="E92" s="10"/>
      <c r="F92" s="32"/>
      <c r="G92" s="10"/>
      <c r="H92" s="32"/>
      <c r="I92" s="10"/>
      <c r="J92" s="32"/>
      <c r="K92" s="10"/>
      <c r="L92" s="32"/>
      <c r="M92" s="10"/>
      <c r="N92" s="32"/>
      <c r="O92" s="10"/>
      <c r="P92" s="32"/>
      <c r="Q92" s="10"/>
      <c r="R92" s="32"/>
      <c r="S92" s="10"/>
      <c r="T92" s="32"/>
      <c r="U92" s="10"/>
      <c r="V92" s="32"/>
      <c r="W92" s="10"/>
      <c r="X92" s="32"/>
      <c r="Y92" s="10"/>
      <c r="Z92" s="32"/>
      <c r="AA92" s="10"/>
      <c r="AB92" s="32"/>
      <c r="AC92" s="10"/>
      <c r="AD92" s="32"/>
      <c r="AF92" s="41"/>
    </row>
    <row r="93" spans="1:32">
      <c r="A93">
        <f t="shared" si="6"/>
        <v>53</v>
      </c>
      <c r="B93" s="6"/>
      <c r="C93" s="10"/>
      <c r="D93" s="32"/>
      <c r="E93" s="10"/>
      <c r="F93" s="32"/>
      <c r="G93" s="10"/>
      <c r="H93" s="32"/>
      <c r="I93" s="10"/>
      <c r="J93" s="32"/>
      <c r="K93" s="10"/>
      <c r="L93" s="32"/>
      <c r="M93" s="10"/>
      <c r="N93" s="32"/>
      <c r="O93" s="10"/>
      <c r="P93" s="32"/>
      <c r="Q93" s="10"/>
      <c r="R93" s="32"/>
      <c r="S93" s="10"/>
      <c r="T93" s="32"/>
      <c r="U93" s="10"/>
      <c r="V93" s="32"/>
      <c r="W93" s="10"/>
      <c r="X93" s="32"/>
      <c r="Y93" s="10"/>
      <c r="Z93" s="32"/>
      <c r="AA93" s="10"/>
      <c r="AB93" s="32"/>
      <c r="AC93" s="10"/>
      <c r="AD93" s="32"/>
      <c r="AF93" s="41"/>
    </row>
    <row r="94" spans="1:32">
      <c r="A94">
        <f t="shared" si="6"/>
        <v>54</v>
      </c>
      <c r="B94" s="6"/>
      <c r="C94" s="10"/>
      <c r="D94" s="32"/>
      <c r="E94" s="10"/>
      <c r="F94" s="32"/>
      <c r="G94" s="10"/>
      <c r="H94" s="32"/>
      <c r="I94" s="10"/>
      <c r="J94" s="32"/>
      <c r="K94" s="10"/>
      <c r="L94" s="32"/>
      <c r="M94" s="10"/>
      <c r="N94" s="32"/>
      <c r="O94" s="10"/>
      <c r="P94" s="32"/>
      <c r="Q94" s="10"/>
      <c r="R94" s="32"/>
      <c r="S94" s="10"/>
      <c r="T94" s="32"/>
      <c r="U94" s="10"/>
      <c r="V94" s="32"/>
      <c r="W94" s="10"/>
      <c r="X94" s="32"/>
      <c r="Y94" s="10"/>
      <c r="Z94" s="32"/>
      <c r="AA94" s="10"/>
      <c r="AB94" s="32"/>
      <c r="AC94" s="10"/>
      <c r="AD94" s="32"/>
      <c r="AE94" s="28"/>
      <c r="AF94" s="41"/>
    </row>
    <row r="95" spans="1:32">
      <c r="A95">
        <f t="shared" si="6"/>
        <v>55</v>
      </c>
      <c r="B95" s="6"/>
      <c r="C95" s="10"/>
      <c r="D95" s="32"/>
      <c r="E95" s="10"/>
      <c r="F95" s="32"/>
      <c r="G95" s="10"/>
      <c r="H95" s="32"/>
      <c r="I95" s="10"/>
      <c r="J95" s="32"/>
      <c r="K95" s="10"/>
      <c r="L95" s="32"/>
      <c r="M95" s="10"/>
      <c r="N95" s="32"/>
      <c r="O95" s="10"/>
      <c r="P95" s="32"/>
      <c r="Q95" s="10"/>
      <c r="R95" s="32"/>
      <c r="S95" s="10"/>
      <c r="T95" s="32"/>
      <c r="U95" s="10"/>
      <c r="V95" s="32"/>
      <c r="W95" s="10"/>
      <c r="X95" s="32"/>
      <c r="Y95" s="10"/>
      <c r="Z95" s="32"/>
      <c r="AA95" s="10"/>
      <c r="AB95" s="32"/>
      <c r="AC95" s="10"/>
      <c r="AD95" s="32"/>
      <c r="AF95" s="41"/>
    </row>
    <row r="96" spans="1:32">
      <c r="A96">
        <f t="shared" si="6"/>
        <v>56</v>
      </c>
      <c r="B96" s="6"/>
      <c r="C96" s="10"/>
      <c r="D96" s="32"/>
      <c r="E96" s="10"/>
      <c r="F96" s="32"/>
      <c r="G96" s="10"/>
      <c r="H96" s="32"/>
      <c r="I96" s="10"/>
      <c r="J96" s="32"/>
      <c r="K96" s="10"/>
      <c r="L96" s="32"/>
      <c r="M96" s="10"/>
      <c r="N96" s="32"/>
      <c r="O96" s="10"/>
      <c r="P96" s="32"/>
      <c r="Q96" s="10"/>
      <c r="R96" s="32"/>
      <c r="S96" s="10"/>
      <c r="T96" s="32"/>
      <c r="U96" s="10"/>
      <c r="V96" s="32"/>
      <c r="W96" s="10"/>
      <c r="X96" s="32"/>
      <c r="Y96" s="10"/>
      <c r="Z96" s="32"/>
      <c r="AA96" s="10"/>
      <c r="AB96" s="32"/>
      <c r="AC96" s="10"/>
      <c r="AD96" s="32"/>
      <c r="AE96" s="28"/>
      <c r="AF96" s="41"/>
    </row>
    <row r="97" spans="1:32">
      <c r="A97">
        <f t="shared" si="6"/>
        <v>57</v>
      </c>
      <c r="B97" s="6"/>
      <c r="C97" s="10"/>
      <c r="D97" s="32"/>
      <c r="E97" s="10"/>
      <c r="F97" s="32"/>
      <c r="G97" s="10"/>
      <c r="H97" s="32"/>
      <c r="I97" s="10"/>
      <c r="J97" s="32"/>
      <c r="K97" s="10"/>
      <c r="L97" s="32"/>
      <c r="M97" s="10"/>
      <c r="N97" s="32"/>
      <c r="O97" s="10"/>
      <c r="P97" s="32"/>
      <c r="Q97" s="10"/>
      <c r="R97" s="32"/>
      <c r="S97" s="10"/>
      <c r="T97" s="32"/>
      <c r="U97" s="10"/>
      <c r="V97" s="32"/>
      <c r="W97" s="10"/>
      <c r="X97" s="32"/>
      <c r="Y97" s="10"/>
      <c r="Z97" s="32"/>
      <c r="AA97" s="10"/>
      <c r="AB97" s="32"/>
      <c r="AC97" s="10"/>
      <c r="AD97" s="32"/>
      <c r="AE97" s="28"/>
      <c r="AF97" s="41"/>
    </row>
    <row r="98" spans="1:32">
      <c r="A98">
        <f t="shared" si="6"/>
        <v>58</v>
      </c>
      <c r="B98" s="6"/>
      <c r="C98" s="10"/>
      <c r="D98" s="32"/>
      <c r="E98" s="10"/>
      <c r="F98" s="32"/>
      <c r="G98" s="10"/>
      <c r="H98" s="32"/>
      <c r="I98" s="10"/>
      <c r="J98" s="32"/>
      <c r="K98" s="10"/>
      <c r="L98" s="32"/>
      <c r="M98" s="10"/>
      <c r="N98" s="32"/>
      <c r="O98" s="10"/>
      <c r="P98" s="32"/>
      <c r="Q98" s="10"/>
      <c r="R98" s="32"/>
      <c r="S98" s="10"/>
      <c r="T98" s="32"/>
      <c r="U98" s="10"/>
      <c r="V98" s="32"/>
      <c r="W98" s="10"/>
      <c r="X98" s="32"/>
      <c r="Y98" s="10"/>
      <c r="Z98" s="32"/>
      <c r="AA98" s="10"/>
      <c r="AB98" s="32"/>
      <c r="AC98" s="10"/>
      <c r="AD98" s="32"/>
      <c r="AE98" s="28"/>
      <c r="AF98" s="41"/>
    </row>
    <row r="99" spans="1:32">
      <c r="A99">
        <f t="shared" si="6"/>
        <v>59</v>
      </c>
      <c r="B99" s="6"/>
      <c r="C99" s="10"/>
      <c r="D99" s="32"/>
      <c r="E99" s="10"/>
      <c r="F99" s="32"/>
      <c r="G99" s="10"/>
      <c r="H99" s="32"/>
      <c r="I99" s="10"/>
      <c r="J99" s="32"/>
      <c r="K99" s="10"/>
      <c r="L99" s="32"/>
      <c r="M99" s="10"/>
      <c r="N99" s="32"/>
      <c r="O99" s="10"/>
      <c r="P99" s="32"/>
      <c r="Q99" s="10"/>
      <c r="R99" s="32"/>
      <c r="S99" s="10"/>
      <c r="T99" s="32"/>
      <c r="U99" s="10"/>
      <c r="V99" s="32"/>
      <c r="W99" s="10"/>
      <c r="X99" s="32"/>
      <c r="Y99" s="10"/>
      <c r="Z99" s="32"/>
      <c r="AA99" s="10"/>
      <c r="AB99" s="32"/>
      <c r="AC99" s="10"/>
      <c r="AD99" s="32"/>
      <c r="AF99" s="41"/>
    </row>
    <row r="100" spans="1:32">
      <c r="A100">
        <f t="shared" si="6"/>
        <v>60</v>
      </c>
      <c r="B100" s="6"/>
      <c r="C100" s="10"/>
      <c r="D100" s="32"/>
      <c r="E100" s="10"/>
      <c r="F100" s="32"/>
      <c r="G100" s="10"/>
      <c r="H100" s="32"/>
      <c r="I100" s="10"/>
      <c r="J100" s="32"/>
      <c r="K100" s="10"/>
      <c r="L100" s="32"/>
      <c r="M100" s="10"/>
      <c r="N100" s="32"/>
      <c r="O100" s="10"/>
      <c r="P100" s="32"/>
      <c r="Q100" s="10"/>
      <c r="R100" s="32"/>
      <c r="S100" s="10"/>
      <c r="T100" s="32"/>
      <c r="U100" s="10"/>
      <c r="V100" s="32"/>
      <c r="W100" s="10"/>
      <c r="X100" s="32"/>
      <c r="Y100" s="10"/>
      <c r="Z100" s="32"/>
      <c r="AA100" s="10"/>
      <c r="AB100" s="32"/>
      <c r="AC100" s="10"/>
      <c r="AD100" s="32"/>
      <c r="AF100" s="41"/>
    </row>
    <row r="101" spans="1:32">
      <c r="A101">
        <f t="shared" si="6"/>
        <v>61</v>
      </c>
      <c r="B101" s="6"/>
      <c r="C101" s="10"/>
      <c r="D101" s="32"/>
      <c r="E101" s="10"/>
      <c r="F101" s="32"/>
      <c r="G101" s="10"/>
      <c r="H101" s="32"/>
      <c r="I101" s="10"/>
      <c r="J101" s="32"/>
      <c r="K101" s="10"/>
      <c r="L101" s="32"/>
      <c r="M101" s="10"/>
      <c r="N101" s="32"/>
      <c r="O101" s="10"/>
      <c r="P101" s="32"/>
      <c r="Q101" s="10"/>
      <c r="R101" s="32"/>
      <c r="S101" s="10"/>
      <c r="T101" s="32"/>
      <c r="U101" s="10"/>
      <c r="V101" s="32"/>
      <c r="W101" s="10"/>
      <c r="X101" s="32"/>
      <c r="Y101" s="10"/>
      <c r="Z101" s="32"/>
      <c r="AA101" s="10"/>
      <c r="AB101" s="32"/>
      <c r="AC101" s="10"/>
      <c r="AD101" s="32"/>
      <c r="AF101" s="41"/>
    </row>
    <row r="102" spans="1:32">
      <c r="A102">
        <f t="shared" si="6"/>
        <v>62</v>
      </c>
      <c r="B102" s="6"/>
      <c r="C102" s="10"/>
      <c r="D102" s="32"/>
      <c r="E102" s="10"/>
      <c r="F102" s="32"/>
      <c r="G102" s="10"/>
      <c r="H102" s="32"/>
      <c r="I102" s="10"/>
      <c r="J102" s="32"/>
      <c r="K102" s="10"/>
      <c r="L102" s="32"/>
      <c r="M102" s="10"/>
      <c r="N102" s="32"/>
      <c r="O102" s="10"/>
      <c r="P102" s="32"/>
      <c r="Q102" s="10"/>
      <c r="R102" s="32"/>
      <c r="S102" s="10"/>
      <c r="T102" s="32"/>
      <c r="U102" s="10"/>
      <c r="V102" s="32"/>
      <c r="W102" s="10"/>
      <c r="X102" s="32"/>
      <c r="Y102" s="10"/>
      <c r="Z102" s="32"/>
      <c r="AA102" s="10"/>
      <c r="AB102" s="32"/>
      <c r="AC102" s="10"/>
      <c r="AD102" s="32"/>
      <c r="AF102" s="41"/>
    </row>
    <row r="103" spans="1:32">
      <c r="A103">
        <f t="shared" si="6"/>
        <v>63</v>
      </c>
      <c r="B103" s="6"/>
      <c r="C103" s="10"/>
      <c r="D103" s="32"/>
      <c r="E103" s="10"/>
      <c r="F103" s="32"/>
      <c r="G103" s="10"/>
      <c r="H103" s="32"/>
      <c r="I103" s="10"/>
      <c r="J103" s="32"/>
      <c r="K103" s="10"/>
      <c r="L103" s="32"/>
      <c r="M103" s="10"/>
      <c r="N103" s="32"/>
      <c r="O103" s="10"/>
      <c r="P103" s="32"/>
      <c r="Q103" s="10"/>
      <c r="R103" s="32"/>
      <c r="S103" s="10"/>
      <c r="T103" s="32"/>
      <c r="U103" s="10"/>
      <c r="V103" s="32"/>
      <c r="W103" s="10"/>
      <c r="X103" s="32"/>
      <c r="Y103" s="10"/>
      <c r="Z103" s="32"/>
      <c r="AA103" s="10"/>
      <c r="AB103" s="32"/>
      <c r="AC103" s="10"/>
      <c r="AD103" s="32"/>
      <c r="AF103" s="41"/>
    </row>
    <row r="104" spans="1:32">
      <c r="A104">
        <f t="shared" si="6"/>
        <v>64</v>
      </c>
      <c r="B104" s="6"/>
      <c r="C104" s="10"/>
      <c r="D104" s="32"/>
      <c r="E104" s="10"/>
      <c r="F104" s="32"/>
      <c r="G104" s="10"/>
      <c r="H104" s="32"/>
      <c r="I104" s="10"/>
      <c r="J104" s="32"/>
      <c r="K104" s="10"/>
      <c r="L104" s="32"/>
      <c r="M104" s="10"/>
      <c r="N104" s="32"/>
      <c r="O104" s="10"/>
      <c r="P104" s="32"/>
      <c r="Q104" s="10"/>
      <c r="R104" s="32"/>
      <c r="S104" s="10"/>
      <c r="T104" s="32"/>
      <c r="U104" s="10"/>
      <c r="V104" s="32"/>
      <c r="W104" s="10"/>
      <c r="X104" s="32"/>
      <c r="Y104" s="10"/>
      <c r="Z104" s="32"/>
      <c r="AA104" s="10"/>
      <c r="AB104" s="32"/>
      <c r="AC104" s="10"/>
      <c r="AD104" s="32"/>
      <c r="AF104" s="41"/>
    </row>
    <row r="105" spans="1:32">
      <c r="A105">
        <f t="shared" si="6"/>
        <v>65</v>
      </c>
      <c r="B105" s="6"/>
      <c r="C105" s="10"/>
      <c r="D105" s="32"/>
      <c r="E105" s="10"/>
      <c r="F105" s="32"/>
      <c r="G105" s="10"/>
      <c r="H105" s="32"/>
      <c r="I105" s="10"/>
      <c r="J105" s="32"/>
      <c r="K105" s="10"/>
      <c r="L105" s="32"/>
      <c r="M105" s="10"/>
      <c r="N105" s="32"/>
      <c r="O105" s="10"/>
      <c r="P105" s="32"/>
      <c r="Q105" s="10"/>
      <c r="R105" s="32"/>
      <c r="S105" s="10"/>
      <c r="T105" s="32"/>
      <c r="U105" s="10"/>
      <c r="V105" s="32"/>
      <c r="W105" s="10"/>
      <c r="X105" s="32"/>
      <c r="Y105" s="10"/>
      <c r="Z105" s="32"/>
      <c r="AA105" s="10"/>
      <c r="AB105" s="32"/>
      <c r="AC105" s="10"/>
      <c r="AD105" s="32"/>
      <c r="AF105" s="41"/>
    </row>
    <row r="106" spans="1:32">
      <c r="A106">
        <f t="shared" si="6"/>
        <v>66</v>
      </c>
      <c r="B106" s="6"/>
      <c r="C106" s="10"/>
      <c r="D106" s="32"/>
      <c r="E106" s="10"/>
      <c r="F106" s="32"/>
      <c r="G106" s="10"/>
      <c r="H106" s="32"/>
      <c r="I106" s="10"/>
      <c r="J106" s="32"/>
      <c r="K106" s="10"/>
      <c r="L106" s="32"/>
      <c r="M106" s="10"/>
      <c r="N106" s="32"/>
      <c r="O106" s="10"/>
      <c r="P106" s="32"/>
      <c r="Q106" s="10"/>
      <c r="R106" s="32"/>
      <c r="S106" s="10"/>
      <c r="T106" s="32"/>
      <c r="U106" s="10"/>
      <c r="V106" s="32"/>
      <c r="W106" s="10"/>
      <c r="X106" s="32"/>
      <c r="Y106" s="10"/>
      <c r="Z106" s="32"/>
      <c r="AA106" s="10"/>
      <c r="AB106" s="32"/>
      <c r="AC106" s="10"/>
      <c r="AD106" s="32"/>
      <c r="AF106" s="41"/>
    </row>
    <row r="107" spans="1:32">
      <c r="A107">
        <f t="shared" si="6"/>
        <v>67</v>
      </c>
      <c r="B107" s="6"/>
      <c r="C107" s="10"/>
      <c r="D107" s="32"/>
      <c r="E107" s="10"/>
      <c r="F107" s="32"/>
      <c r="G107" s="10"/>
      <c r="H107" s="32"/>
      <c r="I107" s="10"/>
      <c r="J107" s="32"/>
      <c r="K107" s="10"/>
      <c r="L107" s="32"/>
      <c r="M107" s="10"/>
      <c r="N107" s="32"/>
      <c r="O107" s="10"/>
      <c r="P107" s="32"/>
      <c r="Q107" s="10"/>
      <c r="R107" s="32"/>
      <c r="S107" s="10"/>
      <c r="T107" s="32"/>
      <c r="U107" s="10"/>
      <c r="V107" s="32"/>
      <c r="W107" s="10"/>
      <c r="X107" s="32"/>
      <c r="Y107" s="10"/>
      <c r="Z107" s="32"/>
      <c r="AA107" s="10"/>
      <c r="AB107" s="32"/>
      <c r="AC107" s="10"/>
      <c r="AD107" s="32"/>
      <c r="AF107" s="41"/>
    </row>
    <row r="108" spans="1:32">
      <c r="A108">
        <f t="shared" si="6"/>
        <v>68</v>
      </c>
      <c r="B108" s="6"/>
      <c r="C108" s="10"/>
      <c r="D108" s="32"/>
      <c r="E108" s="10"/>
      <c r="F108" s="32"/>
      <c r="G108" s="10"/>
      <c r="H108" s="32"/>
      <c r="I108" s="10"/>
      <c r="J108" s="32"/>
      <c r="K108" s="10"/>
      <c r="L108" s="32"/>
      <c r="M108" s="10"/>
      <c r="N108" s="32"/>
      <c r="O108" s="10"/>
      <c r="P108" s="32"/>
      <c r="Q108" s="10"/>
      <c r="R108" s="32"/>
      <c r="S108" s="10"/>
      <c r="T108" s="32"/>
      <c r="U108" s="10"/>
      <c r="V108" s="32"/>
      <c r="W108" s="10"/>
      <c r="X108" s="32"/>
      <c r="Y108" s="10"/>
      <c r="Z108" s="32"/>
      <c r="AA108" s="10"/>
      <c r="AB108" s="32"/>
      <c r="AC108" s="10"/>
      <c r="AD108" s="32"/>
      <c r="AF108" s="41"/>
    </row>
    <row r="109" spans="1:32">
      <c r="A109">
        <f t="shared" si="6"/>
        <v>69</v>
      </c>
      <c r="B109" s="6"/>
      <c r="C109" s="10"/>
      <c r="D109" s="32"/>
      <c r="E109" s="10"/>
      <c r="F109" s="32"/>
      <c r="G109" s="10"/>
      <c r="H109" s="32"/>
      <c r="I109" s="10"/>
      <c r="J109" s="32"/>
      <c r="K109" s="10"/>
      <c r="L109" s="32"/>
      <c r="M109" s="10"/>
      <c r="N109" s="32"/>
      <c r="O109" s="10"/>
      <c r="P109" s="32"/>
      <c r="Q109" s="10"/>
      <c r="R109" s="32"/>
      <c r="S109" s="10"/>
      <c r="T109" s="32"/>
      <c r="U109" s="10"/>
      <c r="V109" s="32"/>
      <c r="W109" s="10"/>
      <c r="X109" s="32"/>
      <c r="Y109" s="10"/>
      <c r="Z109" s="32"/>
      <c r="AA109" s="10"/>
      <c r="AB109" s="32"/>
      <c r="AC109" s="10"/>
      <c r="AD109" s="32"/>
      <c r="AF109" s="41"/>
    </row>
    <row r="110" spans="1:32">
      <c r="A110">
        <f t="shared" si="6"/>
        <v>70</v>
      </c>
      <c r="B110" s="6"/>
      <c r="C110" s="10"/>
      <c r="D110" s="32"/>
      <c r="E110" s="10"/>
      <c r="F110" s="32"/>
      <c r="G110" s="10"/>
      <c r="H110" s="32"/>
      <c r="I110" s="10"/>
      <c r="J110" s="32"/>
      <c r="K110" s="10"/>
      <c r="L110" s="32"/>
      <c r="M110" s="10"/>
      <c r="N110" s="32"/>
      <c r="O110" s="10"/>
      <c r="P110" s="32"/>
      <c r="Q110" s="10"/>
      <c r="R110" s="32"/>
      <c r="S110" s="10"/>
      <c r="T110" s="32"/>
      <c r="U110" s="10"/>
      <c r="V110" s="32"/>
      <c r="W110" s="10"/>
      <c r="X110" s="32"/>
      <c r="Y110" s="10"/>
      <c r="Z110" s="32"/>
      <c r="AA110" s="10"/>
      <c r="AB110" s="32"/>
      <c r="AC110" s="10"/>
      <c r="AD110" s="32"/>
      <c r="AF110" s="41"/>
    </row>
    <row r="111" spans="1:32">
      <c r="A111">
        <f t="shared" si="6"/>
        <v>71</v>
      </c>
      <c r="B111" s="6"/>
      <c r="C111" s="10"/>
      <c r="D111" s="32"/>
      <c r="E111" s="10"/>
      <c r="F111" s="32"/>
      <c r="G111" s="10"/>
      <c r="H111" s="32"/>
      <c r="I111" s="10"/>
      <c r="J111" s="32"/>
      <c r="K111" s="10"/>
      <c r="L111" s="32"/>
      <c r="M111" s="10"/>
      <c r="N111" s="32"/>
      <c r="O111" s="10"/>
      <c r="P111" s="32"/>
      <c r="Q111" s="10"/>
      <c r="R111" s="32"/>
      <c r="S111" s="10"/>
      <c r="T111" s="32"/>
      <c r="U111" s="10"/>
      <c r="V111" s="32"/>
      <c r="W111" s="10"/>
      <c r="X111" s="32"/>
      <c r="Y111" s="10"/>
      <c r="Z111" s="32"/>
      <c r="AA111" s="10"/>
      <c r="AB111" s="32"/>
      <c r="AC111" s="10"/>
      <c r="AD111" s="32"/>
      <c r="AF111" s="41"/>
    </row>
    <row r="112" spans="1:32">
      <c r="A112">
        <f t="shared" si="6"/>
        <v>72</v>
      </c>
      <c r="B112" s="6"/>
      <c r="C112" s="10"/>
      <c r="D112" s="32"/>
      <c r="E112" s="10"/>
      <c r="F112" s="32"/>
      <c r="G112" s="10"/>
      <c r="H112" s="32"/>
      <c r="I112" s="10"/>
      <c r="J112" s="32"/>
      <c r="K112" s="10"/>
      <c r="L112" s="32"/>
      <c r="M112" s="10"/>
      <c r="N112" s="32"/>
      <c r="O112" s="10"/>
      <c r="P112" s="32"/>
      <c r="Q112" s="10"/>
      <c r="R112" s="32"/>
      <c r="S112" s="10"/>
      <c r="T112" s="32"/>
      <c r="U112" s="10"/>
      <c r="V112" s="32"/>
      <c r="W112" s="10"/>
      <c r="X112" s="32"/>
      <c r="Y112" s="10"/>
      <c r="Z112" s="32"/>
      <c r="AA112" s="10"/>
      <c r="AB112" s="32"/>
      <c r="AC112" s="10"/>
      <c r="AD112" s="32"/>
      <c r="AF112" s="41"/>
    </row>
    <row r="113" spans="1:32">
      <c r="A113">
        <f t="shared" ref="A113:A128" si="10">+A112+1</f>
        <v>73</v>
      </c>
      <c r="B113" s="6"/>
      <c r="C113" s="12"/>
      <c r="D113" s="36"/>
      <c r="E113" s="12"/>
      <c r="F113" s="36"/>
      <c r="G113" s="12"/>
      <c r="H113" s="36"/>
      <c r="I113" s="12"/>
      <c r="J113" s="36"/>
      <c r="K113" s="12"/>
      <c r="L113" s="36"/>
      <c r="M113" s="12"/>
      <c r="N113" s="36"/>
      <c r="O113" s="12"/>
      <c r="P113" s="36"/>
      <c r="Q113" s="12"/>
      <c r="R113" s="36"/>
      <c r="S113" s="12"/>
      <c r="T113" s="36"/>
      <c r="U113" s="12"/>
      <c r="V113" s="36"/>
      <c r="W113" s="12"/>
      <c r="X113" s="36"/>
      <c r="Y113" s="12"/>
      <c r="Z113" s="36"/>
      <c r="AA113" s="12"/>
      <c r="AB113" s="36"/>
      <c r="AC113" s="12"/>
      <c r="AD113" s="36"/>
      <c r="AF113" s="41"/>
    </row>
    <row r="114" spans="1:32">
      <c r="A114">
        <f t="shared" si="10"/>
        <v>74</v>
      </c>
      <c r="B114" s="6"/>
      <c r="C114" s="10"/>
      <c r="D114" s="32"/>
      <c r="E114" s="12"/>
      <c r="F114" s="32"/>
      <c r="G114" s="10"/>
      <c r="H114" s="32"/>
      <c r="I114" s="10"/>
      <c r="J114" s="32"/>
      <c r="K114" s="10"/>
      <c r="L114" s="32"/>
      <c r="M114" s="10"/>
      <c r="N114" s="32"/>
      <c r="O114" s="12"/>
      <c r="P114" s="36"/>
      <c r="Q114" s="12"/>
      <c r="R114" s="36"/>
      <c r="S114" s="12"/>
      <c r="T114" s="36"/>
      <c r="U114" s="12"/>
      <c r="V114" s="36"/>
      <c r="W114" s="12"/>
      <c r="X114" s="36"/>
      <c r="Y114" s="12"/>
      <c r="Z114" s="32"/>
      <c r="AA114" s="10"/>
      <c r="AB114" s="32"/>
      <c r="AC114" s="10"/>
      <c r="AD114" s="32"/>
      <c r="AF114" s="41"/>
    </row>
    <row r="115" spans="1:32">
      <c r="A115">
        <f t="shared" si="10"/>
        <v>75</v>
      </c>
      <c r="C115" s="10"/>
      <c r="D115" s="32"/>
      <c r="E115" s="10"/>
      <c r="F115" s="32"/>
      <c r="G115" s="10"/>
      <c r="H115" s="32"/>
      <c r="I115" s="10"/>
      <c r="J115" s="32"/>
      <c r="K115" s="10"/>
      <c r="L115" s="32"/>
      <c r="M115" s="10"/>
      <c r="N115" s="32"/>
      <c r="O115" s="10"/>
      <c r="P115" s="32"/>
      <c r="Q115" s="10"/>
      <c r="R115" s="32"/>
      <c r="S115" s="10"/>
      <c r="T115" s="112"/>
      <c r="U115" s="10"/>
      <c r="V115" s="32"/>
      <c r="W115" s="10"/>
      <c r="X115" s="32"/>
      <c r="Y115" s="10"/>
      <c r="Z115" s="32"/>
      <c r="AA115" s="10"/>
      <c r="AB115" s="32"/>
      <c r="AC115" s="10"/>
      <c r="AD115" s="32"/>
      <c r="AF115" s="41"/>
    </row>
    <row r="116" spans="1:32">
      <c r="A116">
        <f t="shared" si="10"/>
        <v>76</v>
      </c>
      <c r="B116" s="6"/>
      <c r="C116" s="10"/>
      <c r="D116" s="32"/>
      <c r="E116" s="10"/>
      <c r="F116" s="32"/>
      <c r="G116" s="10"/>
      <c r="H116" s="32"/>
      <c r="I116" s="10"/>
      <c r="J116" s="32"/>
      <c r="K116" s="10"/>
      <c r="L116" s="32"/>
      <c r="M116" s="10"/>
      <c r="N116" s="32"/>
      <c r="O116" s="10"/>
      <c r="P116" s="32"/>
      <c r="Q116" s="10"/>
      <c r="R116" s="32"/>
      <c r="S116" s="10"/>
      <c r="T116" s="32"/>
      <c r="U116" s="10"/>
      <c r="V116" s="32"/>
      <c r="W116" s="10"/>
      <c r="X116" s="32"/>
      <c r="Y116" s="10"/>
      <c r="Z116" s="32"/>
      <c r="AA116" s="10"/>
      <c r="AB116" s="32"/>
      <c r="AC116" s="10"/>
      <c r="AD116" s="32"/>
      <c r="AE116" s="28"/>
      <c r="AF116" s="41"/>
    </row>
    <row r="117" spans="1:32">
      <c r="A117">
        <f t="shared" si="10"/>
        <v>77</v>
      </c>
      <c r="B117" s="6"/>
      <c r="C117" s="10"/>
      <c r="D117" s="32"/>
      <c r="E117" s="10"/>
      <c r="F117" s="32"/>
      <c r="G117" s="10"/>
      <c r="H117" s="32"/>
      <c r="I117" s="10"/>
      <c r="J117" s="32"/>
      <c r="K117" s="10"/>
      <c r="L117" s="32"/>
      <c r="M117" s="10"/>
      <c r="N117" s="32"/>
      <c r="O117" s="10"/>
      <c r="P117" s="32"/>
      <c r="Q117" s="10"/>
      <c r="R117" s="32"/>
      <c r="S117" s="10"/>
      <c r="T117" s="32"/>
      <c r="U117" s="10"/>
      <c r="V117" s="32"/>
      <c r="W117" s="10"/>
      <c r="X117" s="32"/>
      <c r="Y117" s="10"/>
      <c r="Z117" s="32"/>
      <c r="AA117" s="10"/>
      <c r="AB117" s="32"/>
      <c r="AC117" s="10"/>
      <c r="AD117" s="32"/>
      <c r="AE117" s="28"/>
      <c r="AF117" s="41"/>
    </row>
    <row r="118" spans="1:32">
      <c r="A118">
        <f t="shared" si="10"/>
        <v>78</v>
      </c>
      <c r="B118" s="6"/>
      <c r="C118" s="10"/>
      <c r="D118" s="32"/>
      <c r="E118" s="10"/>
      <c r="F118" s="32"/>
      <c r="G118" s="10"/>
      <c r="H118" s="32"/>
      <c r="I118" s="10"/>
      <c r="J118" s="32"/>
      <c r="K118" s="10"/>
      <c r="L118" s="32"/>
      <c r="M118" s="10"/>
      <c r="N118" s="32"/>
      <c r="O118" s="10"/>
      <c r="P118" s="32"/>
      <c r="Q118" s="10"/>
      <c r="R118" s="32"/>
      <c r="S118" s="10"/>
      <c r="T118" s="32"/>
      <c r="U118" s="10"/>
      <c r="V118" s="32"/>
      <c r="W118" s="10"/>
      <c r="X118" s="32"/>
      <c r="Y118" s="10"/>
      <c r="Z118" s="32"/>
      <c r="AA118" s="10"/>
      <c r="AB118" s="32"/>
      <c r="AC118" s="10"/>
      <c r="AD118" s="32"/>
      <c r="AF118" s="41"/>
    </row>
    <row r="119" spans="1:32">
      <c r="A119">
        <f t="shared" si="10"/>
        <v>79</v>
      </c>
      <c r="B119" s="6"/>
      <c r="C119" s="10"/>
      <c r="D119" s="32"/>
      <c r="E119" s="10"/>
      <c r="F119" s="32"/>
      <c r="G119" s="10"/>
      <c r="H119" s="32"/>
      <c r="I119" s="10"/>
      <c r="J119" s="32"/>
      <c r="K119" s="10"/>
      <c r="L119" s="32"/>
      <c r="M119" s="10"/>
      <c r="N119" s="32"/>
      <c r="O119" s="10"/>
      <c r="P119" s="32"/>
      <c r="Q119" s="10"/>
      <c r="R119" s="32"/>
      <c r="S119" s="10"/>
      <c r="T119" s="32"/>
      <c r="U119" s="10"/>
      <c r="V119" s="32"/>
      <c r="W119" s="10"/>
      <c r="X119" s="32"/>
      <c r="Y119" s="10"/>
      <c r="Z119" s="32"/>
      <c r="AA119" s="10"/>
      <c r="AB119" s="32"/>
      <c r="AC119" s="10"/>
      <c r="AD119" s="32"/>
      <c r="AF119" s="41"/>
    </row>
    <row r="120" spans="1:32">
      <c r="A120">
        <f t="shared" si="10"/>
        <v>80</v>
      </c>
      <c r="B120" s="6"/>
      <c r="C120" s="10"/>
      <c r="D120" s="32"/>
      <c r="E120" s="10"/>
      <c r="F120" s="32"/>
      <c r="G120" s="10"/>
      <c r="H120" s="32"/>
      <c r="I120" s="10"/>
      <c r="J120" s="32"/>
      <c r="K120" s="10"/>
      <c r="L120" s="32"/>
      <c r="M120" s="10"/>
      <c r="N120" s="32"/>
      <c r="O120" s="10"/>
      <c r="P120" s="32"/>
      <c r="Q120" s="10"/>
      <c r="R120" s="32"/>
      <c r="S120" s="10"/>
      <c r="T120" s="32"/>
      <c r="U120" s="10"/>
      <c r="V120" s="32"/>
      <c r="W120" s="10"/>
      <c r="X120" s="32"/>
      <c r="Y120" s="10"/>
      <c r="Z120" s="32"/>
      <c r="AA120" s="10"/>
      <c r="AB120" s="32"/>
      <c r="AC120" s="10"/>
      <c r="AD120" s="32"/>
      <c r="AF120" s="41"/>
    </row>
    <row r="121" spans="1:32">
      <c r="A121">
        <f t="shared" si="10"/>
        <v>81</v>
      </c>
      <c r="B121" s="6"/>
      <c r="C121" s="10"/>
      <c r="D121" s="32"/>
      <c r="E121" s="10"/>
      <c r="F121" s="32"/>
      <c r="G121" s="10"/>
      <c r="H121" s="32"/>
      <c r="I121" s="10"/>
      <c r="J121" s="32"/>
      <c r="K121" s="10"/>
      <c r="L121" s="32"/>
      <c r="M121" s="10"/>
      <c r="N121" s="32"/>
      <c r="O121" s="10"/>
      <c r="P121" s="32"/>
      <c r="Q121" s="10"/>
      <c r="R121" s="32"/>
      <c r="S121" s="10"/>
      <c r="T121" s="32"/>
      <c r="U121" s="10"/>
      <c r="V121" s="32"/>
      <c r="W121" s="10"/>
      <c r="X121" s="32"/>
      <c r="Y121" s="10"/>
      <c r="Z121" s="32"/>
      <c r="AA121" s="10"/>
      <c r="AB121" s="32"/>
      <c r="AC121" s="10"/>
      <c r="AD121" s="32"/>
    </row>
    <row r="122" spans="1:32">
      <c r="A122">
        <f t="shared" si="10"/>
        <v>82</v>
      </c>
      <c r="B122" s="6"/>
      <c r="C122" s="10"/>
      <c r="D122" s="32"/>
      <c r="E122" s="10"/>
      <c r="F122" s="32"/>
      <c r="G122" s="10"/>
      <c r="H122" s="32"/>
      <c r="I122" s="10"/>
      <c r="J122" s="32"/>
      <c r="K122" s="10"/>
      <c r="L122" s="32"/>
      <c r="M122" s="10"/>
      <c r="N122" s="32"/>
      <c r="O122" s="10"/>
      <c r="P122" s="32"/>
      <c r="Q122" s="10"/>
      <c r="R122" s="32"/>
      <c r="S122" s="10"/>
      <c r="T122" s="32"/>
      <c r="U122" s="10"/>
      <c r="V122" s="32"/>
      <c r="W122" s="10"/>
      <c r="X122" s="32"/>
      <c r="Y122" s="10"/>
      <c r="Z122" s="32"/>
      <c r="AA122" s="10"/>
      <c r="AB122" s="32"/>
      <c r="AC122" s="10"/>
      <c r="AD122" s="32"/>
    </row>
    <row r="123" spans="1:32">
      <c r="A123">
        <f t="shared" si="10"/>
        <v>83</v>
      </c>
      <c r="B123" s="6"/>
      <c r="C123" s="10"/>
      <c r="D123" s="32"/>
      <c r="E123" s="10"/>
      <c r="F123" s="32"/>
      <c r="G123" s="10"/>
      <c r="H123" s="32"/>
      <c r="I123" s="10"/>
      <c r="J123" s="32"/>
      <c r="K123" s="10"/>
      <c r="L123" s="32"/>
      <c r="M123" s="10"/>
      <c r="N123" s="32"/>
      <c r="O123" s="10"/>
      <c r="P123" s="32"/>
      <c r="Q123" s="10"/>
      <c r="R123" s="32"/>
      <c r="S123" s="10"/>
      <c r="T123" s="32"/>
      <c r="U123" s="10"/>
      <c r="V123" s="32"/>
      <c r="W123" s="10"/>
      <c r="X123" s="32"/>
      <c r="Y123" s="10"/>
      <c r="Z123" s="32"/>
      <c r="AA123" s="10"/>
      <c r="AB123" s="32"/>
      <c r="AC123" s="10"/>
      <c r="AD123" s="32"/>
    </row>
    <row r="124" spans="1:32">
      <c r="A124">
        <f t="shared" si="10"/>
        <v>84</v>
      </c>
      <c r="B124" s="6"/>
      <c r="C124" s="10"/>
      <c r="D124" s="32"/>
      <c r="E124" s="10"/>
      <c r="F124" s="32"/>
      <c r="G124" s="10"/>
      <c r="H124" s="32"/>
      <c r="I124" s="10"/>
      <c r="J124" s="32"/>
      <c r="K124" s="10"/>
      <c r="L124" s="32"/>
      <c r="M124" s="10"/>
      <c r="N124" s="32"/>
      <c r="O124" s="10"/>
      <c r="P124" s="32"/>
      <c r="Q124" s="10"/>
      <c r="R124" s="32"/>
      <c r="S124" s="10"/>
      <c r="T124" s="32"/>
      <c r="U124" s="10"/>
      <c r="V124" s="32"/>
      <c r="W124" s="10"/>
      <c r="X124" s="32"/>
      <c r="Y124" s="10"/>
      <c r="Z124" s="32"/>
      <c r="AA124" s="10"/>
      <c r="AB124" s="32"/>
      <c r="AC124" s="10"/>
      <c r="AD124" s="32"/>
    </row>
    <row r="125" spans="1:32">
      <c r="A125">
        <f t="shared" si="10"/>
        <v>85</v>
      </c>
      <c r="B125" s="6"/>
      <c r="C125" s="10"/>
      <c r="D125" s="32"/>
      <c r="E125" s="10"/>
      <c r="F125" s="32"/>
      <c r="G125" s="10"/>
      <c r="H125" s="32"/>
      <c r="I125" s="10"/>
      <c r="J125" s="32"/>
      <c r="K125" s="10"/>
      <c r="L125" s="32"/>
      <c r="M125" s="10"/>
      <c r="N125" s="32"/>
      <c r="O125" s="10"/>
      <c r="P125" s="32"/>
      <c r="Q125" s="10"/>
      <c r="R125" s="32"/>
      <c r="S125" s="10"/>
      <c r="T125" s="32"/>
      <c r="U125" s="10"/>
      <c r="V125" s="32"/>
      <c r="W125" s="10"/>
      <c r="X125" s="32"/>
      <c r="Y125" s="10"/>
      <c r="Z125" s="32"/>
      <c r="AA125" s="10"/>
      <c r="AB125" s="32"/>
      <c r="AC125" s="10"/>
      <c r="AD125" s="32"/>
    </row>
    <row r="126" spans="1:32">
      <c r="A126">
        <f t="shared" si="10"/>
        <v>86</v>
      </c>
      <c r="B126" s="6"/>
      <c r="C126" s="10"/>
      <c r="D126" s="32"/>
      <c r="E126" s="10"/>
      <c r="F126" s="32"/>
      <c r="G126" s="10"/>
      <c r="H126" s="32"/>
      <c r="I126" s="10"/>
      <c r="J126" s="32"/>
      <c r="K126" s="10"/>
      <c r="L126" s="32"/>
      <c r="M126" s="10"/>
      <c r="N126" s="32"/>
      <c r="O126" s="10"/>
      <c r="P126" s="32"/>
      <c r="Q126" s="10"/>
      <c r="R126" s="32"/>
      <c r="S126" s="10"/>
      <c r="T126" s="32"/>
      <c r="U126" s="10"/>
      <c r="V126" s="32"/>
      <c r="W126" s="10"/>
      <c r="X126" s="32"/>
      <c r="Y126" s="10"/>
      <c r="Z126" s="32"/>
      <c r="AA126" s="10"/>
      <c r="AB126" s="32"/>
      <c r="AC126" s="10"/>
      <c r="AD126" s="32"/>
    </row>
    <row r="127" spans="1:32">
      <c r="A127">
        <f t="shared" si="10"/>
        <v>87</v>
      </c>
      <c r="B127" s="6"/>
      <c r="C127" s="10"/>
      <c r="D127" s="32"/>
      <c r="E127" s="10"/>
      <c r="F127" s="32"/>
      <c r="G127" s="10"/>
      <c r="H127" s="32"/>
      <c r="I127" s="10"/>
      <c r="J127" s="32"/>
      <c r="K127" s="10"/>
      <c r="L127" s="32"/>
      <c r="M127" s="10"/>
      <c r="N127" s="32"/>
      <c r="O127" s="10"/>
      <c r="P127" s="32"/>
      <c r="Q127" s="10"/>
      <c r="R127" s="32"/>
      <c r="S127" s="10"/>
      <c r="T127" s="32"/>
      <c r="U127" s="10"/>
      <c r="V127" s="32"/>
      <c r="W127" s="10"/>
      <c r="X127" s="32"/>
      <c r="Y127" s="10"/>
      <c r="Z127" s="32"/>
      <c r="AA127" s="10"/>
      <c r="AB127" s="32"/>
      <c r="AC127" s="10"/>
      <c r="AD127" s="32"/>
    </row>
    <row r="128" spans="1:32">
      <c r="A128">
        <f t="shared" si="10"/>
        <v>88</v>
      </c>
      <c r="B128" s="6"/>
      <c r="C128" s="10"/>
      <c r="D128" s="32"/>
      <c r="E128" s="10"/>
      <c r="F128" s="32"/>
      <c r="G128" s="10"/>
      <c r="H128" s="32"/>
      <c r="I128" s="10"/>
      <c r="J128" s="32"/>
      <c r="K128" s="10"/>
      <c r="L128" s="32"/>
      <c r="M128" s="10"/>
      <c r="N128" s="32"/>
      <c r="O128" s="10"/>
      <c r="P128" s="32"/>
      <c r="Q128" s="10"/>
      <c r="R128" s="32"/>
      <c r="S128" s="10"/>
      <c r="T128" s="32"/>
      <c r="U128" s="10"/>
      <c r="V128" s="32"/>
      <c r="W128" s="10"/>
      <c r="X128" s="32"/>
      <c r="Y128" s="10"/>
      <c r="Z128" s="32"/>
      <c r="AA128" s="10"/>
      <c r="AB128" s="32"/>
      <c r="AC128" s="10"/>
      <c r="AD128" s="32"/>
    </row>
  </sheetData>
  <sortState xmlns:xlrd2="http://schemas.microsoft.com/office/spreadsheetml/2017/richdata2" ref="B5:G21">
    <sortCondition descending="1" ref="G5"/>
  </sortState>
  <mergeCells count="15">
    <mergeCell ref="I39:J39"/>
    <mergeCell ref="K39:L39"/>
    <mergeCell ref="M39:N39"/>
    <mergeCell ref="O39:P39"/>
    <mergeCell ref="B39:B40"/>
    <mergeCell ref="C39:D39"/>
    <mergeCell ref="E39:F39"/>
    <mergeCell ref="G39:H39"/>
    <mergeCell ref="Y39:Z39"/>
    <mergeCell ref="AA39:AB39"/>
    <mergeCell ref="AC39:AD39"/>
    <mergeCell ref="Q39:R39"/>
    <mergeCell ref="S39:T39"/>
    <mergeCell ref="U39:V39"/>
    <mergeCell ref="W39:X39"/>
  </mergeCells>
  <phoneticPr fontId="4" type="noConversion"/>
  <pageMargins left="0.75" right="0.75" top="1" bottom="1" header="0" footer="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4"/>
  <dimension ref="A1:AJ61"/>
  <sheetViews>
    <sheetView workbookViewId="0"/>
  </sheetViews>
  <sheetFormatPr baseColWidth="10" defaultColWidth="11.5703125" defaultRowHeight="12.75"/>
  <cols>
    <col min="1" max="1" width="4" customWidth="1"/>
    <col min="3" max="3" width="4" customWidth="1"/>
    <col min="4" max="4" width="5.7109375" customWidth="1"/>
    <col min="5" max="5" width="4" customWidth="1"/>
    <col min="6" max="6" width="6" customWidth="1"/>
    <col min="7" max="7" width="4" customWidth="1"/>
    <col min="8" max="8" width="5.28515625" customWidth="1"/>
    <col min="9" max="9" width="4" customWidth="1"/>
    <col min="10" max="10" width="5.85546875" bestFit="1" customWidth="1"/>
    <col min="11" max="15" width="4" customWidth="1"/>
    <col min="16" max="16" width="5.85546875" bestFit="1" customWidth="1"/>
    <col min="17" max="17" width="4" customWidth="1"/>
    <col min="18" max="18" width="5.28515625" customWidth="1"/>
    <col min="19" max="19" width="4" customWidth="1"/>
    <col min="20" max="20" width="5.85546875" bestFit="1" customWidth="1"/>
    <col min="21" max="30" width="4" customWidth="1"/>
  </cols>
  <sheetData>
    <row r="1" spans="1:31">
      <c r="A1" s="5" t="s">
        <v>53</v>
      </c>
      <c r="AE1" s="24"/>
    </row>
    <row r="2" spans="1:31">
      <c r="A2" t="s">
        <v>10</v>
      </c>
      <c r="AE2" s="24"/>
    </row>
    <row r="3" spans="1:31" ht="13.5" thickBot="1">
      <c r="A3">
        <v>6</v>
      </c>
      <c r="C3" s="41">
        <f>SUM(C5:C11)</f>
        <v>0</v>
      </c>
      <c r="AE3" s="24"/>
    </row>
    <row r="4" spans="1:31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AE4" s="24"/>
    </row>
    <row r="5" spans="1:31" ht="13.5" thickBot="1">
      <c r="A5" s="150">
        <v>1</v>
      </c>
      <c r="B5" s="23" t="s">
        <v>94</v>
      </c>
      <c r="C5" s="47">
        <f>+I$36</f>
        <v>0</v>
      </c>
      <c r="D5" s="48">
        <f>+J$37</f>
        <v>-100000000</v>
      </c>
      <c r="E5" s="45">
        <f>+J$36</f>
        <v>1</v>
      </c>
      <c r="F5" s="18">
        <f>+I$22</f>
        <v>0</v>
      </c>
      <c r="G5" s="240">
        <f t="shared" ref="G5:G18" si="0">IF(E5&lt;A$3/2,-1,1)*80+C5</f>
        <v>-80</v>
      </c>
      <c r="AE5" s="24"/>
    </row>
    <row r="6" spans="1:31" ht="13.5" thickBot="1">
      <c r="A6" s="150">
        <v>2</v>
      </c>
      <c r="B6" s="23" t="s">
        <v>43</v>
      </c>
      <c r="C6" s="47">
        <f>+Q$36</f>
        <v>0</v>
      </c>
      <c r="D6" s="48">
        <f>+R$37</f>
        <v>-100000000</v>
      </c>
      <c r="E6" s="45">
        <f>+R$36</f>
        <v>1</v>
      </c>
      <c r="F6" s="18">
        <f>+Q$22</f>
        <v>0</v>
      </c>
      <c r="G6" s="240">
        <f t="shared" si="0"/>
        <v>-80</v>
      </c>
      <c r="AE6" s="24"/>
    </row>
    <row r="7" spans="1:31" ht="13.5" thickBot="1">
      <c r="A7" s="150">
        <v>3</v>
      </c>
      <c r="B7" s="23" t="s">
        <v>1</v>
      </c>
      <c r="C7" s="47">
        <f>+G$36</f>
        <v>0</v>
      </c>
      <c r="D7" s="48">
        <f>+H$37</f>
        <v>-100000000</v>
      </c>
      <c r="E7" s="45">
        <f>+H$36</f>
        <v>1</v>
      </c>
      <c r="F7" s="18">
        <f>+G$22</f>
        <v>0</v>
      </c>
      <c r="G7" s="240">
        <f t="shared" si="0"/>
        <v>-80</v>
      </c>
      <c r="AE7" s="24"/>
    </row>
    <row r="8" spans="1:31" ht="13.5" thickBot="1">
      <c r="A8" s="150">
        <v>4</v>
      </c>
      <c r="B8" s="23" t="s">
        <v>181</v>
      </c>
      <c r="C8" s="47">
        <f>+S$36</f>
        <v>0</v>
      </c>
      <c r="D8" s="48">
        <f>+T$37</f>
        <v>-100000000</v>
      </c>
      <c r="E8" s="45">
        <f>+T$36</f>
        <v>1</v>
      </c>
      <c r="F8" s="18">
        <f>+S$22</f>
        <v>0</v>
      </c>
      <c r="G8" s="240">
        <f t="shared" si="0"/>
        <v>-80</v>
      </c>
      <c r="AE8" s="24"/>
    </row>
    <row r="9" spans="1:31" ht="13.5" thickBot="1">
      <c r="A9" s="150">
        <v>5</v>
      </c>
      <c r="B9" s="162" t="s">
        <v>123</v>
      </c>
      <c r="C9" s="47">
        <f>+E$36</f>
        <v>0</v>
      </c>
      <c r="D9" s="48">
        <f>+F$37</f>
        <v>-100000000</v>
      </c>
      <c r="E9" s="45">
        <f>+F$36</f>
        <v>1</v>
      </c>
      <c r="F9" s="18">
        <f>+E$22</f>
        <v>0</v>
      </c>
      <c r="G9" s="240">
        <f t="shared" si="0"/>
        <v>-80</v>
      </c>
      <c r="AE9" s="24"/>
    </row>
    <row r="10" spans="1:31" ht="13.5" thickBot="1">
      <c r="A10" s="150">
        <v>6</v>
      </c>
      <c r="B10" s="23" t="s">
        <v>9</v>
      </c>
      <c r="C10" s="47">
        <f>+O$36</f>
        <v>0</v>
      </c>
      <c r="D10" s="48">
        <f>+P$37</f>
        <v>-100000000</v>
      </c>
      <c r="E10" s="45">
        <f>+P$36</f>
        <v>1</v>
      </c>
      <c r="F10" s="18">
        <f>+O$22</f>
        <v>0</v>
      </c>
      <c r="G10" s="240">
        <f t="shared" si="0"/>
        <v>-80</v>
      </c>
      <c r="AE10" s="24"/>
    </row>
    <row r="11" spans="1:31" ht="13.5" thickBot="1">
      <c r="A11" s="150">
        <v>7</v>
      </c>
      <c r="B11" s="23" t="s">
        <v>159</v>
      </c>
      <c r="C11" s="47">
        <f>+C$36</f>
        <v>0</v>
      </c>
      <c r="D11" s="48">
        <f>+D$37</f>
        <v>-100000000</v>
      </c>
      <c r="E11" s="45">
        <f>+D$36</f>
        <v>1</v>
      </c>
      <c r="F11" s="18">
        <f>+C$22</f>
        <v>0</v>
      </c>
      <c r="G11" s="240">
        <f t="shared" si="0"/>
        <v>-80</v>
      </c>
      <c r="AE11" s="24"/>
    </row>
    <row r="12" spans="1:31" ht="13.5" hidden="1" thickBot="1">
      <c r="A12" s="150">
        <v>8</v>
      </c>
      <c r="B12" s="241" t="s">
        <v>155</v>
      </c>
      <c r="C12" s="47">
        <f>+U$36</f>
        <v>0</v>
      </c>
      <c r="D12" s="48">
        <f>+V$37</f>
        <v>-100000000</v>
      </c>
      <c r="E12" s="45">
        <f>+V$36</f>
        <v>1</v>
      </c>
      <c r="F12" s="18">
        <f>+U$22</f>
        <v>0</v>
      </c>
      <c r="G12" s="240">
        <f t="shared" si="0"/>
        <v>-80</v>
      </c>
      <c r="AE12" s="24"/>
    </row>
    <row r="13" spans="1:31" ht="13.5" hidden="1" thickBot="1">
      <c r="A13" s="150">
        <v>9</v>
      </c>
      <c r="B13" s="23" t="s">
        <v>6</v>
      </c>
      <c r="C13" s="47">
        <f>+M$36</f>
        <v>-100000000</v>
      </c>
      <c r="D13" s="48">
        <f>+N$37</f>
        <v>0</v>
      </c>
      <c r="E13" s="45">
        <f>+N$36</f>
        <v>0</v>
      </c>
      <c r="F13" s="18">
        <f>+M$22</f>
        <v>0</v>
      </c>
      <c r="G13" s="240">
        <f t="shared" si="0"/>
        <v>-100000080</v>
      </c>
      <c r="AE13" s="24"/>
    </row>
    <row r="14" spans="1:31" ht="13.5" hidden="1" thickBot="1">
      <c r="A14" s="150">
        <v>10</v>
      </c>
      <c r="B14" s="23" t="s">
        <v>35</v>
      </c>
      <c r="C14" s="47">
        <f>+Y$36</f>
        <v>-100000000</v>
      </c>
      <c r="D14" s="48">
        <f>+Z$37</f>
        <v>0</v>
      </c>
      <c r="E14" s="45">
        <f>+Z$36</f>
        <v>0</v>
      </c>
      <c r="F14" s="18">
        <f>+Y$22</f>
        <v>0</v>
      </c>
      <c r="G14" s="240">
        <f t="shared" si="0"/>
        <v>-100000080</v>
      </c>
      <c r="AE14" s="24"/>
    </row>
    <row r="15" spans="1:31" ht="13.5" hidden="1" thickBot="1">
      <c r="A15" s="150">
        <v>11</v>
      </c>
      <c r="B15" s="23" t="s">
        <v>56</v>
      </c>
      <c r="C15" s="47">
        <f>+AC$36</f>
        <v>-100000000</v>
      </c>
      <c r="D15" s="48">
        <f>+AD$37</f>
        <v>0</v>
      </c>
      <c r="E15" s="45">
        <f>+AD$36</f>
        <v>0</v>
      </c>
      <c r="F15" s="18">
        <f>+AC$22</f>
        <v>0</v>
      </c>
      <c r="G15" s="240">
        <f t="shared" si="0"/>
        <v>-100000080</v>
      </c>
      <c r="AE15" s="24"/>
    </row>
    <row r="16" spans="1:31" ht="13.5" hidden="1" thickBot="1">
      <c r="A16" s="150">
        <v>12</v>
      </c>
      <c r="B16" s="23" t="s">
        <v>62</v>
      </c>
      <c r="C16" s="47">
        <f>+K$36</f>
        <v>-100000000</v>
      </c>
      <c r="D16" s="59">
        <f>+L$37</f>
        <v>0</v>
      </c>
      <c r="E16" s="46">
        <f>+L$36</f>
        <v>0</v>
      </c>
      <c r="F16" s="18">
        <f>+K$22</f>
        <v>0</v>
      </c>
      <c r="G16" s="240">
        <f t="shared" si="0"/>
        <v>-100000080</v>
      </c>
      <c r="AE16" s="24"/>
    </row>
    <row r="17" spans="1:31" ht="13.5" hidden="1" thickBot="1">
      <c r="A17" s="150">
        <v>13</v>
      </c>
      <c r="B17" s="23" t="s">
        <v>4</v>
      </c>
      <c r="C17" s="47">
        <f>+W$36</f>
        <v>-100000000</v>
      </c>
      <c r="D17" s="48">
        <f>+X$37</f>
        <v>0</v>
      </c>
      <c r="E17" s="45">
        <f>+X$36</f>
        <v>0</v>
      </c>
      <c r="F17" s="18">
        <f>+W$22</f>
        <v>0</v>
      </c>
      <c r="G17" s="240">
        <f t="shared" si="0"/>
        <v>-100000080</v>
      </c>
      <c r="AE17" s="24"/>
    </row>
    <row r="18" spans="1:31" ht="13.5" hidden="1" thickBot="1">
      <c r="A18" s="150">
        <v>14</v>
      </c>
      <c r="B18" s="23" t="s">
        <v>52</v>
      </c>
      <c r="C18" s="47">
        <f>+AA$36</f>
        <v>-100000000</v>
      </c>
      <c r="D18" s="48">
        <f>+AB$37</f>
        <v>0</v>
      </c>
      <c r="E18" s="45">
        <f>+AB$36</f>
        <v>0</v>
      </c>
      <c r="F18" s="18">
        <f>+AA$22</f>
        <v>0</v>
      </c>
      <c r="G18" s="240">
        <f t="shared" si="0"/>
        <v>-100000080</v>
      </c>
      <c r="AE18" s="24"/>
    </row>
    <row r="19" spans="1:31">
      <c r="A19" s="16"/>
      <c r="G19" s="200"/>
      <c r="AE19" s="24"/>
    </row>
    <row r="20" spans="1:31">
      <c r="A20" s="16"/>
      <c r="AE20" s="24"/>
    </row>
    <row r="21" spans="1:31">
      <c r="A21" s="16"/>
      <c r="AE21" s="24"/>
    </row>
    <row r="22" spans="1:31" hidden="1">
      <c r="B22" t="s">
        <v>12</v>
      </c>
      <c r="C22">
        <f>+C23*C24</f>
        <v>0</v>
      </c>
      <c r="D22">
        <f t="shared" ref="D22:AD22" si="1">+D23*D24</f>
        <v>0</v>
      </c>
      <c r="E22">
        <f t="shared" si="1"/>
        <v>0</v>
      </c>
      <c r="F22">
        <f t="shared" si="1"/>
        <v>0</v>
      </c>
      <c r="G22">
        <f t="shared" si="1"/>
        <v>0</v>
      </c>
      <c r="H22">
        <f t="shared" si="1"/>
        <v>0</v>
      </c>
      <c r="I22">
        <f t="shared" si="1"/>
        <v>0</v>
      </c>
      <c r="J22">
        <f t="shared" si="1"/>
        <v>0</v>
      </c>
      <c r="K22">
        <f t="shared" si="1"/>
        <v>0</v>
      </c>
      <c r="L22">
        <f t="shared" si="1"/>
        <v>0</v>
      </c>
      <c r="M22">
        <f t="shared" si="1"/>
        <v>0</v>
      </c>
      <c r="N22">
        <f t="shared" si="1"/>
        <v>0</v>
      </c>
      <c r="O22">
        <f t="shared" si="1"/>
        <v>0</v>
      </c>
      <c r="P22">
        <f t="shared" si="1"/>
        <v>0</v>
      </c>
      <c r="Q22">
        <f t="shared" si="1"/>
        <v>0</v>
      </c>
      <c r="R22">
        <f t="shared" si="1"/>
        <v>0</v>
      </c>
      <c r="S22">
        <f t="shared" si="1"/>
        <v>0</v>
      </c>
      <c r="T22">
        <f t="shared" si="1"/>
        <v>0</v>
      </c>
      <c r="U22">
        <f t="shared" si="1"/>
        <v>0</v>
      </c>
      <c r="V22">
        <f t="shared" si="1"/>
        <v>0</v>
      </c>
      <c r="W22">
        <f t="shared" si="1"/>
        <v>0</v>
      </c>
      <c r="X22">
        <f t="shared" si="1"/>
        <v>0</v>
      </c>
      <c r="Y22">
        <f t="shared" si="1"/>
        <v>0</v>
      </c>
      <c r="Z22">
        <f t="shared" si="1"/>
        <v>0</v>
      </c>
      <c r="AA22">
        <f>+AA23*AA24</f>
        <v>0</v>
      </c>
      <c r="AB22">
        <f>+AB23*AB24</f>
        <v>0</v>
      </c>
      <c r="AC22">
        <f t="shared" si="1"/>
        <v>0</v>
      </c>
      <c r="AD22">
        <f t="shared" si="1"/>
        <v>0</v>
      </c>
      <c r="AE22" s="24"/>
    </row>
    <row r="23" spans="1:31" hidden="1">
      <c r="C23">
        <f>IF($B35&gt;3,1,0)</f>
        <v>0</v>
      </c>
      <c r="D23">
        <f t="shared" ref="D23:AD23" si="2">IF($B35&gt;3,1,0)</f>
        <v>0</v>
      </c>
      <c r="E23">
        <f t="shared" si="2"/>
        <v>0</v>
      </c>
      <c r="F23">
        <f t="shared" si="2"/>
        <v>0</v>
      </c>
      <c r="G23">
        <f t="shared" si="2"/>
        <v>0</v>
      </c>
      <c r="H23">
        <f t="shared" si="2"/>
        <v>0</v>
      </c>
      <c r="I23">
        <f t="shared" si="2"/>
        <v>0</v>
      </c>
      <c r="J23">
        <f t="shared" si="2"/>
        <v>0</v>
      </c>
      <c r="K23">
        <f t="shared" si="2"/>
        <v>0</v>
      </c>
      <c r="L23">
        <f t="shared" si="2"/>
        <v>0</v>
      </c>
      <c r="M23">
        <f t="shared" si="2"/>
        <v>0</v>
      </c>
      <c r="N23">
        <f t="shared" si="2"/>
        <v>0</v>
      </c>
      <c r="O23">
        <f t="shared" si="2"/>
        <v>0</v>
      </c>
      <c r="P23">
        <f t="shared" si="2"/>
        <v>0</v>
      </c>
      <c r="Q23">
        <f t="shared" si="2"/>
        <v>0</v>
      </c>
      <c r="R23">
        <f t="shared" si="2"/>
        <v>0</v>
      </c>
      <c r="S23">
        <f t="shared" si="2"/>
        <v>0</v>
      </c>
      <c r="T23">
        <f t="shared" si="2"/>
        <v>0</v>
      </c>
      <c r="U23">
        <f t="shared" si="2"/>
        <v>0</v>
      </c>
      <c r="V23">
        <f t="shared" si="2"/>
        <v>0</v>
      </c>
      <c r="W23">
        <f t="shared" si="2"/>
        <v>0</v>
      </c>
      <c r="X23">
        <f t="shared" si="2"/>
        <v>0</v>
      </c>
      <c r="Y23">
        <f t="shared" si="2"/>
        <v>0</v>
      </c>
      <c r="Z23">
        <f t="shared" si="2"/>
        <v>0</v>
      </c>
      <c r="AA23">
        <f>IF($B35&gt;3,1,0)</f>
        <v>0</v>
      </c>
      <c r="AB23">
        <f>IF($B35&gt;3,1,0)</f>
        <v>0</v>
      </c>
      <c r="AC23">
        <f t="shared" si="2"/>
        <v>0</v>
      </c>
      <c r="AD23">
        <f t="shared" si="2"/>
        <v>0</v>
      </c>
      <c r="AE23" s="24"/>
    </row>
    <row r="24" spans="1:31" hidden="1">
      <c r="C24">
        <f>MAX(C25:C29)</f>
        <v>0</v>
      </c>
      <c r="D24">
        <f>+D36</f>
        <v>1</v>
      </c>
      <c r="E24">
        <f>MAX(E25:E29)</f>
        <v>0</v>
      </c>
      <c r="F24">
        <f>+F36</f>
        <v>1</v>
      </c>
      <c r="G24">
        <f>MAX(G25:G29)</f>
        <v>0</v>
      </c>
      <c r="H24">
        <f>+H36</f>
        <v>1</v>
      </c>
      <c r="I24">
        <f>MAX(I25:I29)</f>
        <v>0</v>
      </c>
      <c r="J24">
        <f>+J36</f>
        <v>1</v>
      </c>
      <c r="K24">
        <f>MAX(K25:K29)</f>
        <v>0</v>
      </c>
      <c r="L24">
        <f>+L36</f>
        <v>0</v>
      </c>
      <c r="M24">
        <f>MAX(M25:M29)</f>
        <v>0</v>
      </c>
      <c r="N24">
        <f>+N36</f>
        <v>0</v>
      </c>
      <c r="O24">
        <f>MAX(O25:O29)</f>
        <v>0</v>
      </c>
      <c r="P24">
        <f>+P36</f>
        <v>1</v>
      </c>
      <c r="Q24">
        <f>MAX(Q25:Q29)</f>
        <v>0</v>
      </c>
      <c r="R24">
        <f>+R36</f>
        <v>1</v>
      </c>
      <c r="S24">
        <f>MAX(S25:S29)</f>
        <v>0</v>
      </c>
      <c r="T24">
        <f>+T36</f>
        <v>1</v>
      </c>
      <c r="U24">
        <f>MAX(U25:U29)</f>
        <v>0</v>
      </c>
      <c r="V24">
        <f>+V36</f>
        <v>1</v>
      </c>
      <c r="W24">
        <f>MAX(W25:W29)</f>
        <v>0</v>
      </c>
      <c r="X24">
        <f>+X36</f>
        <v>0</v>
      </c>
      <c r="Y24">
        <f>MAX(Y25:Y29)</f>
        <v>0</v>
      </c>
      <c r="Z24">
        <f>+Z36</f>
        <v>0</v>
      </c>
      <c r="AA24">
        <f>MAX(AA25:AA29)</f>
        <v>0</v>
      </c>
      <c r="AB24">
        <f>+AB36</f>
        <v>0</v>
      </c>
      <c r="AC24">
        <f>MAX(AC25:AC29)</f>
        <v>0</v>
      </c>
      <c r="AD24">
        <f>+AD36</f>
        <v>0</v>
      </c>
      <c r="AE24" s="24"/>
    </row>
    <row r="25" spans="1:31" hidden="1">
      <c r="C25">
        <f>IF(C$30=5,5,0)</f>
        <v>0</v>
      </c>
      <c r="E25">
        <f>IF(E$30=5,5,0)</f>
        <v>0</v>
      </c>
      <c r="G25">
        <f>IF(G$30=5,5,0)</f>
        <v>0</v>
      </c>
      <c r="I25">
        <f>IF(I$30=5,5,0)</f>
        <v>0</v>
      </c>
      <c r="K25">
        <f>IF(K$30=5,5,0)</f>
        <v>0</v>
      </c>
      <c r="M25">
        <f>IF(M$30=5,5,0)</f>
        <v>0</v>
      </c>
      <c r="O25">
        <f>IF(O$30=5,5,0)</f>
        <v>0</v>
      </c>
      <c r="Q25">
        <f>IF(Q$30=5,5,0)</f>
        <v>0</v>
      </c>
      <c r="S25">
        <f>IF(S$30=5,5,0)</f>
        <v>0</v>
      </c>
      <c r="U25">
        <f>IF(U$30=5,5,0)</f>
        <v>0</v>
      </c>
      <c r="W25">
        <f>IF(W$30=5,5,0)</f>
        <v>0</v>
      </c>
      <c r="Y25">
        <f>IF(Y$30=5,5,0)</f>
        <v>0</v>
      </c>
      <c r="AA25">
        <f>IF(AA$30=5,5,0)</f>
        <v>0</v>
      </c>
      <c r="AC25">
        <f>IF(AC$30=5,5,0)</f>
        <v>0</v>
      </c>
      <c r="AE25" s="24"/>
    </row>
    <row r="26" spans="1:31" hidden="1">
      <c r="C26">
        <f>IF(C$30=4,10,0)</f>
        <v>0</v>
      </c>
      <c r="E26">
        <f>IF(E$30=4,10,0)</f>
        <v>0</v>
      </c>
      <c r="G26">
        <f>IF(G$30=4,10,0)</f>
        <v>0</v>
      </c>
      <c r="I26">
        <f>IF(I$30=4,10,0)</f>
        <v>0</v>
      </c>
      <c r="K26">
        <f>IF(K$30=4,10,0)</f>
        <v>0</v>
      </c>
      <c r="M26">
        <f>IF(M$30=4,10,0)</f>
        <v>0</v>
      </c>
      <c r="O26">
        <f>IF(O$30=4,10,0)</f>
        <v>0</v>
      </c>
      <c r="Q26">
        <f>IF(Q$30=4,10,0)</f>
        <v>0</v>
      </c>
      <c r="S26">
        <f>IF(S$30=4,10,0)</f>
        <v>0</v>
      </c>
      <c r="U26">
        <f>IF(U$30=4,10,0)</f>
        <v>0</v>
      </c>
      <c r="W26">
        <f>IF(W$30=4,10,0)</f>
        <v>0</v>
      </c>
      <c r="Y26">
        <f>IF(Y$30=4,10,0)</f>
        <v>0</v>
      </c>
      <c r="AA26">
        <f>IF(AA$30=4,10,0)</f>
        <v>0</v>
      </c>
      <c r="AC26">
        <f>IF(AC$30=4,10,0)</f>
        <v>0</v>
      </c>
      <c r="AE26" s="24"/>
    </row>
    <row r="27" spans="1:31" hidden="1">
      <c r="C27">
        <f>IF(C$30=3,20,0)</f>
        <v>0</v>
      </c>
      <c r="E27">
        <f>IF(E$30=3,20,0)</f>
        <v>0</v>
      </c>
      <c r="G27">
        <f>IF(G$30=3,20,0)</f>
        <v>0</v>
      </c>
      <c r="I27">
        <f>IF(I$30=3,20,0)</f>
        <v>0</v>
      </c>
      <c r="K27">
        <f>IF(K$30=3,20,0)</f>
        <v>0</v>
      </c>
      <c r="M27">
        <f>IF(M$30=3,20,0)</f>
        <v>0</v>
      </c>
      <c r="O27">
        <f>IF(O$30=3,20,0)</f>
        <v>0</v>
      </c>
      <c r="Q27">
        <f>IF(Q$30=3,20,0)</f>
        <v>0</v>
      </c>
      <c r="S27">
        <f>IF(S$30=3,20,0)</f>
        <v>0</v>
      </c>
      <c r="U27">
        <f>IF(U$30=3,20,0)</f>
        <v>0</v>
      </c>
      <c r="W27">
        <f>IF(W$30=3,20,0)</f>
        <v>0</v>
      </c>
      <c r="Y27">
        <f>IF(Y$30=3,20,0)</f>
        <v>0</v>
      </c>
      <c r="AA27">
        <f>IF(AA$30=3,20,0)</f>
        <v>0</v>
      </c>
      <c r="AC27">
        <f>IF(AC$30=3,20,0)</f>
        <v>0</v>
      </c>
      <c r="AE27" s="24"/>
    </row>
    <row r="28" spans="1:31" hidden="1">
      <c r="C28">
        <f>IF(C$30=2,40,0)</f>
        <v>0</v>
      </c>
      <c r="E28">
        <f>IF(E$30=2,40,0)</f>
        <v>0</v>
      </c>
      <c r="G28">
        <f>IF(G$30=2,40,0)</f>
        <v>0</v>
      </c>
      <c r="I28">
        <f>IF(I$30=2,40,0)</f>
        <v>0</v>
      </c>
      <c r="K28">
        <f>IF(K$30=2,40,0)</f>
        <v>0</v>
      </c>
      <c r="M28">
        <f>IF(M$30=2,40,0)</f>
        <v>0</v>
      </c>
      <c r="O28">
        <f>IF(O$30=2,40,0)</f>
        <v>0</v>
      </c>
      <c r="Q28">
        <f>IF(Q$30=2,40,0)</f>
        <v>0</v>
      </c>
      <c r="S28">
        <f>IF(S$30=2,40,0)</f>
        <v>0</v>
      </c>
      <c r="U28">
        <f>IF(U$30=2,40,0)</f>
        <v>0</v>
      </c>
      <c r="W28">
        <f>IF(W$30=2,40,0)</f>
        <v>0</v>
      </c>
      <c r="Y28">
        <f>IF(Y$30=2,40,0)</f>
        <v>0</v>
      </c>
      <c r="AA28">
        <f>IF(AA$30=2,40,0)</f>
        <v>0</v>
      </c>
      <c r="AC28">
        <f>IF(AC$30=2,40,0)</f>
        <v>0</v>
      </c>
      <c r="AE28" s="24"/>
    </row>
    <row r="29" spans="1:31" hidden="1">
      <c r="C29">
        <f>IF(C$30=1,80,0)</f>
        <v>0</v>
      </c>
      <c r="E29">
        <f>IF(E$30=1,80,0)</f>
        <v>0</v>
      </c>
      <c r="G29">
        <f>IF(G$30=1,80,0)</f>
        <v>0</v>
      </c>
      <c r="I29">
        <f>IF(I$30=1,80,0)</f>
        <v>0</v>
      </c>
      <c r="K29">
        <f>IF(K$30=1,80,0)</f>
        <v>0</v>
      </c>
      <c r="M29">
        <f>IF(M$30=1,80,0)</f>
        <v>0</v>
      </c>
      <c r="O29">
        <f>IF(O$30=1,80,0)</f>
        <v>0</v>
      </c>
      <c r="Q29">
        <f>IF(Q$30=1,80,0)</f>
        <v>0</v>
      </c>
      <c r="S29">
        <f>IF(S$30=1,80,0)</f>
        <v>0</v>
      </c>
      <c r="U29">
        <f>IF(U$30=1,80,0)</f>
        <v>0</v>
      </c>
      <c r="W29">
        <f>IF(W$30=1,80,0)</f>
        <v>0</v>
      </c>
      <c r="Y29">
        <f>IF(Y$30=1,80,0)</f>
        <v>0</v>
      </c>
      <c r="AA29">
        <f>IF(AA$30=1,80,0)</f>
        <v>0</v>
      </c>
      <c r="AC29">
        <f>IF(AC$30=1,80,0)</f>
        <v>0</v>
      </c>
      <c r="AE29" s="24"/>
    </row>
    <row r="30" spans="1:31" hidden="1">
      <c r="C30">
        <f>RANK(C31,$C31:$AP31)*C35</f>
        <v>0</v>
      </c>
      <c r="E30">
        <f>RANK(E31,$C31:$AP31)*E35</f>
        <v>0</v>
      </c>
      <c r="G30">
        <f>RANK(G31,$C31:$AP31)*G35</f>
        <v>0</v>
      </c>
      <c r="I30">
        <f>RANK(I31,$C31:$AP31)*I35</f>
        <v>0</v>
      </c>
      <c r="K30">
        <f>RANK(K31,$C31:$AP31)*K35</f>
        <v>0</v>
      </c>
      <c r="M30">
        <f>RANK(M31,$C31:$AP31)*M35</f>
        <v>0</v>
      </c>
      <c r="O30">
        <f>RANK(O31,$C31:$AP31)*O35</f>
        <v>0</v>
      </c>
      <c r="Q30">
        <f>RANK(Q31,$C31:$AP31)*Q35</f>
        <v>0</v>
      </c>
      <c r="S30">
        <f>RANK(S31,$C31:$AP31)*S35</f>
        <v>0</v>
      </c>
      <c r="U30">
        <f>RANK(U31,$C31:$AP31)*U35</f>
        <v>0</v>
      </c>
      <c r="W30">
        <f>RANK(W31,$C31:$AP31)*W35</f>
        <v>0</v>
      </c>
      <c r="Y30">
        <f>RANK(Y31,$C31:$AP31)*Y35</f>
        <v>0</v>
      </c>
      <c r="AA30">
        <f>RANK(AA31,$C31:$AP31)*AA35</f>
        <v>0</v>
      </c>
      <c r="AC30">
        <f>RANK(AC31,$C31:$AP31)*AC35</f>
        <v>0</v>
      </c>
      <c r="AE30" s="24"/>
    </row>
    <row r="31" spans="1:31" hidden="1">
      <c r="C31">
        <f>SUM(C32:C34)</f>
        <v>-1000999999</v>
      </c>
      <c r="E31">
        <f>SUM(E32:E34)</f>
        <v>-1000999999</v>
      </c>
      <c r="G31">
        <f>SUM(G32:G34)</f>
        <v>-1000999999</v>
      </c>
      <c r="I31">
        <f>SUM(I32:I34)</f>
        <v>-1000999999</v>
      </c>
      <c r="K31">
        <f>SUM(K32:K34)</f>
        <v>-101000000</v>
      </c>
      <c r="M31">
        <f>SUM(M32:M34)</f>
        <v>-101000000</v>
      </c>
      <c r="O31">
        <f>SUM(O32:O34)</f>
        <v>-1000999999</v>
      </c>
      <c r="Q31">
        <f>SUM(Q32:Q34)</f>
        <v>-1000999999</v>
      </c>
      <c r="S31">
        <f>SUM(S32:S34)</f>
        <v>-1000999999</v>
      </c>
      <c r="U31">
        <f>SUM(U32:U34)</f>
        <v>-1000999999</v>
      </c>
      <c r="W31">
        <f>SUM(W32:W34)</f>
        <v>-101000000</v>
      </c>
      <c r="Y31">
        <f>SUM(Y32:Y34)</f>
        <v>-101000000</v>
      </c>
      <c r="AA31">
        <f>SUM(AA32:AA34)</f>
        <v>-101000000</v>
      </c>
      <c r="AC31">
        <f>SUM(AC32:AC34)</f>
        <v>-101000000</v>
      </c>
      <c r="AE31" s="24"/>
    </row>
    <row r="32" spans="1:31" hidden="1">
      <c r="C32">
        <f>+D36</f>
        <v>1</v>
      </c>
      <c r="E32">
        <f>+F36</f>
        <v>1</v>
      </c>
      <c r="G32">
        <f>+H36</f>
        <v>1</v>
      </c>
      <c r="I32">
        <f>+J36</f>
        <v>1</v>
      </c>
      <c r="K32">
        <f>+L36</f>
        <v>0</v>
      </c>
      <c r="M32">
        <f>+N36</f>
        <v>0</v>
      </c>
      <c r="O32">
        <f>+P36</f>
        <v>1</v>
      </c>
      <c r="Q32">
        <f>+R36</f>
        <v>1</v>
      </c>
      <c r="S32">
        <f>+T36</f>
        <v>1</v>
      </c>
      <c r="U32">
        <f>+V36</f>
        <v>1</v>
      </c>
      <c r="W32">
        <f>+X36</f>
        <v>0</v>
      </c>
      <c r="Y32">
        <f>+Z36</f>
        <v>0</v>
      </c>
      <c r="AA32">
        <f>+AB36</f>
        <v>0</v>
      </c>
      <c r="AC32">
        <f>+AD36</f>
        <v>0</v>
      </c>
      <c r="AE32" s="24"/>
    </row>
    <row r="33" spans="1:36" hidden="1">
      <c r="C33">
        <f>D37*10</f>
        <v>-1000000000</v>
      </c>
      <c r="E33">
        <f>F37*10</f>
        <v>-1000000000</v>
      </c>
      <c r="G33">
        <f>H37*10</f>
        <v>-1000000000</v>
      </c>
      <c r="I33">
        <f>J37*10</f>
        <v>-1000000000</v>
      </c>
      <c r="K33">
        <f>L37*10</f>
        <v>0</v>
      </c>
      <c r="M33">
        <f>N37*10</f>
        <v>0</v>
      </c>
      <c r="O33">
        <f>P37*10</f>
        <v>-1000000000</v>
      </c>
      <c r="Q33">
        <f>R37*10</f>
        <v>-1000000000</v>
      </c>
      <c r="S33">
        <f>T37*10</f>
        <v>-1000000000</v>
      </c>
      <c r="U33">
        <f>V37*10</f>
        <v>-1000000000</v>
      </c>
      <c r="W33">
        <f>X37*10</f>
        <v>0</v>
      </c>
      <c r="Y33">
        <f>Z37*10</f>
        <v>0</v>
      </c>
      <c r="AA33">
        <f>AB37*10</f>
        <v>0</v>
      </c>
      <c r="AC33">
        <f>AD37*10</f>
        <v>0</v>
      </c>
      <c r="AE33" s="24"/>
    </row>
    <row r="34" spans="1:36" hidden="1">
      <c r="C34">
        <f>IF(C35=1,C36*C35*1000+C36,-1000000+C36)</f>
        <v>-1000000</v>
      </c>
      <c r="E34">
        <f>IF(E35=1,E36*E35*1000+E36,-1000000+E36)</f>
        <v>-1000000</v>
      </c>
      <c r="G34">
        <f>IF(G35=1,G36*G35*1000+G36,-1000000+G36)</f>
        <v>-1000000</v>
      </c>
      <c r="I34">
        <f>IF(I35=1,I36*I35*1000+I36,-1000000+I36)</f>
        <v>-1000000</v>
      </c>
      <c r="K34">
        <f>IF(K35=1,K36*K35*1000+K36,-1000000+K36)</f>
        <v>-101000000</v>
      </c>
      <c r="M34">
        <f>IF(M35=1,M36*M35*1000+M36,-1000000+M36)</f>
        <v>-101000000</v>
      </c>
      <c r="O34">
        <f>IF(O35=1,O36*O35*1000+O36,-1000000+O36)</f>
        <v>-1000000</v>
      </c>
      <c r="Q34">
        <f>IF(Q35=1,Q36*Q35*1000+Q36,-1000000+Q36)</f>
        <v>-1000000</v>
      </c>
      <c r="S34">
        <f>IF(S35=1,S36*S35*1000+S36,-1000000+S36)</f>
        <v>-1000000</v>
      </c>
      <c r="U34">
        <f>IF(U35=1,U36*U35*1000+U36,-1000000+U36)</f>
        <v>-1000000</v>
      </c>
      <c r="W34">
        <f>IF(W35=1,W36*W35*1000+W36,-1000000+W36)</f>
        <v>-101000000</v>
      </c>
      <c r="Y34">
        <f>IF(Y35=1,Y36*Y35*1000+Y36,-1000000+Y36)</f>
        <v>-101000000</v>
      </c>
      <c r="AA34">
        <f>IF(AA35=1,AA36*AA35*1000+AA36,-1000000+AA36)</f>
        <v>-101000000</v>
      </c>
      <c r="AC34">
        <f>IF(AC35=1,AC36*AC35*1000+AC36,-1000000+AC36)</f>
        <v>-101000000</v>
      </c>
      <c r="AE34" s="24"/>
    </row>
    <row r="35" spans="1:36" ht="13.5" thickBot="1">
      <c r="A35" t="s">
        <v>13</v>
      </c>
      <c r="B35">
        <f>SUM(C35:AC35)</f>
        <v>0</v>
      </c>
      <c r="C35">
        <f>IF(D36&gt;=$A3/2,1,0)</f>
        <v>0</v>
      </c>
      <c r="E35">
        <f>IF(F36&gt;=$A3/2,1,0)</f>
        <v>0</v>
      </c>
      <c r="G35">
        <f>IF(H36&gt;=$A3/2,1,0)</f>
        <v>0</v>
      </c>
      <c r="I35">
        <f>IF(J36&gt;=$A3/2,1,0)</f>
        <v>0</v>
      </c>
      <c r="K35">
        <f>IF(L36&gt;=$A3/2,1,0)</f>
        <v>0</v>
      </c>
      <c r="M35">
        <f>IF(N36&gt;=$A3/2,1,0)</f>
        <v>0</v>
      </c>
      <c r="O35">
        <f>IF(P36&gt;=$A3/2,1,0)</f>
        <v>0</v>
      </c>
      <c r="Q35">
        <f>IF(R36&gt;=$A3/2,1,0)</f>
        <v>0</v>
      </c>
      <c r="S35">
        <f>IF(T36&gt;=$A3/2,1,0)</f>
        <v>0</v>
      </c>
      <c r="U35">
        <f>IF(V36&gt;=$A3/2,1,0)</f>
        <v>0</v>
      </c>
      <c r="W35">
        <f>IF(X36&gt;=$A3/2,1,0)</f>
        <v>0</v>
      </c>
      <c r="Y35">
        <f>IF(Z36&gt;=$A3/2,1,0)</f>
        <v>0</v>
      </c>
      <c r="AA35">
        <f>IF(AB36&gt;=$A3/2,1,0)</f>
        <v>0</v>
      </c>
      <c r="AC35">
        <f>IF(AD36&gt;=$A3/2,1,0)</f>
        <v>0</v>
      </c>
      <c r="AE35" s="41">
        <f>MAX(AF38:AF97)</f>
        <v>0</v>
      </c>
    </row>
    <row r="36" spans="1:36" ht="13.5" hidden="1" thickBot="1">
      <c r="C36" s="2">
        <f>IF(SUM(C41:C279)&lt;-1000,-100000000,SUM(C41:C279))</f>
        <v>0</v>
      </c>
      <c r="D36" s="2">
        <f>COUNT(D41:D279)</f>
        <v>1</v>
      </c>
      <c r="E36" s="2">
        <f>IF(SUM(E41:E279)&lt;-1000,-100000000,SUM(E41:E279))</f>
        <v>0</v>
      </c>
      <c r="F36" s="2">
        <f>COUNT(F41:F279)</f>
        <v>1</v>
      </c>
      <c r="G36" s="2">
        <f>IF(SUM(G41:G279)&lt;-1000,-100000000,SUM(G41:G279))</f>
        <v>0</v>
      </c>
      <c r="H36" s="2">
        <f>COUNT(H41:H279)</f>
        <v>1</v>
      </c>
      <c r="I36" s="2">
        <f>IF(SUM(I41:I279)&lt;-1000,-100000000,SUM(I41:I279))</f>
        <v>0</v>
      </c>
      <c r="J36" s="2">
        <f>COUNT(J41:J279)</f>
        <v>1</v>
      </c>
      <c r="K36" s="2">
        <f>IF(SUM(K41:K279)&lt;-1000,-100000000,SUM(K41:K279))</f>
        <v>-100000000</v>
      </c>
      <c r="L36" s="2">
        <f>COUNT(L41:L279)</f>
        <v>0</v>
      </c>
      <c r="M36" s="2">
        <f>IF(SUM(M41:M279)&lt;-1000,-100000000,SUM(M41:M279))</f>
        <v>-100000000</v>
      </c>
      <c r="N36" s="2">
        <f>COUNT(N41:N279)</f>
        <v>0</v>
      </c>
      <c r="O36" s="2">
        <f>IF(SUM(O41:O279)&lt;-1000,-100000000,SUM(O41:O279))</f>
        <v>0</v>
      </c>
      <c r="P36" s="2">
        <f>COUNT(P41:P279)</f>
        <v>1</v>
      </c>
      <c r="Q36" s="2">
        <f>IF(SUM(Q41:Q279)&lt;-1000,-100000000,SUM(Q41:Q279))</f>
        <v>0</v>
      </c>
      <c r="R36" s="2">
        <f>COUNT(R41:R279)</f>
        <v>1</v>
      </c>
      <c r="S36" s="2">
        <f>IF(SUM(S41:S279)&lt;-1000,-100000000,SUM(S41:S279))</f>
        <v>0</v>
      </c>
      <c r="T36" s="2">
        <f>COUNT(T41:T279)</f>
        <v>1</v>
      </c>
      <c r="U36" s="2">
        <f>IF(SUM(U41:U279)&lt;-1000,-100000000,SUM(U41:U279))</f>
        <v>0</v>
      </c>
      <c r="V36" s="2">
        <f>COUNT(V41:V279)</f>
        <v>1</v>
      </c>
      <c r="W36" s="2">
        <f>IF(SUM(W41:W279)&lt;-1000,-100000000,SUM(W41:W279))</f>
        <v>-100000000</v>
      </c>
      <c r="X36" s="2">
        <f>COUNT(X41:X279)</f>
        <v>0</v>
      </c>
      <c r="Y36" s="2">
        <f>IF(SUM(Y41:Y279)&lt;-1000,-100000000,SUM(Y41:Y279))</f>
        <v>-100000000</v>
      </c>
      <c r="Z36" s="2">
        <f>COUNT(Z41:Z279)</f>
        <v>0</v>
      </c>
      <c r="AA36" s="2">
        <f>IF(SUM(AA41:AA279)&lt;-1000,-100000000,SUM(AA41:AA279))</f>
        <v>-100000000</v>
      </c>
      <c r="AB36" s="2">
        <f>COUNT(AB41:AB279)</f>
        <v>0</v>
      </c>
      <c r="AC36" s="2">
        <f>IF(SUM(AC41:AC279)&lt;-1000,-100000000,SUM(AC41:AC279))</f>
        <v>-100000000</v>
      </c>
      <c r="AD36" s="2">
        <f>COUNT(AD41:AD279)</f>
        <v>0</v>
      </c>
      <c r="AE36" s="24"/>
    </row>
    <row r="37" spans="1:36" hidden="1">
      <c r="C37" s="2">
        <f t="shared" ref="C37:AD37" si="3">SUM(C41:C173)</f>
        <v>0</v>
      </c>
      <c r="D37" s="2">
        <f t="shared" si="3"/>
        <v>-100000000</v>
      </c>
      <c r="E37" s="2">
        <f t="shared" si="3"/>
        <v>0</v>
      </c>
      <c r="F37" s="2">
        <f t="shared" si="3"/>
        <v>-100000000</v>
      </c>
      <c r="G37" s="2">
        <f t="shared" si="3"/>
        <v>0</v>
      </c>
      <c r="H37" s="2">
        <f t="shared" si="3"/>
        <v>-100000000</v>
      </c>
      <c r="I37" s="2">
        <f t="shared" si="3"/>
        <v>0</v>
      </c>
      <c r="J37" s="2">
        <f t="shared" si="3"/>
        <v>-100000000</v>
      </c>
      <c r="K37" s="2">
        <f t="shared" si="3"/>
        <v>-100000000</v>
      </c>
      <c r="L37" s="2">
        <f t="shared" si="3"/>
        <v>0</v>
      </c>
      <c r="M37" s="2">
        <f t="shared" si="3"/>
        <v>-100000000</v>
      </c>
      <c r="N37" s="2">
        <f t="shared" si="3"/>
        <v>0</v>
      </c>
      <c r="O37" s="2">
        <f t="shared" si="3"/>
        <v>0</v>
      </c>
      <c r="P37" s="2">
        <f t="shared" si="3"/>
        <v>-100000000</v>
      </c>
      <c r="Q37" s="2">
        <f t="shared" si="3"/>
        <v>0</v>
      </c>
      <c r="R37" s="2">
        <f t="shared" si="3"/>
        <v>-100000000</v>
      </c>
      <c r="S37" s="2">
        <f t="shared" si="3"/>
        <v>0</v>
      </c>
      <c r="T37" s="2">
        <f t="shared" si="3"/>
        <v>-100000000</v>
      </c>
      <c r="U37" s="2">
        <f t="shared" si="3"/>
        <v>0</v>
      </c>
      <c r="V37" s="2">
        <f t="shared" si="3"/>
        <v>-100000000</v>
      </c>
      <c r="W37" s="2">
        <f t="shared" si="3"/>
        <v>-100000000</v>
      </c>
      <c r="X37" s="2">
        <f t="shared" si="3"/>
        <v>0</v>
      </c>
      <c r="Y37" s="2">
        <f t="shared" si="3"/>
        <v>-100000000</v>
      </c>
      <c r="Z37" s="2">
        <f t="shared" si="3"/>
        <v>0</v>
      </c>
      <c r="AA37" s="2">
        <f>SUM(AA41:AA173)</f>
        <v>-100000000</v>
      </c>
      <c r="AB37" s="2">
        <f>SUM(AB41:AB173)</f>
        <v>0</v>
      </c>
      <c r="AC37" s="2">
        <f t="shared" si="3"/>
        <v>-100000000</v>
      </c>
      <c r="AD37" s="2">
        <f t="shared" si="3"/>
        <v>0</v>
      </c>
      <c r="AE37" s="24"/>
    </row>
    <row r="38" spans="1:36" ht="13.5" hidden="1" thickBot="1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24"/>
    </row>
    <row r="39" spans="1:36">
      <c r="B39" s="84" t="s">
        <v>0</v>
      </c>
      <c r="C39" s="422" t="s">
        <v>159</v>
      </c>
      <c r="D39" s="420"/>
      <c r="E39" s="424" t="s">
        <v>123</v>
      </c>
      <c r="F39" s="420"/>
      <c r="G39" s="422" t="s">
        <v>1</v>
      </c>
      <c r="H39" s="420"/>
      <c r="I39" s="422" t="s">
        <v>94</v>
      </c>
      <c r="J39" s="420"/>
      <c r="K39" s="422" t="s">
        <v>62</v>
      </c>
      <c r="L39" s="420"/>
      <c r="M39" s="422" t="s">
        <v>6</v>
      </c>
      <c r="N39" s="420"/>
      <c r="O39" s="422" t="s">
        <v>9</v>
      </c>
      <c r="P39" s="420"/>
      <c r="Q39" s="422" t="s">
        <v>43</v>
      </c>
      <c r="R39" s="420"/>
      <c r="S39" s="422" t="s">
        <v>181</v>
      </c>
      <c r="T39" s="420"/>
      <c r="U39" s="422" t="s">
        <v>155</v>
      </c>
      <c r="V39" s="420"/>
      <c r="W39" s="422" t="s">
        <v>4</v>
      </c>
      <c r="X39" s="420"/>
      <c r="Y39" s="422" t="s">
        <v>35</v>
      </c>
      <c r="Z39" s="420"/>
      <c r="AA39" s="422" t="s">
        <v>52</v>
      </c>
      <c r="AB39" s="420"/>
      <c r="AC39" s="422" t="s">
        <v>56</v>
      </c>
      <c r="AD39" s="420"/>
      <c r="AE39" s="41">
        <f>COUNT(AE41:AE194)</f>
        <v>0</v>
      </c>
      <c r="AF39" s="86" t="s">
        <v>7</v>
      </c>
      <c r="AG39" s="85" t="s">
        <v>8</v>
      </c>
      <c r="AH39" s="87" t="s">
        <v>47</v>
      </c>
    </row>
    <row r="40" spans="1:36" ht="13.5" thickBot="1">
      <c r="B40" s="1"/>
      <c r="C40" s="3" t="s">
        <v>3</v>
      </c>
      <c r="D40" s="4" t="s">
        <v>2</v>
      </c>
      <c r="E40" s="3" t="s">
        <v>3</v>
      </c>
      <c r="F40" s="4" t="s">
        <v>2</v>
      </c>
      <c r="G40" s="3" t="s">
        <v>3</v>
      </c>
      <c r="H40" s="4" t="s">
        <v>2</v>
      </c>
      <c r="I40" s="3" t="s">
        <v>3</v>
      </c>
      <c r="J40" s="4" t="s">
        <v>2</v>
      </c>
      <c r="K40" s="3" t="s">
        <v>3</v>
      </c>
      <c r="L40" s="4" t="s">
        <v>2</v>
      </c>
      <c r="M40" s="3" t="s">
        <v>3</v>
      </c>
      <c r="N40" s="4" t="s">
        <v>2</v>
      </c>
      <c r="O40" s="3" t="s">
        <v>3</v>
      </c>
      <c r="P40" s="4" t="s">
        <v>2</v>
      </c>
      <c r="Q40" s="3" t="s">
        <v>3</v>
      </c>
      <c r="R40" s="4" t="s">
        <v>2</v>
      </c>
      <c r="S40" s="3" t="s">
        <v>3</v>
      </c>
      <c r="T40" s="4" t="s">
        <v>2</v>
      </c>
      <c r="U40" s="3" t="s">
        <v>3</v>
      </c>
      <c r="V40" s="4" t="s">
        <v>2</v>
      </c>
      <c r="W40" s="3" t="s">
        <v>3</v>
      </c>
      <c r="X40" s="4" t="s">
        <v>2</v>
      </c>
      <c r="Y40" s="3" t="s">
        <v>3</v>
      </c>
      <c r="Z40" s="4" t="s">
        <v>2</v>
      </c>
      <c r="AA40" s="3" t="s">
        <v>3</v>
      </c>
      <c r="AB40" s="4" t="s">
        <v>2</v>
      </c>
      <c r="AC40" s="3"/>
      <c r="AD40" s="4"/>
      <c r="AE40" s="27" t="s">
        <v>22</v>
      </c>
      <c r="AF40" s="27" t="s">
        <v>16</v>
      </c>
    </row>
    <row r="41" spans="1:36">
      <c r="A41">
        <v>1</v>
      </c>
      <c r="B41" s="6"/>
      <c r="C41" s="11"/>
      <c r="D41" s="51">
        <v>-100000000</v>
      </c>
      <c r="E41" s="11"/>
      <c r="F41" s="51">
        <v>-100000000</v>
      </c>
      <c r="G41" s="11"/>
      <c r="H41" s="51">
        <v>-100000000</v>
      </c>
      <c r="I41" s="11"/>
      <c r="J41" s="51">
        <v>-100000000</v>
      </c>
      <c r="K41" s="51">
        <v>-100000000</v>
      </c>
      <c r="L41" s="11"/>
      <c r="M41" s="51">
        <v>-100000000</v>
      </c>
      <c r="N41" s="11"/>
      <c r="O41" s="11"/>
      <c r="P41" s="51">
        <v>-100000000</v>
      </c>
      <c r="Q41" s="11"/>
      <c r="R41" s="51">
        <v>-100000000</v>
      </c>
      <c r="S41" s="11"/>
      <c r="T41" s="51">
        <v>-100000000</v>
      </c>
      <c r="U41" s="11"/>
      <c r="V41" s="51">
        <v>-100000000</v>
      </c>
      <c r="W41" s="51">
        <v>-100000000</v>
      </c>
      <c r="X41" s="11"/>
      <c r="Y41" s="51">
        <v>-100000000</v>
      </c>
      <c r="Z41" s="11"/>
      <c r="AA41" s="51">
        <v>-100000000</v>
      </c>
      <c r="AB41" s="11"/>
      <c r="AC41" s="51">
        <v>-100000000</v>
      </c>
      <c r="AD41" s="11"/>
      <c r="AE41" s="24"/>
      <c r="AG41" s="41">
        <f t="shared" ref="AG41:AH43" si="4">+C41+E41+G41+I41++K41++M41+O41+Q41+S41+U41+W41+Y41+AC41+AA41</f>
        <v>-600000000</v>
      </c>
      <c r="AH41" s="41">
        <f t="shared" si="4"/>
        <v>-800000000</v>
      </c>
      <c r="AI41">
        <f>COUNT(C41:AD41)/2</f>
        <v>7</v>
      </c>
      <c r="AJ41">
        <f>+AG41/AI41</f>
        <v>-85714285.714285716</v>
      </c>
    </row>
    <row r="42" spans="1:36">
      <c r="A42" s="41">
        <f>+A41+1</f>
        <v>2</v>
      </c>
      <c r="B42" s="53"/>
      <c r="C42" s="54"/>
      <c r="D42" s="15"/>
      <c r="E42" s="54"/>
      <c r="F42" s="15"/>
      <c r="G42" s="54"/>
      <c r="H42" s="55"/>
      <c r="I42" s="54"/>
      <c r="J42" s="15"/>
      <c r="K42" s="54"/>
      <c r="L42" s="15"/>
      <c r="M42" s="54"/>
      <c r="N42" s="55"/>
      <c r="O42" s="54"/>
      <c r="P42" s="55"/>
      <c r="Q42" s="54"/>
      <c r="R42" s="15"/>
      <c r="S42" s="54"/>
      <c r="T42" s="15"/>
      <c r="U42" s="54"/>
      <c r="V42" s="15"/>
      <c r="W42" s="54"/>
      <c r="X42" s="15"/>
      <c r="Y42" s="54"/>
      <c r="Z42" s="15"/>
      <c r="AA42" s="98"/>
      <c r="AB42" s="98"/>
      <c r="AC42" s="54"/>
      <c r="AD42" s="55"/>
      <c r="AE42" s="24"/>
      <c r="AG42" s="41">
        <f t="shared" si="4"/>
        <v>0</v>
      </c>
      <c r="AH42" s="41">
        <f t="shared" si="4"/>
        <v>0</v>
      </c>
      <c r="AI42" s="41">
        <f>COUNT(C42:AD42)/2</f>
        <v>0</v>
      </c>
      <c r="AJ42" s="41" t="e">
        <f>+AG42/AI42</f>
        <v>#DIV/0!</v>
      </c>
    </row>
    <row r="43" spans="1:36">
      <c r="A43" s="41">
        <f t="shared" ref="A43:A61" si="5">+A42+1</f>
        <v>3</v>
      </c>
      <c r="B43" s="53"/>
      <c r="C43" s="54"/>
      <c r="D43" s="15"/>
      <c r="E43" s="54"/>
      <c r="F43" s="15"/>
      <c r="G43" s="54"/>
      <c r="H43" s="55"/>
      <c r="I43" s="54"/>
      <c r="J43" s="15"/>
      <c r="K43" s="54"/>
      <c r="L43" s="15"/>
      <c r="M43" s="54"/>
      <c r="N43" s="55"/>
      <c r="O43" s="54"/>
      <c r="P43" s="55"/>
      <c r="Q43" s="54"/>
      <c r="R43" s="15"/>
      <c r="S43" s="54"/>
      <c r="T43" s="15"/>
      <c r="U43" s="54"/>
      <c r="V43" s="15"/>
      <c r="W43" s="54"/>
      <c r="X43" s="15"/>
      <c r="Y43" s="54"/>
      <c r="Z43" s="15"/>
      <c r="AA43" s="98"/>
      <c r="AB43" s="98"/>
      <c r="AC43" s="54"/>
      <c r="AD43" s="55"/>
      <c r="AE43" s="24"/>
      <c r="AF43" s="41"/>
      <c r="AG43" s="41">
        <f t="shared" si="4"/>
        <v>0</v>
      </c>
      <c r="AH43" s="41">
        <f t="shared" si="4"/>
        <v>0</v>
      </c>
      <c r="AI43" s="41">
        <f>COUNT(C43:AD43)/2</f>
        <v>0</v>
      </c>
      <c r="AJ43" s="41" t="e">
        <f>+AG43/AI43</f>
        <v>#DIV/0!</v>
      </c>
    </row>
    <row r="44" spans="1:36">
      <c r="A44" s="41">
        <f t="shared" si="5"/>
        <v>4</v>
      </c>
      <c r="B44" s="53"/>
      <c r="C44" s="54"/>
      <c r="D44" s="15"/>
      <c r="E44" s="56"/>
      <c r="F44" s="14"/>
      <c r="G44" s="56"/>
      <c r="H44" s="57"/>
      <c r="I44" s="56"/>
      <c r="J44" s="14"/>
      <c r="K44" s="56"/>
      <c r="L44" s="14"/>
      <c r="M44" s="56"/>
      <c r="N44" s="57"/>
      <c r="O44" s="56"/>
      <c r="P44" s="57"/>
      <c r="Q44" s="56"/>
      <c r="R44" s="14"/>
      <c r="S44" s="56"/>
      <c r="T44" s="14"/>
      <c r="U44" s="56"/>
      <c r="V44" s="14"/>
      <c r="W44" s="56"/>
      <c r="X44" s="14"/>
      <c r="Y44" s="56"/>
      <c r="Z44" s="14"/>
      <c r="AA44" s="99"/>
      <c r="AB44" s="99"/>
      <c r="AC44" s="56"/>
      <c r="AD44" s="57"/>
      <c r="AE44" s="24"/>
      <c r="AG44" s="41"/>
      <c r="AH44" s="41"/>
      <c r="AI44" s="41"/>
      <c r="AJ44" s="41"/>
    </row>
    <row r="45" spans="1:36">
      <c r="A45" s="41">
        <f t="shared" si="5"/>
        <v>5</v>
      </c>
      <c r="B45" s="53"/>
      <c r="C45" s="54"/>
      <c r="D45" s="15"/>
      <c r="E45" s="54"/>
      <c r="F45" s="15"/>
      <c r="G45" s="54"/>
      <c r="H45" s="55"/>
      <c r="I45" s="54"/>
      <c r="J45" s="15"/>
      <c r="K45" s="54"/>
      <c r="L45" s="15"/>
      <c r="M45" s="54"/>
      <c r="N45" s="55"/>
      <c r="O45" s="54"/>
      <c r="P45" s="55"/>
      <c r="Q45" s="54"/>
      <c r="R45" s="15"/>
      <c r="S45" s="54"/>
      <c r="T45" s="15"/>
      <c r="U45" s="54"/>
      <c r="V45" s="15"/>
      <c r="W45" s="54"/>
      <c r="X45" s="15"/>
      <c r="Y45" s="54"/>
      <c r="Z45" s="15"/>
      <c r="AA45" s="98"/>
      <c r="AB45" s="98"/>
      <c r="AC45" s="54"/>
      <c r="AD45" s="55"/>
      <c r="AE45" s="24"/>
      <c r="AF45" s="76"/>
      <c r="AG45" s="41"/>
      <c r="AH45" s="41"/>
      <c r="AI45" s="41"/>
      <c r="AJ45" s="41"/>
    </row>
    <row r="46" spans="1:36">
      <c r="A46" s="41">
        <f t="shared" si="5"/>
        <v>6</v>
      </c>
      <c r="B46" s="58"/>
      <c r="C46" s="56"/>
      <c r="D46" s="14"/>
      <c r="E46" s="56"/>
      <c r="F46" s="14"/>
      <c r="G46" s="56"/>
      <c r="H46" s="57"/>
      <c r="I46" s="56"/>
      <c r="J46" s="14"/>
      <c r="K46" s="56"/>
      <c r="L46" s="14"/>
      <c r="M46" s="56"/>
      <c r="N46" s="57"/>
      <c r="O46" s="56"/>
      <c r="P46" s="57"/>
      <c r="Q46" s="56"/>
      <c r="R46" s="14"/>
      <c r="S46" s="56"/>
      <c r="T46" s="14"/>
      <c r="U46" s="56"/>
      <c r="V46" s="14"/>
      <c r="W46" s="56"/>
      <c r="X46" s="14"/>
      <c r="Y46" s="56"/>
      <c r="Z46" s="14"/>
      <c r="AA46" s="99"/>
      <c r="AB46" s="99"/>
      <c r="AC46" s="56"/>
      <c r="AD46" s="57"/>
      <c r="AE46" s="24"/>
      <c r="AF46" s="76"/>
      <c r="AG46" s="41"/>
      <c r="AH46" s="41"/>
      <c r="AI46" s="41"/>
      <c r="AJ46" s="41"/>
    </row>
    <row r="47" spans="1:36">
      <c r="A47" s="41">
        <f t="shared" si="5"/>
        <v>7</v>
      </c>
      <c r="B47" s="53"/>
      <c r="C47" s="54"/>
      <c r="D47" s="15"/>
      <c r="E47" s="54"/>
      <c r="F47" s="15"/>
      <c r="G47" s="54"/>
      <c r="H47" s="55"/>
      <c r="I47" s="54"/>
      <c r="J47" s="15"/>
      <c r="K47" s="54"/>
      <c r="L47" s="15"/>
      <c r="M47" s="54"/>
      <c r="N47" s="55"/>
      <c r="O47" s="54"/>
      <c r="P47" s="55"/>
      <c r="Q47" s="54"/>
      <c r="R47" s="15"/>
      <c r="S47" s="54"/>
      <c r="T47" s="15"/>
      <c r="U47" s="54"/>
      <c r="V47" s="15"/>
      <c r="W47" s="54"/>
      <c r="X47" s="15"/>
      <c r="Y47" s="54"/>
      <c r="Z47" s="15"/>
      <c r="AA47" s="98"/>
      <c r="AB47" s="98"/>
      <c r="AC47" s="54"/>
      <c r="AD47" s="55"/>
      <c r="AE47" s="24"/>
      <c r="AF47" s="41"/>
      <c r="AG47" s="41"/>
      <c r="AH47" s="41"/>
      <c r="AI47" s="41"/>
      <c r="AJ47" s="41"/>
    </row>
    <row r="48" spans="1:36">
      <c r="A48" s="41">
        <f t="shared" si="5"/>
        <v>8</v>
      </c>
      <c r="B48" s="53"/>
      <c r="C48" s="54"/>
      <c r="D48" s="15"/>
      <c r="E48" s="54"/>
      <c r="F48" s="15"/>
      <c r="G48" s="54"/>
      <c r="H48" s="55"/>
      <c r="I48" s="54"/>
      <c r="J48" s="15"/>
      <c r="K48" s="54"/>
      <c r="L48" s="15"/>
      <c r="M48" s="54"/>
      <c r="N48" s="55"/>
      <c r="O48" s="54"/>
      <c r="P48" s="55"/>
      <c r="Q48" s="54"/>
      <c r="R48" s="15"/>
      <c r="S48" s="54"/>
      <c r="T48" s="15"/>
      <c r="U48" s="54"/>
      <c r="V48" s="15"/>
      <c r="W48" s="54"/>
      <c r="X48" s="15"/>
      <c r="Y48" s="54"/>
      <c r="Z48" s="15"/>
      <c r="AA48" s="98"/>
      <c r="AB48" s="98"/>
      <c r="AC48" s="54"/>
      <c r="AD48" s="55"/>
      <c r="AE48" s="24"/>
      <c r="AF48" s="41"/>
      <c r="AG48" s="41"/>
      <c r="AH48" s="41"/>
      <c r="AI48" s="41"/>
      <c r="AJ48" s="41"/>
    </row>
    <row r="49" spans="1:36">
      <c r="A49" s="41">
        <f t="shared" si="5"/>
        <v>9</v>
      </c>
      <c r="B49" s="53"/>
      <c r="C49" s="54"/>
      <c r="D49" s="15"/>
      <c r="E49" s="54"/>
      <c r="F49" s="15"/>
      <c r="G49" s="54"/>
      <c r="H49" s="55"/>
      <c r="I49" s="54"/>
      <c r="J49" s="15"/>
      <c r="K49" s="54"/>
      <c r="L49" s="15"/>
      <c r="M49" s="54"/>
      <c r="N49" s="55"/>
      <c r="O49" s="54"/>
      <c r="P49" s="55"/>
      <c r="Q49" s="54"/>
      <c r="R49" s="15"/>
      <c r="S49" s="54"/>
      <c r="T49" s="15"/>
      <c r="U49" s="54"/>
      <c r="V49" s="15"/>
      <c r="W49" s="54"/>
      <c r="X49" s="15"/>
      <c r="Y49" s="54"/>
      <c r="Z49" s="15"/>
      <c r="AA49" s="98"/>
      <c r="AB49" s="98"/>
      <c r="AC49" s="54"/>
      <c r="AD49" s="55"/>
      <c r="AE49" s="24"/>
      <c r="AF49" s="41"/>
      <c r="AG49" s="41"/>
      <c r="AH49" s="41"/>
      <c r="AI49" s="41"/>
      <c r="AJ49" s="41"/>
    </row>
    <row r="50" spans="1:36">
      <c r="A50" s="41">
        <f t="shared" si="5"/>
        <v>10</v>
      </c>
      <c r="B50" s="53"/>
      <c r="C50" s="54"/>
      <c r="D50" s="15"/>
      <c r="E50" s="54"/>
      <c r="F50" s="15"/>
      <c r="G50" s="54"/>
      <c r="H50" s="55"/>
      <c r="I50" s="54"/>
      <c r="J50" s="15"/>
      <c r="K50" s="54"/>
      <c r="L50" s="15"/>
      <c r="M50" s="54"/>
      <c r="N50" s="55"/>
      <c r="O50" s="54"/>
      <c r="P50" s="55"/>
      <c r="Q50" s="54"/>
      <c r="R50" s="15"/>
      <c r="S50" s="54"/>
      <c r="T50" s="15"/>
      <c r="U50" s="54"/>
      <c r="V50" s="15"/>
      <c r="W50" s="54"/>
      <c r="X50" s="15"/>
      <c r="Y50" s="54"/>
      <c r="Z50" s="15"/>
      <c r="AA50" s="98"/>
      <c r="AB50" s="98"/>
      <c r="AC50" s="54"/>
      <c r="AD50" s="55"/>
      <c r="AE50" s="24"/>
      <c r="AF50" s="41"/>
      <c r="AG50" s="41"/>
      <c r="AH50" s="41"/>
      <c r="AI50" s="41"/>
      <c r="AJ50" s="41"/>
    </row>
    <row r="51" spans="1:36">
      <c r="A51" s="41">
        <f t="shared" si="5"/>
        <v>11</v>
      </c>
      <c r="B51" s="53"/>
      <c r="C51" s="54"/>
      <c r="D51" s="15"/>
      <c r="E51" s="54"/>
      <c r="F51" s="15"/>
      <c r="G51" s="54"/>
      <c r="H51" s="55"/>
      <c r="I51" s="54"/>
      <c r="J51" s="15"/>
      <c r="K51" s="54"/>
      <c r="L51" s="15"/>
      <c r="M51" s="54"/>
      <c r="N51" s="55"/>
      <c r="O51" s="54"/>
      <c r="P51" s="55"/>
      <c r="Q51" s="54"/>
      <c r="R51" s="15"/>
      <c r="S51" s="54"/>
      <c r="T51" s="15"/>
      <c r="U51" s="54"/>
      <c r="V51" s="15"/>
      <c r="W51" s="54"/>
      <c r="X51" s="15"/>
      <c r="Y51" s="54"/>
      <c r="Z51" s="15"/>
      <c r="AA51" s="98"/>
      <c r="AB51" s="98"/>
      <c r="AC51" s="54"/>
      <c r="AD51" s="55"/>
      <c r="AE51" s="24"/>
      <c r="AF51" s="41"/>
      <c r="AG51" s="41"/>
      <c r="AH51" s="41"/>
      <c r="AI51" s="41"/>
      <c r="AJ51" s="41"/>
    </row>
    <row r="52" spans="1:36">
      <c r="A52" s="41">
        <f t="shared" si="5"/>
        <v>12</v>
      </c>
      <c r="B52" s="53"/>
      <c r="C52" s="54"/>
      <c r="D52" s="15"/>
      <c r="E52" s="54"/>
      <c r="F52" s="15"/>
      <c r="G52" s="54"/>
      <c r="H52" s="55"/>
      <c r="I52" s="54"/>
      <c r="J52" s="15"/>
      <c r="K52" s="54"/>
      <c r="L52" s="15"/>
      <c r="M52" s="54"/>
      <c r="N52" s="55"/>
      <c r="O52" s="54"/>
      <c r="P52" s="55"/>
      <c r="Q52" s="54"/>
      <c r="R52" s="15"/>
      <c r="S52" s="54"/>
      <c r="T52" s="15"/>
      <c r="U52" s="54"/>
      <c r="V52" s="15"/>
      <c r="W52" s="54"/>
      <c r="X52" s="15"/>
      <c r="Y52" s="54"/>
      <c r="Z52" s="15"/>
      <c r="AA52" s="98"/>
      <c r="AB52" s="98"/>
      <c r="AC52" s="54"/>
      <c r="AD52" s="55"/>
      <c r="AE52" s="28"/>
      <c r="AF52" s="41"/>
      <c r="AG52" s="41"/>
      <c r="AH52" s="41"/>
      <c r="AI52" s="41"/>
      <c r="AJ52" s="41"/>
    </row>
    <row r="53" spans="1:36">
      <c r="A53" s="41">
        <f t="shared" si="5"/>
        <v>13</v>
      </c>
      <c r="B53" s="53"/>
      <c r="C53" s="54"/>
      <c r="D53" s="15"/>
      <c r="E53" s="54"/>
      <c r="F53" s="15"/>
      <c r="G53" s="54"/>
      <c r="H53" s="15"/>
      <c r="I53" s="54"/>
      <c r="J53" s="15"/>
      <c r="K53" s="54"/>
      <c r="L53" s="15"/>
      <c r="M53" s="54"/>
      <c r="N53" s="15"/>
      <c r="O53" s="54"/>
      <c r="P53" s="15"/>
      <c r="Q53" s="54"/>
      <c r="R53" s="15"/>
      <c r="S53" s="54"/>
      <c r="T53" s="15"/>
      <c r="U53" s="54"/>
      <c r="V53" s="15"/>
      <c r="W53" s="54"/>
      <c r="X53" s="15"/>
      <c r="Y53" s="54"/>
      <c r="Z53" s="15"/>
      <c r="AA53" s="98"/>
      <c r="AB53" s="98"/>
      <c r="AC53" s="54"/>
      <c r="AD53" s="15"/>
      <c r="AE53" s="24"/>
      <c r="AF53" s="41"/>
      <c r="AG53" s="41"/>
      <c r="AH53" s="41"/>
      <c r="AI53" s="41"/>
      <c r="AJ53" s="41"/>
    </row>
    <row r="54" spans="1:36">
      <c r="A54" s="41">
        <f t="shared" si="5"/>
        <v>14</v>
      </c>
      <c r="B54" s="53"/>
      <c r="C54" s="56"/>
      <c r="D54" s="14"/>
      <c r="E54" s="56"/>
      <c r="F54" s="14"/>
      <c r="G54" s="56"/>
      <c r="H54" s="14"/>
      <c r="I54" s="56"/>
      <c r="J54" s="14"/>
      <c r="K54" s="56"/>
      <c r="L54" s="14"/>
      <c r="M54" s="56"/>
      <c r="N54" s="14"/>
      <c r="O54" s="56"/>
      <c r="P54" s="14"/>
      <c r="Q54" s="56"/>
      <c r="R54" s="14"/>
      <c r="S54" s="56"/>
      <c r="T54" s="14"/>
      <c r="U54" s="56"/>
      <c r="V54" s="14"/>
      <c r="W54" s="56"/>
      <c r="X54" s="14"/>
      <c r="Y54" s="56"/>
      <c r="Z54" s="14"/>
      <c r="AA54" s="99"/>
      <c r="AB54" s="99"/>
      <c r="AC54" s="56"/>
      <c r="AD54" s="14"/>
      <c r="AE54" s="24"/>
      <c r="AG54" s="41"/>
      <c r="AH54" s="41"/>
      <c r="AI54" s="41"/>
      <c r="AJ54" s="41"/>
    </row>
    <row r="55" spans="1:36">
      <c r="A55" s="41">
        <f t="shared" si="5"/>
        <v>15</v>
      </c>
      <c r="B55" s="53"/>
      <c r="C55" s="54"/>
      <c r="D55" s="15"/>
      <c r="E55" s="54"/>
      <c r="F55" s="15"/>
      <c r="G55" s="54"/>
      <c r="H55" s="15"/>
      <c r="I55" s="54"/>
      <c r="J55" s="15"/>
      <c r="K55" s="54"/>
      <c r="L55" s="15"/>
      <c r="M55" s="54"/>
      <c r="N55" s="15"/>
      <c r="O55" s="54"/>
      <c r="P55" s="15"/>
      <c r="Q55" s="54"/>
      <c r="R55" s="15"/>
      <c r="S55" s="54"/>
      <c r="T55" s="15"/>
      <c r="U55" s="54"/>
      <c r="V55" s="15"/>
      <c r="W55" s="54"/>
      <c r="X55" s="15"/>
      <c r="Y55" s="54"/>
      <c r="Z55" s="15"/>
      <c r="AA55" s="98"/>
      <c r="AB55" s="98"/>
      <c r="AC55" s="54"/>
      <c r="AD55" s="15"/>
      <c r="AE55" s="24"/>
      <c r="AF55" s="64"/>
      <c r="AG55" s="41"/>
      <c r="AH55" s="41"/>
      <c r="AI55" s="41"/>
      <c r="AJ55" s="41"/>
    </row>
    <row r="56" spans="1:36">
      <c r="A56" s="41">
        <f t="shared" si="5"/>
        <v>16</v>
      </c>
      <c r="B56" s="53"/>
      <c r="C56" s="54"/>
      <c r="D56" s="15"/>
      <c r="E56" s="54"/>
      <c r="F56" s="15"/>
      <c r="G56" s="54"/>
      <c r="H56" s="15"/>
      <c r="I56" s="54"/>
      <c r="J56" s="15"/>
      <c r="K56" s="54"/>
      <c r="L56" s="15"/>
      <c r="M56" s="54"/>
      <c r="N56" s="15"/>
      <c r="O56" s="54"/>
      <c r="P56" s="15"/>
      <c r="Q56" s="54"/>
      <c r="R56" s="15"/>
      <c r="S56" s="54"/>
      <c r="T56" s="15"/>
      <c r="U56" s="54"/>
      <c r="V56" s="15"/>
      <c r="W56" s="54"/>
      <c r="X56" s="15"/>
      <c r="Y56" s="54"/>
      <c r="Z56" s="15"/>
      <c r="AA56" s="98"/>
      <c r="AB56" s="98"/>
      <c r="AC56" s="54"/>
      <c r="AD56" s="15"/>
      <c r="AE56" s="24"/>
      <c r="AF56" s="41"/>
      <c r="AG56" s="41"/>
      <c r="AH56" s="41"/>
      <c r="AI56" s="41"/>
      <c r="AJ56" s="41"/>
    </row>
    <row r="57" spans="1:36">
      <c r="A57" s="41">
        <f t="shared" si="5"/>
        <v>17</v>
      </c>
      <c r="B57" s="53"/>
      <c r="C57" s="54"/>
      <c r="D57" s="15"/>
      <c r="E57" s="54"/>
      <c r="F57" s="15"/>
      <c r="G57" s="54"/>
      <c r="H57" s="15"/>
      <c r="I57" s="54"/>
      <c r="J57" s="15"/>
      <c r="K57" s="54"/>
      <c r="L57" s="15"/>
      <c r="M57" s="54"/>
      <c r="N57" s="15"/>
      <c r="O57" s="54"/>
      <c r="P57" s="15"/>
      <c r="Q57" s="54"/>
      <c r="R57" s="15"/>
      <c r="S57" s="54"/>
      <c r="T57" s="15"/>
      <c r="U57" s="54"/>
      <c r="V57" s="15"/>
      <c r="W57" s="54"/>
      <c r="X57" s="15"/>
      <c r="Y57" s="54"/>
      <c r="Z57" s="15"/>
      <c r="AA57" s="98"/>
      <c r="AB57" s="98"/>
      <c r="AC57" s="54"/>
      <c r="AD57" s="15"/>
      <c r="AE57" s="24"/>
      <c r="AF57" s="41"/>
      <c r="AG57" s="41"/>
      <c r="AH57" s="41"/>
      <c r="AI57" s="41"/>
      <c r="AJ57" s="41"/>
    </row>
    <row r="58" spans="1:36">
      <c r="A58" s="41">
        <f t="shared" si="5"/>
        <v>18</v>
      </c>
      <c r="B58" s="53"/>
      <c r="C58" s="56"/>
      <c r="D58" s="14"/>
      <c r="E58" s="56"/>
      <c r="F58" s="14"/>
      <c r="G58" s="56"/>
      <c r="H58" s="14"/>
      <c r="I58" s="56"/>
      <c r="J58" s="14"/>
      <c r="K58" s="56"/>
      <c r="L58" s="14"/>
      <c r="M58" s="56"/>
      <c r="N58" s="14"/>
      <c r="O58" s="56"/>
      <c r="P58" s="14"/>
      <c r="Q58" s="56"/>
      <c r="R58" s="14"/>
      <c r="S58" s="56"/>
      <c r="T58" s="14"/>
      <c r="U58" s="56"/>
      <c r="V58" s="14"/>
      <c r="W58" s="56"/>
      <c r="X58" s="14"/>
      <c r="Y58" s="56"/>
      <c r="Z58" s="14"/>
      <c r="AA58" s="99"/>
      <c r="AB58" s="99"/>
      <c r="AC58" s="56"/>
      <c r="AD58" s="14"/>
      <c r="AE58" s="24"/>
      <c r="AF58" s="41"/>
      <c r="AG58" s="41"/>
      <c r="AH58" s="41"/>
      <c r="AI58" s="41"/>
      <c r="AJ58" s="41"/>
    </row>
    <row r="59" spans="1:36">
      <c r="A59" s="41">
        <f t="shared" si="5"/>
        <v>19</v>
      </c>
      <c r="B59" s="53"/>
      <c r="C59" s="54"/>
      <c r="D59" s="15"/>
      <c r="E59" s="54"/>
      <c r="F59" s="15"/>
      <c r="G59" s="54"/>
      <c r="H59" s="15"/>
      <c r="I59" s="54"/>
      <c r="J59" s="15"/>
      <c r="K59" s="54"/>
      <c r="L59" s="15"/>
      <c r="M59" s="54"/>
      <c r="N59" s="15"/>
      <c r="O59" s="54"/>
      <c r="P59" s="15"/>
      <c r="Q59" s="54"/>
      <c r="R59" s="15"/>
      <c r="S59" s="54"/>
      <c r="T59" s="15"/>
      <c r="U59" s="54"/>
      <c r="V59" s="15"/>
      <c r="W59" s="54"/>
      <c r="X59" s="15"/>
      <c r="Y59" s="54"/>
      <c r="Z59" s="15"/>
      <c r="AA59" s="98"/>
      <c r="AB59" s="98"/>
      <c r="AC59" s="54"/>
      <c r="AD59" s="15"/>
      <c r="AE59" s="24"/>
      <c r="AF59" s="41"/>
      <c r="AG59" s="41"/>
      <c r="AH59" s="41"/>
      <c r="AI59" s="41"/>
      <c r="AJ59" s="41"/>
    </row>
    <row r="60" spans="1:36">
      <c r="A60" s="41">
        <f t="shared" si="5"/>
        <v>20</v>
      </c>
      <c r="B60" s="53"/>
      <c r="C60" s="54"/>
      <c r="D60" s="15"/>
      <c r="E60" s="54"/>
      <c r="F60" s="15"/>
      <c r="G60" s="54"/>
      <c r="H60" s="15"/>
      <c r="I60" s="54"/>
      <c r="J60" s="15"/>
      <c r="K60" s="54"/>
      <c r="L60" s="15"/>
      <c r="M60" s="54"/>
      <c r="N60" s="15"/>
      <c r="O60" s="54"/>
      <c r="P60" s="15"/>
      <c r="Q60" s="54"/>
      <c r="R60" s="15"/>
      <c r="S60" s="54"/>
      <c r="T60" s="15"/>
      <c r="U60" s="54"/>
      <c r="V60" s="15"/>
      <c r="W60" s="54"/>
      <c r="X60" s="15"/>
      <c r="Y60" s="54"/>
      <c r="Z60" s="15"/>
      <c r="AA60" s="98"/>
      <c r="AB60" s="98"/>
      <c r="AC60" s="54"/>
      <c r="AD60" s="15"/>
      <c r="AE60" s="24"/>
      <c r="AF60" s="41"/>
      <c r="AG60" s="41"/>
      <c r="AH60" s="41"/>
      <c r="AI60" s="41"/>
      <c r="AJ60" s="41"/>
    </row>
    <row r="61" spans="1:36">
      <c r="A61" s="41">
        <f t="shared" si="5"/>
        <v>21</v>
      </c>
      <c r="B61" s="53"/>
      <c r="C61" s="54"/>
      <c r="D61" s="15"/>
      <c r="E61" s="54"/>
      <c r="F61" s="15"/>
      <c r="G61" s="54"/>
      <c r="H61" s="15"/>
      <c r="I61" s="54"/>
      <c r="J61" s="15"/>
      <c r="K61" s="54"/>
      <c r="L61" s="15"/>
      <c r="M61" s="54"/>
      <c r="N61" s="15"/>
      <c r="O61" s="54"/>
      <c r="P61" s="15"/>
      <c r="Q61" s="54"/>
      <c r="R61" s="15"/>
      <c r="S61" s="54"/>
      <c r="T61" s="15"/>
      <c r="U61" s="54"/>
      <c r="V61" s="15"/>
      <c r="W61" s="54"/>
      <c r="X61" s="15"/>
      <c r="Y61" s="54"/>
      <c r="Z61" s="15"/>
      <c r="AA61" s="98"/>
      <c r="AB61" s="98"/>
      <c r="AC61" s="54"/>
      <c r="AD61" s="15"/>
      <c r="AE61" s="24"/>
      <c r="AF61" s="41"/>
      <c r="AG61" s="41"/>
      <c r="AH61" s="41"/>
      <c r="AI61" s="41"/>
      <c r="AJ61" s="41"/>
    </row>
  </sheetData>
  <sortState xmlns:xlrd2="http://schemas.microsoft.com/office/spreadsheetml/2017/richdata2" ref="B5:G18">
    <sortCondition descending="1" ref="G5:G18"/>
    <sortCondition descending="1" ref="F5:F18"/>
    <sortCondition ref="C5:C18"/>
  </sortState>
  <mergeCells count="14">
    <mergeCell ref="K39:L39"/>
    <mergeCell ref="M39:N39"/>
    <mergeCell ref="O39:P39"/>
    <mergeCell ref="Q39:R39"/>
    <mergeCell ref="C39:D39"/>
    <mergeCell ref="E39:F39"/>
    <mergeCell ref="G39:H39"/>
    <mergeCell ref="I39:J39"/>
    <mergeCell ref="AA39:AB39"/>
    <mergeCell ref="AC39:AD39"/>
    <mergeCell ref="S39:T39"/>
    <mergeCell ref="U39:V39"/>
    <mergeCell ref="W39:X39"/>
    <mergeCell ref="Y39:Z39"/>
  </mergeCells>
  <phoneticPr fontId="4" type="noConversion"/>
  <pageMargins left="0.75" right="0.75" top="1" bottom="1" header="0" footer="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4">
    <pageSetUpPr fitToPage="1"/>
  </sheetPr>
  <dimension ref="A1:AQ95"/>
  <sheetViews>
    <sheetView workbookViewId="0"/>
  </sheetViews>
  <sheetFormatPr baseColWidth="10" defaultColWidth="11.5703125" defaultRowHeight="12.75"/>
  <cols>
    <col min="1" max="1" width="5" customWidth="1"/>
    <col min="3" max="4" width="5.28515625" customWidth="1"/>
    <col min="5" max="5" width="3.7109375" customWidth="1"/>
    <col min="6" max="7" width="5.140625" customWidth="1"/>
    <col min="8" max="8" width="5.7109375" customWidth="1"/>
    <col min="9" max="9" width="4.140625" customWidth="1"/>
    <col min="10" max="10" width="5.85546875" bestFit="1" customWidth="1"/>
    <col min="11" max="11" width="3.42578125" customWidth="1"/>
    <col min="12" max="12" width="4.28515625" customWidth="1"/>
    <col min="13" max="13" width="3.7109375" customWidth="1"/>
    <col min="14" max="14" width="5.7109375" customWidth="1"/>
    <col min="15" max="15" width="3.5703125" customWidth="1"/>
    <col min="16" max="16" width="5.7109375" customWidth="1"/>
    <col min="17" max="17" width="3.42578125" customWidth="1"/>
    <col min="18" max="18" width="5.85546875" bestFit="1" customWidth="1"/>
    <col min="19" max="19" width="4" hidden="1" customWidth="1"/>
    <col min="20" max="20" width="5.85546875" hidden="1" customWidth="1"/>
    <col min="21" max="21" width="3.42578125" hidden="1" customWidth="1"/>
    <col min="22" max="22" width="5.85546875" hidden="1" customWidth="1"/>
    <col min="23" max="23" width="4.5703125" hidden="1" customWidth="1"/>
    <col min="24" max="24" width="5.85546875" hidden="1" customWidth="1"/>
    <col min="25" max="25" width="3.42578125" hidden="1" customWidth="1"/>
    <col min="26" max="28" width="5.85546875" hidden="1" customWidth="1"/>
    <col min="29" max="30" width="5.85546875" customWidth="1"/>
    <col min="31" max="34" width="5.85546875" hidden="1" customWidth="1"/>
    <col min="35" max="35" width="3.42578125" customWidth="1"/>
    <col min="36" max="36" width="5.7109375" customWidth="1"/>
    <col min="37" max="37" width="11.42578125" style="24" customWidth="1"/>
  </cols>
  <sheetData>
    <row r="1" spans="1:7">
      <c r="A1" s="5" t="s">
        <v>30</v>
      </c>
    </row>
    <row r="2" spans="1:7">
      <c r="A2" t="s">
        <v>10</v>
      </c>
    </row>
    <row r="3" spans="1:7" ht="13.5" thickBot="1">
      <c r="A3">
        <f>+GENERAL!B6</f>
        <v>12</v>
      </c>
      <c r="C3" s="41">
        <f>SUM(C5:C10)</f>
        <v>-600000000</v>
      </c>
    </row>
    <row r="4" spans="1:7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</row>
    <row r="5" spans="1:7" ht="13.5" thickBot="1">
      <c r="A5" s="150">
        <v>1</v>
      </c>
      <c r="B5" s="23" t="s">
        <v>1</v>
      </c>
      <c r="C5" s="44">
        <f>+G$37</f>
        <v>-100000000</v>
      </c>
      <c r="D5" s="48">
        <f>+H$38</f>
        <v>0</v>
      </c>
      <c r="E5" s="45">
        <f>+H$37</f>
        <v>0</v>
      </c>
      <c r="F5" s="18">
        <f>+G$23</f>
        <v>0</v>
      </c>
      <c r="G5">
        <f t="shared" ref="G5:G11" si="0">IF(E5&lt;A$3/2,-1,1)*80+C5</f>
        <v>-100000080</v>
      </c>
    </row>
    <row r="6" spans="1:7" ht="13.5" thickBot="1">
      <c r="A6" s="150">
        <v>2</v>
      </c>
      <c r="B6" s="241" t="s">
        <v>181</v>
      </c>
      <c r="C6" s="44">
        <f>+E$37</f>
        <v>-100000000</v>
      </c>
      <c r="D6" s="48">
        <f>+F$38</f>
        <v>0</v>
      </c>
      <c r="E6" s="45">
        <f>+F$37</f>
        <v>0</v>
      </c>
      <c r="F6" s="18">
        <f>+E$23</f>
        <v>0</v>
      </c>
      <c r="G6">
        <f t="shared" si="0"/>
        <v>-100000080</v>
      </c>
    </row>
    <row r="7" spans="1:7" ht="13.5" thickBot="1">
      <c r="A7" s="150">
        <v>3</v>
      </c>
      <c r="B7" s="23" t="s">
        <v>9</v>
      </c>
      <c r="C7" s="44">
        <f>+O$37</f>
        <v>-100000000</v>
      </c>
      <c r="D7" s="48">
        <f>+P$38</f>
        <v>0</v>
      </c>
      <c r="E7" s="45">
        <f>+P$37</f>
        <v>0</v>
      </c>
      <c r="F7" s="18">
        <f>+O$23</f>
        <v>0</v>
      </c>
      <c r="G7">
        <f t="shared" si="0"/>
        <v>-100000080</v>
      </c>
    </row>
    <row r="8" spans="1:7" ht="13.5" thickBot="1">
      <c r="A8" s="150">
        <v>4</v>
      </c>
      <c r="B8" s="162" t="s">
        <v>94</v>
      </c>
      <c r="C8" s="44">
        <f>+AI$37</f>
        <v>-100000000</v>
      </c>
      <c r="D8" s="48">
        <f>+AJ$38</f>
        <v>0</v>
      </c>
      <c r="E8" s="45">
        <f>+AJ$37</f>
        <v>0</v>
      </c>
      <c r="F8" s="18">
        <f>+AI$23</f>
        <v>0</v>
      </c>
      <c r="G8">
        <f t="shared" si="0"/>
        <v>-100000080</v>
      </c>
    </row>
    <row r="9" spans="1:7" ht="13.5" thickBot="1">
      <c r="A9" s="150">
        <v>5</v>
      </c>
      <c r="B9" s="162" t="s">
        <v>123</v>
      </c>
      <c r="C9" s="44">
        <f>+C$37</f>
        <v>-100000000</v>
      </c>
      <c r="D9" s="48">
        <f>+D$38</f>
        <v>0</v>
      </c>
      <c r="E9" s="45">
        <f>+D$37</f>
        <v>0</v>
      </c>
      <c r="F9" s="18">
        <f>+C$23</f>
        <v>0</v>
      </c>
      <c r="G9">
        <f t="shared" si="0"/>
        <v>-100000080</v>
      </c>
    </row>
    <row r="10" spans="1:7" ht="13.5" thickBot="1">
      <c r="A10" s="150">
        <v>6</v>
      </c>
      <c r="B10" s="23" t="s">
        <v>43</v>
      </c>
      <c r="C10" s="44">
        <f>+Q$37</f>
        <v>-100000000</v>
      </c>
      <c r="D10" s="48">
        <f>+R$38</f>
        <v>0</v>
      </c>
      <c r="E10" s="45">
        <f>+R$37</f>
        <v>0</v>
      </c>
      <c r="F10" s="18">
        <f>+Q$23</f>
        <v>0</v>
      </c>
      <c r="G10">
        <f t="shared" si="0"/>
        <v>-100000080</v>
      </c>
    </row>
    <row r="11" spans="1:7" ht="13.5" hidden="1" thickBot="1">
      <c r="A11" s="150">
        <v>7</v>
      </c>
      <c r="B11" s="23" t="s">
        <v>6</v>
      </c>
      <c r="C11" s="44">
        <f>+M$37</f>
        <v>-100000000</v>
      </c>
      <c r="D11" s="48">
        <f>+N$38</f>
        <v>0</v>
      </c>
      <c r="E11" s="45">
        <f>+N$37</f>
        <v>0</v>
      </c>
      <c r="F11" s="18">
        <f>+M$23</f>
        <v>0</v>
      </c>
      <c r="G11">
        <f t="shared" si="0"/>
        <v>-100000080</v>
      </c>
    </row>
    <row r="12" spans="1:7" ht="13.5" hidden="1" thickBot="1">
      <c r="A12" s="150">
        <v>8</v>
      </c>
      <c r="B12" s="23" t="s">
        <v>35</v>
      </c>
      <c r="C12" s="44">
        <f>+Y$37</f>
        <v>-100000000</v>
      </c>
      <c r="D12" s="48">
        <f>+Z$38</f>
        <v>0</v>
      </c>
      <c r="E12" s="45">
        <f>+Z$37</f>
        <v>0</v>
      </c>
      <c r="F12" s="18">
        <f>+Y$23</f>
        <v>0</v>
      </c>
      <c r="G12">
        <f t="shared" ref="G12:G21" si="1">IF(E12&lt;A$3/2,-1,1)*80+C12</f>
        <v>-100000080</v>
      </c>
    </row>
    <row r="13" spans="1:7" ht="13.5" hidden="1" thickBot="1">
      <c r="A13" s="150">
        <v>9</v>
      </c>
      <c r="B13" s="23" t="s">
        <v>4</v>
      </c>
      <c r="C13" s="44">
        <f>+W$37</f>
        <v>-100000000</v>
      </c>
      <c r="D13" s="48">
        <f>+X$38</f>
        <v>0</v>
      </c>
      <c r="E13" s="45">
        <f>+X$37</f>
        <v>0</v>
      </c>
      <c r="F13" s="18">
        <f>+W$23</f>
        <v>0</v>
      </c>
      <c r="G13">
        <f t="shared" si="1"/>
        <v>-100000080</v>
      </c>
    </row>
    <row r="14" spans="1:7" ht="13.5" hidden="1" thickBot="1">
      <c r="A14" s="150">
        <v>10</v>
      </c>
      <c r="B14" s="23" t="s">
        <v>26</v>
      </c>
      <c r="C14" s="44">
        <f>+S$37</f>
        <v>-100000000</v>
      </c>
      <c r="D14" s="48">
        <f>+T$38</f>
        <v>0</v>
      </c>
      <c r="E14" s="45">
        <f>+T$37</f>
        <v>0</v>
      </c>
      <c r="F14" s="18">
        <f>+S$23</f>
        <v>0</v>
      </c>
      <c r="G14">
        <f t="shared" si="1"/>
        <v>-100000080</v>
      </c>
    </row>
    <row r="15" spans="1:7" ht="13.5" hidden="1" thickBot="1">
      <c r="A15" s="150">
        <v>11</v>
      </c>
      <c r="B15" s="23" t="s">
        <v>62</v>
      </c>
      <c r="C15" s="44">
        <f>+AC$37</f>
        <v>-100000000</v>
      </c>
      <c r="D15" s="48">
        <f>+AD$38</f>
        <v>0</v>
      </c>
      <c r="E15" s="45">
        <f>+AD$37</f>
        <v>0</v>
      </c>
      <c r="F15" s="18">
        <f>+AC$23</f>
        <v>0</v>
      </c>
      <c r="G15">
        <f t="shared" si="1"/>
        <v>-100000080</v>
      </c>
    </row>
    <row r="16" spans="1:7" ht="13.5" hidden="1" thickBot="1">
      <c r="A16" s="150">
        <v>12</v>
      </c>
      <c r="B16" s="23" t="s">
        <v>61</v>
      </c>
      <c r="C16" s="44">
        <f>+AA$37</f>
        <v>-100000000</v>
      </c>
      <c r="D16" s="48">
        <f>+AB$38</f>
        <v>0</v>
      </c>
      <c r="E16" s="45">
        <f>+AB$37</f>
        <v>0</v>
      </c>
      <c r="F16" s="18">
        <f>+AA$23</f>
        <v>0</v>
      </c>
      <c r="G16">
        <f t="shared" si="1"/>
        <v>-100000080</v>
      </c>
    </row>
    <row r="17" spans="1:36" ht="13.5" hidden="1" thickBot="1">
      <c r="A17" s="150">
        <v>13</v>
      </c>
      <c r="B17" s="23" t="s">
        <v>71</v>
      </c>
      <c r="C17" s="44">
        <f>+K$37</f>
        <v>-100000000</v>
      </c>
      <c r="D17" s="59">
        <f>+L$38</f>
        <v>0</v>
      </c>
      <c r="E17" s="46">
        <f>+L$37</f>
        <v>0</v>
      </c>
      <c r="F17" s="18">
        <f>+K$23</f>
        <v>0</v>
      </c>
      <c r="G17">
        <f t="shared" si="1"/>
        <v>-100000080</v>
      </c>
    </row>
    <row r="18" spans="1:36" ht="13.5" hidden="1" thickBot="1">
      <c r="A18" s="150">
        <v>14</v>
      </c>
      <c r="B18" s="23" t="s">
        <v>5</v>
      </c>
      <c r="C18" s="44">
        <f>+U$37</f>
        <v>-100000000</v>
      </c>
      <c r="D18" s="48">
        <f>+V$38</f>
        <v>0</v>
      </c>
      <c r="E18" s="45">
        <f>+V$37</f>
        <v>0</v>
      </c>
      <c r="F18" s="18">
        <f>+U$23</f>
        <v>0</v>
      </c>
      <c r="G18">
        <f t="shared" si="1"/>
        <v>-100000080</v>
      </c>
    </row>
    <row r="19" spans="1:36" ht="13.5" hidden="1" thickBot="1">
      <c r="A19" s="150">
        <v>15</v>
      </c>
      <c r="B19" s="23" t="s">
        <v>63</v>
      </c>
      <c r="C19" s="44">
        <f>+AG$37</f>
        <v>-100000000</v>
      </c>
      <c r="D19" s="48">
        <f>+AH$38</f>
        <v>0</v>
      </c>
      <c r="E19" s="45">
        <f>+AH$37</f>
        <v>0</v>
      </c>
      <c r="F19" s="18">
        <f>+AG$23</f>
        <v>0</v>
      </c>
      <c r="G19">
        <f t="shared" si="1"/>
        <v>-100000080</v>
      </c>
    </row>
    <row r="20" spans="1:36" ht="13.5" hidden="1" thickBot="1">
      <c r="A20" s="150">
        <v>16</v>
      </c>
      <c r="B20" s="23" t="s">
        <v>70</v>
      </c>
      <c r="C20" s="44">
        <f>+AE$37</f>
        <v>-100000000</v>
      </c>
      <c r="D20" s="48">
        <f>+AF$38</f>
        <v>0</v>
      </c>
      <c r="E20" s="45">
        <f>+AF$37</f>
        <v>0</v>
      </c>
      <c r="F20" s="18">
        <f>+AE$23</f>
        <v>0</v>
      </c>
      <c r="G20">
        <f t="shared" si="1"/>
        <v>-100000080</v>
      </c>
    </row>
    <row r="21" spans="1:36" ht="13.5" hidden="1" thickBot="1">
      <c r="A21" s="150">
        <v>14</v>
      </c>
      <c r="B21" s="23" t="s">
        <v>28</v>
      </c>
      <c r="C21" s="44">
        <f>+I$37</f>
        <v>-100000000</v>
      </c>
      <c r="D21" s="48">
        <f>+J$38</f>
        <v>0</v>
      </c>
      <c r="E21" s="45">
        <f>+J$37</f>
        <v>0</v>
      </c>
      <c r="F21" s="18">
        <f>+I$23</f>
        <v>0</v>
      </c>
      <c r="G21">
        <f t="shared" si="1"/>
        <v>-100000080</v>
      </c>
    </row>
    <row r="22" spans="1:36">
      <c r="A22" s="16"/>
    </row>
    <row r="23" spans="1:36" ht="13.5" hidden="1" customHeight="1">
      <c r="A23" s="16"/>
      <c r="B23" t="s">
        <v>12</v>
      </c>
      <c r="C23">
        <f>+C24*C25</f>
        <v>0</v>
      </c>
      <c r="D23">
        <f t="shared" ref="D23:AJ23" si="2">+D24*D25</f>
        <v>0</v>
      </c>
      <c r="E23">
        <f t="shared" si="2"/>
        <v>0</v>
      </c>
      <c r="F23">
        <f t="shared" si="2"/>
        <v>0</v>
      </c>
      <c r="G23">
        <f t="shared" si="2"/>
        <v>0</v>
      </c>
      <c r="H23">
        <f t="shared" si="2"/>
        <v>0</v>
      </c>
      <c r="I23">
        <f t="shared" si="2"/>
        <v>0</v>
      </c>
      <c r="J23">
        <f t="shared" si="2"/>
        <v>0</v>
      </c>
      <c r="K23">
        <f t="shared" si="2"/>
        <v>0</v>
      </c>
      <c r="L23">
        <f t="shared" si="2"/>
        <v>0</v>
      </c>
      <c r="M23">
        <f t="shared" si="2"/>
        <v>0</v>
      </c>
      <c r="N23">
        <f t="shared" si="2"/>
        <v>0</v>
      </c>
      <c r="O23">
        <f t="shared" si="2"/>
        <v>0</v>
      </c>
      <c r="P23">
        <f t="shared" si="2"/>
        <v>0</v>
      </c>
      <c r="Q23">
        <f t="shared" si="2"/>
        <v>0</v>
      </c>
      <c r="R23">
        <f t="shared" si="2"/>
        <v>0</v>
      </c>
      <c r="S23">
        <f t="shared" si="2"/>
        <v>0</v>
      </c>
      <c r="T23">
        <f t="shared" si="2"/>
        <v>0</v>
      </c>
      <c r="U23">
        <f t="shared" si="2"/>
        <v>0</v>
      </c>
      <c r="V23">
        <f t="shared" si="2"/>
        <v>0</v>
      </c>
      <c r="W23">
        <f t="shared" si="2"/>
        <v>0</v>
      </c>
      <c r="X23">
        <f t="shared" si="2"/>
        <v>0</v>
      </c>
      <c r="Y23">
        <f t="shared" si="2"/>
        <v>0</v>
      </c>
      <c r="Z23">
        <f t="shared" si="2"/>
        <v>0</v>
      </c>
      <c r="AA23">
        <f t="shared" ref="AA23:AH23" si="3">+AA24*AA25</f>
        <v>0</v>
      </c>
      <c r="AB23">
        <f t="shared" si="3"/>
        <v>0</v>
      </c>
      <c r="AC23">
        <f t="shared" si="3"/>
        <v>0</v>
      </c>
      <c r="AD23">
        <f t="shared" si="3"/>
        <v>0</v>
      </c>
      <c r="AE23">
        <f>+AE24*AE25</f>
        <v>0</v>
      </c>
      <c r="AF23">
        <f>+AF24*AF25</f>
        <v>0</v>
      </c>
      <c r="AG23">
        <f t="shared" si="3"/>
        <v>0</v>
      </c>
      <c r="AH23">
        <f t="shared" si="3"/>
        <v>0</v>
      </c>
      <c r="AI23">
        <f t="shared" si="2"/>
        <v>0</v>
      </c>
      <c r="AJ23">
        <f t="shared" si="2"/>
        <v>0</v>
      </c>
    </row>
    <row r="24" spans="1:36" ht="13.5" hidden="1" customHeight="1">
      <c r="A24" s="16"/>
      <c r="C24">
        <f>IF($B36&gt;3,1,0)</f>
        <v>0</v>
      </c>
      <c r="D24">
        <f t="shared" ref="D24:AJ24" si="4">IF($B36&gt;3,1,0)</f>
        <v>0</v>
      </c>
      <c r="E24">
        <f t="shared" si="4"/>
        <v>0</v>
      </c>
      <c r="F24">
        <f t="shared" si="4"/>
        <v>0</v>
      </c>
      <c r="G24">
        <f t="shared" si="4"/>
        <v>0</v>
      </c>
      <c r="H24">
        <f t="shared" si="4"/>
        <v>0</v>
      </c>
      <c r="I24">
        <f t="shared" si="4"/>
        <v>0</v>
      </c>
      <c r="J24">
        <f t="shared" si="4"/>
        <v>0</v>
      </c>
      <c r="K24">
        <f t="shared" si="4"/>
        <v>0</v>
      </c>
      <c r="L24">
        <f t="shared" si="4"/>
        <v>0</v>
      </c>
      <c r="M24">
        <f t="shared" si="4"/>
        <v>0</v>
      </c>
      <c r="N24">
        <f t="shared" si="4"/>
        <v>0</v>
      </c>
      <c r="O24">
        <f t="shared" si="4"/>
        <v>0</v>
      </c>
      <c r="P24">
        <f t="shared" si="4"/>
        <v>0</v>
      </c>
      <c r="Q24">
        <f t="shared" si="4"/>
        <v>0</v>
      </c>
      <c r="R24">
        <f t="shared" si="4"/>
        <v>0</v>
      </c>
      <c r="S24">
        <f t="shared" si="4"/>
        <v>0</v>
      </c>
      <c r="T24">
        <f t="shared" si="4"/>
        <v>0</v>
      </c>
      <c r="U24">
        <f t="shared" si="4"/>
        <v>0</v>
      </c>
      <c r="V24">
        <f t="shared" si="4"/>
        <v>0</v>
      </c>
      <c r="W24">
        <f t="shared" si="4"/>
        <v>0</v>
      </c>
      <c r="X24">
        <f t="shared" si="4"/>
        <v>0</v>
      </c>
      <c r="Y24">
        <f t="shared" si="4"/>
        <v>0</v>
      </c>
      <c r="Z24">
        <f t="shared" si="4"/>
        <v>0</v>
      </c>
      <c r="AA24">
        <f t="shared" ref="AA24:AH24" si="5">IF($B36&gt;3,1,0)</f>
        <v>0</v>
      </c>
      <c r="AB24">
        <f t="shared" si="5"/>
        <v>0</v>
      </c>
      <c r="AC24">
        <f t="shared" si="5"/>
        <v>0</v>
      </c>
      <c r="AD24">
        <f t="shared" si="5"/>
        <v>0</v>
      </c>
      <c r="AE24">
        <f>IF($B36&gt;3,1,0)</f>
        <v>0</v>
      </c>
      <c r="AF24">
        <f>IF($B36&gt;3,1,0)</f>
        <v>0</v>
      </c>
      <c r="AG24">
        <f t="shared" si="5"/>
        <v>0</v>
      </c>
      <c r="AH24">
        <f t="shared" si="5"/>
        <v>0</v>
      </c>
      <c r="AI24">
        <f t="shared" si="4"/>
        <v>0</v>
      </c>
      <c r="AJ24">
        <f t="shared" si="4"/>
        <v>0</v>
      </c>
    </row>
    <row r="25" spans="1:36" ht="13.5" hidden="1" customHeight="1">
      <c r="A25" s="16"/>
      <c r="C25">
        <f>MAX(C26:C30)</f>
        <v>0</v>
      </c>
      <c r="D25">
        <f>+D37</f>
        <v>0</v>
      </c>
      <c r="E25">
        <f>MAX(E26:E30)</f>
        <v>0</v>
      </c>
      <c r="F25">
        <f>+F37</f>
        <v>0</v>
      </c>
      <c r="G25">
        <f>MAX(G26:G30)</f>
        <v>0</v>
      </c>
      <c r="H25">
        <f>+H37</f>
        <v>0</v>
      </c>
      <c r="I25">
        <f>MAX(I26:I30)</f>
        <v>0</v>
      </c>
      <c r="J25">
        <f>+J37</f>
        <v>0</v>
      </c>
      <c r="K25">
        <f>MAX(K26:K30)</f>
        <v>0</v>
      </c>
      <c r="L25">
        <f>+L37</f>
        <v>0</v>
      </c>
      <c r="M25">
        <f>MAX(M26:M30)</f>
        <v>0</v>
      </c>
      <c r="N25">
        <f>+N37</f>
        <v>0</v>
      </c>
      <c r="O25">
        <f>MAX(O26:O30)</f>
        <v>0</v>
      </c>
      <c r="P25">
        <f>+P37</f>
        <v>0</v>
      </c>
      <c r="Q25">
        <f>MAX(Q26:Q30)</f>
        <v>0</v>
      </c>
      <c r="R25">
        <f>+R37</f>
        <v>0</v>
      </c>
      <c r="S25">
        <f>MAX(S26:S30)</f>
        <v>0</v>
      </c>
      <c r="T25">
        <f>+T37</f>
        <v>0</v>
      </c>
      <c r="U25">
        <f>MAX(U26:U30)</f>
        <v>0</v>
      </c>
      <c r="V25">
        <f>+V37</f>
        <v>0</v>
      </c>
      <c r="W25">
        <f>MAX(W26:W30)</f>
        <v>0</v>
      </c>
      <c r="X25">
        <f>+X37</f>
        <v>0</v>
      </c>
      <c r="Y25">
        <f>MAX(Y26:Y30)</f>
        <v>0</v>
      </c>
      <c r="Z25">
        <f>+Z37</f>
        <v>0</v>
      </c>
      <c r="AA25">
        <f>MAX(AA26:AA30)</f>
        <v>0</v>
      </c>
      <c r="AB25">
        <f>+AB37</f>
        <v>0</v>
      </c>
      <c r="AC25">
        <f>MAX(AC26:AC30)</f>
        <v>0</v>
      </c>
      <c r="AD25">
        <f>+AD37</f>
        <v>0</v>
      </c>
      <c r="AE25">
        <f>MAX(AE26:AE30)</f>
        <v>0</v>
      </c>
      <c r="AF25">
        <f>+AF37</f>
        <v>0</v>
      </c>
      <c r="AG25">
        <f>MAX(AG26:AG30)</f>
        <v>0</v>
      </c>
      <c r="AH25">
        <f>+AH37</f>
        <v>0</v>
      </c>
      <c r="AI25">
        <f>MAX(AI26:AI30)</f>
        <v>0</v>
      </c>
      <c r="AJ25">
        <f>+AJ37</f>
        <v>0</v>
      </c>
    </row>
    <row r="26" spans="1:36" ht="13.5" hidden="1" customHeight="1">
      <c r="A26" s="16"/>
      <c r="C26">
        <f>IF(C$31=5,5,0)</f>
        <v>0</v>
      </c>
      <c r="E26">
        <f>IF(E$31=5,5,0)</f>
        <v>0</v>
      </c>
      <c r="G26">
        <f>IF(G$31=5,5,0)</f>
        <v>0</v>
      </c>
      <c r="I26">
        <f>IF(I$31=5,5,0)</f>
        <v>0</v>
      </c>
      <c r="K26">
        <f>IF(K$31=5,5,0)</f>
        <v>0</v>
      </c>
      <c r="M26">
        <f>IF(M$31=5,5,0)</f>
        <v>0</v>
      </c>
      <c r="O26">
        <f>IF(O$31=5,5,0)</f>
        <v>0</v>
      </c>
      <c r="Q26">
        <f>IF(Q$31=5,5,0)</f>
        <v>0</v>
      </c>
      <c r="S26">
        <f>IF(S$31=5,5,0)</f>
        <v>0</v>
      </c>
      <c r="U26">
        <f>IF(U$31=5,5,0)</f>
        <v>0</v>
      </c>
      <c r="W26">
        <f>IF(W$31=5,5,0)</f>
        <v>0</v>
      </c>
      <c r="Y26">
        <f>IF(Y$31=5,5,0)</f>
        <v>0</v>
      </c>
      <c r="AA26">
        <f>IF(AA$31=5,5,0)</f>
        <v>0</v>
      </c>
      <c r="AC26">
        <f>IF(AC$31=5,5,0)</f>
        <v>0</v>
      </c>
      <c r="AE26">
        <f>IF(AE$31=5,5,0)</f>
        <v>0</v>
      </c>
      <c r="AG26">
        <f>IF(AG$31=5,5,0)</f>
        <v>0</v>
      </c>
      <c r="AI26">
        <f>IF(AI$31=5,5,0)</f>
        <v>0</v>
      </c>
    </row>
    <row r="27" spans="1:36" ht="13.5" hidden="1" customHeight="1">
      <c r="A27" s="16"/>
      <c r="C27">
        <f>IF(C$31=4,10,0)</f>
        <v>0</v>
      </c>
      <c r="E27">
        <f>IF(E$31=4,10,0)</f>
        <v>0</v>
      </c>
      <c r="G27">
        <f>IF(G$31=4,10,0)</f>
        <v>0</v>
      </c>
      <c r="I27">
        <f>IF(I$31=4,10,0)</f>
        <v>0</v>
      </c>
      <c r="K27">
        <f>IF(K$31=4,10,0)</f>
        <v>0</v>
      </c>
      <c r="M27">
        <f>IF(M$31=4,10,0)</f>
        <v>0</v>
      </c>
      <c r="O27">
        <f>IF(O$31=4,10,0)</f>
        <v>0</v>
      </c>
      <c r="Q27">
        <f>IF(Q$31=4,10,0)</f>
        <v>0</v>
      </c>
      <c r="S27">
        <f>IF(S$31=4,10,0)</f>
        <v>0</v>
      </c>
      <c r="U27">
        <f>IF(U$31=4,10,0)</f>
        <v>0</v>
      </c>
      <c r="W27">
        <f>IF(W$31=4,10,0)</f>
        <v>0</v>
      </c>
      <c r="Y27">
        <f>IF(Y$31=4,10,0)</f>
        <v>0</v>
      </c>
      <c r="AA27">
        <f>IF(AA$31=4,10,0)</f>
        <v>0</v>
      </c>
      <c r="AC27">
        <f>IF(AC$31=4,10,0)</f>
        <v>0</v>
      </c>
      <c r="AE27">
        <f>IF(AE$31=4,10,0)</f>
        <v>0</v>
      </c>
      <c r="AG27">
        <f>IF(AG$31=4,10,0)</f>
        <v>0</v>
      </c>
      <c r="AI27">
        <f>IF(AI$31=4,10,0)</f>
        <v>0</v>
      </c>
    </row>
    <row r="28" spans="1:36" ht="13.5" hidden="1" customHeight="1">
      <c r="A28" s="16"/>
      <c r="C28">
        <f>IF(C$31=3,20,0)</f>
        <v>0</v>
      </c>
      <c r="E28">
        <f>IF(E$31=3,20,0)</f>
        <v>0</v>
      </c>
      <c r="G28">
        <f>IF(G$31=3,20,0)</f>
        <v>0</v>
      </c>
      <c r="I28">
        <f>IF(I$31=3,20,0)</f>
        <v>0</v>
      </c>
      <c r="K28">
        <f>IF(K$31=3,20,0)</f>
        <v>0</v>
      </c>
      <c r="M28">
        <f>IF(M$31=3,20,0)</f>
        <v>0</v>
      </c>
      <c r="O28">
        <f>IF(O$31=3,20,0)</f>
        <v>0</v>
      </c>
      <c r="Q28">
        <f>IF(Q$31=3,20,0)</f>
        <v>0</v>
      </c>
      <c r="S28">
        <f>IF(S$31=3,20,0)</f>
        <v>0</v>
      </c>
      <c r="U28">
        <f>IF(U$31=3,20,0)</f>
        <v>0</v>
      </c>
      <c r="W28">
        <f>IF(W$31=3,20,0)</f>
        <v>0</v>
      </c>
      <c r="Y28">
        <f>IF(Y$31=3,20,0)</f>
        <v>0</v>
      </c>
      <c r="AA28">
        <f>IF(AA$31=3,20,0)</f>
        <v>0</v>
      </c>
      <c r="AC28">
        <f>IF(AC$31=3,20,0)</f>
        <v>0</v>
      </c>
      <c r="AE28">
        <f>IF(AE$31=3,20,0)</f>
        <v>0</v>
      </c>
      <c r="AG28">
        <f>IF(AG$31=3,20,0)</f>
        <v>0</v>
      </c>
      <c r="AI28">
        <f>IF(AI$31=3,20,0)</f>
        <v>0</v>
      </c>
    </row>
    <row r="29" spans="1:36" ht="13.5" hidden="1" customHeight="1">
      <c r="A29" s="16"/>
      <c r="C29">
        <f>IF(C$31=2,40,0)</f>
        <v>0</v>
      </c>
      <c r="E29">
        <f>IF(E$31=2,40,0)</f>
        <v>0</v>
      </c>
      <c r="G29">
        <f>IF(G$31=2,40,0)</f>
        <v>0</v>
      </c>
      <c r="I29">
        <f>IF(I$31=2,40,0)</f>
        <v>0</v>
      </c>
      <c r="K29">
        <f>IF(K$31=2,40,0)</f>
        <v>0</v>
      </c>
      <c r="M29">
        <f>IF(M$31=2,40,0)</f>
        <v>0</v>
      </c>
      <c r="O29">
        <f>IF(O$31=2,40,0)</f>
        <v>0</v>
      </c>
      <c r="Q29">
        <f>IF(Q$31=2,40,0)</f>
        <v>0</v>
      </c>
      <c r="S29">
        <f>IF(S$31=2,40,0)</f>
        <v>0</v>
      </c>
      <c r="U29">
        <f>IF(U$31=2,40,0)</f>
        <v>0</v>
      </c>
      <c r="W29">
        <f>IF(W$31=2,40,0)</f>
        <v>0</v>
      </c>
      <c r="Y29">
        <f>IF(Y$31=2,40,0)</f>
        <v>0</v>
      </c>
      <c r="AA29">
        <f>IF(AA$31=2,40,0)</f>
        <v>0</v>
      </c>
      <c r="AC29">
        <f>IF(AC$31=2,40,0)</f>
        <v>0</v>
      </c>
      <c r="AE29">
        <f>IF(AE$31=2,40,0)</f>
        <v>0</v>
      </c>
      <c r="AG29">
        <f>IF(AG$31=2,40,0)</f>
        <v>0</v>
      </c>
      <c r="AI29">
        <f>IF(AI$31=2,40,0)</f>
        <v>0</v>
      </c>
    </row>
    <row r="30" spans="1:36" ht="13.5" hidden="1" customHeight="1">
      <c r="A30" s="16"/>
      <c r="C30">
        <f>IF(C$31=1,80,0)</f>
        <v>0</v>
      </c>
      <c r="E30">
        <f>IF(E$31=1,80,0)</f>
        <v>0</v>
      </c>
      <c r="G30">
        <f>IF(G$31=1,80,0)</f>
        <v>0</v>
      </c>
      <c r="I30">
        <f>IF(I$31=1,80,0)</f>
        <v>0</v>
      </c>
      <c r="K30">
        <f>IF(K$31=1,80,0)</f>
        <v>0</v>
      </c>
      <c r="M30">
        <f>IF(M$31=1,80,0)</f>
        <v>0</v>
      </c>
      <c r="O30">
        <f>IF(O$31=1,80,0)</f>
        <v>0</v>
      </c>
      <c r="Q30">
        <f>IF(Q$31=1,80,0)</f>
        <v>0</v>
      </c>
      <c r="S30">
        <f>IF(S$31=1,80,0)</f>
        <v>0</v>
      </c>
      <c r="U30">
        <f>IF(U$31=1,80,0)</f>
        <v>0</v>
      </c>
      <c r="W30">
        <f>IF(W$31=1,80,0)</f>
        <v>0</v>
      </c>
      <c r="Y30">
        <f>IF(Y$31=1,80,0)</f>
        <v>0</v>
      </c>
      <c r="AA30">
        <f>IF(AA$31=1,80,0)</f>
        <v>0</v>
      </c>
      <c r="AC30">
        <f>IF(AC$31=1,80,0)</f>
        <v>0</v>
      </c>
      <c r="AE30">
        <f>IF(AE$31=1,80,0)</f>
        <v>0</v>
      </c>
      <c r="AG30">
        <f>IF(AG$31=1,80,0)</f>
        <v>0</v>
      </c>
      <c r="AI30">
        <f>IF(AI$31=1,80,0)</f>
        <v>0</v>
      </c>
    </row>
    <row r="31" spans="1:36" ht="13.5" hidden="1" customHeight="1">
      <c r="A31" s="16"/>
      <c r="C31">
        <f>RANK(C32,$C32:$AV32)*C36</f>
        <v>0</v>
      </c>
      <c r="E31">
        <f>RANK(E32,$C32:$AV32)*E36</f>
        <v>0</v>
      </c>
      <c r="G31">
        <f>RANK(G32,$C32:$AV32)*G36</f>
        <v>0</v>
      </c>
      <c r="I31">
        <f>RANK(I32,$C32:$AV32)*I36</f>
        <v>0</v>
      </c>
      <c r="K31">
        <f>RANK(K32,$C32:$AV32)*K36</f>
        <v>0</v>
      </c>
      <c r="M31">
        <f>RANK(M32,$C32:$AV32)*M36</f>
        <v>0</v>
      </c>
      <c r="O31">
        <f>RANK(O32,$C32:$AV32)*O36</f>
        <v>0</v>
      </c>
      <c r="Q31">
        <f>RANK(Q32,$C32:$AV32)*Q36</f>
        <v>0</v>
      </c>
      <c r="S31">
        <f>RANK(S32,$C32:$AV32)*S36</f>
        <v>0</v>
      </c>
      <c r="U31">
        <f>RANK(U32,$C32:$AV32)*U36</f>
        <v>0</v>
      </c>
      <c r="W31">
        <f>RANK(W32,$C32:$AV32)*W36</f>
        <v>0</v>
      </c>
      <c r="Y31">
        <f>RANK(Y32,$C32:$AV32)*Y36</f>
        <v>0</v>
      </c>
      <c r="AA31">
        <f>RANK(AA32,$C32:$AV32)*AA36</f>
        <v>0</v>
      </c>
      <c r="AC31">
        <f>RANK(AC32,$C32:$AV32)*AC36</f>
        <v>0</v>
      </c>
      <c r="AE31">
        <f>RANK(AE32,$C32:$AV32)*AE36</f>
        <v>0</v>
      </c>
      <c r="AG31">
        <f>RANK(AG32,$C32:$AV32)*AG36</f>
        <v>0</v>
      </c>
      <c r="AI31">
        <f>RANK(AI32,$C32:$AV32)*AI36</f>
        <v>0</v>
      </c>
    </row>
    <row r="32" spans="1:36" ht="13.5" hidden="1" customHeight="1">
      <c r="A32" s="16"/>
      <c r="C32">
        <f>SUM(C33:C35)</f>
        <v>-101000000</v>
      </c>
      <c r="E32">
        <f>SUM(E33:E35)</f>
        <v>-101000000</v>
      </c>
      <c r="G32">
        <f>SUM(G33:G35)</f>
        <v>-101000000</v>
      </c>
      <c r="I32">
        <f>SUM(I33:I35)</f>
        <v>-101000000</v>
      </c>
      <c r="K32">
        <f>SUM(K33:K35)</f>
        <v>-101000000</v>
      </c>
      <c r="M32">
        <f>SUM(M33:M35)</f>
        <v>-101000000</v>
      </c>
      <c r="O32">
        <f>SUM(O33:O35)</f>
        <v>-101000000</v>
      </c>
      <c r="Q32">
        <f>SUM(Q33:Q35)</f>
        <v>-101000000</v>
      </c>
      <c r="S32">
        <f>SUM(S33:S35)</f>
        <v>-101000000</v>
      </c>
      <c r="U32">
        <f>SUM(U33:U35)</f>
        <v>-101000000</v>
      </c>
      <c r="W32">
        <f>SUM(W33:W35)</f>
        <v>-101000000</v>
      </c>
      <c r="Y32">
        <f>SUM(Y33:Y35)</f>
        <v>-101000000</v>
      </c>
      <c r="AA32">
        <f>SUM(AA33:AA35)</f>
        <v>-101000000</v>
      </c>
      <c r="AC32">
        <f>SUM(AC33:AC35)</f>
        <v>-101000000</v>
      </c>
      <c r="AE32">
        <f>SUM(AE33:AE35)</f>
        <v>-101000000</v>
      </c>
      <c r="AG32">
        <f>SUM(AG33:AG35)</f>
        <v>-101000000</v>
      </c>
      <c r="AI32">
        <f>SUM(AI33:AI35)</f>
        <v>-101000000</v>
      </c>
    </row>
    <row r="33" spans="1:43" ht="13.5" hidden="1" customHeight="1">
      <c r="A33" s="16"/>
      <c r="C33">
        <f>+D37</f>
        <v>0</v>
      </c>
      <c r="E33">
        <f>+F37</f>
        <v>0</v>
      </c>
      <c r="G33">
        <f>+H37</f>
        <v>0</v>
      </c>
      <c r="I33">
        <f>+J37</f>
        <v>0</v>
      </c>
      <c r="K33">
        <f>+L37</f>
        <v>0</v>
      </c>
      <c r="M33">
        <f>+N37</f>
        <v>0</v>
      </c>
      <c r="O33">
        <f>+P37</f>
        <v>0</v>
      </c>
      <c r="Q33">
        <f>+R37</f>
        <v>0</v>
      </c>
      <c r="S33">
        <f>+T37</f>
        <v>0</v>
      </c>
      <c r="U33">
        <f>+V37</f>
        <v>0</v>
      </c>
      <c r="W33">
        <f>+X37</f>
        <v>0</v>
      </c>
      <c r="Y33">
        <f>+Z37</f>
        <v>0</v>
      </c>
      <c r="AA33">
        <f>+AB37</f>
        <v>0</v>
      </c>
      <c r="AC33">
        <f>+AD37</f>
        <v>0</v>
      </c>
      <c r="AE33">
        <f>+AF37</f>
        <v>0</v>
      </c>
      <c r="AG33">
        <f>+AH37</f>
        <v>0</v>
      </c>
      <c r="AI33">
        <f>+AJ37</f>
        <v>0</v>
      </c>
    </row>
    <row r="34" spans="1:43" ht="13.5" hidden="1" customHeight="1">
      <c r="A34" s="16"/>
      <c r="C34">
        <f>D38*10</f>
        <v>0</v>
      </c>
      <c r="E34">
        <f>F38*10</f>
        <v>0</v>
      </c>
      <c r="G34">
        <f>H38*10</f>
        <v>0</v>
      </c>
      <c r="I34">
        <f>J38*10</f>
        <v>0</v>
      </c>
      <c r="K34">
        <f>L38*10</f>
        <v>0</v>
      </c>
      <c r="M34">
        <f>N38*10</f>
        <v>0</v>
      </c>
      <c r="O34">
        <f>P38*10</f>
        <v>0</v>
      </c>
      <c r="Q34">
        <f>R38*10</f>
        <v>0</v>
      </c>
      <c r="S34">
        <f>T38*10</f>
        <v>0</v>
      </c>
      <c r="U34">
        <f>V38*10</f>
        <v>0</v>
      </c>
      <c r="W34">
        <f>X38*10</f>
        <v>0</v>
      </c>
      <c r="Y34">
        <f>Z38*10</f>
        <v>0</v>
      </c>
      <c r="AA34">
        <f>AB38*10</f>
        <v>0</v>
      </c>
      <c r="AC34">
        <f>AD38*10</f>
        <v>0</v>
      </c>
      <c r="AE34">
        <f>AF38*10</f>
        <v>0</v>
      </c>
      <c r="AG34">
        <f>AH38*10</f>
        <v>0</v>
      </c>
      <c r="AI34">
        <f>AJ38*10</f>
        <v>0</v>
      </c>
    </row>
    <row r="35" spans="1:43" ht="13.5" hidden="1" customHeight="1">
      <c r="A35" s="16"/>
      <c r="C35">
        <f>IF(C36=1,C37*C36*1000+C37,-1000000+C37)</f>
        <v>-101000000</v>
      </c>
      <c r="E35">
        <f>IF(E36=1,E37*E36*1000+E37,-1000000+E37)</f>
        <v>-101000000</v>
      </c>
      <c r="G35">
        <f>IF(G36=1,G37*G36*1000+G37,-1000000+G37)</f>
        <v>-101000000</v>
      </c>
      <c r="I35">
        <f>IF(I36=1,I37*I36*1000+I37,-1000000+I37)</f>
        <v>-101000000</v>
      </c>
      <c r="K35">
        <f>IF(K36=1,K37*K36*1000+K37,-1000000+K37)</f>
        <v>-101000000</v>
      </c>
      <c r="M35">
        <f>IF(M36=1,M37*M36*1000+M37,-1000000+M37)</f>
        <v>-101000000</v>
      </c>
      <c r="O35">
        <f>IF(O36=1,O37*O36*1000+O37,-1000000+O37)</f>
        <v>-101000000</v>
      </c>
      <c r="Q35">
        <f>IF(Q36=1,Q37*Q36*1000+Q37,-1000000+Q37)</f>
        <v>-101000000</v>
      </c>
      <c r="S35">
        <f>IF(S36=1,S37*S36*1000+S37,-1000000+S37)</f>
        <v>-101000000</v>
      </c>
      <c r="U35">
        <f>IF(U36=1,U37*U36*1000+U37,-1000000+U37)</f>
        <v>-101000000</v>
      </c>
      <c r="W35">
        <f>IF(W36=1,W37*W36*1000+W37,-1000000+W37)</f>
        <v>-101000000</v>
      </c>
      <c r="Y35">
        <f>IF(Y36=1,Y37*Y36*1000+Y37,-1000000+Y37)</f>
        <v>-101000000</v>
      </c>
      <c r="AA35">
        <f>IF(AA36=1,AA37*AA36*1000+AA37,-1000000+AA37)</f>
        <v>-101000000</v>
      </c>
      <c r="AC35">
        <f>IF(AC36=1,AC37*AC36*1000+AC37,-1000000+AC37)</f>
        <v>-101000000</v>
      </c>
      <c r="AE35">
        <f>IF(AE36=1,AE37*AE36*1000+AE37,-1000000+AE37)</f>
        <v>-101000000</v>
      </c>
      <c r="AG35">
        <f>IF(AG36=1,AG37*AG36*1000+AG37,-1000000+AG37)</f>
        <v>-101000000</v>
      </c>
      <c r="AI35">
        <f>IF(AI36=1,AI37*AI36*1000+AI37,-1000000+AI37)</f>
        <v>-101000000</v>
      </c>
      <c r="AK35"/>
    </row>
    <row r="36" spans="1:43" ht="13.5" customHeight="1">
      <c r="A36" s="52" t="s">
        <v>13</v>
      </c>
      <c r="B36">
        <f>SUM(C36:AI36)</f>
        <v>0</v>
      </c>
      <c r="C36">
        <f>IF(D37&gt;=$A3/2,1,0)</f>
        <v>0</v>
      </c>
      <c r="E36">
        <f>IF(F37&gt;=$A3/2,1,0)</f>
        <v>0</v>
      </c>
      <c r="G36">
        <f>IF(H37&gt;=$A3/2,1,0)</f>
        <v>0</v>
      </c>
      <c r="I36">
        <f>IF(J37&gt;=$A3/2,1,0)</f>
        <v>0</v>
      </c>
      <c r="K36">
        <f>IF(L37&gt;=$A3/2,1,0)</f>
        <v>0</v>
      </c>
      <c r="M36">
        <f>IF(N37&gt;=$A3/2,1,0)</f>
        <v>0</v>
      </c>
      <c r="O36">
        <f>IF(P37&gt;=$A3/2,1,0)</f>
        <v>0</v>
      </c>
      <c r="Q36">
        <f>IF(R37&gt;=$A3/2,1,0)</f>
        <v>0</v>
      </c>
      <c r="S36">
        <f>IF(T37&gt;=$A3/2,1,0)</f>
        <v>0</v>
      </c>
      <c r="U36">
        <f>IF(V37&gt;=$A3/2,1,0)</f>
        <v>0</v>
      </c>
      <c r="W36">
        <f>IF(X37&gt;=$A3/2,1,0)</f>
        <v>0</v>
      </c>
      <c r="Y36">
        <f>IF(Z37&gt;=$A3/2,1,0)</f>
        <v>0</v>
      </c>
      <c r="AA36">
        <f>IF(AB37&gt;=$A3/2,1,0)</f>
        <v>0</v>
      </c>
      <c r="AC36">
        <f>IF(AD37&gt;=$A3/2,1,0)</f>
        <v>0</v>
      </c>
      <c r="AE36">
        <f>IF(AF37&gt;=$A3/2,1,0)</f>
        <v>0</v>
      </c>
      <c r="AG36">
        <f>IF(AH37&gt;=$A3/2,1,0)</f>
        <v>0</v>
      </c>
      <c r="AI36">
        <f>IF(AJ37&gt;=$A3/2,1,0)</f>
        <v>0</v>
      </c>
    </row>
    <row r="37" spans="1:43" ht="13.5" hidden="1" thickBot="1">
      <c r="C37" s="2">
        <f>IF(SUM(C42:C192)&lt;-1000,-100000000,SUM(C42:C192))</f>
        <v>-100000000</v>
      </c>
      <c r="D37" s="2">
        <f>COUNT(D42:D192)</f>
        <v>0</v>
      </c>
      <c r="E37" s="2">
        <f>IF(SUM(E42:E192)&lt;-1000,-100000000,SUM(E42:E192))</f>
        <v>-100000000</v>
      </c>
      <c r="F37" s="2">
        <f>COUNT(F42:F192)</f>
        <v>0</v>
      </c>
      <c r="G37" s="2">
        <f>IF(SUM(G42:G192)&lt;-1000,-100000000,SUM(G42:G192))</f>
        <v>-100000000</v>
      </c>
      <c r="H37" s="2">
        <f>COUNT(H42:H192)</f>
        <v>0</v>
      </c>
      <c r="I37" s="2">
        <f>IF(SUM(I42:I192)&lt;-1000,-100000000,SUM(I42:I192))</f>
        <v>-100000000</v>
      </c>
      <c r="J37" s="2">
        <f>COUNT(J42:J192)</f>
        <v>0</v>
      </c>
      <c r="K37" s="2">
        <f>IF(SUM(K42:K192)&lt;-1000,-100000000,SUM(K42:K192))</f>
        <v>-100000000</v>
      </c>
      <c r="L37" s="2">
        <f>COUNT(L42:L192)</f>
        <v>0</v>
      </c>
      <c r="M37" s="2">
        <f>IF(SUM(M42:M192)&lt;-1000,-100000000,SUM(M42:M192))</f>
        <v>-100000000</v>
      </c>
      <c r="N37" s="2">
        <f>COUNT(N42:N192)</f>
        <v>0</v>
      </c>
      <c r="O37" s="2">
        <f>IF(SUM(O42:O192)&lt;-1000,-100000000,SUM(O42:O192))</f>
        <v>-100000000</v>
      </c>
      <c r="P37" s="2">
        <f>COUNT(P42:P192)</f>
        <v>0</v>
      </c>
      <c r="Q37" s="2">
        <f>IF(SUM(Q42:Q192)&lt;-1000,-100000000,SUM(Q42:Q192))</f>
        <v>-100000000</v>
      </c>
      <c r="R37" s="2">
        <f>COUNT(R42:R192)</f>
        <v>0</v>
      </c>
      <c r="S37" s="2">
        <f>IF(SUM(S42:S192)&lt;-1000,-100000000,SUM(S42:S192))</f>
        <v>-100000000</v>
      </c>
      <c r="T37" s="2">
        <f>COUNT(T42:T192)</f>
        <v>0</v>
      </c>
      <c r="U37" s="2">
        <f>IF(SUM(U42:U192)&lt;-1000,-100000000,SUM(U42:U192))</f>
        <v>-100000000</v>
      </c>
      <c r="V37" s="2">
        <f>COUNT(V42:V192)</f>
        <v>0</v>
      </c>
      <c r="W37" s="2">
        <f>IF(SUM(W42:W192)&lt;-1000,-100000000,SUM(W42:W192))</f>
        <v>-100000000</v>
      </c>
      <c r="X37" s="2">
        <f>COUNT(X42:X192)</f>
        <v>0</v>
      </c>
      <c r="Y37" s="2">
        <f>IF(SUM(Y42:Y192)&lt;-1000,-100000000,SUM(Y42:Y192))</f>
        <v>-100000000</v>
      </c>
      <c r="Z37" s="2">
        <f>COUNT(Z42:Z192)</f>
        <v>0</v>
      </c>
      <c r="AA37" s="2">
        <f>IF(SUM(AA42:AA192)&lt;-1000,-100000000,SUM(AA42:AA192))</f>
        <v>-100000000</v>
      </c>
      <c r="AB37" s="2">
        <f>COUNT(AB42:AB192)</f>
        <v>0</v>
      </c>
      <c r="AC37" s="2">
        <f>IF(SUM(AC42:AC192)&lt;-1000,-100000000,SUM(AC42:AC192))</f>
        <v>-100000000</v>
      </c>
      <c r="AD37" s="2">
        <f>COUNT(AD42:AD192)</f>
        <v>0</v>
      </c>
      <c r="AE37" s="2">
        <f>IF(SUM(AE42:AE192)&lt;-1000,-100000000,SUM(AE42:AE192))</f>
        <v>-100000000</v>
      </c>
      <c r="AF37" s="2">
        <f>COUNT(AF42:AF192)</f>
        <v>0</v>
      </c>
      <c r="AG37" s="2">
        <f>IF(SUM(AG42:AG192)&lt;-1000,-100000000,SUM(AG42:AG192))</f>
        <v>-100000000</v>
      </c>
      <c r="AH37" s="2">
        <f>COUNT(AH42:AH192)</f>
        <v>0</v>
      </c>
      <c r="AI37" s="2">
        <f>IF(SUM(AI42:AI192)&lt;-1000,-100000000,SUM(AI42:AI192))</f>
        <v>-100000000</v>
      </c>
      <c r="AJ37" s="2">
        <f>COUNT(AJ42:AJ192)</f>
        <v>0</v>
      </c>
    </row>
    <row r="38" spans="1:43" hidden="1">
      <c r="C38" s="2">
        <f t="shared" ref="C38:AJ38" si="6">SUM(C42:C86)</f>
        <v>-10000000</v>
      </c>
      <c r="D38" s="2">
        <f t="shared" si="6"/>
        <v>0</v>
      </c>
      <c r="E38" s="2">
        <f t="shared" si="6"/>
        <v>-10000000</v>
      </c>
      <c r="F38" s="2">
        <f t="shared" si="6"/>
        <v>0</v>
      </c>
      <c r="G38" s="2">
        <f t="shared" si="6"/>
        <v>-10000000</v>
      </c>
      <c r="H38" s="2">
        <f t="shared" si="6"/>
        <v>0</v>
      </c>
      <c r="I38" s="2">
        <f t="shared" si="6"/>
        <v>-10000000</v>
      </c>
      <c r="J38" s="2">
        <f t="shared" si="6"/>
        <v>0</v>
      </c>
      <c r="K38" s="2">
        <f t="shared" si="6"/>
        <v>-10000000</v>
      </c>
      <c r="L38" s="2">
        <f t="shared" si="6"/>
        <v>0</v>
      </c>
      <c r="M38" s="2">
        <f t="shared" si="6"/>
        <v>-10000000</v>
      </c>
      <c r="N38" s="2">
        <f t="shared" si="6"/>
        <v>0</v>
      </c>
      <c r="O38" s="2">
        <f t="shared" si="6"/>
        <v>-10000000</v>
      </c>
      <c r="P38" s="2">
        <f t="shared" si="6"/>
        <v>0</v>
      </c>
      <c r="Q38" s="2">
        <f t="shared" si="6"/>
        <v>-10000000</v>
      </c>
      <c r="R38" s="2">
        <f t="shared" si="6"/>
        <v>0</v>
      </c>
      <c r="S38" s="2">
        <f t="shared" si="6"/>
        <v>-10000000</v>
      </c>
      <c r="T38" s="2">
        <f t="shared" si="6"/>
        <v>0</v>
      </c>
      <c r="U38" s="2">
        <f t="shared" si="6"/>
        <v>-10000000</v>
      </c>
      <c r="V38" s="2">
        <f t="shared" si="6"/>
        <v>0</v>
      </c>
      <c r="W38" s="2">
        <f t="shared" si="6"/>
        <v>-10000000</v>
      </c>
      <c r="X38" s="2">
        <f t="shared" si="6"/>
        <v>0</v>
      </c>
      <c r="Y38" s="2">
        <f t="shared" si="6"/>
        <v>-10000000</v>
      </c>
      <c r="Z38" s="2">
        <f t="shared" si="6"/>
        <v>0</v>
      </c>
      <c r="AA38" s="2">
        <f t="shared" ref="AA38:AH38" si="7">SUM(AA42:AA86)</f>
        <v>-10000000</v>
      </c>
      <c r="AB38" s="2">
        <f t="shared" si="7"/>
        <v>0</v>
      </c>
      <c r="AC38" s="2">
        <f t="shared" si="7"/>
        <v>-10000000</v>
      </c>
      <c r="AD38" s="2">
        <f t="shared" si="7"/>
        <v>0</v>
      </c>
      <c r="AE38" s="2">
        <f>SUM(AE42:AE86)</f>
        <v>-10000000</v>
      </c>
      <c r="AF38" s="2">
        <f>SUM(AF42:AF86)</f>
        <v>0</v>
      </c>
      <c r="AG38" s="2">
        <f t="shared" si="7"/>
        <v>-10000000</v>
      </c>
      <c r="AH38" s="2">
        <f t="shared" si="7"/>
        <v>0</v>
      </c>
      <c r="AI38" s="2">
        <f t="shared" si="6"/>
        <v>-10000000</v>
      </c>
      <c r="AJ38" s="2">
        <f t="shared" si="6"/>
        <v>0</v>
      </c>
    </row>
    <row r="39" spans="1:43" ht="13.5" thickBot="1"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41">
        <f>MAX(AL42:AL101)</f>
        <v>0</v>
      </c>
    </row>
    <row r="40" spans="1:43">
      <c r="B40" s="84" t="s">
        <v>0</v>
      </c>
      <c r="C40" s="424" t="s">
        <v>123</v>
      </c>
      <c r="D40" s="420"/>
      <c r="E40" s="419" t="s">
        <v>181</v>
      </c>
      <c r="F40" s="420"/>
      <c r="G40" s="422" t="s">
        <v>1</v>
      </c>
      <c r="H40" s="420"/>
      <c r="I40" s="422" t="s">
        <v>28</v>
      </c>
      <c r="J40" s="420"/>
      <c r="K40" s="422" t="s">
        <v>71</v>
      </c>
      <c r="L40" s="420"/>
      <c r="M40" s="422" t="s">
        <v>6</v>
      </c>
      <c r="N40" s="420"/>
      <c r="O40" s="422" t="s">
        <v>9</v>
      </c>
      <c r="P40" s="420"/>
      <c r="Q40" s="422" t="s">
        <v>43</v>
      </c>
      <c r="R40" s="420"/>
      <c r="S40" s="422" t="s">
        <v>26</v>
      </c>
      <c r="T40" s="420"/>
      <c r="U40" s="422" t="s">
        <v>78</v>
      </c>
      <c r="V40" s="420"/>
      <c r="W40" s="422" t="s">
        <v>4</v>
      </c>
      <c r="X40" s="420"/>
      <c r="Y40" s="422" t="s">
        <v>35</v>
      </c>
      <c r="Z40" s="420"/>
      <c r="AA40" s="422" t="s">
        <v>61</v>
      </c>
      <c r="AB40" s="420"/>
      <c r="AC40" s="422" t="s">
        <v>62</v>
      </c>
      <c r="AD40" s="420"/>
      <c r="AE40" s="422" t="s">
        <v>70</v>
      </c>
      <c r="AF40" s="420"/>
      <c r="AG40" s="422" t="s">
        <v>63</v>
      </c>
      <c r="AH40" s="420"/>
      <c r="AI40" s="424" t="s">
        <v>94</v>
      </c>
      <c r="AJ40" s="420"/>
      <c r="AK40" s="41">
        <f>COUNT(AK42:AK107)</f>
        <v>0</v>
      </c>
      <c r="AL40" s="86" t="s">
        <v>7</v>
      </c>
      <c r="AM40" s="85" t="s">
        <v>8</v>
      </c>
      <c r="AN40" s="87" t="s">
        <v>47</v>
      </c>
    </row>
    <row r="41" spans="1:43" ht="13.5" thickBot="1">
      <c r="B41" s="1"/>
      <c r="C41" s="3" t="s">
        <v>3</v>
      </c>
      <c r="D41" s="4" t="s">
        <v>2</v>
      </c>
      <c r="E41" s="3" t="s">
        <v>3</v>
      </c>
      <c r="F41" s="4" t="s">
        <v>2</v>
      </c>
      <c r="G41" s="3" t="s">
        <v>3</v>
      </c>
      <c r="H41" s="4" t="s">
        <v>2</v>
      </c>
      <c r="I41" s="3" t="s">
        <v>3</v>
      </c>
      <c r="J41" s="4" t="s">
        <v>2</v>
      </c>
      <c r="K41" s="3" t="s">
        <v>3</v>
      </c>
      <c r="L41" s="4" t="s">
        <v>2</v>
      </c>
      <c r="M41" s="3" t="s">
        <v>3</v>
      </c>
      <c r="N41" s="4" t="s">
        <v>2</v>
      </c>
      <c r="O41" s="3" t="s">
        <v>3</v>
      </c>
      <c r="P41" s="4" t="s">
        <v>2</v>
      </c>
      <c r="Q41" s="3" t="s">
        <v>3</v>
      </c>
      <c r="R41" s="4" t="s">
        <v>2</v>
      </c>
      <c r="S41" s="3" t="s">
        <v>3</v>
      </c>
      <c r="T41" s="4" t="s">
        <v>2</v>
      </c>
      <c r="U41" s="3" t="s">
        <v>3</v>
      </c>
      <c r="V41" s="4" t="s">
        <v>2</v>
      </c>
      <c r="W41" s="3" t="s">
        <v>3</v>
      </c>
      <c r="X41" s="4" t="s">
        <v>2</v>
      </c>
      <c r="Y41" s="3" t="s">
        <v>3</v>
      </c>
      <c r="Z41" s="4" t="s">
        <v>2</v>
      </c>
      <c r="AA41" s="3" t="s">
        <v>3</v>
      </c>
      <c r="AB41" s="4" t="s">
        <v>2</v>
      </c>
      <c r="AC41" s="3" t="s">
        <v>3</v>
      </c>
      <c r="AD41" s="4" t="s">
        <v>2</v>
      </c>
      <c r="AE41" s="3" t="s">
        <v>3</v>
      </c>
      <c r="AF41" s="4" t="s">
        <v>2</v>
      </c>
      <c r="AG41" s="3" t="s">
        <v>3</v>
      </c>
      <c r="AH41" s="4" t="s">
        <v>2</v>
      </c>
      <c r="AI41" s="3"/>
      <c r="AJ41" s="4"/>
      <c r="AK41" s="27" t="s">
        <v>22</v>
      </c>
      <c r="AL41" s="27" t="s">
        <v>16</v>
      </c>
    </row>
    <row r="42" spans="1:43">
      <c r="A42">
        <v>1</v>
      </c>
      <c r="B42" s="6"/>
      <c r="C42" s="51">
        <v>-10000000</v>
      </c>
      <c r="D42" s="11"/>
      <c r="E42" s="51">
        <v>-10000000</v>
      </c>
      <c r="F42" s="11"/>
      <c r="G42" s="51">
        <v>-10000000</v>
      </c>
      <c r="H42" s="11"/>
      <c r="I42" s="51">
        <v>-10000000</v>
      </c>
      <c r="J42" s="11"/>
      <c r="K42" s="51">
        <v>-10000000</v>
      </c>
      <c r="L42" s="11"/>
      <c r="M42" s="51">
        <v>-10000000</v>
      </c>
      <c r="N42" s="11"/>
      <c r="O42" s="51">
        <v>-10000000</v>
      </c>
      <c r="P42" s="11"/>
      <c r="Q42" s="51">
        <v>-10000000</v>
      </c>
      <c r="R42" s="11"/>
      <c r="S42" s="51">
        <v>-10000000</v>
      </c>
      <c r="T42" s="11"/>
      <c r="U42" s="51">
        <v>-10000000</v>
      </c>
      <c r="V42" s="11"/>
      <c r="W42" s="51">
        <v>-10000000</v>
      </c>
      <c r="X42" s="11"/>
      <c r="Y42" s="51">
        <v>-10000000</v>
      </c>
      <c r="Z42" s="11"/>
      <c r="AA42" s="51">
        <v>-10000000</v>
      </c>
      <c r="AB42" s="11"/>
      <c r="AC42" s="51">
        <v>-10000000</v>
      </c>
      <c r="AD42" s="11"/>
      <c r="AE42" s="51">
        <v>-10000000</v>
      </c>
      <c r="AF42" s="11"/>
      <c r="AG42" s="51">
        <v>-10000000</v>
      </c>
      <c r="AH42" s="11"/>
      <c r="AI42" s="51">
        <v>-10000000</v>
      </c>
      <c r="AJ42" s="11"/>
      <c r="AM42" s="41">
        <f t="shared" ref="AM42:AM58" si="8">+C42+E42+G42+I42++K42++M42+O42+Q42+S42+U42+AA42+AC42+AG42+W42+Y42+AI42+AE42</f>
        <v>-170000000</v>
      </c>
      <c r="AN42">
        <f>+D42+F42+H42+J42++L42++N42+P42+R42+T42+V42+X42+Z42+AJ42+AB42+AD42+AH42</f>
        <v>0</v>
      </c>
      <c r="AO42">
        <f>COUNT(C42:AJ42)/2</f>
        <v>8.5</v>
      </c>
      <c r="AP42">
        <f>+AM42/AO42</f>
        <v>-20000000</v>
      </c>
    </row>
    <row r="43" spans="1:43" s="41" customFormat="1">
      <c r="A43" s="41">
        <f>+A42+1</f>
        <v>2</v>
      </c>
      <c r="B43" s="53"/>
      <c r="C43" s="54"/>
      <c r="D43" s="15"/>
      <c r="E43" s="54"/>
      <c r="F43" s="15"/>
      <c r="G43" s="54"/>
      <c r="H43" s="55"/>
      <c r="I43" s="54"/>
      <c r="J43" s="15"/>
      <c r="K43" s="54"/>
      <c r="L43" s="15"/>
      <c r="M43" s="54"/>
      <c r="N43" s="55"/>
      <c r="O43" s="54"/>
      <c r="P43" s="55"/>
      <c r="Q43" s="54"/>
      <c r="R43" s="15"/>
      <c r="S43" s="54"/>
      <c r="T43" s="15"/>
      <c r="U43" s="54"/>
      <c r="V43" s="15"/>
      <c r="W43" s="54"/>
      <c r="X43" s="15"/>
      <c r="Y43" s="54"/>
      <c r="Z43" s="15"/>
      <c r="AA43" s="54"/>
      <c r="AB43" s="15"/>
      <c r="AC43" s="54"/>
      <c r="AD43" s="15"/>
      <c r="AE43" s="54"/>
      <c r="AF43" s="15"/>
      <c r="AG43" s="54"/>
      <c r="AH43" s="15"/>
      <c r="AI43" s="54"/>
      <c r="AJ43" s="55"/>
      <c r="AK43" s="24"/>
      <c r="AL43"/>
      <c r="AM43" s="41">
        <f t="shared" si="8"/>
        <v>0</v>
      </c>
      <c r="AN43">
        <f>+D43+F43+H43+J43++L43++N43+P43+R43+T43+V43+X43+Z43+AJ43+AB43+AD43+AH43</f>
        <v>0</v>
      </c>
      <c r="AO43" s="41">
        <f t="shared" ref="AO43:AO55" si="9">COUNT(C43:AJ43)/2</f>
        <v>0</v>
      </c>
      <c r="AP43" s="41" t="e">
        <f t="shared" ref="AP43:AP55" si="10">+AM43/AO43</f>
        <v>#DIV/0!</v>
      </c>
      <c r="AQ43" s="41" t="s">
        <v>125</v>
      </c>
    </row>
    <row r="44" spans="1:43" s="41" customFormat="1">
      <c r="A44" s="41">
        <f t="shared" ref="A44:A86" si="11">+A43+1</f>
        <v>3</v>
      </c>
      <c r="B44" s="53"/>
      <c r="C44" s="54"/>
      <c r="D44" s="15"/>
      <c r="E44" s="54"/>
      <c r="F44" s="15"/>
      <c r="G44" s="54"/>
      <c r="H44" s="55"/>
      <c r="I44" s="54"/>
      <c r="J44" s="15"/>
      <c r="K44" s="54"/>
      <c r="L44" s="15"/>
      <c r="M44" s="54"/>
      <c r="N44" s="55"/>
      <c r="O44" s="54"/>
      <c r="P44" s="55"/>
      <c r="Q44" s="54"/>
      <c r="R44" s="15"/>
      <c r="S44" s="54"/>
      <c r="T44" s="15"/>
      <c r="U44" s="54"/>
      <c r="V44" s="15"/>
      <c r="W44" s="54"/>
      <c r="X44" s="15"/>
      <c r="Y44" s="54"/>
      <c r="Z44" s="15"/>
      <c r="AA44" s="54"/>
      <c r="AB44" s="15"/>
      <c r="AC44" s="54"/>
      <c r="AD44" s="15"/>
      <c r="AE44" s="54"/>
      <c r="AF44" s="15"/>
      <c r="AG44" s="54"/>
      <c r="AH44" s="15"/>
      <c r="AI44" s="54"/>
      <c r="AJ44" s="55"/>
      <c r="AK44" s="24"/>
      <c r="AL44" s="69"/>
      <c r="AM44" s="41">
        <f t="shared" si="8"/>
        <v>0</v>
      </c>
      <c r="AN44">
        <f>+D44+F44+H44+J44++L44++N44+P44+R44+T44+V44+X44+Z44+AJ44+AB44+AD44+AH44</f>
        <v>0</v>
      </c>
      <c r="AO44" s="41">
        <f t="shared" si="9"/>
        <v>0</v>
      </c>
      <c r="AP44" s="41" t="e">
        <f t="shared" si="10"/>
        <v>#DIV/0!</v>
      </c>
    </row>
    <row r="45" spans="1:43" s="41" customFormat="1">
      <c r="A45" s="41">
        <f t="shared" si="11"/>
        <v>4</v>
      </c>
      <c r="B45" s="53"/>
      <c r="C45" s="54"/>
      <c r="D45" s="15"/>
      <c r="E45" s="56"/>
      <c r="F45" s="14"/>
      <c r="G45" s="56"/>
      <c r="H45" s="57"/>
      <c r="I45" s="56"/>
      <c r="J45" s="14"/>
      <c r="K45" s="56"/>
      <c r="L45" s="14"/>
      <c r="M45" s="56"/>
      <c r="N45" s="57"/>
      <c r="O45" s="56"/>
      <c r="P45" s="57"/>
      <c r="Q45" s="56"/>
      <c r="R45" s="14"/>
      <c r="S45" s="56"/>
      <c r="T45" s="14"/>
      <c r="U45" s="56"/>
      <c r="V45" s="14"/>
      <c r="W45" s="56"/>
      <c r="X45" s="14"/>
      <c r="Y45" s="56"/>
      <c r="Z45" s="14"/>
      <c r="AA45" s="56"/>
      <c r="AB45" s="14"/>
      <c r="AC45" s="56"/>
      <c r="AD45" s="14"/>
      <c r="AE45" s="56"/>
      <c r="AF45" s="14"/>
      <c r="AG45" s="56"/>
      <c r="AH45" s="14"/>
      <c r="AI45" s="56"/>
      <c r="AJ45" s="57"/>
      <c r="AK45" s="24"/>
      <c r="AM45" s="41">
        <f t="shared" si="8"/>
        <v>0</v>
      </c>
      <c r="AN45">
        <f>+D45+F45+H45+J45++L45++N45+P45+R45+T45+V45+X45+Z45+AJ45+AB45+AD45+AH45</f>
        <v>0</v>
      </c>
      <c r="AO45" s="41">
        <f t="shared" si="9"/>
        <v>0</v>
      </c>
      <c r="AP45" s="41" t="e">
        <f t="shared" si="10"/>
        <v>#DIV/0!</v>
      </c>
    </row>
    <row r="46" spans="1:43" s="41" customFormat="1">
      <c r="A46" s="41">
        <f t="shared" si="11"/>
        <v>5</v>
      </c>
      <c r="B46" s="53"/>
      <c r="C46" s="54"/>
      <c r="D46" s="15"/>
      <c r="E46" s="54"/>
      <c r="F46" s="15"/>
      <c r="G46" s="54"/>
      <c r="H46" s="55"/>
      <c r="I46" s="54"/>
      <c r="J46" s="15"/>
      <c r="K46" s="54"/>
      <c r="L46" s="15"/>
      <c r="M46" s="54"/>
      <c r="N46" s="55"/>
      <c r="O46" s="54"/>
      <c r="P46" s="55"/>
      <c r="Q46" s="54"/>
      <c r="R46" s="15"/>
      <c r="S46" s="54"/>
      <c r="T46" s="15"/>
      <c r="U46" s="54"/>
      <c r="V46" s="15"/>
      <c r="W46" s="54"/>
      <c r="X46" s="15"/>
      <c r="Y46" s="54"/>
      <c r="Z46" s="15"/>
      <c r="AA46" s="54"/>
      <c r="AB46" s="15"/>
      <c r="AC46" s="54"/>
      <c r="AD46" s="15"/>
      <c r="AE46" s="54"/>
      <c r="AF46" s="15"/>
      <c r="AG46" s="54"/>
      <c r="AH46" s="15"/>
      <c r="AI46" s="54"/>
      <c r="AJ46" s="55"/>
      <c r="AK46" s="24"/>
      <c r="AL46"/>
      <c r="AM46" s="41">
        <f t="shared" si="8"/>
        <v>0</v>
      </c>
      <c r="AN46" s="41">
        <f>+D46+F46+H46+J46++L46++N46+P46+R46+T46+V46+X46+Z46+AJ46+AB46+AD46+AH46+AF46</f>
        <v>0</v>
      </c>
      <c r="AO46" s="41">
        <f t="shared" si="9"/>
        <v>0</v>
      </c>
      <c r="AP46" s="41" t="e">
        <f t="shared" si="10"/>
        <v>#DIV/0!</v>
      </c>
    </row>
    <row r="47" spans="1:43" s="41" customFormat="1">
      <c r="A47" s="41">
        <f t="shared" si="11"/>
        <v>6</v>
      </c>
      <c r="B47" s="58"/>
      <c r="C47" s="56"/>
      <c r="D47" s="14"/>
      <c r="E47" s="56"/>
      <c r="F47" s="14"/>
      <c r="G47" s="56"/>
      <c r="H47" s="57"/>
      <c r="I47" s="56"/>
      <c r="J47" s="14"/>
      <c r="K47" s="56"/>
      <c r="L47" s="14"/>
      <c r="M47" s="56"/>
      <c r="N47" s="57"/>
      <c r="O47" s="56"/>
      <c r="P47" s="57"/>
      <c r="Q47" s="56"/>
      <c r="R47" s="14"/>
      <c r="S47" s="56"/>
      <c r="T47" s="14"/>
      <c r="U47" s="56"/>
      <c r="V47" s="14"/>
      <c r="W47" s="56"/>
      <c r="X47" s="14"/>
      <c r="Y47" s="56"/>
      <c r="Z47" s="14"/>
      <c r="AA47" s="56"/>
      <c r="AB47" s="14"/>
      <c r="AC47" s="56"/>
      <c r="AD47" s="14"/>
      <c r="AE47" s="56"/>
      <c r="AF47" s="14"/>
      <c r="AG47" s="56"/>
      <c r="AH47" s="14"/>
      <c r="AI47" s="56"/>
      <c r="AJ47" s="57"/>
      <c r="AK47" s="24"/>
      <c r="AL47"/>
      <c r="AM47" s="41">
        <f t="shared" si="8"/>
        <v>0</v>
      </c>
      <c r="AN47">
        <f t="shared" ref="AN47:AN58" si="12">+D47+F47+H47+J47++L47++N47+P47+R47+T47+V47+X47+Z47+AJ47+AB47+AD47+AH47</f>
        <v>0</v>
      </c>
      <c r="AO47" s="41">
        <f t="shared" si="9"/>
        <v>0</v>
      </c>
      <c r="AP47" s="41" t="e">
        <f t="shared" si="10"/>
        <v>#DIV/0!</v>
      </c>
    </row>
    <row r="48" spans="1:43" s="41" customFormat="1">
      <c r="A48" s="41">
        <f t="shared" si="11"/>
        <v>7</v>
      </c>
      <c r="B48" s="53"/>
      <c r="C48" s="54"/>
      <c r="D48" s="15"/>
      <c r="E48" s="54"/>
      <c r="F48" s="15"/>
      <c r="G48" s="54"/>
      <c r="H48" s="55"/>
      <c r="I48" s="54"/>
      <c r="J48" s="15"/>
      <c r="K48" s="54"/>
      <c r="L48" s="15"/>
      <c r="M48" s="54"/>
      <c r="N48" s="55"/>
      <c r="O48" s="54"/>
      <c r="P48" s="55"/>
      <c r="Q48" s="54"/>
      <c r="R48" s="15"/>
      <c r="S48" s="54"/>
      <c r="T48" s="15"/>
      <c r="U48" s="54"/>
      <c r="V48" s="15"/>
      <c r="W48" s="54"/>
      <c r="X48" s="15"/>
      <c r="Y48" s="54"/>
      <c r="Z48" s="15"/>
      <c r="AA48" s="54"/>
      <c r="AB48" s="15"/>
      <c r="AC48" s="54"/>
      <c r="AD48" s="15"/>
      <c r="AE48" s="54"/>
      <c r="AF48" s="15"/>
      <c r="AG48" s="54"/>
      <c r="AH48" s="15"/>
      <c r="AI48" s="54"/>
      <c r="AJ48" s="55"/>
      <c r="AK48" s="24"/>
      <c r="AL48"/>
      <c r="AM48" s="41">
        <f t="shared" si="8"/>
        <v>0</v>
      </c>
      <c r="AN48">
        <f t="shared" si="12"/>
        <v>0</v>
      </c>
      <c r="AO48" s="41">
        <f t="shared" si="9"/>
        <v>0</v>
      </c>
      <c r="AP48" s="41" t="e">
        <f t="shared" si="10"/>
        <v>#DIV/0!</v>
      </c>
    </row>
    <row r="49" spans="1:42" s="41" customFormat="1">
      <c r="A49" s="41">
        <f t="shared" si="11"/>
        <v>8</v>
      </c>
      <c r="B49" s="53"/>
      <c r="C49" s="54"/>
      <c r="D49" s="15"/>
      <c r="E49" s="54"/>
      <c r="F49" s="15"/>
      <c r="G49" s="54"/>
      <c r="H49" s="55"/>
      <c r="I49" s="54"/>
      <c r="J49" s="15"/>
      <c r="K49" s="54"/>
      <c r="L49" s="15"/>
      <c r="M49" s="54"/>
      <c r="N49" s="55"/>
      <c r="O49" s="54"/>
      <c r="P49" s="55"/>
      <c r="Q49" s="54"/>
      <c r="R49" s="15"/>
      <c r="S49" s="54"/>
      <c r="T49" s="15"/>
      <c r="U49" s="54"/>
      <c r="V49" s="15"/>
      <c r="W49" s="54"/>
      <c r="X49" s="15"/>
      <c r="Y49" s="54"/>
      <c r="Z49" s="15"/>
      <c r="AA49" s="54"/>
      <c r="AB49" s="15"/>
      <c r="AC49" s="54"/>
      <c r="AD49" s="15"/>
      <c r="AE49" s="54"/>
      <c r="AF49" s="15"/>
      <c r="AG49" s="54"/>
      <c r="AH49" s="15"/>
      <c r="AI49" s="54"/>
      <c r="AJ49" s="55"/>
      <c r="AK49" s="24"/>
      <c r="AL49"/>
      <c r="AM49" s="41">
        <f t="shared" si="8"/>
        <v>0</v>
      </c>
      <c r="AN49">
        <f t="shared" si="12"/>
        <v>0</v>
      </c>
      <c r="AO49" s="41">
        <f t="shared" si="9"/>
        <v>0</v>
      </c>
      <c r="AP49" s="41" t="e">
        <f t="shared" si="10"/>
        <v>#DIV/0!</v>
      </c>
    </row>
    <row r="50" spans="1:42" s="41" customFormat="1">
      <c r="A50" s="41">
        <f t="shared" si="11"/>
        <v>9</v>
      </c>
      <c r="B50" s="53"/>
      <c r="C50" s="54"/>
      <c r="D50" s="15"/>
      <c r="E50" s="54"/>
      <c r="F50" s="15"/>
      <c r="G50" s="54"/>
      <c r="H50" s="55"/>
      <c r="I50" s="54"/>
      <c r="J50" s="15"/>
      <c r="K50" s="54"/>
      <c r="L50" s="15"/>
      <c r="M50" s="54"/>
      <c r="N50" s="55"/>
      <c r="O50" s="54"/>
      <c r="P50" s="55"/>
      <c r="Q50" s="54"/>
      <c r="R50" s="15"/>
      <c r="S50" s="54"/>
      <c r="T50" s="15"/>
      <c r="U50" s="54"/>
      <c r="V50" s="15"/>
      <c r="W50" s="54"/>
      <c r="X50" s="15"/>
      <c r="Y50" s="54"/>
      <c r="Z50" s="15"/>
      <c r="AA50" s="54"/>
      <c r="AB50" s="15"/>
      <c r="AC50" s="54"/>
      <c r="AD50" s="15"/>
      <c r="AE50" s="54"/>
      <c r="AF50" s="15"/>
      <c r="AG50" s="54"/>
      <c r="AH50" s="15"/>
      <c r="AI50" s="54"/>
      <c r="AJ50" s="55"/>
      <c r="AK50" s="28"/>
      <c r="AM50" s="41">
        <f t="shared" si="8"/>
        <v>0</v>
      </c>
      <c r="AN50">
        <f t="shared" si="12"/>
        <v>0</v>
      </c>
      <c r="AO50" s="41">
        <f t="shared" si="9"/>
        <v>0</v>
      </c>
      <c r="AP50" s="41" t="e">
        <f t="shared" si="10"/>
        <v>#DIV/0!</v>
      </c>
    </row>
    <row r="51" spans="1:42" s="41" customFormat="1">
      <c r="A51" s="41">
        <f t="shared" si="11"/>
        <v>10</v>
      </c>
      <c r="B51" s="53"/>
      <c r="C51" s="54"/>
      <c r="D51" s="15"/>
      <c r="E51" s="54"/>
      <c r="F51" s="15"/>
      <c r="G51" s="54"/>
      <c r="H51" s="55"/>
      <c r="I51" s="54"/>
      <c r="J51" s="15"/>
      <c r="K51" s="54"/>
      <c r="L51" s="15"/>
      <c r="M51" s="54"/>
      <c r="N51" s="55"/>
      <c r="O51" s="54"/>
      <c r="P51" s="55"/>
      <c r="Q51" s="54"/>
      <c r="R51" s="15"/>
      <c r="S51" s="54"/>
      <c r="T51" s="15"/>
      <c r="U51" s="54"/>
      <c r="V51" s="15"/>
      <c r="W51" s="54"/>
      <c r="X51" s="15"/>
      <c r="Y51" s="54"/>
      <c r="Z51" s="15"/>
      <c r="AA51" s="54"/>
      <c r="AB51" s="15"/>
      <c r="AC51" s="54"/>
      <c r="AD51" s="15"/>
      <c r="AE51" s="54"/>
      <c r="AF51" s="15"/>
      <c r="AG51" s="54"/>
      <c r="AH51" s="15"/>
      <c r="AI51" s="54"/>
      <c r="AJ51" s="55"/>
      <c r="AK51" s="24"/>
      <c r="AL51" s="76"/>
      <c r="AM51" s="41">
        <f t="shared" si="8"/>
        <v>0</v>
      </c>
      <c r="AN51">
        <f t="shared" si="12"/>
        <v>0</v>
      </c>
      <c r="AO51" s="41">
        <f t="shared" si="9"/>
        <v>0</v>
      </c>
      <c r="AP51" s="41" t="e">
        <f t="shared" si="10"/>
        <v>#DIV/0!</v>
      </c>
    </row>
    <row r="52" spans="1:42" s="41" customFormat="1">
      <c r="A52" s="41">
        <f t="shared" si="11"/>
        <v>11</v>
      </c>
      <c r="B52" s="53"/>
      <c r="C52" s="54"/>
      <c r="D52" s="15"/>
      <c r="E52" s="54"/>
      <c r="F52" s="15"/>
      <c r="G52" s="54"/>
      <c r="H52" s="55"/>
      <c r="I52" s="94"/>
      <c r="J52" s="15"/>
      <c r="K52" s="54"/>
      <c r="L52" s="15"/>
      <c r="M52" s="54"/>
      <c r="N52" s="55"/>
      <c r="O52" s="54"/>
      <c r="P52" s="55"/>
      <c r="Q52" s="54"/>
      <c r="R52" s="15"/>
      <c r="S52" s="94"/>
      <c r="T52" s="15"/>
      <c r="U52" s="54"/>
      <c r="V52" s="15"/>
      <c r="W52" s="94"/>
      <c r="X52" s="15"/>
      <c r="Y52" s="54"/>
      <c r="Z52" s="15"/>
      <c r="AA52" s="54"/>
      <c r="AB52" s="15"/>
      <c r="AC52" s="94"/>
      <c r="AD52" s="15"/>
      <c r="AE52" s="94"/>
      <c r="AF52" s="15"/>
      <c r="AG52" s="94"/>
      <c r="AH52" s="15"/>
      <c r="AI52" s="54"/>
      <c r="AJ52" s="55"/>
      <c r="AK52" s="24"/>
      <c r="AM52" s="41">
        <f t="shared" si="8"/>
        <v>0</v>
      </c>
      <c r="AN52">
        <f t="shared" si="12"/>
        <v>0</v>
      </c>
      <c r="AO52" s="41">
        <f t="shared" si="9"/>
        <v>0</v>
      </c>
      <c r="AP52" s="41" t="e">
        <f t="shared" si="10"/>
        <v>#DIV/0!</v>
      </c>
    </row>
    <row r="53" spans="1:42" s="41" customFormat="1">
      <c r="A53" s="41">
        <f t="shared" si="11"/>
        <v>12</v>
      </c>
      <c r="B53" s="53"/>
      <c r="C53" s="54"/>
      <c r="D53" s="15"/>
      <c r="E53" s="54"/>
      <c r="F53" s="15"/>
      <c r="G53" s="54"/>
      <c r="H53" s="55"/>
      <c r="I53" s="54"/>
      <c r="J53" s="15"/>
      <c r="K53" s="54"/>
      <c r="L53" s="15"/>
      <c r="M53" s="54"/>
      <c r="N53" s="55"/>
      <c r="O53" s="54"/>
      <c r="P53" s="55"/>
      <c r="Q53" s="54"/>
      <c r="R53" s="15"/>
      <c r="S53" s="54"/>
      <c r="T53" s="15"/>
      <c r="U53" s="54"/>
      <c r="V53" s="15"/>
      <c r="W53" s="54"/>
      <c r="X53" s="15"/>
      <c r="Y53" s="54"/>
      <c r="Z53" s="15"/>
      <c r="AA53" s="54"/>
      <c r="AB53" s="15"/>
      <c r="AC53" s="54"/>
      <c r="AD53" s="15"/>
      <c r="AE53" s="54"/>
      <c r="AF53" s="15"/>
      <c r="AG53" s="54"/>
      <c r="AH53" s="15"/>
      <c r="AI53" s="54"/>
      <c r="AJ53" s="55"/>
      <c r="AK53" s="28"/>
      <c r="AL53" s="76"/>
      <c r="AM53" s="41">
        <f t="shared" si="8"/>
        <v>0</v>
      </c>
      <c r="AN53">
        <f t="shared" si="12"/>
        <v>0</v>
      </c>
      <c r="AO53" s="41">
        <f t="shared" si="9"/>
        <v>0</v>
      </c>
      <c r="AP53" s="41" t="e">
        <f t="shared" si="10"/>
        <v>#DIV/0!</v>
      </c>
    </row>
    <row r="54" spans="1:42" s="41" customFormat="1">
      <c r="A54" s="41">
        <f t="shared" si="11"/>
        <v>13</v>
      </c>
      <c r="B54" s="53"/>
      <c r="C54" s="54"/>
      <c r="D54" s="15"/>
      <c r="E54" s="54"/>
      <c r="F54" s="15"/>
      <c r="G54" s="54"/>
      <c r="H54" s="15"/>
      <c r="I54" s="54"/>
      <c r="J54" s="15"/>
      <c r="K54" s="54"/>
      <c r="L54" s="15"/>
      <c r="M54" s="54"/>
      <c r="N54" s="15"/>
      <c r="O54" s="54"/>
      <c r="P54" s="15"/>
      <c r="Q54" s="54"/>
      <c r="R54" s="15"/>
      <c r="S54" s="54"/>
      <c r="T54" s="15"/>
      <c r="U54" s="54"/>
      <c r="V54" s="15"/>
      <c r="W54" s="54"/>
      <c r="X54" s="15"/>
      <c r="Y54" s="54"/>
      <c r="Z54" s="15"/>
      <c r="AA54" s="54"/>
      <c r="AB54" s="15"/>
      <c r="AC54" s="54"/>
      <c r="AD54" s="15"/>
      <c r="AE54" s="54"/>
      <c r="AF54" s="15"/>
      <c r="AG54" s="54"/>
      <c r="AH54" s="15"/>
      <c r="AI54" s="54"/>
      <c r="AJ54" s="15"/>
      <c r="AK54" s="28"/>
      <c r="AM54" s="41">
        <f t="shared" si="8"/>
        <v>0</v>
      </c>
      <c r="AN54">
        <f t="shared" si="12"/>
        <v>0</v>
      </c>
      <c r="AO54" s="41">
        <f t="shared" si="9"/>
        <v>0</v>
      </c>
      <c r="AP54" s="41" t="e">
        <f t="shared" si="10"/>
        <v>#DIV/0!</v>
      </c>
    </row>
    <row r="55" spans="1:42" s="41" customFormat="1">
      <c r="A55" s="41">
        <f t="shared" si="11"/>
        <v>14</v>
      </c>
      <c r="B55" s="53"/>
      <c r="C55" s="56"/>
      <c r="D55" s="14"/>
      <c r="E55" s="56"/>
      <c r="F55" s="14"/>
      <c r="G55" s="56"/>
      <c r="H55" s="14"/>
      <c r="I55" s="56"/>
      <c r="J55" s="14"/>
      <c r="K55" s="56"/>
      <c r="L55" s="14"/>
      <c r="M55" s="56"/>
      <c r="N55" s="14"/>
      <c r="O55" s="56"/>
      <c r="P55" s="14"/>
      <c r="Q55" s="56"/>
      <c r="R55" s="14"/>
      <c r="S55" s="129"/>
      <c r="T55" s="14"/>
      <c r="U55" s="56"/>
      <c r="V55" s="14"/>
      <c r="W55" s="129"/>
      <c r="X55" s="14"/>
      <c r="Y55" s="56"/>
      <c r="Z55" s="14"/>
      <c r="AA55" s="56"/>
      <c r="AB55" s="14"/>
      <c r="AC55" s="56"/>
      <c r="AD55" s="14"/>
      <c r="AE55" s="56"/>
      <c r="AF55" s="14"/>
      <c r="AG55" s="56"/>
      <c r="AH55" s="14"/>
      <c r="AI55" s="56"/>
      <c r="AJ55" s="14"/>
      <c r="AK55" s="28"/>
      <c r="AM55" s="41">
        <f t="shared" si="8"/>
        <v>0</v>
      </c>
      <c r="AN55">
        <f t="shared" si="12"/>
        <v>0</v>
      </c>
      <c r="AO55" s="41">
        <f t="shared" si="9"/>
        <v>0</v>
      </c>
      <c r="AP55" s="41" t="e">
        <f t="shared" si="10"/>
        <v>#DIV/0!</v>
      </c>
    </row>
    <row r="56" spans="1:42" s="41" customFormat="1">
      <c r="A56" s="41">
        <f t="shared" si="11"/>
        <v>15</v>
      </c>
      <c r="B56" s="53"/>
      <c r="C56" s="54"/>
      <c r="D56" s="15"/>
      <c r="E56" s="54"/>
      <c r="F56" s="15"/>
      <c r="G56" s="54"/>
      <c r="H56" s="15"/>
      <c r="I56" s="54"/>
      <c r="J56" s="15"/>
      <c r="K56" s="54"/>
      <c r="L56" s="15"/>
      <c r="M56" s="54"/>
      <c r="N56" s="15"/>
      <c r="O56" s="54"/>
      <c r="P56" s="15"/>
      <c r="Q56" s="54"/>
      <c r="R56" s="15"/>
      <c r="S56" s="54"/>
      <c r="T56" s="15"/>
      <c r="U56" s="54"/>
      <c r="V56" s="15"/>
      <c r="W56" s="54"/>
      <c r="X56" s="15"/>
      <c r="Y56" s="54"/>
      <c r="Z56" s="15"/>
      <c r="AA56" s="54"/>
      <c r="AB56" s="15"/>
      <c r="AC56" s="54"/>
      <c r="AD56" s="15"/>
      <c r="AE56" s="54"/>
      <c r="AF56" s="15"/>
      <c r="AG56" s="54"/>
      <c r="AH56" s="15"/>
      <c r="AI56" s="54"/>
      <c r="AJ56" s="15"/>
      <c r="AK56" s="24"/>
      <c r="AM56" s="41">
        <f t="shared" si="8"/>
        <v>0</v>
      </c>
      <c r="AN56">
        <f t="shared" si="12"/>
        <v>0</v>
      </c>
      <c r="AO56" s="41">
        <f>COUNT(C56:AJ56)/2</f>
        <v>0</v>
      </c>
      <c r="AP56" s="41" t="e">
        <f>+AM56/AO56</f>
        <v>#DIV/0!</v>
      </c>
    </row>
    <row r="57" spans="1:42" s="41" customFormat="1">
      <c r="A57" s="41">
        <f t="shared" si="11"/>
        <v>16</v>
      </c>
      <c r="B57" s="53"/>
      <c r="C57" s="54"/>
      <c r="D57" s="15"/>
      <c r="E57" s="54"/>
      <c r="F57" s="15"/>
      <c r="G57" s="54"/>
      <c r="H57" s="15"/>
      <c r="I57" s="54"/>
      <c r="J57" s="15"/>
      <c r="K57" s="54"/>
      <c r="L57" s="15"/>
      <c r="M57" s="54"/>
      <c r="N57" s="15"/>
      <c r="O57" s="54"/>
      <c r="P57" s="15"/>
      <c r="Q57" s="94"/>
      <c r="R57" s="15"/>
      <c r="S57" s="94"/>
      <c r="T57" s="15"/>
      <c r="U57" s="54"/>
      <c r="V57" s="15"/>
      <c r="W57" s="54"/>
      <c r="X57" s="15"/>
      <c r="Y57" s="54"/>
      <c r="Z57" s="15"/>
      <c r="AA57" s="54"/>
      <c r="AB57" s="15"/>
      <c r="AC57" s="54"/>
      <c r="AD57" s="15"/>
      <c r="AE57" s="54"/>
      <c r="AF57" s="15"/>
      <c r="AG57" s="54"/>
      <c r="AH57" s="15"/>
      <c r="AI57" s="54"/>
      <c r="AJ57" s="15"/>
      <c r="AK57" s="24"/>
      <c r="AM57" s="41">
        <f t="shared" si="8"/>
        <v>0</v>
      </c>
      <c r="AN57">
        <f t="shared" si="12"/>
        <v>0</v>
      </c>
      <c r="AO57" s="41">
        <f>COUNT(C57:AJ57)/2</f>
        <v>0</v>
      </c>
      <c r="AP57" s="41" t="e">
        <f>+AM57/AO57</f>
        <v>#DIV/0!</v>
      </c>
    </row>
    <row r="58" spans="1:42" s="41" customFormat="1">
      <c r="A58" s="41">
        <f t="shared" si="11"/>
        <v>17</v>
      </c>
      <c r="B58" s="53"/>
      <c r="C58" s="54"/>
      <c r="D58" s="15"/>
      <c r="E58" s="54"/>
      <c r="F58" s="15"/>
      <c r="G58" s="54"/>
      <c r="H58" s="15"/>
      <c r="I58" s="54"/>
      <c r="J58" s="15"/>
      <c r="K58" s="54"/>
      <c r="L58" s="15"/>
      <c r="M58" s="54"/>
      <c r="N58" s="15"/>
      <c r="O58" s="54"/>
      <c r="P58" s="15"/>
      <c r="Q58" s="54"/>
      <c r="R58" s="15"/>
      <c r="S58" s="54"/>
      <c r="T58" s="15"/>
      <c r="U58" s="54"/>
      <c r="V58" s="15"/>
      <c r="W58" s="54"/>
      <c r="X58" s="15"/>
      <c r="Y58" s="54"/>
      <c r="Z58" s="15"/>
      <c r="AA58" s="54"/>
      <c r="AB58" s="15"/>
      <c r="AC58" s="54"/>
      <c r="AD58" s="15"/>
      <c r="AE58" s="54"/>
      <c r="AF58" s="15"/>
      <c r="AG58" s="54"/>
      <c r="AH58" s="15"/>
      <c r="AI58" s="54"/>
      <c r="AJ58" s="15"/>
      <c r="AK58" s="24"/>
      <c r="AM58" s="41">
        <f t="shared" si="8"/>
        <v>0</v>
      </c>
      <c r="AN58">
        <f t="shared" si="12"/>
        <v>0</v>
      </c>
      <c r="AO58" s="41">
        <f>COUNT(C58:AJ58)/2</f>
        <v>0</v>
      </c>
      <c r="AP58" s="41" t="e">
        <f>+AM58/AO58</f>
        <v>#DIV/0!</v>
      </c>
    </row>
    <row r="59" spans="1:42" s="41" customFormat="1">
      <c r="A59" s="41">
        <f t="shared" si="11"/>
        <v>18</v>
      </c>
      <c r="B59" s="53"/>
      <c r="C59" s="56"/>
      <c r="D59" s="14"/>
      <c r="E59" s="56"/>
      <c r="F59" s="14"/>
      <c r="G59" s="56"/>
      <c r="H59" s="14"/>
      <c r="I59" s="56"/>
      <c r="J59" s="14"/>
      <c r="K59" s="56"/>
      <c r="L59" s="14"/>
      <c r="M59" s="56"/>
      <c r="N59" s="14"/>
      <c r="O59" s="56"/>
      <c r="P59" s="14"/>
      <c r="Q59" s="56"/>
      <c r="R59" s="14"/>
      <c r="S59" s="56"/>
      <c r="T59" s="14"/>
      <c r="U59" s="56"/>
      <c r="V59" s="14"/>
      <c r="W59" s="56"/>
      <c r="X59" s="14"/>
      <c r="Y59" s="56"/>
      <c r="Z59" s="14"/>
      <c r="AA59" s="56"/>
      <c r="AB59" s="14"/>
      <c r="AC59" s="56"/>
      <c r="AD59" s="14"/>
      <c r="AE59" s="56"/>
      <c r="AF59" s="14"/>
      <c r="AG59" s="56"/>
      <c r="AH59" s="14"/>
      <c r="AI59" s="56"/>
      <c r="AJ59" s="14"/>
      <c r="AK59" s="24"/>
      <c r="AL59"/>
      <c r="AN59"/>
    </row>
    <row r="60" spans="1:42" s="41" customFormat="1">
      <c r="A60" s="41">
        <f t="shared" si="11"/>
        <v>19</v>
      </c>
      <c r="B60" s="53"/>
      <c r="C60" s="54"/>
      <c r="D60" s="15"/>
      <c r="E60" s="54"/>
      <c r="F60" s="15"/>
      <c r="G60" s="54"/>
      <c r="H60" s="15"/>
      <c r="I60" s="54"/>
      <c r="J60" s="15"/>
      <c r="K60" s="54"/>
      <c r="L60" s="15"/>
      <c r="M60" s="54"/>
      <c r="N60" s="15"/>
      <c r="O60" s="54"/>
      <c r="P60" s="15"/>
      <c r="Q60" s="54"/>
      <c r="R60" s="15"/>
      <c r="S60" s="54"/>
      <c r="T60" s="15"/>
      <c r="U60" s="54"/>
      <c r="V60" s="15"/>
      <c r="W60" s="54"/>
      <c r="X60" s="15"/>
      <c r="Y60" s="54"/>
      <c r="Z60" s="15"/>
      <c r="AA60" s="54"/>
      <c r="AB60" s="15"/>
      <c r="AC60" s="54"/>
      <c r="AD60" s="15"/>
      <c r="AE60" s="54"/>
      <c r="AF60" s="15"/>
      <c r="AG60" s="54"/>
      <c r="AH60" s="15"/>
      <c r="AI60" s="54"/>
      <c r="AJ60" s="15"/>
      <c r="AK60" s="28"/>
      <c r="AL60"/>
      <c r="AN60"/>
    </row>
    <row r="61" spans="1:42" s="41" customFormat="1">
      <c r="A61" s="41">
        <f t="shared" si="11"/>
        <v>20</v>
      </c>
      <c r="B61" s="53"/>
      <c r="C61" s="54"/>
      <c r="D61" s="15"/>
      <c r="E61" s="54"/>
      <c r="F61" s="15"/>
      <c r="G61" s="54"/>
      <c r="H61" s="15"/>
      <c r="I61" s="54"/>
      <c r="J61" s="15"/>
      <c r="K61" s="54"/>
      <c r="L61" s="15"/>
      <c r="M61" s="54"/>
      <c r="N61" s="15"/>
      <c r="O61" s="54"/>
      <c r="P61" s="15"/>
      <c r="Q61" s="54"/>
      <c r="R61" s="15"/>
      <c r="S61" s="54"/>
      <c r="T61" s="15"/>
      <c r="U61" s="54"/>
      <c r="V61" s="15"/>
      <c r="W61" s="54"/>
      <c r="X61" s="15"/>
      <c r="Y61" s="54"/>
      <c r="Z61" s="15"/>
      <c r="AA61" s="54"/>
      <c r="AB61" s="15"/>
      <c r="AC61" s="54"/>
      <c r="AD61" s="15"/>
      <c r="AE61" s="54"/>
      <c r="AF61" s="15"/>
      <c r="AG61" s="54"/>
      <c r="AH61" s="15"/>
      <c r="AI61" s="54"/>
      <c r="AJ61" s="15"/>
      <c r="AK61" s="28"/>
      <c r="AL61"/>
      <c r="AN61"/>
    </row>
    <row r="62" spans="1:42" s="41" customFormat="1">
      <c r="A62" s="41">
        <f t="shared" si="11"/>
        <v>21</v>
      </c>
      <c r="B62" s="53"/>
      <c r="C62" s="54"/>
      <c r="D62" s="15"/>
      <c r="E62" s="54"/>
      <c r="F62" s="15"/>
      <c r="G62" s="54"/>
      <c r="H62" s="15"/>
      <c r="I62" s="54"/>
      <c r="J62" s="15"/>
      <c r="K62" s="54"/>
      <c r="L62" s="15"/>
      <c r="M62" s="54"/>
      <c r="N62" s="15"/>
      <c r="O62" s="54"/>
      <c r="P62" s="15"/>
      <c r="Q62" s="54"/>
      <c r="R62" s="15"/>
      <c r="S62" s="54"/>
      <c r="T62" s="15"/>
      <c r="U62" s="54"/>
      <c r="V62" s="15"/>
      <c r="W62" s="54"/>
      <c r="X62" s="15"/>
      <c r="Y62" s="54"/>
      <c r="Z62" s="15"/>
      <c r="AA62" s="54"/>
      <c r="AB62" s="15"/>
      <c r="AC62" s="54"/>
      <c r="AD62" s="15"/>
      <c r="AE62" s="54"/>
      <c r="AF62" s="15"/>
      <c r="AG62" s="54"/>
      <c r="AH62" s="15"/>
      <c r="AI62" s="54"/>
      <c r="AJ62" s="15"/>
      <c r="AK62" s="28"/>
      <c r="AL62"/>
      <c r="AN62"/>
    </row>
    <row r="63" spans="1:42" s="41" customFormat="1">
      <c r="A63" s="41">
        <f t="shared" si="11"/>
        <v>22</v>
      </c>
      <c r="B63" s="53"/>
      <c r="C63" s="54"/>
      <c r="D63" s="15"/>
      <c r="E63" s="54"/>
      <c r="F63" s="15"/>
      <c r="G63" s="54"/>
      <c r="H63" s="15"/>
      <c r="I63" s="54"/>
      <c r="J63" s="15"/>
      <c r="K63" s="54"/>
      <c r="L63" s="15"/>
      <c r="M63" s="54"/>
      <c r="N63" s="15"/>
      <c r="O63" s="54"/>
      <c r="P63" s="15"/>
      <c r="Q63" s="54"/>
      <c r="R63" s="15"/>
      <c r="S63" s="54"/>
      <c r="T63" s="15"/>
      <c r="U63" s="54"/>
      <c r="V63" s="15"/>
      <c r="W63" s="54"/>
      <c r="X63" s="15"/>
      <c r="Y63" s="54"/>
      <c r="Z63" s="15"/>
      <c r="AA63" s="54"/>
      <c r="AB63" s="15"/>
      <c r="AC63" s="54"/>
      <c r="AD63" s="15"/>
      <c r="AE63" s="54"/>
      <c r="AF63" s="15"/>
      <c r="AG63" s="54"/>
      <c r="AH63" s="15"/>
      <c r="AI63" s="54"/>
      <c r="AJ63" s="15"/>
      <c r="AK63" s="24"/>
      <c r="AL63" s="76"/>
      <c r="AN63"/>
    </row>
    <row r="64" spans="1:42" s="41" customFormat="1">
      <c r="A64" s="41">
        <f t="shared" si="11"/>
        <v>23</v>
      </c>
      <c r="B64" s="53"/>
      <c r="C64" s="54"/>
      <c r="D64" s="15"/>
      <c r="E64" s="54"/>
      <c r="F64" s="15"/>
      <c r="G64" s="54"/>
      <c r="H64" s="15"/>
      <c r="I64" s="94"/>
      <c r="J64" s="15"/>
      <c r="K64" s="54"/>
      <c r="L64" s="15"/>
      <c r="M64" s="54"/>
      <c r="N64" s="15"/>
      <c r="O64" s="94"/>
      <c r="P64" s="15"/>
      <c r="Q64" s="54"/>
      <c r="R64" s="15"/>
      <c r="S64" s="54"/>
      <c r="T64" s="15"/>
      <c r="U64" s="54"/>
      <c r="V64" s="15"/>
      <c r="W64" s="54"/>
      <c r="X64" s="15"/>
      <c r="Y64" s="54"/>
      <c r="Z64" s="15"/>
      <c r="AA64" s="54"/>
      <c r="AB64" s="15"/>
      <c r="AC64" s="54"/>
      <c r="AD64" s="15"/>
      <c r="AE64" s="54"/>
      <c r="AF64" s="15"/>
      <c r="AG64" s="54"/>
      <c r="AH64" s="15"/>
      <c r="AI64" s="54"/>
      <c r="AJ64" s="15"/>
      <c r="AK64" s="24"/>
      <c r="AL64" s="76"/>
      <c r="AN64"/>
    </row>
    <row r="65" spans="1:40" s="41" customFormat="1">
      <c r="A65" s="41">
        <f t="shared" si="11"/>
        <v>24</v>
      </c>
      <c r="B65" s="53"/>
      <c r="C65" s="54"/>
      <c r="D65" s="15"/>
      <c r="E65" s="54"/>
      <c r="F65" s="15"/>
      <c r="G65" s="54"/>
      <c r="H65" s="15"/>
      <c r="I65" s="54"/>
      <c r="J65" s="15"/>
      <c r="K65" s="54"/>
      <c r="L65" s="15"/>
      <c r="M65" s="54"/>
      <c r="N65" s="15"/>
      <c r="O65" s="54"/>
      <c r="P65" s="15"/>
      <c r="Q65" s="54"/>
      <c r="R65" s="15"/>
      <c r="S65" s="54"/>
      <c r="T65" s="15"/>
      <c r="U65" s="54"/>
      <c r="V65" s="15"/>
      <c r="W65" s="54"/>
      <c r="X65" s="15"/>
      <c r="Y65" s="54"/>
      <c r="Z65" s="15"/>
      <c r="AA65" s="54"/>
      <c r="AB65" s="15"/>
      <c r="AC65" s="54"/>
      <c r="AD65" s="15"/>
      <c r="AE65" s="54"/>
      <c r="AF65" s="15"/>
      <c r="AG65" s="54"/>
      <c r="AH65" s="15"/>
      <c r="AI65" s="54"/>
      <c r="AJ65" s="15"/>
      <c r="AK65" s="24"/>
      <c r="AL65" s="76"/>
      <c r="AN65"/>
    </row>
    <row r="66" spans="1:40" s="41" customFormat="1">
      <c r="A66" s="41">
        <f t="shared" si="11"/>
        <v>25</v>
      </c>
      <c r="B66" s="53"/>
      <c r="C66" s="54"/>
      <c r="D66" s="15"/>
      <c r="E66" s="54"/>
      <c r="F66" s="15"/>
      <c r="G66" s="54"/>
      <c r="H66" s="15"/>
      <c r="I66" s="54"/>
      <c r="J66" s="15"/>
      <c r="K66" s="54"/>
      <c r="L66" s="15"/>
      <c r="M66" s="54"/>
      <c r="N66" s="15"/>
      <c r="O66" s="54"/>
      <c r="P66" s="15"/>
      <c r="Q66" s="54"/>
      <c r="R66" s="15"/>
      <c r="S66" s="54"/>
      <c r="T66" s="15"/>
      <c r="U66" s="54"/>
      <c r="V66" s="15"/>
      <c r="W66" s="54"/>
      <c r="X66" s="15"/>
      <c r="Y66" s="54"/>
      <c r="Z66" s="15"/>
      <c r="AA66" s="54"/>
      <c r="AB66" s="15"/>
      <c r="AC66" s="54"/>
      <c r="AD66" s="15"/>
      <c r="AE66" s="54"/>
      <c r="AF66" s="15"/>
      <c r="AG66" s="54"/>
      <c r="AH66" s="15"/>
      <c r="AI66" s="54"/>
      <c r="AJ66" s="15"/>
      <c r="AK66" s="24"/>
      <c r="AN66"/>
    </row>
    <row r="67" spans="1:40" s="41" customFormat="1">
      <c r="A67" s="41">
        <f t="shared" si="11"/>
        <v>26</v>
      </c>
      <c r="B67" s="53"/>
      <c r="C67" s="54"/>
      <c r="D67" s="15"/>
      <c r="E67" s="54"/>
      <c r="F67" s="15"/>
      <c r="G67" s="54"/>
      <c r="H67" s="15"/>
      <c r="I67" s="54"/>
      <c r="J67" s="15"/>
      <c r="K67" s="54"/>
      <c r="L67" s="15"/>
      <c r="M67" s="54"/>
      <c r="N67" s="15"/>
      <c r="O67" s="54"/>
      <c r="P67" s="15"/>
      <c r="Q67" s="54"/>
      <c r="R67" s="15"/>
      <c r="S67" s="54"/>
      <c r="T67" s="15"/>
      <c r="U67" s="54"/>
      <c r="V67" s="15"/>
      <c r="W67" s="54"/>
      <c r="X67" s="15"/>
      <c r="Y67" s="54"/>
      <c r="Z67" s="15"/>
      <c r="AA67" s="54"/>
      <c r="AB67" s="15"/>
      <c r="AC67" s="54"/>
      <c r="AD67" s="15"/>
      <c r="AE67" s="54"/>
      <c r="AF67" s="15"/>
      <c r="AG67" s="54"/>
      <c r="AH67" s="15"/>
      <c r="AI67" s="54"/>
      <c r="AJ67" s="15"/>
      <c r="AK67" s="24"/>
      <c r="AN67"/>
    </row>
    <row r="68" spans="1:40" s="41" customFormat="1">
      <c r="A68" s="41">
        <f t="shared" si="11"/>
        <v>27</v>
      </c>
      <c r="B68" s="53"/>
      <c r="C68" s="54"/>
      <c r="D68" s="15"/>
      <c r="E68" s="54"/>
      <c r="F68" s="15"/>
      <c r="G68" s="54"/>
      <c r="H68" s="15"/>
      <c r="I68" s="54"/>
      <c r="J68" s="15"/>
      <c r="K68" s="54"/>
      <c r="L68" s="15"/>
      <c r="M68" s="54"/>
      <c r="N68" s="15"/>
      <c r="O68" s="54"/>
      <c r="P68" s="15"/>
      <c r="Q68" s="54"/>
      <c r="R68" s="15"/>
      <c r="S68" s="54"/>
      <c r="T68" s="15"/>
      <c r="U68" s="54"/>
      <c r="V68" s="15"/>
      <c r="W68" s="54"/>
      <c r="X68" s="15"/>
      <c r="Y68" s="54"/>
      <c r="Z68" s="15"/>
      <c r="AA68" s="54"/>
      <c r="AB68" s="15"/>
      <c r="AC68" s="54"/>
      <c r="AD68" s="15"/>
      <c r="AE68" s="54"/>
      <c r="AF68" s="15"/>
      <c r="AG68" s="54"/>
      <c r="AH68" s="15"/>
      <c r="AI68" s="54"/>
      <c r="AJ68" s="15"/>
      <c r="AK68" s="28"/>
      <c r="AN68"/>
    </row>
    <row r="69" spans="1:40" s="41" customFormat="1">
      <c r="A69" s="41">
        <f t="shared" si="11"/>
        <v>28</v>
      </c>
      <c r="B69" s="53"/>
      <c r="C69" s="54"/>
      <c r="D69" s="15"/>
      <c r="E69" s="54"/>
      <c r="F69" s="15"/>
      <c r="G69" s="54"/>
      <c r="H69" s="15"/>
      <c r="I69" s="54"/>
      <c r="J69" s="15"/>
      <c r="K69" s="54"/>
      <c r="L69" s="15"/>
      <c r="M69" s="54"/>
      <c r="N69" s="15"/>
      <c r="O69" s="54"/>
      <c r="P69" s="15"/>
      <c r="Q69" s="54"/>
      <c r="R69" s="15"/>
      <c r="S69" s="54"/>
      <c r="T69" s="15"/>
      <c r="U69" s="54"/>
      <c r="V69" s="15"/>
      <c r="W69" s="54"/>
      <c r="X69" s="15"/>
      <c r="Y69" s="54"/>
      <c r="Z69" s="15"/>
      <c r="AA69" s="54"/>
      <c r="AB69" s="15"/>
      <c r="AC69" s="54"/>
      <c r="AD69" s="15"/>
      <c r="AE69" s="54"/>
      <c r="AF69" s="15"/>
      <c r="AG69" s="54"/>
      <c r="AH69" s="15"/>
      <c r="AI69" s="54"/>
      <c r="AJ69" s="15"/>
      <c r="AK69" s="24"/>
      <c r="AN69"/>
    </row>
    <row r="70" spans="1:40" s="41" customFormat="1">
      <c r="A70" s="41">
        <f t="shared" si="11"/>
        <v>29</v>
      </c>
      <c r="B70" s="53"/>
      <c r="C70" s="54"/>
      <c r="D70" s="15"/>
      <c r="E70" s="54"/>
      <c r="F70" s="15"/>
      <c r="G70" s="54"/>
      <c r="H70" s="15"/>
      <c r="I70" s="54"/>
      <c r="J70" s="15"/>
      <c r="K70" s="54"/>
      <c r="L70" s="15"/>
      <c r="M70" s="54"/>
      <c r="N70" s="15"/>
      <c r="O70" s="54"/>
      <c r="P70" s="15"/>
      <c r="Q70" s="54"/>
      <c r="R70" s="15"/>
      <c r="S70" s="54"/>
      <c r="T70" s="15"/>
      <c r="U70" s="54"/>
      <c r="V70" s="15"/>
      <c r="W70" s="54"/>
      <c r="X70" s="15"/>
      <c r="Y70" s="54"/>
      <c r="Z70" s="15"/>
      <c r="AA70" s="54"/>
      <c r="AB70" s="15"/>
      <c r="AC70" s="54"/>
      <c r="AD70" s="15"/>
      <c r="AE70" s="54"/>
      <c r="AF70" s="15"/>
      <c r="AG70" s="54"/>
      <c r="AH70" s="15"/>
      <c r="AI70" s="54"/>
      <c r="AJ70" s="15"/>
      <c r="AK70" s="24"/>
      <c r="AN70"/>
    </row>
    <row r="71" spans="1:40" s="41" customFormat="1">
      <c r="A71" s="41">
        <f t="shared" si="11"/>
        <v>30</v>
      </c>
      <c r="B71" s="53"/>
      <c r="C71" s="54"/>
      <c r="D71" s="15"/>
      <c r="E71" s="54"/>
      <c r="F71" s="15"/>
      <c r="G71" s="54"/>
      <c r="H71" s="15"/>
      <c r="I71" s="54"/>
      <c r="J71" s="15"/>
      <c r="K71" s="54"/>
      <c r="L71" s="15"/>
      <c r="M71" s="54"/>
      <c r="N71" s="15"/>
      <c r="O71" s="54"/>
      <c r="P71" s="15"/>
      <c r="Q71" s="54"/>
      <c r="R71" s="15"/>
      <c r="S71" s="54"/>
      <c r="T71" s="15"/>
      <c r="U71" s="54"/>
      <c r="V71" s="15"/>
      <c r="W71" s="54"/>
      <c r="X71" s="15"/>
      <c r="Y71" s="54"/>
      <c r="Z71" s="15"/>
      <c r="AA71" s="54"/>
      <c r="AB71" s="15"/>
      <c r="AC71" s="54"/>
      <c r="AD71" s="15"/>
      <c r="AE71" s="54"/>
      <c r="AF71" s="15"/>
      <c r="AG71" s="54"/>
      <c r="AH71" s="15"/>
      <c r="AI71" s="54"/>
      <c r="AJ71" s="15"/>
      <c r="AK71" s="24"/>
      <c r="AN71"/>
    </row>
    <row r="72" spans="1:40" s="41" customFormat="1">
      <c r="A72" s="41">
        <f t="shared" si="11"/>
        <v>31</v>
      </c>
      <c r="B72" s="53"/>
      <c r="C72" s="54"/>
      <c r="D72" s="15"/>
      <c r="E72" s="54"/>
      <c r="F72" s="15"/>
      <c r="G72" s="54"/>
      <c r="H72" s="15"/>
      <c r="I72" s="54"/>
      <c r="J72" s="15"/>
      <c r="K72" s="54"/>
      <c r="L72" s="15"/>
      <c r="M72" s="54"/>
      <c r="N72" s="15"/>
      <c r="O72" s="54"/>
      <c r="P72" s="15"/>
      <c r="Q72" s="54"/>
      <c r="R72" s="15"/>
      <c r="S72" s="54"/>
      <c r="T72" s="15"/>
      <c r="U72" s="54"/>
      <c r="V72" s="15"/>
      <c r="W72" s="54"/>
      <c r="X72" s="15"/>
      <c r="Y72" s="54"/>
      <c r="Z72" s="15"/>
      <c r="AA72" s="54"/>
      <c r="AB72" s="15"/>
      <c r="AC72" s="54"/>
      <c r="AD72" s="15"/>
      <c r="AE72" s="54"/>
      <c r="AF72" s="15"/>
      <c r="AG72" s="54"/>
      <c r="AH72" s="15"/>
      <c r="AI72" s="54"/>
      <c r="AJ72" s="15"/>
      <c r="AK72" s="24"/>
      <c r="AN72"/>
    </row>
    <row r="73" spans="1:40" s="41" customFormat="1">
      <c r="A73" s="41">
        <f t="shared" si="11"/>
        <v>32</v>
      </c>
      <c r="B73" s="53"/>
      <c r="C73" s="54"/>
      <c r="D73" s="15"/>
      <c r="E73" s="54"/>
      <c r="F73" s="15"/>
      <c r="G73" s="54"/>
      <c r="H73" s="15"/>
      <c r="I73" s="54"/>
      <c r="J73" s="15"/>
      <c r="K73" s="54"/>
      <c r="L73" s="15"/>
      <c r="M73" s="54"/>
      <c r="N73" s="15"/>
      <c r="O73" s="54"/>
      <c r="P73" s="15"/>
      <c r="Q73" s="54"/>
      <c r="R73" s="15"/>
      <c r="S73" s="54"/>
      <c r="T73" s="15"/>
      <c r="U73" s="54"/>
      <c r="V73" s="15"/>
      <c r="W73" s="54"/>
      <c r="X73" s="15"/>
      <c r="Y73" s="54"/>
      <c r="Z73" s="15"/>
      <c r="AA73" s="54"/>
      <c r="AB73" s="15"/>
      <c r="AC73" s="54"/>
      <c r="AD73" s="15"/>
      <c r="AE73" s="54"/>
      <c r="AF73" s="15"/>
      <c r="AG73" s="54"/>
      <c r="AH73" s="15"/>
      <c r="AI73" s="54"/>
      <c r="AJ73" s="15"/>
      <c r="AK73" s="24"/>
      <c r="AN73"/>
    </row>
    <row r="74" spans="1:40" s="41" customFormat="1">
      <c r="A74" s="41">
        <f t="shared" si="11"/>
        <v>33</v>
      </c>
      <c r="B74" s="53"/>
      <c r="C74" s="54"/>
      <c r="D74" s="15"/>
      <c r="E74" s="54"/>
      <c r="F74" s="15"/>
      <c r="G74" s="54"/>
      <c r="H74" s="15"/>
      <c r="I74" s="54"/>
      <c r="J74" s="15"/>
      <c r="K74" s="54"/>
      <c r="L74" s="15"/>
      <c r="M74" s="54"/>
      <c r="N74" s="15"/>
      <c r="O74" s="54"/>
      <c r="P74" s="15"/>
      <c r="Q74" s="54"/>
      <c r="R74" s="15"/>
      <c r="S74" s="54"/>
      <c r="T74" s="15"/>
      <c r="U74" s="54"/>
      <c r="V74" s="15"/>
      <c r="W74" s="54"/>
      <c r="X74" s="15"/>
      <c r="Y74" s="54"/>
      <c r="Z74" s="15"/>
      <c r="AA74" s="54"/>
      <c r="AB74" s="15"/>
      <c r="AC74" s="54"/>
      <c r="AD74" s="15"/>
      <c r="AE74" s="54"/>
      <c r="AF74" s="15"/>
      <c r="AG74" s="54"/>
      <c r="AH74" s="15"/>
      <c r="AI74" s="54"/>
      <c r="AJ74" s="15"/>
      <c r="AK74" s="28"/>
      <c r="AN74"/>
    </row>
    <row r="75" spans="1:40" s="41" customFormat="1">
      <c r="A75" s="41">
        <f t="shared" si="11"/>
        <v>34</v>
      </c>
      <c r="B75" s="53"/>
      <c r="C75" s="54"/>
      <c r="D75" s="15"/>
      <c r="E75" s="54"/>
      <c r="F75" s="15"/>
      <c r="G75" s="54"/>
      <c r="H75" s="15"/>
      <c r="I75" s="54"/>
      <c r="J75" s="15"/>
      <c r="K75" s="54"/>
      <c r="L75" s="15"/>
      <c r="M75" s="54"/>
      <c r="N75" s="15"/>
      <c r="O75" s="54"/>
      <c r="P75" s="15"/>
      <c r="Q75" s="54"/>
      <c r="R75" s="15"/>
      <c r="S75" s="54"/>
      <c r="T75" s="15"/>
      <c r="U75" s="54"/>
      <c r="V75" s="15"/>
      <c r="W75" s="54"/>
      <c r="X75" s="15"/>
      <c r="Y75" s="54"/>
      <c r="Z75" s="15"/>
      <c r="AA75" s="54"/>
      <c r="AB75" s="15"/>
      <c r="AC75" s="54"/>
      <c r="AD75" s="15"/>
      <c r="AE75" s="54"/>
      <c r="AF75" s="15"/>
      <c r="AG75" s="54"/>
      <c r="AH75" s="15"/>
      <c r="AI75" s="54"/>
      <c r="AJ75" s="15"/>
      <c r="AK75" s="24"/>
      <c r="AN75"/>
    </row>
    <row r="76" spans="1:40" s="41" customFormat="1">
      <c r="A76" s="41">
        <f t="shared" si="11"/>
        <v>35</v>
      </c>
      <c r="B76" s="53"/>
      <c r="C76" s="54"/>
      <c r="D76" s="15"/>
      <c r="E76" s="54"/>
      <c r="F76" s="15"/>
      <c r="G76" s="54"/>
      <c r="H76" s="15"/>
      <c r="I76" s="54"/>
      <c r="J76" s="15"/>
      <c r="K76" s="54"/>
      <c r="L76" s="15"/>
      <c r="M76" s="54"/>
      <c r="N76" s="15"/>
      <c r="O76" s="54"/>
      <c r="P76" s="15"/>
      <c r="Q76" s="54"/>
      <c r="R76" s="15"/>
      <c r="S76" s="54"/>
      <c r="T76" s="15"/>
      <c r="U76" s="54"/>
      <c r="V76" s="15"/>
      <c r="W76" s="54"/>
      <c r="X76" s="15"/>
      <c r="Y76" s="54"/>
      <c r="Z76" s="15"/>
      <c r="AA76" s="54"/>
      <c r="AB76" s="15"/>
      <c r="AC76" s="54"/>
      <c r="AD76" s="15"/>
      <c r="AE76" s="54"/>
      <c r="AF76" s="15"/>
      <c r="AG76" s="54"/>
      <c r="AH76" s="15"/>
      <c r="AI76" s="54"/>
      <c r="AJ76" s="15"/>
      <c r="AK76" s="28"/>
      <c r="AN76"/>
    </row>
    <row r="77" spans="1:40" s="41" customFormat="1">
      <c r="A77" s="41">
        <f t="shared" si="11"/>
        <v>36</v>
      </c>
      <c r="B77" s="53"/>
      <c r="C77" s="54"/>
      <c r="D77" s="15"/>
      <c r="E77" s="54"/>
      <c r="F77" s="15"/>
      <c r="G77" s="54"/>
      <c r="H77" s="15"/>
      <c r="I77" s="54"/>
      <c r="J77" s="15"/>
      <c r="K77" s="54"/>
      <c r="L77" s="15"/>
      <c r="M77" s="54"/>
      <c r="N77" s="15"/>
      <c r="O77" s="54"/>
      <c r="P77" s="15"/>
      <c r="Q77" s="54"/>
      <c r="R77" s="15"/>
      <c r="S77" s="54"/>
      <c r="T77" s="15"/>
      <c r="U77" s="54"/>
      <c r="V77" s="15"/>
      <c r="W77" s="54"/>
      <c r="X77" s="15"/>
      <c r="Y77" s="54"/>
      <c r="Z77" s="15"/>
      <c r="AA77" s="54"/>
      <c r="AB77" s="15"/>
      <c r="AC77" s="54"/>
      <c r="AD77" s="15"/>
      <c r="AE77" s="54"/>
      <c r="AF77" s="15"/>
      <c r="AG77" s="54"/>
      <c r="AH77" s="15"/>
      <c r="AI77" s="54"/>
      <c r="AJ77" s="15"/>
      <c r="AK77" s="24"/>
      <c r="AN77"/>
    </row>
    <row r="78" spans="1:40" s="41" customFormat="1">
      <c r="A78" s="41">
        <f t="shared" si="11"/>
        <v>37</v>
      </c>
      <c r="B78" s="53"/>
      <c r="C78" s="54"/>
      <c r="D78" s="15"/>
      <c r="E78" s="54"/>
      <c r="F78" s="15"/>
      <c r="G78" s="54"/>
      <c r="H78" s="15"/>
      <c r="I78" s="54"/>
      <c r="J78" s="15"/>
      <c r="K78" s="54"/>
      <c r="L78" s="15"/>
      <c r="M78" s="54"/>
      <c r="N78" s="15"/>
      <c r="O78" s="54"/>
      <c r="P78" s="15"/>
      <c r="Q78" s="54"/>
      <c r="R78" s="15"/>
      <c r="S78" s="54"/>
      <c r="T78" s="15"/>
      <c r="U78" s="54"/>
      <c r="V78" s="15"/>
      <c r="W78" s="54"/>
      <c r="X78" s="15"/>
      <c r="Y78" s="54"/>
      <c r="Z78" s="15"/>
      <c r="AA78" s="54"/>
      <c r="AB78" s="15"/>
      <c r="AC78" s="54"/>
      <c r="AD78" s="15"/>
      <c r="AE78" s="54"/>
      <c r="AF78" s="15"/>
      <c r="AG78" s="54"/>
      <c r="AH78" s="15"/>
      <c r="AI78" s="54"/>
      <c r="AJ78" s="15"/>
      <c r="AK78" s="28"/>
      <c r="AL78"/>
      <c r="AN78"/>
    </row>
    <row r="79" spans="1:40" s="41" customFormat="1">
      <c r="A79" s="41">
        <f t="shared" si="11"/>
        <v>38</v>
      </c>
      <c r="B79" s="53"/>
      <c r="C79" s="54"/>
      <c r="D79" s="15"/>
      <c r="E79" s="54"/>
      <c r="F79" s="15"/>
      <c r="G79" s="54"/>
      <c r="H79" s="15"/>
      <c r="I79" s="54"/>
      <c r="J79" s="15"/>
      <c r="K79" s="54"/>
      <c r="L79" s="15"/>
      <c r="M79" s="54"/>
      <c r="N79" s="15"/>
      <c r="O79" s="54"/>
      <c r="P79" s="15"/>
      <c r="Q79" s="54"/>
      <c r="R79" s="15"/>
      <c r="S79" s="54"/>
      <c r="T79" s="15"/>
      <c r="U79" s="54"/>
      <c r="V79" s="15"/>
      <c r="W79" s="54"/>
      <c r="X79" s="15"/>
      <c r="Y79" s="54"/>
      <c r="Z79" s="15"/>
      <c r="AA79" s="54"/>
      <c r="AB79" s="15"/>
      <c r="AC79" s="54"/>
      <c r="AD79" s="15"/>
      <c r="AE79" s="54"/>
      <c r="AF79" s="15"/>
      <c r="AG79" s="54"/>
      <c r="AH79" s="15"/>
      <c r="AI79" s="54"/>
      <c r="AJ79" s="15"/>
      <c r="AK79" s="24"/>
      <c r="AN79"/>
    </row>
    <row r="80" spans="1:40" s="41" customFormat="1">
      <c r="A80" s="41">
        <f t="shared" si="11"/>
        <v>39</v>
      </c>
      <c r="B80" s="53"/>
      <c r="C80" s="54"/>
      <c r="D80" s="15"/>
      <c r="E80" s="54"/>
      <c r="F80" s="15"/>
      <c r="G80" s="54"/>
      <c r="H80" s="15"/>
      <c r="I80" s="54"/>
      <c r="J80" s="15"/>
      <c r="K80" s="54"/>
      <c r="L80" s="15"/>
      <c r="M80" s="54"/>
      <c r="N80" s="15"/>
      <c r="O80" s="54"/>
      <c r="P80" s="15"/>
      <c r="Q80" s="54"/>
      <c r="R80" s="15"/>
      <c r="S80" s="54"/>
      <c r="T80" s="15"/>
      <c r="U80" s="54"/>
      <c r="V80" s="15"/>
      <c r="W80" s="54"/>
      <c r="X80" s="15"/>
      <c r="Y80" s="54"/>
      <c r="Z80" s="15"/>
      <c r="AA80" s="54"/>
      <c r="AB80" s="15"/>
      <c r="AC80" s="54"/>
      <c r="AD80" s="15"/>
      <c r="AE80" s="54"/>
      <c r="AF80" s="15"/>
      <c r="AG80" s="54"/>
      <c r="AH80" s="15"/>
      <c r="AI80" s="54"/>
      <c r="AJ80" s="15"/>
      <c r="AK80" s="24"/>
      <c r="AN80"/>
    </row>
    <row r="81" spans="1:40" s="41" customFormat="1">
      <c r="A81" s="41">
        <f t="shared" si="11"/>
        <v>40</v>
      </c>
      <c r="B81" s="53"/>
      <c r="C81" s="54"/>
      <c r="D81" s="15"/>
      <c r="E81" s="54"/>
      <c r="F81" s="15"/>
      <c r="G81" s="54"/>
      <c r="H81" s="15"/>
      <c r="I81" s="54"/>
      <c r="J81" s="15"/>
      <c r="K81" s="54"/>
      <c r="L81" s="15"/>
      <c r="M81" s="54"/>
      <c r="N81" s="15"/>
      <c r="O81" s="54"/>
      <c r="P81" s="15"/>
      <c r="Q81" s="54"/>
      <c r="R81" s="15"/>
      <c r="S81" s="54"/>
      <c r="T81" s="15"/>
      <c r="U81" s="54"/>
      <c r="V81" s="15"/>
      <c r="W81" s="54"/>
      <c r="X81" s="15"/>
      <c r="Y81" s="54"/>
      <c r="Z81" s="15"/>
      <c r="AA81" s="54"/>
      <c r="AB81" s="15"/>
      <c r="AC81" s="54"/>
      <c r="AD81" s="15"/>
      <c r="AE81" s="54"/>
      <c r="AF81" s="15"/>
      <c r="AG81" s="54"/>
      <c r="AH81" s="15"/>
      <c r="AI81" s="54"/>
      <c r="AJ81" s="15"/>
      <c r="AK81" s="24"/>
      <c r="AN81"/>
    </row>
    <row r="82" spans="1:40" s="41" customFormat="1">
      <c r="A82" s="41">
        <f t="shared" si="11"/>
        <v>41</v>
      </c>
      <c r="B82" s="53"/>
      <c r="C82" s="54"/>
      <c r="D82" s="15"/>
      <c r="E82" s="54"/>
      <c r="F82" s="15"/>
      <c r="G82" s="54"/>
      <c r="H82" s="15"/>
      <c r="I82" s="54"/>
      <c r="J82" s="15"/>
      <c r="K82" s="54"/>
      <c r="L82" s="15"/>
      <c r="M82" s="54"/>
      <c r="N82" s="15"/>
      <c r="O82" s="54"/>
      <c r="P82" s="15"/>
      <c r="Q82" s="54"/>
      <c r="R82" s="15"/>
      <c r="S82" s="54"/>
      <c r="T82" s="15"/>
      <c r="U82" s="54"/>
      <c r="V82" s="15"/>
      <c r="W82" s="54"/>
      <c r="X82" s="15"/>
      <c r="Y82" s="54"/>
      <c r="Z82" s="15"/>
      <c r="AA82" s="54"/>
      <c r="AB82" s="15"/>
      <c r="AC82" s="54"/>
      <c r="AD82" s="15"/>
      <c r="AE82" s="54"/>
      <c r="AF82" s="15"/>
      <c r="AG82" s="54"/>
      <c r="AH82" s="15"/>
      <c r="AI82" s="54"/>
      <c r="AJ82" s="15"/>
      <c r="AK82" s="24"/>
      <c r="AN82"/>
    </row>
    <row r="83" spans="1:40" s="41" customFormat="1">
      <c r="A83" s="41">
        <f t="shared" si="11"/>
        <v>42</v>
      </c>
      <c r="B83" s="53"/>
      <c r="C83" s="54"/>
      <c r="D83" s="15"/>
      <c r="E83" s="54"/>
      <c r="F83" s="15"/>
      <c r="G83" s="54"/>
      <c r="H83" s="15"/>
      <c r="I83" s="54"/>
      <c r="J83" s="15"/>
      <c r="K83" s="54"/>
      <c r="L83" s="15"/>
      <c r="M83" s="54"/>
      <c r="N83" s="15"/>
      <c r="O83" s="54"/>
      <c r="P83" s="15"/>
      <c r="Q83" s="54"/>
      <c r="R83" s="15"/>
      <c r="S83" s="54"/>
      <c r="T83" s="15"/>
      <c r="U83" s="54"/>
      <c r="V83" s="15"/>
      <c r="W83" s="54"/>
      <c r="X83" s="15"/>
      <c r="Y83" s="54"/>
      <c r="Z83" s="15"/>
      <c r="AA83" s="54"/>
      <c r="AB83" s="15"/>
      <c r="AC83" s="54"/>
      <c r="AD83" s="15"/>
      <c r="AE83" s="54"/>
      <c r="AF83" s="15"/>
      <c r="AG83" s="54"/>
      <c r="AH83" s="15"/>
      <c r="AI83" s="54"/>
      <c r="AJ83" s="15"/>
      <c r="AK83" s="24"/>
      <c r="AL83" s="76"/>
      <c r="AN83"/>
    </row>
    <row r="84" spans="1:40" s="41" customFormat="1">
      <c r="A84" s="41">
        <f t="shared" si="11"/>
        <v>43</v>
      </c>
      <c r="B84" s="53"/>
      <c r="C84" s="54"/>
      <c r="D84" s="15"/>
      <c r="E84" s="54"/>
      <c r="F84" s="15"/>
      <c r="G84" s="54"/>
      <c r="H84" s="15"/>
      <c r="I84" s="54"/>
      <c r="J84" s="15"/>
      <c r="K84" s="54"/>
      <c r="L84" s="15"/>
      <c r="M84" s="54"/>
      <c r="N84" s="15"/>
      <c r="O84" s="54"/>
      <c r="P84" s="15"/>
      <c r="Q84" s="54"/>
      <c r="R84" s="15"/>
      <c r="S84" s="54"/>
      <c r="T84" s="15"/>
      <c r="U84" s="54"/>
      <c r="V84" s="15"/>
      <c r="W84" s="54"/>
      <c r="X84" s="15"/>
      <c r="Y84" s="54"/>
      <c r="Z84" s="15"/>
      <c r="AA84" s="54"/>
      <c r="AB84" s="15"/>
      <c r="AC84" s="54"/>
      <c r="AD84" s="15"/>
      <c r="AE84" s="54"/>
      <c r="AF84" s="15"/>
      <c r="AG84" s="54"/>
      <c r="AH84" s="15"/>
      <c r="AI84" s="54"/>
      <c r="AJ84" s="15"/>
      <c r="AK84" s="24"/>
      <c r="AL84" s="76"/>
      <c r="AN84"/>
    </row>
    <row r="85" spans="1:40" s="41" customFormat="1">
      <c r="A85" s="41">
        <f t="shared" si="11"/>
        <v>44</v>
      </c>
      <c r="B85" s="53"/>
      <c r="C85" s="54"/>
      <c r="D85" s="15"/>
      <c r="E85" s="54"/>
      <c r="F85" s="15"/>
      <c r="G85" s="54"/>
      <c r="H85" s="15"/>
      <c r="I85" s="54"/>
      <c r="J85" s="15"/>
      <c r="K85" s="54"/>
      <c r="L85" s="15"/>
      <c r="M85" s="54"/>
      <c r="N85" s="15"/>
      <c r="O85" s="54"/>
      <c r="P85" s="15"/>
      <c r="Q85" s="54"/>
      <c r="R85" s="15"/>
      <c r="S85" s="54"/>
      <c r="T85" s="15"/>
      <c r="U85" s="54"/>
      <c r="V85" s="15"/>
      <c r="W85" s="54"/>
      <c r="X85" s="15"/>
      <c r="Y85" s="54"/>
      <c r="Z85" s="15"/>
      <c r="AA85" s="54"/>
      <c r="AB85" s="15"/>
      <c r="AC85" s="54"/>
      <c r="AD85" s="15"/>
      <c r="AE85" s="54"/>
      <c r="AF85" s="15"/>
      <c r="AG85" s="54"/>
      <c r="AH85" s="15"/>
      <c r="AI85" s="54"/>
      <c r="AJ85" s="15"/>
      <c r="AK85" s="24"/>
      <c r="AL85" s="76"/>
      <c r="AN85"/>
    </row>
    <row r="86" spans="1:40" s="41" customFormat="1">
      <c r="A86" s="41">
        <f t="shared" si="11"/>
        <v>45</v>
      </c>
      <c r="B86" s="53"/>
      <c r="C86" s="54"/>
      <c r="D86" s="15"/>
      <c r="E86" s="54"/>
      <c r="F86" s="15"/>
      <c r="G86" s="54"/>
      <c r="H86" s="15"/>
      <c r="I86" s="54"/>
      <c r="J86" s="15"/>
      <c r="K86" s="54"/>
      <c r="L86" s="15"/>
      <c r="M86" s="54"/>
      <c r="N86" s="15"/>
      <c r="O86" s="54"/>
      <c r="P86" s="15"/>
      <c r="Q86" s="54"/>
      <c r="R86" s="15"/>
      <c r="S86" s="54"/>
      <c r="T86" s="15"/>
      <c r="U86" s="54"/>
      <c r="V86" s="15"/>
      <c r="W86" s="54"/>
      <c r="X86" s="15"/>
      <c r="Y86" s="54"/>
      <c r="Z86" s="15"/>
      <c r="AA86" s="54"/>
      <c r="AB86" s="15"/>
      <c r="AC86" s="54"/>
      <c r="AD86" s="15"/>
      <c r="AE86" s="54"/>
      <c r="AF86" s="15"/>
      <c r="AG86" s="54"/>
      <c r="AH86" s="15"/>
      <c r="AI86" s="54"/>
      <c r="AJ86" s="15"/>
      <c r="AK86" s="24"/>
      <c r="AL86" s="76"/>
      <c r="AN86"/>
    </row>
    <row r="87" spans="1:40" s="41" customFormat="1"/>
    <row r="88" spans="1:40" s="41" customFormat="1"/>
    <row r="89" spans="1:40" s="41" customFormat="1"/>
    <row r="90" spans="1:40" s="41" customFormat="1"/>
    <row r="91" spans="1:40" s="41" customFormat="1"/>
    <row r="92" spans="1:40" s="41" customFormat="1"/>
    <row r="93" spans="1:40" s="41" customFormat="1"/>
    <row r="94" spans="1:40" s="41" customFormat="1"/>
    <row r="95" spans="1:40" s="41" customFormat="1"/>
  </sheetData>
  <sortState xmlns:xlrd2="http://schemas.microsoft.com/office/spreadsheetml/2017/richdata2" ref="B5:G11">
    <sortCondition descending="1" ref="F5"/>
    <sortCondition descending="1" ref="G5"/>
    <sortCondition descending="1" ref="D5"/>
  </sortState>
  <mergeCells count="17">
    <mergeCell ref="C40:D40"/>
    <mergeCell ref="E40:F40"/>
    <mergeCell ref="G40:H40"/>
    <mergeCell ref="Y40:Z40"/>
    <mergeCell ref="AA40:AB40"/>
    <mergeCell ref="AI40:AJ40"/>
    <mergeCell ref="I40:J40"/>
    <mergeCell ref="K40:L40"/>
    <mergeCell ref="M40:N40"/>
    <mergeCell ref="O40:P40"/>
    <mergeCell ref="Q40:R40"/>
    <mergeCell ref="S40:T40"/>
    <mergeCell ref="AE40:AF40"/>
    <mergeCell ref="U40:V40"/>
    <mergeCell ref="W40:X40"/>
    <mergeCell ref="AG40:AH40"/>
    <mergeCell ref="AC40:AD40"/>
  </mergeCells>
  <phoneticPr fontId="4" type="noConversion"/>
  <pageMargins left="0.75" right="0.75" top="1" bottom="1" header="0" footer="0"/>
  <pageSetup paperSize="9" orientation="landscape" horizontalDpi="4294967293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47B60-79E1-424F-88AD-C92141954073}">
  <sheetPr codeName="Hoja38"/>
  <dimension ref="A1:BO912"/>
  <sheetViews>
    <sheetView zoomScale="70" zoomScaleNormal="70" workbookViewId="0">
      <selection activeCell="B5" sqref="B5:G33"/>
    </sheetView>
  </sheetViews>
  <sheetFormatPr baseColWidth="10" defaultColWidth="11.5703125" defaultRowHeight="12.75"/>
  <cols>
    <col min="1" max="1" width="5" customWidth="1"/>
    <col min="2" max="2" width="14.5703125" customWidth="1"/>
    <col min="3" max="3" width="7.42578125" customWidth="1"/>
    <col min="4" max="4" width="6.140625" customWidth="1"/>
    <col min="5" max="5" width="5.42578125" customWidth="1"/>
    <col min="6" max="6" width="4.42578125" customWidth="1"/>
    <col min="7" max="7" width="5.28515625" customWidth="1"/>
    <col min="8" max="8" width="4.85546875" customWidth="1"/>
    <col min="9" max="9" width="5.28515625" customWidth="1"/>
    <col min="10" max="13" width="4.7109375" customWidth="1"/>
    <col min="14" max="14" width="6.140625" customWidth="1"/>
    <col min="15" max="15" width="4.7109375" customWidth="1"/>
    <col min="16" max="16" width="4.28515625" customWidth="1"/>
    <col min="17" max="17" width="5.28515625" customWidth="1"/>
    <col min="18" max="18" width="5" customWidth="1"/>
    <col min="19" max="19" width="4.5703125" customWidth="1"/>
    <col min="20" max="20" width="4.28515625" customWidth="1"/>
    <col min="21" max="21" width="5" customWidth="1"/>
    <col min="22" max="22" width="4.5703125" customWidth="1"/>
    <col min="23" max="23" width="5.28515625" customWidth="1"/>
    <col min="24" max="24" width="4.7109375" customWidth="1"/>
    <col min="25" max="25" width="4" customWidth="1"/>
    <col min="26" max="26" width="4.42578125" customWidth="1"/>
    <col min="27" max="27" width="5" customWidth="1"/>
    <col min="28" max="28" width="4.5703125" customWidth="1"/>
    <col min="29" max="29" width="4" customWidth="1"/>
    <col min="30" max="30" width="4.5703125" customWidth="1"/>
    <col min="31" max="31" width="5" customWidth="1"/>
    <col min="32" max="32" width="4.5703125" customWidth="1"/>
    <col min="33" max="33" width="4.85546875" customWidth="1"/>
    <col min="34" max="34" width="6" customWidth="1"/>
    <col min="35" max="36" width="4.42578125" customWidth="1"/>
    <col min="37" max="37" width="5.5703125" customWidth="1"/>
    <col min="38" max="38" width="4.42578125" customWidth="1"/>
    <col min="39" max="39" width="5.5703125" customWidth="1"/>
    <col min="40" max="57" width="4.42578125" customWidth="1"/>
    <col min="58" max="58" width="5" customWidth="1"/>
    <col min="59" max="60" width="4.42578125" customWidth="1"/>
    <col min="61" max="61" width="10.42578125" style="24" customWidth="1"/>
    <col min="62" max="62" width="5.42578125" style="16" customWidth="1"/>
    <col min="63" max="64" width="5.42578125" customWidth="1"/>
    <col min="65" max="66" width="7" customWidth="1"/>
  </cols>
  <sheetData>
    <row r="1" spans="1:67">
      <c r="A1" s="5" t="s">
        <v>193</v>
      </c>
      <c r="B1" s="52"/>
      <c r="C1" s="222"/>
    </row>
    <row r="2" spans="1:67">
      <c r="A2" t="s">
        <v>10</v>
      </c>
      <c r="C2" s="222"/>
      <c r="E2">
        <f>+(E3)/6</f>
        <v>749.5</v>
      </c>
    </row>
    <row r="3" spans="1:67" ht="13.5" thickBot="1">
      <c r="A3">
        <f>+GENERAL!B6</f>
        <v>12</v>
      </c>
      <c r="C3" s="41"/>
      <c r="E3" s="41">
        <f>SUM(E5:E23)</f>
        <v>4497</v>
      </c>
      <c r="BO3" s="101"/>
    </row>
    <row r="4" spans="1:67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P4" s="126"/>
      <c r="BO4" s="101"/>
    </row>
    <row r="5" spans="1:67" ht="13.5" thickBot="1">
      <c r="A5" s="150">
        <v>1</v>
      </c>
      <c r="B5" s="241" t="s">
        <v>178</v>
      </c>
      <c r="C5" s="89">
        <f>+AY$49</f>
        <v>538</v>
      </c>
      <c r="D5" s="287">
        <f>+AZ$50</f>
        <v>0</v>
      </c>
      <c r="E5" s="45">
        <f>+AZ$49</f>
        <v>571</v>
      </c>
      <c r="F5" s="18">
        <f>+AY$35</f>
        <v>80</v>
      </c>
      <c r="G5" s="235">
        <f>IF(E5&lt;A$3/2,-1,1)*800000+C5*1000+D5*0+E5/1000</f>
        <v>1338000.571</v>
      </c>
      <c r="I5" s="200">
        <f>+C5/E5</f>
        <v>0.94220665499124345</v>
      </c>
      <c r="M5" s="16"/>
      <c r="P5" s="126"/>
      <c r="BO5" s="101"/>
    </row>
    <row r="6" spans="1:67" ht="13.5" thickBot="1">
      <c r="A6" s="150">
        <v>2</v>
      </c>
      <c r="B6" s="23" t="s">
        <v>9</v>
      </c>
      <c r="C6" s="89">
        <f>+Q$49</f>
        <v>364</v>
      </c>
      <c r="D6" s="287">
        <f>+R$50</f>
        <v>0</v>
      </c>
      <c r="E6" s="45">
        <f>+R$49</f>
        <v>193</v>
      </c>
      <c r="F6" s="18">
        <f>+Q$35</f>
        <v>40</v>
      </c>
      <c r="G6" s="235">
        <f>IF(E6&lt;A$3/2,-1,1)*800000+C6*1000+D6*0+E6/1000</f>
        <v>1164000.193</v>
      </c>
      <c r="I6" s="200">
        <f t="shared" ref="I6:I26" si="0">+C6/E6</f>
        <v>1.8860103626943006</v>
      </c>
      <c r="M6" s="16"/>
      <c r="N6" s="240"/>
      <c r="O6" s="240"/>
      <c r="P6" s="126"/>
      <c r="BO6" s="101"/>
    </row>
    <row r="7" spans="1:67" ht="13.5" thickBot="1">
      <c r="A7" s="150">
        <v>3</v>
      </c>
      <c r="B7" s="23" t="s">
        <v>120</v>
      </c>
      <c r="C7" s="89">
        <f>+C$49</f>
        <v>314</v>
      </c>
      <c r="D7" s="287">
        <f>+D$50</f>
        <v>0</v>
      </c>
      <c r="E7" s="46">
        <f>+D$49</f>
        <v>508</v>
      </c>
      <c r="F7" s="18">
        <f>+C$35</f>
        <v>20</v>
      </c>
      <c r="G7" s="235">
        <f>IF(E7&lt;A$3/2,-1,1)*800000+C7*1000+D7*0+E7/1000</f>
        <v>1114000.5079999999</v>
      </c>
      <c r="I7" s="200">
        <f t="shared" si="0"/>
        <v>0.61811023622047245</v>
      </c>
      <c r="M7" s="16"/>
      <c r="N7" s="240"/>
      <c r="O7" s="240"/>
      <c r="P7" s="126"/>
      <c r="BO7" s="101"/>
    </row>
    <row r="8" spans="1:67" ht="13.5" thickBot="1">
      <c r="A8" s="150">
        <v>4</v>
      </c>
      <c r="B8" s="23" t="s">
        <v>177</v>
      </c>
      <c r="C8" s="89">
        <f>+BA$49</f>
        <v>194</v>
      </c>
      <c r="D8" s="287">
        <f>+BB$50</f>
        <v>0</v>
      </c>
      <c r="E8" s="45">
        <f>+BB$49</f>
        <v>282</v>
      </c>
      <c r="F8" s="18">
        <f>+BA$35</f>
        <v>10</v>
      </c>
      <c r="G8" s="235">
        <f>IF(E8&lt;A$3/2,-1,1)*800000+C8*1000+D8*0+E8/1000</f>
        <v>994000.28200000001</v>
      </c>
      <c r="I8" s="200">
        <f t="shared" si="0"/>
        <v>0.68794326241134751</v>
      </c>
      <c r="M8" s="16"/>
      <c r="BJ8" s="302"/>
      <c r="BO8" s="101"/>
    </row>
    <row r="9" spans="1:67" ht="13.5" thickBot="1">
      <c r="A9" s="150">
        <v>5</v>
      </c>
      <c r="B9" s="241" t="s">
        <v>191</v>
      </c>
      <c r="C9" s="89">
        <f>+K$49</f>
        <v>173</v>
      </c>
      <c r="D9" s="287">
        <f>+L$50</f>
        <v>0</v>
      </c>
      <c r="E9" s="45">
        <f>+L$49</f>
        <v>214</v>
      </c>
      <c r="F9" s="18">
        <f>+K$35</f>
        <v>5</v>
      </c>
      <c r="G9" s="235">
        <f>IF(E9&lt;A$3/2,-1,1)*800000+C9*1000+D9*0+E9/1000</f>
        <v>973000.21400000004</v>
      </c>
      <c r="I9" s="200">
        <f t="shared" si="0"/>
        <v>0.80841121495327106</v>
      </c>
      <c r="M9" s="16"/>
      <c r="BJ9" s="302"/>
      <c r="BO9" s="101"/>
    </row>
    <row r="10" spans="1:67" ht="13.5" thickBot="1">
      <c r="A10" s="150">
        <v>6</v>
      </c>
      <c r="B10" s="241" t="s">
        <v>214</v>
      </c>
      <c r="C10" s="89">
        <f>+BE$49</f>
        <v>124</v>
      </c>
      <c r="D10" s="287">
        <f>+BF$50</f>
        <v>0</v>
      </c>
      <c r="E10" s="45">
        <f>+BF$49</f>
        <v>162</v>
      </c>
      <c r="F10" s="18">
        <f>+BE$35</f>
        <v>0</v>
      </c>
      <c r="G10" s="235">
        <f>IF(E10&lt;A$3/2,-1,1)*800000+C10*1000+D10*0+E10/1000</f>
        <v>924000.16200000001</v>
      </c>
      <c r="I10" s="200">
        <f t="shared" si="0"/>
        <v>0.76543209876543206</v>
      </c>
      <c r="M10" s="16"/>
      <c r="BO10" s="101"/>
    </row>
    <row r="11" spans="1:67" ht="13.5" thickBot="1">
      <c r="A11" s="150">
        <v>7</v>
      </c>
      <c r="B11" s="241" t="s">
        <v>164</v>
      </c>
      <c r="C11" s="89">
        <f>+AI$49</f>
        <v>94</v>
      </c>
      <c r="D11" s="287">
        <f>+AJ$50</f>
        <v>0</v>
      </c>
      <c r="E11" s="45">
        <f>+AJ$49</f>
        <v>127</v>
      </c>
      <c r="F11" s="18">
        <f>+AI$35</f>
        <v>0</v>
      </c>
      <c r="G11" s="235">
        <f>IF(E11&lt;A$3/2,-1,1)*800000+C11*1000+D11*0+E11/1000</f>
        <v>894000.12699999998</v>
      </c>
      <c r="I11" s="200">
        <f t="shared" si="0"/>
        <v>0.74015748031496065</v>
      </c>
      <c r="M11" s="16"/>
      <c r="N11" s="65"/>
      <c r="O11" s="65"/>
      <c r="BO11" s="101"/>
    </row>
    <row r="12" spans="1:67" ht="13.5" thickBot="1">
      <c r="A12" s="150">
        <v>8</v>
      </c>
      <c r="B12" s="23" t="s">
        <v>219</v>
      </c>
      <c r="C12" s="89">
        <f>+S$49</f>
        <v>75</v>
      </c>
      <c r="D12" s="287">
        <f>+T$50</f>
        <v>0</v>
      </c>
      <c r="E12" s="45">
        <f>+T$49</f>
        <v>111</v>
      </c>
      <c r="F12" s="18">
        <f>+S$35</f>
        <v>0</v>
      </c>
      <c r="G12" s="235">
        <f>IF(E12&lt;A$3/2,-1,1)*800000+C12*1000+D12*0+E12/1000</f>
        <v>875000.11100000003</v>
      </c>
      <c r="I12" s="200">
        <f t="shared" si="0"/>
        <v>0.67567567567567566</v>
      </c>
      <c r="M12" s="16"/>
      <c r="BO12" s="101"/>
    </row>
    <row r="13" spans="1:67" ht="13.5" thickBot="1">
      <c r="A13" s="150">
        <v>9</v>
      </c>
      <c r="B13" s="23" t="s">
        <v>163</v>
      </c>
      <c r="C13" s="89">
        <f>+AE$49</f>
        <v>70</v>
      </c>
      <c r="D13" s="287">
        <f>+AF$50</f>
        <v>0</v>
      </c>
      <c r="E13" s="45">
        <f>+AF$49</f>
        <v>1068</v>
      </c>
      <c r="F13" s="18">
        <f>+AE$35</f>
        <v>0</v>
      </c>
      <c r="G13" s="235">
        <f>IF(E13&lt;A$3/2,-1,1)*800000+C13*1000+D13*0+E13/1000</f>
        <v>870001.06799999997</v>
      </c>
      <c r="I13" s="200">
        <f t="shared" si="0"/>
        <v>6.5543071161048683E-2</v>
      </c>
      <c r="M13" s="16"/>
      <c r="BO13" s="101"/>
    </row>
    <row r="14" spans="1:67" ht="13.5" thickBot="1">
      <c r="A14" s="150">
        <v>10</v>
      </c>
      <c r="B14" s="241" t="s">
        <v>121</v>
      </c>
      <c r="C14" s="89">
        <f>+Y$49</f>
        <v>42</v>
      </c>
      <c r="D14" s="287">
        <f>+Z$50</f>
        <v>0</v>
      </c>
      <c r="E14" s="45">
        <f>+Z$49</f>
        <v>55</v>
      </c>
      <c r="F14" s="18">
        <f>+Y$35</f>
        <v>0</v>
      </c>
      <c r="G14" s="235">
        <f>IF(E14&lt;A$3/2,-1,1)*800000+C14*1000+D14*0+E14/1000</f>
        <v>842000.05500000005</v>
      </c>
      <c r="I14" s="200">
        <f t="shared" si="0"/>
        <v>0.76363636363636367</v>
      </c>
      <c r="M14" s="16"/>
      <c r="N14" s="240"/>
      <c r="O14" s="240"/>
      <c r="AA14" s="240"/>
    </row>
    <row r="15" spans="1:67" ht="13.5" thickBot="1">
      <c r="A15" s="150">
        <v>11</v>
      </c>
      <c r="B15" s="241" t="s">
        <v>253</v>
      </c>
      <c r="C15" s="89">
        <f>+W$49</f>
        <v>23</v>
      </c>
      <c r="D15" s="287">
        <f>+X$50</f>
        <v>0</v>
      </c>
      <c r="E15" s="45">
        <f>+X$49</f>
        <v>90</v>
      </c>
      <c r="F15" s="18">
        <f>+W$35</f>
        <v>0</v>
      </c>
      <c r="G15" s="235">
        <f>IF(E15&lt;A$3/2,-1,1)*800000+C15*1000+D15*0+E15/1000</f>
        <v>823000.09</v>
      </c>
      <c r="I15" s="200">
        <f t="shared" si="0"/>
        <v>0.25555555555555554</v>
      </c>
      <c r="M15" s="16"/>
      <c r="N15" s="65"/>
      <c r="O15" s="65"/>
      <c r="X15" s="43"/>
      <c r="AA15" s="240"/>
    </row>
    <row r="16" spans="1:67" ht="13.5" customHeight="1" thickBot="1">
      <c r="A16" s="150">
        <v>12</v>
      </c>
      <c r="B16" s="241" t="s">
        <v>162</v>
      </c>
      <c r="C16" s="89">
        <f>+AW$49</f>
        <v>20</v>
      </c>
      <c r="D16" s="287">
        <f>+AX$50</f>
        <v>0</v>
      </c>
      <c r="E16" s="45">
        <f>+AX$49</f>
        <v>29</v>
      </c>
      <c r="F16" s="18">
        <f>+AW$35</f>
        <v>0</v>
      </c>
      <c r="G16" s="235">
        <f>IF(E16&lt;A$3/2,-1,1)*800000+C16*1000+D16*0+E16/1000</f>
        <v>820000.02899999998</v>
      </c>
      <c r="I16" s="200">
        <f t="shared" si="0"/>
        <v>0.68965517241379315</v>
      </c>
      <c r="M16" s="16"/>
      <c r="N16" s="65"/>
      <c r="O16" s="65"/>
    </row>
    <row r="17" spans="1:15" ht="13.5" customHeight="1" thickBot="1">
      <c r="A17" s="150">
        <v>13</v>
      </c>
      <c r="B17" s="23" t="s">
        <v>94</v>
      </c>
      <c r="C17" s="89">
        <f>+U$49</f>
        <v>5</v>
      </c>
      <c r="D17" s="287">
        <f>+V$50</f>
        <v>0</v>
      </c>
      <c r="E17" s="45">
        <f>+V$49</f>
        <v>198</v>
      </c>
      <c r="F17" s="18">
        <f>+U$35</f>
        <v>0</v>
      </c>
      <c r="G17" s="235">
        <f>IF(E17&lt;A$3/2,-1,1)*800000+C17*1000+D17*0+E17/1000</f>
        <v>805000.19799999997</v>
      </c>
      <c r="I17" s="200">
        <f t="shared" si="0"/>
        <v>2.5252525252525252E-2</v>
      </c>
      <c r="M17" s="16"/>
    </row>
    <row r="18" spans="1:15" ht="13.5" customHeight="1" thickBot="1">
      <c r="A18" s="150">
        <v>14</v>
      </c>
      <c r="B18" s="23" t="s">
        <v>155</v>
      </c>
      <c r="C18" s="89">
        <f>+AC$49</f>
        <v>-11</v>
      </c>
      <c r="D18" s="287">
        <f>+AD$50</f>
        <v>0</v>
      </c>
      <c r="E18" s="45">
        <f>+AD$49</f>
        <v>12</v>
      </c>
      <c r="F18" s="18">
        <f>+AC$35</f>
        <v>0</v>
      </c>
      <c r="G18" s="235">
        <f>IF(E18&lt;A$3/2,-1,1)*800000+C18*1000+D18*0+E18/1000</f>
        <v>789000.01199999999</v>
      </c>
      <c r="I18" s="200">
        <f t="shared" si="0"/>
        <v>-0.91666666666666663</v>
      </c>
      <c r="M18" s="16"/>
      <c r="N18" s="65"/>
      <c r="O18" s="65"/>
    </row>
    <row r="19" spans="1:15" ht="13.5" customHeight="1" thickBot="1">
      <c r="A19" s="150">
        <v>15</v>
      </c>
      <c r="B19" s="162" t="s">
        <v>158</v>
      </c>
      <c r="C19" s="89">
        <f>+E$49</f>
        <v>-33</v>
      </c>
      <c r="D19" s="287">
        <f>+F$50</f>
        <v>0</v>
      </c>
      <c r="E19" s="45">
        <f>+F$49</f>
        <v>36</v>
      </c>
      <c r="F19" s="18">
        <f>+E$35</f>
        <v>0</v>
      </c>
      <c r="G19" s="235">
        <f>IF(E19&lt;A$3/2,-1,1)*800000+C19*1000+D19*0+E19/1000</f>
        <v>767000.03599999996</v>
      </c>
      <c r="I19" s="200">
        <f t="shared" si="0"/>
        <v>-0.91666666666666663</v>
      </c>
      <c r="M19" s="16"/>
      <c r="N19" s="240"/>
      <c r="O19" s="240"/>
    </row>
    <row r="20" spans="1:15" ht="13.5" customHeight="1" thickBot="1">
      <c r="A20" s="150">
        <v>16</v>
      </c>
      <c r="B20" s="241" t="s">
        <v>225</v>
      </c>
      <c r="C20" s="89">
        <f>+AU$49</f>
        <v>-36</v>
      </c>
      <c r="D20" s="287">
        <f>+AV$50</f>
        <v>0</v>
      </c>
      <c r="E20" s="45">
        <f>+AV$49</f>
        <v>398</v>
      </c>
      <c r="F20" s="18">
        <f>+AU$35</f>
        <v>0</v>
      </c>
      <c r="G20" s="235">
        <f>IF(E20&lt;A$3/2,-1,1)*800000+C20*1000+D20*0+E20/1000</f>
        <v>764000.39800000004</v>
      </c>
      <c r="I20" s="200">
        <f t="shared" si="0"/>
        <v>-9.0452261306532666E-2</v>
      </c>
      <c r="M20" s="16"/>
    </row>
    <row r="21" spans="1:15" ht="13.5" customHeight="1" thickBot="1">
      <c r="A21" s="150">
        <v>17</v>
      </c>
      <c r="B21" s="23" t="s">
        <v>147</v>
      </c>
      <c r="C21" s="89">
        <f>+AA$49</f>
        <v>-36</v>
      </c>
      <c r="D21" s="287">
        <f>+AB$50</f>
        <v>0</v>
      </c>
      <c r="E21" s="45">
        <f>+AB$49</f>
        <v>63</v>
      </c>
      <c r="F21" s="18">
        <f>+AA$35</f>
        <v>0</v>
      </c>
      <c r="G21" s="235">
        <f>IF(E21&lt;A$3/2,-1,1)*800000+C21*1000+D21*0+E21/1000</f>
        <v>764000.06299999997</v>
      </c>
      <c r="I21" s="200">
        <f t="shared" si="0"/>
        <v>-0.5714285714285714</v>
      </c>
      <c r="M21" s="16"/>
    </row>
    <row r="22" spans="1:15" ht="13.5" thickBot="1">
      <c r="A22" s="150">
        <v>18</v>
      </c>
      <c r="B22" s="162" t="s">
        <v>144</v>
      </c>
      <c r="C22" s="89">
        <f>+AM$49</f>
        <v>-59</v>
      </c>
      <c r="D22" s="287">
        <f>+AN$50</f>
        <v>0</v>
      </c>
      <c r="E22" s="45">
        <f>+AN$49</f>
        <v>203</v>
      </c>
      <c r="F22" s="18">
        <f>+AM$35</f>
        <v>0</v>
      </c>
      <c r="G22" s="235">
        <f>IF(E22&lt;A$3/2,-1,1)*800000+C22*1000+D22*0+E22/1000</f>
        <v>741000.20299999998</v>
      </c>
      <c r="I22" s="200">
        <f t="shared" si="0"/>
        <v>-0.29064039408866993</v>
      </c>
      <c r="M22" s="16"/>
      <c r="N22" s="65"/>
      <c r="O22" s="65"/>
    </row>
    <row r="23" spans="1:15" ht="13.5" thickBot="1">
      <c r="A23" s="150">
        <v>19</v>
      </c>
      <c r="B23" s="23" t="s">
        <v>160</v>
      </c>
      <c r="C23" s="89">
        <f>+AG$49</f>
        <v>-133</v>
      </c>
      <c r="D23" s="287">
        <f>+AH$50</f>
        <v>0</v>
      </c>
      <c r="E23" s="45">
        <f>+AH$49</f>
        <v>177</v>
      </c>
      <c r="F23" s="18">
        <f>+AG$35</f>
        <v>0</v>
      </c>
      <c r="G23" s="235">
        <f>IF(E23&lt;A$3/2,-1,1)*800000+C23*1000+D23*0+E23/1000</f>
        <v>667000.17700000003</v>
      </c>
      <c r="I23" s="200">
        <f t="shared" si="0"/>
        <v>-0.75141242937853103</v>
      </c>
      <c r="M23" s="16"/>
    </row>
    <row r="24" spans="1:15" ht="13.5" thickBot="1">
      <c r="A24" s="150">
        <v>20</v>
      </c>
      <c r="B24" s="23" t="s">
        <v>6</v>
      </c>
      <c r="C24" s="89">
        <f>+O$49</f>
        <v>4</v>
      </c>
      <c r="D24" s="287">
        <f>+P$50</f>
        <v>0</v>
      </c>
      <c r="E24" s="45">
        <f>+P$49</f>
        <v>3</v>
      </c>
      <c r="F24" s="18">
        <f>+O$35</f>
        <v>0</v>
      </c>
      <c r="G24" s="235">
        <f>IF(E24&lt;A$3/2,-1,1)*800000+C24*1000+D24*0+E24/1000</f>
        <v>-795999.99699999997</v>
      </c>
      <c r="I24" s="200">
        <f t="shared" si="0"/>
        <v>1.3333333333333333</v>
      </c>
      <c r="N24" s="62"/>
    </row>
    <row r="25" spans="1:15" ht="13.5" thickBot="1">
      <c r="A25" s="150">
        <v>21</v>
      </c>
      <c r="B25" s="241" t="s">
        <v>62</v>
      </c>
      <c r="C25" s="89">
        <f>+M$49</f>
        <v>-8</v>
      </c>
      <c r="D25" s="287">
        <f>+N$50</f>
        <v>0</v>
      </c>
      <c r="E25" s="45">
        <f>+N$49</f>
        <v>2</v>
      </c>
      <c r="F25" s="18">
        <f>+M$35</f>
        <v>0</v>
      </c>
      <c r="G25" s="235">
        <f>IF(E25&lt;A$3/2,-1,1)*800000+C25*1000+D25*0+E25/1000</f>
        <v>-807999.99800000002</v>
      </c>
      <c r="I25" s="200">
        <f t="shared" si="0"/>
        <v>-4</v>
      </c>
      <c r="N25" s="62"/>
    </row>
    <row r="26" spans="1:15" ht="13.5" hidden="1" thickBot="1">
      <c r="A26" s="150">
        <v>22</v>
      </c>
      <c r="B26" s="162" t="s">
        <v>143</v>
      </c>
      <c r="C26" s="89">
        <f>+AO$49</f>
        <v>-100000000</v>
      </c>
      <c r="D26" s="287">
        <f>+AP$50</f>
        <v>0</v>
      </c>
      <c r="E26" s="45">
        <f>+AP$49</f>
        <v>0</v>
      </c>
      <c r="F26" s="18">
        <f>+AO$35</f>
        <v>0</v>
      </c>
      <c r="G26" s="235">
        <f t="shared" ref="G26:G33" si="1">IF(E26&lt;A$3/2,-1,1)*800000+C26*1000+D26*0+E26/1000</f>
        <v>-100000800000</v>
      </c>
      <c r="I26" s="200" t="e">
        <f t="shared" si="0"/>
        <v>#DIV/0!</v>
      </c>
      <c r="N26" s="62"/>
    </row>
    <row r="27" spans="1:15" ht="13.5" hidden="1" thickBot="1">
      <c r="A27" s="150">
        <v>23</v>
      </c>
      <c r="B27" s="23" t="s">
        <v>1</v>
      </c>
      <c r="C27" s="89">
        <f>+G$49</f>
        <v>-100000000</v>
      </c>
      <c r="D27" s="287">
        <f>+H$50</f>
        <v>0</v>
      </c>
      <c r="E27" s="45">
        <f>+H$49</f>
        <v>0</v>
      </c>
      <c r="F27" s="18">
        <f>+G$35</f>
        <v>0</v>
      </c>
      <c r="G27" s="235">
        <f t="shared" si="1"/>
        <v>-100000800000</v>
      </c>
      <c r="I27" s="200"/>
      <c r="N27" s="62"/>
    </row>
    <row r="28" spans="1:15" ht="13.5" hidden="1" thickBot="1">
      <c r="A28" s="150">
        <v>24</v>
      </c>
      <c r="B28" s="241" t="s">
        <v>172</v>
      </c>
      <c r="C28" s="89">
        <f>+AS$49</f>
        <v>-100000000</v>
      </c>
      <c r="D28" s="287">
        <f>+AT$50</f>
        <v>0</v>
      </c>
      <c r="E28" s="45">
        <f>+AT$49</f>
        <v>0</v>
      </c>
      <c r="F28" s="18">
        <f>+AS$35</f>
        <v>0</v>
      </c>
      <c r="G28" s="235">
        <f t="shared" si="1"/>
        <v>-100000800000</v>
      </c>
      <c r="I28" s="200"/>
      <c r="N28" s="62"/>
    </row>
    <row r="29" spans="1:15" ht="13.5" hidden="1" thickBot="1">
      <c r="A29" s="150">
        <v>25</v>
      </c>
      <c r="B29" s="162" t="s">
        <v>132</v>
      </c>
      <c r="C29" s="89">
        <f>+BG$49</f>
        <v>-100000000</v>
      </c>
      <c r="D29" s="287">
        <f>+BH$50</f>
        <v>0</v>
      </c>
      <c r="E29" s="45">
        <f>+BH$49</f>
        <v>0</v>
      </c>
      <c r="F29" s="18">
        <f>+BG$35</f>
        <v>0</v>
      </c>
      <c r="G29" s="235">
        <f t="shared" si="1"/>
        <v>-100000800000</v>
      </c>
      <c r="I29" s="200"/>
      <c r="N29" s="62"/>
    </row>
    <row r="30" spans="1:15" ht="13.5" hidden="1" thickBot="1">
      <c r="A30" s="150">
        <v>26</v>
      </c>
      <c r="B30" s="162" t="s">
        <v>131</v>
      </c>
      <c r="C30" s="89">
        <f>+AK$49</f>
        <v>-100000000</v>
      </c>
      <c r="D30" s="287">
        <f>+AL$50</f>
        <v>0</v>
      </c>
      <c r="E30" s="45">
        <f>+AL$49</f>
        <v>0</v>
      </c>
      <c r="F30" s="18">
        <f>+AK$35</f>
        <v>0</v>
      </c>
      <c r="G30" s="235">
        <f t="shared" si="1"/>
        <v>-100000800000</v>
      </c>
      <c r="I30" s="200"/>
      <c r="N30" s="62"/>
    </row>
    <row r="31" spans="1:15" ht="13.5" hidden="1" thickBot="1">
      <c r="A31" s="150">
        <v>27</v>
      </c>
      <c r="B31" s="241" t="s">
        <v>173</v>
      </c>
      <c r="C31" s="89">
        <f>+AQ$49</f>
        <v>-100000000</v>
      </c>
      <c r="D31" s="287">
        <f>+AR$50</f>
        <v>0</v>
      </c>
      <c r="E31" s="45">
        <f>+AR$49</f>
        <v>0</v>
      </c>
      <c r="F31" s="18">
        <f>+AQ$35</f>
        <v>0</v>
      </c>
      <c r="G31" s="235">
        <f t="shared" si="1"/>
        <v>-100000800000</v>
      </c>
      <c r="I31" s="200"/>
      <c r="N31" s="62"/>
    </row>
    <row r="32" spans="1:15" ht="13.5" hidden="1" thickBot="1">
      <c r="A32" s="150">
        <v>28</v>
      </c>
      <c r="B32" s="241" t="s">
        <v>161</v>
      </c>
      <c r="C32" s="89">
        <f>+I$49</f>
        <v>-100000000</v>
      </c>
      <c r="D32" s="287">
        <f>+J$50</f>
        <v>0</v>
      </c>
      <c r="E32" s="45">
        <f>+J$49</f>
        <v>0</v>
      </c>
      <c r="F32" s="18">
        <f>+I$35</f>
        <v>0</v>
      </c>
      <c r="G32" s="235">
        <f t="shared" si="1"/>
        <v>-100000800000</v>
      </c>
      <c r="I32" s="200"/>
      <c r="N32" s="62"/>
    </row>
    <row r="33" spans="1:60" ht="13.5" hidden="1" thickBot="1">
      <c r="A33" s="150">
        <v>29</v>
      </c>
      <c r="B33" s="241" t="s">
        <v>142</v>
      </c>
      <c r="C33" s="89">
        <f>+BC$49</f>
        <v>-100000000</v>
      </c>
      <c r="D33" s="287">
        <f>+BD$50</f>
        <v>0</v>
      </c>
      <c r="E33" s="45">
        <f>+BD$49</f>
        <v>0</v>
      </c>
      <c r="F33" s="18">
        <f>+BC$35</f>
        <v>0</v>
      </c>
      <c r="G33" s="235">
        <f t="shared" si="1"/>
        <v>-100000800000</v>
      </c>
      <c r="I33" s="200"/>
      <c r="N33" s="62"/>
    </row>
    <row r="34" spans="1:60">
      <c r="D34" s="240"/>
      <c r="G34" s="235"/>
    </row>
    <row r="35" spans="1:60" ht="12.75" hidden="1" customHeight="1">
      <c r="B35" t="s">
        <v>12</v>
      </c>
      <c r="C35">
        <f>+C36*C37</f>
        <v>20</v>
      </c>
      <c r="D35">
        <f t="shared" ref="D35:BH35" si="2">+D36*D37</f>
        <v>508</v>
      </c>
      <c r="E35">
        <f t="shared" si="2"/>
        <v>0</v>
      </c>
      <c r="F35">
        <f t="shared" si="2"/>
        <v>36</v>
      </c>
      <c r="G35">
        <f>+G36*G37</f>
        <v>0</v>
      </c>
      <c r="H35">
        <f t="shared" si="2"/>
        <v>0</v>
      </c>
      <c r="I35">
        <f t="shared" si="2"/>
        <v>0</v>
      </c>
      <c r="J35">
        <f t="shared" si="2"/>
        <v>0</v>
      </c>
      <c r="K35">
        <f>+K36*K37</f>
        <v>5</v>
      </c>
      <c r="L35">
        <f>+L36*L37</f>
        <v>214</v>
      </c>
      <c r="M35">
        <f t="shared" si="2"/>
        <v>0</v>
      </c>
      <c r="N35">
        <f t="shared" si="2"/>
        <v>2</v>
      </c>
      <c r="O35">
        <f t="shared" si="2"/>
        <v>0</v>
      </c>
      <c r="P35">
        <f t="shared" si="2"/>
        <v>3</v>
      </c>
      <c r="Q35">
        <f t="shared" si="2"/>
        <v>40</v>
      </c>
      <c r="R35">
        <f t="shared" si="2"/>
        <v>193</v>
      </c>
      <c r="S35">
        <f t="shared" si="2"/>
        <v>0</v>
      </c>
      <c r="T35">
        <f t="shared" si="2"/>
        <v>111</v>
      </c>
      <c r="U35">
        <f>+U36*U37</f>
        <v>0</v>
      </c>
      <c r="V35">
        <f t="shared" si="2"/>
        <v>198</v>
      </c>
      <c r="W35">
        <f t="shared" si="2"/>
        <v>0</v>
      </c>
      <c r="X35">
        <f t="shared" si="2"/>
        <v>90</v>
      </c>
      <c r="Y35">
        <f t="shared" si="2"/>
        <v>0</v>
      </c>
      <c r="Z35">
        <f t="shared" si="2"/>
        <v>55</v>
      </c>
      <c r="AA35">
        <f>+AA36*AA37</f>
        <v>0</v>
      </c>
      <c r="AB35">
        <f>+AB36*AB37</f>
        <v>63</v>
      </c>
      <c r="AC35">
        <f>+AC36*AC37</f>
        <v>0</v>
      </c>
      <c r="AD35">
        <f>+AD36*AD37</f>
        <v>12</v>
      </c>
      <c r="AE35">
        <f>+AE36*AE37</f>
        <v>0</v>
      </c>
      <c r="AF35">
        <f t="shared" si="2"/>
        <v>1068</v>
      </c>
      <c r="AG35">
        <f>+AG36*AG37</f>
        <v>0</v>
      </c>
      <c r="AH35">
        <f>+AH36*AH37</f>
        <v>177</v>
      </c>
      <c r="AI35">
        <f t="shared" si="2"/>
        <v>0</v>
      </c>
      <c r="AJ35">
        <f t="shared" si="2"/>
        <v>127</v>
      </c>
      <c r="AK35">
        <f t="shared" si="2"/>
        <v>0</v>
      </c>
      <c r="AL35">
        <f t="shared" si="2"/>
        <v>0</v>
      </c>
      <c r="AM35">
        <f t="shared" si="2"/>
        <v>0</v>
      </c>
      <c r="AN35">
        <f t="shared" si="2"/>
        <v>203</v>
      </c>
      <c r="AO35">
        <f t="shared" si="2"/>
        <v>0</v>
      </c>
      <c r="AP35">
        <f t="shared" si="2"/>
        <v>0</v>
      </c>
      <c r="AQ35">
        <f t="shared" si="2"/>
        <v>0</v>
      </c>
      <c r="AR35">
        <f t="shared" si="2"/>
        <v>0</v>
      </c>
      <c r="AS35">
        <f t="shared" si="2"/>
        <v>0</v>
      </c>
      <c r="AT35">
        <f t="shared" si="2"/>
        <v>0</v>
      </c>
      <c r="AU35">
        <f t="shared" si="2"/>
        <v>0</v>
      </c>
      <c r="AV35">
        <f t="shared" si="2"/>
        <v>398</v>
      </c>
      <c r="AW35">
        <f t="shared" si="2"/>
        <v>0</v>
      </c>
      <c r="AX35">
        <f t="shared" si="2"/>
        <v>29</v>
      </c>
      <c r="AY35">
        <f t="shared" si="2"/>
        <v>80</v>
      </c>
      <c r="AZ35">
        <f t="shared" si="2"/>
        <v>571</v>
      </c>
      <c r="BA35">
        <f t="shared" si="2"/>
        <v>10</v>
      </c>
      <c r="BB35">
        <f t="shared" si="2"/>
        <v>282</v>
      </c>
      <c r="BC35">
        <f t="shared" si="2"/>
        <v>0</v>
      </c>
      <c r="BD35">
        <f t="shared" si="2"/>
        <v>0</v>
      </c>
      <c r="BE35">
        <f t="shared" si="2"/>
        <v>0</v>
      </c>
      <c r="BF35">
        <f t="shared" si="2"/>
        <v>162</v>
      </c>
      <c r="BG35">
        <f t="shared" si="2"/>
        <v>0</v>
      </c>
      <c r="BH35">
        <f t="shared" si="2"/>
        <v>0</v>
      </c>
    </row>
    <row r="36" spans="1:60" ht="12.75" hidden="1" customHeight="1">
      <c r="C36">
        <f>IF($B48&gt;3,1,0)</f>
        <v>1</v>
      </c>
      <c r="D36">
        <f t="shared" ref="D36:BH36" si="3">IF($B48&gt;3,1,0)</f>
        <v>1</v>
      </c>
      <c r="E36">
        <f t="shared" si="3"/>
        <v>1</v>
      </c>
      <c r="F36">
        <f t="shared" si="3"/>
        <v>1</v>
      </c>
      <c r="G36">
        <f>IF($B48&gt;3,1,0)</f>
        <v>1</v>
      </c>
      <c r="H36">
        <f t="shared" si="3"/>
        <v>1</v>
      </c>
      <c r="I36">
        <f t="shared" si="3"/>
        <v>1</v>
      </c>
      <c r="J36">
        <f t="shared" si="3"/>
        <v>1</v>
      </c>
      <c r="K36">
        <f>IF($B48&gt;3,1,0)</f>
        <v>1</v>
      </c>
      <c r="L36">
        <f>IF($B48&gt;3,1,0)</f>
        <v>1</v>
      </c>
      <c r="M36">
        <f t="shared" si="3"/>
        <v>1</v>
      </c>
      <c r="N36">
        <f t="shared" si="3"/>
        <v>1</v>
      </c>
      <c r="O36">
        <f t="shared" si="3"/>
        <v>1</v>
      </c>
      <c r="P36">
        <f t="shared" si="3"/>
        <v>1</v>
      </c>
      <c r="Q36">
        <f t="shared" si="3"/>
        <v>1</v>
      </c>
      <c r="R36">
        <f t="shared" si="3"/>
        <v>1</v>
      </c>
      <c r="S36">
        <f t="shared" si="3"/>
        <v>1</v>
      </c>
      <c r="T36">
        <f t="shared" si="3"/>
        <v>1</v>
      </c>
      <c r="U36">
        <f t="shared" si="3"/>
        <v>1</v>
      </c>
      <c r="V36">
        <f t="shared" si="3"/>
        <v>1</v>
      </c>
      <c r="W36">
        <f t="shared" si="3"/>
        <v>1</v>
      </c>
      <c r="X36">
        <f t="shared" si="3"/>
        <v>1</v>
      </c>
      <c r="Y36">
        <f t="shared" si="3"/>
        <v>1</v>
      </c>
      <c r="Z36">
        <f t="shared" si="3"/>
        <v>1</v>
      </c>
      <c r="AA36">
        <f>IF($B48&gt;3,1,0)</f>
        <v>1</v>
      </c>
      <c r="AB36">
        <f>IF($B48&gt;3,1,0)</f>
        <v>1</v>
      </c>
      <c r="AC36">
        <f>IF($B48&gt;3,1,0)</f>
        <v>1</v>
      </c>
      <c r="AD36">
        <f>IF($B48&gt;3,1,0)</f>
        <v>1</v>
      </c>
      <c r="AE36">
        <f t="shared" si="3"/>
        <v>1</v>
      </c>
      <c r="AF36">
        <f t="shared" si="3"/>
        <v>1</v>
      </c>
      <c r="AG36">
        <f>IF($B48&gt;3,1,0)</f>
        <v>1</v>
      </c>
      <c r="AH36">
        <f>IF($B48&gt;3,1,0)</f>
        <v>1</v>
      </c>
      <c r="AI36">
        <f t="shared" si="3"/>
        <v>1</v>
      </c>
      <c r="AJ36">
        <f t="shared" si="3"/>
        <v>1</v>
      </c>
      <c r="AK36">
        <f t="shared" si="3"/>
        <v>1</v>
      </c>
      <c r="AL36">
        <f t="shared" si="3"/>
        <v>1</v>
      </c>
      <c r="AM36">
        <f t="shared" si="3"/>
        <v>1</v>
      </c>
      <c r="AN36">
        <f t="shared" si="3"/>
        <v>1</v>
      </c>
      <c r="AO36">
        <f t="shared" si="3"/>
        <v>1</v>
      </c>
      <c r="AP36">
        <f t="shared" si="3"/>
        <v>1</v>
      </c>
      <c r="AQ36">
        <f t="shared" si="3"/>
        <v>1</v>
      </c>
      <c r="AR36">
        <f t="shared" si="3"/>
        <v>1</v>
      </c>
      <c r="AS36">
        <f t="shared" si="3"/>
        <v>1</v>
      </c>
      <c r="AT36">
        <f t="shared" si="3"/>
        <v>1</v>
      </c>
      <c r="AU36">
        <f t="shared" si="3"/>
        <v>1</v>
      </c>
      <c r="AV36">
        <f t="shared" si="3"/>
        <v>1</v>
      </c>
      <c r="AW36">
        <f t="shared" si="3"/>
        <v>1</v>
      </c>
      <c r="AX36">
        <f t="shared" si="3"/>
        <v>1</v>
      </c>
      <c r="AY36">
        <f t="shared" si="3"/>
        <v>1</v>
      </c>
      <c r="AZ36">
        <f t="shared" si="3"/>
        <v>1</v>
      </c>
      <c r="BA36">
        <f t="shared" si="3"/>
        <v>1</v>
      </c>
      <c r="BB36">
        <f t="shared" si="3"/>
        <v>1</v>
      </c>
      <c r="BC36">
        <f t="shared" si="3"/>
        <v>1</v>
      </c>
      <c r="BD36">
        <f t="shared" si="3"/>
        <v>1</v>
      </c>
      <c r="BE36">
        <f t="shared" si="3"/>
        <v>1</v>
      </c>
      <c r="BF36">
        <f t="shared" si="3"/>
        <v>1</v>
      </c>
      <c r="BG36">
        <f t="shared" si="3"/>
        <v>1</v>
      </c>
      <c r="BH36">
        <f t="shared" si="3"/>
        <v>1</v>
      </c>
    </row>
    <row r="37" spans="1:60" ht="12.75" hidden="1" customHeight="1">
      <c r="C37">
        <f>MAX(C38:C42)</f>
        <v>20</v>
      </c>
      <c r="D37">
        <f>+D49</f>
        <v>508</v>
      </c>
      <c r="E37">
        <f>MAX(E38:E42)</f>
        <v>0</v>
      </c>
      <c r="F37">
        <f>+F49</f>
        <v>36</v>
      </c>
      <c r="G37">
        <f>MAX(G38:G42)</f>
        <v>0</v>
      </c>
      <c r="H37">
        <f>+H49</f>
        <v>0</v>
      </c>
      <c r="I37">
        <f>MAX(I38:I42)</f>
        <v>0</v>
      </c>
      <c r="J37">
        <f>+J49</f>
        <v>0</v>
      </c>
      <c r="K37">
        <f>MAX(K38:K42)</f>
        <v>5</v>
      </c>
      <c r="L37">
        <f>+L49</f>
        <v>214</v>
      </c>
      <c r="M37">
        <f>MAX(M38:M42)</f>
        <v>0</v>
      </c>
      <c r="N37">
        <f>+N49</f>
        <v>2</v>
      </c>
      <c r="O37">
        <f>MAX(O38:O42)</f>
        <v>0</v>
      </c>
      <c r="P37">
        <f>+P49</f>
        <v>3</v>
      </c>
      <c r="Q37">
        <f>MAX(Q38:Q42)</f>
        <v>40</v>
      </c>
      <c r="R37">
        <f>+R49</f>
        <v>193</v>
      </c>
      <c r="S37">
        <f>MAX(S38:S42)</f>
        <v>0</v>
      </c>
      <c r="T37">
        <f>+T49</f>
        <v>111</v>
      </c>
      <c r="U37">
        <f>MAX(U38:U42)</f>
        <v>0</v>
      </c>
      <c r="V37">
        <f>+V49</f>
        <v>198</v>
      </c>
      <c r="W37">
        <f>MAX(W38:W42)</f>
        <v>0</v>
      </c>
      <c r="X37">
        <f>+X49</f>
        <v>90</v>
      </c>
      <c r="Y37">
        <f>MAX(Y38:Y42)</f>
        <v>0</v>
      </c>
      <c r="Z37">
        <f>+Z49</f>
        <v>55</v>
      </c>
      <c r="AA37">
        <f>MAX(AA38:AA42)</f>
        <v>0</v>
      </c>
      <c r="AB37">
        <f>+AB49</f>
        <v>63</v>
      </c>
      <c r="AC37">
        <f>MAX(AC38:AC42)</f>
        <v>0</v>
      </c>
      <c r="AD37">
        <f>+AD49</f>
        <v>12</v>
      </c>
      <c r="AE37">
        <f>MAX(AE38:AE42)</f>
        <v>0</v>
      </c>
      <c r="AF37">
        <f>+AF49</f>
        <v>1068</v>
      </c>
      <c r="AG37">
        <f>MAX(AG38:AG42)</f>
        <v>0</v>
      </c>
      <c r="AH37">
        <f>+AH49</f>
        <v>177</v>
      </c>
      <c r="AI37">
        <f>MAX(AI38:AI42)</f>
        <v>0</v>
      </c>
      <c r="AJ37">
        <f>+AJ49</f>
        <v>127</v>
      </c>
      <c r="AK37">
        <f>MAX(AK38:AK42)</f>
        <v>0</v>
      </c>
      <c r="AL37">
        <f>+AL49</f>
        <v>0</v>
      </c>
      <c r="AM37">
        <f>MAX(AM38:AM42)</f>
        <v>0</v>
      </c>
      <c r="AN37">
        <f>+AN49</f>
        <v>203</v>
      </c>
      <c r="AO37">
        <f>MAX(AO38:AO42)</f>
        <v>0</v>
      </c>
      <c r="AP37">
        <f>+AP49</f>
        <v>0</v>
      </c>
      <c r="AQ37">
        <f>MAX(AQ38:AQ42)</f>
        <v>0</v>
      </c>
      <c r="AR37">
        <f>+AR49</f>
        <v>0</v>
      </c>
      <c r="AS37">
        <f>MAX(AS38:AS42)</f>
        <v>0</v>
      </c>
      <c r="AT37">
        <f>+AT49</f>
        <v>0</v>
      </c>
      <c r="AU37">
        <f>MAX(AU38:AU42)</f>
        <v>0</v>
      </c>
      <c r="AV37">
        <f>+AV49</f>
        <v>398</v>
      </c>
      <c r="AW37">
        <f>MAX(AW38:AW42)</f>
        <v>0</v>
      </c>
      <c r="AX37">
        <f>+AX49</f>
        <v>29</v>
      </c>
      <c r="AY37">
        <f>MAX(AY38:AY42)</f>
        <v>80</v>
      </c>
      <c r="AZ37">
        <f>+AZ49</f>
        <v>571</v>
      </c>
      <c r="BA37">
        <f>MAX(BA38:BA42)</f>
        <v>10</v>
      </c>
      <c r="BB37">
        <f>+BB49</f>
        <v>282</v>
      </c>
      <c r="BC37">
        <f>MAX(BC38:BC42)</f>
        <v>0</v>
      </c>
      <c r="BD37">
        <f>+BD49</f>
        <v>0</v>
      </c>
      <c r="BE37">
        <f>MAX(BE38:BE42)</f>
        <v>0</v>
      </c>
      <c r="BF37">
        <f>+BF49</f>
        <v>162</v>
      </c>
      <c r="BG37">
        <f>MAX(BG38:BG42)</f>
        <v>0</v>
      </c>
      <c r="BH37">
        <f>+BH49</f>
        <v>0</v>
      </c>
    </row>
    <row r="38" spans="1:60" ht="12.75" hidden="1" customHeight="1">
      <c r="C38">
        <f>IF(C$43=5,5,0)</f>
        <v>0</v>
      </c>
      <c r="E38">
        <f>IF(E$43=5,5,0)</f>
        <v>0</v>
      </c>
      <c r="G38">
        <f>IF(G$43=5,5,0)</f>
        <v>0</v>
      </c>
      <c r="I38">
        <f>IF(I$43=5,5,0)</f>
        <v>0</v>
      </c>
      <c r="K38">
        <f>IF(K$43=5,5,0)</f>
        <v>5</v>
      </c>
      <c r="M38">
        <f>IF(M$43=5,5,0)</f>
        <v>0</v>
      </c>
      <c r="O38">
        <f>IF(O$43=5,5,0)</f>
        <v>0</v>
      </c>
      <c r="Q38">
        <f>IF(Q$43=5,5,0)</f>
        <v>0</v>
      </c>
      <c r="S38">
        <f>IF(S$43=5,5,0)</f>
        <v>0</v>
      </c>
      <c r="U38">
        <f>IF(U$43=5,5,0)</f>
        <v>0</v>
      </c>
      <c r="W38">
        <f>IF(W$43=5,5,0)</f>
        <v>0</v>
      </c>
      <c r="Y38">
        <f>IF(Y$43=5,5,0)</f>
        <v>0</v>
      </c>
      <c r="AA38">
        <f>IF(AA$43=5,5,0)</f>
        <v>0</v>
      </c>
      <c r="AC38">
        <f>IF(AC$43=5,5,0)</f>
        <v>0</v>
      </c>
      <c r="AE38">
        <f>IF(AE$43=5,5,0)</f>
        <v>0</v>
      </c>
      <c r="AG38">
        <f>IF(AG$43=5,5,0)</f>
        <v>0</v>
      </c>
      <c r="AI38">
        <f>IF(AI$43=5,5,0)</f>
        <v>0</v>
      </c>
      <c r="AK38">
        <f>IF(AK$43=5,5,0)</f>
        <v>0</v>
      </c>
      <c r="AM38">
        <f>IF(AM$43=5,5,0)</f>
        <v>0</v>
      </c>
      <c r="AO38">
        <f>IF(AO$43=5,5,0)</f>
        <v>0</v>
      </c>
      <c r="AQ38">
        <f>IF(AQ$43=5,5,0)</f>
        <v>0</v>
      </c>
      <c r="AS38">
        <f>IF(AS$43=5,5,0)</f>
        <v>0</v>
      </c>
      <c r="AU38">
        <f>IF(AU$43=5,5,0)</f>
        <v>0</v>
      </c>
      <c r="AW38">
        <f>IF(AW$43=5,5,0)</f>
        <v>0</v>
      </c>
      <c r="AY38">
        <f>IF(AY$43=5,5,0)</f>
        <v>0</v>
      </c>
      <c r="BA38">
        <f>IF(BA$43=5,5,0)</f>
        <v>0</v>
      </c>
      <c r="BC38">
        <f>IF(BC$43=5,5,0)</f>
        <v>0</v>
      </c>
      <c r="BE38">
        <f>IF(BE$43=5,5,0)</f>
        <v>0</v>
      </c>
      <c r="BG38">
        <f>IF(BG$43=5,5,0)</f>
        <v>0</v>
      </c>
    </row>
    <row r="39" spans="1:60" ht="12.75" hidden="1" customHeight="1">
      <c r="C39">
        <f>IF(C$43=4,10,0)</f>
        <v>0</v>
      </c>
      <c r="E39">
        <f>IF(E$43=4,10,0)</f>
        <v>0</v>
      </c>
      <c r="G39">
        <f>IF(G$43=4,10,0)</f>
        <v>0</v>
      </c>
      <c r="I39">
        <f>IF(I$43=4,10,0)</f>
        <v>0</v>
      </c>
      <c r="K39">
        <f>IF(K$43=4,10,0)</f>
        <v>0</v>
      </c>
      <c r="M39">
        <f>IF(M$43=4,10,0)</f>
        <v>0</v>
      </c>
      <c r="O39">
        <f>IF(O$43=4,10,0)</f>
        <v>0</v>
      </c>
      <c r="Q39">
        <f>IF(Q$43=4,10,0)</f>
        <v>0</v>
      </c>
      <c r="S39">
        <f>IF(S$43=4,10,0)</f>
        <v>0</v>
      </c>
      <c r="U39">
        <f>IF(U$43=4,10,0)</f>
        <v>0</v>
      </c>
      <c r="W39">
        <f>IF(W$43=4,10,0)</f>
        <v>0</v>
      </c>
      <c r="Y39">
        <f>IF(Y$43=4,10,0)</f>
        <v>0</v>
      </c>
      <c r="AA39">
        <f>IF(AA$43=4,10,0)</f>
        <v>0</v>
      </c>
      <c r="AC39">
        <f>IF(AC$43=4,10,0)</f>
        <v>0</v>
      </c>
      <c r="AE39">
        <f>IF(AE$43=4,10,0)</f>
        <v>0</v>
      </c>
      <c r="AG39">
        <f>IF(AG$43=4,10,0)</f>
        <v>0</v>
      </c>
      <c r="AI39">
        <f>IF(AI$43=4,10,0)</f>
        <v>0</v>
      </c>
      <c r="AK39">
        <f>IF(AK$43=4,10,0)</f>
        <v>0</v>
      </c>
      <c r="AM39">
        <f>IF(AM$43=4,10,0)</f>
        <v>0</v>
      </c>
      <c r="AO39">
        <f>IF(AO$43=4,10,0)</f>
        <v>0</v>
      </c>
      <c r="AQ39">
        <f>IF(AQ$43=4,10,0)</f>
        <v>0</v>
      </c>
      <c r="AS39">
        <f>IF(AS$43=4,10,0)</f>
        <v>0</v>
      </c>
      <c r="AU39">
        <f>IF(AU$43=4,10,0)</f>
        <v>0</v>
      </c>
      <c r="AW39">
        <f>IF(AW$43=4,10,0)</f>
        <v>0</v>
      </c>
      <c r="AY39">
        <f>IF(AY$43=4,10,0)</f>
        <v>0</v>
      </c>
      <c r="BA39">
        <f>IF(BA$43=4,10,0)</f>
        <v>10</v>
      </c>
      <c r="BC39">
        <f>IF(BC$43=4,10,0)</f>
        <v>0</v>
      </c>
      <c r="BE39">
        <f>IF(BE$43=4,10,0)</f>
        <v>0</v>
      </c>
      <c r="BG39">
        <f>IF(BG$43=4,10,0)</f>
        <v>0</v>
      </c>
    </row>
    <row r="40" spans="1:60" ht="12.75" hidden="1" customHeight="1">
      <c r="C40">
        <f>IF(C$43=3,20,0)</f>
        <v>20</v>
      </c>
      <c r="E40">
        <f>IF(E$43=3,20,0)</f>
        <v>0</v>
      </c>
      <c r="G40">
        <f>IF(G$43=3,20,0)</f>
        <v>0</v>
      </c>
      <c r="I40">
        <f>IF(I$43=3,20,0)</f>
        <v>0</v>
      </c>
      <c r="K40">
        <f>IF(K$43=3,20,0)</f>
        <v>0</v>
      </c>
      <c r="M40">
        <f>IF(M$43=3,20,0)</f>
        <v>0</v>
      </c>
      <c r="O40">
        <f>IF(O$43=3,20,0)</f>
        <v>0</v>
      </c>
      <c r="Q40">
        <f>IF(Q$43=3,20,0)</f>
        <v>0</v>
      </c>
      <c r="S40">
        <f>IF(S$43=3,20,0)</f>
        <v>0</v>
      </c>
      <c r="U40">
        <f>IF(U$43=3,20,0)</f>
        <v>0</v>
      </c>
      <c r="W40">
        <f>IF(W$43=3,20,0)</f>
        <v>0</v>
      </c>
      <c r="Y40">
        <f>IF(Y$43=3,20,0)</f>
        <v>0</v>
      </c>
      <c r="AA40">
        <f>IF(AA$43=3,20,0)</f>
        <v>0</v>
      </c>
      <c r="AC40">
        <f>IF(AC$43=3,20,0)</f>
        <v>0</v>
      </c>
      <c r="AE40">
        <f>IF(AE$43=3,20,0)</f>
        <v>0</v>
      </c>
      <c r="AG40">
        <f>IF(AG$43=3,20,0)</f>
        <v>0</v>
      </c>
      <c r="AI40">
        <f>IF(AI$43=3,20,0)</f>
        <v>0</v>
      </c>
      <c r="AK40">
        <f>IF(AK$43=3,20,0)</f>
        <v>0</v>
      </c>
      <c r="AM40">
        <f>IF(AM$43=3,20,0)</f>
        <v>0</v>
      </c>
      <c r="AO40">
        <f>IF(AO$43=3,20,0)</f>
        <v>0</v>
      </c>
      <c r="AQ40">
        <f>IF(AQ$43=3,20,0)</f>
        <v>0</v>
      </c>
      <c r="AS40">
        <f>IF(AS$43=3,20,0)</f>
        <v>0</v>
      </c>
      <c r="AU40">
        <f>IF(AU$43=3,20,0)</f>
        <v>0</v>
      </c>
      <c r="AW40">
        <f>IF(AW$43=3,20,0)</f>
        <v>0</v>
      </c>
      <c r="AY40">
        <f>IF(AY$43=3,20,0)</f>
        <v>0</v>
      </c>
      <c r="BA40">
        <f>IF(BA$43=3,20,0)</f>
        <v>0</v>
      </c>
      <c r="BC40">
        <f>IF(BC$43=3,20,0)</f>
        <v>0</v>
      </c>
      <c r="BE40">
        <f>IF(BE$43=3,20,0)</f>
        <v>0</v>
      </c>
      <c r="BG40">
        <f>IF(BG$43=3,20,0)</f>
        <v>0</v>
      </c>
    </row>
    <row r="41" spans="1:60" ht="12.75" hidden="1" customHeight="1">
      <c r="C41">
        <f>IF(C$43=2,40,0)</f>
        <v>0</v>
      </c>
      <c r="E41">
        <f>IF(E$43=2,40,0)</f>
        <v>0</v>
      </c>
      <c r="G41">
        <f>IF(G$43=2,40,0)</f>
        <v>0</v>
      </c>
      <c r="I41">
        <f>IF(I$43=2,40,0)</f>
        <v>0</v>
      </c>
      <c r="K41">
        <f>IF(K$43=2,40,0)</f>
        <v>0</v>
      </c>
      <c r="M41">
        <f>IF(M$43=2,40,0)</f>
        <v>0</v>
      </c>
      <c r="O41">
        <f>IF(O$43=2,40,0)</f>
        <v>0</v>
      </c>
      <c r="Q41">
        <f>IF(Q$43=2,40,0)</f>
        <v>40</v>
      </c>
      <c r="S41">
        <f>IF(S$43=2,40,0)</f>
        <v>0</v>
      </c>
      <c r="U41">
        <f>IF(U$43=2,40,0)</f>
        <v>0</v>
      </c>
      <c r="W41">
        <f>IF(W$43=2,40,0)</f>
        <v>0</v>
      </c>
      <c r="Y41">
        <f>IF(Y$43=2,40,0)</f>
        <v>0</v>
      </c>
      <c r="AA41">
        <f>IF(AA$43=2,40,0)</f>
        <v>0</v>
      </c>
      <c r="AC41">
        <f>IF(AC$43=2,40,0)</f>
        <v>0</v>
      </c>
      <c r="AE41">
        <f>IF(AE$43=2,40,0)</f>
        <v>0</v>
      </c>
      <c r="AG41">
        <f>IF(AG$43=2,40,0)</f>
        <v>0</v>
      </c>
      <c r="AI41">
        <f>IF(AI$43=2,40,0)</f>
        <v>0</v>
      </c>
      <c r="AK41">
        <f>IF(AK$43=2,40,0)</f>
        <v>0</v>
      </c>
      <c r="AM41">
        <f>IF(AM$43=2,40,0)</f>
        <v>0</v>
      </c>
      <c r="AO41">
        <f>IF(AO$43=2,40,0)</f>
        <v>0</v>
      </c>
      <c r="AQ41">
        <f>IF(AQ$43=2,40,0)</f>
        <v>0</v>
      </c>
      <c r="AS41">
        <f>IF(AS$43=2,40,0)</f>
        <v>0</v>
      </c>
      <c r="AU41">
        <f>IF(AU$43=2,40,0)</f>
        <v>0</v>
      </c>
      <c r="AW41">
        <f>IF(AW$43=2,40,0)</f>
        <v>0</v>
      </c>
      <c r="AY41">
        <f>IF(AY$43=2,40,0)</f>
        <v>0</v>
      </c>
      <c r="BA41">
        <f>IF(BA$43=2,40,0)</f>
        <v>0</v>
      </c>
      <c r="BC41">
        <f>IF(BC$43=2,40,0)</f>
        <v>0</v>
      </c>
      <c r="BE41">
        <f>IF(BE$43=2,40,0)</f>
        <v>0</v>
      </c>
      <c r="BG41">
        <f>IF(BG$43=2,40,0)</f>
        <v>0</v>
      </c>
    </row>
    <row r="42" spans="1:60" ht="12.75" hidden="1" customHeight="1">
      <c r="C42">
        <f>IF(C$43=1,80,0)</f>
        <v>0</v>
      </c>
      <c r="E42">
        <f>IF(E$43=1,80,0)</f>
        <v>0</v>
      </c>
      <c r="G42">
        <f>IF(G$43=1,80,0)</f>
        <v>0</v>
      </c>
      <c r="I42">
        <f>IF(I$43=1,80,0)</f>
        <v>0</v>
      </c>
      <c r="K42">
        <f>IF(K$43=1,80,0)</f>
        <v>0</v>
      </c>
      <c r="M42">
        <f>IF(M$43=1,80,0)</f>
        <v>0</v>
      </c>
      <c r="O42">
        <f>IF(O$43=1,80,0)</f>
        <v>0</v>
      </c>
      <c r="Q42">
        <f>IF(Q$43=1,80,0)</f>
        <v>0</v>
      </c>
      <c r="S42">
        <f>IF(S$43=1,80,0)</f>
        <v>0</v>
      </c>
      <c r="U42">
        <f>IF(U$43=1,80,0)</f>
        <v>0</v>
      </c>
      <c r="W42">
        <f>IF(W$43=1,80,0)</f>
        <v>0</v>
      </c>
      <c r="Y42">
        <f>IF(Y$43=1,80,0)</f>
        <v>0</v>
      </c>
      <c r="AA42">
        <f>IF(AA$43=1,80,0)</f>
        <v>0</v>
      </c>
      <c r="AC42">
        <f>IF(AC$43=1,80,0)</f>
        <v>0</v>
      </c>
      <c r="AE42">
        <f>IF(AE$43=1,80,0)</f>
        <v>0</v>
      </c>
      <c r="AG42">
        <f>IF(AG$43=1,80,0)</f>
        <v>0</v>
      </c>
      <c r="AI42">
        <f>IF(AI$43=1,80,0)</f>
        <v>0</v>
      </c>
      <c r="AK42">
        <f>IF(AK$43=1,80,0)</f>
        <v>0</v>
      </c>
      <c r="AM42">
        <f>IF(AM$43=1,80,0)</f>
        <v>0</v>
      </c>
      <c r="AO42">
        <f>IF(AO$43=1,80,0)</f>
        <v>0</v>
      </c>
      <c r="AQ42">
        <f>IF(AQ$43=1,80,0)</f>
        <v>0</v>
      </c>
      <c r="AS42">
        <f>IF(AS$43=1,80,0)</f>
        <v>0</v>
      </c>
      <c r="AU42">
        <f>IF(AU$43=1,80,0)</f>
        <v>0</v>
      </c>
      <c r="AW42">
        <f>IF(AW$43=1,80,0)</f>
        <v>0</v>
      </c>
      <c r="AY42">
        <f>IF(AY$43=1,80,0)</f>
        <v>80</v>
      </c>
      <c r="BA42">
        <f>IF(BA$43=1,80,0)</f>
        <v>0</v>
      </c>
      <c r="BC42">
        <f>IF(BC$43=1,80,0)</f>
        <v>0</v>
      </c>
      <c r="BE42">
        <f>IF(BE$43=1,80,0)</f>
        <v>0</v>
      </c>
      <c r="BG42">
        <f>IF(BG$43=1,80,0)</f>
        <v>0</v>
      </c>
    </row>
    <row r="43" spans="1:60" ht="12.75" hidden="1" customHeight="1">
      <c r="C43">
        <f>RANK(C44,$C44:$CJ44)*C48</f>
        <v>3</v>
      </c>
      <c r="E43">
        <f>RANK(E44,$C44:$CJ44)*E48</f>
        <v>15</v>
      </c>
      <c r="G43">
        <f>RANK(G44,$C44:$CJ44)*G48</f>
        <v>0</v>
      </c>
      <c r="I43">
        <f>RANK(I44,$C44:$CJ44)*I48</f>
        <v>0</v>
      </c>
      <c r="K43">
        <f>RANK(K44,$C44:$CJ44)*K48</f>
        <v>5</v>
      </c>
      <c r="M43">
        <f>RANK(M44,$C44:$CJ44)*M48</f>
        <v>0</v>
      </c>
      <c r="O43">
        <f>RANK(O44,$C44:$CJ44)*O48</f>
        <v>0</v>
      </c>
      <c r="Q43">
        <f>RANK(Q44,$C44:$CJ44)*Q48</f>
        <v>2</v>
      </c>
      <c r="S43">
        <f>RANK(S44,$C44:$CJ44)*S48</f>
        <v>8</v>
      </c>
      <c r="U43">
        <f>RANK(U44,$C44:$CJ44)*U48</f>
        <v>13</v>
      </c>
      <c r="W43">
        <f>RANK(W44,$C44:$CJ44)*W48</f>
        <v>11</v>
      </c>
      <c r="Y43">
        <f>RANK(Y44,$C44:$CJ44)*Y48</f>
        <v>10</v>
      </c>
      <c r="AA43">
        <f>RANK(AA44,$C44:$CJ44)*AA48</f>
        <v>17</v>
      </c>
      <c r="AC43">
        <f>RANK(AC44,$C44:$CJ44)*AC48</f>
        <v>14</v>
      </c>
      <c r="AE43">
        <f>RANK(AE44,$C44:$CJ44)*AE48</f>
        <v>9</v>
      </c>
      <c r="AG43">
        <f>RANK(AG44,$C44:$CJ44)*AG48</f>
        <v>19</v>
      </c>
      <c r="AI43">
        <f>RANK(AI44,$C44:$CJ44)*AI48</f>
        <v>7</v>
      </c>
      <c r="AK43">
        <f>RANK(AK44,$C44:$CJ44)*AK48</f>
        <v>0</v>
      </c>
      <c r="AM43">
        <f>RANK(AM44,$C44:$CJ44)*AM48</f>
        <v>18</v>
      </c>
      <c r="AO43">
        <f>RANK(AO44,$C44:$CJ44)*AO48</f>
        <v>0</v>
      </c>
      <c r="AQ43">
        <f>RANK(AQ44,$C44:$CJ44)*AQ48</f>
        <v>0</v>
      </c>
      <c r="AS43">
        <f>RANK(AS44,$C44:$CJ44)*AS48</f>
        <v>0</v>
      </c>
      <c r="AU43">
        <f>RANK(AU44,$C44:$CJ44)*AU48</f>
        <v>16</v>
      </c>
      <c r="AW43">
        <f>RANK(AW44,$C44:$CJ44)*AW48</f>
        <v>12</v>
      </c>
      <c r="AY43">
        <f>RANK(AY44,$C44:$CJ44)*AY48</f>
        <v>1</v>
      </c>
      <c r="BA43">
        <f>RANK(BA44,$C44:$CJ44)*BA48</f>
        <v>4</v>
      </c>
      <c r="BC43">
        <f>RANK(BC44,$C44:$CJ44)*BC48</f>
        <v>0</v>
      </c>
      <c r="BE43">
        <f>RANK(BE44,$C44:$CJ44)*BE48</f>
        <v>6</v>
      </c>
      <c r="BG43">
        <f>RANK(BG44,$C44:$CJ44)*BG48</f>
        <v>0</v>
      </c>
    </row>
    <row r="44" spans="1:60" ht="12.75" hidden="1" customHeight="1">
      <c r="C44">
        <f>SUM(C45:C47)</f>
        <v>314319.08</v>
      </c>
      <c r="E44">
        <f>SUM(E45:E47)</f>
        <v>-33032.639999999999</v>
      </c>
      <c r="G44">
        <f>SUM(G45:G47)</f>
        <v>-101000000</v>
      </c>
      <c r="I44">
        <f>SUM(I45:I47)</f>
        <v>-101000000</v>
      </c>
      <c r="K44">
        <f>SUM(K45:K47)</f>
        <v>173175.14</v>
      </c>
      <c r="M44">
        <f>SUM(M45:M47)</f>
        <v>-1000007.98</v>
      </c>
      <c r="O44">
        <f>SUM(O45:O47)</f>
        <v>-999995.97</v>
      </c>
      <c r="Q44">
        <f>SUM(Q45:Q47)</f>
        <v>364365.93</v>
      </c>
      <c r="S44">
        <f>SUM(S45:S47)</f>
        <v>75076.11</v>
      </c>
      <c r="U44">
        <f>SUM(U45:U47)</f>
        <v>5006.9799999999996</v>
      </c>
      <c r="W44">
        <f>SUM(W45:W47)</f>
        <v>23023.9</v>
      </c>
      <c r="Y44">
        <f>SUM(Y45:Y47)</f>
        <v>42042.55</v>
      </c>
      <c r="AA44">
        <f>SUM(AA45:AA47)</f>
        <v>-36035.370000000003</v>
      </c>
      <c r="AC44">
        <f>SUM(AC45:AC47)</f>
        <v>-11010.88</v>
      </c>
      <c r="AE44">
        <f>SUM(AE45:AE47)</f>
        <v>70080.679999999993</v>
      </c>
      <c r="AG44">
        <f>SUM(AG45:AG47)</f>
        <v>-133131.23000000001</v>
      </c>
      <c r="AI44">
        <f>SUM(AI45:AI47)</f>
        <v>94095.27</v>
      </c>
      <c r="AK44">
        <f>SUM(AK45:AK47)</f>
        <v>-101000000</v>
      </c>
      <c r="AM44">
        <f>SUM(AM45:AM47)</f>
        <v>-59056.97</v>
      </c>
      <c r="AO44">
        <f>SUM(AO45:AO47)</f>
        <v>-101000000</v>
      </c>
      <c r="AQ44">
        <f>SUM(AQ45:AQ47)</f>
        <v>-101000000</v>
      </c>
      <c r="AS44">
        <f>SUM(AS45:AS47)</f>
        <v>-101000000</v>
      </c>
      <c r="AU44">
        <f>SUM(AU45:AU47)</f>
        <v>-36032.019999999997</v>
      </c>
      <c r="AW44">
        <f>SUM(AW45:AW47)</f>
        <v>20020.29</v>
      </c>
      <c r="AY44">
        <f>SUM(AY45:AY47)</f>
        <v>538543.71</v>
      </c>
      <c r="BA44">
        <f>SUM(BA45:BA47)</f>
        <v>194196.82</v>
      </c>
      <c r="BC44">
        <f>SUM(BC45:BC47)</f>
        <v>-101000000</v>
      </c>
      <c r="BE44">
        <f>SUM(BE45:BE47)</f>
        <v>124125.62</v>
      </c>
      <c r="BG44">
        <f>SUM(BG45:BG47)</f>
        <v>-101000000</v>
      </c>
    </row>
    <row r="45" spans="1:60" ht="12.75" hidden="1" customHeight="1">
      <c r="C45">
        <f>+D49/100</f>
        <v>5.08</v>
      </c>
      <c r="E45">
        <f>+F49/100</f>
        <v>0.36</v>
      </c>
      <c r="G45">
        <f>+H49/100</f>
        <v>0</v>
      </c>
      <c r="I45">
        <f>+J49/100</f>
        <v>0</v>
      </c>
      <c r="K45">
        <f>+L49/100</f>
        <v>2.14</v>
      </c>
      <c r="M45">
        <f>+N49/100</f>
        <v>0.02</v>
      </c>
      <c r="O45">
        <f>+P49/100</f>
        <v>0.03</v>
      </c>
      <c r="Q45">
        <f>+R49/100</f>
        <v>1.93</v>
      </c>
      <c r="S45">
        <f>+T49/100</f>
        <v>1.1100000000000001</v>
      </c>
      <c r="U45">
        <f>+V49/100</f>
        <v>1.98</v>
      </c>
      <c r="W45">
        <f>+X49/100</f>
        <v>0.9</v>
      </c>
      <c r="Y45">
        <f>+Z49/100</f>
        <v>0.55000000000000004</v>
      </c>
      <c r="AA45">
        <f>+AB49/100</f>
        <v>0.63</v>
      </c>
      <c r="AC45">
        <f>+AD49/100</f>
        <v>0.12</v>
      </c>
      <c r="AE45">
        <f>+AF49/100</f>
        <v>10.68</v>
      </c>
      <c r="AG45">
        <f>+AH49/100</f>
        <v>1.77</v>
      </c>
      <c r="AI45">
        <f>+AJ49/100</f>
        <v>1.27</v>
      </c>
      <c r="AK45">
        <f>+AL49/100</f>
        <v>0</v>
      </c>
      <c r="AM45">
        <f>+AN49/100</f>
        <v>2.0299999999999998</v>
      </c>
      <c r="AO45">
        <f>+AP49/100</f>
        <v>0</v>
      </c>
      <c r="AQ45">
        <f>+AR49/100</f>
        <v>0</v>
      </c>
      <c r="AS45">
        <f>+AT49/100</f>
        <v>0</v>
      </c>
      <c r="AU45">
        <f>+AV49/100</f>
        <v>3.98</v>
      </c>
      <c r="AW45">
        <f>+AX49/100</f>
        <v>0.28999999999999998</v>
      </c>
      <c r="AY45">
        <f>+AZ49/100</f>
        <v>5.71</v>
      </c>
      <c r="BA45">
        <f>+BB49/100</f>
        <v>2.82</v>
      </c>
      <c r="BC45">
        <f>+BD49/100</f>
        <v>0</v>
      </c>
      <c r="BE45">
        <f>+BF49/100</f>
        <v>1.62</v>
      </c>
      <c r="BG45">
        <f>+BH49/100</f>
        <v>0</v>
      </c>
    </row>
    <row r="46" spans="1:60" ht="12.75" hidden="1" customHeight="1">
      <c r="C46">
        <f>D50*0</f>
        <v>0</v>
      </c>
      <c r="E46">
        <f>F50*0</f>
        <v>0</v>
      </c>
      <c r="G46">
        <f>H50*0</f>
        <v>0</v>
      </c>
      <c r="I46">
        <f>J50*0</f>
        <v>0</v>
      </c>
      <c r="K46">
        <f>L50*0</f>
        <v>0</v>
      </c>
      <c r="M46">
        <f>N50*0</f>
        <v>0</v>
      </c>
      <c r="O46">
        <f>P50*0</f>
        <v>0</v>
      </c>
      <c r="Q46">
        <f>R50*0</f>
        <v>0</v>
      </c>
      <c r="S46">
        <f>T50*0</f>
        <v>0</v>
      </c>
      <c r="U46">
        <f>V50*0</f>
        <v>0</v>
      </c>
      <c r="W46">
        <f>X50*0</f>
        <v>0</v>
      </c>
      <c r="Y46">
        <f>Z50*0</f>
        <v>0</v>
      </c>
      <c r="AA46">
        <f>AB50*0</f>
        <v>0</v>
      </c>
      <c r="AC46">
        <f>AD50*0</f>
        <v>0</v>
      </c>
      <c r="AE46">
        <f>AF50*0</f>
        <v>0</v>
      </c>
      <c r="AG46">
        <f>AH50*0</f>
        <v>0</v>
      </c>
      <c r="AI46">
        <f>AJ50*0</f>
        <v>0</v>
      </c>
      <c r="AK46">
        <f>AL50*0</f>
        <v>0</v>
      </c>
      <c r="AM46">
        <f>AN50*0</f>
        <v>0</v>
      </c>
      <c r="AO46">
        <f>AP50*0</f>
        <v>0</v>
      </c>
      <c r="AQ46">
        <f>AR50*0</f>
        <v>0</v>
      </c>
      <c r="AS46">
        <f>AT50*0</f>
        <v>0</v>
      </c>
      <c r="AU46">
        <f>AV50*0</f>
        <v>0</v>
      </c>
      <c r="AW46">
        <f>AX50*0</f>
        <v>0</v>
      </c>
      <c r="AY46">
        <f>AZ50*0</f>
        <v>0</v>
      </c>
      <c r="BA46">
        <f>BB50*0</f>
        <v>0</v>
      </c>
      <c r="BC46">
        <f>BD50*0</f>
        <v>0</v>
      </c>
      <c r="BE46">
        <f>BF50*0</f>
        <v>0</v>
      </c>
      <c r="BG46">
        <f>BH50*0</f>
        <v>0</v>
      </c>
    </row>
    <row r="47" spans="1:60" ht="12.75" hidden="1" customHeight="1">
      <c r="C47">
        <f>IF(C48=1,C49*C48*1000+C49,-1000000+C49)</f>
        <v>314314</v>
      </c>
      <c r="E47">
        <f>IF(E48=1,E49*E48*1000+E49,-1000000+E49)</f>
        <v>-33033</v>
      </c>
      <c r="G47">
        <f>IF(G48=1,G49*G48*1000+G49,-1000000+G49)</f>
        <v>-101000000</v>
      </c>
      <c r="I47">
        <f>IF(I48=1,I49*I48*1000+I49,-1000000+I49)</f>
        <v>-101000000</v>
      </c>
      <c r="K47">
        <f>IF(K48=1,K49*K48*1000+K49,-1000000+K49)</f>
        <v>173173</v>
      </c>
      <c r="M47">
        <f>IF(M48=1,M49*M48*1000+M49,-1000000+M49)</f>
        <v>-1000008</v>
      </c>
      <c r="O47">
        <f>IF(O48=1,O49*O48*1000+O49,-1000000+O49)</f>
        <v>-999996</v>
      </c>
      <c r="Q47">
        <f>IF(Q48=1,Q49*Q48*1000+Q49,-1000000+Q49)</f>
        <v>364364</v>
      </c>
      <c r="S47">
        <f>IF(S48=1,S49*S48*1000+S49,-1000000+S49)</f>
        <v>75075</v>
      </c>
      <c r="U47">
        <f>IF(U48=1,U49*U48*1000+U49,-1000000+U49)</f>
        <v>5005</v>
      </c>
      <c r="W47">
        <f>IF(W48=1,W49*W48*1000+W49,-1000000+W49)</f>
        <v>23023</v>
      </c>
      <c r="Y47">
        <f>IF(Y48=1,Y49*Y48*1000+Y49,-1000000+Y49)</f>
        <v>42042</v>
      </c>
      <c r="AA47">
        <f>IF(AA48=1,AA49*AA48*1000+AA49,-1000000+AA49)</f>
        <v>-36036</v>
      </c>
      <c r="AC47">
        <f>IF(AC48=1,AC49*AC48*1000+AC49,-1000000+AC49)</f>
        <v>-11011</v>
      </c>
      <c r="AE47">
        <f>IF(AE48=1,AE49*AE48*1000+AE49,-1000000+AE49)</f>
        <v>70070</v>
      </c>
      <c r="AG47">
        <f>IF(AG48=1,AG49*AG48*1000+AG49,-1000000+AG49)</f>
        <v>-133133</v>
      </c>
      <c r="AI47">
        <f>IF(AI48=1,AI49*AI48*1000+AI49,-1000000+AI49)</f>
        <v>94094</v>
      </c>
      <c r="AK47">
        <f>IF(AK48=1,AK49*AK48*1000+AK49,-1000000+AK49)</f>
        <v>-101000000</v>
      </c>
      <c r="AM47">
        <f>IF(AM48=1,AM49*AM48*1000+AM49,-1000000+AM49)</f>
        <v>-59059</v>
      </c>
      <c r="AO47">
        <f>IF(AO48=1,AO49*AO48*1000+AO49,-1000000+AO49)</f>
        <v>-101000000</v>
      </c>
      <c r="AQ47">
        <f>IF(AQ48=1,AQ49*AQ48*1000+AQ49,-1000000+AQ49)</f>
        <v>-101000000</v>
      </c>
      <c r="AS47">
        <f>IF(AS48=1,AS49*AS48*1000+AS49,-1000000+AS49)</f>
        <v>-101000000</v>
      </c>
      <c r="AU47">
        <f>IF(AU48=1,AU49*AU48*1000+AU49,-1000000+AU49)</f>
        <v>-36036</v>
      </c>
      <c r="AW47">
        <f>IF(AW48=1,AW49*AW48*1000+AW49,-1000000+AW49)</f>
        <v>20020</v>
      </c>
      <c r="AY47">
        <f>IF(AY48=1,AY49*AY48*1000+AY49,-1000000+AY49)</f>
        <v>538538</v>
      </c>
      <c r="BA47">
        <f>IF(BA48=1,BA49*BA48*1000+BA49,-1000000+BA49)</f>
        <v>194194</v>
      </c>
      <c r="BC47">
        <f>IF(BC48=1,BC49*BC48*1000+BC49,-1000000+BC49)</f>
        <v>-101000000</v>
      </c>
      <c r="BE47">
        <f>IF(BE48=1,BE49*BE48*1000+BE49,-1000000+BE49)</f>
        <v>124124</v>
      </c>
      <c r="BG47">
        <f>IF(BG48=1,BG49*BG48*1000+BG49,-1000000+BG49)</f>
        <v>-101000000</v>
      </c>
    </row>
    <row r="48" spans="1:60">
      <c r="A48" t="s">
        <v>13</v>
      </c>
      <c r="B48">
        <f>SUM(C48:AI48)</f>
        <v>13</v>
      </c>
      <c r="C48">
        <f>IF(D49&gt;=$A3/2,1,0)</f>
        <v>1</v>
      </c>
      <c r="E48">
        <f>IF(F49&gt;=$A3/2,1,0)</f>
        <v>1</v>
      </c>
      <c r="G48">
        <f>IF(H49&gt;=$A3/2,1,0)</f>
        <v>0</v>
      </c>
      <c r="I48">
        <f>IF(J49&gt;=$A3/2,1,0)</f>
        <v>0</v>
      </c>
      <c r="K48">
        <f>IF(L49&gt;=$A3/2,1,0)</f>
        <v>1</v>
      </c>
      <c r="M48">
        <f>IF(N49&gt;=$A3/2,1,0)</f>
        <v>0</v>
      </c>
      <c r="O48">
        <f>IF(P49&gt;=$A3/2,1,0)</f>
        <v>0</v>
      </c>
      <c r="Q48">
        <f>IF(R49&gt;=$A3/2,1,0)</f>
        <v>1</v>
      </c>
      <c r="S48">
        <f>IF(T49&gt;=$A3/2,1,0)</f>
        <v>1</v>
      </c>
      <c r="U48">
        <f>IF(V49&gt;=$A3/2,1,0)</f>
        <v>1</v>
      </c>
      <c r="W48">
        <f>IF(X49&gt;=$A3/2,1,0)</f>
        <v>1</v>
      </c>
      <c r="Y48">
        <f>IF(Z49&gt;=$A3/2,1,0)</f>
        <v>1</v>
      </c>
      <c r="AA48">
        <f>IF(AB49&gt;=$A3/2,1,0)</f>
        <v>1</v>
      </c>
      <c r="AC48">
        <f>IF(AD49&gt;=$A3/2,1,0)</f>
        <v>1</v>
      </c>
      <c r="AE48">
        <f>IF(AF49&gt;=$A3/2,1,0)</f>
        <v>1</v>
      </c>
      <c r="AG48">
        <f>IF(AH49&gt;=$A3/2,1,0)</f>
        <v>1</v>
      </c>
      <c r="AI48">
        <f>IF(AJ49&gt;=$A3/2,1,0)</f>
        <v>1</v>
      </c>
      <c r="AK48">
        <f>IF(AL49&gt;=$A3/2,1,0)</f>
        <v>0</v>
      </c>
      <c r="AM48">
        <f>IF(AN49&gt;=$A3/2,1,0)</f>
        <v>1</v>
      </c>
      <c r="AO48">
        <f>IF(AP49&gt;=$A3/2,1,0)</f>
        <v>0</v>
      </c>
      <c r="AQ48">
        <f>IF(AR49&gt;=$A3/2,1,0)</f>
        <v>0</v>
      </c>
      <c r="AS48">
        <f>IF(AT49&gt;=$A3/2,1,0)</f>
        <v>0</v>
      </c>
      <c r="AU48">
        <f>IF(AV49&gt;=$A3/2,1,0)</f>
        <v>1</v>
      </c>
      <c r="AW48">
        <f>IF(AX49&gt;=$A3/2,1,0)</f>
        <v>1</v>
      </c>
      <c r="AY48">
        <f>IF(AZ49&gt;=$A3/2,1,0)</f>
        <v>1</v>
      </c>
      <c r="BA48">
        <f>IF(BB49&gt;=$A3/2,1,0)</f>
        <v>1</v>
      </c>
      <c r="BC48">
        <f>IF(BD49&gt;=$A3/2,1,0)</f>
        <v>0</v>
      </c>
      <c r="BE48">
        <f>IF(BF49&gt;=$A3/2,1,0)</f>
        <v>1</v>
      </c>
      <c r="BG48">
        <f>IF(BH49&gt;=$A3/2,1,0)</f>
        <v>0</v>
      </c>
    </row>
    <row r="49" spans="1:67" ht="13.5" hidden="1" customHeight="1" thickBot="1">
      <c r="C49" s="2">
        <f>IF(SUM(C54:C994)&lt;-1000,-100000000,SUM(C54:C994))</f>
        <v>314</v>
      </c>
      <c r="D49" s="2">
        <f>COUNT(D67:D994)+SUM(D54:D66)</f>
        <v>508</v>
      </c>
      <c r="E49" s="2">
        <f>IF(SUM(E54:E994)&lt;-1000,-100000000,SUM(E54:E994))</f>
        <v>-33</v>
      </c>
      <c r="F49" s="2">
        <f>COUNT(F67:F994)+SUM(F54:F66)</f>
        <v>36</v>
      </c>
      <c r="G49" s="2">
        <f>IF(SUM(G54:G994)&lt;-1000,-100000000,SUM(G54:G994))</f>
        <v>-100000000</v>
      </c>
      <c r="H49" s="2">
        <f>COUNT(H67:H994)+SUM(H54:H66)</f>
        <v>0</v>
      </c>
      <c r="I49" s="2">
        <f>IF(SUM(I54:I994)&lt;-1000,-100000000,SUM(I54:I994))</f>
        <v>-100000000</v>
      </c>
      <c r="J49" s="2">
        <f>COUNT(J67:J994)+SUM(J54:J66)</f>
        <v>0</v>
      </c>
      <c r="K49" s="2">
        <f>IF(SUM(K54:K994)&lt;-1000,-100000000,SUM(K54:K994))</f>
        <v>173</v>
      </c>
      <c r="L49" s="2">
        <f>COUNT(L67:L994)+SUM(L54:L66)</f>
        <v>214</v>
      </c>
      <c r="M49" s="2">
        <f>IF(SUM(M54:M994)&lt;-1000,-100000000,SUM(M54:M994))</f>
        <v>-8</v>
      </c>
      <c r="N49" s="2">
        <f>COUNT(N67:N994)+SUM(N54:N66)</f>
        <v>2</v>
      </c>
      <c r="O49" s="2">
        <f>IF(SUM(O54:O994)&lt;-1000,-100000000,SUM(O54:O994))</f>
        <v>4</v>
      </c>
      <c r="P49" s="2">
        <f>COUNT(P67:P994)+SUM(P54:P66)</f>
        <v>3</v>
      </c>
      <c r="Q49" s="2">
        <f>IF(SUM(Q54:Q994)&lt;-1000,-100000000,SUM(Q54:Q994))</f>
        <v>364</v>
      </c>
      <c r="R49" s="2">
        <f>COUNT(R67:R994)+SUM(R54:R66)</f>
        <v>193</v>
      </c>
      <c r="S49" s="2">
        <f>IF(SUM(S54:S994)&lt;-1000,-100000000,SUM(S54:S994))</f>
        <v>75</v>
      </c>
      <c r="T49" s="2">
        <f>COUNT(T67:T994)+SUM(T54:T66)</f>
        <v>111</v>
      </c>
      <c r="U49" s="2">
        <f>IF(SUM(U54:U994)&lt;-1000,-100000000,SUM(U54:U994))</f>
        <v>5</v>
      </c>
      <c r="V49" s="2">
        <f>COUNT(V67:V994)+SUM(V54:V66)</f>
        <v>198</v>
      </c>
      <c r="W49" s="2">
        <f>IF(SUM(W54:W994)&lt;-1000,-100000000,SUM(W54:W994))</f>
        <v>23</v>
      </c>
      <c r="X49" s="2">
        <f>COUNT(X67:X994)+SUM(X54:X66)</f>
        <v>90</v>
      </c>
      <c r="Y49" s="2">
        <f>IF(SUM(Y54:Y994)&lt;-1000,-100000000,SUM(Y54:Y994))</f>
        <v>42</v>
      </c>
      <c r="Z49" s="2">
        <f>COUNT(Z67:Z994)+SUM(Z54:Z66)</f>
        <v>55</v>
      </c>
      <c r="AA49" s="2">
        <f>IF(SUM(AA54:AA994)&lt;-1000,-100000000,SUM(AA54:AA994))</f>
        <v>-36</v>
      </c>
      <c r="AB49" s="2">
        <f>COUNT(AB67:AB994)+SUM(AB54:AB66)</f>
        <v>63</v>
      </c>
      <c r="AC49" s="2">
        <f>IF(SUM(AC54:AC994)&lt;-1000,-100000000,SUM(AC54:AC994))</f>
        <v>-11</v>
      </c>
      <c r="AD49" s="2">
        <f>COUNT(AD67:AD994)+SUM(AD54:AD66)</f>
        <v>12</v>
      </c>
      <c r="AE49" s="2">
        <f>IF(SUM(AE54:AE994)&lt;-1000,-100000000,SUM(AE54:AE994))</f>
        <v>70</v>
      </c>
      <c r="AF49" s="2">
        <f>COUNT(AF67:AF994)+SUM(AF54:AF66)</f>
        <v>1068</v>
      </c>
      <c r="AG49" s="2">
        <f>IF(SUM(AG54:AG994)&lt;-1000,-100000000,SUM(AG54:AG994))</f>
        <v>-133</v>
      </c>
      <c r="AH49" s="2">
        <f>COUNT(AH67:AH994)+SUM(AH54:AH66)</f>
        <v>177</v>
      </c>
      <c r="AI49" s="2">
        <f>IF(SUM(AI54:AI994)&lt;-1000,-100000000,SUM(AI54:AI994))</f>
        <v>94</v>
      </c>
      <c r="AJ49" s="2">
        <f>COUNT(AJ67:AJ994)+SUM(AJ54:AJ66)</f>
        <v>127</v>
      </c>
      <c r="AK49" s="2">
        <f>IF(SUM(AK54:AK994)&lt;-1000,-100000000,SUM(AK54:AK994))</f>
        <v>-100000000</v>
      </c>
      <c r="AL49" s="2">
        <f>COUNT(AL67:AL994)+SUM(AL54:AL66)</f>
        <v>0</v>
      </c>
      <c r="AM49" s="2">
        <f>IF(SUM(AM54:AM994)&lt;-1000,-100000000,SUM(AM54:AM994))</f>
        <v>-59</v>
      </c>
      <c r="AN49" s="2">
        <f>COUNT(AN67:AN994)+SUM(AN54:AN66)</f>
        <v>203</v>
      </c>
      <c r="AO49" s="2">
        <f>IF(SUM(AO54:AO994)&lt;-1000,-100000000,SUM(AO54:AO994))</f>
        <v>-100000000</v>
      </c>
      <c r="AP49" s="2">
        <f>COUNT(AP67:AP994)+SUM(AP54:AP66)</f>
        <v>0</v>
      </c>
      <c r="AQ49" s="2">
        <f>IF(SUM(AQ54:AQ994)&lt;-1000,-100000000,SUM(AQ54:AQ994))</f>
        <v>-100000000</v>
      </c>
      <c r="AR49" s="2">
        <f>COUNT(AR67:AR994)+SUM(AR54:AR66)</f>
        <v>0</v>
      </c>
      <c r="AS49" s="2">
        <f>IF(SUM(AS54:AS994)&lt;-1000,-100000000,SUM(AS54:AS994))</f>
        <v>-100000000</v>
      </c>
      <c r="AT49" s="2">
        <f>COUNT(AT67:AT994)+SUM(AT54:AT66)</f>
        <v>0</v>
      </c>
      <c r="AU49" s="2">
        <f>IF(SUM(AU54:AU994)&lt;-1000,-100000000,SUM(AU54:AU994))</f>
        <v>-36</v>
      </c>
      <c r="AV49" s="2">
        <f>COUNT(AV67:AV994)+SUM(AV54:AV66)</f>
        <v>398</v>
      </c>
      <c r="AW49" s="2">
        <f>IF(SUM(AW54:AW994)&lt;-1000,-100000000,SUM(AW54:AW994))</f>
        <v>20</v>
      </c>
      <c r="AX49" s="2">
        <f>COUNT(AX67:AX994)+SUM(AX54:AX66)</f>
        <v>29</v>
      </c>
      <c r="AY49" s="2">
        <f>IF(SUM(AY54:AY994)&lt;-1000,-100000000,SUM(AY54:AY994))</f>
        <v>538</v>
      </c>
      <c r="AZ49" s="2">
        <f>COUNT(AZ67:AZ994)+SUM(AZ54:AZ66)</f>
        <v>571</v>
      </c>
      <c r="BA49" s="2">
        <f>IF(SUM(BA54:BA994)&lt;-1000,-100000000,SUM(BA54:BA994))</f>
        <v>194</v>
      </c>
      <c r="BB49" s="2">
        <f>COUNT(BB67:BB994)+SUM(BB54:BB66)</f>
        <v>282</v>
      </c>
      <c r="BC49" s="2">
        <f>IF(SUM(BC54:BC994)&lt;-1000,-100000000,SUM(BC54:BC994))</f>
        <v>-100000000</v>
      </c>
      <c r="BD49" s="2">
        <f>COUNT(BD67:BD994)+SUM(BD54:BD66)</f>
        <v>0</v>
      </c>
      <c r="BE49" s="2">
        <f>IF(SUM(BE54:BE994)&lt;-1000,-100000000,SUM(BE54:BE994))</f>
        <v>124</v>
      </c>
      <c r="BF49" s="2">
        <f>COUNT(BF67:BF994)+SUM(BF54:BF66)</f>
        <v>162</v>
      </c>
      <c r="BG49" s="2">
        <f>IF(SUM(BG54:BG994)&lt;-1000,-100000000,SUM(BG54:BG994))</f>
        <v>-100000000</v>
      </c>
      <c r="BH49" s="2">
        <f>COUNT(BH67:BH994)+SUM(BH54:BH66)</f>
        <v>0</v>
      </c>
    </row>
    <row r="50" spans="1:67" ht="12.75" hidden="1" customHeight="1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</row>
    <row r="51" spans="1:67" ht="13.5" thickBot="1"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41">
        <f>MAX(BJ54:BJ1075)</f>
        <v>0</v>
      </c>
    </row>
    <row r="52" spans="1:67" ht="13.5" thickBot="1">
      <c r="B52" s="425" t="s">
        <v>68</v>
      </c>
      <c r="C52" s="409" t="s">
        <v>120</v>
      </c>
      <c r="D52" s="410"/>
      <c r="E52" s="423" t="s">
        <v>158</v>
      </c>
      <c r="F52" s="410"/>
      <c r="G52" s="409" t="s">
        <v>1</v>
      </c>
      <c r="H52" s="410"/>
      <c r="I52" s="421" t="s">
        <v>161</v>
      </c>
      <c r="J52" s="410"/>
      <c r="K52" s="421" t="s">
        <v>191</v>
      </c>
      <c r="L52" s="411"/>
      <c r="M52" s="422" t="s">
        <v>62</v>
      </c>
      <c r="N52" s="412"/>
      <c r="O52" s="409" t="s">
        <v>6</v>
      </c>
      <c r="P52" s="411"/>
      <c r="Q52" s="409" t="s">
        <v>9</v>
      </c>
      <c r="R52" s="410"/>
      <c r="S52" s="409" t="s">
        <v>219</v>
      </c>
      <c r="T52" s="410"/>
      <c r="U52" s="409" t="s">
        <v>94</v>
      </c>
      <c r="V52" s="410"/>
      <c r="W52" s="419" t="s">
        <v>253</v>
      </c>
      <c r="X52" s="420"/>
      <c r="Y52" s="421" t="s">
        <v>121</v>
      </c>
      <c r="Z52" s="410"/>
      <c r="AA52" s="409" t="s">
        <v>147</v>
      </c>
      <c r="AB52" s="410"/>
      <c r="AC52" s="422" t="s">
        <v>155</v>
      </c>
      <c r="AD52" s="420"/>
      <c r="AE52" s="409" t="s">
        <v>163</v>
      </c>
      <c r="AF52" s="410"/>
      <c r="AG52" s="422" t="s">
        <v>160</v>
      </c>
      <c r="AH52" s="420"/>
      <c r="AI52" s="421" t="s">
        <v>164</v>
      </c>
      <c r="AJ52" s="411"/>
      <c r="AK52" s="423" t="s">
        <v>131</v>
      </c>
      <c r="AL52" s="410"/>
      <c r="AM52" s="424" t="s">
        <v>144</v>
      </c>
      <c r="AN52" s="420"/>
      <c r="AO52" s="423" t="s">
        <v>143</v>
      </c>
      <c r="AP52" s="411"/>
      <c r="AQ52" s="419" t="s">
        <v>173</v>
      </c>
      <c r="AR52" s="420"/>
      <c r="AS52" s="421" t="s">
        <v>172</v>
      </c>
      <c r="AT52" s="411"/>
      <c r="AU52" s="419" t="s">
        <v>225</v>
      </c>
      <c r="AV52" s="420"/>
      <c r="AW52" s="419" t="s">
        <v>162</v>
      </c>
      <c r="AX52" s="420"/>
      <c r="AY52" s="419" t="s">
        <v>178</v>
      </c>
      <c r="AZ52" s="420"/>
      <c r="BA52" s="419" t="s">
        <v>177</v>
      </c>
      <c r="BB52" s="420"/>
      <c r="BC52" s="419" t="s">
        <v>142</v>
      </c>
      <c r="BD52" s="420"/>
      <c r="BE52" s="419" t="s">
        <v>214</v>
      </c>
      <c r="BF52" s="420"/>
      <c r="BG52" s="423" t="s">
        <v>132</v>
      </c>
      <c r="BH52" s="411"/>
      <c r="BI52" s="41">
        <f>COUNT(BI68:BI910)+SUM(BI54:BI65)</f>
        <v>750.33333333333326</v>
      </c>
      <c r="BJ52" s="86" t="s">
        <v>7</v>
      </c>
      <c r="BK52" s="183" t="s">
        <v>8</v>
      </c>
      <c r="BL52" s="210" t="s">
        <v>47</v>
      </c>
      <c r="BM52" s="132" t="s">
        <v>146</v>
      </c>
      <c r="BN52">
        <f>SUM(BN54:BN909)</f>
        <v>0</v>
      </c>
    </row>
    <row r="53" spans="1:67" ht="13.5" thickBot="1">
      <c r="B53" s="426"/>
      <c r="C53" s="37" t="s">
        <v>3</v>
      </c>
      <c r="D53" s="38" t="s">
        <v>2</v>
      </c>
      <c r="E53" s="37" t="s">
        <v>3</v>
      </c>
      <c r="F53" s="38" t="s">
        <v>2</v>
      </c>
      <c r="G53" s="37" t="s">
        <v>3</v>
      </c>
      <c r="H53" s="38" t="s">
        <v>2</v>
      </c>
      <c r="I53" s="37" t="s">
        <v>3</v>
      </c>
      <c r="J53" s="38" t="s">
        <v>2</v>
      </c>
      <c r="K53" s="77" t="s">
        <v>3</v>
      </c>
      <c r="L53" s="38" t="s">
        <v>2</v>
      </c>
      <c r="M53" s="37" t="s">
        <v>3</v>
      </c>
      <c r="N53" s="77" t="s">
        <v>2</v>
      </c>
      <c r="O53" s="77" t="s">
        <v>3</v>
      </c>
      <c r="P53" s="38" t="s">
        <v>2</v>
      </c>
      <c r="Q53" s="37" t="s">
        <v>3</v>
      </c>
      <c r="R53" s="38" t="s">
        <v>2</v>
      </c>
      <c r="S53" s="37" t="s">
        <v>3</v>
      </c>
      <c r="T53" s="38" t="s">
        <v>2</v>
      </c>
      <c r="U53" s="37" t="s">
        <v>3</v>
      </c>
      <c r="V53" s="38" t="s">
        <v>2</v>
      </c>
      <c r="W53" s="37" t="s">
        <v>3</v>
      </c>
      <c r="X53" s="38" t="s">
        <v>2</v>
      </c>
      <c r="Y53" s="37" t="s">
        <v>3</v>
      </c>
      <c r="Z53" s="38" t="s">
        <v>2</v>
      </c>
      <c r="AA53" s="37" t="s">
        <v>3</v>
      </c>
      <c r="AB53" s="38" t="s">
        <v>2</v>
      </c>
      <c r="AC53" s="37" t="s">
        <v>3</v>
      </c>
      <c r="AD53" s="38" t="s">
        <v>2</v>
      </c>
      <c r="AE53" s="37" t="s">
        <v>3</v>
      </c>
      <c r="AF53" s="38" t="s">
        <v>2</v>
      </c>
      <c r="AG53" s="37" t="s">
        <v>3</v>
      </c>
      <c r="AH53" s="38" t="s">
        <v>2</v>
      </c>
      <c r="AI53" s="37" t="s">
        <v>3</v>
      </c>
      <c r="AJ53" s="38" t="s">
        <v>2</v>
      </c>
      <c r="AK53" s="37" t="s">
        <v>3</v>
      </c>
      <c r="AL53" s="38" t="s">
        <v>2</v>
      </c>
      <c r="AM53" s="37" t="s">
        <v>3</v>
      </c>
      <c r="AN53" s="38" t="s">
        <v>2</v>
      </c>
      <c r="AO53" s="37" t="s">
        <v>3</v>
      </c>
      <c r="AP53" s="38" t="s">
        <v>2</v>
      </c>
      <c r="AQ53" s="37" t="s">
        <v>3</v>
      </c>
      <c r="AR53" s="38" t="s">
        <v>2</v>
      </c>
      <c r="AS53" s="37" t="s">
        <v>3</v>
      </c>
      <c r="AT53" s="38" t="s">
        <v>2</v>
      </c>
      <c r="AU53" s="37" t="s">
        <v>3</v>
      </c>
      <c r="AV53" s="38" t="s">
        <v>2</v>
      </c>
      <c r="AW53" s="37" t="s">
        <v>3</v>
      </c>
      <c r="AX53" s="38" t="s">
        <v>2</v>
      </c>
      <c r="AY53" s="37" t="s">
        <v>3</v>
      </c>
      <c r="AZ53" s="38" t="s">
        <v>2</v>
      </c>
      <c r="BA53" s="37" t="s">
        <v>3</v>
      </c>
      <c r="BB53" s="38" t="s">
        <v>2</v>
      </c>
      <c r="BC53" s="37" t="s">
        <v>3</v>
      </c>
      <c r="BD53" s="38" t="s">
        <v>2</v>
      </c>
      <c r="BE53" s="37" t="s">
        <v>3</v>
      </c>
      <c r="BF53" s="38" t="s">
        <v>2</v>
      </c>
      <c r="BG53" s="37" t="s">
        <v>3</v>
      </c>
      <c r="BH53" s="38" t="s">
        <v>2</v>
      </c>
      <c r="BI53" s="27" t="s">
        <v>22</v>
      </c>
      <c r="BJ53" s="16" t="s">
        <v>23</v>
      </c>
      <c r="BN53" t="s">
        <v>148</v>
      </c>
    </row>
    <row r="54" spans="1:67">
      <c r="A54">
        <v>1</v>
      </c>
      <c r="B54" s="285">
        <v>45200</v>
      </c>
      <c r="C54" s="10">
        <v>2</v>
      </c>
      <c r="D54" s="11">
        <v>31</v>
      </c>
      <c r="E54" s="10">
        <v>1</v>
      </c>
      <c r="F54" s="11">
        <v>10</v>
      </c>
      <c r="G54" s="10"/>
      <c r="H54" s="11"/>
      <c r="I54" s="10"/>
      <c r="J54" s="11"/>
      <c r="K54" s="10">
        <v>27</v>
      </c>
      <c r="L54" s="11">
        <v>26</v>
      </c>
      <c r="M54" s="10"/>
      <c r="N54" s="11"/>
      <c r="O54" s="10">
        <v>4</v>
      </c>
      <c r="P54" s="11">
        <v>3</v>
      </c>
      <c r="Q54" s="10">
        <v>24</v>
      </c>
      <c r="R54" s="11">
        <v>22</v>
      </c>
      <c r="S54" s="10"/>
      <c r="T54" s="11"/>
      <c r="U54" s="10">
        <v>-9</v>
      </c>
      <c r="V54" s="11">
        <v>28</v>
      </c>
      <c r="W54" s="10"/>
      <c r="X54" s="11"/>
      <c r="Y54" s="10">
        <v>2</v>
      </c>
      <c r="Z54" s="11">
        <v>1</v>
      </c>
      <c r="AA54" s="10">
        <v>9</v>
      </c>
      <c r="AB54" s="11">
        <v>9</v>
      </c>
      <c r="AC54" s="10">
        <v>-2</v>
      </c>
      <c r="AD54" s="11">
        <v>1</v>
      </c>
      <c r="AE54" s="10">
        <v>15</v>
      </c>
      <c r="AF54" s="11">
        <v>143</v>
      </c>
      <c r="AG54" s="10">
        <v>5</v>
      </c>
      <c r="AH54" s="11">
        <v>30</v>
      </c>
      <c r="AI54" s="10">
        <v>-10</v>
      </c>
      <c r="AJ54" s="32">
        <v>11</v>
      </c>
      <c r="AK54" s="10"/>
      <c r="AL54" s="11"/>
      <c r="AM54" s="10">
        <v>13</v>
      </c>
      <c r="AN54" s="11">
        <v>20</v>
      </c>
      <c r="AO54" s="10"/>
      <c r="AP54" s="244"/>
      <c r="AQ54" s="10"/>
      <c r="AR54" s="11"/>
      <c r="AS54" s="10"/>
      <c r="AT54" s="244"/>
      <c r="AU54" s="10"/>
      <c r="AV54" s="244"/>
      <c r="AW54" s="10"/>
      <c r="AX54" s="254"/>
      <c r="AY54" s="10">
        <v>14</v>
      </c>
      <c r="AZ54" s="244">
        <v>18</v>
      </c>
      <c r="BA54" s="10">
        <v>8</v>
      </c>
      <c r="BB54" s="254">
        <v>39</v>
      </c>
      <c r="BC54" s="10"/>
      <c r="BD54" s="254"/>
      <c r="BE54" s="10"/>
      <c r="BF54" s="93"/>
      <c r="BG54" s="10"/>
      <c r="BH54" s="93"/>
      <c r="BI54" s="41">
        <f>+BL54/6</f>
        <v>65.333333333333329</v>
      </c>
      <c r="BJ54"/>
      <c r="BK54" s="41">
        <f>+AI54+AE54+Y54+W54+U54+S54+Q54+O54+M54+I54+G54+E54+C54+AG54+K54+BG54+BN54+AA54+AC54+AK54+AM54+AO54+AW54+BE54+BC54+BA54+AY54+AU54+AS54+AQ54</f>
        <v>103</v>
      </c>
      <c r="BL54" s="41">
        <f>+AJ54+AF54+Z54+X54+V54+T54+R54+P54+N54+J54+H54+F54+D54+AH54+L54+BH54+BO54+AB54+AD54+AL54+AN54+AP54+AX54+BF54+BD54+BB54+AZ54+AV54+AT54+AR54</f>
        <v>392</v>
      </c>
    </row>
    <row r="55" spans="1:67">
      <c r="A55">
        <f>+A54+1</f>
        <v>2</v>
      </c>
      <c r="B55" s="286">
        <f>+B54+31</f>
        <v>45231</v>
      </c>
      <c r="C55" s="10">
        <v>13</v>
      </c>
      <c r="D55" s="32">
        <v>32</v>
      </c>
      <c r="E55" s="10">
        <v>-4</v>
      </c>
      <c r="F55" s="32">
        <v>3</v>
      </c>
      <c r="G55" s="10"/>
      <c r="H55" s="32"/>
      <c r="I55" s="10"/>
      <c r="J55" s="303"/>
      <c r="K55" s="10">
        <v>10</v>
      </c>
      <c r="L55" s="32">
        <v>14</v>
      </c>
      <c r="M55" s="10"/>
      <c r="N55" s="32"/>
      <c r="O55" s="10"/>
      <c r="P55" s="32"/>
      <c r="Q55" s="10">
        <v>27</v>
      </c>
      <c r="R55" s="32">
        <v>16</v>
      </c>
      <c r="S55" s="10">
        <v>8</v>
      </c>
      <c r="T55" s="32">
        <v>8</v>
      </c>
      <c r="U55" s="10">
        <v>2</v>
      </c>
      <c r="V55" s="32">
        <v>26</v>
      </c>
      <c r="W55" s="10"/>
      <c r="X55" s="32"/>
      <c r="Y55" s="10"/>
      <c r="Z55" s="32"/>
      <c r="AA55" s="10">
        <v>5</v>
      </c>
      <c r="AB55" s="32">
        <v>7</v>
      </c>
      <c r="AC55" s="10"/>
      <c r="AD55" s="32"/>
      <c r="AE55" s="10">
        <v>-50</v>
      </c>
      <c r="AF55" s="32">
        <v>124</v>
      </c>
      <c r="AG55" s="10">
        <v>-15</v>
      </c>
      <c r="AH55" s="32">
        <v>28</v>
      </c>
      <c r="AI55" s="10">
        <v>7</v>
      </c>
      <c r="AJ55" s="32">
        <v>7</v>
      </c>
      <c r="AK55" s="10"/>
      <c r="AL55" s="32"/>
      <c r="AM55" s="10">
        <v>-30</v>
      </c>
      <c r="AN55" s="32">
        <v>31</v>
      </c>
      <c r="AO55" s="10"/>
      <c r="AP55" s="244"/>
      <c r="AQ55" s="10"/>
      <c r="AR55" s="32"/>
      <c r="AS55" s="10"/>
      <c r="AT55" s="244"/>
      <c r="AU55" s="10"/>
      <c r="AV55" s="244"/>
      <c r="AW55" s="10">
        <v>0</v>
      </c>
      <c r="AX55" s="247">
        <v>6</v>
      </c>
      <c r="AY55" s="10">
        <v>52</v>
      </c>
      <c r="AZ55" s="244">
        <v>32</v>
      </c>
      <c r="BA55" s="10">
        <v>20</v>
      </c>
      <c r="BB55" s="247">
        <v>31</v>
      </c>
      <c r="BC55" s="10"/>
      <c r="BD55" s="247"/>
      <c r="BE55" s="10"/>
      <c r="BF55" s="11"/>
      <c r="BG55" s="10"/>
      <c r="BH55" s="11"/>
      <c r="BI55" s="41">
        <f t="shared" ref="BI55:BI65" si="4">+BL55/6</f>
        <v>60.833333333333336</v>
      </c>
      <c r="BJ55"/>
      <c r="BK55" s="41">
        <f t="shared" ref="BK55:BK65" si="5">+AI55+AE55+Y55+W55+U55+S55+Q55+O55+M55+I55+G55+E55+C55+AG55+K55+BG55+BN55+AA55+AC55+AK55+AM55+AO55+AW55+BE55+BC55+BA55+AY55+AU55+AS55+AQ55</f>
        <v>45</v>
      </c>
      <c r="BL55" s="41">
        <f t="shared" ref="BL55:BL65" si="6">+AJ55+AF55+Z55+X55+V55+T55+R55+P55+N55+J55+H55+F55+D55+AH55+L55+BH55+BO55+AB55+AD55+AL55+AN55+AP55+AX55+BF55+BD55+BB55+AZ55+AV55+AT55+AR55</f>
        <v>365</v>
      </c>
    </row>
    <row r="56" spans="1:67">
      <c r="A56">
        <f t="shared" ref="A56:A119" si="7">+A55+1</f>
        <v>3</v>
      </c>
      <c r="B56" s="286">
        <f t="shared" ref="B56:B65" si="8">+B55+31</f>
        <v>45262</v>
      </c>
      <c r="C56" s="10">
        <v>8</v>
      </c>
      <c r="D56" s="32">
        <v>61</v>
      </c>
      <c r="E56" s="10">
        <v>-2</v>
      </c>
      <c r="F56" s="32">
        <v>5</v>
      </c>
      <c r="G56" s="10"/>
      <c r="H56" s="32"/>
      <c r="I56" s="10"/>
      <c r="J56" s="32"/>
      <c r="K56" s="10">
        <v>-1</v>
      </c>
      <c r="L56" s="32">
        <v>5</v>
      </c>
      <c r="M56" s="10"/>
      <c r="N56" s="32"/>
      <c r="O56" s="10"/>
      <c r="P56" s="32"/>
      <c r="Q56" s="10">
        <v>47</v>
      </c>
      <c r="R56" s="32">
        <v>29</v>
      </c>
      <c r="S56" s="10">
        <v>5</v>
      </c>
      <c r="T56" s="32">
        <v>9</v>
      </c>
      <c r="U56" s="10">
        <v>4</v>
      </c>
      <c r="V56" s="32">
        <v>29</v>
      </c>
      <c r="W56" s="10"/>
      <c r="X56" s="32"/>
      <c r="Y56" s="10"/>
      <c r="Z56" s="32"/>
      <c r="AA56" s="10">
        <v>-6</v>
      </c>
      <c r="AB56" s="32">
        <v>9</v>
      </c>
      <c r="AC56" s="10">
        <v>1</v>
      </c>
      <c r="AD56" s="32">
        <v>2</v>
      </c>
      <c r="AE56" s="10">
        <v>19</v>
      </c>
      <c r="AF56" s="32">
        <v>112</v>
      </c>
      <c r="AG56" s="10">
        <v>7</v>
      </c>
      <c r="AH56" s="32">
        <v>17</v>
      </c>
      <c r="AI56" s="10">
        <v>11</v>
      </c>
      <c r="AJ56" s="32">
        <v>14</v>
      </c>
      <c r="AK56" s="10"/>
      <c r="AL56" s="32"/>
      <c r="AM56" s="10">
        <v>-10</v>
      </c>
      <c r="AN56" s="32">
        <v>35</v>
      </c>
      <c r="AO56" s="10"/>
      <c r="AP56" s="244"/>
      <c r="AQ56" s="10"/>
      <c r="AR56" s="32"/>
      <c r="AS56" s="10"/>
      <c r="AT56" s="244"/>
      <c r="AU56" s="10">
        <v>-3</v>
      </c>
      <c r="AV56" s="244">
        <v>81</v>
      </c>
      <c r="AW56" s="10">
        <v>4</v>
      </c>
      <c r="AX56" s="247">
        <v>9</v>
      </c>
      <c r="AY56" s="10">
        <v>46</v>
      </c>
      <c r="AZ56" s="244">
        <v>86</v>
      </c>
      <c r="BA56" s="10">
        <v>18</v>
      </c>
      <c r="BB56" s="247">
        <v>25</v>
      </c>
      <c r="BC56" s="10"/>
      <c r="BD56" s="247"/>
      <c r="BE56" s="10"/>
      <c r="BF56" s="11"/>
      <c r="BG56" s="10"/>
      <c r="BH56" s="11"/>
      <c r="BI56" s="41">
        <f t="shared" si="4"/>
        <v>88</v>
      </c>
      <c r="BJ56"/>
      <c r="BK56" s="41">
        <f t="shared" si="5"/>
        <v>148</v>
      </c>
      <c r="BL56" s="41">
        <f t="shared" si="6"/>
        <v>528</v>
      </c>
    </row>
    <row r="57" spans="1:67">
      <c r="A57">
        <f t="shared" si="7"/>
        <v>4</v>
      </c>
      <c r="B57" s="286">
        <f t="shared" si="8"/>
        <v>45293</v>
      </c>
      <c r="C57" s="10">
        <v>30</v>
      </c>
      <c r="D57" s="32">
        <v>56</v>
      </c>
      <c r="E57" s="10">
        <v>-8</v>
      </c>
      <c r="F57" s="32">
        <v>3</v>
      </c>
      <c r="G57" s="10"/>
      <c r="H57" s="32"/>
      <c r="I57" s="10"/>
      <c r="J57" s="32"/>
      <c r="K57" s="10">
        <v>12</v>
      </c>
      <c r="L57" s="32">
        <v>19</v>
      </c>
      <c r="M57" s="10"/>
      <c r="N57" s="32"/>
      <c r="O57" s="10"/>
      <c r="P57" s="32"/>
      <c r="Q57" s="10">
        <v>54</v>
      </c>
      <c r="R57" s="32">
        <v>26</v>
      </c>
      <c r="S57" s="10">
        <v>-18</v>
      </c>
      <c r="T57" s="32">
        <v>24</v>
      </c>
      <c r="U57" s="10">
        <v>26</v>
      </c>
      <c r="V57" s="32">
        <v>25</v>
      </c>
      <c r="W57" s="10"/>
      <c r="X57" s="32"/>
      <c r="Y57" s="10">
        <v>25</v>
      </c>
      <c r="Z57" s="32">
        <v>15</v>
      </c>
      <c r="AA57" s="10">
        <v>-2</v>
      </c>
      <c r="AB57" s="32">
        <v>12</v>
      </c>
      <c r="AC57" s="10">
        <v>-4</v>
      </c>
      <c r="AD57" s="32">
        <v>2</v>
      </c>
      <c r="AE57" s="10">
        <v>47</v>
      </c>
      <c r="AF57" s="32">
        <v>143</v>
      </c>
      <c r="AG57" s="10">
        <v>-30</v>
      </c>
      <c r="AH57" s="32">
        <v>19</v>
      </c>
      <c r="AI57" s="10">
        <v>4</v>
      </c>
      <c r="AJ57" s="32">
        <v>10</v>
      </c>
      <c r="AK57" s="10"/>
      <c r="AL57" s="32"/>
      <c r="AM57" s="10">
        <v>2</v>
      </c>
      <c r="AN57" s="32">
        <v>25</v>
      </c>
      <c r="AO57" s="10"/>
      <c r="AP57" s="244"/>
      <c r="AQ57" s="10"/>
      <c r="AR57" s="32"/>
      <c r="AS57" s="10"/>
      <c r="AT57" s="244"/>
      <c r="AU57" s="10">
        <v>-32</v>
      </c>
      <c r="AV57" s="244">
        <v>85</v>
      </c>
      <c r="AW57" s="10">
        <v>8</v>
      </c>
      <c r="AX57" s="247">
        <v>5</v>
      </c>
      <c r="AY57" s="10">
        <v>69</v>
      </c>
      <c r="AZ57" s="244">
        <v>44</v>
      </c>
      <c r="BA57" s="10">
        <v>36</v>
      </c>
      <c r="BB57" s="247">
        <v>28</v>
      </c>
      <c r="BC57" s="10"/>
      <c r="BD57" s="247"/>
      <c r="BE57" s="10">
        <v>50</v>
      </c>
      <c r="BF57" s="11">
        <v>51</v>
      </c>
      <c r="BG57" s="10"/>
      <c r="BH57" s="11"/>
      <c r="BI57" s="41">
        <f t="shared" si="4"/>
        <v>98.666666666666671</v>
      </c>
      <c r="BJ57"/>
      <c r="BK57" s="41">
        <f t="shared" si="5"/>
        <v>269</v>
      </c>
      <c r="BL57" s="41">
        <f t="shared" si="6"/>
        <v>592</v>
      </c>
    </row>
    <row r="58" spans="1:67">
      <c r="A58">
        <f t="shared" si="7"/>
        <v>5</v>
      </c>
      <c r="B58" s="286">
        <f t="shared" si="8"/>
        <v>45324</v>
      </c>
      <c r="C58" s="10">
        <v>41</v>
      </c>
      <c r="D58" s="32">
        <v>51</v>
      </c>
      <c r="E58" s="10">
        <v>3</v>
      </c>
      <c r="F58" s="32">
        <v>1</v>
      </c>
      <c r="G58" s="10"/>
      <c r="H58" s="32"/>
      <c r="I58" s="10"/>
      <c r="J58" s="32"/>
      <c r="K58" s="10">
        <v>4</v>
      </c>
      <c r="L58" s="32">
        <v>26</v>
      </c>
      <c r="M58" s="10"/>
      <c r="N58" s="32"/>
      <c r="O58" s="10"/>
      <c r="P58" s="32"/>
      <c r="Q58" s="10">
        <v>32</v>
      </c>
      <c r="R58" s="32">
        <v>17</v>
      </c>
      <c r="S58" s="10">
        <v>29</v>
      </c>
      <c r="T58" s="32">
        <v>17</v>
      </c>
      <c r="U58" s="10">
        <v>5</v>
      </c>
      <c r="V58" s="32">
        <v>27</v>
      </c>
      <c r="W58" s="10"/>
      <c r="X58" s="32"/>
      <c r="Y58" s="10">
        <v>12</v>
      </c>
      <c r="Z58" s="32">
        <v>9</v>
      </c>
      <c r="AA58" s="10">
        <v>-11</v>
      </c>
      <c r="AB58" s="32">
        <v>9</v>
      </c>
      <c r="AC58" s="10">
        <v>-4</v>
      </c>
      <c r="AD58" s="32">
        <v>2</v>
      </c>
      <c r="AE58" s="10">
        <v>-56</v>
      </c>
      <c r="AF58" s="32">
        <v>79</v>
      </c>
      <c r="AG58" s="10">
        <v>-17</v>
      </c>
      <c r="AH58" s="32">
        <v>23</v>
      </c>
      <c r="AI58" s="10">
        <v>21</v>
      </c>
      <c r="AJ58" s="32">
        <v>10</v>
      </c>
      <c r="AK58" s="10"/>
      <c r="AL58" s="32"/>
      <c r="AM58" s="10">
        <v>11</v>
      </c>
      <c r="AN58" s="32">
        <v>13</v>
      </c>
      <c r="AO58" s="10"/>
      <c r="AP58" s="244"/>
      <c r="AQ58" s="10"/>
      <c r="AR58" s="32"/>
      <c r="AS58" s="10"/>
      <c r="AT58" s="244"/>
      <c r="AU58" s="10">
        <v>22</v>
      </c>
      <c r="AV58" s="244">
        <v>40</v>
      </c>
      <c r="AW58" s="10">
        <v>11</v>
      </c>
      <c r="AX58" s="247">
        <v>4</v>
      </c>
      <c r="AY58" s="10">
        <v>55</v>
      </c>
      <c r="AZ58" s="244">
        <v>54</v>
      </c>
      <c r="BA58" s="10">
        <v>8</v>
      </c>
      <c r="BB58" s="247">
        <v>20</v>
      </c>
      <c r="BC58" s="10"/>
      <c r="BD58" s="247"/>
      <c r="BE58" s="10">
        <v>18</v>
      </c>
      <c r="BF58" s="11">
        <v>11</v>
      </c>
      <c r="BG58" s="10"/>
      <c r="BH58" s="11"/>
      <c r="BI58" s="41">
        <f t="shared" si="4"/>
        <v>68.833333333333329</v>
      </c>
      <c r="BJ58" s="41"/>
      <c r="BK58" s="41">
        <f t="shared" si="5"/>
        <v>184</v>
      </c>
      <c r="BL58" s="41">
        <f t="shared" si="6"/>
        <v>413</v>
      </c>
    </row>
    <row r="59" spans="1:67">
      <c r="A59">
        <f t="shared" si="7"/>
        <v>6</v>
      </c>
      <c r="B59" s="286">
        <f t="shared" si="8"/>
        <v>45355</v>
      </c>
      <c r="C59" s="12">
        <v>77</v>
      </c>
      <c r="D59" s="36">
        <v>88</v>
      </c>
      <c r="E59" s="12">
        <v>-11</v>
      </c>
      <c r="F59" s="36">
        <v>3</v>
      </c>
      <c r="G59" s="10"/>
      <c r="H59" s="32"/>
      <c r="I59" s="10"/>
      <c r="J59" s="32"/>
      <c r="K59" s="10">
        <v>36</v>
      </c>
      <c r="L59" s="32">
        <v>22</v>
      </c>
      <c r="M59" s="10">
        <v>-4</v>
      </c>
      <c r="N59" s="32">
        <v>1</v>
      </c>
      <c r="O59" s="10"/>
      <c r="P59" s="32"/>
      <c r="Q59" s="10">
        <v>17</v>
      </c>
      <c r="R59" s="32">
        <v>11</v>
      </c>
      <c r="S59" s="10">
        <v>7</v>
      </c>
      <c r="T59" s="32">
        <v>12</v>
      </c>
      <c r="U59" s="10">
        <v>7</v>
      </c>
      <c r="V59" s="32">
        <v>23</v>
      </c>
      <c r="W59" s="10"/>
      <c r="X59" s="32"/>
      <c r="Y59" s="10">
        <v>-2</v>
      </c>
      <c r="Z59" s="32">
        <v>6</v>
      </c>
      <c r="AA59" s="10">
        <v>-17</v>
      </c>
      <c r="AB59" s="32">
        <v>4</v>
      </c>
      <c r="AC59" s="10"/>
      <c r="AD59" s="32"/>
      <c r="AE59" s="10">
        <v>-25</v>
      </c>
      <c r="AF59" s="32">
        <v>108</v>
      </c>
      <c r="AG59" s="10">
        <v>-3</v>
      </c>
      <c r="AH59" s="32">
        <v>2</v>
      </c>
      <c r="AI59" s="10">
        <v>-4</v>
      </c>
      <c r="AJ59" s="32">
        <v>18</v>
      </c>
      <c r="AK59" s="10"/>
      <c r="AL59" s="32"/>
      <c r="AM59" s="10">
        <v>-21</v>
      </c>
      <c r="AN59" s="32">
        <v>13</v>
      </c>
      <c r="AO59" s="10"/>
      <c r="AP59" s="244"/>
      <c r="AQ59" s="10"/>
      <c r="AR59" s="32"/>
      <c r="AS59" s="10"/>
      <c r="AT59" s="244"/>
      <c r="AU59" s="10">
        <v>33</v>
      </c>
      <c r="AV59" s="244">
        <v>63</v>
      </c>
      <c r="AW59" s="10">
        <v>0</v>
      </c>
      <c r="AX59" s="247">
        <v>4</v>
      </c>
      <c r="AY59" s="10">
        <v>68</v>
      </c>
      <c r="AZ59" s="244">
        <v>69</v>
      </c>
      <c r="BA59" s="10">
        <v>12</v>
      </c>
      <c r="BB59" s="247">
        <v>13</v>
      </c>
      <c r="BC59" s="10"/>
      <c r="BD59" s="247"/>
      <c r="BE59" s="10">
        <v>14</v>
      </c>
      <c r="BF59" s="11">
        <v>15</v>
      </c>
      <c r="BG59" s="10"/>
      <c r="BH59" s="11"/>
      <c r="BI59" s="41">
        <f t="shared" si="4"/>
        <v>79.166666666666671</v>
      </c>
      <c r="BJ59" s="41"/>
      <c r="BK59" s="41">
        <f t="shared" si="5"/>
        <v>184</v>
      </c>
      <c r="BL59" s="41">
        <f t="shared" si="6"/>
        <v>475</v>
      </c>
    </row>
    <row r="60" spans="1:67">
      <c r="A60">
        <f t="shared" si="7"/>
        <v>7</v>
      </c>
      <c r="B60" s="286">
        <f t="shared" si="8"/>
        <v>45386</v>
      </c>
      <c r="C60" s="10">
        <v>39</v>
      </c>
      <c r="D60" s="32">
        <v>51</v>
      </c>
      <c r="E60" s="12">
        <v>0</v>
      </c>
      <c r="F60" s="32">
        <v>4</v>
      </c>
      <c r="G60" s="12"/>
      <c r="H60" s="36"/>
      <c r="I60" s="12"/>
      <c r="J60" s="36"/>
      <c r="K60" s="10">
        <v>-2</v>
      </c>
      <c r="L60" s="32">
        <v>26</v>
      </c>
      <c r="M60" s="12"/>
      <c r="N60" s="36"/>
      <c r="O60" s="10"/>
      <c r="P60" s="32"/>
      <c r="Q60" s="10">
        <v>22</v>
      </c>
      <c r="R60" s="32">
        <v>11</v>
      </c>
      <c r="S60" s="12">
        <v>8</v>
      </c>
      <c r="T60" s="36">
        <v>12</v>
      </c>
      <c r="U60" s="12">
        <v>-22</v>
      </c>
      <c r="V60" s="36">
        <v>9</v>
      </c>
      <c r="W60" s="12"/>
      <c r="X60" s="36"/>
      <c r="Y60" s="12">
        <v>-5</v>
      </c>
      <c r="Z60" s="36">
        <v>7</v>
      </c>
      <c r="AA60" s="12">
        <v>-1</v>
      </c>
      <c r="AB60" s="36">
        <v>5</v>
      </c>
      <c r="AC60" s="12">
        <v>0</v>
      </c>
      <c r="AD60" s="36">
        <v>4</v>
      </c>
      <c r="AE60" s="12">
        <v>29</v>
      </c>
      <c r="AF60" s="36">
        <v>56</v>
      </c>
      <c r="AG60" s="12">
        <v>1</v>
      </c>
      <c r="AH60" s="36">
        <v>1</v>
      </c>
      <c r="AI60" s="12">
        <v>27</v>
      </c>
      <c r="AJ60" s="36">
        <v>15</v>
      </c>
      <c r="AK60" s="12"/>
      <c r="AL60" s="36"/>
      <c r="AM60" s="12">
        <v>-7</v>
      </c>
      <c r="AN60" s="36">
        <v>19</v>
      </c>
      <c r="AO60" s="12"/>
      <c r="AP60" s="245"/>
      <c r="AQ60" s="12"/>
      <c r="AR60" s="36"/>
      <c r="AS60" s="12"/>
      <c r="AT60" s="245"/>
      <c r="AU60" s="12">
        <v>4</v>
      </c>
      <c r="AV60" s="245">
        <v>27</v>
      </c>
      <c r="AW60" s="12">
        <v>-3</v>
      </c>
      <c r="AX60" s="248">
        <v>1</v>
      </c>
      <c r="AY60" s="12">
        <v>66</v>
      </c>
      <c r="AZ60" s="245">
        <v>61</v>
      </c>
      <c r="BA60" s="12">
        <v>18</v>
      </c>
      <c r="BB60" s="248">
        <v>13</v>
      </c>
      <c r="BC60" s="12"/>
      <c r="BD60" s="248"/>
      <c r="BE60" s="12">
        <v>18</v>
      </c>
      <c r="BF60" s="13">
        <v>18</v>
      </c>
      <c r="BG60" s="12"/>
      <c r="BH60" s="13"/>
      <c r="BI60" s="41">
        <f t="shared" si="4"/>
        <v>56.666666666666664</v>
      </c>
      <c r="BJ60" s="41"/>
      <c r="BK60" s="41">
        <f t="shared" si="5"/>
        <v>192</v>
      </c>
      <c r="BL60" s="41">
        <f t="shared" si="6"/>
        <v>340</v>
      </c>
    </row>
    <row r="61" spans="1:67">
      <c r="A61">
        <f t="shared" si="7"/>
        <v>8</v>
      </c>
      <c r="B61" s="286">
        <f t="shared" si="8"/>
        <v>45417</v>
      </c>
      <c r="C61" s="10">
        <v>18</v>
      </c>
      <c r="D61" s="32">
        <v>30</v>
      </c>
      <c r="E61" s="10">
        <v>-2</v>
      </c>
      <c r="F61" s="32">
        <v>1</v>
      </c>
      <c r="G61" s="10"/>
      <c r="H61" s="32"/>
      <c r="I61" s="10"/>
      <c r="J61" s="32"/>
      <c r="K61" s="10">
        <v>26</v>
      </c>
      <c r="L61" s="32">
        <v>17</v>
      </c>
      <c r="M61" s="10"/>
      <c r="N61" s="32"/>
      <c r="O61" s="10"/>
      <c r="P61" s="32"/>
      <c r="Q61" s="10">
        <v>15</v>
      </c>
      <c r="R61" s="32">
        <v>12</v>
      </c>
      <c r="S61" s="10">
        <v>16</v>
      </c>
      <c r="T61" s="32">
        <v>6</v>
      </c>
      <c r="U61" s="10">
        <v>-5</v>
      </c>
      <c r="V61" s="32">
        <v>16</v>
      </c>
      <c r="W61" s="10"/>
      <c r="X61" s="32"/>
      <c r="Y61" s="10">
        <v>14</v>
      </c>
      <c r="Z61" s="32">
        <v>7</v>
      </c>
      <c r="AA61" s="10">
        <v>-10</v>
      </c>
      <c r="AB61" s="32">
        <v>2</v>
      </c>
      <c r="AC61" s="10"/>
      <c r="AD61" s="32"/>
      <c r="AE61" s="10">
        <v>25</v>
      </c>
      <c r="AF61" s="32">
        <v>59</v>
      </c>
      <c r="AG61" s="10">
        <v>-9</v>
      </c>
      <c r="AH61" s="32">
        <v>4</v>
      </c>
      <c r="AI61" s="10">
        <v>5</v>
      </c>
      <c r="AJ61" s="32">
        <v>10</v>
      </c>
      <c r="AK61" s="10"/>
      <c r="AL61" s="32"/>
      <c r="AM61" s="10">
        <v>-5</v>
      </c>
      <c r="AN61" s="32">
        <v>19</v>
      </c>
      <c r="AO61" s="10"/>
      <c r="AP61" s="244"/>
      <c r="AQ61" s="10"/>
      <c r="AR61" s="32"/>
      <c r="AS61" s="10"/>
      <c r="AT61" s="244"/>
      <c r="AU61" s="10">
        <v>-23</v>
      </c>
      <c r="AV61" s="244">
        <v>22</v>
      </c>
      <c r="AW61" s="10"/>
      <c r="AX61" s="247"/>
      <c r="AY61" s="10">
        <v>21</v>
      </c>
      <c r="AZ61" s="244">
        <v>37</v>
      </c>
      <c r="BA61" s="10">
        <v>16</v>
      </c>
      <c r="BB61" s="247">
        <v>7</v>
      </c>
      <c r="BC61" s="10"/>
      <c r="BD61" s="247"/>
      <c r="BE61" s="10">
        <v>-5</v>
      </c>
      <c r="BF61" s="11">
        <v>12</v>
      </c>
      <c r="BG61" s="10"/>
      <c r="BH61" s="11"/>
      <c r="BI61" s="41">
        <f t="shared" si="4"/>
        <v>43.5</v>
      </c>
      <c r="BJ61" s="41"/>
      <c r="BK61" s="41">
        <f t="shared" si="5"/>
        <v>97</v>
      </c>
      <c r="BL61" s="41">
        <f t="shared" si="6"/>
        <v>261</v>
      </c>
    </row>
    <row r="62" spans="1:67">
      <c r="A62">
        <f t="shared" si="7"/>
        <v>9</v>
      </c>
      <c r="B62" s="286">
        <f t="shared" si="8"/>
        <v>45448</v>
      </c>
      <c r="C62" s="10">
        <v>23</v>
      </c>
      <c r="D62" s="32">
        <v>22</v>
      </c>
      <c r="E62" s="10">
        <v>-3</v>
      </c>
      <c r="F62" s="32">
        <v>2</v>
      </c>
      <c r="G62" s="10"/>
      <c r="H62" s="32"/>
      <c r="I62" s="10"/>
      <c r="J62" s="32"/>
      <c r="K62" s="10">
        <v>20</v>
      </c>
      <c r="L62" s="32">
        <v>12</v>
      </c>
      <c r="M62" s="10"/>
      <c r="N62" s="32"/>
      <c r="O62" s="10"/>
      <c r="P62" s="32"/>
      <c r="Q62" s="12">
        <v>37</v>
      </c>
      <c r="R62" s="36">
        <v>14</v>
      </c>
      <c r="S62" s="10">
        <v>3</v>
      </c>
      <c r="T62" s="32">
        <v>3</v>
      </c>
      <c r="U62" s="10">
        <v>8</v>
      </c>
      <c r="V62" s="32">
        <v>4</v>
      </c>
      <c r="W62" s="10">
        <v>13</v>
      </c>
      <c r="X62" s="32">
        <v>5</v>
      </c>
      <c r="Y62" s="10">
        <v>1</v>
      </c>
      <c r="Z62" s="32">
        <v>3</v>
      </c>
      <c r="AA62" s="10">
        <v>0</v>
      </c>
      <c r="AB62" s="32">
        <v>1</v>
      </c>
      <c r="AC62" s="10"/>
      <c r="AD62" s="32"/>
      <c r="AE62" s="10">
        <v>6</v>
      </c>
      <c r="AF62" s="32">
        <v>48</v>
      </c>
      <c r="AG62" s="10">
        <v>0</v>
      </c>
      <c r="AH62" s="253">
        <v>17</v>
      </c>
      <c r="AI62" s="10">
        <v>6</v>
      </c>
      <c r="AJ62" s="32">
        <v>11</v>
      </c>
      <c r="AK62" s="10"/>
      <c r="AL62" s="32"/>
      <c r="AM62" s="10">
        <v>-7</v>
      </c>
      <c r="AN62" s="32">
        <v>15</v>
      </c>
      <c r="AO62" s="10"/>
      <c r="AP62" s="244"/>
      <c r="AQ62" s="10"/>
      <c r="AR62" s="32"/>
      <c r="AS62" s="10"/>
      <c r="AT62" s="244"/>
      <c r="AU62" s="10">
        <v>-15</v>
      </c>
      <c r="AV62" s="244">
        <v>23</v>
      </c>
      <c r="AW62" s="10"/>
      <c r="AX62" s="247"/>
      <c r="AY62" s="10">
        <v>-4</v>
      </c>
      <c r="AZ62" s="244">
        <v>18</v>
      </c>
      <c r="BA62" s="10">
        <v>13</v>
      </c>
      <c r="BB62" s="247">
        <v>12</v>
      </c>
      <c r="BC62" s="10"/>
      <c r="BD62" s="247"/>
      <c r="BE62" s="10">
        <v>-2</v>
      </c>
      <c r="BF62" s="11">
        <v>12</v>
      </c>
      <c r="BG62" s="10"/>
      <c r="BH62" s="11"/>
      <c r="BI62" s="41">
        <f t="shared" si="4"/>
        <v>37</v>
      </c>
      <c r="BJ62" s="41"/>
      <c r="BK62" s="41">
        <f t="shared" si="5"/>
        <v>99</v>
      </c>
      <c r="BL62" s="41">
        <f t="shared" si="6"/>
        <v>222</v>
      </c>
    </row>
    <row r="63" spans="1:67">
      <c r="A63">
        <f>+A62+1</f>
        <v>10</v>
      </c>
      <c r="B63" s="286">
        <f t="shared" si="8"/>
        <v>45479</v>
      </c>
      <c r="C63" s="242">
        <v>26</v>
      </c>
      <c r="D63" s="253">
        <v>44</v>
      </c>
      <c r="E63" s="242">
        <v>-7</v>
      </c>
      <c r="F63" s="253">
        <v>4</v>
      </c>
      <c r="G63" s="242"/>
      <c r="H63" s="253"/>
      <c r="I63" s="316"/>
      <c r="J63" s="253"/>
      <c r="K63" s="242">
        <v>18</v>
      </c>
      <c r="L63" s="253">
        <v>21</v>
      </c>
      <c r="M63" s="316">
        <v>-4</v>
      </c>
      <c r="N63" s="253">
        <v>1</v>
      </c>
      <c r="O63" s="242"/>
      <c r="P63" s="253"/>
      <c r="Q63" s="242">
        <v>33</v>
      </c>
      <c r="R63" s="253">
        <v>12</v>
      </c>
      <c r="S63" s="242">
        <v>9</v>
      </c>
      <c r="T63" s="253">
        <v>7</v>
      </c>
      <c r="U63" s="242">
        <v>-5</v>
      </c>
      <c r="V63" s="253">
        <v>6</v>
      </c>
      <c r="W63" s="242">
        <v>2</v>
      </c>
      <c r="X63" s="253">
        <v>22</v>
      </c>
      <c r="Y63" s="316">
        <v>-8</v>
      </c>
      <c r="Z63" s="253">
        <v>6</v>
      </c>
      <c r="AA63" s="242">
        <v>-7</v>
      </c>
      <c r="AB63" s="253">
        <v>2</v>
      </c>
      <c r="AC63" s="242">
        <v>-2</v>
      </c>
      <c r="AD63" s="253">
        <v>1</v>
      </c>
      <c r="AE63" s="242">
        <v>4</v>
      </c>
      <c r="AF63" s="253">
        <v>58</v>
      </c>
      <c r="AG63" s="242">
        <v>-28</v>
      </c>
      <c r="AH63" s="253">
        <v>12</v>
      </c>
      <c r="AI63" s="316">
        <v>14</v>
      </c>
      <c r="AJ63" s="253">
        <v>9</v>
      </c>
      <c r="AK63" s="242"/>
      <c r="AL63" s="253"/>
      <c r="AM63" s="242">
        <v>-7</v>
      </c>
      <c r="AN63" s="253">
        <v>5</v>
      </c>
      <c r="AO63" s="242"/>
      <c r="AP63" s="317"/>
      <c r="AQ63" s="242"/>
      <c r="AR63" s="253"/>
      <c r="AS63" s="242"/>
      <c r="AT63" s="317"/>
      <c r="AU63" s="242">
        <v>-2</v>
      </c>
      <c r="AV63" s="317">
        <v>15</v>
      </c>
      <c r="AW63" s="242"/>
      <c r="AX63" s="318"/>
      <c r="AY63" s="242">
        <v>46</v>
      </c>
      <c r="AZ63" s="317">
        <v>42</v>
      </c>
      <c r="BA63" s="242">
        <v>22</v>
      </c>
      <c r="BB63" s="318">
        <v>29</v>
      </c>
      <c r="BC63" s="242"/>
      <c r="BD63" s="318"/>
      <c r="BE63" s="242">
        <v>21</v>
      </c>
      <c r="BF63" s="319">
        <v>8</v>
      </c>
      <c r="BG63" s="242"/>
      <c r="BH63" s="319"/>
      <c r="BI63" s="41">
        <f t="shared" si="4"/>
        <v>50.666666666666664</v>
      </c>
      <c r="BJ63" s="69"/>
      <c r="BK63" s="41">
        <f t="shared" si="5"/>
        <v>125</v>
      </c>
      <c r="BL63" s="41">
        <f t="shared" si="6"/>
        <v>304</v>
      </c>
      <c r="BO63" s="240"/>
    </row>
    <row r="64" spans="1:67">
      <c r="A64">
        <f t="shared" si="7"/>
        <v>11</v>
      </c>
      <c r="B64" s="286">
        <f t="shared" si="8"/>
        <v>45510</v>
      </c>
      <c r="C64" s="242">
        <v>20</v>
      </c>
      <c r="D64" s="253">
        <v>25</v>
      </c>
      <c r="E64" s="242"/>
      <c r="F64" s="253"/>
      <c r="G64" s="242"/>
      <c r="H64" s="253"/>
      <c r="I64" s="242"/>
      <c r="J64" s="253"/>
      <c r="K64" s="242">
        <v>1</v>
      </c>
      <c r="L64" s="253">
        <v>5</v>
      </c>
      <c r="M64" s="242"/>
      <c r="N64" s="253"/>
      <c r="O64" s="242"/>
      <c r="P64" s="253"/>
      <c r="Q64" s="242">
        <v>37</v>
      </c>
      <c r="R64" s="253">
        <v>13</v>
      </c>
      <c r="S64" s="242">
        <v>2</v>
      </c>
      <c r="T64" s="253">
        <v>4</v>
      </c>
      <c r="U64" s="242">
        <v>-6</v>
      </c>
      <c r="V64" s="253">
        <v>5</v>
      </c>
      <c r="W64" s="242">
        <v>33</v>
      </c>
      <c r="X64" s="253">
        <v>35</v>
      </c>
      <c r="Y64" s="10"/>
      <c r="Z64" s="32"/>
      <c r="AA64" s="242">
        <v>4</v>
      </c>
      <c r="AB64" s="253">
        <v>1</v>
      </c>
      <c r="AC64" s="242"/>
      <c r="AD64" s="253"/>
      <c r="AE64" s="242">
        <v>45</v>
      </c>
      <c r="AF64" s="253">
        <v>67</v>
      </c>
      <c r="AG64" s="316">
        <v>-21</v>
      </c>
      <c r="AH64" s="253">
        <v>15</v>
      </c>
      <c r="AI64" s="242">
        <v>9</v>
      </c>
      <c r="AJ64" s="253">
        <v>9</v>
      </c>
      <c r="AK64" s="242"/>
      <c r="AL64" s="253"/>
      <c r="AM64" s="242">
        <v>-4</v>
      </c>
      <c r="AN64" s="253">
        <v>3</v>
      </c>
      <c r="AO64" s="242"/>
      <c r="AP64" s="317"/>
      <c r="AQ64" s="242"/>
      <c r="AR64" s="253"/>
      <c r="AS64" s="242"/>
      <c r="AT64" s="253"/>
      <c r="AU64" s="242">
        <v>-9</v>
      </c>
      <c r="AV64" s="253">
        <v>16</v>
      </c>
      <c r="AW64" s="242"/>
      <c r="AX64" s="253"/>
      <c r="AY64" s="242">
        <v>45</v>
      </c>
      <c r="AZ64" s="253">
        <v>54</v>
      </c>
      <c r="BA64" s="242">
        <v>16</v>
      </c>
      <c r="BB64" s="253">
        <v>33</v>
      </c>
      <c r="BC64" s="242"/>
      <c r="BD64" s="253"/>
      <c r="BE64" s="242">
        <v>13</v>
      </c>
      <c r="BF64" s="318">
        <v>21</v>
      </c>
      <c r="BG64" s="242"/>
      <c r="BH64" s="318"/>
      <c r="BI64" s="41">
        <f t="shared" si="4"/>
        <v>51</v>
      </c>
      <c r="BJ64" s="69"/>
      <c r="BK64" s="41">
        <f t="shared" si="5"/>
        <v>185</v>
      </c>
      <c r="BL64" s="41">
        <f t="shared" si="6"/>
        <v>306</v>
      </c>
    </row>
    <row r="65" spans="1:67">
      <c r="A65">
        <f t="shared" si="7"/>
        <v>12</v>
      </c>
      <c r="B65" s="286">
        <f t="shared" si="8"/>
        <v>45541</v>
      </c>
      <c r="C65" s="10">
        <v>17</v>
      </c>
      <c r="D65" s="11">
        <v>17</v>
      </c>
      <c r="E65" s="10"/>
      <c r="F65" s="11"/>
      <c r="G65" s="10"/>
      <c r="H65" s="11"/>
      <c r="I65" s="10"/>
      <c r="J65" s="11"/>
      <c r="K65" s="10">
        <v>22</v>
      </c>
      <c r="L65" s="11">
        <v>21</v>
      </c>
      <c r="M65" s="10"/>
      <c r="N65" s="11"/>
      <c r="O65" s="10"/>
      <c r="P65" s="11"/>
      <c r="Q65" s="10">
        <v>19</v>
      </c>
      <c r="R65" s="11">
        <v>10</v>
      </c>
      <c r="S65" s="10">
        <v>6</v>
      </c>
      <c r="T65" s="11">
        <v>9</v>
      </c>
      <c r="U65" s="10"/>
      <c r="V65" s="11"/>
      <c r="W65" s="10">
        <v>-25</v>
      </c>
      <c r="X65" s="11">
        <v>28</v>
      </c>
      <c r="Y65" s="10">
        <v>3</v>
      </c>
      <c r="Z65" s="11">
        <v>1</v>
      </c>
      <c r="AA65" s="10">
        <v>0</v>
      </c>
      <c r="AB65" s="11">
        <v>2</v>
      </c>
      <c r="AC65" s="10"/>
      <c r="AD65" s="11"/>
      <c r="AE65" s="10">
        <v>11</v>
      </c>
      <c r="AF65" s="11">
        <v>71</v>
      </c>
      <c r="AG65" s="10">
        <v>-23</v>
      </c>
      <c r="AH65" s="11">
        <v>9</v>
      </c>
      <c r="AI65" s="10">
        <v>4</v>
      </c>
      <c r="AJ65" s="11">
        <v>3</v>
      </c>
      <c r="AK65" s="10"/>
      <c r="AL65" s="11"/>
      <c r="AM65" s="10">
        <v>6</v>
      </c>
      <c r="AN65" s="11">
        <v>5</v>
      </c>
      <c r="AO65" s="10"/>
      <c r="AP65" s="244"/>
      <c r="AQ65" s="10"/>
      <c r="AR65" s="11"/>
      <c r="AS65" s="10"/>
      <c r="AT65" s="244"/>
      <c r="AU65" s="10">
        <v>-11</v>
      </c>
      <c r="AV65" s="244">
        <v>26</v>
      </c>
      <c r="AW65" s="10"/>
      <c r="AX65" s="247"/>
      <c r="AY65" s="10">
        <v>60</v>
      </c>
      <c r="AZ65" s="244">
        <v>56</v>
      </c>
      <c r="BA65" s="10">
        <v>7</v>
      </c>
      <c r="BB65" s="247">
        <v>32</v>
      </c>
      <c r="BC65" s="10"/>
      <c r="BD65" s="247"/>
      <c r="BE65" s="10">
        <v>-3</v>
      </c>
      <c r="BF65" s="247">
        <v>14</v>
      </c>
      <c r="BG65" s="10"/>
      <c r="BH65" s="247"/>
      <c r="BI65" s="41">
        <f t="shared" si="4"/>
        <v>50.666666666666664</v>
      </c>
      <c r="BJ65"/>
      <c r="BK65" s="41">
        <f t="shared" si="5"/>
        <v>93</v>
      </c>
      <c r="BL65" s="41">
        <f t="shared" si="6"/>
        <v>304</v>
      </c>
    </row>
    <row r="66" spans="1:67">
      <c r="A66">
        <f t="shared" si="7"/>
        <v>13</v>
      </c>
      <c r="B66" s="286"/>
      <c r="C66" s="10"/>
      <c r="D66" s="32"/>
      <c r="E66" s="10"/>
      <c r="F66" s="32"/>
      <c r="G66" s="10"/>
      <c r="H66" s="32"/>
      <c r="I66" s="10"/>
      <c r="J66" s="32"/>
      <c r="K66" s="10"/>
      <c r="L66" s="32"/>
      <c r="M66" s="10"/>
      <c r="N66" s="32"/>
      <c r="O66" s="10"/>
      <c r="P66" s="32"/>
      <c r="Q66" s="10"/>
      <c r="R66" s="32"/>
      <c r="S66" s="10"/>
      <c r="T66" s="32"/>
      <c r="U66" s="10"/>
      <c r="V66" s="32"/>
      <c r="W66" s="10"/>
      <c r="X66" s="32"/>
      <c r="Y66" s="10"/>
      <c r="Z66" s="32"/>
      <c r="AA66" s="10"/>
      <c r="AB66" s="32"/>
      <c r="AC66" s="10"/>
      <c r="AD66" s="32"/>
      <c r="AE66" s="10"/>
      <c r="AF66" s="32"/>
      <c r="AG66" s="10"/>
      <c r="AH66" s="32"/>
      <c r="AI66" s="10"/>
      <c r="AJ66" s="32"/>
      <c r="AK66" s="10"/>
      <c r="AL66" s="32"/>
      <c r="AM66" s="10"/>
      <c r="AN66" s="32"/>
      <c r="AO66" s="10"/>
      <c r="AP66" s="244"/>
      <c r="AQ66" s="10"/>
      <c r="AR66" s="32"/>
      <c r="AS66" s="10"/>
      <c r="AT66" s="244"/>
      <c r="AU66" s="10"/>
      <c r="AV66" s="244"/>
      <c r="AW66" s="10"/>
      <c r="AX66" s="247"/>
      <c r="AY66" s="10"/>
      <c r="AZ66" s="244"/>
      <c r="BA66" s="10"/>
      <c r="BB66" s="247"/>
      <c r="BC66" s="10"/>
      <c r="BD66" s="247"/>
      <c r="BE66" s="10"/>
      <c r="BF66" s="11"/>
      <c r="BG66" s="10"/>
      <c r="BH66" s="11"/>
      <c r="BI66" s="41"/>
      <c r="BJ66"/>
      <c r="BK66" s="41"/>
    </row>
    <row r="67" spans="1:67">
      <c r="A67">
        <f t="shared" si="7"/>
        <v>14</v>
      </c>
      <c r="B67" s="6"/>
      <c r="C67" s="242"/>
      <c r="D67" s="253"/>
      <c r="E67" s="242"/>
      <c r="F67" s="253"/>
      <c r="G67" s="320">
        <v>-10000</v>
      </c>
      <c r="H67" s="253"/>
      <c r="I67" s="320">
        <v>-10000</v>
      </c>
      <c r="J67" s="253"/>
      <c r="K67" s="242"/>
      <c r="L67" s="253"/>
      <c r="M67" s="242"/>
      <c r="N67" s="253"/>
      <c r="O67" s="242"/>
      <c r="P67" s="253"/>
      <c r="Q67" s="242"/>
      <c r="R67" s="253"/>
      <c r="S67" s="242"/>
      <c r="T67" s="253"/>
      <c r="U67" s="242"/>
      <c r="V67" s="253"/>
      <c r="W67" s="242"/>
      <c r="X67" s="253"/>
      <c r="Y67" s="242"/>
      <c r="Z67" s="253"/>
      <c r="AA67" s="242"/>
      <c r="AB67" s="253"/>
      <c r="AC67" s="242"/>
      <c r="AD67" s="253"/>
      <c r="AE67" s="242"/>
      <c r="AF67" s="253"/>
      <c r="AG67" s="242"/>
      <c r="AH67" s="253"/>
      <c r="AI67" s="242"/>
      <c r="AJ67" s="253"/>
      <c r="AK67" s="320">
        <v>-10000</v>
      </c>
      <c r="AL67" s="253"/>
      <c r="AM67" s="242"/>
      <c r="AN67" s="253"/>
      <c r="AO67" s="320">
        <v>-10000</v>
      </c>
      <c r="AP67" s="253"/>
      <c r="AQ67" s="320">
        <v>-10000</v>
      </c>
      <c r="AR67" s="253"/>
      <c r="AS67" s="320">
        <v>-10000</v>
      </c>
      <c r="AT67" s="253"/>
      <c r="AU67" s="242"/>
      <c r="AV67" s="253"/>
      <c r="AW67" s="242"/>
      <c r="AX67" s="253"/>
      <c r="AY67" s="242"/>
      <c r="AZ67" s="253"/>
      <c r="BA67" s="242"/>
      <c r="BB67" s="253"/>
      <c r="BC67" s="320">
        <v>-10000</v>
      </c>
      <c r="BD67" s="253"/>
      <c r="BE67" s="242"/>
      <c r="BF67" s="253"/>
      <c r="BG67" s="320">
        <v>-10000</v>
      </c>
      <c r="BH67" s="253"/>
      <c r="BJ67" s="240"/>
      <c r="BK67" s="41">
        <f>+AI67+AE67+Y67+W67+U67+S67+Q67+O67+M67+I67+G67+E67+C67+AG67+K67+BG67+BN67+AA67+AC67+AK67+AM67+AO67+AW67+BE67+BC67+BA67+AY67+AU67+AS67+AQ67</f>
        <v>-80000</v>
      </c>
      <c r="BL67">
        <f t="shared" ref="BL67:BL94" si="9">COUNT(C67:BH67)/2</f>
        <v>4</v>
      </c>
      <c r="BM67">
        <f t="shared" ref="BM67:BM85" si="10">+BK67/BL67</f>
        <v>-20000</v>
      </c>
      <c r="BN67">
        <f>+K67</f>
        <v>0</v>
      </c>
    </row>
    <row r="68" spans="1:67">
      <c r="A68">
        <f t="shared" si="7"/>
        <v>15</v>
      </c>
      <c r="B68" s="6"/>
      <c r="C68" s="10"/>
      <c r="D68" s="32"/>
      <c r="E68" s="10"/>
      <c r="F68" s="32"/>
      <c r="G68" s="10"/>
      <c r="H68" s="32"/>
      <c r="I68" s="10"/>
      <c r="J68" s="32"/>
      <c r="K68" s="10"/>
      <c r="L68" s="32"/>
      <c r="M68" s="10"/>
      <c r="N68" s="32"/>
      <c r="O68" s="10"/>
      <c r="P68" s="32"/>
      <c r="Q68" s="10"/>
      <c r="R68" s="32"/>
      <c r="S68" s="10"/>
      <c r="T68" s="32"/>
      <c r="U68" s="10"/>
      <c r="V68" s="32"/>
      <c r="W68" s="10"/>
      <c r="X68" s="32"/>
      <c r="Y68" s="10"/>
      <c r="Z68" s="32"/>
      <c r="AA68" s="10"/>
      <c r="AB68" s="32"/>
      <c r="AC68" s="10"/>
      <c r="AD68" s="32"/>
      <c r="AE68" s="10"/>
      <c r="AF68" s="32"/>
      <c r="AG68" s="10"/>
      <c r="AH68" s="32"/>
      <c r="AI68" s="10"/>
      <c r="AJ68" s="32"/>
      <c r="AK68" s="10"/>
      <c r="AL68" s="32"/>
      <c r="AM68" s="10"/>
      <c r="AN68" s="32"/>
      <c r="AO68" s="10"/>
      <c r="AP68" s="244"/>
      <c r="AQ68" s="10"/>
      <c r="AR68" s="32"/>
      <c r="AS68" s="10"/>
      <c r="AT68" s="244"/>
      <c r="AU68" s="10"/>
      <c r="AV68" s="244"/>
      <c r="AW68" s="10"/>
      <c r="AX68" s="247"/>
      <c r="AY68" s="10"/>
      <c r="AZ68" s="244"/>
      <c r="BA68" s="10"/>
      <c r="BB68" s="247"/>
      <c r="BC68" s="10"/>
      <c r="BD68" s="247"/>
      <c r="BE68" s="10"/>
      <c r="BF68" s="11"/>
      <c r="BG68" s="10"/>
      <c r="BH68" s="11"/>
      <c r="BJ68" s="240"/>
      <c r="BK68" s="41">
        <f>+AI68+AE68+Y68+W68+U68+S68+Q68+O68+M68+I68+G68+E68+C68+AG68+K68+BG68+BN68+AA68+AC68+AK68+AM68+AO68+AW68+BE68+BC68+BA68+AY68+AU68+AS68+AQ68</f>
        <v>0</v>
      </c>
      <c r="BL68">
        <f t="shared" si="9"/>
        <v>0</v>
      </c>
      <c r="BM68" t="e">
        <f t="shared" si="10"/>
        <v>#DIV/0!</v>
      </c>
      <c r="BN68">
        <f>+K68</f>
        <v>0</v>
      </c>
    </row>
    <row r="69" spans="1:67">
      <c r="A69">
        <f t="shared" si="7"/>
        <v>16</v>
      </c>
      <c r="B69" s="6"/>
      <c r="C69" s="10"/>
      <c r="D69" s="32"/>
      <c r="E69" s="10"/>
      <c r="F69" s="32"/>
      <c r="G69" s="10"/>
      <c r="H69" s="32"/>
      <c r="I69" s="10"/>
      <c r="J69" s="32"/>
      <c r="K69" s="10"/>
      <c r="L69" s="32"/>
      <c r="M69" s="10"/>
      <c r="N69" s="32"/>
      <c r="O69" s="10"/>
      <c r="P69" s="32"/>
      <c r="Q69" s="10"/>
      <c r="R69" s="32"/>
      <c r="S69" s="10"/>
      <c r="T69" s="32"/>
      <c r="U69" s="10"/>
      <c r="V69" s="32"/>
      <c r="W69" s="10"/>
      <c r="X69" s="32"/>
      <c r="Y69" s="10"/>
      <c r="Z69" s="32"/>
      <c r="AA69" s="10"/>
      <c r="AB69" s="32"/>
      <c r="AC69" s="10"/>
      <c r="AD69" s="32"/>
      <c r="AE69" s="10"/>
      <c r="AF69" s="32"/>
      <c r="AG69" s="10"/>
      <c r="AH69" s="32"/>
      <c r="AI69" s="10"/>
      <c r="AJ69" s="32"/>
      <c r="AK69" s="10"/>
      <c r="AL69" s="32"/>
      <c r="AM69" s="10"/>
      <c r="AN69" s="32"/>
      <c r="AO69" s="10"/>
      <c r="AP69" s="244"/>
      <c r="AQ69" s="10"/>
      <c r="AR69" s="32"/>
      <c r="AS69" s="10"/>
      <c r="AT69" s="244"/>
      <c r="AU69" s="10"/>
      <c r="AV69" s="244"/>
      <c r="AW69" s="10"/>
      <c r="AX69" s="247"/>
      <c r="AY69" s="10"/>
      <c r="AZ69" s="244"/>
      <c r="BA69" s="10"/>
      <c r="BB69" s="247"/>
      <c r="BC69" s="10"/>
      <c r="BD69" s="247"/>
      <c r="BE69" s="10"/>
      <c r="BF69" s="11"/>
      <c r="BG69" s="10"/>
      <c r="BH69" s="11"/>
      <c r="BJ69" s="41"/>
      <c r="BK69" s="41">
        <f>+AI69+AE69+Y69+W69+U69+S69+Q69+O69+M69+I69+G69+E69+C69+AG69+K69+BG69+BN69+AA69+AC69+AK69+AM69+AO69+AW69+BE69+BC69+BA69+AY69+AU69+AS69+AQ69</f>
        <v>0</v>
      </c>
      <c r="BL69">
        <f t="shared" si="9"/>
        <v>0</v>
      </c>
      <c r="BM69" t="e">
        <f t="shared" si="10"/>
        <v>#DIV/0!</v>
      </c>
      <c r="BN69">
        <f>+K69</f>
        <v>0</v>
      </c>
    </row>
    <row r="70" spans="1:67">
      <c r="A70">
        <f t="shared" si="7"/>
        <v>17</v>
      </c>
      <c r="B70" s="6"/>
      <c r="C70" s="12"/>
      <c r="D70" s="36"/>
      <c r="E70" s="12"/>
      <c r="F70" s="36"/>
      <c r="G70" s="10"/>
      <c r="H70" s="32"/>
      <c r="I70" s="10"/>
      <c r="J70" s="32"/>
      <c r="K70" s="10"/>
      <c r="L70" s="32"/>
      <c r="M70" s="10"/>
      <c r="N70" s="32"/>
      <c r="O70" s="10"/>
      <c r="P70" s="32"/>
      <c r="Q70" s="10"/>
      <c r="R70" s="32"/>
      <c r="S70" s="10"/>
      <c r="T70" s="32"/>
      <c r="U70" s="10"/>
      <c r="V70" s="32"/>
      <c r="W70" s="10"/>
      <c r="X70" s="32"/>
      <c r="Y70" s="10"/>
      <c r="Z70" s="32"/>
      <c r="AA70" s="10"/>
      <c r="AB70" s="32"/>
      <c r="AC70" s="10"/>
      <c r="AD70" s="32"/>
      <c r="AE70" s="10"/>
      <c r="AF70" s="32"/>
      <c r="AG70" s="10"/>
      <c r="AH70" s="32"/>
      <c r="AI70" s="10"/>
      <c r="AJ70" s="32"/>
      <c r="AK70" s="10"/>
      <c r="AL70" s="32"/>
      <c r="AM70" s="10"/>
      <c r="AN70" s="32"/>
      <c r="AO70" s="10"/>
      <c r="AP70" s="244"/>
      <c r="AQ70" s="10"/>
      <c r="AR70" s="32"/>
      <c r="AS70" s="10"/>
      <c r="AT70" s="244"/>
      <c r="AU70" s="10"/>
      <c r="AV70" s="244"/>
      <c r="AW70" s="10"/>
      <c r="AX70" s="247"/>
      <c r="AY70" s="10"/>
      <c r="AZ70" s="244"/>
      <c r="BA70" s="10"/>
      <c r="BB70" s="247"/>
      <c r="BC70" s="10"/>
      <c r="BD70" s="247"/>
      <c r="BE70" s="10"/>
      <c r="BF70" s="11"/>
      <c r="BG70" s="10"/>
      <c r="BH70" s="11"/>
      <c r="BJ70" s="41"/>
      <c r="BK70" s="41">
        <f t="shared" ref="BK70:BK133" si="11">+AI70+AE70+Y70+W70+U70+S70+Q70+O70+M70+I70+G70+E70+C70+AG70+K70+BG70+BN70+AA70+AC70+AK70+AM70+AO70+AW70+BE70+BC70+BA70+AY70+AU70+AS70+AQ70</f>
        <v>0</v>
      </c>
      <c r="BL70">
        <f t="shared" si="9"/>
        <v>0</v>
      </c>
      <c r="BM70" t="e">
        <f t="shared" si="10"/>
        <v>#DIV/0!</v>
      </c>
      <c r="BN70">
        <f>+K70*2</f>
        <v>0</v>
      </c>
    </row>
    <row r="71" spans="1:67">
      <c r="A71">
        <f t="shared" si="7"/>
        <v>18</v>
      </c>
      <c r="B71" s="6"/>
      <c r="C71" s="10"/>
      <c r="D71" s="32"/>
      <c r="E71" s="12"/>
      <c r="F71" s="32"/>
      <c r="G71" s="12"/>
      <c r="H71" s="36"/>
      <c r="I71" s="12"/>
      <c r="J71" s="36"/>
      <c r="K71" s="10"/>
      <c r="L71" s="32"/>
      <c r="M71" s="12"/>
      <c r="N71" s="36"/>
      <c r="O71" s="10"/>
      <c r="P71" s="32"/>
      <c r="Q71" s="10"/>
      <c r="R71" s="32"/>
      <c r="S71" s="12"/>
      <c r="T71" s="36"/>
      <c r="U71" s="12"/>
      <c r="V71" s="36"/>
      <c r="W71" s="12"/>
      <c r="X71" s="36"/>
      <c r="Y71" s="12"/>
      <c r="Z71" s="36"/>
      <c r="AA71" s="12"/>
      <c r="AB71" s="36"/>
      <c r="AC71" s="12"/>
      <c r="AD71" s="36"/>
      <c r="AE71" s="12"/>
      <c r="AF71" s="36"/>
      <c r="AG71" s="12"/>
      <c r="AH71" s="36"/>
      <c r="AI71" s="12"/>
      <c r="AJ71" s="36"/>
      <c r="AK71" s="12"/>
      <c r="AL71" s="36"/>
      <c r="AM71" s="12"/>
      <c r="AN71" s="36"/>
      <c r="AO71" s="12"/>
      <c r="AP71" s="245"/>
      <c r="AQ71" s="12"/>
      <c r="AR71" s="36"/>
      <c r="AS71" s="12"/>
      <c r="AT71" s="245"/>
      <c r="AU71" s="12"/>
      <c r="AV71" s="245"/>
      <c r="AW71" s="12"/>
      <c r="AX71" s="248"/>
      <c r="AY71" s="12"/>
      <c r="AZ71" s="245"/>
      <c r="BA71" s="12"/>
      <c r="BB71" s="248"/>
      <c r="BC71" s="12"/>
      <c r="BD71" s="248"/>
      <c r="BE71" s="12"/>
      <c r="BF71" s="13"/>
      <c r="BG71" s="12"/>
      <c r="BH71" s="13"/>
      <c r="BJ71" s="41"/>
      <c r="BK71" s="41">
        <f t="shared" si="11"/>
        <v>0</v>
      </c>
      <c r="BL71">
        <f t="shared" si="9"/>
        <v>0</v>
      </c>
      <c r="BM71" t="e">
        <f t="shared" si="10"/>
        <v>#DIV/0!</v>
      </c>
      <c r="BN71">
        <f>+K71</f>
        <v>0</v>
      </c>
    </row>
    <row r="72" spans="1:67">
      <c r="A72">
        <f t="shared" si="7"/>
        <v>19</v>
      </c>
      <c r="B72" s="6"/>
      <c r="C72" s="10"/>
      <c r="D72" s="32"/>
      <c r="E72" s="10"/>
      <c r="F72" s="32"/>
      <c r="G72" s="10"/>
      <c r="H72" s="32"/>
      <c r="I72" s="10"/>
      <c r="J72" s="32"/>
      <c r="K72" s="10"/>
      <c r="L72" s="32"/>
      <c r="M72" s="10"/>
      <c r="N72" s="32"/>
      <c r="O72" s="10"/>
      <c r="P72" s="32"/>
      <c r="Q72" s="10"/>
      <c r="R72" s="32"/>
      <c r="S72" s="10"/>
      <c r="T72" s="32"/>
      <c r="U72" s="10"/>
      <c r="V72" s="32"/>
      <c r="W72" s="10"/>
      <c r="X72" s="32"/>
      <c r="Y72" s="10"/>
      <c r="Z72" s="32"/>
      <c r="AA72" s="10"/>
      <c r="AB72" s="32"/>
      <c r="AC72" s="10"/>
      <c r="AD72" s="32"/>
      <c r="AE72" s="10"/>
      <c r="AF72" s="32"/>
      <c r="AG72" s="10"/>
      <c r="AH72" s="32"/>
      <c r="AI72" s="10"/>
      <c r="AJ72" s="32"/>
      <c r="AK72" s="10"/>
      <c r="AL72" s="32"/>
      <c r="AM72" s="10"/>
      <c r="AN72" s="32"/>
      <c r="AO72" s="10"/>
      <c r="AP72" s="244"/>
      <c r="AQ72" s="10"/>
      <c r="AR72" s="32"/>
      <c r="AS72" s="10"/>
      <c r="AT72" s="244"/>
      <c r="AU72" s="10"/>
      <c r="AV72" s="244"/>
      <c r="AW72" s="10"/>
      <c r="AX72" s="247"/>
      <c r="AY72" s="10"/>
      <c r="AZ72" s="244"/>
      <c r="BA72" s="10"/>
      <c r="BB72" s="247"/>
      <c r="BC72" s="10"/>
      <c r="BD72" s="247"/>
      <c r="BE72" s="10"/>
      <c r="BF72" s="11"/>
      <c r="BG72" s="10"/>
      <c r="BH72" s="11"/>
      <c r="BJ72" s="41"/>
      <c r="BK72" s="41">
        <f t="shared" si="11"/>
        <v>0</v>
      </c>
      <c r="BL72">
        <f t="shared" si="9"/>
        <v>0</v>
      </c>
      <c r="BM72" t="e">
        <f t="shared" si="10"/>
        <v>#DIV/0!</v>
      </c>
      <c r="BN72">
        <f>+K72</f>
        <v>0</v>
      </c>
    </row>
    <row r="73" spans="1:67">
      <c r="A73">
        <f t="shared" si="7"/>
        <v>20</v>
      </c>
      <c r="B73" s="6"/>
      <c r="C73" s="10"/>
      <c r="D73" s="32"/>
      <c r="E73" s="10"/>
      <c r="F73" s="32"/>
      <c r="G73" s="10"/>
      <c r="H73" s="32"/>
      <c r="I73" s="10"/>
      <c r="J73" s="32"/>
      <c r="K73" s="10"/>
      <c r="L73" s="32"/>
      <c r="M73" s="10"/>
      <c r="N73" s="32"/>
      <c r="O73" s="10"/>
      <c r="P73" s="32"/>
      <c r="Q73" s="12"/>
      <c r="R73" s="36"/>
      <c r="S73" s="10"/>
      <c r="T73" s="32"/>
      <c r="U73" s="10"/>
      <c r="V73" s="32"/>
      <c r="W73" s="10"/>
      <c r="X73" s="32"/>
      <c r="Y73" s="10"/>
      <c r="Z73" s="32"/>
      <c r="AA73" s="10"/>
      <c r="AB73" s="32"/>
      <c r="AC73" s="10"/>
      <c r="AD73" s="32"/>
      <c r="AE73" s="10"/>
      <c r="AF73" s="32"/>
      <c r="AG73" s="10"/>
      <c r="AH73" s="261"/>
      <c r="AI73" s="10"/>
      <c r="AJ73" s="32"/>
      <c r="AK73" s="10"/>
      <c r="AL73" s="32"/>
      <c r="AM73" s="10"/>
      <c r="AN73" s="32"/>
      <c r="AO73" s="10"/>
      <c r="AP73" s="244"/>
      <c r="AQ73" s="10"/>
      <c r="AR73" s="32"/>
      <c r="AS73" s="10"/>
      <c r="AT73" s="244"/>
      <c r="AU73" s="10"/>
      <c r="AV73" s="244"/>
      <c r="AW73" s="10"/>
      <c r="AX73" s="247"/>
      <c r="AY73" s="10"/>
      <c r="AZ73" s="244"/>
      <c r="BA73" s="10"/>
      <c r="BB73" s="247"/>
      <c r="BC73" s="10"/>
      <c r="BD73" s="247"/>
      <c r="BE73" s="10"/>
      <c r="BF73" s="11"/>
      <c r="BG73" s="10"/>
      <c r="BH73" s="11"/>
      <c r="BJ73" s="41"/>
      <c r="BK73" s="41">
        <f t="shared" si="11"/>
        <v>0</v>
      </c>
      <c r="BL73">
        <f t="shared" si="9"/>
        <v>0</v>
      </c>
      <c r="BM73" t="e">
        <f t="shared" si="10"/>
        <v>#DIV/0!</v>
      </c>
      <c r="BN73">
        <f>+K73</f>
        <v>0</v>
      </c>
    </row>
    <row r="74" spans="1:67">
      <c r="A74">
        <f t="shared" si="7"/>
        <v>21</v>
      </c>
      <c r="B74" s="260"/>
      <c r="C74" s="10"/>
      <c r="D74" s="32"/>
      <c r="E74" s="10"/>
      <c r="F74" s="261"/>
      <c r="G74" s="10"/>
      <c r="H74" s="32"/>
      <c r="I74" s="54"/>
      <c r="J74" s="32"/>
      <c r="K74" s="10"/>
      <c r="L74" s="261"/>
      <c r="M74" s="54"/>
      <c r="N74" s="32"/>
      <c r="O74" s="10"/>
      <c r="P74" s="32"/>
      <c r="Q74" s="10"/>
      <c r="R74" s="32"/>
      <c r="S74" s="10"/>
      <c r="T74" s="32"/>
      <c r="U74" s="10"/>
      <c r="V74" s="261"/>
      <c r="W74" s="10"/>
      <c r="X74" s="32"/>
      <c r="Y74" s="94"/>
      <c r="Z74" s="32"/>
      <c r="AA74" s="10"/>
      <c r="AB74" s="32"/>
      <c r="AC74" s="10"/>
      <c r="AD74" s="32"/>
      <c r="AE74" s="10"/>
      <c r="AF74" s="32"/>
      <c r="AG74" s="10"/>
      <c r="AH74" s="261"/>
      <c r="AI74" s="94"/>
      <c r="AJ74" s="32"/>
      <c r="AK74" s="10"/>
      <c r="AL74" s="32"/>
      <c r="AM74" s="10"/>
      <c r="AN74" s="32"/>
      <c r="AO74" s="10"/>
      <c r="AP74" s="244"/>
      <c r="AQ74" s="10"/>
      <c r="AR74" s="32"/>
      <c r="AS74" s="10"/>
      <c r="AT74" s="244"/>
      <c r="AU74" s="10"/>
      <c r="AV74" s="244"/>
      <c r="AW74" s="10"/>
      <c r="AX74" s="247"/>
      <c r="AY74" s="10"/>
      <c r="AZ74" s="244"/>
      <c r="BA74" s="10"/>
      <c r="BB74" s="247"/>
      <c r="BC74" s="10"/>
      <c r="BD74" s="247"/>
      <c r="BE74" s="10"/>
      <c r="BF74" s="11"/>
      <c r="BG74" s="10"/>
      <c r="BH74" s="11"/>
      <c r="BJ74" s="69"/>
      <c r="BK74" s="41">
        <f t="shared" si="11"/>
        <v>0</v>
      </c>
      <c r="BL74">
        <f t="shared" si="9"/>
        <v>0</v>
      </c>
      <c r="BM74" t="e">
        <f t="shared" si="10"/>
        <v>#DIV/0!</v>
      </c>
      <c r="BN74">
        <f>+K74*2</f>
        <v>0</v>
      </c>
      <c r="BO74" s="240"/>
    </row>
    <row r="75" spans="1:67">
      <c r="A75">
        <f t="shared" si="7"/>
        <v>22</v>
      </c>
      <c r="B75" s="6"/>
      <c r="C75" s="10"/>
      <c r="D75" s="32"/>
      <c r="E75" s="10"/>
      <c r="F75" s="32"/>
      <c r="G75" s="10"/>
      <c r="H75" s="32"/>
      <c r="I75" s="10"/>
      <c r="J75" s="32"/>
      <c r="K75" s="10"/>
      <c r="L75" s="32"/>
      <c r="M75" s="10"/>
      <c r="N75" s="32"/>
      <c r="O75" s="10"/>
      <c r="P75" s="32"/>
      <c r="Q75" s="10"/>
      <c r="R75" s="32"/>
      <c r="S75" s="10"/>
      <c r="T75" s="32"/>
      <c r="U75" s="10"/>
      <c r="V75" s="32"/>
      <c r="W75" s="10"/>
      <c r="X75" s="32"/>
      <c r="Y75" s="10"/>
      <c r="Z75" s="32"/>
      <c r="AA75" s="10"/>
      <c r="AB75" s="32"/>
      <c r="AC75" s="10"/>
      <c r="AD75" s="32"/>
      <c r="AE75" s="10"/>
      <c r="AF75" s="32"/>
      <c r="AG75" s="10"/>
      <c r="AH75" s="32"/>
      <c r="AI75" s="10"/>
      <c r="AJ75" s="32"/>
      <c r="AK75" s="10"/>
      <c r="AL75" s="32"/>
      <c r="AM75" s="10"/>
      <c r="AN75" s="32"/>
      <c r="AO75" s="10"/>
      <c r="AP75" s="244"/>
      <c r="AQ75" s="10"/>
      <c r="AR75" s="32"/>
      <c r="AS75" s="10"/>
      <c r="AT75" s="244"/>
      <c r="AU75" s="10"/>
      <c r="AV75" s="244"/>
      <c r="AW75" s="10"/>
      <c r="AX75" s="247"/>
      <c r="AY75" s="10"/>
      <c r="AZ75" s="244"/>
      <c r="BA75" s="10"/>
      <c r="BB75" s="247"/>
      <c r="BC75" s="10"/>
      <c r="BD75" s="247"/>
      <c r="BE75" s="10"/>
      <c r="BF75" s="11"/>
      <c r="BG75" s="10"/>
      <c r="BH75" s="11"/>
      <c r="BJ75" s="69"/>
      <c r="BK75" s="41">
        <f t="shared" si="11"/>
        <v>0</v>
      </c>
      <c r="BL75">
        <f t="shared" si="9"/>
        <v>0</v>
      </c>
      <c r="BM75" t="e">
        <f t="shared" si="10"/>
        <v>#DIV/0!</v>
      </c>
      <c r="BN75">
        <f>+K75*2</f>
        <v>0</v>
      </c>
    </row>
    <row r="76" spans="1:67">
      <c r="A76">
        <f t="shared" si="7"/>
        <v>23</v>
      </c>
      <c r="B76" s="6"/>
      <c r="C76" s="10"/>
      <c r="D76" s="32"/>
      <c r="E76" s="10"/>
      <c r="F76" s="32"/>
      <c r="G76" s="10"/>
      <c r="H76" s="32"/>
      <c r="I76" s="10"/>
      <c r="J76" s="32"/>
      <c r="K76" s="10"/>
      <c r="L76" s="32"/>
      <c r="M76" s="10"/>
      <c r="N76" s="32"/>
      <c r="O76" s="10"/>
      <c r="P76" s="32"/>
      <c r="Q76" s="10"/>
      <c r="R76" s="32"/>
      <c r="S76" s="10"/>
      <c r="T76" s="32"/>
      <c r="U76" s="10"/>
      <c r="V76" s="32"/>
      <c r="W76" s="10"/>
      <c r="X76" s="32"/>
      <c r="Y76" s="10"/>
      <c r="Z76" s="32"/>
      <c r="AA76" s="10"/>
      <c r="AB76" s="32"/>
      <c r="AC76" s="10"/>
      <c r="AD76" s="32"/>
      <c r="AE76" s="10"/>
      <c r="AF76" s="32"/>
      <c r="AG76" s="10"/>
      <c r="AH76" s="32"/>
      <c r="AI76" s="10"/>
      <c r="AJ76" s="32"/>
      <c r="AK76" s="10"/>
      <c r="AL76" s="32"/>
      <c r="AM76" s="10"/>
      <c r="AN76" s="32"/>
      <c r="AO76" s="10"/>
      <c r="AP76" s="244"/>
      <c r="AQ76" s="10"/>
      <c r="AR76" s="32"/>
      <c r="AS76" s="10"/>
      <c r="AT76" s="244"/>
      <c r="AU76" s="10"/>
      <c r="AV76" s="244"/>
      <c r="AW76" s="10"/>
      <c r="AX76" s="247"/>
      <c r="AY76" s="10"/>
      <c r="AZ76" s="244"/>
      <c r="BA76" s="10"/>
      <c r="BB76" s="247"/>
      <c r="BC76" s="10"/>
      <c r="BD76" s="247"/>
      <c r="BE76" s="10"/>
      <c r="BF76" s="11"/>
      <c r="BG76" s="10"/>
      <c r="BH76" s="11"/>
      <c r="BJ76" s="41"/>
      <c r="BK76" s="41">
        <f t="shared" si="11"/>
        <v>0</v>
      </c>
      <c r="BL76">
        <f t="shared" si="9"/>
        <v>0</v>
      </c>
      <c r="BM76" t="e">
        <f t="shared" si="10"/>
        <v>#DIV/0!</v>
      </c>
      <c r="BN76">
        <f>+K76</f>
        <v>0</v>
      </c>
    </row>
    <row r="77" spans="1:67">
      <c r="A77">
        <f t="shared" si="7"/>
        <v>24</v>
      </c>
      <c r="B77" s="6"/>
      <c r="C77" s="10"/>
      <c r="D77" s="32"/>
      <c r="E77" s="10"/>
      <c r="F77" s="32"/>
      <c r="G77" s="10"/>
      <c r="H77" s="32"/>
      <c r="I77" s="10"/>
      <c r="J77" s="32"/>
      <c r="K77" s="321"/>
      <c r="L77" s="32"/>
      <c r="M77" s="10"/>
      <c r="N77" s="32"/>
      <c r="O77" s="10"/>
      <c r="P77" s="32"/>
      <c r="Q77" s="10"/>
      <c r="R77" s="32"/>
      <c r="S77" s="10"/>
      <c r="T77" s="32"/>
      <c r="U77" s="10"/>
      <c r="V77" s="32"/>
      <c r="W77" s="10"/>
      <c r="X77" s="32"/>
      <c r="Y77" s="10"/>
      <c r="Z77" s="32"/>
      <c r="AA77" s="10"/>
      <c r="AB77" s="32"/>
      <c r="AC77" s="10"/>
      <c r="AD77" s="32"/>
      <c r="AE77" s="10"/>
      <c r="AF77" s="32"/>
      <c r="AG77" s="10"/>
      <c r="AH77" s="32"/>
      <c r="AI77" s="10"/>
      <c r="AJ77" s="32"/>
      <c r="AK77" s="10"/>
      <c r="AL77" s="32"/>
      <c r="AM77" s="10"/>
      <c r="AN77" s="32"/>
      <c r="AO77" s="10"/>
      <c r="AP77" s="244"/>
      <c r="AQ77" s="10"/>
      <c r="AR77" s="32"/>
      <c r="AS77" s="10"/>
      <c r="AT77" s="244"/>
      <c r="AU77" s="10"/>
      <c r="AV77" s="244"/>
      <c r="AW77" s="10"/>
      <c r="AX77" s="247"/>
      <c r="AY77" s="10"/>
      <c r="AZ77" s="244"/>
      <c r="BA77" s="10"/>
      <c r="BB77" s="247"/>
      <c r="BC77" s="10"/>
      <c r="BD77" s="247"/>
      <c r="BE77" s="10"/>
      <c r="BF77" s="11"/>
      <c r="BG77" s="10"/>
      <c r="BH77" s="11"/>
      <c r="BJ77" s="41"/>
      <c r="BK77" s="41">
        <f t="shared" si="11"/>
        <v>0</v>
      </c>
      <c r="BL77">
        <f t="shared" si="9"/>
        <v>0</v>
      </c>
      <c r="BM77" t="e">
        <f t="shared" si="10"/>
        <v>#DIV/0!</v>
      </c>
      <c r="BN77">
        <f>+K77</f>
        <v>0</v>
      </c>
    </row>
    <row r="78" spans="1:67">
      <c r="A78">
        <f t="shared" si="7"/>
        <v>25</v>
      </c>
      <c r="B78" s="6"/>
      <c r="C78" s="10"/>
      <c r="D78" s="32"/>
      <c r="E78" s="10"/>
      <c r="F78" s="32"/>
      <c r="G78" s="10"/>
      <c r="H78" s="32"/>
      <c r="I78" s="10"/>
      <c r="J78" s="32"/>
      <c r="K78" s="10"/>
      <c r="L78" s="253"/>
      <c r="M78" s="10"/>
      <c r="N78" s="32"/>
      <c r="O78" s="10"/>
      <c r="P78" s="32"/>
      <c r="Q78" s="10"/>
      <c r="R78" s="32"/>
      <c r="S78" s="94"/>
      <c r="T78" s="32"/>
      <c r="U78" s="10"/>
      <c r="V78" s="32"/>
      <c r="W78" s="10"/>
      <c r="X78" s="32"/>
      <c r="Y78" s="10"/>
      <c r="Z78" s="32"/>
      <c r="AA78" s="10"/>
      <c r="AB78" s="32"/>
      <c r="AC78" s="10"/>
      <c r="AD78" s="32"/>
      <c r="AE78" s="10"/>
      <c r="AF78" s="32"/>
      <c r="AG78" s="10"/>
      <c r="AH78" s="32"/>
      <c r="AI78" s="10"/>
      <c r="AJ78" s="32"/>
      <c r="AK78" s="10"/>
      <c r="AL78" s="32"/>
      <c r="AM78" s="10"/>
      <c r="AN78" s="32"/>
      <c r="AO78" s="10"/>
      <c r="AP78" s="244"/>
      <c r="AQ78" s="10"/>
      <c r="AR78" s="32"/>
      <c r="AS78" s="10"/>
      <c r="AT78" s="244"/>
      <c r="AU78" s="10"/>
      <c r="AV78" s="244"/>
      <c r="AW78" s="10"/>
      <c r="AX78" s="247"/>
      <c r="AY78" s="10"/>
      <c r="AZ78" s="244"/>
      <c r="BA78" s="10"/>
      <c r="BB78" s="247"/>
      <c r="BC78" s="10"/>
      <c r="BD78" s="247"/>
      <c r="BE78" s="10"/>
      <c r="BF78" s="11"/>
      <c r="BG78" s="10"/>
      <c r="BH78" s="11"/>
      <c r="BJ78" s="41"/>
      <c r="BK78" s="41">
        <f t="shared" si="11"/>
        <v>0</v>
      </c>
      <c r="BL78">
        <f t="shared" si="9"/>
        <v>0</v>
      </c>
      <c r="BM78" t="e">
        <f t="shared" si="10"/>
        <v>#DIV/0!</v>
      </c>
      <c r="BN78">
        <f>+K78*2</f>
        <v>0</v>
      </c>
    </row>
    <row r="79" spans="1:67">
      <c r="A79">
        <f t="shared" si="7"/>
        <v>26</v>
      </c>
      <c r="B79" s="6"/>
      <c r="C79" s="10"/>
      <c r="D79" s="32"/>
      <c r="E79" s="10"/>
      <c r="F79" s="32"/>
      <c r="G79" s="10"/>
      <c r="H79" s="32"/>
      <c r="I79" s="10"/>
      <c r="J79" s="32"/>
      <c r="K79" s="10"/>
      <c r="L79" s="253"/>
      <c r="M79" s="10"/>
      <c r="N79" s="32"/>
      <c r="O79" s="10"/>
      <c r="P79" s="32"/>
      <c r="Q79" s="10"/>
      <c r="R79" s="32"/>
      <c r="S79" s="10"/>
      <c r="T79" s="32"/>
      <c r="U79" s="10"/>
      <c r="V79" s="32"/>
      <c r="W79" s="10"/>
      <c r="X79" s="32"/>
      <c r="Y79" s="10"/>
      <c r="Z79" s="32"/>
      <c r="AA79" s="10"/>
      <c r="AB79" s="32"/>
      <c r="AC79" s="10"/>
      <c r="AD79" s="32"/>
      <c r="AE79" s="10"/>
      <c r="AF79" s="32"/>
      <c r="AG79" s="10"/>
      <c r="AH79" s="32"/>
      <c r="AI79" s="10"/>
      <c r="AJ79" s="32"/>
      <c r="AK79" s="10"/>
      <c r="AL79" s="32"/>
      <c r="AM79" s="10"/>
      <c r="AN79" s="32"/>
      <c r="AO79" s="10"/>
      <c r="AP79" s="244"/>
      <c r="AQ79" s="10"/>
      <c r="AR79" s="32"/>
      <c r="AS79" s="10"/>
      <c r="AT79" s="244"/>
      <c r="AU79" s="10"/>
      <c r="AV79" s="244"/>
      <c r="AW79" s="10"/>
      <c r="AX79" s="247"/>
      <c r="AY79" s="10"/>
      <c r="AZ79" s="244"/>
      <c r="BA79" s="10"/>
      <c r="BB79" s="247"/>
      <c r="BC79" s="10"/>
      <c r="BD79" s="247"/>
      <c r="BE79" s="10"/>
      <c r="BF79" s="11"/>
      <c r="BG79" s="10"/>
      <c r="BH79" s="11"/>
      <c r="BJ79" s="41"/>
      <c r="BK79" s="41">
        <f t="shared" si="11"/>
        <v>0</v>
      </c>
      <c r="BL79">
        <f t="shared" si="9"/>
        <v>0</v>
      </c>
      <c r="BM79" t="e">
        <f t="shared" si="10"/>
        <v>#DIV/0!</v>
      </c>
      <c r="BN79">
        <f t="shared" ref="BN79:BN84" si="12">+K79*2</f>
        <v>0</v>
      </c>
    </row>
    <row r="80" spans="1:67">
      <c r="A80">
        <f t="shared" si="7"/>
        <v>27</v>
      </c>
      <c r="B80" s="6"/>
      <c r="C80" s="10"/>
      <c r="D80" s="32"/>
      <c r="E80" s="10"/>
      <c r="F80" s="32"/>
      <c r="G80" s="10"/>
      <c r="H80" s="32"/>
      <c r="I80" s="10"/>
      <c r="J80" s="32"/>
      <c r="K80" s="10"/>
      <c r="L80" s="253"/>
      <c r="M80" s="10"/>
      <c r="N80" s="32"/>
      <c r="O80" s="10"/>
      <c r="P80" s="32"/>
      <c r="Q80" s="10"/>
      <c r="R80" s="32"/>
      <c r="S80" s="10"/>
      <c r="T80" s="32"/>
      <c r="U80" s="10"/>
      <c r="V80" s="32"/>
      <c r="W80" s="10"/>
      <c r="X80" s="32"/>
      <c r="Y80" s="10"/>
      <c r="Z80" s="32"/>
      <c r="AA80" s="10"/>
      <c r="AB80" s="32"/>
      <c r="AC80" s="10"/>
      <c r="AD80" s="32"/>
      <c r="AE80" s="10"/>
      <c r="AF80" s="32"/>
      <c r="AG80" s="10"/>
      <c r="AH80" s="32"/>
      <c r="AI80" s="10"/>
      <c r="AJ80" s="32"/>
      <c r="AK80" s="10"/>
      <c r="AL80" s="32"/>
      <c r="AM80" s="10"/>
      <c r="AN80" s="32"/>
      <c r="AO80" s="10"/>
      <c r="AP80" s="244"/>
      <c r="AQ80" s="10"/>
      <c r="AR80" s="32"/>
      <c r="AS80" s="10"/>
      <c r="AT80" s="244"/>
      <c r="AU80" s="10"/>
      <c r="AV80" s="244"/>
      <c r="AW80" s="10"/>
      <c r="AX80" s="247"/>
      <c r="AY80" s="10"/>
      <c r="AZ80" s="244"/>
      <c r="BA80" s="10"/>
      <c r="BB80" s="247"/>
      <c r="BC80" s="10"/>
      <c r="BD80" s="247"/>
      <c r="BE80" s="10"/>
      <c r="BF80" s="11"/>
      <c r="BG80" s="10"/>
      <c r="BH80" s="11"/>
      <c r="BJ80" s="41"/>
      <c r="BK80" s="41">
        <f t="shared" si="11"/>
        <v>0</v>
      </c>
      <c r="BL80">
        <f t="shared" si="9"/>
        <v>0</v>
      </c>
      <c r="BM80" t="e">
        <f t="shared" si="10"/>
        <v>#DIV/0!</v>
      </c>
      <c r="BN80">
        <f t="shared" si="12"/>
        <v>0</v>
      </c>
    </row>
    <row r="81" spans="1:66">
      <c r="A81">
        <f t="shared" si="7"/>
        <v>28</v>
      </c>
      <c r="B81" s="6"/>
      <c r="C81" s="10"/>
      <c r="D81" s="32"/>
      <c r="E81" s="10"/>
      <c r="F81" s="32"/>
      <c r="G81" s="10"/>
      <c r="H81" s="32"/>
      <c r="I81" s="10"/>
      <c r="J81" s="32"/>
      <c r="K81" s="10"/>
      <c r="L81" s="253"/>
      <c r="M81" s="10"/>
      <c r="N81" s="32"/>
      <c r="O81" s="10"/>
      <c r="P81" s="32"/>
      <c r="Q81" s="10"/>
      <c r="R81" s="32"/>
      <c r="S81" s="10"/>
      <c r="T81" s="32"/>
      <c r="U81" s="10"/>
      <c r="V81" s="32"/>
      <c r="W81" s="10"/>
      <c r="X81" s="32"/>
      <c r="Y81" s="10"/>
      <c r="Z81" s="32"/>
      <c r="AA81" s="10"/>
      <c r="AB81" s="32"/>
      <c r="AC81" s="10"/>
      <c r="AD81" s="32"/>
      <c r="AE81" s="10"/>
      <c r="AF81" s="32"/>
      <c r="AG81" s="10"/>
      <c r="AH81" s="32"/>
      <c r="AI81" s="10"/>
      <c r="AJ81" s="32"/>
      <c r="AK81" s="10"/>
      <c r="AL81" s="32"/>
      <c r="AM81" s="10"/>
      <c r="AN81" s="32"/>
      <c r="AO81" s="10"/>
      <c r="AP81" s="244"/>
      <c r="AQ81" s="10"/>
      <c r="AR81" s="32"/>
      <c r="AS81" s="10"/>
      <c r="AT81" s="244"/>
      <c r="AU81" s="10"/>
      <c r="AV81" s="244"/>
      <c r="AW81" s="10"/>
      <c r="AX81" s="247"/>
      <c r="AY81" s="10"/>
      <c r="AZ81" s="244"/>
      <c r="BA81" s="10"/>
      <c r="BB81" s="247"/>
      <c r="BC81" s="10"/>
      <c r="BD81" s="247"/>
      <c r="BE81" s="10"/>
      <c r="BF81" s="11"/>
      <c r="BG81" s="10"/>
      <c r="BH81" s="11"/>
      <c r="BJ81" s="41"/>
      <c r="BK81" s="41">
        <f t="shared" si="11"/>
        <v>0</v>
      </c>
      <c r="BL81">
        <f t="shared" si="9"/>
        <v>0</v>
      </c>
      <c r="BM81" t="e">
        <f t="shared" si="10"/>
        <v>#DIV/0!</v>
      </c>
      <c r="BN81">
        <f t="shared" si="12"/>
        <v>0</v>
      </c>
    </row>
    <row r="82" spans="1:66">
      <c r="A82">
        <f t="shared" si="7"/>
        <v>29</v>
      </c>
      <c r="B82" s="6"/>
      <c r="C82" s="10"/>
      <c r="D82" s="32"/>
      <c r="E82" s="10"/>
      <c r="F82" s="32"/>
      <c r="G82" s="10"/>
      <c r="H82" s="32"/>
      <c r="I82" s="10"/>
      <c r="J82" s="32"/>
      <c r="K82" s="10"/>
      <c r="L82" s="253"/>
      <c r="M82" s="10"/>
      <c r="N82" s="32"/>
      <c r="O82" s="10"/>
      <c r="P82" s="32"/>
      <c r="Q82" s="10"/>
      <c r="R82" s="32"/>
      <c r="S82" s="10"/>
      <c r="T82" s="32"/>
      <c r="U82" s="10"/>
      <c r="V82" s="32"/>
      <c r="W82" s="10"/>
      <c r="X82" s="32"/>
      <c r="Y82" s="10"/>
      <c r="Z82" s="32"/>
      <c r="AA82" s="10"/>
      <c r="AB82" s="32"/>
      <c r="AC82" s="10"/>
      <c r="AD82" s="32"/>
      <c r="AE82" s="10"/>
      <c r="AF82" s="32"/>
      <c r="AG82" s="10"/>
      <c r="AH82" s="32"/>
      <c r="AI82" s="10"/>
      <c r="AJ82" s="32"/>
      <c r="AK82" s="10"/>
      <c r="AL82" s="32"/>
      <c r="AM82" s="10"/>
      <c r="AN82" s="32"/>
      <c r="AO82" s="10"/>
      <c r="AP82" s="244"/>
      <c r="AQ82" s="10"/>
      <c r="AR82" s="32"/>
      <c r="AS82" s="10"/>
      <c r="AT82" s="244"/>
      <c r="AU82" s="10"/>
      <c r="AV82" s="244"/>
      <c r="AW82" s="10"/>
      <c r="AX82" s="247"/>
      <c r="AY82" s="10"/>
      <c r="AZ82" s="244"/>
      <c r="BA82" s="10"/>
      <c r="BB82" s="247"/>
      <c r="BC82" s="10"/>
      <c r="BD82" s="247"/>
      <c r="BE82" s="10"/>
      <c r="BF82" s="11"/>
      <c r="BG82" s="10"/>
      <c r="BH82" s="11"/>
      <c r="BJ82" s="41"/>
      <c r="BK82" s="41">
        <f t="shared" si="11"/>
        <v>0</v>
      </c>
      <c r="BL82">
        <f t="shared" si="9"/>
        <v>0</v>
      </c>
      <c r="BM82" t="e">
        <f t="shared" si="10"/>
        <v>#DIV/0!</v>
      </c>
      <c r="BN82">
        <f t="shared" si="12"/>
        <v>0</v>
      </c>
    </row>
    <row r="83" spans="1:66">
      <c r="A83">
        <f t="shared" si="7"/>
        <v>30</v>
      </c>
      <c r="B83" s="6"/>
      <c r="C83" s="10"/>
      <c r="D83" s="32"/>
      <c r="E83" s="10"/>
      <c r="F83" s="32"/>
      <c r="G83" s="10"/>
      <c r="H83" s="32"/>
      <c r="I83" s="10"/>
      <c r="J83" s="32"/>
      <c r="K83" s="10"/>
      <c r="L83" s="253"/>
      <c r="M83" s="10"/>
      <c r="N83" s="32"/>
      <c r="O83" s="10"/>
      <c r="P83" s="32"/>
      <c r="Q83" s="10"/>
      <c r="R83" s="32"/>
      <c r="S83" s="10"/>
      <c r="T83" s="32"/>
      <c r="U83" s="10"/>
      <c r="V83" s="32"/>
      <c r="W83" s="10"/>
      <c r="X83" s="32"/>
      <c r="Y83" s="10"/>
      <c r="Z83" s="32"/>
      <c r="AA83" s="10"/>
      <c r="AB83" s="32"/>
      <c r="AC83" s="10"/>
      <c r="AD83" s="32"/>
      <c r="AE83" s="10"/>
      <c r="AF83" s="32"/>
      <c r="AG83" s="10"/>
      <c r="AH83" s="32"/>
      <c r="AI83" s="10"/>
      <c r="AJ83" s="32"/>
      <c r="AK83" s="10"/>
      <c r="AL83" s="32"/>
      <c r="AM83" s="10"/>
      <c r="AN83" s="32"/>
      <c r="AO83" s="10"/>
      <c r="AP83" s="244"/>
      <c r="AQ83" s="10"/>
      <c r="AR83" s="32"/>
      <c r="AS83" s="10"/>
      <c r="AT83" s="244"/>
      <c r="AU83" s="10"/>
      <c r="AV83" s="244"/>
      <c r="AW83" s="10"/>
      <c r="AX83" s="247"/>
      <c r="AY83" s="10"/>
      <c r="AZ83" s="244"/>
      <c r="BA83" s="10"/>
      <c r="BB83" s="247"/>
      <c r="BC83" s="10"/>
      <c r="BD83" s="247"/>
      <c r="BE83" s="10"/>
      <c r="BF83" s="11"/>
      <c r="BG83" s="10"/>
      <c r="BH83" s="11"/>
      <c r="BJ83" s="41"/>
      <c r="BK83" s="41">
        <f t="shared" si="11"/>
        <v>0</v>
      </c>
      <c r="BL83">
        <f t="shared" si="9"/>
        <v>0</v>
      </c>
      <c r="BM83" t="e">
        <f t="shared" si="10"/>
        <v>#DIV/0!</v>
      </c>
      <c r="BN83">
        <f t="shared" si="12"/>
        <v>0</v>
      </c>
    </row>
    <row r="84" spans="1:66">
      <c r="A84">
        <f t="shared" si="7"/>
        <v>31</v>
      </c>
      <c r="B84" s="6"/>
      <c r="C84" s="10"/>
      <c r="D84" s="32"/>
      <c r="E84" s="10"/>
      <c r="F84" s="32"/>
      <c r="G84" s="10"/>
      <c r="H84" s="32"/>
      <c r="I84" s="10"/>
      <c r="J84" s="32"/>
      <c r="K84" s="10"/>
      <c r="L84" s="253"/>
      <c r="M84" s="10"/>
      <c r="N84" s="32"/>
      <c r="O84" s="10"/>
      <c r="P84" s="32"/>
      <c r="Q84" s="10"/>
      <c r="R84" s="32"/>
      <c r="S84" s="10"/>
      <c r="T84" s="32"/>
      <c r="U84" s="10"/>
      <c r="V84" s="32"/>
      <c r="W84" s="10"/>
      <c r="X84" s="32"/>
      <c r="Y84" s="10"/>
      <c r="Z84" s="32"/>
      <c r="AA84" s="10"/>
      <c r="AB84" s="32"/>
      <c r="AC84" s="10"/>
      <c r="AD84" s="32"/>
      <c r="AE84" s="10"/>
      <c r="AF84" s="32"/>
      <c r="AG84" s="10"/>
      <c r="AH84" s="32"/>
      <c r="AI84" s="10"/>
      <c r="AJ84" s="32"/>
      <c r="AK84" s="10"/>
      <c r="AL84" s="32"/>
      <c r="AM84" s="10"/>
      <c r="AN84" s="32"/>
      <c r="AO84" s="10"/>
      <c r="AP84" s="244"/>
      <c r="AQ84" s="10"/>
      <c r="AR84" s="32"/>
      <c r="AS84" s="10"/>
      <c r="AT84" s="244"/>
      <c r="AU84" s="10"/>
      <c r="AV84" s="244"/>
      <c r="AW84" s="10"/>
      <c r="AX84" s="247"/>
      <c r="AY84" s="10"/>
      <c r="AZ84" s="244"/>
      <c r="BA84" s="10"/>
      <c r="BB84" s="247"/>
      <c r="BC84" s="10"/>
      <c r="BD84" s="247"/>
      <c r="BE84" s="10"/>
      <c r="BF84" s="11"/>
      <c r="BG84" s="10"/>
      <c r="BH84" s="11"/>
      <c r="BJ84" s="41"/>
      <c r="BK84" s="41">
        <f t="shared" si="11"/>
        <v>0</v>
      </c>
      <c r="BL84">
        <f t="shared" si="9"/>
        <v>0</v>
      </c>
      <c r="BM84" t="e">
        <f t="shared" si="10"/>
        <v>#DIV/0!</v>
      </c>
      <c r="BN84">
        <f t="shared" si="12"/>
        <v>0</v>
      </c>
    </row>
    <row r="85" spans="1:66">
      <c r="A85">
        <f t="shared" si="7"/>
        <v>32</v>
      </c>
      <c r="B85" s="6"/>
      <c r="C85" s="10"/>
      <c r="D85" s="32"/>
      <c r="E85" s="10"/>
      <c r="F85" s="32"/>
      <c r="G85" s="10"/>
      <c r="H85" s="32"/>
      <c r="I85" s="10"/>
      <c r="J85" s="32"/>
      <c r="K85" s="10"/>
      <c r="L85" s="32"/>
      <c r="M85" s="10"/>
      <c r="N85" s="32"/>
      <c r="O85" s="10"/>
      <c r="P85" s="32"/>
      <c r="Q85" s="10"/>
      <c r="R85" s="32"/>
      <c r="S85" s="10"/>
      <c r="T85" s="32"/>
      <c r="U85" s="10"/>
      <c r="V85" s="32"/>
      <c r="W85" s="10"/>
      <c r="X85" s="32"/>
      <c r="Y85" s="10"/>
      <c r="Z85" s="32"/>
      <c r="AA85" s="10"/>
      <c r="AB85" s="32"/>
      <c r="AC85" s="10"/>
      <c r="AD85" s="32"/>
      <c r="AE85" s="10"/>
      <c r="AF85" s="32"/>
      <c r="AG85" s="10"/>
      <c r="AH85" s="32"/>
      <c r="AI85" s="10"/>
      <c r="AJ85" s="32"/>
      <c r="AK85" s="10"/>
      <c r="AL85" s="32"/>
      <c r="AM85" s="10"/>
      <c r="AN85" s="32"/>
      <c r="AO85" s="10"/>
      <c r="AP85" s="244"/>
      <c r="AQ85" s="10"/>
      <c r="AR85" s="32"/>
      <c r="AS85" s="10"/>
      <c r="AT85" s="244"/>
      <c r="AU85" s="10"/>
      <c r="AV85" s="244"/>
      <c r="AW85" s="10"/>
      <c r="AX85" s="247"/>
      <c r="AY85" s="10"/>
      <c r="AZ85" s="244"/>
      <c r="BA85" s="10"/>
      <c r="BB85" s="247"/>
      <c r="BC85" s="10"/>
      <c r="BD85" s="247"/>
      <c r="BE85" s="10"/>
      <c r="BF85" s="11"/>
      <c r="BG85" s="10"/>
      <c r="BH85" s="11"/>
      <c r="BJ85" s="41"/>
      <c r="BK85" s="41">
        <f t="shared" si="11"/>
        <v>0</v>
      </c>
      <c r="BL85">
        <f t="shared" si="9"/>
        <v>0</v>
      </c>
      <c r="BM85" t="e">
        <f t="shared" si="10"/>
        <v>#DIV/0!</v>
      </c>
      <c r="BN85">
        <f>+K85</f>
        <v>0</v>
      </c>
    </row>
    <row r="86" spans="1:66">
      <c r="A86">
        <f t="shared" si="7"/>
        <v>33</v>
      </c>
      <c r="B86" s="6"/>
      <c r="C86" s="12"/>
      <c r="D86" s="36"/>
      <c r="E86" s="12"/>
      <c r="F86" s="36"/>
      <c r="G86" s="12"/>
      <c r="H86" s="36"/>
      <c r="I86" s="10"/>
      <c r="J86" s="32"/>
      <c r="K86" s="10"/>
      <c r="L86" s="253"/>
      <c r="M86" s="12"/>
      <c r="N86" s="36"/>
      <c r="O86" s="12"/>
      <c r="P86" s="36"/>
      <c r="Q86" s="12"/>
      <c r="R86" s="36"/>
      <c r="S86" s="12"/>
      <c r="T86" s="36"/>
      <c r="U86" s="12"/>
      <c r="V86" s="36"/>
      <c r="W86" s="10"/>
      <c r="X86" s="32"/>
      <c r="Y86" s="12"/>
      <c r="Z86" s="36"/>
      <c r="AA86" s="12"/>
      <c r="AB86" s="36"/>
      <c r="AC86" s="12"/>
      <c r="AD86" s="36"/>
      <c r="AE86" s="12"/>
      <c r="AF86" s="36"/>
      <c r="AG86" s="12"/>
      <c r="AH86" s="36"/>
      <c r="AI86" s="12"/>
      <c r="AJ86" s="36"/>
      <c r="AK86" s="12"/>
      <c r="AL86" s="36"/>
      <c r="AM86" s="12"/>
      <c r="AN86" s="36"/>
      <c r="AO86" s="12"/>
      <c r="AP86" s="245"/>
      <c r="AQ86" s="12"/>
      <c r="AR86" s="36"/>
      <c r="AS86" s="12"/>
      <c r="AT86" s="245"/>
      <c r="AU86" s="12"/>
      <c r="AV86" s="245"/>
      <c r="AW86" s="12"/>
      <c r="AX86" s="248"/>
      <c r="AY86" s="12"/>
      <c r="AZ86" s="245"/>
      <c r="BA86" s="12"/>
      <c r="BB86" s="248"/>
      <c r="BC86" s="12"/>
      <c r="BD86" s="248"/>
      <c r="BE86" s="12"/>
      <c r="BF86" s="13"/>
      <c r="BG86" s="12"/>
      <c r="BH86" s="13"/>
      <c r="BJ86" s="41"/>
      <c r="BK86" s="41">
        <f t="shared" si="11"/>
        <v>0</v>
      </c>
      <c r="BL86">
        <f t="shared" si="9"/>
        <v>0</v>
      </c>
      <c r="BM86" t="e">
        <f>+BK86/BL86</f>
        <v>#DIV/0!</v>
      </c>
      <c r="BN86">
        <f>+K86*2</f>
        <v>0</v>
      </c>
    </row>
    <row r="87" spans="1:66">
      <c r="A87">
        <f t="shared" si="7"/>
        <v>34</v>
      </c>
      <c r="B87" s="6"/>
      <c r="C87" s="10"/>
      <c r="D87" s="32"/>
      <c r="E87" s="10"/>
      <c r="F87" s="32"/>
      <c r="G87" s="10"/>
      <c r="H87" s="32"/>
      <c r="I87" s="10"/>
      <c r="J87" s="32"/>
      <c r="K87" s="10"/>
      <c r="L87" s="253"/>
      <c r="M87" s="10"/>
      <c r="N87" s="32"/>
      <c r="O87" s="10"/>
      <c r="P87" s="32"/>
      <c r="Q87" s="10"/>
      <c r="R87" s="32"/>
      <c r="S87" s="10"/>
      <c r="T87" s="32"/>
      <c r="U87" s="10"/>
      <c r="V87" s="32"/>
      <c r="W87" s="10"/>
      <c r="X87" s="32"/>
      <c r="Y87" s="10"/>
      <c r="Z87" s="32"/>
      <c r="AA87" s="10"/>
      <c r="AB87" s="32"/>
      <c r="AC87" s="10"/>
      <c r="AD87" s="32"/>
      <c r="AE87" s="10"/>
      <c r="AF87" s="32"/>
      <c r="AG87" s="10"/>
      <c r="AH87" s="32"/>
      <c r="AI87" s="10"/>
      <c r="AJ87" s="32"/>
      <c r="AK87" s="10"/>
      <c r="AL87" s="32"/>
      <c r="AM87" s="10"/>
      <c r="AN87" s="32"/>
      <c r="AO87" s="10"/>
      <c r="AP87" s="244"/>
      <c r="AQ87" s="10"/>
      <c r="AR87" s="32"/>
      <c r="AS87" s="10"/>
      <c r="AT87" s="244"/>
      <c r="AU87" s="10"/>
      <c r="AV87" s="244"/>
      <c r="AW87" s="10"/>
      <c r="AX87" s="247"/>
      <c r="AY87" s="10"/>
      <c r="AZ87" s="244"/>
      <c r="BA87" s="10"/>
      <c r="BB87" s="247"/>
      <c r="BC87" s="10"/>
      <c r="BD87" s="247"/>
      <c r="BE87" s="10"/>
      <c r="BF87" s="11"/>
      <c r="BG87" s="10"/>
      <c r="BH87" s="11"/>
      <c r="BJ87" s="41"/>
      <c r="BK87" s="41">
        <f t="shared" si="11"/>
        <v>0</v>
      </c>
      <c r="BL87">
        <f t="shared" si="9"/>
        <v>0</v>
      </c>
      <c r="BM87" t="e">
        <f>+BK87/BL87</f>
        <v>#DIV/0!</v>
      </c>
      <c r="BN87">
        <f>+K87*2</f>
        <v>0</v>
      </c>
    </row>
    <row r="88" spans="1:66">
      <c r="A88">
        <f t="shared" si="7"/>
        <v>35</v>
      </c>
      <c r="B88" s="6"/>
      <c r="C88" s="10"/>
      <c r="D88" s="32"/>
      <c r="E88" s="10"/>
      <c r="F88" s="32"/>
      <c r="G88" s="10"/>
      <c r="H88" s="32"/>
      <c r="I88" s="10"/>
      <c r="J88" s="32"/>
      <c r="K88" s="10"/>
      <c r="L88" s="32"/>
      <c r="M88" s="10"/>
      <c r="N88" s="32"/>
      <c r="O88" s="10"/>
      <c r="P88" s="32"/>
      <c r="Q88" s="10"/>
      <c r="R88" s="32"/>
      <c r="S88" s="10"/>
      <c r="T88" s="32"/>
      <c r="U88" s="10"/>
      <c r="V88" s="32"/>
      <c r="W88" s="10"/>
      <c r="X88" s="32"/>
      <c r="Y88" s="10"/>
      <c r="Z88" s="32"/>
      <c r="AA88" s="10"/>
      <c r="AB88" s="32"/>
      <c r="AC88" s="10"/>
      <c r="AD88" s="32"/>
      <c r="AE88" s="10"/>
      <c r="AF88" s="32"/>
      <c r="AG88" s="10"/>
      <c r="AH88" s="32"/>
      <c r="AI88" s="10"/>
      <c r="AJ88" s="32"/>
      <c r="AK88" s="10"/>
      <c r="AL88" s="32"/>
      <c r="AM88" s="10"/>
      <c r="AN88" s="32"/>
      <c r="AO88" s="10"/>
      <c r="AP88" s="244"/>
      <c r="AQ88" s="10"/>
      <c r="AR88" s="32"/>
      <c r="AS88" s="10"/>
      <c r="AT88" s="244"/>
      <c r="AU88" s="10"/>
      <c r="AV88" s="244"/>
      <c r="AW88" s="10"/>
      <c r="AX88" s="247"/>
      <c r="AY88" s="10"/>
      <c r="AZ88" s="244"/>
      <c r="BA88" s="10"/>
      <c r="BB88" s="247"/>
      <c r="BC88" s="10"/>
      <c r="BD88" s="247"/>
      <c r="BE88" s="10"/>
      <c r="BF88" s="11"/>
      <c r="BG88" s="10"/>
      <c r="BH88" s="11"/>
      <c r="BJ88" s="41"/>
      <c r="BK88" s="41">
        <f t="shared" si="11"/>
        <v>0</v>
      </c>
      <c r="BL88">
        <f t="shared" si="9"/>
        <v>0</v>
      </c>
    </row>
    <row r="89" spans="1:66">
      <c r="A89">
        <f t="shared" si="7"/>
        <v>36</v>
      </c>
      <c r="B89" s="6"/>
      <c r="C89" s="10"/>
      <c r="D89" s="32"/>
      <c r="E89" s="10"/>
      <c r="F89" s="32"/>
      <c r="G89" s="10"/>
      <c r="H89" s="32"/>
      <c r="I89" s="10"/>
      <c r="J89" s="32"/>
      <c r="K89" s="10"/>
      <c r="L89" s="253"/>
      <c r="M89" s="10"/>
      <c r="N89" s="32"/>
      <c r="O89" s="10"/>
      <c r="P89" s="32"/>
      <c r="Q89" s="10"/>
      <c r="R89" s="32"/>
      <c r="S89" s="10"/>
      <c r="T89" s="32"/>
      <c r="U89" s="10"/>
      <c r="V89" s="32"/>
      <c r="W89" s="10"/>
      <c r="X89" s="32"/>
      <c r="Y89" s="10"/>
      <c r="Z89" s="32"/>
      <c r="AA89" s="10"/>
      <c r="AB89" s="32"/>
      <c r="AC89" s="10"/>
      <c r="AD89" s="32"/>
      <c r="AE89" s="10"/>
      <c r="AF89" s="32"/>
      <c r="AG89" s="10"/>
      <c r="AH89" s="32"/>
      <c r="AI89" s="10"/>
      <c r="AJ89" s="32"/>
      <c r="AK89" s="10"/>
      <c r="AL89" s="32"/>
      <c r="AM89" s="10"/>
      <c r="AN89" s="32"/>
      <c r="AO89" s="10"/>
      <c r="AP89" s="244"/>
      <c r="AQ89" s="10"/>
      <c r="AR89" s="32"/>
      <c r="AS89" s="10"/>
      <c r="AT89" s="244"/>
      <c r="AU89" s="10"/>
      <c r="AV89" s="244"/>
      <c r="AW89" s="10"/>
      <c r="AX89" s="247"/>
      <c r="AY89" s="10"/>
      <c r="AZ89" s="244"/>
      <c r="BA89" s="10"/>
      <c r="BB89" s="247"/>
      <c r="BC89" s="10"/>
      <c r="BD89" s="247"/>
      <c r="BE89" s="10"/>
      <c r="BF89" s="11"/>
      <c r="BG89" s="10"/>
      <c r="BH89" s="11"/>
      <c r="BJ89" s="41"/>
      <c r="BK89" s="41">
        <f t="shared" si="11"/>
        <v>0</v>
      </c>
      <c r="BL89">
        <f t="shared" si="9"/>
        <v>0</v>
      </c>
      <c r="BM89" t="e">
        <f t="shared" ref="BM89:BM96" si="13">+BK89/BL89</f>
        <v>#DIV/0!</v>
      </c>
      <c r="BN89">
        <f>+K89*2</f>
        <v>0</v>
      </c>
    </row>
    <row r="90" spans="1:66">
      <c r="A90">
        <f t="shared" si="7"/>
        <v>37</v>
      </c>
      <c r="B90" s="6"/>
      <c r="C90" s="10"/>
      <c r="D90" s="32"/>
      <c r="E90" s="10"/>
      <c r="F90" s="32"/>
      <c r="G90" s="10"/>
      <c r="H90" s="32"/>
      <c r="I90" s="10"/>
      <c r="J90" s="32"/>
      <c r="K90" s="10"/>
      <c r="L90" s="32"/>
      <c r="M90" s="10"/>
      <c r="N90" s="32"/>
      <c r="O90" s="10"/>
      <c r="P90" s="32"/>
      <c r="Q90" s="10"/>
      <c r="R90" s="32"/>
      <c r="S90" s="10"/>
      <c r="T90" s="32"/>
      <c r="U90" s="10"/>
      <c r="V90" s="32"/>
      <c r="W90" s="10"/>
      <c r="X90" s="32"/>
      <c r="Y90" s="10"/>
      <c r="Z90" s="32"/>
      <c r="AA90" s="10"/>
      <c r="AB90" s="32"/>
      <c r="AC90" s="10"/>
      <c r="AD90" s="32"/>
      <c r="AE90" s="10"/>
      <c r="AF90" s="32"/>
      <c r="AG90" s="10"/>
      <c r="AH90" s="32"/>
      <c r="AI90" s="10"/>
      <c r="AJ90" s="32"/>
      <c r="AK90" s="10"/>
      <c r="AL90" s="32"/>
      <c r="AM90" s="10"/>
      <c r="AN90" s="32"/>
      <c r="AO90" s="10"/>
      <c r="AP90" s="244"/>
      <c r="AQ90" s="10"/>
      <c r="AR90" s="32"/>
      <c r="AS90" s="10"/>
      <c r="AT90" s="244"/>
      <c r="AU90" s="10"/>
      <c r="AV90" s="244"/>
      <c r="AW90" s="10"/>
      <c r="AX90" s="247"/>
      <c r="AY90" s="10"/>
      <c r="AZ90" s="244"/>
      <c r="BA90" s="10"/>
      <c r="BB90" s="247"/>
      <c r="BC90" s="10"/>
      <c r="BD90" s="247"/>
      <c r="BE90" s="10"/>
      <c r="BF90" s="11"/>
      <c r="BG90" s="10"/>
      <c r="BH90" s="11"/>
      <c r="BJ90" s="41"/>
      <c r="BK90" s="41">
        <f t="shared" si="11"/>
        <v>0</v>
      </c>
      <c r="BL90">
        <f t="shared" si="9"/>
        <v>0</v>
      </c>
      <c r="BM90" t="e">
        <f t="shared" si="13"/>
        <v>#DIV/0!</v>
      </c>
      <c r="BN90">
        <f>+K90</f>
        <v>0</v>
      </c>
    </row>
    <row r="91" spans="1:66">
      <c r="A91">
        <f t="shared" si="7"/>
        <v>38</v>
      </c>
      <c r="B91" s="6"/>
      <c r="C91" s="10"/>
      <c r="D91" s="32"/>
      <c r="E91" s="10"/>
      <c r="F91" s="32"/>
      <c r="G91" s="10"/>
      <c r="H91" s="32"/>
      <c r="I91" s="10"/>
      <c r="J91" s="32"/>
      <c r="K91" s="10"/>
      <c r="L91" s="32"/>
      <c r="M91" s="10"/>
      <c r="N91" s="32"/>
      <c r="O91" s="10"/>
      <c r="P91" s="32"/>
      <c r="Q91" s="10"/>
      <c r="R91" s="32"/>
      <c r="S91" s="10"/>
      <c r="T91" s="32"/>
      <c r="U91" s="10"/>
      <c r="V91" s="32"/>
      <c r="W91" s="10"/>
      <c r="X91" s="32"/>
      <c r="Y91" s="10"/>
      <c r="Z91" s="32"/>
      <c r="AA91" s="10"/>
      <c r="AB91" s="32"/>
      <c r="AC91" s="10"/>
      <c r="AD91" s="32"/>
      <c r="AE91" s="10"/>
      <c r="AF91" s="32"/>
      <c r="AG91" s="10"/>
      <c r="AH91" s="32"/>
      <c r="AI91" s="10"/>
      <c r="AJ91" s="32"/>
      <c r="AK91" s="10"/>
      <c r="AL91" s="32"/>
      <c r="AM91" s="10"/>
      <c r="AN91" s="32"/>
      <c r="AO91" s="10"/>
      <c r="AP91" s="244"/>
      <c r="AQ91" s="10"/>
      <c r="AR91" s="32"/>
      <c r="AS91" s="10"/>
      <c r="AT91" s="244"/>
      <c r="AU91" s="10"/>
      <c r="AV91" s="244"/>
      <c r="AW91" s="10"/>
      <c r="AX91" s="247"/>
      <c r="AY91" s="10"/>
      <c r="AZ91" s="244"/>
      <c r="BA91" s="10"/>
      <c r="BB91" s="247"/>
      <c r="BC91" s="10"/>
      <c r="BD91" s="247"/>
      <c r="BE91" s="10"/>
      <c r="BF91" s="11"/>
      <c r="BG91" s="10"/>
      <c r="BH91" s="11"/>
      <c r="BJ91" s="41"/>
      <c r="BK91" s="41">
        <f t="shared" si="11"/>
        <v>0</v>
      </c>
      <c r="BL91">
        <f t="shared" si="9"/>
        <v>0</v>
      </c>
      <c r="BM91" t="e">
        <f t="shared" si="13"/>
        <v>#DIV/0!</v>
      </c>
      <c r="BN91">
        <f>+K91</f>
        <v>0</v>
      </c>
    </row>
    <row r="92" spans="1:66">
      <c r="A92">
        <f t="shared" si="7"/>
        <v>39</v>
      </c>
      <c r="B92" s="6"/>
      <c r="C92" s="10"/>
      <c r="D92" s="32"/>
      <c r="E92" s="10"/>
      <c r="F92" s="32"/>
      <c r="G92" s="10"/>
      <c r="H92" s="32"/>
      <c r="I92" s="10"/>
      <c r="J92" s="32"/>
      <c r="K92" s="10"/>
      <c r="L92" s="32"/>
      <c r="M92" s="10"/>
      <c r="N92" s="32"/>
      <c r="O92" s="10"/>
      <c r="P92" s="32"/>
      <c r="Q92" s="10"/>
      <c r="R92" s="32"/>
      <c r="S92" s="10"/>
      <c r="T92" s="32"/>
      <c r="U92" s="10"/>
      <c r="V92" s="32"/>
      <c r="W92" s="10"/>
      <c r="X92" s="32"/>
      <c r="Y92" s="10"/>
      <c r="Z92" s="32"/>
      <c r="AA92" s="10"/>
      <c r="AB92" s="32"/>
      <c r="AC92" s="10"/>
      <c r="AD92" s="32"/>
      <c r="AE92" s="10"/>
      <c r="AF92" s="32"/>
      <c r="AG92" s="10"/>
      <c r="AH92" s="32"/>
      <c r="AI92" s="10"/>
      <c r="AJ92" s="32"/>
      <c r="AK92" s="10"/>
      <c r="AL92" s="32"/>
      <c r="AM92" s="10"/>
      <c r="AN92" s="32"/>
      <c r="AO92" s="10"/>
      <c r="AP92" s="244"/>
      <c r="AQ92" s="10"/>
      <c r="AR92" s="32"/>
      <c r="AS92" s="10"/>
      <c r="AT92" s="244"/>
      <c r="AU92" s="10"/>
      <c r="AV92" s="244"/>
      <c r="AW92" s="10"/>
      <c r="AX92" s="247"/>
      <c r="AY92" s="10"/>
      <c r="AZ92" s="244"/>
      <c r="BA92" s="10"/>
      <c r="BB92" s="247"/>
      <c r="BC92" s="10"/>
      <c r="BD92" s="247"/>
      <c r="BE92" s="10"/>
      <c r="BF92" s="11"/>
      <c r="BG92" s="10"/>
      <c r="BH92" s="11"/>
      <c r="BJ92" s="41"/>
      <c r="BK92" s="41">
        <f t="shared" si="11"/>
        <v>0</v>
      </c>
      <c r="BL92">
        <f t="shared" si="9"/>
        <v>0</v>
      </c>
      <c r="BM92" t="e">
        <f t="shared" si="13"/>
        <v>#DIV/0!</v>
      </c>
      <c r="BN92">
        <f>+K92</f>
        <v>0</v>
      </c>
    </row>
    <row r="93" spans="1:66">
      <c r="A93">
        <f t="shared" si="7"/>
        <v>40</v>
      </c>
      <c r="B93" s="6"/>
      <c r="C93" s="10"/>
      <c r="D93" s="32"/>
      <c r="E93" s="10"/>
      <c r="F93" s="32"/>
      <c r="G93" s="10"/>
      <c r="H93" s="32"/>
      <c r="I93" s="10"/>
      <c r="J93" s="32"/>
      <c r="K93" s="10"/>
      <c r="L93" s="253"/>
      <c r="M93" s="10"/>
      <c r="N93" s="32"/>
      <c r="O93" s="10"/>
      <c r="P93" s="32"/>
      <c r="Q93" s="10"/>
      <c r="R93" s="32"/>
      <c r="S93" s="10"/>
      <c r="T93" s="32"/>
      <c r="U93" s="10"/>
      <c r="V93" s="32"/>
      <c r="W93" s="10"/>
      <c r="X93" s="32"/>
      <c r="Y93" s="10"/>
      <c r="Z93" s="32"/>
      <c r="AA93" s="10"/>
      <c r="AB93" s="32"/>
      <c r="AC93" s="10"/>
      <c r="AD93" s="32"/>
      <c r="AE93" s="10"/>
      <c r="AF93" s="32"/>
      <c r="AG93" s="10"/>
      <c r="AH93" s="32"/>
      <c r="AI93" s="10"/>
      <c r="AJ93" s="32"/>
      <c r="AK93" s="10"/>
      <c r="AL93" s="32"/>
      <c r="AM93" s="10"/>
      <c r="AN93" s="32"/>
      <c r="AO93" s="10"/>
      <c r="AP93" s="244"/>
      <c r="AQ93" s="10"/>
      <c r="AR93" s="32"/>
      <c r="AS93" s="10"/>
      <c r="AT93" s="244"/>
      <c r="AU93" s="10"/>
      <c r="AV93" s="244"/>
      <c r="AW93" s="10"/>
      <c r="AX93" s="247"/>
      <c r="AY93" s="10"/>
      <c r="AZ93" s="244"/>
      <c r="BA93" s="10"/>
      <c r="BB93" s="247"/>
      <c r="BC93" s="10"/>
      <c r="BD93" s="247"/>
      <c r="BE93" s="10"/>
      <c r="BF93" s="11"/>
      <c r="BG93" s="10"/>
      <c r="BH93" s="11"/>
      <c r="BJ93" s="41"/>
      <c r="BK93" s="41">
        <f t="shared" si="11"/>
        <v>0</v>
      </c>
      <c r="BL93">
        <f t="shared" si="9"/>
        <v>0</v>
      </c>
      <c r="BM93" t="e">
        <f t="shared" si="13"/>
        <v>#DIV/0!</v>
      </c>
      <c r="BN93">
        <f>+K93*2</f>
        <v>0</v>
      </c>
    </row>
    <row r="94" spans="1:66">
      <c r="A94">
        <f t="shared" si="7"/>
        <v>41</v>
      </c>
      <c r="B94" s="6"/>
      <c r="C94" s="10"/>
      <c r="D94" s="32"/>
      <c r="E94" s="10"/>
      <c r="F94" s="32"/>
      <c r="G94" s="10"/>
      <c r="H94" s="32"/>
      <c r="I94" s="10"/>
      <c r="J94" s="32"/>
      <c r="K94" s="10"/>
      <c r="L94" s="32"/>
      <c r="M94" s="10"/>
      <c r="N94" s="32"/>
      <c r="O94" s="10"/>
      <c r="P94" s="32"/>
      <c r="Q94" s="10"/>
      <c r="R94" s="32"/>
      <c r="S94" s="10"/>
      <c r="T94" s="32"/>
      <c r="U94" s="10"/>
      <c r="V94" s="32"/>
      <c r="W94" s="10"/>
      <c r="X94" s="32"/>
      <c r="Y94" s="10"/>
      <c r="Z94" s="32"/>
      <c r="AA94" s="10"/>
      <c r="AB94" s="32"/>
      <c r="AC94" s="10"/>
      <c r="AD94" s="32"/>
      <c r="AE94" s="10"/>
      <c r="AF94" s="32"/>
      <c r="AG94" s="10"/>
      <c r="AH94" s="32"/>
      <c r="AI94" s="10"/>
      <c r="AJ94" s="32"/>
      <c r="AK94" s="10"/>
      <c r="AL94" s="32"/>
      <c r="AM94" s="10"/>
      <c r="AN94" s="32"/>
      <c r="AO94" s="10"/>
      <c r="AP94" s="244"/>
      <c r="AQ94" s="10"/>
      <c r="AR94" s="32"/>
      <c r="AS94" s="10"/>
      <c r="AT94" s="244"/>
      <c r="AU94" s="10"/>
      <c r="AV94" s="244"/>
      <c r="AW94" s="10"/>
      <c r="AX94" s="247"/>
      <c r="AY94" s="10"/>
      <c r="AZ94" s="244"/>
      <c r="BA94" s="10"/>
      <c r="BB94" s="247"/>
      <c r="BC94" s="10"/>
      <c r="BD94" s="247"/>
      <c r="BE94" s="10"/>
      <c r="BF94" s="11"/>
      <c r="BG94" s="10"/>
      <c r="BH94" s="11"/>
      <c r="BJ94" s="41"/>
      <c r="BK94" s="41">
        <f t="shared" si="11"/>
        <v>0</v>
      </c>
      <c r="BL94">
        <f t="shared" si="9"/>
        <v>0</v>
      </c>
      <c r="BM94" t="e">
        <f t="shared" si="13"/>
        <v>#DIV/0!</v>
      </c>
      <c r="BN94">
        <f>+K94</f>
        <v>0</v>
      </c>
    </row>
    <row r="95" spans="1:66">
      <c r="A95">
        <f t="shared" si="7"/>
        <v>42</v>
      </c>
      <c r="B95" s="6"/>
      <c r="C95" s="10"/>
      <c r="D95" s="32"/>
      <c r="E95" s="10"/>
      <c r="F95" s="32"/>
      <c r="G95" s="10"/>
      <c r="H95" s="32"/>
      <c r="I95" s="10"/>
      <c r="J95" s="32"/>
      <c r="K95" s="10"/>
      <c r="L95" s="32"/>
      <c r="M95" s="10"/>
      <c r="N95" s="32"/>
      <c r="O95" s="10"/>
      <c r="P95" s="32"/>
      <c r="Q95" s="10"/>
      <c r="R95" s="32"/>
      <c r="S95" s="10"/>
      <c r="T95" s="32"/>
      <c r="U95" s="10"/>
      <c r="V95" s="32"/>
      <c r="W95" s="10"/>
      <c r="X95" s="32"/>
      <c r="Y95" s="10"/>
      <c r="Z95" s="32"/>
      <c r="AA95" s="10"/>
      <c r="AB95" s="32"/>
      <c r="AC95" s="10"/>
      <c r="AD95" s="32"/>
      <c r="AE95" s="10"/>
      <c r="AF95" s="32"/>
      <c r="AG95" s="10"/>
      <c r="AH95" s="32"/>
      <c r="AI95" s="10"/>
      <c r="AJ95" s="32"/>
      <c r="AK95" s="10"/>
      <c r="AL95" s="32"/>
      <c r="AM95" s="10"/>
      <c r="AN95" s="32"/>
      <c r="AO95" s="10"/>
      <c r="AP95" s="244"/>
      <c r="AQ95" s="10"/>
      <c r="AR95" s="32"/>
      <c r="AS95" s="10"/>
      <c r="AT95" s="244"/>
      <c r="AU95" s="10"/>
      <c r="AV95" s="244"/>
      <c r="AW95" s="10"/>
      <c r="AX95" s="247"/>
      <c r="AY95" s="10"/>
      <c r="AZ95" s="244"/>
      <c r="BA95" s="10"/>
      <c r="BB95" s="247"/>
      <c r="BC95" s="10"/>
      <c r="BD95" s="247"/>
      <c r="BE95" s="10"/>
      <c r="BF95" s="11"/>
      <c r="BG95" s="10"/>
      <c r="BH95" s="11"/>
      <c r="BJ95" s="41"/>
      <c r="BK95" s="41">
        <f t="shared" si="11"/>
        <v>0</v>
      </c>
      <c r="BL95">
        <f>COUNT(C95:BH95)/2</f>
        <v>0</v>
      </c>
      <c r="BM95" t="e">
        <f t="shared" si="13"/>
        <v>#DIV/0!</v>
      </c>
      <c r="BN95">
        <f>+K95</f>
        <v>0</v>
      </c>
    </row>
    <row r="96" spans="1:66">
      <c r="A96">
        <f t="shared" si="7"/>
        <v>43</v>
      </c>
      <c r="B96" s="6"/>
      <c r="C96" s="10"/>
      <c r="D96" s="32"/>
      <c r="E96" s="10"/>
      <c r="F96" s="32"/>
      <c r="G96" s="10"/>
      <c r="H96" s="32"/>
      <c r="I96" s="10"/>
      <c r="J96" s="32"/>
      <c r="K96" s="10"/>
      <c r="L96" s="253"/>
      <c r="M96" s="10"/>
      <c r="N96" s="32"/>
      <c r="O96" s="10"/>
      <c r="P96" s="32"/>
      <c r="Q96" s="10"/>
      <c r="R96" s="32"/>
      <c r="S96" s="10"/>
      <c r="T96" s="32"/>
      <c r="U96" s="10"/>
      <c r="V96" s="32"/>
      <c r="W96" s="10"/>
      <c r="X96" s="32"/>
      <c r="Y96" s="10"/>
      <c r="Z96" s="32"/>
      <c r="AA96" s="10"/>
      <c r="AB96" s="32"/>
      <c r="AC96" s="10"/>
      <c r="AD96" s="32"/>
      <c r="AE96" s="10"/>
      <c r="AF96" s="32"/>
      <c r="AG96" s="10"/>
      <c r="AH96" s="32"/>
      <c r="AI96" s="10"/>
      <c r="AJ96" s="32"/>
      <c r="AK96" s="10"/>
      <c r="AL96" s="32"/>
      <c r="AM96" s="10"/>
      <c r="AN96" s="32"/>
      <c r="AO96" s="10"/>
      <c r="AP96" s="244"/>
      <c r="AQ96" s="10"/>
      <c r="AR96" s="32"/>
      <c r="AS96" s="10"/>
      <c r="AT96" s="244"/>
      <c r="AU96" s="10"/>
      <c r="AV96" s="244"/>
      <c r="AW96" s="10"/>
      <c r="AX96" s="247"/>
      <c r="AY96" s="10"/>
      <c r="AZ96" s="244"/>
      <c r="BA96" s="10"/>
      <c r="BB96" s="247"/>
      <c r="BC96" s="10"/>
      <c r="BD96" s="247"/>
      <c r="BE96" s="10"/>
      <c r="BF96" s="11"/>
      <c r="BG96" s="10"/>
      <c r="BH96" s="11"/>
      <c r="BJ96" s="41"/>
      <c r="BK96" s="41">
        <f t="shared" si="11"/>
        <v>0</v>
      </c>
      <c r="BL96">
        <f>COUNT(C96:BH96)/2</f>
        <v>0</v>
      </c>
      <c r="BM96" t="e">
        <f t="shared" si="13"/>
        <v>#DIV/0!</v>
      </c>
      <c r="BN96">
        <f>+K96*2</f>
        <v>0</v>
      </c>
    </row>
    <row r="97" spans="1:66">
      <c r="A97">
        <f t="shared" si="7"/>
        <v>44</v>
      </c>
      <c r="B97" s="6"/>
      <c r="C97" s="10"/>
      <c r="D97" s="32"/>
      <c r="E97" s="10"/>
      <c r="F97" s="32"/>
      <c r="G97" s="10"/>
      <c r="H97" s="32"/>
      <c r="I97" s="10"/>
      <c r="J97" s="32"/>
      <c r="K97" s="10"/>
      <c r="L97" s="253"/>
      <c r="M97" s="10"/>
      <c r="N97" s="32"/>
      <c r="O97" s="10"/>
      <c r="P97" s="32"/>
      <c r="Q97" s="10"/>
      <c r="R97" s="32"/>
      <c r="S97" s="10"/>
      <c r="T97" s="32"/>
      <c r="U97" s="10"/>
      <c r="V97" s="32"/>
      <c r="W97" s="10"/>
      <c r="X97" s="32"/>
      <c r="Y97" s="10"/>
      <c r="Z97" s="32"/>
      <c r="AA97" s="10"/>
      <c r="AB97" s="32"/>
      <c r="AC97" s="10"/>
      <c r="AD97" s="32"/>
      <c r="AE97" s="10"/>
      <c r="AF97" s="32"/>
      <c r="AG97" s="10"/>
      <c r="AH97" s="32"/>
      <c r="AI97" s="10"/>
      <c r="AJ97" s="32"/>
      <c r="AK97" s="10"/>
      <c r="AL97" s="32"/>
      <c r="AM97" s="10"/>
      <c r="AN97" s="32"/>
      <c r="AO97" s="10"/>
      <c r="AP97" s="244"/>
      <c r="AQ97" s="10"/>
      <c r="AR97" s="32"/>
      <c r="AS97" s="10"/>
      <c r="AT97" s="244"/>
      <c r="AU97" s="10"/>
      <c r="AV97" s="244"/>
      <c r="AW97" s="10"/>
      <c r="AX97" s="247"/>
      <c r="AY97" s="10"/>
      <c r="AZ97" s="244"/>
      <c r="BA97" s="10"/>
      <c r="BB97" s="247"/>
      <c r="BC97" s="10"/>
      <c r="BD97" s="247"/>
      <c r="BE97" s="10"/>
      <c r="BF97" s="11"/>
      <c r="BG97" s="10"/>
      <c r="BH97" s="11"/>
      <c r="BI97" s="28"/>
      <c r="BJ97" s="41"/>
      <c r="BK97" s="41">
        <f t="shared" si="11"/>
        <v>0</v>
      </c>
      <c r="BL97">
        <f t="shared" ref="BL97:BL114" si="14">COUNT(C97:BH97)/2</f>
        <v>0</v>
      </c>
      <c r="BM97" t="e">
        <f t="shared" ref="BM97:BM106" si="15">+BK97/BL97</f>
        <v>#DIV/0!</v>
      </c>
      <c r="BN97">
        <f>+K97*2</f>
        <v>0</v>
      </c>
    </row>
    <row r="98" spans="1:66">
      <c r="A98">
        <f t="shared" si="7"/>
        <v>45</v>
      </c>
      <c r="B98" s="6"/>
      <c r="C98" s="10"/>
      <c r="D98" s="32"/>
      <c r="E98" s="10"/>
      <c r="F98" s="32"/>
      <c r="G98" s="10"/>
      <c r="H98" s="32"/>
      <c r="I98" s="10"/>
      <c r="J98" s="32"/>
      <c r="K98" s="10"/>
      <c r="L98" s="32"/>
      <c r="M98" s="10"/>
      <c r="N98" s="32"/>
      <c r="O98" s="10"/>
      <c r="P98" s="32"/>
      <c r="Q98" s="10"/>
      <c r="R98" s="32"/>
      <c r="S98" s="10"/>
      <c r="T98" s="32"/>
      <c r="U98" s="10"/>
      <c r="V98" s="32"/>
      <c r="W98" s="10"/>
      <c r="X98" s="32"/>
      <c r="Y98" s="10"/>
      <c r="Z98" s="32"/>
      <c r="AA98" s="10"/>
      <c r="AB98" s="32"/>
      <c r="AC98" s="10"/>
      <c r="AD98" s="32"/>
      <c r="AE98" s="10"/>
      <c r="AF98" s="32"/>
      <c r="AG98" s="10"/>
      <c r="AH98" s="32"/>
      <c r="AI98" s="10"/>
      <c r="AJ98" s="32"/>
      <c r="AK98" s="10"/>
      <c r="AL98" s="32"/>
      <c r="AM98" s="10"/>
      <c r="AN98" s="32"/>
      <c r="AO98" s="10"/>
      <c r="AP98" s="244"/>
      <c r="AQ98" s="10"/>
      <c r="AR98" s="32"/>
      <c r="AS98" s="10"/>
      <c r="AT98" s="244"/>
      <c r="AU98" s="10"/>
      <c r="AV98" s="244"/>
      <c r="AW98" s="10"/>
      <c r="AX98" s="247"/>
      <c r="AY98" s="10"/>
      <c r="AZ98" s="244"/>
      <c r="BA98" s="10"/>
      <c r="BB98" s="247"/>
      <c r="BC98" s="10"/>
      <c r="BD98" s="247"/>
      <c r="BE98" s="10"/>
      <c r="BF98" s="11"/>
      <c r="BG98" s="10"/>
      <c r="BH98" s="11"/>
      <c r="BI98" s="28"/>
      <c r="BJ98" s="41"/>
      <c r="BK98" s="41">
        <f t="shared" si="11"/>
        <v>0</v>
      </c>
      <c r="BL98">
        <f t="shared" si="14"/>
        <v>0</v>
      </c>
      <c r="BM98" t="e">
        <f t="shared" si="15"/>
        <v>#DIV/0!</v>
      </c>
      <c r="BN98">
        <f>+K98</f>
        <v>0</v>
      </c>
    </row>
    <row r="99" spans="1:66">
      <c r="A99">
        <f>+A98+1</f>
        <v>46</v>
      </c>
      <c r="B99" s="6"/>
      <c r="C99" s="10"/>
      <c r="D99" s="32"/>
      <c r="E99" s="10"/>
      <c r="F99" s="32"/>
      <c r="G99" s="10"/>
      <c r="H99" s="32"/>
      <c r="I99" s="10"/>
      <c r="J99" s="32"/>
      <c r="K99" s="10"/>
      <c r="L99" s="253"/>
      <c r="M99" s="10"/>
      <c r="N99" s="32"/>
      <c r="O99" s="10"/>
      <c r="P99" s="32"/>
      <c r="Q99" s="10"/>
      <c r="R99" s="32"/>
      <c r="S99" s="10"/>
      <c r="T99" s="32"/>
      <c r="U99" s="10"/>
      <c r="V99" s="32"/>
      <c r="W99" s="10"/>
      <c r="X99" s="32"/>
      <c r="Y99" s="10"/>
      <c r="Z99" s="32"/>
      <c r="AA99" s="10"/>
      <c r="AB99" s="32"/>
      <c r="AC99" s="10"/>
      <c r="AD99" s="32"/>
      <c r="AE99" s="10"/>
      <c r="AF99" s="32"/>
      <c r="AG99" s="10"/>
      <c r="AH99" s="32"/>
      <c r="AI99" s="10"/>
      <c r="AJ99" s="32"/>
      <c r="AK99" s="10"/>
      <c r="AL99" s="32"/>
      <c r="AM99" s="10"/>
      <c r="AN99" s="32"/>
      <c r="AO99" s="10"/>
      <c r="AP99" s="244"/>
      <c r="AQ99" s="10"/>
      <c r="AR99" s="32"/>
      <c r="AS99" s="10"/>
      <c r="AT99" s="244"/>
      <c r="AU99" s="10"/>
      <c r="AV99" s="244"/>
      <c r="AW99" s="10"/>
      <c r="AX99" s="247"/>
      <c r="AY99" s="10"/>
      <c r="AZ99" s="244"/>
      <c r="BA99" s="10"/>
      <c r="BB99" s="247"/>
      <c r="BC99" s="10"/>
      <c r="BD99" s="247"/>
      <c r="BE99" s="10"/>
      <c r="BF99" s="11"/>
      <c r="BG99" s="10"/>
      <c r="BH99" s="11"/>
      <c r="BI99" s="28"/>
      <c r="BJ99" s="41"/>
      <c r="BK99" s="41">
        <f t="shared" si="11"/>
        <v>0</v>
      </c>
      <c r="BL99">
        <f t="shared" si="14"/>
        <v>0</v>
      </c>
      <c r="BM99" t="e">
        <f t="shared" si="15"/>
        <v>#DIV/0!</v>
      </c>
      <c r="BN99">
        <f>+K99*2</f>
        <v>0</v>
      </c>
    </row>
    <row r="100" spans="1:66">
      <c r="A100">
        <f t="shared" si="7"/>
        <v>47</v>
      </c>
      <c r="B100" s="6"/>
      <c r="C100" s="10"/>
      <c r="D100" s="32"/>
      <c r="E100" s="10"/>
      <c r="F100" s="32"/>
      <c r="G100" s="10"/>
      <c r="H100" s="32"/>
      <c r="I100" s="10"/>
      <c r="J100" s="32"/>
      <c r="K100" s="10"/>
      <c r="L100" s="32"/>
      <c r="M100" s="10"/>
      <c r="N100" s="32"/>
      <c r="O100" s="10"/>
      <c r="P100" s="32"/>
      <c r="Q100" s="10"/>
      <c r="R100" s="32"/>
      <c r="S100" s="10"/>
      <c r="T100" s="32"/>
      <c r="U100" s="10"/>
      <c r="V100" s="32"/>
      <c r="W100" s="10"/>
      <c r="X100" s="32"/>
      <c r="Y100" s="10"/>
      <c r="Z100" s="32"/>
      <c r="AA100" s="10"/>
      <c r="AB100" s="32"/>
      <c r="AC100" s="10"/>
      <c r="AD100" s="32"/>
      <c r="AE100" s="10"/>
      <c r="AF100" s="32"/>
      <c r="AG100" s="10"/>
      <c r="AH100" s="32"/>
      <c r="AI100" s="10"/>
      <c r="AJ100" s="32"/>
      <c r="AK100" s="10"/>
      <c r="AL100" s="32"/>
      <c r="AM100" s="10"/>
      <c r="AN100" s="32"/>
      <c r="AO100" s="10"/>
      <c r="AP100" s="244"/>
      <c r="AQ100" s="10"/>
      <c r="AR100" s="32"/>
      <c r="AS100" s="10"/>
      <c r="AT100" s="244"/>
      <c r="AU100" s="10"/>
      <c r="AV100" s="244"/>
      <c r="AW100" s="10"/>
      <c r="AX100" s="247"/>
      <c r="AY100" s="10"/>
      <c r="AZ100" s="244"/>
      <c r="BA100" s="10"/>
      <c r="BB100" s="247"/>
      <c r="BC100" s="10"/>
      <c r="BD100" s="247"/>
      <c r="BE100" s="10"/>
      <c r="BF100" s="11"/>
      <c r="BG100" s="10"/>
      <c r="BH100" s="11"/>
      <c r="BI100" s="28"/>
      <c r="BJ100" s="41"/>
      <c r="BK100" s="41">
        <f t="shared" si="11"/>
        <v>0</v>
      </c>
      <c r="BL100">
        <f t="shared" si="14"/>
        <v>0</v>
      </c>
      <c r="BM100" t="e">
        <f t="shared" si="15"/>
        <v>#DIV/0!</v>
      </c>
      <c r="BN100">
        <f>+K100</f>
        <v>0</v>
      </c>
    </row>
    <row r="101" spans="1:66">
      <c r="A101">
        <f t="shared" si="7"/>
        <v>48</v>
      </c>
      <c r="B101" s="6"/>
      <c r="C101" s="10"/>
      <c r="D101" s="32"/>
      <c r="E101" s="10"/>
      <c r="F101" s="32"/>
      <c r="G101" s="10"/>
      <c r="H101" s="32"/>
      <c r="I101" s="10"/>
      <c r="J101" s="32"/>
      <c r="K101" s="10"/>
      <c r="L101" s="253"/>
      <c r="M101" s="10"/>
      <c r="N101" s="32"/>
      <c r="O101" s="10"/>
      <c r="P101" s="32"/>
      <c r="Q101" s="10"/>
      <c r="R101" s="32"/>
      <c r="S101" s="10"/>
      <c r="T101" s="32"/>
      <c r="U101" s="10"/>
      <c r="V101" s="32"/>
      <c r="W101" s="10"/>
      <c r="X101" s="32"/>
      <c r="Y101" s="10"/>
      <c r="Z101" s="32"/>
      <c r="AA101" s="10"/>
      <c r="AB101" s="32"/>
      <c r="AC101" s="10"/>
      <c r="AD101" s="32"/>
      <c r="AE101" s="10"/>
      <c r="AF101" s="32"/>
      <c r="AG101" s="10"/>
      <c r="AH101" s="32"/>
      <c r="AI101" s="10"/>
      <c r="AJ101" s="32"/>
      <c r="AK101" s="10"/>
      <c r="AL101" s="32"/>
      <c r="AM101" s="10"/>
      <c r="AN101" s="32"/>
      <c r="AO101" s="10"/>
      <c r="AP101" s="244"/>
      <c r="AQ101" s="10"/>
      <c r="AR101" s="32"/>
      <c r="AS101" s="10"/>
      <c r="AT101" s="244"/>
      <c r="AU101" s="10"/>
      <c r="AV101" s="244"/>
      <c r="AW101" s="10"/>
      <c r="AX101" s="247"/>
      <c r="AY101" s="10"/>
      <c r="AZ101" s="244"/>
      <c r="BA101" s="10"/>
      <c r="BB101" s="247"/>
      <c r="BC101" s="10"/>
      <c r="BD101" s="247"/>
      <c r="BE101" s="10"/>
      <c r="BF101" s="11"/>
      <c r="BG101" s="10"/>
      <c r="BH101" s="11"/>
      <c r="BI101" s="28"/>
      <c r="BJ101" s="41"/>
      <c r="BK101" s="41">
        <f t="shared" si="11"/>
        <v>0</v>
      </c>
      <c r="BL101">
        <f t="shared" si="14"/>
        <v>0</v>
      </c>
      <c r="BM101" t="e">
        <f t="shared" si="15"/>
        <v>#DIV/0!</v>
      </c>
      <c r="BN101">
        <f t="shared" ref="BN101:BN106" si="16">+K101*2</f>
        <v>0</v>
      </c>
    </row>
    <row r="102" spans="1:66">
      <c r="A102">
        <f t="shared" si="7"/>
        <v>49</v>
      </c>
      <c r="B102" s="6"/>
      <c r="C102" s="10"/>
      <c r="D102" s="32"/>
      <c r="E102" s="10"/>
      <c r="F102" s="32"/>
      <c r="G102" s="10"/>
      <c r="H102" s="32"/>
      <c r="I102" s="10"/>
      <c r="J102" s="32"/>
      <c r="K102" s="10"/>
      <c r="L102" s="253"/>
      <c r="M102" s="10"/>
      <c r="N102" s="32"/>
      <c r="O102" s="10"/>
      <c r="P102" s="32"/>
      <c r="Q102" s="10"/>
      <c r="R102" s="32"/>
      <c r="S102" s="10"/>
      <c r="T102" s="32"/>
      <c r="U102" s="10"/>
      <c r="V102" s="32"/>
      <c r="W102" s="10"/>
      <c r="X102" s="32"/>
      <c r="Y102" s="10"/>
      <c r="Z102" s="32"/>
      <c r="AA102" s="10"/>
      <c r="AB102" s="32"/>
      <c r="AC102" s="10"/>
      <c r="AD102" s="32"/>
      <c r="AE102" s="10"/>
      <c r="AF102" s="32"/>
      <c r="AG102" s="10"/>
      <c r="AH102" s="32"/>
      <c r="AI102" s="10"/>
      <c r="AJ102" s="32"/>
      <c r="AK102" s="10"/>
      <c r="AL102" s="32"/>
      <c r="AM102" s="10"/>
      <c r="AN102" s="32"/>
      <c r="AO102" s="10"/>
      <c r="AP102" s="244"/>
      <c r="AQ102" s="10"/>
      <c r="AR102" s="32"/>
      <c r="AS102" s="10"/>
      <c r="AT102" s="244"/>
      <c r="AU102" s="10"/>
      <c r="AV102" s="244"/>
      <c r="AW102" s="10"/>
      <c r="AX102" s="247"/>
      <c r="AY102" s="10"/>
      <c r="AZ102" s="244"/>
      <c r="BA102" s="10"/>
      <c r="BB102" s="247"/>
      <c r="BC102" s="10"/>
      <c r="BD102" s="247"/>
      <c r="BE102" s="10"/>
      <c r="BF102" s="11"/>
      <c r="BG102" s="10"/>
      <c r="BH102" s="11"/>
      <c r="BI102" s="28"/>
      <c r="BJ102" s="41"/>
      <c r="BK102" s="41">
        <f t="shared" si="11"/>
        <v>0</v>
      </c>
      <c r="BL102">
        <f t="shared" si="14"/>
        <v>0</v>
      </c>
      <c r="BM102" t="e">
        <f t="shared" si="15"/>
        <v>#DIV/0!</v>
      </c>
      <c r="BN102">
        <f t="shared" si="16"/>
        <v>0</v>
      </c>
    </row>
    <row r="103" spans="1:66">
      <c r="A103">
        <f t="shared" si="7"/>
        <v>50</v>
      </c>
      <c r="B103" s="6"/>
      <c r="C103" s="10"/>
      <c r="D103" s="32"/>
      <c r="E103" s="10"/>
      <c r="F103" s="32"/>
      <c r="G103" s="10"/>
      <c r="H103" s="32"/>
      <c r="I103" s="10"/>
      <c r="J103" s="32"/>
      <c r="K103" s="10"/>
      <c r="L103" s="253"/>
      <c r="M103" s="10"/>
      <c r="N103" s="32"/>
      <c r="O103" s="10"/>
      <c r="P103" s="32"/>
      <c r="Q103" s="10"/>
      <c r="R103" s="32"/>
      <c r="S103" s="10"/>
      <c r="T103" s="32"/>
      <c r="U103" s="10"/>
      <c r="V103" s="32"/>
      <c r="W103" s="10"/>
      <c r="X103" s="32"/>
      <c r="Y103" s="10"/>
      <c r="Z103" s="32"/>
      <c r="AA103" s="10"/>
      <c r="AB103" s="32"/>
      <c r="AC103" s="10"/>
      <c r="AD103" s="32"/>
      <c r="AE103" s="10"/>
      <c r="AF103" s="32"/>
      <c r="AG103" s="10"/>
      <c r="AH103" s="32"/>
      <c r="AI103" s="10"/>
      <c r="AJ103" s="32"/>
      <c r="AK103" s="10"/>
      <c r="AL103" s="32"/>
      <c r="AM103" s="10"/>
      <c r="AN103" s="32"/>
      <c r="AO103" s="10"/>
      <c r="AP103" s="244"/>
      <c r="AQ103" s="10"/>
      <c r="AR103" s="32"/>
      <c r="AS103" s="10"/>
      <c r="AT103" s="244"/>
      <c r="AU103" s="10"/>
      <c r="AV103" s="244"/>
      <c r="AW103" s="10"/>
      <c r="AX103" s="247"/>
      <c r="AY103" s="10"/>
      <c r="AZ103" s="244"/>
      <c r="BA103" s="10"/>
      <c r="BB103" s="247"/>
      <c r="BC103" s="10"/>
      <c r="BD103" s="247"/>
      <c r="BE103" s="10"/>
      <c r="BF103" s="11"/>
      <c r="BG103" s="10"/>
      <c r="BH103" s="11"/>
      <c r="BI103" s="28"/>
      <c r="BJ103" s="41"/>
      <c r="BK103" s="41">
        <f t="shared" si="11"/>
        <v>0</v>
      </c>
      <c r="BL103">
        <f t="shared" si="14"/>
        <v>0</v>
      </c>
      <c r="BM103" t="e">
        <f t="shared" si="15"/>
        <v>#DIV/0!</v>
      </c>
      <c r="BN103">
        <f t="shared" si="16"/>
        <v>0</v>
      </c>
    </row>
    <row r="104" spans="1:66">
      <c r="A104">
        <f t="shared" si="7"/>
        <v>51</v>
      </c>
      <c r="B104" s="6"/>
      <c r="C104" s="10"/>
      <c r="D104" s="32"/>
      <c r="E104" s="10"/>
      <c r="F104" s="32"/>
      <c r="G104" s="10"/>
      <c r="H104" s="32"/>
      <c r="I104" s="10"/>
      <c r="J104" s="32"/>
      <c r="K104" s="10"/>
      <c r="L104" s="253"/>
      <c r="M104" s="10"/>
      <c r="N104" s="32"/>
      <c r="O104" s="10"/>
      <c r="P104" s="32"/>
      <c r="Q104" s="10"/>
      <c r="R104" s="32"/>
      <c r="S104" s="10"/>
      <c r="T104" s="32"/>
      <c r="U104" s="10"/>
      <c r="V104" s="32"/>
      <c r="W104" s="10"/>
      <c r="X104" s="32"/>
      <c r="Y104" s="10"/>
      <c r="Z104" s="32"/>
      <c r="AA104" s="10"/>
      <c r="AB104" s="32"/>
      <c r="AC104" s="10"/>
      <c r="AD104" s="32"/>
      <c r="AE104" s="10"/>
      <c r="AF104" s="32"/>
      <c r="AG104" s="10"/>
      <c r="AH104" s="32"/>
      <c r="AI104" s="10"/>
      <c r="AJ104" s="32"/>
      <c r="AK104" s="10"/>
      <c r="AL104" s="32"/>
      <c r="AM104" s="10"/>
      <c r="AN104" s="32"/>
      <c r="AO104" s="10"/>
      <c r="AP104" s="244"/>
      <c r="AQ104" s="10"/>
      <c r="AR104" s="32"/>
      <c r="AS104" s="10"/>
      <c r="AT104" s="244"/>
      <c r="AU104" s="10"/>
      <c r="AV104" s="244"/>
      <c r="AW104" s="10"/>
      <c r="AX104" s="247"/>
      <c r="AY104" s="10"/>
      <c r="AZ104" s="244"/>
      <c r="BA104" s="10"/>
      <c r="BB104" s="247"/>
      <c r="BC104" s="10"/>
      <c r="BD104" s="247"/>
      <c r="BE104" s="10"/>
      <c r="BF104" s="11"/>
      <c r="BG104" s="10"/>
      <c r="BH104" s="11"/>
      <c r="BI104" s="28"/>
      <c r="BJ104" s="41"/>
      <c r="BK104" s="41">
        <f t="shared" si="11"/>
        <v>0</v>
      </c>
      <c r="BL104">
        <f t="shared" si="14"/>
        <v>0</v>
      </c>
      <c r="BM104" t="e">
        <f t="shared" si="15"/>
        <v>#DIV/0!</v>
      </c>
      <c r="BN104">
        <f t="shared" si="16"/>
        <v>0</v>
      </c>
    </row>
    <row r="105" spans="1:66">
      <c r="A105">
        <f t="shared" si="7"/>
        <v>52</v>
      </c>
      <c r="B105" s="6"/>
      <c r="C105" s="10"/>
      <c r="D105" s="32"/>
      <c r="E105" s="10"/>
      <c r="F105" s="32"/>
      <c r="G105" s="10"/>
      <c r="H105" s="32"/>
      <c r="I105" s="10"/>
      <c r="J105" s="32"/>
      <c r="K105" s="10"/>
      <c r="L105" s="253"/>
      <c r="M105" s="10"/>
      <c r="N105" s="32"/>
      <c r="O105" s="10"/>
      <c r="P105" s="32"/>
      <c r="Q105" s="10"/>
      <c r="R105" s="32"/>
      <c r="S105" s="10"/>
      <c r="T105" s="32"/>
      <c r="U105" s="10"/>
      <c r="V105" s="32"/>
      <c r="W105" s="10"/>
      <c r="X105" s="32"/>
      <c r="Y105" s="10"/>
      <c r="Z105" s="32"/>
      <c r="AA105" s="10"/>
      <c r="AB105" s="32"/>
      <c r="AC105" s="10"/>
      <c r="AD105" s="32"/>
      <c r="AE105" s="10"/>
      <c r="AF105" s="32"/>
      <c r="AG105" s="10"/>
      <c r="AH105" s="32"/>
      <c r="AI105" s="10"/>
      <c r="AJ105" s="32"/>
      <c r="AK105" s="10"/>
      <c r="AL105" s="32"/>
      <c r="AM105" s="10"/>
      <c r="AN105" s="32"/>
      <c r="AO105" s="10"/>
      <c r="AP105" s="244"/>
      <c r="AQ105" s="10"/>
      <c r="AR105" s="32"/>
      <c r="AS105" s="10"/>
      <c r="AT105" s="244"/>
      <c r="AU105" s="10"/>
      <c r="AV105" s="244"/>
      <c r="AW105" s="10"/>
      <c r="AX105" s="247"/>
      <c r="AY105" s="10"/>
      <c r="AZ105" s="244"/>
      <c r="BA105" s="10"/>
      <c r="BB105" s="247"/>
      <c r="BC105" s="10"/>
      <c r="BD105" s="247"/>
      <c r="BE105" s="10"/>
      <c r="BF105" s="11"/>
      <c r="BG105" s="10"/>
      <c r="BH105" s="11"/>
      <c r="BJ105" s="41"/>
      <c r="BK105" s="41">
        <f t="shared" si="11"/>
        <v>0</v>
      </c>
      <c r="BL105">
        <f t="shared" si="14"/>
        <v>0</v>
      </c>
      <c r="BM105" t="e">
        <f t="shared" si="15"/>
        <v>#DIV/0!</v>
      </c>
      <c r="BN105">
        <f t="shared" si="16"/>
        <v>0</v>
      </c>
    </row>
    <row r="106" spans="1:66">
      <c r="A106">
        <f t="shared" si="7"/>
        <v>53</v>
      </c>
      <c r="B106" s="6"/>
      <c r="C106" s="10"/>
      <c r="D106" s="32"/>
      <c r="E106" s="10"/>
      <c r="F106" s="32"/>
      <c r="G106" s="10"/>
      <c r="H106" s="32"/>
      <c r="I106" s="10"/>
      <c r="J106" s="32"/>
      <c r="K106" s="10"/>
      <c r="L106" s="253"/>
      <c r="M106" s="10"/>
      <c r="N106" s="32"/>
      <c r="O106" s="10"/>
      <c r="P106" s="32"/>
      <c r="Q106" s="10"/>
      <c r="R106" s="32"/>
      <c r="S106" s="10"/>
      <c r="T106" s="32"/>
      <c r="U106" s="10"/>
      <c r="V106" s="32"/>
      <c r="W106" s="10"/>
      <c r="X106" s="32"/>
      <c r="Y106" s="10"/>
      <c r="Z106" s="32"/>
      <c r="AA106" s="10"/>
      <c r="AB106" s="32"/>
      <c r="AC106" s="10"/>
      <c r="AD106" s="32"/>
      <c r="AE106" s="10"/>
      <c r="AF106" s="32"/>
      <c r="AG106" s="10"/>
      <c r="AH106" s="32"/>
      <c r="AI106" s="10"/>
      <c r="AJ106" s="32"/>
      <c r="AK106" s="10"/>
      <c r="AL106" s="32"/>
      <c r="AM106" s="10"/>
      <c r="AN106" s="32"/>
      <c r="AO106" s="10"/>
      <c r="AP106" s="244"/>
      <c r="AQ106" s="10"/>
      <c r="AR106" s="32"/>
      <c r="AS106" s="10"/>
      <c r="AT106" s="244"/>
      <c r="AU106" s="10"/>
      <c r="AV106" s="244"/>
      <c r="AW106" s="10"/>
      <c r="AX106" s="247"/>
      <c r="AY106" s="10"/>
      <c r="AZ106" s="244"/>
      <c r="BA106" s="10"/>
      <c r="BB106" s="247"/>
      <c r="BC106" s="10"/>
      <c r="BD106" s="247"/>
      <c r="BE106" s="10"/>
      <c r="BF106" s="11"/>
      <c r="BG106" s="10"/>
      <c r="BH106" s="11"/>
      <c r="BJ106" s="41"/>
      <c r="BK106" s="41">
        <f t="shared" si="11"/>
        <v>0</v>
      </c>
      <c r="BL106">
        <f t="shared" si="14"/>
        <v>0</v>
      </c>
      <c r="BM106" t="e">
        <f t="shared" si="15"/>
        <v>#DIV/0!</v>
      </c>
      <c r="BN106">
        <f t="shared" si="16"/>
        <v>0</v>
      </c>
    </row>
    <row r="107" spans="1:66">
      <c r="A107">
        <f t="shared" si="7"/>
        <v>54</v>
      </c>
      <c r="B107" s="6"/>
      <c r="C107" s="10"/>
      <c r="D107" s="32"/>
      <c r="E107" s="10"/>
      <c r="F107" s="32"/>
      <c r="G107" s="10"/>
      <c r="H107" s="32"/>
      <c r="I107" s="10"/>
      <c r="J107" s="32"/>
      <c r="K107" s="10"/>
      <c r="L107" s="32"/>
      <c r="M107" s="10"/>
      <c r="N107" s="32"/>
      <c r="O107" s="10"/>
      <c r="P107" s="32"/>
      <c r="Q107" s="10"/>
      <c r="R107" s="32"/>
      <c r="S107" s="10"/>
      <c r="T107" s="32"/>
      <c r="U107" s="10"/>
      <c r="V107" s="32"/>
      <c r="W107" s="10"/>
      <c r="X107" s="32"/>
      <c r="Y107" s="10"/>
      <c r="Z107" s="32"/>
      <c r="AA107" s="10"/>
      <c r="AB107" s="32"/>
      <c r="AC107" s="10"/>
      <c r="AD107" s="32"/>
      <c r="AE107" s="10"/>
      <c r="AF107" s="32"/>
      <c r="AG107" s="10"/>
      <c r="AH107" s="32"/>
      <c r="AI107" s="10"/>
      <c r="AJ107" s="32"/>
      <c r="AK107" s="10"/>
      <c r="AL107" s="32"/>
      <c r="AM107" s="10"/>
      <c r="AN107" s="32"/>
      <c r="AO107" s="10"/>
      <c r="AP107" s="244"/>
      <c r="AQ107" s="10"/>
      <c r="AR107" s="32"/>
      <c r="AS107" s="10"/>
      <c r="AT107" s="244"/>
      <c r="AU107" s="10"/>
      <c r="AV107" s="244"/>
      <c r="AW107" s="10"/>
      <c r="AX107" s="247"/>
      <c r="AY107" s="10"/>
      <c r="AZ107" s="244"/>
      <c r="BA107" s="10"/>
      <c r="BB107" s="247"/>
      <c r="BC107" s="10"/>
      <c r="BD107" s="247"/>
      <c r="BE107" s="10"/>
      <c r="BF107" s="11"/>
      <c r="BG107" s="10"/>
      <c r="BH107" s="11"/>
      <c r="BJ107" s="41"/>
      <c r="BK107" s="41">
        <f t="shared" si="11"/>
        <v>0</v>
      </c>
      <c r="BL107">
        <f t="shared" si="14"/>
        <v>0</v>
      </c>
    </row>
    <row r="108" spans="1:66">
      <c r="A108">
        <f t="shared" si="7"/>
        <v>55</v>
      </c>
      <c r="B108" s="6"/>
      <c r="C108" s="10"/>
      <c r="D108" s="32"/>
      <c r="E108" s="10"/>
      <c r="F108" s="32"/>
      <c r="G108" s="10"/>
      <c r="H108" s="32"/>
      <c r="I108" s="10"/>
      <c r="J108" s="32"/>
      <c r="K108" s="10"/>
      <c r="L108" s="32"/>
      <c r="M108" s="10"/>
      <c r="N108" s="32"/>
      <c r="O108" s="10"/>
      <c r="P108" s="32"/>
      <c r="Q108" s="10"/>
      <c r="R108" s="32"/>
      <c r="S108" s="10"/>
      <c r="T108" s="32"/>
      <c r="U108" s="10"/>
      <c r="V108" s="32"/>
      <c r="W108" s="10"/>
      <c r="X108" s="32"/>
      <c r="Y108" s="10"/>
      <c r="Z108" s="32"/>
      <c r="AA108" s="10"/>
      <c r="AB108" s="32"/>
      <c r="AC108" s="10"/>
      <c r="AD108" s="32"/>
      <c r="AE108" s="10"/>
      <c r="AF108" s="32"/>
      <c r="AG108" s="10"/>
      <c r="AH108" s="32"/>
      <c r="AI108" s="10"/>
      <c r="AJ108" s="32"/>
      <c r="AK108" s="10"/>
      <c r="AL108" s="32"/>
      <c r="AM108" s="10"/>
      <c r="AN108" s="32"/>
      <c r="AO108" s="10"/>
      <c r="AP108" s="244"/>
      <c r="AQ108" s="10"/>
      <c r="AR108" s="32"/>
      <c r="AS108" s="10"/>
      <c r="AT108" s="244"/>
      <c r="AU108" s="10"/>
      <c r="AV108" s="244"/>
      <c r="AW108" s="10"/>
      <c r="AX108" s="247"/>
      <c r="AY108" s="10"/>
      <c r="AZ108" s="244"/>
      <c r="BA108" s="10"/>
      <c r="BB108" s="247"/>
      <c r="BC108" s="10"/>
      <c r="BD108" s="247"/>
      <c r="BE108" s="10"/>
      <c r="BF108" s="11"/>
      <c r="BG108" s="10"/>
      <c r="BH108" s="11"/>
      <c r="BJ108" s="41"/>
      <c r="BK108" s="41">
        <f t="shared" si="11"/>
        <v>0</v>
      </c>
      <c r="BL108">
        <f t="shared" si="14"/>
        <v>0</v>
      </c>
      <c r="BM108" t="e">
        <f>+BK108/BL108</f>
        <v>#DIV/0!</v>
      </c>
      <c r="BN108">
        <f>+K108</f>
        <v>0</v>
      </c>
    </row>
    <row r="109" spans="1:66">
      <c r="A109">
        <f t="shared" si="7"/>
        <v>56</v>
      </c>
      <c r="B109" s="6"/>
      <c r="C109" s="10"/>
      <c r="D109" s="32"/>
      <c r="E109" s="10"/>
      <c r="F109" s="32"/>
      <c r="G109" s="10"/>
      <c r="H109" s="32"/>
      <c r="I109" s="10"/>
      <c r="J109" s="32"/>
      <c r="K109" s="10"/>
      <c r="L109" s="32"/>
      <c r="M109" s="10"/>
      <c r="N109" s="32"/>
      <c r="O109" s="10"/>
      <c r="P109" s="32"/>
      <c r="Q109" s="10"/>
      <c r="R109" s="32"/>
      <c r="S109" s="10"/>
      <c r="T109" s="32"/>
      <c r="U109" s="10"/>
      <c r="V109" s="32"/>
      <c r="W109" s="10"/>
      <c r="X109" s="32"/>
      <c r="Y109" s="10"/>
      <c r="Z109" s="32"/>
      <c r="AA109" s="10"/>
      <c r="AB109" s="32"/>
      <c r="AC109" s="10"/>
      <c r="AD109" s="32"/>
      <c r="AE109" s="10"/>
      <c r="AF109" s="32"/>
      <c r="AG109" s="10"/>
      <c r="AH109" s="32"/>
      <c r="AI109" s="10"/>
      <c r="AJ109" s="32"/>
      <c r="AK109" s="10"/>
      <c r="AL109" s="32"/>
      <c r="AM109" s="10"/>
      <c r="AN109" s="32"/>
      <c r="AO109" s="10"/>
      <c r="AP109" s="244"/>
      <c r="AQ109" s="10"/>
      <c r="AR109" s="32"/>
      <c r="AS109" s="10"/>
      <c r="AT109" s="244"/>
      <c r="AU109" s="10"/>
      <c r="AV109" s="244"/>
      <c r="AW109" s="10"/>
      <c r="AX109" s="247"/>
      <c r="AY109" s="10"/>
      <c r="AZ109" s="244"/>
      <c r="BA109" s="10"/>
      <c r="BB109" s="247"/>
      <c r="BC109" s="10"/>
      <c r="BD109" s="247"/>
      <c r="BE109" s="10"/>
      <c r="BF109" s="11"/>
      <c r="BG109" s="10"/>
      <c r="BH109" s="11"/>
      <c r="BJ109" s="41"/>
      <c r="BK109" s="41">
        <f t="shared" si="11"/>
        <v>0</v>
      </c>
      <c r="BL109">
        <f t="shared" si="14"/>
        <v>0</v>
      </c>
      <c r="BN109" s="39"/>
    </row>
    <row r="110" spans="1:66">
      <c r="A110">
        <f t="shared" si="7"/>
        <v>57</v>
      </c>
      <c r="B110" s="6"/>
      <c r="C110" s="10"/>
      <c r="D110" s="32"/>
      <c r="E110" s="10"/>
      <c r="F110" s="32"/>
      <c r="G110" s="10"/>
      <c r="H110" s="32"/>
      <c r="I110" s="10"/>
      <c r="J110" s="32"/>
      <c r="K110" s="10"/>
      <c r="L110" s="32"/>
      <c r="M110" s="10"/>
      <c r="N110" s="32"/>
      <c r="O110" s="10"/>
      <c r="P110" s="32"/>
      <c r="Q110" s="10"/>
      <c r="R110" s="32"/>
      <c r="S110" s="10"/>
      <c r="T110" s="32"/>
      <c r="U110" s="10"/>
      <c r="V110" s="32"/>
      <c r="W110" s="10"/>
      <c r="X110" s="32"/>
      <c r="Y110" s="10"/>
      <c r="Z110" s="32"/>
      <c r="AA110" s="10"/>
      <c r="AB110" s="32"/>
      <c r="AC110" s="10"/>
      <c r="AD110" s="32"/>
      <c r="AE110" s="10"/>
      <c r="AF110" s="32"/>
      <c r="AG110" s="10"/>
      <c r="AH110" s="32"/>
      <c r="AI110" s="10"/>
      <c r="AJ110" s="32"/>
      <c r="AK110" s="10"/>
      <c r="AL110" s="32"/>
      <c r="AM110" s="10"/>
      <c r="AN110" s="32"/>
      <c r="AO110" s="10"/>
      <c r="AP110" s="244"/>
      <c r="AQ110" s="10"/>
      <c r="AR110" s="32"/>
      <c r="AS110" s="10"/>
      <c r="AT110" s="244"/>
      <c r="AU110" s="10"/>
      <c r="AV110" s="244"/>
      <c r="AW110" s="10"/>
      <c r="AX110" s="247"/>
      <c r="AY110" s="10"/>
      <c r="AZ110" s="244"/>
      <c r="BA110" s="10"/>
      <c r="BB110" s="247"/>
      <c r="BC110" s="10"/>
      <c r="BD110" s="247"/>
      <c r="BE110" s="10"/>
      <c r="BF110" s="11"/>
      <c r="BG110" s="10"/>
      <c r="BH110" s="11"/>
      <c r="BJ110" s="41"/>
      <c r="BK110" s="41">
        <f t="shared" si="11"/>
        <v>0</v>
      </c>
      <c r="BL110">
        <f t="shared" si="14"/>
        <v>0</v>
      </c>
      <c r="BM110" t="e">
        <f>+BK110/BL110</f>
        <v>#DIV/0!</v>
      </c>
      <c r="BN110">
        <f>+K110</f>
        <v>0</v>
      </c>
    </row>
    <row r="111" spans="1:66">
      <c r="A111">
        <f t="shared" si="7"/>
        <v>58</v>
      </c>
      <c r="B111" s="6"/>
      <c r="C111" s="10"/>
      <c r="D111" s="32"/>
      <c r="E111" s="10"/>
      <c r="F111" s="32"/>
      <c r="G111" s="10"/>
      <c r="H111" s="32"/>
      <c r="I111" s="10"/>
      <c r="J111" s="32"/>
      <c r="K111" s="10"/>
      <c r="L111" s="32"/>
      <c r="M111" s="10"/>
      <c r="N111" s="32"/>
      <c r="O111" s="10"/>
      <c r="P111" s="32"/>
      <c r="Q111" s="10"/>
      <c r="R111" s="32"/>
      <c r="S111" s="10"/>
      <c r="T111" s="32"/>
      <c r="U111" s="10"/>
      <c r="V111" s="32"/>
      <c r="W111" s="10"/>
      <c r="X111" s="32"/>
      <c r="Y111" s="10"/>
      <c r="Z111" s="32"/>
      <c r="AA111" s="10"/>
      <c r="AB111" s="32"/>
      <c r="AC111" s="10"/>
      <c r="AD111" s="32"/>
      <c r="AE111" s="10"/>
      <c r="AF111" s="32"/>
      <c r="AG111" s="10"/>
      <c r="AH111" s="32"/>
      <c r="AI111" s="10"/>
      <c r="AJ111" s="32"/>
      <c r="AK111" s="10"/>
      <c r="AL111" s="32"/>
      <c r="AM111" s="10"/>
      <c r="AN111" s="32"/>
      <c r="AO111" s="10"/>
      <c r="AP111" s="244"/>
      <c r="AQ111" s="10"/>
      <c r="AR111" s="32"/>
      <c r="AS111" s="10"/>
      <c r="AT111" s="244"/>
      <c r="AU111" s="10"/>
      <c r="AV111" s="244"/>
      <c r="AW111" s="10"/>
      <c r="AX111" s="247"/>
      <c r="AY111" s="10"/>
      <c r="AZ111" s="244"/>
      <c r="BA111" s="10"/>
      <c r="BB111" s="247"/>
      <c r="BC111" s="10"/>
      <c r="BD111" s="247"/>
      <c r="BE111" s="10"/>
      <c r="BF111" s="11"/>
      <c r="BG111" s="10"/>
      <c r="BH111" s="11"/>
      <c r="BJ111" s="41"/>
      <c r="BK111" s="41">
        <f t="shared" si="11"/>
        <v>0</v>
      </c>
      <c r="BL111">
        <f t="shared" si="14"/>
        <v>0</v>
      </c>
    </row>
    <row r="112" spans="1:66">
      <c r="A112">
        <f t="shared" si="7"/>
        <v>59</v>
      </c>
      <c r="B112" s="6"/>
      <c r="C112" s="10"/>
      <c r="D112" s="32"/>
      <c r="E112" s="10"/>
      <c r="F112" s="32"/>
      <c r="G112" s="10"/>
      <c r="H112" s="32"/>
      <c r="I112" s="10"/>
      <c r="J112" s="32"/>
      <c r="K112" s="10"/>
      <c r="L112" s="32"/>
      <c r="M112" s="10"/>
      <c r="N112" s="32"/>
      <c r="O112" s="10"/>
      <c r="P112" s="32"/>
      <c r="Q112" s="10"/>
      <c r="R112" s="32"/>
      <c r="S112" s="10"/>
      <c r="T112" s="32"/>
      <c r="U112" s="10"/>
      <c r="V112" s="32"/>
      <c r="W112" s="10"/>
      <c r="X112" s="32"/>
      <c r="Y112" s="10"/>
      <c r="Z112" s="32"/>
      <c r="AA112" s="10"/>
      <c r="AB112" s="32"/>
      <c r="AC112" s="10"/>
      <c r="AD112" s="32"/>
      <c r="AE112" s="10"/>
      <c r="AF112" s="32"/>
      <c r="AG112" s="10"/>
      <c r="AH112" s="32"/>
      <c r="AI112" s="10"/>
      <c r="AJ112" s="32"/>
      <c r="AK112" s="10"/>
      <c r="AL112" s="32"/>
      <c r="AM112" s="10"/>
      <c r="AN112" s="32"/>
      <c r="AO112" s="10"/>
      <c r="AP112" s="244"/>
      <c r="AQ112" s="10"/>
      <c r="AR112" s="32"/>
      <c r="AS112" s="10"/>
      <c r="AT112" s="244"/>
      <c r="AU112" s="10"/>
      <c r="AV112" s="244"/>
      <c r="AW112" s="10"/>
      <c r="AX112" s="247"/>
      <c r="AY112" s="10"/>
      <c r="AZ112" s="244"/>
      <c r="BA112" s="10"/>
      <c r="BB112" s="247"/>
      <c r="BC112" s="10"/>
      <c r="BD112" s="247"/>
      <c r="BE112" s="10"/>
      <c r="BF112" s="11"/>
      <c r="BG112" s="10"/>
      <c r="BH112" s="11"/>
      <c r="BJ112" s="41"/>
      <c r="BK112" s="41">
        <f t="shared" si="11"/>
        <v>0</v>
      </c>
      <c r="BL112">
        <f t="shared" si="14"/>
        <v>0</v>
      </c>
      <c r="BM112" t="e">
        <f>+BK112/BL112</f>
        <v>#DIV/0!</v>
      </c>
      <c r="BN112">
        <f>+K112</f>
        <v>0</v>
      </c>
    </row>
    <row r="113" spans="1:66">
      <c r="A113">
        <f t="shared" si="7"/>
        <v>60</v>
      </c>
      <c r="B113" s="6"/>
      <c r="C113" s="10"/>
      <c r="D113" s="32"/>
      <c r="E113" s="10"/>
      <c r="F113" s="32"/>
      <c r="G113" s="10"/>
      <c r="H113" s="32"/>
      <c r="I113" s="10"/>
      <c r="J113" s="32"/>
      <c r="K113" s="10"/>
      <c r="L113" s="240"/>
      <c r="M113" s="10"/>
      <c r="N113" s="32"/>
      <c r="O113" s="10"/>
      <c r="P113" s="32"/>
      <c r="Q113" s="10"/>
      <c r="R113" s="32"/>
      <c r="S113" s="10"/>
      <c r="T113" s="32"/>
      <c r="U113" s="10"/>
      <c r="V113" s="32"/>
      <c r="W113" s="10"/>
      <c r="X113" s="32"/>
      <c r="Y113" s="10"/>
      <c r="Z113" s="32"/>
      <c r="AA113" s="10"/>
      <c r="AB113" s="32"/>
      <c r="AC113" s="10"/>
      <c r="AD113" s="32"/>
      <c r="AE113" s="10"/>
      <c r="AF113" s="32"/>
      <c r="AG113" s="10"/>
      <c r="AH113" s="32"/>
      <c r="AI113" s="10"/>
      <c r="AJ113" s="32"/>
      <c r="AK113" s="10"/>
      <c r="AL113" s="32"/>
      <c r="AM113" s="10"/>
      <c r="AN113" s="32"/>
      <c r="AO113" s="10"/>
      <c r="AP113" s="244"/>
      <c r="AQ113" s="10"/>
      <c r="AR113" s="32"/>
      <c r="AS113" s="10"/>
      <c r="AT113" s="244"/>
      <c r="AU113" s="10"/>
      <c r="AV113" s="244"/>
      <c r="AW113" s="10"/>
      <c r="AX113" s="247"/>
      <c r="AY113" s="10"/>
      <c r="AZ113" s="244"/>
      <c r="BA113" s="10"/>
      <c r="BB113" s="247"/>
      <c r="BC113" s="10"/>
      <c r="BD113" s="247"/>
      <c r="BE113" s="10"/>
      <c r="BF113" s="11"/>
      <c r="BG113" s="10"/>
      <c r="BH113" s="11"/>
      <c r="BJ113" s="41"/>
      <c r="BK113" s="41">
        <f t="shared" si="11"/>
        <v>0</v>
      </c>
      <c r="BL113">
        <f t="shared" si="14"/>
        <v>0</v>
      </c>
      <c r="BM113" t="e">
        <f>+BK113/BL113</f>
        <v>#DIV/0!</v>
      </c>
      <c r="BN113">
        <f>+K113*2</f>
        <v>0</v>
      </c>
    </row>
    <row r="114" spans="1:66">
      <c r="A114">
        <f t="shared" si="7"/>
        <v>61</v>
      </c>
      <c r="B114" s="6"/>
      <c r="C114" s="10"/>
      <c r="D114" s="32"/>
      <c r="E114" s="10"/>
      <c r="F114" s="32"/>
      <c r="G114" s="10"/>
      <c r="H114" s="32"/>
      <c r="I114" s="10"/>
      <c r="J114" s="32"/>
      <c r="K114" s="10"/>
      <c r="L114" s="32"/>
      <c r="M114" s="10"/>
      <c r="N114" s="32"/>
      <c r="O114" s="10"/>
      <c r="P114" s="32"/>
      <c r="Q114" s="10"/>
      <c r="R114" s="32"/>
      <c r="S114" s="10"/>
      <c r="T114" s="32"/>
      <c r="U114" s="10"/>
      <c r="V114" s="32"/>
      <c r="W114" s="10"/>
      <c r="X114" s="32"/>
      <c r="Y114" s="10"/>
      <c r="Z114" s="32"/>
      <c r="AA114" s="10"/>
      <c r="AB114" s="32"/>
      <c r="AC114" s="10"/>
      <c r="AD114" s="32"/>
      <c r="AE114" s="10"/>
      <c r="AF114" s="32"/>
      <c r="AG114" s="10"/>
      <c r="AH114" s="32"/>
      <c r="AI114" s="10"/>
      <c r="AJ114" s="32"/>
      <c r="AK114" s="10"/>
      <c r="AL114" s="32"/>
      <c r="AM114" s="10"/>
      <c r="AN114" s="32"/>
      <c r="AO114" s="10"/>
      <c r="AP114" s="244"/>
      <c r="AQ114" s="10"/>
      <c r="AR114" s="32"/>
      <c r="AS114" s="10"/>
      <c r="AT114" s="244"/>
      <c r="AU114" s="10"/>
      <c r="AV114" s="244"/>
      <c r="AW114" s="10"/>
      <c r="AX114" s="247"/>
      <c r="AY114" s="10"/>
      <c r="AZ114" s="244"/>
      <c r="BA114" s="10"/>
      <c r="BB114" s="247"/>
      <c r="BC114" s="10"/>
      <c r="BD114" s="247"/>
      <c r="BE114" s="10"/>
      <c r="BF114" s="11"/>
      <c r="BG114" s="10"/>
      <c r="BH114" s="11"/>
      <c r="BJ114" s="41"/>
      <c r="BK114" s="41">
        <f t="shared" si="11"/>
        <v>0</v>
      </c>
      <c r="BL114">
        <f t="shared" si="14"/>
        <v>0</v>
      </c>
      <c r="BM114" t="e">
        <f>+BK114/BL114</f>
        <v>#DIV/0!</v>
      </c>
      <c r="BN114">
        <f>+K114</f>
        <v>0</v>
      </c>
    </row>
    <row r="115" spans="1:66">
      <c r="A115">
        <f t="shared" si="7"/>
        <v>62</v>
      </c>
      <c r="B115" s="6"/>
      <c r="C115" s="10"/>
      <c r="D115" s="32"/>
      <c r="E115" s="10"/>
      <c r="F115" s="32"/>
      <c r="G115" s="10"/>
      <c r="H115" s="32"/>
      <c r="I115" s="10"/>
      <c r="J115" s="32"/>
      <c r="K115" s="10"/>
      <c r="L115" s="240"/>
      <c r="M115" s="10"/>
      <c r="N115" s="32"/>
      <c r="O115" s="10"/>
      <c r="P115" s="32"/>
      <c r="Q115" s="10"/>
      <c r="R115" s="32"/>
      <c r="S115" s="10"/>
      <c r="T115" s="32"/>
      <c r="U115" s="10"/>
      <c r="V115" s="32"/>
      <c r="W115" s="10"/>
      <c r="X115" s="32"/>
      <c r="Y115" s="10"/>
      <c r="Z115" s="32"/>
      <c r="AA115" s="10"/>
      <c r="AB115" s="32"/>
      <c r="AC115" s="10"/>
      <c r="AD115" s="32"/>
      <c r="AE115" s="10"/>
      <c r="AF115" s="32"/>
      <c r="AG115" s="10"/>
      <c r="AH115" s="32"/>
      <c r="AI115" s="10"/>
      <c r="AJ115" s="32"/>
      <c r="AK115" s="10"/>
      <c r="AL115" s="32"/>
      <c r="AM115" s="10"/>
      <c r="AN115" s="32"/>
      <c r="AO115" s="10"/>
      <c r="AP115" s="244"/>
      <c r="AQ115" s="10"/>
      <c r="AR115" s="32"/>
      <c r="AS115" s="10"/>
      <c r="AT115" s="244"/>
      <c r="AU115" s="10"/>
      <c r="AV115" s="244"/>
      <c r="AW115" s="10"/>
      <c r="AX115" s="247"/>
      <c r="AY115" s="10"/>
      <c r="AZ115" s="244"/>
      <c r="BA115" s="10"/>
      <c r="BB115" s="247"/>
      <c r="BC115" s="10"/>
      <c r="BD115" s="247"/>
      <c r="BE115" s="10"/>
      <c r="BF115" s="11"/>
      <c r="BG115" s="10"/>
      <c r="BH115" s="11"/>
      <c r="BJ115" s="41"/>
      <c r="BK115" s="41">
        <f t="shared" si="11"/>
        <v>0</v>
      </c>
      <c r="BL115">
        <v>4</v>
      </c>
      <c r="BM115" s="268">
        <v>2.2204499999999999E-16</v>
      </c>
      <c r="BN115">
        <f>+K115*2</f>
        <v>0</v>
      </c>
    </row>
    <row r="116" spans="1:66">
      <c r="A116">
        <f t="shared" si="7"/>
        <v>63</v>
      </c>
      <c r="B116" s="6"/>
      <c r="C116" s="10"/>
      <c r="D116" s="32"/>
      <c r="E116" s="10"/>
      <c r="F116" s="32"/>
      <c r="G116" s="10"/>
      <c r="H116" s="32"/>
      <c r="I116" s="10"/>
      <c r="J116" s="32"/>
      <c r="K116" s="10"/>
      <c r="L116" s="240"/>
      <c r="M116" s="10"/>
      <c r="N116" s="32"/>
      <c r="O116" s="10"/>
      <c r="P116" s="32"/>
      <c r="Q116" s="10"/>
      <c r="R116" s="32"/>
      <c r="S116" s="10"/>
      <c r="T116" s="32"/>
      <c r="U116" s="10"/>
      <c r="V116" s="32"/>
      <c r="W116" s="10"/>
      <c r="X116" s="32"/>
      <c r="Y116" s="10"/>
      <c r="Z116" s="32"/>
      <c r="AA116" s="10"/>
      <c r="AB116" s="32"/>
      <c r="AC116" s="10"/>
      <c r="AD116" s="32"/>
      <c r="AE116" s="10"/>
      <c r="AF116" s="32"/>
      <c r="AG116" s="10"/>
      <c r="AH116" s="32"/>
      <c r="AI116" s="10"/>
      <c r="AJ116" s="32"/>
      <c r="AK116" s="10"/>
      <c r="AL116" s="32"/>
      <c r="AM116" s="10"/>
      <c r="AN116" s="32"/>
      <c r="AO116" s="10"/>
      <c r="AP116" s="244"/>
      <c r="AQ116" s="10"/>
      <c r="AR116" s="32"/>
      <c r="AS116" s="10"/>
      <c r="AT116" s="244"/>
      <c r="AU116" s="10"/>
      <c r="AV116" s="244"/>
      <c r="AW116" s="10"/>
      <c r="AX116" s="247"/>
      <c r="AY116" s="10"/>
      <c r="AZ116" s="244"/>
      <c r="BA116" s="10"/>
      <c r="BB116" s="247"/>
      <c r="BC116" s="10"/>
      <c r="BD116" s="247"/>
      <c r="BE116" s="10"/>
      <c r="BF116" s="11"/>
      <c r="BG116" s="10"/>
      <c r="BH116" s="11"/>
      <c r="BJ116" s="41"/>
      <c r="BK116" s="41">
        <f t="shared" si="11"/>
        <v>0</v>
      </c>
      <c r="BL116">
        <v>4</v>
      </c>
      <c r="BM116" s="268">
        <v>-2.2204499999999999E-16</v>
      </c>
      <c r="BN116">
        <f>+K116*2</f>
        <v>0</v>
      </c>
    </row>
    <row r="117" spans="1:66">
      <c r="A117">
        <f t="shared" si="7"/>
        <v>64</v>
      </c>
      <c r="B117" s="6"/>
      <c r="C117" s="10"/>
      <c r="D117" s="32"/>
      <c r="E117" s="10"/>
      <c r="F117" s="32"/>
      <c r="G117" s="10"/>
      <c r="H117" s="32"/>
      <c r="I117" s="10"/>
      <c r="J117" s="32"/>
      <c r="K117" s="10"/>
      <c r="L117" s="32"/>
      <c r="M117" s="10"/>
      <c r="N117" s="32"/>
      <c r="O117" s="10"/>
      <c r="P117" s="32"/>
      <c r="Q117" s="10"/>
      <c r="R117" s="32"/>
      <c r="S117" s="10"/>
      <c r="T117" s="32"/>
      <c r="U117" s="10"/>
      <c r="V117" s="32"/>
      <c r="W117" s="10"/>
      <c r="X117" s="32"/>
      <c r="Y117" s="10"/>
      <c r="Z117" s="32"/>
      <c r="AA117" s="10"/>
      <c r="AB117" s="32"/>
      <c r="AC117" s="10"/>
      <c r="AD117" s="32"/>
      <c r="AE117" s="10"/>
      <c r="AF117" s="32"/>
      <c r="AG117" s="10"/>
      <c r="AH117" s="32"/>
      <c r="AI117" s="10"/>
      <c r="AJ117" s="32"/>
      <c r="AK117" s="10"/>
      <c r="AL117" s="32"/>
      <c r="AM117" s="10"/>
      <c r="AN117" s="32"/>
      <c r="AO117" s="10"/>
      <c r="AP117" s="32"/>
      <c r="AQ117" s="10"/>
      <c r="AR117" s="32"/>
      <c r="AS117" s="10"/>
      <c r="AT117" s="32"/>
      <c r="AU117" s="10"/>
      <c r="AV117" s="32"/>
      <c r="AW117" s="10"/>
      <c r="AX117" s="247"/>
      <c r="AY117" s="10"/>
      <c r="AZ117" s="32"/>
      <c r="BA117" s="10"/>
      <c r="BB117" s="247"/>
      <c r="BC117" s="10"/>
      <c r="BD117" s="247"/>
      <c r="BE117" s="10"/>
      <c r="BF117" s="11"/>
      <c r="BG117" s="10"/>
      <c r="BH117" s="11"/>
      <c r="BJ117" s="41"/>
      <c r="BK117" s="41">
        <f t="shared" si="11"/>
        <v>0</v>
      </c>
      <c r="BL117">
        <f t="shared" ref="BL117:BL127" si="17">COUNT(C117:BH117)/2</f>
        <v>0</v>
      </c>
    </row>
    <row r="118" spans="1:66">
      <c r="A118">
        <f t="shared" si="7"/>
        <v>65</v>
      </c>
      <c r="B118" s="6"/>
      <c r="C118" s="10"/>
      <c r="D118" s="32"/>
      <c r="E118" s="10"/>
      <c r="F118" s="32"/>
      <c r="G118" s="10"/>
      <c r="H118" s="32"/>
      <c r="I118" s="10"/>
      <c r="J118" s="32"/>
      <c r="K118" s="10"/>
      <c r="L118" s="240"/>
      <c r="M118" s="10"/>
      <c r="N118" s="32"/>
      <c r="O118" s="10"/>
      <c r="P118" s="32"/>
      <c r="Q118" s="10"/>
      <c r="R118" s="32"/>
      <c r="S118" s="10"/>
      <c r="T118" s="32"/>
      <c r="U118" s="10"/>
      <c r="V118" s="32"/>
      <c r="W118" s="10"/>
      <c r="X118" s="32"/>
      <c r="Y118" s="10"/>
      <c r="Z118" s="32"/>
      <c r="AA118" s="10"/>
      <c r="AB118" s="32"/>
      <c r="AC118" s="10"/>
      <c r="AD118" s="32"/>
      <c r="AE118" s="10"/>
      <c r="AF118" s="32"/>
      <c r="AG118" s="10"/>
      <c r="AH118" s="32"/>
      <c r="AI118" s="10"/>
      <c r="AJ118" s="32"/>
      <c r="AK118" s="10"/>
      <c r="AL118" s="32"/>
      <c r="AM118" s="10"/>
      <c r="AN118" s="32"/>
      <c r="AO118" s="10"/>
      <c r="AP118" s="244"/>
      <c r="AQ118" s="10"/>
      <c r="AR118" s="32"/>
      <c r="AS118" s="10"/>
      <c r="AT118" s="244"/>
      <c r="AU118" s="10"/>
      <c r="AV118" s="244"/>
      <c r="AW118" s="10"/>
      <c r="AX118" s="247"/>
      <c r="AY118" s="10"/>
      <c r="AZ118" s="244"/>
      <c r="BA118" s="10"/>
      <c r="BB118" s="247"/>
      <c r="BC118" s="10"/>
      <c r="BD118" s="247"/>
      <c r="BE118" s="10"/>
      <c r="BF118" s="11"/>
      <c r="BG118" s="10"/>
      <c r="BH118" s="11"/>
      <c r="BI118" s="28"/>
      <c r="BJ118" s="41"/>
      <c r="BK118" s="41">
        <f t="shared" si="11"/>
        <v>0</v>
      </c>
      <c r="BL118">
        <f t="shared" si="17"/>
        <v>0</v>
      </c>
      <c r="BM118" t="e">
        <f t="shared" ref="BM118:BM125" si="18">+BK118/BL118</f>
        <v>#DIV/0!</v>
      </c>
      <c r="BN118">
        <f>+K118*2</f>
        <v>0</v>
      </c>
    </row>
    <row r="119" spans="1:66">
      <c r="A119">
        <f t="shared" si="7"/>
        <v>66</v>
      </c>
      <c r="B119" s="6"/>
      <c r="C119" s="10"/>
      <c r="D119" s="32"/>
      <c r="E119" s="10"/>
      <c r="F119" s="32"/>
      <c r="G119" s="10"/>
      <c r="H119" s="32"/>
      <c r="I119" s="10"/>
      <c r="J119" s="32"/>
      <c r="K119" s="10"/>
      <c r="L119" s="240"/>
      <c r="M119" s="10"/>
      <c r="N119" s="32"/>
      <c r="O119" s="10"/>
      <c r="P119" s="32"/>
      <c r="Q119" s="10"/>
      <c r="R119" s="32"/>
      <c r="S119" s="10"/>
      <c r="T119" s="32"/>
      <c r="U119" s="10"/>
      <c r="V119" s="32"/>
      <c r="W119" s="10"/>
      <c r="X119" s="32"/>
      <c r="Y119" s="10"/>
      <c r="Z119" s="32"/>
      <c r="AA119" s="10"/>
      <c r="AB119" s="32"/>
      <c r="AC119" s="10"/>
      <c r="AD119" s="32"/>
      <c r="AE119" s="10"/>
      <c r="AF119" s="32"/>
      <c r="AG119" s="10"/>
      <c r="AH119" s="32"/>
      <c r="AI119" s="10"/>
      <c r="AJ119" s="32"/>
      <c r="AK119" s="10"/>
      <c r="AL119" s="32"/>
      <c r="AM119" s="10"/>
      <c r="AN119" s="32"/>
      <c r="AO119" s="10"/>
      <c r="AP119" s="244"/>
      <c r="AQ119" s="10"/>
      <c r="AR119" s="32"/>
      <c r="AS119" s="10"/>
      <c r="AT119" s="244"/>
      <c r="AU119" s="10"/>
      <c r="AV119" s="244"/>
      <c r="AW119" s="10"/>
      <c r="AX119" s="247"/>
      <c r="AY119" s="10"/>
      <c r="AZ119" s="244"/>
      <c r="BA119" s="10"/>
      <c r="BB119" s="247"/>
      <c r="BC119" s="10"/>
      <c r="BD119" s="247"/>
      <c r="BE119" s="10"/>
      <c r="BF119" s="11"/>
      <c r="BG119" s="10"/>
      <c r="BH119" s="11"/>
      <c r="BJ119" s="41"/>
      <c r="BK119" s="41">
        <f t="shared" si="11"/>
        <v>0</v>
      </c>
      <c r="BL119">
        <f t="shared" si="17"/>
        <v>0</v>
      </c>
      <c r="BM119" t="e">
        <f t="shared" si="18"/>
        <v>#DIV/0!</v>
      </c>
      <c r="BN119">
        <f>+K119*2</f>
        <v>0</v>
      </c>
    </row>
    <row r="120" spans="1:66">
      <c r="A120">
        <f t="shared" ref="A120:A183" si="19">+A119+1</f>
        <v>67</v>
      </c>
      <c r="B120" s="6"/>
      <c r="C120" s="10"/>
      <c r="D120" s="32"/>
      <c r="E120" s="10"/>
      <c r="F120" s="32"/>
      <c r="G120" s="10"/>
      <c r="H120" s="32"/>
      <c r="I120" s="10"/>
      <c r="J120" s="32"/>
      <c r="K120" s="10"/>
      <c r="L120" s="240"/>
      <c r="M120" s="10"/>
      <c r="N120" s="32"/>
      <c r="O120" s="10"/>
      <c r="P120" s="32"/>
      <c r="Q120" s="10"/>
      <c r="R120" s="32"/>
      <c r="S120" s="10"/>
      <c r="T120" s="32"/>
      <c r="U120" s="10"/>
      <c r="V120" s="32"/>
      <c r="W120" s="10"/>
      <c r="X120" s="32"/>
      <c r="Y120" s="10"/>
      <c r="Z120" s="32"/>
      <c r="AA120" s="10"/>
      <c r="AB120" s="32"/>
      <c r="AC120" s="10"/>
      <c r="AD120" s="32"/>
      <c r="AE120" s="10"/>
      <c r="AF120" s="32"/>
      <c r="AG120" s="10"/>
      <c r="AH120" s="32"/>
      <c r="AI120" s="10"/>
      <c r="AJ120" s="32"/>
      <c r="AK120" s="10"/>
      <c r="AL120" s="32"/>
      <c r="AM120" s="10"/>
      <c r="AN120" s="32"/>
      <c r="AO120" s="10"/>
      <c r="AP120" s="244"/>
      <c r="AQ120" s="10"/>
      <c r="AR120" s="32"/>
      <c r="AS120" s="10"/>
      <c r="AT120" s="244"/>
      <c r="AU120" s="10"/>
      <c r="AV120" s="244"/>
      <c r="AW120" s="10"/>
      <c r="AX120" s="247"/>
      <c r="AY120" s="10"/>
      <c r="AZ120" s="244"/>
      <c r="BA120" s="10"/>
      <c r="BB120" s="247"/>
      <c r="BC120" s="10"/>
      <c r="BD120" s="247"/>
      <c r="BE120" s="10"/>
      <c r="BF120" s="11"/>
      <c r="BG120" s="10"/>
      <c r="BH120" s="11"/>
      <c r="BJ120" s="41"/>
      <c r="BK120" s="41">
        <f t="shared" si="11"/>
        <v>0</v>
      </c>
      <c r="BL120">
        <f t="shared" si="17"/>
        <v>0</v>
      </c>
      <c r="BM120" t="e">
        <f t="shared" si="18"/>
        <v>#DIV/0!</v>
      </c>
      <c r="BN120">
        <f>+K120*2</f>
        <v>0</v>
      </c>
    </row>
    <row r="121" spans="1:66">
      <c r="A121">
        <f t="shared" si="19"/>
        <v>68</v>
      </c>
      <c r="B121" s="6"/>
      <c r="C121" s="10"/>
      <c r="D121" s="32"/>
      <c r="E121" s="10"/>
      <c r="F121" s="32"/>
      <c r="G121" s="10"/>
      <c r="H121" s="32"/>
      <c r="I121" s="10"/>
      <c r="J121" s="32"/>
      <c r="K121" s="10"/>
      <c r="L121" s="240"/>
      <c r="M121" s="10"/>
      <c r="N121" s="32"/>
      <c r="O121" s="10"/>
      <c r="P121" s="32"/>
      <c r="Q121" s="10"/>
      <c r="R121" s="32"/>
      <c r="S121" s="10"/>
      <c r="T121" s="32"/>
      <c r="U121" s="10"/>
      <c r="V121" s="32"/>
      <c r="W121" s="10"/>
      <c r="X121" s="32"/>
      <c r="Y121" s="10"/>
      <c r="Z121" s="32"/>
      <c r="AA121" s="10"/>
      <c r="AB121" s="32"/>
      <c r="AC121" s="10"/>
      <c r="AD121" s="32"/>
      <c r="AE121" s="10"/>
      <c r="AF121" s="32"/>
      <c r="AG121" s="10"/>
      <c r="AH121" s="32"/>
      <c r="AI121" s="10"/>
      <c r="AJ121" s="32"/>
      <c r="AK121" s="10"/>
      <c r="AL121" s="32"/>
      <c r="AM121" s="10"/>
      <c r="AN121" s="32"/>
      <c r="AO121" s="10"/>
      <c r="AP121" s="244"/>
      <c r="AQ121" s="10"/>
      <c r="AR121" s="32"/>
      <c r="AS121" s="10"/>
      <c r="AT121" s="244"/>
      <c r="AU121" s="10"/>
      <c r="AV121" s="244"/>
      <c r="AW121" s="10"/>
      <c r="AX121" s="247"/>
      <c r="AY121" s="10"/>
      <c r="AZ121" s="244"/>
      <c r="BA121" s="10"/>
      <c r="BB121" s="247"/>
      <c r="BC121" s="10"/>
      <c r="BD121" s="247"/>
      <c r="BE121" s="10"/>
      <c r="BF121" s="11"/>
      <c r="BG121" s="10"/>
      <c r="BH121" s="11"/>
      <c r="BJ121" s="41"/>
      <c r="BK121" s="41">
        <f t="shared" si="11"/>
        <v>0</v>
      </c>
      <c r="BL121">
        <f t="shared" si="17"/>
        <v>0</v>
      </c>
      <c r="BM121" t="e">
        <f t="shared" si="18"/>
        <v>#DIV/0!</v>
      </c>
      <c r="BN121">
        <f>+K121*2</f>
        <v>0</v>
      </c>
    </row>
    <row r="122" spans="1:66">
      <c r="A122">
        <f t="shared" si="19"/>
        <v>69</v>
      </c>
      <c r="B122" s="6"/>
      <c r="C122" s="10"/>
      <c r="D122" s="32"/>
      <c r="E122" s="10"/>
      <c r="F122" s="32"/>
      <c r="G122" s="10"/>
      <c r="H122" s="32"/>
      <c r="I122" s="10"/>
      <c r="J122" s="32"/>
      <c r="K122" s="10"/>
      <c r="L122" s="240"/>
      <c r="M122" s="10"/>
      <c r="N122" s="32"/>
      <c r="O122" s="10"/>
      <c r="P122" s="32"/>
      <c r="Q122" s="10"/>
      <c r="R122" s="32"/>
      <c r="S122" s="10"/>
      <c r="T122" s="32"/>
      <c r="U122" s="10"/>
      <c r="V122" s="32"/>
      <c r="W122" s="10"/>
      <c r="X122" s="32"/>
      <c r="Y122" s="10"/>
      <c r="Z122" s="32"/>
      <c r="AA122" s="10"/>
      <c r="AB122" s="32"/>
      <c r="AC122" s="10"/>
      <c r="AD122" s="32"/>
      <c r="AE122" s="10"/>
      <c r="AF122" s="32"/>
      <c r="AG122" s="10"/>
      <c r="AH122" s="32"/>
      <c r="AI122" s="10"/>
      <c r="AJ122" s="32"/>
      <c r="AK122" s="10"/>
      <c r="AL122" s="32"/>
      <c r="AM122" s="10"/>
      <c r="AN122" s="32"/>
      <c r="AO122" s="10"/>
      <c r="AP122" s="244"/>
      <c r="AQ122" s="10"/>
      <c r="AR122" s="32"/>
      <c r="AS122" s="10"/>
      <c r="AT122" s="244"/>
      <c r="AU122" s="10"/>
      <c r="AV122" s="244"/>
      <c r="AW122" s="10"/>
      <c r="AX122" s="244"/>
      <c r="AY122" s="10"/>
      <c r="AZ122" s="244"/>
      <c r="BA122" s="10"/>
      <c r="BB122" s="247"/>
      <c r="BC122" s="10"/>
      <c r="BD122" s="247"/>
      <c r="BE122" s="10"/>
      <c r="BF122" s="11"/>
      <c r="BG122" s="10"/>
      <c r="BH122" s="11"/>
      <c r="BJ122" s="41"/>
      <c r="BK122" s="41">
        <f t="shared" si="11"/>
        <v>0</v>
      </c>
      <c r="BL122">
        <f t="shared" si="17"/>
        <v>0</v>
      </c>
      <c r="BM122" t="e">
        <f t="shared" si="18"/>
        <v>#DIV/0!</v>
      </c>
      <c r="BN122">
        <f>+K122*2</f>
        <v>0</v>
      </c>
    </row>
    <row r="123" spans="1:66">
      <c r="A123">
        <f t="shared" si="19"/>
        <v>70</v>
      </c>
      <c r="B123" s="6"/>
      <c r="C123" s="10"/>
      <c r="D123" s="32"/>
      <c r="E123" s="10"/>
      <c r="F123" s="32"/>
      <c r="G123" s="10"/>
      <c r="H123" s="32"/>
      <c r="I123" s="10"/>
      <c r="J123" s="32"/>
      <c r="K123" s="10"/>
      <c r="L123" s="32"/>
      <c r="M123" s="10"/>
      <c r="N123" s="32"/>
      <c r="O123" s="10"/>
      <c r="P123" s="32"/>
      <c r="Q123" s="10"/>
      <c r="R123" s="32"/>
      <c r="S123" s="10"/>
      <c r="T123" s="32"/>
      <c r="U123" s="10"/>
      <c r="V123" s="32"/>
      <c r="W123" s="10"/>
      <c r="X123" s="32"/>
      <c r="Y123" s="10"/>
      <c r="Z123" s="32"/>
      <c r="AA123" s="10"/>
      <c r="AB123" s="32"/>
      <c r="AC123" s="10"/>
      <c r="AD123" s="32"/>
      <c r="AE123" s="10"/>
      <c r="AF123" s="32"/>
      <c r="AG123" s="10"/>
      <c r="AH123" s="32"/>
      <c r="AI123" s="10"/>
      <c r="AJ123" s="32"/>
      <c r="AK123" s="10"/>
      <c r="AL123" s="32"/>
      <c r="AM123" s="10"/>
      <c r="AN123" s="32"/>
      <c r="AO123" s="10"/>
      <c r="AP123" s="244"/>
      <c r="AQ123" s="10"/>
      <c r="AR123" s="32"/>
      <c r="AS123" s="10"/>
      <c r="AT123" s="244"/>
      <c r="AU123" s="10"/>
      <c r="AV123" s="244"/>
      <c r="AW123" s="10"/>
      <c r="AX123" s="244"/>
      <c r="AY123" s="10"/>
      <c r="AZ123" s="244"/>
      <c r="BA123" s="10"/>
      <c r="BB123" s="247"/>
      <c r="BC123" s="10"/>
      <c r="BD123" s="247"/>
      <c r="BE123" s="10"/>
      <c r="BF123" s="11"/>
      <c r="BG123" s="10"/>
      <c r="BH123" s="11"/>
      <c r="BJ123" s="41"/>
      <c r="BK123" s="41">
        <f t="shared" si="11"/>
        <v>0</v>
      </c>
      <c r="BL123">
        <f t="shared" si="17"/>
        <v>0</v>
      </c>
      <c r="BM123" t="e">
        <f t="shared" si="18"/>
        <v>#DIV/0!</v>
      </c>
      <c r="BN123">
        <f>+K123</f>
        <v>0</v>
      </c>
    </row>
    <row r="124" spans="1:66">
      <c r="A124">
        <f t="shared" si="19"/>
        <v>71</v>
      </c>
      <c r="B124" s="6"/>
      <c r="C124" s="10"/>
      <c r="D124" s="32"/>
      <c r="E124" s="10"/>
      <c r="F124" s="32"/>
      <c r="G124" s="10"/>
      <c r="H124" s="32"/>
      <c r="I124" s="10"/>
      <c r="J124" s="32"/>
      <c r="K124" s="10"/>
      <c r="L124" s="32"/>
      <c r="M124" s="10"/>
      <c r="N124" s="32"/>
      <c r="O124" s="10"/>
      <c r="P124" s="32"/>
      <c r="Q124" s="10"/>
      <c r="R124" s="32"/>
      <c r="S124" s="10"/>
      <c r="T124" s="32"/>
      <c r="U124" s="10"/>
      <c r="V124" s="32"/>
      <c r="W124" s="10"/>
      <c r="X124" s="32"/>
      <c r="Y124" s="10"/>
      <c r="Z124" s="32"/>
      <c r="AA124" s="10"/>
      <c r="AB124" s="32"/>
      <c r="AC124" s="10"/>
      <c r="AD124" s="32"/>
      <c r="AE124" s="10"/>
      <c r="AF124" s="32"/>
      <c r="AG124" s="10"/>
      <c r="AH124" s="32"/>
      <c r="AI124" s="10"/>
      <c r="AJ124" s="32"/>
      <c r="AK124" s="10"/>
      <c r="AL124" s="32"/>
      <c r="AM124" s="10"/>
      <c r="AN124" s="32"/>
      <c r="AO124" s="10"/>
      <c r="AP124" s="244"/>
      <c r="AQ124" s="10"/>
      <c r="AR124" s="32"/>
      <c r="AS124" s="10"/>
      <c r="AT124" s="244"/>
      <c r="AU124" s="10"/>
      <c r="AV124" s="244"/>
      <c r="AW124" s="10"/>
      <c r="AX124" s="247"/>
      <c r="AY124" s="10"/>
      <c r="AZ124" s="244"/>
      <c r="BA124" s="10"/>
      <c r="BB124" s="247"/>
      <c r="BC124" s="10"/>
      <c r="BD124" s="247"/>
      <c r="BE124" s="10"/>
      <c r="BF124" s="11"/>
      <c r="BG124" s="10"/>
      <c r="BH124" s="11"/>
      <c r="BJ124" s="41"/>
      <c r="BK124" s="41">
        <f t="shared" si="11"/>
        <v>0</v>
      </c>
      <c r="BL124">
        <f t="shared" si="17"/>
        <v>0</v>
      </c>
      <c r="BM124" t="e">
        <f t="shared" si="18"/>
        <v>#DIV/0!</v>
      </c>
      <c r="BN124">
        <f>+K124</f>
        <v>0</v>
      </c>
    </row>
    <row r="125" spans="1:66">
      <c r="A125">
        <f t="shared" si="19"/>
        <v>72</v>
      </c>
      <c r="B125" s="6"/>
      <c r="C125" s="10"/>
      <c r="D125" s="32"/>
      <c r="E125" s="10"/>
      <c r="F125" s="32"/>
      <c r="G125" s="10"/>
      <c r="H125" s="32"/>
      <c r="I125" s="10"/>
      <c r="J125" s="32"/>
      <c r="K125" s="10"/>
      <c r="L125" s="240"/>
      <c r="M125" s="10"/>
      <c r="N125" s="32"/>
      <c r="O125" s="10"/>
      <c r="P125" s="32"/>
      <c r="Q125" s="10"/>
      <c r="R125" s="32"/>
      <c r="S125" s="10"/>
      <c r="T125" s="32"/>
      <c r="U125" s="10"/>
      <c r="V125" s="32"/>
      <c r="W125" s="10"/>
      <c r="X125" s="32"/>
      <c r="Y125" s="10"/>
      <c r="Z125" s="32"/>
      <c r="AA125" s="10"/>
      <c r="AB125" s="32"/>
      <c r="AC125" s="10"/>
      <c r="AD125" s="32"/>
      <c r="AE125" s="10"/>
      <c r="AF125" s="32"/>
      <c r="AG125" s="10"/>
      <c r="AH125" s="32"/>
      <c r="AI125" s="10"/>
      <c r="AJ125" s="32"/>
      <c r="AK125" s="10"/>
      <c r="AL125" s="32"/>
      <c r="AM125" s="10"/>
      <c r="AN125" s="32"/>
      <c r="AO125" s="10"/>
      <c r="AP125" s="244"/>
      <c r="AQ125" s="10"/>
      <c r="AR125" s="32"/>
      <c r="AS125" s="10"/>
      <c r="AT125" s="244"/>
      <c r="AU125" s="10"/>
      <c r="AV125" s="244"/>
      <c r="AW125" s="10"/>
      <c r="AX125" s="247"/>
      <c r="AY125" s="10"/>
      <c r="AZ125" s="244"/>
      <c r="BA125" s="10"/>
      <c r="BB125" s="247"/>
      <c r="BC125" s="10"/>
      <c r="BD125" s="247"/>
      <c r="BE125" s="10"/>
      <c r="BF125" s="11"/>
      <c r="BG125" s="10"/>
      <c r="BH125" s="11"/>
      <c r="BJ125" s="41"/>
      <c r="BK125" s="41">
        <f t="shared" si="11"/>
        <v>0</v>
      </c>
      <c r="BL125">
        <f t="shared" si="17"/>
        <v>0</v>
      </c>
      <c r="BM125" t="e">
        <f t="shared" si="18"/>
        <v>#DIV/0!</v>
      </c>
      <c r="BN125">
        <f>+K125*2</f>
        <v>0</v>
      </c>
    </row>
    <row r="126" spans="1:66">
      <c r="A126">
        <f t="shared" si="19"/>
        <v>73</v>
      </c>
      <c r="B126" s="6"/>
      <c r="C126" s="10"/>
      <c r="D126" s="32"/>
      <c r="E126" s="10"/>
      <c r="F126" s="32"/>
      <c r="G126" s="10"/>
      <c r="H126" s="32"/>
      <c r="I126" s="10"/>
      <c r="J126" s="32"/>
      <c r="K126" s="10"/>
      <c r="L126" s="32"/>
      <c r="M126" s="10"/>
      <c r="N126" s="32"/>
      <c r="O126" s="10"/>
      <c r="P126" s="32"/>
      <c r="Q126" s="10"/>
      <c r="R126" s="32"/>
      <c r="S126" s="10"/>
      <c r="T126" s="32"/>
      <c r="U126" s="10"/>
      <c r="V126" s="32"/>
      <c r="W126" s="10"/>
      <c r="X126" s="32"/>
      <c r="Y126" s="10"/>
      <c r="Z126" s="32"/>
      <c r="AA126" s="10"/>
      <c r="AB126" s="32"/>
      <c r="AC126" s="10"/>
      <c r="AD126" s="32"/>
      <c r="AE126" s="10"/>
      <c r="AF126" s="32"/>
      <c r="AG126" s="10"/>
      <c r="AH126" s="32"/>
      <c r="AI126" s="10"/>
      <c r="AJ126" s="32"/>
      <c r="AK126" s="10"/>
      <c r="AL126" s="32"/>
      <c r="AM126" s="10"/>
      <c r="AN126" s="32"/>
      <c r="AO126" s="10"/>
      <c r="AP126" s="244"/>
      <c r="AQ126" s="10"/>
      <c r="AR126" s="32"/>
      <c r="AS126" s="10"/>
      <c r="AT126" s="244"/>
      <c r="AU126" s="10"/>
      <c r="AV126" s="244"/>
      <c r="AW126" s="10"/>
      <c r="AX126" s="247"/>
      <c r="AY126" s="10"/>
      <c r="AZ126" s="244"/>
      <c r="BA126" s="10"/>
      <c r="BB126" s="247"/>
      <c r="BC126" s="10"/>
      <c r="BD126" s="247"/>
      <c r="BE126" s="10"/>
      <c r="BF126" s="11"/>
      <c r="BG126" s="10"/>
      <c r="BH126" s="11"/>
      <c r="BJ126" s="41"/>
      <c r="BK126" s="41">
        <f t="shared" si="11"/>
        <v>0</v>
      </c>
      <c r="BL126">
        <f t="shared" si="17"/>
        <v>0</v>
      </c>
    </row>
    <row r="127" spans="1:66">
      <c r="A127">
        <f t="shared" si="19"/>
        <v>74</v>
      </c>
      <c r="B127" s="6"/>
      <c r="C127" s="10"/>
      <c r="D127" s="32"/>
      <c r="E127" s="10"/>
      <c r="F127" s="32"/>
      <c r="G127" s="10"/>
      <c r="H127" s="32"/>
      <c r="I127" s="10"/>
      <c r="J127" s="32"/>
      <c r="K127" s="10"/>
      <c r="L127" s="32"/>
      <c r="M127" s="10"/>
      <c r="N127" s="32"/>
      <c r="O127" s="10"/>
      <c r="P127" s="32"/>
      <c r="Q127" s="10"/>
      <c r="R127" s="32"/>
      <c r="S127" s="10"/>
      <c r="T127" s="32"/>
      <c r="U127" s="10"/>
      <c r="V127" s="32"/>
      <c r="W127" s="10"/>
      <c r="X127" s="32"/>
      <c r="Y127" s="10"/>
      <c r="Z127" s="32"/>
      <c r="AA127" s="10"/>
      <c r="AB127" s="32"/>
      <c r="AC127" s="10"/>
      <c r="AD127" s="32"/>
      <c r="AE127" s="10"/>
      <c r="AF127" s="32"/>
      <c r="AG127" s="10"/>
      <c r="AH127" s="32"/>
      <c r="AI127" s="10"/>
      <c r="AJ127" s="32"/>
      <c r="AK127" s="10"/>
      <c r="AL127" s="32"/>
      <c r="AM127" s="10"/>
      <c r="AN127" s="32"/>
      <c r="AO127" s="10"/>
      <c r="AP127" s="244"/>
      <c r="AQ127" s="10"/>
      <c r="AR127" s="32"/>
      <c r="AS127" s="10"/>
      <c r="AT127" s="244"/>
      <c r="AU127" s="10"/>
      <c r="AV127" s="244"/>
      <c r="AW127" s="10"/>
      <c r="AX127" s="247"/>
      <c r="AY127" s="10"/>
      <c r="AZ127" s="244"/>
      <c r="BA127" s="10"/>
      <c r="BB127" s="247"/>
      <c r="BC127" s="10"/>
      <c r="BD127" s="247"/>
      <c r="BE127" s="10"/>
      <c r="BF127" s="11"/>
      <c r="BG127" s="10"/>
      <c r="BH127" s="11"/>
      <c r="BJ127" s="41"/>
      <c r="BK127" s="41">
        <f t="shared" si="11"/>
        <v>0</v>
      </c>
      <c r="BL127">
        <f t="shared" si="17"/>
        <v>0</v>
      </c>
      <c r="BM127" t="e">
        <f>+BK127/BL127</f>
        <v>#DIV/0!</v>
      </c>
      <c r="BN127">
        <f>+K127*2</f>
        <v>0</v>
      </c>
    </row>
    <row r="128" spans="1:66">
      <c r="A128">
        <f t="shared" si="19"/>
        <v>75</v>
      </c>
      <c r="B128" s="6"/>
      <c r="C128" s="10"/>
      <c r="D128" s="32"/>
      <c r="E128" s="10"/>
      <c r="F128" s="32"/>
      <c r="G128" s="10"/>
      <c r="H128" s="32"/>
      <c r="I128" s="10"/>
      <c r="J128" s="32"/>
      <c r="K128" s="10"/>
      <c r="L128" s="32"/>
      <c r="M128" s="10"/>
      <c r="N128" s="32"/>
      <c r="O128" s="10"/>
      <c r="P128" s="32"/>
      <c r="Q128" s="10"/>
      <c r="R128" s="32"/>
      <c r="S128" s="10"/>
      <c r="T128" s="32"/>
      <c r="U128" s="10"/>
      <c r="V128" s="32"/>
      <c r="W128" s="10"/>
      <c r="X128" s="32"/>
      <c r="Y128" s="10"/>
      <c r="Z128" s="32"/>
      <c r="AA128" s="10"/>
      <c r="AB128" s="32"/>
      <c r="AC128" s="10"/>
      <c r="AD128" s="32"/>
      <c r="AE128" s="10"/>
      <c r="AF128" s="32"/>
      <c r="AG128" s="10"/>
      <c r="AH128" s="32"/>
      <c r="AI128" s="10"/>
      <c r="AJ128" s="32"/>
      <c r="AK128" s="10"/>
      <c r="AL128" s="32"/>
      <c r="AM128" s="10"/>
      <c r="AN128" s="32"/>
      <c r="AO128" s="10"/>
      <c r="AP128" s="244"/>
      <c r="AQ128" s="10"/>
      <c r="AR128" s="32"/>
      <c r="AS128" s="10"/>
      <c r="AT128" s="244"/>
      <c r="AU128" s="10"/>
      <c r="AV128" s="244"/>
      <c r="AW128" s="10"/>
      <c r="AX128" s="247"/>
      <c r="AY128" s="10"/>
      <c r="AZ128" s="244"/>
      <c r="BA128" s="10"/>
      <c r="BB128" s="247"/>
      <c r="BC128" s="10"/>
      <c r="BD128" s="247"/>
      <c r="BE128" s="10"/>
      <c r="BF128" s="11"/>
      <c r="BG128" s="10"/>
      <c r="BH128" s="11"/>
      <c r="BJ128" s="41"/>
      <c r="BK128" s="41">
        <f t="shared" si="11"/>
        <v>0</v>
      </c>
      <c r="BL128">
        <f>COUNT(C128:BH128)/2</f>
        <v>0</v>
      </c>
      <c r="BM128" t="e">
        <f>+BK128/BL128</f>
        <v>#DIV/0!</v>
      </c>
      <c r="BN128">
        <f>+K128*2</f>
        <v>0</v>
      </c>
    </row>
    <row r="129" spans="1:66">
      <c r="A129">
        <f t="shared" si="19"/>
        <v>76</v>
      </c>
      <c r="B129" s="6"/>
      <c r="C129" s="10"/>
      <c r="D129" s="32"/>
      <c r="E129" s="10"/>
      <c r="F129" s="32"/>
      <c r="G129" s="10"/>
      <c r="H129" s="32"/>
      <c r="I129" s="10"/>
      <c r="J129" s="32"/>
      <c r="K129" s="10"/>
      <c r="L129" s="32"/>
      <c r="M129" s="10"/>
      <c r="N129" s="32"/>
      <c r="O129" s="10"/>
      <c r="P129" s="32"/>
      <c r="Q129" s="10"/>
      <c r="R129" s="32"/>
      <c r="S129" s="10"/>
      <c r="T129" s="32"/>
      <c r="U129" s="10"/>
      <c r="V129" s="32"/>
      <c r="W129" s="10"/>
      <c r="X129" s="32"/>
      <c r="Y129" s="10"/>
      <c r="Z129" s="32"/>
      <c r="AA129" s="10"/>
      <c r="AB129" s="32"/>
      <c r="AC129" s="10"/>
      <c r="AD129" s="32"/>
      <c r="AE129" s="10"/>
      <c r="AF129" s="32"/>
      <c r="AG129" s="10"/>
      <c r="AH129" s="32"/>
      <c r="AI129" s="10"/>
      <c r="AJ129" s="32"/>
      <c r="AK129" s="10"/>
      <c r="AL129" s="32"/>
      <c r="AM129" s="10"/>
      <c r="AN129" s="32"/>
      <c r="AO129" s="10"/>
      <c r="AP129" s="244"/>
      <c r="AQ129" s="10"/>
      <c r="AR129" s="32"/>
      <c r="AS129" s="10"/>
      <c r="AT129" s="244"/>
      <c r="AU129" s="10"/>
      <c r="AV129" s="244"/>
      <c r="AW129" s="10"/>
      <c r="AX129" s="247"/>
      <c r="AY129" s="10"/>
      <c r="AZ129" s="244"/>
      <c r="BA129" s="10"/>
      <c r="BB129" s="247"/>
      <c r="BC129" s="10"/>
      <c r="BD129" s="247"/>
      <c r="BE129" s="10"/>
      <c r="BF129" s="11"/>
      <c r="BG129" s="10"/>
      <c r="BH129" s="11"/>
      <c r="BJ129" s="41"/>
      <c r="BK129" s="41">
        <f t="shared" si="11"/>
        <v>0</v>
      </c>
      <c r="BL129">
        <f>COUNT(C129:BH129)/2</f>
        <v>0</v>
      </c>
      <c r="BM129" t="e">
        <f>+BK129/BL129</f>
        <v>#DIV/0!</v>
      </c>
      <c r="BN129">
        <f>+K129*2</f>
        <v>0</v>
      </c>
    </row>
    <row r="130" spans="1:66">
      <c r="A130">
        <f t="shared" si="19"/>
        <v>77</v>
      </c>
      <c r="B130" s="6"/>
      <c r="C130" s="10"/>
      <c r="D130" s="32"/>
      <c r="E130" s="10"/>
      <c r="F130" s="32"/>
      <c r="G130" s="10"/>
      <c r="H130" s="32"/>
      <c r="I130" s="10"/>
      <c r="J130" s="32"/>
      <c r="K130" s="10"/>
      <c r="L130" s="32"/>
      <c r="M130" s="10"/>
      <c r="N130" s="32"/>
      <c r="O130" s="10"/>
      <c r="P130" s="32"/>
      <c r="Q130" s="10"/>
      <c r="R130" s="32"/>
      <c r="S130" s="10"/>
      <c r="T130" s="32"/>
      <c r="U130" s="10"/>
      <c r="V130" s="32"/>
      <c r="W130" s="10"/>
      <c r="X130" s="32"/>
      <c r="Y130" s="10"/>
      <c r="Z130" s="32"/>
      <c r="AA130" s="10"/>
      <c r="AB130" s="32"/>
      <c r="AC130" s="10"/>
      <c r="AD130" s="32"/>
      <c r="AE130" s="10"/>
      <c r="AF130" s="32"/>
      <c r="AG130" s="10"/>
      <c r="AH130" s="32"/>
      <c r="AI130" s="10"/>
      <c r="AJ130" s="32"/>
      <c r="AK130" s="10"/>
      <c r="AL130" s="32"/>
      <c r="AM130" s="10"/>
      <c r="AN130" s="32"/>
      <c r="AO130" s="10"/>
      <c r="AP130" s="244"/>
      <c r="AQ130" s="10"/>
      <c r="AR130" s="32"/>
      <c r="AS130" s="10"/>
      <c r="AT130" s="244"/>
      <c r="AU130" s="10"/>
      <c r="AV130" s="244"/>
      <c r="AW130" s="10"/>
      <c r="AX130" s="247"/>
      <c r="AY130" s="10"/>
      <c r="AZ130" s="244"/>
      <c r="BA130" s="10"/>
      <c r="BB130" s="247"/>
      <c r="BC130" s="10"/>
      <c r="BD130" s="247"/>
      <c r="BE130" s="10"/>
      <c r="BF130" s="11"/>
      <c r="BG130" s="10"/>
      <c r="BH130" s="11"/>
      <c r="BJ130" s="41"/>
      <c r="BK130" s="41">
        <f t="shared" si="11"/>
        <v>0</v>
      </c>
      <c r="BL130">
        <f t="shared" ref="BL130:BL193" si="20">COUNT(C130:BH130)/2</f>
        <v>0</v>
      </c>
      <c r="BM130" t="e">
        <f>+BK130/BL130</f>
        <v>#DIV/0!</v>
      </c>
      <c r="BN130">
        <f>+K130*2</f>
        <v>0</v>
      </c>
    </row>
    <row r="131" spans="1:66">
      <c r="A131">
        <f t="shared" si="19"/>
        <v>78</v>
      </c>
      <c r="B131" s="6"/>
      <c r="C131" s="10"/>
      <c r="D131" s="32"/>
      <c r="E131" s="10"/>
      <c r="F131" s="32"/>
      <c r="G131" s="10"/>
      <c r="H131" s="32"/>
      <c r="I131" s="10"/>
      <c r="J131" s="32"/>
      <c r="K131" s="10"/>
      <c r="L131" s="32"/>
      <c r="M131" s="10"/>
      <c r="N131" s="32"/>
      <c r="O131" s="10"/>
      <c r="P131" s="32"/>
      <c r="Q131" s="10"/>
      <c r="R131" s="32"/>
      <c r="S131" s="10"/>
      <c r="T131" s="32"/>
      <c r="U131" s="10"/>
      <c r="V131" s="32"/>
      <c r="W131" s="10"/>
      <c r="X131" s="32"/>
      <c r="Y131" s="10"/>
      <c r="Z131" s="32"/>
      <c r="AA131" s="10"/>
      <c r="AB131" s="32"/>
      <c r="AC131" s="10"/>
      <c r="AD131" s="32"/>
      <c r="AE131" s="10"/>
      <c r="AF131" s="32"/>
      <c r="AG131" s="10"/>
      <c r="AH131" s="32"/>
      <c r="AI131" s="10"/>
      <c r="AJ131" s="32"/>
      <c r="AK131" s="10"/>
      <c r="AL131" s="32"/>
      <c r="AM131" s="10"/>
      <c r="AN131" s="32"/>
      <c r="AO131" s="10"/>
      <c r="AP131" s="244"/>
      <c r="AQ131" s="10"/>
      <c r="AR131" s="32"/>
      <c r="AS131" s="10"/>
      <c r="AT131" s="244"/>
      <c r="AU131" s="10"/>
      <c r="AV131" s="244"/>
      <c r="AW131" s="10"/>
      <c r="AX131" s="247"/>
      <c r="AY131" s="10"/>
      <c r="AZ131" s="244"/>
      <c r="BA131" s="10"/>
      <c r="BB131" s="247"/>
      <c r="BC131" s="10"/>
      <c r="BD131" s="247"/>
      <c r="BE131" s="10"/>
      <c r="BF131" s="11"/>
      <c r="BG131" s="10"/>
      <c r="BH131" s="11"/>
      <c r="BJ131" s="41"/>
      <c r="BK131" s="41">
        <f t="shared" si="11"/>
        <v>0</v>
      </c>
      <c r="BL131">
        <f t="shared" si="20"/>
        <v>0</v>
      </c>
      <c r="BM131" t="e">
        <f>+BK131/BL131</f>
        <v>#DIV/0!</v>
      </c>
      <c r="BN131">
        <f>+K131</f>
        <v>0</v>
      </c>
    </row>
    <row r="132" spans="1:66">
      <c r="A132">
        <f t="shared" si="19"/>
        <v>79</v>
      </c>
      <c r="B132" s="6"/>
      <c r="C132" s="10"/>
      <c r="D132" s="32"/>
      <c r="E132" s="10"/>
      <c r="F132" s="32"/>
      <c r="G132" s="10"/>
      <c r="H132" s="32"/>
      <c r="I132" s="10"/>
      <c r="J132" s="32"/>
      <c r="K132" s="94"/>
      <c r="L132" s="32"/>
      <c r="M132" s="10"/>
      <c r="N132" s="32"/>
      <c r="O132" s="10"/>
      <c r="P132" s="32"/>
      <c r="Q132" s="10"/>
      <c r="R132" s="32"/>
      <c r="S132" s="10"/>
      <c r="T132" s="32"/>
      <c r="U132" s="10"/>
      <c r="V132" s="32"/>
      <c r="W132" s="10"/>
      <c r="X132" s="32"/>
      <c r="Y132" s="10"/>
      <c r="Z132" s="32"/>
      <c r="AA132" s="10"/>
      <c r="AB132" s="32"/>
      <c r="AC132" s="10"/>
      <c r="AD132" s="32"/>
      <c r="AE132" s="10"/>
      <c r="AF132" s="32"/>
      <c r="AG132" s="10"/>
      <c r="AH132" s="32"/>
      <c r="AI132" s="10"/>
      <c r="AJ132" s="32"/>
      <c r="AK132" s="10"/>
      <c r="AL132" s="32"/>
      <c r="AM132" s="10"/>
      <c r="AN132" s="32"/>
      <c r="AO132" s="10"/>
      <c r="AP132" s="244"/>
      <c r="AQ132" s="10"/>
      <c r="AR132" s="32"/>
      <c r="AS132" s="10"/>
      <c r="AT132" s="244"/>
      <c r="AU132" s="10"/>
      <c r="AV132" s="244"/>
      <c r="AW132" s="10"/>
      <c r="AX132" s="247"/>
      <c r="AY132" s="10"/>
      <c r="AZ132" s="244"/>
      <c r="BA132" s="10"/>
      <c r="BB132" s="247"/>
      <c r="BC132" s="10"/>
      <c r="BD132" s="247"/>
      <c r="BE132" s="10"/>
      <c r="BF132" s="11"/>
      <c r="BG132" s="10"/>
      <c r="BH132" s="11"/>
      <c r="BJ132" s="41"/>
      <c r="BK132" s="41">
        <f t="shared" si="11"/>
        <v>0</v>
      </c>
      <c r="BL132">
        <f t="shared" si="20"/>
        <v>0</v>
      </c>
      <c r="BN132" s="39"/>
    </row>
    <row r="133" spans="1:66">
      <c r="A133">
        <f t="shared" si="19"/>
        <v>80</v>
      </c>
      <c r="B133" s="6"/>
      <c r="C133" s="10"/>
      <c r="D133" s="32"/>
      <c r="E133" s="10"/>
      <c r="F133" s="32"/>
      <c r="G133" s="10"/>
      <c r="H133" s="32"/>
      <c r="I133" s="10"/>
      <c r="J133" s="32"/>
      <c r="K133" s="10"/>
      <c r="L133" s="240"/>
      <c r="M133" s="10"/>
      <c r="N133" s="32"/>
      <c r="O133" s="10"/>
      <c r="P133" s="32"/>
      <c r="Q133" s="10"/>
      <c r="R133" s="32"/>
      <c r="S133" s="10"/>
      <c r="T133" s="32"/>
      <c r="U133" s="10"/>
      <c r="V133" s="32"/>
      <c r="W133" s="10"/>
      <c r="X133" s="32"/>
      <c r="Y133" s="10"/>
      <c r="Z133" s="32"/>
      <c r="AA133" s="10"/>
      <c r="AB133" s="32"/>
      <c r="AC133" s="10"/>
      <c r="AD133" s="32"/>
      <c r="AE133" s="10"/>
      <c r="AF133" s="32"/>
      <c r="AG133" s="10"/>
      <c r="AH133" s="32"/>
      <c r="AI133" s="10"/>
      <c r="AJ133" s="32"/>
      <c r="AK133" s="10"/>
      <c r="AL133" s="32"/>
      <c r="AM133" s="10"/>
      <c r="AN133" s="32"/>
      <c r="AO133" s="10"/>
      <c r="AP133" s="244"/>
      <c r="AQ133" s="10"/>
      <c r="AR133" s="32"/>
      <c r="AS133" s="10"/>
      <c r="AT133" s="244"/>
      <c r="AU133" s="10"/>
      <c r="AV133" s="244"/>
      <c r="AW133" s="10"/>
      <c r="AX133" s="247"/>
      <c r="AY133" s="10"/>
      <c r="AZ133" s="244"/>
      <c r="BA133" s="10"/>
      <c r="BB133" s="247"/>
      <c r="BC133" s="10"/>
      <c r="BD133" s="247"/>
      <c r="BE133" s="10"/>
      <c r="BF133" s="11"/>
      <c r="BG133" s="10"/>
      <c r="BH133" s="11"/>
      <c r="BJ133" s="41"/>
      <c r="BK133" s="41">
        <f t="shared" si="11"/>
        <v>0</v>
      </c>
      <c r="BL133">
        <f t="shared" si="20"/>
        <v>0</v>
      </c>
      <c r="BM133" t="e">
        <f>+BK133/BL133</f>
        <v>#DIV/0!</v>
      </c>
      <c r="BN133">
        <f>+K133*2</f>
        <v>0</v>
      </c>
    </row>
    <row r="134" spans="1:66">
      <c r="A134">
        <f t="shared" si="19"/>
        <v>81</v>
      </c>
      <c r="B134" s="6"/>
      <c r="C134" s="10"/>
      <c r="D134" s="32"/>
      <c r="E134" s="10"/>
      <c r="F134" s="32"/>
      <c r="G134" s="10"/>
      <c r="H134" s="32"/>
      <c r="I134" s="10"/>
      <c r="J134" s="32"/>
      <c r="K134" s="10"/>
      <c r="L134" s="32"/>
      <c r="M134" s="10"/>
      <c r="N134" s="32"/>
      <c r="O134" s="10"/>
      <c r="P134" s="32"/>
      <c r="Q134" s="10"/>
      <c r="R134" s="32"/>
      <c r="S134" s="10"/>
      <c r="T134" s="32"/>
      <c r="U134" s="10"/>
      <c r="V134" s="32"/>
      <c r="W134" s="10"/>
      <c r="X134" s="32"/>
      <c r="Y134" s="10"/>
      <c r="Z134" s="32"/>
      <c r="AA134" s="10"/>
      <c r="AB134" s="32"/>
      <c r="AC134" s="10"/>
      <c r="AD134" s="32"/>
      <c r="AE134" s="10"/>
      <c r="AF134" s="32"/>
      <c r="AG134" s="10"/>
      <c r="AH134" s="32"/>
      <c r="AI134" s="10"/>
      <c r="AJ134" s="32"/>
      <c r="AK134" s="10"/>
      <c r="AL134" s="32"/>
      <c r="AM134" s="10"/>
      <c r="AN134" s="32"/>
      <c r="AO134" s="10"/>
      <c r="AP134" s="244"/>
      <c r="AQ134" s="10"/>
      <c r="AR134" s="32"/>
      <c r="AS134" s="10"/>
      <c r="AT134" s="244"/>
      <c r="AU134" s="10"/>
      <c r="AV134" s="244"/>
      <c r="AW134" s="10"/>
      <c r="AX134" s="247"/>
      <c r="AY134" s="10"/>
      <c r="AZ134" s="244"/>
      <c r="BA134" s="10"/>
      <c r="BB134" s="247"/>
      <c r="BC134" s="10"/>
      <c r="BD134" s="247"/>
      <c r="BE134" s="10"/>
      <c r="BF134" s="11"/>
      <c r="BG134" s="10"/>
      <c r="BH134" s="11"/>
      <c r="BJ134" s="41"/>
      <c r="BK134" s="41">
        <f t="shared" ref="BK134:BK197" si="21">+AI134+AE134+Y134+W134+U134+S134+Q134+O134+M134+I134+G134+E134+C134+AG134+K134+BG134+BN134+AA134+AC134+AK134+AM134+AO134+AW134+BE134+BC134+BA134+AY134+AU134+AS134+AQ134</f>
        <v>0</v>
      </c>
      <c r="BL134">
        <f t="shared" si="20"/>
        <v>0</v>
      </c>
    </row>
    <row r="135" spans="1:66">
      <c r="A135">
        <f t="shared" si="19"/>
        <v>82</v>
      </c>
      <c r="B135" s="6"/>
      <c r="C135" s="10"/>
      <c r="D135" s="32"/>
      <c r="E135" s="10"/>
      <c r="F135" s="32"/>
      <c r="G135" s="10"/>
      <c r="H135" s="32"/>
      <c r="I135" s="10"/>
      <c r="J135" s="32"/>
      <c r="K135" s="10"/>
      <c r="L135" s="32"/>
      <c r="M135" s="10"/>
      <c r="N135" s="32"/>
      <c r="O135" s="10"/>
      <c r="P135" s="32"/>
      <c r="Q135" s="10"/>
      <c r="R135" s="32"/>
      <c r="S135" s="10"/>
      <c r="T135" s="32"/>
      <c r="U135" s="10"/>
      <c r="V135" s="32"/>
      <c r="W135" s="10"/>
      <c r="X135" s="32"/>
      <c r="Y135" s="10"/>
      <c r="Z135" s="32"/>
      <c r="AA135" s="10"/>
      <c r="AB135" s="32"/>
      <c r="AC135" s="10"/>
      <c r="AD135" s="32"/>
      <c r="AE135" s="10"/>
      <c r="AF135" s="32"/>
      <c r="AG135" s="10"/>
      <c r="AH135" s="32"/>
      <c r="AI135" s="10"/>
      <c r="AJ135" s="32"/>
      <c r="AK135" s="10"/>
      <c r="AL135" s="32"/>
      <c r="AM135" s="10"/>
      <c r="AN135" s="32"/>
      <c r="AO135" s="10"/>
      <c r="AP135" s="244"/>
      <c r="AQ135" s="10"/>
      <c r="AR135" s="32"/>
      <c r="AS135" s="10"/>
      <c r="AT135" s="244"/>
      <c r="AU135" s="10"/>
      <c r="AV135" s="244"/>
      <c r="AW135" s="10"/>
      <c r="AX135" s="247"/>
      <c r="AY135" s="10"/>
      <c r="AZ135" s="244"/>
      <c r="BA135" s="10"/>
      <c r="BB135" s="247"/>
      <c r="BC135" s="10"/>
      <c r="BD135" s="247"/>
      <c r="BE135" s="10"/>
      <c r="BF135" s="11"/>
      <c r="BG135" s="10"/>
      <c r="BH135" s="11"/>
      <c r="BJ135" s="41"/>
      <c r="BK135" s="41">
        <f t="shared" si="21"/>
        <v>0</v>
      </c>
      <c r="BL135">
        <f t="shared" si="20"/>
        <v>0</v>
      </c>
      <c r="BM135" t="e">
        <f>+BK135/BL135</f>
        <v>#DIV/0!</v>
      </c>
      <c r="BN135">
        <f>+K135</f>
        <v>0</v>
      </c>
    </row>
    <row r="136" spans="1:66">
      <c r="A136">
        <f t="shared" si="19"/>
        <v>83</v>
      </c>
      <c r="B136" s="6"/>
      <c r="C136" s="10"/>
      <c r="D136" s="32"/>
      <c r="E136" s="10"/>
      <c r="F136" s="32"/>
      <c r="G136" s="10"/>
      <c r="H136" s="32"/>
      <c r="I136" s="10"/>
      <c r="J136" s="32"/>
      <c r="K136" s="10"/>
      <c r="L136" s="240"/>
      <c r="M136" s="10"/>
      <c r="N136" s="32"/>
      <c r="O136" s="10"/>
      <c r="P136" s="32"/>
      <c r="Q136" s="10"/>
      <c r="R136" s="32"/>
      <c r="S136" s="10"/>
      <c r="T136" s="32"/>
      <c r="U136" s="10"/>
      <c r="V136" s="32"/>
      <c r="W136" s="10"/>
      <c r="X136" s="32"/>
      <c r="Y136" s="10"/>
      <c r="Z136" s="32"/>
      <c r="AA136" s="10"/>
      <c r="AB136" s="32"/>
      <c r="AC136" s="10"/>
      <c r="AD136" s="32"/>
      <c r="AE136" s="10"/>
      <c r="AF136" s="32"/>
      <c r="AG136" s="10"/>
      <c r="AH136" s="32"/>
      <c r="AI136" s="10"/>
      <c r="AJ136" s="32"/>
      <c r="AK136" s="10"/>
      <c r="AL136" s="32"/>
      <c r="AM136" s="10"/>
      <c r="AN136" s="32"/>
      <c r="AO136" s="10"/>
      <c r="AP136" s="244"/>
      <c r="AQ136" s="10"/>
      <c r="AR136" s="32"/>
      <c r="AS136" s="10"/>
      <c r="AT136" s="244"/>
      <c r="AU136" s="10"/>
      <c r="AV136" s="244"/>
      <c r="AW136" s="10"/>
      <c r="AX136" s="247"/>
      <c r="AY136" s="10"/>
      <c r="AZ136" s="244"/>
      <c r="BA136" s="10"/>
      <c r="BB136" s="247"/>
      <c r="BC136" s="10"/>
      <c r="BD136" s="247"/>
      <c r="BE136" s="10"/>
      <c r="BF136" s="11"/>
      <c r="BG136" s="10"/>
      <c r="BH136" s="11"/>
      <c r="BJ136" s="41"/>
      <c r="BK136" s="41">
        <f t="shared" si="21"/>
        <v>0</v>
      </c>
      <c r="BL136">
        <f t="shared" si="20"/>
        <v>0</v>
      </c>
      <c r="BM136" t="e">
        <f>+BK136/BL136</f>
        <v>#DIV/0!</v>
      </c>
      <c r="BN136">
        <f>+K136*2</f>
        <v>0</v>
      </c>
    </row>
    <row r="137" spans="1:66">
      <c r="A137">
        <f t="shared" si="19"/>
        <v>84</v>
      </c>
      <c r="B137" s="6"/>
      <c r="C137" s="10"/>
      <c r="D137" s="32"/>
      <c r="E137" s="10"/>
      <c r="F137" s="32"/>
      <c r="G137" s="10"/>
      <c r="H137" s="32"/>
      <c r="I137" s="10"/>
      <c r="J137" s="32"/>
      <c r="K137" s="10"/>
      <c r="L137" s="32"/>
      <c r="M137" s="10"/>
      <c r="N137" s="32"/>
      <c r="O137" s="10"/>
      <c r="P137" s="32"/>
      <c r="Q137" s="10"/>
      <c r="R137" s="32"/>
      <c r="S137" s="10"/>
      <c r="T137" s="32"/>
      <c r="U137" s="10"/>
      <c r="V137" s="32"/>
      <c r="W137" s="10"/>
      <c r="X137" s="32"/>
      <c r="Y137" s="10"/>
      <c r="Z137" s="32"/>
      <c r="AA137" s="10"/>
      <c r="AB137" s="32"/>
      <c r="AC137" s="10"/>
      <c r="AD137" s="32"/>
      <c r="AE137" s="10"/>
      <c r="AF137" s="32"/>
      <c r="AG137" s="10"/>
      <c r="AH137" s="32"/>
      <c r="AI137" s="10"/>
      <c r="AJ137" s="32"/>
      <c r="AK137" s="10"/>
      <c r="AL137" s="32"/>
      <c r="AM137" s="10"/>
      <c r="AN137" s="32"/>
      <c r="AO137" s="10"/>
      <c r="AP137" s="244"/>
      <c r="AQ137" s="10"/>
      <c r="AR137" s="32"/>
      <c r="AS137" s="10"/>
      <c r="AT137" s="244"/>
      <c r="AU137" s="10"/>
      <c r="AV137" s="244"/>
      <c r="AW137" s="10"/>
      <c r="AX137" s="247"/>
      <c r="AY137" s="10"/>
      <c r="AZ137" s="244"/>
      <c r="BA137" s="10"/>
      <c r="BB137" s="247"/>
      <c r="BC137" s="10"/>
      <c r="BD137" s="247"/>
      <c r="BE137" s="10"/>
      <c r="BF137" s="11"/>
      <c r="BG137" s="10"/>
      <c r="BH137" s="11"/>
      <c r="BJ137" s="41"/>
      <c r="BK137" s="41">
        <f t="shared" si="21"/>
        <v>0</v>
      </c>
      <c r="BL137">
        <f t="shared" si="20"/>
        <v>0</v>
      </c>
    </row>
    <row r="138" spans="1:66">
      <c r="A138">
        <f t="shared" si="19"/>
        <v>85</v>
      </c>
      <c r="B138" s="6"/>
      <c r="C138" s="10"/>
      <c r="D138" s="32"/>
      <c r="E138" s="10"/>
      <c r="F138" s="32"/>
      <c r="G138" s="10"/>
      <c r="H138" s="32"/>
      <c r="I138" s="10"/>
      <c r="J138" s="32"/>
      <c r="K138" s="10"/>
      <c r="L138" s="32"/>
      <c r="M138" s="10"/>
      <c r="N138" s="32"/>
      <c r="O138" s="10"/>
      <c r="P138" s="32"/>
      <c r="Q138" s="10"/>
      <c r="R138" s="32"/>
      <c r="S138" s="10"/>
      <c r="T138" s="32"/>
      <c r="U138" s="10"/>
      <c r="V138" s="32"/>
      <c r="W138" s="10"/>
      <c r="X138" s="32"/>
      <c r="Y138" s="10"/>
      <c r="Z138" s="32"/>
      <c r="AA138" s="10"/>
      <c r="AB138" s="32"/>
      <c r="AC138" s="10"/>
      <c r="AD138" s="32"/>
      <c r="AE138" s="10"/>
      <c r="AF138" s="32"/>
      <c r="AG138" s="10"/>
      <c r="AH138" s="32"/>
      <c r="AI138" s="10"/>
      <c r="AJ138" s="32"/>
      <c r="AK138" s="10"/>
      <c r="AL138" s="32"/>
      <c r="AM138" s="10"/>
      <c r="AN138" s="32"/>
      <c r="AO138" s="10"/>
      <c r="AP138" s="244"/>
      <c r="AQ138" s="10"/>
      <c r="AR138" s="32"/>
      <c r="AS138" s="10"/>
      <c r="AT138" s="244"/>
      <c r="AU138" s="10"/>
      <c r="AV138" s="244"/>
      <c r="AW138" s="10"/>
      <c r="AX138" s="247"/>
      <c r="AY138" s="10"/>
      <c r="AZ138" s="244"/>
      <c r="BA138" s="10"/>
      <c r="BB138" s="247"/>
      <c r="BC138" s="10"/>
      <c r="BD138" s="247"/>
      <c r="BE138" s="10"/>
      <c r="BF138" s="11"/>
      <c r="BG138" s="10"/>
      <c r="BH138" s="11"/>
      <c r="BJ138" s="41"/>
      <c r="BK138" s="41">
        <f t="shared" si="21"/>
        <v>0</v>
      </c>
      <c r="BL138">
        <f t="shared" si="20"/>
        <v>0</v>
      </c>
    </row>
    <row r="139" spans="1:66">
      <c r="A139">
        <f t="shared" si="19"/>
        <v>86</v>
      </c>
      <c r="B139" s="6"/>
      <c r="C139" s="10"/>
      <c r="D139" s="32"/>
      <c r="E139" s="10"/>
      <c r="F139" s="32"/>
      <c r="G139" s="10"/>
      <c r="H139" s="32"/>
      <c r="I139" s="10"/>
      <c r="J139" s="32"/>
      <c r="K139" s="10"/>
      <c r="L139" s="32"/>
      <c r="M139" s="10"/>
      <c r="N139" s="32"/>
      <c r="O139" s="10"/>
      <c r="P139" s="32"/>
      <c r="Q139" s="10"/>
      <c r="R139" s="32"/>
      <c r="S139" s="10"/>
      <c r="T139" s="32"/>
      <c r="U139" s="10"/>
      <c r="V139" s="32"/>
      <c r="W139" s="10"/>
      <c r="X139" s="32"/>
      <c r="Y139" s="10"/>
      <c r="Z139" s="32"/>
      <c r="AA139" s="10"/>
      <c r="AB139" s="32"/>
      <c r="AC139" s="10"/>
      <c r="AD139" s="32"/>
      <c r="AE139" s="10"/>
      <c r="AF139" s="32"/>
      <c r="AG139" s="10"/>
      <c r="AH139" s="32"/>
      <c r="AI139" s="10"/>
      <c r="AJ139" s="32"/>
      <c r="AK139" s="10"/>
      <c r="AL139" s="32"/>
      <c r="AM139" s="10"/>
      <c r="AN139" s="32"/>
      <c r="AO139" s="10"/>
      <c r="AP139" s="244"/>
      <c r="AQ139" s="10"/>
      <c r="AR139" s="32"/>
      <c r="AS139" s="10"/>
      <c r="AT139" s="244"/>
      <c r="AU139" s="10"/>
      <c r="AV139" s="244"/>
      <c r="AW139" s="10"/>
      <c r="AX139" s="247"/>
      <c r="AY139" s="10"/>
      <c r="AZ139" s="244"/>
      <c r="BA139" s="10"/>
      <c r="BB139" s="247"/>
      <c r="BC139" s="10"/>
      <c r="BD139" s="247"/>
      <c r="BE139" s="10"/>
      <c r="BF139" s="11"/>
      <c r="BG139" s="10"/>
      <c r="BH139" s="11"/>
      <c r="BJ139" s="41"/>
      <c r="BK139" s="41">
        <f t="shared" si="21"/>
        <v>0</v>
      </c>
      <c r="BL139">
        <f t="shared" si="20"/>
        <v>0</v>
      </c>
    </row>
    <row r="140" spans="1:66">
      <c r="A140">
        <f t="shared" si="19"/>
        <v>87</v>
      </c>
      <c r="B140" s="6"/>
      <c r="C140" s="10"/>
      <c r="D140" s="32"/>
      <c r="E140" s="10"/>
      <c r="F140" s="32"/>
      <c r="G140" s="10"/>
      <c r="H140" s="32"/>
      <c r="I140" s="10"/>
      <c r="J140" s="32"/>
      <c r="K140" s="10"/>
      <c r="L140" s="32"/>
      <c r="M140" s="10"/>
      <c r="N140" s="32"/>
      <c r="O140" s="10"/>
      <c r="P140" s="32"/>
      <c r="Q140" s="10"/>
      <c r="R140" s="32"/>
      <c r="S140" s="10"/>
      <c r="T140" s="32"/>
      <c r="U140" s="10"/>
      <c r="V140" s="32"/>
      <c r="W140" s="10"/>
      <c r="X140" s="32"/>
      <c r="Y140" s="10"/>
      <c r="Z140" s="32"/>
      <c r="AA140" s="10"/>
      <c r="AB140" s="32"/>
      <c r="AC140" s="10"/>
      <c r="AD140" s="32"/>
      <c r="AE140" s="10"/>
      <c r="AF140" s="32"/>
      <c r="AG140" s="10"/>
      <c r="AH140" s="32"/>
      <c r="AI140" s="10"/>
      <c r="AJ140" s="32"/>
      <c r="AK140" s="10"/>
      <c r="AL140" s="32"/>
      <c r="AM140" s="10"/>
      <c r="AN140" s="32"/>
      <c r="AO140" s="10"/>
      <c r="AP140" s="244"/>
      <c r="AQ140" s="10"/>
      <c r="AR140" s="32"/>
      <c r="AS140" s="10"/>
      <c r="AT140" s="244"/>
      <c r="AU140" s="10"/>
      <c r="AV140" s="244"/>
      <c r="AW140" s="10"/>
      <c r="AX140" s="247"/>
      <c r="AY140" s="10"/>
      <c r="AZ140" s="244"/>
      <c r="BA140" s="10"/>
      <c r="BB140" s="247"/>
      <c r="BC140" s="10"/>
      <c r="BD140" s="247"/>
      <c r="BE140" s="10"/>
      <c r="BF140" s="11"/>
      <c r="BG140" s="10"/>
      <c r="BH140" s="11"/>
      <c r="BJ140" s="41"/>
      <c r="BK140" s="41">
        <f t="shared" si="21"/>
        <v>0</v>
      </c>
      <c r="BL140">
        <f t="shared" si="20"/>
        <v>0</v>
      </c>
    </row>
    <row r="141" spans="1:66">
      <c r="A141">
        <f t="shared" si="19"/>
        <v>88</v>
      </c>
      <c r="B141" s="6"/>
      <c r="C141" s="10"/>
      <c r="D141" s="32"/>
      <c r="E141" s="10"/>
      <c r="F141" s="32"/>
      <c r="G141" s="10"/>
      <c r="H141" s="32"/>
      <c r="I141" s="10"/>
      <c r="J141" s="32"/>
      <c r="K141" s="94"/>
      <c r="L141" s="32"/>
      <c r="M141" s="10"/>
      <c r="N141" s="32"/>
      <c r="O141" s="10"/>
      <c r="P141" s="32"/>
      <c r="Q141" s="10"/>
      <c r="R141" s="32"/>
      <c r="S141" s="10"/>
      <c r="T141" s="32"/>
      <c r="U141" s="10"/>
      <c r="V141" s="32"/>
      <c r="W141" s="10"/>
      <c r="X141" s="32"/>
      <c r="Y141" s="10"/>
      <c r="Z141" s="32"/>
      <c r="AA141" s="10"/>
      <c r="AB141" s="32"/>
      <c r="AC141" s="10"/>
      <c r="AD141" s="32"/>
      <c r="AE141" s="10"/>
      <c r="AF141" s="32"/>
      <c r="AG141" s="10"/>
      <c r="AH141" s="32"/>
      <c r="AI141" s="10"/>
      <c r="AJ141" s="32"/>
      <c r="AK141" s="10"/>
      <c r="AL141" s="32"/>
      <c r="AM141" s="10"/>
      <c r="AN141" s="32"/>
      <c r="AO141" s="10"/>
      <c r="AP141" s="244"/>
      <c r="AQ141" s="10"/>
      <c r="AR141" s="32"/>
      <c r="AS141" s="10"/>
      <c r="AT141" s="244"/>
      <c r="AU141" s="10"/>
      <c r="AV141" s="244"/>
      <c r="AW141" s="7"/>
      <c r="AX141" s="249"/>
      <c r="AY141" s="10"/>
      <c r="AZ141" s="244"/>
      <c r="BA141" s="7"/>
      <c r="BB141" s="249"/>
      <c r="BC141" s="7"/>
      <c r="BD141" s="249"/>
      <c r="BE141" s="7"/>
      <c r="BF141" s="8"/>
      <c r="BG141" s="7"/>
      <c r="BH141" s="8"/>
      <c r="BJ141" s="41"/>
      <c r="BK141" s="41">
        <f t="shared" si="21"/>
        <v>0</v>
      </c>
      <c r="BL141">
        <f t="shared" si="20"/>
        <v>0</v>
      </c>
      <c r="BN141" s="39"/>
    </row>
    <row r="142" spans="1:66">
      <c r="A142">
        <f t="shared" si="19"/>
        <v>89</v>
      </c>
      <c r="B142" s="6"/>
      <c r="C142" s="10"/>
      <c r="D142" s="32"/>
      <c r="E142" s="10"/>
      <c r="F142" s="32"/>
      <c r="G142" s="10"/>
      <c r="H142" s="32"/>
      <c r="I142" s="10"/>
      <c r="J142" s="32"/>
      <c r="K142" s="10"/>
      <c r="L142" s="32"/>
      <c r="M142" s="10"/>
      <c r="N142" s="32"/>
      <c r="O142" s="10"/>
      <c r="P142" s="32"/>
      <c r="Q142" s="10"/>
      <c r="R142" s="32"/>
      <c r="S142" s="10"/>
      <c r="T142" s="32"/>
      <c r="U142" s="10"/>
      <c r="V142" s="32"/>
      <c r="W142" s="10"/>
      <c r="X142" s="32"/>
      <c r="Y142" s="10"/>
      <c r="Z142" s="32"/>
      <c r="AA142" s="10"/>
      <c r="AB142" s="32"/>
      <c r="AC142" s="10"/>
      <c r="AD142" s="32"/>
      <c r="AE142" s="10"/>
      <c r="AF142" s="32"/>
      <c r="AG142" s="10"/>
      <c r="AH142" s="32"/>
      <c r="AI142" s="10"/>
      <c r="AJ142" s="32"/>
      <c r="AK142" s="10"/>
      <c r="AL142" s="32"/>
      <c r="AM142" s="10"/>
      <c r="AN142" s="32"/>
      <c r="AO142" s="10"/>
      <c r="AP142" s="244"/>
      <c r="AQ142" s="10"/>
      <c r="AR142" s="32"/>
      <c r="AS142" s="10"/>
      <c r="AT142" s="244"/>
      <c r="AU142" s="10"/>
      <c r="AV142" s="244"/>
      <c r="AW142" s="7"/>
      <c r="AX142" s="249"/>
      <c r="AY142" s="10"/>
      <c r="AZ142" s="244"/>
      <c r="BA142" s="7"/>
      <c r="BB142" s="249"/>
      <c r="BC142" s="7"/>
      <c r="BD142" s="249"/>
      <c r="BE142" s="7"/>
      <c r="BF142" s="8"/>
      <c r="BG142" s="7"/>
      <c r="BH142" s="8"/>
      <c r="BJ142" s="41"/>
      <c r="BK142" s="41">
        <f t="shared" si="21"/>
        <v>0</v>
      </c>
      <c r="BL142">
        <f t="shared" si="20"/>
        <v>0</v>
      </c>
    </row>
    <row r="143" spans="1:66">
      <c r="A143">
        <f t="shared" si="19"/>
        <v>90</v>
      </c>
      <c r="B143" s="6"/>
      <c r="C143" s="10"/>
      <c r="D143" s="32"/>
      <c r="E143" s="10"/>
      <c r="F143" s="32"/>
      <c r="G143" s="10"/>
      <c r="H143" s="32"/>
      <c r="I143" s="10"/>
      <c r="J143" s="32"/>
      <c r="K143" s="10"/>
      <c r="L143" s="32"/>
      <c r="M143" s="10"/>
      <c r="N143" s="32"/>
      <c r="O143" s="10"/>
      <c r="P143" s="32"/>
      <c r="Q143" s="10"/>
      <c r="R143" s="32"/>
      <c r="S143" s="10"/>
      <c r="T143" s="32"/>
      <c r="U143" s="10"/>
      <c r="V143" s="32"/>
      <c r="W143" s="10"/>
      <c r="X143" s="32"/>
      <c r="Y143" s="10"/>
      <c r="Z143" s="32"/>
      <c r="AA143" s="10"/>
      <c r="AB143" s="32"/>
      <c r="AC143" s="10"/>
      <c r="AD143" s="32"/>
      <c r="AE143" s="10"/>
      <c r="AF143" s="32"/>
      <c r="AG143" s="10"/>
      <c r="AH143" s="32"/>
      <c r="AI143" s="10"/>
      <c r="AJ143" s="32"/>
      <c r="AK143" s="10"/>
      <c r="AL143" s="32"/>
      <c r="AM143" s="10"/>
      <c r="AN143" s="32"/>
      <c r="AO143" s="10"/>
      <c r="AP143" s="244"/>
      <c r="AQ143" s="10"/>
      <c r="AR143" s="32"/>
      <c r="AS143" s="10"/>
      <c r="AT143" s="244"/>
      <c r="AU143" s="10"/>
      <c r="AV143" s="244"/>
      <c r="AW143" s="7"/>
      <c r="AX143" s="249"/>
      <c r="AY143" s="10"/>
      <c r="AZ143" s="244"/>
      <c r="BA143" s="7"/>
      <c r="BB143" s="249"/>
      <c r="BC143" s="7"/>
      <c r="BD143" s="249"/>
      <c r="BE143" s="7"/>
      <c r="BF143" s="8"/>
      <c r="BG143" s="7"/>
      <c r="BH143" s="8"/>
      <c r="BJ143" s="41"/>
      <c r="BK143" s="41">
        <f t="shared" si="21"/>
        <v>0</v>
      </c>
      <c r="BL143">
        <f t="shared" si="20"/>
        <v>0</v>
      </c>
    </row>
    <row r="144" spans="1:66">
      <c r="A144">
        <f t="shared" si="19"/>
        <v>91</v>
      </c>
      <c r="B144" s="6"/>
      <c r="C144" s="10"/>
      <c r="D144" s="32"/>
      <c r="E144" s="10"/>
      <c r="F144" s="32"/>
      <c r="G144" s="10"/>
      <c r="H144" s="32"/>
      <c r="I144" s="10"/>
      <c r="J144" s="32"/>
      <c r="K144" s="10"/>
      <c r="L144" s="32"/>
      <c r="M144" s="10"/>
      <c r="N144" s="32"/>
      <c r="O144" s="10"/>
      <c r="P144" s="32"/>
      <c r="Q144" s="10"/>
      <c r="R144" s="32"/>
      <c r="S144" s="10"/>
      <c r="T144" s="32"/>
      <c r="U144" s="10"/>
      <c r="V144" s="32"/>
      <c r="W144" s="10"/>
      <c r="X144" s="32"/>
      <c r="Y144" s="10"/>
      <c r="Z144" s="32"/>
      <c r="AA144" s="10"/>
      <c r="AB144" s="32"/>
      <c r="AC144" s="10"/>
      <c r="AD144" s="32"/>
      <c r="AE144" s="10"/>
      <c r="AF144" s="32"/>
      <c r="AG144" s="10"/>
      <c r="AH144" s="32"/>
      <c r="AI144" s="10"/>
      <c r="AJ144" s="32"/>
      <c r="AK144" s="10"/>
      <c r="AL144" s="32"/>
      <c r="AM144" s="10"/>
      <c r="AN144" s="32"/>
      <c r="AO144" s="10"/>
      <c r="AP144" s="244"/>
      <c r="AQ144" s="10"/>
      <c r="AR144" s="32"/>
      <c r="AS144" s="10"/>
      <c r="AT144" s="244"/>
      <c r="AU144" s="10"/>
      <c r="AV144" s="244"/>
      <c r="AW144" s="7"/>
      <c r="AX144" s="249"/>
      <c r="AY144" s="10"/>
      <c r="AZ144" s="244"/>
      <c r="BA144" s="7"/>
      <c r="BB144" s="249"/>
      <c r="BC144" s="7"/>
      <c r="BD144" s="249"/>
      <c r="BE144" s="7"/>
      <c r="BF144" s="8"/>
      <c r="BG144" s="7"/>
      <c r="BH144" s="8"/>
      <c r="BJ144" s="41"/>
      <c r="BK144" s="41">
        <f t="shared" si="21"/>
        <v>0</v>
      </c>
      <c r="BL144">
        <f t="shared" si="20"/>
        <v>0</v>
      </c>
    </row>
    <row r="145" spans="1:66">
      <c r="A145">
        <f t="shared" si="19"/>
        <v>92</v>
      </c>
      <c r="B145" s="6"/>
      <c r="C145" s="10"/>
      <c r="D145" s="32"/>
      <c r="E145" s="10"/>
      <c r="F145" s="32"/>
      <c r="G145" s="94"/>
      <c r="H145" s="32"/>
      <c r="I145" s="10"/>
      <c r="J145" s="32"/>
      <c r="K145" s="10"/>
      <c r="L145" s="32"/>
      <c r="M145" s="10"/>
      <c r="N145" s="32"/>
      <c r="O145" s="10"/>
      <c r="P145" s="32"/>
      <c r="Q145" s="10"/>
      <c r="R145" s="32"/>
      <c r="S145" s="10"/>
      <c r="T145" s="32"/>
      <c r="U145" s="10"/>
      <c r="V145" s="32"/>
      <c r="W145" s="10"/>
      <c r="X145" s="32"/>
      <c r="Y145" s="10"/>
      <c r="Z145" s="32"/>
      <c r="AA145" s="10"/>
      <c r="AB145" s="32"/>
      <c r="AC145" s="10"/>
      <c r="AD145" s="32"/>
      <c r="AE145" s="10"/>
      <c r="AF145" s="32"/>
      <c r="AG145" s="10"/>
      <c r="AH145" s="32"/>
      <c r="AI145" s="10"/>
      <c r="AJ145" s="32"/>
      <c r="AK145" s="10"/>
      <c r="AL145" s="32"/>
      <c r="AM145" s="94"/>
      <c r="AN145" s="32"/>
      <c r="AO145" s="10"/>
      <c r="AP145" s="244"/>
      <c r="AQ145" s="94"/>
      <c r="AR145" s="32"/>
      <c r="AS145" s="10"/>
      <c r="AT145" s="244"/>
      <c r="AU145" s="10"/>
      <c r="AV145" s="244"/>
      <c r="AW145" s="10"/>
      <c r="AX145" s="247"/>
      <c r="AY145" s="10"/>
      <c r="AZ145" s="244"/>
      <c r="BA145" s="10"/>
      <c r="BB145" s="247"/>
      <c r="BC145" s="10"/>
      <c r="BD145" s="247"/>
      <c r="BE145" s="94"/>
      <c r="BF145" s="32"/>
      <c r="BG145" s="94"/>
      <c r="BH145" s="32"/>
      <c r="BJ145" s="41"/>
      <c r="BK145" s="41">
        <f t="shared" si="21"/>
        <v>0</v>
      </c>
      <c r="BL145">
        <f t="shared" si="20"/>
        <v>0</v>
      </c>
    </row>
    <row r="146" spans="1:66">
      <c r="A146">
        <f t="shared" si="19"/>
        <v>93</v>
      </c>
      <c r="B146" s="6"/>
      <c r="C146" s="10"/>
      <c r="D146" s="32"/>
      <c r="E146" s="10"/>
      <c r="F146" s="32"/>
      <c r="G146" s="10"/>
      <c r="H146" s="32"/>
      <c r="I146" s="10"/>
      <c r="J146" s="32"/>
      <c r="K146" s="10"/>
      <c r="L146" s="32"/>
      <c r="M146" s="10"/>
      <c r="N146" s="32"/>
      <c r="O146" s="10"/>
      <c r="P146" s="32"/>
      <c r="Q146" s="10"/>
      <c r="R146" s="32"/>
      <c r="S146" s="10"/>
      <c r="T146" s="32"/>
      <c r="U146" s="10"/>
      <c r="V146" s="32"/>
      <c r="W146" s="10"/>
      <c r="X146" s="32"/>
      <c r="Y146" s="10"/>
      <c r="Z146" s="32"/>
      <c r="AA146" s="10"/>
      <c r="AB146" s="32"/>
      <c r="AC146" s="10"/>
      <c r="AD146" s="32"/>
      <c r="AE146" s="10"/>
      <c r="AF146" s="32"/>
      <c r="AG146" s="10"/>
      <c r="AH146" s="32"/>
      <c r="AI146" s="10"/>
      <c r="AJ146" s="32"/>
      <c r="AK146" s="10"/>
      <c r="AL146" s="32"/>
      <c r="AM146" s="10"/>
      <c r="AN146" s="32"/>
      <c r="AO146" s="10"/>
      <c r="AP146" s="244"/>
      <c r="AQ146" s="10"/>
      <c r="AR146" s="32"/>
      <c r="AS146" s="10"/>
      <c r="AT146" s="244"/>
      <c r="AU146" s="10"/>
      <c r="AV146" s="244"/>
      <c r="AW146" s="7"/>
      <c r="AX146" s="249"/>
      <c r="AY146" s="10"/>
      <c r="AZ146" s="244"/>
      <c r="BA146" s="7"/>
      <c r="BB146" s="249"/>
      <c r="BC146" s="7"/>
      <c r="BD146" s="249"/>
      <c r="BE146" s="7"/>
      <c r="BF146" s="8"/>
      <c r="BG146" s="7"/>
      <c r="BH146" s="8"/>
      <c r="BI146" s="28"/>
      <c r="BJ146" s="41"/>
      <c r="BK146" s="41">
        <f t="shared" si="21"/>
        <v>0</v>
      </c>
      <c r="BL146">
        <f t="shared" si="20"/>
        <v>0</v>
      </c>
    </row>
    <row r="147" spans="1:66">
      <c r="A147">
        <f t="shared" si="19"/>
        <v>94</v>
      </c>
      <c r="B147" s="6"/>
      <c r="C147" s="10"/>
      <c r="D147" s="32"/>
      <c r="E147" s="10"/>
      <c r="F147" s="32"/>
      <c r="G147" s="10"/>
      <c r="H147" s="32"/>
      <c r="I147" s="10"/>
      <c r="J147" s="32"/>
      <c r="K147" s="10"/>
      <c r="L147" s="32"/>
      <c r="M147" s="10"/>
      <c r="N147" s="32"/>
      <c r="O147" s="10"/>
      <c r="P147" s="32"/>
      <c r="Q147" s="10"/>
      <c r="R147" s="32"/>
      <c r="S147" s="10"/>
      <c r="T147" s="32"/>
      <c r="U147" s="10"/>
      <c r="V147" s="32"/>
      <c r="W147" s="10"/>
      <c r="X147" s="32"/>
      <c r="Y147" s="10"/>
      <c r="Z147" s="32"/>
      <c r="AA147" s="10"/>
      <c r="AB147" s="32"/>
      <c r="AC147" s="10"/>
      <c r="AD147" s="32"/>
      <c r="AE147" s="10"/>
      <c r="AF147" s="32"/>
      <c r="AG147" s="10"/>
      <c r="AH147" s="32"/>
      <c r="AI147" s="10"/>
      <c r="AJ147" s="32"/>
      <c r="AK147" s="10"/>
      <c r="AL147" s="32"/>
      <c r="AM147" s="10"/>
      <c r="AN147" s="32"/>
      <c r="AO147" s="10"/>
      <c r="AP147" s="244"/>
      <c r="AQ147" s="10"/>
      <c r="AR147" s="32"/>
      <c r="AS147" s="10"/>
      <c r="AT147" s="244"/>
      <c r="AU147" s="10"/>
      <c r="AV147" s="244"/>
      <c r="AW147" s="7"/>
      <c r="AX147" s="249"/>
      <c r="AY147" s="10"/>
      <c r="AZ147" s="244"/>
      <c r="BA147" s="7"/>
      <c r="BB147" s="249"/>
      <c r="BC147" s="7"/>
      <c r="BD147" s="249"/>
      <c r="BE147" s="7"/>
      <c r="BF147" s="8"/>
      <c r="BG147" s="7"/>
      <c r="BH147" s="8"/>
      <c r="BI147" s="28"/>
      <c r="BJ147" s="41"/>
      <c r="BK147" s="41">
        <f t="shared" si="21"/>
        <v>0</v>
      </c>
      <c r="BL147">
        <f t="shared" si="20"/>
        <v>0</v>
      </c>
    </row>
    <row r="148" spans="1:66">
      <c r="A148">
        <f t="shared" si="19"/>
        <v>95</v>
      </c>
      <c r="B148" s="6"/>
      <c r="C148" s="10"/>
      <c r="D148" s="32"/>
      <c r="E148" s="10"/>
      <c r="F148" s="32"/>
      <c r="G148" s="10"/>
      <c r="H148" s="32"/>
      <c r="I148" s="10"/>
      <c r="J148" s="32"/>
      <c r="K148" s="10"/>
      <c r="L148" s="32"/>
      <c r="M148" s="10"/>
      <c r="N148" s="32"/>
      <c r="O148" s="10"/>
      <c r="P148" s="32"/>
      <c r="Q148" s="10"/>
      <c r="R148" s="32"/>
      <c r="S148" s="10"/>
      <c r="T148" s="32"/>
      <c r="U148" s="10"/>
      <c r="V148" s="32"/>
      <c r="W148" s="10"/>
      <c r="X148" s="32"/>
      <c r="Y148" s="10"/>
      <c r="Z148" s="32"/>
      <c r="AA148" s="10"/>
      <c r="AB148" s="32"/>
      <c r="AC148" s="10"/>
      <c r="AD148" s="32"/>
      <c r="AE148" s="10"/>
      <c r="AF148" s="32"/>
      <c r="AG148" s="10"/>
      <c r="AH148" s="32"/>
      <c r="AI148" s="10"/>
      <c r="AJ148" s="32"/>
      <c r="AK148" s="10"/>
      <c r="AL148" s="32"/>
      <c r="AM148" s="10"/>
      <c r="AN148" s="32"/>
      <c r="AO148" s="10"/>
      <c r="AP148" s="244"/>
      <c r="AQ148" s="10"/>
      <c r="AR148" s="32"/>
      <c r="AS148" s="10"/>
      <c r="AT148" s="244"/>
      <c r="AU148" s="10"/>
      <c r="AV148" s="244"/>
      <c r="AW148" s="7"/>
      <c r="AX148" s="249"/>
      <c r="AY148" s="10"/>
      <c r="AZ148" s="244"/>
      <c r="BA148" s="7"/>
      <c r="BB148" s="249"/>
      <c r="BC148" s="7"/>
      <c r="BD148" s="249"/>
      <c r="BE148" s="7"/>
      <c r="BF148" s="8"/>
      <c r="BG148" s="7"/>
      <c r="BH148" s="8"/>
      <c r="BJ148" s="41"/>
      <c r="BK148" s="41">
        <f t="shared" si="21"/>
        <v>0</v>
      </c>
      <c r="BL148">
        <f t="shared" si="20"/>
        <v>0</v>
      </c>
    </row>
    <row r="149" spans="1:66">
      <c r="A149">
        <f t="shared" si="19"/>
        <v>96</v>
      </c>
      <c r="B149" s="6"/>
      <c r="C149" s="10"/>
      <c r="D149" s="32"/>
      <c r="E149" s="10"/>
      <c r="F149" s="32"/>
      <c r="G149" s="10"/>
      <c r="H149" s="32"/>
      <c r="I149" s="10"/>
      <c r="J149" s="32"/>
      <c r="K149" s="10"/>
      <c r="L149" s="32"/>
      <c r="M149" s="10"/>
      <c r="N149" s="32"/>
      <c r="O149" s="10"/>
      <c r="P149" s="32"/>
      <c r="Q149" s="10"/>
      <c r="R149" s="32"/>
      <c r="S149" s="10"/>
      <c r="T149" s="32"/>
      <c r="U149" s="10"/>
      <c r="V149" s="32"/>
      <c r="W149" s="10"/>
      <c r="X149" s="32"/>
      <c r="Y149" s="10"/>
      <c r="Z149" s="32"/>
      <c r="AA149" s="10"/>
      <c r="AB149" s="32"/>
      <c r="AC149" s="10"/>
      <c r="AD149" s="32"/>
      <c r="AE149" s="10"/>
      <c r="AF149" s="32"/>
      <c r="AG149" s="10"/>
      <c r="AH149" s="32"/>
      <c r="AI149" s="10"/>
      <c r="AJ149" s="32"/>
      <c r="AK149" s="10"/>
      <c r="AL149" s="32"/>
      <c r="AM149" s="10"/>
      <c r="AN149" s="32"/>
      <c r="AO149" s="10"/>
      <c r="AP149" s="244"/>
      <c r="AQ149" s="10"/>
      <c r="AR149" s="32"/>
      <c r="AS149" s="10"/>
      <c r="AT149" s="244"/>
      <c r="AU149" s="10"/>
      <c r="AV149" s="244"/>
      <c r="AW149" s="7"/>
      <c r="AX149" s="249"/>
      <c r="AY149" s="10"/>
      <c r="AZ149" s="244"/>
      <c r="BA149" s="7"/>
      <c r="BB149" s="249"/>
      <c r="BC149" s="7"/>
      <c r="BD149" s="249"/>
      <c r="BE149" s="7"/>
      <c r="BF149" s="8"/>
      <c r="BG149" s="7"/>
      <c r="BH149" s="8"/>
      <c r="BJ149" s="41"/>
      <c r="BK149" s="41">
        <f t="shared" si="21"/>
        <v>0</v>
      </c>
      <c r="BL149">
        <f t="shared" si="20"/>
        <v>0</v>
      </c>
    </row>
    <row r="150" spans="1:66">
      <c r="A150">
        <f t="shared" si="19"/>
        <v>97</v>
      </c>
      <c r="B150" s="6"/>
      <c r="C150" s="10"/>
      <c r="D150" s="32"/>
      <c r="E150" s="10"/>
      <c r="F150" s="32"/>
      <c r="G150" s="10"/>
      <c r="H150" s="32"/>
      <c r="I150" s="10"/>
      <c r="J150" s="32"/>
      <c r="K150" s="94"/>
      <c r="L150" s="32"/>
      <c r="M150" s="10"/>
      <c r="N150" s="32"/>
      <c r="O150" s="10"/>
      <c r="P150" s="32"/>
      <c r="Q150" s="10"/>
      <c r="R150" s="32"/>
      <c r="S150" s="10"/>
      <c r="T150" s="32"/>
      <c r="U150" s="10"/>
      <c r="V150" s="32"/>
      <c r="W150" s="10"/>
      <c r="X150" s="32"/>
      <c r="Y150" s="10"/>
      <c r="Z150" s="32"/>
      <c r="AA150" s="10"/>
      <c r="AB150" s="32"/>
      <c r="AC150" s="10"/>
      <c r="AD150" s="32"/>
      <c r="AE150" s="10"/>
      <c r="AF150" s="32"/>
      <c r="AG150" s="10"/>
      <c r="AH150" s="32"/>
      <c r="AI150" s="10"/>
      <c r="AJ150" s="32"/>
      <c r="AK150" s="10"/>
      <c r="AL150" s="32"/>
      <c r="AM150" s="10"/>
      <c r="AN150" s="32"/>
      <c r="AO150" s="10"/>
      <c r="AP150" s="244"/>
      <c r="AQ150" s="10"/>
      <c r="AR150" s="32"/>
      <c r="AS150" s="10"/>
      <c r="AT150" s="244"/>
      <c r="AU150" s="10"/>
      <c r="AV150" s="244"/>
      <c r="AW150" s="7"/>
      <c r="AX150" s="249"/>
      <c r="AY150" s="10"/>
      <c r="AZ150" s="244"/>
      <c r="BA150" s="7"/>
      <c r="BB150" s="249"/>
      <c r="BC150" s="7"/>
      <c r="BD150" s="249"/>
      <c r="BE150" s="10"/>
      <c r="BF150" s="32"/>
      <c r="BG150" s="10"/>
      <c r="BH150" s="32"/>
      <c r="BJ150" s="41"/>
      <c r="BK150" s="41">
        <f t="shared" si="21"/>
        <v>0</v>
      </c>
      <c r="BL150">
        <f t="shared" si="20"/>
        <v>0</v>
      </c>
      <c r="BN150" s="39"/>
    </row>
    <row r="151" spans="1:66">
      <c r="A151">
        <f t="shared" si="19"/>
        <v>98</v>
      </c>
      <c r="B151" s="6"/>
      <c r="C151" s="10"/>
      <c r="D151" s="32"/>
      <c r="E151" s="10"/>
      <c r="F151" s="32"/>
      <c r="G151" s="10"/>
      <c r="H151" s="32"/>
      <c r="I151" s="10"/>
      <c r="J151" s="32"/>
      <c r="K151" s="10"/>
      <c r="L151" s="32"/>
      <c r="M151" s="10"/>
      <c r="N151" s="32"/>
      <c r="O151" s="10"/>
      <c r="P151" s="32"/>
      <c r="Q151" s="10"/>
      <c r="R151" s="32"/>
      <c r="S151" s="10"/>
      <c r="T151" s="32"/>
      <c r="U151" s="10"/>
      <c r="V151" s="32"/>
      <c r="W151" s="10"/>
      <c r="X151" s="32"/>
      <c r="Y151" s="10"/>
      <c r="Z151" s="32"/>
      <c r="AA151" s="10"/>
      <c r="AB151" s="32"/>
      <c r="AC151" s="10"/>
      <c r="AD151" s="32"/>
      <c r="AE151" s="10"/>
      <c r="AF151" s="32"/>
      <c r="AG151" s="10"/>
      <c r="AH151" s="32"/>
      <c r="AI151" s="10"/>
      <c r="AJ151" s="32"/>
      <c r="AK151" s="10"/>
      <c r="AL151" s="32"/>
      <c r="AM151" s="10"/>
      <c r="AN151" s="32"/>
      <c r="AO151" s="10"/>
      <c r="AP151" s="244"/>
      <c r="AQ151" s="10"/>
      <c r="AR151" s="32"/>
      <c r="AS151" s="10"/>
      <c r="AT151" s="244"/>
      <c r="AU151" s="10"/>
      <c r="AV151" s="244"/>
      <c r="AW151" s="7"/>
      <c r="AX151" s="249"/>
      <c r="AY151" s="10"/>
      <c r="AZ151" s="244"/>
      <c r="BA151" s="7"/>
      <c r="BB151" s="249"/>
      <c r="BC151" s="7"/>
      <c r="BD151" s="249"/>
      <c r="BE151" s="7"/>
      <c r="BF151" s="8"/>
      <c r="BG151" s="7"/>
      <c r="BH151" s="8"/>
      <c r="BJ151" s="41"/>
      <c r="BK151" s="41">
        <f t="shared" si="21"/>
        <v>0</v>
      </c>
      <c r="BL151">
        <f t="shared" si="20"/>
        <v>0</v>
      </c>
    </row>
    <row r="152" spans="1:66">
      <c r="A152">
        <f t="shared" si="19"/>
        <v>99</v>
      </c>
      <c r="B152" s="6"/>
      <c r="C152" s="10"/>
      <c r="D152" s="32"/>
      <c r="E152" s="10"/>
      <c r="F152" s="32"/>
      <c r="G152" s="10"/>
      <c r="H152" s="32"/>
      <c r="I152" s="10"/>
      <c r="J152" s="32"/>
      <c r="K152" s="10"/>
      <c r="L152" s="32"/>
      <c r="M152" s="10"/>
      <c r="N152" s="32"/>
      <c r="O152" s="10"/>
      <c r="P152" s="32"/>
      <c r="Q152" s="10"/>
      <c r="R152" s="32"/>
      <c r="S152" s="10"/>
      <c r="T152" s="32"/>
      <c r="U152" s="10"/>
      <c r="V152" s="32"/>
      <c r="W152" s="10"/>
      <c r="X152" s="32"/>
      <c r="Y152" s="10"/>
      <c r="Z152" s="32"/>
      <c r="AA152" s="10"/>
      <c r="AB152" s="32"/>
      <c r="AC152" s="10"/>
      <c r="AD152" s="32"/>
      <c r="AE152" s="10"/>
      <c r="AF152" s="32"/>
      <c r="AG152" s="10"/>
      <c r="AH152" s="32"/>
      <c r="AI152" s="10"/>
      <c r="AJ152" s="32"/>
      <c r="AK152" s="10"/>
      <c r="AL152" s="32"/>
      <c r="AM152" s="10"/>
      <c r="AN152" s="32"/>
      <c r="AO152" s="10"/>
      <c r="AP152" s="244"/>
      <c r="AQ152" s="10"/>
      <c r="AR152" s="32"/>
      <c r="AS152" s="10"/>
      <c r="AT152" s="244"/>
      <c r="AU152" s="10"/>
      <c r="AV152" s="244"/>
      <c r="AW152" s="7"/>
      <c r="AX152" s="249"/>
      <c r="AY152" s="10"/>
      <c r="AZ152" s="244"/>
      <c r="BA152" s="7"/>
      <c r="BB152" s="249"/>
      <c r="BC152" s="7"/>
      <c r="BD152" s="249"/>
      <c r="BE152" s="7"/>
      <c r="BF152" s="8"/>
      <c r="BG152" s="7"/>
      <c r="BH152" s="8"/>
      <c r="BJ152" s="41"/>
      <c r="BK152" s="41">
        <f t="shared" si="21"/>
        <v>0</v>
      </c>
      <c r="BL152">
        <f t="shared" si="20"/>
        <v>0</v>
      </c>
    </row>
    <row r="153" spans="1:66">
      <c r="A153">
        <f t="shared" si="19"/>
        <v>100</v>
      </c>
      <c r="B153" s="6"/>
      <c r="C153" s="10"/>
      <c r="D153" s="32"/>
      <c r="E153" s="10"/>
      <c r="F153" s="32"/>
      <c r="G153" s="10"/>
      <c r="H153" s="32"/>
      <c r="I153" s="10"/>
      <c r="J153" s="32"/>
      <c r="K153" s="10"/>
      <c r="L153" s="32"/>
      <c r="M153" s="10"/>
      <c r="N153" s="32"/>
      <c r="O153" s="10"/>
      <c r="P153" s="32"/>
      <c r="Q153" s="10"/>
      <c r="R153" s="32"/>
      <c r="S153" s="10"/>
      <c r="T153" s="32"/>
      <c r="U153" s="10"/>
      <c r="V153" s="32"/>
      <c r="W153" s="10"/>
      <c r="X153" s="32"/>
      <c r="Y153" s="10"/>
      <c r="Z153" s="32"/>
      <c r="AA153" s="10"/>
      <c r="AB153" s="32"/>
      <c r="AC153" s="10"/>
      <c r="AD153" s="32"/>
      <c r="AE153" s="10"/>
      <c r="AF153" s="32"/>
      <c r="AG153" s="10"/>
      <c r="AH153" s="32"/>
      <c r="AI153" s="10"/>
      <c r="AJ153" s="32"/>
      <c r="AK153" s="10"/>
      <c r="AL153" s="32"/>
      <c r="AM153" s="10"/>
      <c r="AN153" s="32"/>
      <c r="AO153" s="10"/>
      <c r="AP153" s="244"/>
      <c r="AQ153" s="10"/>
      <c r="AR153" s="32"/>
      <c r="AS153" s="10"/>
      <c r="AT153" s="244"/>
      <c r="AU153" s="10"/>
      <c r="AV153" s="244"/>
      <c r="AW153" s="7"/>
      <c r="AX153" s="249"/>
      <c r="AY153" s="10"/>
      <c r="AZ153" s="244"/>
      <c r="BA153" s="7"/>
      <c r="BB153" s="249"/>
      <c r="BC153" s="7"/>
      <c r="BD153" s="249"/>
      <c r="BE153" s="7"/>
      <c r="BF153" s="8"/>
      <c r="BG153" s="7"/>
      <c r="BH153" s="8"/>
      <c r="BJ153" s="41"/>
      <c r="BK153" s="41">
        <f t="shared" si="21"/>
        <v>0</v>
      </c>
      <c r="BL153">
        <f t="shared" si="20"/>
        <v>0</v>
      </c>
    </row>
    <row r="154" spans="1:66">
      <c r="A154">
        <f t="shared" si="19"/>
        <v>101</v>
      </c>
      <c r="B154" s="6"/>
      <c r="C154" s="10"/>
      <c r="D154" s="32"/>
      <c r="E154" s="10"/>
      <c r="F154" s="32"/>
      <c r="G154" s="10"/>
      <c r="H154" s="32"/>
      <c r="I154" s="10"/>
      <c r="J154" s="32"/>
      <c r="K154" s="10"/>
      <c r="L154" s="32"/>
      <c r="M154" s="10"/>
      <c r="N154" s="32"/>
      <c r="O154" s="10"/>
      <c r="P154" s="32"/>
      <c r="Q154" s="10"/>
      <c r="R154" s="32"/>
      <c r="S154" s="10"/>
      <c r="T154" s="32"/>
      <c r="U154" s="10"/>
      <c r="V154" s="32"/>
      <c r="W154" s="10"/>
      <c r="X154" s="32"/>
      <c r="Y154" s="10"/>
      <c r="Z154" s="32"/>
      <c r="AA154" s="10"/>
      <c r="AB154" s="32"/>
      <c r="AC154" s="10"/>
      <c r="AD154" s="32"/>
      <c r="AE154" s="10"/>
      <c r="AF154" s="32"/>
      <c r="AG154" s="10"/>
      <c r="AH154" s="32"/>
      <c r="AI154" s="10"/>
      <c r="AJ154" s="32"/>
      <c r="AK154" s="10"/>
      <c r="AL154" s="32"/>
      <c r="AM154" s="10"/>
      <c r="AN154" s="32"/>
      <c r="AO154" s="10"/>
      <c r="AP154" s="244"/>
      <c r="AQ154" s="10"/>
      <c r="AR154" s="32"/>
      <c r="AS154" s="10"/>
      <c r="AT154" s="244"/>
      <c r="AU154" s="10"/>
      <c r="AV154" s="244"/>
      <c r="AW154" s="7"/>
      <c r="AX154" s="249"/>
      <c r="AY154" s="10"/>
      <c r="AZ154" s="244"/>
      <c r="BA154" s="7"/>
      <c r="BB154" s="249"/>
      <c r="BC154" s="7"/>
      <c r="BD154" s="249"/>
      <c r="BE154" s="7"/>
      <c r="BF154" s="8"/>
      <c r="BG154" s="7"/>
      <c r="BH154" s="8"/>
      <c r="BJ154" s="41"/>
      <c r="BK154" s="41">
        <f t="shared" si="21"/>
        <v>0</v>
      </c>
      <c r="BL154">
        <f t="shared" si="20"/>
        <v>0</v>
      </c>
    </row>
    <row r="155" spans="1:66">
      <c r="A155">
        <f t="shared" si="19"/>
        <v>102</v>
      </c>
      <c r="B155" s="6"/>
      <c r="C155" s="10"/>
      <c r="D155" s="32"/>
      <c r="E155" s="10"/>
      <c r="F155" s="32"/>
      <c r="G155" s="10"/>
      <c r="H155" s="32"/>
      <c r="I155" s="10"/>
      <c r="J155" s="32"/>
      <c r="K155" s="10"/>
      <c r="L155" s="32"/>
      <c r="M155" s="10"/>
      <c r="N155" s="32"/>
      <c r="O155" s="10"/>
      <c r="P155" s="32"/>
      <c r="Q155" s="10"/>
      <c r="R155" s="32"/>
      <c r="S155" s="10"/>
      <c r="T155" s="32"/>
      <c r="U155" s="10"/>
      <c r="V155" s="32"/>
      <c r="W155" s="10"/>
      <c r="X155" s="32"/>
      <c r="Y155" s="10"/>
      <c r="Z155" s="32"/>
      <c r="AA155" s="10"/>
      <c r="AB155" s="32"/>
      <c r="AC155" s="10"/>
      <c r="AD155" s="32"/>
      <c r="AE155" s="10"/>
      <c r="AF155" s="32"/>
      <c r="AG155" s="10"/>
      <c r="AH155" s="32"/>
      <c r="AI155" s="10"/>
      <c r="AJ155" s="32"/>
      <c r="AK155" s="10"/>
      <c r="AL155" s="32"/>
      <c r="AM155" s="10"/>
      <c r="AN155" s="32"/>
      <c r="AO155" s="10"/>
      <c r="AP155" s="244"/>
      <c r="AQ155" s="10"/>
      <c r="AR155" s="32"/>
      <c r="AS155" s="10"/>
      <c r="AT155" s="244"/>
      <c r="AU155" s="10"/>
      <c r="AV155" s="244"/>
      <c r="AW155" s="7"/>
      <c r="AX155" s="249"/>
      <c r="AY155" s="10"/>
      <c r="AZ155" s="244"/>
      <c r="BA155" s="7"/>
      <c r="BB155" s="249"/>
      <c r="BC155" s="7"/>
      <c r="BD155" s="249"/>
      <c r="BE155" s="236"/>
      <c r="BF155" s="8"/>
      <c r="BG155" s="236"/>
      <c r="BH155" s="8"/>
      <c r="BJ155" s="41"/>
      <c r="BK155" s="41">
        <f t="shared" si="21"/>
        <v>0</v>
      </c>
      <c r="BL155">
        <f t="shared" si="20"/>
        <v>0</v>
      </c>
    </row>
    <row r="156" spans="1:66">
      <c r="A156">
        <f t="shared" si="19"/>
        <v>103</v>
      </c>
      <c r="B156" s="6"/>
      <c r="C156" s="10"/>
      <c r="D156" s="32"/>
      <c r="E156" s="10"/>
      <c r="F156" s="32"/>
      <c r="G156" s="10"/>
      <c r="H156" s="32"/>
      <c r="I156" s="10"/>
      <c r="J156" s="32"/>
      <c r="K156" s="10"/>
      <c r="L156" s="32"/>
      <c r="M156" s="10"/>
      <c r="N156" s="32"/>
      <c r="O156" s="10"/>
      <c r="P156" s="32"/>
      <c r="Q156" s="10"/>
      <c r="R156" s="32"/>
      <c r="S156" s="10"/>
      <c r="T156" s="32"/>
      <c r="U156" s="10"/>
      <c r="V156" s="32"/>
      <c r="W156" s="10"/>
      <c r="X156" s="32"/>
      <c r="Y156" s="10"/>
      <c r="Z156" s="32"/>
      <c r="AA156" s="10"/>
      <c r="AB156" s="32"/>
      <c r="AC156" s="10"/>
      <c r="AD156" s="32"/>
      <c r="AE156" s="10"/>
      <c r="AF156" s="32"/>
      <c r="AG156" s="10"/>
      <c r="AH156" s="32"/>
      <c r="AI156" s="10"/>
      <c r="AJ156" s="32"/>
      <c r="AK156" s="10"/>
      <c r="AL156" s="32"/>
      <c r="AM156" s="10"/>
      <c r="AN156" s="32"/>
      <c r="AO156" s="10"/>
      <c r="AP156" s="244"/>
      <c r="AQ156" s="10"/>
      <c r="AR156" s="32"/>
      <c r="AS156" s="10"/>
      <c r="AT156" s="244"/>
      <c r="AU156" s="10"/>
      <c r="AV156" s="244"/>
      <c r="AW156" s="7"/>
      <c r="AX156" s="249"/>
      <c r="AY156" s="10"/>
      <c r="AZ156" s="244"/>
      <c r="BA156" s="7"/>
      <c r="BB156" s="249"/>
      <c r="BC156" s="7"/>
      <c r="BD156" s="249"/>
      <c r="BE156" s="7"/>
      <c r="BF156" s="8"/>
      <c r="BG156" s="7"/>
      <c r="BH156" s="8"/>
      <c r="BJ156" s="41"/>
      <c r="BK156" s="41">
        <f t="shared" si="21"/>
        <v>0</v>
      </c>
      <c r="BL156">
        <f t="shared" si="20"/>
        <v>0</v>
      </c>
    </row>
    <row r="157" spans="1:66">
      <c r="A157">
        <f t="shared" si="19"/>
        <v>104</v>
      </c>
      <c r="B157" s="6"/>
      <c r="C157" s="10"/>
      <c r="D157" s="32"/>
      <c r="E157" s="10"/>
      <c r="F157" s="32"/>
      <c r="G157" s="10"/>
      <c r="H157" s="32"/>
      <c r="I157" s="10"/>
      <c r="J157" s="32"/>
      <c r="K157" s="10"/>
      <c r="L157" s="32"/>
      <c r="M157" s="10"/>
      <c r="N157" s="32"/>
      <c r="O157" s="10"/>
      <c r="P157" s="32"/>
      <c r="Q157" s="10"/>
      <c r="R157" s="32"/>
      <c r="S157" s="10"/>
      <c r="T157" s="32"/>
      <c r="U157" s="10"/>
      <c r="V157" s="32"/>
      <c r="W157" s="10"/>
      <c r="X157" s="32"/>
      <c r="Y157" s="10"/>
      <c r="Z157" s="32"/>
      <c r="AA157" s="10"/>
      <c r="AB157" s="32"/>
      <c r="AC157" s="10"/>
      <c r="AD157" s="32"/>
      <c r="AE157" s="10"/>
      <c r="AF157" s="32"/>
      <c r="AG157" s="10"/>
      <c r="AH157" s="32"/>
      <c r="AI157" s="10"/>
      <c r="AJ157" s="32"/>
      <c r="AK157" s="10"/>
      <c r="AL157" s="32"/>
      <c r="AM157" s="10"/>
      <c r="AN157" s="32"/>
      <c r="AO157" s="10"/>
      <c r="AP157" s="244"/>
      <c r="AQ157" s="10"/>
      <c r="AR157" s="32"/>
      <c r="AS157" s="10"/>
      <c r="AT157" s="244"/>
      <c r="AU157" s="10"/>
      <c r="AV157" s="244"/>
      <c r="AW157" s="7"/>
      <c r="AX157" s="249"/>
      <c r="AY157" s="10"/>
      <c r="AZ157" s="244"/>
      <c r="BA157" s="7"/>
      <c r="BB157" s="249"/>
      <c r="BC157" s="7"/>
      <c r="BD157" s="249"/>
      <c r="BE157" s="7"/>
      <c r="BF157" s="8"/>
      <c r="BG157" s="7"/>
      <c r="BH157" s="8"/>
      <c r="BJ157" s="41"/>
      <c r="BK157" s="41">
        <f t="shared" si="21"/>
        <v>0</v>
      </c>
      <c r="BL157">
        <f t="shared" si="20"/>
        <v>0</v>
      </c>
    </row>
    <row r="158" spans="1:66">
      <c r="A158">
        <f t="shared" si="19"/>
        <v>105</v>
      </c>
      <c r="B158" s="6"/>
      <c r="C158" s="10"/>
      <c r="D158" s="32"/>
      <c r="E158" s="10"/>
      <c r="F158" s="32"/>
      <c r="G158" s="10"/>
      <c r="H158" s="32"/>
      <c r="I158" s="10"/>
      <c r="J158" s="32"/>
      <c r="K158" s="10"/>
      <c r="L158" s="32"/>
      <c r="M158" s="10"/>
      <c r="N158" s="32"/>
      <c r="O158" s="10"/>
      <c r="P158" s="32"/>
      <c r="Q158" s="10"/>
      <c r="R158" s="32"/>
      <c r="S158" s="10"/>
      <c r="T158" s="32"/>
      <c r="U158" s="10"/>
      <c r="V158" s="32"/>
      <c r="W158" s="10"/>
      <c r="X158" s="32"/>
      <c r="Y158" s="10"/>
      <c r="Z158" s="32"/>
      <c r="AA158" s="10"/>
      <c r="AB158" s="32"/>
      <c r="AC158" s="10"/>
      <c r="AD158" s="32"/>
      <c r="AE158" s="10"/>
      <c r="AF158" s="32"/>
      <c r="AG158" s="10"/>
      <c r="AH158" s="32"/>
      <c r="AI158" s="10"/>
      <c r="AJ158" s="32"/>
      <c r="AK158" s="10"/>
      <c r="AL158" s="32"/>
      <c r="AM158" s="10"/>
      <c r="AN158" s="32"/>
      <c r="AO158" s="10"/>
      <c r="AP158" s="244"/>
      <c r="AQ158" s="10"/>
      <c r="AR158" s="32"/>
      <c r="AS158" s="10"/>
      <c r="AT158" s="244"/>
      <c r="AU158" s="10"/>
      <c r="AV158" s="244"/>
      <c r="AW158" s="7"/>
      <c r="AX158" s="249"/>
      <c r="AY158" s="10"/>
      <c r="AZ158" s="244"/>
      <c r="BA158" s="7"/>
      <c r="BB158" s="249"/>
      <c r="BC158" s="7"/>
      <c r="BD158" s="249"/>
      <c r="BE158" s="7"/>
      <c r="BF158" s="8"/>
      <c r="BG158" s="7"/>
      <c r="BH158" s="8"/>
      <c r="BJ158" s="41"/>
      <c r="BK158" s="41">
        <f t="shared" si="21"/>
        <v>0</v>
      </c>
      <c r="BL158">
        <f t="shared" si="20"/>
        <v>0</v>
      </c>
    </row>
    <row r="159" spans="1:66">
      <c r="A159">
        <f t="shared" si="19"/>
        <v>106</v>
      </c>
      <c r="B159" s="6"/>
      <c r="C159" s="10"/>
      <c r="D159" s="32"/>
      <c r="E159" s="10"/>
      <c r="F159" s="32"/>
      <c r="G159" s="10"/>
      <c r="H159" s="32"/>
      <c r="I159" s="10"/>
      <c r="J159" s="32"/>
      <c r="K159" s="10"/>
      <c r="L159" s="32"/>
      <c r="M159" s="10"/>
      <c r="N159" s="32"/>
      <c r="O159" s="10"/>
      <c r="P159" s="32"/>
      <c r="Q159" s="10"/>
      <c r="R159" s="32"/>
      <c r="S159" s="10"/>
      <c r="T159" s="32"/>
      <c r="U159" s="10"/>
      <c r="V159" s="32"/>
      <c r="W159" s="10"/>
      <c r="X159" s="32"/>
      <c r="Y159" s="10"/>
      <c r="Z159" s="32"/>
      <c r="AA159" s="10"/>
      <c r="AB159" s="32"/>
      <c r="AC159" s="10"/>
      <c r="AD159" s="32"/>
      <c r="AE159" s="10"/>
      <c r="AF159" s="32"/>
      <c r="AG159" s="10"/>
      <c r="AH159" s="32"/>
      <c r="AI159" s="10"/>
      <c r="AJ159" s="32"/>
      <c r="AK159" s="10"/>
      <c r="AL159" s="32"/>
      <c r="AM159" s="10"/>
      <c r="AN159" s="32"/>
      <c r="AO159" s="10"/>
      <c r="AP159" s="244"/>
      <c r="AQ159" s="10"/>
      <c r="AR159" s="32"/>
      <c r="AS159" s="10"/>
      <c r="AT159" s="244"/>
      <c r="AU159" s="10"/>
      <c r="AV159" s="244"/>
      <c r="AW159" s="7"/>
      <c r="AX159" s="249"/>
      <c r="AY159" s="10"/>
      <c r="AZ159" s="244"/>
      <c r="BA159" s="7"/>
      <c r="BB159" s="249"/>
      <c r="BC159" s="7"/>
      <c r="BD159" s="249"/>
      <c r="BE159" s="7"/>
      <c r="BF159" s="8"/>
      <c r="BG159" s="7"/>
      <c r="BH159" s="8"/>
      <c r="BJ159" s="41"/>
      <c r="BK159" s="41">
        <f t="shared" si="21"/>
        <v>0</v>
      </c>
      <c r="BL159">
        <f t="shared" si="20"/>
        <v>0</v>
      </c>
    </row>
    <row r="160" spans="1:66">
      <c r="A160">
        <f t="shared" si="19"/>
        <v>107</v>
      </c>
      <c r="B160" s="6"/>
      <c r="C160" s="10"/>
      <c r="D160" s="32"/>
      <c r="E160" s="10"/>
      <c r="F160" s="32"/>
      <c r="G160" s="10"/>
      <c r="H160" s="32"/>
      <c r="I160" s="10"/>
      <c r="J160" s="32"/>
      <c r="K160" s="94"/>
      <c r="L160" s="32"/>
      <c r="M160" s="10"/>
      <c r="N160" s="32"/>
      <c r="O160" s="10"/>
      <c r="P160" s="32"/>
      <c r="Q160" s="10"/>
      <c r="R160" s="32"/>
      <c r="S160" s="10"/>
      <c r="T160" s="32"/>
      <c r="U160" s="10"/>
      <c r="V160" s="32"/>
      <c r="W160" s="10"/>
      <c r="X160" s="32"/>
      <c r="Y160" s="10"/>
      <c r="Z160" s="32"/>
      <c r="AA160" s="10"/>
      <c r="AB160" s="32"/>
      <c r="AC160" s="10"/>
      <c r="AD160" s="32"/>
      <c r="AE160" s="10"/>
      <c r="AF160" s="32"/>
      <c r="AG160" s="10"/>
      <c r="AH160" s="32"/>
      <c r="AI160" s="10"/>
      <c r="AJ160" s="32"/>
      <c r="AK160" s="10"/>
      <c r="AL160" s="32"/>
      <c r="AM160" s="10"/>
      <c r="AN160" s="32"/>
      <c r="AO160" s="10"/>
      <c r="AP160" s="244"/>
      <c r="AQ160" s="10"/>
      <c r="AR160" s="32"/>
      <c r="AS160" s="10"/>
      <c r="AT160" s="244"/>
      <c r="AU160" s="10"/>
      <c r="AV160" s="244"/>
      <c r="AW160" s="7"/>
      <c r="AX160" s="249"/>
      <c r="AY160" s="10"/>
      <c r="AZ160" s="244"/>
      <c r="BA160" s="7"/>
      <c r="BB160" s="249"/>
      <c r="BC160" s="7"/>
      <c r="BD160" s="249"/>
      <c r="BE160" s="7"/>
      <c r="BF160" s="8"/>
      <c r="BG160" s="7"/>
      <c r="BH160" s="8"/>
      <c r="BI160" s="28"/>
      <c r="BJ160" s="41"/>
      <c r="BK160" s="41">
        <f t="shared" si="21"/>
        <v>0</v>
      </c>
      <c r="BL160">
        <f t="shared" si="20"/>
        <v>0</v>
      </c>
      <c r="BN160" s="39"/>
    </row>
    <row r="161" spans="1:66">
      <c r="A161">
        <f t="shared" si="19"/>
        <v>108</v>
      </c>
      <c r="B161" s="6"/>
      <c r="C161" s="10"/>
      <c r="D161" s="32"/>
      <c r="E161" s="10"/>
      <c r="F161" s="32"/>
      <c r="G161" s="10"/>
      <c r="H161" s="32"/>
      <c r="I161" s="10"/>
      <c r="J161" s="32"/>
      <c r="K161" s="94"/>
      <c r="L161" s="32"/>
      <c r="M161" s="10"/>
      <c r="N161" s="32"/>
      <c r="O161" s="10"/>
      <c r="P161" s="32"/>
      <c r="Q161" s="10"/>
      <c r="R161" s="32"/>
      <c r="S161" s="10"/>
      <c r="T161" s="32"/>
      <c r="U161" s="10"/>
      <c r="V161" s="32"/>
      <c r="W161" s="10"/>
      <c r="X161" s="32"/>
      <c r="Y161" s="10"/>
      <c r="Z161" s="32"/>
      <c r="AA161" s="10"/>
      <c r="AB161" s="32"/>
      <c r="AC161" s="10"/>
      <c r="AD161" s="32"/>
      <c r="AE161" s="10"/>
      <c r="AF161" s="32"/>
      <c r="AG161" s="10"/>
      <c r="AH161" s="32"/>
      <c r="AI161" s="10"/>
      <c r="AJ161" s="32"/>
      <c r="AK161" s="10"/>
      <c r="AL161" s="32"/>
      <c r="AM161" s="10"/>
      <c r="AN161" s="32"/>
      <c r="AO161" s="10"/>
      <c r="AP161" s="244"/>
      <c r="AQ161" s="10"/>
      <c r="AR161" s="32"/>
      <c r="AS161" s="10"/>
      <c r="AT161" s="244"/>
      <c r="AU161" s="10"/>
      <c r="AV161" s="244"/>
      <c r="AW161" s="7"/>
      <c r="AX161" s="249"/>
      <c r="AY161" s="10"/>
      <c r="AZ161" s="244"/>
      <c r="BA161" s="7"/>
      <c r="BB161" s="249"/>
      <c r="BC161" s="7"/>
      <c r="BD161" s="249"/>
      <c r="BE161" s="7"/>
      <c r="BF161" s="8"/>
      <c r="BG161" s="7"/>
      <c r="BH161" s="8"/>
      <c r="BJ161" s="41"/>
      <c r="BK161" s="41">
        <f t="shared" si="21"/>
        <v>0</v>
      </c>
      <c r="BL161">
        <f t="shared" si="20"/>
        <v>0</v>
      </c>
      <c r="BN161" s="39"/>
    </row>
    <row r="162" spans="1:66">
      <c r="A162">
        <f t="shared" si="19"/>
        <v>109</v>
      </c>
      <c r="B162" s="6"/>
      <c r="C162" s="10"/>
      <c r="D162" s="32"/>
      <c r="E162" s="10"/>
      <c r="F162" s="32"/>
      <c r="G162" s="10"/>
      <c r="H162" s="32"/>
      <c r="I162" s="10"/>
      <c r="J162" s="32"/>
      <c r="K162" s="94"/>
      <c r="L162" s="32"/>
      <c r="M162" s="10"/>
      <c r="N162" s="32"/>
      <c r="O162" s="10"/>
      <c r="P162" s="32"/>
      <c r="Q162" s="10"/>
      <c r="R162" s="32"/>
      <c r="S162" s="10"/>
      <c r="T162" s="32"/>
      <c r="U162" s="10"/>
      <c r="V162" s="32"/>
      <c r="W162" s="10"/>
      <c r="X162" s="32"/>
      <c r="Y162" s="10"/>
      <c r="Z162" s="32"/>
      <c r="AA162" s="10"/>
      <c r="AB162" s="32"/>
      <c r="AC162" s="10"/>
      <c r="AD162" s="32"/>
      <c r="AE162" s="10"/>
      <c r="AF162" s="32"/>
      <c r="AG162" s="10"/>
      <c r="AH162" s="32"/>
      <c r="AI162" s="10"/>
      <c r="AJ162" s="32"/>
      <c r="AK162" s="10"/>
      <c r="AL162" s="32"/>
      <c r="AM162" s="10"/>
      <c r="AN162" s="32"/>
      <c r="AO162" s="10"/>
      <c r="AP162" s="244"/>
      <c r="AQ162" s="10"/>
      <c r="AR162" s="32"/>
      <c r="AS162" s="10"/>
      <c r="AT162" s="244"/>
      <c r="AU162" s="10"/>
      <c r="AV162" s="244"/>
      <c r="AW162" s="7"/>
      <c r="AX162" s="249"/>
      <c r="AY162" s="10"/>
      <c r="AZ162" s="244"/>
      <c r="BA162" s="7"/>
      <c r="BB162" s="249"/>
      <c r="BC162" s="7"/>
      <c r="BD162" s="249"/>
      <c r="BE162" s="7"/>
      <c r="BF162" s="8"/>
      <c r="BG162" s="7"/>
      <c r="BH162" s="8"/>
      <c r="BJ162" s="41"/>
      <c r="BK162" s="41">
        <f t="shared" si="21"/>
        <v>0</v>
      </c>
      <c r="BL162">
        <f t="shared" si="20"/>
        <v>0</v>
      </c>
      <c r="BN162" s="39"/>
    </row>
    <row r="163" spans="1:66">
      <c r="A163">
        <f t="shared" si="19"/>
        <v>110</v>
      </c>
      <c r="B163" s="6"/>
      <c r="C163" s="10"/>
      <c r="D163" s="32"/>
      <c r="E163" s="10"/>
      <c r="F163" s="32"/>
      <c r="G163" s="10"/>
      <c r="H163" s="32"/>
      <c r="I163" s="10"/>
      <c r="J163" s="32"/>
      <c r="K163" s="10"/>
      <c r="L163" s="32"/>
      <c r="M163" s="10"/>
      <c r="N163" s="32"/>
      <c r="O163" s="10"/>
      <c r="P163" s="32"/>
      <c r="Q163" s="10"/>
      <c r="R163" s="32"/>
      <c r="S163" s="10"/>
      <c r="T163" s="32"/>
      <c r="U163" s="10"/>
      <c r="V163" s="32"/>
      <c r="W163" s="10"/>
      <c r="X163" s="32"/>
      <c r="Y163" s="10"/>
      <c r="Z163" s="32"/>
      <c r="AA163" s="10"/>
      <c r="AB163" s="32"/>
      <c r="AC163" s="10"/>
      <c r="AD163" s="32"/>
      <c r="AE163" s="10"/>
      <c r="AF163" s="32"/>
      <c r="AG163" s="10"/>
      <c r="AH163" s="32"/>
      <c r="AI163" s="10"/>
      <c r="AJ163" s="32"/>
      <c r="AK163" s="10"/>
      <c r="AL163" s="32"/>
      <c r="AM163" s="10"/>
      <c r="AN163" s="32"/>
      <c r="AO163" s="10"/>
      <c r="AP163" s="244"/>
      <c r="AQ163" s="10"/>
      <c r="AR163" s="32"/>
      <c r="AS163" s="10"/>
      <c r="AT163" s="244"/>
      <c r="AU163" s="10"/>
      <c r="AV163" s="244"/>
      <c r="AW163" s="7"/>
      <c r="AX163" s="249"/>
      <c r="AY163" s="10"/>
      <c r="AZ163" s="244"/>
      <c r="BA163" s="7"/>
      <c r="BB163" s="249"/>
      <c r="BC163" s="7"/>
      <c r="BD163" s="249"/>
      <c r="BE163" s="7"/>
      <c r="BF163" s="8"/>
      <c r="BG163" s="7"/>
      <c r="BH163" s="8"/>
      <c r="BJ163" s="41"/>
      <c r="BK163" s="41">
        <f t="shared" si="21"/>
        <v>0</v>
      </c>
      <c r="BL163">
        <f t="shared" si="20"/>
        <v>0</v>
      </c>
      <c r="BN163" s="39"/>
    </row>
    <row r="164" spans="1:66">
      <c r="A164">
        <f t="shared" si="19"/>
        <v>111</v>
      </c>
      <c r="B164" s="6"/>
      <c r="C164" s="10"/>
      <c r="D164" s="32"/>
      <c r="E164" s="10"/>
      <c r="F164" s="32"/>
      <c r="G164" s="10"/>
      <c r="H164" s="32"/>
      <c r="I164" s="10"/>
      <c r="J164" s="32"/>
      <c r="K164" s="10"/>
      <c r="L164" s="32"/>
      <c r="M164" s="10"/>
      <c r="N164" s="32"/>
      <c r="O164" s="10"/>
      <c r="P164" s="32"/>
      <c r="Q164" s="10"/>
      <c r="R164" s="32"/>
      <c r="S164" s="10"/>
      <c r="T164" s="32"/>
      <c r="U164" s="10"/>
      <c r="V164" s="32"/>
      <c r="W164" s="10"/>
      <c r="X164" s="32"/>
      <c r="Y164" s="10"/>
      <c r="Z164" s="32"/>
      <c r="AA164" s="10"/>
      <c r="AB164" s="32"/>
      <c r="AC164" s="10"/>
      <c r="AD164" s="32"/>
      <c r="AE164" s="10"/>
      <c r="AF164" s="32"/>
      <c r="AG164" s="10"/>
      <c r="AH164" s="32"/>
      <c r="AI164" s="10"/>
      <c r="AJ164" s="32"/>
      <c r="AK164" s="10"/>
      <c r="AL164" s="32"/>
      <c r="AM164" s="10"/>
      <c r="AN164" s="32"/>
      <c r="AO164" s="10"/>
      <c r="AP164" s="244"/>
      <c r="AQ164" s="10"/>
      <c r="AR164" s="32"/>
      <c r="AS164" s="10"/>
      <c r="AT164" s="244"/>
      <c r="AU164" s="10"/>
      <c r="AV164" s="244"/>
      <c r="AW164" s="7"/>
      <c r="AX164" s="249"/>
      <c r="AY164" s="10"/>
      <c r="AZ164" s="244"/>
      <c r="BA164" s="7"/>
      <c r="BB164" s="249"/>
      <c r="BC164" s="7"/>
      <c r="BD164" s="249"/>
      <c r="BE164" s="7"/>
      <c r="BF164" s="8"/>
      <c r="BG164" s="7"/>
      <c r="BH164" s="8"/>
      <c r="BJ164" s="41"/>
      <c r="BK164" s="41">
        <f t="shared" si="21"/>
        <v>0</v>
      </c>
      <c r="BL164">
        <f t="shared" si="20"/>
        <v>0</v>
      </c>
      <c r="BN164" s="39"/>
    </row>
    <row r="165" spans="1:66">
      <c r="A165">
        <f t="shared" si="19"/>
        <v>112</v>
      </c>
      <c r="B165" s="6"/>
      <c r="C165" s="10"/>
      <c r="D165" s="32"/>
      <c r="E165" s="10"/>
      <c r="F165" s="32"/>
      <c r="G165" s="10"/>
      <c r="H165" s="32"/>
      <c r="I165" s="10"/>
      <c r="J165" s="32"/>
      <c r="K165" s="10"/>
      <c r="L165" s="32"/>
      <c r="M165" s="10"/>
      <c r="N165" s="32"/>
      <c r="O165" s="10"/>
      <c r="P165" s="32"/>
      <c r="Q165" s="10"/>
      <c r="R165" s="32"/>
      <c r="S165" s="10"/>
      <c r="T165" s="32"/>
      <c r="U165" s="10"/>
      <c r="V165" s="32"/>
      <c r="W165" s="10"/>
      <c r="X165" s="32"/>
      <c r="Y165" s="10"/>
      <c r="Z165" s="32"/>
      <c r="AA165" s="10"/>
      <c r="AB165" s="32"/>
      <c r="AC165" s="10"/>
      <c r="AD165" s="32"/>
      <c r="AE165" s="10"/>
      <c r="AF165" s="32"/>
      <c r="AG165" s="10"/>
      <c r="AH165" s="32"/>
      <c r="AI165" s="10"/>
      <c r="AJ165" s="32"/>
      <c r="AK165" s="10"/>
      <c r="AL165" s="32"/>
      <c r="AM165" s="10"/>
      <c r="AN165" s="32"/>
      <c r="AO165" s="10"/>
      <c r="AP165" s="244"/>
      <c r="AQ165" s="10"/>
      <c r="AR165" s="32"/>
      <c r="AS165" s="10"/>
      <c r="AT165" s="244"/>
      <c r="AU165" s="10"/>
      <c r="AV165" s="244"/>
      <c r="AW165" s="7"/>
      <c r="AX165" s="249"/>
      <c r="AY165" s="10"/>
      <c r="AZ165" s="244"/>
      <c r="BA165" s="7"/>
      <c r="BB165" s="249"/>
      <c r="BC165" s="7"/>
      <c r="BD165" s="249"/>
      <c r="BE165" s="7"/>
      <c r="BF165" s="8"/>
      <c r="BG165" s="7"/>
      <c r="BH165" s="8"/>
      <c r="BJ165" s="41"/>
      <c r="BK165" s="41">
        <f t="shared" si="21"/>
        <v>0</v>
      </c>
      <c r="BL165">
        <f t="shared" si="20"/>
        <v>0</v>
      </c>
      <c r="BN165" s="39"/>
    </row>
    <row r="166" spans="1:66">
      <c r="A166">
        <f t="shared" si="19"/>
        <v>113</v>
      </c>
      <c r="B166" s="6"/>
      <c r="C166" s="10"/>
      <c r="D166" s="32"/>
      <c r="E166" s="10"/>
      <c r="F166" s="32"/>
      <c r="G166" s="10"/>
      <c r="H166" s="32"/>
      <c r="I166" s="10"/>
      <c r="J166" s="32"/>
      <c r="K166" s="10"/>
      <c r="L166" s="32"/>
      <c r="M166" s="10"/>
      <c r="N166" s="32"/>
      <c r="O166" s="10"/>
      <c r="P166" s="32"/>
      <c r="Q166" s="10"/>
      <c r="R166" s="32"/>
      <c r="S166" s="10"/>
      <c r="T166" s="32"/>
      <c r="U166" s="7"/>
      <c r="V166" s="8"/>
      <c r="W166" s="10"/>
      <c r="X166" s="32"/>
      <c r="Y166" s="10"/>
      <c r="Z166" s="32"/>
      <c r="AA166" s="10"/>
      <c r="AB166" s="32"/>
      <c r="AC166" s="10"/>
      <c r="AD166" s="32"/>
      <c r="AE166" s="10"/>
      <c r="AF166" s="32"/>
      <c r="AG166" s="10"/>
      <c r="AH166" s="32"/>
      <c r="AI166" s="10"/>
      <c r="AJ166" s="32"/>
      <c r="AK166" s="10"/>
      <c r="AL166" s="32"/>
      <c r="AM166" s="10"/>
      <c r="AN166" s="32"/>
      <c r="AO166" s="10"/>
      <c r="AP166" s="244"/>
      <c r="AQ166" s="10"/>
      <c r="AR166" s="32"/>
      <c r="AS166" s="10"/>
      <c r="AT166" s="244"/>
      <c r="AU166" s="10"/>
      <c r="AV166" s="244"/>
      <c r="AW166" s="7"/>
      <c r="AX166" s="249"/>
      <c r="AY166" s="10"/>
      <c r="AZ166" s="244"/>
      <c r="BA166" s="7"/>
      <c r="BB166" s="249"/>
      <c r="BC166" s="7"/>
      <c r="BD166" s="249"/>
      <c r="BE166" s="7"/>
      <c r="BF166" s="8"/>
      <c r="BG166" s="7"/>
      <c r="BH166" s="8"/>
      <c r="BJ166" s="41"/>
      <c r="BK166" s="41">
        <f t="shared" si="21"/>
        <v>0</v>
      </c>
      <c r="BL166">
        <f t="shared" si="20"/>
        <v>0</v>
      </c>
    </row>
    <row r="167" spans="1:66">
      <c r="A167">
        <f t="shared" si="19"/>
        <v>114</v>
      </c>
      <c r="B167" s="6"/>
      <c r="C167" s="10"/>
      <c r="D167" s="32"/>
      <c r="E167" s="10"/>
      <c r="F167" s="32"/>
      <c r="G167" s="10"/>
      <c r="H167" s="32"/>
      <c r="I167" s="10"/>
      <c r="J167" s="32"/>
      <c r="K167" s="10"/>
      <c r="L167" s="32"/>
      <c r="M167" s="10"/>
      <c r="N167" s="32"/>
      <c r="O167" s="10"/>
      <c r="P167" s="32"/>
      <c r="Q167" s="10"/>
      <c r="R167" s="32"/>
      <c r="S167" s="10"/>
      <c r="T167" s="32"/>
      <c r="U167" s="10"/>
      <c r="V167" s="32"/>
      <c r="W167" s="10"/>
      <c r="X167" s="32"/>
      <c r="Y167" s="10"/>
      <c r="Z167" s="32"/>
      <c r="AA167" s="10"/>
      <c r="AB167" s="32"/>
      <c r="AC167" s="10"/>
      <c r="AD167" s="32"/>
      <c r="AE167" s="10"/>
      <c r="AF167" s="32"/>
      <c r="AG167" s="10"/>
      <c r="AH167" s="32"/>
      <c r="AI167" s="10"/>
      <c r="AJ167" s="32"/>
      <c r="AK167" s="10"/>
      <c r="AL167" s="32"/>
      <c r="AM167" s="10"/>
      <c r="AN167" s="32"/>
      <c r="AO167" s="10"/>
      <c r="AP167" s="244"/>
      <c r="AQ167" s="10"/>
      <c r="AR167" s="32"/>
      <c r="AS167" s="10"/>
      <c r="AT167" s="244"/>
      <c r="AU167" s="10"/>
      <c r="AV167" s="244"/>
      <c r="AW167" s="7"/>
      <c r="AX167" s="249"/>
      <c r="AY167" s="10"/>
      <c r="AZ167" s="244"/>
      <c r="BA167" s="7"/>
      <c r="BB167" s="249"/>
      <c r="BC167" s="7"/>
      <c r="BD167" s="249"/>
      <c r="BE167" s="7"/>
      <c r="BF167" s="8"/>
      <c r="BG167" s="7"/>
      <c r="BH167" s="8"/>
      <c r="BJ167" s="41"/>
      <c r="BK167" s="41">
        <f t="shared" si="21"/>
        <v>0</v>
      </c>
      <c r="BL167">
        <f t="shared" si="20"/>
        <v>0</v>
      </c>
    </row>
    <row r="168" spans="1:66">
      <c r="A168">
        <f t="shared" si="19"/>
        <v>115</v>
      </c>
      <c r="B168" s="6"/>
      <c r="C168" s="10"/>
      <c r="D168" s="32"/>
      <c r="E168" s="10"/>
      <c r="F168" s="32"/>
      <c r="G168" s="10"/>
      <c r="H168" s="32"/>
      <c r="I168" s="10"/>
      <c r="J168" s="32"/>
      <c r="K168" s="10"/>
      <c r="L168" s="32"/>
      <c r="M168" s="10"/>
      <c r="N168" s="32"/>
      <c r="O168" s="10"/>
      <c r="P168" s="32"/>
      <c r="Q168" s="10"/>
      <c r="R168" s="32"/>
      <c r="S168" s="10"/>
      <c r="T168" s="32"/>
      <c r="U168" s="10"/>
      <c r="V168" s="32"/>
      <c r="W168" s="10"/>
      <c r="X168" s="32"/>
      <c r="Y168" s="10"/>
      <c r="Z168" s="32"/>
      <c r="AA168" s="10"/>
      <c r="AB168" s="32"/>
      <c r="AC168" s="10"/>
      <c r="AD168" s="32"/>
      <c r="AE168" s="10"/>
      <c r="AF168" s="32"/>
      <c r="AG168" s="10"/>
      <c r="AH168" s="32"/>
      <c r="AI168" s="10"/>
      <c r="AJ168" s="32"/>
      <c r="AK168" s="10"/>
      <c r="AL168" s="32"/>
      <c r="AM168" s="10"/>
      <c r="AN168" s="32"/>
      <c r="AO168" s="10"/>
      <c r="AP168" s="244"/>
      <c r="AQ168" s="10"/>
      <c r="AR168" s="32"/>
      <c r="AS168" s="10"/>
      <c r="AT168" s="244"/>
      <c r="AU168" s="10"/>
      <c r="AV168" s="244"/>
      <c r="AW168" s="7"/>
      <c r="AX168" s="249"/>
      <c r="AY168" s="10"/>
      <c r="AZ168" s="244"/>
      <c r="BA168" s="7"/>
      <c r="BB168" s="249"/>
      <c r="BC168" s="7"/>
      <c r="BD168" s="249"/>
      <c r="BE168" s="7"/>
      <c r="BF168" s="8"/>
      <c r="BG168" s="7"/>
      <c r="BH168" s="8"/>
      <c r="BJ168" s="41"/>
      <c r="BK168" s="41">
        <f t="shared" si="21"/>
        <v>0</v>
      </c>
      <c r="BL168">
        <f t="shared" si="20"/>
        <v>0</v>
      </c>
    </row>
    <row r="169" spans="1:66">
      <c r="A169">
        <f t="shared" si="19"/>
        <v>116</v>
      </c>
      <c r="B169" s="6"/>
      <c r="C169" s="10"/>
      <c r="D169" s="32"/>
      <c r="E169" s="10"/>
      <c r="F169" s="32"/>
      <c r="G169" s="10"/>
      <c r="H169" s="32"/>
      <c r="I169" s="10"/>
      <c r="J169" s="32"/>
      <c r="K169" s="10"/>
      <c r="L169" s="32"/>
      <c r="M169" s="10"/>
      <c r="N169" s="32"/>
      <c r="O169" s="10"/>
      <c r="P169" s="32"/>
      <c r="Q169" s="10"/>
      <c r="R169" s="32"/>
      <c r="S169" s="10"/>
      <c r="T169" s="32"/>
      <c r="U169" s="10"/>
      <c r="V169" s="32"/>
      <c r="W169" s="10"/>
      <c r="X169" s="32"/>
      <c r="Y169" s="10"/>
      <c r="Z169" s="32"/>
      <c r="AA169" s="10"/>
      <c r="AB169" s="32"/>
      <c r="AC169" s="10"/>
      <c r="AD169" s="32"/>
      <c r="AE169" s="10"/>
      <c r="AF169" s="32"/>
      <c r="AG169" s="10"/>
      <c r="AH169" s="32"/>
      <c r="AI169" s="10"/>
      <c r="AJ169" s="32"/>
      <c r="AK169" s="10"/>
      <c r="AL169" s="32"/>
      <c r="AM169" s="10"/>
      <c r="AN169" s="32"/>
      <c r="AO169" s="10"/>
      <c r="AP169" s="244"/>
      <c r="AQ169" s="10"/>
      <c r="AR169" s="32"/>
      <c r="AS169" s="10"/>
      <c r="AT169" s="244"/>
      <c r="AU169" s="10"/>
      <c r="AV169" s="244"/>
      <c r="AW169" s="7"/>
      <c r="AX169" s="249"/>
      <c r="AY169" s="10"/>
      <c r="AZ169" s="244"/>
      <c r="BA169" s="7"/>
      <c r="BB169" s="249"/>
      <c r="BC169" s="7"/>
      <c r="BD169" s="249"/>
      <c r="BE169" s="7"/>
      <c r="BF169" s="8"/>
      <c r="BG169" s="7"/>
      <c r="BH169" s="8"/>
      <c r="BJ169" s="41"/>
      <c r="BK169" s="41">
        <f t="shared" si="21"/>
        <v>0</v>
      </c>
      <c r="BL169">
        <f t="shared" si="20"/>
        <v>0</v>
      </c>
    </row>
    <row r="170" spans="1:66">
      <c r="A170">
        <f t="shared" si="19"/>
        <v>117</v>
      </c>
      <c r="B170" s="6"/>
      <c r="C170" s="10"/>
      <c r="D170" s="32"/>
      <c r="E170" s="10"/>
      <c r="F170" s="32"/>
      <c r="G170" s="10"/>
      <c r="H170" s="32"/>
      <c r="I170" s="10"/>
      <c r="J170" s="32"/>
      <c r="K170" s="10"/>
      <c r="L170" s="32"/>
      <c r="M170" s="10"/>
      <c r="N170" s="32"/>
      <c r="O170" s="10"/>
      <c r="P170" s="32"/>
      <c r="Q170" s="10"/>
      <c r="R170" s="32"/>
      <c r="S170" s="10"/>
      <c r="T170" s="32"/>
      <c r="U170" s="10"/>
      <c r="V170" s="32"/>
      <c r="W170" s="10"/>
      <c r="X170" s="32"/>
      <c r="Y170" s="10"/>
      <c r="Z170" s="32"/>
      <c r="AA170" s="10"/>
      <c r="AB170" s="32"/>
      <c r="AC170" s="10"/>
      <c r="AD170" s="32"/>
      <c r="AE170" s="10"/>
      <c r="AF170" s="32"/>
      <c r="AG170" s="10"/>
      <c r="AH170" s="32"/>
      <c r="AI170" s="10"/>
      <c r="AJ170" s="32"/>
      <c r="AK170" s="10"/>
      <c r="AL170" s="32"/>
      <c r="AM170" s="10"/>
      <c r="AN170" s="32"/>
      <c r="AO170" s="10"/>
      <c r="AP170" s="244"/>
      <c r="AQ170" s="10"/>
      <c r="AR170" s="32"/>
      <c r="AS170" s="10"/>
      <c r="AT170" s="244"/>
      <c r="AU170" s="10"/>
      <c r="AV170" s="244"/>
      <c r="AW170" s="7"/>
      <c r="AX170" s="249"/>
      <c r="AY170" s="10"/>
      <c r="AZ170" s="244"/>
      <c r="BA170" s="7"/>
      <c r="BB170" s="249"/>
      <c r="BC170" s="7"/>
      <c r="BD170" s="249"/>
      <c r="BE170" s="7"/>
      <c r="BF170" s="8"/>
      <c r="BG170" s="7"/>
      <c r="BH170" s="8"/>
      <c r="BJ170" s="41"/>
      <c r="BK170" s="41">
        <f t="shared" si="21"/>
        <v>0</v>
      </c>
      <c r="BL170">
        <f t="shared" si="20"/>
        <v>0</v>
      </c>
    </row>
    <row r="171" spans="1:66">
      <c r="A171">
        <f t="shared" si="19"/>
        <v>118</v>
      </c>
      <c r="B171" s="6"/>
      <c r="C171" s="10"/>
      <c r="D171" s="32"/>
      <c r="E171" s="10"/>
      <c r="F171" s="32"/>
      <c r="G171" s="10"/>
      <c r="H171" s="32"/>
      <c r="I171" s="10"/>
      <c r="J171" s="32"/>
      <c r="K171" s="94"/>
      <c r="L171" s="32"/>
      <c r="M171" s="10"/>
      <c r="N171" s="32"/>
      <c r="O171" s="10"/>
      <c r="P171" s="32"/>
      <c r="Q171" s="10"/>
      <c r="R171" s="32"/>
      <c r="S171" s="10"/>
      <c r="T171" s="32"/>
      <c r="U171" s="10"/>
      <c r="V171" s="32"/>
      <c r="W171" s="10"/>
      <c r="X171" s="32"/>
      <c r="Y171" s="10"/>
      <c r="Z171" s="32"/>
      <c r="AA171" s="10"/>
      <c r="AB171" s="32"/>
      <c r="AC171" s="10"/>
      <c r="AD171" s="32"/>
      <c r="AE171" s="10"/>
      <c r="AF171" s="32"/>
      <c r="AG171" s="10"/>
      <c r="AH171" s="32"/>
      <c r="AI171" s="10"/>
      <c r="AJ171" s="32"/>
      <c r="AK171" s="10"/>
      <c r="AL171" s="32"/>
      <c r="AM171" s="10"/>
      <c r="AN171" s="32"/>
      <c r="AO171" s="10"/>
      <c r="AP171" s="244"/>
      <c r="AQ171" s="10"/>
      <c r="AR171" s="32"/>
      <c r="AS171" s="10"/>
      <c r="AT171" s="244"/>
      <c r="AU171" s="10"/>
      <c r="AV171" s="244"/>
      <c r="AW171" s="7"/>
      <c r="AX171" s="249"/>
      <c r="AY171" s="10"/>
      <c r="AZ171" s="244"/>
      <c r="BA171" s="7"/>
      <c r="BB171" s="249"/>
      <c r="BC171" s="7"/>
      <c r="BD171" s="249"/>
      <c r="BE171" s="7"/>
      <c r="BF171" s="8"/>
      <c r="BG171" s="7"/>
      <c r="BH171" s="8"/>
      <c r="BJ171" s="41"/>
      <c r="BK171" s="41">
        <f t="shared" si="21"/>
        <v>0</v>
      </c>
      <c r="BL171">
        <f t="shared" si="20"/>
        <v>0</v>
      </c>
      <c r="BN171" s="39"/>
    </row>
    <row r="172" spans="1:66">
      <c r="A172">
        <f t="shared" si="19"/>
        <v>119</v>
      </c>
      <c r="B172" s="6"/>
      <c r="C172" s="10"/>
      <c r="D172" s="32"/>
      <c r="E172" s="10"/>
      <c r="F172" s="32"/>
      <c r="G172" s="10"/>
      <c r="H172" s="32"/>
      <c r="I172" s="10"/>
      <c r="J172" s="32"/>
      <c r="K172" s="10"/>
      <c r="L172" s="32"/>
      <c r="M172" s="10"/>
      <c r="N172" s="32"/>
      <c r="O172" s="10"/>
      <c r="P172" s="32"/>
      <c r="Q172" s="10"/>
      <c r="R172" s="32"/>
      <c r="S172" s="10"/>
      <c r="T172" s="32"/>
      <c r="U172" s="10"/>
      <c r="V172" s="32"/>
      <c r="W172" s="10"/>
      <c r="X172" s="32"/>
      <c r="Y172" s="10"/>
      <c r="Z172" s="32"/>
      <c r="AA172" s="10"/>
      <c r="AB172" s="32"/>
      <c r="AC172" s="10"/>
      <c r="AD172" s="32"/>
      <c r="AE172" s="10"/>
      <c r="AF172" s="32"/>
      <c r="AG172" s="10"/>
      <c r="AH172" s="32"/>
      <c r="AI172" s="10"/>
      <c r="AJ172" s="32"/>
      <c r="AK172" s="237"/>
      <c r="AL172" s="32"/>
      <c r="AM172" s="10"/>
      <c r="AN172" s="32"/>
      <c r="AO172" s="10"/>
      <c r="AP172" s="244"/>
      <c r="AQ172" s="10"/>
      <c r="AR172" s="32"/>
      <c r="AS172" s="10"/>
      <c r="AT172" s="244"/>
      <c r="AU172" s="10"/>
      <c r="AV172" s="244"/>
      <c r="AW172" s="7"/>
      <c r="AX172" s="249"/>
      <c r="AY172" s="10"/>
      <c r="AZ172" s="244"/>
      <c r="BA172" s="7"/>
      <c r="BB172" s="249"/>
      <c r="BC172" s="7"/>
      <c r="BD172" s="249"/>
      <c r="BE172" s="7"/>
      <c r="BF172" s="8"/>
      <c r="BG172" s="7"/>
      <c r="BH172" s="8"/>
      <c r="BJ172" s="41"/>
      <c r="BK172" s="41">
        <f t="shared" si="21"/>
        <v>0</v>
      </c>
      <c r="BL172">
        <f t="shared" si="20"/>
        <v>0</v>
      </c>
    </row>
    <row r="173" spans="1:66">
      <c r="A173">
        <f t="shared" si="19"/>
        <v>120</v>
      </c>
      <c r="B173" s="6"/>
      <c r="C173" s="10"/>
      <c r="D173" s="32"/>
      <c r="E173" s="10"/>
      <c r="F173" s="32"/>
      <c r="G173" s="10"/>
      <c r="H173" s="32"/>
      <c r="I173" s="10"/>
      <c r="J173" s="32"/>
      <c r="K173" s="10"/>
      <c r="L173" s="32"/>
      <c r="M173" s="10"/>
      <c r="N173" s="32"/>
      <c r="O173" s="10"/>
      <c r="P173" s="32"/>
      <c r="Q173" s="10"/>
      <c r="R173" s="32"/>
      <c r="S173" s="10"/>
      <c r="T173" s="32"/>
      <c r="U173" s="10"/>
      <c r="V173" s="32"/>
      <c r="W173" s="10"/>
      <c r="X173" s="32"/>
      <c r="Y173" s="10"/>
      <c r="Z173" s="32"/>
      <c r="AA173" s="10"/>
      <c r="AB173" s="32"/>
      <c r="AC173" s="10"/>
      <c r="AD173" s="32"/>
      <c r="AE173" s="10"/>
      <c r="AF173" s="32"/>
      <c r="AG173" s="10"/>
      <c r="AH173" s="32"/>
      <c r="AI173" s="10"/>
      <c r="AJ173" s="32"/>
      <c r="AK173" s="10"/>
      <c r="AL173" s="32"/>
      <c r="AM173" s="10"/>
      <c r="AN173" s="32"/>
      <c r="AO173" s="10"/>
      <c r="AP173" s="244"/>
      <c r="AQ173" s="10"/>
      <c r="AR173" s="32"/>
      <c r="AS173" s="10"/>
      <c r="AT173" s="244"/>
      <c r="AU173" s="10"/>
      <c r="AV173" s="244"/>
      <c r="AW173" s="7"/>
      <c r="AX173" s="249"/>
      <c r="AY173" s="10"/>
      <c r="AZ173" s="244"/>
      <c r="BA173" s="7"/>
      <c r="BB173" s="249"/>
      <c r="BC173" s="7"/>
      <c r="BD173" s="249"/>
      <c r="BE173" s="7"/>
      <c r="BF173" s="8"/>
      <c r="BG173" s="7"/>
      <c r="BH173" s="8"/>
      <c r="BJ173" s="41"/>
      <c r="BK173" s="41">
        <f t="shared" si="21"/>
        <v>0</v>
      </c>
      <c r="BL173">
        <f t="shared" si="20"/>
        <v>0</v>
      </c>
    </row>
    <row r="174" spans="1:66">
      <c r="A174">
        <f t="shared" si="19"/>
        <v>121</v>
      </c>
      <c r="B174" s="6"/>
      <c r="C174" s="10"/>
      <c r="D174" s="32"/>
      <c r="E174" s="10"/>
      <c r="F174" s="32"/>
      <c r="G174" s="10"/>
      <c r="H174" s="32"/>
      <c r="I174" s="10"/>
      <c r="J174" s="32"/>
      <c r="K174" s="10"/>
      <c r="L174" s="32"/>
      <c r="M174" s="10"/>
      <c r="N174" s="32"/>
      <c r="O174" s="10"/>
      <c r="P174" s="32"/>
      <c r="Q174" s="10"/>
      <c r="R174" s="32"/>
      <c r="S174" s="10"/>
      <c r="T174" s="32"/>
      <c r="U174" s="10"/>
      <c r="V174" s="32"/>
      <c r="W174" s="10"/>
      <c r="X174" s="32"/>
      <c r="Y174" s="10"/>
      <c r="Z174" s="32"/>
      <c r="AA174" s="10"/>
      <c r="AB174" s="32"/>
      <c r="AC174" s="10"/>
      <c r="AD174" s="32"/>
      <c r="AE174" s="10"/>
      <c r="AF174" s="32"/>
      <c r="AG174" s="10"/>
      <c r="AH174" s="32"/>
      <c r="AI174" s="10"/>
      <c r="AJ174" s="32"/>
      <c r="AK174" s="10"/>
      <c r="AL174" s="32"/>
      <c r="AM174" s="10"/>
      <c r="AN174" s="32"/>
      <c r="AO174" s="10"/>
      <c r="AP174" s="244"/>
      <c r="AQ174" s="10"/>
      <c r="AR174" s="32"/>
      <c r="AS174" s="10"/>
      <c r="AT174" s="244"/>
      <c r="AU174" s="10"/>
      <c r="AV174" s="244"/>
      <c r="AW174" s="7"/>
      <c r="AX174" s="249"/>
      <c r="AY174" s="10"/>
      <c r="AZ174" s="244"/>
      <c r="BA174" s="7"/>
      <c r="BB174" s="249"/>
      <c r="BC174" s="7"/>
      <c r="BD174" s="249"/>
      <c r="BE174" s="7"/>
      <c r="BF174" s="8"/>
      <c r="BG174" s="7"/>
      <c r="BH174" s="8"/>
      <c r="BJ174" s="41"/>
      <c r="BK174" s="41">
        <f t="shared" si="21"/>
        <v>0</v>
      </c>
      <c r="BL174">
        <f t="shared" si="20"/>
        <v>0</v>
      </c>
    </row>
    <row r="175" spans="1:66">
      <c r="A175">
        <f t="shared" si="19"/>
        <v>122</v>
      </c>
      <c r="B175" s="6"/>
      <c r="C175" s="10"/>
      <c r="D175" s="32"/>
      <c r="E175" s="10"/>
      <c r="F175" s="32"/>
      <c r="G175" s="10"/>
      <c r="H175" s="32"/>
      <c r="I175" s="10"/>
      <c r="J175" s="32"/>
      <c r="K175" s="94"/>
      <c r="L175" s="32"/>
      <c r="M175" s="10"/>
      <c r="N175" s="32"/>
      <c r="O175" s="10"/>
      <c r="P175" s="32"/>
      <c r="Q175" s="10"/>
      <c r="R175" s="32"/>
      <c r="S175" s="10"/>
      <c r="T175" s="32"/>
      <c r="U175" s="10"/>
      <c r="V175" s="32"/>
      <c r="W175" s="10"/>
      <c r="X175" s="32"/>
      <c r="Y175" s="10"/>
      <c r="Z175" s="32"/>
      <c r="AA175" s="10"/>
      <c r="AB175" s="32"/>
      <c r="AC175" s="10"/>
      <c r="AD175" s="32"/>
      <c r="AE175" s="10"/>
      <c r="AF175" s="32"/>
      <c r="AG175" s="10"/>
      <c r="AH175" s="32"/>
      <c r="AI175" s="10"/>
      <c r="AJ175" s="32"/>
      <c r="AK175" s="10"/>
      <c r="AL175" s="32"/>
      <c r="AM175" s="10"/>
      <c r="AN175" s="32"/>
      <c r="AO175" s="10"/>
      <c r="AP175" s="244"/>
      <c r="AQ175" s="10"/>
      <c r="AR175" s="32"/>
      <c r="AS175" s="10"/>
      <c r="AT175" s="244"/>
      <c r="AU175" s="10"/>
      <c r="AV175" s="244"/>
      <c r="AW175" s="7"/>
      <c r="AX175" s="249"/>
      <c r="AY175" s="10"/>
      <c r="AZ175" s="244"/>
      <c r="BA175" s="7"/>
      <c r="BB175" s="249"/>
      <c r="BC175" s="7"/>
      <c r="BD175" s="249"/>
      <c r="BE175" s="7"/>
      <c r="BF175" s="8"/>
      <c r="BG175" s="7"/>
      <c r="BH175" s="8"/>
      <c r="BJ175" s="41"/>
      <c r="BK175" s="41">
        <f t="shared" si="21"/>
        <v>0</v>
      </c>
      <c r="BL175">
        <f t="shared" si="20"/>
        <v>0</v>
      </c>
      <c r="BN175" s="39"/>
    </row>
    <row r="176" spans="1:66">
      <c r="A176">
        <f t="shared" si="19"/>
        <v>123</v>
      </c>
      <c r="B176" s="6"/>
      <c r="C176" s="10"/>
      <c r="D176" s="32"/>
      <c r="E176" s="10"/>
      <c r="F176" s="32"/>
      <c r="G176" s="10"/>
      <c r="H176" s="32"/>
      <c r="I176" s="10"/>
      <c r="J176" s="32"/>
      <c r="K176" s="10"/>
      <c r="L176" s="32"/>
      <c r="M176" s="10"/>
      <c r="N176" s="32"/>
      <c r="O176" s="10"/>
      <c r="P176" s="32"/>
      <c r="Q176" s="10"/>
      <c r="R176" s="32"/>
      <c r="S176" s="10"/>
      <c r="T176" s="32"/>
      <c r="U176" s="10"/>
      <c r="V176" s="32"/>
      <c r="W176" s="10"/>
      <c r="X176" s="32"/>
      <c r="Y176" s="10"/>
      <c r="Z176" s="32"/>
      <c r="AA176" s="10"/>
      <c r="AB176" s="32"/>
      <c r="AC176" s="10"/>
      <c r="AD176" s="32"/>
      <c r="AE176" s="10"/>
      <c r="AF176" s="32"/>
      <c r="AG176" s="10"/>
      <c r="AH176" s="32"/>
      <c r="AI176" s="10"/>
      <c r="AJ176" s="32"/>
      <c r="AK176" s="10"/>
      <c r="AL176" s="32"/>
      <c r="AM176" s="10"/>
      <c r="AN176" s="32"/>
      <c r="AO176" s="10"/>
      <c r="AP176" s="244"/>
      <c r="AQ176" s="10"/>
      <c r="AR176" s="32"/>
      <c r="AS176" s="10"/>
      <c r="AT176" s="244"/>
      <c r="AU176" s="10"/>
      <c r="AV176" s="244"/>
      <c r="AW176" s="7"/>
      <c r="AX176" s="249"/>
      <c r="AY176" s="10"/>
      <c r="AZ176" s="244"/>
      <c r="BA176" s="7"/>
      <c r="BB176" s="249"/>
      <c r="BC176" s="7"/>
      <c r="BD176" s="249"/>
      <c r="BE176" s="7"/>
      <c r="BF176" s="8"/>
      <c r="BG176" s="7"/>
      <c r="BH176" s="8"/>
      <c r="BJ176" s="41"/>
      <c r="BK176" s="41">
        <f t="shared" si="21"/>
        <v>0</v>
      </c>
      <c r="BL176">
        <f t="shared" si="20"/>
        <v>0</v>
      </c>
    </row>
    <row r="177" spans="1:66">
      <c r="A177">
        <f t="shared" si="19"/>
        <v>124</v>
      </c>
      <c r="B177" s="6"/>
      <c r="C177" s="10"/>
      <c r="D177" s="32"/>
      <c r="E177" s="10"/>
      <c r="F177" s="32"/>
      <c r="G177" s="10"/>
      <c r="H177" s="32"/>
      <c r="I177" s="10"/>
      <c r="J177" s="32"/>
      <c r="K177" s="10"/>
      <c r="L177" s="32"/>
      <c r="M177" s="10"/>
      <c r="N177" s="32"/>
      <c r="O177" s="10"/>
      <c r="P177" s="32"/>
      <c r="Q177" s="10"/>
      <c r="R177" s="32"/>
      <c r="S177" s="10"/>
      <c r="T177" s="32"/>
      <c r="U177" s="10"/>
      <c r="V177" s="32"/>
      <c r="W177" s="10"/>
      <c r="X177" s="32"/>
      <c r="Y177" s="10"/>
      <c r="Z177" s="32"/>
      <c r="AA177" s="10"/>
      <c r="AB177" s="32"/>
      <c r="AC177" s="10"/>
      <c r="AD177" s="32"/>
      <c r="AE177" s="10"/>
      <c r="AF177" s="32"/>
      <c r="AG177" s="10"/>
      <c r="AH177" s="32"/>
      <c r="AI177" s="10"/>
      <c r="AJ177" s="32"/>
      <c r="AK177" s="10"/>
      <c r="AL177" s="32"/>
      <c r="AM177" s="10"/>
      <c r="AN177" s="32"/>
      <c r="AO177" s="10"/>
      <c r="AP177" s="244"/>
      <c r="AQ177" s="10"/>
      <c r="AR177" s="32"/>
      <c r="AS177" s="10"/>
      <c r="AT177" s="244"/>
      <c r="AU177" s="10"/>
      <c r="AV177" s="244"/>
      <c r="AW177" s="7"/>
      <c r="AX177" s="249"/>
      <c r="AY177" s="10"/>
      <c r="AZ177" s="244"/>
      <c r="BA177" s="7"/>
      <c r="BB177" s="249"/>
      <c r="BC177" s="7"/>
      <c r="BD177" s="249"/>
      <c r="BE177" s="7"/>
      <c r="BF177" s="8"/>
      <c r="BG177" s="7"/>
      <c r="BH177" s="8"/>
      <c r="BJ177" s="41"/>
      <c r="BK177" s="41">
        <f t="shared" si="21"/>
        <v>0</v>
      </c>
      <c r="BL177">
        <f t="shared" si="20"/>
        <v>0</v>
      </c>
    </row>
    <row r="178" spans="1:66">
      <c r="A178">
        <f t="shared" si="19"/>
        <v>125</v>
      </c>
      <c r="B178" s="6"/>
      <c r="C178" s="10"/>
      <c r="D178" s="32"/>
      <c r="E178" s="10"/>
      <c r="F178" s="32"/>
      <c r="G178" s="10"/>
      <c r="H178" s="32"/>
      <c r="I178" s="10"/>
      <c r="J178" s="32"/>
      <c r="K178" s="10"/>
      <c r="L178" s="32"/>
      <c r="M178" s="10"/>
      <c r="N178" s="32"/>
      <c r="O178" s="10"/>
      <c r="P178" s="32"/>
      <c r="Q178" s="10"/>
      <c r="R178" s="32"/>
      <c r="S178" s="10"/>
      <c r="T178" s="32"/>
      <c r="U178" s="10"/>
      <c r="V178" s="32"/>
      <c r="W178" s="10"/>
      <c r="X178" s="32"/>
      <c r="Y178" s="10"/>
      <c r="Z178" s="32"/>
      <c r="AA178" s="10"/>
      <c r="AB178" s="32"/>
      <c r="AC178" s="10"/>
      <c r="AD178" s="32"/>
      <c r="AE178" s="10"/>
      <c r="AF178" s="32"/>
      <c r="AG178" s="10"/>
      <c r="AH178" s="32"/>
      <c r="AI178" s="10"/>
      <c r="AJ178" s="32"/>
      <c r="AK178" s="10"/>
      <c r="AL178" s="32"/>
      <c r="AM178" s="10"/>
      <c r="AN178" s="32"/>
      <c r="AO178" s="10"/>
      <c r="AP178" s="244"/>
      <c r="AQ178" s="10"/>
      <c r="AR178" s="32"/>
      <c r="AS178" s="10"/>
      <c r="AT178" s="244"/>
      <c r="AU178" s="10"/>
      <c r="AV178" s="244"/>
      <c r="AW178" s="7"/>
      <c r="AX178" s="249"/>
      <c r="AY178" s="10"/>
      <c r="AZ178" s="244"/>
      <c r="BA178" s="7"/>
      <c r="BB178" s="249"/>
      <c r="BC178" s="7"/>
      <c r="BD178" s="249"/>
      <c r="BE178" s="7"/>
      <c r="BF178" s="8"/>
      <c r="BG178" s="7"/>
      <c r="BH178" s="8"/>
      <c r="BJ178" s="41"/>
      <c r="BK178" s="41">
        <f t="shared" si="21"/>
        <v>0</v>
      </c>
      <c r="BL178">
        <f t="shared" si="20"/>
        <v>0</v>
      </c>
    </row>
    <row r="179" spans="1:66">
      <c r="A179">
        <f t="shared" si="19"/>
        <v>126</v>
      </c>
      <c r="B179" s="6"/>
      <c r="C179" s="10"/>
      <c r="D179" s="32"/>
      <c r="E179" s="10"/>
      <c r="F179" s="32"/>
      <c r="G179" s="10"/>
      <c r="H179" s="32"/>
      <c r="I179" s="10"/>
      <c r="J179" s="32"/>
      <c r="K179" s="10"/>
      <c r="L179" s="32"/>
      <c r="M179" s="10"/>
      <c r="N179" s="32"/>
      <c r="O179" s="10"/>
      <c r="P179" s="32"/>
      <c r="Q179" s="10"/>
      <c r="R179" s="32"/>
      <c r="S179" s="10"/>
      <c r="T179" s="32"/>
      <c r="U179" s="10"/>
      <c r="V179" s="32"/>
      <c r="W179" s="10"/>
      <c r="X179" s="32"/>
      <c r="Y179" s="10"/>
      <c r="Z179" s="32"/>
      <c r="AA179" s="10"/>
      <c r="AB179" s="32"/>
      <c r="AC179" s="10"/>
      <c r="AD179" s="32"/>
      <c r="AE179" s="10"/>
      <c r="AF179" s="32"/>
      <c r="AG179" s="10"/>
      <c r="AH179" s="32"/>
      <c r="AI179" s="10"/>
      <c r="AJ179" s="32"/>
      <c r="AK179" s="10"/>
      <c r="AL179" s="32"/>
      <c r="AM179" s="10"/>
      <c r="AN179" s="32"/>
      <c r="AO179" s="10"/>
      <c r="AP179" s="244"/>
      <c r="AQ179" s="10"/>
      <c r="AR179" s="32"/>
      <c r="AS179" s="10"/>
      <c r="AT179" s="244"/>
      <c r="AU179" s="10"/>
      <c r="AV179" s="244"/>
      <c r="AW179" s="7"/>
      <c r="AX179" s="249"/>
      <c r="AY179" s="10"/>
      <c r="AZ179" s="244"/>
      <c r="BA179" s="7"/>
      <c r="BB179" s="249"/>
      <c r="BC179" s="7"/>
      <c r="BD179" s="249"/>
      <c r="BE179" s="7"/>
      <c r="BF179" s="8"/>
      <c r="BG179" s="7"/>
      <c r="BH179" s="8"/>
      <c r="BJ179" s="41"/>
      <c r="BK179" s="41">
        <f t="shared" si="21"/>
        <v>0</v>
      </c>
      <c r="BL179">
        <f t="shared" si="20"/>
        <v>0</v>
      </c>
    </row>
    <row r="180" spans="1:66">
      <c r="A180">
        <f t="shared" si="19"/>
        <v>127</v>
      </c>
      <c r="B180" s="6"/>
      <c r="C180" s="10"/>
      <c r="D180" s="32"/>
      <c r="E180" s="10"/>
      <c r="F180" s="32"/>
      <c r="G180" s="10"/>
      <c r="H180" s="32"/>
      <c r="I180" s="10"/>
      <c r="J180" s="32"/>
      <c r="K180" s="10"/>
      <c r="L180" s="32"/>
      <c r="M180" s="10"/>
      <c r="N180" s="32"/>
      <c r="O180" s="10"/>
      <c r="P180" s="32"/>
      <c r="Q180" s="10"/>
      <c r="R180" s="32"/>
      <c r="S180" s="10"/>
      <c r="T180" s="32"/>
      <c r="U180" s="10"/>
      <c r="V180" s="32"/>
      <c r="W180" s="10"/>
      <c r="X180" s="32"/>
      <c r="Y180" s="10"/>
      <c r="Z180" s="32"/>
      <c r="AA180" s="10"/>
      <c r="AB180" s="32"/>
      <c r="AC180" s="10"/>
      <c r="AD180" s="32"/>
      <c r="AE180" s="10"/>
      <c r="AF180" s="32"/>
      <c r="AG180" s="10"/>
      <c r="AH180" s="32"/>
      <c r="AI180" s="10"/>
      <c r="AJ180" s="32"/>
      <c r="AK180" s="10"/>
      <c r="AL180" s="32"/>
      <c r="AM180" s="10"/>
      <c r="AN180" s="32"/>
      <c r="AO180" s="10"/>
      <c r="AP180" s="244"/>
      <c r="AQ180" s="10"/>
      <c r="AR180" s="32"/>
      <c r="AS180" s="10"/>
      <c r="AT180" s="244"/>
      <c r="AU180" s="10"/>
      <c r="AV180" s="244"/>
      <c r="AW180" s="7"/>
      <c r="AX180" s="249"/>
      <c r="AY180" s="10"/>
      <c r="AZ180" s="244"/>
      <c r="BA180" s="7"/>
      <c r="BB180" s="249"/>
      <c r="BC180" s="7"/>
      <c r="BD180" s="249"/>
      <c r="BE180" s="7"/>
      <c r="BF180" s="8"/>
      <c r="BG180" s="7"/>
      <c r="BH180" s="8"/>
      <c r="BJ180" s="41"/>
      <c r="BK180" s="41">
        <f t="shared" si="21"/>
        <v>0</v>
      </c>
      <c r="BL180">
        <f t="shared" si="20"/>
        <v>0</v>
      </c>
    </row>
    <row r="181" spans="1:66">
      <c r="A181">
        <f t="shared" si="19"/>
        <v>128</v>
      </c>
      <c r="B181" s="6"/>
      <c r="C181" s="10"/>
      <c r="D181" s="32"/>
      <c r="E181" s="10"/>
      <c r="F181" s="32"/>
      <c r="G181" s="10"/>
      <c r="H181" s="32"/>
      <c r="I181" s="10"/>
      <c r="J181" s="32"/>
      <c r="K181" s="10"/>
      <c r="L181" s="32"/>
      <c r="M181" s="10"/>
      <c r="N181" s="32"/>
      <c r="O181" s="10"/>
      <c r="P181" s="32"/>
      <c r="Q181" s="10"/>
      <c r="R181" s="32"/>
      <c r="S181" s="10"/>
      <c r="T181" s="32"/>
      <c r="U181" s="10"/>
      <c r="V181" s="32"/>
      <c r="W181" s="10"/>
      <c r="X181" s="32"/>
      <c r="Y181" s="10"/>
      <c r="Z181" s="32"/>
      <c r="AA181" s="10"/>
      <c r="AB181" s="32"/>
      <c r="AC181" s="10"/>
      <c r="AD181" s="32"/>
      <c r="AE181" s="10"/>
      <c r="AF181" s="32"/>
      <c r="AG181" s="10"/>
      <c r="AH181" s="32"/>
      <c r="AI181" s="10"/>
      <c r="AJ181" s="32"/>
      <c r="AK181" s="10"/>
      <c r="AL181" s="32"/>
      <c r="AM181" s="10"/>
      <c r="AN181" s="32"/>
      <c r="AO181" s="10"/>
      <c r="AP181" s="244"/>
      <c r="AQ181" s="10"/>
      <c r="AR181" s="32"/>
      <c r="AS181" s="10"/>
      <c r="AT181" s="244"/>
      <c r="AU181" s="10"/>
      <c r="AV181" s="244"/>
      <c r="AW181" s="7"/>
      <c r="AX181" s="249"/>
      <c r="AY181" s="10"/>
      <c r="AZ181" s="244"/>
      <c r="BA181" s="7"/>
      <c r="BB181" s="249"/>
      <c r="BC181" s="7"/>
      <c r="BD181" s="249"/>
      <c r="BE181" s="7"/>
      <c r="BF181" s="8"/>
      <c r="BG181" s="7"/>
      <c r="BH181" s="8"/>
      <c r="BJ181" s="41"/>
      <c r="BK181" s="41">
        <f t="shared" si="21"/>
        <v>0</v>
      </c>
      <c r="BL181">
        <f t="shared" si="20"/>
        <v>0</v>
      </c>
    </row>
    <row r="182" spans="1:66">
      <c r="A182">
        <f t="shared" si="19"/>
        <v>129</v>
      </c>
      <c r="B182" s="6"/>
      <c r="C182" s="10"/>
      <c r="D182" s="32"/>
      <c r="E182" s="10"/>
      <c r="F182" s="32"/>
      <c r="G182" s="10"/>
      <c r="H182" s="32"/>
      <c r="I182" s="10"/>
      <c r="J182" s="32"/>
      <c r="K182" s="10"/>
      <c r="L182" s="32"/>
      <c r="M182" s="10"/>
      <c r="N182" s="32"/>
      <c r="O182" s="10"/>
      <c r="P182" s="32"/>
      <c r="Q182" s="10"/>
      <c r="R182" s="32"/>
      <c r="S182" s="10"/>
      <c r="T182" s="32"/>
      <c r="U182" s="10"/>
      <c r="V182" s="32"/>
      <c r="W182" s="10"/>
      <c r="X182" s="32"/>
      <c r="Y182" s="10"/>
      <c r="Z182" s="32"/>
      <c r="AA182" s="10"/>
      <c r="AB182" s="32"/>
      <c r="AC182" s="10"/>
      <c r="AD182" s="32"/>
      <c r="AE182" s="10"/>
      <c r="AF182" s="32"/>
      <c r="AG182" s="10"/>
      <c r="AH182" s="32"/>
      <c r="AI182" s="10"/>
      <c r="AJ182" s="32"/>
      <c r="AK182" s="10"/>
      <c r="AL182" s="32"/>
      <c r="AM182" s="10"/>
      <c r="AN182" s="32"/>
      <c r="AO182" s="10"/>
      <c r="AP182" s="244"/>
      <c r="AQ182" s="10"/>
      <c r="AR182" s="32"/>
      <c r="AS182" s="10"/>
      <c r="AT182" s="244"/>
      <c r="AU182" s="10"/>
      <c r="AV182" s="244"/>
      <c r="AW182" s="7"/>
      <c r="AX182" s="249"/>
      <c r="AY182" s="10"/>
      <c r="AZ182" s="244"/>
      <c r="BA182" s="7"/>
      <c r="BB182" s="249"/>
      <c r="BC182" s="7"/>
      <c r="BD182" s="249"/>
      <c r="BE182" s="7"/>
      <c r="BF182" s="8"/>
      <c r="BG182" s="7"/>
      <c r="BH182" s="8"/>
      <c r="BJ182" s="41"/>
      <c r="BK182" s="41">
        <f t="shared" si="21"/>
        <v>0</v>
      </c>
      <c r="BL182">
        <f t="shared" si="20"/>
        <v>0</v>
      </c>
    </row>
    <row r="183" spans="1:66">
      <c r="A183">
        <f t="shared" si="19"/>
        <v>130</v>
      </c>
      <c r="B183" s="6"/>
      <c r="C183" s="10"/>
      <c r="D183" s="32"/>
      <c r="E183" s="10"/>
      <c r="F183" s="32"/>
      <c r="G183" s="10"/>
      <c r="H183" s="32"/>
      <c r="I183" s="10"/>
      <c r="J183" s="32"/>
      <c r="K183" s="10"/>
      <c r="L183" s="32"/>
      <c r="M183" s="10"/>
      <c r="N183" s="32"/>
      <c r="O183" s="10"/>
      <c r="P183" s="32"/>
      <c r="Q183" s="10"/>
      <c r="R183" s="32"/>
      <c r="S183" s="10"/>
      <c r="T183" s="32"/>
      <c r="U183" s="10"/>
      <c r="V183" s="32"/>
      <c r="W183" s="10"/>
      <c r="X183" s="32"/>
      <c r="Y183" s="10"/>
      <c r="Z183" s="32"/>
      <c r="AA183" s="10"/>
      <c r="AB183" s="32"/>
      <c r="AC183" s="10"/>
      <c r="AD183" s="32"/>
      <c r="AE183" s="10"/>
      <c r="AF183" s="32"/>
      <c r="AG183" s="10"/>
      <c r="AH183" s="32"/>
      <c r="AI183" s="10"/>
      <c r="AJ183" s="32"/>
      <c r="AK183" s="10"/>
      <c r="AL183" s="32"/>
      <c r="AM183" s="10"/>
      <c r="AN183" s="32"/>
      <c r="AO183" s="10"/>
      <c r="AP183" s="244"/>
      <c r="AQ183" s="10"/>
      <c r="AR183" s="32"/>
      <c r="AS183" s="10"/>
      <c r="AT183" s="244"/>
      <c r="AU183" s="10"/>
      <c r="AV183" s="244"/>
      <c r="AW183" s="10"/>
      <c r="AX183" s="247"/>
      <c r="AY183" s="10"/>
      <c r="AZ183" s="244"/>
      <c r="BA183" s="10"/>
      <c r="BB183" s="247"/>
      <c r="BC183" s="10"/>
      <c r="BD183" s="247"/>
      <c r="BE183" s="10"/>
      <c r="BF183" s="32"/>
      <c r="BG183" s="10"/>
      <c r="BH183" s="32"/>
      <c r="BJ183" s="41"/>
      <c r="BK183" s="41">
        <f t="shared" si="21"/>
        <v>0</v>
      </c>
      <c r="BL183">
        <f t="shared" si="20"/>
        <v>0</v>
      </c>
    </row>
    <row r="184" spans="1:66">
      <c r="A184">
        <f t="shared" ref="A184:A247" si="22">+A183+1</f>
        <v>131</v>
      </c>
      <c r="B184" s="6"/>
      <c r="C184" s="10"/>
      <c r="D184" s="32"/>
      <c r="E184" s="10"/>
      <c r="F184" s="32"/>
      <c r="G184" s="10"/>
      <c r="H184" s="32"/>
      <c r="I184" s="10"/>
      <c r="J184" s="32"/>
      <c r="K184" s="10"/>
      <c r="L184" s="32"/>
      <c r="M184" s="10"/>
      <c r="N184" s="32"/>
      <c r="O184" s="10"/>
      <c r="P184" s="32"/>
      <c r="Q184" s="10"/>
      <c r="R184" s="32"/>
      <c r="S184" s="10"/>
      <c r="T184" s="32"/>
      <c r="U184" s="10"/>
      <c r="V184" s="32"/>
      <c r="W184" s="10"/>
      <c r="X184" s="32"/>
      <c r="Y184" s="10"/>
      <c r="Z184" s="32"/>
      <c r="AA184" s="10"/>
      <c r="AB184" s="32"/>
      <c r="AC184" s="10"/>
      <c r="AD184" s="32"/>
      <c r="AE184" s="10"/>
      <c r="AF184" s="32"/>
      <c r="AG184" s="10"/>
      <c r="AH184" s="32"/>
      <c r="AI184" s="10"/>
      <c r="AJ184" s="32"/>
      <c r="AK184" s="10"/>
      <c r="AL184" s="32"/>
      <c r="AM184" s="10"/>
      <c r="AN184" s="32"/>
      <c r="AO184" s="10"/>
      <c r="AP184" s="244"/>
      <c r="AQ184" s="10"/>
      <c r="AR184" s="32"/>
      <c r="AS184" s="10"/>
      <c r="AT184" s="244"/>
      <c r="AU184" s="10"/>
      <c r="AV184" s="244"/>
      <c r="AW184" s="7"/>
      <c r="AX184" s="249"/>
      <c r="AY184" s="10"/>
      <c r="AZ184" s="244"/>
      <c r="BA184" s="7"/>
      <c r="BB184" s="249"/>
      <c r="BC184" s="7"/>
      <c r="BD184" s="249"/>
      <c r="BE184" s="7"/>
      <c r="BF184" s="8"/>
      <c r="BG184" s="7"/>
      <c r="BH184" s="8"/>
      <c r="BJ184" s="41"/>
      <c r="BK184" s="41">
        <f t="shared" si="21"/>
        <v>0</v>
      </c>
      <c r="BL184">
        <f t="shared" si="20"/>
        <v>0</v>
      </c>
    </row>
    <row r="185" spans="1:66">
      <c r="A185">
        <f t="shared" si="22"/>
        <v>132</v>
      </c>
      <c r="B185" s="6"/>
      <c r="C185" s="10"/>
      <c r="D185" s="32"/>
      <c r="E185" s="10"/>
      <c r="F185" s="32"/>
      <c r="G185" s="10"/>
      <c r="H185" s="32"/>
      <c r="I185" s="10"/>
      <c r="J185" s="32"/>
      <c r="K185" s="10"/>
      <c r="L185" s="32"/>
      <c r="M185" s="10"/>
      <c r="N185" s="32"/>
      <c r="O185" s="10"/>
      <c r="P185" s="32"/>
      <c r="Q185" s="10"/>
      <c r="R185" s="32"/>
      <c r="S185" s="10"/>
      <c r="T185" s="32"/>
      <c r="U185" s="10"/>
      <c r="V185" s="32"/>
      <c r="W185" s="10"/>
      <c r="X185" s="32"/>
      <c r="Y185" s="10"/>
      <c r="Z185" s="32"/>
      <c r="AA185" s="10"/>
      <c r="AB185" s="32"/>
      <c r="AC185" s="10"/>
      <c r="AD185" s="32"/>
      <c r="AE185" s="10"/>
      <c r="AF185" s="32"/>
      <c r="AG185" s="10"/>
      <c r="AH185" s="32"/>
      <c r="AI185" s="10"/>
      <c r="AJ185" s="32"/>
      <c r="AK185" s="10"/>
      <c r="AL185" s="32"/>
      <c r="AM185" s="10"/>
      <c r="AN185" s="32"/>
      <c r="AO185" s="10"/>
      <c r="AP185" s="244"/>
      <c r="AQ185" s="10"/>
      <c r="AR185" s="32"/>
      <c r="AS185" s="10"/>
      <c r="AT185" s="244"/>
      <c r="AU185" s="10"/>
      <c r="AV185" s="244"/>
      <c r="AW185" s="7"/>
      <c r="AX185" s="249"/>
      <c r="AY185" s="10"/>
      <c r="AZ185" s="244"/>
      <c r="BA185" s="7"/>
      <c r="BB185" s="249"/>
      <c r="BC185" s="7"/>
      <c r="BD185" s="249"/>
      <c r="BE185" s="7"/>
      <c r="BF185" s="8"/>
      <c r="BG185" s="7"/>
      <c r="BH185" s="8"/>
      <c r="BJ185" s="41"/>
      <c r="BK185" s="41">
        <f t="shared" si="21"/>
        <v>0</v>
      </c>
      <c r="BL185">
        <f t="shared" si="20"/>
        <v>0</v>
      </c>
    </row>
    <row r="186" spans="1:66">
      <c r="A186">
        <f t="shared" si="22"/>
        <v>133</v>
      </c>
      <c r="B186" s="6"/>
      <c r="C186" s="10"/>
      <c r="D186" s="32"/>
      <c r="E186" s="10"/>
      <c r="F186" s="32"/>
      <c r="G186" s="10"/>
      <c r="H186" s="32"/>
      <c r="I186" s="10"/>
      <c r="J186" s="32"/>
      <c r="K186" s="10"/>
      <c r="L186" s="32"/>
      <c r="M186" s="10"/>
      <c r="N186" s="32"/>
      <c r="O186" s="10"/>
      <c r="P186" s="32"/>
      <c r="Q186" s="10"/>
      <c r="R186" s="32"/>
      <c r="S186" s="10"/>
      <c r="T186" s="32"/>
      <c r="U186" s="94"/>
      <c r="V186" s="32"/>
      <c r="W186" s="10"/>
      <c r="X186" s="32"/>
      <c r="Y186" s="10"/>
      <c r="Z186" s="32"/>
      <c r="AA186" s="10"/>
      <c r="AB186" s="32"/>
      <c r="AC186" s="10"/>
      <c r="AD186" s="32"/>
      <c r="AE186" s="10"/>
      <c r="AF186" s="32"/>
      <c r="AG186" s="10"/>
      <c r="AH186" s="32"/>
      <c r="AI186" s="10"/>
      <c r="AJ186" s="32"/>
      <c r="AK186" s="10"/>
      <c r="AL186" s="32"/>
      <c r="AM186" s="94"/>
      <c r="AN186" s="32"/>
      <c r="AO186" s="10"/>
      <c r="AP186" s="244"/>
      <c r="AQ186" s="94"/>
      <c r="AR186" s="32"/>
      <c r="AS186" s="10"/>
      <c r="AT186" s="244"/>
      <c r="AU186" s="10"/>
      <c r="AV186" s="244"/>
      <c r="AW186" s="7"/>
      <c r="AX186" s="249"/>
      <c r="AY186" s="10"/>
      <c r="AZ186" s="244"/>
      <c r="BA186" s="7"/>
      <c r="BB186" s="249"/>
      <c r="BC186" s="7"/>
      <c r="BD186" s="249"/>
      <c r="BE186" s="7"/>
      <c r="BF186" s="8"/>
      <c r="BG186" s="7"/>
      <c r="BH186" s="8"/>
      <c r="BJ186" s="41"/>
      <c r="BK186" s="41">
        <f t="shared" si="21"/>
        <v>0</v>
      </c>
      <c r="BL186">
        <f t="shared" si="20"/>
        <v>0</v>
      </c>
    </row>
    <row r="187" spans="1:66">
      <c r="A187">
        <f t="shared" si="22"/>
        <v>134</v>
      </c>
      <c r="B187" s="6"/>
      <c r="C187" s="10"/>
      <c r="D187" s="32"/>
      <c r="E187" s="10"/>
      <c r="F187" s="32"/>
      <c r="G187" s="10"/>
      <c r="H187" s="32"/>
      <c r="I187" s="10"/>
      <c r="J187" s="32"/>
      <c r="K187" s="10"/>
      <c r="L187" s="32"/>
      <c r="M187" s="10"/>
      <c r="N187" s="32"/>
      <c r="O187" s="10"/>
      <c r="P187" s="32"/>
      <c r="Q187" s="10"/>
      <c r="R187" s="32"/>
      <c r="S187" s="10"/>
      <c r="T187" s="32"/>
      <c r="U187" s="94"/>
      <c r="V187" s="32"/>
      <c r="W187" s="10"/>
      <c r="X187" s="32"/>
      <c r="Y187" s="10"/>
      <c r="Z187" s="32"/>
      <c r="AA187" s="10"/>
      <c r="AB187" s="32"/>
      <c r="AC187" s="10"/>
      <c r="AD187" s="32"/>
      <c r="AE187" s="10"/>
      <c r="AF187" s="32"/>
      <c r="AG187" s="10"/>
      <c r="AH187" s="32"/>
      <c r="AI187" s="10"/>
      <c r="AJ187" s="32"/>
      <c r="AK187" s="10"/>
      <c r="AL187" s="32"/>
      <c r="AM187" s="94"/>
      <c r="AN187" s="32"/>
      <c r="AO187" s="10"/>
      <c r="AP187" s="244"/>
      <c r="AQ187" s="94"/>
      <c r="AR187" s="32"/>
      <c r="AS187" s="10"/>
      <c r="AT187" s="244"/>
      <c r="AU187" s="10"/>
      <c r="AV187" s="244"/>
      <c r="AW187" s="7"/>
      <c r="AX187" s="249"/>
      <c r="AY187" s="10"/>
      <c r="AZ187" s="244"/>
      <c r="BA187" s="7"/>
      <c r="BB187" s="249"/>
      <c r="BC187" s="7"/>
      <c r="BD187" s="249"/>
      <c r="BE187" s="7"/>
      <c r="BF187" s="8"/>
      <c r="BG187" s="7"/>
      <c r="BH187" s="8"/>
      <c r="BJ187" s="41"/>
      <c r="BK187" s="41">
        <f t="shared" si="21"/>
        <v>0</v>
      </c>
      <c r="BL187">
        <f t="shared" si="20"/>
        <v>0</v>
      </c>
    </row>
    <row r="188" spans="1:66">
      <c r="A188">
        <f t="shared" si="22"/>
        <v>135</v>
      </c>
      <c r="B188" s="6"/>
      <c r="C188" s="10"/>
      <c r="D188" s="32"/>
      <c r="E188" s="10"/>
      <c r="F188" s="32"/>
      <c r="G188" s="10"/>
      <c r="H188" s="32"/>
      <c r="I188" s="10"/>
      <c r="J188" s="32"/>
      <c r="K188" s="10"/>
      <c r="L188" s="32"/>
      <c r="M188" s="10"/>
      <c r="N188" s="32"/>
      <c r="O188" s="10"/>
      <c r="P188" s="32"/>
      <c r="Q188" s="10"/>
      <c r="R188" s="32"/>
      <c r="S188" s="10"/>
      <c r="T188" s="32"/>
      <c r="U188" s="10"/>
      <c r="V188" s="32"/>
      <c r="W188" s="10"/>
      <c r="X188" s="32"/>
      <c r="Y188" s="10"/>
      <c r="Z188" s="32"/>
      <c r="AA188" s="10"/>
      <c r="AB188" s="32"/>
      <c r="AC188" s="10"/>
      <c r="AD188" s="32"/>
      <c r="AE188" s="10"/>
      <c r="AF188" s="32"/>
      <c r="AG188" s="10"/>
      <c r="AH188" s="32"/>
      <c r="AI188" s="10"/>
      <c r="AJ188" s="32"/>
      <c r="AK188" s="10"/>
      <c r="AL188" s="32"/>
      <c r="AM188" s="10"/>
      <c r="AN188" s="32"/>
      <c r="AO188" s="10"/>
      <c r="AP188" s="244"/>
      <c r="AQ188" s="10"/>
      <c r="AR188" s="32"/>
      <c r="AS188" s="10"/>
      <c r="AT188" s="244"/>
      <c r="AU188" s="10"/>
      <c r="AV188" s="244"/>
      <c r="AW188" s="7"/>
      <c r="AX188" s="249"/>
      <c r="AY188" s="10"/>
      <c r="AZ188" s="244"/>
      <c r="BA188" s="7"/>
      <c r="BB188" s="249"/>
      <c r="BC188" s="7"/>
      <c r="BD188" s="249"/>
      <c r="BE188" s="7"/>
      <c r="BF188" s="8"/>
      <c r="BG188" s="7"/>
      <c r="BH188" s="8"/>
      <c r="BJ188" s="41"/>
      <c r="BK188" s="41">
        <f t="shared" si="21"/>
        <v>0</v>
      </c>
      <c r="BL188">
        <f t="shared" si="20"/>
        <v>0</v>
      </c>
    </row>
    <row r="189" spans="1:66">
      <c r="A189">
        <f t="shared" si="22"/>
        <v>136</v>
      </c>
      <c r="B189" s="6"/>
      <c r="C189" s="10"/>
      <c r="D189" s="32"/>
      <c r="E189" s="10"/>
      <c r="F189" s="32"/>
      <c r="G189" s="10"/>
      <c r="H189" s="32"/>
      <c r="I189" s="10"/>
      <c r="J189" s="32"/>
      <c r="K189" s="94"/>
      <c r="L189" s="32"/>
      <c r="M189" s="10"/>
      <c r="N189" s="32"/>
      <c r="O189" s="94"/>
      <c r="P189" s="32"/>
      <c r="Q189" s="10"/>
      <c r="R189" s="32"/>
      <c r="S189" s="10"/>
      <c r="T189" s="32"/>
      <c r="U189" s="10"/>
      <c r="V189" s="32"/>
      <c r="W189" s="10"/>
      <c r="X189" s="32"/>
      <c r="Y189" s="10"/>
      <c r="Z189" s="32"/>
      <c r="AA189" s="10"/>
      <c r="AB189" s="32"/>
      <c r="AC189" s="10"/>
      <c r="AD189" s="32"/>
      <c r="AE189" s="10"/>
      <c r="AF189" s="32"/>
      <c r="AG189" s="10"/>
      <c r="AH189" s="32"/>
      <c r="AI189" s="10"/>
      <c r="AJ189" s="32"/>
      <c r="AK189" s="10"/>
      <c r="AL189" s="32"/>
      <c r="AM189" s="10"/>
      <c r="AN189" s="32"/>
      <c r="AO189" s="10"/>
      <c r="AP189" s="244"/>
      <c r="AQ189" s="10"/>
      <c r="AR189" s="32"/>
      <c r="AS189" s="10"/>
      <c r="AT189" s="244"/>
      <c r="AU189" s="10"/>
      <c r="AV189" s="244"/>
      <c r="AW189" s="7"/>
      <c r="AX189" s="249"/>
      <c r="AY189" s="10"/>
      <c r="AZ189" s="244"/>
      <c r="BA189" s="7"/>
      <c r="BB189" s="249"/>
      <c r="BC189" s="7"/>
      <c r="BD189" s="249"/>
      <c r="BE189" s="7"/>
      <c r="BF189" s="8"/>
      <c r="BG189" s="7"/>
      <c r="BH189" s="8"/>
      <c r="BJ189" s="41"/>
      <c r="BK189" s="41">
        <f t="shared" si="21"/>
        <v>0</v>
      </c>
      <c r="BL189">
        <f t="shared" si="20"/>
        <v>0</v>
      </c>
    </row>
    <row r="190" spans="1:66">
      <c r="A190">
        <f t="shared" si="22"/>
        <v>137</v>
      </c>
      <c r="B190" s="6"/>
      <c r="C190" s="10"/>
      <c r="D190" s="32"/>
      <c r="E190" s="10"/>
      <c r="F190" s="32"/>
      <c r="G190" s="10"/>
      <c r="H190" s="32"/>
      <c r="I190" s="10"/>
      <c r="J190" s="32"/>
      <c r="K190" s="94"/>
      <c r="L190" s="32"/>
      <c r="M190" s="10"/>
      <c r="N190" s="32"/>
      <c r="O190" s="10"/>
      <c r="P190" s="32"/>
      <c r="Q190" s="10"/>
      <c r="R190" s="32"/>
      <c r="S190" s="10"/>
      <c r="T190" s="32"/>
      <c r="U190" s="10"/>
      <c r="V190" s="32"/>
      <c r="W190" s="10"/>
      <c r="X190" s="32"/>
      <c r="Y190" s="10"/>
      <c r="Z190" s="32"/>
      <c r="AA190" s="10"/>
      <c r="AB190" s="32"/>
      <c r="AC190" s="10"/>
      <c r="AD190" s="32"/>
      <c r="AE190" s="10"/>
      <c r="AF190" s="32"/>
      <c r="AG190" s="10"/>
      <c r="AH190" s="32"/>
      <c r="AI190" s="10"/>
      <c r="AJ190" s="32"/>
      <c r="AK190" s="10"/>
      <c r="AL190" s="32"/>
      <c r="AM190" s="10"/>
      <c r="AN190" s="32"/>
      <c r="AO190" s="10"/>
      <c r="AP190" s="244"/>
      <c r="AQ190" s="10"/>
      <c r="AR190" s="32"/>
      <c r="AS190" s="10"/>
      <c r="AT190" s="244"/>
      <c r="AU190" s="10"/>
      <c r="AV190" s="244"/>
      <c r="AW190" s="7"/>
      <c r="AX190" s="249"/>
      <c r="AY190" s="10"/>
      <c r="AZ190" s="244"/>
      <c r="BA190" s="7"/>
      <c r="BB190" s="249"/>
      <c r="BC190" s="7"/>
      <c r="BD190" s="249"/>
      <c r="BE190" s="7"/>
      <c r="BF190" s="8"/>
      <c r="BG190" s="7"/>
      <c r="BH190" s="8"/>
      <c r="BJ190" s="41"/>
      <c r="BK190" s="41">
        <f t="shared" si="21"/>
        <v>0</v>
      </c>
      <c r="BL190">
        <f t="shared" si="20"/>
        <v>0</v>
      </c>
      <c r="BN190" s="39"/>
    </row>
    <row r="191" spans="1:66">
      <c r="A191">
        <f t="shared" si="22"/>
        <v>138</v>
      </c>
      <c r="B191" s="6"/>
      <c r="C191" s="10"/>
      <c r="D191" s="32"/>
      <c r="E191" s="10"/>
      <c r="F191" s="32"/>
      <c r="G191" s="10"/>
      <c r="H191" s="32"/>
      <c r="I191" s="10"/>
      <c r="J191" s="32"/>
      <c r="K191" s="10"/>
      <c r="L191" s="32"/>
      <c r="M191" s="10"/>
      <c r="N191" s="32"/>
      <c r="O191" s="10"/>
      <c r="P191" s="32"/>
      <c r="Q191" s="10"/>
      <c r="R191" s="32"/>
      <c r="S191" s="10"/>
      <c r="T191" s="32"/>
      <c r="U191" s="10"/>
      <c r="V191" s="32"/>
      <c r="W191" s="10"/>
      <c r="X191" s="32"/>
      <c r="Y191" s="10"/>
      <c r="Z191" s="32"/>
      <c r="AA191" s="10"/>
      <c r="AB191" s="32"/>
      <c r="AC191" s="10"/>
      <c r="AD191" s="32"/>
      <c r="AE191" s="10"/>
      <c r="AF191" s="32"/>
      <c r="AG191" s="10"/>
      <c r="AH191" s="32"/>
      <c r="AI191" s="10"/>
      <c r="AJ191" s="32"/>
      <c r="AK191" s="10"/>
      <c r="AL191" s="32"/>
      <c r="AM191" s="10"/>
      <c r="AN191" s="32"/>
      <c r="AO191" s="10"/>
      <c r="AP191" s="244"/>
      <c r="AQ191" s="10"/>
      <c r="AR191" s="32"/>
      <c r="AS191" s="10"/>
      <c r="AT191" s="244"/>
      <c r="AU191" s="10"/>
      <c r="AV191" s="244"/>
      <c r="AW191" s="7"/>
      <c r="AX191" s="249"/>
      <c r="AY191" s="10"/>
      <c r="AZ191" s="244"/>
      <c r="BA191" s="7"/>
      <c r="BB191" s="249"/>
      <c r="BC191" s="7"/>
      <c r="BD191" s="249"/>
      <c r="BE191" s="7"/>
      <c r="BF191" s="8"/>
      <c r="BG191" s="7"/>
      <c r="BH191" s="8"/>
      <c r="BJ191" s="76"/>
      <c r="BK191" s="41">
        <f t="shared" si="21"/>
        <v>0</v>
      </c>
      <c r="BL191">
        <f t="shared" si="20"/>
        <v>0</v>
      </c>
      <c r="BN191" s="39"/>
    </row>
    <row r="192" spans="1:66">
      <c r="A192">
        <f t="shared" si="22"/>
        <v>139</v>
      </c>
      <c r="B192" s="6"/>
      <c r="C192" s="10"/>
      <c r="D192" s="32"/>
      <c r="E192" s="10"/>
      <c r="F192" s="32"/>
      <c r="G192" s="10"/>
      <c r="H192" s="32"/>
      <c r="I192" s="10"/>
      <c r="J192" s="32"/>
      <c r="K192" s="94"/>
      <c r="L192" s="32"/>
      <c r="M192" s="10"/>
      <c r="N192" s="32"/>
      <c r="O192" s="10"/>
      <c r="P192" s="32"/>
      <c r="Q192" s="10"/>
      <c r="R192" s="32"/>
      <c r="S192" s="10"/>
      <c r="T192" s="32"/>
      <c r="U192" s="10"/>
      <c r="V192" s="32"/>
      <c r="W192" s="10"/>
      <c r="X192" s="32"/>
      <c r="Y192" s="10"/>
      <c r="Z192" s="32"/>
      <c r="AA192" s="10"/>
      <c r="AB192" s="32"/>
      <c r="AC192" s="10"/>
      <c r="AD192" s="32"/>
      <c r="AE192" s="10"/>
      <c r="AF192" s="32"/>
      <c r="AG192" s="10"/>
      <c r="AH192" s="32"/>
      <c r="AI192" s="10"/>
      <c r="AJ192" s="32"/>
      <c r="AK192" s="10"/>
      <c r="AL192" s="32"/>
      <c r="AM192" s="10"/>
      <c r="AN192" s="32"/>
      <c r="AO192" s="10"/>
      <c r="AP192" s="244"/>
      <c r="AQ192" s="10"/>
      <c r="AR192" s="32"/>
      <c r="AS192" s="10"/>
      <c r="AT192" s="244"/>
      <c r="AU192" s="10"/>
      <c r="AV192" s="244"/>
      <c r="AW192" s="7"/>
      <c r="AX192" s="249"/>
      <c r="AY192" s="10"/>
      <c r="AZ192" s="244"/>
      <c r="BA192" s="7"/>
      <c r="BB192" s="249"/>
      <c r="BC192" s="7"/>
      <c r="BD192" s="249"/>
      <c r="BE192" s="7"/>
      <c r="BF192" s="8"/>
      <c r="BG192" s="7"/>
      <c r="BH192" s="8"/>
      <c r="BJ192" s="41"/>
      <c r="BK192" s="41">
        <f t="shared" si="21"/>
        <v>0</v>
      </c>
      <c r="BL192">
        <f t="shared" si="20"/>
        <v>0</v>
      </c>
      <c r="BN192" s="39"/>
    </row>
    <row r="193" spans="1:66">
      <c r="A193">
        <f t="shared" si="22"/>
        <v>140</v>
      </c>
      <c r="B193" s="6"/>
      <c r="C193" s="10"/>
      <c r="D193" s="32"/>
      <c r="E193" s="10"/>
      <c r="F193" s="32"/>
      <c r="G193" s="10"/>
      <c r="H193" s="32"/>
      <c r="I193" s="10"/>
      <c r="J193" s="32"/>
      <c r="K193" s="10"/>
      <c r="L193" s="32"/>
      <c r="M193" s="10"/>
      <c r="N193" s="32"/>
      <c r="O193" s="10"/>
      <c r="P193" s="32"/>
      <c r="Q193" s="10"/>
      <c r="R193" s="32"/>
      <c r="S193" s="10"/>
      <c r="T193" s="32"/>
      <c r="U193" s="10"/>
      <c r="V193" s="32"/>
      <c r="W193" s="10"/>
      <c r="X193" s="32"/>
      <c r="Y193" s="10"/>
      <c r="Z193" s="32"/>
      <c r="AA193" s="10"/>
      <c r="AB193" s="32"/>
      <c r="AC193" s="10"/>
      <c r="AD193" s="32"/>
      <c r="AE193" s="10"/>
      <c r="AF193" s="32"/>
      <c r="AG193" s="10"/>
      <c r="AH193" s="32"/>
      <c r="AI193" s="10"/>
      <c r="AJ193" s="32"/>
      <c r="AK193" s="10"/>
      <c r="AL193" s="32"/>
      <c r="AM193" s="10"/>
      <c r="AN193" s="32"/>
      <c r="AO193" s="10"/>
      <c r="AP193" s="244"/>
      <c r="AQ193" s="10"/>
      <c r="AR193" s="32"/>
      <c r="AS193" s="10"/>
      <c r="AT193" s="244"/>
      <c r="AU193" s="10"/>
      <c r="AV193" s="244"/>
      <c r="AW193" s="7"/>
      <c r="AX193" s="249"/>
      <c r="AY193" s="10"/>
      <c r="AZ193" s="244"/>
      <c r="BA193" s="7"/>
      <c r="BB193" s="249"/>
      <c r="BC193" s="7"/>
      <c r="BD193" s="249"/>
      <c r="BE193" s="7"/>
      <c r="BF193" s="8"/>
      <c r="BG193" s="7"/>
      <c r="BH193" s="8"/>
      <c r="BJ193" s="41"/>
      <c r="BK193" s="41">
        <f t="shared" si="21"/>
        <v>0</v>
      </c>
      <c r="BL193">
        <f t="shared" si="20"/>
        <v>0</v>
      </c>
      <c r="BN193" s="39"/>
    </row>
    <row r="194" spans="1:66">
      <c r="A194">
        <f t="shared" si="22"/>
        <v>141</v>
      </c>
      <c r="B194" s="6"/>
      <c r="C194" s="10"/>
      <c r="D194" s="32"/>
      <c r="E194" s="10"/>
      <c r="F194" s="32"/>
      <c r="G194" s="10"/>
      <c r="H194" s="32"/>
      <c r="I194" s="10"/>
      <c r="J194" s="32"/>
      <c r="K194" s="94"/>
      <c r="L194" s="32"/>
      <c r="M194" s="10"/>
      <c r="N194" s="32"/>
      <c r="O194" s="10"/>
      <c r="P194" s="32"/>
      <c r="Q194" s="10"/>
      <c r="R194" s="32"/>
      <c r="S194" s="10"/>
      <c r="T194" s="32"/>
      <c r="U194" s="10"/>
      <c r="V194" s="32"/>
      <c r="W194" s="10"/>
      <c r="X194" s="32"/>
      <c r="Y194" s="10"/>
      <c r="Z194" s="32"/>
      <c r="AA194" s="10"/>
      <c r="AB194" s="32"/>
      <c r="AC194" s="10"/>
      <c r="AD194" s="32"/>
      <c r="AE194" s="10"/>
      <c r="AF194" s="32"/>
      <c r="AG194" s="10"/>
      <c r="AH194" s="32"/>
      <c r="AI194" s="10"/>
      <c r="AJ194" s="32"/>
      <c r="AK194" s="10"/>
      <c r="AL194" s="32"/>
      <c r="AM194" s="10"/>
      <c r="AN194" s="32"/>
      <c r="AO194" s="10"/>
      <c r="AP194" s="244"/>
      <c r="AQ194" s="10"/>
      <c r="AR194" s="32"/>
      <c r="AS194" s="10"/>
      <c r="AT194" s="244"/>
      <c r="AU194" s="10"/>
      <c r="AV194" s="244"/>
      <c r="AW194" s="7"/>
      <c r="AX194" s="249"/>
      <c r="AY194" s="10"/>
      <c r="AZ194" s="244"/>
      <c r="BA194" s="7"/>
      <c r="BB194" s="249"/>
      <c r="BC194" s="7"/>
      <c r="BD194" s="249"/>
      <c r="BE194" s="7"/>
      <c r="BF194" s="8"/>
      <c r="BG194" s="7"/>
      <c r="BH194" s="8"/>
      <c r="BJ194" s="41"/>
      <c r="BK194" s="41">
        <f t="shared" si="21"/>
        <v>0</v>
      </c>
      <c r="BL194">
        <f t="shared" ref="BL194:BL257" si="23">COUNT(C194:BH194)/2</f>
        <v>0</v>
      </c>
      <c r="BN194" s="39"/>
    </row>
    <row r="195" spans="1:66">
      <c r="A195">
        <f t="shared" si="22"/>
        <v>142</v>
      </c>
      <c r="B195" s="6"/>
      <c r="C195" s="10"/>
      <c r="D195" s="32"/>
      <c r="E195" s="10"/>
      <c r="F195" s="32"/>
      <c r="G195" s="10"/>
      <c r="H195" s="32"/>
      <c r="I195" s="10"/>
      <c r="J195" s="32"/>
      <c r="K195" s="94"/>
      <c r="L195" s="32"/>
      <c r="M195" s="10"/>
      <c r="N195" s="32"/>
      <c r="O195" s="10"/>
      <c r="P195" s="32"/>
      <c r="Q195" s="10"/>
      <c r="R195" s="32"/>
      <c r="S195" s="10"/>
      <c r="T195" s="32"/>
      <c r="U195" s="10"/>
      <c r="V195" s="32"/>
      <c r="W195" s="10"/>
      <c r="X195" s="32"/>
      <c r="Y195" s="10"/>
      <c r="Z195" s="32"/>
      <c r="AA195" s="10"/>
      <c r="AB195" s="32"/>
      <c r="AC195" s="10"/>
      <c r="AD195" s="32"/>
      <c r="AE195" s="10"/>
      <c r="AF195" s="32"/>
      <c r="AG195" s="10"/>
      <c r="AH195" s="32"/>
      <c r="AI195" s="10"/>
      <c r="AJ195" s="32"/>
      <c r="AK195" s="10"/>
      <c r="AL195" s="32"/>
      <c r="AM195" s="10"/>
      <c r="AN195" s="32"/>
      <c r="AO195" s="10"/>
      <c r="AP195" s="244"/>
      <c r="AQ195" s="10"/>
      <c r="AR195" s="32"/>
      <c r="AS195" s="10"/>
      <c r="AT195" s="244"/>
      <c r="AU195" s="10"/>
      <c r="AV195" s="244"/>
      <c r="AW195" s="7"/>
      <c r="AX195" s="249"/>
      <c r="AY195" s="10"/>
      <c r="AZ195" s="244"/>
      <c r="BA195" s="7"/>
      <c r="BB195" s="249"/>
      <c r="BC195" s="7"/>
      <c r="BD195" s="249"/>
      <c r="BE195" s="7"/>
      <c r="BF195" s="8"/>
      <c r="BG195" s="7"/>
      <c r="BH195" s="8"/>
      <c r="BJ195" s="41"/>
      <c r="BK195" s="41">
        <f t="shared" si="21"/>
        <v>0</v>
      </c>
      <c r="BL195">
        <f t="shared" si="23"/>
        <v>0</v>
      </c>
      <c r="BN195" s="39"/>
    </row>
    <row r="196" spans="1:66">
      <c r="A196">
        <f t="shared" si="22"/>
        <v>143</v>
      </c>
      <c r="B196" s="6"/>
      <c r="C196" s="10"/>
      <c r="D196" s="32"/>
      <c r="E196" s="10"/>
      <c r="F196" s="32"/>
      <c r="G196" s="10"/>
      <c r="H196" s="32"/>
      <c r="I196" s="10"/>
      <c r="J196" s="32"/>
      <c r="K196" s="10"/>
      <c r="L196" s="32"/>
      <c r="M196" s="10"/>
      <c r="N196" s="32"/>
      <c r="O196" s="10"/>
      <c r="P196" s="32"/>
      <c r="Q196" s="10"/>
      <c r="R196" s="32"/>
      <c r="S196" s="10"/>
      <c r="T196" s="32"/>
      <c r="U196" s="10"/>
      <c r="V196" s="32"/>
      <c r="W196" s="10"/>
      <c r="X196" s="32"/>
      <c r="Y196" s="10"/>
      <c r="Z196" s="32"/>
      <c r="AA196" s="10"/>
      <c r="AB196" s="32"/>
      <c r="AC196" s="10"/>
      <c r="AD196" s="32"/>
      <c r="AE196" s="10"/>
      <c r="AF196" s="32"/>
      <c r="AG196" s="10"/>
      <c r="AH196" s="32"/>
      <c r="AI196" s="10"/>
      <c r="AJ196" s="32"/>
      <c r="AK196" s="10"/>
      <c r="AL196" s="32"/>
      <c r="AM196" s="10"/>
      <c r="AN196" s="32"/>
      <c r="AO196" s="10"/>
      <c r="AP196" s="244"/>
      <c r="AQ196" s="10"/>
      <c r="AR196" s="32"/>
      <c r="AS196" s="10"/>
      <c r="AT196" s="244"/>
      <c r="AU196" s="10"/>
      <c r="AV196" s="244"/>
      <c r="AW196" s="7"/>
      <c r="AX196" s="249"/>
      <c r="AY196" s="10"/>
      <c r="AZ196" s="244"/>
      <c r="BA196" s="7"/>
      <c r="BB196" s="249"/>
      <c r="BC196" s="7"/>
      <c r="BD196" s="249"/>
      <c r="BE196" s="7"/>
      <c r="BF196" s="8"/>
      <c r="BG196" s="7"/>
      <c r="BH196" s="8"/>
      <c r="BJ196" s="41"/>
      <c r="BK196" s="41">
        <f t="shared" si="21"/>
        <v>0</v>
      </c>
      <c r="BL196">
        <f t="shared" si="23"/>
        <v>0</v>
      </c>
      <c r="BN196" s="39"/>
    </row>
    <row r="197" spans="1:66">
      <c r="A197">
        <f t="shared" si="22"/>
        <v>144</v>
      </c>
      <c r="B197" s="6"/>
      <c r="C197" s="10"/>
      <c r="D197" s="32"/>
      <c r="E197" s="10"/>
      <c r="F197" s="32"/>
      <c r="G197" s="10"/>
      <c r="H197" s="32"/>
      <c r="I197" s="10"/>
      <c r="J197" s="32"/>
      <c r="K197" s="10"/>
      <c r="L197" s="32"/>
      <c r="M197" s="10"/>
      <c r="N197" s="32"/>
      <c r="O197" s="10"/>
      <c r="P197" s="32"/>
      <c r="Q197" s="10"/>
      <c r="R197" s="32"/>
      <c r="S197" s="10"/>
      <c r="T197" s="32"/>
      <c r="U197" s="10"/>
      <c r="V197" s="32"/>
      <c r="W197" s="10"/>
      <c r="X197" s="32"/>
      <c r="Y197" s="10"/>
      <c r="Z197" s="32"/>
      <c r="AA197" s="10"/>
      <c r="AB197" s="32"/>
      <c r="AC197" s="10"/>
      <c r="AD197" s="32"/>
      <c r="AE197" s="10"/>
      <c r="AF197" s="32"/>
      <c r="AG197" s="10"/>
      <c r="AH197" s="32"/>
      <c r="AI197" s="10"/>
      <c r="AJ197" s="32"/>
      <c r="AK197" s="10"/>
      <c r="AL197" s="32"/>
      <c r="AM197" s="10"/>
      <c r="AN197" s="32"/>
      <c r="AO197" s="10"/>
      <c r="AP197" s="244"/>
      <c r="AQ197" s="10"/>
      <c r="AR197" s="32"/>
      <c r="AS197" s="10"/>
      <c r="AT197" s="244"/>
      <c r="AU197" s="10"/>
      <c r="AV197" s="244"/>
      <c r="AW197" s="7"/>
      <c r="AX197" s="249"/>
      <c r="AY197" s="10"/>
      <c r="AZ197" s="244"/>
      <c r="BA197" s="7"/>
      <c r="BB197" s="249"/>
      <c r="BC197" s="7"/>
      <c r="BD197" s="249"/>
      <c r="BE197" s="7"/>
      <c r="BF197" s="8"/>
      <c r="BG197" s="7"/>
      <c r="BH197" s="8"/>
      <c r="BJ197" s="41"/>
      <c r="BK197" s="41">
        <f t="shared" si="21"/>
        <v>0</v>
      </c>
      <c r="BL197">
        <f t="shared" si="23"/>
        <v>0</v>
      </c>
      <c r="BN197" s="39"/>
    </row>
    <row r="198" spans="1:66">
      <c r="A198">
        <f t="shared" si="22"/>
        <v>145</v>
      </c>
      <c r="B198" s="6"/>
      <c r="C198" s="10"/>
      <c r="D198" s="32"/>
      <c r="E198" s="10"/>
      <c r="F198" s="32"/>
      <c r="G198" s="10"/>
      <c r="H198" s="32"/>
      <c r="I198" s="10"/>
      <c r="J198" s="32"/>
      <c r="K198" s="10"/>
      <c r="L198" s="32"/>
      <c r="M198" s="10"/>
      <c r="N198" s="32"/>
      <c r="O198" s="10"/>
      <c r="P198" s="32"/>
      <c r="Q198" s="10"/>
      <c r="R198" s="32"/>
      <c r="S198" s="10"/>
      <c r="T198" s="32"/>
      <c r="U198" s="10"/>
      <c r="V198" s="32"/>
      <c r="W198" s="10"/>
      <c r="X198" s="32"/>
      <c r="Y198" s="10"/>
      <c r="Z198" s="32"/>
      <c r="AA198" s="10"/>
      <c r="AB198" s="32"/>
      <c r="AC198" s="10"/>
      <c r="AD198" s="32"/>
      <c r="AE198" s="10"/>
      <c r="AF198" s="32"/>
      <c r="AG198" s="10"/>
      <c r="AH198" s="32"/>
      <c r="AI198" s="10"/>
      <c r="AJ198" s="32"/>
      <c r="AK198" s="10"/>
      <c r="AL198" s="32"/>
      <c r="AM198" s="10"/>
      <c r="AN198" s="32"/>
      <c r="AO198" s="10"/>
      <c r="AP198" s="244"/>
      <c r="AQ198" s="10"/>
      <c r="AR198" s="32"/>
      <c r="AS198" s="10"/>
      <c r="AT198" s="244"/>
      <c r="AU198" s="10"/>
      <c r="AV198" s="244"/>
      <c r="AW198" s="10"/>
      <c r="AX198" s="247"/>
      <c r="AY198" s="10"/>
      <c r="AZ198" s="244"/>
      <c r="BA198" s="10"/>
      <c r="BB198" s="247"/>
      <c r="BC198" s="10"/>
      <c r="BD198" s="247"/>
      <c r="BE198" s="10"/>
      <c r="BF198" s="32"/>
      <c r="BG198" s="10"/>
      <c r="BH198" s="32"/>
      <c r="BJ198" s="41"/>
      <c r="BK198" s="41">
        <f t="shared" ref="BK198:BK261" si="24">+AI198+AE198+Y198+W198+U198+S198+Q198+O198+M198+I198+G198+E198+C198+AG198+K198+BG198+BN198+AA198+AC198+AK198+AM198+AO198+AW198+BE198+BC198+BA198+AY198+AU198+AS198+AQ198</f>
        <v>0</v>
      </c>
      <c r="BL198">
        <f t="shared" si="23"/>
        <v>0</v>
      </c>
    </row>
    <row r="199" spans="1:66">
      <c r="A199">
        <f t="shared" si="22"/>
        <v>146</v>
      </c>
      <c r="B199" s="6"/>
      <c r="C199" s="10"/>
      <c r="D199" s="32"/>
      <c r="E199" s="10"/>
      <c r="F199" s="32"/>
      <c r="G199" s="10"/>
      <c r="H199" s="32"/>
      <c r="I199" s="10"/>
      <c r="J199" s="32"/>
      <c r="K199" s="10"/>
      <c r="L199" s="32"/>
      <c r="M199" s="10"/>
      <c r="N199" s="32"/>
      <c r="O199" s="10"/>
      <c r="P199" s="32"/>
      <c r="Q199" s="10"/>
      <c r="R199" s="32"/>
      <c r="S199" s="10"/>
      <c r="T199" s="32"/>
      <c r="U199" s="10"/>
      <c r="V199" s="32"/>
      <c r="W199" s="10"/>
      <c r="X199" s="32"/>
      <c r="Y199" s="10"/>
      <c r="Z199" s="32"/>
      <c r="AA199" s="10"/>
      <c r="AB199" s="32"/>
      <c r="AC199" s="10"/>
      <c r="AD199" s="32"/>
      <c r="AE199" s="10"/>
      <c r="AF199" s="32"/>
      <c r="AG199" s="10"/>
      <c r="AH199" s="32"/>
      <c r="AI199" s="10"/>
      <c r="AJ199" s="32"/>
      <c r="AK199" s="10"/>
      <c r="AL199" s="32"/>
      <c r="AM199" s="10"/>
      <c r="AN199" s="32"/>
      <c r="AO199" s="10"/>
      <c r="AP199" s="244"/>
      <c r="AQ199" s="10"/>
      <c r="AR199" s="32"/>
      <c r="AS199" s="10"/>
      <c r="AT199" s="244"/>
      <c r="AU199" s="10"/>
      <c r="AV199" s="244"/>
      <c r="AW199" s="10"/>
      <c r="AX199" s="247"/>
      <c r="AY199" s="10"/>
      <c r="AZ199" s="244"/>
      <c r="BA199" s="10"/>
      <c r="BB199" s="247"/>
      <c r="BC199" s="10"/>
      <c r="BD199" s="247"/>
      <c r="BE199" s="10"/>
      <c r="BF199" s="32"/>
      <c r="BG199" s="10"/>
      <c r="BH199" s="32"/>
      <c r="BJ199" s="41"/>
      <c r="BK199" s="41">
        <f t="shared" si="24"/>
        <v>0</v>
      </c>
      <c r="BL199">
        <f t="shared" si="23"/>
        <v>0</v>
      </c>
    </row>
    <row r="200" spans="1:66">
      <c r="A200">
        <f t="shared" si="22"/>
        <v>147</v>
      </c>
      <c r="B200" s="6"/>
      <c r="C200" s="10"/>
      <c r="D200" s="32"/>
      <c r="E200" s="10"/>
      <c r="F200" s="32"/>
      <c r="G200" s="10"/>
      <c r="H200" s="32"/>
      <c r="I200" s="10"/>
      <c r="J200" s="32"/>
      <c r="K200" s="10"/>
      <c r="L200" s="32"/>
      <c r="M200" s="10"/>
      <c r="N200" s="32"/>
      <c r="O200" s="10"/>
      <c r="P200" s="32"/>
      <c r="Q200" s="10"/>
      <c r="R200" s="32"/>
      <c r="S200" s="10"/>
      <c r="T200" s="32"/>
      <c r="U200" s="10"/>
      <c r="V200" s="32"/>
      <c r="W200" s="10"/>
      <c r="X200" s="32"/>
      <c r="Y200" s="10"/>
      <c r="Z200" s="32"/>
      <c r="AA200" s="10"/>
      <c r="AB200" s="32"/>
      <c r="AC200" s="10"/>
      <c r="AD200" s="32"/>
      <c r="AE200" s="10"/>
      <c r="AF200" s="32"/>
      <c r="AG200" s="10"/>
      <c r="AH200" s="32"/>
      <c r="AI200" s="10"/>
      <c r="AJ200" s="32"/>
      <c r="AK200" s="10"/>
      <c r="AL200" s="32"/>
      <c r="AM200" s="10"/>
      <c r="AN200" s="32"/>
      <c r="AO200" s="10"/>
      <c r="AP200" s="244"/>
      <c r="AQ200" s="10"/>
      <c r="AR200" s="32"/>
      <c r="AS200" s="10"/>
      <c r="AT200" s="244"/>
      <c r="AU200" s="10"/>
      <c r="AV200" s="244"/>
      <c r="AW200" s="7"/>
      <c r="AX200" s="249"/>
      <c r="AY200" s="10"/>
      <c r="AZ200" s="244"/>
      <c r="BA200" s="7"/>
      <c r="BB200" s="249"/>
      <c r="BC200" s="7"/>
      <c r="BD200" s="249"/>
      <c r="BE200" s="7"/>
      <c r="BF200" s="8"/>
      <c r="BG200" s="7"/>
      <c r="BH200" s="8"/>
      <c r="BJ200" s="41"/>
      <c r="BK200" s="41">
        <f t="shared" si="24"/>
        <v>0</v>
      </c>
      <c r="BL200">
        <f t="shared" si="23"/>
        <v>0</v>
      </c>
    </row>
    <row r="201" spans="1:66">
      <c r="A201">
        <f t="shared" si="22"/>
        <v>148</v>
      </c>
      <c r="B201" s="6"/>
      <c r="C201" s="10"/>
      <c r="D201" s="32"/>
      <c r="E201" s="10"/>
      <c r="F201" s="32"/>
      <c r="G201" s="10"/>
      <c r="H201" s="32"/>
      <c r="I201" s="10"/>
      <c r="J201" s="32"/>
      <c r="K201" s="94"/>
      <c r="L201" s="32"/>
      <c r="M201" s="10"/>
      <c r="N201" s="32"/>
      <c r="O201" s="10"/>
      <c r="P201" s="32"/>
      <c r="Q201" s="10"/>
      <c r="R201" s="32"/>
      <c r="S201" s="10"/>
      <c r="T201" s="32"/>
      <c r="U201" s="10"/>
      <c r="V201" s="32"/>
      <c r="W201" s="10"/>
      <c r="X201" s="32"/>
      <c r="Y201" s="10"/>
      <c r="Z201" s="32"/>
      <c r="AA201" s="10"/>
      <c r="AB201" s="32"/>
      <c r="AC201" s="10"/>
      <c r="AD201" s="32"/>
      <c r="AE201" s="10"/>
      <c r="AF201" s="32"/>
      <c r="AG201" s="10"/>
      <c r="AH201" s="32"/>
      <c r="AI201" s="10"/>
      <c r="AJ201" s="32"/>
      <c r="AK201" s="10"/>
      <c r="AL201" s="32"/>
      <c r="AM201" s="10"/>
      <c r="AN201" s="32"/>
      <c r="AO201" s="10"/>
      <c r="AP201" s="244"/>
      <c r="AQ201" s="10"/>
      <c r="AR201" s="32"/>
      <c r="AS201" s="10"/>
      <c r="AT201" s="244"/>
      <c r="AU201" s="10"/>
      <c r="AV201" s="244"/>
      <c r="AW201" s="7"/>
      <c r="AX201" s="249"/>
      <c r="AY201" s="10"/>
      <c r="AZ201" s="244"/>
      <c r="BA201" s="7"/>
      <c r="BB201" s="249"/>
      <c r="BC201" s="7"/>
      <c r="BD201" s="249"/>
      <c r="BE201" s="7"/>
      <c r="BF201" s="8"/>
      <c r="BG201" s="7"/>
      <c r="BH201" s="8"/>
      <c r="BJ201" s="41"/>
      <c r="BK201" s="41">
        <f t="shared" si="24"/>
        <v>0</v>
      </c>
      <c r="BL201">
        <f t="shared" si="23"/>
        <v>0</v>
      </c>
      <c r="BN201" s="39"/>
    </row>
    <row r="202" spans="1:66">
      <c r="A202">
        <f t="shared" si="22"/>
        <v>149</v>
      </c>
      <c r="B202" s="6"/>
      <c r="C202" s="10"/>
      <c r="D202" s="32"/>
      <c r="E202" s="10"/>
      <c r="F202" s="32"/>
      <c r="G202" s="10"/>
      <c r="H202" s="32"/>
      <c r="I202" s="10"/>
      <c r="J202" s="32"/>
      <c r="K202" s="10"/>
      <c r="L202" s="32"/>
      <c r="M202" s="10"/>
      <c r="N202" s="32"/>
      <c r="O202" s="10"/>
      <c r="P202" s="32"/>
      <c r="Q202" s="10"/>
      <c r="R202" s="32"/>
      <c r="S202" s="10"/>
      <c r="T202" s="32"/>
      <c r="U202" s="10"/>
      <c r="V202" s="32"/>
      <c r="W202" s="10"/>
      <c r="X202" s="32"/>
      <c r="Y202" s="10"/>
      <c r="Z202" s="32"/>
      <c r="AA202" s="10"/>
      <c r="AB202" s="32"/>
      <c r="AC202" s="10"/>
      <c r="AD202" s="32"/>
      <c r="AE202" s="10"/>
      <c r="AF202" s="32"/>
      <c r="AG202" s="10"/>
      <c r="AH202" s="32"/>
      <c r="AI202" s="10"/>
      <c r="AJ202" s="32"/>
      <c r="AK202" s="10"/>
      <c r="AL202" s="32"/>
      <c r="AM202" s="10"/>
      <c r="AN202" s="32"/>
      <c r="AO202" s="10"/>
      <c r="AP202" s="244"/>
      <c r="AQ202" s="10"/>
      <c r="AR202" s="32"/>
      <c r="AS202" s="10"/>
      <c r="AT202" s="244"/>
      <c r="AU202" s="10"/>
      <c r="AV202" s="244"/>
      <c r="AW202" s="7"/>
      <c r="AX202" s="249"/>
      <c r="AY202" s="10"/>
      <c r="AZ202" s="244"/>
      <c r="BA202" s="7"/>
      <c r="BB202" s="249"/>
      <c r="BC202" s="7"/>
      <c r="BD202" s="249"/>
      <c r="BE202" s="7"/>
      <c r="BF202" s="8"/>
      <c r="BG202" s="7"/>
      <c r="BH202" s="8"/>
      <c r="BJ202" s="41"/>
      <c r="BK202" s="41">
        <f t="shared" si="24"/>
        <v>0</v>
      </c>
      <c r="BL202">
        <f t="shared" si="23"/>
        <v>0</v>
      </c>
    </row>
    <row r="203" spans="1:66">
      <c r="A203">
        <f t="shared" si="22"/>
        <v>150</v>
      </c>
      <c r="B203" s="6"/>
      <c r="C203" s="10"/>
      <c r="D203" s="32"/>
      <c r="E203" s="10"/>
      <c r="F203" s="32"/>
      <c r="G203" s="10"/>
      <c r="H203" s="32"/>
      <c r="I203" s="10"/>
      <c r="J203" s="32"/>
      <c r="K203" s="10"/>
      <c r="L203" s="32"/>
      <c r="M203" s="10"/>
      <c r="N203" s="32"/>
      <c r="O203" s="10"/>
      <c r="P203" s="32"/>
      <c r="Q203" s="10"/>
      <c r="R203" s="32"/>
      <c r="S203" s="10"/>
      <c r="T203" s="32"/>
      <c r="U203" s="10"/>
      <c r="V203" s="32"/>
      <c r="W203" s="10"/>
      <c r="X203" s="32"/>
      <c r="Y203" s="10"/>
      <c r="Z203" s="32"/>
      <c r="AA203" s="10"/>
      <c r="AB203" s="32"/>
      <c r="AC203" s="10"/>
      <c r="AD203" s="32"/>
      <c r="AE203" s="10"/>
      <c r="AF203" s="32"/>
      <c r="AG203" s="10"/>
      <c r="AH203" s="32"/>
      <c r="AI203" s="10"/>
      <c r="AJ203" s="32"/>
      <c r="AK203" s="10"/>
      <c r="AL203" s="32"/>
      <c r="AM203" s="10"/>
      <c r="AN203" s="32"/>
      <c r="AO203" s="10"/>
      <c r="AP203" s="244"/>
      <c r="AQ203" s="10"/>
      <c r="AR203" s="32"/>
      <c r="AS203" s="10"/>
      <c r="AT203" s="244"/>
      <c r="AU203" s="10"/>
      <c r="AV203" s="244"/>
      <c r="AW203" s="7"/>
      <c r="AX203" s="249"/>
      <c r="AY203" s="10"/>
      <c r="AZ203" s="244"/>
      <c r="BA203" s="7"/>
      <c r="BB203" s="249"/>
      <c r="BC203" s="7"/>
      <c r="BD203" s="249"/>
      <c r="BE203" s="7"/>
      <c r="BF203" s="8"/>
      <c r="BG203" s="7"/>
      <c r="BH203" s="8"/>
      <c r="BJ203" s="41"/>
      <c r="BK203" s="41">
        <f t="shared" si="24"/>
        <v>0</v>
      </c>
      <c r="BL203">
        <f t="shared" si="23"/>
        <v>0</v>
      </c>
    </row>
    <row r="204" spans="1:66">
      <c r="A204">
        <f t="shared" si="22"/>
        <v>151</v>
      </c>
      <c r="B204" s="6"/>
      <c r="C204" s="10"/>
      <c r="D204" s="32"/>
      <c r="E204" s="10"/>
      <c r="F204" s="32"/>
      <c r="G204" s="10"/>
      <c r="H204" s="32"/>
      <c r="I204" s="10"/>
      <c r="J204" s="32"/>
      <c r="K204" s="94"/>
      <c r="L204" s="32"/>
      <c r="M204" s="10"/>
      <c r="N204" s="32"/>
      <c r="O204" s="10"/>
      <c r="P204" s="32"/>
      <c r="Q204" s="10"/>
      <c r="R204" s="32"/>
      <c r="S204" s="10"/>
      <c r="T204" s="32"/>
      <c r="U204" s="10"/>
      <c r="V204" s="32"/>
      <c r="W204" s="10"/>
      <c r="X204" s="32"/>
      <c r="Y204" s="10"/>
      <c r="Z204" s="32"/>
      <c r="AA204" s="10"/>
      <c r="AB204" s="32"/>
      <c r="AC204" s="10"/>
      <c r="AD204" s="32"/>
      <c r="AE204" s="10"/>
      <c r="AF204" s="32"/>
      <c r="AG204" s="10"/>
      <c r="AH204" s="32"/>
      <c r="AI204" s="10"/>
      <c r="AJ204" s="32"/>
      <c r="AK204" s="10"/>
      <c r="AL204" s="32"/>
      <c r="AM204" s="10"/>
      <c r="AN204" s="32"/>
      <c r="AO204" s="10"/>
      <c r="AP204" s="244"/>
      <c r="AQ204" s="10"/>
      <c r="AR204" s="32"/>
      <c r="AS204" s="10"/>
      <c r="AT204" s="244"/>
      <c r="AU204" s="10"/>
      <c r="AV204" s="244"/>
      <c r="AW204" s="7"/>
      <c r="AX204" s="249"/>
      <c r="AY204" s="10"/>
      <c r="AZ204" s="244"/>
      <c r="BA204" s="7"/>
      <c r="BB204" s="249"/>
      <c r="BC204" s="7"/>
      <c r="BD204" s="249"/>
      <c r="BE204" s="7"/>
      <c r="BF204" s="8"/>
      <c r="BG204" s="7"/>
      <c r="BH204" s="8"/>
      <c r="BJ204" s="41"/>
      <c r="BK204" s="41">
        <f t="shared" si="24"/>
        <v>0</v>
      </c>
      <c r="BL204">
        <f t="shared" si="23"/>
        <v>0</v>
      </c>
      <c r="BN204" s="39"/>
    </row>
    <row r="205" spans="1:66">
      <c r="A205">
        <f t="shared" si="22"/>
        <v>152</v>
      </c>
      <c r="B205" s="6"/>
      <c r="C205" s="10"/>
      <c r="D205" s="32"/>
      <c r="E205" s="10"/>
      <c r="F205" s="32"/>
      <c r="G205" s="10"/>
      <c r="H205" s="32"/>
      <c r="I205" s="10"/>
      <c r="J205" s="32"/>
      <c r="K205" s="10"/>
      <c r="L205" s="32"/>
      <c r="M205" s="10"/>
      <c r="N205" s="32"/>
      <c r="O205" s="10"/>
      <c r="P205" s="32"/>
      <c r="Q205" s="10"/>
      <c r="R205" s="32"/>
      <c r="S205" s="10"/>
      <c r="T205" s="32"/>
      <c r="U205" s="10"/>
      <c r="V205" s="32"/>
      <c r="W205" s="10"/>
      <c r="X205" s="32"/>
      <c r="Y205" s="10"/>
      <c r="Z205" s="32"/>
      <c r="AA205" s="10"/>
      <c r="AB205" s="32"/>
      <c r="AC205" s="10"/>
      <c r="AD205" s="32"/>
      <c r="AE205" s="10"/>
      <c r="AF205" s="32"/>
      <c r="AG205" s="10"/>
      <c r="AH205" s="32"/>
      <c r="AI205" s="10"/>
      <c r="AJ205" s="32"/>
      <c r="AK205" s="10"/>
      <c r="AL205" s="32"/>
      <c r="AM205" s="10"/>
      <c r="AN205" s="32"/>
      <c r="AO205" s="10"/>
      <c r="AP205" s="244"/>
      <c r="AQ205" s="10"/>
      <c r="AR205" s="32"/>
      <c r="AS205" s="10"/>
      <c r="AT205" s="244"/>
      <c r="AU205" s="10"/>
      <c r="AV205" s="244"/>
      <c r="AW205" s="7"/>
      <c r="AX205" s="249"/>
      <c r="AY205" s="10"/>
      <c r="AZ205" s="244"/>
      <c r="BA205" s="7"/>
      <c r="BB205" s="249"/>
      <c r="BC205" s="7"/>
      <c r="BD205" s="249"/>
      <c r="BE205" s="7"/>
      <c r="BF205" s="8"/>
      <c r="BG205" s="7"/>
      <c r="BH205" s="8"/>
      <c r="BJ205" s="41"/>
      <c r="BK205" s="41">
        <f t="shared" si="24"/>
        <v>0</v>
      </c>
      <c r="BL205">
        <f t="shared" si="23"/>
        <v>0</v>
      </c>
    </row>
    <row r="206" spans="1:66">
      <c r="A206">
        <f t="shared" si="22"/>
        <v>153</v>
      </c>
      <c r="B206" s="6"/>
      <c r="C206" s="10"/>
      <c r="D206" s="32"/>
      <c r="E206" s="10"/>
      <c r="F206" s="32"/>
      <c r="G206" s="10"/>
      <c r="H206" s="32"/>
      <c r="I206" s="10"/>
      <c r="J206" s="32"/>
      <c r="K206" s="10"/>
      <c r="L206" s="32"/>
      <c r="M206" s="10"/>
      <c r="N206" s="32"/>
      <c r="O206" s="10"/>
      <c r="P206" s="32"/>
      <c r="Q206" s="10"/>
      <c r="R206" s="32"/>
      <c r="S206" s="10"/>
      <c r="T206" s="32"/>
      <c r="U206" s="10"/>
      <c r="V206" s="32"/>
      <c r="W206" s="10"/>
      <c r="X206" s="32"/>
      <c r="Y206" s="10"/>
      <c r="Z206" s="32"/>
      <c r="AA206" s="10"/>
      <c r="AB206" s="32"/>
      <c r="AC206" s="10"/>
      <c r="AD206" s="32"/>
      <c r="AE206" s="10"/>
      <c r="AF206" s="32"/>
      <c r="AG206" s="10"/>
      <c r="AH206" s="32"/>
      <c r="AI206" s="10"/>
      <c r="AJ206" s="32"/>
      <c r="AK206" s="10"/>
      <c r="AL206" s="32"/>
      <c r="AM206" s="10"/>
      <c r="AN206" s="32"/>
      <c r="AO206" s="10"/>
      <c r="AP206" s="244"/>
      <c r="AQ206" s="10"/>
      <c r="AR206" s="32"/>
      <c r="AS206" s="10"/>
      <c r="AT206" s="244"/>
      <c r="AU206" s="10"/>
      <c r="AV206" s="244"/>
      <c r="AW206" s="7"/>
      <c r="AX206" s="249"/>
      <c r="AY206" s="10"/>
      <c r="AZ206" s="244"/>
      <c r="BA206" s="7"/>
      <c r="BB206" s="249"/>
      <c r="BC206" s="7"/>
      <c r="BD206" s="249"/>
      <c r="BE206" s="7"/>
      <c r="BF206" s="8"/>
      <c r="BG206" s="7"/>
      <c r="BH206" s="8"/>
      <c r="BJ206" s="41"/>
      <c r="BK206" s="41">
        <f t="shared" si="24"/>
        <v>0</v>
      </c>
      <c r="BL206">
        <f t="shared" si="23"/>
        <v>0</v>
      </c>
    </row>
    <row r="207" spans="1:66">
      <c r="A207">
        <f t="shared" si="22"/>
        <v>154</v>
      </c>
      <c r="B207" s="6"/>
      <c r="C207" s="10"/>
      <c r="D207" s="32"/>
      <c r="E207" s="10"/>
      <c r="F207" s="32"/>
      <c r="G207" s="10"/>
      <c r="H207" s="32"/>
      <c r="I207" s="10"/>
      <c r="J207" s="32"/>
      <c r="K207" s="10"/>
      <c r="L207" s="32"/>
      <c r="M207" s="10"/>
      <c r="N207" s="32"/>
      <c r="O207" s="10"/>
      <c r="P207" s="32"/>
      <c r="Q207" s="10"/>
      <c r="R207" s="32"/>
      <c r="S207" s="10"/>
      <c r="T207" s="32"/>
      <c r="U207" s="10"/>
      <c r="V207" s="32"/>
      <c r="W207" s="10"/>
      <c r="X207" s="32"/>
      <c r="Y207" s="10"/>
      <c r="Z207" s="32"/>
      <c r="AA207" s="10"/>
      <c r="AB207" s="32"/>
      <c r="AC207" s="10"/>
      <c r="AD207" s="32"/>
      <c r="AE207" s="10"/>
      <c r="AF207" s="32"/>
      <c r="AG207" s="10"/>
      <c r="AH207" s="32"/>
      <c r="AI207" s="10"/>
      <c r="AJ207" s="32"/>
      <c r="AK207" s="10"/>
      <c r="AL207" s="32"/>
      <c r="AM207" s="10"/>
      <c r="AN207" s="32"/>
      <c r="AO207" s="10"/>
      <c r="AP207" s="244"/>
      <c r="AQ207" s="10"/>
      <c r="AR207" s="32"/>
      <c r="AS207" s="10"/>
      <c r="AT207" s="244"/>
      <c r="AU207" s="10"/>
      <c r="AV207" s="244"/>
      <c r="AW207" s="7"/>
      <c r="AX207" s="249"/>
      <c r="AY207" s="10"/>
      <c r="AZ207" s="244"/>
      <c r="BA207" s="7"/>
      <c r="BB207" s="249"/>
      <c r="BC207" s="7"/>
      <c r="BD207" s="249"/>
      <c r="BE207" s="7"/>
      <c r="BF207" s="8"/>
      <c r="BG207" s="7"/>
      <c r="BH207" s="8"/>
      <c r="BI207" s="28"/>
      <c r="BJ207" s="41"/>
      <c r="BK207" s="41">
        <f t="shared" si="24"/>
        <v>0</v>
      </c>
      <c r="BL207">
        <f t="shared" si="23"/>
        <v>0</v>
      </c>
    </row>
    <row r="208" spans="1:66">
      <c r="A208">
        <f t="shared" si="22"/>
        <v>155</v>
      </c>
      <c r="B208" s="6"/>
      <c r="C208" s="10"/>
      <c r="D208" s="32"/>
      <c r="E208" s="10"/>
      <c r="F208" s="32"/>
      <c r="G208" s="10"/>
      <c r="H208" s="32"/>
      <c r="I208" s="10"/>
      <c r="J208" s="32"/>
      <c r="K208" s="10"/>
      <c r="L208" s="32"/>
      <c r="M208" s="10"/>
      <c r="N208" s="32"/>
      <c r="O208" s="10"/>
      <c r="P208" s="32"/>
      <c r="Q208" s="10"/>
      <c r="R208" s="32"/>
      <c r="S208" s="10"/>
      <c r="T208" s="32"/>
      <c r="U208" s="10"/>
      <c r="V208" s="32"/>
      <c r="W208" s="10"/>
      <c r="X208" s="32"/>
      <c r="Y208" s="10"/>
      <c r="Z208" s="32"/>
      <c r="AA208" s="10"/>
      <c r="AB208" s="32"/>
      <c r="AC208" s="10"/>
      <c r="AD208" s="32"/>
      <c r="AE208" s="10"/>
      <c r="AF208" s="32"/>
      <c r="AG208" s="10"/>
      <c r="AH208" s="32"/>
      <c r="AI208" s="10"/>
      <c r="AJ208" s="32"/>
      <c r="AK208" s="10"/>
      <c r="AL208" s="32"/>
      <c r="AM208" s="10"/>
      <c r="AN208" s="32"/>
      <c r="AO208" s="10"/>
      <c r="AP208" s="244"/>
      <c r="AQ208" s="10"/>
      <c r="AR208" s="32"/>
      <c r="AS208" s="10"/>
      <c r="AT208" s="244"/>
      <c r="AU208" s="10"/>
      <c r="AV208" s="244"/>
      <c r="AW208" s="7"/>
      <c r="AX208" s="249"/>
      <c r="AY208" s="10"/>
      <c r="AZ208" s="244"/>
      <c r="BA208" s="7"/>
      <c r="BB208" s="249"/>
      <c r="BC208" s="7"/>
      <c r="BD208" s="249"/>
      <c r="BE208" s="7"/>
      <c r="BF208" s="8"/>
      <c r="BG208" s="7"/>
      <c r="BH208" s="8"/>
      <c r="BI208" s="28"/>
      <c r="BJ208" s="41"/>
      <c r="BK208" s="41">
        <f t="shared" si="24"/>
        <v>0</v>
      </c>
      <c r="BL208">
        <f t="shared" si="23"/>
        <v>0</v>
      </c>
    </row>
    <row r="209" spans="1:66">
      <c r="A209">
        <f t="shared" si="22"/>
        <v>156</v>
      </c>
      <c r="B209" s="6"/>
      <c r="C209" s="10"/>
      <c r="D209" s="32"/>
      <c r="E209" s="10"/>
      <c r="F209" s="32"/>
      <c r="G209" s="10"/>
      <c r="H209" s="32"/>
      <c r="I209" s="10"/>
      <c r="J209" s="32"/>
      <c r="K209" s="10"/>
      <c r="L209" s="32"/>
      <c r="M209" s="10"/>
      <c r="N209" s="32"/>
      <c r="O209" s="10"/>
      <c r="P209" s="32"/>
      <c r="Q209" s="10"/>
      <c r="R209" s="32"/>
      <c r="S209" s="10"/>
      <c r="T209" s="32"/>
      <c r="U209" s="10"/>
      <c r="V209" s="32"/>
      <c r="W209" s="10"/>
      <c r="X209" s="32"/>
      <c r="Y209" s="10"/>
      <c r="Z209" s="32"/>
      <c r="AA209" s="10"/>
      <c r="AB209" s="32"/>
      <c r="AC209" s="10"/>
      <c r="AD209" s="32"/>
      <c r="AE209" s="10"/>
      <c r="AF209" s="32"/>
      <c r="AG209" s="10"/>
      <c r="AH209" s="32"/>
      <c r="AI209" s="10"/>
      <c r="AJ209" s="32"/>
      <c r="AK209" s="10"/>
      <c r="AL209" s="32"/>
      <c r="AM209" s="10"/>
      <c r="AN209" s="32"/>
      <c r="AO209" s="10"/>
      <c r="AP209" s="244"/>
      <c r="AQ209" s="10"/>
      <c r="AR209" s="32"/>
      <c r="AS209" s="10"/>
      <c r="AT209" s="244"/>
      <c r="AU209" s="10"/>
      <c r="AV209" s="244"/>
      <c r="AW209" s="7"/>
      <c r="AX209" s="249"/>
      <c r="AY209" s="10"/>
      <c r="AZ209" s="244"/>
      <c r="BA209" s="7"/>
      <c r="BB209" s="249"/>
      <c r="BC209" s="7"/>
      <c r="BD209" s="249"/>
      <c r="BE209" s="7"/>
      <c r="BF209" s="8"/>
      <c r="BG209" s="7"/>
      <c r="BH209" s="8"/>
      <c r="BI209" s="28"/>
      <c r="BJ209" s="41"/>
      <c r="BK209" s="41">
        <f t="shared" si="24"/>
        <v>0</v>
      </c>
      <c r="BL209">
        <f t="shared" si="23"/>
        <v>0</v>
      </c>
    </row>
    <row r="210" spans="1:66">
      <c r="A210">
        <f t="shared" si="22"/>
        <v>157</v>
      </c>
      <c r="B210" s="6"/>
      <c r="C210" s="10"/>
      <c r="D210" s="32"/>
      <c r="E210" s="10"/>
      <c r="F210" s="32"/>
      <c r="G210" s="10"/>
      <c r="H210" s="32"/>
      <c r="I210" s="10"/>
      <c r="J210" s="32"/>
      <c r="K210" s="94"/>
      <c r="L210" s="32"/>
      <c r="M210" s="10"/>
      <c r="N210" s="32"/>
      <c r="O210" s="10"/>
      <c r="P210" s="32"/>
      <c r="Q210" s="10"/>
      <c r="R210" s="32"/>
      <c r="S210" s="10"/>
      <c r="T210" s="32"/>
      <c r="U210" s="10"/>
      <c r="V210" s="32"/>
      <c r="W210" s="10"/>
      <c r="X210" s="32"/>
      <c r="Y210" s="10"/>
      <c r="Z210" s="32"/>
      <c r="AA210" s="10"/>
      <c r="AB210" s="32"/>
      <c r="AC210" s="10"/>
      <c r="AD210" s="32"/>
      <c r="AE210" s="10"/>
      <c r="AF210" s="32"/>
      <c r="AG210" s="10"/>
      <c r="AH210" s="32"/>
      <c r="AI210" s="10"/>
      <c r="AJ210" s="32"/>
      <c r="AK210" s="10"/>
      <c r="AL210" s="32"/>
      <c r="AM210" s="10"/>
      <c r="AN210" s="32"/>
      <c r="AO210" s="10"/>
      <c r="AP210" s="244"/>
      <c r="AQ210" s="10"/>
      <c r="AR210" s="32"/>
      <c r="AS210" s="10"/>
      <c r="AT210" s="244"/>
      <c r="AU210" s="10"/>
      <c r="AV210" s="244"/>
      <c r="AW210" s="7"/>
      <c r="AX210" s="249"/>
      <c r="AY210" s="10"/>
      <c r="AZ210" s="244"/>
      <c r="BA210" s="7"/>
      <c r="BB210" s="249"/>
      <c r="BC210" s="7"/>
      <c r="BD210" s="249"/>
      <c r="BE210" s="7"/>
      <c r="BF210" s="8"/>
      <c r="BG210" s="7"/>
      <c r="BH210" s="8"/>
      <c r="BJ210" s="41"/>
      <c r="BK210" s="41">
        <f t="shared" si="24"/>
        <v>0</v>
      </c>
      <c r="BL210">
        <f t="shared" si="23"/>
        <v>0</v>
      </c>
      <c r="BN210" s="39"/>
    </row>
    <row r="211" spans="1:66">
      <c r="A211">
        <f t="shared" si="22"/>
        <v>158</v>
      </c>
      <c r="B211" s="6"/>
      <c r="C211" s="10"/>
      <c r="D211" s="32"/>
      <c r="E211" s="10"/>
      <c r="F211" s="32"/>
      <c r="G211" s="10"/>
      <c r="H211" s="32"/>
      <c r="I211" s="10"/>
      <c r="J211" s="32"/>
      <c r="K211" s="10"/>
      <c r="L211" s="32"/>
      <c r="M211" s="10"/>
      <c r="N211" s="32"/>
      <c r="O211" s="10"/>
      <c r="P211" s="32"/>
      <c r="Q211" s="10"/>
      <c r="R211" s="32"/>
      <c r="S211" s="10"/>
      <c r="T211" s="32"/>
      <c r="U211" s="10"/>
      <c r="V211" s="32"/>
      <c r="W211" s="10"/>
      <c r="X211" s="32"/>
      <c r="Y211" s="10"/>
      <c r="Z211" s="32"/>
      <c r="AA211" s="10"/>
      <c r="AB211" s="32"/>
      <c r="AC211" s="10"/>
      <c r="AD211" s="32"/>
      <c r="AE211" s="10"/>
      <c r="AF211" s="32"/>
      <c r="AG211" s="10"/>
      <c r="AH211" s="32"/>
      <c r="AI211" s="10"/>
      <c r="AJ211" s="32"/>
      <c r="AK211" s="10"/>
      <c r="AL211" s="32"/>
      <c r="AM211" s="10"/>
      <c r="AN211" s="32"/>
      <c r="AO211" s="10"/>
      <c r="AP211" s="244"/>
      <c r="AQ211" s="10"/>
      <c r="AR211" s="32"/>
      <c r="AS211" s="10"/>
      <c r="AT211" s="244"/>
      <c r="AU211" s="10"/>
      <c r="AV211" s="244"/>
      <c r="AW211" s="7"/>
      <c r="AX211" s="249"/>
      <c r="AY211" s="10"/>
      <c r="AZ211" s="244"/>
      <c r="BA211" s="7"/>
      <c r="BB211" s="249"/>
      <c r="BC211" s="7"/>
      <c r="BD211" s="249"/>
      <c r="BE211" s="7"/>
      <c r="BF211" s="8"/>
      <c r="BG211" s="7"/>
      <c r="BH211" s="8"/>
      <c r="BJ211" s="41"/>
      <c r="BK211" s="41">
        <f t="shared" si="24"/>
        <v>0</v>
      </c>
      <c r="BL211">
        <f t="shared" si="23"/>
        <v>0</v>
      </c>
    </row>
    <row r="212" spans="1:66">
      <c r="A212">
        <f t="shared" si="22"/>
        <v>159</v>
      </c>
      <c r="B212" s="6"/>
      <c r="C212" s="10"/>
      <c r="D212" s="32"/>
      <c r="E212" s="10"/>
      <c r="F212" s="32"/>
      <c r="G212" s="10"/>
      <c r="H212" s="32"/>
      <c r="I212" s="10"/>
      <c r="J212" s="32"/>
      <c r="K212" s="10"/>
      <c r="L212" s="32"/>
      <c r="M212" s="10"/>
      <c r="N212" s="32"/>
      <c r="O212" s="10"/>
      <c r="P212" s="32"/>
      <c r="Q212" s="10"/>
      <c r="R212" s="32"/>
      <c r="S212" s="10"/>
      <c r="T212" s="32"/>
      <c r="U212" s="10"/>
      <c r="V212" s="32"/>
      <c r="W212" s="10"/>
      <c r="X212" s="32"/>
      <c r="Y212" s="10"/>
      <c r="Z212" s="32"/>
      <c r="AA212" s="10"/>
      <c r="AB212" s="32"/>
      <c r="AC212" s="10"/>
      <c r="AD212" s="32"/>
      <c r="AE212" s="10"/>
      <c r="AF212" s="32"/>
      <c r="AG212" s="10"/>
      <c r="AH212" s="32"/>
      <c r="AI212" s="10"/>
      <c r="AJ212" s="32"/>
      <c r="AK212" s="10"/>
      <c r="AL212" s="32"/>
      <c r="AM212" s="10"/>
      <c r="AN212" s="32"/>
      <c r="AO212" s="10"/>
      <c r="AP212" s="244"/>
      <c r="AQ212" s="10"/>
      <c r="AR212" s="32"/>
      <c r="AS212" s="10"/>
      <c r="AT212" s="244"/>
      <c r="AU212" s="10"/>
      <c r="AV212" s="244"/>
      <c r="AW212" s="7"/>
      <c r="AX212" s="249"/>
      <c r="AY212" s="10"/>
      <c r="AZ212" s="244"/>
      <c r="BA212" s="7"/>
      <c r="BB212" s="249"/>
      <c r="BC212" s="7"/>
      <c r="BD212" s="249"/>
      <c r="BE212" s="7"/>
      <c r="BF212" s="8"/>
      <c r="BG212" s="7"/>
      <c r="BH212" s="8"/>
      <c r="BJ212" s="41"/>
      <c r="BK212" s="41">
        <f t="shared" si="24"/>
        <v>0</v>
      </c>
      <c r="BL212">
        <f t="shared" si="23"/>
        <v>0</v>
      </c>
    </row>
    <row r="213" spans="1:66">
      <c r="A213">
        <f t="shared" si="22"/>
        <v>160</v>
      </c>
      <c r="B213" s="6"/>
      <c r="C213" s="10"/>
      <c r="D213" s="32"/>
      <c r="E213" s="10"/>
      <c r="F213" s="32"/>
      <c r="G213" s="10"/>
      <c r="H213" s="32"/>
      <c r="I213" s="10"/>
      <c r="J213" s="32"/>
      <c r="K213" s="10"/>
      <c r="L213" s="32"/>
      <c r="M213" s="10"/>
      <c r="N213" s="32"/>
      <c r="O213" s="10"/>
      <c r="P213" s="32"/>
      <c r="Q213" s="10"/>
      <c r="R213" s="32"/>
      <c r="S213" s="10"/>
      <c r="T213" s="32"/>
      <c r="U213" s="10"/>
      <c r="V213" s="32"/>
      <c r="W213" s="10"/>
      <c r="X213" s="32"/>
      <c r="Y213" s="10"/>
      <c r="Z213" s="32"/>
      <c r="AA213" s="10"/>
      <c r="AB213" s="32"/>
      <c r="AC213" s="10"/>
      <c r="AD213" s="32"/>
      <c r="AE213" s="10"/>
      <c r="AF213" s="32"/>
      <c r="AG213" s="10"/>
      <c r="AH213" s="32"/>
      <c r="AI213" s="10"/>
      <c r="AJ213" s="32"/>
      <c r="AK213" s="10"/>
      <c r="AL213" s="32"/>
      <c r="AM213" s="10"/>
      <c r="AN213" s="32"/>
      <c r="AO213" s="10"/>
      <c r="AP213" s="244"/>
      <c r="AQ213" s="10"/>
      <c r="AR213" s="32"/>
      <c r="AS213" s="10"/>
      <c r="AT213" s="244"/>
      <c r="AU213" s="10"/>
      <c r="AV213" s="244"/>
      <c r="AW213" s="7"/>
      <c r="AX213" s="249"/>
      <c r="AY213" s="10"/>
      <c r="AZ213" s="244"/>
      <c r="BA213" s="7"/>
      <c r="BB213" s="249"/>
      <c r="BC213" s="7"/>
      <c r="BD213" s="249"/>
      <c r="BE213" s="7"/>
      <c r="BF213" s="8"/>
      <c r="BG213" s="7"/>
      <c r="BH213" s="8"/>
      <c r="BJ213" s="41"/>
      <c r="BK213" s="41">
        <f t="shared" si="24"/>
        <v>0</v>
      </c>
      <c r="BL213">
        <f t="shared" si="23"/>
        <v>0</v>
      </c>
    </row>
    <row r="214" spans="1:66">
      <c r="A214">
        <f t="shared" si="22"/>
        <v>161</v>
      </c>
      <c r="B214" s="6"/>
      <c r="C214" s="10"/>
      <c r="D214" s="32"/>
      <c r="E214" s="10"/>
      <c r="F214" s="32"/>
      <c r="G214" s="10"/>
      <c r="H214" s="32"/>
      <c r="I214" s="10"/>
      <c r="J214" s="32"/>
      <c r="K214" s="10"/>
      <c r="L214" s="32"/>
      <c r="M214" s="10"/>
      <c r="N214" s="32"/>
      <c r="O214" s="10"/>
      <c r="P214" s="32"/>
      <c r="Q214" s="10"/>
      <c r="R214" s="32"/>
      <c r="S214" s="10"/>
      <c r="T214" s="32"/>
      <c r="U214" s="10"/>
      <c r="V214" s="32"/>
      <c r="W214" s="10"/>
      <c r="X214" s="32"/>
      <c r="Y214" s="10"/>
      <c r="Z214" s="32"/>
      <c r="AA214" s="10"/>
      <c r="AB214" s="32"/>
      <c r="AC214" s="10"/>
      <c r="AD214" s="32"/>
      <c r="AE214" s="10"/>
      <c r="AF214" s="32"/>
      <c r="AG214" s="10"/>
      <c r="AH214" s="32"/>
      <c r="AI214" s="10"/>
      <c r="AJ214" s="32"/>
      <c r="AK214" s="10"/>
      <c r="AL214" s="32"/>
      <c r="AM214" s="10"/>
      <c r="AN214" s="32"/>
      <c r="AO214" s="10"/>
      <c r="AP214" s="244"/>
      <c r="AQ214" s="10"/>
      <c r="AR214" s="32"/>
      <c r="AS214" s="10"/>
      <c r="AT214" s="244"/>
      <c r="AU214" s="10"/>
      <c r="AV214" s="244"/>
      <c r="AW214" s="7"/>
      <c r="AX214" s="249"/>
      <c r="AY214" s="10"/>
      <c r="AZ214" s="244"/>
      <c r="BA214" s="7"/>
      <c r="BB214" s="249"/>
      <c r="BC214" s="7"/>
      <c r="BD214" s="249"/>
      <c r="BE214" s="7"/>
      <c r="BF214" s="8"/>
      <c r="BG214" s="7"/>
      <c r="BH214" s="8"/>
      <c r="BJ214" s="41"/>
      <c r="BK214" s="41">
        <f t="shared" si="24"/>
        <v>0</v>
      </c>
      <c r="BL214">
        <f t="shared" si="23"/>
        <v>0</v>
      </c>
    </row>
    <row r="215" spans="1:66">
      <c r="A215">
        <f t="shared" si="22"/>
        <v>162</v>
      </c>
      <c r="B215" s="6"/>
      <c r="C215" s="10"/>
      <c r="D215" s="32"/>
      <c r="E215" s="10"/>
      <c r="F215" s="32"/>
      <c r="G215" s="10"/>
      <c r="H215" s="32"/>
      <c r="I215" s="10"/>
      <c r="J215" s="32"/>
      <c r="K215" s="10"/>
      <c r="L215" s="32"/>
      <c r="M215" s="10"/>
      <c r="N215" s="32"/>
      <c r="O215" s="10"/>
      <c r="P215" s="32"/>
      <c r="Q215" s="10"/>
      <c r="R215" s="32"/>
      <c r="S215" s="10"/>
      <c r="T215" s="32"/>
      <c r="U215" s="10"/>
      <c r="V215" s="32"/>
      <c r="W215" s="10"/>
      <c r="X215" s="32"/>
      <c r="Y215" s="10"/>
      <c r="Z215" s="32"/>
      <c r="AA215" s="10"/>
      <c r="AB215" s="32"/>
      <c r="AC215" s="10"/>
      <c r="AD215" s="32"/>
      <c r="AE215" s="10"/>
      <c r="AF215" s="32"/>
      <c r="AG215" s="10"/>
      <c r="AH215" s="32"/>
      <c r="AI215" s="10"/>
      <c r="AJ215" s="32"/>
      <c r="AK215" s="10"/>
      <c r="AL215" s="32"/>
      <c r="AM215" s="10"/>
      <c r="AN215" s="32"/>
      <c r="AO215" s="10"/>
      <c r="AP215" s="244"/>
      <c r="AQ215" s="10"/>
      <c r="AR215" s="32"/>
      <c r="AS215" s="10"/>
      <c r="AT215" s="244"/>
      <c r="AU215" s="10"/>
      <c r="AV215" s="244"/>
      <c r="AW215" s="7"/>
      <c r="AX215" s="249"/>
      <c r="AY215" s="10"/>
      <c r="AZ215" s="244"/>
      <c r="BA215" s="7"/>
      <c r="BB215" s="249"/>
      <c r="BC215" s="7"/>
      <c r="BD215" s="249"/>
      <c r="BE215" s="7"/>
      <c r="BF215" s="8"/>
      <c r="BG215" s="7"/>
      <c r="BH215" s="8"/>
      <c r="BJ215" s="41"/>
      <c r="BK215" s="41">
        <f t="shared" si="24"/>
        <v>0</v>
      </c>
      <c r="BL215">
        <f t="shared" si="23"/>
        <v>0</v>
      </c>
    </row>
    <row r="216" spans="1:66">
      <c r="A216">
        <f t="shared" si="22"/>
        <v>163</v>
      </c>
      <c r="B216" s="6"/>
      <c r="C216" s="10"/>
      <c r="D216" s="32"/>
      <c r="E216" s="10"/>
      <c r="F216" s="32"/>
      <c r="G216" s="10"/>
      <c r="H216" s="32"/>
      <c r="I216" s="10"/>
      <c r="J216" s="32"/>
      <c r="K216" s="10"/>
      <c r="L216" s="32"/>
      <c r="M216" s="10"/>
      <c r="N216" s="32"/>
      <c r="O216" s="10"/>
      <c r="P216" s="32"/>
      <c r="Q216" s="10"/>
      <c r="R216" s="32"/>
      <c r="S216" s="10"/>
      <c r="T216" s="32"/>
      <c r="U216" s="10"/>
      <c r="V216" s="32"/>
      <c r="W216" s="10"/>
      <c r="X216" s="32"/>
      <c r="Y216" s="10"/>
      <c r="Z216" s="32"/>
      <c r="AA216" s="10"/>
      <c r="AB216" s="32"/>
      <c r="AC216" s="10"/>
      <c r="AD216" s="32"/>
      <c r="AE216" s="10"/>
      <c r="AF216" s="32"/>
      <c r="AG216" s="10"/>
      <c r="AH216" s="32"/>
      <c r="AI216" s="10"/>
      <c r="AJ216" s="32"/>
      <c r="AK216" s="10"/>
      <c r="AL216" s="32"/>
      <c r="AM216" s="10"/>
      <c r="AN216" s="32"/>
      <c r="AO216" s="10"/>
      <c r="AP216" s="244"/>
      <c r="AQ216" s="10"/>
      <c r="AR216" s="32"/>
      <c r="AS216" s="10"/>
      <c r="AT216" s="244"/>
      <c r="AU216" s="10"/>
      <c r="AV216" s="244"/>
      <c r="AW216" s="7"/>
      <c r="AX216" s="249"/>
      <c r="AY216" s="10"/>
      <c r="AZ216" s="244"/>
      <c r="BA216" s="7"/>
      <c r="BB216" s="249"/>
      <c r="BC216" s="7"/>
      <c r="BD216" s="249"/>
      <c r="BE216" s="7"/>
      <c r="BF216" s="8"/>
      <c r="BG216" s="7"/>
      <c r="BH216" s="8"/>
      <c r="BJ216" s="41"/>
      <c r="BK216" s="41">
        <f t="shared" si="24"/>
        <v>0</v>
      </c>
      <c r="BL216">
        <f t="shared" si="23"/>
        <v>0</v>
      </c>
    </row>
    <row r="217" spans="1:66">
      <c r="A217">
        <f t="shared" si="22"/>
        <v>164</v>
      </c>
      <c r="B217" s="6"/>
      <c r="C217" s="10"/>
      <c r="D217" s="32"/>
      <c r="E217" s="10"/>
      <c r="F217" s="32"/>
      <c r="G217" s="10"/>
      <c r="H217" s="32"/>
      <c r="I217" s="10"/>
      <c r="J217" s="32"/>
      <c r="K217" s="10"/>
      <c r="L217" s="32"/>
      <c r="M217" s="10"/>
      <c r="N217" s="32"/>
      <c r="O217" s="10"/>
      <c r="P217" s="32"/>
      <c r="Q217" s="10"/>
      <c r="R217" s="32"/>
      <c r="S217" s="10"/>
      <c r="T217" s="32"/>
      <c r="U217" s="10"/>
      <c r="V217" s="32"/>
      <c r="W217" s="10"/>
      <c r="X217" s="32"/>
      <c r="Y217" s="10"/>
      <c r="Z217" s="32"/>
      <c r="AA217" s="10"/>
      <c r="AB217" s="32"/>
      <c r="AC217" s="10"/>
      <c r="AD217" s="32"/>
      <c r="AE217" s="10"/>
      <c r="AF217" s="32"/>
      <c r="AG217" s="10"/>
      <c r="AH217" s="32"/>
      <c r="AI217" s="10"/>
      <c r="AJ217" s="32"/>
      <c r="AK217" s="10"/>
      <c r="AL217" s="32"/>
      <c r="AM217" s="10"/>
      <c r="AN217" s="32"/>
      <c r="AO217" s="10"/>
      <c r="AP217" s="244"/>
      <c r="AQ217" s="10"/>
      <c r="AR217" s="32"/>
      <c r="AS217" s="10"/>
      <c r="AT217" s="244"/>
      <c r="AU217" s="10"/>
      <c r="AV217" s="244"/>
      <c r="AW217" s="7"/>
      <c r="AX217" s="249"/>
      <c r="AY217" s="10"/>
      <c r="AZ217" s="244"/>
      <c r="BA217" s="7"/>
      <c r="BB217" s="249"/>
      <c r="BC217" s="7"/>
      <c r="BD217" s="249"/>
      <c r="BE217" s="7"/>
      <c r="BF217" s="8"/>
      <c r="BG217" s="7"/>
      <c r="BH217" s="8"/>
      <c r="BJ217" s="41"/>
      <c r="BK217" s="41">
        <f t="shared" si="24"/>
        <v>0</v>
      </c>
      <c r="BL217">
        <f t="shared" si="23"/>
        <v>0</v>
      </c>
    </row>
    <row r="218" spans="1:66">
      <c r="A218">
        <f t="shared" si="22"/>
        <v>165</v>
      </c>
      <c r="B218" s="6"/>
      <c r="C218" s="10"/>
      <c r="D218" s="32"/>
      <c r="E218" s="10"/>
      <c r="F218" s="32"/>
      <c r="G218" s="10"/>
      <c r="H218" s="32"/>
      <c r="I218" s="10"/>
      <c r="J218" s="32"/>
      <c r="K218" s="10"/>
      <c r="L218" s="32"/>
      <c r="M218" s="10"/>
      <c r="N218" s="32"/>
      <c r="O218" s="10"/>
      <c r="P218" s="32"/>
      <c r="Q218" s="10"/>
      <c r="R218" s="32"/>
      <c r="S218" s="10"/>
      <c r="T218" s="32"/>
      <c r="U218" s="10"/>
      <c r="V218" s="32"/>
      <c r="W218" s="10"/>
      <c r="X218" s="32"/>
      <c r="Y218" s="10"/>
      <c r="Z218" s="32"/>
      <c r="AA218" s="10"/>
      <c r="AB218" s="32"/>
      <c r="AC218" s="10"/>
      <c r="AD218" s="32"/>
      <c r="AE218" s="10"/>
      <c r="AF218" s="32"/>
      <c r="AG218" s="10"/>
      <c r="AH218" s="32"/>
      <c r="AI218" s="10"/>
      <c r="AJ218" s="32"/>
      <c r="AK218" s="10"/>
      <c r="AL218" s="32"/>
      <c r="AM218" s="10"/>
      <c r="AN218" s="32"/>
      <c r="AO218" s="10"/>
      <c r="AP218" s="244"/>
      <c r="AQ218" s="10"/>
      <c r="AR218" s="32"/>
      <c r="AS218" s="10"/>
      <c r="AT218" s="244"/>
      <c r="AU218" s="10"/>
      <c r="AV218" s="244"/>
      <c r="AW218" s="7"/>
      <c r="AX218" s="249"/>
      <c r="AY218" s="10"/>
      <c r="AZ218" s="244"/>
      <c r="BA218" s="7"/>
      <c r="BB218" s="249"/>
      <c r="BC218" s="7"/>
      <c r="BD218" s="249"/>
      <c r="BE218" s="7"/>
      <c r="BF218" s="8"/>
      <c r="BG218" s="7"/>
      <c r="BH218" s="8"/>
      <c r="BJ218" s="41"/>
      <c r="BK218" s="41">
        <f t="shared" si="24"/>
        <v>0</v>
      </c>
      <c r="BL218">
        <f t="shared" si="23"/>
        <v>0</v>
      </c>
    </row>
    <row r="219" spans="1:66">
      <c r="A219">
        <f t="shared" si="22"/>
        <v>166</v>
      </c>
      <c r="B219" s="6"/>
      <c r="C219" s="10"/>
      <c r="D219" s="32"/>
      <c r="E219" s="10"/>
      <c r="F219" s="32"/>
      <c r="G219" s="10"/>
      <c r="H219" s="32"/>
      <c r="I219" s="10"/>
      <c r="J219" s="32"/>
      <c r="K219" s="94"/>
      <c r="L219" s="32"/>
      <c r="M219" s="10"/>
      <c r="N219" s="32"/>
      <c r="O219" s="10"/>
      <c r="P219" s="32"/>
      <c r="Q219" s="10"/>
      <c r="R219" s="32"/>
      <c r="S219" s="10"/>
      <c r="T219" s="32"/>
      <c r="U219" s="10"/>
      <c r="V219" s="32"/>
      <c r="W219" s="10"/>
      <c r="X219" s="32"/>
      <c r="Y219" s="10"/>
      <c r="Z219" s="32"/>
      <c r="AA219" s="10"/>
      <c r="AB219" s="32"/>
      <c r="AC219" s="10"/>
      <c r="AD219" s="32"/>
      <c r="AE219" s="10"/>
      <c r="AF219" s="32"/>
      <c r="AG219" s="10"/>
      <c r="AH219" s="32"/>
      <c r="AI219" s="10"/>
      <c r="AJ219" s="32"/>
      <c r="AK219" s="10"/>
      <c r="AL219" s="32"/>
      <c r="AM219" s="10"/>
      <c r="AN219" s="32"/>
      <c r="AO219" s="10"/>
      <c r="AP219" s="244"/>
      <c r="AQ219" s="10"/>
      <c r="AR219" s="32"/>
      <c r="AS219" s="10"/>
      <c r="AT219" s="244"/>
      <c r="AU219" s="10"/>
      <c r="AV219" s="244"/>
      <c r="AW219" s="7"/>
      <c r="AX219" s="249"/>
      <c r="AY219" s="10"/>
      <c r="AZ219" s="244"/>
      <c r="BA219" s="7"/>
      <c r="BB219" s="249"/>
      <c r="BC219" s="7"/>
      <c r="BD219" s="249"/>
      <c r="BE219" s="7"/>
      <c r="BF219" s="8"/>
      <c r="BG219" s="7"/>
      <c r="BH219" s="8"/>
      <c r="BI219" s="28"/>
      <c r="BJ219" s="41"/>
      <c r="BK219" s="41">
        <f t="shared" si="24"/>
        <v>0</v>
      </c>
      <c r="BL219">
        <f t="shared" si="23"/>
        <v>0</v>
      </c>
      <c r="BN219" s="39"/>
    </row>
    <row r="220" spans="1:66">
      <c r="A220">
        <f t="shared" si="22"/>
        <v>167</v>
      </c>
      <c r="B220" s="6"/>
      <c r="C220" s="10"/>
      <c r="D220" s="32"/>
      <c r="E220" s="10"/>
      <c r="F220" s="32"/>
      <c r="G220" s="10"/>
      <c r="H220" s="32"/>
      <c r="I220" s="10"/>
      <c r="J220" s="32"/>
      <c r="K220" s="94"/>
      <c r="L220" s="32"/>
      <c r="M220" s="10"/>
      <c r="N220" s="32"/>
      <c r="O220" s="10"/>
      <c r="P220" s="32"/>
      <c r="Q220" s="10"/>
      <c r="R220" s="32"/>
      <c r="S220" s="10"/>
      <c r="T220" s="32"/>
      <c r="U220" s="10"/>
      <c r="V220" s="32"/>
      <c r="W220" s="10"/>
      <c r="X220" s="32"/>
      <c r="Y220" s="10"/>
      <c r="Z220" s="32"/>
      <c r="AA220" s="10"/>
      <c r="AB220" s="32"/>
      <c r="AC220" s="10"/>
      <c r="AD220" s="32"/>
      <c r="AE220" s="10"/>
      <c r="AF220" s="32"/>
      <c r="AG220" s="10"/>
      <c r="AH220" s="32"/>
      <c r="AI220" s="10"/>
      <c r="AJ220" s="32"/>
      <c r="AK220" s="10"/>
      <c r="AL220" s="32"/>
      <c r="AM220" s="10"/>
      <c r="AN220" s="32"/>
      <c r="AO220" s="10"/>
      <c r="AP220" s="244"/>
      <c r="AQ220" s="10"/>
      <c r="AR220" s="32"/>
      <c r="AS220" s="10"/>
      <c r="AT220" s="244"/>
      <c r="AU220" s="10"/>
      <c r="AV220" s="244"/>
      <c r="AW220" s="7"/>
      <c r="AX220" s="249"/>
      <c r="AY220" s="10"/>
      <c r="AZ220" s="244"/>
      <c r="BA220" s="7"/>
      <c r="BB220" s="249"/>
      <c r="BC220" s="7"/>
      <c r="BD220" s="249"/>
      <c r="BE220" s="7"/>
      <c r="BF220" s="8"/>
      <c r="BG220" s="7"/>
      <c r="BH220" s="8"/>
      <c r="BI220" s="28"/>
      <c r="BJ220" s="41"/>
      <c r="BK220" s="41">
        <f t="shared" si="24"/>
        <v>0</v>
      </c>
      <c r="BL220">
        <f>COUNT(C220:BH220)/2</f>
        <v>0</v>
      </c>
      <c r="BN220" s="39"/>
    </row>
    <row r="221" spans="1:66">
      <c r="A221">
        <f t="shared" si="22"/>
        <v>168</v>
      </c>
      <c r="B221" s="6"/>
      <c r="C221" s="10"/>
      <c r="D221" s="32"/>
      <c r="E221" s="10"/>
      <c r="F221" s="32"/>
      <c r="G221" s="10"/>
      <c r="H221" s="32"/>
      <c r="I221" s="10"/>
      <c r="J221" s="32"/>
      <c r="K221" s="94"/>
      <c r="L221" s="32"/>
      <c r="M221" s="10"/>
      <c r="N221" s="32"/>
      <c r="O221" s="10"/>
      <c r="P221" s="32"/>
      <c r="Q221" s="10"/>
      <c r="R221" s="32"/>
      <c r="S221" s="10"/>
      <c r="T221" s="32"/>
      <c r="U221" s="10"/>
      <c r="V221" s="32"/>
      <c r="W221" s="10"/>
      <c r="X221" s="32"/>
      <c r="Y221" s="10"/>
      <c r="Z221" s="32"/>
      <c r="AA221" s="10"/>
      <c r="AB221" s="32"/>
      <c r="AC221" s="10"/>
      <c r="AD221" s="32"/>
      <c r="AE221" s="10"/>
      <c r="AF221" s="32"/>
      <c r="AG221" s="10"/>
      <c r="AH221" s="32"/>
      <c r="AI221" s="10"/>
      <c r="AJ221" s="32"/>
      <c r="AK221" s="10"/>
      <c r="AL221" s="32"/>
      <c r="AM221" s="10"/>
      <c r="AN221" s="32"/>
      <c r="AO221" s="10"/>
      <c r="AP221" s="244"/>
      <c r="AQ221" s="10"/>
      <c r="AR221" s="32"/>
      <c r="AS221" s="10"/>
      <c r="AT221" s="244"/>
      <c r="AU221" s="10"/>
      <c r="AV221" s="244"/>
      <c r="AW221" s="7"/>
      <c r="AX221" s="249"/>
      <c r="AY221" s="10"/>
      <c r="AZ221" s="244"/>
      <c r="BA221" s="7"/>
      <c r="BB221" s="249"/>
      <c r="BC221" s="7"/>
      <c r="BD221" s="249"/>
      <c r="BE221" s="7"/>
      <c r="BF221" s="8"/>
      <c r="BG221" s="7"/>
      <c r="BH221" s="8"/>
      <c r="BI221" s="28"/>
      <c r="BJ221" s="41"/>
      <c r="BK221" s="41">
        <f t="shared" si="24"/>
        <v>0</v>
      </c>
      <c r="BL221">
        <f>COUNT(C221:BH221)/2</f>
        <v>0</v>
      </c>
      <c r="BN221" s="39"/>
    </row>
    <row r="222" spans="1:66">
      <c r="A222">
        <f t="shared" si="22"/>
        <v>169</v>
      </c>
      <c r="B222" s="6"/>
      <c r="C222" s="10"/>
      <c r="D222" s="32"/>
      <c r="E222" s="10"/>
      <c r="F222" s="32"/>
      <c r="G222" s="10"/>
      <c r="H222" s="32"/>
      <c r="I222" s="10"/>
      <c r="J222" s="32"/>
      <c r="K222" s="94"/>
      <c r="L222" s="32"/>
      <c r="M222" s="10"/>
      <c r="N222" s="32"/>
      <c r="O222" s="10"/>
      <c r="P222" s="32"/>
      <c r="Q222" s="10"/>
      <c r="R222" s="32"/>
      <c r="S222" s="10"/>
      <c r="T222" s="32"/>
      <c r="U222" s="10"/>
      <c r="V222" s="32"/>
      <c r="W222" s="10"/>
      <c r="X222" s="32"/>
      <c r="Y222" s="10"/>
      <c r="Z222" s="32"/>
      <c r="AA222" s="10"/>
      <c r="AB222" s="32"/>
      <c r="AC222" s="10"/>
      <c r="AD222" s="32"/>
      <c r="AE222" s="10"/>
      <c r="AF222" s="32"/>
      <c r="AG222" s="10"/>
      <c r="AH222" s="32"/>
      <c r="AI222" s="10"/>
      <c r="AJ222" s="32"/>
      <c r="AK222" s="10"/>
      <c r="AL222" s="32"/>
      <c r="AM222" s="10"/>
      <c r="AN222" s="32"/>
      <c r="AO222" s="10"/>
      <c r="AP222" s="244"/>
      <c r="AQ222" s="10"/>
      <c r="AR222" s="32"/>
      <c r="AS222" s="10"/>
      <c r="AT222" s="244"/>
      <c r="AU222" s="10"/>
      <c r="AV222" s="244"/>
      <c r="AW222" s="7"/>
      <c r="AX222" s="249"/>
      <c r="AY222" s="10"/>
      <c r="AZ222" s="244"/>
      <c r="BA222" s="7"/>
      <c r="BB222" s="249"/>
      <c r="BC222" s="7"/>
      <c r="BD222" s="249"/>
      <c r="BE222" s="7"/>
      <c r="BF222" s="8"/>
      <c r="BG222" s="7"/>
      <c r="BH222" s="8"/>
      <c r="BI222" s="28"/>
      <c r="BJ222" s="41"/>
      <c r="BK222" s="41">
        <f t="shared" si="24"/>
        <v>0</v>
      </c>
      <c r="BL222">
        <f>COUNT(C222:BH222)/2</f>
        <v>0</v>
      </c>
      <c r="BN222" s="39"/>
    </row>
    <row r="223" spans="1:66">
      <c r="A223">
        <f t="shared" si="22"/>
        <v>170</v>
      </c>
      <c r="B223" s="6"/>
      <c r="C223" s="10"/>
      <c r="D223" s="32"/>
      <c r="E223" s="10"/>
      <c r="F223" s="32"/>
      <c r="G223" s="10"/>
      <c r="H223" s="32"/>
      <c r="I223" s="10"/>
      <c r="J223" s="32"/>
      <c r="K223" s="94"/>
      <c r="L223" s="32"/>
      <c r="M223" s="10"/>
      <c r="N223" s="32"/>
      <c r="O223" s="10"/>
      <c r="P223" s="32"/>
      <c r="Q223" s="10"/>
      <c r="R223" s="32"/>
      <c r="S223" s="10"/>
      <c r="T223" s="32"/>
      <c r="U223" s="10"/>
      <c r="V223" s="32"/>
      <c r="W223" s="10"/>
      <c r="X223" s="32"/>
      <c r="Y223" s="10"/>
      <c r="Z223" s="32"/>
      <c r="AA223" s="10"/>
      <c r="AB223" s="32"/>
      <c r="AC223" s="10"/>
      <c r="AD223" s="32"/>
      <c r="AE223" s="10"/>
      <c r="AF223" s="32"/>
      <c r="AG223" s="10"/>
      <c r="AH223" s="32"/>
      <c r="AI223" s="10"/>
      <c r="AJ223" s="32"/>
      <c r="AK223" s="10"/>
      <c r="AL223" s="32"/>
      <c r="AM223" s="10"/>
      <c r="AN223" s="32"/>
      <c r="AO223" s="10"/>
      <c r="AP223" s="244"/>
      <c r="AQ223" s="10"/>
      <c r="AR223" s="32"/>
      <c r="AS223" s="10"/>
      <c r="AT223" s="244"/>
      <c r="AU223" s="10"/>
      <c r="AV223" s="244"/>
      <c r="AW223" s="7"/>
      <c r="AX223" s="249"/>
      <c r="AY223" s="10"/>
      <c r="AZ223" s="244"/>
      <c r="BA223" s="7"/>
      <c r="BB223" s="249"/>
      <c r="BC223" s="7"/>
      <c r="BD223" s="249"/>
      <c r="BE223" s="7"/>
      <c r="BF223" s="8"/>
      <c r="BG223" s="7"/>
      <c r="BH223" s="8"/>
      <c r="BI223" s="28"/>
      <c r="BJ223" s="41"/>
      <c r="BK223" s="41">
        <f t="shared" si="24"/>
        <v>0</v>
      </c>
      <c r="BL223">
        <f>COUNT(C223:BH223)/2</f>
        <v>0</v>
      </c>
      <c r="BN223" s="39"/>
    </row>
    <row r="224" spans="1:66">
      <c r="A224">
        <f t="shared" si="22"/>
        <v>171</v>
      </c>
      <c r="B224" s="6"/>
      <c r="C224" s="10"/>
      <c r="D224" s="32"/>
      <c r="E224" s="10"/>
      <c r="F224" s="32"/>
      <c r="G224" s="10"/>
      <c r="H224" s="32"/>
      <c r="I224" s="10"/>
      <c r="J224" s="32"/>
      <c r="K224" s="10"/>
      <c r="L224" s="32"/>
      <c r="M224" s="10"/>
      <c r="N224" s="32"/>
      <c r="O224" s="10"/>
      <c r="P224" s="32"/>
      <c r="Q224" s="10"/>
      <c r="R224" s="32"/>
      <c r="S224" s="10"/>
      <c r="T224" s="32"/>
      <c r="U224" s="10"/>
      <c r="V224" s="32"/>
      <c r="W224" s="10"/>
      <c r="X224" s="32"/>
      <c r="Y224" s="10"/>
      <c r="Z224" s="32"/>
      <c r="AA224" s="10"/>
      <c r="AB224" s="32"/>
      <c r="AC224" s="10"/>
      <c r="AD224" s="32"/>
      <c r="AE224" s="10"/>
      <c r="AF224" s="32"/>
      <c r="AG224" s="10"/>
      <c r="AH224" s="32"/>
      <c r="AI224" s="10"/>
      <c r="AJ224" s="32"/>
      <c r="AK224" s="10"/>
      <c r="AL224" s="32"/>
      <c r="AM224" s="10"/>
      <c r="AN224" s="32"/>
      <c r="AO224" s="10"/>
      <c r="AP224" s="244"/>
      <c r="AQ224" s="10"/>
      <c r="AR224" s="32"/>
      <c r="AS224" s="10"/>
      <c r="AT224" s="244"/>
      <c r="AU224" s="10"/>
      <c r="AV224" s="244"/>
      <c r="AW224" s="7"/>
      <c r="AX224" s="249"/>
      <c r="AY224" s="10"/>
      <c r="AZ224" s="244"/>
      <c r="BA224" s="7"/>
      <c r="BB224" s="249"/>
      <c r="BC224" s="7"/>
      <c r="BD224" s="249"/>
      <c r="BE224" s="7"/>
      <c r="BF224" s="8"/>
      <c r="BG224" s="7"/>
      <c r="BH224" s="8"/>
      <c r="BJ224" s="41"/>
      <c r="BK224" s="41">
        <f t="shared" si="24"/>
        <v>0</v>
      </c>
      <c r="BL224">
        <f t="shared" si="23"/>
        <v>0</v>
      </c>
    </row>
    <row r="225" spans="1:66">
      <c r="A225">
        <f t="shared" si="22"/>
        <v>172</v>
      </c>
      <c r="B225" s="6"/>
      <c r="C225" s="10"/>
      <c r="D225" s="32"/>
      <c r="E225" s="10"/>
      <c r="F225" s="32"/>
      <c r="G225" s="10"/>
      <c r="H225" s="32"/>
      <c r="I225" s="10"/>
      <c r="J225" s="32"/>
      <c r="K225" s="10"/>
      <c r="L225" s="32"/>
      <c r="M225" s="10"/>
      <c r="N225" s="32"/>
      <c r="O225" s="10"/>
      <c r="P225" s="32"/>
      <c r="Q225" s="10"/>
      <c r="R225" s="32"/>
      <c r="S225" s="10"/>
      <c r="T225" s="32"/>
      <c r="U225" s="10"/>
      <c r="V225" s="32"/>
      <c r="W225" s="10"/>
      <c r="X225" s="32"/>
      <c r="Y225" s="10"/>
      <c r="Z225" s="32"/>
      <c r="AA225" s="10"/>
      <c r="AB225" s="32"/>
      <c r="AC225" s="10"/>
      <c r="AD225" s="32"/>
      <c r="AE225" s="10"/>
      <c r="AF225" s="32"/>
      <c r="AG225" s="10"/>
      <c r="AH225" s="32"/>
      <c r="AI225" s="10"/>
      <c r="AJ225" s="32"/>
      <c r="AK225" s="10"/>
      <c r="AL225" s="32"/>
      <c r="AM225" s="10"/>
      <c r="AN225" s="32"/>
      <c r="AO225" s="10"/>
      <c r="AP225" s="244"/>
      <c r="AQ225" s="10"/>
      <c r="AR225" s="32"/>
      <c r="AS225" s="10"/>
      <c r="AT225" s="244"/>
      <c r="AU225" s="10"/>
      <c r="AV225" s="244"/>
      <c r="AW225" s="7"/>
      <c r="AX225" s="249"/>
      <c r="AY225" s="10"/>
      <c r="AZ225" s="244"/>
      <c r="BA225" s="7"/>
      <c r="BB225" s="249"/>
      <c r="BC225" s="7"/>
      <c r="BD225" s="249"/>
      <c r="BE225" s="7"/>
      <c r="BF225" s="8"/>
      <c r="BG225" s="7"/>
      <c r="BH225" s="8"/>
      <c r="BJ225" s="41"/>
      <c r="BK225" s="41">
        <f t="shared" si="24"/>
        <v>0</v>
      </c>
      <c r="BL225">
        <f t="shared" si="23"/>
        <v>0</v>
      </c>
    </row>
    <row r="226" spans="1:66">
      <c r="A226">
        <f t="shared" si="22"/>
        <v>173</v>
      </c>
      <c r="B226" s="6"/>
      <c r="C226" s="10"/>
      <c r="D226" s="32"/>
      <c r="E226" s="10"/>
      <c r="F226" s="32"/>
      <c r="G226" s="10"/>
      <c r="H226" s="32"/>
      <c r="I226" s="10"/>
      <c r="J226" s="32"/>
      <c r="K226" s="10"/>
      <c r="L226" s="32"/>
      <c r="M226" s="10"/>
      <c r="N226" s="32"/>
      <c r="O226" s="10"/>
      <c r="P226" s="32"/>
      <c r="Q226" s="10"/>
      <c r="R226" s="32"/>
      <c r="S226" s="10"/>
      <c r="T226" s="32"/>
      <c r="U226" s="10"/>
      <c r="V226" s="32"/>
      <c r="W226" s="10"/>
      <c r="X226" s="32"/>
      <c r="Y226" s="10"/>
      <c r="Z226" s="32"/>
      <c r="AA226" s="10"/>
      <c r="AB226" s="32"/>
      <c r="AC226" s="10"/>
      <c r="AD226" s="32"/>
      <c r="AE226" s="10"/>
      <c r="AF226" s="32"/>
      <c r="AG226" s="10"/>
      <c r="AH226" s="32"/>
      <c r="AI226" s="10"/>
      <c r="AJ226" s="32"/>
      <c r="AK226" s="10"/>
      <c r="AL226" s="32"/>
      <c r="AM226" s="10"/>
      <c r="AN226" s="32"/>
      <c r="AO226" s="10"/>
      <c r="AP226" s="244"/>
      <c r="AQ226" s="10"/>
      <c r="AR226" s="32"/>
      <c r="AS226" s="10"/>
      <c r="AT226" s="244"/>
      <c r="AU226" s="10"/>
      <c r="AV226" s="244"/>
      <c r="AW226" s="7"/>
      <c r="AX226" s="249"/>
      <c r="AY226" s="10"/>
      <c r="AZ226" s="244"/>
      <c r="BA226" s="7"/>
      <c r="BB226" s="249"/>
      <c r="BC226" s="7"/>
      <c r="BD226" s="249"/>
      <c r="BE226" s="7"/>
      <c r="BF226" s="8"/>
      <c r="BG226" s="7"/>
      <c r="BH226" s="8"/>
      <c r="BJ226" s="41"/>
      <c r="BK226" s="41">
        <f t="shared" si="24"/>
        <v>0</v>
      </c>
      <c r="BL226">
        <f t="shared" si="23"/>
        <v>0</v>
      </c>
    </row>
    <row r="227" spans="1:66">
      <c r="A227">
        <f t="shared" si="22"/>
        <v>174</v>
      </c>
      <c r="B227" s="6"/>
      <c r="C227" s="10"/>
      <c r="D227" s="32"/>
      <c r="E227" s="10"/>
      <c r="F227" s="32"/>
      <c r="G227" s="10"/>
      <c r="H227" s="32"/>
      <c r="I227" s="10"/>
      <c r="J227" s="32"/>
      <c r="K227" s="10"/>
      <c r="L227" s="32"/>
      <c r="M227" s="10"/>
      <c r="N227" s="32"/>
      <c r="O227" s="10"/>
      <c r="P227" s="32"/>
      <c r="Q227" s="10"/>
      <c r="R227" s="32"/>
      <c r="S227" s="10"/>
      <c r="T227" s="32"/>
      <c r="U227" s="10"/>
      <c r="V227" s="32"/>
      <c r="W227" s="10"/>
      <c r="X227" s="32"/>
      <c r="Y227" s="10"/>
      <c r="Z227" s="32"/>
      <c r="AA227" s="10"/>
      <c r="AB227" s="32"/>
      <c r="AC227" s="10"/>
      <c r="AD227" s="32"/>
      <c r="AE227" s="10"/>
      <c r="AF227" s="32"/>
      <c r="AG227" s="10"/>
      <c r="AH227" s="32"/>
      <c r="AI227" s="10"/>
      <c r="AJ227" s="32"/>
      <c r="AK227" s="10"/>
      <c r="AL227" s="32"/>
      <c r="AM227" s="10"/>
      <c r="AN227" s="32"/>
      <c r="AO227" s="10"/>
      <c r="AP227" s="244"/>
      <c r="AQ227" s="10"/>
      <c r="AR227" s="32"/>
      <c r="AS227" s="10"/>
      <c r="AT227" s="244"/>
      <c r="AU227" s="10"/>
      <c r="AV227" s="244"/>
      <c r="AW227" s="7"/>
      <c r="AX227" s="249"/>
      <c r="AY227" s="10"/>
      <c r="AZ227" s="244"/>
      <c r="BA227" s="7"/>
      <c r="BB227" s="249"/>
      <c r="BC227" s="7"/>
      <c r="BD227" s="249"/>
      <c r="BE227" s="7"/>
      <c r="BF227" s="8"/>
      <c r="BG227" s="7"/>
      <c r="BH227" s="8"/>
      <c r="BJ227" s="41"/>
      <c r="BK227" s="41">
        <f t="shared" si="24"/>
        <v>0</v>
      </c>
      <c r="BL227">
        <f t="shared" si="23"/>
        <v>0</v>
      </c>
    </row>
    <row r="228" spans="1:66">
      <c r="A228">
        <f t="shared" si="22"/>
        <v>175</v>
      </c>
      <c r="B228" s="6"/>
      <c r="C228" s="10"/>
      <c r="D228" s="32"/>
      <c r="E228" s="10"/>
      <c r="F228" s="32"/>
      <c r="G228" s="10"/>
      <c r="H228" s="32"/>
      <c r="I228" s="10"/>
      <c r="J228" s="32"/>
      <c r="K228" s="94"/>
      <c r="L228" s="32"/>
      <c r="M228" s="10"/>
      <c r="N228" s="32"/>
      <c r="O228" s="10"/>
      <c r="P228" s="32"/>
      <c r="Q228" s="10"/>
      <c r="R228" s="32"/>
      <c r="S228" s="10"/>
      <c r="T228" s="32"/>
      <c r="U228" s="10"/>
      <c r="V228" s="32"/>
      <c r="W228" s="10"/>
      <c r="X228" s="32"/>
      <c r="Y228" s="10"/>
      <c r="Z228" s="32"/>
      <c r="AA228" s="10"/>
      <c r="AB228" s="32"/>
      <c r="AC228" s="10"/>
      <c r="AD228" s="32"/>
      <c r="AE228" s="10"/>
      <c r="AF228" s="32"/>
      <c r="AG228" s="10"/>
      <c r="AH228" s="32"/>
      <c r="AI228" s="10"/>
      <c r="AJ228" s="32"/>
      <c r="AK228" s="10"/>
      <c r="AL228" s="32"/>
      <c r="AM228" s="10"/>
      <c r="AN228" s="32"/>
      <c r="AO228" s="10"/>
      <c r="AP228" s="244"/>
      <c r="AQ228" s="10"/>
      <c r="AR228" s="32"/>
      <c r="AS228" s="10"/>
      <c r="AT228" s="244"/>
      <c r="AU228" s="10"/>
      <c r="AV228" s="244"/>
      <c r="AW228" s="7"/>
      <c r="AX228" s="249"/>
      <c r="AY228" s="10"/>
      <c r="AZ228" s="244"/>
      <c r="BA228" s="7"/>
      <c r="BB228" s="249"/>
      <c r="BC228" s="7"/>
      <c r="BD228" s="249"/>
      <c r="BE228" s="7"/>
      <c r="BF228" s="8"/>
      <c r="BG228" s="7"/>
      <c r="BH228" s="8"/>
      <c r="BJ228" s="41"/>
      <c r="BK228" s="41">
        <f t="shared" si="24"/>
        <v>0</v>
      </c>
      <c r="BL228">
        <f t="shared" si="23"/>
        <v>0</v>
      </c>
      <c r="BN228" s="39"/>
    </row>
    <row r="229" spans="1:66">
      <c r="A229">
        <f t="shared" si="22"/>
        <v>176</v>
      </c>
      <c r="B229" s="6"/>
      <c r="C229" s="10"/>
      <c r="D229" s="32"/>
      <c r="E229" s="10"/>
      <c r="F229" s="32"/>
      <c r="G229" s="10"/>
      <c r="H229" s="32"/>
      <c r="I229" s="10"/>
      <c r="J229" s="32"/>
      <c r="K229" s="10"/>
      <c r="L229" s="32"/>
      <c r="M229" s="10"/>
      <c r="N229" s="32"/>
      <c r="O229" s="10"/>
      <c r="P229" s="32"/>
      <c r="Q229" s="10"/>
      <c r="R229" s="32"/>
      <c r="S229" s="10"/>
      <c r="T229" s="32"/>
      <c r="U229" s="10"/>
      <c r="V229" s="32"/>
      <c r="W229" s="10"/>
      <c r="X229" s="32"/>
      <c r="Y229" s="10"/>
      <c r="Z229" s="32"/>
      <c r="AA229" s="10"/>
      <c r="AB229" s="32"/>
      <c r="AC229" s="10"/>
      <c r="AD229" s="32"/>
      <c r="AE229" s="10"/>
      <c r="AF229" s="32"/>
      <c r="AG229" s="10"/>
      <c r="AH229" s="32"/>
      <c r="AI229" s="10"/>
      <c r="AJ229" s="32"/>
      <c r="AK229" s="10"/>
      <c r="AL229" s="32"/>
      <c r="AM229" s="10"/>
      <c r="AN229" s="32"/>
      <c r="AO229" s="10"/>
      <c r="AP229" s="244"/>
      <c r="AQ229" s="10"/>
      <c r="AR229" s="32"/>
      <c r="AS229" s="10"/>
      <c r="AT229" s="244"/>
      <c r="AU229" s="10"/>
      <c r="AV229" s="244"/>
      <c r="AW229" s="7"/>
      <c r="AX229" s="249"/>
      <c r="AY229" s="10"/>
      <c r="AZ229" s="244"/>
      <c r="BA229" s="7"/>
      <c r="BB229" s="249"/>
      <c r="BC229" s="7"/>
      <c r="BD229" s="249"/>
      <c r="BE229" s="7"/>
      <c r="BF229" s="8"/>
      <c r="BG229" s="7"/>
      <c r="BH229" s="8"/>
      <c r="BJ229" s="41"/>
      <c r="BK229" s="41">
        <f t="shared" si="24"/>
        <v>0</v>
      </c>
      <c r="BL229">
        <f t="shared" si="23"/>
        <v>0</v>
      </c>
    </row>
    <row r="230" spans="1:66">
      <c r="A230">
        <f t="shared" si="22"/>
        <v>177</v>
      </c>
      <c r="B230" s="6"/>
      <c r="C230" s="10"/>
      <c r="D230" s="32"/>
      <c r="E230" s="10"/>
      <c r="F230" s="32"/>
      <c r="G230" s="10"/>
      <c r="H230" s="32"/>
      <c r="I230" s="10"/>
      <c r="J230" s="32"/>
      <c r="K230" s="10"/>
      <c r="L230" s="32"/>
      <c r="M230" s="10"/>
      <c r="N230" s="32"/>
      <c r="O230" s="10"/>
      <c r="P230" s="32"/>
      <c r="Q230" s="10"/>
      <c r="R230" s="32"/>
      <c r="S230" s="10"/>
      <c r="T230" s="32"/>
      <c r="U230" s="10"/>
      <c r="V230" s="32"/>
      <c r="W230" s="10"/>
      <c r="X230" s="32"/>
      <c r="Y230" s="10"/>
      <c r="Z230" s="32"/>
      <c r="AA230" s="10"/>
      <c r="AB230" s="32"/>
      <c r="AC230" s="10"/>
      <c r="AD230" s="32"/>
      <c r="AE230" s="10"/>
      <c r="AF230" s="32"/>
      <c r="AG230" s="10"/>
      <c r="AH230" s="32"/>
      <c r="AI230" s="10"/>
      <c r="AJ230" s="32"/>
      <c r="AK230" s="10"/>
      <c r="AL230" s="32"/>
      <c r="AM230" s="10"/>
      <c r="AN230" s="32"/>
      <c r="AO230" s="10"/>
      <c r="AP230" s="244"/>
      <c r="AQ230" s="10"/>
      <c r="AR230" s="32"/>
      <c r="AS230" s="10"/>
      <c r="AT230" s="244"/>
      <c r="AU230" s="10"/>
      <c r="AV230" s="244"/>
      <c r="AW230" s="7"/>
      <c r="AX230" s="249"/>
      <c r="AY230" s="10"/>
      <c r="AZ230" s="244"/>
      <c r="BA230" s="7"/>
      <c r="BB230" s="249"/>
      <c r="BC230" s="7"/>
      <c r="BD230" s="249"/>
      <c r="BE230" s="7"/>
      <c r="BF230" s="8"/>
      <c r="BG230" s="7"/>
      <c r="BH230" s="8"/>
      <c r="BJ230" s="41"/>
      <c r="BK230" s="41">
        <f t="shared" si="24"/>
        <v>0</v>
      </c>
      <c r="BL230">
        <f t="shared" si="23"/>
        <v>0</v>
      </c>
    </row>
    <row r="231" spans="1:66">
      <c r="A231">
        <f t="shared" si="22"/>
        <v>178</v>
      </c>
      <c r="B231" s="6"/>
      <c r="C231" s="10"/>
      <c r="D231" s="32"/>
      <c r="E231" s="10"/>
      <c r="F231" s="32"/>
      <c r="G231" s="10"/>
      <c r="H231" s="32"/>
      <c r="I231" s="10"/>
      <c r="J231" s="32"/>
      <c r="K231" s="10"/>
      <c r="L231" s="32"/>
      <c r="M231" s="10"/>
      <c r="N231" s="32"/>
      <c r="O231" s="10"/>
      <c r="P231" s="32"/>
      <c r="Q231" s="10"/>
      <c r="R231" s="32"/>
      <c r="S231" s="10"/>
      <c r="T231" s="32"/>
      <c r="U231" s="10"/>
      <c r="V231" s="32"/>
      <c r="W231" s="10"/>
      <c r="X231" s="32"/>
      <c r="Y231" s="10"/>
      <c r="Z231" s="32"/>
      <c r="AA231" s="10"/>
      <c r="AB231" s="32"/>
      <c r="AC231" s="10"/>
      <c r="AD231" s="32"/>
      <c r="AE231" s="10"/>
      <c r="AF231" s="32"/>
      <c r="AG231" s="10"/>
      <c r="AH231" s="32"/>
      <c r="AI231" s="10"/>
      <c r="AJ231" s="32"/>
      <c r="AK231" s="10"/>
      <c r="AL231" s="32"/>
      <c r="AM231" s="10"/>
      <c r="AN231" s="32"/>
      <c r="AO231" s="10"/>
      <c r="AP231" s="244"/>
      <c r="AQ231" s="10"/>
      <c r="AR231" s="32"/>
      <c r="AS231" s="10"/>
      <c r="AT231" s="244"/>
      <c r="AU231" s="10"/>
      <c r="AV231" s="244"/>
      <c r="AW231" s="7"/>
      <c r="AX231" s="249"/>
      <c r="AY231" s="10"/>
      <c r="AZ231" s="244"/>
      <c r="BA231" s="7"/>
      <c r="BB231" s="249"/>
      <c r="BC231" s="7"/>
      <c r="BD231" s="249"/>
      <c r="BE231" s="7"/>
      <c r="BF231" s="8"/>
      <c r="BG231" s="7"/>
      <c r="BH231" s="8"/>
      <c r="BJ231" s="41"/>
      <c r="BK231" s="41">
        <f t="shared" si="24"/>
        <v>0</v>
      </c>
      <c r="BL231">
        <f t="shared" si="23"/>
        <v>0</v>
      </c>
    </row>
    <row r="232" spans="1:66">
      <c r="A232">
        <f t="shared" si="22"/>
        <v>179</v>
      </c>
      <c r="B232" s="6"/>
      <c r="C232" s="10"/>
      <c r="D232" s="32"/>
      <c r="E232" s="10"/>
      <c r="F232" s="32"/>
      <c r="G232" s="10"/>
      <c r="H232" s="32"/>
      <c r="I232" s="10"/>
      <c r="J232" s="32"/>
      <c r="K232" s="10"/>
      <c r="L232" s="32"/>
      <c r="M232" s="10"/>
      <c r="N232" s="32"/>
      <c r="O232" s="10"/>
      <c r="P232" s="32"/>
      <c r="Q232" s="10"/>
      <c r="R232" s="32"/>
      <c r="S232" s="10"/>
      <c r="T232" s="32"/>
      <c r="U232" s="10"/>
      <c r="V232" s="32"/>
      <c r="W232" s="10"/>
      <c r="X232" s="32"/>
      <c r="Y232" s="10"/>
      <c r="Z232" s="32"/>
      <c r="AA232" s="10"/>
      <c r="AB232" s="32"/>
      <c r="AC232" s="10"/>
      <c r="AD232" s="32"/>
      <c r="AE232" s="10"/>
      <c r="AF232" s="32"/>
      <c r="AG232" s="10"/>
      <c r="AH232" s="32"/>
      <c r="AI232" s="10"/>
      <c r="AJ232" s="32"/>
      <c r="AK232" s="10"/>
      <c r="AL232" s="32"/>
      <c r="AM232" s="10"/>
      <c r="AN232" s="32"/>
      <c r="AO232" s="10"/>
      <c r="AP232" s="244"/>
      <c r="AQ232" s="10"/>
      <c r="AR232" s="32"/>
      <c r="AS232" s="10"/>
      <c r="AT232" s="244"/>
      <c r="AU232" s="10"/>
      <c r="AV232" s="244"/>
      <c r="AW232" s="7"/>
      <c r="AX232" s="249"/>
      <c r="AY232" s="10"/>
      <c r="AZ232" s="244"/>
      <c r="BA232" s="7"/>
      <c r="BB232" s="249"/>
      <c r="BC232" s="7"/>
      <c r="BD232" s="249"/>
      <c r="BE232" s="7"/>
      <c r="BF232" s="8"/>
      <c r="BG232" s="7"/>
      <c r="BH232" s="8"/>
      <c r="BJ232" s="41"/>
      <c r="BK232" s="41">
        <f t="shared" si="24"/>
        <v>0</v>
      </c>
      <c r="BL232">
        <f t="shared" si="23"/>
        <v>0</v>
      </c>
    </row>
    <row r="233" spans="1:66">
      <c r="A233">
        <f t="shared" si="22"/>
        <v>180</v>
      </c>
      <c r="B233" s="6"/>
      <c r="C233" s="10"/>
      <c r="D233" s="32"/>
      <c r="E233" s="10"/>
      <c r="F233" s="32"/>
      <c r="G233" s="10"/>
      <c r="H233" s="32"/>
      <c r="I233" s="10"/>
      <c r="J233" s="32"/>
      <c r="K233" s="10"/>
      <c r="L233" s="32"/>
      <c r="M233" s="10"/>
      <c r="N233" s="32"/>
      <c r="O233" s="10"/>
      <c r="P233" s="32"/>
      <c r="Q233" s="10"/>
      <c r="R233" s="32"/>
      <c r="S233" s="10"/>
      <c r="T233" s="32"/>
      <c r="U233" s="10"/>
      <c r="V233" s="32"/>
      <c r="W233" s="10"/>
      <c r="X233" s="32"/>
      <c r="Y233" s="10"/>
      <c r="Z233" s="32"/>
      <c r="AA233" s="10"/>
      <c r="AB233" s="32"/>
      <c r="AC233" s="10"/>
      <c r="AD233" s="32"/>
      <c r="AE233" s="10"/>
      <c r="AF233" s="32"/>
      <c r="AG233" s="10"/>
      <c r="AH233" s="32"/>
      <c r="AI233" s="10"/>
      <c r="AJ233" s="32"/>
      <c r="AK233" s="10"/>
      <c r="AL233" s="32"/>
      <c r="AM233" s="10"/>
      <c r="AN233" s="32"/>
      <c r="AO233" s="10"/>
      <c r="AP233" s="244"/>
      <c r="AQ233" s="10"/>
      <c r="AR233" s="32"/>
      <c r="AS233" s="10"/>
      <c r="AT233" s="244"/>
      <c r="AU233" s="10"/>
      <c r="AV233" s="244"/>
      <c r="AW233" s="7"/>
      <c r="AX233" s="249"/>
      <c r="AY233" s="10"/>
      <c r="AZ233" s="244"/>
      <c r="BA233" s="7"/>
      <c r="BB233" s="249"/>
      <c r="BC233" s="7"/>
      <c r="BD233" s="249"/>
      <c r="BE233" s="7"/>
      <c r="BF233" s="8"/>
      <c r="BG233" s="7"/>
      <c r="BH233" s="8"/>
      <c r="BJ233" s="41"/>
      <c r="BK233" s="41">
        <f t="shared" si="24"/>
        <v>0</v>
      </c>
      <c r="BL233">
        <f t="shared" si="23"/>
        <v>0</v>
      </c>
    </row>
    <row r="234" spans="1:66">
      <c r="A234">
        <f t="shared" si="22"/>
        <v>181</v>
      </c>
      <c r="B234" s="6"/>
      <c r="C234" s="10"/>
      <c r="D234" s="32"/>
      <c r="E234" s="10"/>
      <c r="F234" s="32"/>
      <c r="G234" s="10"/>
      <c r="H234" s="32"/>
      <c r="I234" s="10"/>
      <c r="J234" s="32"/>
      <c r="K234" s="10"/>
      <c r="L234" s="32"/>
      <c r="M234" s="10"/>
      <c r="N234" s="32"/>
      <c r="O234" s="10"/>
      <c r="P234" s="32"/>
      <c r="Q234" s="10"/>
      <c r="R234" s="32"/>
      <c r="S234" s="10"/>
      <c r="T234" s="32"/>
      <c r="U234" s="10"/>
      <c r="V234" s="32"/>
      <c r="W234" s="10"/>
      <c r="X234" s="32"/>
      <c r="Y234" s="10"/>
      <c r="Z234" s="32"/>
      <c r="AA234" s="10"/>
      <c r="AB234" s="32"/>
      <c r="AC234" s="10"/>
      <c r="AD234" s="32"/>
      <c r="AE234" s="10"/>
      <c r="AF234" s="32"/>
      <c r="AG234" s="10"/>
      <c r="AH234" s="32"/>
      <c r="AI234" s="10"/>
      <c r="AJ234" s="32"/>
      <c r="AK234" s="10"/>
      <c r="AL234" s="32"/>
      <c r="AM234" s="10"/>
      <c r="AN234" s="32"/>
      <c r="AO234" s="10"/>
      <c r="AP234" s="244"/>
      <c r="AQ234" s="10"/>
      <c r="AR234" s="32"/>
      <c r="AS234" s="10"/>
      <c r="AT234" s="244"/>
      <c r="AU234" s="10"/>
      <c r="AV234" s="244"/>
      <c r="AW234" s="7"/>
      <c r="AX234" s="249"/>
      <c r="AY234" s="10"/>
      <c r="AZ234" s="244"/>
      <c r="BA234" s="7"/>
      <c r="BB234" s="249"/>
      <c r="BC234" s="7"/>
      <c r="BD234" s="249"/>
      <c r="BE234" s="7"/>
      <c r="BF234" s="8"/>
      <c r="BG234" s="7"/>
      <c r="BH234" s="8"/>
      <c r="BJ234" s="41"/>
      <c r="BK234" s="41">
        <f t="shared" si="24"/>
        <v>0</v>
      </c>
      <c r="BL234">
        <f t="shared" si="23"/>
        <v>0</v>
      </c>
    </row>
    <row r="235" spans="1:66">
      <c r="A235">
        <f t="shared" si="22"/>
        <v>182</v>
      </c>
      <c r="B235" s="6"/>
      <c r="C235" s="10"/>
      <c r="D235" s="32"/>
      <c r="E235" s="10"/>
      <c r="F235" s="32"/>
      <c r="G235" s="10"/>
      <c r="H235" s="32"/>
      <c r="I235" s="10"/>
      <c r="J235" s="32"/>
      <c r="K235" s="94"/>
      <c r="L235" s="32"/>
      <c r="M235" s="10"/>
      <c r="N235" s="32"/>
      <c r="O235" s="10"/>
      <c r="P235" s="32"/>
      <c r="Q235" s="10"/>
      <c r="R235" s="32"/>
      <c r="S235" s="10"/>
      <c r="T235" s="32"/>
      <c r="U235" s="10"/>
      <c r="V235" s="32"/>
      <c r="W235" s="10"/>
      <c r="X235" s="32"/>
      <c r="Y235" s="10"/>
      <c r="Z235" s="32"/>
      <c r="AA235" s="10"/>
      <c r="AB235" s="32"/>
      <c r="AC235" s="10"/>
      <c r="AD235" s="32"/>
      <c r="AE235" s="10"/>
      <c r="AF235" s="32"/>
      <c r="AG235" s="10"/>
      <c r="AH235" s="32"/>
      <c r="AI235" s="10"/>
      <c r="AJ235" s="32"/>
      <c r="AK235" s="10"/>
      <c r="AL235" s="32"/>
      <c r="AM235" s="10"/>
      <c r="AN235" s="32"/>
      <c r="AO235" s="10"/>
      <c r="AP235" s="244"/>
      <c r="AQ235" s="10"/>
      <c r="AR235" s="32"/>
      <c r="AS235" s="10"/>
      <c r="AT235" s="244"/>
      <c r="AU235" s="10"/>
      <c r="AV235" s="244"/>
      <c r="AW235" s="7"/>
      <c r="AX235" s="249"/>
      <c r="AY235" s="10"/>
      <c r="AZ235" s="244"/>
      <c r="BA235" s="7"/>
      <c r="BB235" s="249"/>
      <c r="BC235" s="7"/>
      <c r="BD235" s="249"/>
      <c r="BE235" s="7"/>
      <c r="BF235" s="8"/>
      <c r="BG235" s="7"/>
      <c r="BH235" s="8"/>
      <c r="BJ235" s="41"/>
      <c r="BK235" s="41">
        <f t="shared" si="24"/>
        <v>0</v>
      </c>
      <c r="BL235">
        <f t="shared" si="23"/>
        <v>0</v>
      </c>
      <c r="BN235" s="39"/>
    </row>
    <row r="236" spans="1:66">
      <c r="A236">
        <f t="shared" si="22"/>
        <v>183</v>
      </c>
      <c r="B236" s="6"/>
      <c r="C236" s="10"/>
      <c r="D236" s="32"/>
      <c r="E236" s="10"/>
      <c r="F236" s="32"/>
      <c r="G236" s="10"/>
      <c r="H236" s="32"/>
      <c r="I236" s="10"/>
      <c r="J236" s="32"/>
      <c r="K236" s="10"/>
      <c r="L236" s="32"/>
      <c r="M236" s="10"/>
      <c r="N236" s="32"/>
      <c r="O236" s="10"/>
      <c r="P236" s="32"/>
      <c r="Q236" s="10"/>
      <c r="R236" s="32"/>
      <c r="S236" s="10"/>
      <c r="T236" s="32"/>
      <c r="U236" s="10"/>
      <c r="V236" s="32"/>
      <c r="W236" s="10"/>
      <c r="X236" s="32"/>
      <c r="Y236" s="10"/>
      <c r="Z236" s="32"/>
      <c r="AA236" s="10"/>
      <c r="AB236" s="32"/>
      <c r="AC236" s="10"/>
      <c r="AD236" s="32"/>
      <c r="AE236" s="10"/>
      <c r="AF236" s="32"/>
      <c r="AG236" s="10"/>
      <c r="AH236" s="32"/>
      <c r="AI236" s="10"/>
      <c r="AJ236" s="32"/>
      <c r="AK236" s="10"/>
      <c r="AL236" s="32"/>
      <c r="AM236" s="10"/>
      <c r="AN236" s="32"/>
      <c r="AO236" s="10"/>
      <c r="AP236" s="244"/>
      <c r="AQ236" s="10"/>
      <c r="AR236" s="32"/>
      <c r="AS236" s="10"/>
      <c r="AT236" s="244"/>
      <c r="AU236" s="10"/>
      <c r="AV236" s="244"/>
      <c r="AW236" s="7"/>
      <c r="AX236" s="249"/>
      <c r="AY236" s="10"/>
      <c r="AZ236" s="244"/>
      <c r="BA236" s="7"/>
      <c r="BB236" s="249"/>
      <c r="BC236" s="7"/>
      <c r="BD236" s="249"/>
      <c r="BE236" s="7"/>
      <c r="BF236" s="8"/>
      <c r="BG236" s="7"/>
      <c r="BH236" s="8"/>
      <c r="BJ236" s="41"/>
      <c r="BK236" s="41">
        <f t="shared" si="24"/>
        <v>0</v>
      </c>
      <c r="BL236">
        <f t="shared" si="23"/>
        <v>0</v>
      </c>
    </row>
    <row r="237" spans="1:66">
      <c r="A237">
        <f t="shared" si="22"/>
        <v>184</v>
      </c>
      <c r="B237" s="6"/>
      <c r="C237" s="10"/>
      <c r="D237" s="32"/>
      <c r="E237" s="10"/>
      <c r="F237" s="32"/>
      <c r="G237" s="10"/>
      <c r="H237" s="32"/>
      <c r="I237" s="10"/>
      <c r="J237" s="32"/>
      <c r="K237" s="94"/>
      <c r="L237" s="32"/>
      <c r="M237" s="10"/>
      <c r="N237" s="32"/>
      <c r="O237" s="10"/>
      <c r="P237" s="32"/>
      <c r="Q237" s="10"/>
      <c r="R237" s="32"/>
      <c r="S237" s="10"/>
      <c r="T237" s="32"/>
      <c r="U237" s="10"/>
      <c r="V237" s="32"/>
      <c r="W237" s="10"/>
      <c r="X237" s="32"/>
      <c r="Y237" s="10"/>
      <c r="Z237" s="32"/>
      <c r="AA237" s="10"/>
      <c r="AB237" s="32"/>
      <c r="AC237" s="10"/>
      <c r="AD237" s="32"/>
      <c r="AE237" s="10"/>
      <c r="AF237" s="32"/>
      <c r="AG237" s="10"/>
      <c r="AH237" s="32"/>
      <c r="AI237" s="10"/>
      <c r="AJ237" s="32"/>
      <c r="AK237" s="10"/>
      <c r="AL237" s="32"/>
      <c r="AM237" s="10"/>
      <c r="AN237" s="32"/>
      <c r="AO237" s="10"/>
      <c r="AP237" s="244"/>
      <c r="AQ237" s="10"/>
      <c r="AR237" s="32"/>
      <c r="AS237" s="10"/>
      <c r="AT237" s="244"/>
      <c r="AU237" s="10"/>
      <c r="AV237" s="244"/>
      <c r="AW237" s="7"/>
      <c r="AX237" s="249"/>
      <c r="AY237" s="10"/>
      <c r="AZ237" s="244"/>
      <c r="BA237" s="7"/>
      <c r="BB237" s="249"/>
      <c r="BC237" s="7"/>
      <c r="BD237" s="249"/>
      <c r="BE237" s="7"/>
      <c r="BF237" s="8"/>
      <c r="BG237" s="7"/>
      <c r="BH237" s="8"/>
      <c r="BJ237" s="41"/>
      <c r="BK237" s="41">
        <f t="shared" si="24"/>
        <v>0</v>
      </c>
      <c r="BL237">
        <f t="shared" si="23"/>
        <v>0</v>
      </c>
      <c r="BN237" s="39"/>
    </row>
    <row r="238" spans="1:66">
      <c r="A238">
        <f t="shared" si="22"/>
        <v>185</v>
      </c>
      <c r="B238" s="6"/>
      <c r="C238" s="10"/>
      <c r="D238" s="32"/>
      <c r="E238" s="10"/>
      <c r="F238" s="32"/>
      <c r="G238" s="10"/>
      <c r="H238" s="32"/>
      <c r="I238" s="10"/>
      <c r="J238" s="32"/>
      <c r="K238" s="10"/>
      <c r="L238" s="32"/>
      <c r="M238" s="10"/>
      <c r="N238" s="32"/>
      <c r="O238" s="10"/>
      <c r="P238" s="32"/>
      <c r="Q238" s="10"/>
      <c r="R238" s="32"/>
      <c r="S238" s="10"/>
      <c r="T238" s="32"/>
      <c r="U238" s="10"/>
      <c r="V238" s="32"/>
      <c r="W238" s="10"/>
      <c r="X238" s="32"/>
      <c r="Y238" s="10"/>
      <c r="Z238" s="32"/>
      <c r="AA238" s="10"/>
      <c r="AB238" s="32"/>
      <c r="AC238" s="10"/>
      <c r="AD238" s="32"/>
      <c r="AE238" s="10"/>
      <c r="AF238" s="32"/>
      <c r="AG238" s="10"/>
      <c r="AH238" s="32"/>
      <c r="AI238" s="10"/>
      <c r="AJ238" s="32"/>
      <c r="AK238" s="10"/>
      <c r="AL238" s="32"/>
      <c r="AM238" s="10"/>
      <c r="AN238" s="32"/>
      <c r="AO238" s="10"/>
      <c r="AP238" s="244"/>
      <c r="AQ238" s="10"/>
      <c r="AR238" s="32"/>
      <c r="AS238" s="10"/>
      <c r="AT238" s="244"/>
      <c r="AU238" s="10"/>
      <c r="AV238" s="244"/>
      <c r="AW238" s="7"/>
      <c r="AX238" s="249"/>
      <c r="AY238" s="10"/>
      <c r="AZ238" s="244"/>
      <c r="BA238" s="7"/>
      <c r="BB238" s="249"/>
      <c r="BC238" s="7"/>
      <c r="BD238" s="249"/>
      <c r="BE238" s="7"/>
      <c r="BF238" s="8"/>
      <c r="BG238" s="7"/>
      <c r="BH238" s="8"/>
      <c r="BJ238" s="41"/>
      <c r="BK238" s="41">
        <f t="shared" si="24"/>
        <v>0</v>
      </c>
      <c r="BL238">
        <f t="shared" si="23"/>
        <v>0</v>
      </c>
    </row>
    <row r="239" spans="1:66">
      <c r="A239">
        <f t="shared" si="22"/>
        <v>186</v>
      </c>
      <c r="B239" s="6"/>
      <c r="C239" s="10"/>
      <c r="D239" s="32"/>
      <c r="E239" s="10"/>
      <c r="F239" s="32"/>
      <c r="G239" s="10"/>
      <c r="H239" s="32"/>
      <c r="I239" s="10"/>
      <c r="J239" s="32"/>
      <c r="K239" s="10"/>
      <c r="L239" s="32"/>
      <c r="M239" s="10"/>
      <c r="N239" s="32"/>
      <c r="O239" s="10"/>
      <c r="P239" s="32"/>
      <c r="Q239" s="10"/>
      <c r="R239" s="32"/>
      <c r="S239" s="10"/>
      <c r="T239" s="32"/>
      <c r="U239" s="10"/>
      <c r="V239" s="32"/>
      <c r="W239" s="10"/>
      <c r="X239" s="32"/>
      <c r="Y239" s="10"/>
      <c r="Z239" s="32"/>
      <c r="AA239" s="10"/>
      <c r="AB239" s="32"/>
      <c r="AC239" s="10"/>
      <c r="AD239" s="32"/>
      <c r="AE239" s="10"/>
      <c r="AF239" s="32"/>
      <c r="AG239" s="10"/>
      <c r="AH239" s="32"/>
      <c r="AI239" s="10"/>
      <c r="AJ239" s="32"/>
      <c r="AK239" s="10"/>
      <c r="AL239" s="32"/>
      <c r="AM239" s="10"/>
      <c r="AN239" s="32"/>
      <c r="AO239" s="10"/>
      <c r="AP239" s="244"/>
      <c r="AQ239" s="10"/>
      <c r="AR239" s="32"/>
      <c r="AS239" s="10"/>
      <c r="AT239" s="244"/>
      <c r="AU239" s="10"/>
      <c r="AV239" s="244"/>
      <c r="AW239" s="7"/>
      <c r="AX239" s="249"/>
      <c r="AY239" s="10"/>
      <c r="AZ239" s="244"/>
      <c r="BA239" s="7"/>
      <c r="BB239" s="249"/>
      <c r="BC239" s="7"/>
      <c r="BD239" s="249"/>
      <c r="BE239" s="7"/>
      <c r="BF239" s="8"/>
      <c r="BG239" s="7"/>
      <c r="BH239" s="8"/>
      <c r="BJ239" s="41"/>
      <c r="BK239" s="41">
        <f t="shared" si="24"/>
        <v>0</v>
      </c>
      <c r="BL239">
        <f t="shared" si="23"/>
        <v>0</v>
      </c>
    </row>
    <row r="240" spans="1:66">
      <c r="A240">
        <f t="shared" si="22"/>
        <v>187</v>
      </c>
      <c r="B240" s="6"/>
      <c r="C240" s="10"/>
      <c r="D240" s="32"/>
      <c r="E240" s="10"/>
      <c r="F240" s="32"/>
      <c r="G240" s="10"/>
      <c r="H240" s="32"/>
      <c r="I240" s="10"/>
      <c r="J240" s="32"/>
      <c r="K240" s="10"/>
      <c r="L240" s="32"/>
      <c r="M240" s="10"/>
      <c r="N240" s="32"/>
      <c r="O240" s="10"/>
      <c r="P240" s="32"/>
      <c r="Q240" s="10"/>
      <c r="R240" s="32"/>
      <c r="S240" s="10"/>
      <c r="T240" s="32"/>
      <c r="U240" s="10"/>
      <c r="V240" s="32"/>
      <c r="W240" s="10"/>
      <c r="X240" s="32"/>
      <c r="Y240" s="10"/>
      <c r="Z240" s="32"/>
      <c r="AA240" s="10"/>
      <c r="AB240" s="32"/>
      <c r="AC240" s="10"/>
      <c r="AD240" s="32"/>
      <c r="AE240" s="10"/>
      <c r="AF240" s="32"/>
      <c r="AG240" s="10"/>
      <c r="AH240" s="32"/>
      <c r="AI240" s="10"/>
      <c r="AJ240" s="32"/>
      <c r="AK240" s="10"/>
      <c r="AL240" s="32"/>
      <c r="AM240" s="10"/>
      <c r="AN240" s="32"/>
      <c r="AO240" s="10"/>
      <c r="AP240" s="244"/>
      <c r="AQ240" s="10"/>
      <c r="AR240" s="32"/>
      <c r="AS240" s="10"/>
      <c r="AT240" s="244"/>
      <c r="AU240" s="10"/>
      <c r="AV240" s="244"/>
      <c r="AW240" s="7"/>
      <c r="AX240" s="249"/>
      <c r="AY240" s="10"/>
      <c r="AZ240" s="244"/>
      <c r="BA240" s="7"/>
      <c r="BB240" s="249"/>
      <c r="BC240" s="7"/>
      <c r="BD240" s="249"/>
      <c r="BE240" s="7"/>
      <c r="BF240" s="8"/>
      <c r="BG240" s="7"/>
      <c r="BH240" s="8"/>
      <c r="BJ240" s="41"/>
      <c r="BK240" s="41">
        <f t="shared" si="24"/>
        <v>0</v>
      </c>
      <c r="BL240">
        <f t="shared" si="23"/>
        <v>0</v>
      </c>
    </row>
    <row r="241" spans="1:66">
      <c r="A241">
        <f t="shared" si="22"/>
        <v>188</v>
      </c>
      <c r="B241" s="6"/>
      <c r="C241" s="10"/>
      <c r="D241" s="32"/>
      <c r="E241" s="10"/>
      <c r="F241" s="32"/>
      <c r="G241" s="10"/>
      <c r="H241" s="32"/>
      <c r="I241" s="10"/>
      <c r="J241" s="32"/>
      <c r="K241" s="10"/>
      <c r="L241" s="32"/>
      <c r="M241" s="10"/>
      <c r="N241" s="32"/>
      <c r="O241" s="10"/>
      <c r="P241" s="32"/>
      <c r="Q241" s="10"/>
      <c r="R241" s="32"/>
      <c r="S241" s="10"/>
      <c r="T241" s="32"/>
      <c r="U241" s="10"/>
      <c r="V241" s="32"/>
      <c r="W241" s="10"/>
      <c r="X241" s="32"/>
      <c r="Y241" s="10"/>
      <c r="Z241" s="32"/>
      <c r="AA241" s="10"/>
      <c r="AB241" s="32"/>
      <c r="AC241" s="10"/>
      <c r="AD241" s="32"/>
      <c r="AE241" s="10"/>
      <c r="AF241" s="32"/>
      <c r="AG241" s="10"/>
      <c r="AH241" s="32"/>
      <c r="AI241" s="10"/>
      <c r="AJ241" s="32"/>
      <c r="AK241" s="10"/>
      <c r="AL241" s="32"/>
      <c r="AM241" s="10"/>
      <c r="AN241" s="32"/>
      <c r="AO241" s="10"/>
      <c r="AP241" s="244"/>
      <c r="AQ241" s="10"/>
      <c r="AR241" s="32"/>
      <c r="AS241" s="10"/>
      <c r="AT241" s="244"/>
      <c r="AU241" s="10"/>
      <c r="AV241" s="244"/>
      <c r="AW241" s="7"/>
      <c r="AX241" s="249"/>
      <c r="AY241" s="10"/>
      <c r="AZ241" s="244"/>
      <c r="BA241" s="7"/>
      <c r="BB241" s="249"/>
      <c r="BC241" s="7"/>
      <c r="BD241" s="249"/>
      <c r="BE241" s="7"/>
      <c r="BF241" s="8"/>
      <c r="BG241" s="7"/>
      <c r="BH241" s="8"/>
      <c r="BJ241" s="41"/>
      <c r="BK241" s="41">
        <f t="shared" si="24"/>
        <v>0</v>
      </c>
      <c r="BL241">
        <f t="shared" si="23"/>
        <v>0</v>
      </c>
    </row>
    <row r="242" spans="1:66">
      <c r="A242">
        <f t="shared" si="22"/>
        <v>189</v>
      </c>
      <c r="B242" s="6"/>
      <c r="C242" s="10"/>
      <c r="D242" s="32"/>
      <c r="E242" s="10"/>
      <c r="F242" s="32"/>
      <c r="G242" s="10"/>
      <c r="H242" s="32"/>
      <c r="I242" s="10"/>
      <c r="J242" s="32"/>
      <c r="K242" s="10"/>
      <c r="L242" s="32"/>
      <c r="M242" s="10"/>
      <c r="N242" s="32"/>
      <c r="O242" s="10"/>
      <c r="P242" s="32"/>
      <c r="Q242" s="10"/>
      <c r="R242" s="32"/>
      <c r="S242" s="10"/>
      <c r="T242" s="32"/>
      <c r="U242" s="10"/>
      <c r="V242" s="32"/>
      <c r="W242" s="10"/>
      <c r="X242" s="32"/>
      <c r="Y242" s="10"/>
      <c r="Z242" s="32"/>
      <c r="AA242" s="10"/>
      <c r="AB242" s="32"/>
      <c r="AC242" s="10"/>
      <c r="AD242" s="32"/>
      <c r="AE242" s="10"/>
      <c r="AF242" s="32"/>
      <c r="AG242" s="10"/>
      <c r="AH242" s="32"/>
      <c r="AI242" s="10"/>
      <c r="AJ242" s="32"/>
      <c r="AK242" s="10"/>
      <c r="AL242" s="32"/>
      <c r="AM242" s="10"/>
      <c r="AN242" s="32"/>
      <c r="AO242" s="10"/>
      <c r="AP242" s="244"/>
      <c r="AQ242" s="10"/>
      <c r="AR242" s="32"/>
      <c r="AS242" s="10"/>
      <c r="AT242" s="244"/>
      <c r="AU242" s="10"/>
      <c r="AV242" s="244"/>
      <c r="AW242" s="7"/>
      <c r="AX242" s="249"/>
      <c r="AY242" s="10"/>
      <c r="AZ242" s="244"/>
      <c r="BA242" s="7"/>
      <c r="BB242" s="249"/>
      <c r="BC242" s="7"/>
      <c r="BD242" s="249"/>
      <c r="BE242" s="7"/>
      <c r="BF242" s="8"/>
      <c r="BG242" s="7"/>
      <c r="BH242" s="8"/>
      <c r="BJ242" s="41"/>
      <c r="BK242" s="41">
        <f t="shared" si="24"/>
        <v>0</v>
      </c>
      <c r="BL242">
        <f t="shared" si="23"/>
        <v>0</v>
      </c>
    </row>
    <row r="243" spans="1:66">
      <c r="A243">
        <f t="shared" si="22"/>
        <v>190</v>
      </c>
      <c r="B243" s="6"/>
      <c r="C243" s="10"/>
      <c r="D243" s="32"/>
      <c r="E243" s="10"/>
      <c r="F243" s="32"/>
      <c r="G243" s="10"/>
      <c r="H243" s="32"/>
      <c r="I243" s="10"/>
      <c r="J243" s="32"/>
      <c r="K243" s="10"/>
      <c r="L243" s="32"/>
      <c r="M243" s="10"/>
      <c r="N243" s="32"/>
      <c r="O243" s="10"/>
      <c r="P243" s="32"/>
      <c r="Q243" s="10"/>
      <c r="R243" s="32"/>
      <c r="S243" s="10"/>
      <c r="T243" s="32"/>
      <c r="U243" s="10"/>
      <c r="V243" s="32"/>
      <c r="W243" s="10"/>
      <c r="X243" s="32"/>
      <c r="Y243" s="10"/>
      <c r="Z243" s="32"/>
      <c r="AA243" s="10"/>
      <c r="AB243" s="32"/>
      <c r="AC243" s="10"/>
      <c r="AD243" s="32"/>
      <c r="AE243" s="10"/>
      <c r="AF243" s="32"/>
      <c r="AG243" s="10"/>
      <c r="AH243" s="32"/>
      <c r="AI243" s="10"/>
      <c r="AJ243" s="32"/>
      <c r="AK243" s="10"/>
      <c r="AL243" s="32"/>
      <c r="AM243" s="10"/>
      <c r="AN243" s="32"/>
      <c r="AO243" s="10"/>
      <c r="AP243" s="244"/>
      <c r="AQ243" s="10"/>
      <c r="AR243" s="32"/>
      <c r="AS243" s="10"/>
      <c r="AT243" s="244"/>
      <c r="AU243" s="10"/>
      <c r="AV243" s="244"/>
      <c r="AW243" s="7"/>
      <c r="AX243" s="249"/>
      <c r="AY243" s="10"/>
      <c r="AZ243" s="244"/>
      <c r="BA243" s="7"/>
      <c r="BB243" s="249"/>
      <c r="BC243" s="7"/>
      <c r="BD243" s="249"/>
      <c r="BE243" s="7"/>
      <c r="BF243" s="8"/>
      <c r="BG243" s="7"/>
      <c r="BH243" s="8"/>
      <c r="BJ243" s="41"/>
      <c r="BK243" s="41">
        <f t="shared" si="24"/>
        <v>0</v>
      </c>
      <c r="BL243">
        <f t="shared" si="23"/>
        <v>0</v>
      </c>
    </row>
    <row r="244" spans="1:66">
      <c r="A244">
        <f t="shared" si="22"/>
        <v>191</v>
      </c>
      <c r="B244" s="6"/>
      <c r="C244" s="10"/>
      <c r="D244" s="32"/>
      <c r="E244" s="10"/>
      <c r="F244" s="32"/>
      <c r="G244" s="10"/>
      <c r="H244" s="32"/>
      <c r="I244" s="10"/>
      <c r="J244" s="32"/>
      <c r="K244" s="94"/>
      <c r="L244" s="32"/>
      <c r="M244" s="10"/>
      <c r="N244" s="32"/>
      <c r="O244" s="10"/>
      <c r="P244" s="32"/>
      <c r="Q244" s="10"/>
      <c r="R244" s="32"/>
      <c r="S244" s="10"/>
      <c r="T244" s="32"/>
      <c r="U244" s="10"/>
      <c r="V244" s="32"/>
      <c r="W244" s="10"/>
      <c r="X244" s="32"/>
      <c r="Y244" s="10"/>
      <c r="Z244" s="32"/>
      <c r="AA244" s="10"/>
      <c r="AB244" s="32"/>
      <c r="AC244" s="10"/>
      <c r="AD244" s="32"/>
      <c r="AE244" s="10"/>
      <c r="AF244" s="32"/>
      <c r="AG244" s="10"/>
      <c r="AH244" s="32"/>
      <c r="AI244" s="10"/>
      <c r="AJ244" s="32"/>
      <c r="AK244" s="10"/>
      <c r="AL244" s="32"/>
      <c r="AM244" s="10"/>
      <c r="AN244" s="32"/>
      <c r="AO244" s="10"/>
      <c r="AP244" s="244"/>
      <c r="AQ244" s="10"/>
      <c r="AR244" s="32"/>
      <c r="AS244" s="10"/>
      <c r="AT244" s="244"/>
      <c r="AU244" s="10"/>
      <c r="AV244" s="244"/>
      <c r="AW244" s="7"/>
      <c r="AX244" s="249"/>
      <c r="AY244" s="10"/>
      <c r="AZ244" s="244"/>
      <c r="BA244" s="7"/>
      <c r="BB244" s="249"/>
      <c r="BC244" s="7"/>
      <c r="BD244" s="249"/>
      <c r="BE244" s="7"/>
      <c r="BF244" s="8"/>
      <c r="BG244" s="7"/>
      <c r="BH244" s="8"/>
      <c r="BJ244" s="41"/>
      <c r="BK244" s="41">
        <f t="shared" si="24"/>
        <v>0</v>
      </c>
      <c r="BL244">
        <f t="shared" si="23"/>
        <v>0</v>
      </c>
      <c r="BN244" s="39"/>
    </row>
    <row r="245" spans="1:66">
      <c r="A245">
        <f t="shared" si="22"/>
        <v>192</v>
      </c>
      <c r="B245" s="6"/>
      <c r="C245" s="10"/>
      <c r="D245" s="32"/>
      <c r="E245" s="10"/>
      <c r="F245" s="32"/>
      <c r="G245" s="10"/>
      <c r="H245" s="32"/>
      <c r="I245" s="10"/>
      <c r="J245" s="32"/>
      <c r="K245" s="94"/>
      <c r="L245" s="32"/>
      <c r="M245" s="10"/>
      <c r="N245" s="32"/>
      <c r="O245" s="10"/>
      <c r="P245" s="32"/>
      <c r="Q245" s="10"/>
      <c r="R245" s="32"/>
      <c r="S245" s="10"/>
      <c r="T245" s="32"/>
      <c r="U245" s="10"/>
      <c r="V245" s="32"/>
      <c r="W245" s="10"/>
      <c r="X245" s="32"/>
      <c r="Y245" s="10"/>
      <c r="Z245" s="32"/>
      <c r="AA245" s="10"/>
      <c r="AB245" s="32"/>
      <c r="AC245" s="10"/>
      <c r="AD245" s="32"/>
      <c r="AE245" s="10"/>
      <c r="AF245" s="32"/>
      <c r="AG245" s="10"/>
      <c r="AH245" s="32"/>
      <c r="AI245" s="10"/>
      <c r="AJ245" s="32"/>
      <c r="AK245" s="10"/>
      <c r="AL245" s="32"/>
      <c r="AM245" s="10"/>
      <c r="AN245" s="32"/>
      <c r="AO245" s="10"/>
      <c r="AP245" s="244"/>
      <c r="AQ245" s="10"/>
      <c r="AR245" s="32"/>
      <c r="AS245" s="10"/>
      <c r="AT245" s="244"/>
      <c r="AU245" s="10"/>
      <c r="AV245" s="244"/>
      <c r="AW245" s="7"/>
      <c r="AX245" s="249"/>
      <c r="AY245" s="10"/>
      <c r="AZ245" s="244"/>
      <c r="BA245" s="7"/>
      <c r="BB245" s="249"/>
      <c r="BC245" s="7"/>
      <c r="BD245" s="249"/>
      <c r="BE245" s="7"/>
      <c r="BF245" s="8"/>
      <c r="BG245" s="7"/>
      <c r="BH245" s="8"/>
      <c r="BJ245" s="41"/>
      <c r="BK245" s="41">
        <f t="shared" si="24"/>
        <v>0</v>
      </c>
      <c r="BL245">
        <f t="shared" si="23"/>
        <v>0</v>
      </c>
      <c r="BN245" s="39"/>
    </row>
    <row r="246" spans="1:66">
      <c r="A246">
        <f t="shared" si="22"/>
        <v>193</v>
      </c>
      <c r="B246" s="6"/>
      <c r="C246" s="10"/>
      <c r="D246" s="32"/>
      <c r="E246" s="10"/>
      <c r="F246" s="32"/>
      <c r="G246" s="10"/>
      <c r="H246" s="32"/>
      <c r="I246" s="10"/>
      <c r="J246" s="32"/>
      <c r="K246" s="94"/>
      <c r="L246" s="32"/>
      <c r="M246" s="10"/>
      <c r="N246" s="32"/>
      <c r="O246" s="10"/>
      <c r="P246" s="32"/>
      <c r="Q246" s="10"/>
      <c r="R246" s="32"/>
      <c r="S246" s="10"/>
      <c r="T246" s="32"/>
      <c r="U246" s="10"/>
      <c r="V246" s="32"/>
      <c r="W246" s="10"/>
      <c r="X246" s="32"/>
      <c r="Y246" s="10"/>
      <c r="Z246" s="32"/>
      <c r="AA246" s="10"/>
      <c r="AB246" s="32"/>
      <c r="AC246" s="10"/>
      <c r="AD246" s="32"/>
      <c r="AE246" s="10"/>
      <c r="AF246" s="32"/>
      <c r="AG246" s="10"/>
      <c r="AH246" s="32"/>
      <c r="AI246" s="10"/>
      <c r="AJ246" s="32"/>
      <c r="AK246" s="10"/>
      <c r="AL246" s="32"/>
      <c r="AM246" s="10"/>
      <c r="AN246" s="32"/>
      <c r="AO246" s="10"/>
      <c r="AP246" s="244"/>
      <c r="AQ246" s="10"/>
      <c r="AR246" s="32"/>
      <c r="AS246" s="10"/>
      <c r="AT246" s="244"/>
      <c r="AU246" s="10"/>
      <c r="AV246" s="244"/>
      <c r="AW246" s="7"/>
      <c r="AX246" s="249"/>
      <c r="AY246" s="10"/>
      <c r="AZ246" s="244"/>
      <c r="BA246" s="7"/>
      <c r="BB246" s="249"/>
      <c r="BC246" s="7"/>
      <c r="BD246" s="249"/>
      <c r="BE246" s="7"/>
      <c r="BF246" s="8"/>
      <c r="BG246" s="7"/>
      <c r="BH246" s="8"/>
      <c r="BJ246" s="41"/>
      <c r="BK246" s="41">
        <f t="shared" si="24"/>
        <v>0</v>
      </c>
      <c r="BL246">
        <f t="shared" si="23"/>
        <v>0</v>
      </c>
      <c r="BN246" s="39"/>
    </row>
    <row r="247" spans="1:66">
      <c r="A247">
        <f t="shared" si="22"/>
        <v>194</v>
      </c>
      <c r="B247" s="6"/>
      <c r="C247" s="10"/>
      <c r="D247" s="32"/>
      <c r="E247" s="10"/>
      <c r="F247" s="32"/>
      <c r="G247" s="10"/>
      <c r="H247" s="32"/>
      <c r="I247" s="10"/>
      <c r="J247" s="32"/>
      <c r="K247" s="94"/>
      <c r="L247" s="32"/>
      <c r="M247" s="10"/>
      <c r="N247" s="32"/>
      <c r="O247" s="10"/>
      <c r="P247" s="32"/>
      <c r="Q247" s="10"/>
      <c r="R247" s="32"/>
      <c r="S247" s="10"/>
      <c r="T247" s="32"/>
      <c r="U247" s="10"/>
      <c r="V247" s="32"/>
      <c r="W247" s="10"/>
      <c r="X247" s="32"/>
      <c r="Y247" s="10"/>
      <c r="Z247" s="32"/>
      <c r="AA247" s="10"/>
      <c r="AB247" s="32"/>
      <c r="AC247" s="10"/>
      <c r="AD247" s="32"/>
      <c r="AE247" s="10"/>
      <c r="AF247" s="32"/>
      <c r="AG247" s="10"/>
      <c r="AH247" s="32"/>
      <c r="AI247" s="10"/>
      <c r="AJ247" s="32"/>
      <c r="AK247" s="10"/>
      <c r="AL247" s="32"/>
      <c r="AM247" s="10"/>
      <c r="AN247" s="32"/>
      <c r="AO247" s="10"/>
      <c r="AP247" s="244"/>
      <c r="AQ247" s="10"/>
      <c r="AR247" s="32"/>
      <c r="AS247" s="10"/>
      <c r="AT247" s="244"/>
      <c r="AU247" s="10"/>
      <c r="AV247" s="244"/>
      <c r="AW247" s="7"/>
      <c r="AX247" s="249"/>
      <c r="AY247" s="10"/>
      <c r="AZ247" s="244"/>
      <c r="BA247" s="7"/>
      <c r="BB247" s="249"/>
      <c r="BC247" s="7"/>
      <c r="BD247" s="249"/>
      <c r="BE247" s="7"/>
      <c r="BF247" s="8"/>
      <c r="BG247" s="7"/>
      <c r="BH247" s="8"/>
      <c r="BJ247" s="41"/>
      <c r="BK247" s="41">
        <f t="shared" si="24"/>
        <v>0</v>
      </c>
      <c r="BL247">
        <f t="shared" si="23"/>
        <v>0</v>
      </c>
      <c r="BN247" s="39"/>
    </row>
    <row r="248" spans="1:66">
      <c r="A248">
        <f t="shared" ref="A248:A311" si="25">+A247+1</f>
        <v>195</v>
      </c>
      <c r="B248" s="6"/>
      <c r="C248" s="10"/>
      <c r="D248" s="32"/>
      <c r="E248" s="10"/>
      <c r="F248" s="32"/>
      <c r="G248" s="10"/>
      <c r="H248" s="32"/>
      <c r="I248" s="10"/>
      <c r="J248" s="32"/>
      <c r="K248" s="94"/>
      <c r="L248" s="32"/>
      <c r="M248" s="10"/>
      <c r="N248" s="32"/>
      <c r="O248" s="10"/>
      <c r="P248" s="32"/>
      <c r="Q248" s="10"/>
      <c r="R248" s="32"/>
      <c r="S248" s="10"/>
      <c r="T248" s="32"/>
      <c r="U248" s="10"/>
      <c r="V248" s="32"/>
      <c r="W248" s="10"/>
      <c r="X248" s="32"/>
      <c r="Y248" s="10"/>
      <c r="Z248" s="32"/>
      <c r="AA248" s="10"/>
      <c r="AB248" s="32"/>
      <c r="AC248" s="10"/>
      <c r="AD248" s="32"/>
      <c r="AE248" s="10"/>
      <c r="AF248" s="32"/>
      <c r="AG248" s="10"/>
      <c r="AH248" s="32"/>
      <c r="AI248" s="10"/>
      <c r="AJ248" s="32"/>
      <c r="AK248" s="10"/>
      <c r="AL248" s="32"/>
      <c r="AM248" s="10"/>
      <c r="AN248" s="32"/>
      <c r="AO248" s="10"/>
      <c r="AP248" s="244"/>
      <c r="AQ248" s="10"/>
      <c r="AR248" s="32"/>
      <c r="AS248" s="10"/>
      <c r="AT248" s="244"/>
      <c r="AU248" s="10"/>
      <c r="AV248" s="244"/>
      <c r="AW248" s="7"/>
      <c r="AX248" s="249"/>
      <c r="AY248" s="10"/>
      <c r="AZ248" s="244"/>
      <c r="BA248" s="7"/>
      <c r="BB248" s="249"/>
      <c r="BC248" s="7"/>
      <c r="BD248" s="249"/>
      <c r="BE248" s="7"/>
      <c r="BF248" s="8"/>
      <c r="BG248" s="7"/>
      <c r="BH248" s="8"/>
      <c r="BJ248" s="41"/>
      <c r="BK248" s="41">
        <f t="shared" si="24"/>
        <v>0</v>
      </c>
      <c r="BL248">
        <f t="shared" si="23"/>
        <v>0</v>
      </c>
      <c r="BN248" s="39"/>
    </row>
    <row r="249" spans="1:66">
      <c r="A249">
        <f t="shared" si="25"/>
        <v>196</v>
      </c>
      <c r="B249" s="6"/>
      <c r="C249" s="10"/>
      <c r="D249" s="32"/>
      <c r="E249" s="10"/>
      <c r="F249" s="32"/>
      <c r="G249" s="10"/>
      <c r="H249" s="32"/>
      <c r="I249" s="10"/>
      <c r="J249" s="32"/>
      <c r="K249" s="94"/>
      <c r="L249" s="32"/>
      <c r="M249" s="10"/>
      <c r="N249" s="32"/>
      <c r="O249" s="10"/>
      <c r="P249" s="32"/>
      <c r="Q249" s="10"/>
      <c r="R249" s="32"/>
      <c r="S249" s="10"/>
      <c r="T249" s="32"/>
      <c r="U249" s="10"/>
      <c r="V249" s="32"/>
      <c r="W249" s="10"/>
      <c r="X249" s="32"/>
      <c r="Y249" s="10"/>
      <c r="Z249" s="32"/>
      <c r="AA249" s="10"/>
      <c r="AB249" s="32"/>
      <c r="AC249" s="10"/>
      <c r="AD249" s="32"/>
      <c r="AE249" s="10"/>
      <c r="AF249" s="32"/>
      <c r="AG249" s="10"/>
      <c r="AH249" s="32"/>
      <c r="AI249" s="10"/>
      <c r="AJ249" s="32"/>
      <c r="AK249" s="10"/>
      <c r="AL249" s="32"/>
      <c r="AM249" s="10"/>
      <c r="AN249" s="32"/>
      <c r="AO249" s="10"/>
      <c r="AP249" s="244"/>
      <c r="AQ249" s="10"/>
      <c r="AR249" s="32"/>
      <c r="AS249" s="10"/>
      <c r="AT249" s="244"/>
      <c r="AU249" s="10"/>
      <c r="AV249" s="244"/>
      <c r="AW249" s="7"/>
      <c r="AX249" s="249"/>
      <c r="AY249" s="10"/>
      <c r="AZ249" s="244"/>
      <c r="BA249" s="7"/>
      <c r="BB249" s="249"/>
      <c r="BC249" s="7"/>
      <c r="BD249" s="249"/>
      <c r="BE249" s="7"/>
      <c r="BF249" s="8"/>
      <c r="BG249" s="7"/>
      <c r="BH249" s="8"/>
      <c r="BJ249" s="41"/>
      <c r="BK249" s="41">
        <f t="shared" si="24"/>
        <v>0</v>
      </c>
      <c r="BL249">
        <f t="shared" si="23"/>
        <v>0</v>
      </c>
      <c r="BN249" s="39"/>
    </row>
    <row r="250" spans="1:66">
      <c r="A250">
        <f t="shared" si="25"/>
        <v>197</v>
      </c>
      <c r="B250" s="6"/>
      <c r="C250" s="10"/>
      <c r="D250" s="32"/>
      <c r="E250" s="10"/>
      <c r="F250" s="32"/>
      <c r="G250" s="10"/>
      <c r="H250" s="32"/>
      <c r="I250" s="10"/>
      <c r="J250" s="32"/>
      <c r="K250" s="10"/>
      <c r="L250" s="32"/>
      <c r="M250" s="10"/>
      <c r="N250" s="32"/>
      <c r="O250" s="10"/>
      <c r="P250" s="32"/>
      <c r="Q250" s="10"/>
      <c r="R250" s="32"/>
      <c r="S250" s="10"/>
      <c r="T250" s="32"/>
      <c r="U250" s="10"/>
      <c r="V250" s="32"/>
      <c r="W250" s="10"/>
      <c r="X250" s="32"/>
      <c r="Y250" s="10"/>
      <c r="Z250" s="32"/>
      <c r="AA250" s="10"/>
      <c r="AB250" s="32"/>
      <c r="AC250" s="10"/>
      <c r="AD250" s="32"/>
      <c r="AE250" s="10"/>
      <c r="AF250" s="32"/>
      <c r="AG250" s="10"/>
      <c r="AH250" s="32"/>
      <c r="AI250" s="10"/>
      <c r="AJ250" s="32"/>
      <c r="AK250" s="10"/>
      <c r="AL250" s="32"/>
      <c r="AM250" s="10"/>
      <c r="AN250" s="32"/>
      <c r="AO250" s="10"/>
      <c r="AP250" s="244"/>
      <c r="AQ250" s="10"/>
      <c r="AR250" s="32"/>
      <c r="AS250" s="10"/>
      <c r="AT250" s="244"/>
      <c r="AU250" s="10"/>
      <c r="AV250" s="244"/>
      <c r="AW250" s="7"/>
      <c r="AX250" s="249"/>
      <c r="AY250" s="10"/>
      <c r="AZ250" s="244"/>
      <c r="BA250" s="7"/>
      <c r="BB250" s="249"/>
      <c r="BC250" s="7"/>
      <c r="BD250" s="249"/>
      <c r="BE250" s="7"/>
      <c r="BF250" s="8"/>
      <c r="BG250" s="7"/>
      <c r="BH250" s="8"/>
      <c r="BJ250" s="41"/>
      <c r="BK250" s="41">
        <f t="shared" si="24"/>
        <v>0</v>
      </c>
      <c r="BL250">
        <f t="shared" si="23"/>
        <v>0</v>
      </c>
    </row>
    <row r="251" spans="1:66">
      <c r="A251">
        <f t="shared" si="25"/>
        <v>198</v>
      </c>
      <c r="B251" s="6"/>
      <c r="C251" s="10"/>
      <c r="D251" s="32"/>
      <c r="E251" s="10"/>
      <c r="F251" s="32"/>
      <c r="G251" s="10"/>
      <c r="H251" s="32"/>
      <c r="I251" s="10"/>
      <c r="J251" s="32"/>
      <c r="K251" s="94"/>
      <c r="L251" s="32"/>
      <c r="M251" s="10"/>
      <c r="N251" s="32"/>
      <c r="O251" s="10"/>
      <c r="P251" s="32"/>
      <c r="Q251" s="10"/>
      <c r="R251" s="32"/>
      <c r="S251" s="10"/>
      <c r="T251" s="32"/>
      <c r="U251" s="10"/>
      <c r="V251" s="32"/>
      <c r="W251" s="10"/>
      <c r="X251" s="32"/>
      <c r="Y251" s="10"/>
      <c r="Z251" s="32"/>
      <c r="AA251" s="10"/>
      <c r="AB251" s="32"/>
      <c r="AC251" s="10"/>
      <c r="AD251" s="32"/>
      <c r="AE251" s="10"/>
      <c r="AF251" s="32"/>
      <c r="AG251" s="10"/>
      <c r="AH251" s="32"/>
      <c r="AI251" s="10"/>
      <c r="AJ251" s="32"/>
      <c r="AK251" s="10"/>
      <c r="AL251" s="32"/>
      <c r="AM251" s="10"/>
      <c r="AN251" s="32"/>
      <c r="AO251" s="10"/>
      <c r="AP251" s="244"/>
      <c r="AQ251" s="10"/>
      <c r="AR251" s="32"/>
      <c r="AS251" s="10"/>
      <c r="AT251" s="244"/>
      <c r="AU251" s="10"/>
      <c r="AV251" s="244"/>
      <c r="AW251" s="7"/>
      <c r="AX251" s="249"/>
      <c r="AY251" s="10"/>
      <c r="AZ251" s="244"/>
      <c r="BA251" s="7"/>
      <c r="BB251" s="249"/>
      <c r="BC251" s="7"/>
      <c r="BD251" s="249"/>
      <c r="BE251" s="7"/>
      <c r="BF251" s="8"/>
      <c r="BG251" s="7"/>
      <c r="BH251" s="8"/>
      <c r="BJ251" s="41"/>
      <c r="BK251" s="41">
        <f t="shared" si="24"/>
        <v>0</v>
      </c>
      <c r="BL251">
        <f t="shared" si="23"/>
        <v>0</v>
      </c>
      <c r="BN251" s="39"/>
    </row>
    <row r="252" spans="1:66">
      <c r="A252">
        <f t="shared" si="25"/>
        <v>199</v>
      </c>
      <c r="B252" s="6"/>
      <c r="C252" s="10"/>
      <c r="D252" s="32"/>
      <c r="E252" s="10"/>
      <c r="F252" s="32"/>
      <c r="G252" s="10"/>
      <c r="H252" s="32"/>
      <c r="I252" s="10"/>
      <c r="J252" s="32"/>
      <c r="K252" s="94"/>
      <c r="L252" s="32"/>
      <c r="M252" s="10"/>
      <c r="N252" s="32"/>
      <c r="O252" s="10"/>
      <c r="P252" s="32"/>
      <c r="Q252" s="10"/>
      <c r="R252" s="32"/>
      <c r="S252" s="10"/>
      <c r="T252" s="32"/>
      <c r="U252" s="10"/>
      <c r="V252" s="32"/>
      <c r="W252" s="10"/>
      <c r="X252" s="32"/>
      <c r="Y252" s="10"/>
      <c r="Z252" s="32"/>
      <c r="AA252" s="10"/>
      <c r="AB252" s="32"/>
      <c r="AC252" s="10"/>
      <c r="AD252" s="32"/>
      <c r="AE252" s="10"/>
      <c r="AF252" s="32"/>
      <c r="AG252" s="10"/>
      <c r="AH252" s="32"/>
      <c r="AI252" s="10"/>
      <c r="AJ252" s="32"/>
      <c r="AK252" s="10"/>
      <c r="AL252" s="32"/>
      <c r="AM252" s="10"/>
      <c r="AN252" s="32"/>
      <c r="AO252" s="10"/>
      <c r="AP252" s="244"/>
      <c r="AQ252" s="10"/>
      <c r="AR252" s="32"/>
      <c r="AS252" s="10"/>
      <c r="AT252" s="244"/>
      <c r="AU252" s="10"/>
      <c r="AV252" s="244"/>
      <c r="AW252" s="7"/>
      <c r="AX252" s="249"/>
      <c r="AY252" s="10"/>
      <c r="AZ252" s="244"/>
      <c r="BA252" s="7"/>
      <c r="BB252" s="249"/>
      <c r="BC252" s="7"/>
      <c r="BD252" s="249"/>
      <c r="BE252" s="7"/>
      <c r="BF252" s="8"/>
      <c r="BG252" s="7"/>
      <c r="BH252" s="8"/>
      <c r="BJ252" s="41"/>
      <c r="BK252" s="41">
        <f t="shared" si="24"/>
        <v>0</v>
      </c>
      <c r="BL252">
        <f t="shared" si="23"/>
        <v>0</v>
      </c>
      <c r="BN252" s="39"/>
    </row>
    <row r="253" spans="1:66">
      <c r="A253">
        <f t="shared" si="25"/>
        <v>200</v>
      </c>
      <c r="B253" s="6"/>
      <c r="C253" s="10"/>
      <c r="D253" s="32"/>
      <c r="E253" s="10"/>
      <c r="F253" s="32"/>
      <c r="G253" s="10"/>
      <c r="H253" s="32"/>
      <c r="I253" s="10"/>
      <c r="J253" s="32"/>
      <c r="K253" s="10"/>
      <c r="L253" s="32"/>
      <c r="M253" s="10"/>
      <c r="N253" s="32"/>
      <c r="O253" s="10"/>
      <c r="P253" s="32"/>
      <c r="Q253" s="10"/>
      <c r="R253" s="32"/>
      <c r="S253" s="10"/>
      <c r="T253" s="32"/>
      <c r="U253" s="10"/>
      <c r="V253" s="32"/>
      <c r="W253" s="10"/>
      <c r="X253" s="32"/>
      <c r="Y253" s="10"/>
      <c r="Z253" s="32"/>
      <c r="AA253" s="10"/>
      <c r="AB253" s="32"/>
      <c r="AC253" s="10"/>
      <c r="AD253" s="32"/>
      <c r="AE253" s="10"/>
      <c r="AF253" s="32"/>
      <c r="AG253" s="10"/>
      <c r="AH253" s="32"/>
      <c r="AI253" s="10"/>
      <c r="AJ253" s="32"/>
      <c r="AK253" s="10"/>
      <c r="AL253" s="32"/>
      <c r="AM253" s="10"/>
      <c r="AN253" s="32"/>
      <c r="AO253" s="10"/>
      <c r="AP253" s="244"/>
      <c r="AQ253" s="10"/>
      <c r="AR253" s="32"/>
      <c r="AS253" s="10"/>
      <c r="AT253" s="244"/>
      <c r="AU253" s="10"/>
      <c r="AV253" s="244"/>
      <c r="AW253" s="7"/>
      <c r="AX253" s="249"/>
      <c r="AY253" s="10"/>
      <c r="AZ253" s="244"/>
      <c r="BA253" s="7"/>
      <c r="BB253" s="249"/>
      <c r="BC253" s="7"/>
      <c r="BD253" s="249"/>
      <c r="BE253" s="7"/>
      <c r="BF253" s="8"/>
      <c r="BG253" s="7"/>
      <c r="BH253" s="8"/>
      <c r="BJ253" s="41"/>
      <c r="BK253" s="41">
        <f t="shared" si="24"/>
        <v>0</v>
      </c>
      <c r="BL253">
        <f t="shared" si="23"/>
        <v>0</v>
      </c>
    </row>
    <row r="254" spans="1:66">
      <c r="A254">
        <f t="shared" si="25"/>
        <v>201</v>
      </c>
      <c r="B254" s="6"/>
      <c r="C254" s="10"/>
      <c r="D254" s="32"/>
      <c r="E254" s="10"/>
      <c r="F254" s="32"/>
      <c r="G254" s="10"/>
      <c r="H254" s="32"/>
      <c r="I254" s="10"/>
      <c r="J254" s="32"/>
      <c r="K254" s="10"/>
      <c r="L254" s="32"/>
      <c r="M254" s="10"/>
      <c r="N254" s="32"/>
      <c r="O254" s="10"/>
      <c r="P254" s="32"/>
      <c r="Q254" s="10"/>
      <c r="R254" s="32"/>
      <c r="S254" s="10"/>
      <c r="T254" s="32"/>
      <c r="U254" s="10"/>
      <c r="V254" s="32"/>
      <c r="W254" s="10"/>
      <c r="X254" s="32"/>
      <c r="Y254" s="10"/>
      <c r="Z254" s="32"/>
      <c r="AA254" s="10"/>
      <c r="AB254" s="32"/>
      <c r="AC254" s="10"/>
      <c r="AD254" s="32"/>
      <c r="AE254" s="10"/>
      <c r="AF254" s="32"/>
      <c r="AG254" s="10"/>
      <c r="AH254" s="32"/>
      <c r="AI254" s="10"/>
      <c r="AJ254" s="32"/>
      <c r="AK254" s="10"/>
      <c r="AL254" s="32"/>
      <c r="AM254" s="10"/>
      <c r="AN254" s="32"/>
      <c r="AO254" s="10"/>
      <c r="AP254" s="244"/>
      <c r="AQ254" s="10"/>
      <c r="AR254" s="32"/>
      <c r="AS254" s="10"/>
      <c r="AT254" s="244"/>
      <c r="AU254" s="10"/>
      <c r="AV254" s="244"/>
      <c r="AW254" s="7"/>
      <c r="AX254" s="249"/>
      <c r="AY254" s="10"/>
      <c r="AZ254" s="244"/>
      <c r="BA254" s="7"/>
      <c r="BB254" s="249"/>
      <c r="BC254" s="7"/>
      <c r="BD254" s="249"/>
      <c r="BE254" s="7"/>
      <c r="BF254" s="8"/>
      <c r="BG254" s="7"/>
      <c r="BH254" s="8"/>
      <c r="BJ254" s="41"/>
      <c r="BK254" s="41">
        <f t="shared" si="24"/>
        <v>0</v>
      </c>
      <c r="BL254">
        <f t="shared" si="23"/>
        <v>0</v>
      </c>
    </row>
    <row r="255" spans="1:66">
      <c r="A255">
        <f t="shared" si="25"/>
        <v>202</v>
      </c>
      <c r="B255" s="6"/>
      <c r="C255" s="10"/>
      <c r="D255" s="32"/>
      <c r="E255" s="10"/>
      <c r="F255" s="32"/>
      <c r="G255" s="10"/>
      <c r="H255" s="32"/>
      <c r="I255" s="10"/>
      <c r="J255" s="32"/>
      <c r="K255" s="94"/>
      <c r="L255" s="32"/>
      <c r="M255" s="10"/>
      <c r="N255" s="32"/>
      <c r="O255" s="10"/>
      <c r="P255" s="32"/>
      <c r="Q255" s="10"/>
      <c r="R255" s="32"/>
      <c r="S255" s="10"/>
      <c r="T255" s="32"/>
      <c r="U255" s="10"/>
      <c r="V255" s="32"/>
      <c r="W255" s="10"/>
      <c r="X255" s="32"/>
      <c r="Y255" s="10"/>
      <c r="Z255" s="32"/>
      <c r="AA255" s="10"/>
      <c r="AB255" s="32"/>
      <c r="AC255" s="10"/>
      <c r="AD255" s="32"/>
      <c r="AE255" s="10"/>
      <c r="AF255" s="32"/>
      <c r="AG255" s="10"/>
      <c r="AH255" s="32"/>
      <c r="AI255" s="10"/>
      <c r="AJ255" s="32"/>
      <c r="AK255" s="10"/>
      <c r="AL255" s="32"/>
      <c r="AM255" s="10"/>
      <c r="AN255" s="32"/>
      <c r="AO255" s="10"/>
      <c r="AP255" s="244"/>
      <c r="AQ255" s="10"/>
      <c r="AR255" s="32"/>
      <c r="AS255" s="10"/>
      <c r="AT255" s="244"/>
      <c r="AU255" s="10"/>
      <c r="AV255" s="244"/>
      <c r="AW255" s="7"/>
      <c r="AX255" s="249"/>
      <c r="AY255" s="10"/>
      <c r="AZ255" s="244"/>
      <c r="BA255" s="7"/>
      <c r="BB255" s="249"/>
      <c r="BC255" s="7"/>
      <c r="BD255" s="249"/>
      <c r="BE255" s="7"/>
      <c r="BF255" s="8"/>
      <c r="BG255" s="7"/>
      <c r="BH255" s="8"/>
      <c r="BJ255" s="41"/>
      <c r="BK255" s="41">
        <f t="shared" si="24"/>
        <v>0</v>
      </c>
      <c r="BL255">
        <f t="shared" si="23"/>
        <v>0</v>
      </c>
      <c r="BN255" s="39"/>
    </row>
    <row r="256" spans="1:66">
      <c r="A256">
        <f t="shared" si="25"/>
        <v>203</v>
      </c>
      <c r="B256" s="6"/>
      <c r="C256" s="10"/>
      <c r="D256" s="32"/>
      <c r="E256" s="10"/>
      <c r="F256" s="32"/>
      <c r="G256" s="10"/>
      <c r="H256" s="32"/>
      <c r="I256" s="10"/>
      <c r="J256" s="32"/>
      <c r="K256" s="10"/>
      <c r="L256" s="32"/>
      <c r="M256" s="10"/>
      <c r="N256" s="32"/>
      <c r="O256" s="10"/>
      <c r="P256" s="32"/>
      <c r="Q256" s="10"/>
      <c r="R256" s="32"/>
      <c r="S256" s="10"/>
      <c r="T256" s="32"/>
      <c r="U256" s="10"/>
      <c r="V256" s="32"/>
      <c r="W256" s="10"/>
      <c r="X256" s="32"/>
      <c r="Y256" s="10"/>
      <c r="Z256" s="32"/>
      <c r="AA256" s="10"/>
      <c r="AB256" s="32"/>
      <c r="AC256" s="10"/>
      <c r="AD256" s="32"/>
      <c r="AE256" s="10"/>
      <c r="AF256" s="32"/>
      <c r="AG256" s="10"/>
      <c r="AH256" s="32"/>
      <c r="AI256" s="10"/>
      <c r="AJ256" s="32"/>
      <c r="AK256" s="10"/>
      <c r="AL256" s="32"/>
      <c r="AM256" s="10"/>
      <c r="AN256" s="32"/>
      <c r="AO256" s="10"/>
      <c r="AP256" s="244"/>
      <c r="AQ256" s="10"/>
      <c r="AR256" s="32"/>
      <c r="AS256" s="10"/>
      <c r="AT256" s="244"/>
      <c r="AU256" s="10"/>
      <c r="AV256" s="244"/>
      <c r="AW256" s="7"/>
      <c r="AX256" s="249"/>
      <c r="AY256" s="10"/>
      <c r="AZ256" s="244"/>
      <c r="BA256" s="7"/>
      <c r="BB256" s="249"/>
      <c r="BC256" s="7"/>
      <c r="BD256" s="249"/>
      <c r="BE256" s="7"/>
      <c r="BF256" s="8"/>
      <c r="BG256" s="7"/>
      <c r="BH256" s="8"/>
      <c r="BJ256" s="41"/>
      <c r="BK256" s="41">
        <f t="shared" si="24"/>
        <v>0</v>
      </c>
      <c r="BL256">
        <f t="shared" si="23"/>
        <v>0</v>
      </c>
    </row>
    <row r="257" spans="1:66">
      <c r="A257">
        <f t="shared" si="25"/>
        <v>204</v>
      </c>
      <c r="B257" s="6"/>
      <c r="C257" s="10"/>
      <c r="D257" s="32"/>
      <c r="E257" s="10"/>
      <c r="F257" s="32"/>
      <c r="G257" s="10"/>
      <c r="H257" s="32"/>
      <c r="I257" s="10"/>
      <c r="J257" s="32"/>
      <c r="K257" s="10"/>
      <c r="L257" s="32"/>
      <c r="M257" s="10"/>
      <c r="N257" s="32"/>
      <c r="O257" s="10"/>
      <c r="P257" s="32"/>
      <c r="Q257" s="10"/>
      <c r="R257" s="32"/>
      <c r="S257" s="10"/>
      <c r="T257" s="32"/>
      <c r="U257" s="10"/>
      <c r="V257" s="32"/>
      <c r="W257" s="10"/>
      <c r="X257" s="32"/>
      <c r="Y257" s="10"/>
      <c r="Z257" s="32"/>
      <c r="AA257" s="10"/>
      <c r="AB257" s="32"/>
      <c r="AC257" s="10"/>
      <c r="AD257" s="32"/>
      <c r="AE257" s="10"/>
      <c r="AF257" s="32"/>
      <c r="AG257" s="10"/>
      <c r="AH257" s="32"/>
      <c r="AI257" s="10"/>
      <c r="AJ257" s="32"/>
      <c r="AK257" s="10"/>
      <c r="AL257" s="32"/>
      <c r="AM257" s="10"/>
      <c r="AN257" s="32"/>
      <c r="AO257" s="10"/>
      <c r="AP257" s="244"/>
      <c r="AQ257" s="10"/>
      <c r="AR257" s="32"/>
      <c r="AS257" s="10"/>
      <c r="AT257" s="244"/>
      <c r="AU257" s="10"/>
      <c r="AV257" s="244"/>
      <c r="AW257" s="7"/>
      <c r="AX257" s="249"/>
      <c r="AY257" s="10"/>
      <c r="AZ257" s="244"/>
      <c r="BA257" s="7"/>
      <c r="BB257" s="249"/>
      <c r="BC257" s="7"/>
      <c r="BD257" s="249"/>
      <c r="BE257" s="7"/>
      <c r="BF257" s="8"/>
      <c r="BG257" s="7"/>
      <c r="BH257" s="8"/>
      <c r="BJ257" s="41"/>
      <c r="BK257" s="41">
        <f t="shared" si="24"/>
        <v>0</v>
      </c>
      <c r="BL257">
        <f t="shared" si="23"/>
        <v>0</v>
      </c>
    </row>
    <row r="258" spans="1:66">
      <c r="A258">
        <f t="shared" si="25"/>
        <v>205</v>
      </c>
      <c r="B258" s="6"/>
      <c r="C258" s="10"/>
      <c r="D258" s="32"/>
      <c r="E258" s="10"/>
      <c r="F258" s="32"/>
      <c r="G258" s="10"/>
      <c r="H258" s="32"/>
      <c r="I258" s="10"/>
      <c r="J258" s="32"/>
      <c r="K258" s="94"/>
      <c r="L258" s="32"/>
      <c r="M258" s="10"/>
      <c r="N258" s="32"/>
      <c r="O258" s="10"/>
      <c r="P258" s="32"/>
      <c r="Q258" s="10"/>
      <c r="R258" s="32"/>
      <c r="S258" s="10"/>
      <c r="T258" s="32"/>
      <c r="U258" s="10"/>
      <c r="V258" s="32"/>
      <c r="W258" s="10"/>
      <c r="X258" s="32"/>
      <c r="Y258" s="10"/>
      <c r="Z258" s="32"/>
      <c r="AA258" s="10"/>
      <c r="AB258" s="32"/>
      <c r="AC258" s="10"/>
      <c r="AD258" s="32"/>
      <c r="AE258" s="10"/>
      <c r="AF258" s="32"/>
      <c r="AG258" s="10"/>
      <c r="AH258" s="32"/>
      <c r="AI258" s="10"/>
      <c r="AJ258" s="32"/>
      <c r="AK258" s="10"/>
      <c r="AL258" s="32"/>
      <c r="AM258" s="10"/>
      <c r="AN258" s="32"/>
      <c r="AO258" s="10"/>
      <c r="AP258" s="244"/>
      <c r="AQ258" s="10"/>
      <c r="AR258" s="32"/>
      <c r="AS258" s="10"/>
      <c r="AT258" s="244"/>
      <c r="AU258" s="10"/>
      <c r="AV258" s="244"/>
      <c r="AW258" s="7"/>
      <c r="AX258" s="249"/>
      <c r="AY258" s="10"/>
      <c r="AZ258" s="244"/>
      <c r="BA258" s="7"/>
      <c r="BB258" s="249"/>
      <c r="BC258" s="7"/>
      <c r="BD258" s="249"/>
      <c r="BE258" s="7"/>
      <c r="BF258" s="8"/>
      <c r="BG258" s="7"/>
      <c r="BH258" s="8"/>
      <c r="BJ258" s="41"/>
      <c r="BK258" s="41">
        <f t="shared" si="24"/>
        <v>0</v>
      </c>
      <c r="BL258">
        <f t="shared" ref="BL258:BL321" si="26">COUNT(C258:BH258)/2</f>
        <v>0</v>
      </c>
      <c r="BN258" s="39"/>
    </row>
    <row r="259" spans="1:66">
      <c r="A259">
        <f t="shared" si="25"/>
        <v>206</v>
      </c>
      <c r="B259" s="6"/>
      <c r="C259" s="10"/>
      <c r="D259" s="32"/>
      <c r="E259" s="10"/>
      <c r="F259" s="32"/>
      <c r="G259" s="10"/>
      <c r="H259" s="32"/>
      <c r="I259" s="10"/>
      <c r="J259" s="32"/>
      <c r="K259" s="10"/>
      <c r="L259" s="32"/>
      <c r="M259" s="10"/>
      <c r="N259" s="32"/>
      <c r="O259" s="10"/>
      <c r="P259" s="32"/>
      <c r="Q259" s="10"/>
      <c r="R259" s="32"/>
      <c r="S259" s="10"/>
      <c r="T259" s="32"/>
      <c r="U259" s="10"/>
      <c r="V259" s="32"/>
      <c r="W259" s="10"/>
      <c r="X259" s="32"/>
      <c r="Y259" s="10"/>
      <c r="Z259" s="32"/>
      <c r="AA259" s="10"/>
      <c r="AB259" s="32"/>
      <c r="AC259" s="10"/>
      <c r="AD259" s="32"/>
      <c r="AE259" s="10"/>
      <c r="AF259" s="32"/>
      <c r="AG259" s="10"/>
      <c r="AH259" s="32"/>
      <c r="AI259" s="10"/>
      <c r="AJ259" s="32"/>
      <c r="AK259" s="10"/>
      <c r="AL259" s="32"/>
      <c r="AM259" s="10"/>
      <c r="AN259" s="32"/>
      <c r="AO259" s="10"/>
      <c r="AP259" s="244"/>
      <c r="AQ259" s="10"/>
      <c r="AR259" s="32"/>
      <c r="AS259" s="10"/>
      <c r="AT259" s="244"/>
      <c r="AU259" s="10"/>
      <c r="AV259" s="244"/>
      <c r="AW259" s="7"/>
      <c r="AX259" s="249"/>
      <c r="AY259" s="10"/>
      <c r="AZ259" s="244"/>
      <c r="BA259" s="7"/>
      <c r="BB259" s="249"/>
      <c r="BC259" s="7"/>
      <c r="BD259" s="249"/>
      <c r="BE259" s="7"/>
      <c r="BF259" s="8"/>
      <c r="BG259" s="7"/>
      <c r="BH259" s="8"/>
      <c r="BJ259" s="41"/>
      <c r="BK259" s="41">
        <f t="shared" si="24"/>
        <v>0</v>
      </c>
      <c r="BL259">
        <f t="shared" si="26"/>
        <v>0</v>
      </c>
    </row>
    <row r="260" spans="1:66">
      <c r="A260">
        <f t="shared" si="25"/>
        <v>207</v>
      </c>
      <c r="B260" s="6"/>
      <c r="C260" s="10"/>
      <c r="D260" s="32"/>
      <c r="E260" s="10"/>
      <c r="F260" s="32"/>
      <c r="G260" s="10"/>
      <c r="H260" s="32"/>
      <c r="I260" s="10"/>
      <c r="J260" s="32"/>
      <c r="K260" s="10"/>
      <c r="L260" s="32"/>
      <c r="M260" s="10"/>
      <c r="N260" s="32"/>
      <c r="O260" s="10"/>
      <c r="P260" s="32"/>
      <c r="Q260" s="10"/>
      <c r="R260" s="32"/>
      <c r="S260" s="10"/>
      <c r="T260" s="32"/>
      <c r="U260" s="10"/>
      <c r="V260" s="32"/>
      <c r="W260" s="10"/>
      <c r="X260" s="32"/>
      <c r="Y260" s="10"/>
      <c r="Z260" s="32"/>
      <c r="AA260" s="10"/>
      <c r="AB260" s="32"/>
      <c r="AC260" s="10"/>
      <c r="AD260" s="32"/>
      <c r="AE260" s="10"/>
      <c r="AF260" s="32"/>
      <c r="AG260" s="10"/>
      <c r="AH260" s="32"/>
      <c r="AI260" s="10"/>
      <c r="AJ260" s="32"/>
      <c r="AK260" s="10"/>
      <c r="AL260" s="32"/>
      <c r="AM260" s="10"/>
      <c r="AN260" s="32"/>
      <c r="AO260" s="10"/>
      <c r="AP260" s="244"/>
      <c r="AQ260" s="10"/>
      <c r="AR260" s="32"/>
      <c r="AS260" s="10"/>
      <c r="AT260" s="244"/>
      <c r="AU260" s="10"/>
      <c r="AV260" s="244"/>
      <c r="AW260" s="7"/>
      <c r="AX260" s="249"/>
      <c r="AY260" s="10"/>
      <c r="AZ260" s="244"/>
      <c r="BA260" s="7"/>
      <c r="BB260" s="249"/>
      <c r="BC260" s="7"/>
      <c r="BD260" s="249"/>
      <c r="BE260" s="7"/>
      <c r="BF260" s="8"/>
      <c r="BG260" s="7"/>
      <c r="BH260" s="8"/>
      <c r="BJ260" s="41"/>
      <c r="BK260" s="41">
        <f t="shared" si="24"/>
        <v>0</v>
      </c>
      <c r="BL260">
        <f t="shared" si="26"/>
        <v>0</v>
      </c>
    </row>
    <row r="261" spans="1:66">
      <c r="A261">
        <f t="shared" si="25"/>
        <v>208</v>
      </c>
      <c r="B261" s="6"/>
      <c r="C261" s="10"/>
      <c r="D261" s="32"/>
      <c r="E261" s="10"/>
      <c r="F261" s="32"/>
      <c r="G261" s="10"/>
      <c r="H261" s="32"/>
      <c r="I261" s="10"/>
      <c r="J261" s="32"/>
      <c r="K261" s="10"/>
      <c r="L261" s="32"/>
      <c r="M261" s="10"/>
      <c r="N261" s="32"/>
      <c r="O261" s="10"/>
      <c r="P261" s="32"/>
      <c r="Q261" s="10"/>
      <c r="R261" s="32"/>
      <c r="S261" s="10"/>
      <c r="T261" s="32"/>
      <c r="U261" s="10"/>
      <c r="V261" s="32"/>
      <c r="W261" s="10"/>
      <c r="X261" s="32"/>
      <c r="Y261" s="10"/>
      <c r="Z261" s="32"/>
      <c r="AA261" s="10"/>
      <c r="AB261" s="32"/>
      <c r="AC261" s="10"/>
      <c r="AD261" s="32"/>
      <c r="AE261" s="10"/>
      <c r="AF261" s="32"/>
      <c r="AG261" s="10"/>
      <c r="AH261" s="32"/>
      <c r="AI261" s="10"/>
      <c r="AJ261" s="32"/>
      <c r="AK261" s="10"/>
      <c r="AL261" s="32"/>
      <c r="AM261" s="10"/>
      <c r="AN261" s="32"/>
      <c r="AO261" s="10"/>
      <c r="AP261" s="244"/>
      <c r="AQ261" s="10"/>
      <c r="AR261" s="32"/>
      <c r="AS261" s="10"/>
      <c r="AT261" s="244"/>
      <c r="AU261" s="10"/>
      <c r="AV261" s="244"/>
      <c r="AW261" s="7"/>
      <c r="AX261" s="249"/>
      <c r="AY261" s="10"/>
      <c r="AZ261" s="244"/>
      <c r="BA261" s="7"/>
      <c r="BB261" s="249"/>
      <c r="BC261" s="7"/>
      <c r="BD261" s="249"/>
      <c r="BE261" s="7"/>
      <c r="BF261" s="8"/>
      <c r="BG261" s="7"/>
      <c r="BH261" s="8"/>
      <c r="BJ261" s="41"/>
      <c r="BK261" s="41">
        <f t="shared" si="24"/>
        <v>0</v>
      </c>
      <c r="BL261">
        <f t="shared" si="26"/>
        <v>0</v>
      </c>
    </row>
    <row r="262" spans="1:66">
      <c r="A262">
        <f t="shared" si="25"/>
        <v>209</v>
      </c>
      <c r="B262" s="6"/>
      <c r="C262" s="10"/>
      <c r="D262" s="32"/>
      <c r="E262" s="10"/>
      <c r="F262" s="32"/>
      <c r="G262" s="10"/>
      <c r="H262" s="32"/>
      <c r="I262" s="10"/>
      <c r="J262" s="32"/>
      <c r="K262" s="10"/>
      <c r="L262" s="32"/>
      <c r="M262" s="10"/>
      <c r="N262" s="32"/>
      <c r="O262" s="10"/>
      <c r="P262" s="32"/>
      <c r="Q262" s="10"/>
      <c r="R262" s="32"/>
      <c r="S262" s="10"/>
      <c r="T262" s="32"/>
      <c r="U262" s="10"/>
      <c r="V262" s="32"/>
      <c r="W262" s="10"/>
      <c r="X262" s="32"/>
      <c r="Y262" s="10"/>
      <c r="Z262" s="32"/>
      <c r="AA262" s="10"/>
      <c r="AB262" s="32"/>
      <c r="AC262" s="10"/>
      <c r="AD262" s="32"/>
      <c r="AE262" s="10"/>
      <c r="AF262" s="32"/>
      <c r="AG262" s="10"/>
      <c r="AH262" s="32"/>
      <c r="AI262" s="10"/>
      <c r="AJ262" s="32"/>
      <c r="AK262" s="10"/>
      <c r="AL262" s="32"/>
      <c r="AM262" s="10"/>
      <c r="AN262" s="32"/>
      <c r="AO262" s="10"/>
      <c r="AP262" s="244"/>
      <c r="AQ262" s="10"/>
      <c r="AR262" s="32"/>
      <c r="AS262" s="10"/>
      <c r="AT262" s="244"/>
      <c r="AU262" s="10"/>
      <c r="AV262" s="244"/>
      <c r="AW262" s="7"/>
      <c r="AX262" s="249"/>
      <c r="AY262" s="10"/>
      <c r="AZ262" s="244"/>
      <c r="BA262" s="7"/>
      <c r="BB262" s="249"/>
      <c r="BC262" s="7"/>
      <c r="BD262" s="249"/>
      <c r="BE262" s="7"/>
      <c r="BF262" s="8"/>
      <c r="BG262" s="7"/>
      <c r="BH262" s="8"/>
      <c r="BJ262" s="41"/>
      <c r="BK262" s="41">
        <f t="shared" ref="BK262:BK325" si="27">+AI262+AE262+Y262+W262+U262+S262+Q262+O262+M262+I262+G262+E262+C262+AG262+K262+BG262+BN262+AA262+AC262+AK262+AM262+AO262+AW262+BE262+BC262+BA262+AY262+AU262+AS262+AQ262</f>
        <v>0</v>
      </c>
      <c r="BL262">
        <f t="shared" si="26"/>
        <v>0</v>
      </c>
    </row>
    <row r="263" spans="1:66">
      <c r="A263">
        <f t="shared" si="25"/>
        <v>210</v>
      </c>
      <c r="B263" s="6"/>
      <c r="C263" s="10"/>
      <c r="D263" s="32"/>
      <c r="E263" s="10"/>
      <c r="F263" s="32"/>
      <c r="G263" s="10"/>
      <c r="H263" s="32"/>
      <c r="I263" s="10"/>
      <c r="J263" s="32"/>
      <c r="K263" s="94"/>
      <c r="L263" s="32"/>
      <c r="M263" s="10"/>
      <c r="N263" s="32"/>
      <c r="O263" s="10"/>
      <c r="P263" s="32"/>
      <c r="Q263" s="10"/>
      <c r="R263" s="32"/>
      <c r="S263" s="10"/>
      <c r="T263" s="32"/>
      <c r="U263" s="10"/>
      <c r="V263" s="32"/>
      <c r="W263" s="10"/>
      <c r="X263" s="32"/>
      <c r="Y263" s="10"/>
      <c r="Z263" s="32"/>
      <c r="AA263" s="10"/>
      <c r="AB263" s="32"/>
      <c r="AC263" s="10"/>
      <c r="AD263" s="32"/>
      <c r="AE263" s="10"/>
      <c r="AF263" s="32"/>
      <c r="AG263" s="10"/>
      <c r="AH263" s="32"/>
      <c r="AI263" s="10"/>
      <c r="AJ263" s="32"/>
      <c r="AK263" s="10"/>
      <c r="AL263" s="32"/>
      <c r="AM263" s="10"/>
      <c r="AN263" s="32"/>
      <c r="AO263" s="10"/>
      <c r="AP263" s="244"/>
      <c r="AQ263" s="10"/>
      <c r="AR263" s="32"/>
      <c r="AS263" s="10"/>
      <c r="AT263" s="244"/>
      <c r="AU263" s="10"/>
      <c r="AV263" s="244"/>
      <c r="AW263" s="7"/>
      <c r="AX263" s="249"/>
      <c r="AY263" s="10"/>
      <c r="AZ263" s="244"/>
      <c r="BA263" s="7"/>
      <c r="BB263" s="249"/>
      <c r="BC263" s="7"/>
      <c r="BD263" s="249"/>
      <c r="BE263" s="7"/>
      <c r="BF263" s="8"/>
      <c r="BG263" s="7"/>
      <c r="BH263" s="8"/>
      <c r="BJ263" s="41"/>
      <c r="BK263" s="41">
        <f t="shared" si="27"/>
        <v>0</v>
      </c>
      <c r="BL263">
        <f t="shared" si="26"/>
        <v>0</v>
      </c>
      <c r="BN263" s="39"/>
    </row>
    <row r="264" spans="1:66">
      <c r="A264">
        <f t="shared" si="25"/>
        <v>211</v>
      </c>
      <c r="B264" s="6"/>
      <c r="C264" s="10"/>
      <c r="D264" s="32"/>
      <c r="E264" s="10"/>
      <c r="F264" s="32"/>
      <c r="G264" s="10"/>
      <c r="H264" s="32"/>
      <c r="I264" s="10"/>
      <c r="J264" s="32"/>
      <c r="K264" s="10"/>
      <c r="L264" s="32"/>
      <c r="M264" s="10"/>
      <c r="N264" s="32"/>
      <c r="O264" s="10"/>
      <c r="P264" s="32"/>
      <c r="Q264" s="10"/>
      <c r="R264" s="32"/>
      <c r="S264" s="10"/>
      <c r="T264" s="32"/>
      <c r="U264" s="10"/>
      <c r="V264" s="32"/>
      <c r="W264" s="10"/>
      <c r="X264" s="32"/>
      <c r="Y264" s="10"/>
      <c r="Z264" s="32"/>
      <c r="AA264" s="10"/>
      <c r="AB264" s="32"/>
      <c r="AC264" s="10"/>
      <c r="AD264" s="32"/>
      <c r="AE264" s="10"/>
      <c r="AF264" s="32"/>
      <c r="AG264" s="10"/>
      <c r="AH264" s="32"/>
      <c r="AI264" s="10"/>
      <c r="AJ264" s="32"/>
      <c r="AK264" s="10"/>
      <c r="AL264" s="32"/>
      <c r="AM264" s="10"/>
      <c r="AN264" s="32"/>
      <c r="AO264" s="10"/>
      <c r="AP264" s="244"/>
      <c r="AQ264" s="10"/>
      <c r="AR264" s="32"/>
      <c r="AS264" s="10"/>
      <c r="AT264" s="244"/>
      <c r="AU264" s="10"/>
      <c r="AV264" s="244"/>
      <c r="AW264" s="7"/>
      <c r="AX264" s="249"/>
      <c r="AY264" s="10"/>
      <c r="AZ264" s="244"/>
      <c r="BA264" s="7"/>
      <c r="BB264" s="249"/>
      <c r="BC264" s="7"/>
      <c r="BD264" s="249"/>
      <c r="BE264" s="7"/>
      <c r="BF264" s="8"/>
      <c r="BG264" s="7"/>
      <c r="BH264" s="8"/>
      <c r="BJ264" s="41"/>
      <c r="BK264" s="41">
        <f t="shared" si="27"/>
        <v>0</v>
      </c>
      <c r="BL264">
        <f t="shared" si="26"/>
        <v>0</v>
      </c>
    </row>
    <row r="265" spans="1:66">
      <c r="A265">
        <f t="shared" si="25"/>
        <v>212</v>
      </c>
      <c r="B265" s="6"/>
      <c r="C265" s="10"/>
      <c r="D265" s="32"/>
      <c r="E265" s="10"/>
      <c r="F265" s="32"/>
      <c r="G265" s="10"/>
      <c r="H265" s="32"/>
      <c r="I265" s="10"/>
      <c r="J265" s="32"/>
      <c r="K265" s="94"/>
      <c r="L265" s="32"/>
      <c r="M265" s="10"/>
      <c r="N265" s="32"/>
      <c r="O265" s="10"/>
      <c r="P265" s="32"/>
      <c r="Q265" s="10"/>
      <c r="R265" s="32"/>
      <c r="S265" s="10"/>
      <c r="T265" s="32"/>
      <c r="U265" s="10"/>
      <c r="V265" s="32"/>
      <c r="W265" s="10"/>
      <c r="X265" s="32"/>
      <c r="Y265" s="10"/>
      <c r="Z265" s="32"/>
      <c r="AA265" s="10"/>
      <c r="AB265" s="32"/>
      <c r="AC265" s="10"/>
      <c r="AD265" s="32"/>
      <c r="AE265" s="10"/>
      <c r="AF265" s="32"/>
      <c r="AG265" s="10"/>
      <c r="AH265" s="32"/>
      <c r="AI265" s="10"/>
      <c r="AJ265" s="32"/>
      <c r="AK265" s="10"/>
      <c r="AL265" s="32"/>
      <c r="AM265" s="10"/>
      <c r="AN265" s="32"/>
      <c r="AO265" s="10"/>
      <c r="AP265" s="244"/>
      <c r="AQ265" s="10"/>
      <c r="AR265" s="32"/>
      <c r="AS265" s="10"/>
      <c r="AT265" s="244"/>
      <c r="AU265" s="10"/>
      <c r="AV265" s="244"/>
      <c r="AW265" s="7"/>
      <c r="AX265" s="249"/>
      <c r="AY265" s="10"/>
      <c r="AZ265" s="244"/>
      <c r="BA265" s="7"/>
      <c r="BB265" s="249"/>
      <c r="BC265" s="7"/>
      <c r="BD265" s="249"/>
      <c r="BE265" s="7"/>
      <c r="BF265" s="8"/>
      <c r="BG265" s="7"/>
      <c r="BH265" s="8"/>
      <c r="BJ265" s="41"/>
      <c r="BK265" s="41">
        <f t="shared" si="27"/>
        <v>0</v>
      </c>
      <c r="BL265">
        <f t="shared" si="26"/>
        <v>0</v>
      </c>
      <c r="BN265" s="39"/>
    </row>
    <row r="266" spans="1:66">
      <c r="A266">
        <f t="shared" si="25"/>
        <v>213</v>
      </c>
      <c r="B266" s="6"/>
      <c r="C266" s="10"/>
      <c r="D266" s="32"/>
      <c r="E266" s="10"/>
      <c r="F266" s="32"/>
      <c r="G266" s="10"/>
      <c r="H266" s="32"/>
      <c r="I266" s="10"/>
      <c r="J266" s="32"/>
      <c r="K266" s="10"/>
      <c r="L266" s="32"/>
      <c r="M266" s="10"/>
      <c r="N266" s="32"/>
      <c r="O266" s="10"/>
      <c r="P266" s="32"/>
      <c r="Q266" s="10"/>
      <c r="R266" s="32"/>
      <c r="S266" s="10"/>
      <c r="T266" s="32"/>
      <c r="U266" s="10"/>
      <c r="V266" s="32"/>
      <c r="W266" s="10"/>
      <c r="X266" s="32"/>
      <c r="Y266" s="10"/>
      <c r="Z266" s="32"/>
      <c r="AA266" s="10"/>
      <c r="AB266" s="32"/>
      <c r="AC266" s="10"/>
      <c r="AD266" s="32"/>
      <c r="AE266" s="10"/>
      <c r="AF266" s="32"/>
      <c r="AG266" s="10"/>
      <c r="AH266" s="32"/>
      <c r="AI266" s="10"/>
      <c r="AJ266" s="32"/>
      <c r="AK266" s="10"/>
      <c r="AL266" s="32"/>
      <c r="AM266" s="10"/>
      <c r="AN266" s="32"/>
      <c r="AO266" s="10"/>
      <c r="AP266" s="244"/>
      <c r="AQ266" s="10"/>
      <c r="AR266" s="32"/>
      <c r="AS266" s="10"/>
      <c r="AT266" s="244"/>
      <c r="AU266" s="10"/>
      <c r="AV266" s="244"/>
      <c r="AW266" s="7"/>
      <c r="AX266" s="249"/>
      <c r="AY266" s="10"/>
      <c r="AZ266" s="244"/>
      <c r="BA266" s="7"/>
      <c r="BB266" s="249"/>
      <c r="BC266" s="7"/>
      <c r="BD266" s="249"/>
      <c r="BE266" s="7"/>
      <c r="BF266" s="8"/>
      <c r="BG266" s="7"/>
      <c r="BH266" s="8"/>
      <c r="BJ266" s="41"/>
      <c r="BK266" s="41">
        <f t="shared" si="27"/>
        <v>0</v>
      </c>
      <c r="BL266">
        <f t="shared" si="26"/>
        <v>0</v>
      </c>
    </row>
    <row r="267" spans="1:66">
      <c r="A267">
        <f t="shared" si="25"/>
        <v>214</v>
      </c>
      <c r="B267" s="6"/>
      <c r="C267" s="10"/>
      <c r="D267" s="32"/>
      <c r="E267" s="10"/>
      <c r="F267" s="32"/>
      <c r="G267" s="10"/>
      <c r="H267" s="32"/>
      <c r="I267" s="10"/>
      <c r="J267" s="32"/>
      <c r="K267" s="10"/>
      <c r="L267" s="32"/>
      <c r="M267" s="10"/>
      <c r="N267" s="32"/>
      <c r="O267" s="10"/>
      <c r="P267" s="32"/>
      <c r="Q267" s="10"/>
      <c r="R267" s="32"/>
      <c r="S267" s="10"/>
      <c r="T267" s="32"/>
      <c r="U267" s="10"/>
      <c r="V267" s="32"/>
      <c r="W267" s="10"/>
      <c r="X267" s="32"/>
      <c r="Y267" s="10"/>
      <c r="Z267" s="32"/>
      <c r="AA267" s="10"/>
      <c r="AB267" s="32"/>
      <c r="AC267" s="10"/>
      <c r="AD267" s="32"/>
      <c r="AE267" s="10"/>
      <c r="AF267" s="32"/>
      <c r="AG267" s="10"/>
      <c r="AH267" s="32"/>
      <c r="AI267" s="10"/>
      <c r="AJ267" s="32"/>
      <c r="AK267" s="10"/>
      <c r="AL267" s="32"/>
      <c r="AM267" s="10"/>
      <c r="AN267" s="32"/>
      <c r="AO267" s="10"/>
      <c r="AP267" s="244"/>
      <c r="AQ267" s="10"/>
      <c r="AR267" s="32"/>
      <c r="AS267" s="10"/>
      <c r="AT267" s="244"/>
      <c r="AU267" s="10"/>
      <c r="AV267" s="244"/>
      <c r="AW267" s="7"/>
      <c r="AX267" s="249"/>
      <c r="AY267" s="10"/>
      <c r="AZ267" s="244"/>
      <c r="BA267" s="7"/>
      <c r="BB267" s="249"/>
      <c r="BC267" s="7"/>
      <c r="BD267" s="249"/>
      <c r="BE267" s="7"/>
      <c r="BF267" s="8"/>
      <c r="BG267" s="7"/>
      <c r="BH267" s="8"/>
      <c r="BJ267" s="41"/>
      <c r="BK267" s="41">
        <f t="shared" si="27"/>
        <v>0</v>
      </c>
      <c r="BL267">
        <f t="shared" si="26"/>
        <v>0</v>
      </c>
    </row>
    <row r="268" spans="1:66">
      <c r="A268">
        <f t="shared" si="25"/>
        <v>215</v>
      </c>
      <c r="B268" s="6"/>
      <c r="C268" s="10"/>
      <c r="D268" s="32"/>
      <c r="E268" s="10"/>
      <c r="F268" s="32"/>
      <c r="G268" s="10"/>
      <c r="H268" s="32"/>
      <c r="I268" s="10"/>
      <c r="J268" s="32"/>
      <c r="K268" s="10"/>
      <c r="L268" s="32"/>
      <c r="M268" s="10"/>
      <c r="N268" s="32"/>
      <c r="O268" s="10"/>
      <c r="P268" s="32"/>
      <c r="Q268" s="10"/>
      <c r="R268" s="32"/>
      <c r="S268" s="10"/>
      <c r="T268" s="32"/>
      <c r="U268" s="10"/>
      <c r="V268" s="32"/>
      <c r="W268" s="10"/>
      <c r="X268" s="32"/>
      <c r="Y268" s="10"/>
      <c r="Z268" s="32"/>
      <c r="AA268" s="10"/>
      <c r="AB268" s="32"/>
      <c r="AC268" s="10"/>
      <c r="AD268" s="32"/>
      <c r="AE268" s="10"/>
      <c r="AF268" s="32"/>
      <c r="AG268" s="10"/>
      <c r="AH268" s="32"/>
      <c r="AI268" s="10"/>
      <c r="AJ268" s="32"/>
      <c r="AK268" s="10"/>
      <c r="AL268" s="32"/>
      <c r="AM268" s="10"/>
      <c r="AN268" s="32"/>
      <c r="AO268" s="10"/>
      <c r="AP268" s="244"/>
      <c r="AQ268" s="10"/>
      <c r="AR268" s="32"/>
      <c r="AS268" s="10"/>
      <c r="AT268" s="244"/>
      <c r="AU268" s="10"/>
      <c r="AV268" s="244"/>
      <c r="AW268" s="7"/>
      <c r="AX268" s="249"/>
      <c r="AY268" s="10"/>
      <c r="AZ268" s="244"/>
      <c r="BA268" s="7"/>
      <c r="BB268" s="249"/>
      <c r="BC268" s="7"/>
      <c r="BD268" s="249"/>
      <c r="BE268" s="7"/>
      <c r="BF268" s="8"/>
      <c r="BG268" s="7"/>
      <c r="BH268" s="8"/>
      <c r="BJ268" s="41"/>
      <c r="BK268" s="41">
        <f t="shared" si="27"/>
        <v>0</v>
      </c>
      <c r="BL268">
        <f t="shared" si="26"/>
        <v>0</v>
      </c>
    </row>
    <row r="269" spans="1:66">
      <c r="A269">
        <f t="shared" si="25"/>
        <v>216</v>
      </c>
      <c r="B269" s="6"/>
      <c r="C269" s="10"/>
      <c r="D269" s="32"/>
      <c r="E269" s="10"/>
      <c r="F269" s="32"/>
      <c r="G269" s="10"/>
      <c r="H269" s="32"/>
      <c r="I269" s="10"/>
      <c r="J269" s="32"/>
      <c r="K269" s="10"/>
      <c r="L269" s="32"/>
      <c r="M269" s="10"/>
      <c r="N269" s="32"/>
      <c r="O269" s="10"/>
      <c r="P269" s="32"/>
      <c r="Q269" s="10"/>
      <c r="R269" s="32"/>
      <c r="S269" s="10"/>
      <c r="T269" s="32"/>
      <c r="U269" s="10"/>
      <c r="V269" s="32"/>
      <c r="W269" s="10"/>
      <c r="X269" s="32"/>
      <c r="Y269" s="10"/>
      <c r="Z269" s="32"/>
      <c r="AA269" s="10"/>
      <c r="AB269" s="32"/>
      <c r="AC269" s="10"/>
      <c r="AD269" s="32"/>
      <c r="AE269" s="10"/>
      <c r="AF269" s="32"/>
      <c r="AG269" s="10"/>
      <c r="AH269" s="32"/>
      <c r="AI269" s="10"/>
      <c r="AJ269" s="32"/>
      <c r="AK269" s="10"/>
      <c r="AL269" s="32"/>
      <c r="AM269" s="10"/>
      <c r="AN269" s="32"/>
      <c r="AO269" s="10"/>
      <c r="AP269" s="244"/>
      <c r="AQ269" s="10"/>
      <c r="AR269" s="32"/>
      <c r="AS269" s="10"/>
      <c r="AT269" s="244"/>
      <c r="AU269" s="10"/>
      <c r="AV269" s="244"/>
      <c r="AW269" s="7"/>
      <c r="AX269" s="249"/>
      <c r="AY269" s="10"/>
      <c r="AZ269" s="244"/>
      <c r="BA269" s="7"/>
      <c r="BB269" s="249"/>
      <c r="BC269" s="7"/>
      <c r="BD269" s="249"/>
      <c r="BE269" s="7"/>
      <c r="BF269" s="8"/>
      <c r="BG269" s="7"/>
      <c r="BH269" s="8"/>
      <c r="BJ269" s="41"/>
      <c r="BK269" s="41">
        <f t="shared" si="27"/>
        <v>0</v>
      </c>
      <c r="BL269">
        <f t="shared" si="26"/>
        <v>0</v>
      </c>
      <c r="BN269" s="39"/>
    </row>
    <row r="270" spans="1:66">
      <c r="A270">
        <f t="shared" si="25"/>
        <v>217</v>
      </c>
      <c r="B270" s="6"/>
      <c r="C270" s="10"/>
      <c r="D270" s="32"/>
      <c r="E270" s="10"/>
      <c r="F270" s="32"/>
      <c r="G270" s="10"/>
      <c r="H270" s="32"/>
      <c r="I270" s="10"/>
      <c r="J270" s="32"/>
      <c r="K270" s="94"/>
      <c r="L270" s="32"/>
      <c r="M270" s="10"/>
      <c r="N270" s="32"/>
      <c r="O270" s="10"/>
      <c r="P270" s="32"/>
      <c r="Q270" s="10"/>
      <c r="R270" s="32"/>
      <c r="S270" s="10"/>
      <c r="T270" s="32"/>
      <c r="U270" s="10"/>
      <c r="V270" s="32"/>
      <c r="W270" s="10"/>
      <c r="X270" s="32"/>
      <c r="Y270" s="10"/>
      <c r="Z270" s="32"/>
      <c r="AA270" s="10"/>
      <c r="AB270" s="32"/>
      <c r="AC270" s="10"/>
      <c r="AD270" s="32"/>
      <c r="AE270" s="10"/>
      <c r="AF270" s="32"/>
      <c r="AG270" s="10"/>
      <c r="AH270" s="32"/>
      <c r="AI270" s="10"/>
      <c r="AJ270" s="32"/>
      <c r="AK270" s="10"/>
      <c r="AL270" s="32"/>
      <c r="AM270" s="10"/>
      <c r="AN270" s="32"/>
      <c r="AO270" s="10"/>
      <c r="AP270" s="244"/>
      <c r="AQ270" s="10"/>
      <c r="AR270" s="32"/>
      <c r="AS270" s="10"/>
      <c r="AT270" s="244"/>
      <c r="AU270" s="10"/>
      <c r="AV270" s="244"/>
      <c r="AW270" s="7"/>
      <c r="AX270" s="249"/>
      <c r="AY270" s="10"/>
      <c r="AZ270" s="244"/>
      <c r="BA270" s="7"/>
      <c r="BB270" s="249"/>
      <c r="BC270" s="7"/>
      <c r="BD270" s="249"/>
      <c r="BE270" s="7"/>
      <c r="BF270" s="8"/>
      <c r="BG270" s="7"/>
      <c r="BH270" s="8"/>
      <c r="BJ270" s="41"/>
      <c r="BK270" s="41">
        <f t="shared" si="27"/>
        <v>0</v>
      </c>
      <c r="BL270">
        <f t="shared" si="26"/>
        <v>0</v>
      </c>
      <c r="BN270" s="39"/>
    </row>
    <row r="271" spans="1:66">
      <c r="A271">
        <f t="shared" si="25"/>
        <v>218</v>
      </c>
      <c r="B271" s="6"/>
      <c r="C271" s="10"/>
      <c r="D271" s="32"/>
      <c r="E271" s="10"/>
      <c r="F271" s="32"/>
      <c r="G271" s="10"/>
      <c r="H271" s="32"/>
      <c r="I271" s="10"/>
      <c r="J271" s="32"/>
      <c r="K271" s="10"/>
      <c r="L271" s="32"/>
      <c r="M271" s="10"/>
      <c r="N271" s="32"/>
      <c r="O271" s="10"/>
      <c r="P271" s="32"/>
      <c r="Q271" s="10"/>
      <c r="R271" s="32"/>
      <c r="S271" s="10"/>
      <c r="T271" s="32"/>
      <c r="U271" s="10"/>
      <c r="V271" s="32"/>
      <c r="W271" s="10"/>
      <c r="X271" s="32"/>
      <c r="Y271" s="10"/>
      <c r="Z271" s="32"/>
      <c r="AA271" s="10"/>
      <c r="AB271" s="32"/>
      <c r="AC271" s="10"/>
      <c r="AD271" s="32"/>
      <c r="AE271" s="10"/>
      <c r="AF271" s="32"/>
      <c r="AG271" s="10"/>
      <c r="AH271" s="32"/>
      <c r="AI271" s="10"/>
      <c r="AJ271" s="32"/>
      <c r="AK271" s="10"/>
      <c r="AL271" s="32"/>
      <c r="AM271" s="10"/>
      <c r="AN271" s="32"/>
      <c r="AO271" s="10"/>
      <c r="AP271" s="244"/>
      <c r="AQ271" s="10"/>
      <c r="AR271" s="32"/>
      <c r="AS271" s="10"/>
      <c r="AT271" s="244"/>
      <c r="AU271" s="10"/>
      <c r="AV271" s="244"/>
      <c r="AW271" s="7"/>
      <c r="AX271" s="249"/>
      <c r="AY271" s="10"/>
      <c r="AZ271" s="244"/>
      <c r="BA271" s="7"/>
      <c r="BB271" s="249"/>
      <c r="BC271" s="7"/>
      <c r="BD271" s="249"/>
      <c r="BE271" s="7"/>
      <c r="BF271" s="8"/>
      <c r="BG271" s="7"/>
      <c r="BH271" s="8"/>
      <c r="BJ271" s="41"/>
      <c r="BK271" s="41">
        <f t="shared" si="27"/>
        <v>0</v>
      </c>
      <c r="BL271">
        <f t="shared" si="26"/>
        <v>0</v>
      </c>
    </row>
    <row r="272" spans="1:66">
      <c r="A272">
        <f t="shared" si="25"/>
        <v>219</v>
      </c>
      <c r="B272" s="6"/>
      <c r="C272" s="10"/>
      <c r="D272" s="32"/>
      <c r="E272" s="10"/>
      <c r="F272" s="32"/>
      <c r="G272" s="10"/>
      <c r="H272" s="32"/>
      <c r="I272" s="10"/>
      <c r="J272" s="32"/>
      <c r="K272" s="94"/>
      <c r="L272" s="32"/>
      <c r="M272" s="10"/>
      <c r="N272" s="32"/>
      <c r="O272" s="10"/>
      <c r="P272" s="32"/>
      <c r="Q272" s="10"/>
      <c r="R272" s="32"/>
      <c r="S272" s="10"/>
      <c r="T272" s="32"/>
      <c r="U272" s="10"/>
      <c r="V272" s="32"/>
      <c r="W272" s="10"/>
      <c r="X272" s="32"/>
      <c r="Y272" s="10"/>
      <c r="Z272" s="32"/>
      <c r="AA272" s="10"/>
      <c r="AB272" s="32"/>
      <c r="AC272" s="10"/>
      <c r="AD272" s="32"/>
      <c r="AE272" s="10"/>
      <c r="AF272" s="32"/>
      <c r="AG272" s="10"/>
      <c r="AH272" s="32"/>
      <c r="AI272" s="10"/>
      <c r="AJ272" s="32"/>
      <c r="AK272" s="10"/>
      <c r="AL272" s="32"/>
      <c r="AM272" s="10"/>
      <c r="AN272" s="32"/>
      <c r="AO272" s="10"/>
      <c r="AP272" s="244"/>
      <c r="AQ272" s="10"/>
      <c r="AR272" s="32"/>
      <c r="AS272" s="10"/>
      <c r="AT272" s="244"/>
      <c r="AU272" s="10"/>
      <c r="AV272" s="244"/>
      <c r="AW272" s="7"/>
      <c r="AX272" s="249"/>
      <c r="AY272" s="10"/>
      <c r="AZ272" s="244"/>
      <c r="BA272" s="7"/>
      <c r="BB272" s="249"/>
      <c r="BC272" s="7"/>
      <c r="BD272" s="249"/>
      <c r="BE272" s="7"/>
      <c r="BF272" s="8"/>
      <c r="BG272" s="7"/>
      <c r="BH272" s="8"/>
      <c r="BJ272" s="41"/>
      <c r="BK272" s="41">
        <f t="shared" si="27"/>
        <v>0</v>
      </c>
      <c r="BL272">
        <f t="shared" si="26"/>
        <v>0</v>
      </c>
      <c r="BN272" s="39"/>
    </row>
    <row r="273" spans="1:66">
      <c r="A273">
        <f t="shared" si="25"/>
        <v>220</v>
      </c>
      <c r="B273" s="6"/>
      <c r="C273" s="10"/>
      <c r="D273" s="32"/>
      <c r="E273" s="10"/>
      <c r="F273" s="32"/>
      <c r="G273" s="10"/>
      <c r="H273" s="32"/>
      <c r="I273" s="10"/>
      <c r="J273" s="32"/>
      <c r="K273" s="10"/>
      <c r="L273" s="32"/>
      <c r="M273" s="10"/>
      <c r="N273" s="32"/>
      <c r="O273" s="10"/>
      <c r="P273" s="32"/>
      <c r="Q273" s="10"/>
      <c r="R273" s="32"/>
      <c r="S273" s="10"/>
      <c r="T273" s="32"/>
      <c r="U273" s="10"/>
      <c r="V273" s="32"/>
      <c r="W273" s="10"/>
      <c r="X273" s="32"/>
      <c r="Y273" s="10"/>
      <c r="Z273" s="32"/>
      <c r="AA273" s="10"/>
      <c r="AB273" s="32"/>
      <c r="AC273" s="10"/>
      <c r="AD273" s="32"/>
      <c r="AE273" s="10"/>
      <c r="AF273" s="32"/>
      <c r="AG273" s="10"/>
      <c r="AH273" s="32"/>
      <c r="AI273" s="10"/>
      <c r="AJ273" s="32"/>
      <c r="AK273" s="10"/>
      <c r="AL273" s="32"/>
      <c r="AM273" s="10"/>
      <c r="AN273" s="32"/>
      <c r="AO273" s="10"/>
      <c r="AP273" s="244"/>
      <c r="AQ273" s="10"/>
      <c r="AR273" s="32"/>
      <c r="AS273" s="10"/>
      <c r="AT273" s="244"/>
      <c r="AU273" s="10"/>
      <c r="AV273" s="244"/>
      <c r="AW273" s="7"/>
      <c r="AX273" s="249"/>
      <c r="AY273" s="10"/>
      <c r="AZ273" s="244"/>
      <c r="BA273" s="7"/>
      <c r="BB273" s="249"/>
      <c r="BC273" s="7"/>
      <c r="BD273" s="249"/>
      <c r="BE273" s="7"/>
      <c r="BF273" s="8"/>
      <c r="BG273" s="7"/>
      <c r="BH273" s="8"/>
      <c r="BJ273" s="41"/>
      <c r="BK273" s="41">
        <f t="shared" si="27"/>
        <v>0</v>
      </c>
      <c r="BL273">
        <f t="shared" si="26"/>
        <v>0</v>
      </c>
    </row>
    <row r="274" spans="1:66">
      <c r="A274">
        <f t="shared" si="25"/>
        <v>221</v>
      </c>
      <c r="B274" s="6"/>
      <c r="C274" s="10"/>
      <c r="D274" s="32"/>
      <c r="E274" s="10"/>
      <c r="F274" s="32"/>
      <c r="G274" s="10"/>
      <c r="H274" s="32"/>
      <c r="I274" s="10"/>
      <c r="J274" s="32"/>
      <c r="K274" s="10"/>
      <c r="L274" s="32"/>
      <c r="M274" s="10"/>
      <c r="N274" s="32"/>
      <c r="O274" s="10"/>
      <c r="P274" s="32"/>
      <c r="Q274" s="10"/>
      <c r="R274" s="32"/>
      <c r="S274" s="10"/>
      <c r="T274" s="32"/>
      <c r="U274" s="10"/>
      <c r="V274" s="32"/>
      <c r="W274" s="10"/>
      <c r="X274" s="32"/>
      <c r="Y274" s="10"/>
      <c r="Z274" s="32"/>
      <c r="AA274" s="10"/>
      <c r="AB274" s="32"/>
      <c r="AC274" s="10"/>
      <c r="AD274" s="32"/>
      <c r="AE274" s="10"/>
      <c r="AF274" s="32"/>
      <c r="AG274" s="10"/>
      <c r="AH274" s="32"/>
      <c r="AI274" s="10"/>
      <c r="AJ274" s="32"/>
      <c r="AK274" s="10"/>
      <c r="AL274" s="32"/>
      <c r="AM274" s="10"/>
      <c r="AN274" s="32"/>
      <c r="AO274" s="10"/>
      <c r="AP274" s="244"/>
      <c r="AQ274" s="10"/>
      <c r="AR274" s="32"/>
      <c r="AS274" s="10"/>
      <c r="AT274" s="244"/>
      <c r="AU274" s="10"/>
      <c r="AV274" s="244"/>
      <c r="AW274" s="7"/>
      <c r="AX274" s="249"/>
      <c r="AY274" s="10"/>
      <c r="AZ274" s="244"/>
      <c r="BA274" s="7"/>
      <c r="BB274" s="249"/>
      <c r="BC274" s="7"/>
      <c r="BD274" s="249"/>
      <c r="BE274" s="7"/>
      <c r="BF274" s="8"/>
      <c r="BG274" s="7"/>
      <c r="BH274" s="8"/>
      <c r="BJ274" s="41"/>
      <c r="BK274" s="41">
        <f t="shared" si="27"/>
        <v>0</v>
      </c>
      <c r="BL274">
        <f t="shared" si="26"/>
        <v>0</v>
      </c>
    </row>
    <row r="275" spans="1:66">
      <c r="A275">
        <f t="shared" si="25"/>
        <v>222</v>
      </c>
      <c r="B275" s="6"/>
      <c r="C275" s="10"/>
      <c r="D275" s="32"/>
      <c r="E275" s="10"/>
      <c r="F275" s="32"/>
      <c r="G275" s="10"/>
      <c r="H275" s="32"/>
      <c r="I275" s="10"/>
      <c r="J275" s="32"/>
      <c r="K275" s="10"/>
      <c r="L275" s="32"/>
      <c r="M275" s="10"/>
      <c r="N275" s="32"/>
      <c r="O275" s="10"/>
      <c r="P275" s="32"/>
      <c r="Q275" s="10"/>
      <c r="R275" s="32"/>
      <c r="S275" s="10"/>
      <c r="T275" s="32"/>
      <c r="U275" s="10"/>
      <c r="V275" s="32"/>
      <c r="W275" s="10"/>
      <c r="X275" s="32"/>
      <c r="Y275" s="10"/>
      <c r="Z275" s="32"/>
      <c r="AA275" s="10"/>
      <c r="AB275" s="32"/>
      <c r="AC275" s="10"/>
      <c r="AD275" s="32"/>
      <c r="AE275" s="10"/>
      <c r="AF275" s="32"/>
      <c r="AG275" s="10"/>
      <c r="AH275" s="32"/>
      <c r="AI275" s="10"/>
      <c r="AJ275" s="32"/>
      <c r="AK275" s="10"/>
      <c r="AL275" s="32"/>
      <c r="AM275" s="10"/>
      <c r="AN275" s="32"/>
      <c r="AO275" s="10"/>
      <c r="AP275" s="244"/>
      <c r="AQ275" s="10"/>
      <c r="AR275" s="32"/>
      <c r="AS275" s="10"/>
      <c r="AT275" s="244"/>
      <c r="AU275" s="10"/>
      <c r="AV275" s="244"/>
      <c r="AW275" s="7"/>
      <c r="AX275" s="249"/>
      <c r="AY275" s="10"/>
      <c r="AZ275" s="244"/>
      <c r="BA275" s="7"/>
      <c r="BB275" s="249"/>
      <c r="BC275" s="7"/>
      <c r="BD275" s="249"/>
      <c r="BE275" s="7"/>
      <c r="BF275" s="8"/>
      <c r="BG275" s="7"/>
      <c r="BH275" s="8"/>
      <c r="BJ275" s="41"/>
      <c r="BK275" s="41">
        <f t="shared" si="27"/>
        <v>0</v>
      </c>
      <c r="BL275">
        <f t="shared" si="26"/>
        <v>0</v>
      </c>
    </row>
    <row r="276" spans="1:66">
      <c r="A276">
        <f t="shared" si="25"/>
        <v>223</v>
      </c>
      <c r="B276" s="6"/>
      <c r="C276" s="10"/>
      <c r="D276" s="32"/>
      <c r="E276" s="10"/>
      <c r="F276" s="32"/>
      <c r="G276" s="10"/>
      <c r="H276" s="32"/>
      <c r="I276" s="10"/>
      <c r="J276" s="32"/>
      <c r="K276" s="10"/>
      <c r="L276" s="32"/>
      <c r="M276" s="10"/>
      <c r="N276" s="32"/>
      <c r="O276" s="10"/>
      <c r="P276" s="32"/>
      <c r="Q276" s="10"/>
      <c r="R276" s="32"/>
      <c r="S276" s="10"/>
      <c r="T276" s="32"/>
      <c r="U276" s="10"/>
      <c r="V276" s="32"/>
      <c r="W276" s="10"/>
      <c r="X276" s="32"/>
      <c r="Y276" s="10"/>
      <c r="Z276" s="32"/>
      <c r="AA276" s="10"/>
      <c r="AB276" s="32"/>
      <c r="AC276" s="10"/>
      <c r="AD276" s="32"/>
      <c r="AE276" s="10"/>
      <c r="AF276" s="32"/>
      <c r="AG276" s="10"/>
      <c r="AH276" s="32"/>
      <c r="AI276" s="10"/>
      <c r="AJ276" s="32"/>
      <c r="AK276" s="10"/>
      <c r="AL276" s="32"/>
      <c r="AM276" s="10"/>
      <c r="AN276" s="32"/>
      <c r="AO276" s="10"/>
      <c r="AP276" s="244"/>
      <c r="AQ276" s="10"/>
      <c r="AR276" s="32"/>
      <c r="AS276" s="10"/>
      <c r="AT276" s="244"/>
      <c r="AU276" s="10"/>
      <c r="AV276" s="244"/>
      <c r="AW276" s="7"/>
      <c r="AX276" s="249"/>
      <c r="AY276" s="10"/>
      <c r="AZ276" s="244"/>
      <c r="BA276" s="7"/>
      <c r="BB276" s="249"/>
      <c r="BC276" s="7"/>
      <c r="BD276" s="249"/>
      <c r="BE276" s="7"/>
      <c r="BF276" s="8"/>
      <c r="BG276" s="7"/>
      <c r="BH276" s="8"/>
      <c r="BJ276" s="41"/>
      <c r="BK276" s="41">
        <f t="shared" si="27"/>
        <v>0</v>
      </c>
      <c r="BL276">
        <f t="shared" si="26"/>
        <v>0</v>
      </c>
    </row>
    <row r="277" spans="1:66">
      <c r="A277">
        <f t="shared" si="25"/>
        <v>224</v>
      </c>
      <c r="B277" s="6"/>
      <c r="C277" s="10"/>
      <c r="D277" s="32"/>
      <c r="E277" s="10"/>
      <c r="F277" s="32"/>
      <c r="G277" s="10"/>
      <c r="H277" s="32"/>
      <c r="I277" s="10"/>
      <c r="J277" s="32"/>
      <c r="K277" s="10"/>
      <c r="L277" s="32"/>
      <c r="M277" s="10"/>
      <c r="N277" s="32"/>
      <c r="O277" s="10"/>
      <c r="P277" s="32"/>
      <c r="Q277" s="10"/>
      <c r="R277" s="32"/>
      <c r="S277" s="10"/>
      <c r="T277" s="32"/>
      <c r="U277" s="10"/>
      <c r="V277" s="32"/>
      <c r="W277" s="10"/>
      <c r="X277" s="32"/>
      <c r="Y277" s="10"/>
      <c r="Z277" s="32"/>
      <c r="AA277" s="10"/>
      <c r="AB277" s="32"/>
      <c r="AC277" s="10"/>
      <c r="AD277" s="32"/>
      <c r="AE277" s="10"/>
      <c r="AF277" s="32"/>
      <c r="AG277" s="10"/>
      <c r="AH277" s="32"/>
      <c r="AI277" s="10"/>
      <c r="AJ277" s="32"/>
      <c r="AK277" s="10"/>
      <c r="AL277" s="32"/>
      <c r="AM277" s="10"/>
      <c r="AN277" s="32"/>
      <c r="AO277" s="10"/>
      <c r="AP277" s="244"/>
      <c r="AQ277" s="10"/>
      <c r="AR277" s="32"/>
      <c r="AS277" s="10"/>
      <c r="AT277" s="244"/>
      <c r="AU277" s="10"/>
      <c r="AV277" s="244"/>
      <c r="AW277" s="7"/>
      <c r="AX277" s="249"/>
      <c r="AY277" s="10"/>
      <c r="AZ277" s="244"/>
      <c r="BA277" s="7"/>
      <c r="BB277" s="249"/>
      <c r="BC277" s="7"/>
      <c r="BD277" s="249"/>
      <c r="BE277" s="7"/>
      <c r="BF277" s="8"/>
      <c r="BG277" s="7"/>
      <c r="BH277" s="8"/>
      <c r="BJ277" s="41"/>
      <c r="BK277" s="41">
        <f t="shared" si="27"/>
        <v>0</v>
      </c>
      <c r="BL277">
        <f t="shared" si="26"/>
        <v>0</v>
      </c>
    </row>
    <row r="278" spans="1:66">
      <c r="A278">
        <f t="shared" si="25"/>
        <v>225</v>
      </c>
      <c r="B278" s="6"/>
      <c r="C278" s="10"/>
      <c r="D278" s="32"/>
      <c r="E278" s="10"/>
      <c r="F278" s="32"/>
      <c r="G278" s="10"/>
      <c r="H278" s="32"/>
      <c r="I278" s="10"/>
      <c r="J278" s="32"/>
      <c r="K278" s="94"/>
      <c r="L278" s="32"/>
      <c r="M278" s="10"/>
      <c r="N278" s="32"/>
      <c r="O278" s="10"/>
      <c r="P278" s="32"/>
      <c r="Q278" s="10"/>
      <c r="R278" s="32"/>
      <c r="S278" s="10"/>
      <c r="T278" s="32"/>
      <c r="U278" s="10"/>
      <c r="V278" s="32"/>
      <c r="W278" s="10"/>
      <c r="X278" s="32"/>
      <c r="Y278" s="10"/>
      <c r="Z278" s="32"/>
      <c r="AA278" s="10"/>
      <c r="AB278" s="32"/>
      <c r="AC278" s="10"/>
      <c r="AD278" s="32"/>
      <c r="AE278" s="10"/>
      <c r="AF278" s="32"/>
      <c r="AG278" s="10"/>
      <c r="AH278" s="32"/>
      <c r="AI278" s="10"/>
      <c r="AJ278" s="32"/>
      <c r="AK278" s="10"/>
      <c r="AL278" s="32"/>
      <c r="AM278" s="10"/>
      <c r="AN278" s="32"/>
      <c r="AO278" s="10"/>
      <c r="AP278" s="244"/>
      <c r="AQ278" s="10"/>
      <c r="AR278" s="32"/>
      <c r="AS278" s="10"/>
      <c r="AT278" s="244"/>
      <c r="AU278" s="10"/>
      <c r="AV278" s="244"/>
      <c r="AW278" s="7"/>
      <c r="AX278" s="249"/>
      <c r="AY278" s="10"/>
      <c r="AZ278" s="244"/>
      <c r="BA278" s="7"/>
      <c r="BB278" s="249"/>
      <c r="BC278" s="7"/>
      <c r="BD278" s="249"/>
      <c r="BE278" s="7"/>
      <c r="BF278" s="8"/>
      <c r="BG278" s="7"/>
      <c r="BH278" s="8"/>
      <c r="BJ278" s="41"/>
      <c r="BK278" s="41">
        <f t="shared" si="27"/>
        <v>0</v>
      </c>
      <c r="BL278">
        <f t="shared" si="26"/>
        <v>0</v>
      </c>
      <c r="BN278" s="39"/>
    </row>
    <row r="279" spans="1:66">
      <c r="A279">
        <f t="shared" si="25"/>
        <v>226</v>
      </c>
      <c r="B279" s="6"/>
      <c r="C279" s="10"/>
      <c r="D279" s="32"/>
      <c r="E279" s="10"/>
      <c r="F279" s="32"/>
      <c r="G279" s="10"/>
      <c r="H279" s="32"/>
      <c r="I279" s="10"/>
      <c r="J279" s="32"/>
      <c r="K279" s="94"/>
      <c r="L279" s="32"/>
      <c r="M279" s="10"/>
      <c r="N279" s="32"/>
      <c r="O279" s="10"/>
      <c r="P279" s="32"/>
      <c r="Q279" s="10"/>
      <c r="R279" s="32"/>
      <c r="S279" s="10"/>
      <c r="T279" s="32"/>
      <c r="U279" s="10"/>
      <c r="V279" s="32"/>
      <c r="W279" s="10"/>
      <c r="X279" s="32"/>
      <c r="Y279" s="10"/>
      <c r="Z279" s="32"/>
      <c r="AA279" s="10"/>
      <c r="AB279" s="32"/>
      <c r="AC279" s="10"/>
      <c r="AD279" s="32"/>
      <c r="AE279" s="10"/>
      <c r="AF279" s="32"/>
      <c r="AG279" s="10"/>
      <c r="AH279" s="32"/>
      <c r="AI279" s="10"/>
      <c r="AJ279" s="32"/>
      <c r="AK279" s="10"/>
      <c r="AL279" s="32"/>
      <c r="AM279" s="10"/>
      <c r="AN279" s="32"/>
      <c r="AO279" s="10"/>
      <c r="AP279" s="244"/>
      <c r="AQ279" s="10"/>
      <c r="AR279" s="32"/>
      <c r="AS279" s="10"/>
      <c r="AT279" s="244"/>
      <c r="AU279" s="10"/>
      <c r="AV279" s="244"/>
      <c r="AW279" s="7"/>
      <c r="AX279" s="249"/>
      <c r="AY279" s="10"/>
      <c r="AZ279" s="244"/>
      <c r="BA279" s="7"/>
      <c r="BB279" s="249"/>
      <c r="BC279" s="7"/>
      <c r="BD279" s="249"/>
      <c r="BE279" s="7"/>
      <c r="BF279" s="8"/>
      <c r="BG279" s="7"/>
      <c r="BH279" s="8"/>
      <c r="BJ279" s="41"/>
      <c r="BK279" s="41">
        <f t="shared" si="27"/>
        <v>0</v>
      </c>
      <c r="BL279">
        <f t="shared" si="26"/>
        <v>0</v>
      </c>
      <c r="BN279" s="39"/>
    </row>
    <row r="280" spans="1:66">
      <c r="A280">
        <f t="shared" si="25"/>
        <v>227</v>
      </c>
      <c r="B280" s="6"/>
      <c r="C280" s="10"/>
      <c r="D280" s="32"/>
      <c r="E280" s="10"/>
      <c r="F280" s="32"/>
      <c r="G280" s="10"/>
      <c r="H280" s="32"/>
      <c r="I280" s="10"/>
      <c r="J280" s="32"/>
      <c r="K280" s="10"/>
      <c r="L280" s="32"/>
      <c r="M280" s="10"/>
      <c r="N280" s="32"/>
      <c r="O280" s="10"/>
      <c r="P280" s="32"/>
      <c r="Q280" s="10"/>
      <c r="R280" s="32"/>
      <c r="S280" s="10"/>
      <c r="T280" s="32"/>
      <c r="U280" s="10"/>
      <c r="V280" s="32"/>
      <c r="W280" s="10"/>
      <c r="X280" s="32"/>
      <c r="Y280" s="10"/>
      <c r="Z280" s="32"/>
      <c r="AA280" s="10"/>
      <c r="AB280" s="32"/>
      <c r="AC280" s="10"/>
      <c r="AD280" s="32"/>
      <c r="AE280" s="10"/>
      <c r="AF280" s="32"/>
      <c r="AG280" s="10"/>
      <c r="AH280" s="32"/>
      <c r="AI280" s="10"/>
      <c r="AJ280" s="32"/>
      <c r="AK280" s="10"/>
      <c r="AL280" s="32"/>
      <c r="AM280" s="10"/>
      <c r="AN280" s="32"/>
      <c r="AO280" s="10"/>
      <c r="AP280" s="244"/>
      <c r="AQ280" s="10"/>
      <c r="AR280" s="32"/>
      <c r="AS280" s="10"/>
      <c r="AT280" s="244"/>
      <c r="AU280" s="10"/>
      <c r="AV280" s="244"/>
      <c r="AW280" s="7"/>
      <c r="AX280" s="249"/>
      <c r="AY280" s="10"/>
      <c r="AZ280" s="244"/>
      <c r="BA280" s="7"/>
      <c r="BB280" s="249"/>
      <c r="BC280" s="7"/>
      <c r="BD280" s="249"/>
      <c r="BE280" s="7"/>
      <c r="BF280" s="8"/>
      <c r="BG280" s="7"/>
      <c r="BH280" s="8"/>
      <c r="BJ280" s="41"/>
      <c r="BK280" s="41">
        <f t="shared" si="27"/>
        <v>0</v>
      </c>
      <c r="BL280">
        <f t="shared" si="26"/>
        <v>0</v>
      </c>
    </row>
    <row r="281" spans="1:66">
      <c r="A281">
        <f t="shared" si="25"/>
        <v>228</v>
      </c>
      <c r="B281" s="6"/>
      <c r="C281" s="10"/>
      <c r="D281" s="32"/>
      <c r="E281" s="10"/>
      <c r="F281" s="32"/>
      <c r="G281" s="10"/>
      <c r="H281" s="32"/>
      <c r="I281" s="10"/>
      <c r="J281" s="32"/>
      <c r="K281" s="10"/>
      <c r="L281" s="32"/>
      <c r="M281" s="10"/>
      <c r="N281" s="32"/>
      <c r="O281" s="10"/>
      <c r="P281" s="32"/>
      <c r="Q281" s="10"/>
      <c r="R281" s="32"/>
      <c r="S281" s="10"/>
      <c r="T281" s="32"/>
      <c r="U281" s="10"/>
      <c r="V281" s="32"/>
      <c r="W281" s="10"/>
      <c r="X281" s="32"/>
      <c r="Y281" s="10"/>
      <c r="Z281" s="32"/>
      <c r="AA281" s="10"/>
      <c r="AB281" s="32"/>
      <c r="AC281" s="10"/>
      <c r="AD281" s="32"/>
      <c r="AE281" s="10"/>
      <c r="AF281" s="32"/>
      <c r="AG281" s="10"/>
      <c r="AH281" s="32"/>
      <c r="AI281" s="10"/>
      <c r="AJ281" s="32"/>
      <c r="AK281" s="10"/>
      <c r="AL281" s="32"/>
      <c r="AM281" s="10"/>
      <c r="AN281" s="32"/>
      <c r="AO281" s="10"/>
      <c r="AP281" s="244"/>
      <c r="AQ281" s="10"/>
      <c r="AR281" s="32"/>
      <c r="AS281" s="10"/>
      <c r="AT281" s="244"/>
      <c r="AU281" s="10"/>
      <c r="AV281" s="244"/>
      <c r="AW281" s="7"/>
      <c r="AX281" s="249"/>
      <c r="AY281" s="10"/>
      <c r="AZ281" s="244"/>
      <c r="BA281" s="7"/>
      <c r="BB281" s="249"/>
      <c r="BC281" s="7"/>
      <c r="BD281" s="249"/>
      <c r="BE281" s="7"/>
      <c r="BF281" s="8"/>
      <c r="BG281" s="7"/>
      <c r="BH281" s="8"/>
      <c r="BJ281" s="41"/>
      <c r="BK281" s="41">
        <f t="shared" si="27"/>
        <v>0</v>
      </c>
      <c r="BL281">
        <f t="shared" si="26"/>
        <v>0</v>
      </c>
    </row>
    <row r="282" spans="1:66">
      <c r="A282">
        <f t="shared" si="25"/>
        <v>229</v>
      </c>
      <c r="B282" s="6"/>
      <c r="C282" s="10"/>
      <c r="D282" s="32"/>
      <c r="E282" s="10"/>
      <c r="F282" s="32"/>
      <c r="G282" s="10"/>
      <c r="H282" s="32"/>
      <c r="I282" s="10"/>
      <c r="J282" s="32"/>
      <c r="K282" s="10"/>
      <c r="L282" s="32"/>
      <c r="M282" s="10"/>
      <c r="N282" s="32"/>
      <c r="O282" s="10"/>
      <c r="P282" s="32"/>
      <c r="Q282" s="10"/>
      <c r="R282" s="32"/>
      <c r="S282" s="10"/>
      <c r="T282" s="32"/>
      <c r="U282" s="10"/>
      <c r="V282" s="32"/>
      <c r="W282" s="10"/>
      <c r="X282" s="32"/>
      <c r="Y282" s="10"/>
      <c r="Z282" s="32"/>
      <c r="AA282" s="10"/>
      <c r="AB282" s="32"/>
      <c r="AC282" s="10"/>
      <c r="AD282" s="32"/>
      <c r="AE282" s="10"/>
      <c r="AF282" s="32"/>
      <c r="AG282" s="10"/>
      <c r="AH282" s="32"/>
      <c r="AI282" s="10"/>
      <c r="AJ282" s="32"/>
      <c r="AK282" s="10"/>
      <c r="AL282" s="32"/>
      <c r="AM282" s="10"/>
      <c r="AN282" s="32"/>
      <c r="AO282" s="10"/>
      <c r="AP282" s="244"/>
      <c r="AQ282" s="10"/>
      <c r="AR282" s="32"/>
      <c r="AS282" s="10"/>
      <c r="AT282" s="244"/>
      <c r="AU282" s="10"/>
      <c r="AV282" s="244"/>
      <c r="AW282" s="7"/>
      <c r="AX282" s="249"/>
      <c r="AY282" s="10"/>
      <c r="AZ282" s="244"/>
      <c r="BA282" s="7"/>
      <c r="BB282" s="249"/>
      <c r="BC282" s="7"/>
      <c r="BD282" s="249"/>
      <c r="BE282" s="7"/>
      <c r="BF282" s="8"/>
      <c r="BG282" s="7"/>
      <c r="BH282" s="8"/>
      <c r="BJ282" s="41"/>
      <c r="BK282" s="41">
        <f t="shared" si="27"/>
        <v>0</v>
      </c>
      <c r="BL282">
        <f t="shared" si="26"/>
        <v>0</v>
      </c>
    </row>
    <row r="283" spans="1:66">
      <c r="A283">
        <f t="shared" si="25"/>
        <v>230</v>
      </c>
      <c r="B283" s="6"/>
      <c r="C283" s="10"/>
      <c r="D283" s="32"/>
      <c r="E283" s="10"/>
      <c r="F283" s="32"/>
      <c r="G283" s="10"/>
      <c r="H283" s="32"/>
      <c r="I283" s="10"/>
      <c r="J283" s="32"/>
      <c r="K283" s="10"/>
      <c r="L283" s="32"/>
      <c r="M283" s="10"/>
      <c r="N283" s="32"/>
      <c r="O283" s="10"/>
      <c r="P283" s="32"/>
      <c r="Q283" s="10"/>
      <c r="R283" s="32"/>
      <c r="S283" s="10"/>
      <c r="T283" s="32"/>
      <c r="U283" s="10"/>
      <c r="V283" s="32"/>
      <c r="W283" s="10"/>
      <c r="X283" s="32"/>
      <c r="Y283" s="10"/>
      <c r="Z283" s="32"/>
      <c r="AA283" s="10"/>
      <c r="AB283" s="32"/>
      <c r="AC283" s="10"/>
      <c r="AD283" s="32"/>
      <c r="AE283" s="10"/>
      <c r="AF283" s="32"/>
      <c r="AG283" s="10"/>
      <c r="AH283" s="32"/>
      <c r="AI283" s="10"/>
      <c r="AJ283" s="32"/>
      <c r="AK283" s="10"/>
      <c r="AL283" s="32"/>
      <c r="AM283" s="10"/>
      <c r="AN283" s="32"/>
      <c r="AO283" s="10"/>
      <c r="AP283" s="244"/>
      <c r="AQ283" s="10"/>
      <c r="AR283" s="32"/>
      <c r="AS283" s="10"/>
      <c r="AT283" s="244"/>
      <c r="AU283" s="10"/>
      <c r="AV283" s="244"/>
      <c r="AW283" s="7"/>
      <c r="AX283" s="249"/>
      <c r="AY283" s="10"/>
      <c r="AZ283" s="244"/>
      <c r="BA283" s="7"/>
      <c r="BB283" s="249"/>
      <c r="BC283" s="7"/>
      <c r="BD283" s="249"/>
      <c r="BE283" s="7"/>
      <c r="BF283" s="8"/>
      <c r="BG283" s="7"/>
      <c r="BH283" s="8"/>
      <c r="BJ283" s="41"/>
      <c r="BK283" s="41">
        <f t="shared" si="27"/>
        <v>0</v>
      </c>
      <c r="BL283">
        <f t="shared" si="26"/>
        <v>0</v>
      </c>
    </row>
    <row r="284" spans="1:66">
      <c r="A284">
        <f t="shared" si="25"/>
        <v>231</v>
      </c>
      <c r="B284" s="6"/>
      <c r="C284" s="10"/>
      <c r="D284" s="32"/>
      <c r="E284" s="10"/>
      <c r="F284" s="32"/>
      <c r="G284" s="10"/>
      <c r="H284" s="32"/>
      <c r="I284" s="10"/>
      <c r="J284" s="32"/>
      <c r="K284" s="94"/>
      <c r="L284" s="32"/>
      <c r="M284" s="10"/>
      <c r="N284" s="32"/>
      <c r="O284" s="10"/>
      <c r="P284" s="32"/>
      <c r="Q284" s="10"/>
      <c r="R284" s="32"/>
      <c r="S284" s="10"/>
      <c r="T284" s="32"/>
      <c r="U284" s="10"/>
      <c r="V284" s="32"/>
      <c r="W284" s="10"/>
      <c r="X284" s="32"/>
      <c r="Y284" s="10"/>
      <c r="Z284" s="32"/>
      <c r="AA284" s="10"/>
      <c r="AB284" s="32"/>
      <c r="AC284" s="10"/>
      <c r="AD284" s="32"/>
      <c r="AE284" s="10"/>
      <c r="AF284" s="32"/>
      <c r="AG284" s="10"/>
      <c r="AH284" s="32"/>
      <c r="AI284" s="10"/>
      <c r="AJ284" s="32"/>
      <c r="AK284" s="10"/>
      <c r="AL284" s="32"/>
      <c r="AM284" s="10"/>
      <c r="AN284" s="32"/>
      <c r="AO284" s="10"/>
      <c r="AP284" s="244"/>
      <c r="AQ284" s="10"/>
      <c r="AR284" s="32"/>
      <c r="AS284" s="10"/>
      <c r="AT284" s="244"/>
      <c r="AU284" s="10"/>
      <c r="AV284" s="244"/>
      <c r="AW284" s="7"/>
      <c r="AX284" s="249"/>
      <c r="AY284" s="10"/>
      <c r="AZ284" s="244"/>
      <c r="BA284" s="7"/>
      <c r="BB284" s="249"/>
      <c r="BC284" s="7"/>
      <c r="BD284" s="249"/>
      <c r="BE284" s="7"/>
      <c r="BF284" s="8"/>
      <c r="BG284" s="7"/>
      <c r="BH284" s="8"/>
      <c r="BJ284" s="41"/>
      <c r="BK284" s="41">
        <f t="shared" si="27"/>
        <v>0</v>
      </c>
      <c r="BL284">
        <f t="shared" si="26"/>
        <v>0</v>
      </c>
      <c r="BN284" s="39"/>
    </row>
    <row r="285" spans="1:66">
      <c r="A285">
        <f t="shared" si="25"/>
        <v>232</v>
      </c>
      <c r="B285" s="6"/>
      <c r="C285" s="10"/>
      <c r="D285" s="32"/>
      <c r="E285" s="10"/>
      <c r="F285" s="32"/>
      <c r="G285" s="10"/>
      <c r="H285" s="32"/>
      <c r="I285" s="10"/>
      <c r="J285" s="32"/>
      <c r="K285" s="94"/>
      <c r="L285" s="32"/>
      <c r="M285" s="10"/>
      <c r="N285" s="32"/>
      <c r="O285" s="10"/>
      <c r="P285" s="32"/>
      <c r="Q285" s="10"/>
      <c r="R285" s="32"/>
      <c r="S285" s="10"/>
      <c r="T285" s="32"/>
      <c r="U285" s="10"/>
      <c r="V285" s="32"/>
      <c r="W285" s="10"/>
      <c r="X285" s="32"/>
      <c r="Y285" s="10"/>
      <c r="Z285" s="32"/>
      <c r="AA285" s="10"/>
      <c r="AB285" s="32"/>
      <c r="AC285" s="10"/>
      <c r="AD285" s="32"/>
      <c r="AE285" s="10"/>
      <c r="AF285" s="32"/>
      <c r="AG285" s="10"/>
      <c r="AH285" s="32"/>
      <c r="AI285" s="10"/>
      <c r="AJ285" s="32"/>
      <c r="AK285" s="10"/>
      <c r="AL285" s="32"/>
      <c r="AM285" s="10"/>
      <c r="AN285" s="32"/>
      <c r="AO285" s="10"/>
      <c r="AP285" s="244"/>
      <c r="AQ285" s="10"/>
      <c r="AR285" s="32"/>
      <c r="AS285" s="10"/>
      <c r="AT285" s="244"/>
      <c r="AU285" s="10"/>
      <c r="AV285" s="244"/>
      <c r="AW285" s="7"/>
      <c r="AX285" s="249"/>
      <c r="AY285" s="10"/>
      <c r="AZ285" s="244"/>
      <c r="BA285" s="7"/>
      <c r="BB285" s="249"/>
      <c r="BC285" s="7"/>
      <c r="BD285" s="249"/>
      <c r="BE285" s="7"/>
      <c r="BF285" s="8"/>
      <c r="BG285" s="7"/>
      <c r="BH285" s="8"/>
      <c r="BJ285" s="41"/>
      <c r="BK285" s="41">
        <f t="shared" si="27"/>
        <v>0</v>
      </c>
      <c r="BL285">
        <f t="shared" si="26"/>
        <v>0</v>
      </c>
      <c r="BN285" s="39"/>
    </row>
    <row r="286" spans="1:66">
      <c r="A286">
        <f t="shared" si="25"/>
        <v>233</v>
      </c>
      <c r="B286" s="6"/>
      <c r="C286" s="10"/>
      <c r="D286" s="32"/>
      <c r="E286" s="10"/>
      <c r="F286" s="32"/>
      <c r="G286" s="10"/>
      <c r="H286" s="32"/>
      <c r="I286" s="10"/>
      <c r="J286" s="32"/>
      <c r="K286" s="94"/>
      <c r="L286" s="32"/>
      <c r="M286" s="10"/>
      <c r="N286" s="32"/>
      <c r="O286" s="10"/>
      <c r="P286" s="32"/>
      <c r="Q286" s="10"/>
      <c r="R286" s="32"/>
      <c r="S286" s="10"/>
      <c r="T286" s="32"/>
      <c r="U286" s="10"/>
      <c r="V286" s="32"/>
      <c r="W286" s="10"/>
      <c r="X286" s="32"/>
      <c r="Y286" s="10"/>
      <c r="Z286" s="32"/>
      <c r="AA286" s="10"/>
      <c r="AB286" s="32"/>
      <c r="AC286" s="10"/>
      <c r="AD286" s="32"/>
      <c r="AE286" s="10"/>
      <c r="AF286" s="32"/>
      <c r="AG286" s="10"/>
      <c r="AH286" s="32"/>
      <c r="AI286" s="10"/>
      <c r="AJ286" s="32"/>
      <c r="AK286" s="10"/>
      <c r="AL286" s="32"/>
      <c r="AM286" s="10"/>
      <c r="AN286" s="32"/>
      <c r="AO286" s="10"/>
      <c r="AP286" s="244"/>
      <c r="AQ286" s="10"/>
      <c r="AR286" s="32"/>
      <c r="AS286" s="10"/>
      <c r="AT286" s="244"/>
      <c r="AU286" s="10"/>
      <c r="AV286" s="244"/>
      <c r="AW286" s="7"/>
      <c r="AX286" s="249"/>
      <c r="AY286" s="10"/>
      <c r="AZ286" s="244"/>
      <c r="BA286" s="7"/>
      <c r="BB286" s="249"/>
      <c r="BC286" s="7"/>
      <c r="BD286" s="249"/>
      <c r="BE286" s="7"/>
      <c r="BF286" s="8"/>
      <c r="BG286" s="7"/>
      <c r="BH286" s="8"/>
      <c r="BJ286" s="41"/>
      <c r="BK286" s="41">
        <f t="shared" si="27"/>
        <v>0</v>
      </c>
      <c r="BL286">
        <f t="shared" si="26"/>
        <v>0</v>
      </c>
      <c r="BN286" s="39"/>
    </row>
    <row r="287" spans="1:66">
      <c r="A287">
        <f t="shared" si="25"/>
        <v>234</v>
      </c>
      <c r="B287" s="6"/>
      <c r="C287" s="10"/>
      <c r="D287" s="32"/>
      <c r="E287" s="10"/>
      <c r="F287" s="32"/>
      <c r="G287" s="10"/>
      <c r="H287" s="32"/>
      <c r="I287" s="10"/>
      <c r="J287" s="32"/>
      <c r="K287" s="10"/>
      <c r="L287" s="32"/>
      <c r="M287" s="10"/>
      <c r="N287" s="32"/>
      <c r="O287" s="10"/>
      <c r="P287" s="32"/>
      <c r="Q287" s="10"/>
      <c r="R287" s="32"/>
      <c r="S287" s="10"/>
      <c r="T287" s="32"/>
      <c r="U287" s="10"/>
      <c r="V287" s="32"/>
      <c r="W287" s="10"/>
      <c r="X287" s="32"/>
      <c r="Y287" s="10"/>
      <c r="Z287" s="32"/>
      <c r="AA287" s="10"/>
      <c r="AB287" s="32"/>
      <c r="AC287" s="10"/>
      <c r="AD287" s="32"/>
      <c r="AE287" s="10"/>
      <c r="AF287" s="32"/>
      <c r="AG287" s="10"/>
      <c r="AH287" s="32"/>
      <c r="AI287" s="10"/>
      <c r="AJ287" s="32"/>
      <c r="AK287" s="10"/>
      <c r="AL287" s="32"/>
      <c r="AM287" s="10"/>
      <c r="AN287" s="32"/>
      <c r="AO287" s="10"/>
      <c r="AP287" s="244"/>
      <c r="AQ287" s="10"/>
      <c r="AR287" s="32"/>
      <c r="AS287" s="10"/>
      <c r="AT287" s="244"/>
      <c r="AU287" s="10"/>
      <c r="AV287" s="244"/>
      <c r="AW287" s="7"/>
      <c r="AX287" s="249"/>
      <c r="AY287" s="10"/>
      <c r="AZ287" s="244"/>
      <c r="BA287" s="7"/>
      <c r="BB287" s="249"/>
      <c r="BC287" s="7"/>
      <c r="BD287" s="249"/>
      <c r="BE287" s="7"/>
      <c r="BF287" s="8"/>
      <c r="BG287" s="7"/>
      <c r="BH287" s="8"/>
      <c r="BJ287" s="41"/>
      <c r="BK287" s="41">
        <f t="shared" si="27"/>
        <v>0</v>
      </c>
      <c r="BL287">
        <f t="shared" si="26"/>
        <v>0</v>
      </c>
    </row>
    <row r="288" spans="1:66">
      <c r="A288">
        <f t="shared" si="25"/>
        <v>235</v>
      </c>
      <c r="B288" s="6"/>
      <c r="C288" s="10"/>
      <c r="D288" s="32"/>
      <c r="E288" s="10"/>
      <c r="F288" s="32"/>
      <c r="G288" s="10"/>
      <c r="H288" s="32"/>
      <c r="I288" s="10"/>
      <c r="J288" s="32"/>
      <c r="K288" s="10"/>
      <c r="L288" s="32"/>
      <c r="M288" s="10"/>
      <c r="N288" s="32"/>
      <c r="O288" s="10"/>
      <c r="P288" s="32"/>
      <c r="Q288" s="10"/>
      <c r="R288" s="32"/>
      <c r="S288" s="10"/>
      <c r="T288" s="32"/>
      <c r="U288" s="10"/>
      <c r="V288" s="32"/>
      <c r="W288" s="10"/>
      <c r="X288" s="32"/>
      <c r="Y288" s="10"/>
      <c r="Z288" s="32"/>
      <c r="AA288" s="10"/>
      <c r="AB288" s="32"/>
      <c r="AC288" s="10"/>
      <c r="AD288" s="32"/>
      <c r="AE288" s="10"/>
      <c r="AF288" s="32"/>
      <c r="AG288" s="10"/>
      <c r="AH288" s="32"/>
      <c r="AI288" s="10"/>
      <c r="AJ288" s="32"/>
      <c r="AK288" s="10"/>
      <c r="AL288" s="32"/>
      <c r="AM288" s="10"/>
      <c r="AN288" s="32"/>
      <c r="AO288" s="10"/>
      <c r="AP288" s="244"/>
      <c r="AQ288" s="10"/>
      <c r="AR288" s="32"/>
      <c r="AS288" s="10"/>
      <c r="AT288" s="244"/>
      <c r="AU288" s="10"/>
      <c r="AV288" s="244"/>
      <c r="AW288" s="7"/>
      <c r="AX288" s="249"/>
      <c r="AY288" s="10"/>
      <c r="AZ288" s="244"/>
      <c r="BA288" s="7"/>
      <c r="BB288" s="249"/>
      <c r="BC288" s="7"/>
      <c r="BD288" s="249"/>
      <c r="BE288" s="7"/>
      <c r="BF288" s="8"/>
      <c r="BG288" s="7"/>
      <c r="BH288" s="8"/>
      <c r="BJ288" s="41"/>
      <c r="BK288" s="41">
        <f t="shared" si="27"/>
        <v>0</v>
      </c>
      <c r="BL288">
        <f t="shared" si="26"/>
        <v>0</v>
      </c>
    </row>
    <row r="289" spans="1:66">
      <c r="A289">
        <f t="shared" si="25"/>
        <v>236</v>
      </c>
      <c r="B289" s="6"/>
      <c r="C289" s="10"/>
      <c r="D289" s="32"/>
      <c r="E289" s="10"/>
      <c r="F289" s="32"/>
      <c r="G289" s="10"/>
      <c r="H289" s="32"/>
      <c r="I289" s="10"/>
      <c r="J289" s="32"/>
      <c r="K289" s="94"/>
      <c r="L289" s="32"/>
      <c r="M289" s="10"/>
      <c r="N289" s="32"/>
      <c r="O289" s="10"/>
      <c r="P289" s="32"/>
      <c r="Q289" s="10"/>
      <c r="R289" s="32"/>
      <c r="S289" s="10"/>
      <c r="T289" s="32"/>
      <c r="U289" s="10"/>
      <c r="V289" s="32"/>
      <c r="W289" s="10"/>
      <c r="X289" s="32"/>
      <c r="Y289" s="10"/>
      <c r="Z289" s="32"/>
      <c r="AA289" s="10"/>
      <c r="AB289" s="32"/>
      <c r="AC289" s="10"/>
      <c r="AD289" s="32"/>
      <c r="AE289" s="10"/>
      <c r="AF289" s="32"/>
      <c r="AG289" s="10"/>
      <c r="AH289" s="32"/>
      <c r="AI289" s="10"/>
      <c r="AJ289" s="32"/>
      <c r="AK289" s="10"/>
      <c r="AL289" s="32"/>
      <c r="AM289" s="10"/>
      <c r="AN289" s="32"/>
      <c r="AO289" s="10"/>
      <c r="AP289" s="244"/>
      <c r="AQ289" s="10"/>
      <c r="AR289" s="32"/>
      <c r="AS289" s="10"/>
      <c r="AT289" s="244"/>
      <c r="AU289" s="10"/>
      <c r="AV289" s="244"/>
      <c r="AW289" s="7"/>
      <c r="AX289" s="249"/>
      <c r="AY289" s="10"/>
      <c r="AZ289" s="244"/>
      <c r="BA289" s="7"/>
      <c r="BB289" s="249"/>
      <c r="BC289" s="7"/>
      <c r="BD289" s="249"/>
      <c r="BE289" s="7"/>
      <c r="BF289" s="8"/>
      <c r="BG289" s="7"/>
      <c r="BH289" s="8"/>
      <c r="BJ289" s="41"/>
      <c r="BK289" s="41">
        <f t="shared" si="27"/>
        <v>0</v>
      </c>
      <c r="BL289">
        <f t="shared" si="26"/>
        <v>0</v>
      </c>
      <c r="BN289" s="39"/>
    </row>
    <row r="290" spans="1:66">
      <c r="A290">
        <f t="shared" si="25"/>
        <v>237</v>
      </c>
      <c r="B290" s="6"/>
      <c r="C290" s="10"/>
      <c r="D290" s="32"/>
      <c r="E290" s="10"/>
      <c r="F290" s="32"/>
      <c r="G290" s="10"/>
      <c r="H290" s="32"/>
      <c r="I290" s="10"/>
      <c r="J290" s="32"/>
      <c r="K290" s="94"/>
      <c r="L290" s="32"/>
      <c r="M290" s="10"/>
      <c r="N290" s="32"/>
      <c r="O290" s="10"/>
      <c r="P290" s="32"/>
      <c r="Q290" s="10"/>
      <c r="R290" s="32"/>
      <c r="S290" s="10"/>
      <c r="T290" s="32"/>
      <c r="U290" s="10"/>
      <c r="V290" s="32"/>
      <c r="W290" s="10"/>
      <c r="X290" s="32"/>
      <c r="Y290" s="10"/>
      <c r="Z290" s="32"/>
      <c r="AA290" s="10"/>
      <c r="AB290" s="32"/>
      <c r="AC290" s="10"/>
      <c r="AD290" s="32"/>
      <c r="AE290" s="10"/>
      <c r="AF290" s="32"/>
      <c r="AG290" s="10"/>
      <c r="AH290" s="32"/>
      <c r="AI290" s="10"/>
      <c r="AJ290" s="32"/>
      <c r="AK290" s="10"/>
      <c r="AL290" s="32"/>
      <c r="AM290" s="10"/>
      <c r="AN290" s="32"/>
      <c r="AO290" s="10"/>
      <c r="AP290" s="244"/>
      <c r="AQ290" s="10"/>
      <c r="AR290" s="32"/>
      <c r="AS290" s="10"/>
      <c r="AT290" s="244"/>
      <c r="AU290" s="10"/>
      <c r="AV290" s="244"/>
      <c r="AW290" s="7"/>
      <c r="AX290" s="249"/>
      <c r="AY290" s="10"/>
      <c r="AZ290" s="244"/>
      <c r="BA290" s="7"/>
      <c r="BB290" s="249"/>
      <c r="BC290" s="7"/>
      <c r="BD290" s="249"/>
      <c r="BE290" s="7"/>
      <c r="BF290" s="8"/>
      <c r="BG290" s="7"/>
      <c r="BH290" s="8"/>
      <c r="BJ290" s="41"/>
      <c r="BK290" s="41">
        <f t="shared" si="27"/>
        <v>0</v>
      </c>
      <c r="BL290">
        <f t="shared" si="26"/>
        <v>0</v>
      </c>
      <c r="BN290" s="39"/>
    </row>
    <row r="291" spans="1:66">
      <c r="A291">
        <f t="shared" si="25"/>
        <v>238</v>
      </c>
      <c r="B291" s="6"/>
      <c r="C291" s="10"/>
      <c r="D291" s="32"/>
      <c r="E291" s="10"/>
      <c r="F291" s="32"/>
      <c r="G291" s="10"/>
      <c r="H291" s="32"/>
      <c r="I291" s="10"/>
      <c r="J291" s="32"/>
      <c r="K291" s="10"/>
      <c r="L291" s="32"/>
      <c r="M291" s="10"/>
      <c r="N291" s="32"/>
      <c r="O291" s="10"/>
      <c r="P291" s="32"/>
      <c r="Q291" s="10"/>
      <c r="R291" s="32"/>
      <c r="S291" s="10"/>
      <c r="T291" s="32"/>
      <c r="U291" s="10"/>
      <c r="V291" s="32"/>
      <c r="W291" s="10"/>
      <c r="X291" s="32"/>
      <c r="Y291" s="10"/>
      <c r="Z291" s="32"/>
      <c r="AA291" s="10"/>
      <c r="AB291" s="32"/>
      <c r="AC291" s="10"/>
      <c r="AD291" s="32"/>
      <c r="AE291" s="10"/>
      <c r="AF291" s="32"/>
      <c r="AG291" s="10"/>
      <c r="AH291" s="32"/>
      <c r="AI291" s="10"/>
      <c r="AJ291" s="32"/>
      <c r="AK291" s="10"/>
      <c r="AL291" s="32"/>
      <c r="AM291" s="10"/>
      <c r="AN291" s="32"/>
      <c r="AO291" s="10"/>
      <c r="AP291" s="244"/>
      <c r="AQ291" s="10"/>
      <c r="AR291" s="32"/>
      <c r="AS291" s="10"/>
      <c r="AT291" s="244"/>
      <c r="AU291" s="10"/>
      <c r="AV291" s="244"/>
      <c r="AW291" s="7"/>
      <c r="AX291" s="249"/>
      <c r="AY291" s="10"/>
      <c r="AZ291" s="244"/>
      <c r="BA291" s="7"/>
      <c r="BB291" s="249"/>
      <c r="BC291" s="7"/>
      <c r="BD291" s="249"/>
      <c r="BE291" s="7"/>
      <c r="BF291" s="8"/>
      <c r="BG291" s="7"/>
      <c r="BH291" s="8"/>
      <c r="BJ291" s="41"/>
      <c r="BK291" s="41">
        <f t="shared" si="27"/>
        <v>0</v>
      </c>
      <c r="BL291">
        <f t="shared" si="26"/>
        <v>0</v>
      </c>
    </row>
    <row r="292" spans="1:66">
      <c r="A292">
        <f t="shared" si="25"/>
        <v>239</v>
      </c>
      <c r="B292" s="6"/>
      <c r="C292" s="10"/>
      <c r="D292" s="32"/>
      <c r="E292" s="10"/>
      <c r="F292" s="32"/>
      <c r="G292" s="10"/>
      <c r="H292" s="32"/>
      <c r="I292" s="10"/>
      <c r="J292" s="32"/>
      <c r="K292" s="94"/>
      <c r="L292" s="32"/>
      <c r="M292" s="10"/>
      <c r="N292" s="32"/>
      <c r="O292" s="10"/>
      <c r="P292" s="32"/>
      <c r="Q292" s="10"/>
      <c r="R292" s="32"/>
      <c r="S292" s="10"/>
      <c r="T292" s="32"/>
      <c r="U292" s="10"/>
      <c r="V292" s="32"/>
      <c r="W292" s="10"/>
      <c r="X292" s="32"/>
      <c r="Y292" s="10"/>
      <c r="Z292" s="32"/>
      <c r="AA292" s="10"/>
      <c r="AB292" s="32"/>
      <c r="AC292" s="10"/>
      <c r="AD292" s="32"/>
      <c r="AE292" s="10"/>
      <c r="AF292" s="32"/>
      <c r="AG292" s="10"/>
      <c r="AH292" s="32"/>
      <c r="AI292" s="10"/>
      <c r="AJ292" s="32"/>
      <c r="AK292" s="10"/>
      <c r="AL292" s="32"/>
      <c r="AM292" s="10"/>
      <c r="AN292" s="32"/>
      <c r="AO292" s="10"/>
      <c r="AP292" s="244"/>
      <c r="AQ292" s="10"/>
      <c r="AR292" s="32"/>
      <c r="AS292" s="10"/>
      <c r="AT292" s="244"/>
      <c r="AU292" s="10"/>
      <c r="AV292" s="244"/>
      <c r="AW292" s="7"/>
      <c r="AX292" s="249"/>
      <c r="AY292" s="10"/>
      <c r="AZ292" s="244"/>
      <c r="BA292" s="7"/>
      <c r="BB292" s="249"/>
      <c r="BC292" s="7"/>
      <c r="BD292" s="249"/>
      <c r="BE292" s="7"/>
      <c r="BF292" s="8"/>
      <c r="BG292" s="7"/>
      <c r="BH292" s="8"/>
      <c r="BJ292" s="41"/>
      <c r="BK292" s="41">
        <f t="shared" si="27"/>
        <v>0</v>
      </c>
      <c r="BL292">
        <f t="shared" si="26"/>
        <v>0</v>
      </c>
      <c r="BN292" s="39"/>
    </row>
    <row r="293" spans="1:66">
      <c r="A293">
        <f t="shared" si="25"/>
        <v>240</v>
      </c>
      <c r="B293" s="6"/>
      <c r="C293" s="10"/>
      <c r="D293" s="32"/>
      <c r="E293" s="10"/>
      <c r="F293" s="32"/>
      <c r="G293" s="10"/>
      <c r="H293" s="32"/>
      <c r="I293" s="10"/>
      <c r="J293" s="32"/>
      <c r="K293" s="10"/>
      <c r="L293" s="32"/>
      <c r="M293" s="10"/>
      <c r="N293" s="32"/>
      <c r="O293" s="10"/>
      <c r="P293" s="32"/>
      <c r="Q293" s="10"/>
      <c r="R293" s="32"/>
      <c r="S293" s="10"/>
      <c r="T293" s="32"/>
      <c r="U293" s="10"/>
      <c r="V293" s="32"/>
      <c r="W293" s="10"/>
      <c r="X293" s="32"/>
      <c r="Y293" s="10"/>
      <c r="Z293" s="32"/>
      <c r="AA293" s="10"/>
      <c r="AB293" s="32"/>
      <c r="AC293" s="10"/>
      <c r="AD293" s="32"/>
      <c r="AE293" s="10"/>
      <c r="AF293" s="32"/>
      <c r="AG293" s="10"/>
      <c r="AH293" s="32"/>
      <c r="AI293" s="10"/>
      <c r="AJ293" s="32"/>
      <c r="AK293" s="10"/>
      <c r="AL293" s="32"/>
      <c r="AM293" s="10"/>
      <c r="AN293" s="32"/>
      <c r="AO293" s="10"/>
      <c r="AP293" s="244"/>
      <c r="AQ293" s="10"/>
      <c r="AR293" s="32"/>
      <c r="AS293" s="10"/>
      <c r="AT293" s="244"/>
      <c r="AU293" s="10"/>
      <c r="AV293" s="244"/>
      <c r="AW293" s="7"/>
      <c r="AX293" s="249"/>
      <c r="AY293" s="10"/>
      <c r="AZ293" s="244"/>
      <c r="BA293" s="7"/>
      <c r="BB293" s="249"/>
      <c r="BC293" s="7"/>
      <c r="BD293" s="249"/>
      <c r="BE293" s="7"/>
      <c r="BF293" s="8"/>
      <c r="BG293" s="7"/>
      <c r="BH293" s="8"/>
      <c r="BJ293" s="41"/>
      <c r="BK293" s="41">
        <f t="shared" si="27"/>
        <v>0</v>
      </c>
      <c r="BL293">
        <f t="shared" si="26"/>
        <v>0</v>
      </c>
    </row>
    <row r="294" spans="1:66">
      <c r="A294">
        <f t="shared" si="25"/>
        <v>241</v>
      </c>
      <c r="B294" s="6"/>
      <c r="C294" s="10"/>
      <c r="D294" s="32"/>
      <c r="E294" s="10"/>
      <c r="F294" s="32"/>
      <c r="G294" s="10"/>
      <c r="H294" s="32"/>
      <c r="I294" s="10"/>
      <c r="J294" s="32"/>
      <c r="K294" s="94"/>
      <c r="L294" s="32"/>
      <c r="M294" s="10"/>
      <c r="N294" s="32"/>
      <c r="O294" s="10"/>
      <c r="P294" s="32"/>
      <c r="Q294" s="10"/>
      <c r="R294" s="32"/>
      <c r="S294" s="10"/>
      <c r="T294" s="32"/>
      <c r="U294" s="10"/>
      <c r="V294" s="32"/>
      <c r="W294" s="10"/>
      <c r="X294" s="32"/>
      <c r="Y294" s="10"/>
      <c r="Z294" s="32"/>
      <c r="AA294" s="10"/>
      <c r="AB294" s="32"/>
      <c r="AC294" s="10"/>
      <c r="AD294" s="32"/>
      <c r="AE294" s="10"/>
      <c r="AF294" s="32"/>
      <c r="AG294" s="10"/>
      <c r="AH294" s="32"/>
      <c r="AI294" s="10"/>
      <c r="AJ294" s="32"/>
      <c r="AK294" s="10"/>
      <c r="AL294" s="32"/>
      <c r="AM294" s="10"/>
      <c r="AN294" s="32"/>
      <c r="AO294" s="10"/>
      <c r="AP294" s="244"/>
      <c r="AQ294" s="10"/>
      <c r="AR294" s="32"/>
      <c r="AS294" s="10"/>
      <c r="AT294" s="244"/>
      <c r="AU294" s="10"/>
      <c r="AV294" s="244"/>
      <c r="AW294" s="7"/>
      <c r="AX294" s="249"/>
      <c r="AY294" s="10"/>
      <c r="AZ294" s="244"/>
      <c r="BA294" s="7"/>
      <c r="BB294" s="249"/>
      <c r="BC294" s="7"/>
      <c r="BD294" s="249"/>
      <c r="BE294" s="7"/>
      <c r="BF294" s="8"/>
      <c r="BG294" s="7"/>
      <c r="BH294" s="8"/>
      <c r="BJ294" s="41"/>
      <c r="BK294" s="41">
        <f t="shared" si="27"/>
        <v>0</v>
      </c>
      <c r="BL294">
        <f t="shared" si="26"/>
        <v>0</v>
      </c>
      <c r="BN294" s="39"/>
    </row>
    <row r="295" spans="1:66">
      <c r="A295">
        <f t="shared" si="25"/>
        <v>242</v>
      </c>
      <c r="B295" s="6"/>
      <c r="C295" s="10"/>
      <c r="D295" s="32"/>
      <c r="E295" s="10"/>
      <c r="F295" s="32"/>
      <c r="G295" s="10"/>
      <c r="H295" s="32"/>
      <c r="I295" s="10"/>
      <c r="J295" s="32"/>
      <c r="K295" s="94"/>
      <c r="L295" s="32"/>
      <c r="M295" s="10"/>
      <c r="N295" s="32"/>
      <c r="O295" s="10"/>
      <c r="P295" s="32"/>
      <c r="Q295" s="10"/>
      <c r="R295" s="32"/>
      <c r="S295" s="10"/>
      <c r="T295" s="32"/>
      <c r="U295" s="10"/>
      <c r="V295" s="32"/>
      <c r="W295" s="10"/>
      <c r="X295" s="32"/>
      <c r="Y295" s="10"/>
      <c r="Z295" s="32"/>
      <c r="AA295" s="10"/>
      <c r="AB295" s="32"/>
      <c r="AC295" s="10"/>
      <c r="AD295" s="32"/>
      <c r="AE295" s="10"/>
      <c r="AF295" s="32"/>
      <c r="AG295" s="10"/>
      <c r="AH295" s="32"/>
      <c r="AI295" s="10"/>
      <c r="AJ295" s="32"/>
      <c r="AK295" s="10"/>
      <c r="AL295" s="32"/>
      <c r="AM295" s="10"/>
      <c r="AN295" s="32"/>
      <c r="AO295" s="10"/>
      <c r="AP295" s="244"/>
      <c r="AQ295" s="10"/>
      <c r="AR295" s="32"/>
      <c r="AS295" s="10"/>
      <c r="AT295" s="244"/>
      <c r="AU295" s="10"/>
      <c r="AV295" s="244"/>
      <c r="AW295" s="7"/>
      <c r="AX295" s="249"/>
      <c r="AY295" s="10"/>
      <c r="AZ295" s="244"/>
      <c r="BA295" s="7"/>
      <c r="BB295" s="249"/>
      <c r="BC295" s="7"/>
      <c r="BD295" s="249"/>
      <c r="BE295" s="7"/>
      <c r="BF295" s="8"/>
      <c r="BG295" s="7"/>
      <c r="BH295" s="8"/>
      <c r="BJ295" s="41"/>
      <c r="BK295" s="41">
        <f t="shared" si="27"/>
        <v>0</v>
      </c>
      <c r="BL295">
        <f t="shared" si="26"/>
        <v>0</v>
      </c>
      <c r="BN295" s="39"/>
    </row>
    <row r="296" spans="1:66">
      <c r="A296">
        <f t="shared" si="25"/>
        <v>243</v>
      </c>
      <c r="B296" s="6"/>
      <c r="C296" s="10"/>
      <c r="D296" s="32"/>
      <c r="E296" s="10"/>
      <c r="F296" s="32"/>
      <c r="G296" s="10"/>
      <c r="H296" s="32"/>
      <c r="I296" s="10"/>
      <c r="J296" s="32"/>
      <c r="K296" s="94"/>
      <c r="L296" s="32"/>
      <c r="M296" s="10"/>
      <c r="N296" s="32"/>
      <c r="O296" s="10"/>
      <c r="P296" s="32"/>
      <c r="Q296" s="10"/>
      <c r="R296" s="32"/>
      <c r="S296" s="10"/>
      <c r="T296" s="32"/>
      <c r="U296" s="10"/>
      <c r="V296" s="32"/>
      <c r="W296" s="10"/>
      <c r="X296" s="32"/>
      <c r="Y296" s="10"/>
      <c r="Z296" s="32"/>
      <c r="AA296" s="10"/>
      <c r="AB296" s="32"/>
      <c r="AC296" s="10"/>
      <c r="AD296" s="32"/>
      <c r="AE296" s="10"/>
      <c r="AF296" s="32"/>
      <c r="AG296" s="10"/>
      <c r="AH296" s="32"/>
      <c r="AI296" s="10"/>
      <c r="AJ296" s="32"/>
      <c r="AK296" s="10"/>
      <c r="AL296" s="32"/>
      <c r="AM296" s="10"/>
      <c r="AN296" s="32"/>
      <c r="AO296" s="10"/>
      <c r="AP296" s="244"/>
      <c r="AQ296" s="10"/>
      <c r="AR296" s="32"/>
      <c r="AS296" s="10"/>
      <c r="AT296" s="244"/>
      <c r="AU296" s="10"/>
      <c r="AV296" s="244"/>
      <c r="AW296" s="7"/>
      <c r="AX296" s="249"/>
      <c r="AY296" s="10"/>
      <c r="AZ296" s="244"/>
      <c r="BA296" s="7"/>
      <c r="BB296" s="249"/>
      <c r="BC296" s="7"/>
      <c r="BD296" s="249"/>
      <c r="BE296" s="7"/>
      <c r="BF296" s="8"/>
      <c r="BG296" s="7"/>
      <c r="BH296" s="8"/>
      <c r="BJ296" s="41"/>
      <c r="BK296" s="41">
        <f t="shared" si="27"/>
        <v>0</v>
      </c>
      <c r="BL296">
        <f t="shared" si="26"/>
        <v>0</v>
      </c>
      <c r="BN296" s="39"/>
    </row>
    <row r="297" spans="1:66">
      <c r="A297">
        <f t="shared" si="25"/>
        <v>244</v>
      </c>
      <c r="B297" s="6"/>
      <c r="C297" s="10"/>
      <c r="D297" s="32"/>
      <c r="E297" s="10"/>
      <c r="F297" s="32"/>
      <c r="G297" s="10"/>
      <c r="H297" s="32"/>
      <c r="I297" s="10"/>
      <c r="J297" s="32"/>
      <c r="K297" s="10"/>
      <c r="L297" s="32"/>
      <c r="M297" s="10"/>
      <c r="N297" s="32"/>
      <c r="O297" s="10"/>
      <c r="P297" s="32"/>
      <c r="Q297" s="10"/>
      <c r="R297" s="32"/>
      <c r="S297" s="10"/>
      <c r="T297" s="32"/>
      <c r="U297" s="10"/>
      <c r="V297" s="32"/>
      <c r="W297" s="10"/>
      <c r="X297" s="32"/>
      <c r="Y297" s="10"/>
      <c r="Z297" s="32"/>
      <c r="AA297" s="10"/>
      <c r="AB297" s="32"/>
      <c r="AC297" s="10"/>
      <c r="AD297" s="32"/>
      <c r="AE297" s="10"/>
      <c r="AF297" s="32"/>
      <c r="AG297" s="10"/>
      <c r="AH297" s="32"/>
      <c r="AI297" s="10"/>
      <c r="AJ297" s="32"/>
      <c r="AK297" s="10"/>
      <c r="AL297" s="32"/>
      <c r="AM297" s="10"/>
      <c r="AN297" s="32"/>
      <c r="AO297" s="10"/>
      <c r="AP297" s="244"/>
      <c r="AQ297" s="10"/>
      <c r="AR297" s="32"/>
      <c r="AS297" s="10"/>
      <c r="AT297" s="244"/>
      <c r="AU297" s="10"/>
      <c r="AV297" s="244"/>
      <c r="AW297" s="7"/>
      <c r="AX297" s="249"/>
      <c r="AY297" s="10"/>
      <c r="AZ297" s="244"/>
      <c r="BA297" s="7"/>
      <c r="BB297" s="249"/>
      <c r="BC297" s="7"/>
      <c r="BD297" s="249"/>
      <c r="BE297" s="7"/>
      <c r="BF297" s="8"/>
      <c r="BG297" s="7"/>
      <c r="BH297" s="8"/>
      <c r="BJ297" s="41"/>
      <c r="BK297" s="41">
        <f t="shared" si="27"/>
        <v>0</v>
      </c>
      <c r="BL297">
        <f t="shared" si="26"/>
        <v>0</v>
      </c>
    </row>
    <row r="298" spans="1:66">
      <c r="A298">
        <f t="shared" si="25"/>
        <v>245</v>
      </c>
      <c r="B298" s="6"/>
      <c r="C298" s="10"/>
      <c r="D298" s="32"/>
      <c r="E298" s="10"/>
      <c r="F298" s="32"/>
      <c r="G298" s="10"/>
      <c r="H298" s="32"/>
      <c r="I298" s="10"/>
      <c r="J298" s="32"/>
      <c r="K298" s="10"/>
      <c r="L298" s="32"/>
      <c r="M298" s="10"/>
      <c r="N298" s="32"/>
      <c r="O298" s="10"/>
      <c r="P298" s="32"/>
      <c r="Q298" s="10"/>
      <c r="R298" s="32"/>
      <c r="S298" s="10"/>
      <c r="T298" s="32"/>
      <c r="U298" s="10"/>
      <c r="V298" s="32"/>
      <c r="W298" s="10"/>
      <c r="X298" s="32"/>
      <c r="Y298" s="10"/>
      <c r="Z298" s="32"/>
      <c r="AA298" s="10"/>
      <c r="AB298" s="32"/>
      <c r="AC298" s="10"/>
      <c r="AD298" s="32"/>
      <c r="AE298" s="10"/>
      <c r="AF298" s="32"/>
      <c r="AG298" s="10"/>
      <c r="AH298" s="32"/>
      <c r="AI298" s="10"/>
      <c r="AJ298" s="32"/>
      <c r="AK298" s="10"/>
      <c r="AL298" s="32"/>
      <c r="AM298" s="10"/>
      <c r="AN298" s="32"/>
      <c r="AO298" s="10"/>
      <c r="AP298" s="244"/>
      <c r="AQ298" s="10"/>
      <c r="AR298" s="32"/>
      <c r="AS298" s="10"/>
      <c r="AT298" s="244"/>
      <c r="AU298" s="10"/>
      <c r="AV298" s="244"/>
      <c r="AW298" s="7"/>
      <c r="AX298" s="249"/>
      <c r="AY298" s="10"/>
      <c r="AZ298" s="244"/>
      <c r="BA298" s="7"/>
      <c r="BB298" s="249"/>
      <c r="BC298" s="7"/>
      <c r="BD298" s="249"/>
      <c r="BE298" s="7"/>
      <c r="BF298" s="8"/>
      <c r="BG298" s="7"/>
      <c r="BH298" s="8"/>
      <c r="BJ298" s="41"/>
      <c r="BK298" s="41">
        <f t="shared" si="27"/>
        <v>0</v>
      </c>
      <c r="BL298">
        <f t="shared" si="26"/>
        <v>0</v>
      </c>
    </row>
    <row r="299" spans="1:66">
      <c r="A299">
        <f t="shared" si="25"/>
        <v>246</v>
      </c>
      <c r="B299" s="6"/>
      <c r="C299" s="10"/>
      <c r="D299" s="32"/>
      <c r="E299" s="10"/>
      <c r="F299" s="32"/>
      <c r="G299" s="10"/>
      <c r="H299" s="32"/>
      <c r="I299" s="10"/>
      <c r="J299" s="32"/>
      <c r="K299" s="10"/>
      <c r="L299" s="32"/>
      <c r="M299" s="10"/>
      <c r="N299" s="32"/>
      <c r="O299" s="10"/>
      <c r="P299" s="32"/>
      <c r="Q299" s="10"/>
      <c r="R299" s="32"/>
      <c r="S299" s="10"/>
      <c r="T299" s="32"/>
      <c r="U299" s="10"/>
      <c r="V299" s="32"/>
      <c r="W299" s="10"/>
      <c r="X299" s="32"/>
      <c r="Y299" s="10"/>
      <c r="Z299" s="32"/>
      <c r="AA299" s="10"/>
      <c r="AB299" s="32"/>
      <c r="AC299" s="10"/>
      <c r="AD299" s="32"/>
      <c r="AE299" s="10"/>
      <c r="AF299" s="32"/>
      <c r="AG299" s="10"/>
      <c r="AH299" s="32"/>
      <c r="AI299" s="10"/>
      <c r="AJ299" s="32"/>
      <c r="AK299" s="10"/>
      <c r="AL299" s="32"/>
      <c r="AM299" s="10"/>
      <c r="AN299" s="32"/>
      <c r="AO299" s="10"/>
      <c r="AP299" s="244"/>
      <c r="AQ299" s="10"/>
      <c r="AR299" s="32"/>
      <c r="AS299" s="10"/>
      <c r="AT299" s="244"/>
      <c r="AU299" s="10"/>
      <c r="AV299" s="244"/>
      <c r="AW299" s="7"/>
      <c r="AX299" s="249"/>
      <c r="AY299" s="10"/>
      <c r="AZ299" s="244"/>
      <c r="BA299" s="7"/>
      <c r="BB299" s="249"/>
      <c r="BC299" s="7"/>
      <c r="BD299" s="249"/>
      <c r="BE299" s="7"/>
      <c r="BF299" s="8"/>
      <c r="BG299" s="7"/>
      <c r="BH299" s="8"/>
      <c r="BJ299" s="41"/>
      <c r="BK299" s="41">
        <f t="shared" si="27"/>
        <v>0</v>
      </c>
      <c r="BL299">
        <f t="shared" si="26"/>
        <v>0</v>
      </c>
    </row>
    <row r="300" spans="1:66">
      <c r="A300">
        <f t="shared" si="25"/>
        <v>247</v>
      </c>
      <c r="B300" s="6"/>
      <c r="C300" s="10"/>
      <c r="D300" s="32"/>
      <c r="E300" s="10"/>
      <c r="F300" s="32"/>
      <c r="G300" s="10"/>
      <c r="H300" s="32"/>
      <c r="I300" s="10"/>
      <c r="J300" s="32"/>
      <c r="K300" s="94"/>
      <c r="L300" s="32"/>
      <c r="M300" s="10"/>
      <c r="N300" s="32"/>
      <c r="O300" s="10"/>
      <c r="P300" s="32"/>
      <c r="Q300" s="10"/>
      <c r="R300" s="32"/>
      <c r="S300" s="10"/>
      <c r="T300" s="32"/>
      <c r="U300" s="10"/>
      <c r="V300" s="32"/>
      <c r="W300" s="10"/>
      <c r="X300" s="32"/>
      <c r="Y300" s="10"/>
      <c r="Z300" s="32"/>
      <c r="AA300" s="10"/>
      <c r="AB300" s="32"/>
      <c r="AC300" s="10"/>
      <c r="AD300" s="32"/>
      <c r="AE300" s="10"/>
      <c r="AF300" s="32"/>
      <c r="AG300" s="10"/>
      <c r="AH300" s="32"/>
      <c r="AI300" s="10"/>
      <c r="AJ300" s="32"/>
      <c r="AK300" s="10"/>
      <c r="AL300" s="32"/>
      <c r="AM300" s="10"/>
      <c r="AN300" s="32"/>
      <c r="AO300" s="10"/>
      <c r="AP300" s="244"/>
      <c r="AQ300" s="10"/>
      <c r="AR300" s="32"/>
      <c r="AS300" s="10"/>
      <c r="AT300" s="244"/>
      <c r="AU300" s="10"/>
      <c r="AV300" s="244"/>
      <c r="AW300" s="7"/>
      <c r="AX300" s="249"/>
      <c r="AY300" s="10"/>
      <c r="AZ300" s="244"/>
      <c r="BA300" s="7"/>
      <c r="BB300" s="249"/>
      <c r="BC300" s="7"/>
      <c r="BD300" s="249"/>
      <c r="BE300" s="7"/>
      <c r="BF300" s="8"/>
      <c r="BG300" s="7"/>
      <c r="BH300" s="8"/>
      <c r="BJ300" s="41"/>
      <c r="BK300" s="41">
        <f t="shared" si="27"/>
        <v>0</v>
      </c>
      <c r="BL300">
        <f t="shared" si="26"/>
        <v>0</v>
      </c>
      <c r="BN300" s="39"/>
    </row>
    <row r="301" spans="1:66">
      <c r="A301">
        <f t="shared" si="25"/>
        <v>248</v>
      </c>
      <c r="B301" s="6"/>
      <c r="C301" s="10"/>
      <c r="D301" s="32"/>
      <c r="E301" s="10"/>
      <c r="F301" s="32"/>
      <c r="G301" s="10"/>
      <c r="H301" s="32"/>
      <c r="I301" s="10"/>
      <c r="J301" s="32"/>
      <c r="K301" s="10"/>
      <c r="L301" s="32"/>
      <c r="M301" s="10"/>
      <c r="N301" s="32"/>
      <c r="O301" s="10"/>
      <c r="P301" s="32"/>
      <c r="Q301" s="10"/>
      <c r="R301" s="32"/>
      <c r="S301" s="10"/>
      <c r="T301" s="32"/>
      <c r="U301" s="10"/>
      <c r="V301" s="32"/>
      <c r="W301" s="10"/>
      <c r="X301" s="32"/>
      <c r="Y301" s="10"/>
      <c r="Z301" s="32"/>
      <c r="AA301" s="10"/>
      <c r="AB301" s="32"/>
      <c r="AC301" s="10"/>
      <c r="AD301" s="32"/>
      <c r="AE301" s="10"/>
      <c r="AF301" s="32"/>
      <c r="AG301" s="10"/>
      <c r="AH301" s="32"/>
      <c r="AI301" s="10"/>
      <c r="AJ301" s="32"/>
      <c r="AK301" s="10"/>
      <c r="AL301" s="32"/>
      <c r="AM301" s="10"/>
      <c r="AN301" s="32"/>
      <c r="AO301" s="10"/>
      <c r="AP301" s="244"/>
      <c r="AQ301" s="10"/>
      <c r="AR301" s="32"/>
      <c r="AS301" s="10"/>
      <c r="AT301" s="244"/>
      <c r="AU301" s="10"/>
      <c r="AV301" s="244"/>
      <c r="AW301" s="7"/>
      <c r="AX301" s="249"/>
      <c r="AY301" s="10"/>
      <c r="AZ301" s="244"/>
      <c r="BA301" s="7"/>
      <c r="BB301" s="249"/>
      <c r="BC301" s="7"/>
      <c r="BD301" s="249"/>
      <c r="BE301" s="7"/>
      <c r="BF301" s="8"/>
      <c r="BG301" s="7"/>
      <c r="BH301" s="8"/>
      <c r="BJ301" s="41"/>
      <c r="BK301" s="41">
        <f t="shared" si="27"/>
        <v>0</v>
      </c>
      <c r="BL301">
        <f t="shared" si="26"/>
        <v>0</v>
      </c>
    </row>
    <row r="302" spans="1:66">
      <c r="A302">
        <f t="shared" si="25"/>
        <v>249</v>
      </c>
      <c r="B302" s="6"/>
      <c r="C302" s="10"/>
      <c r="D302" s="32"/>
      <c r="E302" s="10"/>
      <c r="F302" s="32"/>
      <c r="G302" s="10"/>
      <c r="H302" s="32"/>
      <c r="I302" s="10"/>
      <c r="J302" s="32"/>
      <c r="K302" s="10"/>
      <c r="L302" s="32"/>
      <c r="M302" s="10"/>
      <c r="N302" s="32"/>
      <c r="O302" s="10"/>
      <c r="P302" s="32"/>
      <c r="Q302" s="10"/>
      <c r="R302" s="32"/>
      <c r="S302" s="10"/>
      <c r="T302" s="32"/>
      <c r="U302" s="10"/>
      <c r="V302" s="32"/>
      <c r="W302" s="10"/>
      <c r="X302" s="32"/>
      <c r="Y302" s="10"/>
      <c r="Z302" s="32"/>
      <c r="AA302" s="10"/>
      <c r="AB302" s="32"/>
      <c r="AC302" s="10"/>
      <c r="AD302" s="32"/>
      <c r="AE302" s="10"/>
      <c r="AF302" s="32"/>
      <c r="AG302" s="10"/>
      <c r="AH302" s="32"/>
      <c r="AI302" s="10"/>
      <c r="AJ302" s="32"/>
      <c r="AK302" s="10"/>
      <c r="AL302" s="32"/>
      <c r="AM302" s="10"/>
      <c r="AN302" s="32"/>
      <c r="AO302" s="10"/>
      <c r="AP302" s="244"/>
      <c r="AQ302" s="10"/>
      <c r="AR302" s="32"/>
      <c r="AS302" s="10"/>
      <c r="AT302" s="244"/>
      <c r="AU302" s="10"/>
      <c r="AV302" s="244"/>
      <c r="AW302" s="7"/>
      <c r="AX302" s="249"/>
      <c r="AY302" s="10"/>
      <c r="AZ302" s="244"/>
      <c r="BA302" s="7"/>
      <c r="BB302" s="249"/>
      <c r="BC302" s="7"/>
      <c r="BD302" s="249"/>
      <c r="BE302" s="7"/>
      <c r="BF302" s="8"/>
      <c r="BG302" s="7"/>
      <c r="BH302" s="8"/>
      <c r="BJ302" s="41"/>
      <c r="BK302" s="41">
        <f t="shared" si="27"/>
        <v>0</v>
      </c>
      <c r="BL302">
        <f t="shared" si="26"/>
        <v>0</v>
      </c>
    </row>
    <row r="303" spans="1:66">
      <c r="A303">
        <f t="shared" si="25"/>
        <v>250</v>
      </c>
      <c r="B303" s="6"/>
      <c r="C303" s="10"/>
      <c r="D303" s="32"/>
      <c r="E303" s="10"/>
      <c r="F303" s="32"/>
      <c r="G303" s="10"/>
      <c r="H303" s="32"/>
      <c r="I303" s="10"/>
      <c r="J303" s="32"/>
      <c r="K303" s="10"/>
      <c r="L303" s="32"/>
      <c r="M303" s="10"/>
      <c r="N303" s="32"/>
      <c r="O303" s="10"/>
      <c r="P303" s="32"/>
      <c r="Q303" s="10"/>
      <c r="R303" s="32"/>
      <c r="S303" s="10"/>
      <c r="T303" s="32"/>
      <c r="U303" s="10"/>
      <c r="V303" s="32"/>
      <c r="W303" s="10"/>
      <c r="X303" s="32"/>
      <c r="Y303" s="10"/>
      <c r="Z303" s="32"/>
      <c r="AA303" s="10"/>
      <c r="AB303" s="32"/>
      <c r="AC303" s="10"/>
      <c r="AD303" s="32"/>
      <c r="AE303" s="10"/>
      <c r="AF303" s="32"/>
      <c r="AG303" s="10"/>
      <c r="AH303" s="32"/>
      <c r="AI303" s="10"/>
      <c r="AJ303" s="32"/>
      <c r="AK303" s="10"/>
      <c r="AL303" s="32"/>
      <c r="AM303" s="10"/>
      <c r="AN303" s="32"/>
      <c r="AO303" s="10"/>
      <c r="AP303" s="244"/>
      <c r="AQ303" s="10"/>
      <c r="AR303" s="32"/>
      <c r="AS303" s="10"/>
      <c r="AT303" s="244"/>
      <c r="AU303" s="10"/>
      <c r="AV303" s="244"/>
      <c r="AW303" s="7"/>
      <c r="AX303" s="249"/>
      <c r="AY303" s="10"/>
      <c r="AZ303" s="244"/>
      <c r="BA303" s="7"/>
      <c r="BB303" s="249"/>
      <c r="BC303" s="7"/>
      <c r="BD303" s="249"/>
      <c r="BE303" s="7"/>
      <c r="BF303" s="8"/>
      <c r="BG303" s="7"/>
      <c r="BH303" s="8"/>
      <c r="BJ303" s="41"/>
      <c r="BK303" s="41">
        <f t="shared" si="27"/>
        <v>0</v>
      </c>
      <c r="BL303">
        <f t="shared" si="26"/>
        <v>0</v>
      </c>
    </row>
    <row r="304" spans="1:66">
      <c r="A304">
        <f t="shared" si="25"/>
        <v>251</v>
      </c>
      <c r="B304" s="6"/>
      <c r="C304" s="10"/>
      <c r="D304" s="32"/>
      <c r="E304" s="10"/>
      <c r="F304" s="32"/>
      <c r="G304" s="10"/>
      <c r="H304" s="32"/>
      <c r="I304" s="10"/>
      <c r="J304" s="32"/>
      <c r="K304" s="10"/>
      <c r="L304" s="32"/>
      <c r="M304" s="10"/>
      <c r="N304" s="32"/>
      <c r="O304" s="10"/>
      <c r="P304" s="32"/>
      <c r="Q304" s="10"/>
      <c r="R304" s="32"/>
      <c r="S304" s="10"/>
      <c r="T304" s="32"/>
      <c r="U304" s="10"/>
      <c r="V304" s="32"/>
      <c r="W304" s="10"/>
      <c r="X304" s="32"/>
      <c r="Y304" s="10"/>
      <c r="Z304" s="32"/>
      <c r="AA304" s="10"/>
      <c r="AB304" s="32"/>
      <c r="AC304" s="10"/>
      <c r="AD304" s="32"/>
      <c r="AE304" s="10"/>
      <c r="AF304" s="32"/>
      <c r="AG304" s="10"/>
      <c r="AH304" s="32"/>
      <c r="AI304" s="10"/>
      <c r="AJ304" s="32"/>
      <c r="AK304" s="10"/>
      <c r="AL304" s="32"/>
      <c r="AM304" s="10"/>
      <c r="AN304" s="32"/>
      <c r="AO304" s="10"/>
      <c r="AP304" s="244"/>
      <c r="AQ304" s="10"/>
      <c r="AR304" s="32"/>
      <c r="AS304" s="10"/>
      <c r="AT304" s="244"/>
      <c r="AU304" s="10"/>
      <c r="AV304" s="244"/>
      <c r="AW304" s="7"/>
      <c r="AX304" s="249"/>
      <c r="AY304" s="10"/>
      <c r="AZ304" s="244"/>
      <c r="BA304" s="7"/>
      <c r="BB304" s="249"/>
      <c r="BC304" s="7"/>
      <c r="BD304" s="249"/>
      <c r="BE304" s="7"/>
      <c r="BF304" s="8"/>
      <c r="BG304" s="7"/>
      <c r="BH304" s="8"/>
      <c r="BJ304" s="41"/>
      <c r="BK304" s="41">
        <f t="shared" si="27"/>
        <v>0</v>
      </c>
      <c r="BL304">
        <f t="shared" si="26"/>
        <v>0</v>
      </c>
    </row>
    <row r="305" spans="1:66">
      <c r="A305">
        <f t="shared" si="25"/>
        <v>252</v>
      </c>
      <c r="B305" s="6"/>
      <c r="C305" s="10"/>
      <c r="D305" s="32"/>
      <c r="E305" s="10"/>
      <c r="F305" s="32"/>
      <c r="G305" s="10"/>
      <c r="H305" s="32"/>
      <c r="I305" s="10"/>
      <c r="J305" s="32"/>
      <c r="K305" s="10"/>
      <c r="L305" s="32"/>
      <c r="M305" s="10"/>
      <c r="N305" s="32"/>
      <c r="O305" s="10"/>
      <c r="P305" s="32"/>
      <c r="Q305" s="10"/>
      <c r="R305" s="32"/>
      <c r="S305" s="10"/>
      <c r="T305" s="32"/>
      <c r="U305" s="10"/>
      <c r="V305" s="32"/>
      <c r="W305" s="10"/>
      <c r="X305" s="32"/>
      <c r="Y305" s="10"/>
      <c r="Z305" s="32"/>
      <c r="AA305" s="10"/>
      <c r="AB305" s="32"/>
      <c r="AC305" s="10"/>
      <c r="AD305" s="32"/>
      <c r="AE305" s="10"/>
      <c r="AF305" s="32"/>
      <c r="AG305" s="10"/>
      <c r="AH305" s="32"/>
      <c r="AI305" s="10"/>
      <c r="AJ305" s="32"/>
      <c r="AK305" s="10"/>
      <c r="AL305" s="32"/>
      <c r="AM305" s="10"/>
      <c r="AN305" s="32"/>
      <c r="AO305" s="10"/>
      <c r="AP305" s="244"/>
      <c r="AQ305" s="10"/>
      <c r="AR305" s="32"/>
      <c r="AS305" s="10"/>
      <c r="AT305" s="244"/>
      <c r="AU305" s="10"/>
      <c r="AV305" s="244"/>
      <c r="AW305" s="7"/>
      <c r="AX305" s="249"/>
      <c r="AY305" s="10"/>
      <c r="AZ305" s="244"/>
      <c r="BA305" s="7"/>
      <c r="BB305" s="249"/>
      <c r="BC305" s="7"/>
      <c r="BD305" s="249"/>
      <c r="BE305" s="7"/>
      <c r="BF305" s="8"/>
      <c r="BG305" s="7"/>
      <c r="BH305" s="8"/>
      <c r="BJ305" s="41"/>
      <c r="BK305" s="41">
        <f t="shared" si="27"/>
        <v>0</v>
      </c>
      <c r="BL305">
        <f t="shared" si="26"/>
        <v>0</v>
      </c>
    </row>
    <row r="306" spans="1:66">
      <c r="A306">
        <f t="shared" si="25"/>
        <v>253</v>
      </c>
      <c r="B306" s="6"/>
      <c r="C306" s="10"/>
      <c r="D306" s="32"/>
      <c r="E306" s="10"/>
      <c r="F306" s="32"/>
      <c r="G306" s="10"/>
      <c r="H306" s="32"/>
      <c r="I306" s="10"/>
      <c r="J306" s="32"/>
      <c r="K306" s="10"/>
      <c r="L306" s="32"/>
      <c r="M306" s="10"/>
      <c r="N306" s="32"/>
      <c r="O306" s="10"/>
      <c r="P306" s="32"/>
      <c r="Q306" s="10"/>
      <c r="R306" s="32"/>
      <c r="S306" s="10"/>
      <c r="T306" s="32"/>
      <c r="U306" s="10"/>
      <c r="V306" s="32"/>
      <c r="W306" s="10"/>
      <c r="X306" s="32"/>
      <c r="Y306" s="10"/>
      <c r="Z306" s="32"/>
      <c r="AA306" s="10"/>
      <c r="AB306" s="32"/>
      <c r="AC306" s="10"/>
      <c r="AD306" s="32"/>
      <c r="AE306" s="10"/>
      <c r="AF306" s="32"/>
      <c r="AG306" s="10"/>
      <c r="AH306" s="32"/>
      <c r="AI306" s="10"/>
      <c r="AJ306" s="32"/>
      <c r="AK306" s="10"/>
      <c r="AL306" s="32"/>
      <c r="AM306" s="10"/>
      <c r="AN306" s="32"/>
      <c r="AO306" s="10"/>
      <c r="AP306" s="244"/>
      <c r="AQ306" s="10"/>
      <c r="AR306" s="32"/>
      <c r="AS306" s="10"/>
      <c r="AT306" s="244"/>
      <c r="AU306" s="10"/>
      <c r="AV306" s="244"/>
      <c r="AW306" s="7"/>
      <c r="AX306" s="249"/>
      <c r="AY306" s="10"/>
      <c r="AZ306" s="244"/>
      <c r="BA306" s="7"/>
      <c r="BB306" s="249"/>
      <c r="BC306" s="7"/>
      <c r="BD306" s="249"/>
      <c r="BE306" s="7"/>
      <c r="BF306" s="8"/>
      <c r="BG306" s="7"/>
      <c r="BH306" s="8"/>
      <c r="BJ306" s="41"/>
      <c r="BK306" s="41">
        <f t="shared" si="27"/>
        <v>0</v>
      </c>
      <c r="BL306">
        <f t="shared" si="26"/>
        <v>0</v>
      </c>
    </row>
    <row r="307" spans="1:66">
      <c r="A307">
        <f t="shared" si="25"/>
        <v>254</v>
      </c>
      <c r="B307" s="6"/>
      <c r="C307" s="10"/>
      <c r="D307" s="32"/>
      <c r="E307" s="10"/>
      <c r="F307" s="32"/>
      <c r="G307" s="10"/>
      <c r="H307" s="32"/>
      <c r="I307" s="10"/>
      <c r="J307" s="32"/>
      <c r="K307" s="10"/>
      <c r="L307" s="32"/>
      <c r="M307" s="10"/>
      <c r="N307" s="32"/>
      <c r="O307" s="10"/>
      <c r="P307" s="32"/>
      <c r="Q307" s="10"/>
      <c r="R307" s="32"/>
      <c r="S307" s="10"/>
      <c r="T307" s="32"/>
      <c r="U307" s="10"/>
      <c r="V307" s="32"/>
      <c r="W307" s="10"/>
      <c r="X307" s="32"/>
      <c r="Y307" s="10"/>
      <c r="Z307" s="32"/>
      <c r="AA307" s="10"/>
      <c r="AB307" s="32"/>
      <c r="AC307" s="10"/>
      <c r="AD307" s="32"/>
      <c r="AE307" s="10"/>
      <c r="AF307" s="32"/>
      <c r="AG307" s="10"/>
      <c r="AH307" s="32"/>
      <c r="AI307" s="10"/>
      <c r="AJ307" s="32"/>
      <c r="AK307" s="10"/>
      <c r="AL307" s="32"/>
      <c r="AM307" s="10"/>
      <c r="AN307" s="32"/>
      <c r="AO307" s="10"/>
      <c r="AP307" s="244"/>
      <c r="AQ307" s="10"/>
      <c r="AR307" s="32"/>
      <c r="AS307" s="10"/>
      <c r="AT307" s="244"/>
      <c r="AU307" s="10"/>
      <c r="AV307" s="244"/>
      <c r="AW307" s="7"/>
      <c r="AX307" s="249"/>
      <c r="AY307" s="10"/>
      <c r="AZ307" s="244"/>
      <c r="BA307" s="7"/>
      <c r="BB307" s="249"/>
      <c r="BC307" s="7"/>
      <c r="BD307" s="249"/>
      <c r="BE307" s="7"/>
      <c r="BF307" s="8"/>
      <c r="BG307" s="7"/>
      <c r="BH307" s="8"/>
      <c r="BJ307" s="41"/>
      <c r="BK307" s="41">
        <f t="shared" si="27"/>
        <v>0</v>
      </c>
      <c r="BL307">
        <f t="shared" si="26"/>
        <v>0</v>
      </c>
    </row>
    <row r="308" spans="1:66">
      <c r="A308">
        <f t="shared" si="25"/>
        <v>255</v>
      </c>
      <c r="B308" s="6"/>
      <c r="C308" s="10"/>
      <c r="D308" s="32"/>
      <c r="E308" s="10"/>
      <c r="F308" s="32"/>
      <c r="G308" s="10"/>
      <c r="H308" s="32"/>
      <c r="I308" s="10"/>
      <c r="J308" s="32"/>
      <c r="K308" s="10"/>
      <c r="L308" s="32"/>
      <c r="M308" s="10"/>
      <c r="N308" s="32"/>
      <c r="O308" s="10"/>
      <c r="P308" s="32"/>
      <c r="Q308" s="10"/>
      <c r="R308" s="32"/>
      <c r="S308" s="10"/>
      <c r="T308" s="32"/>
      <c r="U308" s="10"/>
      <c r="V308" s="32"/>
      <c r="W308" s="10"/>
      <c r="X308" s="32"/>
      <c r="Y308" s="10"/>
      <c r="Z308" s="32"/>
      <c r="AA308" s="10"/>
      <c r="AB308" s="32"/>
      <c r="AC308" s="10"/>
      <c r="AD308" s="32"/>
      <c r="AE308" s="10"/>
      <c r="AF308" s="32"/>
      <c r="AG308" s="10"/>
      <c r="AH308" s="32"/>
      <c r="AI308" s="10"/>
      <c r="AJ308" s="32"/>
      <c r="AK308" s="10"/>
      <c r="AL308" s="32"/>
      <c r="AM308" s="10"/>
      <c r="AN308" s="32"/>
      <c r="AO308" s="10"/>
      <c r="AP308" s="244"/>
      <c r="AQ308" s="10"/>
      <c r="AR308" s="32"/>
      <c r="AS308" s="10"/>
      <c r="AT308" s="244"/>
      <c r="AU308" s="10"/>
      <c r="AV308" s="244"/>
      <c r="AW308" s="7"/>
      <c r="AX308" s="249"/>
      <c r="AY308" s="10"/>
      <c r="AZ308" s="244"/>
      <c r="BA308" s="7"/>
      <c r="BB308" s="249"/>
      <c r="BC308" s="7"/>
      <c r="BD308" s="249"/>
      <c r="BE308" s="7"/>
      <c r="BF308" s="8"/>
      <c r="BG308" s="7"/>
      <c r="BH308" s="8"/>
      <c r="BJ308" s="41"/>
      <c r="BK308" s="41">
        <f t="shared" si="27"/>
        <v>0</v>
      </c>
      <c r="BL308">
        <f t="shared" si="26"/>
        <v>0</v>
      </c>
    </row>
    <row r="309" spans="1:66">
      <c r="A309">
        <f t="shared" si="25"/>
        <v>256</v>
      </c>
      <c r="B309" s="6"/>
      <c r="C309" s="10"/>
      <c r="D309" s="32"/>
      <c r="E309" s="10"/>
      <c r="F309" s="32"/>
      <c r="G309" s="10"/>
      <c r="H309" s="32"/>
      <c r="I309" s="10"/>
      <c r="J309" s="32"/>
      <c r="K309" s="10"/>
      <c r="L309" s="32"/>
      <c r="M309" s="10"/>
      <c r="N309" s="32"/>
      <c r="O309" s="10"/>
      <c r="P309" s="32"/>
      <c r="Q309" s="10"/>
      <c r="R309" s="32"/>
      <c r="S309" s="10"/>
      <c r="T309" s="32"/>
      <c r="U309" s="10"/>
      <c r="V309" s="32"/>
      <c r="W309" s="10"/>
      <c r="X309" s="32"/>
      <c r="Y309" s="10"/>
      <c r="Z309" s="32"/>
      <c r="AA309" s="10"/>
      <c r="AB309" s="32"/>
      <c r="AC309" s="10"/>
      <c r="AD309" s="32"/>
      <c r="AE309" s="10"/>
      <c r="AF309" s="32"/>
      <c r="AG309" s="10"/>
      <c r="AH309" s="32"/>
      <c r="AI309" s="10"/>
      <c r="AJ309" s="32"/>
      <c r="AK309" s="10"/>
      <c r="AL309" s="32"/>
      <c r="AM309" s="10"/>
      <c r="AN309" s="32"/>
      <c r="AO309" s="10"/>
      <c r="AP309" s="244"/>
      <c r="AQ309" s="10"/>
      <c r="AR309" s="32"/>
      <c r="AS309" s="10"/>
      <c r="AT309" s="244"/>
      <c r="AU309" s="10"/>
      <c r="AV309" s="244"/>
      <c r="AW309" s="7"/>
      <c r="AX309" s="249"/>
      <c r="AY309" s="10"/>
      <c r="AZ309" s="244"/>
      <c r="BA309" s="7"/>
      <c r="BB309" s="249"/>
      <c r="BC309" s="7"/>
      <c r="BD309" s="249"/>
      <c r="BE309" s="7"/>
      <c r="BF309" s="8"/>
      <c r="BG309" s="7"/>
      <c r="BH309" s="8"/>
      <c r="BJ309" s="41"/>
      <c r="BK309" s="41">
        <f t="shared" si="27"/>
        <v>0</v>
      </c>
      <c r="BL309">
        <f t="shared" si="26"/>
        <v>0</v>
      </c>
    </row>
    <row r="310" spans="1:66">
      <c r="A310">
        <f t="shared" si="25"/>
        <v>257</v>
      </c>
      <c r="B310" s="6"/>
      <c r="C310" s="10"/>
      <c r="D310" s="32"/>
      <c r="E310" s="10"/>
      <c r="F310" s="32"/>
      <c r="G310" s="10"/>
      <c r="H310" s="32"/>
      <c r="I310" s="10"/>
      <c r="J310" s="32"/>
      <c r="K310" s="94"/>
      <c r="L310" s="32"/>
      <c r="M310" s="10"/>
      <c r="N310" s="32"/>
      <c r="O310" s="10"/>
      <c r="P310" s="32"/>
      <c r="Q310" s="10"/>
      <c r="R310" s="32"/>
      <c r="S310" s="10"/>
      <c r="T310" s="32"/>
      <c r="U310" s="10"/>
      <c r="V310" s="32"/>
      <c r="W310" s="10"/>
      <c r="X310" s="32"/>
      <c r="Y310" s="10"/>
      <c r="Z310" s="32"/>
      <c r="AA310" s="10"/>
      <c r="AB310" s="32"/>
      <c r="AC310" s="10"/>
      <c r="AD310" s="32"/>
      <c r="AE310" s="10"/>
      <c r="AF310" s="32"/>
      <c r="AG310" s="10"/>
      <c r="AH310" s="32"/>
      <c r="AI310" s="10"/>
      <c r="AJ310" s="32"/>
      <c r="AK310" s="10"/>
      <c r="AL310" s="32"/>
      <c r="AM310" s="10"/>
      <c r="AN310" s="32"/>
      <c r="AO310" s="10"/>
      <c r="AP310" s="244"/>
      <c r="AQ310" s="10"/>
      <c r="AR310" s="32"/>
      <c r="AS310" s="10"/>
      <c r="AT310" s="244"/>
      <c r="AU310" s="10"/>
      <c r="AV310" s="244"/>
      <c r="AW310" s="7"/>
      <c r="AX310" s="249"/>
      <c r="AY310" s="10"/>
      <c r="AZ310" s="244"/>
      <c r="BA310" s="7"/>
      <c r="BB310" s="249"/>
      <c r="BC310" s="7"/>
      <c r="BD310" s="249"/>
      <c r="BE310" s="7"/>
      <c r="BF310" s="8"/>
      <c r="BG310" s="7"/>
      <c r="BH310" s="8"/>
      <c r="BJ310" s="41"/>
      <c r="BK310" s="41">
        <f t="shared" si="27"/>
        <v>0</v>
      </c>
      <c r="BL310">
        <f t="shared" si="26"/>
        <v>0</v>
      </c>
      <c r="BN310" s="39"/>
    </row>
    <row r="311" spans="1:66">
      <c r="A311">
        <f t="shared" si="25"/>
        <v>258</v>
      </c>
      <c r="B311" s="6"/>
      <c r="C311" s="10"/>
      <c r="D311" s="32"/>
      <c r="E311" s="10"/>
      <c r="F311" s="32"/>
      <c r="G311" s="10"/>
      <c r="H311" s="32"/>
      <c r="I311" s="10"/>
      <c r="J311" s="32"/>
      <c r="K311" s="94"/>
      <c r="L311" s="32"/>
      <c r="M311" s="10"/>
      <c r="N311" s="32"/>
      <c r="O311" s="10"/>
      <c r="P311" s="32"/>
      <c r="Q311" s="10"/>
      <c r="R311" s="32"/>
      <c r="S311" s="10"/>
      <c r="T311" s="32"/>
      <c r="U311" s="10"/>
      <c r="V311" s="32"/>
      <c r="W311" s="10"/>
      <c r="X311" s="32"/>
      <c r="Y311" s="10"/>
      <c r="Z311" s="32"/>
      <c r="AA311" s="10"/>
      <c r="AB311" s="32"/>
      <c r="AC311" s="10"/>
      <c r="AD311" s="32"/>
      <c r="AE311" s="10"/>
      <c r="AF311" s="32"/>
      <c r="AG311" s="10"/>
      <c r="AH311" s="32"/>
      <c r="AI311" s="10"/>
      <c r="AJ311" s="32"/>
      <c r="AK311" s="10"/>
      <c r="AL311" s="32"/>
      <c r="AM311" s="10"/>
      <c r="AN311" s="32"/>
      <c r="AO311" s="10"/>
      <c r="AP311" s="244"/>
      <c r="AQ311" s="10"/>
      <c r="AR311" s="32"/>
      <c r="AS311" s="10"/>
      <c r="AT311" s="244"/>
      <c r="AU311" s="10"/>
      <c r="AV311" s="244"/>
      <c r="AW311" s="7"/>
      <c r="AX311" s="249"/>
      <c r="AY311" s="10"/>
      <c r="AZ311" s="244"/>
      <c r="BA311" s="7"/>
      <c r="BB311" s="249"/>
      <c r="BC311" s="7"/>
      <c r="BD311" s="249"/>
      <c r="BE311" s="7"/>
      <c r="BF311" s="8"/>
      <c r="BG311" s="7"/>
      <c r="BH311" s="8"/>
      <c r="BJ311" s="41"/>
      <c r="BK311" s="41">
        <f t="shared" si="27"/>
        <v>0</v>
      </c>
      <c r="BL311">
        <f t="shared" si="26"/>
        <v>0</v>
      </c>
      <c r="BN311" s="39"/>
    </row>
    <row r="312" spans="1:66">
      <c r="A312">
        <f t="shared" ref="A312:A375" si="28">+A311+1</f>
        <v>259</v>
      </c>
      <c r="B312" s="6"/>
      <c r="C312" s="10"/>
      <c r="D312" s="32"/>
      <c r="E312" s="10"/>
      <c r="F312" s="32"/>
      <c r="G312" s="10"/>
      <c r="H312" s="32"/>
      <c r="I312" s="10"/>
      <c r="J312" s="32"/>
      <c r="K312" s="94"/>
      <c r="L312" s="32"/>
      <c r="M312" s="10"/>
      <c r="N312" s="32"/>
      <c r="O312" s="10"/>
      <c r="P312" s="32"/>
      <c r="Q312" s="10"/>
      <c r="R312" s="32"/>
      <c r="S312" s="10"/>
      <c r="T312" s="32"/>
      <c r="U312" s="10"/>
      <c r="V312" s="32"/>
      <c r="W312" s="10"/>
      <c r="X312" s="32"/>
      <c r="Y312" s="10"/>
      <c r="Z312" s="32"/>
      <c r="AA312" s="10"/>
      <c r="AB312" s="32"/>
      <c r="AC312" s="10"/>
      <c r="AD312" s="32"/>
      <c r="AE312" s="10"/>
      <c r="AF312" s="32"/>
      <c r="AG312" s="10"/>
      <c r="AH312" s="32"/>
      <c r="AI312" s="10"/>
      <c r="AJ312" s="32"/>
      <c r="AK312" s="10"/>
      <c r="AL312" s="32"/>
      <c r="AM312" s="10"/>
      <c r="AN312" s="32"/>
      <c r="AO312" s="10"/>
      <c r="AP312" s="244"/>
      <c r="AQ312" s="10"/>
      <c r="AR312" s="32"/>
      <c r="AS312" s="10"/>
      <c r="AT312" s="244"/>
      <c r="AU312" s="10"/>
      <c r="AV312" s="244"/>
      <c r="AW312" s="7"/>
      <c r="AX312" s="249"/>
      <c r="AY312" s="10"/>
      <c r="AZ312" s="244"/>
      <c r="BA312" s="7"/>
      <c r="BB312" s="249"/>
      <c r="BC312" s="7"/>
      <c r="BD312" s="249"/>
      <c r="BE312" s="7"/>
      <c r="BF312" s="8"/>
      <c r="BG312" s="7"/>
      <c r="BH312" s="8"/>
      <c r="BJ312" s="41"/>
      <c r="BK312" s="41">
        <f t="shared" si="27"/>
        <v>0</v>
      </c>
      <c r="BL312">
        <f t="shared" si="26"/>
        <v>0</v>
      </c>
      <c r="BN312" s="39"/>
    </row>
    <row r="313" spans="1:66">
      <c r="A313">
        <f t="shared" si="28"/>
        <v>260</v>
      </c>
      <c r="B313" s="163"/>
      <c r="C313" s="10"/>
      <c r="D313" s="32"/>
      <c r="E313" s="10"/>
      <c r="F313" s="32"/>
      <c r="G313" s="10"/>
      <c r="H313" s="32"/>
      <c r="I313" s="10"/>
      <c r="J313" s="32"/>
      <c r="K313" s="94"/>
      <c r="L313" s="32"/>
      <c r="M313" s="10"/>
      <c r="N313" s="32"/>
      <c r="O313" s="10"/>
      <c r="P313" s="32"/>
      <c r="Q313" s="10"/>
      <c r="R313" s="32"/>
      <c r="S313" s="10"/>
      <c r="T313" s="32"/>
      <c r="U313" s="10"/>
      <c r="V313" s="32"/>
      <c r="W313" s="10"/>
      <c r="X313" s="32"/>
      <c r="Y313" s="10"/>
      <c r="Z313" s="32"/>
      <c r="AA313" s="10"/>
      <c r="AB313" s="32"/>
      <c r="AC313" s="10"/>
      <c r="AD313" s="32"/>
      <c r="AE313" s="10"/>
      <c r="AF313" s="32"/>
      <c r="AG313" s="10"/>
      <c r="AH313" s="32"/>
      <c r="AI313" s="10"/>
      <c r="AJ313" s="32"/>
      <c r="AK313" s="10"/>
      <c r="AL313" s="32"/>
      <c r="AM313" s="10"/>
      <c r="AN313" s="32"/>
      <c r="AO313" s="10"/>
      <c r="AP313" s="244"/>
      <c r="AQ313" s="10"/>
      <c r="AR313" s="32"/>
      <c r="AS313" s="10"/>
      <c r="AT313" s="244"/>
      <c r="AU313" s="10"/>
      <c r="AV313" s="244"/>
      <c r="AW313" s="7"/>
      <c r="AX313" s="249"/>
      <c r="AY313" s="10"/>
      <c r="AZ313" s="244"/>
      <c r="BA313" s="7"/>
      <c r="BB313" s="249"/>
      <c r="BC313" s="7"/>
      <c r="BD313" s="249"/>
      <c r="BE313" s="7"/>
      <c r="BF313" s="8"/>
      <c r="BG313" s="7"/>
      <c r="BH313" s="8"/>
      <c r="BJ313" s="41"/>
      <c r="BK313" s="41">
        <f t="shared" si="27"/>
        <v>0</v>
      </c>
      <c r="BL313">
        <f t="shared" si="26"/>
        <v>0</v>
      </c>
      <c r="BN313" s="39"/>
    </row>
    <row r="314" spans="1:66">
      <c r="A314">
        <f t="shared" si="28"/>
        <v>261</v>
      </c>
      <c r="B314" s="6"/>
      <c r="C314" s="10"/>
      <c r="D314" s="32"/>
      <c r="E314" s="10"/>
      <c r="F314" s="32"/>
      <c r="G314" s="10"/>
      <c r="H314" s="32"/>
      <c r="I314" s="10"/>
      <c r="J314" s="32"/>
      <c r="K314" s="94"/>
      <c r="L314" s="32"/>
      <c r="M314" s="10"/>
      <c r="N314" s="32"/>
      <c r="O314" s="10"/>
      <c r="P314" s="32"/>
      <c r="Q314" s="10"/>
      <c r="R314" s="32"/>
      <c r="S314" s="10"/>
      <c r="T314" s="32"/>
      <c r="U314" s="10"/>
      <c r="V314" s="32"/>
      <c r="W314" s="10"/>
      <c r="X314" s="32"/>
      <c r="Y314" s="10"/>
      <c r="Z314" s="32"/>
      <c r="AA314" s="10"/>
      <c r="AB314" s="32"/>
      <c r="AC314" s="10"/>
      <c r="AD314" s="32"/>
      <c r="AE314" s="10"/>
      <c r="AF314" s="32"/>
      <c r="AG314" s="10"/>
      <c r="AH314" s="32"/>
      <c r="AI314" s="10"/>
      <c r="AJ314" s="32"/>
      <c r="AK314" s="10"/>
      <c r="AL314" s="32"/>
      <c r="AM314" s="10"/>
      <c r="AN314" s="32"/>
      <c r="AO314" s="10"/>
      <c r="AP314" s="244"/>
      <c r="AQ314" s="10"/>
      <c r="AR314" s="32"/>
      <c r="AS314" s="10"/>
      <c r="AT314" s="244"/>
      <c r="AU314" s="10"/>
      <c r="AV314" s="244"/>
      <c r="AW314" s="7"/>
      <c r="AX314" s="249"/>
      <c r="AY314" s="10"/>
      <c r="AZ314" s="244"/>
      <c r="BA314" s="7"/>
      <c r="BB314" s="249"/>
      <c r="BC314" s="7"/>
      <c r="BD314" s="249"/>
      <c r="BE314" s="7"/>
      <c r="BF314" s="8"/>
      <c r="BG314" s="7"/>
      <c r="BH314" s="8"/>
      <c r="BJ314" s="41"/>
      <c r="BK314" s="41">
        <f t="shared" si="27"/>
        <v>0</v>
      </c>
      <c r="BL314">
        <f t="shared" si="26"/>
        <v>0</v>
      </c>
      <c r="BN314" s="39"/>
    </row>
    <row r="315" spans="1:66">
      <c r="A315">
        <f t="shared" si="28"/>
        <v>262</v>
      </c>
      <c r="B315" s="6"/>
      <c r="C315" s="10"/>
      <c r="D315" s="32"/>
      <c r="E315" s="10"/>
      <c r="F315" s="32"/>
      <c r="G315" s="10"/>
      <c r="H315" s="32"/>
      <c r="I315" s="10"/>
      <c r="J315" s="32"/>
      <c r="K315" s="10"/>
      <c r="L315" s="32"/>
      <c r="M315" s="10"/>
      <c r="N315" s="32"/>
      <c r="O315" s="10"/>
      <c r="P315" s="32"/>
      <c r="Q315" s="10"/>
      <c r="R315" s="32"/>
      <c r="S315" s="10"/>
      <c r="T315" s="32"/>
      <c r="U315" s="10"/>
      <c r="V315" s="32"/>
      <c r="W315" s="10"/>
      <c r="X315" s="32"/>
      <c r="Y315" s="10"/>
      <c r="Z315" s="32"/>
      <c r="AA315" s="10"/>
      <c r="AB315" s="32"/>
      <c r="AC315" s="10"/>
      <c r="AD315" s="32"/>
      <c r="AE315" s="10"/>
      <c r="AF315" s="32"/>
      <c r="AG315" s="10"/>
      <c r="AH315" s="32"/>
      <c r="AI315" s="10"/>
      <c r="AJ315" s="32"/>
      <c r="AK315" s="10"/>
      <c r="AL315" s="32"/>
      <c r="AM315" s="10"/>
      <c r="AN315" s="32"/>
      <c r="AO315" s="10"/>
      <c r="AP315" s="244"/>
      <c r="AQ315" s="10"/>
      <c r="AR315" s="32"/>
      <c r="AS315" s="10"/>
      <c r="AT315" s="244"/>
      <c r="AU315" s="10"/>
      <c r="AV315" s="244"/>
      <c r="AW315" s="7"/>
      <c r="AX315" s="249"/>
      <c r="AY315" s="10"/>
      <c r="AZ315" s="244"/>
      <c r="BA315" s="7"/>
      <c r="BB315" s="249"/>
      <c r="BC315" s="7"/>
      <c r="BD315" s="249"/>
      <c r="BE315" s="7"/>
      <c r="BF315" s="8"/>
      <c r="BG315" s="7"/>
      <c r="BH315" s="8"/>
      <c r="BJ315" s="41"/>
      <c r="BK315" s="41">
        <f t="shared" si="27"/>
        <v>0</v>
      </c>
      <c r="BL315">
        <f t="shared" si="26"/>
        <v>0</v>
      </c>
    </row>
    <row r="316" spans="1:66">
      <c r="A316">
        <f t="shared" si="28"/>
        <v>263</v>
      </c>
      <c r="B316" s="6"/>
      <c r="C316" s="10"/>
      <c r="D316" s="32"/>
      <c r="E316" s="10"/>
      <c r="F316" s="32"/>
      <c r="G316" s="10"/>
      <c r="H316" s="32"/>
      <c r="I316" s="10"/>
      <c r="J316" s="32"/>
      <c r="K316" s="10"/>
      <c r="L316" s="32"/>
      <c r="M316" s="10"/>
      <c r="N316" s="32"/>
      <c r="O316" s="10"/>
      <c r="P316" s="32"/>
      <c r="Q316" s="10"/>
      <c r="R316" s="32"/>
      <c r="S316" s="10"/>
      <c r="T316" s="32"/>
      <c r="U316" s="10"/>
      <c r="V316" s="32"/>
      <c r="W316" s="10"/>
      <c r="X316" s="32"/>
      <c r="Y316" s="10"/>
      <c r="Z316" s="32"/>
      <c r="AA316" s="10"/>
      <c r="AB316" s="32"/>
      <c r="AC316" s="10"/>
      <c r="AD316" s="32"/>
      <c r="AE316" s="10"/>
      <c r="AF316" s="32"/>
      <c r="AG316" s="10"/>
      <c r="AH316" s="32"/>
      <c r="AI316" s="10"/>
      <c r="AJ316" s="32"/>
      <c r="AK316" s="10"/>
      <c r="AL316" s="32"/>
      <c r="AM316" s="10"/>
      <c r="AN316" s="32"/>
      <c r="AO316" s="10"/>
      <c r="AP316" s="244"/>
      <c r="AQ316" s="10"/>
      <c r="AR316" s="32"/>
      <c r="AS316" s="10"/>
      <c r="AT316" s="244"/>
      <c r="AU316" s="10"/>
      <c r="AV316" s="244"/>
      <c r="AW316" s="7"/>
      <c r="AX316" s="249"/>
      <c r="AY316" s="10"/>
      <c r="AZ316" s="244"/>
      <c r="BA316" s="7"/>
      <c r="BB316" s="249"/>
      <c r="BC316" s="7"/>
      <c r="BD316" s="249"/>
      <c r="BE316" s="7"/>
      <c r="BF316" s="8"/>
      <c r="BG316" s="7"/>
      <c r="BH316" s="8"/>
      <c r="BJ316" s="41"/>
      <c r="BK316" s="41">
        <f t="shared" si="27"/>
        <v>0</v>
      </c>
      <c r="BL316">
        <f t="shared" si="26"/>
        <v>0</v>
      </c>
    </row>
    <row r="317" spans="1:66">
      <c r="A317">
        <f t="shared" si="28"/>
        <v>264</v>
      </c>
      <c r="B317" s="6"/>
      <c r="C317" s="10"/>
      <c r="D317" s="32"/>
      <c r="E317" s="10"/>
      <c r="F317" s="32"/>
      <c r="G317" s="10"/>
      <c r="H317" s="32"/>
      <c r="I317" s="10"/>
      <c r="J317" s="32"/>
      <c r="K317" s="10"/>
      <c r="L317" s="32"/>
      <c r="M317" s="10"/>
      <c r="N317" s="32"/>
      <c r="O317" s="10"/>
      <c r="P317" s="32"/>
      <c r="Q317" s="10"/>
      <c r="R317" s="32"/>
      <c r="S317" s="10"/>
      <c r="T317" s="32"/>
      <c r="U317" s="10"/>
      <c r="V317" s="32"/>
      <c r="W317" s="10"/>
      <c r="X317" s="32"/>
      <c r="Y317" s="10"/>
      <c r="Z317" s="32"/>
      <c r="AA317" s="10"/>
      <c r="AB317" s="32"/>
      <c r="AC317" s="10"/>
      <c r="AD317" s="32"/>
      <c r="AE317" s="10"/>
      <c r="AF317" s="32"/>
      <c r="AG317" s="10"/>
      <c r="AH317" s="32"/>
      <c r="AI317" s="10"/>
      <c r="AJ317" s="32"/>
      <c r="AK317" s="10"/>
      <c r="AL317" s="32"/>
      <c r="AM317" s="10"/>
      <c r="AN317" s="32"/>
      <c r="AO317" s="10"/>
      <c r="AP317" s="244"/>
      <c r="AQ317" s="10"/>
      <c r="AR317" s="32"/>
      <c r="AS317" s="10"/>
      <c r="AT317" s="244"/>
      <c r="AU317" s="10"/>
      <c r="AV317" s="244"/>
      <c r="AW317" s="7"/>
      <c r="AX317" s="249"/>
      <c r="AY317" s="10"/>
      <c r="AZ317" s="244"/>
      <c r="BA317" s="7"/>
      <c r="BB317" s="249"/>
      <c r="BC317" s="7"/>
      <c r="BD317" s="249"/>
      <c r="BE317" s="7"/>
      <c r="BF317" s="8"/>
      <c r="BG317" s="7"/>
      <c r="BH317" s="8"/>
      <c r="BJ317" s="41"/>
      <c r="BK317" s="41">
        <f t="shared" si="27"/>
        <v>0</v>
      </c>
      <c r="BL317">
        <f t="shared" si="26"/>
        <v>0</v>
      </c>
    </row>
    <row r="318" spans="1:66">
      <c r="A318">
        <f t="shared" si="28"/>
        <v>265</v>
      </c>
      <c r="B318" s="6"/>
      <c r="C318" s="10"/>
      <c r="D318" s="32"/>
      <c r="E318" s="10"/>
      <c r="F318" s="32"/>
      <c r="G318" s="10"/>
      <c r="H318" s="32"/>
      <c r="I318" s="10"/>
      <c r="J318" s="32"/>
      <c r="K318" s="10"/>
      <c r="L318" s="32"/>
      <c r="M318" s="10"/>
      <c r="N318" s="32"/>
      <c r="O318" s="10"/>
      <c r="P318" s="32"/>
      <c r="Q318" s="10"/>
      <c r="R318" s="32"/>
      <c r="S318" s="10"/>
      <c r="T318" s="32"/>
      <c r="U318" s="10"/>
      <c r="V318" s="32"/>
      <c r="W318" s="10"/>
      <c r="X318" s="32"/>
      <c r="Y318" s="10"/>
      <c r="Z318" s="32"/>
      <c r="AA318" s="10"/>
      <c r="AB318" s="32"/>
      <c r="AC318" s="10"/>
      <c r="AD318" s="32"/>
      <c r="AE318" s="10"/>
      <c r="AF318" s="32"/>
      <c r="AG318" s="10"/>
      <c r="AH318" s="32"/>
      <c r="AI318" s="10"/>
      <c r="AJ318" s="32"/>
      <c r="AK318" s="10"/>
      <c r="AL318" s="32"/>
      <c r="AM318" s="10"/>
      <c r="AN318" s="32"/>
      <c r="AO318" s="10"/>
      <c r="AP318" s="244"/>
      <c r="AQ318" s="10"/>
      <c r="AR318" s="32"/>
      <c r="AS318" s="10"/>
      <c r="AT318" s="244"/>
      <c r="AU318" s="10"/>
      <c r="AV318" s="244"/>
      <c r="AW318" s="7"/>
      <c r="AX318" s="249"/>
      <c r="AY318" s="10"/>
      <c r="AZ318" s="244"/>
      <c r="BA318" s="7"/>
      <c r="BB318" s="249"/>
      <c r="BC318" s="7"/>
      <c r="BD318" s="249"/>
      <c r="BE318" s="7"/>
      <c r="BF318" s="8"/>
      <c r="BG318" s="7"/>
      <c r="BH318" s="8"/>
      <c r="BJ318" s="41"/>
      <c r="BK318" s="41">
        <f t="shared" si="27"/>
        <v>0</v>
      </c>
      <c r="BL318">
        <f t="shared" si="26"/>
        <v>0</v>
      </c>
    </row>
    <row r="319" spans="1:66">
      <c r="A319">
        <f t="shared" si="28"/>
        <v>266</v>
      </c>
      <c r="B319" s="6"/>
      <c r="C319" s="10"/>
      <c r="D319" s="32"/>
      <c r="E319" s="10"/>
      <c r="F319" s="32"/>
      <c r="G319" s="10"/>
      <c r="H319" s="32"/>
      <c r="I319" s="10"/>
      <c r="J319" s="32"/>
      <c r="K319" s="10"/>
      <c r="L319" s="32"/>
      <c r="M319" s="10"/>
      <c r="N319" s="32"/>
      <c r="O319" s="10"/>
      <c r="P319" s="32"/>
      <c r="Q319" s="10"/>
      <c r="R319" s="32"/>
      <c r="S319" s="10"/>
      <c r="T319" s="32"/>
      <c r="U319" s="10"/>
      <c r="V319" s="32"/>
      <c r="W319" s="10"/>
      <c r="X319" s="32"/>
      <c r="Y319" s="10"/>
      <c r="Z319" s="32"/>
      <c r="AA319" s="10"/>
      <c r="AB319" s="32"/>
      <c r="AC319" s="10"/>
      <c r="AD319" s="32"/>
      <c r="AE319" s="10"/>
      <c r="AF319" s="32"/>
      <c r="AG319" s="10"/>
      <c r="AH319" s="32"/>
      <c r="AI319" s="10"/>
      <c r="AJ319" s="32"/>
      <c r="AK319" s="10"/>
      <c r="AL319" s="32"/>
      <c r="AM319" s="10"/>
      <c r="AN319" s="32"/>
      <c r="AO319" s="10"/>
      <c r="AP319" s="244"/>
      <c r="AQ319" s="10"/>
      <c r="AR319" s="32"/>
      <c r="AS319" s="10"/>
      <c r="AT319" s="244"/>
      <c r="AU319" s="10"/>
      <c r="AV319" s="244"/>
      <c r="AW319" s="7"/>
      <c r="AX319" s="249"/>
      <c r="AY319" s="10"/>
      <c r="AZ319" s="244"/>
      <c r="BA319" s="7"/>
      <c r="BB319" s="249"/>
      <c r="BC319" s="7"/>
      <c r="BD319" s="249"/>
      <c r="BE319" s="7"/>
      <c r="BF319" s="8"/>
      <c r="BG319" s="7"/>
      <c r="BH319" s="8"/>
      <c r="BJ319" s="41"/>
      <c r="BK319" s="41">
        <f t="shared" si="27"/>
        <v>0</v>
      </c>
      <c r="BL319">
        <f t="shared" si="26"/>
        <v>0</v>
      </c>
    </row>
    <row r="320" spans="1:66">
      <c r="A320">
        <f t="shared" si="28"/>
        <v>267</v>
      </c>
      <c r="B320" s="6"/>
      <c r="C320" s="10"/>
      <c r="D320" s="32"/>
      <c r="E320" s="10"/>
      <c r="F320" s="32"/>
      <c r="G320" s="10"/>
      <c r="H320" s="32"/>
      <c r="I320" s="10"/>
      <c r="J320" s="32"/>
      <c r="K320" s="10"/>
      <c r="L320" s="32"/>
      <c r="M320" s="10"/>
      <c r="N320" s="32"/>
      <c r="O320" s="10"/>
      <c r="P320" s="32"/>
      <c r="Q320" s="10"/>
      <c r="R320" s="32"/>
      <c r="S320" s="10"/>
      <c r="T320" s="32"/>
      <c r="U320" s="10"/>
      <c r="V320" s="32"/>
      <c r="W320" s="10"/>
      <c r="X320" s="32"/>
      <c r="Y320" s="10"/>
      <c r="Z320" s="32"/>
      <c r="AA320" s="10"/>
      <c r="AB320" s="32"/>
      <c r="AC320" s="10"/>
      <c r="AD320" s="32"/>
      <c r="AE320" s="10"/>
      <c r="AF320" s="32"/>
      <c r="AG320" s="10"/>
      <c r="AH320" s="32"/>
      <c r="AI320" s="10"/>
      <c r="AJ320" s="32"/>
      <c r="AK320" s="10"/>
      <c r="AL320" s="32"/>
      <c r="AM320" s="10"/>
      <c r="AN320" s="32"/>
      <c r="AO320" s="10"/>
      <c r="AP320" s="244"/>
      <c r="AQ320" s="10"/>
      <c r="AR320" s="32"/>
      <c r="AS320" s="10"/>
      <c r="AT320" s="244"/>
      <c r="AU320" s="10"/>
      <c r="AV320" s="244"/>
      <c r="AW320" s="7"/>
      <c r="AX320" s="249"/>
      <c r="AY320" s="10"/>
      <c r="AZ320" s="244"/>
      <c r="BA320" s="7"/>
      <c r="BB320" s="249"/>
      <c r="BC320" s="7"/>
      <c r="BD320" s="249"/>
      <c r="BE320" s="7"/>
      <c r="BF320" s="8"/>
      <c r="BG320" s="7"/>
      <c r="BH320" s="8"/>
      <c r="BJ320" s="41"/>
      <c r="BK320" s="41">
        <f t="shared" si="27"/>
        <v>0</v>
      </c>
      <c r="BL320">
        <f t="shared" si="26"/>
        <v>0</v>
      </c>
    </row>
    <row r="321" spans="1:66">
      <c r="A321">
        <f t="shared" si="28"/>
        <v>268</v>
      </c>
      <c r="B321" s="6"/>
      <c r="C321" s="10"/>
      <c r="D321" s="32"/>
      <c r="E321" s="10"/>
      <c r="F321" s="32"/>
      <c r="G321" s="10"/>
      <c r="H321" s="32"/>
      <c r="I321" s="10"/>
      <c r="J321" s="32"/>
      <c r="K321" s="94"/>
      <c r="L321" s="32"/>
      <c r="M321" s="10"/>
      <c r="N321" s="32"/>
      <c r="O321" s="10"/>
      <c r="P321" s="32"/>
      <c r="Q321" s="10"/>
      <c r="R321" s="32"/>
      <c r="S321" s="10"/>
      <c r="T321" s="32"/>
      <c r="U321" s="10"/>
      <c r="V321" s="32"/>
      <c r="W321" s="10"/>
      <c r="X321" s="32"/>
      <c r="Y321" s="10"/>
      <c r="Z321" s="32"/>
      <c r="AA321" s="10"/>
      <c r="AB321" s="32"/>
      <c r="AC321" s="10"/>
      <c r="AD321" s="32"/>
      <c r="AE321" s="10"/>
      <c r="AF321" s="32"/>
      <c r="AG321" s="10"/>
      <c r="AH321" s="32"/>
      <c r="AI321" s="10"/>
      <c r="AJ321" s="32"/>
      <c r="AK321" s="10"/>
      <c r="AL321" s="32"/>
      <c r="AM321" s="10"/>
      <c r="AN321" s="32"/>
      <c r="AO321" s="10"/>
      <c r="AP321" s="244"/>
      <c r="AQ321" s="10"/>
      <c r="AR321" s="32"/>
      <c r="AS321" s="10"/>
      <c r="AT321" s="244"/>
      <c r="AU321" s="10"/>
      <c r="AV321" s="244"/>
      <c r="AW321" s="7"/>
      <c r="AX321" s="249"/>
      <c r="AY321" s="10"/>
      <c r="AZ321" s="244"/>
      <c r="BA321" s="7"/>
      <c r="BB321" s="249"/>
      <c r="BC321" s="7"/>
      <c r="BD321" s="249"/>
      <c r="BE321" s="7"/>
      <c r="BF321" s="8"/>
      <c r="BG321" s="7"/>
      <c r="BH321" s="8"/>
      <c r="BJ321" s="41"/>
      <c r="BK321" s="41">
        <f t="shared" si="27"/>
        <v>0</v>
      </c>
      <c r="BL321">
        <f t="shared" si="26"/>
        <v>0</v>
      </c>
      <c r="BN321" s="39"/>
    </row>
    <row r="322" spans="1:66">
      <c r="A322">
        <f t="shared" si="28"/>
        <v>269</v>
      </c>
      <c r="B322" s="6"/>
      <c r="C322" s="10"/>
      <c r="D322" s="32"/>
      <c r="E322" s="10"/>
      <c r="F322" s="32"/>
      <c r="G322" s="10"/>
      <c r="H322" s="32"/>
      <c r="I322" s="10"/>
      <c r="J322" s="32"/>
      <c r="K322" s="10"/>
      <c r="L322" s="32"/>
      <c r="M322" s="10"/>
      <c r="N322" s="32"/>
      <c r="O322" s="10"/>
      <c r="P322" s="32"/>
      <c r="Q322" s="10"/>
      <c r="R322" s="32"/>
      <c r="S322" s="10"/>
      <c r="T322" s="32"/>
      <c r="U322" s="10"/>
      <c r="V322" s="32"/>
      <c r="W322" s="10"/>
      <c r="X322" s="32"/>
      <c r="Y322" s="10"/>
      <c r="Z322" s="32"/>
      <c r="AA322" s="10"/>
      <c r="AB322" s="32"/>
      <c r="AC322" s="10"/>
      <c r="AD322" s="32"/>
      <c r="AE322" s="10"/>
      <c r="AF322" s="32"/>
      <c r="AG322" s="10"/>
      <c r="AH322" s="32"/>
      <c r="AI322" s="10"/>
      <c r="AJ322" s="32"/>
      <c r="AK322" s="10"/>
      <c r="AL322" s="32"/>
      <c r="AM322" s="10"/>
      <c r="AN322" s="32"/>
      <c r="AO322" s="10"/>
      <c r="AP322" s="244"/>
      <c r="AQ322" s="10"/>
      <c r="AR322" s="32"/>
      <c r="AS322" s="10"/>
      <c r="AT322" s="244"/>
      <c r="AU322" s="10"/>
      <c r="AV322" s="244"/>
      <c r="AW322" s="7"/>
      <c r="AX322" s="249"/>
      <c r="AY322" s="10"/>
      <c r="AZ322" s="244"/>
      <c r="BA322" s="7"/>
      <c r="BB322" s="249"/>
      <c r="BC322" s="7"/>
      <c r="BD322" s="249"/>
      <c r="BE322" s="7"/>
      <c r="BF322" s="8"/>
      <c r="BG322" s="7"/>
      <c r="BH322" s="8"/>
      <c r="BJ322" s="41"/>
      <c r="BK322" s="41">
        <f t="shared" si="27"/>
        <v>0</v>
      </c>
      <c r="BL322">
        <f t="shared" ref="BL322:BL385" si="29">COUNT(C322:BH322)/2</f>
        <v>0</v>
      </c>
    </row>
    <row r="323" spans="1:66">
      <c r="A323">
        <f t="shared" si="28"/>
        <v>270</v>
      </c>
      <c r="B323" s="6"/>
      <c r="C323" s="10"/>
      <c r="D323" s="32"/>
      <c r="E323" s="10"/>
      <c r="F323" s="32"/>
      <c r="G323" s="10"/>
      <c r="H323" s="32"/>
      <c r="I323" s="10"/>
      <c r="J323" s="32"/>
      <c r="K323" s="10"/>
      <c r="L323" s="32"/>
      <c r="M323" s="10"/>
      <c r="N323" s="32"/>
      <c r="O323" s="10"/>
      <c r="P323" s="32"/>
      <c r="Q323" s="10"/>
      <c r="R323" s="32"/>
      <c r="S323" s="10"/>
      <c r="T323" s="32"/>
      <c r="U323" s="10"/>
      <c r="V323" s="32"/>
      <c r="W323" s="10"/>
      <c r="X323" s="32"/>
      <c r="Y323" s="10"/>
      <c r="Z323" s="32"/>
      <c r="AA323" s="10"/>
      <c r="AB323" s="32"/>
      <c r="AC323" s="10"/>
      <c r="AD323" s="32"/>
      <c r="AE323" s="10"/>
      <c r="AF323" s="32"/>
      <c r="AG323" s="10"/>
      <c r="AH323" s="32"/>
      <c r="AI323" s="10"/>
      <c r="AJ323" s="32"/>
      <c r="AK323" s="10"/>
      <c r="AL323" s="32"/>
      <c r="AM323" s="10"/>
      <c r="AN323" s="32"/>
      <c r="AO323" s="10"/>
      <c r="AP323" s="244"/>
      <c r="AQ323" s="10"/>
      <c r="AR323" s="32"/>
      <c r="AS323" s="10"/>
      <c r="AT323" s="244"/>
      <c r="AU323" s="10"/>
      <c r="AV323" s="244"/>
      <c r="AW323" s="7"/>
      <c r="AX323" s="249"/>
      <c r="AY323" s="10"/>
      <c r="AZ323" s="244"/>
      <c r="BA323" s="7"/>
      <c r="BB323" s="249"/>
      <c r="BC323" s="7"/>
      <c r="BD323" s="249"/>
      <c r="BE323" s="7"/>
      <c r="BF323" s="8"/>
      <c r="BG323" s="7"/>
      <c r="BH323" s="8"/>
      <c r="BJ323" s="41"/>
      <c r="BK323" s="41">
        <f t="shared" si="27"/>
        <v>0</v>
      </c>
      <c r="BL323">
        <f t="shared" si="29"/>
        <v>0</v>
      </c>
    </row>
    <row r="324" spans="1:66">
      <c r="A324">
        <f t="shared" si="28"/>
        <v>271</v>
      </c>
      <c r="B324" s="6"/>
      <c r="C324" s="10"/>
      <c r="D324" s="32"/>
      <c r="E324" s="10"/>
      <c r="F324" s="32"/>
      <c r="G324" s="10"/>
      <c r="H324" s="32"/>
      <c r="I324" s="10"/>
      <c r="J324" s="32"/>
      <c r="K324" s="10"/>
      <c r="L324" s="32"/>
      <c r="M324" s="10"/>
      <c r="N324" s="32"/>
      <c r="O324" s="10"/>
      <c r="P324" s="32"/>
      <c r="Q324" s="10"/>
      <c r="R324" s="32"/>
      <c r="S324" s="10"/>
      <c r="T324" s="32"/>
      <c r="U324" s="10"/>
      <c r="V324" s="32"/>
      <c r="W324" s="10"/>
      <c r="X324" s="32"/>
      <c r="Y324" s="10"/>
      <c r="Z324" s="32"/>
      <c r="AA324" s="10"/>
      <c r="AB324" s="32"/>
      <c r="AC324" s="10"/>
      <c r="AD324" s="32"/>
      <c r="AE324" s="10"/>
      <c r="AF324" s="32"/>
      <c r="AG324" s="10"/>
      <c r="AH324" s="32"/>
      <c r="AI324" s="10"/>
      <c r="AJ324" s="32"/>
      <c r="AK324" s="10"/>
      <c r="AL324" s="32"/>
      <c r="AM324" s="10"/>
      <c r="AN324" s="32"/>
      <c r="AO324" s="10"/>
      <c r="AP324" s="244"/>
      <c r="AQ324" s="10"/>
      <c r="AR324" s="32"/>
      <c r="AS324" s="10"/>
      <c r="AT324" s="244"/>
      <c r="AU324" s="10"/>
      <c r="AV324" s="244"/>
      <c r="AW324" s="7"/>
      <c r="AX324" s="249"/>
      <c r="AY324" s="10"/>
      <c r="AZ324" s="244"/>
      <c r="BA324" s="7"/>
      <c r="BB324" s="249"/>
      <c r="BC324" s="7"/>
      <c r="BD324" s="249"/>
      <c r="BE324" s="7"/>
      <c r="BF324" s="8"/>
      <c r="BG324" s="7"/>
      <c r="BH324" s="8"/>
      <c r="BJ324" s="41"/>
      <c r="BK324" s="41">
        <f t="shared" si="27"/>
        <v>0</v>
      </c>
      <c r="BL324">
        <f t="shared" si="29"/>
        <v>0</v>
      </c>
    </row>
    <row r="325" spans="1:66">
      <c r="A325">
        <f t="shared" si="28"/>
        <v>272</v>
      </c>
      <c r="B325" s="6"/>
      <c r="C325" s="10"/>
      <c r="D325" s="32"/>
      <c r="E325" s="10"/>
      <c r="F325" s="32"/>
      <c r="G325" s="10"/>
      <c r="H325" s="32"/>
      <c r="I325" s="10"/>
      <c r="J325" s="32"/>
      <c r="K325" s="94"/>
      <c r="L325" s="32"/>
      <c r="M325" s="10"/>
      <c r="N325" s="32"/>
      <c r="O325" s="10"/>
      <c r="P325" s="32"/>
      <c r="Q325" s="10"/>
      <c r="R325" s="32"/>
      <c r="S325" s="10"/>
      <c r="T325" s="32"/>
      <c r="U325" s="10"/>
      <c r="V325" s="32"/>
      <c r="W325" s="10"/>
      <c r="X325" s="32"/>
      <c r="Y325" s="10"/>
      <c r="Z325" s="32"/>
      <c r="AA325" s="10"/>
      <c r="AB325" s="32"/>
      <c r="AC325" s="10"/>
      <c r="AD325" s="32"/>
      <c r="AE325" s="10"/>
      <c r="AF325" s="32"/>
      <c r="AG325" s="10"/>
      <c r="AH325" s="32"/>
      <c r="AI325" s="10"/>
      <c r="AJ325" s="32"/>
      <c r="AK325" s="10"/>
      <c r="AL325" s="32"/>
      <c r="AM325" s="10"/>
      <c r="AN325" s="32"/>
      <c r="AO325" s="10"/>
      <c r="AP325" s="244"/>
      <c r="AQ325" s="10"/>
      <c r="AR325" s="32"/>
      <c r="AS325" s="10"/>
      <c r="AT325" s="244"/>
      <c r="AU325" s="10"/>
      <c r="AV325" s="244"/>
      <c r="AW325" s="7"/>
      <c r="AX325" s="249"/>
      <c r="AY325" s="10"/>
      <c r="AZ325" s="244"/>
      <c r="BA325" s="7"/>
      <c r="BB325" s="249"/>
      <c r="BC325" s="7"/>
      <c r="BD325" s="249"/>
      <c r="BE325" s="7"/>
      <c r="BF325" s="8"/>
      <c r="BG325" s="7"/>
      <c r="BH325" s="8"/>
      <c r="BJ325" s="41"/>
      <c r="BK325" s="41">
        <f t="shared" si="27"/>
        <v>0</v>
      </c>
      <c r="BL325">
        <f t="shared" si="29"/>
        <v>0</v>
      </c>
      <c r="BN325" s="39"/>
    </row>
    <row r="326" spans="1:66">
      <c r="A326">
        <f t="shared" si="28"/>
        <v>273</v>
      </c>
      <c r="B326" s="6"/>
      <c r="C326" s="10"/>
      <c r="D326" s="32"/>
      <c r="E326" s="10"/>
      <c r="F326" s="32"/>
      <c r="G326" s="10"/>
      <c r="H326" s="32"/>
      <c r="I326" s="10"/>
      <c r="J326" s="32"/>
      <c r="K326" s="10"/>
      <c r="L326" s="32"/>
      <c r="M326" s="10"/>
      <c r="N326" s="32"/>
      <c r="O326" s="10"/>
      <c r="P326" s="32"/>
      <c r="Q326" s="10"/>
      <c r="R326" s="32"/>
      <c r="S326" s="10"/>
      <c r="T326" s="32"/>
      <c r="U326" s="10"/>
      <c r="V326" s="32"/>
      <c r="W326" s="10"/>
      <c r="X326" s="32"/>
      <c r="Y326" s="10"/>
      <c r="Z326" s="32"/>
      <c r="AA326" s="10"/>
      <c r="AB326" s="32"/>
      <c r="AC326" s="10"/>
      <c r="AD326" s="32"/>
      <c r="AE326" s="10"/>
      <c r="AF326" s="32"/>
      <c r="AG326" s="10"/>
      <c r="AH326" s="32"/>
      <c r="AI326" s="10"/>
      <c r="AJ326" s="32"/>
      <c r="AK326" s="10"/>
      <c r="AL326" s="32"/>
      <c r="AM326" s="10"/>
      <c r="AN326" s="32"/>
      <c r="AO326" s="10"/>
      <c r="AP326" s="244"/>
      <c r="AQ326" s="10"/>
      <c r="AR326" s="32"/>
      <c r="AS326" s="10"/>
      <c r="AT326" s="244"/>
      <c r="AU326" s="10"/>
      <c r="AV326" s="244"/>
      <c r="AW326" s="7"/>
      <c r="AX326" s="249"/>
      <c r="AY326" s="10"/>
      <c r="AZ326" s="244"/>
      <c r="BA326" s="7"/>
      <c r="BB326" s="249"/>
      <c r="BC326" s="7"/>
      <c r="BD326" s="249"/>
      <c r="BE326" s="7"/>
      <c r="BF326" s="8"/>
      <c r="BG326" s="7"/>
      <c r="BH326" s="8"/>
      <c r="BJ326" s="41"/>
      <c r="BK326" s="41">
        <f t="shared" ref="BK326:BK389" si="30">+AI326+AE326+Y326+W326+U326+S326+Q326+O326+M326+I326+G326+E326+C326+AG326+K326+BG326+BN326+AA326+AC326+AK326+AM326+AO326+AW326+BE326+BC326+BA326+AY326+AU326+AS326+AQ326</f>
        <v>0</v>
      </c>
      <c r="BL326">
        <f t="shared" si="29"/>
        <v>0</v>
      </c>
    </row>
    <row r="327" spans="1:66">
      <c r="A327">
        <f t="shared" si="28"/>
        <v>274</v>
      </c>
      <c r="B327" s="6"/>
      <c r="C327" s="10"/>
      <c r="D327" s="32"/>
      <c r="E327" s="10"/>
      <c r="F327" s="32"/>
      <c r="G327" s="10"/>
      <c r="H327" s="32"/>
      <c r="I327" s="10"/>
      <c r="J327" s="32"/>
      <c r="K327" s="10"/>
      <c r="L327" s="32"/>
      <c r="M327" s="10"/>
      <c r="N327" s="32"/>
      <c r="O327" s="10"/>
      <c r="P327" s="32"/>
      <c r="Q327" s="10"/>
      <c r="R327" s="32"/>
      <c r="S327" s="10"/>
      <c r="T327" s="32"/>
      <c r="U327" s="10"/>
      <c r="V327" s="32"/>
      <c r="W327" s="10"/>
      <c r="X327" s="32"/>
      <c r="Y327" s="10"/>
      <c r="Z327" s="32"/>
      <c r="AA327" s="10"/>
      <c r="AB327" s="32"/>
      <c r="AC327" s="10"/>
      <c r="AD327" s="32"/>
      <c r="AE327" s="10"/>
      <c r="AF327" s="32"/>
      <c r="AG327" s="10"/>
      <c r="AH327" s="32"/>
      <c r="AI327" s="10"/>
      <c r="AJ327" s="32"/>
      <c r="AK327" s="10"/>
      <c r="AL327" s="32"/>
      <c r="AM327" s="10"/>
      <c r="AN327" s="32"/>
      <c r="AO327" s="10"/>
      <c r="AP327" s="244"/>
      <c r="AQ327" s="10"/>
      <c r="AR327" s="32"/>
      <c r="AS327" s="10"/>
      <c r="AT327" s="244"/>
      <c r="AU327" s="10"/>
      <c r="AV327" s="244"/>
      <c r="AW327" s="7"/>
      <c r="AX327" s="249"/>
      <c r="AY327" s="10"/>
      <c r="AZ327" s="244"/>
      <c r="BA327" s="7"/>
      <c r="BB327" s="249"/>
      <c r="BC327" s="7"/>
      <c r="BD327" s="249"/>
      <c r="BE327" s="7"/>
      <c r="BF327" s="8"/>
      <c r="BG327" s="7"/>
      <c r="BH327" s="8"/>
      <c r="BJ327" s="41"/>
      <c r="BK327" s="41">
        <f t="shared" si="30"/>
        <v>0</v>
      </c>
      <c r="BL327">
        <f t="shared" si="29"/>
        <v>0</v>
      </c>
    </row>
    <row r="328" spans="1:66">
      <c r="A328">
        <f t="shared" si="28"/>
        <v>275</v>
      </c>
      <c r="B328" s="6"/>
      <c r="C328" s="10"/>
      <c r="D328" s="32"/>
      <c r="E328" s="10"/>
      <c r="F328" s="32"/>
      <c r="G328" s="10"/>
      <c r="H328" s="32"/>
      <c r="I328" s="10"/>
      <c r="J328" s="32"/>
      <c r="K328" s="10"/>
      <c r="L328" s="32"/>
      <c r="M328" s="10"/>
      <c r="N328" s="32"/>
      <c r="O328" s="10"/>
      <c r="P328" s="32"/>
      <c r="Q328" s="10"/>
      <c r="R328" s="32"/>
      <c r="S328" s="10"/>
      <c r="T328" s="32"/>
      <c r="U328" s="10"/>
      <c r="V328" s="32"/>
      <c r="W328" s="10"/>
      <c r="X328" s="32"/>
      <c r="Y328" s="10"/>
      <c r="Z328" s="32"/>
      <c r="AA328" s="10"/>
      <c r="AB328" s="32"/>
      <c r="AC328" s="7"/>
      <c r="AD328" s="8"/>
      <c r="AE328" s="10"/>
      <c r="AF328" s="32"/>
      <c r="AG328" s="10"/>
      <c r="AH328" s="32"/>
      <c r="AI328" s="10"/>
      <c r="AJ328" s="32"/>
      <c r="AK328" s="7"/>
      <c r="AL328" s="8"/>
      <c r="AM328" s="10"/>
      <c r="AN328" s="32"/>
      <c r="AO328" s="7"/>
      <c r="AP328" s="246"/>
      <c r="AQ328" s="10"/>
      <c r="AR328" s="32"/>
      <c r="AS328" s="7"/>
      <c r="AT328" s="246"/>
      <c r="AU328" s="7"/>
      <c r="AV328" s="246"/>
      <c r="AW328" s="250"/>
      <c r="AX328" s="249"/>
      <c r="AY328" s="7"/>
      <c r="AZ328" s="246"/>
      <c r="BA328" s="250"/>
      <c r="BB328" s="249"/>
      <c r="BC328" s="250"/>
      <c r="BD328" s="249"/>
      <c r="BE328" s="7"/>
      <c r="BF328" s="8"/>
      <c r="BG328" s="7"/>
      <c r="BH328" s="8"/>
      <c r="BJ328" s="41"/>
      <c r="BK328" s="41">
        <f t="shared" si="30"/>
        <v>0</v>
      </c>
      <c r="BL328">
        <f t="shared" si="29"/>
        <v>0</v>
      </c>
    </row>
    <row r="329" spans="1:66">
      <c r="A329">
        <f t="shared" si="28"/>
        <v>276</v>
      </c>
      <c r="B329" s="6"/>
      <c r="C329" s="10"/>
      <c r="D329" s="32"/>
      <c r="E329" s="10"/>
      <c r="F329" s="32"/>
      <c r="G329" s="10"/>
      <c r="H329" s="32"/>
      <c r="I329" s="10"/>
      <c r="J329" s="32"/>
      <c r="K329" s="10"/>
      <c r="L329" s="32"/>
      <c r="M329" s="10"/>
      <c r="N329" s="32"/>
      <c r="O329" s="10"/>
      <c r="P329" s="32"/>
      <c r="Q329" s="10"/>
      <c r="R329" s="32"/>
      <c r="S329" s="10"/>
      <c r="T329" s="32"/>
      <c r="U329" s="10"/>
      <c r="V329" s="32"/>
      <c r="W329" s="10"/>
      <c r="X329" s="32"/>
      <c r="Y329" s="10"/>
      <c r="Z329" s="32"/>
      <c r="AA329" s="10"/>
      <c r="AB329" s="32"/>
      <c r="AC329" s="10"/>
      <c r="AD329" s="32"/>
      <c r="AE329" s="10"/>
      <c r="AF329" s="32"/>
      <c r="AG329" s="10"/>
      <c r="AH329" s="32"/>
      <c r="AI329" s="10"/>
      <c r="AJ329" s="32"/>
      <c r="AK329" s="10"/>
      <c r="AL329" s="32"/>
      <c r="AM329" s="10"/>
      <c r="AN329" s="32"/>
      <c r="AO329" s="10"/>
      <c r="AP329" s="244"/>
      <c r="AQ329" s="10"/>
      <c r="AR329" s="32"/>
      <c r="AS329" s="10"/>
      <c r="AT329" s="244"/>
      <c r="AU329" s="10"/>
      <c r="AV329" s="244"/>
      <c r="AW329" s="7"/>
      <c r="AX329" s="249"/>
      <c r="AY329" s="10"/>
      <c r="AZ329" s="244"/>
      <c r="BA329" s="7"/>
      <c r="BB329" s="249"/>
      <c r="BC329" s="7"/>
      <c r="BD329" s="249"/>
      <c r="BE329" s="7"/>
      <c r="BF329" s="8"/>
      <c r="BG329" s="7"/>
      <c r="BH329" s="8"/>
      <c r="BJ329" s="41"/>
      <c r="BK329" s="41">
        <f t="shared" si="30"/>
        <v>0</v>
      </c>
      <c r="BL329">
        <f t="shared" si="29"/>
        <v>0</v>
      </c>
    </row>
    <row r="330" spans="1:66">
      <c r="A330">
        <f t="shared" si="28"/>
        <v>277</v>
      </c>
      <c r="B330" s="6"/>
      <c r="C330" s="10"/>
      <c r="D330" s="32"/>
      <c r="E330" s="10"/>
      <c r="F330" s="32"/>
      <c r="G330" s="10"/>
      <c r="H330" s="32"/>
      <c r="I330" s="10"/>
      <c r="J330" s="32"/>
      <c r="K330" s="10"/>
      <c r="L330" s="32"/>
      <c r="M330" s="10"/>
      <c r="N330" s="32"/>
      <c r="O330" s="10"/>
      <c r="P330" s="32"/>
      <c r="Q330" s="10"/>
      <c r="R330" s="32"/>
      <c r="S330" s="10"/>
      <c r="T330" s="32"/>
      <c r="U330" s="94"/>
      <c r="V330" s="32"/>
      <c r="W330" s="10"/>
      <c r="X330" s="32"/>
      <c r="Y330" s="10"/>
      <c r="Z330" s="32"/>
      <c r="AA330" s="10"/>
      <c r="AB330" s="32"/>
      <c r="AC330" s="10"/>
      <c r="AD330" s="32"/>
      <c r="AE330" s="10"/>
      <c r="AF330" s="32"/>
      <c r="AG330" s="10"/>
      <c r="AH330" s="32"/>
      <c r="AI330" s="10"/>
      <c r="AJ330" s="32"/>
      <c r="AK330" s="10"/>
      <c r="AL330" s="32"/>
      <c r="AM330" s="10"/>
      <c r="AN330" s="32"/>
      <c r="AO330" s="10"/>
      <c r="AP330" s="244"/>
      <c r="AQ330" s="10"/>
      <c r="AR330" s="32"/>
      <c r="AS330" s="10"/>
      <c r="AT330" s="244"/>
      <c r="AU330" s="10"/>
      <c r="AV330" s="244"/>
      <c r="AW330" s="7"/>
      <c r="AX330" s="249"/>
      <c r="AY330" s="10"/>
      <c r="AZ330" s="244"/>
      <c r="BA330" s="7"/>
      <c r="BB330" s="249"/>
      <c r="BC330" s="7"/>
      <c r="BD330" s="249"/>
      <c r="BE330" s="236"/>
      <c r="BF330" s="8"/>
      <c r="BG330" s="236"/>
      <c r="BH330" s="8"/>
      <c r="BJ330" s="41"/>
      <c r="BK330" s="41">
        <f t="shared" si="30"/>
        <v>0</v>
      </c>
      <c r="BL330">
        <f t="shared" si="29"/>
        <v>0</v>
      </c>
    </row>
    <row r="331" spans="1:66">
      <c r="A331">
        <f t="shared" si="28"/>
        <v>278</v>
      </c>
      <c r="B331" s="6"/>
      <c r="C331" s="10"/>
      <c r="D331" s="32"/>
      <c r="E331" s="10"/>
      <c r="F331" s="32"/>
      <c r="G331" s="10"/>
      <c r="H331" s="32"/>
      <c r="I331" s="10"/>
      <c r="J331" s="32"/>
      <c r="K331" s="10"/>
      <c r="L331" s="32"/>
      <c r="M331" s="10"/>
      <c r="N331" s="32"/>
      <c r="O331" s="10"/>
      <c r="P331" s="32"/>
      <c r="Q331" s="10"/>
      <c r="R331" s="32"/>
      <c r="S331" s="10"/>
      <c r="T331" s="32"/>
      <c r="U331" s="10"/>
      <c r="V331" s="32"/>
      <c r="W331" s="10"/>
      <c r="X331" s="32"/>
      <c r="Y331" s="10"/>
      <c r="Z331" s="32"/>
      <c r="AA331" s="10"/>
      <c r="AB331" s="32"/>
      <c r="AC331" s="10"/>
      <c r="AD331" s="32"/>
      <c r="AE331" s="10"/>
      <c r="AF331" s="32"/>
      <c r="AG331" s="10"/>
      <c r="AH331" s="32"/>
      <c r="AI331" s="10"/>
      <c r="AJ331" s="32"/>
      <c r="AK331" s="10"/>
      <c r="AL331" s="32"/>
      <c r="AM331" s="94"/>
      <c r="AN331" s="32"/>
      <c r="AO331" s="10"/>
      <c r="AP331" s="244"/>
      <c r="AQ331" s="94"/>
      <c r="AR331" s="32"/>
      <c r="AS331" s="10"/>
      <c r="AT331" s="244"/>
      <c r="AU331" s="10"/>
      <c r="AV331" s="244"/>
      <c r="AW331" s="7"/>
      <c r="AX331" s="249"/>
      <c r="AY331" s="10"/>
      <c r="AZ331" s="244"/>
      <c r="BA331" s="7"/>
      <c r="BB331" s="249"/>
      <c r="BC331" s="7"/>
      <c r="BD331" s="249"/>
      <c r="BE331" s="236"/>
      <c r="BF331" s="8"/>
      <c r="BG331" s="236"/>
      <c r="BH331" s="8"/>
      <c r="BJ331" s="41"/>
      <c r="BK331" s="41">
        <f t="shared" si="30"/>
        <v>0</v>
      </c>
      <c r="BL331">
        <f t="shared" si="29"/>
        <v>0</v>
      </c>
    </row>
    <row r="332" spans="1:66">
      <c r="A332">
        <f t="shared" si="28"/>
        <v>279</v>
      </c>
      <c r="B332" s="6"/>
      <c r="C332" s="10"/>
      <c r="D332" s="32"/>
      <c r="E332" s="10"/>
      <c r="F332" s="32"/>
      <c r="G332" s="10"/>
      <c r="H332" s="32"/>
      <c r="I332" s="10"/>
      <c r="J332" s="32"/>
      <c r="K332" s="10"/>
      <c r="L332" s="32"/>
      <c r="M332" s="10"/>
      <c r="N332" s="32"/>
      <c r="O332" s="10"/>
      <c r="P332" s="32"/>
      <c r="Q332" s="10"/>
      <c r="R332" s="32"/>
      <c r="S332" s="10"/>
      <c r="T332" s="32"/>
      <c r="U332" s="10"/>
      <c r="V332" s="32"/>
      <c r="W332" s="10"/>
      <c r="X332" s="32"/>
      <c r="Y332" s="10"/>
      <c r="Z332" s="32"/>
      <c r="AA332" s="10"/>
      <c r="AB332" s="32"/>
      <c r="AC332" s="10"/>
      <c r="AD332" s="32"/>
      <c r="AE332" s="10"/>
      <c r="AF332" s="32"/>
      <c r="AG332" s="10"/>
      <c r="AH332" s="32"/>
      <c r="AI332" s="10"/>
      <c r="AJ332" s="32"/>
      <c r="AK332" s="10"/>
      <c r="AL332" s="32"/>
      <c r="AM332" s="10"/>
      <c r="AN332" s="32"/>
      <c r="AO332" s="10"/>
      <c r="AP332" s="244"/>
      <c r="AQ332" s="10"/>
      <c r="AR332" s="32"/>
      <c r="AS332" s="10"/>
      <c r="AT332" s="244"/>
      <c r="AU332" s="10"/>
      <c r="AV332" s="244"/>
      <c r="AW332" s="7"/>
      <c r="AX332" s="249"/>
      <c r="AY332" s="10"/>
      <c r="AZ332" s="244"/>
      <c r="BA332" s="7"/>
      <c r="BB332" s="249"/>
      <c r="BC332" s="7"/>
      <c r="BD332" s="249"/>
      <c r="BE332" s="236"/>
      <c r="BF332" s="8"/>
      <c r="BG332" s="236"/>
      <c r="BH332" s="8"/>
      <c r="BJ332" s="41"/>
      <c r="BK332" s="41">
        <f t="shared" si="30"/>
        <v>0</v>
      </c>
      <c r="BL332">
        <f t="shared" si="29"/>
        <v>0</v>
      </c>
    </row>
    <row r="333" spans="1:66">
      <c r="A333">
        <f t="shared" si="28"/>
        <v>280</v>
      </c>
      <c r="B333" s="6"/>
      <c r="C333" s="10"/>
      <c r="D333" s="32"/>
      <c r="E333" s="10"/>
      <c r="F333" s="32"/>
      <c r="G333" s="10"/>
      <c r="H333" s="32"/>
      <c r="I333" s="10"/>
      <c r="J333" s="32"/>
      <c r="K333" s="10"/>
      <c r="L333" s="32"/>
      <c r="M333" s="10"/>
      <c r="N333" s="32"/>
      <c r="O333" s="10"/>
      <c r="P333" s="32"/>
      <c r="Q333" s="10"/>
      <c r="R333" s="32"/>
      <c r="S333" s="10"/>
      <c r="T333" s="32"/>
      <c r="U333" s="10"/>
      <c r="V333" s="32"/>
      <c r="W333" s="10"/>
      <c r="X333" s="32"/>
      <c r="Y333" s="10"/>
      <c r="Z333" s="32"/>
      <c r="AA333" s="10"/>
      <c r="AB333" s="32"/>
      <c r="AC333" s="10"/>
      <c r="AD333" s="32"/>
      <c r="AE333" s="10"/>
      <c r="AF333" s="32"/>
      <c r="AG333" s="10"/>
      <c r="AH333" s="32"/>
      <c r="AI333" s="10"/>
      <c r="AJ333" s="32"/>
      <c r="AK333" s="10"/>
      <c r="AL333" s="32"/>
      <c r="AM333" s="10"/>
      <c r="AN333" s="32"/>
      <c r="AO333" s="10"/>
      <c r="AP333" s="244"/>
      <c r="AQ333" s="10"/>
      <c r="AR333" s="32"/>
      <c r="AS333" s="10"/>
      <c r="AT333" s="244"/>
      <c r="AU333" s="10"/>
      <c r="AV333" s="244"/>
      <c r="AW333" s="7"/>
      <c r="AX333" s="249"/>
      <c r="AY333" s="10"/>
      <c r="AZ333" s="244"/>
      <c r="BA333" s="7"/>
      <c r="BB333" s="249"/>
      <c r="BC333" s="7"/>
      <c r="BD333" s="249"/>
      <c r="BE333" s="7"/>
      <c r="BF333" s="8"/>
      <c r="BG333" s="7"/>
      <c r="BH333" s="8"/>
      <c r="BJ333" s="41"/>
      <c r="BK333" s="41">
        <f t="shared" si="30"/>
        <v>0</v>
      </c>
      <c r="BL333">
        <f t="shared" si="29"/>
        <v>0</v>
      </c>
    </row>
    <row r="334" spans="1:66">
      <c r="A334">
        <f t="shared" si="28"/>
        <v>281</v>
      </c>
      <c r="B334" s="6"/>
      <c r="C334" s="10"/>
      <c r="D334" s="32"/>
      <c r="E334" s="10"/>
      <c r="F334" s="32"/>
      <c r="G334" s="10"/>
      <c r="H334" s="32"/>
      <c r="I334" s="10"/>
      <c r="J334" s="32"/>
      <c r="K334" s="10"/>
      <c r="L334" s="32"/>
      <c r="M334" s="10"/>
      <c r="N334" s="32"/>
      <c r="O334" s="10"/>
      <c r="P334" s="32"/>
      <c r="Q334" s="10"/>
      <c r="R334" s="32"/>
      <c r="S334" s="10"/>
      <c r="T334" s="32"/>
      <c r="U334" s="10"/>
      <c r="V334" s="32"/>
      <c r="W334" s="10"/>
      <c r="X334" s="32"/>
      <c r="Y334" s="10"/>
      <c r="Z334" s="32"/>
      <c r="AA334" s="10"/>
      <c r="AB334" s="32"/>
      <c r="AC334" s="10"/>
      <c r="AD334" s="32"/>
      <c r="AE334" s="10"/>
      <c r="AF334" s="32"/>
      <c r="AG334" s="10"/>
      <c r="AH334" s="32"/>
      <c r="AI334" s="10"/>
      <c r="AJ334" s="32"/>
      <c r="AK334" s="10"/>
      <c r="AL334" s="32"/>
      <c r="AM334" s="10"/>
      <c r="AN334" s="32"/>
      <c r="AO334" s="10"/>
      <c r="AP334" s="244"/>
      <c r="AQ334" s="10"/>
      <c r="AR334" s="32"/>
      <c r="AS334" s="10"/>
      <c r="AT334" s="244"/>
      <c r="AU334" s="10"/>
      <c r="AV334" s="244"/>
      <c r="AW334" s="7"/>
      <c r="AX334" s="249"/>
      <c r="AY334" s="10"/>
      <c r="AZ334" s="244"/>
      <c r="BA334" s="7"/>
      <c r="BB334" s="249"/>
      <c r="BC334" s="7"/>
      <c r="BD334" s="249"/>
      <c r="BE334" s="7"/>
      <c r="BF334" s="8"/>
      <c r="BG334" s="7"/>
      <c r="BH334" s="8"/>
      <c r="BJ334" s="41"/>
      <c r="BK334" s="41">
        <f t="shared" si="30"/>
        <v>0</v>
      </c>
      <c r="BL334">
        <f t="shared" si="29"/>
        <v>0</v>
      </c>
    </row>
    <row r="335" spans="1:66">
      <c r="A335">
        <f t="shared" si="28"/>
        <v>282</v>
      </c>
      <c r="B335" s="6"/>
      <c r="C335" s="10"/>
      <c r="D335" s="32"/>
      <c r="E335" s="10"/>
      <c r="F335" s="32"/>
      <c r="G335" s="10"/>
      <c r="H335" s="32"/>
      <c r="I335" s="10"/>
      <c r="J335" s="32"/>
      <c r="K335" s="10"/>
      <c r="L335" s="32"/>
      <c r="M335" s="10"/>
      <c r="N335" s="32"/>
      <c r="O335" s="10"/>
      <c r="P335" s="32"/>
      <c r="Q335" s="10"/>
      <c r="R335" s="32"/>
      <c r="S335" s="10"/>
      <c r="T335" s="32"/>
      <c r="U335" s="10"/>
      <c r="V335" s="32"/>
      <c r="W335" s="10"/>
      <c r="X335" s="32"/>
      <c r="Y335" s="10"/>
      <c r="Z335" s="32"/>
      <c r="AA335" s="10"/>
      <c r="AB335" s="32"/>
      <c r="AC335" s="10"/>
      <c r="AD335" s="32"/>
      <c r="AE335" s="10"/>
      <c r="AF335" s="32"/>
      <c r="AG335" s="10"/>
      <c r="AH335" s="32"/>
      <c r="AI335" s="10"/>
      <c r="AJ335" s="32"/>
      <c r="AK335" s="10"/>
      <c r="AL335" s="32"/>
      <c r="AM335" s="10"/>
      <c r="AN335" s="32"/>
      <c r="AO335" s="10"/>
      <c r="AP335" s="244"/>
      <c r="AQ335" s="10"/>
      <c r="AR335" s="32"/>
      <c r="AS335" s="10"/>
      <c r="AT335" s="244"/>
      <c r="AU335" s="10"/>
      <c r="AV335" s="244"/>
      <c r="AW335" s="7"/>
      <c r="AX335" s="249"/>
      <c r="AY335" s="10"/>
      <c r="AZ335" s="244"/>
      <c r="BA335" s="7"/>
      <c r="BB335" s="249"/>
      <c r="BC335" s="7"/>
      <c r="BD335" s="249"/>
      <c r="BE335" s="7"/>
      <c r="BF335" s="8"/>
      <c r="BG335" s="7"/>
      <c r="BH335" s="8"/>
      <c r="BJ335" s="41"/>
      <c r="BK335" s="41">
        <f t="shared" si="30"/>
        <v>0</v>
      </c>
      <c r="BL335">
        <f t="shared" si="29"/>
        <v>0</v>
      </c>
    </row>
    <row r="336" spans="1:66">
      <c r="A336">
        <f t="shared" si="28"/>
        <v>283</v>
      </c>
      <c r="B336" s="6"/>
      <c r="C336" s="10"/>
      <c r="D336" s="32"/>
      <c r="E336" s="10"/>
      <c r="F336" s="32"/>
      <c r="G336" s="10"/>
      <c r="H336" s="32"/>
      <c r="I336" s="10"/>
      <c r="J336" s="32"/>
      <c r="K336" s="10"/>
      <c r="L336" s="32"/>
      <c r="M336" s="10"/>
      <c r="N336" s="32"/>
      <c r="O336" s="10"/>
      <c r="P336" s="32"/>
      <c r="Q336" s="10"/>
      <c r="R336" s="32"/>
      <c r="S336" s="10"/>
      <c r="T336" s="32"/>
      <c r="U336" s="94"/>
      <c r="V336" s="32"/>
      <c r="W336" s="10"/>
      <c r="X336" s="32"/>
      <c r="Y336" s="10"/>
      <c r="Z336" s="32"/>
      <c r="AA336" s="10"/>
      <c r="AB336" s="32"/>
      <c r="AC336" s="10"/>
      <c r="AD336" s="32"/>
      <c r="AE336" s="10"/>
      <c r="AF336" s="32"/>
      <c r="AG336" s="10"/>
      <c r="AH336" s="32"/>
      <c r="AI336" s="10"/>
      <c r="AJ336" s="32"/>
      <c r="AK336" s="10"/>
      <c r="AL336" s="32"/>
      <c r="AM336" s="10"/>
      <c r="AN336" s="32"/>
      <c r="AO336" s="10"/>
      <c r="AP336" s="244"/>
      <c r="AQ336" s="10"/>
      <c r="AR336" s="32"/>
      <c r="AS336" s="10"/>
      <c r="AT336" s="244"/>
      <c r="AU336" s="10"/>
      <c r="AV336" s="244"/>
      <c r="AW336" s="7"/>
      <c r="AX336" s="249"/>
      <c r="AY336" s="10"/>
      <c r="AZ336" s="244"/>
      <c r="BA336" s="7"/>
      <c r="BB336" s="249"/>
      <c r="BC336" s="7"/>
      <c r="BD336" s="249"/>
      <c r="BE336" s="7"/>
      <c r="BF336" s="8"/>
      <c r="BG336" s="7"/>
      <c r="BH336" s="8"/>
      <c r="BJ336" s="41"/>
      <c r="BK336" s="41">
        <f t="shared" si="30"/>
        <v>0</v>
      </c>
      <c r="BL336">
        <f t="shared" si="29"/>
        <v>0</v>
      </c>
      <c r="BN336" s="39"/>
    </row>
    <row r="337" spans="1:66">
      <c r="A337">
        <f t="shared" si="28"/>
        <v>284</v>
      </c>
      <c r="B337" s="6"/>
      <c r="C337" s="10"/>
      <c r="D337" s="32"/>
      <c r="E337" s="10"/>
      <c r="F337" s="32"/>
      <c r="G337" s="10"/>
      <c r="H337" s="32"/>
      <c r="I337" s="10"/>
      <c r="J337" s="32"/>
      <c r="K337" s="10"/>
      <c r="L337" s="32"/>
      <c r="M337" s="10"/>
      <c r="N337" s="32"/>
      <c r="O337" s="10"/>
      <c r="P337" s="32"/>
      <c r="Q337" s="10"/>
      <c r="R337" s="32"/>
      <c r="S337" s="10"/>
      <c r="T337" s="32"/>
      <c r="U337" s="10"/>
      <c r="V337" s="32"/>
      <c r="W337" s="10"/>
      <c r="X337" s="32"/>
      <c r="Y337" s="10"/>
      <c r="Z337" s="32"/>
      <c r="AA337" s="10"/>
      <c r="AB337" s="32"/>
      <c r="AC337" s="10"/>
      <c r="AD337" s="32"/>
      <c r="AE337" s="10"/>
      <c r="AF337" s="32"/>
      <c r="AG337" s="10"/>
      <c r="AH337" s="32"/>
      <c r="AI337" s="10"/>
      <c r="AJ337" s="32"/>
      <c r="AK337" s="10"/>
      <c r="AL337" s="32"/>
      <c r="AM337" s="10"/>
      <c r="AN337" s="32"/>
      <c r="AO337" s="10"/>
      <c r="AP337" s="244"/>
      <c r="AQ337" s="10"/>
      <c r="AR337" s="32"/>
      <c r="AS337" s="10"/>
      <c r="AT337" s="244"/>
      <c r="AU337" s="10"/>
      <c r="AV337" s="244"/>
      <c r="AW337" s="7"/>
      <c r="AX337" s="249"/>
      <c r="AY337" s="10"/>
      <c r="AZ337" s="244"/>
      <c r="BA337" s="7"/>
      <c r="BB337" s="249"/>
      <c r="BC337" s="7"/>
      <c r="BD337" s="249"/>
      <c r="BE337" s="7"/>
      <c r="BF337" s="8"/>
      <c r="BG337" s="7"/>
      <c r="BH337" s="8"/>
      <c r="BJ337" s="41"/>
      <c r="BK337" s="41">
        <f t="shared" si="30"/>
        <v>0</v>
      </c>
      <c r="BL337">
        <f t="shared" si="29"/>
        <v>0</v>
      </c>
    </row>
    <row r="338" spans="1:66">
      <c r="A338">
        <f t="shared" si="28"/>
        <v>285</v>
      </c>
      <c r="B338" s="6"/>
      <c r="C338" s="10"/>
      <c r="D338" s="32"/>
      <c r="E338" s="10"/>
      <c r="F338" s="32"/>
      <c r="G338" s="10"/>
      <c r="H338" s="32"/>
      <c r="I338" s="10"/>
      <c r="J338" s="32"/>
      <c r="K338" s="94"/>
      <c r="L338" s="32"/>
      <c r="M338" s="10"/>
      <c r="N338" s="32"/>
      <c r="O338" s="10"/>
      <c r="P338" s="32"/>
      <c r="Q338" s="10"/>
      <c r="R338" s="32"/>
      <c r="S338" s="10"/>
      <c r="T338" s="32"/>
      <c r="U338" s="10"/>
      <c r="V338" s="32"/>
      <c r="W338" s="10"/>
      <c r="X338" s="32"/>
      <c r="Y338" s="10"/>
      <c r="Z338" s="32"/>
      <c r="AA338" s="10"/>
      <c r="AB338" s="32"/>
      <c r="AC338" s="10"/>
      <c r="AD338" s="32"/>
      <c r="AE338" s="10"/>
      <c r="AF338" s="32"/>
      <c r="AG338" s="10"/>
      <c r="AH338" s="32"/>
      <c r="AI338" s="10"/>
      <c r="AJ338" s="32"/>
      <c r="AK338" s="10"/>
      <c r="AL338" s="32"/>
      <c r="AM338" s="10"/>
      <c r="AN338" s="32"/>
      <c r="AO338" s="10"/>
      <c r="AP338" s="244"/>
      <c r="AQ338" s="10"/>
      <c r="AR338" s="32"/>
      <c r="AS338" s="10"/>
      <c r="AT338" s="244"/>
      <c r="AU338" s="10"/>
      <c r="AV338" s="244"/>
      <c r="AW338" s="7"/>
      <c r="AX338" s="249"/>
      <c r="AY338" s="10"/>
      <c r="AZ338" s="244"/>
      <c r="BA338" s="7"/>
      <c r="BB338" s="249"/>
      <c r="BC338" s="7"/>
      <c r="BD338" s="249"/>
      <c r="BE338" s="7"/>
      <c r="BF338" s="8"/>
      <c r="BG338" s="7"/>
      <c r="BH338" s="8"/>
      <c r="BJ338" s="41"/>
      <c r="BK338" s="41">
        <f t="shared" si="30"/>
        <v>0</v>
      </c>
      <c r="BL338">
        <f t="shared" si="29"/>
        <v>0</v>
      </c>
      <c r="BN338" s="39"/>
    </row>
    <row r="339" spans="1:66">
      <c r="A339">
        <f t="shared" si="28"/>
        <v>286</v>
      </c>
      <c r="B339" s="6"/>
      <c r="C339" s="10"/>
      <c r="D339" s="32"/>
      <c r="E339" s="10"/>
      <c r="F339" s="32"/>
      <c r="G339" s="10"/>
      <c r="H339" s="32"/>
      <c r="I339" s="10"/>
      <c r="J339" s="32"/>
      <c r="K339" s="10"/>
      <c r="L339" s="32"/>
      <c r="M339" s="10"/>
      <c r="N339" s="32"/>
      <c r="O339" s="10"/>
      <c r="P339" s="32"/>
      <c r="Q339" s="10"/>
      <c r="R339" s="32"/>
      <c r="S339" s="10"/>
      <c r="T339" s="32"/>
      <c r="U339" s="10"/>
      <c r="V339" s="32"/>
      <c r="W339" s="10"/>
      <c r="X339" s="32"/>
      <c r="Y339" s="10"/>
      <c r="Z339" s="32"/>
      <c r="AA339" s="10"/>
      <c r="AB339" s="32"/>
      <c r="AC339" s="10"/>
      <c r="AD339" s="32"/>
      <c r="AE339" s="10"/>
      <c r="AF339" s="32"/>
      <c r="AG339" s="10"/>
      <c r="AH339" s="32"/>
      <c r="AI339" s="10"/>
      <c r="AJ339" s="32"/>
      <c r="AK339" s="10"/>
      <c r="AL339" s="32"/>
      <c r="AM339" s="10"/>
      <c r="AN339" s="32"/>
      <c r="AO339" s="10"/>
      <c r="AP339" s="244"/>
      <c r="AQ339" s="10"/>
      <c r="AR339" s="32"/>
      <c r="AS339" s="10"/>
      <c r="AT339" s="244"/>
      <c r="AU339" s="10"/>
      <c r="AV339" s="244"/>
      <c r="AW339" s="7"/>
      <c r="AX339" s="249"/>
      <c r="AY339" s="10"/>
      <c r="AZ339" s="244"/>
      <c r="BA339" s="7"/>
      <c r="BB339" s="249"/>
      <c r="BC339" s="7"/>
      <c r="BD339" s="249"/>
      <c r="BE339" s="7"/>
      <c r="BF339" s="8"/>
      <c r="BG339" s="7"/>
      <c r="BH339" s="8"/>
      <c r="BJ339" s="41"/>
      <c r="BK339" s="41">
        <f t="shared" si="30"/>
        <v>0</v>
      </c>
      <c r="BL339">
        <f t="shared" si="29"/>
        <v>0</v>
      </c>
    </row>
    <row r="340" spans="1:66">
      <c r="A340">
        <f t="shared" si="28"/>
        <v>287</v>
      </c>
      <c r="B340" s="6"/>
      <c r="C340" s="10"/>
      <c r="D340" s="32"/>
      <c r="E340" s="10"/>
      <c r="F340" s="32"/>
      <c r="G340" s="10"/>
      <c r="H340" s="32"/>
      <c r="I340" s="10"/>
      <c r="J340" s="32"/>
      <c r="K340" s="10"/>
      <c r="L340" s="32"/>
      <c r="M340" s="10"/>
      <c r="N340" s="32"/>
      <c r="O340" s="10"/>
      <c r="P340" s="32"/>
      <c r="Q340" s="10"/>
      <c r="R340" s="32"/>
      <c r="S340" s="10"/>
      <c r="T340" s="32"/>
      <c r="U340" s="10"/>
      <c r="V340" s="32"/>
      <c r="W340" s="10"/>
      <c r="X340" s="32"/>
      <c r="Y340" s="10"/>
      <c r="Z340" s="32"/>
      <c r="AA340" s="10"/>
      <c r="AB340" s="32"/>
      <c r="AC340" s="10"/>
      <c r="AD340" s="32"/>
      <c r="AE340" s="10"/>
      <c r="AF340" s="32"/>
      <c r="AG340" s="10"/>
      <c r="AH340" s="32"/>
      <c r="AI340" s="10"/>
      <c r="AJ340" s="32"/>
      <c r="AK340" s="10"/>
      <c r="AL340" s="32"/>
      <c r="AM340" s="10"/>
      <c r="AN340" s="32"/>
      <c r="AO340" s="10"/>
      <c r="AP340" s="244"/>
      <c r="AQ340" s="10"/>
      <c r="AR340" s="32"/>
      <c r="AS340" s="10"/>
      <c r="AT340" s="244"/>
      <c r="AU340" s="10"/>
      <c r="AV340" s="244"/>
      <c r="AW340" s="7"/>
      <c r="AX340" s="249"/>
      <c r="AY340" s="10"/>
      <c r="AZ340" s="244"/>
      <c r="BA340" s="7"/>
      <c r="BB340" s="249"/>
      <c r="BC340" s="7"/>
      <c r="BD340" s="249"/>
      <c r="BE340" s="7"/>
      <c r="BF340" s="8"/>
      <c r="BG340" s="7"/>
      <c r="BH340" s="8"/>
      <c r="BJ340" s="41"/>
      <c r="BK340" s="41">
        <f t="shared" si="30"/>
        <v>0</v>
      </c>
      <c r="BL340">
        <f t="shared" si="29"/>
        <v>0</v>
      </c>
    </row>
    <row r="341" spans="1:66">
      <c r="A341">
        <f t="shared" si="28"/>
        <v>288</v>
      </c>
      <c r="B341" s="6"/>
      <c r="C341" s="10"/>
      <c r="D341" s="32"/>
      <c r="E341" s="10"/>
      <c r="F341" s="32"/>
      <c r="G341" s="10"/>
      <c r="H341" s="32"/>
      <c r="I341" s="10"/>
      <c r="J341" s="32"/>
      <c r="K341" s="10"/>
      <c r="L341" s="32"/>
      <c r="M341" s="10"/>
      <c r="N341" s="32"/>
      <c r="O341" s="10"/>
      <c r="P341" s="32"/>
      <c r="Q341" s="10"/>
      <c r="R341" s="32"/>
      <c r="S341" s="10"/>
      <c r="T341" s="32"/>
      <c r="U341" s="10"/>
      <c r="V341" s="32"/>
      <c r="W341" s="10"/>
      <c r="X341" s="32"/>
      <c r="Y341" s="10"/>
      <c r="Z341" s="32"/>
      <c r="AA341" s="10"/>
      <c r="AB341" s="32"/>
      <c r="AC341" s="10"/>
      <c r="AD341" s="32"/>
      <c r="AE341" s="10"/>
      <c r="AF341" s="32"/>
      <c r="AG341" s="10"/>
      <c r="AH341" s="32"/>
      <c r="AI341" s="10"/>
      <c r="AJ341" s="32"/>
      <c r="AK341" s="10"/>
      <c r="AL341" s="32"/>
      <c r="AM341" s="10"/>
      <c r="AN341" s="32"/>
      <c r="AO341" s="10"/>
      <c r="AP341" s="244"/>
      <c r="AQ341" s="10"/>
      <c r="AR341" s="32"/>
      <c r="AS341" s="10"/>
      <c r="AT341" s="244"/>
      <c r="AU341" s="10"/>
      <c r="AV341" s="244"/>
      <c r="AW341" s="7"/>
      <c r="AX341" s="249"/>
      <c r="AY341" s="10"/>
      <c r="AZ341" s="244"/>
      <c r="BA341" s="7"/>
      <c r="BB341" s="249"/>
      <c r="BC341" s="7"/>
      <c r="BD341" s="249"/>
      <c r="BE341" s="7"/>
      <c r="BF341" s="8"/>
      <c r="BG341" s="7"/>
      <c r="BH341" s="8"/>
      <c r="BJ341" s="41"/>
      <c r="BK341" s="41">
        <f t="shared" si="30"/>
        <v>0</v>
      </c>
      <c r="BL341">
        <f t="shared" si="29"/>
        <v>0</v>
      </c>
    </row>
    <row r="342" spans="1:66">
      <c r="A342">
        <f t="shared" si="28"/>
        <v>289</v>
      </c>
      <c r="B342" s="6"/>
      <c r="C342" s="10"/>
      <c r="D342" s="32"/>
      <c r="E342" s="10"/>
      <c r="F342" s="32"/>
      <c r="G342" s="10"/>
      <c r="H342" s="32"/>
      <c r="I342" s="10"/>
      <c r="J342" s="32"/>
      <c r="K342" s="10"/>
      <c r="L342" s="32"/>
      <c r="M342" s="10"/>
      <c r="N342" s="32"/>
      <c r="O342" s="10"/>
      <c r="P342" s="32"/>
      <c r="Q342" s="10"/>
      <c r="R342" s="32"/>
      <c r="S342" s="10"/>
      <c r="T342" s="32"/>
      <c r="U342" s="10"/>
      <c r="V342" s="32"/>
      <c r="W342" s="10"/>
      <c r="X342" s="32"/>
      <c r="Y342" s="10"/>
      <c r="Z342" s="32"/>
      <c r="AA342" s="10"/>
      <c r="AB342" s="32"/>
      <c r="AC342" s="10"/>
      <c r="AD342" s="32"/>
      <c r="AE342" s="10"/>
      <c r="AF342" s="32"/>
      <c r="AG342" s="10"/>
      <c r="AH342" s="32"/>
      <c r="AI342" s="10"/>
      <c r="AJ342" s="32"/>
      <c r="AK342" s="10"/>
      <c r="AL342" s="32"/>
      <c r="AM342" s="10"/>
      <c r="AN342" s="32"/>
      <c r="AO342" s="10"/>
      <c r="AP342" s="244"/>
      <c r="AQ342" s="10"/>
      <c r="AR342" s="32"/>
      <c r="AS342" s="10"/>
      <c r="AT342" s="244"/>
      <c r="AU342" s="10"/>
      <c r="AV342" s="244"/>
      <c r="AW342" s="7"/>
      <c r="AX342" s="249"/>
      <c r="AY342" s="10"/>
      <c r="AZ342" s="244"/>
      <c r="BA342" s="7"/>
      <c r="BB342" s="249"/>
      <c r="BC342" s="7"/>
      <c r="BD342" s="249"/>
      <c r="BE342" s="7"/>
      <c r="BF342" s="8"/>
      <c r="BG342" s="7"/>
      <c r="BH342" s="8"/>
      <c r="BJ342" s="41"/>
      <c r="BK342" s="41">
        <f t="shared" si="30"/>
        <v>0</v>
      </c>
      <c r="BL342">
        <f t="shared" si="29"/>
        <v>0</v>
      </c>
    </row>
    <row r="343" spans="1:66">
      <c r="A343">
        <f t="shared" si="28"/>
        <v>290</v>
      </c>
      <c r="B343" s="6"/>
      <c r="C343" s="10"/>
      <c r="D343" s="32"/>
      <c r="E343" s="10"/>
      <c r="F343" s="32"/>
      <c r="G343" s="10"/>
      <c r="H343" s="32"/>
      <c r="I343" s="10"/>
      <c r="J343" s="32"/>
      <c r="K343" s="10"/>
      <c r="L343" s="32"/>
      <c r="M343" s="10"/>
      <c r="N343" s="32"/>
      <c r="O343" s="10"/>
      <c r="P343" s="32"/>
      <c r="Q343" s="10"/>
      <c r="R343" s="32"/>
      <c r="S343" s="10"/>
      <c r="T343" s="32"/>
      <c r="U343" s="10"/>
      <c r="V343" s="32"/>
      <c r="W343" s="10"/>
      <c r="X343" s="32"/>
      <c r="Y343" s="10"/>
      <c r="Z343" s="32"/>
      <c r="AA343" s="10"/>
      <c r="AB343" s="32"/>
      <c r="AC343" s="10"/>
      <c r="AD343" s="32"/>
      <c r="AE343" s="10"/>
      <c r="AF343" s="32"/>
      <c r="AG343" s="10"/>
      <c r="AH343" s="32"/>
      <c r="AI343" s="10"/>
      <c r="AJ343" s="32"/>
      <c r="AK343" s="10"/>
      <c r="AL343" s="32"/>
      <c r="AM343" s="10"/>
      <c r="AN343" s="32"/>
      <c r="AO343" s="10"/>
      <c r="AP343" s="244"/>
      <c r="AQ343" s="10"/>
      <c r="AR343" s="32"/>
      <c r="AS343" s="10"/>
      <c r="AT343" s="244"/>
      <c r="AU343" s="10"/>
      <c r="AV343" s="244"/>
      <c r="AW343" s="7"/>
      <c r="AX343" s="249"/>
      <c r="AY343" s="10"/>
      <c r="AZ343" s="244"/>
      <c r="BA343" s="7"/>
      <c r="BB343" s="249"/>
      <c r="BC343" s="7"/>
      <c r="BD343" s="249"/>
      <c r="BE343" s="7"/>
      <c r="BF343" s="8"/>
      <c r="BG343" s="7"/>
      <c r="BH343" s="8"/>
      <c r="BI343" s="28"/>
      <c r="BJ343" s="41"/>
      <c r="BK343" s="41">
        <f t="shared" si="30"/>
        <v>0</v>
      </c>
      <c r="BL343">
        <f t="shared" si="29"/>
        <v>0</v>
      </c>
    </row>
    <row r="344" spans="1:66">
      <c r="A344">
        <f t="shared" si="28"/>
        <v>291</v>
      </c>
      <c r="B344" s="6"/>
      <c r="C344" s="10"/>
      <c r="D344" s="32"/>
      <c r="E344" s="10"/>
      <c r="F344" s="32"/>
      <c r="G344" s="10"/>
      <c r="H344" s="32"/>
      <c r="I344" s="10"/>
      <c r="J344" s="32"/>
      <c r="K344" s="10"/>
      <c r="L344" s="32"/>
      <c r="M344" s="10"/>
      <c r="N344" s="32"/>
      <c r="O344" s="10"/>
      <c r="P344" s="32"/>
      <c r="Q344" s="10"/>
      <c r="R344" s="32"/>
      <c r="S344" s="10"/>
      <c r="T344" s="32"/>
      <c r="U344" s="10"/>
      <c r="V344" s="32"/>
      <c r="W344" s="10"/>
      <c r="X344" s="32"/>
      <c r="Y344" s="10"/>
      <c r="Z344" s="32"/>
      <c r="AA344" s="10"/>
      <c r="AB344" s="32"/>
      <c r="AC344" s="10"/>
      <c r="AD344" s="32"/>
      <c r="AE344" s="10"/>
      <c r="AF344" s="32"/>
      <c r="AG344" s="10"/>
      <c r="AH344" s="32"/>
      <c r="AI344" s="10"/>
      <c r="AJ344" s="32"/>
      <c r="AK344" s="10"/>
      <c r="AL344" s="32"/>
      <c r="AM344" s="10"/>
      <c r="AN344" s="32"/>
      <c r="AO344" s="10"/>
      <c r="AP344" s="244"/>
      <c r="AQ344" s="10"/>
      <c r="AR344" s="32"/>
      <c r="AS344" s="10"/>
      <c r="AT344" s="244"/>
      <c r="AU344" s="10"/>
      <c r="AV344" s="244"/>
      <c r="AW344" s="7"/>
      <c r="AX344" s="249"/>
      <c r="AY344" s="10"/>
      <c r="AZ344" s="244"/>
      <c r="BA344" s="7"/>
      <c r="BB344" s="249"/>
      <c r="BC344" s="7"/>
      <c r="BD344" s="249"/>
      <c r="BE344" s="7"/>
      <c r="BF344" s="8"/>
      <c r="BG344" s="7"/>
      <c r="BH344" s="8"/>
      <c r="BI344" s="28"/>
      <c r="BJ344" s="41"/>
      <c r="BK344" s="41">
        <f t="shared" si="30"/>
        <v>0</v>
      </c>
      <c r="BL344">
        <f t="shared" si="29"/>
        <v>0</v>
      </c>
    </row>
    <row r="345" spans="1:66">
      <c r="A345">
        <f t="shared" si="28"/>
        <v>292</v>
      </c>
      <c r="B345" s="6"/>
      <c r="C345" s="10"/>
      <c r="D345" s="32"/>
      <c r="E345" s="10"/>
      <c r="F345" s="32"/>
      <c r="G345" s="10"/>
      <c r="H345" s="32"/>
      <c r="I345" s="10"/>
      <c r="J345" s="32"/>
      <c r="K345" s="10"/>
      <c r="L345" s="32"/>
      <c r="M345" s="10"/>
      <c r="N345" s="32"/>
      <c r="O345" s="10"/>
      <c r="P345" s="32"/>
      <c r="Q345" s="10"/>
      <c r="R345" s="32"/>
      <c r="S345" s="10"/>
      <c r="T345" s="32"/>
      <c r="U345" s="10"/>
      <c r="V345" s="32"/>
      <c r="W345" s="10"/>
      <c r="X345" s="32"/>
      <c r="Y345" s="10"/>
      <c r="Z345" s="32"/>
      <c r="AA345" s="10"/>
      <c r="AB345" s="32"/>
      <c r="AC345" s="10"/>
      <c r="AD345" s="32"/>
      <c r="AE345" s="10"/>
      <c r="AF345" s="32"/>
      <c r="AG345" s="10"/>
      <c r="AH345" s="32"/>
      <c r="AI345" s="10"/>
      <c r="AJ345" s="32"/>
      <c r="AK345" s="10"/>
      <c r="AL345" s="32"/>
      <c r="AM345" s="10"/>
      <c r="AN345" s="32"/>
      <c r="AO345" s="10"/>
      <c r="AP345" s="244"/>
      <c r="AQ345" s="10"/>
      <c r="AR345" s="32"/>
      <c r="AS345" s="10"/>
      <c r="AT345" s="244"/>
      <c r="AU345" s="10"/>
      <c r="AV345" s="244"/>
      <c r="AW345" s="7"/>
      <c r="AX345" s="249"/>
      <c r="AY345" s="10"/>
      <c r="AZ345" s="244"/>
      <c r="BA345" s="7"/>
      <c r="BB345" s="249"/>
      <c r="BC345" s="7"/>
      <c r="BD345" s="249"/>
      <c r="BE345" s="7"/>
      <c r="BF345" s="8"/>
      <c r="BG345" s="7"/>
      <c r="BH345" s="8"/>
      <c r="BI345" s="28"/>
      <c r="BJ345" s="41"/>
      <c r="BK345" s="41">
        <f t="shared" si="30"/>
        <v>0</v>
      </c>
      <c r="BL345">
        <f t="shared" si="29"/>
        <v>0</v>
      </c>
    </row>
    <row r="346" spans="1:66">
      <c r="A346">
        <f t="shared" si="28"/>
        <v>293</v>
      </c>
      <c r="B346" s="6"/>
      <c r="C346" s="10"/>
      <c r="D346" s="32"/>
      <c r="E346" s="10"/>
      <c r="F346" s="32"/>
      <c r="G346" s="10"/>
      <c r="H346" s="32"/>
      <c r="I346" s="10"/>
      <c r="J346" s="32"/>
      <c r="K346" s="10"/>
      <c r="L346" s="32"/>
      <c r="M346" s="10"/>
      <c r="N346" s="32"/>
      <c r="O346" s="10"/>
      <c r="P346" s="32"/>
      <c r="Q346" s="10"/>
      <c r="R346" s="32"/>
      <c r="S346" s="10"/>
      <c r="T346" s="32"/>
      <c r="U346" s="10"/>
      <c r="V346" s="32"/>
      <c r="W346" s="10"/>
      <c r="X346" s="32"/>
      <c r="Y346" s="10"/>
      <c r="Z346" s="32"/>
      <c r="AA346" s="10"/>
      <c r="AB346" s="32"/>
      <c r="AC346" s="10"/>
      <c r="AD346" s="32"/>
      <c r="AE346" s="10"/>
      <c r="AF346" s="32"/>
      <c r="AG346" s="10"/>
      <c r="AH346" s="32"/>
      <c r="AI346" s="10"/>
      <c r="AJ346" s="32"/>
      <c r="AK346" s="10"/>
      <c r="AL346" s="32"/>
      <c r="AM346" s="10"/>
      <c r="AN346" s="32"/>
      <c r="AO346" s="10"/>
      <c r="AP346" s="244"/>
      <c r="AQ346" s="10"/>
      <c r="AR346" s="32"/>
      <c r="AS346" s="10"/>
      <c r="AT346" s="244"/>
      <c r="AU346" s="10"/>
      <c r="AV346" s="244"/>
      <c r="AW346" s="7"/>
      <c r="AX346" s="249"/>
      <c r="AY346" s="10"/>
      <c r="AZ346" s="244"/>
      <c r="BA346" s="7"/>
      <c r="BB346" s="249"/>
      <c r="BC346" s="7"/>
      <c r="BD346" s="249"/>
      <c r="BE346" s="7"/>
      <c r="BF346" s="8"/>
      <c r="BG346" s="7"/>
      <c r="BH346" s="8"/>
      <c r="BI346" s="28"/>
      <c r="BJ346" s="41"/>
      <c r="BK346" s="41">
        <f t="shared" si="30"/>
        <v>0</v>
      </c>
      <c r="BL346">
        <f t="shared" si="29"/>
        <v>0</v>
      </c>
    </row>
    <row r="347" spans="1:66">
      <c r="A347">
        <f t="shared" si="28"/>
        <v>294</v>
      </c>
      <c r="B347" s="6"/>
      <c r="C347" s="10"/>
      <c r="D347" s="32"/>
      <c r="E347" s="10"/>
      <c r="F347" s="32"/>
      <c r="G347" s="10"/>
      <c r="H347" s="32"/>
      <c r="I347" s="10"/>
      <c r="J347" s="32"/>
      <c r="K347" s="10"/>
      <c r="L347" s="32"/>
      <c r="M347" s="10"/>
      <c r="N347" s="32"/>
      <c r="O347" s="10"/>
      <c r="P347" s="32"/>
      <c r="Q347" s="10"/>
      <c r="R347" s="32"/>
      <c r="S347" s="10"/>
      <c r="T347" s="32"/>
      <c r="U347" s="10"/>
      <c r="V347" s="32"/>
      <c r="W347" s="10"/>
      <c r="X347" s="32"/>
      <c r="Y347" s="10"/>
      <c r="Z347" s="32"/>
      <c r="AA347" s="10"/>
      <c r="AB347" s="32"/>
      <c r="AC347" s="10"/>
      <c r="AD347" s="32"/>
      <c r="AE347" s="10"/>
      <c r="AF347" s="32"/>
      <c r="AG347" s="10"/>
      <c r="AH347" s="32"/>
      <c r="AI347" s="10"/>
      <c r="AJ347" s="32"/>
      <c r="AK347" s="10"/>
      <c r="AL347" s="32"/>
      <c r="AM347" s="10"/>
      <c r="AN347" s="32"/>
      <c r="AO347" s="10"/>
      <c r="AP347" s="244"/>
      <c r="AQ347" s="10"/>
      <c r="AR347" s="32"/>
      <c r="AS347" s="10"/>
      <c r="AT347" s="244"/>
      <c r="AU347" s="10"/>
      <c r="AV347" s="244"/>
      <c r="AW347" s="7"/>
      <c r="AX347" s="249"/>
      <c r="AY347" s="10"/>
      <c r="AZ347" s="244"/>
      <c r="BA347" s="7"/>
      <c r="BB347" s="249"/>
      <c r="BC347" s="7"/>
      <c r="BD347" s="249"/>
      <c r="BE347" s="7"/>
      <c r="BF347" s="8"/>
      <c r="BG347" s="7"/>
      <c r="BH347" s="8"/>
      <c r="BI347" s="28"/>
      <c r="BJ347" s="41"/>
      <c r="BK347" s="41">
        <f t="shared" si="30"/>
        <v>0</v>
      </c>
      <c r="BL347">
        <f t="shared" si="29"/>
        <v>0</v>
      </c>
    </row>
    <row r="348" spans="1:66">
      <c r="A348">
        <f t="shared" si="28"/>
        <v>295</v>
      </c>
      <c r="B348" s="6"/>
      <c r="C348" s="10"/>
      <c r="D348" s="32"/>
      <c r="E348" s="10"/>
      <c r="F348" s="32"/>
      <c r="G348" s="10"/>
      <c r="H348" s="32"/>
      <c r="I348" s="10"/>
      <c r="J348" s="32"/>
      <c r="K348" s="10"/>
      <c r="L348" s="32"/>
      <c r="M348" s="10"/>
      <c r="N348" s="32"/>
      <c r="O348" s="10"/>
      <c r="P348" s="32"/>
      <c r="Q348" s="10"/>
      <c r="R348" s="32"/>
      <c r="S348" s="10"/>
      <c r="T348" s="32"/>
      <c r="U348" s="10"/>
      <c r="V348" s="32"/>
      <c r="W348" s="10"/>
      <c r="X348" s="32"/>
      <c r="Y348" s="10"/>
      <c r="Z348" s="32"/>
      <c r="AA348" s="10"/>
      <c r="AB348" s="32"/>
      <c r="AC348" s="10"/>
      <c r="AD348" s="32"/>
      <c r="AE348" s="10"/>
      <c r="AF348" s="32"/>
      <c r="AG348" s="10"/>
      <c r="AH348" s="32"/>
      <c r="AI348" s="10"/>
      <c r="AJ348" s="32"/>
      <c r="AK348" s="10"/>
      <c r="AL348" s="32"/>
      <c r="AM348" s="10"/>
      <c r="AN348" s="32"/>
      <c r="AO348" s="10"/>
      <c r="AP348" s="244"/>
      <c r="AQ348" s="10"/>
      <c r="AR348" s="32"/>
      <c r="AS348" s="10"/>
      <c r="AT348" s="244"/>
      <c r="AU348" s="10"/>
      <c r="AV348" s="244"/>
      <c r="AW348" s="7"/>
      <c r="AX348" s="249"/>
      <c r="AY348" s="10"/>
      <c r="AZ348" s="244"/>
      <c r="BA348" s="7"/>
      <c r="BB348" s="249"/>
      <c r="BC348" s="7"/>
      <c r="BD348" s="249"/>
      <c r="BE348" s="7"/>
      <c r="BF348" s="8"/>
      <c r="BG348" s="7"/>
      <c r="BH348" s="8"/>
      <c r="BI348" s="28"/>
      <c r="BJ348" s="41"/>
      <c r="BK348" s="41">
        <f t="shared" si="30"/>
        <v>0</v>
      </c>
      <c r="BL348">
        <f t="shared" si="29"/>
        <v>0</v>
      </c>
    </row>
    <row r="349" spans="1:66">
      <c r="A349">
        <f t="shared" si="28"/>
        <v>296</v>
      </c>
      <c r="B349" s="6"/>
      <c r="C349" s="10"/>
      <c r="D349" s="32"/>
      <c r="E349" s="10"/>
      <c r="F349" s="32"/>
      <c r="G349" s="10"/>
      <c r="H349" s="32"/>
      <c r="I349" s="10"/>
      <c r="J349" s="32"/>
      <c r="K349" s="10"/>
      <c r="L349" s="32"/>
      <c r="M349" s="10"/>
      <c r="N349" s="32"/>
      <c r="O349" s="10"/>
      <c r="P349" s="32"/>
      <c r="Q349" s="10"/>
      <c r="R349" s="32"/>
      <c r="S349" s="10"/>
      <c r="T349" s="32"/>
      <c r="U349" s="10"/>
      <c r="V349" s="32"/>
      <c r="W349" s="10"/>
      <c r="X349" s="32"/>
      <c r="Y349" s="10"/>
      <c r="Z349" s="32"/>
      <c r="AA349" s="10"/>
      <c r="AB349" s="32"/>
      <c r="AC349" s="10"/>
      <c r="AD349" s="32"/>
      <c r="AE349" s="10"/>
      <c r="AF349" s="32"/>
      <c r="AG349" s="10"/>
      <c r="AH349" s="32"/>
      <c r="AI349" s="10"/>
      <c r="AJ349" s="32"/>
      <c r="AK349" s="10"/>
      <c r="AL349" s="32"/>
      <c r="AM349" s="10"/>
      <c r="AN349" s="32"/>
      <c r="AO349" s="10"/>
      <c r="AP349" s="244"/>
      <c r="AQ349" s="10"/>
      <c r="AR349" s="32"/>
      <c r="AS349" s="10"/>
      <c r="AT349" s="244"/>
      <c r="AU349" s="10"/>
      <c r="AV349" s="244"/>
      <c r="AW349" s="7"/>
      <c r="AX349" s="249"/>
      <c r="AY349" s="10"/>
      <c r="AZ349" s="244"/>
      <c r="BA349" s="7"/>
      <c r="BB349" s="249"/>
      <c r="BC349" s="7"/>
      <c r="BD349" s="249"/>
      <c r="BE349" s="7"/>
      <c r="BF349" s="8"/>
      <c r="BG349" s="7"/>
      <c r="BH349" s="8"/>
      <c r="BI349" s="28"/>
      <c r="BJ349" s="41"/>
      <c r="BK349" s="41">
        <f t="shared" si="30"/>
        <v>0</v>
      </c>
      <c r="BL349">
        <f t="shared" si="29"/>
        <v>0</v>
      </c>
    </row>
    <row r="350" spans="1:66">
      <c r="A350">
        <f t="shared" si="28"/>
        <v>297</v>
      </c>
      <c r="B350" s="6"/>
      <c r="C350" s="10"/>
      <c r="D350" s="32"/>
      <c r="E350" s="10"/>
      <c r="F350" s="32"/>
      <c r="G350" s="10"/>
      <c r="H350" s="32"/>
      <c r="I350" s="10"/>
      <c r="J350" s="32"/>
      <c r="K350" s="10"/>
      <c r="L350" s="32"/>
      <c r="M350" s="10"/>
      <c r="N350" s="32"/>
      <c r="O350" s="10"/>
      <c r="P350" s="32"/>
      <c r="Q350" s="10"/>
      <c r="R350" s="32"/>
      <c r="S350" s="10"/>
      <c r="T350" s="32"/>
      <c r="U350" s="10"/>
      <c r="V350" s="32"/>
      <c r="W350" s="10"/>
      <c r="X350" s="32"/>
      <c r="Y350" s="10"/>
      <c r="Z350" s="32"/>
      <c r="AA350" s="10"/>
      <c r="AB350" s="32"/>
      <c r="AC350" s="10"/>
      <c r="AD350" s="32"/>
      <c r="AE350" s="10"/>
      <c r="AF350" s="32"/>
      <c r="AG350" s="10"/>
      <c r="AH350" s="32"/>
      <c r="AI350" s="10"/>
      <c r="AJ350" s="32"/>
      <c r="AK350" s="10"/>
      <c r="AL350" s="32"/>
      <c r="AM350" s="10"/>
      <c r="AN350" s="32"/>
      <c r="AO350" s="10"/>
      <c r="AP350" s="244"/>
      <c r="AQ350" s="10"/>
      <c r="AR350" s="32"/>
      <c r="AS350" s="10"/>
      <c r="AT350" s="244"/>
      <c r="AU350" s="10"/>
      <c r="AV350" s="244"/>
      <c r="AW350" s="7"/>
      <c r="AX350" s="249"/>
      <c r="AY350" s="10"/>
      <c r="AZ350" s="244"/>
      <c r="BA350" s="7"/>
      <c r="BB350" s="249"/>
      <c r="BC350" s="7"/>
      <c r="BD350" s="249"/>
      <c r="BE350" s="7"/>
      <c r="BF350" s="8"/>
      <c r="BG350" s="7"/>
      <c r="BH350" s="8"/>
      <c r="BI350" s="28"/>
      <c r="BJ350" s="41"/>
      <c r="BK350" s="41">
        <f t="shared" si="30"/>
        <v>0</v>
      </c>
      <c r="BL350">
        <f t="shared" si="29"/>
        <v>0</v>
      </c>
    </row>
    <row r="351" spans="1:66">
      <c r="A351">
        <f t="shared" si="28"/>
        <v>298</v>
      </c>
      <c r="B351" s="6"/>
      <c r="C351" s="10"/>
      <c r="D351" s="32"/>
      <c r="E351" s="10"/>
      <c r="F351" s="32"/>
      <c r="G351" s="10"/>
      <c r="H351" s="32"/>
      <c r="I351" s="10"/>
      <c r="J351" s="32"/>
      <c r="K351" s="10"/>
      <c r="L351" s="32"/>
      <c r="M351" s="10"/>
      <c r="N351" s="32"/>
      <c r="O351" s="10"/>
      <c r="P351" s="32"/>
      <c r="Q351" s="10"/>
      <c r="R351" s="32"/>
      <c r="S351" s="10"/>
      <c r="T351" s="32"/>
      <c r="U351" s="10"/>
      <c r="V351" s="32"/>
      <c r="W351" s="10"/>
      <c r="X351" s="32"/>
      <c r="Y351" s="10"/>
      <c r="Z351" s="32"/>
      <c r="AA351" s="10"/>
      <c r="AB351" s="32"/>
      <c r="AC351" s="10"/>
      <c r="AD351" s="32"/>
      <c r="AE351" s="10"/>
      <c r="AF351" s="32"/>
      <c r="AG351" s="10"/>
      <c r="AH351" s="32"/>
      <c r="AI351" s="10"/>
      <c r="AJ351" s="32"/>
      <c r="AK351" s="10"/>
      <c r="AL351" s="32"/>
      <c r="AM351" s="10"/>
      <c r="AN351" s="32"/>
      <c r="AO351" s="10"/>
      <c r="AP351" s="244"/>
      <c r="AQ351" s="10"/>
      <c r="AR351" s="32"/>
      <c r="AS351" s="10"/>
      <c r="AT351" s="244"/>
      <c r="AU351" s="10"/>
      <c r="AV351" s="244"/>
      <c r="AW351" s="7"/>
      <c r="AX351" s="249"/>
      <c r="AY351" s="10"/>
      <c r="AZ351" s="244"/>
      <c r="BA351" s="7"/>
      <c r="BB351" s="249"/>
      <c r="BC351" s="7"/>
      <c r="BD351" s="249"/>
      <c r="BE351" s="7"/>
      <c r="BF351" s="8"/>
      <c r="BG351" s="7"/>
      <c r="BH351" s="8"/>
      <c r="BI351" s="28"/>
      <c r="BJ351" s="41"/>
      <c r="BK351" s="41">
        <f t="shared" si="30"/>
        <v>0</v>
      </c>
      <c r="BL351">
        <f t="shared" si="29"/>
        <v>0</v>
      </c>
    </row>
    <row r="352" spans="1:66">
      <c r="A352">
        <f t="shared" si="28"/>
        <v>299</v>
      </c>
      <c r="B352" s="6"/>
      <c r="C352" s="10"/>
      <c r="D352" s="32"/>
      <c r="E352" s="10"/>
      <c r="F352" s="32"/>
      <c r="G352" s="10"/>
      <c r="H352" s="32"/>
      <c r="I352" s="10"/>
      <c r="J352" s="32"/>
      <c r="K352" s="10"/>
      <c r="L352" s="32"/>
      <c r="M352" s="10"/>
      <c r="N352" s="32"/>
      <c r="O352" s="10"/>
      <c r="P352" s="32"/>
      <c r="Q352" s="7"/>
      <c r="R352" s="32"/>
      <c r="S352" s="10"/>
      <c r="T352" s="32"/>
      <c r="U352" s="10"/>
      <c r="V352" s="32"/>
      <c r="W352" s="10"/>
      <c r="X352" s="32"/>
      <c r="Y352" s="10"/>
      <c r="Z352" s="32"/>
      <c r="AA352" s="10"/>
      <c r="AB352" s="32"/>
      <c r="AC352" s="10"/>
      <c r="AD352" s="32"/>
      <c r="AE352" s="10"/>
      <c r="AF352" s="32"/>
      <c r="AG352" s="10"/>
      <c r="AH352" s="32"/>
      <c r="AI352" s="10"/>
      <c r="AJ352" s="32"/>
      <c r="AK352" s="10"/>
      <c r="AL352" s="32"/>
      <c r="AM352" s="10"/>
      <c r="AN352" s="32"/>
      <c r="AO352" s="10"/>
      <c r="AP352" s="244"/>
      <c r="AQ352" s="10"/>
      <c r="AR352" s="32"/>
      <c r="AS352" s="10"/>
      <c r="AT352" s="244"/>
      <c r="AU352" s="10"/>
      <c r="AV352" s="244"/>
      <c r="AW352" s="7"/>
      <c r="AX352" s="249"/>
      <c r="AY352" s="10"/>
      <c r="AZ352" s="244"/>
      <c r="BA352" s="7"/>
      <c r="BB352" s="249"/>
      <c r="BC352" s="7"/>
      <c r="BD352" s="249"/>
      <c r="BE352" s="7"/>
      <c r="BF352" s="8"/>
      <c r="BG352" s="7"/>
      <c r="BH352" s="8"/>
      <c r="BI352" s="28"/>
      <c r="BJ352" s="41"/>
      <c r="BK352" s="41">
        <f t="shared" si="30"/>
        <v>0</v>
      </c>
      <c r="BL352">
        <f t="shared" si="29"/>
        <v>0</v>
      </c>
    </row>
    <row r="353" spans="1:67">
      <c r="A353">
        <f t="shared" si="28"/>
        <v>300</v>
      </c>
      <c r="B353" s="6"/>
      <c r="C353" s="10"/>
      <c r="D353" s="32"/>
      <c r="E353" s="10"/>
      <c r="F353" s="32"/>
      <c r="G353" s="10"/>
      <c r="H353" s="32"/>
      <c r="I353" s="10"/>
      <c r="J353" s="32"/>
      <c r="K353" s="10"/>
      <c r="L353" s="32"/>
      <c r="M353" s="10"/>
      <c r="N353" s="32"/>
      <c r="O353" s="10"/>
      <c r="P353" s="32"/>
      <c r="Q353" s="7"/>
      <c r="R353" s="32"/>
      <c r="S353" s="10"/>
      <c r="T353" s="32"/>
      <c r="U353" s="10"/>
      <c r="V353" s="32"/>
      <c r="W353" s="10"/>
      <c r="X353" s="32"/>
      <c r="Y353" s="10"/>
      <c r="Z353" s="32"/>
      <c r="AA353" s="10"/>
      <c r="AB353" s="32"/>
      <c r="AC353" s="10"/>
      <c r="AD353" s="32"/>
      <c r="AE353" s="10"/>
      <c r="AF353" s="32"/>
      <c r="AG353" s="10"/>
      <c r="AH353" s="32"/>
      <c r="AI353" s="10"/>
      <c r="AJ353" s="32"/>
      <c r="AK353" s="10"/>
      <c r="AL353" s="32"/>
      <c r="AM353" s="10"/>
      <c r="AN353" s="32"/>
      <c r="AO353" s="10"/>
      <c r="AP353" s="244"/>
      <c r="AQ353" s="10"/>
      <c r="AR353" s="32"/>
      <c r="AS353" s="10"/>
      <c r="AT353" s="244"/>
      <c r="AU353" s="10"/>
      <c r="AV353" s="244"/>
      <c r="AW353" s="7"/>
      <c r="AX353" s="249"/>
      <c r="AY353" s="10"/>
      <c r="AZ353" s="244"/>
      <c r="BA353" s="7"/>
      <c r="BB353" s="249"/>
      <c r="BC353" s="7"/>
      <c r="BD353" s="249"/>
      <c r="BE353" s="7"/>
      <c r="BF353" s="8"/>
      <c r="BG353" s="7"/>
      <c r="BH353" s="8"/>
      <c r="BI353" s="28"/>
      <c r="BJ353" s="41"/>
      <c r="BK353" s="41">
        <f t="shared" si="30"/>
        <v>0</v>
      </c>
      <c r="BL353">
        <f t="shared" si="29"/>
        <v>0</v>
      </c>
    </row>
    <row r="354" spans="1:67">
      <c r="A354">
        <f t="shared" si="28"/>
        <v>301</v>
      </c>
      <c r="B354" s="6"/>
      <c r="C354" s="10"/>
      <c r="D354" s="32"/>
      <c r="E354" s="10"/>
      <c r="F354" s="32"/>
      <c r="G354" s="10"/>
      <c r="H354" s="32"/>
      <c r="I354" s="10"/>
      <c r="J354" s="32"/>
      <c r="K354" s="10"/>
      <c r="L354" s="32"/>
      <c r="M354" s="10"/>
      <c r="N354" s="32"/>
      <c r="O354" s="10"/>
      <c r="P354" s="32"/>
      <c r="Q354" s="7"/>
      <c r="R354" s="32"/>
      <c r="S354" s="10"/>
      <c r="T354" s="32"/>
      <c r="U354" s="10"/>
      <c r="V354" s="32"/>
      <c r="W354" s="10"/>
      <c r="X354" s="32"/>
      <c r="Y354" s="10"/>
      <c r="Z354" s="32"/>
      <c r="AA354" s="10"/>
      <c r="AB354" s="32"/>
      <c r="AC354" s="10"/>
      <c r="AD354" s="32"/>
      <c r="AE354" s="10"/>
      <c r="AF354" s="32"/>
      <c r="AG354" s="10"/>
      <c r="AH354" s="32"/>
      <c r="AI354" s="10"/>
      <c r="AJ354" s="32"/>
      <c r="AK354" s="10"/>
      <c r="AL354" s="32"/>
      <c r="AM354" s="10"/>
      <c r="AN354" s="32"/>
      <c r="AO354" s="10"/>
      <c r="AP354" s="244"/>
      <c r="AQ354" s="10"/>
      <c r="AR354" s="32"/>
      <c r="AS354" s="10"/>
      <c r="AT354" s="244"/>
      <c r="AU354" s="10"/>
      <c r="AV354" s="244"/>
      <c r="AW354" s="7"/>
      <c r="AX354" s="249"/>
      <c r="AY354" s="10"/>
      <c r="AZ354" s="244"/>
      <c r="BA354" s="7"/>
      <c r="BB354" s="249"/>
      <c r="BC354" s="7"/>
      <c r="BD354" s="249"/>
      <c r="BE354" s="7"/>
      <c r="BF354" s="8"/>
      <c r="BG354" s="7"/>
      <c r="BH354" s="8"/>
      <c r="BI354" s="28"/>
      <c r="BJ354" s="41"/>
      <c r="BK354" s="41">
        <f t="shared" si="30"/>
        <v>0</v>
      </c>
      <c r="BL354">
        <f t="shared" si="29"/>
        <v>0</v>
      </c>
    </row>
    <row r="355" spans="1:67">
      <c r="A355">
        <f t="shared" si="28"/>
        <v>302</v>
      </c>
      <c r="B355" s="6"/>
      <c r="C355" s="10"/>
      <c r="D355" s="32"/>
      <c r="E355" s="10"/>
      <c r="F355" s="32"/>
      <c r="G355" s="10"/>
      <c r="H355" s="32"/>
      <c r="I355" s="10"/>
      <c r="J355" s="32"/>
      <c r="K355" s="10"/>
      <c r="L355" s="32"/>
      <c r="M355" s="10"/>
      <c r="N355" s="32"/>
      <c r="O355" s="10"/>
      <c r="P355" s="32"/>
      <c r="Q355" s="10"/>
      <c r="R355" s="32"/>
      <c r="S355" s="10"/>
      <c r="T355" s="32"/>
      <c r="U355" s="10"/>
      <c r="V355" s="32"/>
      <c r="W355" s="10"/>
      <c r="X355" s="32"/>
      <c r="Y355" s="10"/>
      <c r="Z355" s="32"/>
      <c r="AA355" s="10"/>
      <c r="AB355" s="32"/>
      <c r="AC355" s="10"/>
      <c r="AD355" s="32"/>
      <c r="AE355" s="10"/>
      <c r="AF355" s="32"/>
      <c r="AG355" s="10"/>
      <c r="AH355" s="32"/>
      <c r="AI355" s="10"/>
      <c r="AJ355" s="32"/>
      <c r="AK355" s="10"/>
      <c r="AL355" s="32"/>
      <c r="AM355" s="10"/>
      <c r="AN355" s="32"/>
      <c r="AO355" s="10"/>
      <c r="AP355" s="244"/>
      <c r="AQ355" s="10"/>
      <c r="AR355" s="32"/>
      <c r="AS355" s="10"/>
      <c r="AT355" s="244"/>
      <c r="AU355" s="10"/>
      <c r="AV355" s="244"/>
      <c r="AW355" s="7"/>
      <c r="AX355" s="249"/>
      <c r="AY355" s="10"/>
      <c r="AZ355" s="244"/>
      <c r="BA355" s="7"/>
      <c r="BB355" s="249"/>
      <c r="BC355" s="7"/>
      <c r="BD355" s="249"/>
      <c r="BE355" s="7"/>
      <c r="BF355" s="8"/>
      <c r="BG355" s="7"/>
      <c r="BH355" s="8"/>
      <c r="BI355" s="28"/>
      <c r="BJ355" s="41"/>
      <c r="BK355" s="41">
        <f t="shared" si="30"/>
        <v>0</v>
      </c>
      <c r="BL355">
        <f t="shared" si="29"/>
        <v>0</v>
      </c>
    </row>
    <row r="356" spans="1:67">
      <c r="A356">
        <f t="shared" si="28"/>
        <v>303</v>
      </c>
      <c r="B356" s="6"/>
      <c r="C356" s="10"/>
      <c r="D356" s="32"/>
      <c r="E356" s="10"/>
      <c r="F356" s="32"/>
      <c r="G356" s="10"/>
      <c r="H356" s="32"/>
      <c r="I356" s="10"/>
      <c r="J356" s="32"/>
      <c r="K356" s="10"/>
      <c r="L356" s="32"/>
      <c r="M356" s="10"/>
      <c r="N356" s="32"/>
      <c r="O356" s="10"/>
      <c r="P356" s="32"/>
      <c r="Q356" s="10"/>
      <c r="R356" s="32"/>
      <c r="S356" s="10"/>
      <c r="T356" s="32"/>
      <c r="U356" s="10"/>
      <c r="V356" s="32"/>
      <c r="W356" s="10"/>
      <c r="X356" s="32"/>
      <c r="Y356" s="10"/>
      <c r="Z356" s="32"/>
      <c r="AA356" s="10"/>
      <c r="AB356" s="32"/>
      <c r="AC356" s="10"/>
      <c r="AD356" s="32"/>
      <c r="AE356" s="10"/>
      <c r="AF356" s="32"/>
      <c r="AG356" s="10"/>
      <c r="AH356" s="32"/>
      <c r="AI356" s="10"/>
      <c r="AJ356" s="32"/>
      <c r="AK356" s="10"/>
      <c r="AL356" s="32"/>
      <c r="AM356" s="10"/>
      <c r="AN356" s="32"/>
      <c r="AO356" s="10"/>
      <c r="AP356" s="244"/>
      <c r="AQ356" s="10"/>
      <c r="AR356" s="32"/>
      <c r="AS356" s="10"/>
      <c r="AT356" s="244"/>
      <c r="AU356" s="10"/>
      <c r="AV356" s="244"/>
      <c r="AW356" s="7"/>
      <c r="AX356" s="249"/>
      <c r="AY356" s="10"/>
      <c r="AZ356" s="244"/>
      <c r="BA356" s="7"/>
      <c r="BB356" s="249"/>
      <c r="BC356" s="7"/>
      <c r="BD356" s="249"/>
      <c r="BE356" s="7"/>
      <c r="BF356" s="8"/>
      <c r="BG356" s="7"/>
      <c r="BH356" s="8"/>
      <c r="BI356" s="28"/>
      <c r="BJ356" s="41"/>
      <c r="BK356" s="41">
        <f t="shared" si="30"/>
        <v>0</v>
      </c>
      <c r="BL356">
        <f t="shared" si="29"/>
        <v>0</v>
      </c>
    </row>
    <row r="357" spans="1:67">
      <c r="A357">
        <f t="shared" si="28"/>
        <v>304</v>
      </c>
      <c r="B357" s="6"/>
      <c r="C357" s="10"/>
      <c r="D357" s="32"/>
      <c r="E357" s="10"/>
      <c r="F357" s="32"/>
      <c r="G357" s="10"/>
      <c r="H357" s="32"/>
      <c r="I357" s="10"/>
      <c r="J357" s="32"/>
      <c r="K357" s="94"/>
      <c r="L357" s="32"/>
      <c r="M357" s="10"/>
      <c r="N357" s="32"/>
      <c r="O357" s="10"/>
      <c r="P357" s="32"/>
      <c r="Q357" s="10"/>
      <c r="R357" s="32"/>
      <c r="S357" s="10"/>
      <c r="T357" s="32"/>
      <c r="U357" s="10"/>
      <c r="V357" s="32"/>
      <c r="W357" s="10"/>
      <c r="X357" s="32"/>
      <c r="Y357" s="10"/>
      <c r="Z357" s="32"/>
      <c r="AA357" s="10"/>
      <c r="AB357" s="32"/>
      <c r="AC357" s="10"/>
      <c r="AD357" s="32"/>
      <c r="AE357" s="10"/>
      <c r="AF357" s="32"/>
      <c r="AG357" s="10"/>
      <c r="AH357" s="32"/>
      <c r="AI357" s="10"/>
      <c r="AJ357" s="32"/>
      <c r="AK357" s="10"/>
      <c r="AL357" s="32"/>
      <c r="AM357" s="10"/>
      <c r="AN357" s="32"/>
      <c r="AO357" s="10"/>
      <c r="AP357" s="244"/>
      <c r="AQ357" s="10"/>
      <c r="AR357" s="32"/>
      <c r="AS357" s="10"/>
      <c r="AT357" s="244"/>
      <c r="AU357" s="10"/>
      <c r="AV357" s="244"/>
      <c r="AW357" s="7"/>
      <c r="AX357" s="249"/>
      <c r="AY357" s="10"/>
      <c r="AZ357" s="244"/>
      <c r="BA357" s="7"/>
      <c r="BB357" s="249"/>
      <c r="BC357" s="7"/>
      <c r="BD357" s="249"/>
      <c r="BE357" s="7"/>
      <c r="BF357" s="8"/>
      <c r="BG357" s="7"/>
      <c r="BH357" s="8"/>
      <c r="BJ357" s="41"/>
      <c r="BK357" s="41">
        <f t="shared" si="30"/>
        <v>0</v>
      </c>
      <c r="BL357">
        <f t="shared" si="29"/>
        <v>0</v>
      </c>
      <c r="BN357" s="39"/>
    </row>
    <row r="358" spans="1:67">
      <c r="A358">
        <f t="shared" si="28"/>
        <v>305</v>
      </c>
      <c r="B358" s="6"/>
      <c r="C358" s="10"/>
      <c r="D358" s="32"/>
      <c r="E358" s="10"/>
      <c r="F358" s="32"/>
      <c r="G358" s="10"/>
      <c r="H358" s="32"/>
      <c r="I358" s="10"/>
      <c r="J358" s="32"/>
      <c r="K358" s="10"/>
      <c r="L358" s="32"/>
      <c r="M358" s="10"/>
      <c r="N358" s="32"/>
      <c r="O358" s="10"/>
      <c r="P358" s="32"/>
      <c r="Q358" s="10"/>
      <c r="R358" s="32"/>
      <c r="S358" s="10"/>
      <c r="T358" s="32"/>
      <c r="U358" s="10"/>
      <c r="V358" s="32"/>
      <c r="W358" s="10"/>
      <c r="X358" s="32"/>
      <c r="Y358" s="10"/>
      <c r="Z358" s="32"/>
      <c r="AA358" s="10"/>
      <c r="AB358" s="32"/>
      <c r="AC358" s="10"/>
      <c r="AD358" s="32"/>
      <c r="AE358" s="10"/>
      <c r="AF358" s="32"/>
      <c r="AG358" s="10"/>
      <c r="AH358" s="32"/>
      <c r="AI358" s="10"/>
      <c r="AJ358" s="32"/>
      <c r="AK358" s="10"/>
      <c r="AL358" s="32"/>
      <c r="AM358" s="10"/>
      <c r="AN358" s="32"/>
      <c r="AO358" s="10"/>
      <c r="AP358" s="244"/>
      <c r="AQ358" s="10"/>
      <c r="AR358" s="32"/>
      <c r="AS358" s="10"/>
      <c r="AT358" s="244"/>
      <c r="AU358" s="10"/>
      <c r="AV358" s="244"/>
      <c r="AW358" s="7"/>
      <c r="AX358" s="249"/>
      <c r="AY358" s="10"/>
      <c r="AZ358" s="244"/>
      <c r="BA358" s="7"/>
      <c r="BB358" s="249"/>
      <c r="BC358" s="7"/>
      <c r="BD358" s="249"/>
      <c r="BE358" s="7"/>
      <c r="BF358" s="8"/>
      <c r="BG358" s="7"/>
      <c r="BH358" s="8"/>
      <c r="BJ358" s="41"/>
      <c r="BK358" s="41">
        <f t="shared" si="30"/>
        <v>0</v>
      </c>
      <c r="BL358">
        <f t="shared" si="29"/>
        <v>0</v>
      </c>
    </row>
    <row r="359" spans="1:67">
      <c r="A359">
        <f t="shared" si="28"/>
        <v>306</v>
      </c>
      <c r="B359" s="6"/>
      <c r="C359" s="10"/>
      <c r="D359" s="32"/>
      <c r="E359" s="10"/>
      <c r="F359" s="32"/>
      <c r="G359" s="10"/>
      <c r="H359" s="32"/>
      <c r="I359" s="10"/>
      <c r="J359" s="32"/>
      <c r="K359" s="10"/>
      <c r="L359" s="32"/>
      <c r="M359" s="10"/>
      <c r="N359" s="32"/>
      <c r="O359" s="10"/>
      <c r="P359" s="32"/>
      <c r="Q359" s="10"/>
      <c r="R359" s="32"/>
      <c r="S359" s="10"/>
      <c r="T359" s="32"/>
      <c r="U359" s="10"/>
      <c r="V359" s="32"/>
      <c r="W359" s="10"/>
      <c r="X359" s="32"/>
      <c r="Y359" s="10"/>
      <c r="Z359" s="32"/>
      <c r="AA359" s="10"/>
      <c r="AB359" s="32"/>
      <c r="AC359" s="10"/>
      <c r="AD359" s="32"/>
      <c r="AE359" s="10"/>
      <c r="AF359" s="32"/>
      <c r="AG359" s="10"/>
      <c r="AH359" s="32"/>
      <c r="AI359" s="10"/>
      <c r="AJ359" s="32"/>
      <c r="AK359" s="10"/>
      <c r="AL359" s="32"/>
      <c r="AM359" s="10"/>
      <c r="AN359" s="32"/>
      <c r="AO359" s="10"/>
      <c r="AP359" s="244"/>
      <c r="AQ359" s="10"/>
      <c r="AR359" s="32"/>
      <c r="AS359" s="10"/>
      <c r="AT359" s="244"/>
      <c r="AU359" s="10"/>
      <c r="AV359" s="244"/>
      <c r="AW359" s="7"/>
      <c r="AX359" s="249"/>
      <c r="AY359" s="10"/>
      <c r="AZ359" s="244"/>
      <c r="BA359" s="7"/>
      <c r="BB359" s="249"/>
      <c r="BC359" s="7"/>
      <c r="BD359" s="249"/>
      <c r="BE359" s="7"/>
      <c r="BF359" s="8"/>
      <c r="BG359" s="7"/>
      <c r="BH359" s="8"/>
      <c r="BJ359" s="41"/>
      <c r="BK359" s="41">
        <f t="shared" si="30"/>
        <v>0</v>
      </c>
      <c r="BL359">
        <f t="shared" si="29"/>
        <v>0</v>
      </c>
    </row>
    <row r="360" spans="1:67">
      <c r="A360">
        <f t="shared" si="28"/>
        <v>307</v>
      </c>
      <c r="B360" s="6"/>
      <c r="C360" s="10"/>
      <c r="D360" s="32"/>
      <c r="E360" s="10"/>
      <c r="F360" s="32"/>
      <c r="G360" s="10"/>
      <c r="H360" s="32"/>
      <c r="I360" s="10"/>
      <c r="J360" s="32"/>
      <c r="K360" s="10"/>
      <c r="L360" s="32"/>
      <c r="M360" s="10"/>
      <c r="N360" s="32"/>
      <c r="O360" s="10"/>
      <c r="P360" s="32"/>
      <c r="Q360" s="10"/>
      <c r="R360" s="32"/>
      <c r="S360" s="10"/>
      <c r="T360" s="32"/>
      <c r="U360" s="10"/>
      <c r="V360" s="32"/>
      <c r="W360" s="10"/>
      <c r="X360" s="32"/>
      <c r="Y360" s="10"/>
      <c r="Z360" s="32"/>
      <c r="AA360" s="10"/>
      <c r="AB360" s="32"/>
      <c r="AC360" s="10"/>
      <c r="AD360" s="32"/>
      <c r="AE360" s="10"/>
      <c r="AF360" s="32"/>
      <c r="AG360" s="10"/>
      <c r="AH360" s="32"/>
      <c r="AI360" s="10"/>
      <c r="AJ360" s="32"/>
      <c r="AK360" s="10"/>
      <c r="AL360" s="32"/>
      <c r="AM360" s="10"/>
      <c r="AN360" s="32"/>
      <c r="AO360" s="10"/>
      <c r="AP360" s="244"/>
      <c r="AQ360" s="10"/>
      <c r="AR360" s="32"/>
      <c r="AS360" s="10"/>
      <c r="AT360" s="244"/>
      <c r="AU360" s="10"/>
      <c r="AV360" s="244"/>
      <c r="AW360" s="7"/>
      <c r="AX360" s="249"/>
      <c r="AY360" s="10"/>
      <c r="AZ360" s="244"/>
      <c r="BA360" s="7"/>
      <c r="BB360" s="249"/>
      <c r="BC360" s="7"/>
      <c r="BD360" s="249"/>
      <c r="BE360" s="7"/>
      <c r="BF360" s="8"/>
      <c r="BG360" s="7"/>
      <c r="BH360" s="8"/>
      <c r="BJ360" s="41"/>
      <c r="BK360" s="41">
        <f t="shared" si="30"/>
        <v>0</v>
      </c>
      <c r="BL360">
        <f t="shared" si="29"/>
        <v>0</v>
      </c>
    </row>
    <row r="361" spans="1:67">
      <c r="A361">
        <f t="shared" si="28"/>
        <v>308</v>
      </c>
      <c r="B361" s="6"/>
      <c r="C361" s="10"/>
      <c r="D361" s="32"/>
      <c r="E361" s="10"/>
      <c r="F361" s="32"/>
      <c r="G361" s="10"/>
      <c r="H361" s="32"/>
      <c r="I361" s="10"/>
      <c r="J361" s="32"/>
      <c r="K361" s="10"/>
      <c r="L361" s="32"/>
      <c r="M361" s="10"/>
      <c r="N361" s="32"/>
      <c r="O361" s="10"/>
      <c r="P361" s="32"/>
      <c r="Q361" s="10"/>
      <c r="R361" s="32"/>
      <c r="S361" s="10"/>
      <c r="T361" s="32"/>
      <c r="U361" s="10"/>
      <c r="V361" s="32"/>
      <c r="W361" s="10"/>
      <c r="X361" s="32"/>
      <c r="Y361" s="10"/>
      <c r="Z361" s="32"/>
      <c r="AA361" s="10"/>
      <c r="AB361" s="32"/>
      <c r="AC361" s="10"/>
      <c r="AD361" s="32"/>
      <c r="AE361" s="10"/>
      <c r="AF361" s="32"/>
      <c r="AG361" s="10"/>
      <c r="AH361" s="32"/>
      <c r="AI361" s="10"/>
      <c r="AJ361" s="32"/>
      <c r="AK361" s="10"/>
      <c r="AL361" s="32"/>
      <c r="AM361" s="10"/>
      <c r="AN361" s="32"/>
      <c r="AO361" s="10"/>
      <c r="AP361" s="244"/>
      <c r="AQ361" s="10"/>
      <c r="AR361" s="32"/>
      <c r="AS361" s="10"/>
      <c r="AT361" s="244"/>
      <c r="AU361" s="10"/>
      <c r="AV361" s="244"/>
      <c r="AW361" s="7"/>
      <c r="AX361" s="249"/>
      <c r="AY361" s="10"/>
      <c r="AZ361" s="244"/>
      <c r="BA361" s="7"/>
      <c r="BB361" s="249"/>
      <c r="BC361" s="7"/>
      <c r="BD361" s="249"/>
      <c r="BE361" s="7"/>
      <c r="BF361" s="8"/>
      <c r="BG361" s="7"/>
      <c r="BH361" s="8"/>
      <c r="BJ361" s="41"/>
      <c r="BK361" s="41">
        <f t="shared" si="30"/>
        <v>0</v>
      </c>
      <c r="BL361">
        <f t="shared" si="29"/>
        <v>0</v>
      </c>
    </row>
    <row r="362" spans="1:67">
      <c r="A362">
        <f t="shared" si="28"/>
        <v>309</v>
      </c>
      <c r="B362" s="255"/>
      <c r="C362" s="10"/>
      <c r="D362" s="32"/>
      <c r="E362" s="10"/>
      <c r="F362" s="32"/>
      <c r="G362" s="10"/>
      <c r="H362" s="32"/>
      <c r="I362" s="10"/>
      <c r="J362" s="32"/>
      <c r="K362" s="10"/>
      <c r="L362" s="32"/>
      <c r="M362" s="10"/>
      <c r="N362" s="32"/>
      <c r="O362" s="10"/>
      <c r="P362" s="32"/>
      <c r="Q362" s="10"/>
      <c r="R362" s="32"/>
      <c r="S362" s="10"/>
      <c r="T362" s="32"/>
      <c r="U362" s="10"/>
      <c r="V362" s="32"/>
      <c r="W362" s="10"/>
      <c r="X362" s="32"/>
      <c r="Y362" s="10"/>
      <c r="Z362" s="32"/>
      <c r="AA362" s="10"/>
      <c r="AB362" s="32"/>
      <c r="AC362" s="10"/>
      <c r="AD362" s="32"/>
      <c r="AE362" s="10"/>
      <c r="AF362" s="32"/>
      <c r="AG362" s="10"/>
      <c r="AH362" s="32"/>
      <c r="AI362" s="10"/>
      <c r="AJ362" s="32"/>
      <c r="AK362" s="10"/>
      <c r="AL362" s="32"/>
      <c r="AM362" s="10"/>
      <c r="AN362" s="32"/>
      <c r="AO362" s="10"/>
      <c r="AP362" s="244"/>
      <c r="AQ362" s="10"/>
      <c r="AR362" s="32"/>
      <c r="AS362" s="10"/>
      <c r="AT362" s="244"/>
      <c r="AU362" s="10"/>
      <c r="AV362" s="244"/>
      <c r="AW362" s="7"/>
      <c r="AX362" s="249"/>
      <c r="AY362" s="10"/>
      <c r="AZ362" s="244"/>
      <c r="BA362" s="7"/>
      <c r="BB362" s="249"/>
      <c r="BC362" s="7"/>
      <c r="BD362" s="249"/>
      <c r="BE362" s="7"/>
      <c r="BF362" s="8"/>
      <c r="BG362" s="7"/>
      <c r="BH362" s="8"/>
      <c r="BJ362" s="41"/>
      <c r="BK362" s="41">
        <f t="shared" si="30"/>
        <v>0</v>
      </c>
      <c r="BL362">
        <f t="shared" si="29"/>
        <v>0</v>
      </c>
      <c r="BN362" s="239"/>
      <c r="BO362" s="240"/>
    </row>
    <row r="363" spans="1:67">
      <c r="A363">
        <f t="shared" si="28"/>
        <v>310</v>
      </c>
      <c r="B363" s="255"/>
      <c r="C363" s="10"/>
      <c r="D363" s="32"/>
      <c r="E363" s="10"/>
      <c r="F363" s="32"/>
      <c r="G363" s="10"/>
      <c r="H363" s="32"/>
      <c r="I363" s="10"/>
      <c r="J363" s="32"/>
      <c r="K363" s="10"/>
      <c r="L363" s="32"/>
      <c r="M363" s="10"/>
      <c r="N363" s="32"/>
      <c r="O363" s="10"/>
      <c r="P363" s="32"/>
      <c r="Q363" s="10"/>
      <c r="R363" s="32"/>
      <c r="S363" s="10"/>
      <c r="T363" s="32"/>
      <c r="U363" s="10"/>
      <c r="V363" s="32"/>
      <c r="W363" s="10"/>
      <c r="X363" s="32"/>
      <c r="Y363" s="10"/>
      <c r="Z363" s="32"/>
      <c r="AA363" s="10"/>
      <c r="AB363" s="32"/>
      <c r="AC363" s="10"/>
      <c r="AD363" s="32"/>
      <c r="AE363" s="10"/>
      <c r="AF363" s="32"/>
      <c r="AG363" s="10"/>
      <c r="AH363" s="32"/>
      <c r="AI363" s="10"/>
      <c r="AJ363" s="32"/>
      <c r="AK363" s="10"/>
      <c r="AL363" s="32"/>
      <c r="AM363" s="10"/>
      <c r="AN363" s="32"/>
      <c r="AO363" s="10"/>
      <c r="AP363" s="244"/>
      <c r="AQ363" s="10"/>
      <c r="AR363" s="32"/>
      <c r="AS363" s="10"/>
      <c r="AT363" s="244"/>
      <c r="AU363" s="10"/>
      <c r="AV363" s="244"/>
      <c r="AW363" s="7"/>
      <c r="AX363" s="249"/>
      <c r="AY363" s="10"/>
      <c r="AZ363" s="244"/>
      <c r="BA363" s="7"/>
      <c r="BB363" s="249"/>
      <c r="BC363" s="7"/>
      <c r="BD363" s="249"/>
      <c r="BE363" s="7"/>
      <c r="BF363" s="8"/>
      <c r="BG363" s="7"/>
      <c r="BH363" s="8"/>
      <c r="BJ363" s="41"/>
      <c r="BK363" s="41">
        <f t="shared" si="30"/>
        <v>0</v>
      </c>
      <c r="BL363">
        <f t="shared" si="29"/>
        <v>0</v>
      </c>
      <c r="BN363" s="239"/>
      <c r="BO363" s="240"/>
    </row>
    <row r="364" spans="1:67">
      <c r="A364">
        <f t="shared" si="28"/>
        <v>311</v>
      </c>
      <c r="B364" s="255"/>
      <c r="C364" s="10"/>
      <c r="D364" s="32"/>
      <c r="E364" s="10"/>
      <c r="F364" s="32"/>
      <c r="G364" s="10"/>
      <c r="H364" s="32"/>
      <c r="I364" s="10"/>
      <c r="J364" s="32"/>
      <c r="K364" s="10"/>
      <c r="L364" s="32"/>
      <c r="M364" s="10"/>
      <c r="N364" s="32"/>
      <c r="O364" s="10"/>
      <c r="P364" s="32"/>
      <c r="Q364" s="10"/>
      <c r="R364" s="32"/>
      <c r="S364" s="10"/>
      <c r="T364" s="32"/>
      <c r="U364" s="10"/>
      <c r="V364" s="32"/>
      <c r="W364" s="10"/>
      <c r="X364" s="32"/>
      <c r="Y364" s="10"/>
      <c r="Z364" s="32"/>
      <c r="AA364" s="10"/>
      <c r="AB364" s="32"/>
      <c r="AC364" s="10"/>
      <c r="AD364" s="32"/>
      <c r="AE364" s="10"/>
      <c r="AF364" s="32"/>
      <c r="AG364" s="10"/>
      <c r="AH364" s="32"/>
      <c r="AI364" s="10"/>
      <c r="AJ364" s="32"/>
      <c r="AK364" s="10"/>
      <c r="AL364" s="32"/>
      <c r="AM364" s="94"/>
      <c r="AN364" s="32"/>
      <c r="AO364" s="10"/>
      <c r="AP364" s="244"/>
      <c r="AQ364" s="94"/>
      <c r="AR364" s="32"/>
      <c r="AS364" s="10"/>
      <c r="AT364" s="244"/>
      <c r="AU364" s="10"/>
      <c r="AV364" s="244"/>
      <c r="AW364" s="7"/>
      <c r="AX364" s="249"/>
      <c r="AY364" s="10"/>
      <c r="AZ364" s="244"/>
      <c r="BA364" s="7"/>
      <c r="BB364" s="249"/>
      <c r="BC364" s="7"/>
      <c r="BD364" s="249"/>
      <c r="BE364" s="7"/>
      <c r="BF364" s="8"/>
      <c r="BG364" s="7"/>
      <c r="BH364" s="8"/>
      <c r="BJ364" s="41"/>
      <c r="BK364" s="41">
        <f t="shared" si="30"/>
        <v>0</v>
      </c>
      <c r="BL364">
        <f t="shared" si="29"/>
        <v>0</v>
      </c>
      <c r="BN364" s="239"/>
      <c r="BO364" s="240"/>
    </row>
    <row r="365" spans="1:67">
      <c r="A365">
        <f t="shared" si="28"/>
        <v>312</v>
      </c>
      <c r="B365" s="6"/>
      <c r="C365" s="10"/>
      <c r="D365" s="32"/>
      <c r="E365" s="10"/>
      <c r="F365" s="32"/>
      <c r="G365" s="10"/>
      <c r="H365" s="32"/>
      <c r="I365" s="10"/>
      <c r="J365" s="32"/>
      <c r="K365" s="94"/>
      <c r="L365" s="32"/>
      <c r="M365" s="10"/>
      <c r="N365" s="32"/>
      <c r="O365" s="10"/>
      <c r="P365" s="32"/>
      <c r="Q365" s="10"/>
      <c r="R365" s="32"/>
      <c r="S365" s="10"/>
      <c r="T365" s="32"/>
      <c r="U365" s="10"/>
      <c r="V365" s="32"/>
      <c r="W365" s="10"/>
      <c r="X365" s="32"/>
      <c r="Y365" s="10"/>
      <c r="Z365" s="32"/>
      <c r="AA365" s="10"/>
      <c r="AB365" s="32"/>
      <c r="AC365" s="10"/>
      <c r="AD365" s="32"/>
      <c r="AE365" s="10"/>
      <c r="AF365" s="32"/>
      <c r="AG365" s="10"/>
      <c r="AH365" s="32"/>
      <c r="AI365" s="10"/>
      <c r="AJ365" s="32"/>
      <c r="AK365" s="10"/>
      <c r="AL365" s="32"/>
      <c r="AM365" s="10"/>
      <c r="AN365" s="32"/>
      <c r="AO365" s="10"/>
      <c r="AP365" s="244"/>
      <c r="AQ365" s="10"/>
      <c r="AR365" s="32"/>
      <c r="AS365" s="10"/>
      <c r="AT365" s="244"/>
      <c r="AU365" s="10"/>
      <c r="AV365" s="244"/>
      <c r="AW365" s="7"/>
      <c r="AX365" s="249"/>
      <c r="AY365" s="10"/>
      <c r="AZ365" s="244"/>
      <c r="BA365" s="7"/>
      <c r="BB365" s="249"/>
      <c r="BC365" s="7"/>
      <c r="BD365" s="249"/>
      <c r="BE365" s="7"/>
      <c r="BF365" s="8"/>
      <c r="BG365" s="7"/>
      <c r="BH365" s="8"/>
      <c r="BJ365" s="41"/>
      <c r="BK365" s="41">
        <f t="shared" si="30"/>
        <v>0</v>
      </c>
      <c r="BL365">
        <f t="shared" si="29"/>
        <v>0</v>
      </c>
      <c r="BN365" s="39"/>
    </row>
    <row r="366" spans="1:67">
      <c r="A366">
        <f t="shared" si="28"/>
        <v>313</v>
      </c>
      <c r="B366" s="6"/>
      <c r="C366" s="10"/>
      <c r="D366" s="32"/>
      <c r="E366" s="10"/>
      <c r="F366" s="32"/>
      <c r="G366" s="10"/>
      <c r="H366" s="32"/>
      <c r="I366" s="10"/>
      <c r="J366" s="32"/>
      <c r="K366" s="94"/>
      <c r="L366" s="32"/>
      <c r="M366" s="10"/>
      <c r="N366" s="32"/>
      <c r="O366" s="10"/>
      <c r="P366" s="32"/>
      <c r="Q366" s="10"/>
      <c r="R366" s="32"/>
      <c r="S366" s="10"/>
      <c r="T366" s="32"/>
      <c r="U366" s="10"/>
      <c r="V366" s="32"/>
      <c r="W366" s="10"/>
      <c r="X366" s="32"/>
      <c r="Y366" s="10"/>
      <c r="Z366" s="32"/>
      <c r="AA366" s="10"/>
      <c r="AB366" s="32"/>
      <c r="AC366" s="10"/>
      <c r="AD366" s="32"/>
      <c r="AE366" s="10"/>
      <c r="AF366" s="32"/>
      <c r="AG366" s="10"/>
      <c r="AH366" s="32"/>
      <c r="AI366" s="10"/>
      <c r="AJ366" s="32"/>
      <c r="AK366" s="10"/>
      <c r="AL366" s="32"/>
      <c r="AM366" s="10"/>
      <c r="AN366" s="32"/>
      <c r="AO366" s="10"/>
      <c r="AP366" s="244"/>
      <c r="AQ366" s="10"/>
      <c r="AR366" s="32"/>
      <c r="AS366" s="10"/>
      <c r="AT366" s="244"/>
      <c r="AU366" s="10"/>
      <c r="AV366" s="244"/>
      <c r="AW366" s="7"/>
      <c r="AX366" s="249"/>
      <c r="AY366" s="10"/>
      <c r="AZ366" s="244"/>
      <c r="BA366" s="7"/>
      <c r="BB366" s="249"/>
      <c r="BC366" s="7"/>
      <c r="BD366" s="249"/>
      <c r="BE366" s="7"/>
      <c r="BF366" s="8"/>
      <c r="BG366" s="7"/>
      <c r="BH366" s="8"/>
      <c r="BJ366" s="41"/>
      <c r="BK366" s="41">
        <f t="shared" si="30"/>
        <v>0</v>
      </c>
      <c r="BL366">
        <f t="shared" si="29"/>
        <v>0</v>
      </c>
      <c r="BN366" s="39"/>
    </row>
    <row r="367" spans="1:67">
      <c r="A367">
        <f t="shared" si="28"/>
        <v>314</v>
      </c>
      <c r="B367" s="6"/>
      <c r="C367" s="10"/>
      <c r="D367" s="32"/>
      <c r="E367" s="10"/>
      <c r="F367" s="32"/>
      <c r="G367" s="10"/>
      <c r="H367" s="32"/>
      <c r="I367" s="10"/>
      <c r="J367" s="32"/>
      <c r="K367" s="10"/>
      <c r="L367" s="32"/>
      <c r="M367" s="10"/>
      <c r="N367" s="32"/>
      <c r="O367" s="10"/>
      <c r="P367" s="32"/>
      <c r="Q367" s="10"/>
      <c r="R367" s="32"/>
      <c r="S367" s="10"/>
      <c r="T367" s="32"/>
      <c r="U367" s="10"/>
      <c r="V367" s="32"/>
      <c r="W367" s="10"/>
      <c r="X367" s="32"/>
      <c r="Y367" s="10"/>
      <c r="Z367" s="32"/>
      <c r="AA367" s="10"/>
      <c r="AB367" s="32"/>
      <c r="AC367" s="10"/>
      <c r="AD367" s="32"/>
      <c r="AE367" s="10"/>
      <c r="AF367" s="32"/>
      <c r="AG367" s="10"/>
      <c r="AH367" s="32"/>
      <c r="AI367" s="10"/>
      <c r="AJ367" s="32"/>
      <c r="AK367" s="10"/>
      <c r="AL367" s="32"/>
      <c r="AM367" s="10"/>
      <c r="AN367" s="32"/>
      <c r="AO367" s="10"/>
      <c r="AP367" s="244"/>
      <c r="AQ367" s="10"/>
      <c r="AR367" s="32"/>
      <c r="AS367" s="10"/>
      <c r="AT367" s="244"/>
      <c r="AU367" s="10"/>
      <c r="AV367" s="244"/>
      <c r="AW367" s="7"/>
      <c r="AX367" s="249"/>
      <c r="AY367" s="10"/>
      <c r="AZ367" s="244"/>
      <c r="BA367" s="7"/>
      <c r="BB367" s="249"/>
      <c r="BC367" s="7"/>
      <c r="BD367" s="249"/>
      <c r="BE367" s="7"/>
      <c r="BF367" s="8"/>
      <c r="BG367" s="7"/>
      <c r="BH367" s="8"/>
      <c r="BJ367" s="41"/>
      <c r="BK367" s="41">
        <f t="shared" si="30"/>
        <v>0</v>
      </c>
      <c r="BL367">
        <f t="shared" si="29"/>
        <v>0</v>
      </c>
    </row>
    <row r="368" spans="1:67">
      <c r="A368">
        <f t="shared" si="28"/>
        <v>315</v>
      </c>
      <c r="B368" s="6"/>
      <c r="C368" s="10"/>
      <c r="D368" s="32"/>
      <c r="E368" s="10"/>
      <c r="F368" s="32"/>
      <c r="G368" s="10"/>
      <c r="H368" s="32"/>
      <c r="I368" s="10"/>
      <c r="J368" s="32"/>
      <c r="K368" s="10"/>
      <c r="L368" s="32"/>
      <c r="M368" s="10"/>
      <c r="N368" s="32"/>
      <c r="O368" s="10"/>
      <c r="P368" s="32"/>
      <c r="Q368" s="10"/>
      <c r="R368" s="32"/>
      <c r="S368" s="10"/>
      <c r="T368" s="32"/>
      <c r="U368" s="10"/>
      <c r="V368" s="32"/>
      <c r="W368" s="10"/>
      <c r="X368" s="32"/>
      <c r="Y368" s="10"/>
      <c r="Z368" s="32"/>
      <c r="AA368" s="10"/>
      <c r="AB368" s="32"/>
      <c r="AC368" s="10"/>
      <c r="AD368" s="32"/>
      <c r="AE368" s="10"/>
      <c r="AF368" s="32"/>
      <c r="AG368" s="10"/>
      <c r="AH368" s="32"/>
      <c r="AI368" s="10"/>
      <c r="AJ368" s="32"/>
      <c r="AK368" s="10"/>
      <c r="AL368" s="32"/>
      <c r="AM368" s="10"/>
      <c r="AN368" s="32"/>
      <c r="AO368" s="10"/>
      <c r="AP368" s="244"/>
      <c r="AQ368" s="10"/>
      <c r="AR368" s="32"/>
      <c r="AS368" s="10"/>
      <c r="AT368" s="244"/>
      <c r="AU368" s="10"/>
      <c r="AV368" s="244"/>
      <c r="AW368" s="7"/>
      <c r="AX368" s="249"/>
      <c r="AY368" s="10"/>
      <c r="AZ368" s="244"/>
      <c r="BA368" s="7"/>
      <c r="BB368" s="249"/>
      <c r="BC368" s="7"/>
      <c r="BD368" s="249"/>
      <c r="BE368" s="7"/>
      <c r="BF368" s="8"/>
      <c r="BG368" s="7"/>
      <c r="BH368" s="8"/>
      <c r="BJ368" s="41"/>
      <c r="BK368" s="41">
        <f t="shared" si="30"/>
        <v>0</v>
      </c>
      <c r="BL368">
        <f t="shared" si="29"/>
        <v>0</v>
      </c>
    </row>
    <row r="369" spans="1:66">
      <c r="A369">
        <f t="shared" si="28"/>
        <v>316</v>
      </c>
      <c r="B369" s="6"/>
      <c r="C369" s="10"/>
      <c r="D369" s="32"/>
      <c r="E369" s="10"/>
      <c r="F369" s="32"/>
      <c r="G369" s="10"/>
      <c r="H369" s="32"/>
      <c r="I369" s="10"/>
      <c r="J369" s="32"/>
      <c r="K369" s="10"/>
      <c r="L369" s="32"/>
      <c r="M369" s="10"/>
      <c r="N369" s="32"/>
      <c r="O369" s="10"/>
      <c r="P369" s="32"/>
      <c r="Q369" s="10"/>
      <c r="R369" s="32"/>
      <c r="S369" s="10"/>
      <c r="T369" s="32"/>
      <c r="U369" s="10"/>
      <c r="V369" s="32"/>
      <c r="W369" s="10"/>
      <c r="X369" s="32"/>
      <c r="Y369" s="10"/>
      <c r="Z369" s="32"/>
      <c r="AA369" s="10"/>
      <c r="AB369" s="32"/>
      <c r="AC369" s="10"/>
      <c r="AD369" s="32"/>
      <c r="AE369" s="10"/>
      <c r="AF369" s="32"/>
      <c r="AG369" s="10"/>
      <c r="AH369" s="32"/>
      <c r="AI369" s="10"/>
      <c r="AJ369" s="32"/>
      <c r="AK369" s="10"/>
      <c r="AL369" s="32"/>
      <c r="AM369" s="10"/>
      <c r="AN369" s="32"/>
      <c r="AO369" s="10"/>
      <c r="AP369" s="244"/>
      <c r="AQ369" s="10"/>
      <c r="AR369" s="32"/>
      <c r="AS369" s="10"/>
      <c r="AT369" s="244"/>
      <c r="AU369" s="10"/>
      <c r="AV369" s="244"/>
      <c r="AW369" s="7"/>
      <c r="AX369" s="249"/>
      <c r="AY369" s="10"/>
      <c r="AZ369" s="244"/>
      <c r="BA369" s="7"/>
      <c r="BB369" s="249"/>
      <c r="BC369" s="7"/>
      <c r="BD369" s="249"/>
      <c r="BE369" s="7"/>
      <c r="BF369" s="8"/>
      <c r="BG369" s="7"/>
      <c r="BH369" s="8"/>
      <c r="BJ369" s="41"/>
      <c r="BK369" s="41">
        <f t="shared" si="30"/>
        <v>0</v>
      </c>
      <c r="BL369">
        <f t="shared" si="29"/>
        <v>0</v>
      </c>
    </row>
    <row r="370" spans="1:66">
      <c r="A370">
        <f t="shared" si="28"/>
        <v>317</v>
      </c>
      <c r="B370" s="6"/>
      <c r="C370" s="10"/>
      <c r="D370" s="32"/>
      <c r="E370" s="10"/>
      <c r="F370" s="32"/>
      <c r="G370" s="10"/>
      <c r="H370" s="32"/>
      <c r="I370" s="10"/>
      <c r="J370" s="32"/>
      <c r="K370" s="10"/>
      <c r="L370" s="32"/>
      <c r="M370" s="10"/>
      <c r="N370" s="32"/>
      <c r="O370" s="10"/>
      <c r="P370" s="32"/>
      <c r="Q370" s="10"/>
      <c r="R370" s="32"/>
      <c r="S370" s="10"/>
      <c r="T370" s="32"/>
      <c r="U370" s="10"/>
      <c r="V370" s="32"/>
      <c r="W370" s="10"/>
      <c r="X370" s="32"/>
      <c r="Y370" s="10"/>
      <c r="Z370" s="32"/>
      <c r="AA370" s="10"/>
      <c r="AB370" s="32"/>
      <c r="AC370" s="10"/>
      <c r="AD370" s="32"/>
      <c r="AE370" s="10"/>
      <c r="AF370" s="32"/>
      <c r="AG370" s="10"/>
      <c r="AH370" s="32"/>
      <c r="AI370" s="10"/>
      <c r="AJ370" s="32"/>
      <c r="AK370" s="10"/>
      <c r="AL370" s="32"/>
      <c r="AM370" s="10"/>
      <c r="AN370" s="32"/>
      <c r="AO370" s="10"/>
      <c r="AP370" s="244"/>
      <c r="AQ370" s="10"/>
      <c r="AR370" s="32"/>
      <c r="AS370" s="10"/>
      <c r="AT370" s="244"/>
      <c r="AU370" s="10"/>
      <c r="AV370" s="244"/>
      <c r="AW370" s="7"/>
      <c r="AX370" s="249"/>
      <c r="AY370" s="10"/>
      <c r="AZ370" s="244"/>
      <c r="BA370" s="7"/>
      <c r="BB370" s="249"/>
      <c r="BC370" s="7"/>
      <c r="BD370" s="249"/>
      <c r="BE370" s="7"/>
      <c r="BF370" s="8"/>
      <c r="BG370" s="7"/>
      <c r="BH370" s="8"/>
      <c r="BJ370" s="41"/>
      <c r="BK370" s="41">
        <f t="shared" si="30"/>
        <v>0</v>
      </c>
      <c r="BL370">
        <f t="shared" si="29"/>
        <v>0</v>
      </c>
    </row>
    <row r="371" spans="1:66">
      <c r="A371">
        <f t="shared" si="28"/>
        <v>318</v>
      </c>
      <c r="B371" s="6"/>
      <c r="C371" s="10"/>
      <c r="D371" s="32"/>
      <c r="E371" s="10"/>
      <c r="F371" s="32"/>
      <c r="G371" s="10"/>
      <c r="H371" s="32"/>
      <c r="I371" s="10"/>
      <c r="J371" s="32"/>
      <c r="K371" s="10"/>
      <c r="L371" s="32"/>
      <c r="M371" s="10"/>
      <c r="N371" s="32"/>
      <c r="O371" s="10"/>
      <c r="P371" s="32"/>
      <c r="Q371" s="10"/>
      <c r="R371" s="32"/>
      <c r="S371" s="10"/>
      <c r="T371" s="32"/>
      <c r="U371" s="10"/>
      <c r="V371" s="32"/>
      <c r="W371" s="10"/>
      <c r="X371" s="32"/>
      <c r="Y371" s="10"/>
      <c r="Z371" s="32"/>
      <c r="AA371" s="10"/>
      <c r="AB371" s="32"/>
      <c r="AC371" s="10"/>
      <c r="AD371" s="32"/>
      <c r="AE371" s="10"/>
      <c r="AF371" s="32"/>
      <c r="AG371" s="10"/>
      <c r="AH371" s="32"/>
      <c r="AI371" s="10"/>
      <c r="AJ371" s="32"/>
      <c r="AK371" s="10"/>
      <c r="AL371" s="32"/>
      <c r="AM371" s="10"/>
      <c r="AN371" s="32"/>
      <c r="AO371" s="10"/>
      <c r="AP371" s="244"/>
      <c r="AQ371" s="10"/>
      <c r="AR371" s="32"/>
      <c r="AS371" s="10"/>
      <c r="AT371" s="244"/>
      <c r="AU371" s="10"/>
      <c r="AV371" s="244"/>
      <c r="AW371" s="7"/>
      <c r="AX371" s="249"/>
      <c r="AY371" s="10"/>
      <c r="AZ371" s="244"/>
      <c r="BA371" s="7"/>
      <c r="BB371" s="249"/>
      <c r="BC371" s="7"/>
      <c r="BD371" s="249"/>
      <c r="BE371" s="7"/>
      <c r="BF371" s="8"/>
      <c r="BG371" s="7"/>
      <c r="BH371" s="8"/>
      <c r="BJ371" s="41"/>
      <c r="BK371" s="41">
        <f t="shared" si="30"/>
        <v>0</v>
      </c>
      <c r="BL371">
        <f t="shared" si="29"/>
        <v>0</v>
      </c>
    </row>
    <row r="372" spans="1:66">
      <c r="A372">
        <f t="shared" si="28"/>
        <v>319</v>
      </c>
      <c r="B372" s="6"/>
      <c r="C372" s="10"/>
      <c r="D372" s="32"/>
      <c r="E372" s="10"/>
      <c r="F372" s="32"/>
      <c r="G372" s="10"/>
      <c r="H372" s="32"/>
      <c r="I372" s="10"/>
      <c r="J372" s="32"/>
      <c r="K372" s="94"/>
      <c r="L372" s="32"/>
      <c r="M372" s="10"/>
      <c r="N372" s="32"/>
      <c r="O372" s="10"/>
      <c r="P372" s="32"/>
      <c r="Q372" s="10"/>
      <c r="R372" s="32"/>
      <c r="S372" s="10"/>
      <c r="T372" s="32"/>
      <c r="U372" s="10"/>
      <c r="V372" s="32"/>
      <c r="W372" s="10"/>
      <c r="X372" s="32"/>
      <c r="Y372" s="10"/>
      <c r="Z372" s="32"/>
      <c r="AA372" s="10"/>
      <c r="AB372" s="32"/>
      <c r="AC372" s="10"/>
      <c r="AD372" s="32"/>
      <c r="AE372" s="10"/>
      <c r="AF372" s="32"/>
      <c r="AG372" s="10"/>
      <c r="AH372" s="32"/>
      <c r="AI372" s="10"/>
      <c r="AJ372" s="32"/>
      <c r="AK372" s="10"/>
      <c r="AL372" s="32"/>
      <c r="AM372" s="10"/>
      <c r="AN372" s="32"/>
      <c r="AO372" s="10"/>
      <c r="AP372" s="244"/>
      <c r="AQ372" s="10"/>
      <c r="AR372" s="32"/>
      <c r="AS372" s="10"/>
      <c r="AT372" s="244"/>
      <c r="AU372" s="10"/>
      <c r="AV372" s="244"/>
      <c r="AW372" s="7"/>
      <c r="AX372" s="249"/>
      <c r="AY372" s="10"/>
      <c r="AZ372" s="244"/>
      <c r="BA372" s="7"/>
      <c r="BB372" s="249"/>
      <c r="BC372" s="7"/>
      <c r="BD372" s="249"/>
      <c r="BE372" s="7"/>
      <c r="BF372" s="8"/>
      <c r="BG372" s="7"/>
      <c r="BH372" s="8"/>
      <c r="BJ372" s="41"/>
      <c r="BK372" s="41">
        <f t="shared" si="30"/>
        <v>0</v>
      </c>
      <c r="BL372">
        <f t="shared" si="29"/>
        <v>0</v>
      </c>
      <c r="BN372" s="39"/>
    </row>
    <row r="373" spans="1:66">
      <c r="A373">
        <f t="shared" si="28"/>
        <v>320</v>
      </c>
      <c r="B373" s="6"/>
      <c r="C373" s="10"/>
      <c r="D373" s="32"/>
      <c r="E373" s="10"/>
      <c r="F373" s="32"/>
      <c r="G373" s="10"/>
      <c r="H373" s="32"/>
      <c r="I373" s="10"/>
      <c r="J373" s="32"/>
      <c r="K373" s="10"/>
      <c r="L373" s="32"/>
      <c r="M373" s="10"/>
      <c r="N373" s="32"/>
      <c r="O373" s="10"/>
      <c r="P373" s="32"/>
      <c r="Q373" s="10"/>
      <c r="R373" s="32"/>
      <c r="S373" s="10"/>
      <c r="T373" s="32"/>
      <c r="U373" s="10"/>
      <c r="V373" s="32"/>
      <c r="W373" s="10"/>
      <c r="X373" s="32"/>
      <c r="Y373" s="10"/>
      <c r="Z373" s="32"/>
      <c r="AA373" s="10"/>
      <c r="AB373" s="32"/>
      <c r="AC373" s="10"/>
      <c r="AD373" s="32"/>
      <c r="AE373" s="10"/>
      <c r="AF373" s="32"/>
      <c r="AG373" s="10"/>
      <c r="AH373" s="32"/>
      <c r="AI373" s="10"/>
      <c r="AJ373" s="32"/>
      <c r="AK373" s="10"/>
      <c r="AL373" s="32"/>
      <c r="AM373" s="10"/>
      <c r="AN373" s="32"/>
      <c r="AO373" s="10"/>
      <c r="AP373" s="244"/>
      <c r="AQ373" s="10"/>
      <c r="AR373" s="32"/>
      <c r="AS373" s="10"/>
      <c r="AT373" s="244"/>
      <c r="AU373" s="10"/>
      <c r="AV373" s="244"/>
      <c r="AW373" s="7"/>
      <c r="AX373" s="249"/>
      <c r="AY373" s="10"/>
      <c r="AZ373" s="244"/>
      <c r="BA373" s="7"/>
      <c r="BB373" s="249"/>
      <c r="BC373" s="7"/>
      <c r="BD373" s="249"/>
      <c r="BE373" s="7"/>
      <c r="BF373" s="8"/>
      <c r="BG373" s="7"/>
      <c r="BH373" s="8"/>
      <c r="BJ373" s="41"/>
      <c r="BK373" s="41">
        <f t="shared" si="30"/>
        <v>0</v>
      </c>
      <c r="BL373">
        <f t="shared" si="29"/>
        <v>0</v>
      </c>
    </row>
    <row r="374" spans="1:66">
      <c r="A374">
        <f t="shared" si="28"/>
        <v>321</v>
      </c>
      <c r="B374" s="6"/>
      <c r="C374" s="10"/>
      <c r="D374" s="32"/>
      <c r="E374" s="10"/>
      <c r="F374" s="32"/>
      <c r="G374" s="10"/>
      <c r="H374" s="32"/>
      <c r="I374" s="10"/>
      <c r="J374" s="32"/>
      <c r="K374" s="10"/>
      <c r="L374" s="32"/>
      <c r="M374" s="10"/>
      <c r="N374" s="32"/>
      <c r="O374" s="10"/>
      <c r="P374" s="32"/>
      <c r="Q374" s="10"/>
      <c r="R374" s="32"/>
      <c r="S374" s="10"/>
      <c r="T374" s="32"/>
      <c r="U374" s="10"/>
      <c r="V374" s="32"/>
      <c r="W374" s="10"/>
      <c r="X374" s="32"/>
      <c r="Y374" s="10"/>
      <c r="Z374" s="32"/>
      <c r="AA374" s="10"/>
      <c r="AB374" s="32"/>
      <c r="AC374" s="10"/>
      <c r="AD374" s="32"/>
      <c r="AE374" s="10"/>
      <c r="AF374" s="32"/>
      <c r="AG374" s="10"/>
      <c r="AH374" s="32"/>
      <c r="AI374" s="10"/>
      <c r="AJ374" s="32"/>
      <c r="AK374" s="10"/>
      <c r="AL374" s="32"/>
      <c r="AM374" s="10"/>
      <c r="AN374" s="32"/>
      <c r="AO374" s="10"/>
      <c r="AP374" s="244"/>
      <c r="AQ374" s="10"/>
      <c r="AR374" s="32"/>
      <c r="AS374" s="10"/>
      <c r="AT374" s="244"/>
      <c r="AU374" s="10"/>
      <c r="AV374" s="244"/>
      <c r="AW374" s="7"/>
      <c r="AX374" s="249"/>
      <c r="AY374" s="10"/>
      <c r="AZ374" s="244"/>
      <c r="BA374" s="7"/>
      <c r="BB374" s="249"/>
      <c r="BC374" s="7"/>
      <c r="BD374" s="249"/>
      <c r="BE374" s="7"/>
      <c r="BF374" s="8"/>
      <c r="BG374" s="7"/>
      <c r="BH374" s="8"/>
      <c r="BJ374" s="41"/>
      <c r="BK374" s="41">
        <f t="shared" si="30"/>
        <v>0</v>
      </c>
      <c r="BL374">
        <f t="shared" si="29"/>
        <v>0</v>
      </c>
    </row>
    <row r="375" spans="1:66">
      <c r="A375">
        <f t="shared" si="28"/>
        <v>322</v>
      </c>
      <c r="B375" s="6"/>
      <c r="C375" s="10"/>
      <c r="D375" s="32"/>
      <c r="E375" s="10"/>
      <c r="F375" s="32"/>
      <c r="G375" s="10"/>
      <c r="H375" s="32"/>
      <c r="I375" s="10"/>
      <c r="J375" s="32"/>
      <c r="K375" s="10"/>
      <c r="L375" s="32"/>
      <c r="M375" s="10"/>
      <c r="N375" s="32"/>
      <c r="O375" s="10"/>
      <c r="P375" s="32"/>
      <c r="Q375" s="10"/>
      <c r="R375" s="32"/>
      <c r="S375" s="10"/>
      <c r="T375" s="32"/>
      <c r="U375" s="10"/>
      <c r="V375" s="32"/>
      <c r="W375" s="10"/>
      <c r="X375" s="32"/>
      <c r="Y375" s="10"/>
      <c r="Z375" s="32"/>
      <c r="AA375" s="10"/>
      <c r="AB375" s="32"/>
      <c r="AC375" s="10"/>
      <c r="AD375" s="32"/>
      <c r="AE375" s="10"/>
      <c r="AF375" s="32"/>
      <c r="AG375" s="10"/>
      <c r="AH375" s="32"/>
      <c r="AI375" s="10"/>
      <c r="AJ375" s="32"/>
      <c r="AK375" s="10"/>
      <c r="AL375" s="32"/>
      <c r="AM375" s="10"/>
      <c r="AN375" s="32"/>
      <c r="AO375" s="10"/>
      <c r="AP375" s="244"/>
      <c r="AQ375" s="10"/>
      <c r="AR375" s="32"/>
      <c r="AS375" s="10"/>
      <c r="AT375" s="244"/>
      <c r="AU375" s="10"/>
      <c r="AV375" s="244"/>
      <c r="AW375" s="7"/>
      <c r="AX375" s="249"/>
      <c r="AY375" s="10"/>
      <c r="AZ375" s="244"/>
      <c r="BA375" s="7"/>
      <c r="BB375" s="249"/>
      <c r="BC375" s="7"/>
      <c r="BD375" s="249"/>
      <c r="BE375" s="7"/>
      <c r="BF375" s="8"/>
      <c r="BG375" s="7"/>
      <c r="BH375" s="8"/>
      <c r="BJ375" s="41"/>
      <c r="BK375" s="41">
        <f t="shared" si="30"/>
        <v>0</v>
      </c>
      <c r="BL375">
        <f t="shared" si="29"/>
        <v>0</v>
      </c>
    </row>
    <row r="376" spans="1:66">
      <c r="A376">
        <f t="shared" ref="A376:A439" si="31">+A375+1</f>
        <v>323</v>
      </c>
      <c r="B376" s="6"/>
      <c r="C376" s="10"/>
      <c r="D376" s="32"/>
      <c r="E376" s="10"/>
      <c r="F376" s="32"/>
      <c r="G376" s="10"/>
      <c r="H376" s="32"/>
      <c r="I376" s="10"/>
      <c r="J376" s="32"/>
      <c r="K376" s="10"/>
      <c r="L376" s="32"/>
      <c r="M376" s="10"/>
      <c r="N376" s="32"/>
      <c r="O376" s="10"/>
      <c r="P376" s="32"/>
      <c r="Q376" s="10"/>
      <c r="R376" s="32"/>
      <c r="S376" s="10"/>
      <c r="T376" s="32"/>
      <c r="U376" s="10"/>
      <c r="V376" s="32"/>
      <c r="W376" s="10"/>
      <c r="X376" s="32"/>
      <c r="Y376" s="10"/>
      <c r="Z376" s="32"/>
      <c r="AA376" s="10"/>
      <c r="AB376" s="32"/>
      <c r="AC376" s="10"/>
      <c r="AD376" s="32"/>
      <c r="AE376" s="10"/>
      <c r="AF376" s="32"/>
      <c r="AG376" s="10"/>
      <c r="AH376" s="32"/>
      <c r="AI376" s="10"/>
      <c r="AJ376" s="32"/>
      <c r="AK376" s="10"/>
      <c r="AL376" s="32"/>
      <c r="AM376" s="10"/>
      <c r="AN376" s="32"/>
      <c r="AO376" s="10"/>
      <c r="AP376" s="244"/>
      <c r="AQ376" s="10"/>
      <c r="AR376" s="32"/>
      <c r="AS376" s="10"/>
      <c r="AT376" s="244"/>
      <c r="AU376" s="10"/>
      <c r="AV376" s="244"/>
      <c r="AW376" s="7"/>
      <c r="AX376" s="249"/>
      <c r="AY376" s="10"/>
      <c r="AZ376" s="244"/>
      <c r="BA376" s="7"/>
      <c r="BB376" s="249"/>
      <c r="BC376" s="7"/>
      <c r="BD376" s="249"/>
      <c r="BE376" s="7"/>
      <c r="BF376" s="8"/>
      <c r="BG376" s="7"/>
      <c r="BH376" s="8"/>
      <c r="BJ376" s="41"/>
      <c r="BK376" s="41">
        <f t="shared" si="30"/>
        <v>0</v>
      </c>
      <c r="BL376">
        <f t="shared" si="29"/>
        <v>0</v>
      </c>
    </row>
    <row r="377" spans="1:66">
      <c r="A377">
        <f t="shared" si="31"/>
        <v>324</v>
      </c>
      <c r="B377" s="6"/>
      <c r="C377" s="10"/>
      <c r="D377" s="32"/>
      <c r="E377" s="10"/>
      <c r="F377" s="32"/>
      <c r="G377" s="10"/>
      <c r="H377" s="32"/>
      <c r="I377" s="10"/>
      <c r="J377" s="32"/>
      <c r="K377" s="10"/>
      <c r="L377" s="32"/>
      <c r="M377" s="10"/>
      <c r="N377" s="32"/>
      <c r="O377" s="10"/>
      <c r="P377" s="32"/>
      <c r="Q377" s="10"/>
      <c r="R377" s="32"/>
      <c r="S377" s="10"/>
      <c r="T377" s="32"/>
      <c r="U377" s="10"/>
      <c r="V377" s="32"/>
      <c r="W377" s="10"/>
      <c r="X377" s="32"/>
      <c r="Y377" s="10"/>
      <c r="Z377" s="32"/>
      <c r="AA377" s="10"/>
      <c r="AB377" s="32"/>
      <c r="AC377" s="10"/>
      <c r="AD377" s="32"/>
      <c r="AE377" s="10"/>
      <c r="AF377" s="32"/>
      <c r="AG377" s="10"/>
      <c r="AH377" s="32"/>
      <c r="AI377" s="10"/>
      <c r="AJ377" s="32"/>
      <c r="AK377" s="10"/>
      <c r="AL377" s="32"/>
      <c r="AM377" s="10"/>
      <c r="AN377" s="32"/>
      <c r="AO377" s="10"/>
      <c r="AP377" s="244"/>
      <c r="AQ377" s="10"/>
      <c r="AR377" s="32"/>
      <c r="AS377" s="10"/>
      <c r="AT377" s="244"/>
      <c r="AU377" s="10"/>
      <c r="AV377" s="244"/>
      <c r="AW377" s="7"/>
      <c r="AX377" s="249"/>
      <c r="AY377" s="10"/>
      <c r="AZ377" s="244"/>
      <c r="BA377" s="7"/>
      <c r="BB377" s="249"/>
      <c r="BC377" s="7"/>
      <c r="BD377" s="249"/>
      <c r="BE377" s="7"/>
      <c r="BF377" s="8"/>
      <c r="BG377" s="7"/>
      <c r="BH377" s="8"/>
      <c r="BJ377" s="41"/>
      <c r="BK377" s="41">
        <f t="shared" si="30"/>
        <v>0</v>
      </c>
      <c r="BL377">
        <f t="shared" si="29"/>
        <v>0</v>
      </c>
    </row>
    <row r="378" spans="1:66">
      <c r="A378">
        <f t="shared" si="31"/>
        <v>325</v>
      </c>
      <c r="B378" s="6"/>
      <c r="C378" s="10"/>
      <c r="D378" s="32"/>
      <c r="E378" s="10"/>
      <c r="F378" s="32"/>
      <c r="G378" s="10"/>
      <c r="H378" s="32"/>
      <c r="I378" s="10"/>
      <c r="J378" s="32"/>
      <c r="K378" s="10"/>
      <c r="L378" s="32"/>
      <c r="M378" s="10"/>
      <c r="N378" s="32"/>
      <c r="O378" s="10"/>
      <c r="P378" s="32"/>
      <c r="Q378" s="10"/>
      <c r="R378" s="32"/>
      <c r="S378" s="10"/>
      <c r="T378" s="32"/>
      <c r="U378" s="10"/>
      <c r="V378" s="32"/>
      <c r="W378" s="10"/>
      <c r="X378" s="32"/>
      <c r="Y378" s="10"/>
      <c r="Z378" s="32"/>
      <c r="AA378" s="10"/>
      <c r="AB378" s="32"/>
      <c r="AC378" s="10"/>
      <c r="AD378" s="32"/>
      <c r="AE378" s="10"/>
      <c r="AF378" s="32"/>
      <c r="AG378" s="10"/>
      <c r="AH378" s="32"/>
      <c r="AI378" s="10"/>
      <c r="AJ378" s="32"/>
      <c r="AK378" s="10"/>
      <c r="AL378" s="32"/>
      <c r="AM378" s="10"/>
      <c r="AN378" s="32"/>
      <c r="AO378" s="10"/>
      <c r="AP378" s="244"/>
      <c r="AQ378" s="10"/>
      <c r="AR378" s="32"/>
      <c r="AS378" s="10"/>
      <c r="AT378" s="244"/>
      <c r="AU378" s="10"/>
      <c r="AV378" s="244"/>
      <c r="AW378" s="7"/>
      <c r="AX378" s="249"/>
      <c r="AY378" s="10"/>
      <c r="AZ378" s="244"/>
      <c r="BA378" s="7"/>
      <c r="BB378" s="249"/>
      <c r="BC378" s="7"/>
      <c r="BD378" s="249"/>
      <c r="BE378" s="7"/>
      <c r="BF378" s="8"/>
      <c r="BG378" s="7"/>
      <c r="BH378" s="8"/>
      <c r="BJ378" s="41"/>
      <c r="BK378" s="41">
        <f t="shared" si="30"/>
        <v>0</v>
      </c>
      <c r="BL378">
        <f t="shared" si="29"/>
        <v>0</v>
      </c>
    </row>
    <row r="379" spans="1:66">
      <c r="A379">
        <f t="shared" si="31"/>
        <v>326</v>
      </c>
      <c r="B379" s="6"/>
      <c r="C379" s="10"/>
      <c r="D379" s="32"/>
      <c r="E379" s="10"/>
      <c r="F379" s="32"/>
      <c r="G379" s="10"/>
      <c r="H379" s="32"/>
      <c r="I379" s="10"/>
      <c r="J379" s="32"/>
      <c r="K379" s="10"/>
      <c r="L379" s="32"/>
      <c r="M379" s="10"/>
      <c r="N379" s="32"/>
      <c r="O379" s="10"/>
      <c r="P379" s="32"/>
      <c r="Q379" s="10"/>
      <c r="R379" s="32"/>
      <c r="S379" s="10"/>
      <c r="T379" s="32"/>
      <c r="U379" s="10"/>
      <c r="V379" s="32"/>
      <c r="W379" s="10"/>
      <c r="X379" s="32"/>
      <c r="Y379" s="10"/>
      <c r="Z379" s="32"/>
      <c r="AA379" s="10"/>
      <c r="AB379" s="32"/>
      <c r="AC379" s="10"/>
      <c r="AD379" s="32"/>
      <c r="AE379" s="10"/>
      <c r="AF379" s="32"/>
      <c r="AG379" s="10"/>
      <c r="AH379" s="32"/>
      <c r="AI379" s="10"/>
      <c r="AJ379" s="32"/>
      <c r="AK379" s="10"/>
      <c r="AL379" s="32"/>
      <c r="AM379" s="10"/>
      <c r="AN379" s="32"/>
      <c r="AO379" s="10"/>
      <c r="AP379" s="244"/>
      <c r="AQ379" s="10"/>
      <c r="AR379" s="32"/>
      <c r="AS379" s="10"/>
      <c r="AT379" s="244"/>
      <c r="AU379" s="10"/>
      <c r="AV379" s="244"/>
      <c r="AW379" s="7"/>
      <c r="AX379" s="249"/>
      <c r="AY379" s="10"/>
      <c r="AZ379" s="244"/>
      <c r="BA379" s="7"/>
      <c r="BB379" s="249"/>
      <c r="BC379" s="7"/>
      <c r="BD379" s="249"/>
      <c r="BE379" s="7"/>
      <c r="BF379" s="8"/>
      <c r="BG379" s="7"/>
      <c r="BH379" s="8"/>
      <c r="BJ379" s="41"/>
      <c r="BK379" s="41">
        <f t="shared" si="30"/>
        <v>0</v>
      </c>
      <c r="BL379">
        <f t="shared" si="29"/>
        <v>0</v>
      </c>
    </row>
    <row r="380" spans="1:66">
      <c r="A380">
        <f t="shared" si="31"/>
        <v>327</v>
      </c>
      <c r="B380" s="6"/>
      <c r="C380" s="10"/>
      <c r="D380" s="32"/>
      <c r="E380" s="10"/>
      <c r="F380" s="32"/>
      <c r="G380" s="10"/>
      <c r="H380" s="32"/>
      <c r="I380" s="10"/>
      <c r="J380" s="32"/>
      <c r="K380" s="10"/>
      <c r="L380" s="32"/>
      <c r="M380" s="10"/>
      <c r="N380" s="32"/>
      <c r="O380" s="10"/>
      <c r="P380" s="32"/>
      <c r="Q380" s="10"/>
      <c r="R380" s="32"/>
      <c r="S380" s="10"/>
      <c r="T380" s="32"/>
      <c r="U380" s="10"/>
      <c r="V380" s="32"/>
      <c r="W380" s="10"/>
      <c r="X380" s="32"/>
      <c r="Y380" s="10"/>
      <c r="Z380" s="32"/>
      <c r="AA380" s="10"/>
      <c r="AB380" s="32"/>
      <c r="AC380" s="10"/>
      <c r="AD380" s="32"/>
      <c r="AE380" s="10"/>
      <c r="AF380" s="32"/>
      <c r="AG380" s="10"/>
      <c r="AH380" s="32"/>
      <c r="AI380" s="10"/>
      <c r="AJ380" s="32"/>
      <c r="AK380" s="10"/>
      <c r="AL380" s="32"/>
      <c r="AM380" s="10"/>
      <c r="AN380" s="32"/>
      <c r="AO380" s="10"/>
      <c r="AP380" s="244"/>
      <c r="AQ380" s="10"/>
      <c r="AR380" s="32"/>
      <c r="AS380" s="10"/>
      <c r="AT380" s="244"/>
      <c r="AU380" s="10"/>
      <c r="AV380" s="244"/>
      <c r="AW380" s="7"/>
      <c r="AX380" s="249"/>
      <c r="AY380" s="10"/>
      <c r="AZ380" s="244"/>
      <c r="BA380" s="7"/>
      <c r="BB380" s="249"/>
      <c r="BC380" s="7"/>
      <c r="BD380" s="249"/>
      <c r="BE380" s="7"/>
      <c r="BF380" s="8"/>
      <c r="BG380" s="7"/>
      <c r="BH380" s="8"/>
      <c r="BJ380" s="41"/>
      <c r="BK380" s="41">
        <f t="shared" si="30"/>
        <v>0</v>
      </c>
      <c r="BL380">
        <f t="shared" si="29"/>
        <v>0</v>
      </c>
    </row>
    <row r="381" spans="1:66">
      <c r="A381">
        <f t="shared" si="31"/>
        <v>328</v>
      </c>
      <c r="B381" s="6"/>
      <c r="C381" s="10"/>
      <c r="D381" s="32"/>
      <c r="E381" s="10"/>
      <c r="F381" s="32"/>
      <c r="G381" s="10"/>
      <c r="H381" s="32"/>
      <c r="I381" s="10"/>
      <c r="J381" s="32"/>
      <c r="K381" s="10"/>
      <c r="L381" s="32"/>
      <c r="M381" s="10"/>
      <c r="N381" s="32"/>
      <c r="O381" s="10"/>
      <c r="P381" s="32"/>
      <c r="Q381" s="10"/>
      <c r="R381" s="32"/>
      <c r="S381" s="10"/>
      <c r="T381" s="32"/>
      <c r="U381" s="10"/>
      <c r="V381" s="32"/>
      <c r="W381" s="10"/>
      <c r="X381" s="32"/>
      <c r="Y381" s="10"/>
      <c r="Z381" s="32"/>
      <c r="AA381" s="10"/>
      <c r="AB381" s="32"/>
      <c r="AC381" s="10"/>
      <c r="AD381" s="32"/>
      <c r="AE381" s="10"/>
      <c r="AF381" s="32"/>
      <c r="AG381" s="10"/>
      <c r="AH381" s="32"/>
      <c r="AI381" s="10"/>
      <c r="AJ381" s="32"/>
      <c r="AK381" s="10"/>
      <c r="AL381" s="32"/>
      <c r="AM381" s="10"/>
      <c r="AN381" s="32"/>
      <c r="AO381" s="10"/>
      <c r="AP381" s="244"/>
      <c r="AQ381" s="10"/>
      <c r="AR381" s="32"/>
      <c r="AS381" s="10"/>
      <c r="AT381" s="244"/>
      <c r="AU381" s="10"/>
      <c r="AV381" s="244"/>
      <c r="AW381" s="7"/>
      <c r="AX381" s="249"/>
      <c r="AY381" s="10"/>
      <c r="AZ381" s="244"/>
      <c r="BA381" s="7"/>
      <c r="BB381" s="249"/>
      <c r="BC381" s="7"/>
      <c r="BD381" s="249"/>
      <c r="BE381" s="7"/>
      <c r="BF381" s="8"/>
      <c r="BG381" s="7"/>
      <c r="BH381" s="8"/>
      <c r="BJ381" s="41"/>
      <c r="BK381" s="41">
        <f t="shared" si="30"/>
        <v>0</v>
      </c>
      <c r="BL381">
        <f t="shared" si="29"/>
        <v>0</v>
      </c>
    </row>
    <row r="382" spans="1:66">
      <c r="A382">
        <f t="shared" si="31"/>
        <v>329</v>
      </c>
      <c r="B382" s="6"/>
      <c r="C382" s="10"/>
      <c r="D382" s="32"/>
      <c r="E382" s="10"/>
      <c r="F382" s="32"/>
      <c r="G382" s="10"/>
      <c r="H382" s="32"/>
      <c r="I382" s="10"/>
      <c r="J382" s="32"/>
      <c r="K382" s="10"/>
      <c r="L382" s="32"/>
      <c r="M382" s="10"/>
      <c r="N382" s="32"/>
      <c r="O382" s="10"/>
      <c r="P382" s="32"/>
      <c r="Q382" s="10"/>
      <c r="R382" s="32"/>
      <c r="S382" s="10"/>
      <c r="T382" s="32"/>
      <c r="U382" s="10"/>
      <c r="V382" s="32"/>
      <c r="W382" s="10"/>
      <c r="X382" s="32"/>
      <c r="Y382" s="10"/>
      <c r="Z382" s="32"/>
      <c r="AA382" s="10"/>
      <c r="AB382" s="32"/>
      <c r="AC382" s="10"/>
      <c r="AD382" s="32"/>
      <c r="AE382" s="10"/>
      <c r="AF382" s="32"/>
      <c r="AG382" s="10"/>
      <c r="AH382" s="32"/>
      <c r="AI382" s="10"/>
      <c r="AJ382" s="32"/>
      <c r="AK382" s="10"/>
      <c r="AL382" s="32"/>
      <c r="AM382" s="10"/>
      <c r="AN382" s="32"/>
      <c r="AO382" s="10"/>
      <c r="AP382" s="244"/>
      <c r="AQ382" s="10"/>
      <c r="AR382" s="32"/>
      <c r="AS382" s="10"/>
      <c r="AT382" s="244"/>
      <c r="AU382" s="10"/>
      <c r="AV382" s="244"/>
      <c r="AW382" s="7"/>
      <c r="AX382" s="249"/>
      <c r="AY382" s="10"/>
      <c r="AZ382" s="244"/>
      <c r="BA382" s="7"/>
      <c r="BB382" s="249"/>
      <c r="BC382" s="7"/>
      <c r="BD382" s="249"/>
      <c r="BE382" s="7"/>
      <c r="BF382" s="8"/>
      <c r="BG382" s="7"/>
      <c r="BH382" s="8"/>
      <c r="BJ382" s="41"/>
      <c r="BK382" s="41">
        <f t="shared" si="30"/>
        <v>0</v>
      </c>
      <c r="BL382">
        <f t="shared" si="29"/>
        <v>0</v>
      </c>
    </row>
    <row r="383" spans="1:66">
      <c r="A383">
        <f t="shared" si="31"/>
        <v>330</v>
      </c>
      <c r="B383" s="6"/>
      <c r="C383" s="10"/>
      <c r="D383" s="32"/>
      <c r="E383" s="10"/>
      <c r="F383" s="32"/>
      <c r="G383" s="10"/>
      <c r="H383" s="32"/>
      <c r="I383" s="10"/>
      <c r="J383" s="32"/>
      <c r="K383" s="10"/>
      <c r="L383" s="32"/>
      <c r="M383" s="10"/>
      <c r="N383" s="32"/>
      <c r="O383" s="10"/>
      <c r="P383" s="32"/>
      <c r="Q383" s="10"/>
      <c r="R383" s="32"/>
      <c r="S383" s="10"/>
      <c r="T383" s="32"/>
      <c r="U383" s="10"/>
      <c r="V383" s="32"/>
      <c r="W383" s="10"/>
      <c r="X383" s="32"/>
      <c r="Y383" s="10"/>
      <c r="Z383" s="32"/>
      <c r="AA383" s="10"/>
      <c r="AB383" s="32"/>
      <c r="AC383" s="10"/>
      <c r="AD383" s="32"/>
      <c r="AE383" s="10"/>
      <c r="AF383" s="32"/>
      <c r="AG383" s="10"/>
      <c r="AH383" s="32"/>
      <c r="AI383" s="10"/>
      <c r="AJ383" s="32"/>
      <c r="AK383" s="10"/>
      <c r="AL383" s="32"/>
      <c r="AM383" s="10"/>
      <c r="AN383" s="32"/>
      <c r="AO383" s="10"/>
      <c r="AP383" s="244"/>
      <c r="AQ383" s="10"/>
      <c r="AR383" s="32"/>
      <c r="AS383" s="10"/>
      <c r="AT383" s="244"/>
      <c r="AU383" s="10"/>
      <c r="AV383" s="244"/>
      <c r="AW383" s="7"/>
      <c r="AX383" s="249"/>
      <c r="AY383" s="10"/>
      <c r="AZ383" s="244"/>
      <c r="BA383" s="7"/>
      <c r="BB383" s="249"/>
      <c r="BC383" s="7"/>
      <c r="BD383" s="249"/>
      <c r="BE383" s="7"/>
      <c r="BF383" s="8"/>
      <c r="BG383" s="7"/>
      <c r="BH383" s="8"/>
      <c r="BJ383" s="41"/>
      <c r="BK383" s="41">
        <f t="shared" si="30"/>
        <v>0</v>
      </c>
      <c r="BL383">
        <f t="shared" si="29"/>
        <v>0</v>
      </c>
    </row>
    <row r="384" spans="1:66">
      <c r="A384">
        <f t="shared" si="31"/>
        <v>331</v>
      </c>
      <c r="B384" s="6"/>
      <c r="C384" s="10"/>
      <c r="D384" s="32"/>
      <c r="E384" s="10"/>
      <c r="F384" s="32"/>
      <c r="G384" s="10"/>
      <c r="H384" s="32"/>
      <c r="I384" s="10"/>
      <c r="J384" s="32"/>
      <c r="K384" s="10"/>
      <c r="L384" s="32"/>
      <c r="M384" s="10"/>
      <c r="N384" s="32"/>
      <c r="O384" s="10"/>
      <c r="P384" s="32"/>
      <c r="Q384" s="10"/>
      <c r="R384" s="32"/>
      <c r="S384" s="10"/>
      <c r="T384" s="32"/>
      <c r="U384" s="10"/>
      <c r="V384" s="32"/>
      <c r="W384" s="10"/>
      <c r="X384" s="32"/>
      <c r="Y384" s="10"/>
      <c r="Z384" s="32"/>
      <c r="AA384" s="10"/>
      <c r="AB384" s="32"/>
      <c r="AC384" s="10"/>
      <c r="AD384" s="32"/>
      <c r="AE384" s="10"/>
      <c r="AF384" s="32"/>
      <c r="AG384" s="10"/>
      <c r="AH384" s="32"/>
      <c r="AI384" s="10"/>
      <c r="AJ384" s="32"/>
      <c r="AK384" s="10"/>
      <c r="AL384" s="32"/>
      <c r="AM384" s="10"/>
      <c r="AN384" s="32"/>
      <c r="AO384" s="10"/>
      <c r="AP384" s="244"/>
      <c r="AQ384" s="10"/>
      <c r="AR384" s="32"/>
      <c r="AS384" s="10"/>
      <c r="AT384" s="244"/>
      <c r="AU384" s="10"/>
      <c r="AV384" s="244"/>
      <c r="AW384" s="7"/>
      <c r="AX384" s="249"/>
      <c r="AY384" s="10"/>
      <c r="AZ384" s="244"/>
      <c r="BA384" s="7"/>
      <c r="BB384" s="249"/>
      <c r="BC384" s="7"/>
      <c r="BD384" s="249"/>
      <c r="BE384" s="7"/>
      <c r="BF384" s="8"/>
      <c r="BG384" s="7"/>
      <c r="BH384" s="8"/>
      <c r="BJ384" s="41"/>
      <c r="BK384" s="41">
        <f t="shared" si="30"/>
        <v>0</v>
      </c>
      <c r="BL384">
        <f t="shared" si="29"/>
        <v>0</v>
      </c>
    </row>
    <row r="385" spans="1:66">
      <c r="A385">
        <f t="shared" si="31"/>
        <v>332</v>
      </c>
      <c r="B385" s="6"/>
      <c r="C385" s="10"/>
      <c r="D385" s="32"/>
      <c r="E385" s="10"/>
      <c r="F385" s="32"/>
      <c r="G385" s="10"/>
      <c r="H385" s="32"/>
      <c r="I385" s="10"/>
      <c r="J385" s="32"/>
      <c r="K385" s="10"/>
      <c r="L385" s="32"/>
      <c r="M385" s="10"/>
      <c r="N385" s="32"/>
      <c r="O385" s="10"/>
      <c r="P385" s="32"/>
      <c r="Q385" s="10"/>
      <c r="R385" s="32"/>
      <c r="S385" s="10"/>
      <c r="T385" s="32"/>
      <c r="U385" s="10"/>
      <c r="V385" s="32"/>
      <c r="W385" s="10"/>
      <c r="X385" s="32"/>
      <c r="Y385" s="10"/>
      <c r="Z385" s="32"/>
      <c r="AA385" s="10"/>
      <c r="AB385" s="32"/>
      <c r="AC385" s="10"/>
      <c r="AD385" s="32"/>
      <c r="AE385" s="10"/>
      <c r="AF385" s="32"/>
      <c r="AG385" s="10"/>
      <c r="AH385" s="32"/>
      <c r="AI385" s="10"/>
      <c r="AJ385" s="32"/>
      <c r="AK385" s="10"/>
      <c r="AL385" s="32"/>
      <c r="AM385" s="10"/>
      <c r="AN385" s="32"/>
      <c r="AO385" s="10"/>
      <c r="AP385" s="244"/>
      <c r="AQ385" s="10"/>
      <c r="AR385" s="32"/>
      <c r="AS385" s="10"/>
      <c r="AT385" s="244"/>
      <c r="AU385" s="10"/>
      <c r="AV385" s="244"/>
      <c r="AW385" s="7"/>
      <c r="AX385" s="249"/>
      <c r="AY385" s="10"/>
      <c r="AZ385" s="244"/>
      <c r="BA385" s="7"/>
      <c r="BB385" s="249"/>
      <c r="BC385" s="7"/>
      <c r="BD385" s="249"/>
      <c r="BE385" s="7"/>
      <c r="BF385" s="8"/>
      <c r="BG385" s="7"/>
      <c r="BH385" s="8"/>
      <c r="BJ385" s="41"/>
      <c r="BK385" s="41">
        <f t="shared" si="30"/>
        <v>0</v>
      </c>
      <c r="BL385">
        <f t="shared" si="29"/>
        <v>0</v>
      </c>
    </row>
    <row r="386" spans="1:66">
      <c r="A386">
        <f t="shared" si="31"/>
        <v>333</v>
      </c>
      <c r="B386" s="6"/>
      <c r="C386" s="10"/>
      <c r="D386" s="32"/>
      <c r="E386" s="10"/>
      <c r="F386" s="32"/>
      <c r="G386" s="10"/>
      <c r="H386" s="32"/>
      <c r="I386" s="10"/>
      <c r="J386" s="32"/>
      <c r="K386" s="10"/>
      <c r="L386" s="32"/>
      <c r="M386" s="10"/>
      <c r="N386" s="32"/>
      <c r="O386" s="10"/>
      <c r="P386" s="32"/>
      <c r="Q386" s="10"/>
      <c r="R386" s="32"/>
      <c r="S386" s="10"/>
      <c r="T386" s="32"/>
      <c r="U386" s="10"/>
      <c r="V386" s="32"/>
      <c r="W386" s="10"/>
      <c r="X386" s="32"/>
      <c r="Y386" s="10"/>
      <c r="Z386" s="32"/>
      <c r="AA386" s="10"/>
      <c r="AB386" s="32"/>
      <c r="AC386" s="10"/>
      <c r="AD386" s="32"/>
      <c r="AE386" s="10"/>
      <c r="AF386" s="32"/>
      <c r="AG386" s="10"/>
      <c r="AH386" s="32"/>
      <c r="AI386" s="10"/>
      <c r="AJ386" s="32"/>
      <c r="AK386" s="10"/>
      <c r="AL386" s="32"/>
      <c r="AM386" s="10"/>
      <c r="AN386" s="32"/>
      <c r="AO386" s="10"/>
      <c r="AP386" s="244"/>
      <c r="AQ386" s="10"/>
      <c r="AR386" s="32"/>
      <c r="AS386" s="10"/>
      <c r="AT386" s="244"/>
      <c r="AU386" s="10"/>
      <c r="AV386" s="244"/>
      <c r="AW386" s="7"/>
      <c r="AX386" s="249"/>
      <c r="AY386" s="10"/>
      <c r="AZ386" s="244"/>
      <c r="BA386" s="7"/>
      <c r="BB386" s="249"/>
      <c r="BC386" s="7"/>
      <c r="BD386" s="249"/>
      <c r="BE386" s="7"/>
      <c r="BF386" s="8"/>
      <c r="BG386" s="7"/>
      <c r="BH386" s="8"/>
      <c r="BJ386" s="41"/>
      <c r="BK386" s="41">
        <f t="shared" si="30"/>
        <v>0</v>
      </c>
      <c r="BL386">
        <f t="shared" ref="BL386:BL449" si="32">COUNT(C386:BH386)/2</f>
        <v>0</v>
      </c>
    </row>
    <row r="387" spans="1:66">
      <c r="A387">
        <f t="shared" si="31"/>
        <v>334</v>
      </c>
      <c r="B387" s="6"/>
      <c r="C387" s="10"/>
      <c r="D387" s="32"/>
      <c r="E387" s="10"/>
      <c r="F387" s="32"/>
      <c r="G387" s="10"/>
      <c r="H387" s="32"/>
      <c r="I387" s="10"/>
      <c r="J387" s="32"/>
      <c r="K387" s="10"/>
      <c r="L387" s="32"/>
      <c r="M387" s="10"/>
      <c r="N387" s="32"/>
      <c r="O387" s="10"/>
      <c r="P387" s="32"/>
      <c r="Q387" s="10"/>
      <c r="R387" s="32"/>
      <c r="S387" s="10"/>
      <c r="T387" s="32"/>
      <c r="U387" s="10"/>
      <c r="V387" s="32"/>
      <c r="W387" s="10"/>
      <c r="X387" s="32"/>
      <c r="Y387" s="10"/>
      <c r="Z387" s="32"/>
      <c r="AA387" s="10"/>
      <c r="AB387" s="32"/>
      <c r="AC387" s="10"/>
      <c r="AD387" s="32"/>
      <c r="AE387" s="10"/>
      <c r="AF387" s="32"/>
      <c r="AG387" s="10"/>
      <c r="AH387" s="32"/>
      <c r="AI387" s="10"/>
      <c r="AJ387" s="32"/>
      <c r="AK387" s="10"/>
      <c r="AL387" s="32"/>
      <c r="AM387" s="10"/>
      <c r="AN387" s="32"/>
      <c r="AO387" s="10"/>
      <c r="AP387" s="244"/>
      <c r="AQ387" s="10"/>
      <c r="AR387" s="32"/>
      <c r="AS387" s="10"/>
      <c r="AT387" s="244"/>
      <c r="AU387" s="10"/>
      <c r="AV387" s="244"/>
      <c r="AW387" s="7"/>
      <c r="AX387" s="249"/>
      <c r="AY387" s="10"/>
      <c r="AZ387" s="244"/>
      <c r="BA387" s="7"/>
      <c r="BB387" s="249"/>
      <c r="BC387" s="7"/>
      <c r="BD387" s="249"/>
      <c r="BE387" s="7"/>
      <c r="BF387" s="8"/>
      <c r="BG387" s="7"/>
      <c r="BH387" s="8"/>
      <c r="BJ387" s="41"/>
      <c r="BK387" s="41">
        <f t="shared" si="30"/>
        <v>0</v>
      </c>
      <c r="BL387">
        <f t="shared" si="32"/>
        <v>0</v>
      </c>
    </row>
    <row r="388" spans="1:66">
      <c r="A388">
        <f t="shared" si="31"/>
        <v>335</v>
      </c>
      <c r="B388" s="6"/>
      <c r="C388" s="10"/>
      <c r="D388" s="32"/>
      <c r="E388" s="10"/>
      <c r="F388" s="32"/>
      <c r="G388" s="10"/>
      <c r="H388" s="32"/>
      <c r="I388" s="10"/>
      <c r="J388" s="32"/>
      <c r="K388" s="10"/>
      <c r="L388" s="32"/>
      <c r="M388" s="10"/>
      <c r="N388" s="32"/>
      <c r="O388" s="10"/>
      <c r="P388" s="32"/>
      <c r="Q388" s="10"/>
      <c r="R388" s="32"/>
      <c r="S388" s="10"/>
      <c r="T388" s="32"/>
      <c r="U388" s="10"/>
      <c r="V388" s="32"/>
      <c r="W388" s="10"/>
      <c r="X388" s="32"/>
      <c r="Y388" s="10"/>
      <c r="Z388" s="32"/>
      <c r="AA388" s="10"/>
      <c r="AB388" s="32"/>
      <c r="AC388" s="10"/>
      <c r="AD388" s="32"/>
      <c r="AE388" s="10"/>
      <c r="AF388" s="32"/>
      <c r="AG388" s="10"/>
      <c r="AH388" s="32"/>
      <c r="AI388" s="10"/>
      <c r="AJ388" s="32"/>
      <c r="AK388" s="10"/>
      <c r="AL388" s="32"/>
      <c r="AM388" s="10"/>
      <c r="AN388" s="32"/>
      <c r="AO388" s="10"/>
      <c r="AP388" s="244"/>
      <c r="AQ388" s="10"/>
      <c r="AR388" s="32"/>
      <c r="AS388" s="10"/>
      <c r="AT388" s="244"/>
      <c r="AU388" s="10"/>
      <c r="AV388" s="244"/>
      <c r="AW388" s="7"/>
      <c r="AX388" s="249"/>
      <c r="AY388" s="10"/>
      <c r="AZ388" s="244"/>
      <c r="BA388" s="7"/>
      <c r="BB388" s="249"/>
      <c r="BC388" s="7"/>
      <c r="BD388" s="249"/>
      <c r="BE388" s="7"/>
      <c r="BF388" s="8"/>
      <c r="BG388" s="7"/>
      <c r="BH388" s="8"/>
      <c r="BJ388" s="41"/>
      <c r="BK388" s="41">
        <f t="shared" si="30"/>
        <v>0</v>
      </c>
      <c r="BL388">
        <f t="shared" si="32"/>
        <v>0</v>
      </c>
    </row>
    <row r="389" spans="1:66">
      <c r="A389">
        <f t="shared" si="31"/>
        <v>336</v>
      </c>
      <c r="B389" s="6"/>
      <c r="C389" s="10"/>
      <c r="D389" s="32"/>
      <c r="E389" s="10"/>
      <c r="F389" s="32"/>
      <c r="G389" s="10"/>
      <c r="H389" s="32"/>
      <c r="I389" s="10"/>
      <c r="J389" s="32"/>
      <c r="K389" s="10"/>
      <c r="L389" s="32"/>
      <c r="M389" s="10"/>
      <c r="N389" s="32"/>
      <c r="O389" s="10"/>
      <c r="P389" s="32"/>
      <c r="Q389" s="10"/>
      <c r="R389" s="32"/>
      <c r="S389" s="10"/>
      <c r="T389" s="32"/>
      <c r="U389" s="10"/>
      <c r="V389" s="32"/>
      <c r="W389" s="10"/>
      <c r="X389" s="32"/>
      <c r="Y389" s="10"/>
      <c r="Z389" s="32"/>
      <c r="AA389" s="10"/>
      <c r="AB389" s="32"/>
      <c r="AC389" s="10"/>
      <c r="AD389" s="32"/>
      <c r="AE389" s="10"/>
      <c r="AF389" s="32"/>
      <c r="AG389" s="10"/>
      <c r="AH389" s="32"/>
      <c r="AI389" s="10"/>
      <c r="AJ389" s="32"/>
      <c r="AK389" s="10"/>
      <c r="AL389" s="32"/>
      <c r="AM389" s="10"/>
      <c r="AN389" s="32"/>
      <c r="AO389" s="10"/>
      <c r="AP389" s="244"/>
      <c r="AQ389" s="10"/>
      <c r="AR389" s="32"/>
      <c r="AS389" s="10"/>
      <c r="AT389" s="244"/>
      <c r="AU389" s="10"/>
      <c r="AV389" s="244"/>
      <c r="AW389" s="7"/>
      <c r="AX389" s="249"/>
      <c r="AY389" s="10"/>
      <c r="AZ389" s="244"/>
      <c r="BA389" s="7"/>
      <c r="BB389" s="249"/>
      <c r="BC389" s="7"/>
      <c r="BD389" s="249"/>
      <c r="BE389" s="7"/>
      <c r="BF389" s="8"/>
      <c r="BG389" s="7"/>
      <c r="BH389" s="8"/>
      <c r="BJ389" s="41"/>
      <c r="BK389" s="41">
        <f t="shared" si="30"/>
        <v>0</v>
      </c>
      <c r="BL389">
        <f t="shared" si="32"/>
        <v>0</v>
      </c>
    </row>
    <row r="390" spans="1:66">
      <c r="A390">
        <f t="shared" si="31"/>
        <v>337</v>
      </c>
      <c r="B390" s="6"/>
      <c r="C390" s="10"/>
      <c r="D390" s="32"/>
      <c r="E390" s="10"/>
      <c r="F390" s="32"/>
      <c r="G390" s="10"/>
      <c r="H390" s="32"/>
      <c r="I390" s="10"/>
      <c r="J390" s="32"/>
      <c r="K390" s="10"/>
      <c r="L390" s="32"/>
      <c r="M390" s="10"/>
      <c r="N390" s="32"/>
      <c r="O390" s="10"/>
      <c r="P390" s="32"/>
      <c r="Q390" s="10"/>
      <c r="R390" s="32"/>
      <c r="S390" s="10"/>
      <c r="T390" s="32"/>
      <c r="U390" s="10"/>
      <c r="V390" s="32"/>
      <c r="W390" s="10"/>
      <c r="X390" s="32"/>
      <c r="Y390" s="10"/>
      <c r="Z390" s="32"/>
      <c r="AA390" s="10"/>
      <c r="AB390" s="32"/>
      <c r="AC390" s="10"/>
      <c r="AD390" s="32"/>
      <c r="AE390" s="10"/>
      <c r="AF390" s="32"/>
      <c r="AG390" s="10"/>
      <c r="AH390" s="32"/>
      <c r="AI390" s="10"/>
      <c r="AJ390" s="32"/>
      <c r="AK390" s="10"/>
      <c r="AL390" s="32"/>
      <c r="AM390" s="10"/>
      <c r="AN390" s="32"/>
      <c r="AO390" s="10"/>
      <c r="AP390" s="244"/>
      <c r="AQ390" s="10"/>
      <c r="AR390" s="32"/>
      <c r="AS390" s="10"/>
      <c r="AT390" s="244"/>
      <c r="AU390" s="10"/>
      <c r="AV390" s="244"/>
      <c r="AW390" s="7"/>
      <c r="AX390" s="249"/>
      <c r="AY390" s="10"/>
      <c r="AZ390" s="244"/>
      <c r="BA390" s="7"/>
      <c r="BB390" s="249"/>
      <c r="BC390" s="7"/>
      <c r="BD390" s="249"/>
      <c r="BE390" s="7"/>
      <c r="BF390" s="8"/>
      <c r="BG390" s="7"/>
      <c r="BH390" s="8"/>
      <c r="BJ390" s="41"/>
      <c r="BK390" s="41">
        <f t="shared" ref="BK390:BK453" si="33">+AI390+AE390+Y390+W390+U390+S390+Q390+O390+M390+I390+G390+E390+C390+AG390+K390+BG390+BN390+AA390+AC390+AK390+AM390+AO390+AW390+BE390+BC390+BA390+AY390+AU390+AS390+AQ390</f>
        <v>0</v>
      </c>
      <c r="BL390">
        <f t="shared" si="32"/>
        <v>0</v>
      </c>
    </row>
    <row r="391" spans="1:66">
      <c r="A391">
        <f t="shared" si="31"/>
        <v>338</v>
      </c>
      <c r="B391" s="6"/>
      <c r="C391" s="10"/>
      <c r="D391" s="32"/>
      <c r="E391" s="10"/>
      <c r="F391" s="32"/>
      <c r="G391" s="10"/>
      <c r="H391" s="32"/>
      <c r="I391" s="10"/>
      <c r="J391" s="32"/>
      <c r="K391" s="10"/>
      <c r="L391" s="32"/>
      <c r="M391" s="10"/>
      <c r="N391" s="32"/>
      <c r="O391" s="10"/>
      <c r="P391" s="32"/>
      <c r="Q391" s="10"/>
      <c r="R391" s="32"/>
      <c r="S391" s="10"/>
      <c r="T391" s="32"/>
      <c r="U391" s="10"/>
      <c r="V391" s="32"/>
      <c r="W391" s="10"/>
      <c r="X391" s="32"/>
      <c r="Y391" s="10"/>
      <c r="Z391" s="32"/>
      <c r="AA391" s="10"/>
      <c r="AB391" s="32"/>
      <c r="AC391" s="10"/>
      <c r="AD391" s="32"/>
      <c r="AE391" s="10"/>
      <c r="AF391" s="32"/>
      <c r="AG391" s="10"/>
      <c r="AH391" s="32"/>
      <c r="AI391" s="10"/>
      <c r="AJ391" s="32"/>
      <c r="AK391" s="10"/>
      <c r="AL391" s="32"/>
      <c r="AM391" s="10"/>
      <c r="AN391" s="32"/>
      <c r="AO391" s="10"/>
      <c r="AP391" s="244"/>
      <c r="AQ391" s="10"/>
      <c r="AR391" s="32"/>
      <c r="AS391" s="10"/>
      <c r="AT391" s="244"/>
      <c r="AU391" s="10"/>
      <c r="AV391" s="244"/>
      <c r="AW391" s="7"/>
      <c r="AX391" s="249"/>
      <c r="AY391" s="10"/>
      <c r="AZ391" s="244"/>
      <c r="BA391" s="7"/>
      <c r="BB391" s="249"/>
      <c r="BC391" s="7"/>
      <c r="BD391" s="249"/>
      <c r="BE391" s="7"/>
      <c r="BF391" s="8"/>
      <c r="BG391" s="7"/>
      <c r="BH391" s="8"/>
      <c r="BJ391" s="41"/>
      <c r="BK391" s="41">
        <f t="shared" si="33"/>
        <v>0</v>
      </c>
      <c r="BL391">
        <f t="shared" si="32"/>
        <v>0</v>
      </c>
    </row>
    <row r="392" spans="1:66">
      <c r="A392">
        <f t="shared" si="31"/>
        <v>339</v>
      </c>
      <c r="B392" s="6"/>
      <c r="C392" s="10"/>
      <c r="D392" s="32"/>
      <c r="E392" s="10"/>
      <c r="F392" s="32"/>
      <c r="G392" s="10"/>
      <c r="H392" s="32"/>
      <c r="I392" s="10"/>
      <c r="J392" s="32"/>
      <c r="K392" s="94"/>
      <c r="L392" s="32"/>
      <c r="M392" s="10"/>
      <c r="N392" s="32"/>
      <c r="O392" s="10"/>
      <c r="P392" s="32"/>
      <c r="Q392" s="10"/>
      <c r="R392" s="32"/>
      <c r="S392" s="10"/>
      <c r="T392" s="32"/>
      <c r="U392" s="10"/>
      <c r="V392" s="32"/>
      <c r="W392" s="10"/>
      <c r="X392" s="32"/>
      <c r="Y392" s="10"/>
      <c r="Z392" s="32"/>
      <c r="AA392" s="10"/>
      <c r="AB392" s="32"/>
      <c r="AC392" s="10"/>
      <c r="AD392" s="32"/>
      <c r="AE392" s="10"/>
      <c r="AF392" s="32"/>
      <c r="AG392" s="10"/>
      <c r="AH392" s="32"/>
      <c r="AI392" s="10"/>
      <c r="AJ392" s="32"/>
      <c r="AK392" s="10"/>
      <c r="AL392" s="32"/>
      <c r="AM392" s="10"/>
      <c r="AN392" s="32"/>
      <c r="AO392" s="10"/>
      <c r="AP392" s="244"/>
      <c r="AQ392" s="10"/>
      <c r="AR392" s="32"/>
      <c r="AS392" s="10"/>
      <c r="AT392" s="244"/>
      <c r="AU392" s="10"/>
      <c r="AV392" s="244"/>
      <c r="AW392" s="10"/>
      <c r="AX392" s="247"/>
      <c r="AY392" s="10"/>
      <c r="AZ392" s="244"/>
      <c r="BA392" s="10"/>
      <c r="BB392" s="247"/>
      <c r="BC392" s="10"/>
      <c r="BD392" s="247"/>
      <c r="BE392" s="10"/>
      <c r="BF392" s="32"/>
      <c r="BG392" s="10"/>
      <c r="BH392" s="32"/>
      <c r="BJ392" s="41"/>
      <c r="BK392" s="41">
        <f t="shared" si="33"/>
        <v>0</v>
      </c>
      <c r="BL392">
        <f t="shared" si="32"/>
        <v>0</v>
      </c>
      <c r="BN392" s="39"/>
    </row>
    <row r="393" spans="1:66">
      <c r="A393">
        <f t="shared" si="31"/>
        <v>340</v>
      </c>
      <c r="B393" s="6"/>
      <c r="C393" s="10"/>
      <c r="D393" s="32"/>
      <c r="E393" s="10"/>
      <c r="F393" s="32"/>
      <c r="G393" s="10"/>
      <c r="H393" s="32"/>
      <c r="I393" s="10"/>
      <c r="J393" s="32"/>
      <c r="K393" s="10"/>
      <c r="L393" s="32"/>
      <c r="M393" s="10"/>
      <c r="N393" s="32"/>
      <c r="O393" s="10"/>
      <c r="P393" s="32"/>
      <c r="Q393" s="10"/>
      <c r="R393" s="32"/>
      <c r="S393" s="10"/>
      <c r="T393" s="32"/>
      <c r="U393" s="10"/>
      <c r="V393" s="32"/>
      <c r="W393" s="10"/>
      <c r="X393" s="32"/>
      <c r="Y393" s="10"/>
      <c r="Z393" s="32"/>
      <c r="AA393" s="10"/>
      <c r="AB393" s="32"/>
      <c r="AC393" s="10"/>
      <c r="AD393" s="32"/>
      <c r="AE393" s="10"/>
      <c r="AF393" s="32"/>
      <c r="AG393" s="10"/>
      <c r="AH393" s="32"/>
      <c r="AI393" s="10"/>
      <c r="AJ393" s="32"/>
      <c r="AK393" s="10"/>
      <c r="AL393" s="32"/>
      <c r="AM393" s="10"/>
      <c r="AN393" s="32"/>
      <c r="AO393" s="10"/>
      <c r="AP393" s="244"/>
      <c r="AQ393" s="10"/>
      <c r="AR393" s="32"/>
      <c r="AS393" s="10"/>
      <c r="AT393" s="244"/>
      <c r="AU393" s="10"/>
      <c r="AV393" s="244"/>
      <c r="AW393" s="10"/>
      <c r="AX393" s="247"/>
      <c r="AY393" s="10"/>
      <c r="AZ393" s="244"/>
      <c r="BA393" s="10"/>
      <c r="BB393" s="247"/>
      <c r="BC393" s="10"/>
      <c r="BD393" s="247"/>
      <c r="BE393" s="10"/>
      <c r="BF393" s="32"/>
      <c r="BG393" s="10"/>
      <c r="BH393" s="32"/>
      <c r="BJ393" s="41"/>
      <c r="BK393" s="41">
        <f t="shared" si="33"/>
        <v>0</v>
      </c>
      <c r="BL393">
        <f t="shared" si="32"/>
        <v>0</v>
      </c>
    </row>
    <row r="394" spans="1:66">
      <c r="A394">
        <f t="shared" si="31"/>
        <v>341</v>
      </c>
      <c r="B394" s="6"/>
      <c r="C394" s="10"/>
      <c r="D394" s="32"/>
      <c r="E394" s="10"/>
      <c r="F394" s="32"/>
      <c r="G394" s="10"/>
      <c r="H394" s="32"/>
      <c r="I394" s="10"/>
      <c r="J394" s="32"/>
      <c r="K394" s="10"/>
      <c r="L394" s="32"/>
      <c r="M394" s="10"/>
      <c r="N394" s="32"/>
      <c r="O394" s="10"/>
      <c r="P394" s="32"/>
      <c r="Q394" s="10"/>
      <c r="R394" s="32"/>
      <c r="S394" s="10"/>
      <c r="T394" s="32"/>
      <c r="U394" s="10"/>
      <c r="V394" s="32"/>
      <c r="W394" s="10"/>
      <c r="X394" s="32"/>
      <c r="Y394" s="10"/>
      <c r="Z394" s="32"/>
      <c r="AA394" s="10"/>
      <c r="AB394" s="32"/>
      <c r="AC394" s="10"/>
      <c r="AD394" s="32"/>
      <c r="AE394" s="10"/>
      <c r="AF394" s="32"/>
      <c r="AG394" s="10"/>
      <c r="AH394" s="32"/>
      <c r="AI394" s="10"/>
      <c r="AJ394" s="32"/>
      <c r="AK394" s="10"/>
      <c r="AL394" s="32"/>
      <c r="AM394" s="10"/>
      <c r="AN394" s="32"/>
      <c r="AO394" s="10"/>
      <c r="AP394" s="244"/>
      <c r="AQ394" s="10"/>
      <c r="AR394" s="32"/>
      <c r="AS394" s="10"/>
      <c r="AT394" s="244"/>
      <c r="AU394" s="10"/>
      <c r="AV394" s="244"/>
      <c r="AW394" s="7"/>
      <c r="AX394" s="249"/>
      <c r="AY394" s="10"/>
      <c r="AZ394" s="244"/>
      <c r="BA394" s="7"/>
      <c r="BB394" s="249"/>
      <c r="BC394" s="7"/>
      <c r="BD394" s="249"/>
      <c r="BE394" s="7"/>
      <c r="BF394" s="8"/>
      <c r="BG394" s="7"/>
      <c r="BH394" s="8"/>
      <c r="BJ394" s="41"/>
      <c r="BK394" s="41">
        <f t="shared" si="33"/>
        <v>0</v>
      </c>
      <c r="BL394">
        <f t="shared" si="32"/>
        <v>0</v>
      </c>
    </row>
    <row r="395" spans="1:66">
      <c r="A395">
        <f t="shared" si="31"/>
        <v>342</v>
      </c>
      <c r="B395" s="6"/>
      <c r="C395" s="10"/>
      <c r="D395" s="32"/>
      <c r="E395" s="10"/>
      <c r="F395" s="32"/>
      <c r="G395" s="10"/>
      <c r="H395" s="32"/>
      <c r="I395" s="10"/>
      <c r="J395" s="32"/>
      <c r="K395" s="10"/>
      <c r="L395" s="32"/>
      <c r="M395" s="10"/>
      <c r="N395" s="32"/>
      <c r="O395" s="10"/>
      <c r="P395" s="32"/>
      <c r="Q395" s="10"/>
      <c r="R395" s="32"/>
      <c r="S395" s="10"/>
      <c r="T395" s="32"/>
      <c r="U395" s="10"/>
      <c r="V395" s="32"/>
      <c r="W395" s="10"/>
      <c r="X395" s="32"/>
      <c r="Y395" s="10"/>
      <c r="Z395" s="32"/>
      <c r="AA395" s="10"/>
      <c r="AB395" s="32"/>
      <c r="AC395" s="10"/>
      <c r="AD395" s="32"/>
      <c r="AE395" s="10"/>
      <c r="AF395" s="32"/>
      <c r="AG395" s="10"/>
      <c r="AH395" s="32"/>
      <c r="AI395" s="10"/>
      <c r="AJ395" s="32"/>
      <c r="AK395" s="10"/>
      <c r="AL395" s="32"/>
      <c r="AM395" s="10"/>
      <c r="AN395" s="32"/>
      <c r="AO395" s="10"/>
      <c r="AP395" s="244"/>
      <c r="AQ395" s="10"/>
      <c r="AR395" s="32"/>
      <c r="AS395" s="10"/>
      <c r="AT395" s="244"/>
      <c r="AU395" s="10"/>
      <c r="AV395" s="244"/>
      <c r="AW395" s="7"/>
      <c r="AX395" s="249"/>
      <c r="AY395" s="10"/>
      <c r="AZ395" s="244"/>
      <c r="BA395" s="7"/>
      <c r="BB395" s="249"/>
      <c r="BC395" s="7"/>
      <c r="BD395" s="249"/>
      <c r="BE395" s="7"/>
      <c r="BF395" s="8"/>
      <c r="BG395" s="7"/>
      <c r="BH395" s="8"/>
      <c r="BJ395" s="41"/>
      <c r="BK395" s="41">
        <f t="shared" si="33"/>
        <v>0</v>
      </c>
      <c r="BL395">
        <f t="shared" si="32"/>
        <v>0</v>
      </c>
    </row>
    <row r="396" spans="1:66">
      <c r="A396">
        <f t="shared" si="31"/>
        <v>343</v>
      </c>
      <c r="B396" s="6"/>
      <c r="C396" s="10"/>
      <c r="D396" s="32"/>
      <c r="E396" s="10"/>
      <c r="F396" s="32"/>
      <c r="G396" s="10"/>
      <c r="H396" s="32"/>
      <c r="I396" s="10"/>
      <c r="J396" s="32"/>
      <c r="K396" s="10"/>
      <c r="L396" s="32"/>
      <c r="M396" s="10"/>
      <c r="N396" s="32"/>
      <c r="O396" s="10"/>
      <c r="P396" s="32"/>
      <c r="Q396" s="10"/>
      <c r="R396" s="32"/>
      <c r="S396" s="10"/>
      <c r="T396" s="32"/>
      <c r="U396" s="10"/>
      <c r="V396" s="32"/>
      <c r="W396" s="10"/>
      <c r="X396" s="32"/>
      <c r="Y396" s="10"/>
      <c r="Z396" s="32"/>
      <c r="AA396" s="10"/>
      <c r="AB396" s="32"/>
      <c r="AC396" s="10"/>
      <c r="AD396" s="32"/>
      <c r="AE396" s="10"/>
      <c r="AF396" s="32"/>
      <c r="AG396" s="10"/>
      <c r="AH396" s="32"/>
      <c r="AI396" s="10"/>
      <c r="AJ396" s="32"/>
      <c r="AK396" s="10"/>
      <c r="AL396" s="32"/>
      <c r="AM396" s="10"/>
      <c r="AN396" s="32"/>
      <c r="AO396" s="10"/>
      <c r="AP396" s="244"/>
      <c r="AQ396" s="10"/>
      <c r="AR396" s="32"/>
      <c r="AS396" s="10"/>
      <c r="AT396" s="244"/>
      <c r="AU396" s="10"/>
      <c r="AV396" s="244"/>
      <c r="AW396" s="7"/>
      <c r="AX396" s="249"/>
      <c r="AY396" s="10"/>
      <c r="AZ396" s="244"/>
      <c r="BA396" s="7"/>
      <c r="BB396" s="249"/>
      <c r="BC396" s="7"/>
      <c r="BD396" s="249"/>
      <c r="BE396" s="7"/>
      <c r="BF396" s="8"/>
      <c r="BG396" s="7"/>
      <c r="BH396" s="8"/>
      <c r="BJ396" s="41"/>
      <c r="BK396" s="41">
        <f t="shared" si="33"/>
        <v>0</v>
      </c>
      <c r="BL396">
        <f t="shared" si="32"/>
        <v>0</v>
      </c>
    </row>
    <row r="397" spans="1:66">
      <c r="A397">
        <f t="shared" si="31"/>
        <v>344</v>
      </c>
      <c r="B397" s="6"/>
      <c r="C397" s="10"/>
      <c r="D397" s="32"/>
      <c r="E397" s="10"/>
      <c r="F397" s="32"/>
      <c r="G397" s="10"/>
      <c r="H397" s="32"/>
      <c r="I397" s="10"/>
      <c r="J397" s="32"/>
      <c r="K397" s="10"/>
      <c r="L397" s="32"/>
      <c r="M397" s="10"/>
      <c r="N397" s="32"/>
      <c r="O397" s="10"/>
      <c r="P397" s="32"/>
      <c r="Q397" s="10"/>
      <c r="R397" s="32"/>
      <c r="S397" s="10"/>
      <c r="T397" s="32"/>
      <c r="U397" s="94"/>
      <c r="V397" s="32"/>
      <c r="W397" s="10"/>
      <c r="X397" s="32"/>
      <c r="Y397" s="10"/>
      <c r="Z397" s="32"/>
      <c r="AA397" s="10"/>
      <c r="AB397" s="32"/>
      <c r="AC397" s="10"/>
      <c r="AD397" s="32"/>
      <c r="AE397" s="10"/>
      <c r="AF397" s="32"/>
      <c r="AG397" s="10"/>
      <c r="AH397" s="32"/>
      <c r="AI397" s="10"/>
      <c r="AJ397" s="32"/>
      <c r="AK397" s="10"/>
      <c r="AL397" s="32"/>
      <c r="AM397" s="10"/>
      <c r="AN397" s="32"/>
      <c r="AO397" s="10"/>
      <c r="AP397" s="244"/>
      <c r="AQ397" s="10"/>
      <c r="AR397" s="32"/>
      <c r="AS397" s="10"/>
      <c r="AT397" s="244"/>
      <c r="AU397" s="10"/>
      <c r="AV397" s="244"/>
      <c r="AW397" s="7"/>
      <c r="AX397" s="249"/>
      <c r="AY397" s="10"/>
      <c r="AZ397" s="244"/>
      <c r="BA397" s="7"/>
      <c r="BB397" s="249"/>
      <c r="BC397" s="7"/>
      <c r="BD397" s="249"/>
      <c r="BE397" s="7"/>
      <c r="BF397" s="8"/>
      <c r="BG397" s="7"/>
      <c r="BH397" s="8"/>
      <c r="BJ397" s="41"/>
      <c r="BK397" s="41">
        <f t="shared" si="33"/>
        <v>0</v>
      </c>
      <c r="BL397">
        <f t="shared" si="32"/>
        <v>0</v>
      </c>
    </row>
    <row r="398" spans="1:66">
      <c r="A398">
        <f t="shared" si="31"/>
        <v>345</v>
      </c>
      <c r="B398" s="6"/>
      <c r="C398" s="10"/>
      <c r="D398" s="32"/>
      <c r="E398" s="10"/>
      <c r="F398" s="32"/>
      <c r="G398" s="10"/>
      <c r="H398" s="32"/>
      <c r="I398" s="10"/>
      <c r="J398" s="32"/>
      <c r="K398" s="10"/>
      <c r="L398" s="32"/>
      <c r="M398" s="10"/>
      <c r="N398" s="32"/>
      <c r="O398" s="10"/>
      <c r="P398" s="32"/>
      <c r="Q398" s="10"/>
      <c r="R398" s="32"/>
      <c r="S398" s="10"/>
      <c r="T398" s="32"/>
      <c r="U398" s="10"/>
      <c r="V398" s="32"/>
      <c r="W398" s="10"/>
      <c r="X398" s="32"/>
      <c r="Y398" s="10"/>
      <c r="Z398" s="32"/>
      <c r="AA398" s="10"/>
      <c r="AB398" s="32"/>
      <c r="AC398" s="10"/>
      <c r="AD398" s="32"/>
      <c r="AE398" s="10"/>
      <c r="AF398" s="32"/>
      <c r="AG398" s="10"/>
      <c r="AH398" s="32"/>
      <c r="AI398" s="10"/>
      <c r="AJ398" s="32"/>
      <c r="AK398" s="10"/>
      <c r="AL398" s="32"/>
      <c r="AM398" s="10"/>
      <c r="AN398" s="32"/>
      <c r="AO398" s="10"/>
      <c r="AP398" s="244"/>
      <c r="AQ398" s="10"/>
      <c r="AR398" s="32"/>
      <c r="AS398" s="10"/>
      <c r="AT398" s="244"/>
      <c r="AU398" s="10"/>
      <c r="AV398" s="244"/>
      <c r="AW398" s="7"/>
      <c r="AX398" s="249"/>
      <c r="AY398" s="10"/>
      <c r="AZ398" s="244"/>
      <c r="BA398" s="7"/>
      <c r="BB398" s="249"/>
      <c r="BC398" s="7"/>
      <c r="BD398" s="249"/>
      <c r="BE398" s="7"/>
      <c r="BF398" s="8"/>
      <c r="BG398" s="7"/>
      <c r="BH398" s="8"/>
      <c r="BJ398" s="41"/>
      <c r="BK398" s="41">
        <f t="shared" si="33"/>
        <v>0</v>
      </c>
      <c r="BL398">
        <f t="shared" si="32"/>
        <v>0</v>
      </c>
    </row>
    <row r="399" spans="1:66">
      <c r="A399">
        <f t="shared" si="31"/>
        <v>346</v>
      </c>
      <c r="B399" s="6"/>
      <c r="C399" s="10"/>
      <c r="D399" s="32"/>
      <c r="E399" s="10"/>
      <c r="F399" s="32"/>
      <c r="G399" s="10"/>
      <c r="H399" s="32"/>
      <c r="I399" s="10"/>
      <c r="J399" s="32"/>
      <c r="K399" s="10"/>
      <c r="L399" s="32"/>
      <c r="M399" s="10"/>
      <c r="N399" s="32"/>
      <c r="O399" s="10"/>
      <c r="P399" s="32"/>
      <c r="Q399" s="10"/>
      <c r="R399" s="32"/>
      <c r="S399" s="10"/>
      <c r="T399" s="32"/>
      <c r="U399" s="10"/>
      <c r="V399" s="32"/>
      <c r="W399" s="10"/>
      <c r="X399" s="32"/>
      <c r="Y399" s="10"/>
      <c r="Z399" s="32"/>
      <c r="AA399" s="10"/>
      <c r="AB399" s="32"/>
      <c r="AC399" s="10"/>
      <c r="AD399" s="32"/>
      <c r="AE399" s="10"/>
      <c r="AF399" s="32"/>
      <c r="AG399" s="10"/>
      <c r="AH399" s="32"/>
      <c r="AI399" s="10"/>
      <c r="AJ399" s="32"/>
      <c r="AK399" s="10"/>
      <c r="AL399" s="32"/>
      <c r="AM399" s="10"/>
      <c r="AN399" s="32"/>
      <c r="AO399" s="10"/>
      <c r="AP399" s="244"/>
      <c r="AQ399" s="10"/>
      <c r="AR399" s="32"/>
      <c r="AS399" s="10"/>
      <c r="AT399" s="244"/>
      <c r="AU399" s="10"/>
      <c r="AV399" s="244"/>
      <c r="AW399" s="7"/>
      <c r="AX399" s="249"/>
      <c r="AY399" s="10"/>
      <c r="AZ399" s="244"/>
      <c r="BA399" s="7"/>
      <c r="BB399" s="249"/>
      <c r="BC399" s="7"/>
      <c r="BD399" s="249"/>
      <c r="BE399" s="7"/>
      <c r="BF399" s="8"/>
      <c r="BG399" s="7"/>
      <c r="BH399" s="8"/>
      <c r="BJ399" s="41"/>
      <c r="BK399" s="41">
        <f t="shared" si="33"/>
        <v>0</v>
      </c>
      <c r="BL399">
        <f t="shared" si="32"/>
        <v>0</v>
      </c>
    </row>
    <row r="400" spans="1:66">
      <c r="A400">
        <f t="shared" si="31"/>
        <v>347</v>
      </c>
      <c r="B400" s="6"/>
      <c r="C400" s="10"/>
      <c r="D400" s="32"/>
      <c r="E400" s="10"/>
      <c r="F400" s="32"/>
      <c r="G400" s="10"/>
      <c r="H400" s="32"/>
      <c r="I400" s="10"/>
      <c r="J400" s="32"/>
      <c r="K400" s="10"/>
      <c r="L400" s="32"/>
      <c r="M400" s="10"/>
      <c r="N400" s="32"/>
      <c r="O400" s="10"/>
      <c r="P400" s="32"/>
      <c r="Q400" s="10"/>
      <c r="R400" s="32"/>
      <c r="S400" s="10"/>
      <c r="T400" s="32"/>
      <c r="U400" s="10"/>
      <c r="V400" s="32"/>
      <c r="W400" s="10"/>
      <c r="X400" s="32"/>
      <c r="Y400" s="10"/>
      <c r="Z400" s="32"/>
      <c r="AA400" s="10"/>
      <c r="AB400" s="32"/>
      <c r="AC400" s="10"/>
      <c r="AD400" s="32"/>
      <c r="AE400" s="10"/>
      <c r="AF400" s="32"/>
      <c r="AG400" s="10"/>
      <c r="AH400" s="32"/>
      <c r="AI400" s="10"/>
      <c r="AJ400" s="32"/>
      <c r="AK400" s="10"/>
      <c r="AL400" s="32"/>
      <c r="AM400" s="10"/>
      <c r="AN400" s="32"/>
      <c r="AO400" s="10"/>
      <c r="AP400" s="244"/>
      <c r="AQ400" s="10"/>
      <c r="AR400" s="32"/>
      <c r="AS400" s="10"/>
      <c r="AT400" s="244"/>
      <c r="AU400" s="10"/>
      <c r="AV400" s="244"/>
      <c r="AW400" s="7"/>
      <c r="AX400" s="249"/>
      <c r="AY400" s="10"/>
      <c r="AZ400" s="244"/>
      <c r="BA400" s="7"/>
      <c r="BB400" s="249"/>
      <c r="BC400" s="7"/>
      <c r="BD400" s="249"/>
      <c r="BE400" s="7"/>
      <c r="BF400" s="8"/>
      <c r="BG400" s="7"/>
      <c r="BH400" s="8"/>
      <c r="BJ400" s="41"/>
      <c r="BK400" s="41">
        <f t="shared" si="33"/>
        <v>0</v>
      </c>
      <c r="BL400">
        <f t="shared" si="32"/>
        <v>0</v>
      </c>
    </row>
    <row r="401" spans="1:66">
      <c r="A401">
        <f t="shared" si="31"/>
        <v>348</v>
      </c>
      <c r="B401" s="6"/>
      <c r="C401" s="10"/>
      <c r="D401" s="32"/>
      <c r="E401" s="10"/>
      <c r="F401" s="32"/>
      <c r="G401" s="10"/>
      <c r="H401" s="32"/>
      <c r="I401" s="10"/>
      <c r="J401" s="32"/>
      <c r="K401" s="94"/>
      <c r="L401" s="32"/>
      <c r="M401" s="10"/>
      <c r="N401" s="32"/>
      <c r="O401" s="10"/>
      <c r="P401" s="32"/>
      <c r="Q401" s="10"/>
      <c r="R401" s="32"/>
      <c r="S401" s="10"/>
      <c r="T401" s="32"/>
      <c r="U401" s="10"/>
      <c r="V401" s="32"/>
      <c r="W401" s="10"/>
      <c r="X401" s="32"/>
      <c r="Y401" s="10"/>
      <c r="Z401" s="32"/>
      <c r="AA401" s="10"/>
      <c r="AB401" s="32"/>
      <c r="AC401" s="10"/>
      <c r="AD401" s="32"/>
      <c r="AE401" s="10"/>
      <c r="AF401" s="32"/>
      <c r="AG401" s="10"/>
      <c r="AH401" s="32"/>
      <c r="AI401" s="10"/>
      <c r="AJ401" s="32"/>
      <c r="AK401" s="10"/>
      <c r="AL401" s="32"/>
      <c r="AM401" s="10"/>
      <c r="AN401" s="32"/>
      <c r="AO401" s="10"/>
      <c r="AP401" s="244"/>
      <c r="AQ401" s="10"/>
      <c r="AR401" s="32"/>
      <c r="AS401" s="10"/>
      <c r="AT401" s="244"/>
      <c r="AU401" s="10"/>
      <c r="AV401" s="244"/>
      <c r="AW401" s="7"/>
      <c r="AX401" s="249"/>
      <c r="AY401" s="10"/>
      <c r="AZ401" s="244"/>
      <c r="BA401" s="7"/>
      <c r="BB401" s="249"/>
      <c r="BC401" s="7"/>
      <c r="BD401" s="249"/>
      <c r="BE401" s="7"/>
      <c r="BF401" s="8"/>
      <c r="BG401" s="7"/>
      <c r="BH401" s="8"/>
      <c r="BJ401" s="41"/>
      <c r="BK401" s="41">
        <f t="shared" si="33"/>
        <v>0</v>
      </c>
      <c r="BL401">
        <f t="shared" si="32"/>
        <v>0</v>
      </c>
      <c r="BN401" s="39"/>
    </row>
    <row r="402" spans="1:66">
      <c r="A402">
        <f t="shared" si="31"/>
        <v>349</v>
      </c>
      <c r="B402" s="6"/>
      <c r="C402" s="10"/>
      <c r="D402" s="32"/>
      <c r="E402" s="10"/>
      <c r="F402" s="32"/>
      <c r="G402" s="10"/>
      <c r="H402" s="32"/>
      <c r="I402" s="10"/>
      <c r="J402" s="32"/>
      <c r="K402" s="10"/>
      <c r="L402" s="32"/>
      <c r="M402" s="10"/>
      <c r="N402" s="32"/>
      <c r="O402" s="10"/>
      <c r="P402" s="32"/>
      <c r="Q402" s="10"/>
      <c r="R402" s="32"/>
      <c r="S402" s="10"/>
      <c r="T402" s="32"/>
      <c r="U402" s="10"/>
      <c r="V402" s="32"/>
      <c r="W402" s="10"/>
      <c r="X402" s="32"/>
      <c r="Y402" s="10"/>
      <c r="Z402" s="32"/>
      <c r="AA402" s="10"/>
      <c r="AB402" s="32"/>
      <c r="AC402" s="10"/>
      <c r="AD402" s="32"/>
      <c r="AE402" s="10"/>
      <c r="AF402" s="32"/>
      <c r="AG402" s="10"/>
      <c r="AH402" s="32"/>
      <c r="AI402" s="10"/>
      <c r="AJ402" s="32"/>
      <c r="AK402" s="10"/>
      <c r="AL402" s="32"/>
      <c r="AM402" s="10"/>
      <c r="AN402" s="32"/>
      <c r="AO402" s="10"/>
      <c r="AP402" s="244"/>
      <c r="AQ402" s="10"/>
      <c r="AR402" s="32"/>
      <c r="AS402" s="10"/>
      <c r="AT402" s="244"/>
      <c r="AU402" s="10"/>
      <c r="AV402" s="244"/>
      <c r="AW402" s="7"/>
      <c r="AX402" s="249"/>
      <c r="AY402" s="10"/>
      <c r="AZ402" s="244"/>
      <c r="BA402" s="7"/>
      <c r="BB402" s="249"/>
      <c r="BC402" s="7"/>
      <c r="BD402" s="249"/>
      <c r="BE402" s="7"/>
      <c r="BF402" s="8"/>
      <c r="BG402" s="7"/>
      <c r="BH402" s="8"/>
      <c r="BJ402" s="41"/>
      <c r="BK402" s="41">
        <f t="shared" si="33"/>
        <v>0</v>
      </c>
      <c r="BL402">
        <f t="shared" si="32"/>
        <v>0</v>
      </c>
    </row>
    <row r="403" spans="1:66">
      <c r="A403">
        <f t="shared" si="31"/>
        <v>350</v>
      </c>
      <c r="B403" s="6"/>
      <c r="C403" s="10"/>
      <c r="D403" s="32"/>
      <c r="E403" s="10"/>
      <c r="F403" s="32"/>
      <c r="G403" s="10"/>
      <c r="H403" s="32"/>
      <c r="I403" s="10"/>
      <c r="J403" s="32"/>
      <c r="K403" s="94"/>
      <c r="L403" s="32"/>
      <c r="M403" s="10"/>
      <c r="N403" s="32"/>
      <c r="O403" s="10"/>
      <c r="P403" s="32"/>
      <c r="Q403" s="10"/>
      <c r="R403" s="32"/>
      <c r="S403" s="10"/>
      <c r="T403" s="32"/>
      <c r="U403" s="10"/>
      <c r="V403" s="32"/>
      <c r="W403" s="10"/>
      <c r="X403" s="32"/>
      <c r="Y403" s="10"/>
      <c r="Z403" s="32"/>
      <c r="AA403" s="10"/>
      <c r="AB403" s="32"/>
      <c r="AC403" s="10"/>
      <c r="AD403" s="32"/>
      <c r="AE403" s="10"/>
      <c r="AF403" s="32"/>
      <c r="AG403" s="10"/>
      <c r="AH403" s="32"/>
      <c r="AI403" s="10"/>
      <c r="AJ403" s="32"/>
      <c r="AK403" s="10"/>
      <c r="AL403" s="32"/>
      <c r="AM403" s="10"/>
      <c r="AN403" s="32"/>
      <c r="AO403" s="10"/>
      <c r="AP403" s="244"/>
      <c r="AQ403" s="10"/>
      <c r="AR403" s="32"/>
      <c r="AS403" s="10"/>
      <c r="AT403" s="244"/>
      <c r="AU403" s="10"/>
      <c r="AV403" s="244"/>
      <c r="AW403" s="7"/>
      <c r="AX403" s="249"/>
      <c r="AY403" s="10"/>
      <c r="AZ403" s="244"/>
      <c r="BA403" s="7"/>
      <c r="BB403" s="249"/>
      <c r="BC403" s="7"/>
      <c r="BD403" s="249"/>
      <c r="BE403" s="7"/>
      <c r="BF403" s="8"/>
      <c r="BG403" s="7"/>
      <c r="BH403" s="8"/>
      <c r="BJ403" s="41"/>
      <c r="BK403" s="41">
        <f t="shared" si="33"/>
        <v>0</v>
      </c>
      <c r="BL403">
        <f t="shared" si="32"/>
        <v>0</v>
      </c>
      <c r="BN403" s="39"/>
    </row>
    <row r="404" spans="1:66">
      <c r="A404">
        <f t="shared" si="31"/>
        <v>351</v>
      </c>
      <c r="B404" s="6"/>
      <c r="C404" s="10"/>
      <c r="D404" s="32"/>
      <c r="E404" s="10"/>
      <c r="F404" s="32"/>
      <c r="G404" s="10"/>
      <c r="H404" s="32"/>
      <c r="I404" s="10"/>
      <c r="J404" s="32"/>
      <c r="K404" s="10"/>
      <c r="L404" s="32"/>
      <c r="M404" s="10"/>
      <c r="N404" s="32"/>
      <c r="O404" s="10"/>
      <c r="P404" s="32"/>
      <c r="Q404" s="10"/>
      <c r="R404" s="32"/>
      <c r="S404" s="10"/>
      <c r="T404" s="32"/>
      <c r="U404" s="10"/>
      <c r="V404" s="32"/>
      <c r="W404" s="10"/>
      <c r="X404" s="32"/>
      <c r="Y404" s="10"/>
      <c r="Z404" s="32"/>
      <c r="AA404" s="10"/>
      <c r="AB404" s="32"/>
      <c r="AC404" s="10"/>
      <c r="AD404" s="32"/>
      <c r="AE404" s="10"/>
      <c r="AF404" s="32"/>
      <c r="AG404" s="10"/>
      <c r="AH404" s="32"/>
      <c r="AI404" s="10"/>
      <c r="AJ404" s="32"/>
      <c r="AK404" s="10"/>
      <c r="AL404" s="32"/>
      <c r="AM404" s="10"/>
      <c r="AN404" s="32"/>
      <c r="AO404" s="10"/>
      <c r="AP404" s="244"/>
      <c r="AQ404" s="10"/>
      <c r="AR404" s="32"/>
      <c r="AS404" s="10"/>
      <c r="AT404" s="244"/>
      <c r="AU404" s="10"/>
      <c r="AV404" s="244"/>
      <c r="AW404" s="7"/>
      <c r="AX404" s="249"/>
      <c r="AY404" s="10"/>
      <c r="AZ404" s="244"/>
      <c r="BA404" s="7"/>
      <c r="BB404" s="249"/>
      <c r="BC404" s="7"/>
      <c r="BD404" s="249"/>
      <c r="BE404" s="7"/>
      <c r="BF404" s="8"/>
      <c r="BG404" s="7"/>
      <c r="BH404" s="8"/>
      <c r="BJ404" s="41"/>
      <c r="BK404" s="41">
        <f t="shared" si="33"/>
        <v>0</v>
      </c>
      <c r="BL404">
        <f t="shared" si="32"/>
        <v>0</v>
      </c>
    </row>
    <row r="405" spans="1:66">
      <c r="A405">
        <f t="shared" si="31"/>
        <v>352</v>
      </c>
      <c r="B405" s="6"/>
      <c r="C405" s="10"/>
      <c r="D405" s="32"/>
      <c r="E405" s="10"/>
      <c r="F405" s="32"/>
      <c r="G405" s="10"/>
      <c r="H405" s="32"/>
      <c r="I405" s="10"/>
      <c r="J405" s="32"/>
      <c r="K405" s="10"/>
      <c r="L405" s="32"/>
      <c r="M405" s="10"/>
      <c r="N405" s="32"/>
      <c r="O405" s="10"/>
      <c r="P405" s="32"/>
      <c r="Q405" s="10"/>
      <c r="R405" s="32"/>
      <c r="S405" s="10"/>
      <c r="T405" s="32"/>
      <c r="U405" s="10"/>
      <c r="V405" s="32"/>
      <c r="W405" s="10"/>
      <c r="X405" s="32"/>
      <c r="Y405" s="10"/>
      <c r="Z405" s="32"/>
      <c r="AA405" s="10"/>
      <c r="AB405" s="32"/>
      <c r="AC405" s="10"/>
      <c r="AD405" s="32"/>
      <c r="AE405" s="10"/>
      <c r="AF405" s="32"/>
      <c r="AG405" s="10"/>
      <c r="AH405" s="32"/>
      <c r="AI405" s="10"/>
      <c r="AJ405" s="32"/>
      <c r="AK405" s="10"/>
      <c r="AL405" s="32"/>
      <c r="AM405" s="10"/>
      <c r="AN405" s="32"/>
      <c r="AO405" s="10"/>
      <c r="AP405" s="244"/>
      <c r="AQ405" s="10"/>
      <c r="AR405" s="32"/>
      <c r="AS405" s="10"/>
      <c r="AT405" s="244"/>
      <c r="AU405" s="10"/>
      <c r="AV405" s="244"/>
      <c r="AW405" s="7"/>
      <c r="AX405" s="249"/>
      <c r="AY405" s="10"/>
      <c r="AZ405" s="244"/>
      <c r="BA405" s="7"/>
      <c r="BB405" s="249"/>
      <c r="BC405" s="7"/>
      <c r="BD405" s="249"/>
      <c r="BE405" s="7"/>
      <c r="BF405" s="8"/>
      <c r="BG405" s="7"/>
      <c r="BH405" s="8"/>
      <c r="BJ405" s="41"/>
      <c r="BK405" s="41">
        <f t="shared" si="33"/>
        <v>0</v>
      </c>
      <c r="BL405">
        <f t="shared" si="32"/>
        <v>0</v>
      </c>
    </row>
    <row r="406" spans="1:66">
      <c r="A406">
        <f t="shared" si="31"/>
        <v>353</v>
      </c>
      <c r="B406" s="6"/>
      <c r="C406" s="10"/>
      <c r="D406" s="32"/>
      <c r="E406" s="10"/>
      <c r="F406" s="32"/>
      <c r="G406" s="10"/>
      <c r="H406" s="32"/>
      <c r="I406" s="10"/>
      <c r="J406" s="32"/>
      <c r="K406" s="10"/>
      <c r="L406" s="32"/>
      <c r="M406" s="10"/>
      <c r="N406" s="32"/>
      <c r="O406" s="10"/>
      <c r="P406" s="32"/>
      <c r="Q406" s="10"/>
      <c r="R406" s="32"/>
      <c r="S406" s="10"/>
      <c r="T406" s="32"/>
      <c r="U406" s="10"/>
      <c r="V406" s="32"/>
      <c r="W406" s="10"/>
      <c r="X406" s="32"/>
      <c r="Y406" s="10"/>
      <c r="Z406" s="32"/>
      <c r="AA406" s="10"/>
      <c r="AB406" s="32"/>
      <c r="AC406" s="10"/>
      <c r="AD406" s="32"/>
      <c r="AE406" s="10"/>
      <c r="AF406" s="32"/>
      <c r="AG406" s="10"/>
      <c r="AH406" s="32"/>
      <c r="AI406" s="10"/>
      <c r="AJ406" s="32"/>
      <c r="AK406" s="10"/>
      <c r="AL406" s="32"/>
      <c r="AM406" s="10"/>
      <c r="AN406" s="32"/>
      <c r="AO406" s="10"/>
      <c r="AP406" s="244"/>
      <c r="AQ406" s="10"/>
      <c r="AR406" s="32"/>
      <c r="AS406" s="10"/>
      <c r="AT406" s="244"/>
      <c r="AU406" s="10"/>
      <c r="AV406" s="244"/>
      <c r="AW406" s="7"/>
      <c r="AX406" s="249"/>
      <c r="AY406" s="10"/>
      <c r="AZ406" s="244"/>
      <c r="BA406" s="7"/>
      <c r="BB406" s="249"/>
      <c r="BC406" s="7"/>
      <c r="BD406" s="249"/>
      <c r="BE406" s="7"/>
      <c r="BF406" s="8"/>
      <c r="BG406" s="7"/>
      <c r="BH406" s="8"/>
      <c r="BJ406" s="41"/>
      <c r="BK406" s="41">
        <f t="shared" si="33"/>
        <v>0</v>
      </c>
      <c r="BL406">
        <f t="shared" si="32"/>
        <v>0</v>
      </c>
    </row>
    <row r="407" spans="1:66">
      <c r="A407">
        <f t="shared" si="31"/>
        <v>354</v>
      </c>
      <c r="B407" s="6"/>
      <c r="C407" s="10"/>
      <c r="D407" s="32"/>
      <c r="E407" s="10"/>
      <c r="F407" s="32"/>
      <c r="G407" s="10"/>
      <c r="H407" s="32"/>
      <c r="I407" s="10"/>
      <c r="J407" s="32"/>
      <c r="K407" s="10"/>
      <c r="L407" s="32"/>
      <c r="M407" s="10"/>
      <c r="N407" s="32"/>
      <c r="O407" s="10"/>
      <c r="P407" s="32"/>
      <c r="Q407" s="10"/>
      <c r="R407" s="32"/>
      <c r="S407" s="10"/>
      <c r="T407" s="32"/>
      <c r="U407" s="10"/>
      <c r="V407" s="32"/>
      <c r="W407" s="10"/>
      <c r="X407" s="32"/>
      <c r="Y407" s="10"/>
      <c r="Z407" s="32"/>
      <c r="AA407" s="10"/>
      <c r="AB407" s="32"/>
      <c r="AC407" s="10"/>
      <c r="AD407" s="32"/>
      <c r="AE407" s="10"/>
      <c r="AF407" s="32"/>
      <c r="AG407" s="10"/>
      <c r="AH407" s="32"/>
      <c r="AI407" s="10"/>
      <c r="AJ407" s="32"/>
      <c r="AK407" s="10"/>
      <c r="AL407" s="32"/>
      <c r="AM407" s="10"/>
      <c r="AN407" s="32"/>
      <c r="AO407" s="10"/>
      <c r="AP407" s="244"/>
      <c r="AQ407" s="10"/>
      <c r="AR407" s="32"/>
      <c r="AS407" s="10"/>
      <c r="AT407" s="244"/>
      <c r="AU407" s="10"/>
      <c r="AV407" s="244"/>
      <c r="AW407" s="7"/>
      <c r="AX407" s="249"/>
      <c r="AY407" s="10"/>
      <c r="AZ407" s="244"/>
      <c r="BA407" s="7"/>
      <c r="BB407" s="249"/>
      <c r="BC407" s="7"/>
      <c r="BD407" s="249"/>
      <c r="BE407" s="7"/>
      <c r="BF407" s="8"/>
      <c r="BG407" s="7"/>
      <c r="BH407" s="8"/>
      <c r="BJ407" s="41"/>
      <c r="BK407" s="41">
        <f t="shared" si="33"/>
        <v>0</v>
      </c>
      <c r="BL407">
        <f t="shared" si="32"/>
        <v>0</v>
      </c>
    </row>
    <row r="408" spans="1:66">
      <c r="A408">
        <f t="shared" si="31"/>
        <v>355</v>
      </c>
      <c r="B408" s="6"/>
      <c r="C408" s="10"/>
      <c r="D408" s="32"/>
      <c r="E408" s="10"/>
      <c r="F408" s="32"/>
      <c r="G408" s="10"/>
      <c r="H408" s="32"/>
      <c r="I408" s="10"/>
      <c r="J408" s="32"/>
      <c r="K408" s="94"/>
      <c r="L408" s="32"/>
      <c r="M408" s="10"/>
      <c r="N408" s="32"/>
      <c r="O408" s="10"/>
      <c r="P408" s="32"/>
      <c r="Q408" s="10"/>
      <c r="R408" s="32"/>
      <c r="S408" s="10"/>
      <c r="T408" s="32"/>
      <c r="U408" s="10"/>
      <c r="V408" s="32"/>
      <c r="W408" s="10"/>
      <c r="X408" s="32"/>
      <c r="Y408" s="10"/>
      <c r="Z408" s="32"/>
      <c r="AA408" s="10"/>
      <c r="AB408" s="32"/>
      <c r="AC408" s="10"/>
      <c r="AD408" s="32"/>
      <c r="AE408" s="10"/>
      <c r="AF408" s="32"/>
      <c r="AG408" s="10"/>
      <c r="AH408" s="32"/>
      <c r="AI408" s="10"/>
      <c r="AJ408" s="32"/>
      <c r="AK408" s="10"/>
      <c r="AL408" s="32"/>
      <c r="AM408" s="10"/>
      <c r="AN408" s="32"/>
      <c r="AO408" s="10"/>
      <c r="AP408" s="244"/>
      <c r="AQ408" s="10"/>
      <c r="AR408" s="32"/>
      <c r="AS408" s="10"/>
      <c r="AT408" s="244"/>
      <c r="AU408" s="10"/>
      <c r="AV408" s="244"/>
      <c r="AW408" s="7"/>
      <c r="AX408" s="249"/>
      <c r="AY408" s="10"/>
      <c r="AZ408" s="244"/>
      <c r="BA408" s="7"/>
      <c r="BB408" s="249"/>
      <c r="BC408" s="7"/>
      <c r="BD408" s="249"/>
      <c r="BE408" s="7"/>
      <c r="BF408" s="8"/>
      <c r="BG408" s="7"/>
      <c r="BH408" s="8"/>
      <c r="BJ408" s="41"/>
      <c r="BK408" s="41">
        <f t="shared" si="33"/>
        <v>0</v>
      </c>
      <c r="BL408">
        <f t="shared" si="32"/>
        <v>0</v>
      </c>
      <c r="BN408" s="39"/>
    </row>
    <row r="409" spans="1:66">
      <c r="A409">
        <f t="shared" si="31"/>
        <v>356</v>
      </c>
      <c r="B409" s="6"/>
      <c r="C409" s="10"/>
      <c r="D409" s="32"/>
      <c r="E409" s="10"/>
      <c r="F409" s="32"/>
      <c r="G409" s="10"/>
      <c r="H409" s="32"/>
      <c r="I409" s="10"/>
      <c r="J409" s="32"/>
      <c r="K409" s="94"/>
      <c r="L409" s="32"/>
      <c r="M409" s="10"/>
      <c r="N409" s="32"/>
      <c r="O409" s="10"/>
      <c r="P409" s="32"/>
      <c r="Q409" s="10"/>
      <c r="R409" s="32"/>
      <c r="S409" s="10"/>
      <c r="T409" s="32"/>
      <c r="U409" s="10"/>
      <c r="V409" s="32"/>
      <c r="W409" s="10"/>
      <c r="X409" s="32"/>
      <c r="Y409" s="10"/>
      <c r="Z409" s="32"/>
      <c r="AA409" s="10"/>
      <c r="AB409" s="32"/>
      <c r="AC409" s="10"/>
      <c r="AD409" s="32"/>
      <c r="AE409" s="10"/>
      <c r="AF409" s="32"/>
      <c r="AG409" s="10"/>
      <c r="AH409" s="32"/>
      <c r="AI409" s="10"/>
      <c r="AJ409" s="32"/>
      <c r="AK409" s="10"/>
      <c r="AL409" s="32"/>
      <c r="AM409" s="10"/>
      <c r="AN409" s="32"/>
      <c r="AO409" s="10"/>
      <c r="AP409" s="244"/>
      <c r="AQ409" s="10"/>
      <c r="AR409" s="32"/>
      <c r="AS409" s="10"/>
      <c r="AT409" s="244"/>
      <c r="AU409" s="10"/>
      <c r="AV409" s="244"/>
      <c r="AW409" s="7"/>
      <c r="AX409" s="249"/>
      <c r="AY409" s="10"/>
      <c r="AZ409" s="244"/>
      <c r="BA409" s="7"/>
      <c r="BB409" s="249"/>
      <c r="BC409" s="7"/>
      <c r="BD409" s="249"/>
      <c r="BE409" s="7"/>
      <c r="BF409" s="8"/>
      <c r="BG409" s="7"/>
      <c r="BH409" s="8"/>
      <c r="BJ409" s="41"/>
      <c r="BK409" s="41">
        <f t="shared" si="33"/>
        <v>0</v>
      </c>
      <c r="BL409">
        <f t="shared" si="32"/>
        <v>0</v>
      </c>
      <c r="BN409" s="39"/>
    </row>
    <row r="410" spans="1:66">
      <c r="A410">
        <f t="shared" si="31"/>
        <v>357</v>
      </c>
      <c r="B410" s="6"/>
      <c r="C410" s="10"/>
      <c r="D410" s="32"/>
      <c r="E410" s="10"/>
      <c r="F410" s="32"/>
      <c r="G410" s="10"/>
      <c r="H410" s="32"/>
      <c r="I410" s="10"/>
      <c r="J410" s="32"/>
      <c r="K410" s="94"/>
      <c r="L410" s="32"/>
      <c r="M410" s="10"/>
      <c r="N410" s="32"/>
      <c r="O410" s="10"/>
      <c r="P410" s="32"/>
      <c r="Q410" s="10"/>
      <c r="R410" s="32"/>
      <c r="S410" s="10"/>
      <c r="T410" s="32"/>
      <c r="U410" s="10"/>
      <c r="V410" s="32"/>
      <c r="W410" s="10"/>
      <c r="X410" s="32"/>
      <c r="Y410" s="10"/>
      <c r="Z410" s="32"/>
      <c r="AA410" s="10"/>
      <c r="AB410" s="32"/>
      <c r="AC410" s="10"/>
      <c r="AD410" s="32"/>
      <c r="AE410" s="10"/>
      <c r="AF410" s="32"/>
      <c r="AG410" s="10"/>
      <c r="AH410" s="32"/>
      <c r="AI410" s="10"/>
      <c r="AJ410" s="32"/>
      <c r="AK410" s="10"/>
      <c r="AL410" s="32"/>
      <c r="AM410" s="10"/>
      <c r="AN410" s="32"/>
      <c r="AO410" s="10"/>
      <c r="AP410" s="244"/>
      <c r="AQ410" s="10"/>
      <c r="AR410" s="32"/>
      <c r="AS410" s="10"/>
      <c r="AT410" s="244"/>
      <c r="AU410" s="10"/>
      <c r="AV410" s="244"/>
      <c r="AW410" s="7"/>
      <c r="AX410" s="249"/>
      <c r="AY410" s="10"/>
      <c r="AZ410" s="244"/>
      <c r="BA410" s="7"/>
      <c r="BB410" s="249"/>
      <c r="BC410" s="7"/>
      <c r="BD410" s="249"/>
      <c r="BE410" s="7"/>
      <c r="BF410" s="8"/>
      <c r="BG410" s="7"/>
      <c r="BH410" s="8"/>
      <c r="BJ410" s="41"/>
      <c r="BK410" s="41">
        <f t="shared" si="33"/>
        <v>0</v>
      </c>
      <c r="BL410">
        <f t="shared" si="32"/>
        <v>0</v>
      </c>
      <c r="BN410" s="39"/>
    </row>
    <row r="411" spans="1:66">
      <c r="A411">
        <f t="shared" si="31"/>
        <v>358</v>
      </c>
      <c r="B411" s="6"/>
      <c r="C411" s="10"/>
      <c r="D411" s="32"/>
      <c r="E411" s="10"/>
      <c r="F411" s="32"/>
      <c r="G411" s="10"/>
      <c r="H411" s="32"/>
      <c r="I411" s="10"/>
      <c r="J411" s="32"/>
      <c r="K411" s="10"/>
      <c r="L411" s="32"/>
      <c r="M411" s="10"/>
      <c r="N411" s="32"/>
      <c r="O411" s="10"/>
      <c r="P411" s="32"/>
      <c r="Q411" s="10"/>
      <c r="R411" s="32"/>
      <c r="S411" s="10"/>
      <c r="T411" s="32"/>
      <c r="U411" s="10"/>
      <c r="V411" s="32"/>
      <c r="W411" s="10"/>
      <c r="X411" s="32"/>
      <c r="Y411" s="10"/>
      <c r="Z411" s="32"/>
      <c r="AA411" s="10"/>
      <c r="AB411" s="32"/>
      <c r="AC411" s="10"/>
      <c r="AD411" s="32"/>
      <c r="AE411" s="10"/>
      <c r="AF411" s="32"/>
      <c r="AG411" s="10"/>
      <c r="AH411" s="32"/>
      <c r="AI411" s="10"/>
      <c r="AJ411" s="32"/>
      <c r="AK411" s="10"/>
      <c r="AL411" s="32"/>
      <c r="AM411" s="10"/>
      <c r="AN411" s="32"/>
      <c r="AO411" s="10"/>
      <c r="AP411" s="244"/>
      <c r="AQ411" s="10"/>
      <c r="AR411" s="32"/>
      <c r="AS411" s="10"/>
      <c r="AT411" s="244"/>
      <c r="AU411" s="10"/>
      <c r="AV411" s="244"/>
      <c r="AW411" s="7"/>
      <c r="AX411" s="249"/>
      <c r="AY411" s="10"/>
      <c r="AZ411" s="244"/>
      <c r="BA411" s="7"/>
      <c r="BB411" s="249"/>
      <c r="BC411" s="7"/>
      <c r="BD411" s="249"/>
      <c r="BE411" s="7"/>
      <c r="BF411" s="8"/>
      <c r="BG411" s="7"/>
      <c r="BH411" s="8"/>
      <c r="BJ411" s="41"/>
      <c r="BK411" s="41">
        <f t="shared" si="33"/>
        <v>0</v>
      </c>
      <c r="BL411">
        <f t="shared" si="32"/>
        <v>0</v>
      </c>
    </row>
    <row r="412" spans="1:66">
      <c r="A412">
        <f t="shared" si="31"/>
        <v>359</v>
      </c>
      <c r="B412" s="6"/>
      <c r="C412" s="10"/>
      <c r="D412" s="32"/>
      <c r="E412" s="10"/>
      <c r="F412" s="32"/>
      <c r="G412" s="10"/>
      <c r="H412" s="32"/>
      <c r="I412" s="10"/>
      <c r="J412" s="32"/>
      <c r="K412" s="94"/>
      <c r="L412" s="32"/>
      <c r="M412" s="10"/>
      <c r="N412" s="32"/>
      <c r="O412" s="10"/>
      <c r="P412" s="32"/>
      <c r="Q412" s="10"/>
      <c r="R412" s="32"/>
      <c r="S412" s="10"/>
      <c r="T412" s="32"/>
      <c r="U412" s="10"/>
      <c r="V412" s="32"/>
      <c r="W412" s="10"/>
      <c r="X412" s="32"/>
      <c r="Y412" s="10"/>
      <c r="Z412" s="32"/>
      <c r="AA412" s="10"/>
      <c r="AB412" s="32"/>
      <c r="AC412" s="10"/>
      <c r="AD412" s="32"/>
      <c r="AE412" s="10"/>
      <c r="AF412" s="32"/>
      <c r="AG412" s="10"/>
      <c r="AH412" s="32"/>
      <c r="AI412" s="10"/>
      <c r="AJ412" s="32"/>
      <c r="AK412" s="10"/>
      <c r="AL412" s="32"/>
      <c r="AM412" s="10"/>
      <c r="AN412" s="32"/>
      <c r="AO412" s="10"/>
      <c r="AP412" s="244"/>
      <c r="AQ412" s="10"/>
      <c r="AR412" s="32"/>
      <c r="AS412" s="10"/>
      <c r="AT412" s="244"/>
      <c r="AU412" s="10"/>
      <c r="AV412" s="244"/>
      <c r="AW412" s="7"/>
      <c r="AX412" s="249"/>
      <c r="AY412" s="10"/>
      <c r="AZ412" s="244"/>
      <c r="BA412" s="7"/>
      <c r="BB412" s="249"/>
      <c r="BC412" s="7"/>
      <c r="BD412" s="249"/>
      <c r="BE412" s="7"/>
      <c r="BF412" s="8"/>
      <c r="BG412" s="7"/>
      <c r="BH412" s="8"/>
      <c r="BJ412" s="41"/>
      <c r="BK412" s="41">
        <f t="shared" si="33"/>
        <v>0</v>
      </c>
      <c r="BL412">
        <f t="shared" si="32"/>
        <v>0</v>
      </c>
      <c r="BN412" s="39"/>
    </row>
    <row r="413" spans="1:66">
      <c r="A413">
        <f t="shared" si="31"/>
        <v>360</v>
      </c>
      <c r="B413" s="6"/>
      <c r="C413" s="10"/>
      <c r="D413" s="32"/>
      <c r="E413" s="10"/>
      <c r="F413" s="32"/>
      <c r="G413" s="10"/>
      <c r="H413" s="32"/>
      <c r="I413" s="10"/>
      <c r="J413" s="32"/>
      <c r="K413" s="94"/>
      <c r="L413" s="32"/>
      <c r="M413" s="10"/>
      <c r="N413" s="32"/>
      <c r="O413" s="10"/>
      <c r="P413" s="32"/>
      <c r="Q413" s="10"/>
      <c r="R413" s="32"/>
      <c r="S413" s="10"/>
      <c r="T413" s="32"/>
      <c r="U413" s="94"/>
      <c r="V413" s="32"/>
      <c r="W413" s="10"/>
      <c r="X413" s="32"/>
      <c r="Y413" s="10"/>
      <c r="Z413" s="32"/>
      <c r="AA413" s="10"/>
      <c r="AB413" s="32"/>
      <c r="AC413" s="10"/>
      <c r="AD413" s="32"/>
      <c r="AE413" s="10"/>
      <c r="AF413" s="32"/>
      <c r="AG413" s="10"/>
      <c r="AH413" s="32"/>
      <c r="AI413" s="10"/>
      <c r="AJ413" s="32"/>
      <c r="AK413" s="10"/>
      <c r="AL413" s="32"/>
      <c r="AM413" s="10"/>
      <c r="AN413" s="32"/>
      <c r="AO413" s="10"/>
      <c r="AP413" s="244"/>
      <c r="AQ413" s="10"/>
      <c r="AR413" s="32"/>
      <c r="AS413" s="10"/>
      <c r="AT413" s="244"/>
      <c r="AU413" s="10"/>
      <c r="AV413" s="244"/>
      <c r="AW413" s="7"/>
      <c r="AX413" s="249"/>
      <c r="AY413" s="10"/>
      <c r="AZ413" s="244"/>
      <c r="BA413" s="7"/>
      <c r="BB413" s="249"/>
      <c r="BC413" s="7"/>
      <c r="BD413" s="249"/>
      <c r="BE413" s="7"/>
      <c r="BF413" s="8"/>
      <c r="BG413" s="7"/>
      <c r="BH413" s="8"/>
      <c r="BJ413" s="41"/>
      <c r="BK413" s="41">
        <f t="shared" si="33"/>
        <v>0</v>
      </c>
      <c r="BL413">
        <f t="shared" si="32"/>
        <v>0</v>
      </c>
      <c r="BN413" s="39"/>
    </row>
    <row r="414" spans="1:66">
      <c r="A414">
        <f t="shared" si="31"/>
        <v>361</v>
      </c>
      <c r="B414" s="6"/>
      <c r="C414" s="10"/>
      <c r="D414" s="32"/>
      <c r="E414" s="10"/>
      <c r="F414" s="32"/>
      <c r="G414" s="10"/>
      <c r="H414" s="32"/>
      <c r="I414" s="10"/>
      <c r="J414" s="32"/>
      <c r="K414" s="94"/>
      <c r="L414" s="32"/>
      <c r="M414" s="10"/>
      <c r="N414" s="32"/>
      <c r="O414" s="10"/>
      <c r="P414" s="32"/>
      <c r="Q414" s="10"/>
      <c r="R414" s="32"/>
      <c r="S414" s="10"/>
      <c r="T414" s="32"/>
      <c r="U414" s="10"/>
      <c r="V414" s="32"/>
      <c r="W414" s="10"/>
      <c r="X414" s="32"/>
      <c r="Y414" s="10"/>
      <c r="Z414" s="32"/>
      <c r="AA414" s="10"/>
      <c r="AB414" s="32"/>
      <c r="AC414" s="10"/>
      <c r="AD414" s="32"/>
      <c r="AE414" s="10"/>
      <c r="AF414" s="32"/>
      <c r="AG414" s="10"/>
      <c r="AH414" s="32"/>
      <c r="AI414" s="10"/>
      <c r="AJ414" s="32"/>
      <c r="AK414" s="10"/>
      <c r="AL414" s="32"/>
      <c r="AM414" s="10"/>
      <c r="AN414" s="32"/>
      <c r="AO414" s="10"/>
      <c r="AP414" s="244"/>
      <c r="AQ414" s="10"/>
      <c r="AR414" s="32"/>
      <c r="AS414" s="10"/>
      <c r="AT414" s="244"/>
      <c r="AU414" s="10"/>
      <c r="AV414" s="244"/>
      <c r="AW414" s="7"/>
      <c r="AX414" s="249"/>
      <c r="AY414" s="10"/>
      <c r="AZ414" s="244"/>
      <c r="BA414" s="7"/>
      <c r="BB414" s="249"/>
      <c r="BC414" s="7"/>
      <c r="BD414" s="249"/>
      <c r="BE414" s="7"/>
      <c r="BF414" s="8"/>
      <c r="BG414" s="7"/>
      <c r="BH414" s="8"/>
      <c r="BJ414" s="41"/>
      <c r="BK414" s="41">
        <f t="shared" si="33"/>
        <v>0</v>
      </c>
      <c r="BL414">
        <f t="shared" si="32"/>
        <v>0</v>
      </c>
      <c r="BN414" s="39"/>
    </row>
    <row r="415" spans="1:66">
      <c r="A415">
        <f t="shared" si="31"/>
        <v>362</v>
      </c>
      <c r="B415" s="6"/>
      <c r="C415" s="10"/>
      <c r="D415" s="32"/>
      <c r="E415" s="10"/>
      <c r="F415" s="32"/>
      <c r="G415" s="10"/>
      <c r="H415" s="32"/>
      <c r="I415" s="10"/>
      <c r="J415" s="32"/>
      <c r="K415" s="10"/>
      <c r="L415" s="32"/>
      <c r="M415" s="10"/>
      <c r="N415" s="32"/>
      <c r="O415" s="10"/>
      <c r="P415" s="32"/>
      <c r="Q415" s="10"/>
      <c r="R415" s="32"/>
      <c r="S415" s="10"/>
      <c r="T415" s="32"/>
      <c r="U415" s="10"/>
      <c r="V415" s="32"/>
      <c r="W415" s="10"/>
      <c r="X415" s="32"/>
      <c r="Y415" s="10"/>
      <c r="Z415" s="32"/>
      <c r="AA415" s="10"/>
      <c r="AB415" s="32"/>
      <c r="AC415" s="10"/>
      <c r="AD415" s="32"/>
      <c r="AE415" s="10"/>
      <c r="AF415" s="32"/>
      <c r="AG415" s="10"/>
      <c r="AH415" s="32"/>
      <c r="AI415" s="10"/>
      <c r="AJ415" s="32"/>
      <c r="AK415" s="10"/>
      <c r="AL415" s="32"/>
      <c r="AM415" s="10"/>
      <c r="AN415" s="32"/>
      <c r="AO415" s="10"/>
      <c r="AP415" s="244"/>
      <c r="AQ415" s="10"/>
      <c r="AR415" s="32"/>
      <c r="AS415" s="10"/>
      <c r="AT415" s="244"/>
      <c r="AU415" s="10"/>
      <c r="AV415" s="244"/>
      <c r="AW415" s="7"/>
      <c r="AX415" s="249"/>
      <c r="AY415" s="10"/>
      <c r="AZ415" s="244"/>
      <c r="BA415" s="7"/>
      <c r="BB415" s="249"/>
      <c r="BC415" s="7"/>
      <c r="BD415" s="249"/>
      <c r="BE415" s="7"/>
      <c r="BF415" s="8"/>
      <c r="BG415" s="7"/>
      <c r="BH415" s="8"/>
      <c r="BJ415" s="41"/>
      <c r="BK415" s="41">
        <f t="shared" si="33"/>
        <v>0</v>
      </c>
      <c r="BL415">
        <f t="shared" si="32"/>
        <v>0</v>
      </c>
    </row>
    <row r="416" spans="1:66">
      <c r="A416">
        <f t="shared" si="31"/>
        <v>363</v>
      </c>
      <c r="B416" s="6"/>
      <c r="C416" s="10"/>
      <c r="D416" s="32"/>
      <c r="E416" s="10"/>
      <c r="F416" s="32"/>
      <c r="G416" s="10"/>
      <c r="H416" s="32"/>
      <c r="I416" s="10"/>
      <c r="J416" s="32"/>
      <c r="K416" s="10"/>
      <c r="L416" s="32"/>
      <c r="M416" s="10"/>
      <c r="N416" s="32"/>
      <c r="O416" s="10"/>
      <c r="P416" s="32"/>
      <c r="Q416" s="10"/>
      <c r="R416" s="32"/>
      <c r="S416" s="10"/>
      <c r="T416" s="32"/>
      <c r="U416" s="10"/>
      <c r="V416" s="32"/>
      <c r="W416" s="10"/>
      <c r="X416" s="32"/>
      <c r="Y416" s="10"/>
      <c r="Z416" s="32"/>
      <c r="AA416" s="10"/>
      <c r="AB416" s="32"/>
      <c r="AC416" s="10"/>
      <c r="AD416" s="32"/>
      <c r="AE416" s="10"/>
      <c r="AF416" s="32"/>
      <c r="AG416" s="10"/>
      <c r="AH416" s="32"/>
      <c r="AI416" s="10"/>
      <c r="AJ416" s="32"/>
      <c r="AK416" s="10"/>
      <c r="AL416" s="32"/>
      <c r="AM416" s="10"/>
      <c r="AN416" s="32"/>
      <c r="AO416" s="10"/>
      <c r="AP416" s="244"/>
      <c r="AQ416" s="10"/>
      <c r="AR416" s="32"/>
      <c r="AS416" s="10"/>
      <c r="AT416" s="244"/>
      <c r="AU416" s="10"/>
      <c r="AV416" s="244"/>
      <c r="AW416" s="7"/>
      <c r="AX416" s="249"/>
      <c r="AY416" s="10"/>
      <c r="AZ416" s="244"/>
      <c r="BA416" s="7"/>
      <c r="BB416" s="249"/>
      <c r="BC416" s="7"/>
      <c r="BD416" s="249"/>
      <c r="BE416" s="7"/>
      <c r="BF416" s="8"/>
      <c r="BG416" s="7"/>
      <c r="BH416" s="8"/>
      <c r="BJ416" s="41"/>
      <c r="BK416" s="41">
        <f t="shared" si="33"/>
        <v>0</v>
      </c>
      <c r="BL416">
        <f t="shared" si="32"/>
        <v>0</v>
      </c>
    </row>
    <row r="417" spans="1:66">
      <c r="A417">
        <f t="shared" si="31"/>
        <v>364</v>
      </c>
      <c r="B417" s="6"/>
      <c r="C417" s="10"/>
      <c r="D417" s="32"/>
      <c r="E417" s="10"/>
      <c r="F417" s="32"/>
      <c r="G417" s="10"/>
      <c r="H417" s="32"/>
      <c r="I417" s="10"/>
      <c r="J417" s="32"/>
      <c r="K417" s="10"/>
      <c r="L417" s="32"/>
      <c r="M417" s="10"/>
      <c r="N417" s="32"/>
      <c r="O417" s="10"/>
      <c r="P417" s="32"/>
      <c r="Q417" s="10"/>
      <c r="R417" s="32"/>
      <c r="S417" s="10"/>
      <c r="T417" s="32"/>
      <c r="U417" s="10"/>
      <c r="V417" s="32"/>
      <c r="W417" s="10"/>
      <c r="X417" s="32"/>
      <c r="Y417" s="10"/>
      <c r="Z417" s="32"/>
      <c r="AA417" s="10"/>
      <c r="AB417" s="32"/>
      <c r="AC417" s="10"/>
      <c r="AD417" s="32"/>
      <c r="AE417" s="10"/>
      <c r="AF417" s="32"/>
      <c r="AG417" s="10"/>
      <c r="AH417" s="32"/>
      <c r="AI417" s="10"/>
      <c r="AJ417" s="32"/>
      <c r="AK417" s="10"/>
      <c r="AL417" s="32"/>
      <c r="AM417" s="10"/>
      <c r="AN417" s="32"/>
      <c r="AO417" s="10"/>
      <c r="AP417" s="244"/>
      <c r="AQ417" s="10"/>
      <c r="AR417" s="32"/>
      <c r="AS417" s="10"/>
      <c r="AT417" s="244"/>
      <c r="AU417" s="10"/>
      <c r="AV417" s="244"/>
      <c r="AW417" s="7"/>
      <c r="AX417" s="249"/>
      <c r="AY417" s="10"/>
      <c r="AZ417" s="244"/>
      <c r="BA417" s="7"/>
      <c r="BB417" s="249"/>
      <c r="BC417" s="7"/>
      <c r="BD417" s="249"/>
      <c r="BE417" s="7"/>
      <c r="BF417" s="8"/>
      <c r="BG417" s="7"/>
      <c r="BH417" s="8"/>
      <c r="BJ417" s="41"/>
      <c r="BK417" s="41">
        <f t="shared" si="33"/>
        <v>0</v>
      </c>
      <c r="BL417">
        <f t="shared" si="32"/>
        <v>0</v>
      </c>
    </row>
    <row r="418" spans="1:66">
      <c r="A418">
        <f t="shared" si="31"/>
        <v>365</v>
      </c>
      <c r="B418" s="6"/>
      <c r="C418" s="10"/>
      <c r="D418" s="32"/>
      <c r="E418" s="10"/>
      <c r="F418" s="32"/>
      <c r="G418" s="10"/>
      <c r="H418" s="32"/>
      <c r="I418" s="10"/>
      <c r="J418" s="32"/>
      <c r="K418" s="10"/>
      <c r="L418" s="32"/>
      <c r="M418" s="10"/>
      <c r="N418" s="32"/>
      <c r="O418" s="10"/>
      <c r="P418" s="32"/>
      <c r="Q418" s="10"/>
      <c r="R418" s="32"/>
      <c r="S418" s="10"/>
      <c r="T418" s="32"/>
      <c r="U418" s="10"/>
      <c r="V418" s="32"/>
      <c r="W418" s="10"/>
      <c r="X418" s="32"/>
      <c r="Y418" s="10"/>
      <c r="Z418" s="32"/>
      <c r="AA418" s="10"/>
      <c r="AB418" s="32"/>
      <c r="AC418" s="10"/>
      <c r="AD418" s="32"/>
      <c r="AE418" s="10"/>
      <c r="AF418" s="32"/>
      <c r="AG418" s="10"/>
      <c r="AH418" s="32"/>
      <c r="AI418" s="10"/>
      <c r="AJ418" s="32"/>
      <c r="AK418" s="10"/>
      <c r="AL418" s="32"/>
      <c r="AM418" s="10"/>
      <c r="AN418" s="32"/>
      <c r="AO418" s="10"/>
      <c r="AP418" s="244"/>
      <c r="AQ418" s="10"/>
      <c r="AR418" s="32"/>
      <c r="AS418" s="10"/>
      <c r="AT418" s="244"/>
      <c r="AU418" s="10"/>
      <c r="AV418" s="244"/>
      <c r="AW418" s="7"/>
      <c r="AX418" s="249"/>
      <c r="AY418" s="10"/>
      <c r="AZ418" s="244"/>
      <c r="BA418" s="7"/>
      <c r="BB418" s="249"/>
      <c r="BC418" s="7"/>
      <c r="BD418" s="249"/>
      <c r="BE418" s="7"/>
      <c r="BF418" s="8"/>
      <c r="BG418" s="7"/>
      <c r="BH418" s="8"/>
      <c r="BJ418" s="41"/>
      <c r="BK418" s="41">
        <f t="shared" si="33"/>
        <v>0</v>
      </c>
      <c r="BL418">
        <f t="shared" si="32"/>
        <v>0</v>
      </c>
    </row>
    <row r="419" spans="1:66">
      <c r="A419">
        <f t="shared" si="31"/>
        <v>366</v>
      </c>
      <c r="B419" s="6"/>
      <c r="C419" s="10"/>
      <c r="D419" s="32"/>
      <c r="E419" s="10"/>
      <c r="F419" s="32"/>
      <c r="G419" s="10"/>
      <c r="H419" s="32"/>
      <c r="I419" s="10"/>
      <c r="J419" s="32"/>
      <c r="K419" s="10"/>
      <c r="L419" s="32"/>
      <c r="M419" s="10"/>
      <c r="N419" s="32"/>
      <c r="O419" s="10"/>
      <c r="P419" s="32"/>
      <c r="Q419" s="10"/>
      <c r="R419" s="32"/>
      <c r="S419" s="10"/>
      <c r="T419" s="32"/>
      <c r="U419" s="10"/>
      <c r="V419" s="32"/>
      <c r="W419" s="10"/>
      <c r="X419" s="32"/>
      <c r="Y419" s="10"/>
      <c r="Z419" s="32"/>
      <c r="AA419" s="10"/>
      <c r="AB419" s="32"/>
      <c r="AC419" s="10"/>
      <c r="AD419" s="32"/>
      <c r="AE419" s="10"/>
      <c r="AF419" s="32"/>
      <c r="AG419" s="10"/>
      <c r="AH419" s="32"/>
      <c r="AI419" s="10"/>
      <c r="AJ419" s="32"/>
      <c r="AK419" s="10"/>
      <c r="AL419" s="32"/>
      <c r="AM419" s="10"/>
      <c r="AN419" s="32"/>
      <c r="AO419" s="10"/>
      <c r="AP419" s="244"/>
      <c r="AQ419" s="10"/>
      <c r="AR419" s="32"/>
      <c r="AS419" s="10"/>
      <c r="AT419" s="244"/>
      <c r="AU419" s="10"/>
      <c r="AV419" s="244"/>
      <c r="AW419" s="7"/>
      <c r="AX419" s="249"/>
      <c r="AY419" s="10"/>
      <c r="AZ419" s="244"/>
      <c r="BA419" s="7"/>
      <c r="BB419" s="249"/>
      <c r="BC419" s="7"/>
      <c r="BD419" s="249"/>
      <c r="BE419" s="7"/>
      <c r="BF419" s="8"/>
      <c r="BG419" s="7"/>
      <c r="BH419" s="8"/>
      <c r="BJ419" s="41"/>
      <c r="BK419" s="41">
        <f t="shared" si="33"/>
        <v>0</v>
      </c>
      <c r="BL419">
        <f t="shared" si="32"/>
        <v>0</v>
      </c>
    </row>
    <row r="420" spans="1:66">
      <c r="A420">
        <f t="shared" si="31"/>
        <v>367</v>
      </c>
      <c r="B420" s="6"/>
      <c r="C420" s="10"/>
      <c r="D420" s="32"/>
      <c r="E420" s="10"/>
      <c r="F420" s="32"/>
      <c r="G420" s="10"/>
      <c r="H420" s="32"/>
      <c r="I420" s="10"/>
      <c r="J420" s="32"/>
      <c r="K420" s="94"/>
      <c r="L420" s="32"/>
      <c r="M420" s="10"/>
      <c r="N420" s="32"/>
      <c r="O420" s="10"/>
      <c r="P420" s="32"/>
      <c r="Q420" s="10"/>
      <c r="R420" s="32"/>
      <c r="S420" s="10"/>
      <c r="T420" s="32"/>
      <c r="U420" s="10"/>
      <c r="V420" s="32"/>
      <c r="W420" s="10"/>
      <c r="X420" s="32"/>
      <c r="Y420" s="10"/>
      <c r="Z420" s="32"/>
      <c r="AA420" s="10"/>
      <c r="AB420" s="32"/>
      <c r="AC420" s="10"/>
      <c r="AD420" s="32"/>
      <c r="AE420" s="10"/>
      <c r="AF420" s="32"/>
      <c r="AG420" s="10"/>
      <c r="AH420" s="32"/>
      <c r="AI420" s="10"/>
      <c r="AJ420" s="32"/>
      <c r="AK420" s="10"/>
      <c r="AL420" s="32"/>
      <c r="AM420" s="10"/>
      <c r="AN420" s="32"/>
      <c r="AO420" s="10"/>
      <c r="AP420" s="244"/>
      <c r="AQ420" s="10"/>
      <c r="AR420" s="32"/>
      <c r="AS420" s="10"/>
      <c r="AT420" s="244"/>
      <c r="AU420" s="10"/>
      <c r="AV420" s="244"/>
      <c r="AW420" s="7"/>
      <c r="AX420" s="249"/>
      <c r="AY420" s="10"/>
      <c r="AZ420" s="244"/>
      <c r="BA420" s="7"/>
      <c r="BB420" s="249"/>
      <c r="BC420" s="7"/>
      <c r="BD420" s="249"/>
      <c r="BE420" s="7"/>
      <c r="BF420" s="8"/>
      <c r="BG420" s="7"/>
      <c r="BH420" s="8"/>
      <c r="BJ420" s="41"/>
      <c r="BK420" s="41">
        <f t="shared" si="33"/>
        <v>0</v>
      </c>
      <c r="BL420">
        <f t="shared" si="32"/>
        <v>0</v>
      </c>
      <c r="BN420" s="39"/>
    </row>
    <row r="421" spans="1:66">
      <c r="A421">
        <f t="shared" si="31"/>
        <v>368</v>
      </c>
      <c r="B421" s="6"/>
      <c r="C421" s="10"/>
      <c r="D421" s="32"/>
      <c r="E421" s="10"/>
      <c r="F421" s="32"/>
      <c r="G421" s="10"/>
      <c r="H421" s="32"/>
      <c r="I421" s="10"/>
      <c r="J421" s="32"/>
      <c r="K421" s="10"/>
      <c r="L421" s="32"/>
      <c r="M421" s="10"/>
      <c r="N421" s="32"/>
      <c r="O421" s="10"/>
      <c r="P421" s="32"/>
      <c r="Q421" s="10"/>
      <c r="R421" s="32"/>
      <c r="S421" s="10"/>
      <c r="T421" s="32"/>
      <c r="U421" s="10"/>
      <c r="V421" s="32"/>
      <c r="W421" s="10"/>
      <c r="X421" s="32"/>
      <c r="Y421" s="10"/>
      <c r="Z421" s="32"/>
      <c r="AA421" s="10"/>
      <c r="AB421" s="32"/>
      <c r="AC421" s="10"/>
      <c r="AD421" s="32"/>
      <c r="AE421" s="10"/>
      <c r="AF421" s="32"/>
      <c r="AG421" s="10"/>
      <c r="AH421" s="32"/>
      <c r="AI421" s="10"/>
      <c r="AJ421" s="32"/>
      <c r="AK421" s="10"/>
      <c r="AL421" s="32"/>
      <c r="AM421" s="10"/>
      <c r="AN421" s="32"/>
      <c r="AO421" s="10"/>
      <c r="AP421" s="244"/>
      <c r="AQ421" s="10"/>
      <c r="AR421" s="32"/>
      <c r="AS421" s="10"/>
      <c r="AT421" s="244"/>
      <c r="AU421" s="10"/>
      <c r="AV421" s="244"/>
      <c r="AW421" s="7"/>
      <c r="AX421" s="249"/>
      <c r="AY421" s="10"/>
      <c r="AZ421" s="244"/>
      <c r="BA421" s="7"/>
      <c r="BB421" s="249"/>
      <c r="BC421" s="7"/>
      <c r="BD421" s="249"/>
      <c r="BE421" s="7"/>
      <c r="BF421" s="8"/>
      <c r="BG421" s="7"/>
      <c r="BH421" s="8"/>
      <c r="BJ421" s="41"/>
      <c r="BK421" s="41">
        <f t="shared" si="33"/>
        <v>0</v>
      </c>
      <c r="BL421">
        <f t="shared" si="32"/>
        <v>0</v>
      </c>
    </row>
    <row r="422" spans="1:66">
      <c r="A422">
        <f t="shared" si="31"/>
        <v>369</v>
      </c>
      <c r="B422" s="6"/>
      <c r="C422" s="10"/>
      <c r="D422" s="32"/>
      <c r="E422" s="10"/>
      <c r="F422" s="32"/>
      <c r="G422" s="10"/>
      <c r="H422" s="32"/>
      <c r="I422" s="10"/>
      <c r="J422" s="32"/>
      <c r="K422" s="10"/>
      <c r="L422" s="32"/>
      <c r="M422" s="10"/>
      <c r="N422" s="32"/>
      <c r="O422" s="10"/>
      <c r="P422" s="32"/>
      <c r="Q422" s="10"/>
      <c r="R422" s="32"/>
      <c r="S422" s="10"/>
      <c r="T422" s="32"/>
      <c r="U422" s="10"/>
      <c r="V422" s="32"/>
      <c r="W422" s="10"/>
      <c r="X422" s="32"/>
      <c r="Y422" s="10"/>
      <c r="Z422" s="32"/>
      <c r="AA422" s="10"/>
      <c r="AB422" s="32"/>
      <c r="AC422" s="10"/>
      <c r="AD422" s="32"/>
      <c r="AE422" s="10"/>
      <c r="AF422" s="32"/>
      <c r="AG422" s="10"/>
      <c r="AH422" s="32"/>
      <c r="AI422" s="10"/>
      <c r="AJ422" s="32"/>
      <c r="AK422" s="10"/>
      <c r="AL422" s="32"/>
      <c r="AM422" s="10"/>
      <c r="AN422" s="32"/>
      <c r="AO422" s="10"/>
      <c r="AP422" s="244"/>
      <c r="AQ422" s="10"/>
      <c r="AR422" s="32"/>
      <c r="AS422" s="10"/>
      <c r="AT422" s="244"/>
      <c r="AU422" s="10"/>
      <c r="AV422" s="244"/>
      <c r="AW422" s="7"/>
      <c r="AX422" s="249"/>
      <c r="AY422" s="10"/>
      <c r="AZ422" s="244"/>
      <c r="BA422" s="7"/>
      <c r="BB422" s="249"/>
      <c r="BC422" s="7"/>
      <c r="BD422" s="249"/>
      <c r="BE422" s="7"/>
      <c r="BF422" s="8"/>
      <c r="BG422" s="7"/>
      <c r="BH422" s="8"/>
      <c r="BJ422" s="41"/>
      <c r="BK422" s="41">
        <f t="shared" si="33"/>
        <v>0</v>
      </c>
      <c r="BL422">
        <f t="shared" si="32"/>
        <v>0</v>
      </c>
    </row>
    <row r="423" spans="1:66">
      <c r="A423">
        <f t="shared" si="31"/>
        <v>370</v>
      </c>
      <c r="B423" s="6"/>
      <c r="C423" s="10"/>
      <c r="D423" s="32"/>
      <c r="E423" s="10"/>
      <c r="F423" s="32"/>
      <c r="G423" s="10"/>
      <c r="H423" s="32"/>
      <c r="I423" s="10"/>
      <c r="J423" s="32"/>
      <c r="K423" s="94"/>
      <c r="L423" s="32"/>
      <c r="M423" s="10"/>
      <c r="N423" s="32"/>
      <c r="O423" s="10"/>
      <c r="P423" s="32"/>
      <c r="Q423" s="10"/>
      <c r="R423" s="32"/>
      <c r="S423" s="10"/>
      <c r="T423" s="32"/>
      <c r="U423" s="10"/>
      <c r="V423" s="32"/>
      <c r="W423" s="10"/>
      <c r="X423" s="32"/>
      <c r="Y423" s="10"/>
      <c r="Z423" s="32"/>
      <c r="AA423" s="10"/>
      <c r="AB423" s="32"/>
      <c r="AC423" s="10"/>
      <c r="AD423" s="32"/>
      <c r="AE423" s="10"/>
      <c r="AF423" s="32"/>
      <c r="AG423" s="94"/>
      <c r="AH423" s="32"/>
      <c r="AI423" s="10"/>
      <c r="AJ423" s="32"/>
      <c r="AK423" s="10"/>
      <c r="AL423" s="32"/>
      <c r="AM423" s="10"/>
      <c r="AN423" s="32"/>
      <c r="AO423" s="10"/>
      <c r="AP423" s="244"/>
      <c r="AQ423" s="10"/>
      <c r="AR423" s="32"/>
      <c r="AS423" s="10"/>
      <c r="AT423" s="244"/>
      <c r="AU423" s="10"/>
      <c r="AV423" s="244"/>
      <c r="AW423" s="10"/>
      <c r="AX423" s="247"/>
      <c r="AY423" s="10"/>
      <c r="AZ423" s="244"/>
      <c r="BA423" s="10"/>
      <c r="BB423" s="247"/>
      <c r="BC423" s="10"/>
      <c r="BD423" s="247"/>
      <c r="BE423" s="94"/>
      <c r="BF423" s="32"/>
      <c r="BG423" s="94"/>
      <c r="BH423" s="32"/>
      <c r="BJ423" s="41"/>
      <c r="BK423" s="41">
        <f t="shared" si="33"/>
        <v>0</v>
      </c>
      <c r="BL423">
        <f t="shared" si="32"/>
        <v>0</v>
      </c>
      <c r="BN423" s="39"/>
    </row>
    <row r="424" spans="1:66">
      <c r="A424">
        <f t="shared" si="31"/>
        <v>371</v>
      </c>
      <c r="B424" s="6"/>
      <c r="C424" s="10"/>
      <c r="D424" s="32"/>
      <c r="E424" s="10"/>
      <c r="F424" s="32"/>
      <c r="G424" s="10"/>
      <c r="H424" s="32"/>
      <c r="I424" s="10"/>
      <c r="J424" s="32"/>
      <c r="K424" s="94"/>
      <c r="L424" s="32"/>
      <c r="M424" s="10"/>
      <c r="N424" s="32"/>
      <c r="O424" s="10"/>
      <c r="P424" s="32"/>
      <c r="Q424" s="10"/>
      <c r="R424" s="32"/>
      <c r="S424" s="10"/>
      <c r="T424" s="32"/>
      <c r="U424" s="10"/>
      <c r="V424" s="32"/>
      <c r="W424" s="10"/>
      <c r="X424" s="32"/>
      <c r="Y424" s="10"/>
      <c r="Z424" s="32"/>
      <c r="AA424" s="10"/>
      <c r="AB424" s="32"/>
      <c r="AC424" s="10"/>
      <c r="AD424" s="32"/>
      <c r="AE424" s="10"/>
      <c r="AF424" s="32"/>
      <c r="AG424" s="10"/>
      <c r="AH424" s="32"/>
      <c r="AI424" s="10"/>
      <c r="AJ424" s="32"/>
      <c r="AK424" s="10"/>
      <c r="AL424" s="32"/>
      <c r="AM424" s="10"/>
      <c r="AN424" s="32"/>
      <c r="AO424" s="10"/>
      <c r="AP424" s="244"/>
      <c r="AQ424" s="10"/>
      <c r="AR424" s="32"/>
      <c r="AS424" s="10"/>
      <c r="AT424" s="244"/>
      <c r="AU424" s="10"/>
      <c r="AV424" s="244"/>
      <c r="AW424" s="7"/>
      <c r="AX424" s="249"/>
      <c r="AY424" s="10"/>
      <c r="AZ424" s="244"/>
      <c r="BA424" s="7"/>
      <c r="BB424" s="249"/>
      <c r="BC424" s="7"/>
      <c r="BD424" s="249"/>
      <c r="BE424" s="7"/>
      <c r="BF424" s="8"/>
      <c r="BG424" s="7"/>
      <c r="BH424" s="8"/>
      <c r="BJ424" s="41"/>
      <c r="BK424" s="41">
        <f t="shared" si="33"/>
        <v>0</v>
      </c>
      <c r="BL424">
        <f t="shared" si="32"/>
        <v>0</v>
      </c>
      <c r="BN424" s="39"/>
    </row>
    <row r="425" spans="1:66">
      <c r="A425">
        <f t="shared" si="31"/>
        <v>372</v>
      </c>
      <c r="B425" s="6"/>
      <c r="C425" s="10"/>
      <c r="D425" s="32"/>
      <c r="E425" s="10"/>
      <c r="F425" s="32"/>
      <c r="G425" s="10"/>
      <c r="H425" s="32"/>
      <c r="I425" s="10"/>
      <c r="J425" s="32"/>
      <c r="K425" s="10"/>
      <c r="L425" s="32"/>
      <c r="M425" s="10"/>
      <c r="N425" s="32"/>
      <c r="O425" s="10"/>
      <c r="P425" s="32"/>
      <c r="Q425" s="10"/>
      <c r="R425" s="32"/>
      <c r="S425" s="10"/>
      <c r="T425" s="32"/>
      <c r="U425" s="10"/>
      <c r="V425" s="32"/>
      <c r="W425" s="10"/>
      <c r="X425" s="32"/>
      <c r="Y425" s="10"/>
      <c r="Z425" s="32"/>
      <c r="AA425" s="10"/>
      <c r="AB425" s="32"/>
      <c r="AC425" s="10"/>
      <c r="AD425" s="32"/>
      <c r="AE425" s="10"/>
      <c r="AF425" s="32"/>
      <c r="AG425" s="10"/>
      <c r="AH425" s="32"/>
      <c r="AI425" s="10"/>
      <c r="AJ425" s="32"/>
      <c r="AK425" s="10"/>
      <c r="AL425" s="32"/>
      <c r="AM425" s="10"/>
      <c r="AN425" s="32"/>
      <c r="AO425" s="10"/>
      <c r="AP425" s="244"/>
      <c r="AQ425" s="10"/>
      <c r="AR425" s="32"/>
      <c r="AS425" s="10"/>
      <c r="AT425" s="244"/>
      <c r="AU425" s="10"/>
      <c r="AV425" s="244"/>
      <c r="AW425" s="7"/>
      <c r="AX425" s="249"/>
      <c r="AY425" s="10"/>
      <c r="AZ425" s="244"/>
      <c r="BA425" s="7"/>
      <c r="BB425" s="249"/>
      <c r="BC425" s="7"/>
      <c r="BD425" s="249"/>
      <c r="BE425" s="7"/>
      <c r="BF425" s="8"/>
      <c r="BG425" s="7"/>
      <c r="BH425" s="8"/>
      <c r="BJ425" s="41"/>
      <c r="BK425" s="41">
        <f t="shared" si="33"/>
        <v>0</v>
      </c>
      <c r="BL425">
        <f t="shared" si="32"/>
        <v>0</v>
      </c>
    </row>
    <row r="426" spans="1:66">
      <c r="A426">
        <f t="shared" si="31"/>
        <v>373</v>
      </c>
      <c r="B426" s="6"/>
      <c r="C426" s="10"/>
      <c r="D426" s="32"/>
      <c r="E426" s="10"/>
      <c r="F426" s="32"/>
      <c r="G426" s="10"/>
      <c r="H426" s="32"/>
      <c r="I426" s="10"/>
      <c r="J426" s="32"/>
      <c r="K426" s="94"/>
      <c r="L426" s="32"/>
      <c r="M426" s="10"/>
      <c r="N426" s="32"/>
      <c r="O426" s="10"/>
      <c r="P426" s="32"/>
      <c r="Q426" s="10"/>
      <c r="R426" s="32"/>
      <c r="S426" s="10"/>
      <c r="T426" s="32"/>
      <c r="U426" s="10"/>
      <c r="V426" s="32"/>
      <c r="W426" s="10"/>
      <c r="X426" s="32"/>
      <c r="Y426" s="10"/>
      <c r="Z426" s="32"/>
      <c r="AA426" s="10"/>
      <c r="AB426" s="32"/>
      <c r="AC426" s="10"/>
      <c r="AD426" s="32"/>
      <c r="AE426" s="10"/>
      <c r="AF426" s="32"/>
      <c r="AG426" s="10"/>
      <c r="AH426" s="32"/>
      <c r="AI426" s="10"/>
      <c r="AJ426" s="32"/>
      <c r="AK426" s="10"/>
      <c r="AL426" s="32"/>
      <c r="AM426" s="10"/>
      <c r="AN426" s="32"/>
      <c r="AO426" s="10"/>
      <c r="AP426" s="244"/>
      <c r="AQ426" s="10"/>
      <c r="AR426" s="32"/>
      <c r="AS426" s="10"/>
      <c r="AT426" s="244"/>
      <c r="AU426" s="10"/>
      <c r="AV426" s="244"/>
      <c r="AW426" s="7"/>
      <c r="AX426" s="249"/>
      <c r="AY426" s="10"/>
      <c r="AZ426" s="244"/>
      <c r="BA426" s="7"/>
      <c r="BB426" s="249"/>
      <c r="BC426" s="7"/>
      <c r="BD426" s="249"/>
      <c r="BE426" s="7"/>
      <c r="BF426" s="8"/>
      <c r="BG426" s="7"/>
      <c r="BH426" s="8"/>
      <c r="BJ426" s="41"/>
      <c r="BK426" s="41">
        <f t="shared" si="33"/>
        <v>0</v>
      </c>
      <c r="BL426">
        <f t="shared" si="32"/>
        <v>0</v>
      </c>
      <c r="BN426" s="39"/>
    </row>
    <row r="427" spans="1:66">
      <c r="A427">
        <f t="shared" si="31"/>
        <v>374</v>
      </c>
      <c r="B427" s="6"/>
      <c r="C427" s="10"/>
      <c r="D427" s="32"/>
      <c r="E427" s="10"/>
      <c r="F427" s="32"/>
      <c r="G427" s="10"/>
      <c r="H427" s="32"/>
      <c r="I427" s="10"/>
      <c r="J427" s="32"/>
      <c r="K427" s="10"/>
      <c r="L427" s="32"/>
      <c r="M427" s="10"/>
      <c r="N427" s="32"/>
      <c r="O427" s="10"/>
      <c r="P427" s="32"/>
      <c r="Q427" s="10"/>
      <c r="R427" s="32"/>
      <c r="S427" s="10"/>
      <c r="T427" s="32"/>
      <c r="U427" s="10"/>
      <c r="V427" s="32"/>
      <c r="W427" s="10"/>
      <c r="X427" s="32"/>
      <c r="Y427" s="10"/>
      <c r="Z427" s="32"/>
      <c r="AA427" s="10"/>
      <c r="AB427" s="32"/>
      <c r="AC427" s="10"/>
      <c r="AD427" s="32"/>
      <c r="AE427" s="10"/>
      <c r="AF427" s="32"/>
      <c r="AG427" s="10"/>
      <c r="AH427" s="32"/>
      <c r="AI427" s="10"/>
      <c r="AJ427" s="32"/>
      <c r="AK427" s="10"/>
      <c r="AL427" s="32"/>
      <c r="AM427" s="10"/>
      <c r="AN427" s="32"/>
      <c r="AO427" s="10"/>
      <c r="AP427" s="244"/>
      <c r="AQ427" s="10"/>
      <c r="AR427" s="32"/>
      <c r="AS427" s="10"/>
      <c r="AT427" s="244"/>
      <c r="AU427" s="10"/>
      <c r="AV427" s="244"/>
      <c r="AW427" s="7"/>
      <c r="AX427" s="249"/>
      <c r="AY427" s="10"/>
      <c r="AZ427" s="244"/>
      <c r="BA427" s="7"/>
      <c r="BB427" s="249"/>
      <c r="BC427" s="7"/>
      <c r="BD427" s="249"/>
      <c r="BE427" s="7"/>
      <c r="BF427" s="8"/>
      <c r="BG427" s="7"/>
      <c r="BH427" s="8"/>
      <c r="BJ427" s="41"/>
      <c r="BK427" s="41">
        <f t="shared" si="33"/>
        <v>0</v>
      </c>
      <c r="BL427">
        <f t="shared" si="32"/>
        <v>0</v>
      </c>
    </row>
    <row r="428" spans="1:66">
      <c r="A428">
        <f t="shared" si="31"/>
        <v>375</v>
      </c>
      <c r="B428" s="6"/>
      <c r="C428" s="10"/>
      <c r="D428" s="32"/>
      <c r="E428" s="10"/>
      <c r="F428" s="32"/>
      <c r="G428" s="10"/>
      <c r="H428" s="32"/>
      <c r="I428" s="10"/>
      <c r="J428" s="32"/>
      <c r="K428" s="10"/>
      <c r="L428" s="32"/>
      <c r="M428" s="10"/>
      <c r="N428" s="32"/>
      <c r="O428" s="10"/>
      <c r="P428" s="32"/>
      <c r="Q428" s="10"/>
      <c r="R428" s="32"/>
      <c r="S428" s="10"/>
      <c r="T428" s="32"/>
      <c r="U428" s="10"/>
      <c r="V428" s="32"/>
      <c r="W428" s="10"/>
      <c r="X428" s="32"/>
      <c r="Y428" s="10"/>
      <c r="Z428" s="32"/>
      <c r="AA428" s="10"/>
      <c r="AB428" s="32"/>
      <c r="AC428" s="10"/>
      <c r="AD428" s="32"/>
      <c r="AE428" s="10"/>
      <c r="AF428" s="32"/>
      <c r="AG428" s="10"/>
      <c r="AH428" s="32"/>
      <c r="AI428" s="10"/>
      <c r="AJ428" s="32"/>
      <c r="AK428" s="10"/>
      <c r="AL428" s="32"/>
      <c r="AM428" s="10"/>
      <c r="AN428" s="32"/>
      <c r="AO428" s="10"/>
      <c r="AP428" s="244"/>
      <c r="AQ428" s="10"/>
      <c r="AR428" s="32"/>
      <c r="AS428" s="10"/>
      <c r="AT428" s="244"/>
      <c r="AU428" s="10"/>
      <c r="AV428" s="244"/>
      <c r="AW428" s="7"/>
      <c r="AX428" s="249"/>
      <c r="AY428" s="10"/>
      <c r="AZ428" s="244"/>
      <c r="BA428" s="7"/>
      <c r="BB428" s="249"/>
      <c r="BC428" s="7"/>
      <c r="BD428" s="249"/>
      <c r="BE428" s="7"/>
      <c r="BF428" s="8"/>
      <c r="BG428" s="7"/>
      <c r="BH428" s="8"/>
      <c r="BJ428" s="41"/>
      <c r="BK428" s="41">
        <f t="shared" si="33"/>
        <v>0</v>
      </c>
      <c r="BL428">
        <f t="shared" si="32"/>
        <v>0</v>
      </c>
    </row>
    <row r="429" spans="1:66">
      <c r="A429">
        <f t="shared" si="31"/>
        <v>376</v>
      </c>
      <c r="B429" s="6"/>
      <c r="C429" s="10"/>
      <c r="D429" s="32"/>
      <c r="E429" s="10"/>
      <c r="F429" s="32"/>
      <c r="G429" s="10"/>
      <c r="H429" s="32"/>
      <c r="I429" s="10"/>
      <c r="J429" s="32"/>
      <c r="K429" s="10"/>
      <c r="L429" s="32"/>
      <c r="M429" s="10"/>
      <c r="N429" s="32"/>
      <c r="O429" s="10"/>
      <c r="P429" s="32"/>
      <c r="Q429" s="10"/>
      <c r="R429" s="32"/>
      <c r="S429" s="10"/>
      <c r="T429" s="32"/>
      <c r="U429" s="10"/>
      <c r="V429" s="32"/>
      <c r="W429" s="10"/>
      <c r="X429" s="32"/>
      <c r="Y429" s="10"/>
      <c r="Z429" s="32"/>
      <c r="AA429" s="10"/>
      <c r="AB429" s="32"/>
      <c r="AC429" s="10"/>
      <c r="AD429" s="32"/>
      <c r="AE429" s="10"/>
      <c r="AF429" s="32"/>
      <c r="AG429" s="10"/>
      <c r="AH429" s="32"/>
      <c r="AI429" s="10"/>
      <c r="AJ429" s="32"/>
      <c r="AK429" s="10"/>
      <c r="AL429" s="32"/>
      <c r="AM429" s="10"/>
      <c r="AN429" s="32"/>
      <c r="AO429" s="10"/>
      <c r="AP429" s="244"/>
      <c r="AQ429" s="10"/>
      <c r="AR429" s="32"/>
      <c r="AS429" s="10"/>
      <c r="AT429" s="244"/>
      <c r="AU429" s="10"/>
      <c r="AV429" s="244"/>
      <c r="AW429" s="7"/>
      <c r="AX429" s="249"/>
      <c r="AY429" s="10"/>
      <c r="AZ429" s="244"/>
      <c r="BA429" s="7"/>
      <c r="BB429" s="249"/>
      <c r="BC429" s="7"/>
      <c r="BD429" s="249"/>
      <c r="BE429" s="7"/>
      <c r="BF429" s="8"/>
      <c r="BG429" s="7"/>
      <c r="BH429" s="8"/>
      <c r="BJ429" s="41"/>
      <c r="BK429" s="41">
        <f t="shared" si="33"/>
        <v>0</v>
      </c>
      <c r="BL429">
        <f t="shared" si="32"/>
        <v>0</v>
      </c>
    </row>
    <row r="430" spans="1:66">
      <c r="A430">
        <f t="shared" si="31"/>
        <v>377</v>
      </c>
      <c r="B430" s="6"/>
      <c r="C430" s="10"/>
      <c r="D430" s="32"/>
      <c r="E430" s="10"/>
      <c r="F430" s="32"/>
      <c r="G430" s="10"/>
      <c r="H430" s="32"/>
      <c r="I430" s="10"/>
      <c r="J430" s="32"/>
      <c r="K430" s="10"/>
      <c r="L430" s="32"/>
      <c r="M430" s="10"/>
      <c r="N430" s="32"/>
      <c r="O430" s="10"/>
      <c r="P430" s="32"/>
      <c r="Q430" s="10"/>
      <c r="R430" s="32"/>
      <c r="S430" s="10"/>
      <c r="T430" s="32"/>
      <c r="U430" s="10"/>
      <c r="V430" s="32"/>
      <c r="W430" s="10"/>
      <c r="X430" s="32"/>
      <c r="Y430" s="10"/>
      <c r="Z430" s="32"/>
      <c r="AA430" s="10"/>
      <c r="AB430" s="32"/>
      <c r="AC430" s="10"/>
      <c r="AD430" s="32"/>
      <c r="AE430" s="10"/>
      <c r="AF430" s="32"/>
      <c r="AG430" s="10"/>
      <c r="AH430" s="32"/>
      <c r="AI430" s="10"/>
      <c r="AJ430" s="32"/>
      <c r="AK430" s="10"/>
      <c r="AL430" s="32"/>
      <c r="AM430" s="10"/>
      <c r="AN430" s="32"/>
      <c r="AO430" s="10"/>
      <c r="AP430" s="244"/>
      <c r="AQ430" s="10"/>
      <c r="AR430" s="32"/>
      <c r="AS430" s="10"/>
      <c r="AT430" s="244"/>
      <c r="AU430" s="10"/>
      <c r="AV430" s="244"/>
      <c r="AW430" s="7"/>
      <c r="AX430" s="249"/>
      <c r="AY430" s="10"/>
      <c r="AZ430" s="244"/>
      <c r="BA430" s="7"/>
      <c r="BB430" s="249"/>
      <c r="BC430" s="7"/>
      <c r="BD430" s="249"/>
      <c r="BE430" s="7"/>
      <c r="BF430" s="8"/>
      <c r="BG430" s="7"/>
      <c r="BH430" s="8"/>
      <c r="BJ430" s="41"/>
      <c r="BK430" s="41">
        <f t="shared" si="33"/>
        <v>0</v>
      </c>
      <c r="BL430">
        <f t="shared" si="32"/>
        <v>0</v>
      </c>
    </row>
    <row r="431" spans="1:66">
      <c r="A431">
        <f t="shared" si="31"/>
        <v>378</v>
      </c>
      <c r="B431" s="6"/>
      <c r="C431" s="10"/>
      <c r="D431" s="32"/>
      <c r="E431" s="10"/>
      <c r="F431" s="32"/>
      <c r="G431" s="10"/>
      <c r="H431" s="32"/>
      <c r="I431" s="10"/>
      <c r="J431" s="32"/>
      <c r="K431" s="10"/>
      <c r="L431" s="32"/>
      <c r="M431" s="10"/>
      <c r="N431" s="32"/>
      <c r="O431" s="10"/>
      <c r="P431" s="32"/>
      <c r="Q431" s="10"/>
      <c r="R431" s="32"/>
      <c r="S431" s="10"/>
      <c r="T431" s="32"/>
      <c r="U431" s="10"/>
      <c r="V431" s="32"/>
      <c r="W431" s="10"/>
      <c r="X431" s="32"/>
      <c r="Y431" s="10"/>
      <c r="Z431" s="32"/>
      <c r="AA431" s="10"/>
      <c r="AB431" s="32"/>
      <c r="AC431" s="10"/>
      <c r="AD431" s="32"/>
      <c r="AE431" s="10"/>
      <c r="AF431" s="32"/>
      <c r="AG431" s="10"/>
      <c r="AH431" s="32"/>
      <c r="AI431" s="10"/>
      <c r="AJ431" s="32"/>
      <c r="AK431" s="10"/>
      <c r="AL431" s="32"/>
      <c r="AM431" s="10"/>
      <c r="AN431" s="32"/>
      <c r="AO431" s="10"/>
      <c r="AP431" s="244"/>
      <c r="AQ431" s="10"/>
      <c r="AR431" s="32"/>
      <c r="AS431" s="10"/>
      <c r="AT431" s="244"/>
      <c r="AU431" s="10"/>
      <c r="AV431" s="244"/>
      <c r="AW431" s="7"/>
      <c r="AX431" s="249"/>
      <c r="AY431" s="10"/>
      <c r="AZ431" s="244"/>
      <c r="BA431" s="7"/>
      <c r="BB431" s="249"/>
      <c r="BC431" s="7"/>
      <c r="BD431" s="249"/>
      <c r="BE431" s="7"/>
      <c r="BF431" s="8"/>
      <c r="BG431" s="7"/>
      <c r="BH431" s="8"/>
      <c r="BJ431" s="41"/>
      <c r="BK431" s="41">
        <f t="shared" si="33"/>
        <v>0</v>
      </c>
      <c r="BL431">
        <f t="shared" si="32"/>
        <v>0</v>
      </c>
    </row>
    <row r="432" spans="1:66">
      <c r="A432">
        <f t="shared" si="31"/>
        <v>379</v>
      </c>
      <c r="B432" s="6"/>
      <c r="C432" s="10"/>
      <c r="D432" s="32"/>
      <c r="E432" s="10"/>
      <c r="F432" s="32"/>
      <c r="G432" s="10"/>
      <c r="H432" s="32"/>
      <c r="I432" s="10"/>
      <c r="J432" s="32"/>
      <c r="K432" s="94"/>
      <c r="L432" s="32"/>
      <c r="M432" s="10"/>
      <c r="N432" s="32"/>
      <c r="O432" s="10"/>
      <c r="P432" s="32"/>
      <c r="Q432" s="10"/>
      <c r="R432" s="32"/>
      <c r="S432" s="10"/>
      <c r="T432" s="32"/>
      <c r="U432" s="10"/>
      <c r="V432" s="32"/>
      <c r="W432" s="10"/>
      <c r="X432" s="32"/>
      <c r="Y432" s="10"/>
      <c r="Z432" s="32"/>
      <c r="AA432" s="10"/>
      <c r="AB432" s="32"/>
      <c r="AC432" s="10"/>
      <c r="AD432" s="32"/>
      <c r="AE432" s="10"/>
      <c r="AF432" s="32"/>
      <c r="AG432" s="10"/>
      <c r="AH432" s="32"/>
      <c r="AI432" s="10"/>
      <c r="AJ432" s="32"/>
      <c r="AK432" s="10"/>
      <c r="AL432" s="32"/>
      <c r="AM432" s="10"/>
      <c r="AN432" s="32"/>
      <c r="AO432" s="10"/>
      <c r="AP432" s="244"/>
      <c r="AQ432" s="10"/>
      <c r="AR432" s="32"/>
      <c r="AS432" s="10"/>
      <c r="AT432" s="244"/>
      <c r="AU432" s="10"/>
      <c r="AV432" s="244"/>
      <c r="AW432" s="7"/>
      <c r="AX432" s="249"/>
      <c r="AY432" s="10"/>
      <c r="AZ432" s="244"/>
      <c r="BA432" s="7"/>
      <c r="BB432" s="249"/>
      <c r="BC432" s="7"/>
      <c r="BD432" s="249"/>
      <c r="BE432" s="7"/>
      <c r="BF432" s="8"/>
      <c r="BG432" s="7"/>
      <c r="BH432" s="8"/>
      <c r="BJ432" s="41"/>
      <c r="BK432" s="41">
        <f t="shared" si="33"/>
        <v>0</v>
      </c>
      <c r="BL432">
        <f t="shared" si="32"/>
        <v>0</v>
      </c>
      <c r="BN432" s="39"/>
    </row>
    <row r="433" spans="1:66">
      <c r="A433">
        <f t="shared" si="31"/>
        <v>380</v>
      </c>
      <c r="B433" s="6"/>
      <c r="C433" s="10"/>
      <c r="D433" s="32"/>
      <c r="E433" s="10"/>
      <c r="F433" s="32"/>
      <c r="G433" s="10"/>
      <c r="H433" s="32"/>
      <c r="I433" s="10"/>
      <c r="J433" s="32"/>
      <c r="K433" s="94"/>
      <c r="L433" s="32"/>
      <c r="M433" s="10"/>
      <c r="N433" s="32"/>
      <c r="O433" s="10"/>
      <c r="P433" s="32"/>
      <c r="Q433" s="10"/>
      <c r="R433" s="32"/>
      <c r="S433" s="10"/>
      <c r="T433" s="32"/>
      <c r="U433" s="10"/>
      <c r="V433" s="32"/>
      <c r="W433" s="10"/>
      <c r="X433" s="32"/>
      <c r="Y433" s="10"/>
      <c r="Z433" s="32"/>
      <c r="AA433" s="10"/>
      <c r="AB433" s="32"/>
      <c r="AC433" s="10"/>
      <c r="AD433" s="32"/>
      <c r="AE433" s="10"/>
      <c r="AF433" s="32"/>
      <c r="AG433" s="10"/>
      <c r="AH433" s="32"/>
      <c r="AI433" s="10"/>
      <c r="AJ433" s="32"/>
      <c r="AK433" s="10"/>
      <c r="AL433" s="32"/>
      <c r="AM433" s="10"/>
      <c r="AN433" s="32"/>
      <c r="AO433" s="10"/>
      <c r="AP433" s="244"/>
      <c r="AQ433" s="10"/>
      <c r="AR433" s="32"/>
      <c r="AS433" s="10"/>
      <c r="AT433" s="244"/>
      <c r="AU433" s="10"/>
      <c r="AV433" s="244"/>
      <c r="AW433" s="7"/>
      <c r="AX433" s="249"/>
      <c r="AY433" s="10"/>
      <c r="AZ433" s="244"/>
      <c r="BA433" s="7"/>
      <c r="BB433" s="249"/>
      <c r="BC433" s="7"/>
      <c r="BD433" s="249"/>
      <c r="BE433" s="7"/>
      <c r="BF433" s="8"/>
      <c r="BG433" s="7"/>
      <c r="BH433" s="8"/>
      <c r="BJ433" s="41"/>
      <c r="BK433" s="41">
        <f t="shared" si="33"/>
        <v>0</v>
      </c>
      <c r="BL433">
        <f t="shared" si="32"/>
        <v>0</v>
      </c>
      <c r="BN433" s="39"/>
    </row>
    <row r="434" spans="1:66">
      <c r="A434">
        <f t="shared" si="31"/>
        <v>381</v>
      </c>
      <c r="B434" s="6"/>
      <c r="C434" s="10"/>
      <c r="D434" s="32"/>
      <c r="E434" s="10"/>
      <c r="F434" s="32"/>
      <c r="G434" s="10"/>
      <c r="H434" s="32"/>
      <c r="I434" s="10"/>
      <c r="J434" s="32"/>
      <c r="K434" s="10"/>
      <c r="L434" s="32"/>
      <c r="M434" s="10"/>
      <c r="N434" s="32"/>
      <c r="O434" s="10"/>
      <c r="P434" s="32"/>
      <c r="Q434" s="10"/>
      <c r="R434" s="32"/>
      <c r="S434" s="10"/>
      <c r="T434" s="32"/>
      <c r="U434" s="10"/>
      <c r="V434" s="32"/>
      <c r="W434" s="10"/>
      <c r="X434" s="32"/>
      <c r="Y434" s="10"/>
      <c r="Z434" s="32"/>
      <c r="AA434" s="10"/>
      <c r="AB434" s="32"/>
      <c r="AC434" s="10"/>
      <c r="AD434" s="32"/>
      <c r="AE434" s="10"/>
      <c r="AF434" s="32"/>
      <c r="AG434" s="10"/>
      <c r="AH434" s="32"/>
      <c r="AI434" s="10"/>
      <c r="AJ434" s="32"/>
      <c r="AK434" s="10"/>
      <c r="AL434" s="32"/>
      <c r="AM434" s="10"/>
      <c r="AN434" s="32"/>
      <c r="AO434" s="10"/>
      <c r="AP434" s="244"/>
      <c r="AQ434" s="10"/>
      <c r="AR434" s="32"/>
      <c r="AS434" s="10"/>
      <c r="AT434" s="244"/>
      <c r="AU434" s="10"/>
      <c r="AV434" s="244"/>
      <c r="AW434" s="7"/>
      <c r="AX434" s="249"/>
      <c r="AY434" s="10"/>
      <c r="AZ434" s="244"/>
      <c r="BA434" s="7"/>
      <c r="BB434" s="249"/>
      <c r="BC434" s="7"/>
      <c r="BD434" s="249"/>
      <c r="BE434" s="7"/>
      <c r="BF434" s="8"/>
      <c r="BG434" s="7"/>
      <c r="BH434" s="8"/>
      <c r="BJ434" s="41"/>
      <c r="BK434" s="41">
        <f t="shared" si="33"/>
        <v>0</v>
      </c>
      <c r="BL434">
        <f t="shared" si="32"/>
        <v>0</v>
      </c>
    </row>
    <row r="435" spans="1:66">
      <c r="A435">
        <f t="shared" si="31"/>
        <v>382</v>
      </c>
      <c r="B435" s="6"/>
      <c r="C435" s="10"/>
      <c r="D435" s="32"/>
      <c r="E435" s="10"/>
      <c r="F435" s="32"/>
      <c r="G435" s="10"/>
      <c r="H435" s="32"/>
      <c r="I435" s="10"/>
      <c r="J435" s="32"/>
      <c r="K435" s="10"/>
      <c r="L435" s="32"/>
      <c r="M435" s="10"/>
      <c r="N435" s="32"/>
      <c r="O435" s="10"/>
      <c r="P435" s="32"/>
      <c r="Q435" s="10"/>
      <c r="R435" s="32"/>
      <c r="S435" s="10"/>
      <c r="T435" s="32"/>
      <c r="U435" s="10"/>
      <c r="V435" s="32"/>
      <c r="W435" s="10"/>
      <c r="X435" s="32"/>
      <c r="Y435" s="10"/>
      <c r="Z435" s="32"/>
      <c r="AA435" s="10"/>
      <c r="AB435" s="32"/>
      <c r="AC435" s="10"/>
      <c r="AD435" s="32"/>
      <c r="AE435" s="10"/>
      <c r="AF435" s="32"/>
      <c r="AG435" s="10"/>
      <c r="AH435" s="32"/>
      <c r="AI435" s="10"/>
      <c r="AJ435" s="32"/>
      <c r="AK435" s="10"/>
      <c r="AL435" s="32"/>
      <c r="AM435" s="10"/>
      <c r="AN435" s="32"/>
      <c r="AO435" s="10"/>
      <c r="AP435" s="244"/>
      <c r="AQ435" s="10"/>
      <c r="AR435" s="32"/>
      <c r="AS435" s="10"/>
      <c r="AT435" s="244"/>
      <c r="AU435" s="10"/>
      <c r="AV435" s="244"/>
      <c r="AW435" s="7"/>
      <c r="AX435" s="249"/>
      <c r="AY435" s="10"/>
      <c r="AZ435" s="244"/>
      <c r="BA435" s="7"/>
      <c r="BB435" s="249"/>
      <c r="BC435" s="7"/>
      <c r="BD435" s="249"/>
      <c r="BE435" s="7"/>
      <c r="BF435" s="8"/>
      <c r="BG435" s="7"/>
      <c r="BH435" s="8"/>
      <c r="BJ435" s="41"/>
      <c r="BK435" s="41">
        <f t="shared" si="33"/>
        <v>0</v>
      </c>
      <c r="BL435">
        <f t="shared" si="32"/>
        <v>0</v>
      </c>
    </row>
    <row r="436" spans="1:66">
      <c r="A436">
        <f t="shared" si="31"/>
        <v>383</v>
      </c>
      <c r="B436" s="6"/>
      <c r="C436" s="10"/>
      <c r="D436" s="32"/>
      <c r="E436" s="10"/>
      <c r="F436" s="32"/>
      <c r="G436" s="10"/>
      <c r="H436" s="32"/>
      <c r="I436" s="10"/>
      <c r="J436" s="32"/>
      <c r="K436" s="10"/>
      <c r="L436" s="32"/>
      <c r="M436" s="10"/>
      <c r="N436" s="32"/>
      <c r="O436" s="10"/>
      <c r="P436" s="32"/>
      <c r="Q436" s="10"/>
      <c r="R436" s="32"/>
      <c r="S436" s="10"/>
      <c r="T436" s="32"/>
      <c r="U436" s="10"/>
      <c r="V436" s="32"/>
      <c r="W436" s="10"/>
      <c r="X436" s="32"/>
      <c r="Y436" s="10"/>
      <c r="Z436" s="32"/>
      <c r="AA436" s="10"/>
      <c r="AB436" s="32"/>
      <c r="AC436" s="10"/>
      <c r="AD436" s="32"/>
      <c r="AE436" s="10"/>
      <c r="AF436" s="32"/>
      <c r="AG436" s="10"/>
      <c r="AH436" s="32"/>
      <c r="AI436" s="10"/>
      <c r="AJ436" s="32"/>
      <c r="AK436" s="10"/>
      <c r="AL436" s="32"/>
      <c r="AM436" s="10"/>
      <c r="AN436" s="32"/>
      <c r="AO436" s="10"/>
      <c r="AP436" s="244"/>
      <c r="AQ436" s="10"/>
      <c r="AR436" s="32"/>
      <c r="AS436" s="10"/>
      <c r="AT436" s="244"/>
      <c r="AU436" s="10"/>
      <c r="AV436" s="244"/>
      <c r="AW436" s="7"/>
      <c r="AX436" s="249"/>
      <c r="AY436" s="10"/>
      <c r="AZ436" s="244"/>
      <c r="BA436" s="7"/>
      <c r="BB436" s="249"/>
      <c r="BC436" s="7"/>
      <c r="BD436" s="249"/>
      <c r="BE436" s="7"/>
      <c r="BF436" s="8"/>
      <c r="BG436" s="7"/>
      <c r="BH436" s="8"/>
      <c r="BJ436" s="41"/>
      <c r="BK436" s="41">
        <f t="shared" si="33"/>
        <v>0</v>
      </c>
      <c r="BL436">
        <f t="shared" si="32"/>
        <v>0</v>
      </c>
    </row>
    <row r="437" spans="1:66">
      <c r="A437">
        <f t="shared" si="31"/>
        <v>384</v>
      </c>
      <c r="B437" s="6"/>
      <c r="C437" s="10"/>
      <c r="D437" s="32"/>
      <c r="E437" s="10"/>
      <c r="F437" s="32"/>
      <c r="G437" s="10"/>
      <c r="H437" s="32"/>
      <c r="I437" s="10"/>
      <c r="J437" s="32"/>
      <c r="K437" s="10"/>
      <c r="L437" s="32"/>
      <c r="M437" s="10"/>
      <c r="N437" s="32"/>
      <c r="O437" s="10"/>
      <c r="P437" s="32"/>
      <c r="Q437" s="10"/>
      <c r="R437" s="32"/>
      <c r="S437" s="10"/>
      <c r="T437" s="32"/>
      <c r="U437" s="10"/>
      <c r="V437" s="32"/>
      <c r="W437" s="10"/>
      <c r="X437" s="32"/>
      <c r="Y437" s="10"/>
      <c r="Z437" s="32"/>
      <c r="AA437" s="10"/>
      <c r="AB437" s="32"/>
      <c r="AC437" s="10"/>
      <c r="AD437" s="32"/>
      <c r="AE437" s="10"/>
      <c r="AF437" s="32"/>
      <c r="AG437" s="10"/>
      <c r="AH437" s="32"/>
      <c r="AI437" s="10"/>
      <c r="AJ437" s="32"/>
      <c r="AK437" s="10"/>
      <c r="AL437" s="32"/>
      <c r="AM437" s="10"/>
      <c r="AN437" s="32"/>
      <c r="AO437" s="10"/>
      <c r="AP437" s="244"/>
      <c r="AQ437" s="10"/>
      <c r="AR437" s="32"/>
      <c r="AS437" s="10"/>
      <c r="AT437" s="244"/>
      <c r="AU437" s="10"/>
      <c r="AV437" s="244"/>
      <c r="AW437" s="7"/>
      <c r="AX437" s="249"/>
      <c r="AY437" s="10"/>
      <c r="AZ437" s="244"/>
      <c r="BA437" s="7"/>
      <c r="BB437" s="249"/>
      <c r="BC437" s="7"/>
      <c r="BD437" s="249"/>
      <c r="BE437" s="7"/>
      <c r="BF437" s="8"/>
      <c r="BG437" s="7"/>
      <c r="BH437" s="8"/>
      <c r="BJ437" s="41"/>
      <c r="BK437" s="41">
        <f t="shared" si="33"/>
        <v>0</v>
      </c>
      <c r="BL437">
        <f t="shared" si="32"/>
        <v>0</v>
      </c>
    </row>
    <row r="438" spans="1:66">
      <c r="A438">
        <f t="shared" si="31"/>
        <v>385</v>
      </c>
      <c r="B438" s="6"/>
      <c r="C438" s="10"/>
      <c r="D438" s="32"/>
      <c r="E438" s="10"/>
      <c r="F438" s="32"/>
      <c r="G438" s="10"/>
      <c r="H438" s="32"/>
      <c r="I438" s="10"/>
      <c r="J438" s="32"/>
      <c r="K438" s="10"/>
      <c r="L438" s="32"/>
      <c r="M438" s="10"/>
      <c r="N438" s="32"/>
      <c r="O438" s="10"/>
      <c r="P438" s="32"/>
      <c r="Q438" s="10"/>
      <c r="R438" s="32"/>
      <c r="S438" s="10"/>
      <c r="T438" s="32"/>
      <c r="U438" s="10"/>
      <c r="V438" s="32"/>
      <c r="W438" s="10"/>
      <c r="X438" s="32"/>
      <c r="Y438" s="10"/>
      <c r="Z438" s="32"/>
      <c r="AA438" s="10"/>
      <c r="AB438" s="32"/>
      <c r="AC438" s="10"/>
      <c r="AD438" s="32"/>
      <c r="AE438" s="10"/>
      <c r="AF438" s="32"/>
      <c r="AG438" s="10"/>
      <c r="AH438" s="32"/>
      <c r="AI438" s="10"/>
      <c r="AJ438" s="32"/>
      <c r="AK438" s="10"/>
      <c r="AL438" s="32"/>
      <c r="AM438" s="10"/>
      <c r="AN438" s="32"/>
      <c r="AO438" s="10"/>
      <c r="AP438" s="244"/>
      <c r="AQ438" s="10"/>
      <c r="AR438" s="32"/>
      <c r="AS438" s="10"/>
      <c r="AT438" s="244"/>
      <c r="AU438" s="10"/>
      <c r="AV438" s="244"/>
      <c r="AW438" s="7"/>
      <c r="AX438" s="249"/>
      <c r="AY438" s="10"/>
      <c r="AZ438" s="244"/>
      <c r="BA438" s="7"/>
      <c r="BB438" s="249"/>
      <c r="BC438" s="7"/>
      <c r="BD438" s="249"/>
      <c r="BE438" s="7"/>
      <c r="BF438" s="8"/>
      <c r="BG438" s="7"/>
      <c r="BH438" s="8"/>
      <c r="BJ438" s="41"/>
      <c r="BK438" s="41">
        <f t="shared" si="33"/>
        <v>0</v>
      </c>
      <c r="BL438">
        <f t="shared" si="32"/>
        <v>0</v>
      </c>
    </row>
    <row r="439" spans="1:66">
      <c r="A439">
        <f t="shared" si="31"/>
        <v>386</v>
      </c>
      <c r="B439" s="6"/>
      <c r="C439" s="10"/>
      <c r="D439" s="32"/>
      <c r="E439" s="10"/>
      <c r="F439" s="32"/>
      <c r="G439" s="10"/>
      <c r="H439" s="32"/>
      <c r="I439" s="10"/>
      <c r="J439" s="32"/>
      <c r="K439" s="10"/>
      <c r="L439" s="32"/>
      <c r="M439" s="10"/>
      <c r="N439" s="32"/>
      <c r="O439" s="10"/>
      <c r="P439" s="32"/>
      <c r="Q439" s="10"/>
      <c r="R439" s="32"/>
      <c r="S439" s="10"/>
      <c r="T439" s="32"/>
      <c r="U439" s="10"/>
      <c r="V439" s="32"/>
      <c r="W439" s="10"/>
      <c r="X439" s="32"/>
      <c r="Y439" s="10"/>
      <c r="Z439" s="32"/>
      <c r="AA439" s="10"/>
      <c r="AB439" s="32"/>
      <c r="AC439" s="10"/>
      <c r="AD439" s="32"/>
      <c r="AE439" s="10"/>
      <c r="AF439" s="32"/>
      <c r="AG439" s="10"/>
      <c r="AH439" s="32"/>
      <c r="AI439" s="10"/>
      <c r="AJ439" s="32"/>
      <c r="AK439" s="10"/>
      <c r="AL439" s="32"/>
      <c r="AM439" s="10"/>
      <c r="AN439" s="32"/>
      <c r="AO439" s="10"/>
      <c r="AP439" s="244"/>
      <c r="AQ439" s="10"/>
      <c r="AR439" s="32"/>
      <c r="AS439" s="10"/>
      <c r="AT439" s="244"/>
      <c r="AU439" s="10"/>
      <c r="AV439" s="244"/>
      <c r="AW439" s="7"/>
      <c r="AX439" s="249"/>
      <c r="AY439" s="10"/>
      <c r="AZ439" s="244"/>
      <c r="BA439" s="7"/>
      <c r="BB439" s="249"/>
      <c r="BC439" s="7"/>
      <c r="BD439" s="249"/>
      <c r="BE439" s="7"/>
      <c r="BF439" s="8"/>
      <c r="BG439" s="7"/>
      <c r="BH439" s="8"/>
      <c r="BJ439" s="41"/>
      <c r="BK439" s="41">
        <f t="shared" si="33"/>
        <v>0</v>
      </c>
      <c r="BL439">
        <f t="shared" si="32"/>
        <v>0</v>
      </c>
    </row>
    <row r="440" spans="1:66">
      <c r="A440">
        <f t="shared" ref="A440:A503" si="34">+A439+1</f>
        <v>387</v>
      </c>
      <c r="B440" s="6"/>
      <c r="C440" s="10"/>
      <c r="D440" s="32"/>
      <c r="E440" s="10"/>
      <c r="F440" s="32"/>
      <c r="G440" s="10"/>
      <c r="H440" s="32"/>
      <c r="I440" s="10"/>
      <c r="J440" s="32"/>
      <c r="K440" s="10"/>
      <c r="L440" s="32"/>
      <c r="M440" s="10"/>
      <c r="N440" s="32"/>
      <c r="O440" s="10"/>
      <c r="P440" s="32"/>
      <c r="Q440" s="10"/>
      <c r="R440" s="32"/>
      <c r="S440" s="10"/>
      <c r="T440" s="32"/>
      <c r="U440" s="10"/>
      <c r="V440" s="32"/>
      <c r="W440" s="10"/>
      <c r="X440" s="32"/>
      <c r="Y440" s="10"/>
      <c r="Z440" s="32"/>
      <c r="AA440" s="10"/>
      <c r="AB440" s="32"/>
      <c r="AC440" s="10"/>
      <c r="AD440" s="32"/>
      <c r="AE440" s="10"/>
      <c r="AF440" s="32"/>
      <c r="AG440" s="10"/>
      <c r="AH440" s="32"/>
      <c r="AI440" s="10"/>
      <c r="AJ440" s="32"/>
      <c r="AK440" s="10"/>
      <c r="AL440" s="32"/>
      <c r="AM440" s="10"/>
      <c r="AN440" s="32"/>
      <c r="AO440" s="10"/>
      <c r="AP440" s="244"/>
      <c r="AQ440" s="10"/>
      <c r="AR440" s="32"/>
      <c r="AS440" s="10"/>
      <c r="AT440" s="244"/>
      <c r="AU440" s="10"/>
      <c r="AV440" s="244"/>
      <c r="AW440" s="7"/>
      <c r="AX440" s="249"/>
      <c r="AY440" s="10"/>
      <c r="AZ440" s="244"/>
      <c r="BA440" s="7"/>
      <c r="BB440" s="249"/>
      <c r="BC440" s="7"/>
      <c r="BD440" s="249"/>
      <c r="BE440" s="7"/>
      <c r="BF440" s="8"/>
      <c r="BG440" s="7"/>
      <c r="BH440" s="8"/>
      <c r="BJ440" s="41"/>
      <c r="BK440" s="41">
        <f t="shared" si="33"/>
        <v>0</v>
      </c>
      <c r="BL440">
        <f t="shared" si="32"/>
        <v>0</v>
      </c>
    </row>
    <row r="441" spans="1:66">
      <c r="A441">
        <f t="shared" si="34"/>
        <v>388</v>
      </c>
      <c r="B441" s="6"/>
      <c r="C441" s="10"/>
      <c r="D441" s="32"/>
      <c r="E441" s="10"/>
      <c r="F441" s="32"/>
      <c r="G441" s="10"/>
      <c r="H441" s="32"/>
      <c r="I441" s="10"/>
      <c r="J441" s="32"/>
      <c r="K441" s="10"/>
      <c r="L441" s="32"/>
      <c r="M441" s="10"/>
      <c r="N441" s="32"/>
      <c r="O441" s="10"/>
      <c r="P441" s="32"/>
      <c r="Q441" s="10"/>
      <c r="R441" s="32"/>
      <c r="S441" s="10"/>
      <c r="T441" s="32"/>
      <c r="U441" s="10"/>
      <c r="V441" s="32"/>
      <c r="W441" s="10"/>
      <c r="X441" s="32"/>
      <c r="Y441" s="10"/>
      <c r="Z441" s="32"/>
      <c r="AA441" s="10"/>
      <c r="AB441" s="32"/>
      <c r="AC441" s="10"/>
      <c r="AD441" s="32"/>
      <c r="AE441" s="10"/>
      <c r="AF441" s="32"/>
      <c r="AG441" s="10"/>
      <c r="AH441" s="32"/>
      <c r="AI441" s="10"/>
      <c r="AJ441" s="32"/>
      <c r="AK441" s="10"/>
      <c r="AL441" s="32"/>
      <c r="AM441" s="10"/>
      <c r="AN441" s="32"/>
      <c r="AO441" s="10"/>
      <c r="AP441" s="244"/>
      <c r="AQ441" s="10"/>
      <c r="AR441" s="32"/>
      <c r="AS441" s="10"/>
      <c r="AT441" s="244"/>
      <c r="AU441" s="10"/>
      <c r="AV441" s="244"/>
      <c r="AW441" s="7"/>
      <c r="AX441" s="249"/>
      <c r="AY441" s="10"/>
      <c r="AZ441" s="244"/>
      <c r="BA441" s="7"/>
      <c r="BB441" s="249"/>
      <c r="BC441" s="7"/>
      <c r="BD441" s="249"/>
      <c r="BE441" s="7"/>
      <c r="BF441" s="8"/>
      <c r="BG441" s="7"/>
      <c r="BH441" s="8"/>
      <c r="BJ441" s="41"/>
      <c r="BK441" s="41">
        <f t="shared" si="33"/>
        <v>0</v>
      </c>
      <c r="BL441">
        <f t="shared" si="32"/>
        <v>0</v>
      </c>
    </row>
    <row r="442" spans="1:66">
      <c r="A442">
        <f t="shared" si="34"/>
        <v>389</v>
      </c>
      <c r="B442" s="6"/>
      <c r="C442" s="10"/>
      <c r="D442" s="32"/>
      <c r="E442" s="10"/>
      <c r="F442" s="32"/>
      <c r="G442" s="10"/>
      <c r="H442" s="32"/>
      <c r="I442" s="10"/>
      <c r="J442" s="32"/>
      <c r="K442" s="10"/>
      <c r="L442" s="32"/>
      <c r="M442" s="10"/>
      <c r="N442" s="32"/>
      <c r="O442" s="10"/>
      <c r="P442" s="32"/>
      <c r="Q442" s="10"/>
      <c r="R442" s="32"/>
      <c r="S442" s="10"/>
      <c r="T442" s="32"/>
      <c r="U442" s="10"/>
      <c r="V442" s="32"/>
      <c r="W442" s="10"/>
      <c r="X442" s="32"/>
      <c r="Y442" s="10"/>
      <c r="Z442" s="32"/>
      <c r="AA442" s="10"/>
      <c r="AB442" s="32"/>
      <c r="AC442" s="10"/>
      <c r="AD442" s="32"/>
      <c r="AE442" s="10"/>
      <c r="AF442" s="32"/>
      <c r="AG442" s="10"/>
      <c r="AH442" s="32"/>
      <c r="AI442" s="10"/>
      <c r="AJ442" s="32"/>
      <c r="AK442" s="10"/>
      <c r="AL442" s="32"/>
      <c r="AM442" s="10"/>
      <c r="AN442" s="32"/>
      <c r="AO442" s="10"/>
      <c r="AP442" s="244"/>
      <c r="AQ442" s="10"/>
      <c r="AR442" s="32"/>
      <c r="AS442" s="10"/>
      <c r="AT442" s="244"/>
      <c r="AU442" s="10"/>
      <c r="AV442" s="244"/>
      <c r="AW442" s="7"/>
      <c r="AX442" s="249"/>
      <c r="AY442" s="10"/>
      <c r="AZ442" s="244"/>
      <c r="BA442" s="7"/>
      <c r="BB442" s="249"/>
      <c r="BC442" s="7"/>
      <c r="BD442" s="249"/>
      <c r="BE442" s="7"/>
      <c r="BF442" s="8"/>
      <c r="BG442" s="7"/>
      <c r="BH442" s="8"/>
      <c r="BJ442" s="41"/>
      <c r="BK442" s="41">
        <f t="shared" si="33"/>
        <v>0</v>
      </c>
      <c r="BL442">
        <f t="shared" si="32"/>
        <v>0</v>
      </c>
    </row>
    <row r="443" spans="1:66">
      <c r="A443">
        <f t="shared" si="34"/>
        <v>390</v>
      </c>
      <c r="B443" s="6"/>
      <c r="C443" s="10"/>
      <c r="D443" s="32"/>
      <c r="E443" s="10"/>
      <c r="F443" s="32"/>
      <c r="G443" s="10"/>
      <c r="H443" s="32"/>
      <c r="I443" s="10"/>
      <c r="J443" s="32"/>
      <c r="K443" s="10"/>
      <c r="L443" s="32"/>
      <c r="M443" s="10"/>
      <c r="N443" s="32"/>
      <c r="O443" s="10"/>
      <c r="P443" s="32"/>
      <c r="Q443" s="10"/>
      <c r="R443" s="32"/>
      <c r="S443" s="10"/>
      <c r="T443" s="32"/>
      <c r="U443" s="10"/>
      <c r="V443" s="32"/>
      <c r="W443" s="10"/>
      <c r="X443" s="32"/>
      <c r="Y443" s="10"/>
      <c r="Z443" s="32"/>
      <c r="AA443" s="10"/>
      <c r="AB443" s="32"/>
      <c r="AC443" s="10"/>
      <c r="AD443" s="32"/>
      <c r="AE443" s="10"/>
      <c r="AF443" s="32"/>
      <c r="AG443" s="10"/>
      <c r="AH443" s="32"/>
      <c r="AI443" s="10"/>
      <c r="AJ443" s="32"/>
      <c r="AK443" s="10"/>
      <c r="AL443" s="32"/>
      <c r="AM443" s="10"/>
      <c r="AN443" s="32"/>
      <c r="AO443" s="10"/>
      <c r="AP443" s="244"/>
      <c r="AQ443" s="10"/>
      <c r="AR443" s="32"/>
      <c r="AS443" s="10"/>
      <c r="AT443" s="244"/>
      <c r="AU443" s="10"/>
      <c r="AV443" s="244"/>
      <c r="AW443" s="7"/>
      <c r="AX443" s="249"/>
      <c r="AY443" s="10"/>
      <c r="AZ443" s="244"/>
      <c r="BA443" s="7"/>
      <c r="BB443" s="249"/>
      <c r="BC443" s="7"/>
      <c r="BD443" s="249"/>
      <c r="BE443" s="7"/>
      <c r="BF443" s="8"/>
      <c r="BG443" s="7"/>
      <c r="BH443" s="8"/>
      <c r="BJ443" s="41"/>
      <c r="BK443" s="41">
        <f t="shared" si="33"/>
        <v>0</v>
      </c>
      <c r="BL443">
        <f t="shared" si="32"/>
        <v>0</v>
      </c>
    </row>
    <row r="444" spans="1:66">
      <c r="A444">
        <f t="shared" si="34"/>
        <v>391</v>
      </c>
      <c r="B444" s="6"/>
      <c r="C444" s="10"/>
      <c r="D444" s="32"/>
      <c r="E444" s="10"/>
      <c r="F444" s="32"/>
      <c r="G444" s="10"/>
      <c r="H444" s="32"/>
      <c r="I444" s="10"/>
      <c r="J444" s="32"/>
      <c r="K444" s="10"/>
      <c r="L444" s="32"/>
      <c r="M444" s="10"/>
      <c r="N444" s="32"/>
      <c r="O444" s="10"/>
      <c r="P444" s="32"/>
      <c r="Q444" s="10"/>
      <c r="R444" s="32"/>
      <c r="S444" s="10"/>
      <c r="T444" s="32"/>
      <c r="U444" s="10"/>
      <c r="V444" s="32"/>
      <c r="W444" s="10"/>
      <c r="X444" s="32"/>
      <c r="Y444" s="10"/>
      <c r="Z444" s="32"/>
      <c r="AA444" s="10"/>
      <c r="AB444" s="32"/>
      <c r="AC444" s="10"/>
      <c r="AD444" s="32"/>
      <c r="AE444" s="10"/>
      <c r="AF444" s="32"/>
      <c r="AG444" s="10"/>
      <c r="AH444" s="32"/>
      <c r="AI444" s="10"/>
      <c r="AJ444" s="32"/>
      <c r="AK444" s="10"/>
      <c r="AL444" s="32"/>
      <c r="AM444" s="10"/>
      <c r="AN444" s="32"/>
      <c r="AO444" s="10"/>
      <c r="AP444" s="244"/>
      <c r="AQ444" s="10"/>
      <c r="AR444" s="32"/>
      <c r="AS444" s="10"/>
      <c r="AT444" s="244"/>
      <c r="AU444" s="10"/>
      <c r="AV444" s="244"/>
      <c r="AW444" s="7"/>
      <c r="AX444" s="249"/>
      <c r="AY444" s="10"/>
      <c r="AZ444" s="244"/>
      <c r="BA444" s="7"/>
      <c r="BB444" s="249"/>
      <c r="BC444" s="7"/>
      <c r="BD444" s="249"/>
      <c r="BE444" s="7"/>
      <c r="BF444" s="8"/>
      <c r="BG444" s="7"/>
      <c r="BH444" s="8"/>
      <c r="BJ444" s="41"/>
      <c r="BK444" s="41">
        <f t="shared" si="33"/>
        <v>0</v>
      </c>
      <c r="BL444">
        <f t="shared" si="32"/>
        <v>0</v>
      </c>
    </row>
    <row r="445" spans="1:66">
      <c r="A445">
        <f t="shared" si="34"/>
        <v>392</v>
      </c>
      <c r="B445" s="6"/>
      <c r="C445" s="10"/>
      <c r="D445" s="32"/>
      <c r="E445" s="10"/>
      <c r="F445" s="32"/>
      <c r="G445" s="10"/>
      <c r="H445" s="32"/>
      <c r="I445" s="10"/>
      <c r="J445" s="32"/>
      <c r="K445" s="10"/>
      <c r="L445" s="32"/>
      <c r="M445" s="10"/>
      <c r="N445" s="32"/>
      <c r="O445" s="10"/>
      <c r="P445" s="32"/>
      <c r="Q445" s="10"/>
      <c r="R445" s="32"/>
      <c r="S445" s="10"/>
      <c r="T445" s="32"/>
      <c r="U445" s="10"/>
      <c r="V445" s="32"/>
      <c r="W445" s="10"/>
      <c r="X445" s="32"/>
      <c r="Y445" s="10"/>
      <c r="Z445" s="32"/>
      <c r="AA445" s="10"/>
      <c r="AB445" s="32"/>
      <c r="AC445" s="10"/>
      <c r="AD445" s="32"/>
      <c r="AE445" s="10"/>
      <c r="AF445" s="32"/>
      <c r="AG445" s="10"/>
      <c r="AH445" s="32"/>
      <c r="AI445" s="10"/>
      <c r="AJ445" s="32"/>
      <c r="AK445" s="10"/>
      <c r="AL445" s="32"/>
      <c r="AM445" s="10"/>
      <c r="AN445" s="32"/>
      <c r="AO445" s="10"/>
      <c r="AP445" s="244"/>
      <c r="AQ445" s="10"/>
      <c r="AR445" s="32"/>
      <c r="AS445" s="10"/>
      <c r="AT445" s="244"/>
      <c r="AU445" s="10"/>
      <c r="AV445" s="244"/>
      <c r="AW445" s="7"/>
      <c r="AX445" s="249"/>
      <c r="AY445" s="10"/>
      <c r="AZ445" s="244"/>
      <c r="BA445" s="7"/>
      <c r="BB445" s="249"/>
      <c r="BC445" s="7"/>
      <c r="BD445" s="249"/>
      <c r="BE445" s="7"/>
      <c r="BF445" s="8"/>
      <c r="BG445" s="7"/>
      <c r="BH445" s="8"/>
      <c r="BJ445" s="41"/>
      <c r="BK445" s="41">
        <f t="shared" si="33"/>
        <v>0</v>
      </c>
      <c r="BL445">
        <f t="shared" si="32"/>
        <v>0</v>
      </c>
    </row>
    <row r="446" spans="1:66">
      <c r="A446">
        <f t="shared" si="34"/>
        <v>393</v>
      </c>
      <c r="B446" s="6"/>
      <c r="C446" s="10"/>
      <c r="D446" s="32"/>
      <c r="E446" s="10"/>
      <c r="F446" s="32"/>
      <c r="G446" s="10"/>
      <c r="H446" s="32"/>
      <c r="I446" s="10"/>
      <c r="J446" s="32"/>
      <c r="K446" s="10"/>
      <c r="L446" s="32"/>
      <c r="M446" s="10"/>
      <c r="N446" s="32"/>
      <c r="O446" s="10"/>
      <c r="P446" s="32"/>
      <c r="Q446" s="10"/>
      <c r="R446" s="32"/>
      <c r="S446" s="10"/>
      <c r="T446" s="32"/>
      <c r="U446" s="10"/>
      <c r="V446" s="32"/>
      <c r="W446" s="10"/>
      <c r="X446" s="32"/>
      <c r="Y446" s="10"/>
      <c r="Z446" s="32"/>
      <c r="AA446" s="10"/>
      <c r="AB446" s="32"/>
      <c r="AC446" s="10"/>
      <c r="AD446" s="32"/>
      <c r="AE446" s="10"/>
      <c r="AF446" s="32"/>
      <c r="AG446" s="10"/>
      <c r="AH446" s="32"/>
      <c r="AI446" s="10"/>
      <c r="AJ446" s="32"/>
      <c r="AK446" s="10"/>
      <c r="AL446" s="32"/>
      <c r="AM446" s="10"/>
      <c r="AN446" s="32"/>
      <c r="AO446" s="10"/>
      <c r="AP446" s="244"/>
      <c r="AQ446" s="10"/>
      <c r="AR446" s="32"/>
      <c r="AS446" s="10"/>
      <c r="AT446" s="244"/>
      <c r="AU446" s="10"/>
      <c r="AV446" s="244"/>
      <c r="AW446" s="7"/>
      <c r="AX446" s="249"/>
      <c r="AY446" s="10"/>
      <c r="AZ446" s="244"/>
      <c r="BA446" s="7"/>
      <c r="BB446" s="249"/>
      <c r="BC446" s="7"/>
      <c r="BD446" s="249"/>
      <c r="BE446" s="7"/>
      <c r="BF446" s="8"/>
      <c r="BG446" s="7"/>
      <c r="BH446" s="8"/>
      <c r="BJ446" s="41"/>
      <c r="BK446" s="41">
        <f t="shared" si="33"/>
        <v>0</v>
      </c>
      <c r="BL446">
        <f t="shared" si="32"/>
        <v>0</v>
      </c>
    </row>
    <row r="447" spans="1:66">
      <c r="A447">
        <f t="shared" si="34"/>
        <v>394</v>
      </c>
      <c r="B447" s="6"/>
      <c r="C447" s="10"/>
      <c r="D447" s="32"/>
      <c r="E447" s="10"/>
      <c r="F447" s="32"/>
      <c r="G447" s="10"/>
      <c r="H447" s="32"/>
      <c r="I447" s="10"/>
      <c r="J447" s="32"/>
      <c r="K447" s="94"/>
      <c r="L447" s="32"/>
      <c r="M447" s="10"/>
      <c r="N447" s="32"/>
      <c r="O447" s="10"/>
      <c r="P447" s="32"/>
      <c r="Q447" s="10"/>
      <c r="R447" s="32"/>
      <c r="S447" s="10"/>
      <c r="T447" s="32"/>
      <c r="U447" s="10"/>
      <c r="V447" s="32"/>
      <c r="W447" s="10"/>
      <c r="X447" s="32"/>
      <c r="Y447" s="10"/>
      <c r="Z447" s="32"/>
      <c r="AA447" s="10"/>
      <c r="AB447" s="32"/>
      <c r="AC447" s="10"/>
      <c r="AD447" s="32"/>
      <c r="AE447" s="10"/>
      <c r="AF447" s="32"/>
      <c r="AG447" s="10"/>
      <c r="AH447" s="32"/>
      <c r="AI447" s="10"/>
      <c r="AJ447" s="32"/>
      <c r="AK447" s="10"/>
      <c r="AL447" s="32"/>
      <c r="AM447" s="10"/>
      <c r="AN447" s="32"/>
      <c r="AO447" s="10"/>
      <c r="AP447" s="244"/>
      <c r="AQ447" s="10"/>
      <c r="AR447" s="32"/>
      <c r="AS447" s="10"/>
      <c r="AT447" s="244"/>
      <c r="AU447" s="10"/>
      <c r="AV447" s="244"/>
      <c r="AW447" s="7"/>
      <c r="AX447" s="249"/>
      <c r="AY447" s="10"/>
      <c r="AZ447" s="244"/>
      <c r="BA447" s="7"/>
      <c r="BB447" s="249"/>
      <c r="BC447" s="7"/>
      <c r="BD447" s="249"/>
      <c r="BE447" s="7"/>
      <c r="BF447" s="8"/>
      <c r="BG447" s="7"/>
      <c r="BH447" s="8"/>
      <c r="BJ447" s="41"/>
      <c r="BK447" s="41">
        <f t="shared" si="33"/>
        <v>0</v>
      </c>
      <c r="BL447">
        <f t="shared" si="32"/>
        <v>0</v>
      </c>
      <c r="BN447" s="39"/>
    </row>
    <row r="448" spans="1:66">
      <c r="A448">
        <f t="shared" si="34"/>
        <v>395</v>
      </c>
      <c r="B448" s="6"/>
      <c r="C448" s="10"/>
      <c r="D448" s="32"/>
      <c r="E448" s="10"/>
      <c r="F448" s="32"/>
      <c r="G448" s="10"/>
      <c r="H448" s="32"/>
      <c r="I448" s="10"/>
      <c r="J448" s="32"/>
      <c r="K448" s="94"/>
      <c r="L448" s="32"/>
      <c r="M448" s="10"/>
      <c r="N448" s="32"/>
      <c r="O448" s="10"/>
      <c r="P448" s="32"/>
      <c r="Q448" s="10"/>
      <c r="R448" s="32"/>
      <c r="S448" s="10"/>
      <c r="T448" s="32"/>
      <c r="U448" s="10"/>
      <c r="V448" s="32"/>
      <c r="W448" s="10"/>
      <c r="X448" s="32"/>
      <c r="Y448" s="10"/>
      <c r="Z448" s="32"/>
      <c r="AA448" s="10"/>
      <c r="AB448" s="32"/>
      <c r="AC448" s="10"/>
      <c r="AD448" s="32"/>
      <c r="AE448" s="10"/>
      <c r="AF448" s="32"/>
      <c r="AG448" s="10"/>
      <c r="AH448" s="32"/>
      <c r="AI448" s="10"/>
      <c r="AJ448" s="32"/>
      <c r="AK448" s="10"/>
      <c r="AL448" s="32"/>
      <c r="AM448" s="10"/>
      <c r="AN448" s="32"/>
      <c r="AO448" s="10"/>
      <c r="AP448" s="244"/>
      <c r="AQ448" s="10"/>
      <c r="AR448" s="32"/>
      <c r="AS448" s="10"/>
      <c r="AT448" s="244"/>
      <c r="AU448" s="10"/>
      <c r="AV448" s="244"/>
      <c r="AW448" s="7"/>
      <c r="AX448" s="249"/>
      <c r="AY448" s="10"/>
      <c r="AZ448" s="244"/>
      <c r="BA448" s="7"/>
      <c r="BB448" s="249"/>
      <c r="BC448" s="7"/>
      <c r="BD448" s="249"/>
      <c r="BE448" s="7"/>
      <c r="BF448" s="8"/>
      <c r="BG448" s="7"/>
      <c r="BH448" s="8"/>
      <c r="BJ448" s="41"/>
      <c r="BK448" s="41">
        <f t="shared" si="33"/>
        <v>0</v>
      </c>
      <c r="BL448">
        <f t="shared" si="32"/>
        <v>0</v>
      </c>
      <c r="BN448" s="39"/>
    </row>
    <row r="449" spans="1:66">
      <c r="A449">
        <f t="shared" si="34"/>
        <v>396</v>
      </c>
      <c r="B449" s="6"/>
      <c r="C449" s="10"/>
      <c r="D449" s="32"/>
      <c r="E449" s="10"/>
      <c r="F449" s="32"/>
      <c r="G449" s="10"/>
      <c r="H449" s="32"/>
      <c r="I449" s="10"/>
      <c r="J449" s="32"/>
      <c r="K449" s="10"/>
      <c r="L449" s="32"/>
      <c r="M449" s="10"/>
      <c r="N449" s="32"/>
      <c r="O449" s="10"/>
      <c r="P449" s="32"/>
      <c r="Q449" s="10"/>
      <c r="R449" s="32"/>
      <c r="S449" s="10"/>
      <c r="T449" s="32"/>
      <c r="U449" s="10"/>
      <c r="V449" s="32"/>
      <c r="W449" s="10"/>
      <c r="X449" s="32"/>
      <c r="Y449" s="10"/>
      <c r="Z449" s="32"/>
      <c r="AA449" s="10"/>
      <c r="AB449" s="32"/>
      <c r="AC449" s="10"/>
      <c r="AD449" s="32"/>
      <c r="AE449" s="10"/>
      <c r="AF449" s="32"/>
      <c r="AG449" s="10"/>
      <c r="AH449" s="32"/>
      <c r="AI449" s="10"/>
      <c r="AJ449" s="32"/>
      <c r="AK449" s="10"/>
      <c r="AL449" s="32"/>
      <c r="AM449" s="10"/>
      <c r="AN449" s="32"/>
      <c r="AO449" s="10"/>
      <c r="AP449" s="244"/>
      <c r="AQ449" s="10"/>
      <c r="AR449" s="32"/>
      <c r="AS449" s="10"/>
      <c r="AT449" s="244"/>
      <c r="AU449" s="10"/>
      <c r="AV449" s="244"/>
      <c r="AW449" s="7"/>
      <c r="AX449" s="249"/>
      <c r="AY449" s="10"/>
      <c r="AZ449" s="244"/>
      <c r="BA449" s="7"/>
      <c r="BB449" s="249"/>
      <c r="BC449" s="7"/>
      <c r="BD449" s="249"/>
      <c r="BE449" s="7"/>
      <c r="BF449" s="8"/>
      <c r="BG449" s="7"/>
      <c r="BH449" s="8"/>
      <c r="BJ449" s="41"/>
      <c r="BK449" s="41">
        <f t="shared" si="33"/>
        <v>0</v>
      </c>
      <c r="BL449">
        <f t="shared" si="32"/>
        <v>0</v>
      </c>
    </row>
    <row r="450" spans="1:66">
      <c r="A450">
        <f t="shared" si="34"/>
        <v>397</v>
      </c>
      <c r="B450" s="6"/>
      <c r="C450" s="10"/>
      <c r="D450" s="32"/>
      <c r="E450" s="10"/>
      <c r="F450" s="32"/>
      <c r="G450" s="10"/>
      <c r="H450" s="32"/>
      <c r="I450" s="10"/>
      <c r="J450" s="32"/>
      <c r="K450" s="10"/>
      <c r="L450" s="32"/>
      <c r="M450" s="10"/>
      <c r="N450" s="32"/>
      <c r="O450" s="10"/>
      <c r="P450" s="32"/>
      <c r="Q450" s="10"/>
      <c r="R450" s="32"/>
      <c r="S450" s="10"/>
      <c r="T450" s="32"/>
      <c r="U450" s="10"/>
      <c r="V450" s="32"/>
      <c r="W450" s="10"/>
      <c r="X450" s="32"/>
      <c r="Y450" s="10"/>
      <c r="Z450" s="32"/>
      <c r="AA450" s="10"/>
      <c r="AB450" s="32"/>
      <c r="AC450" s="10"/>
      <c r="AD450" s="32"/>
      <c r="AE450" s="10"/>
      <c r="AF450" s="32"/>
      <c r="AG450" s="10"/>
      <c r="AH450" s="32"/>
      <c r="AI450" s="10"/>
      <c r="AJ450" s="32"/>
      <c r="AK450" s="10"/>
      <c r="AL450" s="32"/>
      <c r="AM450" s="10"/>
      <c r="AN450" s="32"/>
      <c r="AO450" s="10"/>
      <c r="AP450" s="244"/>
      <c r="AQ450" s="10"/>
      <c r="AR450" s="32"/>
      <c r="AS450" s="10"/>
      <c r="AT450" s="244"/>
      <c r="AU450" s="10"/>
      <c r="AV450" s="244"/>
      <c r="AW450" s="7"/>
      <c r="AX450" s="249"/>
      <c r="AY450" s="10"/>
      <c r="AZ450" s="244"/>
      <c r="BA450" s="7"/>
      <c r="BB450" s="249"/>
      <c r="BC450" s="7"/>
      <c r="BD450" s="249"/>
      <c r="BE450" s="7"/>
      <c r="BF450" s="8"/>
      <c r="BG450" s="7"/>
      <c r="BH450" s="8"/>
      <c r="BJ450" s="41"/>
      <c r="BK450" s="41">
        <f t="shared" si="33"/>
        <v>0</v>
      </c>
      <c r="BL450">
        <f t="shared" ref="BL450:BL513" si="35">COUNT(C450:BH450)/2</f>
        <v>0</v>
      </c>
    </row>
    <row r="451" spans="1:66">
      <c r="A451">
        <f t="shared" si="34"/>
        <v>398</v>
      </c>
      <c r="B451" s="6"/>
      <c r="C451" s="10"/>
      <c r="D451" s="32"/>
      <c r="E451" s="10"/>
      <c r="F451" s="32"/>
      <c r="G451" s="10"/>
      <c r="H451" s="32"/>
      <c r="I451" s="10"/>
      <c r="J451" s="32"/>
      <c r="K451" s="10"/>
      <c r="L451" s="32"/>
      <c r="M451" s="10"/>
      <c r="N451" s="32"/>
      <c r="O451" s="10"/>
      <c r="P451" s="32"/>
      <c r="Q451" s="10"/>
      <c r="R451" s="32"/>
      <c r="S451" s="10"/>
      <c r="T451" s="32"/>
      <c r="U451" s="10"/>
      <c r="V451" s="32"/>
      <c r="W451" s="10"/>
      <c r="X451" s="32"/>
      <c r="Y451" s="10"/>
      <c r="Z451" s="32"/>
      <c r="AA451" s="10"/>
      <c r="AB451" s="32"/>
      <c r="AC451" s="10"/>
      <c r="AD451" s="32"/>
      <c r="AE451" s="10"/>
      <c r="AF451" s="32"/>
      <c r="AG451" s="10"/>
      <c r="AH451" s="32"/>
      <c r="AI451" s="10"/>
      <c r="AJ451" s="32"/>
      <c r="AK451" s="10"/>
      <c r="AL451" s="32"/>
      <c r="AM451" s="10"/>
      <c r="AN451" s="32"/>
      <c r="AO451" s="10"/>
      <c r="AP451" s="244"/>
      <c r="AQ451" s="10"/>
      <c r="AR451" s="32"/>
      <c r="AS451" s="10"/>
      <c r="AT451" s="244"/>
      <c r="AU451" s="10"/>
      <c r="AV451" s="244"/>
      <c r="AW451" s="7"/>
      <c r="AX451" s="249"/>
      <c r="AY451" s="10"/>
      <c r="AZ451" s="244"/>
      <c r="BA451" s="7"/>
      <c r="BB451" s="249"/>
      <c r="BC451" s="7"/>
      <c r="BD451" s="249"/>
      <c r="BE451" s="7"/>
      <c r="BF451" s="8"/>
      <c r="BG451" s="7"/>
      <c r="BH451" s="8"/>
      <c r="BJ451" s="41"/>
      <c r="BK451" s="41">
        <f t="shared" si="33"/>
        <v>0</v>
      </c>
      <c r="BL451">
        <f t="shared" si="35"/>
        <v>0</v>
      </c>
    </row>
    <row r="452" spans="1:66">
      <c r="A452">
        <f t="shared" si="34"/>
        <v>399</v>
      </c>
      <c r="B452" s="6"/>
      <c r="C452" s="10"/>
      <c r="D452" s="32"/>
      <c r="E452" s="10"/>
      <c r="F452" s="32"/>
      <c r="G452" s="10"/>
      <c r="H452" s="32"/>
      <c r="I452" s="10"/>
      <c r="J452" s="32"/>
      <c r="K452" s="10"/>
      <c r="L452" s="32"/>
      <c r="M452" s="10"/>
      <c r="N452" s="32"/>
      <c r="O452" s="10"/>
      <c r="P452" s="32"/>
      <c r="Q452" s="10"/>
      <c r="R452" s="32"/>
      <c r="S452" s="10"/>
      <c r="T452" s="32"/>
      <c r="U452" s="10"/>
      <c r="V452" s="32"/>
      <c r="W452" s="10"/>
      <c r="X452" s="32"/>
      <c r="Y452" s="10"/>
      <c r="Z452" s="32"/>
      <c r="AA452" s="10"/>
      <c r="AB452" s="32"/>
      <c r="AC452" s="10"/>
      <c r="AD452" s="32"/>
      <c r="AE452" s="10"/>
      <c r="AF452" s="32"/>
      <c r="AG452" s="10"/>
      <c r="AH452" s="32"/>
      <c r="AI452" s="10"/>
      <c r="AJ452" s="32"/>
      <c r="AK452" s="10"/>
      <c r="AL452" s="32"/>
      <c r="AM452" s="10"/>
      <c r="AN452" s="32"/>
      <c r="AO452" s="10"/>
      <c r="AP452" s="244"/>
      <c r="AQ452" s="10"/>
      <c r="AR452" s="32"/>
      <c r="AS452" s="10"/>
      <c r="AT452" s="244"/>
      <c r="AU452" s="10"/>
      <c r="AV452" s="244"/>
      <c r="AW452" s="7"/>
      <c r="AX452" s="249"/>
      <c r="AY452" s="10"/>
      <c r="AZ452" s="244"/>
      <c r="BA452" s="7"/>
      <c r="BB452" s="249"/>
      <c r="BC452" s="7"/>
      <c r="BD452" s="249"/>
      <c r="BE452" s="7"/>
      <c r="BF452" s="8"/>
      <c r="BG452" s="7"/>
      <c r="BH452" s="8"/>
      <c r="BJ452" s="41"/>
      <c r="BK452" s="41">
        <f t="shared" si="33"/>
        <v>0</v>
      </c>
      <c r="BL452">
        <f t="shared" si="35"/>
        <v>0</v>
      </c>
    </row>
    <row r="453" spans="1:66">
      <c r="A453">
        <f t="shared" si="34"/>
        <v>400</v>
      </c>
      <c r="B453" s="6"/>
      <c r="C453" s="10"/>
      <c r="D453" s="32"/>
      <c r="E453" s="10"/>
      <c r="F453" s="32"/>
      <c r="G453" s="10"/>
      <c r="H453" s="32"/>
      <c r="I453" s="10"/>
      <c r="J453" s="32"/>
      <c r="K453" s="10"/>
      <c r="L453" s="32"/>
      <c r="M453" s="10"/>
      <c r="N453" s="32"/>
      <c r="O453" s="10"/>
      <c r="P453" s="32"/>
      <c r="Q453" s="10"/>
      <c r="R453" s="32"/>
      <c r="S453" s="10"/>
      <c r="T453" s="32"/>
      <c r="U453" s="10"/>
      <c r="V453" s="32"/>
      <c r="W453" s="10"/>
      <c r="X453" s="32"/>
      <c r="Y453" s="10"/>
      <c r="Z453" s="32"/>
      <c r="AA453" s="10"/>
      <c r="AB453" s="32"/>
      <c r="AC453" s="10"/>
      <c r="AD453" s="32"/>
      <c r="AE453" s="10"/>
      <c r="AF453" s="32"/>
      <c r="AG453" s="10"/>
      <c r="AH453" s="32"/>
      <c r="AI453" s="10"/>
      <c r="AJ453" s="32"/>
      <c r="AK453" s="10"/>
      <c r="AL453" s="32"/>
      <c r="AM453" s="10"/>
      <c r="AN453" s="32"/>
      <c r="AO453" s="10"/>
      <c r="AP453" s="244"/>
      <c r="AQ453" s="10"/>
      <c r="AR453" s="32"/>
      <c r="AS453" s="10"/>
      <c r="AT453" s="244"/>
      <c r="AU453" s="10"/>
      <c r="AV453" s="244"/>
      <c r="AW453" s="7"/>
      <c r="AX453" s="249"/>
      <c r="AY453" s="10"/>
      <c r="AZ453" s="244"/>
      <c r="BA453" s="7"/>
      <c r="BB453" s="249"/>
      <c r="BC453" s="7"/>
      <c r="BD453" s="249"/>
      <c r="BE453" s="7"/>
      <c r="BF453" s="8"/>
      <c r="BG453" s="7"/>
      <c r="BH453" s="8"/>
      <c r="BJ453" s="41"/>
      <c r="BK453" s="41">
        <f t="shared" si="33"/>
        <v>0</v>
      </c>
      <c r="BL453">
        <f t="shared" si="35"/>
        <v>0</v>
      </c>
    </row>
    <row r="454" spans="1:66">
      <c r="A454">
        <f t="shared" si="34"/>
        <v>401</v>
      </c>
      <c r="B454" s="6"/>
      <c r="C454" s="10"/>
      <c r="D454" s="32"/>
      <c r="E454" s="10"/>
      <c r="F454" s="32"/>
      <c r="G454" s="10"/>
      <c r="H454" s="32"/>
      <c r="I454" s="10"/>
      <c r="J454" s="32"/>
      <c r="K454" s="10"/>
      <c r="L454" s="32"/>
      <c r="M454" s="10"/>
      <c r="N454" s="32"/>
      <c r="O454" s="10"/>
      <c r="P454" s="32"/>
      <c r="Q454" s="10"/>
      <c r="R454" s="32"/>
      <c r="S454" s="10"/>
      <c r="T454" s="32"/>
      <c r="U454" s="10"/>
      <c r="V454" s="32"/>
      <c r="W454" s="10"/>
      <c r="X454" s="32"/>
      <c r="Y454" s="10"/>
      <c r="Z454" s="32"/>
      <c r="AA454" s="10"/>
      <c r="AB454" s="32"/>
      <c r="AC454" s="10"/>
      <c r="AD454" s="32"/>
      <c r="AE454" s="10"/>
      <c r="AF454" s="32"/>
      <c r="AG454" s="10"/>
      <c r="AH454" s="32"/>
      <c r="AI454" s="10"/>
      <c r="AJ454" s="32"/>
      <c r="AK454" s="10"/>
      <c r="AL454" s="32"/>
      <c r="AM454" s="10"/>
      <c r="AN454" s="32"/>
      <c r="AO454" s="10"/>
      <c r="AP454" s="244"/>
      <c r="AQ454" s="10"/>
      <c r="AR454" s="32"/>
      <c r="AS454" s="10"/>
      <c r="AT454" s="244"/>
      <c r="AU454" s="10"/>
      <c r="AV454" s="244"/>
      <c r="AW454" s="7"/>
      <c r="AX454" s="249"/>
      <c r="AY454" s="10"/>
      <c r="AZ454" s="244"/>
      <c r="BA454" s="7"/>
      <c r="BB454" s="249"/>
      <c r="BC454" s="7"/>
      <c r="BD454" s="249"/>
      <c r="BE454" s="7"/>
      <c r="BF454" s="8"/>
      <c r="BG454" s="7"/>
      <c r="BH454" s="8"/>
      <c r="BJ454" s="41"/>
      <c r="BK454" s="41">
        <f t="shared" ref="BK454:BK517" si="36">+AI454+AE454+Y454+W454+U454+S454+Q454+O454+M454+I454+G454+E454+C454+AG454+K454+BG454+BN454+AA454+AC454+AK454+AM454+AO454+AW454+BE454+BC454+BA454+AY454+AU454+AS454+AQ454</f>
        <v>0</v>
      </c>
      <c r="BL454">
        <f t="shared" si="35"/>
        <v>0</v>
      </c>
    </row>
    <row r="455" spans="1:66">
      <c r="A455">
        <f t="shared" si="34"/>
        <v>402</v>
      </c>
      <c r="B455" s="6"/>
      <c r="C455" s="10"/>
      <c r="D455" s="32"/>
      <c r="E455" s="10"/>
      <c r="F455" s="32"/>
      <c r="G455" s="10"/>
      <c r="H455" s="32"/>
      <c r="I455" s="10"/>
      <c r="J455" s="32"/>
      <c r="K455" s="10"/>
      <c r="L455" s="32"/>
      <c r="M455" s="10"/>
      <c r="N455" s="32"/>
      <c r="O455" s="10"/>
      <c r="P455" s="32"/>
      <c r="Q455" s="10"/>
      <c r="R455" s="32"/>
      <c r="S455" s="10"/>
      <c r="T455" s="32"/>
      <c r="U455" s="10"/>
      <c r="V455" s="32"/>
      <c r="W455" s="10"/>
      <c r="X455" s="32"/>
      <c r="Y455" s="10"/>
      <c r="Z455" s="32"/>
      <c r="AA455" s="10"/>
      <c r="AB455" s="32"/>
      <c r="AC455" s="10"/>
      <c r="AD455" s="32"/>
      <c r="AE455" s="10"/>
      <c r="AF455" s="32"/>
      <c r="AG455" s="10"/>
      <c r="AH455" s="32"/>
      <c r="AI455" s="10"/>
      <c r="AJ455" s="32"/>
      <c r="AK455" s="10"/>
      <c r="AL455" s="32"/>
      <c r="AM455" s="10"/>
      <c r="AN455" s="32"/>
      <c r="AO455" s="10"/>
      <c r="AP455" s="244"/>
      <c r="AQ455" s="10"/>
      <c r="AR455" s="32"/>
      <c r="AS455" s="10"/>
      <c r="AT455" s="244"/>
      <c r="AU455" s="10"/>
      <c r="AV455" s="244"/>
      <c r="AW455" s="7"/>
      <c r="AX455" s="249"/>
      <c r="AY455" s="10"/>
      <c r="AZ455" s="244"/>
      <c r="BA455" s="7"/>
      <c r="BB455" s="249"/>
      <c r="BC455" s="7"/>
      <c r="BD455" s="249"/>
      <c r="BE455" s="7"/>
      <c r="BF455" s="8"/>
      <c r="BG455" s="7"/>
      <c r="BH455" s="8"/>
      <c r="BJ455" s="41"/>
      <c r="BK455" s="41">
        <f t="shared" si="36"/>
        <v>0</v>
      </c>
      <c r="BL455">
        <f t="shared" si="35"/>
        <v>0</v>
      </c>
    </row>
    <row r="456" spans="1:66">
      <c r="A456">
        <f t="shared" si="34"/>
        <v>403</v>
      </c>
      <c r="B456" s="6"/>
      <c r="C456" s="10"/>
      <c r="D456" s="32"/>
      <c r="E456" s="10"/>
      <c r="F456" s="32"/>
      <c r="G456" s="10"/>
      <c r="H456" s="32"/>
      <c r="I456" s="10"/>
      <c r="J456" s="32"/>
      <c r="K456" s="10"/>
      <c r="L456" s="32"/>
      <c r="M456" s="10"/>
      <c r="N456" s="32"/>
      <c r="O456" s="10"/>
      <c r="P456" s="32"/>
      <c r="Q456" s="10"/>
      <c r="R456" s="32"/>
      <c r="S456" s="10"/>
      <c r="T456" s="32"/>
      <c r="U456" s="10"/>
      <c r="V456" s="32"/>
      <c r="W456" s="10"/>
      <c r="X456" s="32"/>
      <c r="Y456" s="10"/>
      <c r="Z456" s="32"/>
      <c r="AA456" s="10"/>
      <c r="AB456" s="32"/>
      <c r="AC456" s="10"/>
      <c r="AD456" s="32"/>
      <c r="AE456" s="10"/>
      <c r="AF456" s="32"/>
      <c r="AG456" s="10"/>
      <c r="AH456" s="32"/>
      <c r="AI456" s="10"/>
      <c r="AJ456" s="32"/>
      <c r="AK456" s="10"/>
      <c r="AL456" s="32"/>
      <c r="AM456" s="10"/>
      <c r="AN456" s="32"/>
      <c r="AO456" s="10"/>
      <c r="AP456" s="244"/>
      <c r="AQ456" s="10"/>
      <c r="AR456" s="32"/>
      <c r="AS456" s="10"/>
      <c r="AT456" s="244"/>
      <c r="AU456" s="10"/>
      <c r="AV456" s="244"/>
      <c r="AW456" s="7"/>
      <c r="AX456" s="249"/>
      <c r="AY456" s="10"/>
      <c r="AZ456" s="244"/>
      <c r="BA456" s="7"/>
      <c r="BB456" s="249"/>
      <c r="BC456" s="7"/>
      <c r="BD456" s="249"/>
      <c r="BE456" s="7"/>
      <c r="BF456" s="8"/>
      <c r="BG456" s="7"/>
      <c r="BH456" s="8"/>
      <c r="BJ456" s="41"/>
      <c r="BK456" s="41">
        <f t="shared" si="36"/>
        <v>0</v>
      </c>
      <c r="BL456">
        <f t="shared" si="35"/>
        <v>0</v>
      </c>
    </row>
    <row r="457" spans="1:66">
      <c r="A457">
        <f t="shared" si="34"/>
        <v>404</v>
      </c>
      <c r="B457" s="6"/>
      <c r="C457" s="10"/>
      <c r="D457" s="32"/>
      <c r="E457" s="10"/>
      <c r="F457" s="32"/>
      <c r="G457" s="10"/>
      <c r="H457" s="32"/>
      <c r="I457" s="10"/>
      <c r="J457" s="32"/>
      <c r="K457" s="10"/>
      <c r="L457" s="32"/>
      <c r="M457" s="10"/>
      <c r="N457" s="32"/>
      <c r="O457" s="10"/>
      <c r="P457" s="32"/>
      <c r="Q457" s="10"/>
      <c r="R457" s="32"/>
      <c r="S457" s="10"/>
      <c r="T457" s="32"/>
      <c r="U457" s="10"/>
      <c r="V457" s="32"/>
      <c r="W457" s="10"/>
      <c r="X457" s="32"/>
      <c r="Y457" s="10"/>
      <c r="Z457" s="32"/>
      <c r="AA457" s="10"/>
      <c r="AB457" s="32"/>
      <c r="AC457" s="10"/>
      <c r="AD457" s="32"/>
      <c r="AE457" s="10"/>
      <c r="AF457" s="32"/>
      <c r="AG457" s="10"/>
      <c r="AH457" s="32"/>
      <c r="AI457" s="10"/>
      <c r="AJ457" s="32"/>
      <c r="AK457" s="10"/>
      <c r="AL457" s="32"/>
      <c r="AM457" s="10"/>
      <c r="AN457" s="32"/>
      <c r="AO457" s="10"/>
      <c r="AP457" s="244"/>
      <c r="AQ457" s="10"/>
      <c r="AR457" s="32"/>
      <c r="AS457" s="10"/>
      <c r="AT457" s="244"/>
      <c r="AU457" s="10"/>
      <c r="AV457" s="244"/>
      <c r="AW457" s="7"/>
      <c r="AX457" s="249"/>
      <c r="AY457" s="10"/>
      <c r="AZ457" s="244"/>
      <c r="BA457" s="7"/>
      <c r="BB457" s="249"/>
      <c r="BC457" s="7"/>
      <c r="BD457" s="249"/>
      <c r="BE457" s="7"/>
      <c r="BF457" s="8"/>
      <c r="BG457" s="7"/>
      <c r="BH457" s="8"/>
      <c r="BJ457" s="41"/>
      <c r="BK457" s="41">
        <f t="shared" si="36"/>
        <v>0</v>
      </c>
      <c r="BL457">
        <f t="shared" si="35"/>
        <v>0</v>
      </c>
    </row>
    <row r="458" spans="1:66">
      <c r="A458">
        <f t="shared" si="34"/>
        <v>405</v>
      </c>
      <c r="B458" s="6"/>
      <c r="C458" s="10"/>
      <c r="D458" s="32"/>
      <c r="E458" s="10"/>
      <c r="F458" s="32"/>
      <c r="G458" s="10"/>
      <c r="H458" s="32"/>
      <c r="I458" s="10"/>
      <c r="J458" s="32"/>
      <c r="K458" s="10"/>
      <c r="L458" s="32"/>
      <c r="M458" s="10"/>
      <c r="N458" s="32"/>
      <c r="O458" s="10"/>
      <c r="P458" s="32"/>
      <c r="Q458" s="10"/>
      <c r="R458" s="32"/>
      <c r="S458" s="10"/>
      <c r="T458" s="32"/>
      <c r="U458" s="10"/>
      <c r="V458" s="32"/>
      <c r="W458" s="10"/>
      <c r="X458" s="32"/>
      <c r="Y458" s="10"/>
      <c r="Z458" s="32"/>
      <c r="AA458" s="10"/>
      <c r="AB458" s="32"/>
      <c r="AC458" s="10"/>
      <c r="AD458" s="32"/>
      <c r="AE458" s="10"/>
      <c r="AF458" s="32"/>
      <c r="AG458" s="10"/>
      <c r="AH458" s="32"/>
      <c r="AI458" s="10"/>
      <c r="AJ458" s="32"/>
      <c r="AK458" s="10"/>
      <c r="AL458" s="32"/>
      <c r="AM458" s="10"/>
      <c r="AN458" s="32"/>
      <c r="AO458" s="10"/>
      <c r="AP458" s="244"/>
      <c r="AQ458" s="10"/>
      <c r="AR458" s="32"/>
      <c r="AS458" s="10"/>
      <c r="AT458" s="244"/>
      <c r="AU458" s="10"/>
      <c r="AV458" s="244"/>
      <c r="AW458" s="7"/>
      <c r="AX458" s="249"/>
      <c r="AY458" s="10"/>
      <c r="AZ458" s="244"/>
      <c r="BA458" s="7"/>
      <c r="BB458" s="249"/>
      <c r="BC458" s="7"/>
      <c r="BD458" s="249"/>
      <c r="BE458" s="7"/>
      <c r="BF458" s="8"/>
      <c r="BG458" s="7"/>
      <c r="BH458" s="8"/>
      <c r="BJ458" s="41"/>
      <c r="BK458" s="41">
        <f t="shared" si="36"/>
        <v>0</v>
      </c>
      <c r="BL458">
        <f t="shared" si="35"/>
        <v>0</v>
      </c>
    </row>
    <row r="459" spans="1:66">
      <c r="A459">
        <f t="shared" si="34"/>
        <v>406</v>
      </c>
      <c r="B459" s="6"/>
      <c r="C459" s="10"/>
      <c r="D459" s="32"/>
      <c r="E459" s="10"/>
      <c r="F459" s="32"/>
      <c r="G459" s="10"/>
      <c r="H459" s="32"/>
      <c r="I459" s="10"/>
      <c r="J459" s="32"/>
      <c r="K459" s="10"/>
      <c r="L459" s="32"/>
      <c r="M459" s="10"/>
      <c r="N459" s="32"/>
      <c r="O459" s="10"/>
      <c r="P459" s="32"/>
      <c r="Q459" s="10"/>
      <c r="R459" s="32"/>
      <c r="S459" s="10"/>
      <c r="T459" s="32"/>
      <c r="U459" s="10"/>
      <c r="V459" s="32"/>
      <c r="W459" s="10"/>
      <c r="X459" s="32"/>
      <c r="Y459" s="10"/>
      <c r="Z459" s="32"/>
      <c r="AA459" s="10"/>
      <c r="AB459" s="32"/>
      <c r="AC459" s="10"/>
      <c r="AD459" s="32"/>
      <c r="AE459" s="10"/>
      <c r="AF459" s="32"/>
      <c r="AG459" s="10"/>
      <c r="AH459" s="32"/>
      <c r="AI459" s="10"/>
      <c r="AJ459" s="32"/>
      <c r="AK459" s="10"/>
      <c r="AL459" s="32"/>
      <c r="AM459" s="10"/>
      <c r="AN459" s="32"/>
      <c r="AO459" s="10"/>
      <c r="AP459" s="244"/>
      <c r="AQ459" s="10"/>
      <c r="AR459" s="32"/>
      <c r="AS459" s="10"/>
      <c r="AT459" s="244"/>
      <c r="AU459" s="10"/>
      <c r="AV459" s="244"/>
      <c r="AW459" s="7"/>
      <c r="AX459" s="249"/>
      <c r="AY459" s="10"/>
      <c r="AZ459" s="244"/>
      <c r="BA459" s="7"/>
      <c r="BB459" s="249"/>
      <c r="BC459" s="7"/>
      <c r="BD459" s="249"/>
      <c r="BE459" s="7"/>
      <c r="BF459" s="8"/>
      <c r="BG459" s="7"/>
      <c r="BH459" s="8"/>
      <c r="BJ459" s="41"/>
      <c r="BK459" s="41">
        <f t="shared" si="36"/>
        <v>0</v>
      </c>
      <c r="BL459">
        <f t="shared" si="35"/>
        <v>0</v>
      </c>
    </row>
    <row r="460" spans="1:66">
      <c r="A460">
        <f t="shared" si="34"/>
        <v>407</v>
      </c>
      <c r="B460" s="6"/>
      <c r="C460" s="10"/>
      <c r="D460" s="32"/>
      <c r="E460" s="10"/>
      <c r="F460" s="32"/>
      <c r="G460" s="10"/>
      <c r="H460" s="32"/>
      <c r="I460" s="10"/>
      <c r="J460" s="32"/>
      <c r="K460" s="10"/>
      <c r="L460" s="32"/>
      <c r="M460" s="10"/>
      <c r="N460" s="32"/>
      <c r="O460" s="10"/>
      <c r="P460" s="32"/>
      <c r="Q460" s="10"/>
      <c r="R460" s="32"/>
      <c r="S460" s="10"/>
      <c r="T460" s="32"/>
      <c r="U460" s="10"/>
      <c r="V460" s="32"/>
      <c r="W460" s="10"/>
      <c r="X460" s="32"/>
      <c r="Y460" s="10"/>
      <c r="Z460" s="32"/>
      <c r="AA460" s="10"/>
      <c r="AB460" s="32"/>
      <c r="AC460" s="10"/>
      <c r="AD460" s="32"/>
      <c r="AE460" s="10"/>
      <c r="AF460" s="32"/>
      <c r="AG460" s="10"/>
      <c r="AH460" s="32"/>
      <c r="AI460" s="10"/>
      <c r="AJ460" s="32"/>
      <c r="AK460" s="10"/>
      <c r="AL460" s="32"/>
      <c r="AM460" s="10"/>
      <c r="AN460" s="32"/>
      <c r="AO460" s="10"/>
      <c r="AP460" s="244"/>
      <c r="AQ460" s="10"/>
      <c r="AR460" s="32"/>
      <c r="AS460" s="10"/>
      <c r="AT460" s="244"/>
      <c r="AU460" s="10"/>
      <c r="AV460" s="244"/>
      <c r="AW460" s="7"/>
      <c r="AX460" s="249"/>
      <c r="AY460" s="10"/>
      <c r="AZ460" s="244"/>
      <c r="BA460" s="7"/>
      <c r="BB460" s="249"/>
      <c r="BC460" s="7"/>
      <c r="BD460" s="249"/>
      <c r="BE460" s="7"/>
      <c r="BF460" s="8"/>
      <c r="BG460" s="7"/>
      <c r="BH460" s="8"/>
      <c r="BJ460" s="41"/>
      <c r="BK460" s="41">
        <f t="shared" si="36"/>
        <v>0</v>
      </c>
      <c r="BL460">
        <f t="shared" si="35"/>
        <v>0</v>
      </c>
    </row>
    <row r="461" spans="1:66">
      <c r="A461">
        <f t="shared" si="34"/>
        <v>408</v>
      </c>
      <c r="B461" s="6"/>
      <c r="C461" s="10"/>
      <c r="D461" s="32"/>
      <c r="E461" s="10"/>
      <c r="F461" s="32"/>
      <c r="G461" s="10"/>
      <c r="H461" s="32"/>
      <c r="I461" s="10"/>
      <c r="J461" s="32"/>
      <c r="K461" s="10"/>
      <c r="L461" s="32"/>
      <c r="M461" s="10"/>
      <c r="N461" s="32"/>
      <c r="O461" s="10"/>
      <c r="P461" s="32"/>
      <c r="Q461" s="10"/>
      <c r="R461" s="32"/>
      <c r="S461" s="10"/>
      <c r="T461" s="32"/>
      <c r="U461" s="10"/>
      <c r="V461" s="32"/>
      <c r="W461" s="10"/>
      <c r="X461" s="32"/>
      <c r="Y461" s="10"/>
      <c r="Z461" s="32"/>
      <c r="AA461" s="10"/>
      <c r="AB461" s="32"/>
      <c r="AC461" s="10"/>
      <c r="AD461" s="32"/>
      <c r="AE461" s="10"/>
      <c r="AF461" s="32"/>
      <c r="AG461" s="10"/>
      <c r="AH461" s="32"/>
      <c r="AI461" s="10"/>
      <c r="AJ461" s="32"/>
      <c r="AK461" s="10"/>
      <c r="AL461" s="32"/>
      <c r="AM461" s="10"/>
      <c r="AN461" s="32"/>
      <c r="AO461" s="10"/>
      <c r="AP461" s="244"/>
      <c r="AQ461" s="10"/>
      <c r="AR461" s="32"/>
      <c r="AS461" s="10"/>
      <c r="AT461" s="244"/>
      <c r="AU461" s="10"/>
      <c r="AV461" s="244"/>
      <c r="AW461" s="7"/>
      <c r="AX461" s="249"/>
      <c r="AY461" s="10"/>
      <c r="AZ461" s="244"/>
      <c r="BA461" s="7"/>
      <c r="BB461" s="249"/>
      <c r="BC461" s="7"/>
      <c r="BD461" s="249"/>
      <c r="BE461" s="7"/>
      <c r="BF461" s="8"/>
      <c r="BG461" s="7"/>
      <c r="BH461" s="8"/>
      <c r="BJ461" s="41"/>
      <c r="BK461" s="41">
        <f t="shared" si="36"/>
        <v>0</v>
      </c>
      <c r="BL461">
        <f t="shared" si="35"/>
        <v>0</v>
      </c>
    </row>
    <row r="462" spans="1:66">
      <c r="A462">
        <f t="shared" si="34"/>
        <v>409</v>
      </c>
      <c r="B462" s="6"/>
      <c r="C462" s="10"/>
      <c r="D462" s="32"/>
      <c r="E462" s="10"/>
      <c r="F462" s="32"/>
      <c r="G462" s="10"/>
      <c r="H462" s="32"/>
      <c r="I462" s="10"/>
      <c r="J462" s="32"/>
      <c r="K462" s="94"/>
      <c r="L462" s="32"/>
      <c r="M462" s="10"/>
      <c r="N462" s="32"/>
      <c r="O462" s="10"/>
      <c r="P462" s="32"/>
      <c r="Q462" s="10"/>
      <c r="R462" s="32"/>
      <c r="S462" s="10"/>
      <c r="T462" s="32"/>
      <c r="U462" s="10"/>
      <c r="V462" s="32"/>
      <c r="W462" s="10"/>
      <c r="X462" s="32"/>
      <c r="Y462" s="10"/>
      <c r="Z462" s="32"/>
      <c r="AA462" s="10"/>
      <c r="AB462" s="32"/>
      <c r="AC462" s="10"/>
      <c r="AD462" s="32"/>
      <c r="AE462" s="10"/>
      <c r="AF462" s="32"/>
      <c r="AG462" s="10"/>
      <c r="AH462" s="32"/>
      <c r="AI462" s="10"/>
      <c r="AJ462" s="32"/>
      <c r="AK462" s="10"/>
      <c r="AL462" s="32"/>
      <c r="AM462" s="10"/>
      <c r="AN462" s="32"/>
      <c r="AO462" s="10"/>
      <c r="AP462" s="244"/>
      <c r="AQ462" s="10"/>
      <c r="AR462" s="32"/>
      <c r="AS462" s="10"/>
      <c r="AT462" s="244"/>
      <c r="AU462" s="10"/>
      <c r="AV462" s="244"/>
      <c r="AW462" s="7"/>
      <c r="AX462" s="249"/>
      <c r="AY462" s="10"/>
      <c r="AZ462" s="244"/>
      <c r="BA462" s="7"/>
      <c r="BB462" s="249"/>
      <c r="BC462" s="7"/>
      <c r="BD462" s="249"/>
      <c r="BE462" s="7"/>
      <c r="BF462" s="8"/>
      <c r="BG462" s="7"/>
      <c r="BH462" s="8"/>
      <c r="BJ462" s="41"/>
      <c r="BK462" s="41">
        <f t="shared" si="36"/>
        <v>0</v>
      </c>
      <c r="BL462">
        <f t="shared" si="35"/>
        <v>0</v>
      </c>
      <c r="BN462" s="39"/>
    </row>
    <row r="463" spans="1:66">
      <c r="A463">
        <f t="shared" si="34"/>
        <v>410</v>
      </c>
      <c r="B463" s="6"/>
      <c r="C463" s="10"/>
      <c r="D463" s="32"/>
      <c r="E463" s="10"/>
      <c r="F463" s="32"/>
      <c r="G463" s="10"/>
      <c r="H463" s="32"/>
      <c r="I463" s="10"/>
      <c r="J463" s="32"/>
      <c r="K463" s="10"/>
      <c r="L463" s="32"/>
      <c r="M463" s="10"/>
      <c r="N463" s="32"/>
      <c r="O463" s="10"/>
      <c r="P463" s="32"/>
      <c r="Q463" s="10"/>
      <c r="R463" s="32"/>
      <c r="S463" s="10"/>
      <c r="T463" s="32"/>
      <c r="U463" s="10"/>
      <c r="V463" s="32"/>
      <c r="W463" s="10"/>
      <c r="X463" s="32"/>
      <c r="Y463" s="10"/>
      <c r="Z463" s="32"/>
      <c r="AA463" s="10"/>
      <c r="AB463" s="32"/>
      <c r="AC463" s="10"/>
      <c r="AD463" s="32"/>
      <c r="AE463" s="10"/>
      <c r="AF463" s="32"/>
      <c r="AG463" s="10"/>
      <c r="AH463" s="32"/>
      <c r="AI463" s="10"/>
      <c r="AJ463" s="32"/>
      <c r="AK463" s="10"/>
      <c r="AL463" s="32"/>
      <c r="AM463" s="10"/>
      <c r="AN463" s="32"/>
      <c r="AO463" s="10"/>
      <c r="AP463" s="244"/>
      <c r="AQ463" s="10"/>
      <c r="AR463" s="32"/>
      <c r="AS463" s="10"/>
      <c r="AT463" s="244"/>
      <c r="AU463" s="10"/>
      <c r="AV463" s="244"/>
      <c r="AW463" s="7"/>
      <c r="AX463" s="249"/>
      <c r="AY463" s="10"/>
      <c r="AZ463" s="244"/>
      <c r="BA463" s="7"/>
      <c r="BB463" s="249"/>
      <c r="BC463" s="7"/>
      <c r="BD463" s="249"/>
      <c r="BE463" s="7"/>
      <c r="BF463" s="8"/>
      <c r="BG463" s="7"/>
      <c r="BH463" s="8"/>
      <c r="BJ463" s="41"/>
      <c r="BK463" s="41">
        <f t="shared" si="36"/>
        <v>0</v>
      </c>
      <c r="BL463">
        <f t="shared" si="35"/>
        <v>0</v>
      </c>
    </row>
    <row r="464" spans="1:66">
      <c r="A464">
        <f t="shared" si="34"/>
        <v>411</v>
      </c>
      <c r="B464" s="6"/>
      <c r="C464" s="10"/>
      <c r="D464" s="32"/>
      <c r="E464" s="10"/>
      <c r="F464" s="32"/>
      <c r="G464" s="10"/>
      <c r="H464" s="32"/>
      <c r="I464" s="10"/>
      <c r="J464" s="32"/>
      <c r="K464" s="10"/>
      <c r="L464" s="32"/>
      <c r="M464" s="10"/>
      <c r="N464" s="32"/>
      <c r="O464" s="10"/>
      <c r="P464" s="32"/>
      <c r="Q464" s="10"/>
      <c r="R464" s="32"/>
      <c r="S464" s="10"/>
      <c r="T464" s="32"/>
      <c r="U464" s="10"/>
      <c r="V464" s="32"/>
      <c r="W464" s="10"/>
      <c r="X464" s="32"/>
      <c r="Y464" s="10"/>
      <c r="Z464" s="32"/>
      <c r="AA464" s="10"/>
      <c r="AB464" s="32"/>
      <c r="AC464" s="10"/>
      <c r="AD464" s="32"/>
      <c r="AE464" s="10"/>
      <c r="AF464" s="32"/>
      <c r="AG464" s="10"/>
      <c r="AH464" s="32"/>
      <c r="AI464" s="10"/>
      <c r="AJ464" s="32"/>
      <c r="AK464" s="10"/>
      <c r="AL464" s="32"/>
      <c r="AM464" s="10"/>
      <c r="AN464" s="32"/>
      <c r="AO464" s="10"/>
      <c r="AP464" s="244"/>
      <c r="AQ464" s="10"/>
      <c r="AR464" s="32"/>
      <c r="AS464" s="10"/>
      <c r="AT464" s="244"/>
      <c r="AU464" s="10"/>
      <c r="AV464" s="244"/>
      <c r="AW464" s="7"/>
      <c r="AX464" s="249"/>
      <c r="AY464" s="10"/>
      <c r="AZ464" s="244"/>
      <c r="BA464" s="7"/>
      <c r="BB464" s="249"/>
      <c r="BC464" s="7"/>
      <c r="BD464" s="249"/>
      <c r="BE464" s="7"/>
      <c r="BF464" s="8"/>
      <c r="BG464" s="7"/>
      <c r="BH464" s="8"/>
      <c r="BJ464" s="41"/>
      <c r="BK464" s="41">
        <f t="shared" si="36"/>
        <v>0</v>
      </c>
      <c r="BL464">
        <f t="shared" si="35"/>
        <v>0</v>
      </c>
    </row>
    <row r="465" spans="1:66">
      <c r="A465">
        <f t="shared" si="34"/>
        <v>412</v>
      </c>
      <c r="B465" s="6"/>
      <c r="C465" s="10"/>
      <c r="D465" s="32"/>
      <c r="E465" s="10"/>
      <c r="F465" s="32"/>
      <c r="G465" s="10"/>
      <c r="H465" s="32"/>
      <c r="I465" s="10"/>
      <c r="J465" s="32"/>
      <c r="K465" s="10"/>
      <c r="L465" s="32"/>
      <c r="M465" s="10"/>
      <c r="N465" s="32"/>
      <c r="O465" s="10"/>
      <c r="P465" s="32"/>
      <c r="Q465" s="10"/>
      <c r="R465" s="32"/>
      <c r="S465" s="10"/>
      <c r="T465" s="32"/>
      <c r="U465" s="10"/>
      <c r="V465" s="32"/>
      <c r="W465" s="10"/>
      <c r="X465" s="32"/>
      <c r="Y465" s="10"/>
      <c r="Z465" s="32"/>
      <c r="AA465" s="10"/>
      <c r="AB465" s="32"/>
      <c r="AC465" s="10"/>
      <c r="AD465" s="32"/>
      <c r="AE465" s="10"/>
      <c r="AF465" s="32"/>
      <c r="AG465" s="10"/>
      <c r="AH465" s="32"/>
      <c r="AI465" s="10"/>
      <c r="AJ465" s="32"/>
      <c r="AK465" s="10"/>
      <c r="AL465" s="32"/>
      <c r="AM465" s="10"/>
      <c r="AN465" s="32"/>
      <c r="AO465" s="10"/>
      <c r="AP465" s="244"/>
      <c r="AQ465" s="10"/>
      <c r="AR465" s="32"/>
      <c r="AS465" s="10"/>
      <c r="AT465" s="244"/>
      <c r="AU465" s="10"/>
      <c r="AV465" s="244"/>
      <c r="AW465" s="7"/>
      <c r="AX465" s="249"/>
      <c r="AY465" s="10"/>
      <c r="AZ465" s="244"/>
      <c r="BA465" s="7"/>
      <c r="BB465" s="249"/>
      <c r="BC465" s="7"/>
      <c r="BD465" s="249"/>
      <c r="BE465" s="7"/>
      <c r="BF465" s="8"/>
      <c r="BG465" s="7"/>
      <c r="BH465" s="8"/>
      <c r="BJ465" s="41"/>
      <c r="BK465" s="41">
        <f t="shared" si="36"/>
        <v>0</v>
      </c>
      <c r="BL465">
        <f t="shared" si="35"/>
        <v>0</v>
      </c>
    </row>
    <row r="466" spans="1:66">
      <c r="A466">
        <f t="shared" si="34"/>
        <v>413</v>
      </c>
      <c r="B466" s="6"/>
      <c r="C466" s="10"/>
      <c r="D466" s="32"/>
      <c r="E466" s="10"/>
      <c r="F466" s="32"/>
      <c r="G466" s="10"/>
      <c r="H466" s="32"/>
      <c r="I466" s="10"/>
      <c r="J466" s="32"/>
      <c r="K466" s="10"/>
      <c r="L466" s="32"/>
      <c r="M466" s="10"/>
      <c r="N466" s="32"/>
      <c r="O466" s="10"/>
      <c r="P466" s="32"/>
      <c r="Q466" s="10"/>
      <c r="R466" s="32"/>
      <c r="S466" s="10"/>
      <c r="T466" s="32"/>
      <c r="U466" s="10"/>
      <c r="V466" s="32"/>
      <c r="W466" s="10"/>
      <c r="X466" s="32"/>
      <c r="Y466" s="10"/>
      <c r="Z466" s="32"/>
      <c r="AA466" s="10"/>
      <c r="AB466" s="32"/>
      <c r="AC466" s="10"/>
      <c r="AD466" s="32"/>
      <c r="AE466" s="10"/>
      <c r="AF466" s="32"/>
      <c r="AG466" s="10"/>
      <c r="AH466" s="32"/>
      <c r="AI466" s="10"/>
      <c r="AJ466" s="32"/>
      <c r="AK466" s="10"/>
      <c r="AL466" s="32"/>
      <c r="AM466" s="10"/>
      <c r="AN466" s="32"/>
      <c r="AO466" s="10"/>
      <c r="AP466" s="244"/>
      <c r="AQ466" s="10"/>
      <c r="AR466" s="32"/>
      <c r="AS466" s="10"/>
      <c r="AT466" s="244"/>
      <c r="AU466" s="10"/>
      <c r="AV466" s="244"/>
      <c r="AW466" s="7"/>
      <c r="AX466" s="249"/>
      <c r="AY466" s="10"/>
      <c r="AZ466" s="244"/>
      <c r="BA466" s="7"/>
      <c r="BB466" s="249"/>
      <c r="BC466" s="7"/>
      <c r="BD466" s="249"/>
      <c r="BE466" s="7"/>
      <c r="BF466" s="8"/>
      <c r="BG466" s="7"/>
      <c r="BH466" s="8"/>
      <c r="BJ466" s="41"/>
      <c r="BK466" s="41">
        <f t="shared" si="36"/>
        <v>0</v>
      </c>
      <c r="BL466">
        <f t="shared" si="35"/>
        <v>0</v>
      </c>
    </row>
    <row r="467" spans="1:66">
      <c r="A467">
        <f t="shared" si="34"/>
        <v>414</v>
      </c>
      <c r="B467" s="6"/>
      <c r="C467" s="10"/>
      <c r="D467" s="32"/>
      <c r="E467" s="10"/>
      <c r="F467" s="32"/>
      <c r="G467" s="10"/>
      <c r="H467" s="32"/>
      <c r="I467" s="10"/>
      <c r="J467" s="32"/>
      <c r="K467" s="10"/>
      <c r="L467" s="32"/>
      <c r="M467" s="10"/>
      <c r="N467" s="32"/>
      <c r="O467" s="10"/>
      <c r="P467" s="32"/>
      <c r="Q467" s="10"/>
      <c r="R467" s="32"/>
      <c r="S467" s="10"/>
      <c r="T467" s="32"/>
      <c r="U467" s="10"/>
      <c r="V467" s="32"/>
      <c r="W467" s="10"/>
      <c r="X467" s="32"/>
      <c r="Y467" s="10"/>
      <c r="Z467" s="32"/>
      <c r="AA467" s="10"/>
      <c r="AB467" s="32"/>
      <c r="AC467" s="10"/>
      <c r="AD467" s="32"/>
      <c r="AE467" s="10"/>
      <c r="AF467" s="32"/>
      <c r="AG467" s="10"/>
      <c r="AH467" s="32"/>
      <c r="AI467" s="10"/>
      <c r="AJ467" s="32"/>
      <c r="AK467" s="10"/>
      <c r="AL467" s="32"/>
      <c r="AM467" s="10"/>
      <c r="AN467" s="32"/>
      <c r="AO467" s="10"/>
      <c r="AP467" s="244"/>
      <c r="AQ467" s="10"/>
      <c r="AR467" s="32"/>
      <c r="AS467" s="10"/>
      <c r="AT467" s="244"/>
      <c r="AU467" s="10"/>
      <c r="AV467" s="244"/>
      <c r="AW467" s="7"/>
      <c r="AX467" s="249"/>
      <c r="AY467" s="10"/>
      <c r="AZ467" s="244"/>
      <c r="BA467" s="7"/>
      <c r="BB467" s="249"/>
      <c r="BC467" s="7"/>
      <c r="BD467" s="249"/>
      <c r="BE467" s="7"/>
      <c r="BF467" s="8"/>
      <c r="BG467" s="7"/>
      <c r="BH467" s="8"/>
      <c r="BJ467" s="41"/>
      <c r="BK467" s="41">
        <f t="shared" si="36"/>
        <v>0</v>
      </c>
      <c r="BL467">
        <f t="shared" si="35"/>
        <v>0</v>
      </c>
    </row>
    <row r="468" spans="1:66">
      <c r="A468">
        <f t="shared" si="34"/>
        <v>415</v>
      </c>
      <c r="B468" s="6"/>
      <c r="C468" s="10"/>
      <c r="D468" s="32"/>
      <c r="E468" s="10"/>
      <c r="F468" s="32"/>
      <c r="G468" s="10"/>
      <c r="H468" s="32"/>
      <c r="I468" s="10"/>
      <c r="J468" s="32"/>
      <c r="K468" s="10"/>
      <c r="L468" s="32"/>
      <c r="M468" s="10"/>
      <c r="N468" s="32"/>
      <c r="O468" s="10"/>
      <c r="P468" s="32"/>
      <c r="Q468" s="10"/>
      <c r="R468" s="32"/>
      <c r="S468" s="10"/>
      <c r="T468" s="32"/>
      <c r="U468" s="10"/>
      <c r="V468" s="32"/>
      <c r="W468" s="10"/>
      <c r="X468" s="32"/>
      <c r="Y468" s="10"/>
      <c r="Z468" s="32"/>
      <c r="AA468" s="10"/>
      <c r="AB468" s="32"/>
      <c r="AC468" s="10"/>
      <c r="AD468" s="32"/>
      <c r="AE468" s="10"/>
      <c r="AF468" s="32"/>
      <c r="AG468" s="10"/>
      <c r="AH468" s="32"/>
      <c r="AI468" s="10"/>
      <c r="AJ468" s="32"/>
      <c r="AK468" s="10"/>
      <c r="AL468" s="32"/>
      <c r="AM468" s="10"/>
      <c r="AN468" s="32"/>
      <c r="AO468" s="10"/>
      <c r="AP468" s="244"/>
      <c r="AQ468" s="10"/>
      <c r="AR468" s="32"/>
      <c r="AS468" s="10"/>
      <c r="AT468" s="244"/>
      <c r="AU468" s="10"/>
      <c r="AV468" s="244"/>
      <c r="AW468" s="7"/>
      <c r="AX468" s="249"/>
      <c r="AY468" s="10"/>
      <c r="AZ468" s="244"/>
      <c r="BA468" s="7"/>
      <c r="BB468" s="249"/>
      <c r="BC468" s="7"/>
      <c r="BD468" s="249"/>
      <c r="BE468" s="7"/>
      <c r="BF468" s="8"/>
      <c r="BG468" s="7"/>
      <c r="BH468" s="8"/>
      <c r="BJ468" s="41"/>
      <c r="BK468" s="41">
        <f t="shared" si="36"/>
        <v>0</v>
      </c>
      <c r="BL468">
        <f t="shared" si="35"/>
        <v>0</v>
      </c>
    </row>
    <row r="469" spans="1:66">
      <c r="A469">
        <f t="shared" si="34"/>
        <v>416</v>
      </c>
      <c r="B469" s="6"/>
      <c r="C469" s="10"/>
      <c r="D469" s="32"/>
      <c r="E469" s="10"/>
      <c r="F469" s="32"/>
      <c r="G469" s="10"/>
      <c r="H469" s="32"/>
      <c r="I469" s="10"/>
      <c r="J469" s="32"/>
      <c r="K469" s="10"/>
      <c r="L469" s="32"/>
      <c r="M469" s="10"/>
      <c r="N469" s="32"/>
      <c r="O469" s="10"/>
      <c r="P469" s="32"/>
      <c r="Q469" s="10"/>
      <c r="R469" s="32"/>
      <c r="S469" s="10"/>
      <c r="T469" s="32"/>
      <c r="U469" s="10"/>
      <c r="V469" s="32"/>
      <c r="W469" s="10"/>
      <c r="X469" s="32"/>
      <c r="Y469" s="10"/>
      <c r="Z469" s="32"/>
      <c r="AA469" s="10"/>
      <c r="AB469" s="32"/>
      <c r="AC469" s="10"/>
      <c r="AD469" s="32"/>
      <c r="AE469" s="10"/>
      <c r="AF469" s="32"/>
      <c r="AG469" s="10"/>
      <c r="AH469" s="32"/>
      <c r="AI469" s="10"/>
      <c r="AJ469" s="32"/>
      <c r="AK469" s="10"/>
      <c r="AL469" s="32"/>
      <c r="AM469" s="10"/>
      <c r="AN469" s="32"/>
      <c r="AO469" s="10"/>
      <c r="AP469" s="244"/>
      <c r="AQ469" s="10"/>
      <c r="AR469" s="32"/>
      <c r="AS469" s="10"/>
      <c r="AT469" s="244"/>
      <c r="AU469" s="10"/>
      <c r="AV469" s="244"/>
      <c r="AW469" s="7"/>
      <c r="AX469" s="249"/>
      <c r="AY469" s="10"/>
      <c r="AZ469" s="244"/>
      <c r="BA469" s="7"/>
      <c r="BB469" s="249"/>
      <c r="BC469" s="7"/>
      <c r="BD469" s="249"/>
      <c r="BE469" s="7"/>
      <c r="BF469" s="8"/>
      <c r="BG469" s="7"/>
      <c r="BH469" s="8"/>
      <c r="BJ469" s="41"/>
      <c r="BK469" s="41">
        <f t="shared" si="36"/>
        <v>0</v>
      </c>
      <c r="BL469">
        <f t="shared" si="35"/>
        <v>0</v>
      </c>
    </row>
    <row r="470" spans="1:66">
      <c r="A470">
        <f t="shared" si="34"/>
        <v>417</v>
      </c>
      <c r="B470" s="6"/>
      <c r="C470" s="10"/>
      <c r="D470" s="32"/>
      <c r="E470" s="10"/>
      <c r="F470" s="32"/>
      <c r="G470" s="10"/>
      <c r="H470" s="32"/>
      <c r="I470" s="10"/>
      <c r="J470" s="32"/>
      <c r="K470" s="10"/>
      <c r="L470" s="32"/>
      <c r="M470" s="10"/>
      <c r="N470" s="32"/>
      <c r="O470" s="10"/>
      <c r="P470" s="32"/>
      <c r="Q470" s="10"/>
      <c r="R470" s="32"/>
      <c r="S470" s="10"/>
      <c r="T470" s="32"/>
      <c r="U470" s="10"/>
      <c r="V470" s="32"/>
      <c r="W470" s="10"/>
      <c r="X470" s="32"/>
      <c r="Y470" s="10"/>
      <c r="Z470" s="32"/>
      <c r="AA470" s="10"/>
      <c r="AB470" s="32"/>
      <c r="AC470" s="10"/>
      <c r="AD470" s="32"/>
      <c r="AE470" s="10"/>
      <c r="AF470" s="32"/>
      <c r="AG470" s="10"/>
      <c r="AH470" s="32"/>
      <c r="AI470" s="10"/>
      <c r="AJ470" s="32"/>
      <c r="AK470" s="10"/>
      <c r="AL470" s="32"/>
      <c r="AM470" s="10"/>
      <c r="AN470" s="32"/>
      <c r="AO470" s="10"/>
      <c r="AP470" s="244"/>
      <c r="AQ470" s="10"/>
      <c r="AR470" s="32"/>
      <c r="AS470" s="10"/>
      <c r="AT470" s="244"/>
      <c r="AU470" s="10"/>
      <c r="AV470" s="244"/>
      <c r="AW470" s="7"/>
      <c r="AX470" s="249"/>
      <c r="AY470" s="10"/>
      <c r="AZ470" s="244"/>
      <c r="BA470" s="7"/>
      <c r="BB470" s="249"/>
      <c r="BC470" s="7"/>
      <c r="BD470" s="249"/>
      <c r="BE470" s="7"/>
      <c r="BF470" s="8"/>
      <c r="BG470" s="7"/>
      <c r="BH470" s="8"/>
      <c r="BJ470" s="41"/>
      <c r="BK470" s="41">
        <f t="shared" si="36"/>
        <v>0</v>
      </c>
      <c r="BL470">
        <f t="shared" si="35"/>
        <v>0</v>
      </c>
    </row>
    <row r="471" spans="1:66">
      <c r="A471">
        <f t="shared" si="34"/>
        <v>418</v>
      </c>
      <c r="B471" s="6"/>
      <c r="C471" s="10"/>
      <c r="D471" s="32"/>
      <c r="E471" s="10"/>
      <c r="F471" s="32"/>
      <c r="G471" s="10"/>
      <c r="H471" s="32"/>
      <c r="I471" s="10"/>
      <c r="J471" s="32"/>
      <c r="K471" s="10"/>
      <c r="L471" s="32"/>
      <c r="M471" s="10"/>
      <c r="N471" s="32"/>
      <c r="O471" s="10"/>
      <c r="P471" s="32"/>
      <c r="Q471" s="10"/>
      <c r="R471" s="32"/>
      <c r="S471" s="10"/>
      <c r="T471" s="32"/>
      <c r="U471" s="10"/>
      <c r="V471" s="32"/>
      <c r="W471" s="10"/>
      <c r="X471" s="32"/>
      <c r="Y471" s="10"/>
      <c r="Z471" s="32"/>
      <c r="AA471" s="10"/>
      <c r="AB471" s="32"/>
      <c r="AC471" s="10"/>
      <c r="AD471" s="32"/>
      <c r="AE471" s="10"/>
      <c r="AF471" s="32"/>
      <c r="AG471" s="10"/>
      <c r="AH471" s="32"/>
      <c r="AI471" s="10"/>
      <c r="AJ471" s="32"/>
      <c r="AK471" s="10"/>
      <c r="AL471" s="32"/>
      <c r="AM471" s="10"/>
      <c r="AN471" s="32"/>
      <c r="AO471" s="10"/>
      <c r="AP471" s="244"/>
      <c r="AQ471" s="10"/>
      <c r="AR471" s="32"/>
      <c r="AS471" s="10"/>
      <c r="AT471" s="244"/>
      <c r="AU471" s="10"/>
      <c r="AV471" s="244"/>
      <c r="AW471" s="7"/>
      <c r="AX471" s="249"/>
      <c r="AY471" s="10"/>
      <c r="AZ471" s="244"/>
      <c r="BA471" s="7"/>
      <c r="BB471" s="249"/>
      <c r="BC471" s="7"/>
      <c r="BD471" s="249"/>
      <c r="BE471" s="7"/>
      <c r="BF471" s="8"/>
      <c r="BG471" s="7"/>
      <c r="BH471" s="8"/>
      <c r="BJ471" s="41"/>
      <c r="BK471" s="41">
        <f t="shared" si="36"/>
        <v>0</v>
      </c>
      <c r="BL471">
        <f t="shared" si="35"/>
        <v>0</v>
      </c>
    </row>
    <row r="472" spans="1:66">
      <c r="A472">
        <f t="shared" si="34"/>
        <v>419</v>
      </c>
      <c r="B472" s="6"/>
      <c r="C472" s="10"/>
      <c r="D472" s="32"/>
      <c r="E472" s="10"/>
      <c r="F472" s="32"/>
      <c r="G472" s="10"/>
      <c r="H472" s="32"/>
      <c r="I472" s="10"/>
      <c r="J472" s="32"/>
      <c r="K472" s="10"/>
      <c r="L472" s="32"/>
      <c r="M472" s="10"/>
      <c r="N472" s="32"/>
      <c r="O472" s="10"/>
      <c r="P472" s="32"/>
      <c r="Q472" s="10"/>
      <c r="R472" s="32"/>
      <c r="S472" s="10"/>
      <c r="T472" s="32"/>
      <c r="U472" s="10"/>
      <c r="V472" s="32"/>
      <c r="W472" s="10"/>
      <c r="X472" s="32"/>
      <c r="Y472" s="10"/>
      <c r="Z472" s="32"/>
      <c r="AA472" s="10"/>
      <c r="AB472" s="32"/>
      <c r="AC472" s="10"/>
      <c r="AD472" s="32"/>
      <c r="AE472" s="10"/>
      <c r="AF472" s="32"/>
      <c r="AG472" s="10"/>
      <c r="AH472" s="32"/>
      <c r="AI472" s="10"/>
      <c r="AJ472" s="32"/>
      <c r="AK472" s="10"/>
      <c r="AL472" s="32"/>
      <c r="AM472" s="10"/>
      <c r="AN472" s="32"/>
      <c r="AO472" s="10"/>
      <c r="AP472" s="244"/>
      <c r="AQ472" s="10"/>
      <c r="AR472" s="32"/>
      <c r="AS472" s="10"/>
      <c r="AT472" s="244"/>
      <c r="AU472" s="10"/>
      <c r="AV472" s="244"/>
      <c r="AW472" s="7"/>
      <c r="AX472" s="249"/>
      <c r="AY472" s="10"/>
      <c r="AZ472" s="244"/>
      <c r="BA472" s="7"/>
      <c r="BB472" s="249"/>
      <c r="BC472" s="7"/>
      <c r="BD472" s="249"/>
      <c r="BE472" s="7"/>
      <c r="BF472" s="8"/>
      <c r="BG472" s="7"/>
      <c r="BH472" s="8"/>
      <c r="BJ472" s="41"/>
      <c r="BK472" s="41">
        <f t="shared" si="36"/>
        <v>0</v>
      </c>
      <c r="BL472">
        <f t="shared" si="35"/>
        <v>0</v>
      </c>
    </row>
    <row r="473" spans="1:66">
      <c r="A473">
        <f t="shared" si="34"/>
        <v>420</v>
      </c>
      <c r="B473" s="6"/>
      <c r="C473" s="10"/>
      <c r="D473" s="32"/>
      <c r="E473" s="10"/>
      <c r="F473" s="32"/>
      <c r="G473" s="10"/>
      <c r="H473" s="32"/>
      <c r="I473" s="10"/>
      <c r="J473" s="32"/>
      <c r="K473" s="10"/>
      <c r="L473" s="32"/>
      <c r="M473" s="10"/>
      <c r="N473" s="32"/>
      <c r="O473" s="10"/>
      <c r="P473" s="32"/>
      <c r="Q473" s="10"/>
      <c r="R473" s="32"/>
      <c r="S473" s="10"/>
      <c r="T473" s="32"/>
      <c r="U473" s="10"/>
      <c r="V473" s="32"/>
      <c r="W473" s="10"/>
      <c r="X473" s="32"/>
      <c r="Y473" s="10"/>
      <c r="Z473" s="32"/>
      <c r="AA473" s="10"/>
      <c r="AB473" s="32"/>
      <c r="AC473" s="10"/>
      <c r="AD473" s="32"/>
      <c r="AE473" s="10"/>
      <c r="AF473" s="32"/>
      <c r="AG473" s="10"/>
      <c r="AH473" s="32"/>
      <c r="AI473" s="10"/>
      <c r="AJ473" s="32"/>
      <c r="AK473" s="10"/>
      <c r="AL473" s="32"/>
      <c r="AM473" s="10"/>
      <c r="AN473" s="32"/>
      <c r="AO473" s="10"/>
      <c r="AP473" s="244"/>
      <c r="AQ473" s="10"/>
      <c r="AR473" s="32"/>
      <c r="AS473" s="10"/>
      <c r="AT473" s="244"/>
      <c r="AU473" s="10"/>
      <c r="AV473" s="244"/>
      <c r="AW473" s="7"/>
      <c r="AX473" s="249"/>
      <c r="AY473" s="10"/>
      <c r="AZ473" s="244"/>
      <c r="BA473" s="7"/>
      <c r="BB473" s="249"/>
      <c r="BC473" s="7"/>
      <c r="BD473" s="249"/>
      <c r="BE473" s="7"/>
      <c r="BF473" s="8"/>
      <c r="BG473" s="7"/>
      <c r="BH473" s="8"/>
      <c r="BJ473" s="41"/>
      <c r="BK473" s="41">
        <f t="shared" si="36"/>
        <v>0</v>
      </c>
      <c r="BL473">
        <f t="shared" si="35"/>
        <v>0</v>
      </c>
    </row>
    <row r="474" spans="1:66">
      <c r="A474">
        <f t="shared" si="34"/>
        <v>421</v>
      </c>
      <c r="B474" s="6"/>
      <c r="C474" s="10"/>
      <c r="D474" s="32"/>
      <c r="E474" s="10"/>
      <c r="F474" s="32"/>
      <c r="G474" s="10"/>
      <c r="H474" s="32"/>
      <c r="I474" s="10"/>
      <c r="J474" s="32"/>
      <c r="K474" s="94"/>
      <c r="L474" s="32"/>
      <c r="M474" s="10"/>
      <c r="N474" s="32"/>
      <c r="O474" s="10"/>
      <c r="P474" s="32"/>
      <c r="Q474" s="10"/>
      <c r="R474" s="32"/>
      <c r="S474" s="10"/>
      <c r="T474" s="32"/>
      <c r="U474" s="10"/>
      <c r="V474" s="32"/>
      <c r="W474" s="10"/>
      <c r="X474" s="32"/>
      <c r="Y474" s="10"/>
      <c r="Z474" s="32"/>
      <c r="AA474" s="10"/>
      <c r="AB474" s="32"/>
      <c r="AC474" s="10"/>
      <c r="AD474" s="32"/>
      <c r="AE474" s="10"/>
      <c r="AF474" s="32"/>
      <c r="AG474" s="10"/>
      <c r="AH474" s="32"/>
      <c r="AI474" s="10"/>
      <c r="AJ474" s="32"/>
      <c r="AK474" s="10"/>
      <c r="AL474" s="32"/>
      <c r="AM474" s="10"/>
      <c r="AN474" s="32"/>
      <c r="AO474" s="10"/>
      <c r="AP474" s="244"/>
      <c r="AQ474" s="10"/>
      <c r="AR474" s="32"/>
      <c r="AS474" s="10"/>
      <c r="AT474" s="244"/>
      <c r="AU474" s="10"/>
      <c r="AV474" s="244"/>
      <c r="AW474" s="7"/>
      <c r="AX474" s="249"/>
      <c r="AY474" s="10"/>
      <c r="AZ474" s="244"/>
      <c r="BA474" s="7"/>
      <c r="BB474" s="249"/>
      <c r="BC474" s="7"/>
      <c r="BD474" s="249"/>
      <c r="BE474" s="7"/>
      <c r="BF474" s="8"/>
      <c r="BG474" s="7"/>
      <c r="BH474" s="8"/>
      <c r="BJ474" s="41"/>
      <c r="BK474" s="41">
        <f t="shared" si="36"/>
        <v>0</v>
      </c>
      <c r="BL474">
        <f t="shared" si="35"/>
        <v>0</v>
      </c>
      <c r="BN474" s="39"/>
    </row>
    <row r="475" spans="1:66">
      <c r="A475">
        <f t="shared" si="34"/>
        <v>422</v>
      </c>
      <c r="B475" s="6"/>
      <c r="C475" s="10"/>
      <c r="D475" s="32"/>
      <c r="E475" s="10"/>
      <c r="F475" s="32"/>
      <c r="G475" s="10"/>
      <c r="H475" s="32"/>
      <c r="I475" s="10"/>
      <c r="J475" s="32"/>
      <c r="K475" s="10"/>
      <c r="L475" s="32"/>
      <c r="M475" s="10"/>
      <c r="N475" s="32"/>
      <c r="O475" s="10"/>
      <c r="P475" s="32"/>
      <c r="Q475" s="10"/>
      <c r="R475" s="32"/>
      <c r="S475" s="10"/>
      <c r="T475" s="32"/>
      <c r="U475" s="10"/>
      <c r="V475" s="32"/>
      <c r="W475" s="10"/>
      <c r="X475" s="32"/>
      <c r="Y475" s="10"/>
      <c r="Z475" s="32"/>
      <c r="AA475" s="10"/>
      <c r="AB475" s="32"/>
      <c r="AC475" s="10"/>
      <c r="AD475" s="32"/>
      <c r="AE475" s="10"/>
      <c r="AF475" s="32"/>
      <c r="AG475" s="10"/>
      <c r="AH475" s="32"/>
      <c r="AI475" s="10"/>
      <c r="AJ475" s="32"/>
      <c r="AK475" s="10"/>
      <c r="AL475" s="32"/>
      <c r="AM475" s="10"/>
      <c r="AN475" s="32"/>
      <c r="AO475" s="10"/>
      <c r="AP475" s="244"/>
      <c r="AQ475" s="10"/>
      <c r="AR475" s="32"/>
      <c r="AS475" s="10"/>
      <c r="AT475" s="244"/>
      <c r="AU475" s="10"/>
      <c r="AV475" s="244"/>
      <c r="AW475" s="7"/>
      <c r="AX475" s="249"/>
      <c r="AY475" s="10"/>
      <c r="AZ475" s="244"/>
      <c r="BA475" s="7"/>
      <c r="BB475" s="249"/>
      <c r="BC475" s="7"/>
      <c r="BD475" s="249"/>
      <c r="BE475" s="7"/>
      <c r="BF475" s="8"/>
      <c r="BG475" s="7"/>
      <c r="BH475" s="8"/>
      <c r="BJ475" s="41"/>
      <c r="BK475" s="41">
        <f t="shared" si="36"/>
        <v>0</v>
      </c>
      <c r="BL475">
        <f t="shared" si="35"/>
        <v>0</v>
      </c>
    </row>
    <row r="476" spans="1:66">
      <c r="A476">
        <f t="shared" si="34"/>
        <v>423</v>
      </c>
      <c r="B476" s="6"/>
      <c r="C476" s="10"/>
      <c r="D476" s="32"/>
      <c r="E476" s="10"/>
      <c r="F476" s="32"/>
      <c r="G476" s="10"/>
      <c r="H476" s="32"/>
      <c r="I476" s="10"/>
      <c r="J476" s="32"/>
      <c r="K476" s="10"/>
      <c r="L476" s="32"/>
      <c r="M476" s="10"/>
      <c r="N476" s="32"/>
      <c r="O476" s="10"/>
      <c r="P476" s="32"/>
      <c r="Q476" s="10"/>
      <c r="R476" s="32"/>
      <c r="S476" s="10"/>
      <c r="T476" s="32"/>
      <c r="U476" s="10"/>
      <c r="V476" s="32"/>
      <c r="W476" s="10"/>
      <c r="X476" s="32"/>
      <c r="Y476" s="10"/>
      <c r="Z476" s="32"/>
      <c r="AA476" s="10"/>
      <c r="AB476" s="32"/>
      <c r="AC476" s="10"/>
      <c r="AD476" s="32"/>
      <c r="AE476" s="10"/>
      <c r="AF476" s="32"/>
      <c r="AG476" s="10"/>
      <c r="AH476" s="32"/>
      <c r="AI476" s="10"/>
      <c r="AJ476" s="32"/>
      <c r="AK476" s="10"/>
      <c r="AL476" s="32"/>
      <c r="AM476" s="10"/>
      <c r="AN476" s="32"/>
      <c r="AO476" s="10"/>
      <c r="AP476" s="244"/>
      <c r="AQ476" s="10"/>
      <c r="AR476" s="32"/>
      <c r="AS476" s="10"/>
      <c r="AT476" s="244"/>
      <c r="AU476" s="10"/>
      <c r="AV476" s="244"/>
      <c r="AW476" s="7"/>
      <c r="AX476" s="249"/>
      <c r="AY476" s="10"/>
      <c r="AZ476" s="244"/>
      <c r="BA476" s="7"/>
      <c r="BB476" s="249"/>
      <c r="BC476" s="7"/>
      <c r="BD476" s="249"/>
      <c r="BE476" s="7"/>
      <c r="BF476" s="8"/>
      <c r="BG476" s="7"/>
      <c r="BH476" s="8"/>
      <c r="BJ476" s="41"/>
      <c r="BK476" s="41">
        <f t="shared" si="36"/>
        <v>0</v>
      </c>
      <c r="BL476">
        <f t="shared" si="35"/>
        <v>0</v>
      </c>
    </row>
    <row r="477" spans="1:66">
      <c r="A477">
        <f t="shared" si="34"/>
        <v>424</v>
      </c>
      <c r="B477" s="6"/>
      <c r="C477" s="10"/>
      <c r="D477" s="32"/>
      <c r="E477" s="10"/>
      <c r="F477" s="32"/>
      <c r="G477" s="10"/>
      <c r="H477" s="32"/>
      <c r="I477" s="10"/>
      <c r="J477" s="32"/>
      <c r="K477" s="10"/>
      <c r="L477" s="32"/>
      <c r="M477" s="10"/>
      <c r="N477" s="32"/>
      <c r="O477" s="10"/>
      <c r="P477" s="32"/>
      <c r="Q477" s="10"/>
      <c r="R477" s="32"/>
      <c r="S477" s="10"/>
      <c r="T477" s="32"/>
      <c r="U477" s="10"/>
      <c r="V477" s="32"/>
      <c r="W477" s="10"/>
      <c r="X477" s="32"/>
      <c r="Y477" s="10"/>
      <c r="Z477" s="32"/>
      <c r="AA477" s="10"/>
      <c r="AB477" s="32"/>
      <c r="AC477" s="10"/>
      <c r="AD477" s="32"/>
      <c r="AE477" s="10"/>
      <c r="AF477" s="32"/>
      <c r="AG477" s="10"/>
      <c r="AH477" s="32"/>
      <c r="AI477" s="10"/>
      <c r="AJ477" s="32"/>
      <c r="AK477" s="10"/>
      <c r="AL477" s="32"/>
      <c r="AM477" s="10"/>
      <c r="AN477" s="32"/>
      <c r="AO477" s="10"/>
      <c r="AP477" s="244"/>
      <c r="AQ477" s="10"/>
      <c r="AR477" s="32"/>
      <c r="AS477" s="10"/>
      <c r="AT477" s="244"/>
      <c r="AU477" s="10"/>
      <c r="AV477" s="244"/>
      <c r="AW477" s="7"/>
      <c r="AX477" s="249"/>
      <c r="AY477" s="10"/>
      <c r="AZ477" s="244"/>
      <c r="BA477" s="7"/>
      <c r="BB477" s="249"/>
      <c r="BC477" s="7"/>
      <c r="BD477" s="249"/>
      <c r="BE477" s="7"/>
      <c r="BF477" s="8"/>
      <c r="BG477" s="7"/>
      <c r="BH477" s="8"/>
      <c r="BJ477" s="41"/>
      <c r="BK477" s="41">
        <f t="shared" si="36"/>
        <v>0</v>
      </c>
      <c r="BL477">
        <f t="shared" si="35"/>
        <v>0</v>
      </c>
    </row>
    <row r="478" spans="1:66">
      <c r="A478">
        <f t="shared" si="34"/>
        <v>425</v>
      </c>
      <c r="B478" s="6"/>
      <c r="C478" s="10"/>
      <c r="D478" s="32"/>
      <c r="E478" s="10"/>
      <c r="F478" s="32"/>
      <c r="G478" s="10"/>
      <c r="H478" s="32"/>
      <c r="I478" s="10"/>
      <c r="J478" s="32"/>
      <c r="K478" s="10"/>
      <c r="L478" s="32"/>
      <c r="M478" s="10"/>
      <c r="N478" s="32"/>
      <c r="O478" s="10"/>
      <c r="P478" s="32"/>
      <c r="Q478" s="10"/>
      <c r="R478" s="32"/>
      <c r="S478" s="10"/>
      <c r="T478" s="32"/>
      <c r="U478" s="10"/>
      <c r="V478" s="32"/>
      <c r="W478" s="10"/>
      <c r="X478" s="32"/>
      <c r="Y478" s="10"/>
      <c r="Z478" s="32"/>
      <c r="AA478" s="10"/>
      <c r="AB478" s="32"/>
      <c r="AC478" s="10"/>
      <c r="AD478" s="32"/>
      <c r="AE478" s="10"/>
      <c r="AF478" s="32"/>
      <c r="AG478" s="10"/>
      <c r="AH478" s="32"/>
      <c r="AI478" s="10"/>
      <c r="AJ478" s="32"/>
      <c r="AK478" s="10"/>
      <c r="AL478" s="32"/>
      <c r="AM478" s="10"/>
      <c r="AN478" s="32"/>
      <c r="AO478" s="10"/>
      <c r="AP478" s="244"/>
      <c r="AQ478" s="10"/>
      <c r="AR478" s="32"/>
      <c r="AS478" s="10"/>
      <c r="AT478" s="244"/>
      <c r="AU478" s="10"/>
      <c r="AV478" s="244"/>
      <c r="AW478" s="7"/>
      <c r="AX478" s="249"/>
      <c r="AY478" s="10"/>
      <c r="AZ478" s="244"/>
      <c r="BA478" s="7"/>
      <c r="BB478" s="249"/>
      <c r="BC478" s="7"/>
      <c r="BD478" s="249"/>
      <c r="BE478" s="7"/>
      <c r="BF478" s="8"/>
      <c r="BG478" s="7"/>
      <c r="BH478" s="8"/>
      <c r="BJ478" s="41"/>
      <c r="BK478" s="41">
        <f t="shared" si="36"/>
        <v>0</v>
      </c>
      <c r="BL478">
        <f t="shared" si="35"/>
        <v>0</v>
      </c>
    </row>
    <row r="479" spans="1:66">
      <c r="A479">
        <f t="shared" si="34"/>
        <v>426</v>
      </c>
      <c r="B479" s="6"/>
      <c r="C479" s="10"/>
      <c r="D479" s="32"/>
      <c r="E479" s="10"/>
      <c r="F479" s="32"/>
      <c r="G479" s="10"/>
      <c r="H479" s="32"/>
      <c r="I479" s="10"/>
      <c r="J479" s="32"/>
      <c r="K479" s="10"/>
      <c r="L479" s="32"/>
      <c r="M479" s="10"/>
      <c r="N479" s="32"/>
      <c r="O479" s="10"/>
      <c r="P479" s="32"/>
      <c r="Q479" s="10"/>
      <c r="R479" s="32"/>
      <c r="S479" s="10"/>
      <c r="T479" s="32"/>
      <c r="U479" s="10"/>
      <c r="V479" s="32"/>
      <c r="W479" s="10"/>
      <c r="X479" s="32"/>
      <c r="Y479" s="10"/>
      <c r="Z479" s="32"/>
      <c r="AA479" s="10"/>
      <c r="AB479" s="32"/>
      <c r="AC479" s="10"/>
      <c r="AD479" s="32"/>
      <c r="AE479" s="10"/>
      <c r="AF479" s="32"/>
      <c r="AG479" s="10"/>
      <c r="AH479" s="32"/>
      <c r="AI479" s="10"/>
      <c r="AJ479" s="32"/>
      <c r="AK479" s="10"/>
      <c r="AL479" s="32"/>
      <c r="AM479" s="10"/>
      <c r="AN479" s="32"/>
      <c r="AO479" s="10"/>
      <c r="AP479" s="244"/>
      <c r="AQ479" s="10"/>
      <c r="AR479" s="32"/>
      <c r="AS479" s="10"/>
      <c r="AT479" s="244"/>
      <c r="AU479" s="10"/>
      <c r="AV479" s="244"/>
      <c r="AW479" s="7"/>
      <c r="AX479" s="249"/>
      <c r="AY479" s="10"/>
      <c r="AZ479" s="244"/>
      <c r="BA479" s="7"/>
      <c r="BB479" s="249"/>
      <c r="BC479" s="7"/>
      <c r="BD479" s="249"/>
      <c r="BE479" s="7"/>
      <c r="BF479" s="8"/>
      <c r="BG479" s="7"/>
      <c r="BH479" s="8"/>
      <c r="BJ479" s="41"/>
      <c r="BK479" s="41">
        <f t="shared" si="36"/>
        <v>0</v>
      </c>
      <c r="BL479">
        <f t="shared" si="35"/>
        <v>0</v>
      </c>
    </row>
    <row r="480" spans="1:66">
      <c r="A480">
        <f t="shared" si="34"/>
        <v>427</v>
      </c>
      <c r="B480" s="6"/>
      <c r="C480" s="10"/>
      <c r="D480" s="32"/>
      <c r="E480" s="10"/>
      <c r="F480" s="32"/>
      <c r="G480" s="10"/>
      <c r="H480" s="32"/>
      <c r="I480" s="10"/>
      <c r="J480" s="32"/>
      <c r="K480" s="10"/>
      <c r="L480" s="32"/>
      <c r="M480" s="10"/>
      <c r="N480" s="32"/>
      <c r="O480" s="10"/>
      <c r="P480" s="32"/>
      <c r="Q480" s="10"/>
      <c r="R480" s="32"/>
      <c r="S480" s="10"/>
      <c r="T480" s="32"/>
      <c r="U480" s="10"/>
      <c r="V480" s="32"/>
      <c r="W480" s="10"/>
      <c r="X480" s="32"/>
      <c r="Y480" s="10"/>
      <c r="Z480" s="32"/>
      <c r="AA480" s="10"/>
      <c r="AB480" s="32"/>
      <c r="AC480" s="10"/>
      <c r="AD480" s="32"/>
      <c r="AE480" s="10"/>
      <c r="AF480" s="32"/>
      <c r="AG480" s="10"/>
      <c r="AH480" s="32"/>
      <c r="AI480" s="10"/>
      <c r="AJ480" s="32"/>
      <c r="AK480" s="10"/>
      <c r="AL480" s="32"/>
      <c r="AM480" s="10"/>
      <c r="AN480" s="32"/>
      <c r="AO480" s="10"/>
      <c r="AP480" s="244"/>
      <c r="AQ480" s="10"/>
      <c r="AR480" s="32"/>
      <c r="AS480" s="10"/>
      <c r="AT480" s="244"/>
      <c r="AU480" s="10"/>
      <c r="AV480" s="244"/>
      <c r="AW480" s="7"/>
      <c r="AX480" s="249"/>
      <c r="AY480" s="10"/>
      <c r="AZ480" s="244"/>
      <c r="BA480" s="7"/>
      <c r="BB480" s="249"/>
      <c r="BC480" s="7"/>
      <c r="BD480" s="249"/>
      <c r="BE480" s="7"/>
      <c r="BF480" s="8"/>
      <c r="BG480" s="7"/>
      <c r="BH480" s="8"/>
      <c r="BJ480" s="41"/>
      <c r="BK480" s="41">
        <f t="shared" si="36"/>
        <v>0</v>
      </c>
      <c r="BL480">
        <f t="shared" si="35"/>
        <v>0</v>
      </c>
    </row>
    <row r="481" spans="1:64">
      <c r="A481">
        <f t="shared" si="34"/>
        <v>428</v>
      </c>
      <c r="B481" s="6"/>
      <c r="C481" s="10"/>
      <c r="D481" s="32"/>
      <c r="E481" s="10"/>
      <c r="F481" s="32"/>
      <c r="G481" s="10"/>
      <c r="H481" s="32"/>
      <c r="I481" s="10"/>
      <c r="J481" s="32"/>
      <c r="K481" s="10"/>
      <c r="L481" s="32"/>
      <c r="M481" s="10"/>
      <c r="N481" s="32"/>
      <c r="O481" s="10"/>
      <c r="P481" s="32"/>
      <c r="Q481" s="10"/>
      <c r="R481" s="32"/>
      <c r="S481" s="10"/>
      <c r="T481" s="32"/>
      <c r="U481" s="10"/>
      <c r="V481" s="32"/>
      <c r="W481" s="10"/>
      <c r="X481" s="32"/>
      <c r="Y481" s="10"/>
      <c r="Z481" s="32"/>
      <c r="AA481" s="10"/>
      <c r="AB481" s="32"/>
      <c r="AC481" s="10"/>
      <c r="AD481" s="32"/>
      <c r="AE481" s="10"/>
      <c r="AF481" s="32"/>
      <c r="AG481" s="10"/>
      <c r="AH481" s="32"/>
      <c r="AI481" s="10"/>
      <c r="AJ481" s="32"/>
      <c r="AK481" s="10"/>
      <c r="AL481" s="32"/>
      <c r="AM481" s="10"/>
      <c r="AN481" s="32"/>
      <c r="AO481" s="10"/>
      <c r="AP481" s="244"/>
      <c r="AQ481" s="10"/>
      <c r="AR481" s="32"/>
      <c r="AS481" s="10"/>
      <c r="AT481" s="244"/>
      <c r="AU481" s="10"/>
      <c r="AV481" s="244"/>
      <c r="AW481" s="7"/>
      <c r="AX481" s="249"/>
      <c r="AY481" s="10"/>
      <c r="AZ481" s="244"/>
      <c r="BA481" s="7"/>
      <c r="BB481" s="249"/>
      <c r="BC481" s="7"/>
      <c r="BD481" s="249"/>
      <c r="BE481" s="7"/>
      <c r="BF481" s="8"/>
      <c r="BG481" s="7"/>
      <c r="BH481" s="8"/>
      <c r="BJ481" s="41"/>
      <c r="BK481" s="41">
        <f t="shared" si="36"/>
        <v>0</v>
      </c>
      <c r="BL481">
        <f t="shared" si="35"/>
        <v>0</v>
      </c>
    </row>
    <row r="482" spans="1:64">
      <c r="A482">
        <f t="shared" si="34"/>
        <v>429</v>
      </c>
      <c r="B482" s="6"/>
      <c r="C482" s="10"/>
      <c r="D482" s="32"/>
      <c r="E482" s="10"/>
      <c r="F482" s="32"/>
      <c r="G482" s="10"/>
      <c r="H482" s="32"/>
      <c r="I482" s="10"/>
      <c r="J482" s="32"/>
      <c r="K482" s="10"/>
      <c r="L482" s="32"/>
      <c r="M482" s="10"/>
      <c r="N482" s="32"/>
      <c r="O482" s="10"/>
      <c r="P482" s="32"/>
      <c r="Q482" s="10"/>
      <c r="R482" s="32"/>
      <c r="S482" s="10"/>
      <c r="T482" s="32"/>
      <c r="U482" s="10"/>
      <c r="V482" s="32"/>
      <c r="W482" s="10"/>
      <c r="X482" s="32"/>
      <c r="Y482" s="10"/>
      <c r="Z482" s="32"/>
      <c r="AA482" s="10"/>
      <c r="AB482" s="32"/>
      <c r="AC482" s="10"/>
      <c r="AD482" s="32"/>
      <c r="AE482" s="10"/>
      <c r="AF482" s="32"/>
      <c r="AG482" s="10"/>
      <c r="AH482" s="32"/>
      <c r="AI482" s="10"/>
      <c r="AJ482" s="32"/>
      <c r="AK482" s="10"/>
      <c r="AL482" s="32"/>
      <c r="AM482" s="10"/>
      <c r="AN482" s="32"/>
      <c r="AO482" s="10"/>
      <c r="AP482" s="244"/>
      <c r="AQ482" s="10"/>
      <c r="AR482" s="32"/>
      <c r="AS482" s="10"/>
      <c r="AT482" s="244"/>
      <c r="AU482" s="10"/>
      <c r="AV482" s="244"/>
      <c r="AW482" s="7"/>
      <c r="AX482" s="249"/>
      <c r="AY482" s="10"/>
      <c r="AZ482" s="244"/>
      <c r="BA482" s="7"/>
      <c r="BB482" s="249"/>
      <c r="BC482" s="7"/>
      <c r="BD482" s="249"/>
      <c r="BE482" s="7"/>
      <c r="BF482" s="8"/>
      <c r="BG482" s="7"/>
      <c r="BH482" s="8"/>
      <c r="BJ482" s="41"/>
      <c r="BK482" s="41">
        <f t="shared" si="36"/>
        <v>0</v>
      </c>
      <c r="BL482">
        <f t="shared" si="35"/>
        <v>0</v>
      </c>
    </row>
    <row r="483" spans="1:64">
      <c r="A483">
        <f t="shared" si="34"/>
        <v>430</v>
      </c>
      <c r="B483" s="6"/>
      <c r="C483" s="10"/>
      <c r="D483" s="32"/>
      <c r="E483" s="10"/>
      <c r="F483" s="32"/>
      <c r="G483" s="10"/>
      <c r="H483" s="32"/>
      <c r="I483" s="10"/>
      <c r="J483" s="32"/>
      <c r="K483" s="10"/>
      <c r="L483" s="32"/>
      <c r="M483" s="10"/>
      <c r="N483" s="32"/>
      <c r="O483" s="10"/>
      <c r="P483" s="32"/>
      <c r="Q483" s="10"/>
      <c r="R483" s="32"/>
      <c r="S483" s="10"/>
      <c r="T483" s="32"/>
      <c r="U483" s="10"/>
      <c r="V483" s="32"/>
      <c r="W483" s="10"/>
      <c r="X483" s="32"/>
      <c r="Y483" s="10"/>
      <c r="Z483" s="32"/>
      <c r="AA483" s="10"/>
      <c r="AB483" s="32"/>
      <c r="AC483" s="10"/>
      <c r="AD483" s="32"/>
      <c r="AE483" s="10"/>
      <c r="AF483" s="32"/>
      <c r="AG483" s="10"/>
      <c r="AH483" s="32"/>
      <c r="AI483" s="10"/>
      <c r="AJ483" s="32"/>
      <c r="AK483" s="10"/>
      <c r="AL483" s="32"/>
      <c r="AM483" s="10"/>
      <c r="AN483" s="32"/>
      <c r="AO483" s="10"/>
      <c r="AP483" s="244"/>
      <c r="AQ483" s="10"/>
      <c r="AR483" s="32"/>
      <c r="AS483" s="10"/>
      <c r="AT483" s="244"/>
      <c r="AU483" s="10"/>
      <c r="AV483" s="244"/>
      <c r="AW483" s="7"/>
      <c r="AX483" s="249"/>
      <c r="AY483" s="10"/>
      <c r="AZ483" s="244"/>
      <c r="BA483" s="7"/>
      <c r="BB483" s="249"/>
      <c r="BC483" s="7"/>
      <c r="BD483" s="249"/>
      <c r="BE483" s="7"/>
      <c r="BF483" s="8"/>
      <c r="BG483" s="7"/>
      <c r="BH483" s="8"/>
      <c r="BJ483" s="41"/>
      <c r="BK483" s="41">
        <f t="shared" si="36"/>
        <v>0</v>
      </c>
      <c r="BL483">
        <f t="shared" si="35"/>
        <v>0</v>
      </c>
    </row>
    <row r="484" spans="1:64">
      <c r="A484">
        <f t="shared" si="34"/>
        <v>431</v>
      </c>
      <c r="B484" s="6"/>
      <c r="C484" s="10"/>
      <c r="D484" s="32"/>
      <c r="E484" s="10"/>
      <c r="F484" s="32"/>
      <c r="G484" s="10"/>
      <c r="H484" s="32"/>
      <c r="I484" s="10"/>
      <c r="J484" s="32"/>
      <c r="K484" s="10"/>
      <c r="L484" s="32"/>
      <c r="M484" s="10"/>
      <c r="N484" s="32"/>
      <c r="O484" s="10"/>
      <c r="P484" s="32"/>
      <c r="Q484" s="10"/>
      <c r="R484" s="32"/>
      <c r="S484" s="10"/>
      <c r="T484" s="32"/>
      <c r="U484" s="10"/>
      <c r="V484" s="32"/>
      <c r="W484" s="10"/>
      <c r="X484" s="32"/>
      <c r="Y484" s="10"/>
      <c r="Z484" s="32"/>
      <c r="AA484" s="10"/>
      <c r="AB484" s="32"/>
      <c r="AC484" s="10"/>
      <c r="AD484" s="32"/>
      <c r="AE484" s="10"/>
      <c r="AF484" s="32"/>
      <c r="AG484" s="10"/>
      <c r="AH484" s="32"/>
      <c r="AI484" s="10"/>
      <c r="AJ484" s="32"/>
      <c r="AK484" s="10"/>
      <c r="AL484" s="32"/>
      <c r="AM484" s="10"/>
      <c r="AN484" s="32"/>
      <c r="AO484" s="10"/>
      <c r="AP484" s="244"/>
      <c r="AQ484" s="10"/>
      <c r="AR484" s="32"/>
      <c r="AS484" s="10"/>
      <c r="AT484" s="244"/>
      <c r="AU484" s="10"/>
      <c r="AV484" s="244"/>
      <c r="AW484" s="7"/>
      <c r="AX484" s="249"/>
      <c r="AY484" s="10"/>
      <c r="AZ484" s="244"/>
      <c r="BA484" s="7"/>
      <c r="BB484" s="249"/>
      <c r="BC484" s="7"/>
      <c r="BD484" s="249"/>
      <c r="BE484" s="7"/>
      <c r="BF484" s="8"/>
      <c r="BG484" s="7"/>
      <c r="BH484" s="8"/>
      <c r="BJ484" s="41"/>
      <c r="BK484" s="41">
        <f t="shared" si="36"/>
        <v>0</v>
      </c>
      <c r="BL484">
        <f t="shared" si="35"/>
        <v>0</v>
      </c>
    </row>
    <row r="485" spans="1:64">
      <c r="A485">
        <f t="shared" si="34"/>
        <v>432</v>
      </c>
      <c r="B485" s="6"/>
      <c r="C485" s="10"/>
      <c r="D485" s="32"/>
      <c r="E485" s="10"/>
      <c r="F485" s="32"/>
      <c r="G485" s="10"/>
      <c r="H485" s="32"/>
      <c r="I485" s="10"/>
      <c r="J485" s="32"/>
      <c r="K485" s="10"/>
      <c r="L485" s="32"/>
      <c r="M485" s="10"/>
      <c r="N485" s="32"/>
      <c r="O485" s="10"/>
      <c r="P485" s="32"/>
      <c r="Q485" s="10"/>
      <c r="R485" s="32"/>
      <c r="S485" s="10"/>
      <c r="T485" s="32"/>
      <c r="U485" s="10"/>
      <c r="V485" s="32"/>
      <c r="W485" s="10"/>
      <c r="X485" s="32"/>
      <c r="Y485" s="10"/>
      <c r="Z485" s="32"/>
      <c r="AA485" s="10"/>
      <c r="AB485" s="32"/>
      <c r="AC485" s="10"/>
      <c r="AD485" s="32"/>
      <c r="AE485" s="10"/>
      <c r="AF485" s="32"/>
      <c r="AG485" s="10"/>
      <c r="AH485" s="32"/>
      <c r="AI485" s="10"/>
      <c r="AJ485" s="32"/>
      <c r="AK485" s="10"/>
      <c r="AL485" s="32"/>
      <c r="AM485" s="10"/>
      <c r="AN485" s="32"/>
      <c r="AO485" s="10"/>
      <c r="AP485" s="244"/>
      <c r="AQ485" s="10"/>
      <c r="AR485" s="32"/>
      <c r="AS485" s="10"/>
      <c r="AT485" s="244"/>
      <c r="AU485" s="10"/>
      <c r="AV485" s="244"/>
      <c r="AW485" s="7"/>
      <c r="AX485" s="249"/>
      <c r="AY485" s="10"/>
      <c r="AZ485" s="244"/>
      <c r="BA485" s="7"/>
      <c r="BB485" s="249"/>
      <c r="BC485" s="7"/>
      <c r="BD485" s="249"/>
      <c r="BE485" s="7"/>
      <c r="BF485" s="8"/>
      <c r="BG485" s="7"/>
      <c r="BH485" s="8"/>
      <c r="BJ485" s="41"/>
      <c r="BK485" s="41">
        <f t="shared" si="36"/>
        <v>0</v>
      </c>
      <c r="BL485">
        <f t="shared" si="35"/>
        <v>0</v>
      </c>
    </row>
    <row r="486" spans="1:64">
      <c r="A486">
        <f t="shared" si="34"/>
        <v>433</v>
      </c>
      <c r="B486" s="6"/>
      <c r="C486" s="10"/>
      <c r="D486" s="32"/>
      <c r="E486" s="10"/>
      <c r="F486" s="32"/>
      <c r="G486" s="10"/>
      <c r="H486" s="32"/>
      <c r="I486" s="10"/>
      <c r="J486" s="32"/>
      <c r="K486" s="10"/>
      <c r="L486" s="32"/>
      <c r="M486" s="10"/>
      <c r="N486" s="32"/>
      <c r="O486" s="10"/>
      <c r="P486" s="32"/>
      <c r="Q486" s="10"/>
      <c r="R486" s="32"/>
      <c r="S486" s="10"/>
      <c r="T486" s="32"/>
      <c r="U486" s="10"/>
      <c r="V486" s="32"/>
      <c r="W486" s="10"/>
      <c r="X486" s="32"/>
      <c r="Y486" s="10"/>
      <c r="Z486" s="32"/>
      <c r="AA486" s="10"/>
      <c r="AB486" s="32"/>
      <c r="AC486" s="10"/>
      <c r="AD486" s="32"/>
      <c r="AE486" s="10"/>
      <c r="AF486" s="32"/>
      <c r="AG486" s="10"/>
      <c r="AH486" s="32"/>
      <c r="AI486" s="10"/>
      <c r="AJ486" s="32"/>
      <c r="AK486" s="10"/>
      <c r="AL486" s="32"/>
      <c r="AM486" s="10"/>
      <c r="AN486" s="32"/>
      <c r="AO486" s="10"/>
      <c r="AP486" s="244"/>
      <c r="AQ486" s="10"/>
      <c r="AR486" s="32"/>
      <c r="AS486" s="10"/>
      <c r="AT486" s="244"/>
      <c r="AU486" s="10"/>
      <c r="AV486" s="244"/>
      <c r="AW486" s="7"/>
      <c r="AX486" s="249"/>
      <c r="AY486" s="10"/>
      <c r="AZ486" s="244"/>
      <c r="BA486" s="7"/>
      <c r="BB486" s="249"/>
      <c r="BC486" s="7"/>
      <c r="BD486" s="249"/>
      <c r="BE486" s="7"/>
      <c r="BF486" s="8"/>
      <c r="BG486" s="7"/>
      <c r="BH486" s="8"/>
      <c r="BJ486" s="41"/>
      <c r="BK486" s="41">
        <f t="shared" si="36"/>
        <v>0</v>
      </c>
      <c r="BL486">
        <f t="shared" si="35"/>
        <v>0</v>
      </c>
    </row>
    <row r="487" spans="1:64">
      <c r="A487">
        <f t="shared" si="34"/>
        <v>434</v>
      </c>
      <c r="B487" s="6"/>
      <c r="C487" s="10"/>
      <c r="D487" s="32"/>
      <c r="E487" s="10"/>
      <c r="F487" s="32"/>
      <c r="G487" s="10"/>
      <c r="H487" s="32"/>
      <c r="I487" s="10"/>
      <c r="J487" s="32"/>
      <c r="K487" s="10"/>
      <c r="L487" s="32"/>
      <c r="M487" s="10"/>
      <c r="N487" s="32"/>
      <c r="O487" s="10"/>
      <c r="P487" s="32"/>
      <c r="Q487" s="10"/>
      <c r="R487" s="32"/>
      <c r="S487" s="10"/>
      <c r="T487" s="32"/>
      <c r="U487" s="10"/>
      <c r="V487" s="32"/>
      <c r="W487" s="10"/>
      <c r="X487" s="32"/>
      <c r="Y487" s="10"/>
      <c r="Z487" s="32"/>
      <c r="AA487" s="10"/>
      <c r="AB487" s="32"/>
      <c r="AC487" s="10"/>
      <c r="AD487" s="32"/>
      <c r="AE487" s="10"/>
      <c r="AF487" s="32"/>
      <c r="AG487" s="10"/>
      <c r="AH487" s="32"/>
      <c r="AI487" s="10"/>
      <c r="AJ487" s="32"/>
      <c r="AK487" s="10"/>
      <c r="AL487" s="32"/>
      <c r="AM487" s="10"/>
      <c r="AN487" s="32"/>
      <c r="AO487" s="10"/>
      <c r="AP487" s="244"/>
      <c r="AQ487" s="10"/>
      <c r="AR487" s="32"/>
      <c r="AS487" s="10"/>
      <c r="AT487" s="244"/>
      <c r="AU487" s="10"/>
      <c r="AV487" s="244"/>
      <c r="AW487" s="7"/>
      <c r="AX487" s="249"/>
      <c r="AY487" s="10"/>
      <c r="AZ487" s="244"/>
      <c r="BA487" s="7"/>
      <c r="BB487" s="249"/>
      <c r="BC487" s="7"/>
      <c r="BD487" s="249"/>
      <c r="BE487" s="7"/>
      <c r="BF487" s="8"/>
      <c r="BG487" s="7"/>
      <c r="BH487" s="8"/>
      <c r="BJ487" s="41"/>
      <c r="BK487" s="41">
        <f t="shared" si="36"/>
        <v>0</v>
      </c>
      <c r="BL487">
        <f t="shared" si="35"/>
        <v>0</v>
      </c>
    </row>
    <row r="488" spans="1:64">
      <c r="A488">
        <f t="shared" si="34"/>
        <v>435</v>
      </c>
      <c r="B488" s="6"/>
      <c r="C488" s="10"/>
      <c r="D488" s="32"/>
      <c r="E488" s="10"/>
      <c r="F488" s="32"/>
      <c r="G488" s="10"/>
      <c r="H488" s="32"/>
      <c r="I488" s="10"/>
      <c r="J488" s="32"/>
      <c r="K488" s="10"/>
      <c r="L488" s="32"/>
      <c r="M488" s="10"/>
      <c r="N488" s="32"/>
      <c r="O488" s="10"/>
      <c r="P488" s="32"/>
      <c r="Q488" s="10"/>
      <c r="R488" s="32"/>
      <c r="S488" s="10"/>
      <c r="T488" s="32"/>
      <c r="U488" s="10"/>
      <c r="V488" s="32"/>
      <c r="W488" s="10"/>
      <c r="X488" s="32"/>
      <c r="Y488" s="10"/>
      <c r="Z488" s="32"/>
      <c r="AA488" s="10"/>
      <c r="AB488" s="32"/>
      <c r="AC488" s="10"/>
      <c r="AD488" s="32"/>
      <c r="AE488" s="10"/>
      <c r="AF488" s="32"/>
      <c r="AG488" s="10"/>
      <c r="AH488" s="32"/>
      <c r="AI488" s="10"/>
      <c r="AJ488" s="32"/>
      <c r="AK488" s="10"/>
      <c r="AL488" s="32"/>
      <c r="AM488" s="10"/>
      <c r="AN488" s="32"/>
      <c r="AO488" s="10"/>
      <c r="AP488" s="244"/>
      <c r="AQ488" s="10"/>
      <c r="AR488" s="32"/>
      <c r="AS488" s="10"/>
      <c r="AT488" s="244"/>
      <c r="AU488" s="10"/>
      <c r="AV488" s="244"/>
      <c r="AW488" s="7"/>
      <c r="AX488" s="249"/>
      <c r="AY488" s="10"/>
      <c r="AZ488" s="244"/>
      <c r="BA488" s="7"/>
      <c r="BB488" s="249"/>
      <c r="BC488" s="7"/>
      <c r="BD488" s="249"/>
      <c r="BE488" s="7"/>
      <c r="BF488" s="8"/>
      <c r="BG488" s="7"/>
      <c r="BH488" s="8"/>
      <c r="BJ488" s="41"/>
      <c r="BK488" s="41">
        <f t="shared" si="36"/>
        <v>0</v>
      </c>
      <c r="BL488">
        <f t="shared" si="35"/>
        <v>0</v>
      </c>
    </row>
    <row r="489" spans="1:64">
      <c r="A489">
        <f t="shared" si="34"/>
        <v>436</v>
      </c>
      <c r="B489" s="6"/>
      <c r="C489" s="10"/>
      <c r="D489" s="32"/>
      <c r="E489" s="10"/>
      <c r="F489" s="32"/>
      <c r="G489" s="10"/>
      <c r="H489" s="32"/>
      <c r="I489" s="10"/>
      <c r="J489" s="32"/>
      <c r="K489" s="10"/>
      <c r="L489" s="32"/>
      <c r="M489" s="10"/>
      <c r="N489" s="32"/>
      <c r="O489" s="10"/>
      <c r="P489" s="32"/>
      <c r="Q489" s="10"/>
      <c r="R489" s="32"/>
      <c r="S489" s="10"/>
      <c r="T489" s="32"/>
      <c r="U489" s="10"/>
      <c r="V489" s="32"/>
      <c r="W489" s="10"/>
      <c r="X489" s="32"/>
      <c r="Y489" s="10"/>
      <c r="Z489" s="32"/>
      <c r="AA489" s="10"/>
      <c r="AB489" s="32"/>
      <c r="AC489" s="10"/>
      <c r="AD489" s="32"/>
      <c r="AE489" s="10"/>
      <c r="AF489" s="32"/>
      <c r="AG489" s="10"/>
      <c r="AH489" s="32"/>
      <c r="AI489" s="10"/>
      <c r="AJ489" s="32"/>
      <c r="AK489" s="10"/>
      <c r="AL489" s="32"/>
      <c r="AM489" s="10"/>
      <c r="AN489" s="32"/>
      <c r="AO489" s="10"/>
      <c r="AP489" s="244"/>
      <c r="AQ489" s="10"/>
      <c r="AR489" s="32"/>
      <c r="AS489" s="10"/>
      <c r="AT489" s="244"/>
      <c r="AU489" s="10"/>
      <c r="AV489" s="244"/>
      <c r="AW489" s="7"/>
      <c r="AX489" s="249"/>
      <c r="AY489" s="10"/>
      <c r="AZ489" s="244"/>
      <c r="BA489" s="7"/>
      <c r="BB489" s="249"/>
      <c r="BC489" s="7"/>
      <c r="BD489" s="249"/>
      <c r="BE489" s="7"/>
      <c r="BF489" s="8"/>
      <c r="BG489" s="7"/>
      <c r="BH489" s="8"/>
      <c r="BJ489" s="41"/>
      <c r="BK489" s="41">
        <f t="shared" si="36"/>
        <v>0</v>
      </c>
      <c r="BL489">
        <f t="shared" si="35"/>
        <v>0</v>
      </c>
    </row>
    <row r="490" spans="1:64">
      <c r="A490">
        <f t="shared" si="34"/>
        <v>437</v>
      </c>
      <c r="B490" s="6"/>
      <c r="C490" s="10"/>
      <c r="D490" s="32"/>
      <c r="E490" s="10"/>
      <c r="F490" s="32"/>
      <c r="G490" s="10"/>
      <c r="H490" s="32"/>
      <c r="I490" s="10"/>
      <c r="J490" s="32"/>
      <c r="K490" s="10"/>
      <c r="L490" s="32"/>
      <c r="M490" s="10"/>
      <c r="N490" s="32"/>
      <c r="O490" s="10"/>
      <c r="P490" s="32"/>
      <c r="Q490" s="10"/>
      <c r="R490" s="32"/>
      <c r="S490" s="10"/>
      <c r="T490" s="32"/>
      <c r="U490" s="10"/>
      <c r="V490" s="32"/>
      <c r="W490" s="10"/>
      <c r="X490" s="32"/>
      <c r="Y490" s="10"/>
      <c r="Z490" s="32"/>
      <c r="AA490" s="10"/>
      <c r="AB490" s="32"/>
      <c r="AC490" s="10"/>
      <c r="AD490" s="32"/>
      <c r="AE490" s="10"/>
      <c r="AF490" s="32"/>
      <c r="AG490" s="10"/>
      <c r="AH490" s="32"/>
      <c r="AI490" s="10"/>
      <c r="AJ490" s="32"/>
      <c r="AK490" s="10"/>
      <c r="AL490" s="32"/>
      <c r="AM490" s="10"/>
      <c r="AN490" s="32"/>
      <c r="AO490" s="10"/>
      <c r="AP490" s="244"/>
      <c r="AQ490" s="10"/>
      <c r="AR490" s="32"/>
      <c r="AS490" s="10"/>
      <c r="AT490" s="244"/>
      <c r="AU490" s="10"/>
      <c r="AV490" s="244"/>
      <c r="AW490" s="7"/>
      <c r="AX490" s="249"/>
      <c r="AY490" s="10"/>
      <c r="AZ490" s="244"/>
      <c r="BA490" s="7"/>
      <c r="BB490" s="249"/>
      <c r="BC490" s="7"/>
      <c r="BD490" s="249"/>
      <c r="BE490" s="7"/>
      <c r="BF490" s="8"/>
      <c r="BG490" s="7"/>
      <c r="BH490" s="8"/>
      <c r="BJ490" s="41"/>
      <c r="BK490" s="41">
        <f t="shared" si="36"/>
        <v>0</v>
      </c>
      <c r="BL490">
        <f t="shared" si="35"/>
        <v>0</v>
      </c>
    </row>
    <row r="491" spans="1:64">
      <c r="A491">
        <f t="shared" si="34"/>
        <v>438</v>
      </c>
      <c r="B491" s="6"/>
      <c r="C491" s="10"/>
      <c r="D491" s="32"/>
      <c r="E491" s="10"/>
      <c r="F491" s="32"/>
      <c r="G491" s="10"/>
      <c r="H491" s="32"/>
      <c r="I491" s="10"/>
      <c r="J491" s="32"/>
      <c r="K491" s="10"/>
      <c r="L491" s="32"/>
      <c r="M491" s="10"/>
      <c r="N491" s="32"/>
      <c r="O491" s="10"/>
      <c r="P491" s="32"/>
      <c r="Q491" s="10"/>
      <c r="R491" s="32"/>
      <c r="S491" s="10"/>
      <c r="T491" s="32"/>
      <c r="U491" s="10"/>
      <c r="V491" s="32"/>
      <c r="W491" s="10"/>
      <c r="X491" s="32"/>
      <c r="Y491" s="10"/>
      <c r="Z491" s="32"/>
      <c r="AA491" s="10"/>
      <c r="AB491" s="32"/>
      <c r="AC491" s="10"/>
      <c r="AD491" s="32"/>
      <c r="AE491" s="10"/>
      <c r="AF491" s="32"/>
      <c r="AG491" s="10"/>
      <c r="AH491" s="32"/>
      <c r="AI491" s="10"/>
      <c r="AJ491" s="32"/>
      <c r="AK491" s="10"/>
      <c r="AL491" s="32"/>
      <c r="AM491" s="10"/>
      <c r="AN491" s="32"/>
      <c r="AO491" s="10"/>
      <c r="AP491" s="244"/>
      <c r="AQ491" s="10"/>
      <c r="AR491" s="32"/>
      <c r="AS491" s="10"/>
      <c r="AT491" s="244"/>
      <c r="AU491" s="10"/>
      <c r="AV491" s="244"/>
      <c r="AW491" s="7"/>
      <c r="AX491" s="249"/>
      <c r="AY491" s="10"/>
      <c r="AZ491" s="244"/>
      <c r="BA491" s="7"/>
      <c r="BB491" s="249"/>
      <c r="BC491" s="7"/>
      <c r="BD491" s="249"/>
      <c r="BE491" s="7"/>
      <c r="BF491" s="8"/>
      <c r="BG491" s="7"/>
      <c r="BH491" s="8"/>
      <c r="BJ491" s="41"/>
      <c r="BK491" s="41">
        <f t="shared" si="36"/>
        <v>0</v>
      </c>
      <c r="BL491">
        <f t="shared" si="35"/>
        <v>0</v>
      </c>
    </row>
    <row r="492" spans="1:64">
      <c r="A492">
        <f t="shared" si="34"/>
        <v>439</v>
      </c>
      <c r="B492" s="6"/>
      <c r="C492" s="10"/>
      <c r="D492" s="32"/>
      <c r="E492" s="10"/>
      <c r="F492" s="32"/>
      <c r="G492" s="10"/>
      <c r="H492" s="32"/>
      <c r="I492" s="10"/>
      <c r="J492" s="32"/>
      <c r="K492" s="10"/>
      <c r="L492" s="32"/>
      <c r="M492" s="10"/>
      <c r="N492" s="32"/>
      <c r="O492" s="10"/>
      <c r="P492" s="32"/>
      <c r="Q492" s="10"/>
      <c r="R492" s="32"/>
      <c r="S492" s="10"/>
      <c r="T492" s="32"/>
      <c r="U492" s="10"/>
      <c r="V492" s="32"/>
      <c r="W492" s="10"/>
      <c r="X492" s="32"/>
      <c r="Y492" s="10"/>
      <c r="Z492" s="32"/>
      <c r="AA492" s="10"/>
      <c r="AB492" s="32"/>
      <c r="AC492" s="10"/>
      <c r="AD492" s="32"/>
      <c r="AE492" s="10"/>
      <c r="AF492" s="32"/>
      <c r="AG492" s="10"/>
      <c r="AH492" s="32"/>
      <c r="AI492" s="10"/>
      <c r="AJ492" s="32"/>
      <c r="AK492" s="10"/>
      <c r="AL492" s="32"/>
      <c r="AM492" s="10"/>
      <c r="AN492" s="32"/>
      <c r="AO492" s="10"/>
      <c r="AP492" s="244"/>
      <c r="AQ492" s="10"/>
      <c r="AR492" s="32"/>
      <c r="AS492" s="10"/>
      <c r="AT492" s="244"/>
      <c r="AU492" s="10"/>
      <c r="AV492" s="244"/>
      <c r="AW492" s="7"/>
      <c r="AX492" s="249"/>
      <c r="AY492" s="10"/>
      <c r="AZ492" s="244"/>
      <c r="BA492" s="7"/>
      <c r="BB492" s="249"/>
      <c r="BC492" s="7"/>
      <c r="BD492" s="249"/>
      <c r="BE492" s="7"/>
      <c r="BF492" s="8"/>
      <c r="BG492" s="7"/>
      <c r="BH492" s="8"/>
      <c r="BJ492" s="41"/>
      <c r="BK492" s="41">
        <f t="shared" si="36"/>
        <v>0</v>
      </c>
      <c r="BL492">
        <f t="shared" si="35"/>
        <v>0</v>
      </c>
    </row>
    <row r="493" spans="1:64">
      <c r="A493">
        <f t="shared" si="34"/>
        <v>440</v>
      </c>
      <c r="B493" s="6"/>
      <c r="C493" s="10"/>
      <c r="D493" s="32"/>
      <c r="E493" s="10"/>
      <c r="F493" s="32"/>
      <c r="G493" s="10"/>
      <c r="H493" s="32"/>
      <c r="I493" s="10"/>
      <c r="J493" s="32"/>
      <c r="K493" s="10"/>
      <c r="L493" s="32"/>
      <c r="M493" s="10"/>
      <c r="N493" s="32"/>
      <c r="O493" s="10"/>
      <c r="P493" s="32"/>
      <c r="Q493" s="10"/>
      <c r="R493" s="32"/>
      <c r="S493" s="10"/>
      <c r="T493" s="32"/>
      <c r="U493" s="10"/>
      <c r="V493" s="32"/>
      <c r="W493" s="10"/>
      <c r="X493" s="32"/>
      <c r="Y493" s="10"/>
      <c r="Z493" s="32"/>
      <c r="AA493" s="10"/>
      <c r="AB493" s="32"/>
      <c r="AC493" s="10"/>
      <c r="AD493" s="32"/>
      <c r="AE493" s="10"/>
      <c r="AF493" s="32"/>
      <c r="AG493" s="10"/>
      <c r="AH493" s="32"/>
      <c r="AI493" s="10"/>
      <c r="AJ493" s="32"/>
      <c r="AK493" s="10"/>
      <c r="AL493" s="32"/>
      <c r="AM493" s="10"/>
      <c r="AN493" s="32"/>
      <c r="AO493" s="10"/>
      <c r="AP493" s="244"/>
      <c r="AQ493" s="10"/>
      <c r="AR493" s="32"/>
      <c r="AS493" s="10"/>
      <c r="AT493" s="244"/>
      <c r="AU493" s="10"/>
      <c r="AV493" s="244"/>
      <c r="AW493" s="7"/>
      <c r="AX493" s="249"/>
      <c r="AY493" s="10"/>
      <c r="AZ493" s="244"/>
      <c r="BA493" s="7"/>
      <c r="BB493" s="249"/>
      <c r="BC493" s="7"/>
      <c r="BD493" s="249"/>
      <c r="BE493" s="7"/>
      <c r="BF493" s="8"/>
      <c r="BG493" s="7"/>
      <c r="BH493" s="8"/>
      <c r="BJ493" s="41"/>
      <c r="BK493" s="41">
        <f t="shared" si="36"/>
        <v>0</v>
      </c>
      <c r="BL493">
        <f t="shared" si="35"/>
        <v>0</v>
      </c>
    </row>
    <row r="494" spans="1:64">
      <c r="A494">
        <f t="shared" si="34"/>
        <v>441</v>
      </c>
      <c r="B494" s="6"/>
      <c r="C494" s="10"/>
      <c r="D494" s="32"/>
      <c r="E494" s="10"/>
      <c r="F494" s="32"/>
      <c r="G494" s="10"/>
      <c r="H494" s="32"/>
      <c r="I494" s="10"/>
      <c r="J494" s="32"/>
      <c r="K494" s="10"/>
      <c r="L494" s="32"/>
      <c r="M494" s="10"/>
      <c r="N494" s="32"/>
      <c r="O494" s="10"/>
      <c r="P494" s="32"/>
      <c r="Q494" s="10"/>
      <c r="R494" s="32"/>
      <c r="S494" s="10"/>
      <c r="T494" s="32"/>
      <c r="U494" s="10"/>
      <c r="V494" s="32"/>
      <c r="W494" s="10"/>
      <c r="X494" s="32"/>
      <c r="Y494" s="10"/>
      <c r="Z494" s="32"/>
      <c r="AA494" s="10"/>
      <c r="AB494" s="32"/>
      <c r="AC494" s="10"/>
      <c r="AD494" s="32"/>
      <c r="AE494" s="10"/>
      <c r="AF494" s="32"/>
      <c r="AG494" s="10"/>
      <c r="AH494" s="32"/>
      <c r="AI494" s="10"/>
      <c r="AJ494" s="32"/>
      <c r="AK494" s="10"/>
      <c r="AL494" s="32"/>
      <c r="AM494" s="10"/>
      <c r="AN494" s="32"/>
      <c r="AO494" s="10"/>
      <c r="AP494" s="244"/>
      <c r="AQ494" s="10"/>
      <c r="AR494" s="32"/>
      <c r="AS494" s="10"/>
      <c r="AT494" s="244"/>
      <c r="AU494" s="10"/>
      <c r="AV494" s="244"/>
      <c r="AW494" s="7"/>
      <c r="AX494" s="249"/>
      <c r="AY494" s="10"/>
      <c r="AZ494" s="244"/>
      <c r="BA494" s="7"/>
      <c r="BB494" s="249"/>
      <c r="BC494" s="7"/>
      <c r="BD494" s="249"/>
      <c r="BE494" s="7"/>
      <c r="BF494" s="8"/>
      <c r="BG494" s="7"/>
      <c r="BH494" s="8"/>
      <c r="BJ494" s="41"/>
      <c r="BK494" s="41">
        <f t="shared" si="36"/>
        <v>0</v>
      </c>
      <c r="BL494">
        <f t="shared" si="35"/>
        <v>0</v>
      </c>
    </row>
    <row r="495" spans="1:64">
      <c r="A495">
        <f t="shared" si="34"/>
        <v>442</v>
      </c>
      <c r="B495" s="6"/>
      <c r="C495" s="10"/>
      <c r="D495" s="32"/>
      <c r="E495" s="10"/>
      <c r="F495" s="32"/>
      <c r="G495" s="10"/>
      <c r="H495" s="32"/>
      <c r="I495" s="10"/>
      <c r="J495" s="32"/>
      <c r="K495" s="10"/>
      <c r="L495" s="32"/>
      <c r="M495" s="10"/>
      <c r="N495" s="32"/>
      <c r="O495" s="10"/>
      <c r="P495" s="32"/>
      <c r="Q495" s="10"/>
      <c r="R495" s="32"/>
      <c r="S495" s="10"/>
      <c r="T495" s="32"/>
      <c r="U495" s="10"/>
      <c r="V495" s="32"/>
      <c r="W495" s="10"/>
      <c r="X495" s="32"/>
      <c r="Y495" s="10"/>
      <c r="Z495" s="32"/>
      <c r="AA495" s="10"/>
      <c r="AB495" s="32"/>
      <c r="AC495" s="10"/>
      <c r="AD495" s="32"/>
      <c r="AE495" s="10"/>
      <c r="AF495" s="32"/>
      <c r="AG495" s="10"/>
      <c r="AH495" s="32"/>
      <c r="AI495" s="10"/>
      <c r="AJ495" s="32"/>
      <c r="AK495" s="10"/>
      <c r="AL495" s="32"/>
      <c r="AM495" s="10"/>
      <c r="AN495" s="32"/>
      <c r="AO495" s="10"/>
      <c r="AP495" s="244"/>
      <c r="AQ495" s="10"/>
      <c r="AR495" s="32"/>
      <c r="AS495" s="10"/>
      <c r="AT495" s="244"/>
      <c r="AU495" s="10"/>
      <c r="AV495" s="244"/>
      <c r="AW495" s="7"/>
      <c r="AX495" s="249"/>
      <c r="AY495" s="10"/>
      <c r="AZ495" s="244"/>
      <c r="BA495" s="7"/>
      <c r="BB495" s="249"/>
      <c r="BC495" s="7"/>
      <c r="BD495" s="249"/>
      <c r="BE495" s="7"/>
      <c r="BF495" s="8"/>
      <c r="BG495" s="7"/>
      <c r="BH495" s="8"/>
      <c r="BJ495" s="41"/>
      <c r="BK495" s="41">
        <f t="shared" si="36"/>
        <v>0</v>
      </c>
      <c r="BL495">
        <f t="shared" si="35"/>
        <v>0</v>
      </c>
    </row>
    <row r="496" spans="1:64">
      <c r="A496">
        <f t="shared" si="34"/>
        <v>443</v>
      </c>
      <c r="B496" s="6"/>
      <c r="C496" s="10"/>
      <c r="D496" s="32"/>
      <c r="E496" s="10"/>
      <c r="F496" s="32"/>
      <c r="G496" s="10"/>
      <c r="H496" s="32"/>
      <c r="I496" s="10"/>
      <c r="J496" s="32"/>
      <c r="K496" s="10"/>
      <c r="L496" s="32"/>
      <c r="M496" s="10"/>
      <c r="N496" s="32"/>
      <c r="O496" s="10"/>
      <c r="P496" s="32"/>
      <c r="Q496" s="10"/>
      <c r="R496" s="32"/>
      <c r="S496" s="10"/>
      <c r="T496" s="32"/>
      <c r="U496" s="10"/>
      <c r="V496" s="32"/>
      <c r="W496" s="10"/>
      <c r="X496" s="32"/>
      <c r="Y496" s="10"/>
      <c r="Z496" s="32"/>
      <c r="AA496" s="10"/>
      <c r="AB496" s="32"/>
      <c r="AC496" s="10"/>
      <c r="AD496" s="32"/>
      <c r="AE496" s="10"/>
      <c r="AF496" s="32"/>
      <c r="AG496" s="10"/>
      <c r="AH496" s="32"/>
      <c r="AI496" s="10"/>
      <c r="AJ496" s="32"/>
      <c r="AK496" s="10"/>
      <c r="AL496" s="32"/>
      <c r="AM496" s="10"/>
      <c r="AN496" s="32"/>
      <c r="AO496" s="10"/>
      <c r="AP496" s="244"/>
      <c r="AQ496" s="10"/>
      <c r="AR496" s="32"/>
      <c r="AS496" s="10"/>
      <c r="AT496" s="244"/>
      <c r="AU496" s="10"/>
      <c r="AV496" s="244"/>
      <c r="AW496" s="7"/>
      <c r="AX496" s="249"/>
      <c r="AY496" s="10"/>
      <c r="AZ496" s="244"/>
      <c r="BA496" s="7"/>
      <c r="BB496" s="249"/>
      <c r="BC496" s="7"/>
      <c r="BD496" s="249"/>
      <c r="BE496" s="7"/>
      <c r="BF496" s="8"/>
      <c r="BG496" s="7"/>
      <c r="BH496" s="8"/>
      <c r="BJ496" s="41"/>
      <c r="BK496" s="41">
        <f t="shared" si="36"/>
        <v>0</v>
      </c>
      <c r="BL496">
        <f t="shared" si="35"/>
        <v>0</v>
      </c>
    </row>
    <row r="497" spans="1:66">
      <c r="A497">
        <f t="shared" si="34"/>
        <v>444</v>
      </c>
      <c r="B497" s="6"/>
      <c r="C497" s="10"/>
      <c r="D497" s="32"/>
      <c r="E497" s="10"/>
      <c r="F497" s="32"/>
      <c r="G497" s="10"/>
      <c r="H497" s="32"/>
      <c r="I497" s="10"/>
      <c r="J497" s="32"/>
      <c r="K497" s="10"/>
      <c r="L497" s="32"/>
      <c r="M497" s="10"/>
      <c r="N497" s="32"/>
      <c r="O497" s="10"/>
      <c r="P497" s="32"/>
      <c r="Q497" s="10"/>
      <c r="R497" s="32"/>
      <c r="S497" s="10"/>
      <c r="T497" s="32"/>
      <c r="U497" s="10"/>
      <c r="V497" s="32"/>
      <c r="W497" s="10"/>
      <c r="X497" s="32"/>
      <c r="Y497" s="10"/>
      <c r="Z497" s="32"/>
      <c r="AA497" s="10"/>
      <c r="AB497" s="32"/>
      <c r="AC497" s="10"/>
      <c r="AD497" s="32"/>
      <c r="AE497" s="10"/>
      <c r="AF497" s="32"/>
      <c r="AG497" s="10"/>
      <c r="AH497" s="32"/>
      <c r="AI497" s="10"/>
      <c r="AJ497" s="32"/>
      <c r="AK497" s="10"/>
      <c r="AL497" s="32"/>
      <c r="AM497" s="10"/>
      <c r="AN497" s="32"/>
      <c r="AO497" s="10"/>
      <c r="AP497" s="244"/>
      <c r="AQ497" s="10"/>
      <c r="AR497" s="32"/>
      <c r="AS497" s="10"/>
      <c r="AT497" s="244"/>
      <c r="AU497" s="10"/>
      <c r="AV497" s="244"/>
      <c r="AW497" s="7"/>
      <c r="AX497" s="249"/>
      <c r="AY497" s="10"/>
      <c r="AZ497" s="244"/>
      <c r="BA497" s="7"/>
      <c r="BB497" s="249"/>
      <c r="BC497" s="7"/>
      <c r="BD497" s="249"/>
      <c r="BE497" s="7"/>
      <c r="BF497" s="8"/>
      <c r="BG497" s="7"/>
      <c r="BH497" s="8"/>
      <c r="BJ497" s="41"/>
      <c r="BK497" s="41">
        <f t="shared" si="36"/>
        <v>0</v>
      </c>
      <c r="BL497">
        <f t="shared" si="35"/>
        <v>0</v>
      </c>
    </row>
    <row r="498" spans="1:66">
      <c r="A498">
        <f t="shared" si="34"/>
        <v>445</v>
      </c>
      <c r="B498" s="6"/>
      <c r="C498" s="10"/>
      <c r="D498" s="32"/>
      <c r="E498" s="10"/>
      <c r="F498" s="32"/>
      <c r="G498" s="10"/>
      <c r="H498" s="32"/>
      <c r="I498" s="10"/>
      <c r="J498" s="32"/>
      <c r="K498" s="10"/>
      <c r="L498" s="32"/>
      <c r="M498" s="10"/>
      <c r="N498" s="32"/>
      <c r="O498" s="10"/>
      <c r="P498" s="32"/>
      <c r="Q498" s="10"/>
      <c r="R498" s="32"/>
      <c r="S498" s="10"/>
      <c r="T498" s="32"/>
      <c r="U498" s="10"/>
      <c r="V498" s="32"/>
      <c r="W498" s="10"/>
      <c r="X498" s="32"/>
      <c r="Y498" s="10"/>
      <c r="Z498" s="32"/>
      <c r="AA498" s="10"/>
      <c r="AB498" s="32"/>
      <c r="AC498" s="10"/>
      <c r="AD498" s="32"/>
      <c r="AE498" s="10"/>
      <c r="AF498" s="32"/>
      <c r="AG498" s="10"/>
      <c r="AH498" s="32"/>
      <c r="AI498" s="10"/>
      <c r="AJ498" s="32"/>
      <c r="AK498" s="10"/>
      <c r="AL498" s="32"/>
      <c r="AM498" s="10"/>
      <c r="AN498" s="32"/>
      <c r="AO498" s="10"/>
      <c r="AP498" s="244"/>
      <c r="AQ498" s="10"/>
      <c r="AR498" s="32"/>
      <c r="AS498" s="10"/>
      <c r="AT498" s="244"/>
      <c r="AU498" s="10"/>
      <c r="AV498" s="244"/>
      <c r="AW498" s="7"/>
      <c r="AX498" s="249"/>
      <c r="AY498" s="10"/>
      <c r="AZ498" s="244"/>
      <c r="BA498" s="7"/>
      <c r="BB498" s="249"/>
      <c r="BC498" s="7"/>
      <c r="BD498" s="249"/>
      <c r="BE498" s="7"/>
      <c r="BF498" s="8"/>
      <c r="BG498" s="7"/>
      <c r="BH498" s="8"/>
      <c r="BJ498" s="41"/>
      <c r="BK498" s="41">
        <f t="shared" si="36"/>
        <v>0</v>
      </c>
      <c r="BL498">
        <f t="shared" si="35"/>
        <v>0</v>
      </c>
    </row>
    <row r="499" spans="1:66">
      <c r="A499">
        <f t="shared" si="34"/>
        <v>446</v>
      </c>
      <c r="B499" s="6"/>
      <c r="C499" s="10"/>
      <c r="D499" s="32"/>
      <c r="E499" s="10"/>
      <c r="F499" s="32"/>
      <c r="G499" s="10"/>
      <c r="H499" s="32"/>
      <c r="I499" s="10"/>
      <c r="J499" s="32"/>
      <c r="K499" s="94"/>
      <c r="L499" s="32"/>
      <c r="M499" s="10"/>
      <c r="N499" s="32"/>
      <c r="O499" s="10"/>
      <c r="P499" s="32"/>
      <c r="Q499" s="10"/>
      <c r="R499" s="32"/>
      <c r="S499" s="10"/>
      <c r="T499" s="32"/>
      <c r="U499" s="10"/>
      <c r="V499" s="32"/>
      <c r="W499" s="10"/>
      <c r="X499" s="32"/>
      <c r="Y499" s="10"/>
      <c r="Z499" s="32"/>
      <c r="AA499" s="10"/>
      <c r="AB499" s="32"/>
      <c r="AC499" s="10"/>
      <c r="AD499" s="32"/>
      <c r="AE499" s="10"/>
      <c r="AF499" s="32"/>
      <c r="AG499" s="10"/>
      <c r="AH499" s="32"/>
      <c r="AI499" s="10"/>
      <c r="AJ499" s="32"/>
      <c r="AK499" s="10"/>
      <c r="AL499" s="32"/>
      <c r="AM499" s="10"/>
      <c r="AN499" s="32"/>
      <c r="AO499" s="10"/>
      <c r="AP499" s="244"/>
      <c r="AQ499" s="10"/>
      <c r="AR499" s="32"/>
      <c r="AS499" s="10"/>
      <c r="AT499" s="244"/>
      <c r="AU499" s="10"/>
      <c r="AV499" s="244"/>
      <c r="AW499" s="7"/>
      <c r="AX499" s="249"/>
      <c r="AY499" s="10"/>
      <c r="AZ499" s="244"/>
      <c r="BA499" s="7"/>
      <c r="BB499" s="249"/>
      <c r="BC499" s="7"/>
      <c r="BD499" s="249"/>
      <c r="BE499" s="7"/>
      <c r="BF499" s="8"/>
      <c r="BG499" s="7"/>
      <c r="BH499" s="8"/>
      <c r="BJ499" s="41"/>
      <c r="BK499" s="41">
        <f t="shared" si="36"/>
        <v>0</v>
      </c>
      <c r="BL499">
        <f t="shared" si="35"/>
        <v>0</v>
      </c>
      <c r="BN499" s="39"/>
    </row>
    <row r="500" spans="1:66">
      <c r="A500">
        <f t="shared" si="34"/>
        <v>447</v>
      </c>
      <c r="B500" s="6"/>
      <c r="C500" s="10"/>
      <c r="D500" s="32"/>
      <c r="E500" s="10"/>
      <c r="F500" s="32"/>
      <c r="G500" s="10"/>
      <c r="H500" s="32"/>
      <c r="I500" s="10"/>
      <c r="J500" s="32"/>
      <c r="K500" s="10"/>
      <c r="L500" s="32"/>
      <c r="M500" s="10"/>
      <c r="N500" s="32"/>
      <c r="O500" s="10"/>
      <c r="P500" s="32"/>
      <c r="Q500" s="10"/>
      <c r="R500" s="32"/>
      <c r="S500" s="10"/>
      <c r="T500" s="32"/>
      <c r="U500" s="10"/>
      <c r="V500" s="32"/>
      <c r="W500" s="10"/>
      <c r="X500" s="32"/>
      <c r="Y500" s="10"/>
      <c r="Z500" s="32"/>
      <c r="AA500" s="10"/>
      <c r="AB500" s="32"/>
      <c r="AC500" s="10"/>
      <c r="AD500" s="32"/>
      <c r="AE500" s="10"/>
      <c r="AF500" s="32"/>
      <c r="AG500" s="10"/>
      <c r="AH500" s="32"/>
      <c r="AI500" s="10"/>
      <c r="AJ500" s="32"/>
      <c r="AK500" s="10"/>
      <c r="AL500" s="32"/>
      <c r="AM500" s="10"/>
      <c r="AN500" s="32"/>
      <c r="AO500" s="10"/>
      <c r="AP500" s="244"/>
      <c r="AQ500" s="10"/>
      <c r="AR500" s="32"/>
      <c r="AS500" s="10"/>
      <c r="AT500" s="244"/>
      <c r="AU500" s="10"/>
      <c r="AV500" s="244"/>
      <c r="AW500" s="7"/>
      <c r="AX500" s="249"/>
      <c r="AY500" s="10"/>
      <c r="AZ500" s="244"/>
      <c r="BA500" s="7"/>
      <c r="BB500" s="249"/>
      <c r="BC500" s="7"/>
      <c r="BD500" s="249"/>
      <c r="BE500" s="7"/>
      <c r="BF500" s="8"/>
      <c r="BG500" s="7"/>
      <c r="BH500" s="8"/>
      <c r="BJ500" s="41"/>
      <c r="BK500" s="41">
        <f t="shared" si="36"/>
        <v>0</v>
      </c>
      <c r="BL500">
        <f t="shared" si="35"/>
        <v>0</v>
      </c>
    </row>
    <row r="501" spans="1:66">
      <c r="A501">
        <f t="shared" si="34"/>
        <v>448</v>
      </c>
      <c r="B501" s="6"/>
      <c r="C501" s="10"/>
      <c r="D501" s="32"/>
      <c r="E501" s="10"/>
      <c r="F501" s="32"/>
      <c r="G501" s="10"/>
      <c r="H501" s="32"/>
      <c r="I501" s="10"/>
      <c r="J501" s="32"/>
      <c r="K501" s="10"/>
      <c r="L501" s="32"/>
      <c r="M501" s="10"/>
      <c r="N501" s="32"/>
      <c r="O501" s="10"/>
      <c r="P501" s="32"/>
      <c r="Q501" s="10"/>
      <c r="R501" s="32"/>
      <c r="S501" s="10"/>
      <c r="T501" s="32"/>
      <c r="U501" s="10"/>
      <c r="V501" s="32"/>
      <c r="W501" s="10"/>
      <c r="X501" s="32"/>
      <c r="Y501" s="10"/>
      <c r="Z501" s="32"/>
      <c r="AA501" s="10"/>
      <c r="AB501" s="32"/>
      <c r="AC501" s="10"/>
      <c r="AD501" s="32"/>
      <c r="AE501" s="10"/>
      <c r="AF501" s="32"/>
      <c r="AG501" s="10"/>
      <c r="AH501" s="32"/>
      <c r="AI501" s="10"/>
      <c r="AJ501" s="32"/>
      <c r="AK501" s="10"/>
      <c r="AL501" s="32"/>
      <c r="AM501" s="10"/>
      <c r="AN501" s="32"/>
      <c r="AO501" s="10"/>
      <c r="AP501" s="244"/>
      <c r="AQ501" s="10"/>
      <c r="AR501" s="32"/>
      <c r="AS501" s="10"/>
      <c r="AT501" s="244"/>
      <c r="AU501" s="10"/>
      <c r="AV501" s="244"/>
      <c r="AW501" s="7"/>
      <c r="AX501" s="249"/>
      <c r="AY501" s="10"/>
      <c r="AZ501" s="244"/>
      <c r="BA501" s="7"/>
      <c r="BB501" s="249"/>
      <c r="BC501" s="7"/>
      <c r="BD501" s="249"/>
      <c r="BE501" s="7"/>
      <c r="BF501" s="8"/>
      <c r="BG501" s="7"/>
      <c r="BH501" s="8"/>
      <c r="BJ501" s="41"/>
      <c r="BK501" s="41">
        <f t="shared" si="36"/>
        <v>0</v>
      </c>
      <c r="BL501">
        <f t="shared" si="35"/>
        <v>0</v>
      </c>
    </row>
    <row r="502" spans="1:66">
      <c r="A502">
        <f t="shared" si="34"/>
        <v>449</v>
      </c>
      <c r="B502" s="6"/>
      <c r="C502" s="10"/>
      <c r="D502" s="32"/>
      <c r="E502" s="10"/>
      <c r="F502" s="32"/>
      <c r="G502" s="10"/>
      <c r="H502" s="32"/>
      <c r="I502" s="10"/>
      <c r="J502" s="32"/>
      <c r="K502" s="10"/>
      <c r="L502" s="32"/>
      <c r="M502" s="10"/>
      <c r="N502" s="32"/>
      <c r="O502" s="10"/>
      <c r="P502" s="32"/>
      <c r="Q502" s="10"/>
      <c r="R502" s="32"/>
      <c r="S502" s="10"/>
      <c r="T502" s="32"/>
      <c r="U502" s="10"/>
      <c r="V502" s="32"/>
      <c r="W502" s="10"/>
      <c r="X502" s="32"/>
      <c r="Y502" s="10"/>
      <c r="Z502" s="32"/>
      <c r="AA502" s="10"/>
      <c r="AB502" s="32"/>
      <c r="AC502" s="10"/>
      <c r="AD502" s="32"/>
      <c r="AE502" s="10"/>
      <c r="AF502" s="32"/>
      <c r="AG502" s="10"/>
      <c r="AH502" s="32"/>
      <c r="AI502" s="10"/>
      <c r="AJ502" s="32"/>
      <c r="AK502" s="10"/>
      <c r="AL502" s="32"/>
      <c r="AM502" s="10"/>
      <c r="AN502" s="32"/>
      <c r="AO502" s="10"/>
      <c r="AP502" s="244"/>
      <c r="AQ502" s="10"/>
      <c r="AR502" s="32"/>
      <c r="AS502" s="10"/>
      <c r="AT502" s="244"/>
      <c r="AU502" s="10"/>
      <c r="AV502" s="244"/>
      <c r="AW502" s="7"/>
      <c r="AX502" s="249"/>
      <c r="AY502" s="10"/>
      <c r="AZ502" s="244"/>
      <c r="BA502" s="7"/>
      <c r="BB502" s="249"/>
      <c r="BC502" s="7"/>
      <c r="BD502" s="249"/>
      <c r="BE502" s="7"/>
      <c r="BF502" s="8"/>
      <c r="BG502" s="7"/>
      <c r="BH502" s="8"/>
      <c r="BJ502" s="41"/>
      <c r="BK502" s="41">
        <f t="shared" si="36"/>
        <v>0</v>
      </c>
      <c r="BL502">
        <f t="shared" si="35"/>
        <v>0</v>
      </c>
    </row>
    <row r="503" spans="1:66">
      <c r="A503">
        <f t="shared" si="34"/>
        <v>450</v>
      </c>
      <c r="B503" s="6"/>
      <c r="C503" s="10"/>
      <c r="D503" s="32"/>
      <c r="E503" s="10"/>
      <c r="F503" s="32"/>
      <c r="G503" s="10"/>
      <c r="H503" s="32"/>
      <c r="I503" s="10"/>
      <c r="J503" s="32"/>
      <c r="K503" s="10"/>
      <c r="L503" s="32"/>
      <c r="M503" s="10"/>
      <c r="N503" s="32"/>
      <c r="O503" s="10"/>
      <c r="P503" s="32"/>
      <c r="Q503" s="10"/>
      <c r="R503" s="32"/>
      <c r="S503" s="10"/>
      <c r="T503" s="32"/>
      <c r="U503" s="10"/>
      <c r="V503" s="32"/>
      <c r="W503" s="10"/>
      <c r="X503" s="32"/>
      <c r="Y503" s="10"/>
      <c r="Z503" s="32"/>
      <c r="AA503" s="10"/>
      <c r="AB503" s="32"/>
      <c r="AC503" s="10"/>
      <c r="AD503" s="32"/>
      <c r="AE503" s="10"/>
      <c r="AF503" s="32"/>
      <c r="AG503" s="10"/>
      <c r="AH503" s="32"/>
      <c r="AI503" s="10"/>
      <c r="AJ503" s="32"/>
      <c r="AK503" s="10"/>
      <c r="AL503" s="32"/>
      <c r="AM503" s="10"/>
      <c r="AN503" s="32"/>
      <c r="AO503" s="10"/>
      <c r="AP503" s="244"/>
      <c r="AQ503" s="10"/>
      <c r="AR503" s="32"/>
      <c r="AS503" s="10"/>
      <c r="AT503" s="244"/>
      <c r="AU503" s="10"/>
      <c r="AV503" s="244"/>
      <c r="AW503" s="7"/>
      <c r="AX503" s="249"/>
      <c r="AY503" s="10"/>
      <c r="AZ503" s="244"/>
      <c r="BA503" s="7"/>
      <c r="BB503" s="249"/>
      <c r="BC503" s="7"/>
      <c r="BD503" s="249"/>
      <c r="BE503" s="7"/>
      <c r="BF503" s="8"/>
      <c r="BG503" s="7"/>
      <c r="BH503" s="8"/>
      <c r="BJ503" s="41"/>
      <c r="BK503" s="41">
        <f t="shared" si="36"/>
        <v>0</v>
      </c>
      <c r="BL503">
        <f t="shared" si="35"/>
        <v>0</v>
      </c>
    </row>
    <row r="504" spans="1:66">
      <c r="A504">
        <f t="shared" ref="A504:A567" si="37">+A503+1</f>
        <v>451</v>
      </c>
      <c r="B504" s="6"/>
      <c r="C504" s="10"/>
      <c r="D504" s="32"/>
      <c r="E504" s="10"/>
      <c r="F504" s="32"/>
      <c r="G504" s="10"/>
      <c r="H504" s="32"/>
      <c r="I504" s="10"/>
      <c r="J504" s="32"/>
      <c r="K504" s="10"/>
      <c r="L504" s="32"/>
      <c r="M504" s="10"/>
      <c r="N504" s="32"/>
      <c r="O504" s="10"/>
      <c r="P504" s="32"/>
      <c r="Q504" s="10"/>
      <c r="R504" s="32"/>
      <c r="S504" s="10"/>
      <c r="T504" s="32"/>
      <c r="U504" s="10"/>
      <c r="V504" s="32"/>
      <c r="W504" s="10"/>
      <c r="X504" s="32"/>
      <c r="Y504" s="10"/>
      <c r="Z504" s="32"/>
      <c r="AA504" s="10"/>
      <c r="AB504" s="32"/>
      <c r="AC504" s="10"/>
      <c r="AD504" s="32"/>
      <c r="AE504" s="10"/>
      <c r="AF504" s="32"/>
      <c r="AG504" s="10"/>
      <c r="AH504" s="32"/>
      <c r="AI504" s="10"/>
      <c r="AJ504" s="32"/>
      <c r="AK504" s="10"/>
      <c r="AL504" s="32"/>
      <c r="AM504" s="10"/>
      <c r="AN504" s="32"/>
      <c r="AO504" s="10"/>
      <c r="AP504" s="244"/>
      <c r="AQ504" s="10"/>
      <c r="AR504" s="32"/>
      <c r="AS504" s="10"/>
      <c r="AT504" s="244"/>
      <c r="AU504" s="10"/>
      <c r="AV504" s="244"/>
      <c r="AW504" s="7"/>
      <c r="AX504" s="249"/>
      <c r="AY504" s="10"/>
      <c r="AZ504" s="244"/>
      <c r="BA504" s="7"/>
      <c r="BB504" s="249"/>
      <c r="BC504" s="7"/>
      <c r="BD504" s="249"/>
      <c r="BE504" s="7"/>
      <c r="BF504" s="8"/>
      <c r="BG504" s="7"/>
      <c r="BH504" s="8"/>
      <c r="BJ504" s="41"/>
      <c r="BK504" s="41">
        <f t="shared" si="36"/>
        <v>0</v>
      </c>
      <c r="BL504">
        <f t="shared" si="35"/>
        <v>0</v>
      </c>
    </row>
    <row r="505" spans="1:66">
      <c r="A505">
        <f t="shared" si="37"/>
        <v>452</v>
      </c>
      <c r="B505" s="6"/>
      <c r="C505" s="10"/>
      <c r="D505" s="32"/>
      <c r="E505" s="10"/>
      <c r="F505" s="32"/>
      <c r="G505" s="10"/>
      <c r="H505" s="32"/>
      <c r="I505" s="10"/>
      <c r="J505" s="32"/>
      <c r="K505" s="10"/>
      <c r="L505" s="32"/>
      <c r="M505" s="10"/>
      <c r="N505" s="32"/>
      <c r="O505" s="10"/>
      <c r="P505" s="32"/>
      <c r="Q505" s="10"/>
      <c r="R505" s="32"/>
      <c r="S505" s="10"/>
      <c r="T505" s="32"/>
      <c r="U505" s="10"/>
      <c r="V505" s="32"/>
      <c r="W505" s="10"/>
      <c r="X505" s="32"/>
      <c r="Y505" s="10"/>
      <c r="Z505" s="32"/>
      <c r="AA505" s="10"/>
      <c r="AB505" s="32"/>
      <c r="AC505" s="10"/>
      <c r="AD505" s="32"/>
      <c r="AE505" s="10"/>
      <c r="AF505" s="32"/>
      <c r="AG505" s="10"/>
      <c r="AH505" s="32"/>
      <c r="AI505" s="10"/>
      <c r="AJ505" s="32"/>
      <c r="AK505" s="10"/>
      <c r="AL505" s="32"/>
      <c r="AM505" s="10"/>
      <c r="AN505" s="32"/>
      <c r="AO505" s="10"/>
      <c r="AP505" s="244"/>
      <c r="AQ505" s="10"/>
      <c r="AR505" s="32"/>
      <c r="AS505" s="10"/>
      <c r="AT505" s="244"/>
      <c r="AU505" s="10"/>
      <c r="AV505" s="244"/>
      <c r="AW505" s="7"/>
      <c r="AX505" s="249"/>
      <c r="AY505" s="10"/>
      <c r="AZ505" s="244"/>
      <c r="BA505" s="7"/>
      <c r="BB505" s="249"/>
      <c r="BC505" s="7"/>
      <c r="BD505" s="249"/>
      <c r="BE505" s="7"/>
      <c r="BF505" s="8"/>
      <c r="BG505" s="7"/>
      <c r="BH505" s="8"/>
      <c r="BJ505" s="41"/>
      <c r="BK505" s="41">
        <f t="shared" si="36"/>
        <v>0</v>
      </c>
      <c r="BL505">
        <f t="shared" si="35"/>
        <v>0</v>
      </c>
    </row>
    <row r="506" spans="1:66">
      <c r="A506">
        <f t="shared" si="37"/>
        <v>453</v>
      </c>
      <c r="B506" s="6"/>
      <c r="C506" s="10"/>
      <c r="D506" s="32"/>
      <c r="E506" s="10"/>
      <c r="F506" s="32"/>
      <c r="G506" s="10"/>
      <c r="H506" s="32"/>
      <c r="I506" s="10"/>
      <c r="J506" s="32"/>
      <c r="K506" s="10"/>
      <c r="L506" s="32"/>
      <c r="M506" s="10"/>
      <c r="N506" s="32"/>
      <c r="O506" s="10"/>
      <c r="P506" s="32"/>
      <c r="Q506" s="10"/>
      <c r="R506" s="32"/>
      <c r="S506" s="10"/>
      <c r="T506" s="32"/>
      <c r="U506" s="10"/>
      <c r="V506" s="32"/>
      <c r="W506" s="10"/>
      <c r="X506" s="32"/>
      <c r="Y506" s="10"/>
      <c r="Z506" s="32"/>
      <c r="AA506" s="10"/>
      <c r="AB506" s="32"/>
      <c r="AC506" s="10"/>
      <c r="AD506" s="32"/>
      <c r="AE506" s="10"/>
      <c r="AF506" s="32"/>
      <c r="AG506" s="10"/>
      <c r="AH506" s="32"/>
      <c r="AI506" s="10"/>
      <c r="AJ506" s="32"/>
      <c r="AK506" s="10"/>
      <c r="AL506" s="32"/>
      <c r="AM506" s="10"/>
      <c r="AN506" s="32"/>
      <c r="AO506" s="10"/>
      <c r="AP506" s="244"/>
      <c r="AQ506" s="10"/>
      <c r="AR506" s="32"/>
      <c r="AS506" s="10"/>
      <c r="AT506" s="244"/>
      <c r="AU506" s="10"/>
      <c r="AV506" s="244"/>
      <c r="AW506" s="7"/>
      <c r="AX506" s="249"/>
      <c r="AY506" s="10"/>
      <c r="AZ506" s="244"/>
      <c r="BA506" s="7"/>
      <c r="BB506" s="249"/>
      <c r="BC506" s="7"/>
      <c r="BD506" s="249"/>
      <c r="BE506" s="7"/>
      <c r="BF506" s="8"/>
      <c r="BG506" s="7"/>
      <c r="BH506" s="8"/>
      <c r="BJ506" s="41"/>
      <c r="BK506" s="41">
        <f t="shared" si="36"/>
        <v>0</v>
      </c>
      <c r="BL506">
        <f t="shared" si="35"/>
        <v>0</v>
      </c>
    </row>
    <row r="507" spans="1:66">
      <c r="A507">
        <f t="shared" si="37"/>
        <v>454</v>
      </c>
      <c r="B507" s="6"/>
      <c r="C507" s="10"/>
      <c r="D507" s="32"/>
      <c r="E507" s="10"/>
      <c r="F507" s="32"/>
      <c r="G507" s="10"/>
      <c r="H507" s="32"/>
      <c r="I507" s="10"/>
      <c r="J507" s="32"/>
      <c r="K507" s="10"/>
      <c r="L507" s="32"/>
      <c r="M507" s="10"/>
      <c r="N507" s="32"/>
      <c r="O507" s="10"/>
      <c r="P507" s="32"/>
      <c r="Q507" s="10"/>
      <c r="R507" s="32"/>
      <c r="S507" s="10"/>
      <c r="T507" s="32"/>
      <c r="U507" s="10"/>
      <c r="V507" s="32"/>
      <c r="W507" s="10"/>
      <c r="X507" s="32"/>
      <c r="Y507" s="10"/>
      <c r="Z507" s="32"/>
      <c r="AA507" s="10"/>
      <c r="AB507" s="32"/>
      <c r="AC507" s="10"/>
      <c r="AD507" s="32"/>
      <c r="AE507" s="10"/>
      <c r="AF507" s="32"/>
      <c r="AG507" s="10"/>
      <c r="AH507" s="32"/>
      <c r="AI507" s="10"/>
      <c r="AJ507" s="32"/>
      <c r="AK507" s="10"/>
      <c r="AL507" s="32"/>
      <c r="AM507" s="10"/>
      <c r="AN507" s="32"/>
      <c r="AO507" s="10"/>
      <c r="AP507" s="244"/>
      <c r="AQ507" s="10"/>
      <c r="AR507" s="32"/>
      <c r="AS507" s="10"/>
      <c r="AT507" s="244"/>
      <c r="AU507" s="10"/>
      <c r="AV507" s="244"/>
      <c r="AW507" s="7"/>
      <c r="AX507" s="249"/>
      <c r="AY507" s="10"/>
      <c r="AZ507" s="244"/>
      <c r="BA507" s="7"/>
      <c r="BB507" s="249"/>
      <c r="BC507" s="7"/>
      <c r="BD507" s="249"/>
      <c r="BE507" s="7"/>
      <c r="BF507" s="8"/>
      <c r="BG507" s="7"/>
      <c r="BH507" s="8"/>
      <c r="BJ507" s="41"/>
      <c r="BK507" s="41">
        <f t="shared" si="36"/>
        <v>0</v>
      </c>
      <c r="BL507">
        <f t="shared" si="35"/>
        <v>0</v>
      </c>
    </row>
    <row r="508" spans="1:66">
      <c r="A508">
        <f t="shared" si="37"/>
        <v>455</v>
      </c>
      <c r="B508" s="6"/>
      <c r="C508" s="10"/>
      <c r="D508" s="32"/>
      <c r="E508" s="10"/>
      <c r="F508" s="32"/>
      <c r="G508" s="10"/>
      <c r="H508" s="32"/>
      <c r="I508" s="10"/>
      <c r="J508" s="32"/>
      <c r="K508" s="10"/>
      <c r="L508" s="32"/>
      <c r="M508" s="10"/>
      <c r="N508" s="32"/>
      <c r="O508" s="10"/>
      <c r="P508" s="32"/>
      <c r="Q508" s="10"/>
      <c r="R508" s="32"/>
      <c r="S508" s="10"/>
      <c r="T508" s="32"/>
      <c r="U508" s="10"/>
      <c r="V508" s="32"/>
      <c r="W508" s="10"/>
      <c r="X508" s="32"/>
      <c r="Y508" s="10"/>
      <c r="Z508" s="32"/>
      <c r="AA508" s="10"/>
      <c r="AB508" s="32"/>
      <c r="AC508" s="10"/>
      <c r="AD508" s="32"/>
      <c r="AE508" s="10"/>
      <c r="AF508" s="32"/>
      <c r="AG508" s="10"/>
      <c r="AH508" s="32"/>
      <c r="AI508" s="10"/>
      <c r="AJ508" s="32"/>
      <c r="AK508" s="10"/>
      <c r="AL508" s="32"/>
      <c r="AM508" s="10"/>
      <c r="AN508" s="32"/>
      <c r="AO508" s="10"/>
      <c r="AP508" s="244"/>
      <c r="AQ508" s="10"/>
      <c r="AR508" s="32"/>
      <c r="AS508" s="10"/>
      <c r="AT508" s="244"/>
      <c r="AU508" s="10"/>
      <c r="AV508" s="244"/>
      <c r="AW508" s="7"/>
      <c r="AX508" s="249"/>
      <c r="AY508" s="10"/>
      <c r="AZ508" s="244"/>
      <c r="BA508" s="7"/>
      <c r="BB508" s="249"/>
      <c r="BC508" s="7"/>
      <c r="BD508" s="249"/>
      <c r="BE508" s="7"/>
      <c r="BF508" s="8"/>
      <c r="BG508" s="7"/>
      <c r="BH508" s="8"/>
      <c r="BJ508" s="41"/>
      <c r="BK508" s="41">
        <f t="shared" si="36"/>
        <v>0</v>
      </c>
      <c r="BL508">
        <f t="shared" si="35"/>
        <v>0</v>
      </c>
    </row>
    <row r="509" spans="1:66">
      <c r="A509">
        <f t="shared" si="37"/>
        <v>456</v>
      </c>
      <c r="B509" s="6"/>
      <c r="C509" s="10"/>
      <c r="D509" s="32"/>
      <c r="E509" s="10"/>
      <c r="F509" s="32"/>
      <c r="G509" s="10"/>
      <c r="H509" s="32"/>
      <c r="I509" s="10"/>
      <c r="J509" s="32"/>
      <c r="K509" s="10"/>
      <c r="L509" s="32"/>
      <c r="M509" s="10"/>
      <c r="N509" s="32"/>
      <c r="O509" s="10"/>
      <c r="P509" s="32"/>
      <c r="Q509" s="10"/>
      <c r="R509" s="32"/>
      <c r="S509" s="10"/>
      <c r="T509" s="32"/>
      <c r="U509" s="10"/>
      <c r="V509" s="32"/>
      <c r="W509" s="10"/>
      <c r="X509" s="32"/>
      <c r="Y509" s="10"/>
      <c r="Z509" s="32"/>
      <c r="AA509" s="10"/>
      <c r="AB509" s="32"/>
      <c r="AC509" s="10"/>
      <c r="AD509" s="32"/>
      <c r="AE509" s="10"/>
      <c r="AF509" s="32"/>
      <c r="AG509" s="10"/>
      <c r="AH509" s="32"/>
      <c r="AI509" s="10"/>
      <c r="AJ509" s="32"/>
      <c r="AK509" s="10"/>
      <c r="AL509" s="32"/>
      <c r="AM509" s="10"/>
      <c r="AN509" s="32"/>
      <c r="AO509" s="10"/>
      <c r="AP509" s="244"/>
      <c r="AQ509" s="10"/>
      <c r="AR509" s="32"/>
      <c r="AS509" s="10"/>
      <c r="AT509" s="244"/>
      <c r="AU509" s="10"/>
      <c r="AV509" s="244"/>
      <c r="AW509" s="7"/>
      <c r="AX509" s="249"/>
      <c r="AY509" s="10"/>
      <c r="AZ509" s="244"/>
      <c r="BA509" s="7"/>
      <c r="BB509" s="249"/>
      <c r="BC509" s="7"/>
      <c r="BD509" s="249"/>
      <c r="BE509" s="7"/>
      <c r="BF509" s="8"/>
      <c r="BG509" s="7"/>
      <c r="BH509" s="8"/>
      <c r="BJ509" s="41"/>
      <c r="BK509" s="41">
        <f t="shared" si="36"/>
        <v>0</v>
      </c>
      <c r="BL509">
        <f t="shared" si="35"/>
        <v>0</v>
      </c>
    </row>
    <row r="510" spans="1:66">
      <c r="A510">
        <f t="shared" si="37"/>
        <v>457</v>
      </c>
      <c r="B510" s="6"/>
      <c r="C510" s="10"/>
      <c r="D510" s="32"/>
      <c r="E510" s="10"/>
      <c r="F510" s="32"/>
      <c r="G510" s="10"/>
      <c r="H510" s="32"/>
      <c r="I510" s="10"/>
      <c r="J510" s="32"/>
      <c r="K510" s="10"/>
      <c r="L510" s="32"/>
      <c r="M510" s="10"/>
      <c r="N510" s="32"/>
      <c r="O510" s="10"/>
      <c r="P510" s="32"/>
      <c r="Q510" s="10"/>
      <c r="R510" s="32"/>
      <c r="S510" s="10"/>
      <c r="T510" s="32"/>
      <c r="U510" s="10"/>
      <c r="V510" s="32"/>
      <c r="W510" s="10"/>
      <c r="X510" s="32"/>
      <c r="Y510" s="10"/>
      <c r="Z510" s="32"/>
      <c r="AA510" s="10"/>
      <c r="AB510" s="32"/>
      <c r="AC510" s="10"/>
      <c r="AD510" s="32"/>
      <c r="AE510" s="10"/>
      <c r="AF510" s="32"/>
      <c r="AG510" s="10"/>
      <c r="AH510" s="32"/>
      <c r="AI510" s="10"/>
      <c r="AJ510" s="32"/>
      <c r="AK510" s="10"/>
      <c r="AL510" s="32"/>
      <c r="AM510" s="10"/>
      <c r="AN510" s="32"/>
      <c r="AO510" s="10"/>
      <c r="AP510" s="244"/>
      <c r="AQ510" s="10"/>
      <c r="AR510" s="32"/>
      <c r="AS510" s="10"/>
      <c r="AT510" s="244"/>
      <c r="AU510" s="10"/>
      <c r="AV510" s="244"/>
      <c r="AW510" s="7"/>
      <c r="AX510" s="249"/>
      <c r="AY510" s="10"/>
      <c r="AZ510" s="244"/>
      <c r="BA510" s="7"/>
      <c r="BB510" s="249"/>
      <c r="BC510" s="7"/>
      <c r="BD510" s="249"/>
      <c r="BE510" s="7"/>
      <c r="BF510" s="8"/>
      <c r="BG510" s="7"/>
      <c r="BH510" s="8"/>
      <c r="BJ510" s="41"/>
      <c r="BK510" s="41">
        <f t="shared" si="36"/>
        <v>0</v>
      </c>
      <c r="BL510">
        <f t="shared" si="35"/>
        <v>0</v>
      </c>
    </row>
    <row r="511" spans="1:66">
      <c r="A511">
        <f t="shared" si="37"/>
        <v>458</v>
      </c>
      <c r="B511" s="6"/>
      <c r="C511" s="10"/>
      <c r="D511" s="32"/>
      <c r="E511" s="10"/>
      <c r="F511" s="32"/>
      <c r="G511" s="10"/>
      <c r="H511" s="32"/>
      <c r="I511" s="10"/>
      <c r="J511" s="32"/>
      <c r="K511" s="10"/>
      <c r="L511" s="32"/>
      <c r="M511" s="10"/>
      <c r="N511" s="32"/>
      <c r="O511" s="10"/>
      <c r="P511" s="32"/>
      <c r="Q511" s="10"/>
      <c r="R511" s="32"/>
      <c r="S511" s="10"/>
      <c r="T511" s="32"/>
      <c r="U511" s="10"/>
      <c r="V511" s="32"/>
      <c r="W511" s="10"/>
      <c r="X511" s="32"/>
      <c r="Y511" s="10"/>
      <c r="Z511" s="32"/>
      <c r="AA511" s="10"/>
      <c r="AB511" s="32"/>
      <c r="AC511" s="10"/>
      <c r="AD511" s="32"/>
      <c r="AE511" s="10"/>
      <c r="AF511" s="32"/>
      <c r="AG511" s="10"/>
      <c r="AH511" s="32"/>
      <c r="AI511" s="10"/>
      <c r="AJ511" s="32"/>
      <c r="AK511" s="10"/>
      <c r="AL511" s="32"/>
      <c r="AM511" s="10"/>
      <c r="AN511" s="32"/>
      <c r="AO511" s="10"/>
      <c r="AP511" s="244"/>
      <c r="AQ511" s="10"/>
      <c r="AR511" s="32"/>
      <c r="AS511" s="10"/>
      <c r="AT511" s="244"/>
      <c r="AU511" s="10"/>
      <c r="AV511" s="244"/>
      <c r="AW511" s="7"/>
      <c r="AX511" s="249"/>
      <c r="AY511" s="10"/>
      <c r="AZ511" s="244"/>
      <c r="BA511" s="7"/>
      <c r="BB511" s="249"/>
      <c r="BC511" s="7"/>
      <c r="BD511" s="249"/>
      <c r="BE511" s="7"/>
      <c r="BF511" s="8"/>
      <c r="BG511" s="7"/>
      <c r="BH511" s="8"/>
      <c r="BJ511" s="41"/>
      <c r="BK511" s="41">
        <f t="shared" si="36"/>
        <v>0</v>
      </c>
      <c r="BL511">
        <f t="shared" si="35"/>
        <v>0</v>
      </c>
    </row>
    <row r="512" spans="1:66">
      <c r="A512">
        <f t="shared" si="37"/>
        <v>459</v>
      </c>
      <c r="B512" s="6"/>
      <c r="C512" s="10"/>
      <c r="D512" s="32"/>
      <c r="E512" s="10"/>
      <c r="F512" s="32"/>
      <c r="G512" s="10"/>
      <c r="H512" s="32"/>
      <c r="I512" s="10"/>
      <c r="J512" s="32"/>
      <c r="K512" s="10"/>
      <c r="L512" s="32"/>
      <c r="M512" s="10"/>
      <c r="N512" s="32"/>
      <c r="O512" s="10"/>
      <c r="P512" s="32"/>
      <c r="Q512" s="10"/>
      <c r="R512" s="32"/>
      <c r="S512" s="10"/>
      <c r="T512" s="32"/>
      <c r="U512" s="10"/>
      <c r="V512" s="32"/>
      <c r="W512" s="10"/>
      <c r="X512" s="32"/>
      <c r="Y512" s="10"/>
      <c r="Z512" s="32"/>
      <c r="AA512" s="10"/>
      <c r="AB512" s="32"/>
      <c r="AC512" s="10"/>
      <c r="AD512" s="32"/>
      <c r="AE512" s="10"/>
      <c r="AF512" s="32"/>
      <c r="AG512" s="10"/>
      <c r="AH512" s="32"/>
      <c r="AI512" s="10"/>
      <c r="AJ512" s="32"/>
      <c r="AK512" s="10"/>
      <c r="AL512" s="32"/>
      <c r="AM512" s="10"/>
      <c r="AN512" s="32"/>
      <c r="AO512" s="10"/>
      <c r="AP512" s="244"/>
      <c r="AQ512" s="10"/>
      <c r="AR512" s="32"/>
      <c r="AS512" s="10"/>
      <c r="AT512" s="244"/>
      <c r="AU512" s="10"/>
      <c r="AV512" s="244"/>
      <c r="AW512" s="7"/>
      <c r="AX512" s="249"/>
      <c r="AY512" s="10"/>
      <c r="AZ512" s="244"/>
      <c r="BA512" s="7"/>
      <c r="BB512" s="249"/>
      <c r="BC512" s="7"/>
      <c r="BD512" s="249"/>
      <c r="BE512" s="7"/>
      <c r="BF512" s="8"/>
      <c r="BG512" s="7"/>
      <c r="BH512" s="8"/>
      <c r="BJ512" s="41"/>
      <c r="BK512" s="41">
        <f t="shared" si="36"/>
        <v>0</v>
      </c>
      <c r="BL512">
        <f t="shared" si="35"/>
        <v>0</v>
      </c>
    </row>
    <row r="513" spans="1:66">
      <c r="A513">
        <f t="shared" si="37"/>
        <v>460</v>
      </c>
      <c r="B513" s="6"/>
      <c r="C513" s="10"/>
      <c r="D513" s="32"/>
      <c r="E513" s="10"/>
      <c r="F513" s="32"/>
      <c r="G513" s="10"/>
      <c r="H513" s="32"/>
      <c r="I513" s="10"/>
      <c r="J513" s="32"/>
      <c r="K513" s="10"/>
      <c r="L513" s="32"/>
      <c r="M513" s="10"/>
      <c r="N513" s="32"/>
      <c r="O513" s="10"/>
      <c r="P513" s="32"/>
      <c r="Q513" s="10"/>
      <c r="R513" s="32"/>
      <c r="S513" s="10"/>
      <c r="T513" s="32"/>
      <c r="U513" s="10"/>
      <c r="V513" s="32"/>
      <c r="W513" s="10"/>
      <c r="X513" s="32"/>
      <c r="Y513" s="10"/>
      <c r="Z513" s="32"/>
      <c r="AA513" s="10"/>
      <c r="AB513" s="32"/>
      <c r="AC513" s="10"/>
      <c r="AD513" s="32"/>
      <c r="AE513" s="10"/>
      <c r="AF513" s="32"/>
      <c r="AG513" s="10"/>
      <c r="AH513" s="32"/>
      <c r="AI513" s="10"/>
      <c r="AJ513" s="32"/>
      <c r="AK513" s="10"/>
      <c r="AL513" s="32"/>
      <c r="AM513" s="10"/>
      <c r="AN513" s="32"/>
      <c r="AO513" s="10"/>
      <c r="AP513" s="244"/>
      <c r="AQ513" s="10"/>
      <c r="AR513" s="32"/>
      <c r="AS513" s="10"/>
      <c r="AT513" s="244"/>
      <c r="AU513" s="10"/>
      <c r="AV513" s="244"/>
      <c r="AW513" s="7"/>
      <c r="AX513" s="249"/>
      <c r="AY513" s="10"/>
      <c r="AZ513" s="244"/>
      <c r="BA513" s="7"/>
      <c r="BB513" s="249"/>
      <c r="BC513" s="7"/>
      <c r="BD513" s="249"/>
      <c r="BE513" s="7"/>
      <c r="BF513" s="8"/>
      <c r="BG513" s="7"/>
      <c r="BH513" s="8"/>
      <c r="BJ513" s="41"/>
      <c r="BK513" s="41">
        <f t="shared" si="36"/>
        <v>0</v>
      </c>
      <c r="BL513">
        <f t="shared" si="35"/>
        <v>0</v>
      </c>
    </row>
    <row r="514" spans="1:66">
      <c r="A514">
        <f t="shared" si="37"/>
        <v>461</v>
      </c>
      <c r="B514" s="6"/>
      <c r="C514" s="10"/>
      <c r="D514" s="32"/>
      <c r="E514" s="10"/>
      <c r="F514" s="32"/>
      <c r="G514" s="10"/>
      <c r="H514" s="32"/>
      <c r="I514" s="10"/>
      <c r="J514" s="32"/>
      <c r="K514" s="10"/>
      <c r="L514" s="32"/>
      <c r="M514" s="10"/>
      <c r="N514" s="32"/>
      <c r="O514" s="10"/>
      <c r="P514" s="32"/>
      <c r="Q514" s="10"/>
      <c r="R514" s="32"/>
      <c r="S514" s="10"/>
      <c r="T514" s="32"/>
      <c r="U514" s="94"/>
      <c r="V514" s="32"/>
      <c r="W514" s="10"/>
      <c r="X514" s="32"/>
      <c r="Y514" s="10"/>
      <c r="Z514" s="32"/>
      <c r="AA514" s="10"/>
      <c r="AB514" s="32"/>
      <c r="AC514" s="10"/>
      <c r="AD514" s="32"/>
      <c r="AE514" s="10"/>
      <c r="AF514" s="32"/>
      <c r="AG514" s="10"/>
      <c r="AH514" s="32"/>
      <c r="AI514" s="10"/>
      <c r="AJ514" s="32"/>
      <c r="AK514" s="10"/>
      <c r="AL514" s="32"/>
      <c r="AM514" s="10"/>
      <c r="AN514" s="32"/>
      <c r="AO514" s="10"/>
      <c r="AP514" s="244"/>
      <c r="AQ514" s="10"/>
      <c r="AR514" s="32"/>
      <c r="AS514" s="10"/>
      <c r="AT514" s="244"/>
      <c r="AU514" s="10"/>
      <c r="AV514" s="244"/>
      <c r="AW514" s="10"/>
      <c r="AX514" s="247"/>
      <c r="AY514" s="10"/>
      <c r="AZ514" s="244"/>
      <c r="BA514" s="10"/>
      <c r="BB514" s="247"/>
      <c r="BC514" s="10"/>
      <c r="BD514" s="247"/>
      <c r="BE514" s="94"/>
      <c r="BF514" s="32"/>
      <c r="BG514" s="94"/>
      <c r="BH514" s="32"/>
      <c r="BJ514" s="41"/>
      <c r="BK514" s="41">
        <f t="shared" si="36"/>
        <v>0</v>
      </c>
      <c r="BL514">
        <f t="shared" ref="BL514:BL577" si="38">COUNT(C514:BH514)/2</f>
        <v>0</v>
      </c>
    </row>
    <row r="515" spans="1:66">
      <c r="A515">
        <f t="shared" si="37"/>
        <v>462</v>
      </c>
      <c r="B515" s="6"/>
      <c r="C515" s="10"/>
      <c r="D515" s="32"/>
      <c r="E515" s="10"/>
      <c r="F515" s="32"/>
      <c r="G515" s="10"/>
      <c r="H515" s="32"/>
      <c r="I515" s="10"/>
      <c r="J515" s="32"/>
      <c r="K515" s="10"/>
      <c r="L515" s="32"/>
      <c r="M515" s="10"/>
      <c r="N515" s="32"/>
      <c r="O515" s="10"/>
      <c r="P515" s="32"/>
      <c r="Q515" s="10"/>
      <c r="R515" s="32"/>
      <c r="S515" s="10"/>
      <c r="T515" s="32"/>
      <c r="U515" s="10"/>
      <c r="V515" s="32"/>
      <c r="W515" s="10"/>
      <c r="X515" s="32"/>
      <c r="Y515" s="10"/>
      <c r="Z515" s="32"/>
      <c r="AA515" s="10"/>
      <c r="AB515" s="32"/>
      <c r="AC515" s="10"/>
      <c r="AD515" s="32"/>
      <c r="AE515" s="10"/>
      <c r="AF515" s="32"/>
      <c r="AG515" s="10"/>
      <c r="AH515" s="32"/>
      <c r="AI515" s="10"/>
      <c r="AJ515" s="32"/>
      <c r="AK515" s="10"/>
      <c r="AL515" s="32"/>
      <c r="AM515" s="10"/>
      <c r="AN515" s="32"/>
      <c r="AO515" s="10"/>
      <c r="AP515" s="244"/>
      <c r="AQ515" s="10"/>
      <c r="AR515" s="32"/>
      <c r="AS515" s="10"/>
      <c r="AT515" s="244"/>
      <c r="AU515" s="10"/>
      <c r="AV515" s="244"/>
      <c r="AW515" s="7"/>
      <c r="AX515" s="249"/>
      <c r="AY515" s="10"/>
      <c r="AZ515" s="244"/>
      <c r="BA515" s="7"/>
      <c r="BB515" s="249"/>
      <c r="BC515" s="7"/>
      <c r="BD515" s="249"/>
      <c r="BE515" s="7"/>
      <c r="BF515" s="8"/>
      <c r="BG515" s="7"/>
      <c r="BH515" s="8"/>
      <c r="BJ515" s="41"/>
      <c r="BK515" s="41">
        <f t="shared" si="36"/>
        <v>0</v>
      </c>
      <c r="BL515">
        <f t="shared" si="38"/>
        <v>0</v>
      </c>
    </row>
    <row r="516" spans="1:66">
      <c r="A516">
        <f t="shared" si="37"/>
        <v>463</v>
      </c>
      <c r="B516" s="6"/>
      <c r="C516" s="10"/>
      <c r="D516" s="32"/>
      <c r="E516" s="10"/>
      <c r="F516" s="32"/>
      <c r="G516" s="10"/>
      <c r="H516" s="32"/>
      <c r="I516" s="10"/>
      <c r="J516" s="32"/>
      <c r="K516" s="10"/>
      <c r="L516" s="32"/>
      <c r="M516" s="10"/>
      <c r="N516" s="32"/>
      <c r="O516" s="10"/>
      <c r="P516" s="32"/>
      <c r="Q516" s="10"/>
      <c r="R516" s="32"/>
      <c r="S516" s="10"/>
      <c r="T516" s="32"/>
      <c r="U516" s="10"/>
      <c r="V516" s="32"/>
      <c r="W516" s="10"/>
      <c r="X516" s="32"/>
      <c r="Y516" s="10"/>
      <c r="Z516" s="32"/>
      <c r="AA516" s="10"/>
      <c r="AB516" s="32"/>
      <c r="AC516" s="10"/>
      <c r="AD516" s="32"/>
      <c r="AE516" s="10"/>
      <c r="AF516" s="32"/>
      <c r="AG516" s="10"/>
      <c r="AH516" s="32"/>
      <c r="AI516" s="10"/>
      <c r="AJ516" s="32"/>
      <c r="AK516" s="10"/>
      <c r="AL516" s="32"/>
      <c r="AM516" s="10"/>
      <c r="AN516" s="32"/>
      <c r="AO516" s="10"/>
      <c r="AP516" s="244"/>
      <c r="AQ516" s="10"/>
      <c r="AR516" s="32"/>
      <c r="AS516" s="10"/>
      <c r="AT516" s="244"/>
      <c r="AU516" s="10"/>
      <c r="AV516" s="244"/>
      <c r="AW516" s="7"/>
      <c r="AX516" s="249"/>
      <c r="AY516" s="10"/>
      <c r="AZ516" s="244"/>
      <c r="BA516" s="7"/>
      <c r="BB516" s="249"/>
      <c r="BC516" s="7"/>
      <c r="BD516" s="249"/>
      <c r="BE516" s="7"/>
      <c r="BF516" s="8"/>
      <c r="BG516" s="7"/>
      <c r="BH516" s="8"/>
      <c r="BJ516" s="41"/>
      <c r="BK516" s="41">
        <f t="shared" si="36"/>
        <v>0</v>
      </c>
      <c r="BL516">
        <f t="shared" si="38"/>
        <v>0</v>
      </c>
    </row>
    <row r="517" spans="1:66">
      <c r="A517">
        <f t="shared" si="37"/>
        <v>464</v>
      </c>
      <c r="B517" s="6"/>
      <c r="C517" s="10"/>
      <c r="D517" s="32"/>
      <c r="E517" s="10"/>
      <c r="F517" s="32"/>
      <c r="G517" s="10"/>
      <c r="H517" s="32"/>
      <c r="I517" s="10"/>
      <c r="J517" s="32"/>
      <c r="K517" s="10"/>
      <c r="L517" s="32"/>
      <c r="M517" s="10"/>
      <c r="N517" s="32"/>
      <c r="O517" s="10"/>
      <c r="P517" s="32"/>
      <c r="Q517" s="10"/>
      <c r="R517" s="32"/>
      <c r="S517" s="10"/>
      <c r="T517" s="32"/>
      <c r="U517" s="10"/>
      <c r="V517" s="32"/>
      <c r="W517" s="10"/>
      <c r="X517" s="32"/>
      <c r="Y517" s="10"/>
      <c r="Z517" s="32"/>
      <c r="AA517" s="10"/>
      <c r="AB517" s="32"/>
      <c r="AC517" s="10"/>
      <c r="AD517" s="32"/>
      <c r="AE517" s="10"/>
      <c r="AF517" s="32"/>
      <c r="AG517" s="10"/>
      <c r="AH517" s="32"/>
      <c r="AI517" s="10"/>
      <c r="AJ517" s="32"/>
      <c r="AK517" s="10"/>
      <c r="AL517" s="32"/>
      <c r="AM517" s="10"/>
      <c r="AN517" s="32"/>
      <c r="AO517" s="10"/>
      <c r="AP517" s="244"/>
      <c r="AQ517" s="10"/>
      <c r="AR517" s="32"/>
      <c r="AS517" s="10"/>
      <c r="AT517" s="244"/>
      <c r="AU517" s="10"/>
      <c r="AV517" s="244"/>
      <c r="AW517" s="7"/>
      <c r="AX517" s="249"/>
      <c r="AY517" s="10"/>
      <c r="AZ517" s="244"/>
      <c r="BA517" s="7"/>
      <c r="BB517" s="249"/>
      <c r="BC517" s="7"/>
      <c r="BD517" s="249"/>
      <c r="BE517" s="7"/>
      <c r="BF517" s="8"/>
      <c r="BG517" s="7"/>
      <c r="BH517" s="8"/>
      <c r="BJ517" s="41"/>
      <c r="BK517" s="41">
        <f t="shared" si="36"/>
        <v>0</v>
      </c>
      <c r="BL517">
        <f t="shared" si="38"/>
        <v>0</v>
      </c>
    </row>
    <row r="518" spans="1:66">
      <c r="A518">
        <f t="shared" si="37"/>
        <v>465</v>
      </c>
      <c r="B518" s="6"/>
      <c r="C518" s="10"/>
      <c r="D518" s="32"/>
      <c r="E518" s="10"/>
      <c r="F518" s="32"/>
      <c r="G518" s="10"/>
      <c r="H518" s="32"/>
      <c r="I518" s="10"/>
      <c r="J518" s="32"/>
      <c r="K518" s="10"/>
      <c r="L518" s="32"/>
      <c r="M518" s="10"/>
      <c r="N518" s="32"/>
      <c r="O518" s="10"/>
      <c r="P518" s="32"/>
      <c r="Q518" s="10"/>
      <c r="R518" s="32"/>
      <c r="S518" s="10"/>
      <c r="T518" s="32"/>
      <c r="U518" s="94"/>
      <c r="V518" s="32"/>
      <c r="W518" s="10"/>
      <c r="X518" s="32"/>
      <c r="Y518" s="10"/>
      <c r="Z518" s="32"/>
      <c r="AA518" s="10"/>
      <c r="AB518" s="32"/>
      <c r="AC518" s="10"/>
      <c r="AD518" s="32"/>
      <c r="AE518" s="10"/>
      <c r="AF518" s="32"/>
      <c r="AG518" s="10"/>
      <c r="AH518" s="32"/>
      <c r="AI518" s="10"/>
      <c r="AJ518" s="32"/>
      <c r="AK518" s="10"/>
      <c r="AL518" s="32"/>
      <c r="AM518" s="94"/>
      <c r="AN518" s="32"/>
      <c r="AO518" s="10"/>
      <c r="AP518" s="244"/>
      <c r="AQ518" s="94"/>
      <c r="AR518" s="32"/>
      <c r="AS518" s="10"/>
      <c r="AT518" s="244"/>
      <c r="AU518" s="10"/>
      <c r="AV518" s="244"/>
      <c r="AW518" s="7"/>
      <c r="AX518" s="249"/>
      <c r="AY518" s="10"/>
      <c r="AZ518" s="244"/>
      <c r="BA518" s="7"/>
      <c r="BB518" s="249"/>
      <c r="BC518" s="7"/>
      <c r="BD518" s="249"/>
      <c r="BE518" s="7"/>
      <c r="BF518" s="8"/>
      <c r="BG518" s="7"/>
      <c r="BH518" s="8"/>
      <c r="BJ518" s="41"/>
      <c r="BK518" s="41">
        <f t="shared" ref="BK518:BK581" si="39">+AI518+AE518+Y518+W518+U518+S518+Q518+O518+M518+I518+G518+E518+C518+AG518+K518+BG518+BN518+AA518+AC518+AK518+AM518+AO518+AW518+BE518+BC518+BA518+AY518+AU518+AS518+AQ518</f>
        <v>0</v>
      </c>
      <c r="BL518">
        <f t="shared" si="38"/>
        <v>0</v>
      </c>
    </row>
    <row r="519" spans="1:66">
      <c r="A519">
        <f t="shared" si="37"/>
        <v>466</v>
      </c>
      <c r="B519" s="6"/>
      <c r="C519" s="10"/>
      <c r="D519" s="32"/>
      <c r="E519" s="10"/>
      <c r="F519" s="32"/>
      <c r="G519" s="10"/>
      <c r="H519" s="32"/>
      <c r="I519" s="10"/>
      <c r="J519" s="32"/>
      <c r="K519" s="10"/>
      <c r="L519" s="32"/>
      <c r="M519" s="10"/>
      <c r="N519" s="32"/>
      <c r="O519" s="10"/>
      <c r="P519" s="32"/>
      <c r="Q519" s="10"/>
      <c r="R519" s="32"/>
      <c r="S519" s="10"/>
      <c r="T519" s="32"/>
      <c r="U519" s="10"/>
      <c r="V519" s="32"/>
      <c r="W519" s="10"/>
      <c r="X519" s="32"/>
      <c r="Y519" s="10"/>
      <c r="Z519" s="32"/>
      <c r="AA519" s="10"/>
      <c r="AB519" s="32"/>
      <c r="AC519" s="10"/>
      <c r="AD519" s="32"/>
      <c r="AE519" s="10"/>
      <c r="AF519" s="32"/>
      <c r="AG519" s="10"/>
      <c r="AH519" s="32"/>
      <c r="AI519" s="10"/>
      <c r="AJ519" s="32"/>
      <c r="AK519" s="10"/>
      <c r="AL519" s="32"/>
      <c r="AM519" s="10"/>
      <c r="AN519" s="32"/>
      <c r="AO519" s="10"/>
      <c r="AP519" s="244"/>
      <c r="AQ519" s="10"/>
      <c r="AR519" s="32"/>
      <c r="AS519" s="10"/>
      <c r="AT519" s="244"/>
      <c r="AU519" s="10"/>
      <c r="AV519" s="244"/>
      <c r="AW519" s="7"/>
      <c r="AX519" s="249"/>
      <c r="AY519" s="10"/>
      <c r="AZ519" s="244"/>
      <c r="BA519" s="7"/>
      <c r="BB519" s="249"/>
      <c r="BC519" s="7"/>
      <c r="BD519" s="249"/>
      <c r="BE519" s="7"/>
      <c r="BF519" s="8"/>
      <c r="BG519" s="7"/>
      <c r="BH519" s="8"/>
      <c r="BJ519" s="41"/>
      <c r="BK519" s="41">
        <f t="shared" si="39"/>
        <v>0</v>
      </c>
      <c r="BL519">
        <f t="shared" si="38"/>
        <v>0</v>
      </c>
    </row>
    <row r="520" spans="1:66">
      <c r="A520">
        <f t="shared" si="37"/>
        <v>467</v>
      </c>
      <c r="B520" s="6"/>
      <c r="C520" s="10"/>
      <c r="D520" s="32"/>
      <c r="E520" s="10"/>
      <c r="F520" s="32"/>
      <c r="G520" s="10"/>
      <c r="H520" s="32"/>
      <c r="I520" s="10"/>
      <c r="J520" s="32"/>
      <c r="K520" s="10"/>
      <c r="L520" s="32"/>
      <c r="M520" s="10"/>
      <c r="N520" s="32"/>
      <c r="O520" s="10"/>
      <c r="P520" s="32"/>
      <c r="Q520" s="10"/>
      <c r="R520" s="32"/>
      <c r="S520" s="10"/>
      <c r="T520" s="32"/>
      <c r="U520" s="10"/>
      <c r="V520" s="32"/>
      <c r="W520" s="10"/>
      <c r="X520" s="32"/>
      <c r="Y520" s="10"/>
      <c r="Z520" s="32"/>
      <c r="AA520" s="10"/>
      <c r="AB520" s="32"/>
      <c r="AC520" s="10"/>
      <c r="AD520" s="32"/>
      <c r="AE520" s="10"/>
      <c r="AF520" s="32"/>
      <c r="AG520" s="10"/>
      <c r="AH520" s="32"/>
      <c r="AI520" s="10"/>
      <c r="AJ520" s="32"/>
      <c r="AK520" s="10"/>
      <c r="AL520" s="32"/>
      <c r="AM520" s="10"/>
      <c r="AN520" s="32"/>
      <c r="AO520" s="10"/>
      <c r="AP520" s="244"/>
      <c r="AQ520" s="10"/>
      <c r="AR520" s="32"/>
      <c r="AS520" s="10"/>
      <c r="AT520" s="244"/>
      <c r="AU520" s="10"/>
      <c r="AV520" s="244"/>
      <c r="AW520" s="7"/>
      <c r="AX520" s="249"/>
      <c r="AY520" s="10"/>
      <c r="AZ520" s="244"/>
      <c r="BA520" s="7"/>
      <c r="BB520" s="249"/>
      <c r="BC520" s="7"/>
      <c r="BD520" s="249"/>
      <c r="BE520" s="7"/>
      <c r="BF520" s="8"/>
      <c r="BG520" s="7"/>
      <c r="BH520" s="8"/>
      <c r="BJ520" s="41"/>
      <c r="BK520" s="41">
        <f t="shared" si="39"/>
        <v>0</v>
      </c>
      <c r="BL520">
        <f t="shared" si="38"/>
        <v>0</v>
      </c>
    </row>
    <row r="521" spans="1:66">
      <c r="A521">
        <f t="shared" si="37"/>
        <v>468</v>
      </c>
      <c r="B521" s="6"/>
      <c r="C521" s="10"/>
      <c r="D521" s="32"/>
      <c r="E521" s="10"/>
      <c r="F521" s="32"/>
      <c r="G521" s="10"/>
      <c r="H521" s="32"/>
      <c r="I521" s="10"/>
      <c r="J521" s="32"/>
      <c r="K521" s="10"/>
      <c r="L521" s="32"/>
      <c r="M521" s="10"/>
      <c r="N521" s="32"/>
      <c r="O521" s="10"/>
      <c r="P521" s="32"/>
      <c r="Q521" s="10"/>
      <c r="R521" s="32"/>
      <c r="S521" s="10"/>
      <c r="T521" s="32"/>
      <c r="U521" s="10"/>
      <c r="V521" s="32"/>
      <c r="W521" s="10"/>
      <c r="X521" s="32"/>
      <c r="Y521" s="10"/>
      <c r="Z521" s="32"/>
      <c r="AA521" s="10"/>
      <c r="AB521" s="32"/>
      <c r="AC521" s="10"/>
      <c r="AD521" s="32"/>
      <c r="AE521" s="10"/>
      <c r="AF521" s="32"/>
      <c r="AG521" s="10"/>
      <c r="AH521" s="32"/>
      <c r="AI521" s="10"/>
      <c r="AJ521" s="32"/>
      <c r="AK521" s="10"/>
      <c r="AL521" s="32"/>
      <c r="AM521" s="10"/>
      <c r="AN521" s="32"/>
      <c r="AO521" s="10"/>
      <c r="AP521" s="244"/>
      <c r="AQ521" s="10"/>
      <c r="AR521" s="32"/>
      <c r="AS521" s="10"/>
      <c r="AT521" s="244"/>
      <c r="AU521" s="10"/>
      <c r="AV521" s="244"/>
      <c r="AW521" s="7"/>
      <c r="AX521" s="249"/>
      <c r="AY521" s="10"/>
      <c r="AZ521" s="244"/>
      <c r="BA521" s="7"/>
      <c r="BB521" s="249"/>
      <c r="BC521" s="7"/>
      <c r="BD521" s="249"/>
      <c r="BE521" s="7"/>
      <c r="BF521" s="8"/>
      <c r="BG521" s="7"/>
      <c r="BH521" s="8"/>
      <c r="BJ521" s="41"/>
      <c r="BK521" s="41">
        <f t="shared" si="39"/>
        <v>0</v>
      </c>
      <c r="BL521">
        <f t="shared" si="38"/>
        <v>0</v>
      </c>
    </row>
    <row r="522" spans="1:66">
      <c r="A522">
        <f t="shared" si="37"/>
        <v>469</v>
      </c>
      <c r="B522" s="6"/>
      <c r="C522" s="10"/>
      <c r="D522" s="32"/>
      <c r="E522" s="10"/>
      <c r="F522" s="32"/>
      <c r="G522" s="10"/>
      <c r="H522" s="32"/>
      <c r="I522" s="10"/>
      <c r="J522" s="32"/>
      <c r="K522" s="10"/>
      <c r="L522" s="32"/>
      <c r="M522" s="10"/>
      <c r="N522" s="32"/>
      <c r="O522" s="10"/>
      <c r="P522" s="32"/>
      <c r="Q522" s="10"/>
      <c r="R522" s="32"/>
      <c r="S522" s="10"/>
      <c r="T522" s="32"/>
      <c r="U522" s="10"/>
      <c r="V522" s="32"/>
      <c r="W522" s="10"/>
      <c r="X522" s="32"/>
      <c r="Y522" s="10"/>
      <c r="Z522" s="32"/>
      <c r="AA522" s="10"/>
      <c r="AB522" s="32"/>
      <c r="AC522" s="10"/>
      <c r="AD522" s="32"/>
      <c r="AE522" s="10"/>
      <c r="AF522" s="32"/>
      <c r="AG522" s="10"/>
      <c r="AH522" s="32"/>
      <c r="AI522" s="10"/>
      <c r="AJ522" s="32"/>
      <c r="AK522" s="10"/>
      <c r="AL522" s="32"/>
      <c r="AM522" s="10"/>
      <c r="AN522" s="32"/>
      <c r="AO522" s="10"/>
      <c r="AP522" s="244"/>
      <c r="AQ522" s="10"/>
      <c r="AR522" s="32"/>
      <c r="AS522" s="10"/>
      <c r="AT522" s="244"/>
      <c r="AU522" s="10"/>
      <c r="AV522" s="244"/>
      <c r="AW522" s="7"/>
      <c r="AX522" s="249"/>
      <c r="AY522" s="10"/>
      <c r="AZ522" s="244"/>
      <c r="BA522" s="7"/>
      <c r="BB522" s="249"/>
      <c r="BC522" s="7"/>
      <c r="BD522" s="249"/>
      <c r="BE522" s="7"/>
      <c r="BF522" s="8"/>
      <c r="BG522" s="7"/>
      <c r="BH522" s="8"/>
      <c r="BJ522" s="41"/>
      <c r="BK522" s="41">
        <f t="shared" si="39"/>
        <v>0</v>
      </c>
      <c r="BL522">
        <f t="shared" si="38"/>
        <v>0</v>
      </c>
    </row>
    <row r="523" spans="1:66">
      <c r="A523">
        <f t="shared" si="37"/>
        <v>470</v>
      </c>
      <c r="B523" s="6"/>
      <c r="C523" s="10"/>
      <c r="D523" s="32"/>
      <c r="E523" s="10"/>
      <c r="F523" s="32"/>
      <c r="G523" s="10"/>
      <c r="H523" s="32"/>
      <c r="I523" s="10"/>
      <c r="J523" s="32"/>
      <c r="K523" s="10"/>
      <c r="L523" s="32"/>
      <c r="M523" s="10"/>
      <c r="N523" s="32"/>
      <c r="O523" s="10"/>
      <c r="P523" s="32"/>
      <c r="Q523" s="10"/>
      <c r="R523" s="32"/>
      <c r="S523" s="10"/>
      <c r="T523" s="32"/>
      <c r="U523" s="10"/>
      <c r="V523" s="32"/>
      <c r="W523" s="10"/>
      <c r="X523" s="32"/>
      <c r="Y523" s="10"/>
      <c r="Z523" s="32"/>
      <c r="AA523" s="10"/>
      <c r="AB523" s="32"/>
      <c r="AC523" s="10"/>
      <c r="AD523" s="32"/>
      <c r="AE523" s="10"/>
      <c r="AF523" s="32"/>
      <c r="AG523" s="10"/>
      <c r="AH523" s="32"/>
      <c r="AI523" s="10"/>
      <c r="AJ523" s="32"/>
      <c r="AK523" s="10"/>
      <c r="AL523" s="32"/>
      <c r="AM523" s="10"/>
      <c r="AN523" s="32"/>
      <c r="AO523" s="10"/>
      <c r="AP523" s="244"/>
      <c r="AQ523" s="10"/>
      <c r="AR523" s="32"/>
      <c r="AS523" s="10"/>
      <c r="AT523" s="244"/>
      <c r="AU523" s="10"/>
      <c r="AV523" s="244"/>
      <c r="AW523" s="7"/>
      <c r="AX523" s="249"/>
      <c r="AY523" s="10"/>
      <c r="AZ523" s="244"/>
      <c r="BA523" s="7"/>
      <c r="BB523" s="249"/>
      <c r="BC523" s="7"/>
      <c r="BD523" s="249"/>
      <c r="BE523" s="7"/>
      <c r="BF523" s="8"/>
      <c r="BG523" s="7"/>
      <c r="BH523" s="8"/>
      <c r="BJ523" s="41"/>
      <c r="BK523" s="41">
        <f t="shared" si="39"/>
        <v>0</v>
      </c>
      <c r="BL523">
        <f t="shared" si="38"/>
        <v>0</v>
      </c>
    </row>
    <row r="524" spans="1:66">
      <c r="A524">
        <f t="shared" si="37"/>
        <v>471</v>
      </c>
      <c r="B524" s="6"/>
      <c r="C524" s="10"/>
      <c r="D524" s="32"/>
      <c r="E524" s="10"/>
      <c r="F524" s="32"/>
      <c r="G524" s="10"/>
      <c r="H524" s="32"/>
      <c r="I524" s="10"/>
      <c r="J524" s="32"/>
      <c r="K524" s="10"/>
      <c r="L524" s="32"/>
      <c r="M524" s="10"/>
      <c r="N524" s="32"/>
      <c r="O524" s="10"/>
      <c r="P524" s="32"/>
      <c r="Q524" s="10"/>
      <c r="R524" s="32"/>
      <c r="S524" s="10"/>
      <c r="T524" s="32"/>
      <c r="U524" s="10"/>
      <c r="V524" s="32"/>
      <c r="W524" s="10"/>
      <c r="X524" s="32"/>
      <c r="Y524" s="10"/>
      <c r="Z524" s="32"/>
      <c r="AA524" s="10"/>
      <c r="AB524" s="32"/>
      <c r="AC524" s="10"/>
      <c r="AD524" s="32"/>
      <c r="AE524" s="10"/>
      <c r="AF524" s="32"/>
      <c r="AG524" s="10"/>
      <c r="AH524" s="32"/>
      <c r="AI524" s="10"/>
      <c r="AJ524" s="32"/>
      <c r="AK524" s="10"/>
      <c r="AL524" s="32"/>
      <c r="AM524" s="10"/>
      <c r="AN524" s="32"/>
      <c r="AO524" s="10"/>
      <c r="AP524" s="244"/>
      <c r="AQ524" s="10"/>
      <c r="AR524" s="32"/>
      <c r="AS524" s="10"/>
      <c r="AT524" s="244"/>
      <c r="AU524" s="10"/>
      <c r="AV524" s="244"/>
      <c r="AW524" s="7"/>
      <c r="AX524" s="249"/>
      <c r="AY524" s="10"/>
      <c r="AZ524" s="244"/>
      <c r="BA524" s="7"/>
      <c r="BB524" s="249"/>
      <c r="BC524" s="7"/>
      <c r="BD524" s="249"/>
      <c r="BE524" s="7"/>
      <c r="BF524" s="8"/>
      <c r="BG524" s="7"/>
      <c r="BH524" s="8"/>
      <c r="BJ524" s="41"/>
      <c r="BK524" s="41">
        <f t="shared" si="39"/>
        <v>0</v>
      </c>
      <c r="BL524">
        <f t="shared" si="38"/>
        <v>0</v>
      </c>
    </row>
    <row r="525" spans="1:66">
      <c r="A525">
        <f t="shared" si="37"/>
        <v>472</v>
      </c>
      <c r="B525" s="6"/>
      <c r="C525" s="10"/>
      <c r="D525" s="32"/>
      <c r="E525" s="10"/>
      <c r="F525" s="32"/>
      <c r="G525" s="10"/>
      <c r="H525" s="32"/>
      <c r="I525" s="10"/>
      <c r="J525" s="32"/>
      <c r="K525" s="94"/>
      <c r="L525" s="32"/>
      <c r="M525" s="10"/>
      <c r="N525" s="32"/>
      <c r="O525" s="10"/>
      <c r="P525" s="32"/>
      <c r="Q525" s="10"/>
      <c r="R525" s="32"/>
      <c r="S525" s="10"/>
      <c r="T525" s="32"/>
      <c r="U525" s="10"/>
      <c r="V525" s="32"/>
      <c r="W525" s="10"/>
      <c r="X525" s="32"/>
      <c r="Y525" s="10"/>
      <c r="Z525" s="32"/>
      <c r="AA525" s="10"/>
      <c r="AB525" s="32"/>
      <c r="AC525" s="10"/>
      <c r="AD525" s="32"/>
      <c r="AE525" s="10"/>
      <c r="AF525" s="32"/>
      <c r="AG525" s="10"/>
      <c r="AH525" s="32"/>
      <c r="AI525" s="10"/>
      <c r="AJ525" s="32"/>
      <c r="AK525" s="10"/>
      <c r="AL525" s="32"/>
      <c r="AM525" s="10"/>
      <c r="AN525" s="32"/>
      <c r="AO525" s="10"/>
      <c r="AP525" s="244"/>
      <c r="AQ525" s="10"/>
      <c r="AR525" s="32"/>
      <c r="AS525" s="10"/>
      <c r="AT525" s="244"/>
      <c r="AU525" s="10"/>
      <c r="AV525" s="244"/>
      <c r="AW525" s="7"/>
      <c r="AX525" s="249"/>
      <c r="AY525" s="10"/>
      <c r="AZ525" s="244"/>
      <c r="BA525" s="7"/>
      <c r="BB525" s="249"/>
      <c r="BC525" s="7"/>
      <c r="BD525" s="249"/>
      <c r="BE525" s="7"/>
      <c r="BF525" s="8"/>
      <c r="BG525" s="7"/>
      <c r="BH525" s="8"/>
      <c r="BJ525" s="41"/>
      <c r="BK525" s="41">
        <f t="shared" si="39"/>
        <v>0</v>
      </c>
      <c r="BL525">
        <f t="shared" si="38"/>
        <v>0</v>
      </c>
      <c r="BN525" s="39"/>
    </row>
    <row r="526" spans="1:66">
      <c r="A526">
        <f t="shared" si="37"/>
        <v>473</v>
      </c>
      <c r="B526" s="6"/>
      <c r="C526" s="10"/>
      <c r="D526" s="32"/>
      <c r="E526" s="10"/>
      <c r="F526" s="32"/>
      <c r="G526" s="10"/>
      <c r="H526" s="32"/>
      <c r="I526" s="10"/>
      <c r="J526" s="32"/>
      <c r="K526" s="10"/>
      <c r="L526" s="32"/>
      <c r="M526" s="10"/>
      <c r="N526" s="32"/>
      <c r="O526" s="10"/>
      <c r="P526" s="32"/>
      <c r="Q526" s="10"/>
      <c r="R526" s="32"/>
      <c r="S526" s="10"/>
      <c r="T526" s="32"/>
      <c r="U526" s="10"/>
      <c r="V526" s="32"/>
      <c r="W526" s="10"/>
      <c r="X526" s="32"/>
      <c r="Y526" s="10"/>
      <c r="Z526" s="32"/>
      <c r="AA526" s="10"/>
      <c r="AB526" s="32"/>
      <c r="AC526" s="10"/>
      <c r="AD526" s="32"/>
      <c r="AE526" s="10"/>
      <c r="AF526" s="32"/>
      <c r="AG526" s="10"/>
      <c r="AH526" s="32"/>
      <c r="AI526" s="10"/>
      <c r="AJ526" s="32"/>
      <c r="AK526" s="10"/>
      <c r="AL526" s="32"/>
      <c r="AM526" s="10"/>
      <c r="AN526" s="32"/>
      <c r="AO526" s="10"/>
      <c r="AP526" s="244"/>
      <c r="AQ526" s="10"/>
      <c r="AR526" s="32"/>
      <c r="AS526" s="10"/>
      <c r="AT526" s="244"/>
      <c r="AU526" s="10"/>
      <c r="AV526" s="244"/>
      <c r="AW526" s="7"/>
      <c r="AX526" s="249"/>
      <c r="AY526" s="10"/>
      <c r="AZ526" s="244"/>
      <c r="BA526" s="7"/>
      <c r="BB526" s="249"/>
      <c r="BC526" s="7"/>
      <c r="BD526" s="249"/>
      <c r="BE526" s="7"/>
      <c r="BF526" s="8"/>
      <c r="BG526" s="7"/>
      <c r="BH526" s="8"/>
      <c r="BJ526" s="41"/>
      <c r="BK526" s="41">
        <f t="shared" si="39"/>
        <v>0</v>
      </c>
      <c r="BL526">
        <f t="shared" si="38"/>
        <v>0</v>
      </c>
    </row>
    <row r="527" spans="1:66">
      <c r="A527">
        <f t="shared" si="37"/>
        <v>474</v>
      </c>
      <c r="B527" s="6"/>
      <c r="C527" s="10"/>
      <c r="D527" s="32"/>
      <c r="E527" s="10"/>
      <c r="F527" s="32"/>
      <c r="G527" s="10"/>
      <c r="H527" s="32"/>
      <c r="I527" s="10"/>
      <c r="J527" s="32"/>
      <c r="K527" s="94"/>
      <c r="L527" s="32"/>
      <c r="M527" s="10"/>
      <c r="N527" s="32"/>
      <c r="O527" s="10"/>
      <c r="P527" s="32"/>
      <c r="Q527" s="10"/>
      <c r="R527" s="32"/>
      <c r="S527" s="10"/>
      <c r="T527" s="32"/>
      <c r="U527" s="10"/>
      <c r="V527" s="32"/>
      <c r="W527" s="10"/>
      <c r="X527" s="32"/>
      <c r="Y527" s="10"/>
      <c r="Z527" s="32"/>
      <c r="AA527" s="10"/>
      <c r="AB527" s="32"/>
      <c r="AC527" s="10"/>
      <c r="AD527" s="32"/>
      <c r="AE527" s="10"/>
      <c r="AF527" s="32"/>
      <c r="AG527" s="10"/>
      <c r="AH527" s="32"/>
      <c r="AI527" s="10"/>
      <c r="AJ527" s="32"/>
      <c r="AK527" s="10"/>
      <c r="AL527" s="32"/>
      <c r="AM527" s="10"/>
      <c r="AN527" s="32"/>
      <c r="AO527" s="10"/>
      <c r="AP527" s="244"/>
      <c r="AQ527" s="10"/>
      <c r="AR527" s="32"/>
      <c r="AS527" s="10"/>
      <c r="AT527" s="244"/>
      <c r="AU527" s="10"/>
      <c r="AV527" s="244"/>
      <c r="AW527" s="7"/>
      <c r="AX527" s="249"/>
      <c r="AY527" s="10"/>
      <c r="AZ527" s="244"/>
      <c r="BA527" s="7"/>
      <c r="BB527" s="249"/>
      <c r="BC527" s="7"/>
      <c r="BD527" s="249"/>
      <c r="BE527" s="7"/>
      <c r="BF527" s="8"/>
      <c r="BG527" s="7"/>
      <c r="BH527" s="8"/>
      <c r="BJ527" s="41"/>
      <c r="BK527" s="41">
        <f t="shared" si="39"/>
        <v>0</v>
      </c>
      <c r="BL527">
        <f t="shared" si="38"/>
        <v>0</v>
      </c>
      <c r="BN527" s="39"/>
    </row>
    <row r="528" spans="1:66">
      <c r="A528">
        <f t="shared" si="37"/>
        <v>475</v>
      </c>
      <c r="B528" s="6"/>
      <c r="C528" s="10"/>
      <c r="D528" s="32"/>
      <c r="E528" s="10"/>
      <c r="F528" s="32"/>
      <c r="G528" s="10"/>
      <c r="H528" s="32"/>
      <c r="I528" s="10"/>
      <c r="J528" s="32"/>
      <c r="K528" s="10"/>
      <c r="L528" s="32"/>
      <c r="M528" s="10"/>
      <c r="N528" s="32"/>
      <c r="O528" s="10"/>
      <c r="P528" s="32"/>
      <c r="Q528" s="10"/>
      <c r="R528" s="32"/>
      <c r="S528" s="10"/>
      <c r="T528" s="32"/>
      <c r="U528" s="10"/>
      <c r="V528" s="32"/>
      <c r="W528" s="10"/>
      <c r="X528" s="32"/>
      <c r="Y528" s="10"/>
      <c r="Z528" s="32"/>
      <c r="AA528" s="10"/>
      <c r="AB528" s="32"/>
      <c r="AC528" s="10"/>
      <c r="AD528" s="32"/>
      <c r="AE528" s="10"/>
      <c r="AF528" s="32"/>
      <c r="AG528" s="10"/>
      <c r="AH528" s="32"/>
      <c r="AI528" s="10"/>
      <c r="AJ528" s="32"/>
      <c r="AK528" s="10"/>
      <c r="AL528" s="32"/>
      <c r="AM528" s="10"/>
      <c r="AN528" s="32"/>
      <c r="AO528" s="10"/>
      <c r="AP528" s="244"/>
      <c r="AQ528" s="10"/>
      <c r="AR528" s="32"/>
      <c r="AS528" s="10"/>
      <c r="AT528" s="244"/>
      <c r="AU528" s="10"/>
      <c r="AV528" s="244"/>
      <c r="AW528" s="7"/>
      <c r="AX528" s="249"/>
      <c r="AY528" s="10"/>
      <c r="AZ528" s="244"/>
      <c r="BA528" s="7"/>
      <c r="BB528" s="249"/>
      <c r="BC528" s="7"/>
      <c r="BD528" s="249"/>
      <c r="BE528" s="7"/>
      <c r="BF528" s="8"/>
      <c r="BG528" s="7"/>
      <c r="BH528" s="8"/>
      <c r="BJ528" s="41"/>
      <c r="BK528" s="41">
        <f t="shared" si="39"/>
        <v>0</v>
      </c>
      <c r="BL528">
        <f t="shared" si="38"/>
        <v>0</v>
      </c>
    </row>
    <row r="529" spans="1:66">
      <c r="A529">
        <f t="shared" si="37"/>
        <v>476</v>
      </c>
      <c r="B529" s="6"/>
      <c r="C529" s="10"/>
      <c r="D529" s="32"/>
      <c r="E529" s="94"/>
      <c r="F529" s="32"/>
      <c r="G529" s="10"/>
      <c r="H529" s="32"/>
      <c r="I529" s="10"/>
      <c r="J529" s="32"/>
      <c r="K529" s="10"/>
      <c r="L529" s="32"/>
      <c r="M529" s="10"/>
      <c r="N529" s="32"/>
      <c r="O529" s="10"/>
      <c r="P529" s="32"/>
      <c r="Q529" s="10"/>
      <c r="R529" s="32"/>
      <c r="S529" s="10"/>
      <c r="T529" s="32"/>
      <c r="U529" s="10"/>
      <c r="V529" s="32"/>
      <c r="W529" s="10"/>
      <c r="X529" s="32"/>
      <c r="Y529" s="10"/>
      <c r="Z529" s="32"/>
      <c r="AA529" s="10"/>
      <c r="AB529" s="32"/>
      <c r="AC529" s="10"/>
      <c r="AD529" s="32"/>
      <c r="AE529" s="10"/>
      <c r="AF529" s="32"/>
      <c r="AG529" s="10"/>
      <c r="AH529" s="32"/>
      <c r="AI529" s="10"/>
      <c r="AJ529" s="32"/>
      <c r="AK529" s="10"/>
      <c r="AL529" s="32"/>
      <c r="AM529" s="10"/>
      <c r="AN529" s="32"/>
      <c r="AO529" s="10"/>
      <c r="AP529" s="244"/>
      <c r="AQ529" s="10"/>
      <c r="AR529" s="32"/>
      <c r="AS529" s="10"/>
      <c r="AT529" s="244"/>
      <c r="AU529" s="10"/>
      <c r="AV529" s="244"/>
      <c r="AW529" s="7"/>
      <c r="AX529" s="249"/>
      <c r="AY529" s="10"/>
      <c r="AZ529" s="244"/>
      <c r="BA529" s="7"/>
      <c r="BB529" s="249"/>
      <c r="BC529" s="7"/>
      <c r="BD529" s="249"/>
      <c r="BE529" s="7"/>
      <c r="BF529" s="8"/>
      <c r="BG529" s="7"/>
      <c r="BH529" s="8"/>
      <c r="BJ529" s="41"/>
      <c r="BK529" s="41">
        <f t="shared" si="39"/>
        <v>0</v>
      </c>
      <c r="BL529">
        <f t="shared" si="38"/>
        <v>0</v>
      </c>
    </row>
    <row r="530" spans="1:66">
      <c r="A530">
        <f t="shared" si="37"/>
        <v>477</v>
      </c>
      <c r="B530" s="6"/>
      <c r="C530" s="10"/>
      <c r="D530" s="32"/>
      <c r="E530" s="10"/>
      <c r="F530" s="32"/>
      <c r="G530" s="10"/>
      <c r="H530" s="32"/>
      <c r="I530" s="10"/>
      <c r="J530" s="32"/>
      <c r="K530" s="94"/>
      <c r="L530" s="32"/>
      <c r="M530" s="10"/>
      <c r="N530" s="32"/>
      <c r="O530" s="10"/>
      <c r="P530" s="32"/>
      <c r="Q530" s="10"/>
      <c r="R530" s="32"/>
      <c r="S530" s="10"/>
      <c r="T530" s="32"/>
      <c r="U530" s="10"/>
      <c r="V530" s="32"/>
      <c r="W530" s="10"/>
      <c r="X530" s="32"/>
      <c r="Y530" s="10"/>
      <c r="Z530" s="32"/>
      <c r="AA530" s="10"/>
      <c r="AB530" s="32"/>
      <c r="AC530" s="10"/>
      <c r="AD530" s="32"/>
      <c r="AE530" s="10"/>
      <c r="AF530" s="32"/>
      <c r="AG530" s="10"/>
      <c r="AH530" s="32"/>
      <c r="AI530" s="10"/>
      <c r="AJ530" s="32"/>
      <c r="AK530" s="10"/>
      <c r="AL530" s="32"/>
      <c r="AM530" s="10"/>
      <c r="AN530" s="32"/>
      <c r="AO530" s="10"/>
      <c r="AP530" s="244"/>
      <c r="AQ530" s="10"/>
      <c r="AR530" s="32"/>
      <c r="AS530" s="10"/>
      <c r="AT530" s="244"/>
      <c r="AU530" s="10"/>
      <c r="AV530" s="244"/>
      <c r="AW530" s="7"/>
      <c r="AX530" s="249"/>
      <c r="AY530" s="10"/>
      <c r="AZ530" s="244"/>
      <c r="BA530" s="7"/>
      <c r="BB530" s="249"/>
      <c r="BC530" s="7"/>
      <c r="BD530" s="249"/>
      <c r="BE530" s="7"/>
      <c r="BF530" s="8"/>
      <c r="BG530" s="7"/>
      <c r="BH530" s="8"/>
      <c r="BJ530" s="41"/>
      <c r="BK530" s="41">
        <f t="shared" si="39"/>
        <v>0</v>
      </c>
      <c r="BL530">
        <f t="shared" si="38"/>
        <v>0</v>
      </c>
      <c r="BN530" s="39"/>
    </row>
    <row r="531" spans="1:66">
      <c r="A531">
        <f t="shared" si="37"/>
        <v>478</v>
      </c>
      <c r="B531" s="6"/>
      <c r="C531" s="10"/>
      <c r="D531" s="32"/>
      <c r="E531" s="10"/>
      <c r="F531" s="32"/>
      <c r="G531" s="10"/>
      <c r="H531" s="32"/>
      <c r="I531" s="10"/>
      <c r="J531" s="32"/>
      <c r="K531" s="94"/>
      <c r="L531" s="32"/>
      <c r="M531" s="10"/>
      <c r="N531" s="32"/>
      <c r="O531" s="10"/>
      <c r="P531" s="32"/>
      <c r="Q531" s="10"/>
      <c r="R531" s="32"/>
      <c r="S531" s="10"/>
      <c r="T531" s="32"/>
      <c r="U531" s="10"/>
      <c r="V531" s="32"/>
      <c r="W531" s="10"/>
      <c r="X531" s="32"/>
      <c r="Y531" s="10"/>
      <c r="Z531" s="32"/>
      <c r="AA531" s="10"/>
      <c r="AB531" s="32"/>
      <c r="AC531" s="10"/>
      <c r="AD531" s="32"/>
      <c r="AE531" s="10"/>
      <c r="AF531" s="32"/>
      <c r="AG531" s="10"/>
      <c r="AH531" s="32"/>
      <c r="AI531" s="10"/>
      <c r="AJ531" s="32"/>
      <c r="AK531" s="10"/>
      <c r="AL531" s="32"/>
      <c r="AM531" s="10"/>
      <c r="AN531" s="32"/>
      <c r="AO531" s="10"/>
      <c r="AP531" s="244"/>
      <c r="AQ531" s="10"/>
      <c r="AR531" s="32"/>
      <c r="AS531" s="10"/>
      <c r="AT531" s="244"/>
      <c r="AU531" s="10"/>
      <c r="AV531" s="244"/>
      <c r="AW531" s="7"/>
      <c r="AX531" s="249"/>
      <c r="AY531" s="10"/>
      <c r="AZ531" s="244"/>
      <c r="BA531" s="7"/>
      <c r="BB531" s="249"/>
      <c r="BC531" s="7"/>
      <c r="BD531" s="249"/>
      <c r="BE531" s="7"/>
      <c r="BF531" s="8"/>
      <c r="BG531" s="7"/>
      <c r="BH531" s="8"/>
      <c r="BJ531" s="41"/>
      <c r="BK531" s="41">
        <f t="shared" si="39"/>
        <v>0</v>
      </c>
      <c r="BL531">
        <f t="shared" si="38"/>
        <v>0</v>
      </c>
      <c r="BN531" s="39"/>
    </row>
    <row r="532" spans="1:66">
      <c r="A532">
        <f t="shared" si="37"/>
        <v>479</v>
      </c>
      <c r="B532" s="6"/>
      <c r="C532" s="10"/>
      <c r="D532" s="32"/>
      <c r="E532" s="10"/>
      <c r="F532" s="32"/>
      <c r="G532" s="10"/>
      <c r="H532" s="32"/>
      <c r="I532" s="10"/>
      <c r="J532" s="32"/>
      <c r="K532" s="94"/>
      <c r="L532" s="32"/>
      <c r="M532" s="10"/>
      <c r="N532" s="32"/>
      <c r="O532" s="10"/>
      <c r="P532" s="32"/>
      <c r="Q532" s="10"/>
      <c r="R532" s="32"/>
      <c r="S532" s="10"/>
      <c r="T532" s="32"/>
      <c r="U532" s="10"/>
      <c r="V532" s="32"/>
      <c r="W532" s="10"/>
      <c r="X532" s="32"/>
      <c r="Y532" s="10"/>
      <c r="Z532" s="32"/>
      <c r="AA532" s="10"/>
      <c r="AB532" s="32"/>
      <c r="AC532" s="10"/>
      <c r="AD532" s="32"/>
      <c r="AE532" s="10"/>
      <c r="AF532" s="32"/>
      <c r="AG532" s="10"/>
      <c r="AH532" s="32"/>
      <c r="AI532" s="10"/>
      <c r="AJ532" s="32"/>
      <c r="AK532" s="10"/>
      <c r="AL532" s="32"/>
      <c r="AM532" s="10"/>
      <c r="AN532" s="32"/>
      <c r="AO532" s="10"/>
      <c r="AP532" s="244"/>
      <c r="AQ532" s="10"/>
      <c r="AR532" s="32"/>
      <c r="AS532" s="10"/>
      <c r="AT532" s="244"/>
      <c r="AU532" s="10"/>
      <c r="AV532" s="244"/>
      <c r="AW532" s="7"/>
      <c r="AX532" s="249"/>
      <c r="AY532" s="10"/>
      <c r="AZ532" s="244"/>
      <c r="BA532" s="7"/>
      <c r="BB532" s="249"/>
      <c r="BC532" s="7"/>
      <c r="BD532" s="249"/>
      <c r="BE532" s="7"/>
      <c r="BF532" s="8"/>
      <c r="BG532" s="7"/>
      <c r="BH532" s="8"/>
      <c r="BJ532" s="41"/>
      <c r="BK532" s="41">
        <f t="shared" si="39"/>
        <v>0</v>
      </c>
      <c r="BL532">
        <f t="shared" si="38"/>
        <v>0</v>
      </c>
      <c r="BN532" s="39"/>
    </row>
    <row r="533" spans="1:66">
      <c r="A533">
        <f t="shared" si="37"/>
        <v>480</v>
      </c>
      <c r="B533" s="6"/>
      <c r="C533" s="10"/>
      <c r="D533" s="32"/>
      <c r="E533" s="10"/>
      <c r="F533" s="32"/>
      <c r="G533" s="10"/>
      <c r="H533" s="32"/>
      <c r="I533" s="10"/>
      <c r="J533" s="32"/>
      <c r="K533" s="94"/>
      <c r="L533" s="32"/>
      <c r="M533" s="10"/>
      <c r="N533" s="32"/>
      <c r="O533" s="10"/>
      <c r="P533" s="32"/>
      <c r="Q533" s="10"/>
      <c r="R533" s="32"/>
      <c r="S533" s="10"/>
      <c r="T533" s="32"/>
      <c r="U533" s="10"/>
      <c r="V533" s="32"/>
      <c r="W533" s="10"/>
      <c r="X533" s="32"/>
      <c r="Y533" s="10"/>
      <c r="Z533" s="32"/>
      <c r="AA533" s="10"/>
      <c r="AB533" s="32"/>
      <c r="AC533" s="10"/>
      <c r="AD533" s="32"/>
      <c r="AE533" s="10"/>
      <c r="AF533" s="32"/>
      <c r="AG533" s="10"/>
      <c r="AH533" s="32"/>
      <c r="AI533" s="10"/>
      <c r="AJ533" s="32"/>
      <c r="AK533" s="10"/>
      <c r="AL533" s="32"/>
      <c r="AM533" s="10"/>
      <c r="AN533" s="32"/>
      <c r="AO533" s="10"/>
      <c r="AP533" s="244"/>
      <c r="AQ533" s="10"/>
      <c r="AR533" s="32"/>
      <c r="AS533" s="10"/>
      <c r="AT533" s="244"/>
      <c r="AU533" s="10"/>
      <c r="AV533" s="244"/>
      <c r="AW533" s="7"/>
      <c r="AX533" s="249"/>
      <c r="AY533" s="10"/>
      <c r="AZ533" s="244"/>
      <c r="BA533" s="7"/>
      <c r="BB533" s="249"/>
      <c r="BC533" s="7"/>
      <c r="BD533" s="249"/>
      <c r="BE533" s="7"/>
      <c r="BF533" s="8"/>
      <c r="BG533" s="7"/>
      <c r="BH533" s="8"/>
      <c r="BJ533" s="41"/>
      <c r="BK533" s="41">
        <f t="shared" si="39"/>
        <v>0</v>
      </c>
      <c r="BL533">
        <f t="shared" si="38"/>
        <v>0</v>
      </c>
      <c r="BN533" s="39"/>
    </row>
    <row r="534" spans="1:66">
      <c r="A534">
        <f t="shared" si="37"/>
        <v>481</v>
      </c>
      <c r="B534" s="6"/>
      <c r="C534" s="10"/>
      <c r="D534" s="32"/>
      <c r="E534" s="10"/>
      <c r="F534" s="32"/>
      <c r="G534" s="10"/>
      <c r="H534" s="32"/>
      <c r="I534" s="10"/>
      <c r="J534" s="32"/>
      <c r="K534" s="10"/>
      <c r="L534" s="32"/>
      <c r="M534" s="10"/>
      <c r="N534" s="32"/>
      <c r="O534" s="10"/>
      <c r="P534" s="32"/>
      <c r="Q534" s="10"/>
      <c r="R534" s="32"/>
      <c r="S534" s="10"/>
      <c r="T534" s="32"/>
      <c r="U534" s="10"/>
      <c r="V534" s="32"/>
      <c r="W534" s="10"/>
      <c r="X534" s="32"/>
      <c r="Y534" s="10"/>
      <c r="Z534" s="32"/>
      <c r="AA534" s="10"/>
      <c r="AB534" s="32"/>
      <c r="AC534" s="10"/>
      <c r="AD534" s="32"/>
      <c r="AE534" s="10"/>
      <c r="AF534" s="32"/>
      <c r="AG534" s="10"/>
      <c r="AH534" s="32"/>
      <c r="AI534" s="10"/>
      <c r="AJ534" s="32"/>
      <c r="AK534" s="10"/>
      <c r="AL534" s="32"/>
      <c r="AM534" s="10"/>
      <c r="AN534" s="32"/>
      <c r="AO534" s="10"/>
      <c r="AP534" s="244"/>
      <c r="AQ534" s="10"/>
      <c r="AR534" s="32"/>
      <c r="AS534" s="10"/>
      <c r="AT534" s="244"/>
      <c r="AU534" s="10"/>
      <c r="AV534" s="244"/>
      <c r="AW534" s="7"/>
      <c r="AX534" s="249"/>
      <c r="AY534" s="10"/>
      <c r="AZ534" s="244"/>
      <c r="BA534" s="7"/>
      <c r="BB534" s="249"/>
      <c r="BC534" s="7"/>
      <c r="BD534" s="249"/>
      <c r="BE534" s="7"/>
      <c r="BF534" s="8"/>
      <c r="BG534" s="7"/>
      <c r="BH534" s="8"/>
      <c r="BJ534" s="41"/>
      <c r="BK534" s="41">
        <f t="shared" si="39"/>
        <v>0</v>
      </c>
      <c r="BL534">
        <f t="shared" si="38"/>
        <v>0</v>
      </c>
    </row>
    <row r="535" spans="1:66">
      <c r="A535">
        <f t="shared" si="37"/>
        <v>482</v>
      </c>
      <c r="B535" s="6"/>
      <c r="C535" s="10"/>
      <c r="D535" s="32"/>
      <c r="E535" s="10"/>
      <c r="F535" s="32"/>
      <c r="G535" s="10"/>
      <c r="H535" s="32"/>
      <c r="I535" s="10"/>
      <c r="J535" s="32"/>
      <c r="K535" s="10"/>
      <c r="L535" s="32"/>
      <c r="M535" s="10"/>
      <c r="N535" s="32"/>
      <c r="O535" s="10"/>
      <c r="P535" s="32"/>
      <c r="Q535" s="10"/>
      <c r="R535" s="32"/>
      <c r="S535" s="10"/>
      <c r="T535" s="32"/>
      <c r="U535" s="10"/>
      <c r="V535" s="32"/>
      <c r="W535" s="10"/>
      <c r="X535" s="32"/>
      <c r="Y535" s="10"/>
      <c r="Z535" s="32"/>
      <c r="AA535" s="10"/>
      <c r="AB535" s="32"/>
      <c r="AC535" s="10"/>
      <c r="AD535" s="32"/>
      <c r="AE535" s="10"/>
      <c r="AF535" s="32"/>
      <c r="AG535" s="10"/>
      <c r="AH535" s="32"/>
      <c r="AI535" s="10"/>
      <c r="AJ535" s="32"/>
      <c r="AK535" s="10"/>
      <c r="AL535" s="32"/>
      <c r="AM535" s="10"/>
      <c r="AN535" s="32"/>
      <c r="AO535" s="10"/>
      <c r="AP535" s="244"/>
      <c r="AQ535" s="10"/>
      <c r="AR535" s="32"/>
      <c r="AS535" s="10"/>
      <c r="AT535" s="244"/>
      <c r="AU535" s="10"/>
      <c r="AV535" s="244"/>
      <c r="AW535" s="7"/>
      <c r="AX535" s="249"/>
      <c r="AY535" s="10"/>
      <c r="AZ535" s="244"/>
      <c r="BA535" s="7"/>
      <c r="BB535" s="249"/>
      <c r="BC535" s="7"/>
      <c r="BD535" s="249"/>
      <c r="BE535" s="7"/>
      <c r="BF535" s="8"/>
      <c r="BG535" s="7"/>
      <c r="BH535" s="8"/>
      <c r="BJ535" s="41"/>
      <c r="BK535" s="41">
        <f t="shared" si="39"/>
        <v>0</v>
      </c>
      <c r="BL535">
        <f t="shared" si="38"/>
        <v>0</v>
      </c>
    </row>
    <row r="536" spans="1:66">
      <c r="A536">
        <f t="shared" si="37"/>
        <v>483</v>
      </c>
      <c r="B536" s="6"/>
      <c r="C536" s="10"/>
      <c r="D536" s="32"/>
      <c r="E536" s="10"/>
      <c r="F536" s="32"/>
      <c r="G536" s="10"/>
      <c r="H536" s="32"/>
      <c r="I536" s="10"/>
      <c r="J536" s="32"/>
      <c r="K536" s="10"/>
      <c r="L536" s="32"/>
      <c r="M536" s="10"/>
      <c r="N536" s="32"/>
      <c r="O536" s="10"/>
      <c r="P536" s="32"/>
      <c r="Q536" s="10"/>
      <c r="R536" s="32"/>
      <c r="S536" s="10"/>
      <c r="T536" s="32"/>
      <c r="U536" s="10"/>
      <c r="V536" s="32"/>
      <c r="W536" s="10"/>
      <c r="X536" s="32"/>
      <c r="Y536" s="10"/>
      <c r="Z536" s="32"/>
      <c r="AA536" s="10"/>
      <c r="AB536" s="32"/>
      <c r="AC536" s="10"/>
      <c r="AD536" s="32"/>
      <c r="AE536" s="10"/>
      <c r="AF536" s="32"/>
      <c r="AG536" s="10"/>
      <c r="AH536" s="32"/>
      <c r="AI536" s="10"/>
      <c r="AJ536" s="32"/>
      <c r="AK536" s="10"/>
      <c r="AL536" s="32"/>
      <c r="AM536" s="10"/>
      <c r="AN536" s="32"/>
      <c r="AO536" s="10"/>
      <c r="AP536" s="244"/>
      <c r="AQ536" s="10"/>
      <c r="AR536" s="32"/>
      <c r="AS536" s="10"/>
      <c r="AT536" s="244"/>
      <c r="AU536" s="10"/>
      <c r="AV536" s="244"/>
      <c r="AW536" s="7"/>
      <c r="AX536" s="249"/>
      <c r="AY536" s="10"/>
      <c r="AZ536" s="244"/>
      <c r="BA536" s="7"/>
      <c r="BB536" s="249"/>
      <c r="BC536" s="7"/>
      <c r="BD536" s="249"/>
      <c r="BE536" s="7"/>
      <c r="BF536" s="8"/>
      <c r="BG536" s="7"/>
      <c r="BH536" s="8"/>
      <c r="BJ536" s="41"/>
      <c r="BK536" s="41">
        <f t="shared" si="39"/>
        <v>0</v>
      </c>
      <c r="BL536">
        <f t="shared" si="38"/>
        <v>0</v>
      </c>
    </row>
    <row r="537" spans="1:66">
      <c r="A537">
        <f t="shared" si="37"/>
        <v>484</v>
      </c>
      <c r="B537" s="6"/>
      <c r="C537" s="10"/>
      <c r="D537" s="32"/>
      <c r="E537" s="10"/>
      <c r="F537" s="32"/>
      <c r="G537" s="10"/>
      <c r="H537" s="32"/>
      <c r="I537" s="10"/>
      <c r="J537" s="32"/>
      <c r="K537" s="10"/>
      <c r="L537" s="32"/>
      <c r="M537" s="10"/>
      <c r="N537" s="32"/>
      <c r="O537" s="10"/>
      <c r="P537" s="32"/>
      <c r="Q537" s="10"/>
      <c r="R537" s="32"/>
      <c r="S537" s="10"/>
      <c r="T537" s="32"/>
      <c r="U537" s="10"/>
      <c r="V537" s="32"/>
      <c r="W537" s="10"/>
      <c r="X537" s="32"/>
      <c r="Y537" s="10"/>
      <c r="Z537" s="32"/>
      <c r="AA537" s="10"/>
      <c r="AB537" s="32"/>
      <c r="AC537" s="10"/>
      <c r="AD537" s="32"/>
      <c r="AE537" s="10"/>
      <c r="AF537" s="32"/>
      <c r="AG537" s="10"/>
      <c r="AH537" s="32"/>
      <c r="AI537" s="10"/>
      <c r="AJ537" s="32"/>
      <c r="AK537" s="10"/>
      <c r="AL537" s="32"/>
      <c r="AM537" s="10"/>
      <c r="AN537" s="32"/>
      <c r="AO537" s="10"/>
      <c r="AP537" s="244"/>
      <c r="AQ537" s="10"/>
      <c r="AR537" s="32"/>
      <c r="AS537" s="10"/>
      <c r="AT537" s="244"/>
      <c r="AU537" s="10"/>
      <c r="AV537" s="244"/>
      <c r="AW537" s="7"/>
      <c r="AX537" s="249"/>
      <c r="AY537" s="10"/>
      <c r="AZ537" s="244"/>
      <c r="BA537" s="7"/>
      <c r="BB537" s="249"/>
      <c r="BC537" s="7"/>
      <c r="BD537" s="249"/>
      <c r="BE537" s="7"/>
      <c r="BF537" s="8"/>
      <c r="BG537" s="7"/>
      <c r="BH537" s="8"/>
      <c r="BJ537" s="41"/>
      <c r="BK537" s="41">
        <f t="shared" si="39"/>
        <v>0</v>
      </c>
      <c r="BL537">
        <f t="shared" si="38"/>
        <v>0</v>
      </c>
    </row>
    <row r="538" spans="1:66">
      <c r="A538">
        <f t="shared" si="37"/>
        <v>485</v>
      </c>
      <c r="B538" s="6"/>
      <c r="C538" s="10"/>
      <c r="D538" s="32"/>
      <c r="E538" s="10"/>
      <c r="F538" s="32"/>
      <c r="G538" s="10"/>
      <c r="H538" s="32"/>
      <c r="I538" s="10"/>
      <c r="J538" s="32"/>
      <c r="K538" s="94"/>
      <c r="L538" s="32"/>
      <c r="M538" s="10"/>
      <c r="N538" s="32"/>
      <c r="O538" s="10"/>
      <c r="P538" s="32"/>
      <c r="Q538" s="10"/>
      <c r="R538" s="32"/>
      <c r="S538" s="10"/>
      <c r="T538" s="32"/>
      <c r="U538" s="10"/>
      <c r="V538" s="32"/>
      <c r="W538" s="10"/>
      <c r="X538" s="32"/>
      <c r="Y538" s="10"/>
      <c r="Z538" s="32"/>
      <c r="AA538" s="10"/>
      <c r="AB538" s="32"/>
      <c r="AC538" s="10"/>
      <c r="AD538" s="32"/>
      <c r="AE538" s="10"/>
      <c r="AF538" s="32"/>
      <c r="AG538" s="10"/>
      <c r="AH538" s="32"/>
      <c r="AI538" s="10"/>
      <c r="AJ538" s="32"/>
      <c r="AK538" s="10"/>
      <c r="AL538" s="32"/>
      <c r="AM538" s="10"/>
      <c r="AN538" s="32"/>
      <c r="AO538" s="10"/>
      <c r="AP538" s="244"/>
      <c r="AQ538" s="10"/>
      <c r="AR538" s="32"/>
      <c r="AS538" s="10"/>
      <c r="AT538" s="244"/>
      <c r="AU538" s="10"/>
      <c r="AV538" s="244"/>
      <c r="AW538" s="7"/>
      <c r="AX538" s="249"/>
      <c r="AY538" s="10"/>
      <c r="AZ538" s="244"/>
      <c r="BA538" s="7"/>
      <c r="BB538" s="249"/>
      <c r="BC538" s="7"/>
      <c r="BD538" s="249"/>
      <c r="BE538" s="7"/>
      <c r="BF538" s="8"/>
      <c r="BG538" s="7"/>
      <c r="BH538" s="8"/>
      <c r="BJ538" s="41"/>
      <c r="BK538" s="41">
        <f t="shared" si="39"/>
        <v>0</v>
      </c>
      <c r="BL538">
        <f t="shared" si="38"/>
        <v>0</v>
      </c>
      <c r="BN538" s="39"/>
    </row>
    <row r="539" spans="1:66">
      <c r="A539">
        <f t="shared" si="37"/>
        <v>486</v>
      </c>
      <c r="B539" s="6"/>
      <c r="C539" s="10"/>
      <c r="D539" s="32"/>
      <c r="E539" s="10"/>
      <c r="F539" s="32"/>
      <c r="G539" s="10"/>
      <c r="H539" s="32"/>
      <c r="I539" s="10"/>
      <c r="J539" s="32"/>
      <c r="K539" s="94"/>
      <c r="L539" s="32"/>
      <c r="M539" s="10"/>
      <c r="N539" s="32"/>
      <c r="O539" s="10"/>
      <c r="P539" s="32"/>
      <c r="Q539" s="10"/>
      <c r="R539" s="32"/>
      <c r="S539" s="10"/>
      <c r="T539" s="32"/>
      <c r="U539" s="10"/>
      <c r="V539" s="32"/>
      <c r="W539" s="10"/>
      <c r="X539" s="32"/>
      <c r="Y539" s="10"/>
      <c r="Z539" s="32"/>
      <c r="AA539" s="10"/>
      <c r="AB539" s="32"/>
      <c r="AC539" s="10"/>
      <c r="AD539" s="32"/>
      <c r="AE539" s="10"/>
      <c r="AF539" s="32"/>
      <c r="AG539" s="10"/>
      <c r="AH539" s="32"/>
      <c r="AI539" s="10"/>
      <c r="AJ539" s="32"/>
      <c r="AK539" s="10"/>
      <c r="AL539" s="32"/>
      <c r="AM539" s="10"/>
      <c r="AN539" s="32"/>
      <c r="AO539" s="10"/>
      <c r="AP539" s="244"/>
      <c r="AQ539" s="10"/>
      <c r="AR539" s="32"/>
      <c r="AS539" s="10"/>
      <c r="AT539" s="244"/>
      <c r="AU539" s="10"/>
      <c r="AV539" s="244"/>
      <c r="AW539" s="7"/>
      <c r="AX539" s="249"/>
      <c r="AY539" s="10"/>
      <c r="AZ539" s="244"/>
      <c r="BA539" s="7"/>
      <c r="BB539" s="249"/>
      <c r="BC539" s="7"/>
      <c r="BD539" s="249"/>
      <c r="BE539" s="7"/>
      <c r="BF539" s="8"/>
      <c r="BG539" s="7"/>
      <c r="BH539" s="8"/>
      <c r="BJ539" s="41"/>
      <c r="BK539" s="41">
        <f t="shared" si="39"/>
        <v>0</v>
      </c>
      <c r="BL539">
        <f t="shared" si="38"/>
        <v>0</v>
      </c>
      <c r="BN539" s="39"/>
    </row>
    <row r="540" spans="1:66">
      <c r="A540">
        <f t="shared" si="37"/>
        <v>487</v>
      </c>
      <c r="B540" s="6"/>
      <c r="C540" s="10"/>
      <c r="D540" s="32"/>
      <c r="E540" s="10"/>
      <c r="F540" s="32"/>
      <c r="G540" s="10"/>
      <c r="H540" s="32"/>
      <c r="I540" s="10"/>
      <c r="J540" s="32"/>
      <c r="K540" s="94"/>
      <c r="L540" s="32"/>
      <c r="M540" s="10"/>
      <c r="N540" s="32"/>
      <c r="O540" s="10"/>
      <c r="P540" s="32"/>
      <c r="Q540" s="10"/>
      <c r="R540" s="32"/>
      <c r="S540" s="10"/>
      <c r="T540" s="32"/>
      <c r="U540" s="10"/>
      <c r="V540" s="32"/>
      <c r="W540" s="10"/>
      <c r="X540" s="32"/>
      <c r="Y540" s="10"/>
      <c r="Z540" s="32"/>
      <c r="AA540" s="10"/>
      <c r="AB540" s="32"/>
      <c r="AC540" s="10"/>
      <c r="AD540" s="32"/>
      <c r="AE540" s="10"/>
      <c r="AF540" s="32"/>
      <c r="AG540" s="10"/>
      <c r="AH540" s="32"/>
      <c r="AI540" s="10"/>
      <c r="AJ540" s="32"/>
      <c r="AK540" s="10"/>
      <c r="AL540" s="32"/>
      <c r="AM540" s="10"/>
      <c r="AN540" s="32"/>
      <c r="AO540" s="10"/>
      <c r="AP540" s="244"/>
      <c r="AQ540" s="10"/>
      <c r="AR540" s="32"/>
      <c r="AS540" s="10"/>
      <c r="AT540" s="244"/>
      <c r="AU540" s="10"/>
      <c r="AV540" s="244"/>
      <c r="AW540" s="7"/>
      <c r="AX540" s="249"/>
      <c r="AY540" s="10"/>
      <c r="AZ540" s="244"/>
      <c r="BA540" s="7"/>
      <c r="BB540" s="249"/>
      <c r="BC540" s="7"/>
      <c r="BD540" s="249"/>
      <c r="BE540" s="7"/>
      <c r="BF540" s="8"/>
      <c r="BG540" s="7"/>
      <c r="BH540" s="8"/>
      <c r="BJ540" s="41"/>
      <c r="BK540" s="41">
        <f t="shared" si="39"/>
        <v>0</v>
      </c>
      <c r="BL540">
        <f t="shared" si="38"/>
        <v>0</v>
      </c>
      <c r="BN540" s="39"/>
    </row>
    <row r="541" spans="1:66">
      <c r="A541">
        <f t="shared" si="37"/>
        <v>488</v>
      </c>
      <c r="B541" s="6"/>
      <c r="C541" s="10"/>
      <c r="D541" s="32"/>
      <c r="E541" s="10"/>
      <c r="F541" s="32"/>
      <c r="G541" s="10"/>
      <c r="H541" s="32"/>
      <c r="I541" s="10"/>
      <c r="J541" s="32"/>
      <c r="K541" s="94"/>
      <c r="L541" s="32"/>
      <c r="M541" s="10"/>
      <c r="N541" s="32"/>
      <c r="O541" s="10"/>
      <c r="P541" s="32"/>
      <c r="Q541" s="10"/>
      <c r="R541" s="32"/>
      <c r="S541" s="10"/>
      <c r="T541" s="32"/>
      <c r="U541" s="10"/>
      <c r="V541" s="32"/>
      <c r="W541" s="10"/>
      <c r="X541" s="32"/>
      <c r="Y541" s="10"/>
      <c r="Z541" s="32"/>
      <c r="AA541" s="10"/>
      <c r="AB541" s="32"/>
      <c r="AC541" s="10"/>
      <c r="AD541" s="32"/>
      <c r="AE541" s="10"/>
      <c r="AF541" s="32"/>
      <c r="AG541" s="10"/>
      <c r="AH541" s="32"/>
      <c r="AI541" s="10"/>
      <c r="AJ541" s="32"/>
      <c r="AK541" s="10"/>
      <c r="AL541" s="32"/>
      <c r="AM541" s="10"/>
      <c r="AN541" s="32"/>
      <c r="AO541" s="10"/>
      <c r="AP541" s="244"/>
      <c r="AQ541" s="10"/>
      <c r="AR541" s="32"/>
      <c r="AS541" s="10"/>
      <c r="AT541" s="244"/>
      <c r="AU541" s="10"/>
      <c r="AV541" s="244"/>
      <c r="AW541" s="7"/>
      <c r="AX541" s="249"/>
      <c r="AY541" s="10"/>
      <c r="AZ541" s="244"/>
      <c r="BA541" s="7"/>
      <c r="BB541" s="249"/>
      <c r="BC541" s="7"/>
      <c r="BD541" s="249"/>
      <c r="BE541" s="7"/>
      <c r="BF541" s="8"/>
      <c r="BG541" s="7"/>
      <c r="BH541" s="8"/>
      <c r="BJ541" s="41"/>
      <c r="BK541" s="41">
        <f t="shared" si="39"/>
        <v>0</v>
      </c>
      <c r="BL541">
        <f t="shared" si="38"/>
        <v>0</v>
      </c>
      <c r="BN541" s="39"/>
    </row>
    <row r="542" spans="1:66">
      <c r="A542">
        <f t="shared" si="37"/>
        <v>489</v>
      </c>
      <c r="B542" s="6"/>
      <c r="C542" s="10"/>
      <c r="D542" s="32"/>
      <c r="E542" s="10"/>
      <c r="F542" s="32"/>
      <c r="G542" s="10"/>
      <c r="H542" s="32"/>
      <c r="I542" s="10"/>
      <c r="J542" s="32"/>
      <c r="K542" s="94"/>
      <c r="L542" s="32"/>
      <c r="M542" s="10"/>
      <c r="N542" s="32"/>
      <c r="O542" s="10"/>
      <c r="P542" s="32"/>
      <c r="Q542" s="10"/>
      <c r="R542" s="32"/>
      <c r="S542" s="10"/>
      <c r="T542" s="32"/>
      <c r="U542" s="10"/>
      <c r="V542" s="32"/>
      <c r="W542" s="10"/>
      <c r="X542" s="32"/>
      <c r="Y542" s="10"/>
      <c r="Z542" s="32"/>
      <c r="AA542" s="10"/>
      <c r="AB542" s="32"/>
      <c r="AC542" s="10"/>
      <c r="AD542" s="32"/>
      <c r="AE542" s="10"/>
      <c r="AF542" s="32"/>
      <c r="AG542" s="10"/>
      <c r="AH542" s="32"/>
      <c r="AI542" s="10"/>
      <c r="AJ542" s="32"/>
      <c r="AK542" s="10"/>
      <c r="AL542" s="32"/>
      <c r="AM542" s="10"/>
      <c r="AN542" s="32"/>
      <c r="AO542" s="10"/>
      <c r="AP542" s="244"/>
      <c r="AQ542" s="10"/>
      <c r="AR542" s="32"/>
      <c r="AS542" s="10"/>
      <c r="AT542" s="244"/>
      <c r="AU542" s="10"/>
      <c r="AV542" s="244"/>
      <c r="AW542" s="7"/>
      <c r="AX542" s="249"/>
      <c r="AY542" s="10"/>
      <c r="AZ542" s="244"/>
      <c r="BA542" s="7"/>
      <c r="BB542" s="249"/>
      <c r="BC542" s="7"/>
      <c r="BD542" s="249"/>
      <c r="BE542" s="7"/>
      <c r="BF542" s="8"/>
      <c r="BG542" s="7"/>
      <c r="BH542" s="8"/>
      <c r="BJ542" s="41"/>
      <c r="BK542" s="41">
        <f t="shared" si="39"/>
        <v>0</v>
      </c>
      <c r="BL542">
        <f t="shared" si="38"/>
        <v>0</v>
      </c>
      <c r="BN542" s="39"/>
    </row>
    <row r="543" spans="1:66">
      <c r="A543">
        <f t="shared" si="37"/>
        <v>490</v>
      </c>
      <c r="B543" s="6"/>
      <c r="C543" s="10"/>
      <c r="D543" s="32"/>
      <c r="E543" s="10"/>
      <c r="F543" s="32"/>
      <c r="G543" s="10"/>
      <c r="H543" s="32"/>
      <c r="I543" s="10"/>
      <c r="J543" s="32"/>
      <c r="K543" s="10"/>
      <c r="L543" s="32"/>
      <c r="M543" s="10"/>
      <c r="N543" s="32"/>
      <c r="O543" s="10"/>
      <c r="P543" s="32"/>
      <c r="Q543" s="10"/>
      <c r="R543" s="32"/>
      <c r="S543" s="10"/>
      <c r="T543" s="32"/>
      <c r="U543" s="10"/>
      <c r="V543" s="32"/>
      <c r="W543" s="10"/>
      <c r="X543" s="32"/>
      <c r="Y543" s="10"/>
      <c r="Z543" s="32"/>
      <c r="AA543" s="10"/>
      <c r="AB543" s="32"/>
      <c r="AC543" s="10"/>
      <c r="AD543" s="32"/>
      <c r="AE543" s="10"/>
      <c r="AF543" s="32"/>
      <c r="AG543" s="10"/>
      <c r="AH543" s="32"/>
      <c r="AI543" s="10"/>
      <c r="AJ543" s="32"/>
      <c r="AK543" s="10"/>
      <c r="AL543" s="32"/>
      <c r="AM543" s="10"/>
      <c r="AN543" s="32"/>
      <c r="AO543" s="10"/>
      <c r="AP543" s="244"/>
      <c r="AQ543" s="10"/>
      <c r="AR543" s="32"/>
      <c r="AS543" s="10"/>
      <c r="AT543" s="244"/>
      <c r="AU543" s="10"/>
      <c r="AV543" s="244"/>
      <c r="AW543" s="7"/>
      <c r="AX543" s="249"/>
      <c r="AY543" s="10"/>
      <c r="AZ543" s="244"/>
      <c r="BA543" s="7"/>
      <c r="BB543" s="249"/>
      <c r="BC543" s="7"/>
      <c r="BD543" s="249"/>
      <c r="BE543" s="7"/>
      <c r="BF543" s="8"/>
      <c r="BG543" s="7"/>
      <c r="BH543" s="8"/>
      <c r="BJ543" s="41"/>
      <c r="BK543" s="41">
        <f t="shared" si="39"/>
        <v>0</v>
      </c>
      <c r="BL543">
        <f t="shared" si="38"/>
        <v>0</v>
      </c>
    </row>
    <row r="544" spans="1:66">
      <c r="A544">
        <f t="shared" si="37"/>
        <v>491</v>
      </c>
      <c r="B544" s="6"/>
      <c r="C544" s="10"/>
      <c r="D544" s="32"/>
      <c r="E544" s="10"/>
      <c r="F544" s="32"/>
      <c r="G544" s="10"/>
      <c r="H544" s="32"/>
      <c r="I544" s="10"/>
      <c r="J544" s="32"/>
      <c r="K544" s="10"/>
      <c r="L544" s="32"/>
      <c r="M544" s="10"/>
      <c r="N544" s="32"/>
      <c r="O544" s="10"/>
      <c r="P544" s="32"/>
      <c r="Q544" s="10"/>
      <c r="R544" s="32"/>
      <c r="S544" s="10"/>
      <c r="T544" s="32"/>
      <c r="U544" s="10"/>
      <c r="V544" s="32"/>
      <c r="W544" s="10"/>
      <c r="X544" s="32"/>
      <c r="Y544" s="10"/>
      <c r="Z544" s="32"/>
      <c r="AA544" s="10"/>
      <c r="AB544" s="32"/>
      <c r="AC544" s="10"/>
      <c r="AD544" s="32"/>
      <c r="AE544" s="10"/>
      <c r="AF544" s="32"/>
      <c r="AG544" s="10"/>
      <c r="AH544" s="32"/>
      <c r="AI544" s="10"/>
      <c r="AJ544" s="32"/>
      <c r="AK544" s="10"/>
      <c r="AL544" s="32"/>
      <c r="AM544" s="10"/>
      <c r="AN544" s="32"/>
      <c r="AO544" s="10"/>
      <c r="AP544" s="244"/>
      <c r="AQ544" s="10"/>
      <c r="AR544" s="32"/>
      <c r="AS544" s="10"/>
      <c r="AT544" s="244"/>
      <c r="AU544" s="10"/>
      <c r="AV544" s="244"/>
      <c r="AW544" s="7"/>
      <c r="AX544" s="249"/>
      <c r="AY544" s="10"/>
      <c r="AZ544" s="244"/>
      <c r="BA544" s="7"/>
      <c r="BB544" s="249"/>
      <c r="BC544" s="7"/>
      <c r="BD544" s="249"/>
      <c r="BE544" s="7"/>
      <c r="BF544" s="8"/>
      <c r="BG544" s="7"/>
      <c r="BH544" s="8"/>
      <c r="BJ544" s="41"/>
      <c r="BK544" s="41">
        <f t="shared" si="39"/>
        <v>0</v>
      </c>
      <c r="BL544">
        <f t="shared" si="38"/>
        <v>0</v>
      </c>
    </row>
    <row r="545" spans="1:66">
      <c r="A545">
        <f t="shared" si="37"/>
        <v>492</v>
      </c>
      <c r="B545" s="6"/>
      <c r="C545" s="10"/>
      <c r="D545" s="32"/>
      <c r="E545" s="10"/>
      <c r="F545" s="32"/>
      <c r="G545" s="10"/>
      <c r="H545" s="32"/>
      <c r="I545" s="10"/>
      <c r="J545" s="32"/>
      <c r="K545" s="10"/>
      <c r="L545" s="32"/>
      <c r="M545" s="10"/>
      <c r="N545" s="32"/>
      <c r="O545" s="10"/>
      <c r="P545" s="32"/>
      <c r="Q545" s="10"/>
      <c r="R545" s="32"/>
      <c r="S545" s="10"/>
      <c r="T545" s="32"/>
      <c r="U545" s="10"/>
      <c r="V545" s="32"/>
      <c r="W545" s="10"/>
      <c r="X545" s="32"/>
      <c r="Y545" s="10"/>
      <c r="Z545" s="32"/>
      <c r="AA545" s="10"/>
      <c r="AB545" s="32"/>
      <c r="AC545" s="10"/>
      <c r="AD545" s="32"/>
      <c r="AE545" s="10"/>
      <c r="AF545" s="32"/>
      <c r="AG545" s="10"/>
      <c r="AH545" s="32"/>
      <c r="AI545" s="10"/>
      <c r="AJ545" s="32"/>
      <c r="AK545" s="10"/>
      <c r="AL545" s="32"/>
      <c r="AM545" s="10"/>
      <c r="AN545" s="32"/>
      <c r="AO545" s="10"/>
      <c r="AP545" s="244"/>
      <c r="AQ545" s="10"/>
      <c r="AR545" s="32"/>
      <c r="AS545" s="10"/>
      <c r="AT545" s="244"/>
      <c r="AU545" s="10"/>
      <c r="AV545" s="244"/>
      <c r="AW545" s="7"/>
      <c r="AX545" s="249"/>
      <c r="AY545" s="10"/>
      <c r="AZ545" s="244"/>
      <c r="BA545" s="7"/>
      <c r="BB545" s="249"/>
      <c r="BC545" s="7"/>
      <c r="BD545" s="249"/>
      <c r="BE545" s="7"/>
      <c r="BF545" s="8"/>
      <c r="BG545" s="7"/>
      <c r="BH545" s="8"/>
      <c r="BJ545" s="41"/>
      <c r="BK545" s="41">
        <f t="shared" si="39"/>
        <v>0</v>
      </c>
      <c r="BL545">
        <f t="shared" si="38"/>
        <v>0</v>
      </c>
    </row>
    <row r="546" spans="1:66">
      <c r="A546">
        <f t="shared" si="37"/>
        <v>493</v>
      </c>
      <c r="B546" s="6"/>
      <c r="C546" s="10"/>
      <c r="D546" s="32"/>
      <c r="E546" s="10"/>
      <c r="F546" s="32"/>
      <c r="G546" s="10"/>
      <c r="H546" s="32"/>
      <c r="I546" s="10"/>
      <c r="J546" s="32"/>
      <c r="K546" s="10"/>
      <c r="L546" s="32"/>
      <c r="M546" s="10"/>
      <c r="N546" s="32"/>
      <c r="O546" s="10"/>
      <c r="P546" s="32"/>
      <c r="Q546" s="10"/>
      <c r="R546" s="32"/>
      <c r="S546" s="10"/>
      <c r="T546" s="32"/>
      <c r="U546" s="10"/>
      <c r="V546" s="32"/>
      <c r="W546" s="10"/>
      <c r="X546" s="32"/>
      <c r="Y546" s="10"/>
      <c r="Z546" s="32"/>
      <c r="AA546" s="10"/>
      <c r="AB546" s="32"/>
      <c r="AC546" s="10"/>
      <c r="AD546" s="32"/>
      <c r="AE546" s="10"/>
      <c r="AF546" s="32"/>
      <c r="AG546" s="10"/>
      <c r="AH546" s="32"/>
      <c r="AI546" s="10"/>
      <c r="AJ546" s="32"/>
      <c r="AK546" s="10"/>
      <c r="AL546" s="32"/>
      <c r="AM546" s="10"/>
      <c r="AN546" s="32"/>
      <c r="AO546" s="10"/>
      <c r="AP546" s="244"/>
      <c r="AQ546" s="10"/>
      <c r="AR546" s="32"/>
      <c r="AS546" s="10"/>
      <c r="AT546" s="244"/>
      <c r="AU546" s="10"/>
      <c r="AV546" s="244"/>
      <c r="AW546" s="7"/>
      <c r="AX546" s="249"/>
      <c r="AY546" s="10"/>
      <c r="AZ546" s="244"/>
      <c r="BA546" s="7"/>
      <c r="BB546" s="249"/>
      <c r="BC546" s="7"/>
      <c r="BD546" s="249"/>
      <c r="BE546" s="7"/>
      <c r="BF546" s="8"/>
      <c r="BG546" s="7"/>
      <c r="BH546" s="8"/>
      <c r="BJ546" s="41"/>
      <c r="BK546" s="41">
        <f t="shared" si="39"/>
        <v>0</v>
      </c>
      <c r="BL546">
        <f t="shared" si="38"/>
        <v>0</v>
      </c>
    </row>
    <row r="547" spans="1:66">
      <c r="A547">
        <f t="shared" si="37"/>
        <v>494</v>
      </c>
      <c r="B547" s="6"/>
      <c r="C547" s="10"/>
      <c r="D547" s="32"/>
      <c r="E547" s="10"/>
      <c r="F547" s="32"/>
      <c r="G547" s="10"/>
      <c r="H547" s="32"/>
      <c r="I547" s="10"/>
      <c r="J547" s="32"/>
      <c r="K547" s="94"/>
      <c r="L547" s="32"/>
      <c r="M547" s="10"/>
      <c r="N547" s="32"/>
      <c r="O547" s="10"/>
      <c r="P547" s="32"/>
      <c r="Q547" s="10"/>
      <c r="R547" s="32"/>
      <c r="S547" s="10"/>
      <c r="T547" s="32"/>
      <c r="U547" s="10"/>
      <c r="V547" s="32"/>
      <c r="W547" s="10"/>
      <c r="X547" s="32"/>
      <c r="Y547" s="10"/>
      <c r="Z547" s="32"/>
      <c r="AA547" s="10"/>
      <c r="AB547" s="32"/>
      <c r="AC547" s="10"/>
      <c r="AD547" s="32"/>
      <c r="AE547" s="10"/>
      <c r="AF547" s="32"/>
      <c r="AG547" s="10"/>
      <c r="AH547" s="32"/>
      <c r="AI547" s="10"/>
      <c r="AJ547" s="32"/>
      <c r="AK547" s="10"/>
      <c r="AL547" s="32"/>
      <c r="AM547" s="10"/>
      <c r="AN547" s="32"/>
      <c r="AO547" s="10"/>
      <c r="AP547" s="244"/>
      <c r="AQ547" s="10"/>
      <c r="AR547" s="32"/>
      <c r="AS547" s="10"/>
      <c r="AT547" s="244"/>
      <c r="AU547" s="10"/>
      <c r="AV547" s="244"/>
      <c r="AW547" s="7"/>
      <c r="AX547" s="249"/>
      <c r="AY547" s="10"/>
      <c r="AZ547" s="244"/>
      <c r="BA547" s="7"/>
      <c r="BB547" s="249"/>
      <c r="BC547" s="7"/>
      <c r="BD547" s="249"/>
      <c r="BE547" s="7"/>
      <c r="BF547" s="8"/>
      <c r="BG547" s="7"/>
      <c r="BH547" s="8"/>
      <c r="BJ547" s="41"/>
      <c r="BK547" s="41">
        <f t="shared" si="39"/>
        <v>0</v>
      </c>
      <c r="BL547">
        <f t="shared" si="38"/>
        <v>0</v>
      </c>
      <c r="BN547" s="39"/>
    </row>
    <row r="548" spans="1:66">
      <c r="A548">
        <f t="shared" si="37"/>
        <v>495</v>
      </c>
      <c r="B548" s="6"/>
      <c r="C548" s="10"/>
      <c r="D548" s="32"/>
      <c r="E548" s="10"/>
      <c r="F548" s="32"/>
      <c r="G548" s="10"/>
      <c r="H548" s="32"/>
      <c r="I548" s="10"/>
      <c r="J548" s="32"/>
      <c r="K548" s="10"/>
      <c r="L548" s="32"/>
      <c r="M548" s="10"/>
      <c r="N548" s="32"/>
      <c r="O548" s="10"/>
      <c r="P548" s="32"/>
      <c r="Q548" s="10"/>
      <c r="R548" s="32"/>
      <c r="S548" s="10"/>
      <c r="T548" s="32"/>
      <c r="U548" s="10"/>
      <c r="V548" s="32"/>
      <c r="W548" s="10"/>
      <c r="X548" s="32"/>
      <c r="Y548" s="10"/>
      <c r="Z548" s="32"/>
      <c r="AA548" s="10"/>
      <c r="AB548" s="32"/>
      <c r="AC548" s="10"/>
      <c r="AD548" s="32"/>
      <c r="AE548" s="10"/>
      <c r="AF548" s="32"/>
      <c r="AG548" s="10"/>
      <c r="AH548" s="32"/>
      <c r="AI548" s="10"/>
      <c r="AJ548" s="32"/>
      <c r="AK548" s="10"/>
      <c r="AL548" s="32"/>
      <c r="AM548" s="10"/>
      <c r="AN548" s="32"/>
      <c r="AO548" s="10"/>
      <c r="AP548" s="244"/>
      <c r="AQ548" s="10"/>
      <c r="AR548" s="32"/>
      <c r="AS548" s="10"/>
      <c r="AT548" s="244"/>
      <c r="AU548" s="10"/>
      <c r="AV548" s="244"/>
      <c r="AW548" s="7"/>
      <c r="AX548" s="249"/>
      <c r="AY548" s="10"/>
      <c r="AZ548" s="244"/>
      <c r="BA548" s="7"/>
      <c r="BB548" s="249"/>
      <c r="BC548" s="7"/>
      <c r="BD548" s="249"/>
      <c r="BE548" s="7"/>
      <c r="BF548" s="8"/>
      <c r="BG548" s="7"/>
      <c r="BH548" s="8"/>
      <c r="BJ548" s="41"/>
      <c r="BK548" s="41">
        <f t="shared" si="39"/>
        <v>0</v>
      </c>
      <c r="BL548">
        <f t="shared" si="38"/>
        <v>0</v>
      </c>
    </row>
    <row r="549" spans="1:66">
      <c r="A549">
        <f t="shared" si="37"/>
        <v>496</v>
      </c>
      <c r="B549" s="6"/>
      <c r="C549" s="10"/>
      <c r="D549" s="32"/>
      <c r="E549" s="10"/>
      <c r="F549" s="32"/>
      <c r="G549" s="10"/>
      <c r="H549" s="32"/>
      <c r="I549" s="10"/>
      <c r="J549" s="32"/>
      <c r="K549" s="10"/>
      <c r="L549" s="32"/>
      <c r="M549" s="10"/>
      <c r="N549" s="32"/>
      <c r="O549" s="10"/>
      <c r="P549" s="32"/>
      <c r="Q549" s="10"/>
      <c r="R549" s="32"/>
      <c r="S549" s="10"/>
      <c r="T549" s="32"/>
      <c r="U549" s="10"/>
      <c r="V549" s="32"/>
      <c r="W549" s="10"/>
      <c r="X549" s="32"/>
      <c r="Y549" s="10"/>
      <c r="Z549" s="32"/>
      <c r="AA549" s="10"/>
      <c r="AB549" s="32"/>
      <c r="AC549" s="10"/>
      <c r="AD549" s="32"/>
      <c r="AE549" s="10"/>
      <c r="AF549" s="32"/>
      <c r="AG549" s="10"/>
      <c r="AH549" s="32"/>
      <c r="AI549" s="10"/>
      <c r="AJ549" s="32"/>
      <c r="AK549" s="10"/>
      <c r="AL549" s="32"/>
      <c r="AM549" s="10"/>
      <c r="AN549" s="32"/>
      <c r="AO549" s="10"/>
      <c r="AP549" s="244"/>
      <c r="AQ549" s="10"/>
      <c r="AR549" s="32"/>
      <c r="AS549" s="10"/>
      <c r="AT549" s="244"/>
      <c r="AU549" s="10"/>
      <c r="AV549" s="244"/>
      <c r="AW549" s="7"/>
      <c r="AX549" s="249"/>
      <c r="AY549" s="10"/>
      <c r="AZ549" s="244"/>
      <c r="BA549" s="7"/>
      <c r="BB549" s="249"/>
      <c r="BC549" s="7"/>
      <c r="BD549" s="249"/>
      <c r="BE549" s="7"/>
      <c r="BF549" s="8"/>
      <c r="BG549" s="7"/>
      <c r="BH549" s="8"/>
      <c r="BJ549" s="41"/>
      <c r="BK549" s="41">
        <f t="shared" si="39"/>
        <v>0</v>
      </c>
      <c r="BL549">
        <f t="shared" si="38"/>
        <v>0</v>
      </c>
    </row>
    <row r="550" spans="1:66">
      <c r="A550">
        <f t="shared" si="37"/>
        <v>497</v>
      </c>
      <c r="B550" s="6"/>
      <c r="C550" s="10"/>
      <c r="D550" s="32"/>
      <c r="E550" s="10"/>
      <c r="F550" s="32"/>
      <c r="G550" s="10"/>
      <c r="H550" s="32"/>
      <c r="I550" s="10"/>
      <c r="J550" s="32"/>
      <c r="K550" s="10"/>
      <c r="L550" s="32"/>
      <c r="M550" s="10"/>
      <c r="N550" s="32"/>
      <c r="O550" s="10"/>
      <c r="P550" s="32"/>
      <c r="Q550" s="10"/>
      <c r="R550" s="32"/>
      <c r="S550" s="10"/>
      <c r="T550" s="32"/>
      <c r="U550" s="10"/>
      <c r="V550" s="32"/>
      <c r="W550" s="10"/>
      <c r="X550" s="32"/>
      <c r="Y550" s="10"/>
      <c r="Z550" s="32"/>
      <c r="AA550" s="10"/>
      <c r="AB550" s="32"/>
      <c r="AC550" s="10"/>
      <c r="AD550" s="32"/>
      <c r="AE550" s="10"/>
      <c r="AF550" s="32"/>
      <c r="AG550" s="10"/>
      <c r="AH550" s="32"/>
      <c r="AI550" s="10"/>
      <c r="AJ550" s="32"/>
      <c r="AK550" s="10"/>
      <c r="AL550" s="32"/>
      <c r="AM550" s="10"/>
      <c r="AN550" s="32"/>
      <c r="AO550" s="10"/>
      <c r="AP550" s="244"/>
      <c r="AQ550" s="10"/>
      <c r="AR550" s="32"/>
      <c r="AS550" s="10"/>
      <c r="AT550" s="244"/>
      <c r="AU550" s="10"/>
      <c r="AV550" s="244"/>
      <c r="AW550" s="7"/>
      <c r="AX550" s="249"/>
      <c r="AY550" s="10"/>
      <c r="AZ550" s="244"/>
      <c r="BA550" s="7"/>
      <c r="BB550" s="249"/>
      <c r="BC550" s="7"/>
      <c r="BD550" s="249"/>
      <c r="BE550" s="7"/>
      <c r="BF550" s="8"/>
      <c r="BG550" s="7"/>
      <c r="BH550" s="8"/>
      <c r="BJ550" s="41"/>
      <c r="BK550" s="41">
        <f t="shared" si="39"/>
        <v>0</v>
      </c>
      <c r="BL550">
        <f t="shared" si="38"/>
        <v>0</v>
      </c>
    </row>
    <row r="551" spans="1:66">
      <c r="A551">
        <f t="shared" si="37"/>
        <v>498</v>
      </c>
      <c r="B551" s="6"/>
      <c r="C551" s="10"/>
      <c r="D551" s="32"/>
      <c r="E551" s="10"/>
      <c r="F551" s="32"/>
      <c r="G551" s="10"/>
      <c r="H551" s="32"/>
      <c r="I551" s="10"/>
      <c r="J551" s="32"/>
      <c r="K551" s="10"/>
      <c r="L551" s="32"/>
      <c r="M551" s="10"/>
      <c r="N551" s="32"/>
      <c r="O551" s="10"/>
      <c r="P551" s="32"/>
      <c r="Q551" s="10"/>
      <c r="R551" s="32"/>
      <c r="S551" s="10"/>
      <c r="T551" s="32"/>
      <c r="U551" s="10"/>
      <c r="V551" s="32"/>
      <c r="W551" s="10"/>
      <c r="X551" s="32"/>
      <c r="Y551" s="10"/>
      <c r="Z551" s="32"/>
      <c r="AA551" s="10"/>
      <c r="AB551" s="32"/>
      <c r="AC551" s="10"/>
      <c r="AD551" s="32"/>
      <c r="AE551" s="10"/>
      <c r="AF551" s="32"/>
      <c r="AG551" s="10"/>
      <c r="AH551" s="32"/>
      <c r="AI551" s="10"/>
      <c r="AJ551" s="32"/>
      <c r="AK551" s="10"/>
      <c r="AL551" s="32"/>
      <c r="AM551" s="10"/>
      <c r="AN551" s="32"/>
      <c r="AO551" s="10"/>
      <c r="AP551" s="244"/>
      <c r="AQ551" s="10"/>
      <c r="AR551" s="32"/>
      <c r="AS551" s="10"/>
      <c r="AT551" s="244"/>
      <c r="AU551" s="10"/>
      <c r="AV551" s="244"/>
      <c r="AW551" s="7"/>
      <c r="AX551" s="249"/>
      <c r="AY551" s="10"/>
      <c r="AZ551" s="244"/>
      <c r="BA551" s="7"/>
      <c r="BB551" s="249"/>
      <c r="BC551" s="7"/>
      <c r="BD551" s="249"/>
      <c r="BE551" s="7"/>
      <c r="BF551" s="8"/>
      <c r="BG551" s="7"/>
      <c r="BH551" s="8"/>
      <c r="BJ551" s="41"/>
      <c r="BK551" s="41">
        <f t="shared" si="39"/>
        <v>0</v>
      </c>
      <c r="BL551">
        <f t="shared" si="38"/>
        <v>0</v>
      </c>
    </row>
    <row r="552" spans="1:66">
      <c r="A552">
        <f t="shared" si="37"/>
        <v>499</v>
      </c>
      <c r="B552" s="6"/>
      <c r="C552" s="10"/>
      <c r="D552" s="32"/>
      <c r="E552" s="10"/>
      <c r="F552" s="32"/>
      <c r="G552" s="10"/>
      <c r="H552" s="32"/>
      <c r="I552" s="10"/>
      <c r="J552" s="32"/>
      <c r="K552" s="10"/>
      <c r="L552" s="32"/>
      <c r="M552" s="10"/>
      <c r="N552" s="32"/>
      <c r="O552" s="10"/>
      <c r="P552" s="32"/>
      <c r="Q552" s="10"/>
      <c r="R552" s="32"/>
      <c r="S552" s="10"/>
      <c r="T552" s="32"/>
      <c r="U552" s="10"/>
      <c r="V552" s="32"/>
      <c r="W552" s="10"/>
      <c r="X552" s="32"/>
      <c r="Y552" s="10"/>
      <c r="Z552" s="32"/>
      <c r="AA552" s="10"/>
      <c r="AB552" s="32"/>
      <c r="AC552" s="10"/>
      <c r="AD552" s="32"/>
      <c r="AE552" s="10"/>
      <c r="AF552" s="32"/>
      <c r="AG552" s="10"/>
      <c r="AH552" s="32"/>
      <c r="AI552" s="10"/>
      <c r="AJ552" s="32"/>
      <c r="AK552" s="10"/>
      <c r="AL552" s="32"/>
      <c r="AM552" s="10"/>
      <c r="AN552" s="32"/>
      <c r="AO552" s="10"/>
      <c r="AP552" s="244"/>
      <c r="AQ552" s="10"/>
      <c r="AR552" s="32"/>
      <c r="AS552" s="10"/>
      <c r="AT552" s="244"/>
      <c r="AU552" s="10"/>
      <c r="AV552" s="244"/>
      <c r="AW552" s="7"/>
      <c r="AX552" s="249"/>
      <c r="AY552" s="10"/>
      <c r="AZ552" s="244"/>
      <c r="BA552" s="7"/>
      <c r="BB552" s="249"/>
      <c r="BC552" s="7"/>
      <c r="BD552" s="249"/>
      <c r="BE552" s="7"/>
      <c r="BF552" s="8"/>
      <c r="BG552" s="7"/>
      <c r="BH552" s="8"/>
      <c r="BJ552" s="41"/>
      <c r="BK552" s="41">
        <f t="shared" si="39"/>
        <v>0</v>
      </c>
      <c r="BL552">
        <f t="shared" si="38"/>
        <v>0</v>
      </c>
    </row>
    <row r="553" spans="1:66">
      <c r="A553">
        <f t="shared" si="37"/>
        <v>500</v>
      </c>
      <c r="B553" s="6"/>
      <c r="C553" s="10"/>
      <c r="D553" s="32"/>
      <c r="E553" s="10"/>
      <c r="F553" s="32"/>
      <c r="G553" s="10"/>
      <c r="H553" s="32"/>
      <c r="I553" s="10"/>
      <c r="J553" s="32"/>
      <c r="K553" s="10"/>
      <c r="L553" s="32"/>
      <c r="M553" s="10"/>
      <c r="N553" s="32"/>
      <c r="O553" s="10"/>
      <c r="P553" s="32"/>
      <c r="Q553" s="10"/>
      <c r="R553" s="32"/>
      <c r="S553" s="10"/>
      <c r="T553" s="32"/>
      <c r="U553" s="10"/>
      <c r="V553" s="32"/>
      <c r="W553" s="10"/>
      <c r="X553" s="32"/>
      <c r="Y553" s="10"/>
      <c r="Z553" s="32"/>
      <c r="AA553" s="10"/>
      <c r="AB553" s="32"/>
      <c r="AC553" s="10"/>
      <c r="AD553" s="32"/>
      <c r="AE553" s="10"/>
      <c r="AF553" s="32"/>
      <c r="AG553" s="10"/>
      <c r="AH553" s="32"/>
      <c r="AI553" s="10"/>
      <c r="AJ553" s="32"/>
      <c r="AK553" s="10"/>
      <c r="AL553" s="32"/>
      <c r="AM553" s="10"/>
      <c r="AN553" s="32"/>
      <c r="AO553" s="10"/>
      <c r="AP553" s="244"/>
      <c r="AQ553" s="10"/>
      <c r="AR553" s="32"/>
      <c r="AS553" s="10"/>
      <c r="AT553" s="244"/>
      <c r="AU553" s="10"/>
      <c r="AV553" s="244"/>
      <c r="AW553" s="7"/>
      <c r="AX553" s="249"/>
      <c r="AY553" s="10"/>
      <c r="AZ553" s="244"/>
      <c r="BA553" s="7"/>
      <c r="BB553" s="249"/>
      <c r="BC553" s="7"/>
      <c r="BD553" s="249"/>
      <c r="BE553" s="7"/>
      <c r="BF553" s="8"/>
      <c r="BG553" s="7"/>
      <c r="BH553" s="8"/>
      <c r="BJ553" s="41"/>
      <c r="BK553" s="41">
        <f t="shared" si="39"/>
        <v>0</v>
      </c>
      <c r="BL553">
        <f t="shared" si="38"/>
        <v>0</v>
      </c>
    </row>
    <row r="554" spans="1:66">
      <c r="A554">
        <f t="shared" si="37"/>
        <v>501</v>
      </c>
      <c r="B554" s="6"/>
      <c r="C554" s="10"/>
      <c r="D554" s="32"/>
      <c r="E554" s="10"/>
      <c r="F554" s="32"/>
      <c r="G554" s="10"/>
      <c r="H554" s="32"/>
      <c r="I554" s="10"/>
      <c r="J554" s="32"/>
      <c r="K554" s="10"/>
      <c r="L554" s="32"/>
      <c r="M554" s="10"/>
      <c r="N554" s="32"/>
      <c r="O554" s="10"/>
      <c r="P554" s="32"/>
      <c r="Q554" s="10"/>
      <c r="R554" s="32"/>
      <c r="S554" s="10"/>
      <c r="T554" s="32"/>
      <c r="U554" s="10"/>
      <c r="V554" s="32"/>
      <c r="W554" s="10"/>
      <c r="X554" s="32"/>
      <c r="Y554" s="10"/>
      <c r="Z554" s="32"/>
      <c r="AA554" s="10"/>
      <c r="AB554" s="32"/>
      <c r="AC554" s="10"/>
      <c r="AD554" s="32"/>
      <c r="AE554" s="10"/>
      <c r="AF554" s="32"/>
      <c r="AG554" s="10"/>
      <c r="AH554" s="32"/>
      <c r="AI554" s="10"/>
      <c r="AJ554" s="32"/>
      <c r="AK554" s="10"/>
      <c r="AL554" s="32"/>
      <c r="AM554" s="10"/>
      <c r="AN554" s="32"/>
      <c r="AO554" s="10"/>
      <c r="AP554" s="244"/>
      <c r="AQ554" s="10"/>
      <c r="AR554" s="32"/>
      <c r="AS554" s="10"/>
      <c r="AT554" s="244"/>
      <c r="AU554" s="10"/>
      <c r="AV554" s="244"/>
      <c r="AW554" s="7"/>
      <c r="AX554" s="249"/>
      <c r="AY554" s="10"/>
      <c r="AZ554" s="244"/>
      <c r="BA554" s="7"/>
      <c r="BB554" s="249"/>
      <c r="BC554" s="7"/>
      <c r="BD554" s="249"/>
      <c r="BE554" s="7"/>
      <c r="BF554" s="8"/>
      <c r="BG554" s="7"/>
      <c r="BH554" s="8"/>
      <c r="BJ554" s="41"/>
      <c r="BK554" s="41">
        <f t="shared" si="39"/>
        <v>0</v>
      </c>
      <c r="BL554">
        <f t="shared" si="38"/>
        <v>0</v>
      </c>
    </row>
    <row r="555" spans="1:66">
      <c r="A555">
        <f t="shared" si="37"/>
        <v>502</v>
      </c>
      <c r="B555" s="6"/>
      <c r="C555" s="10"/>
      <c r="D555" s="32"/>
      <c r="E555" s="10"/>
      <c r="F555" s="32"/>
      <c r="G555" s="10"/>
      <c r="H555" s="32"/>
      <c r="I555" s="10"/>
      <c r="J555" s="32"/>
      <c r="K555" s="10"/>
      <c r="L555" s="32"/>
      <c r="M555" s="10"/>
      <c r="N555" s="32"/>
      <c r="O555" s="10"/>
      <c r="P555" s="32"/>
      <c r="Q555" s="10"/>
      <c r="R555" s="32"/>
      <c r="S555" s="10"/>
      <c r="T555" s="32"/>
      <c r="U555" s="10"/>
      <c r="V555" s="32"/>
      <c r="W555" s="10"/>
      <c r="X555" s="32"/>
      <c r="Y555" s="10"/>
      <c r="Z555" s="32"/>
      <c r="AA555" s="10"/>
      <c r="AB555" s="32"/>
      <c r="AC555" s="10"/>
      <c r="AD555" s="32"/>
      <c r="AE555" s="10"/>
      <c r="AF555" s="32"/>
      <c r="AG555" s="10"/>
      <c r="AH555" s="32"/>
      <c r="AI555" s="10"/>
      <c r="AJ555" s="32"/>
      <c r="AK555" s="10"/>
      <c r="AL555" s="32"/>
      <c r="AM555" s="10"/>
      <c r="AN555" s="32"/>
      <c r="AO555" s="10"/>
      <c r="AP555" s="244"/>
      <c r="AQ555" s="10"/>
      <c r="AR555" s="32"/>
      <c r="AS555" s="10"/>
      <c r="AT555" s="244"/>
      <c r="AU555" s="10"/>
      <c r="AV555" s="244"/>
      <c r="AW555" s="7"/>
      <c r="AX555" s="249"/>
      <c r="AY555" s="10"/>
      <c r="AZ555" s="244"/>
      <c r="BA555" s="7"/>
      <c r="BB555" s="249"/>
      <c r="BC555" s="7"/>
      <c r="BD555" s="249"/>
      <c r="BE555" s="7"/>
      <c r="BF555" s="8"/>
      <c r="BG555" s="7"/>
      <c r="BH555" s="8"/>
      <c r="BJ555" s="41"/>
      <c r="BK555" s="41">
        <f t="shared" si="39"/>
        <v>0</v>
      </c>
      <c r="BL555">
        <f t="shared" si="38"/>
        <v>0</v>
      </c>
    </row>
    <row r="556" spans="1:66">
      <c r="A556">
        <f t="shared" si="37"/>
        <v>503</v>
      </c>
      <c r="B556" s="6"/>
      <c r="C556" s="10"/>
      <c r="D556" s="32"/>
      <c r="E556" s="10"/>
      <c r="F556" s="32"/>
      <c r="G556" s="10"/>
      <c r="H556" s="32"/>
      <c r="I556" s="10"/>
      <c r="J556" s="32"/>
      <c r="K556" s="10"/>
      <c r="L556" s="32"/>
      <c r="M556" s="10"/>
      <c r="N556" s="32"/>
      <c r="O556" s="10"/>
      <c r="P556" s="32"/>
      <c r="Q556" s="10"/>
      <c r="R556" s="32"/>
      <c r="S556" s="10"/>
      <c r="T556" s="32"/>
      <c r="U556" s="10"/>
      <c r="V556" s="32"/>
      <c r="W556" s="10"/>
      <c r="X556" s="32"/>
      <c r="Y556" s="10"/>
      <c r="Z556" s="32"/>
      <c r="AA556" s="10"/>
      <c r="AB556" s="32"/>
      <c r="AC556" s="10"/>
      <c r="AD556" s="32"/>
      <c r="AE556" s="10"/>
      <c r="AF556" s="32"/>
      <c r="AG556" s="10"/>
      <c r="AH556" s="32"/>
      <c r="AI556" s="10"/>
      <c r="AJ556" s="32"/>
      <c r="AK556" s="10"/>
      <c r="AL556" s="32"/>
      <c r="AM556" s="10"/>
      <c r="AN556" s="32"/>
      <c r="AO556" s="10"/>
      <c r="AP556" s="244"/>
      <c r="AQ556" s="10"/>
      <c r="AR556" s="32"/>
      <c r="AS556" s="10"/>
      <c r="AT556" s="244"/>
      <c r="AU556" s="10"/>
      <c r="AV556" s="244"/>
      <c r="AW556" s="7"/>
      <c r="AX556" s="249"/>
      <c r="AY556" s="10"/>
      <c r="AZ556" s="244"/>
      <c r="BA556" s="7"/>
      <c r="BB556" s="249"/>
      <c r="BC556" s="7"/>
      <c r="BD556" s="249"/>
      <c r="BE556" s="7"/>
      <c r="BF556" s="8"/>
      <c r="BG556" s="7"/>
      <c r="BH556" s="8"/>
      <c r="BJ556" s="41"/>
      <c r="BK556" s="41">
        <f t="shared" si="39"/>
        <v>0</v>
      </c>
      <c r="BL556">
        <f t="shared" si="38"/>
        <v>0</v>
      </c>
    </row>
    <row r="557" spans="1:66">
      <c r="A557">
        <f t="shared" si="37"/>
        <v>504</v>
      </c>
      <c r="B557" s="6"/>
      <c r="C557" s="10"/>
      <c r="D557" s="32"/>
      <c r="E557" s="10"/>
      <c r="F557" s="32"/>
      <c r="G557" s="10"/>
      <c r="H557" s="32"/>
      <c r="I557" s="10"/>
      <c r="J557" s="32"/>
      <c r="K557" s="10"/>
      <c r="L557" s="32"/>
      <c r="M557" s="10"/>
      <c r="N557" s="32"/>
      <c r="O557" s="10"/>
      <c r="P557" s="32"/>
      <c r="Q557" s="10"/>
      <c r="R557" s="32"/>
      <c r="S557" s="10"/>
      <c r="T557" s="32"/>
      <c r="U557" s="10"/>
      <c r="V557" s="32"/>
      <c r="W557" s="10"/>
      <c r="X557" s="32"/>
      <c r="Y557" s="10"/>
      <c r="Z557" s="32"/>
      <c r="AA557" s="10"/>
      <c r="AB557" s="32"/>
      <c r="AC557" s="10"/>
      <c r="AD557" s="32"/>
      <c r="AE557" s="10"/>
      <c r="AF557" s="32"/>
      <c r="AG557" s="10"/>
      <c r="AH557" s="32"/>
      <c r="AI557" s="10"/>
      <c r="AJ557" s="32"/>
      <c r="AK557" s="10"/>
      <c r="AL557" s="32"/>
      <c r="AM557" s="10"/>
      <c r="AN557" s="32"/>
      <c r="AO557" s="10"/>
      <c r="AP557" s="244"/>
      <c r="AQ557" s="10"/>
      <c r="AR557" s="32"/>
      <c r="AS557" s="10"/>
      <c r="AT557" s="244"/>
      <c r="AU557" s="10"/>
      <c r="AV557" s="244"/>
      <c r="AW557" s="7"/>
      <c r="AX557" s="249"/>
      <c r="AY557" s="10"/>
      <c r="AZ557" s="244"/>
      <c r="BA557" s="7"/>
      <c r="BB557" s="249"/>
      <c r="BC557" s="7"/>
      <c r="BD557" s="249"/>
      <c r="BE557" s="7"/>
      <c r="BF557" s="8"/>
      <c r="BG557" s="7"/>
      <c r="BH557" s="8"/>
      <c r="BJ557" s="41"/>
      <c r="BK557" s="41">
        <f t="shared" si="39"/>
        <v>0</v>
      </c>
      <c r="BL557">
        <f t="shared" si="38"/>
        <v>0</v>
      </c>
    </row>
    <row r="558" spans="1:66">
      <c r="A558">
        <f t="shared" si="37"/>
        <v>505</v>
      </c>
      <c r="B558" s="6"/>
      <c r="C558" s="10"/>
      <c r="D558" s="32"/>
      <c r="E558" s="10"/>
      <c r="F558" s="32"/>
      <c r="G558" s="10"/>
      <c r="H558" s="32"/>
      <c r="I558" s="10"/>
      <c r="J558" s="32"/>
      <c r="K558" s="10"/>
      <c r="L558" s="32"/>
      <c r="M558" s="10"/>
      <c r="N558" s="32"/>
      <c r="O558" s="10"/>
      <c r="P558" s="32"/>
      <c r="Q558" s="10"/>
      <c r="R558" s="32"/>
      <c r="S558" s="10"/>
      <c r="T558" s="32"/>
      <c r="U558" s="10"/>
      <c r="V558" s="32"/>
      <c r="W558" s="10"/>
      <c r="X558" s="32"/>
      <c r="Y558" s="10"/>
      <c r="Z558" s="32"/>
      <c r="AA558" s="10"/>
      <c r="AB558" s="32"/>
      <c r="AC558" s="10"/>
      <c r="AD558" s="32"/>
      <c r="AE558" s="10"/>
      <c r="AF558" s="32"/>
      <c r="AG558" s="10"/>
      <c r="AH558" s="32"/>
      <c r="AI558" s="10"/>
      <c r="AJ558" s="32"/>
      <c r="AK558" s="10"/>
      <c r="AL558" s="32"/>
      <c r="AM558" s="10"/>
      <c r="AN558" s="32"/>
      <c r="AO558" s="10"/>
      <c r="AP558" s="244"/>
      <c r="AQ558" s="10"/>
      <c r="AR558" s="32"/>
      <c r="AS558" s="10"/>
      <c r="AT558" s="244"/>
      <c r="AU558" s="10"/>
      <c r="AV558" s="244"/>
      <c r="AW558" s="7"/>
      <c r="AX558" s="249"/>
      <c r="AY558" s="10"/>
      <c r="AZ558" s="244"/>
      <c r="BA558" s="7"/>
      <c r="BB558" s="249"/>
      <c r="BC558" s="7"/>
      <c r="BD558" s="249"/>
      <c r="BE558" s="7"/>
      <c r="BF558" s="8"/>
      <c r="BG558" s="7"/>
      <c r="BH558" s="8"/>
      <c r="BJ558" s="41"/>
      <c r="BK558" s="41">
        <f t="shared" si="39"/>
        <v>0</v>
      </c>
      <c r="BL558">
        <f t="shared" si="38"/>
        <v>0</v>
      </c>
    </row>
    <row r="559" spans="1:66">
      <c r="A559">
        <f t="shared" si="37"/>
        <v>506</v>
      </c>
      <c r="B559" s="6"/>
      <c r="C559" s="10"/>
      <c r="D559" s="32"/>
      <c r="E559" s="10"/>
      <c r="F559" s="32"/>
      <c r="G559" s="10"/>
      <c r="H559" s="32"/>
      <c r="I559" s="10"/>
      <c r="J559" s="32"/>
      <c r="K559" s="94"/>
      <c r="L559" s="32"/>
      <c r="M559" s="10"/>
      <c r="N559" s="32"/>
      <c r="O559" s="10"/>
      <c r="P559" s="32"/>
      <c r="Q559" s="10"/>
      <c r="R559" s="32"/>
      <c r="S559" s="10"/>
      <c r="T559" s="32"/>
      <c r="U559" s="10"/>
      <c r="V559" s="32"/>
      <c r="W559" s="10"/>
      <c r="X559" s="32"/>
      <c r="Y559" s="10"/>
      <c r="Z559" s="32"/>
      <c r="AA559" s="10"/>
      <c r="AB559" s="32"/>
      <c r="AC559" s="10"/>
      <c r="AD559" s="32"/>
      <c r="AE559" s="10"/>
      <c r="AF559" s="32"/>
      <c r="AG559" s="10"/>
      <c r="AH559" s="32"/>
      <c r="AI559" s="10"/>
      <c r="AJ559" s="32"/>
      <c r="AK559" s="10"/>
      <c r="AL559" s="32"/>
      <c r="AM559" s="10"/>
      <c r="AN559" s="32"/>
      <c r="AO559" s="10"/>
      <c r="AP559" s="244"/>
      <c r="AQ559" s="10"/>
      <c r="AR559" s="32"/>
      <c r="AS559" s="10"/>
      <c r="AT559" s="244"/>
      <c r="AU559" s="10"/>
      <c r="AV559" s="244"/>
      <c r="AW559" s="7"/>
      <c r="AX559" s="249"/>
      <c r="AY559" s="10"/>
      <c r="AZ559" s="244"/>
      <c r="BA559" s="7"/>
      <c r="BB559" s="249"/>
      <c r="BC559" s="7"/>
      <c r="BD559" s="249"/>
      <c r="BE559" s="7"/>
      <c r="BF559" s="8"/>
      <c r="BG559" s="7"/>
      <c r="BH559" s="8"/>
      <c r="BJ559" s="41"/>
      <c r="BK559" s="41">
        <f t="shared" si="39"/>
        <v>0</v>
      </c>
      <c r="BL559">
        <f t="shared" si="38"/>
        <v>0</v>
      </c>
      <c r="BN559" s="39"/>
    </row>
    <row r="560" spans="1:66">
      <c r="A560">
        <f t="shared" si="37"/>
        <v>507</v>
      </c>
      <c r="B560" s="6"/>
      <c r="C560" s="10"/>
      <c r="D560" s="32"/>
      <c r="E560" s="10"/>
      <c r="F560" s="32"/>
      <c r="G560" s="10"/>
      <c r="H560" s="32"/>
      <c r="I560" s="10"/>
      <c r="J560" s="32"/>
      <c r="K560" s="94"/>
      <c r="L560" s="32"/>
      <c r="M560" s="10"/>
      <c r="N560" s="32"/>
      <c r="O560" s="10"/>
      <c r="P560" s="32"/>
      <c r="Q560" s="10"/>
      <c r="R560" s="32"/>
      <c r="S560" s="10"/>
      <c r="T560" s="32"/>
      <c r="U560" s="10"/>
      <c r="V560" s="32"/>
      <c r="W560" s="10"/>
      <c r="X560" s="32"/>
      <c r="Y560" s="10"/>
      <c r="Z560" s="32"/>
      <c r="AA560" s="10"/>
      <c r="AB560" s="32"/>
      <c r="AC560" s="10"/>
      <c r="AD560" s="32"/>
      <c r="AE560" s="10"/>
      <c r="AF560" s="32"/>
      <c r="AG560" s="10"/>
      <c r="AH560" s="32"/>
      <c r="AI560" s="10"/>
      <c r="AJ560" s="32"/>
      <c r="AK560" s="10"/>
      <c r="AL560" s="32"/>
      <c r="AM560" s="10"/>
      <c r="AN560" s="32"/>
      <c r="AO560" s="10"/>
      <c r="AP560" s="244"/>
      <c r="AQ560" s="10"/>
      <c r="AR560" s="32"/>
      <c r="AS560" s="10"/>
      <c r="AT560" s="244"/>
      <c r="AU560" s="10"/>
      <c r="AV560" s="244"/>
      <c r="AW560" s="7"/>
      <c r="AX560" s="249"/>
      <c r="AY560" s="10"/>
      <c r="AZ560" s="244"/>
      <c r="BA560" s="7"/>
      <c r="BB560" s="249"/>
      <c r="BC560" s="7"/>
      <c r="BD560" s="249"/>
      <c r="BE560" s="7"/>
      <c r="BF560" s="8"/>
      <c r="BG560" s="7"/>
      <c r="BH560" s="8"/>
      <c r="BJ560" s="41"/>
      <c r="BK560" s="41">
        <f t="shared" si="39"/>
        <v>0</v>
      </c>
      <c r="BL560">
        <f t="shared" si="38"/>
        <v>0</v>
      </c>
      <c r="BN560" s="39"/>
    </row>
    <row r="561" spans="1:66">
      <c r="A561">
        <f t="shared" si="37"/>
        <v>508</v>
      </c>
      <c r="B561" s="6"/>
      <c r="C561" s="10"/>
      <c r="D561" s="32"/>
      <c r="E561" s="10"/>
      <c r="F561" s="32"/>
      <c r="G561" s="10"/>
      <c r="H561" s="32"/>
      <c r="I561" s="10"/>
      <c r="J561" s="32"/>
      <c r="K561" s="94"/>
      <c r="L561" s="32"/>
      <c r="M561" s="10"/>
      <c r="N561" s="32"/>
      <c r="O561" s="10"/>
      <c r="P561" s="32"/>
      <c r="Q561" s="10"/>
      <c r="R561" s="32"/>
      <c r="S561" s="10"/>
      <c r="T561" s="32"/>
      <c r="U561" s="10"/>
      <c r="V561" s="32"/>
      <c r="W561" s="10"/>
      <c r="X561" s="32"/>
      <c r="Y561" s="10"/>
      <c r="Z561" s="32"/>
      <c r="AA561" s="10"/>
      <c r="AB561" s="32"/>
      <c r="AC561" s="10"/>
      <c r="AD561" s="32"/>
      <c r="AE561" s="10"/>
      <c r="AF561" s="32"/>
      <c r="AG561" s="10"/>
      <c r="AH561" s="32"/>
      <c r="AI561" s="10"/>
      <c r="AJ561" s="32"/>
      <c r="AK561" s="10"/>
      <c r="AL561" s="32"/>
      <c r="AM561" s="10"/>
      <c r="AN561" s="32"/>
      <c r="AO561" s="10"/>
      <c r="AP561" s="244"/>
      <c r="AQ561" s="10"/>
      <c r="AR561" s="32"/>
      <c r="AS561" s="10"/>
      <c r="AT561" s="244"/>
      <c r="AU561" s="10"/>
      <c r="AV561" s="244"/>
      <c r="AW561" s="7"/>
      <c r="AX561" s="249"/>
      <c r="AY561" s="10"/>
      <c r="AZ561" s="244"/>
      <c r="BA561" s="7"/>
      <c r="BB561" s="249"/>
      <c r="BC561" s="7"/>
      <c r="BD561" s="249"/>
      <c r="BE561" s="7"/>
      <c r="BF561" s="8"/>
      <c r="BG561" s="7"/>
      <c r="BH561" s="8"/>
      <c r="BJ561" s="41"/>
      <c r="BK561" s="41">
        <f t="shared" si="39"/>
        <v>0</v>
      </c>
      <c r="BL561">
        <f t="shared" si="38"/>
        <v>0</v>
      </c>
      <c r="BN561" s="39"/>
    </row>
    <row r="562" spans="1:66">
      <c r="A562">
        <f t="shared" si="37"/>
        <v>509</v>
      </c>
      <c r="B562" s="6"/>
      <c r="C562" s="10"/>
      <c r="D562" s="32"/>
      <c r="E562" s="10"/>
      <c r="F562" s="32"/>
      <c r="G562" s="10"/>
      <c r="H562" s="32"/>
      <c r="I562" s="10"/>
      <c r="J562" s="32"/>
      <c r="K562" s="94"/>
      <c r="L562" s="32"/>
      <c r="M562" s="10"/>
      <c r="N562" s="32"/>
      <c r="O562" s="10"/>
      <c r="P562" s="32"/>
      <c r="Q562" s="10"/>
      <c r="R562" s="32"/>
      <c r="S562" s="10"/>
      <c r="T562" s="32"/>
      <c r="U562" s="10"/>
      <c r="V562" s="32"/>
      <c r="W562" s="10"/>
      <c r="X562" s="32"/>
      <c r="Y562" s="10"/>
      <c r="Z562" s="32"/>
      <c r="AA562" s="10"/>
      <c r="AB562" s="32"/>
      <c r="AC562" s="10"/>
      <c r="AD562" s="32"/>
      <c r="AE562" s="10"/>
      <c r="AF562" s="32"/>
      <c r="AG562" s="10"/>
      <c r="AH562" s="32"/>
      <c r="AI562" s="10"/>
      <c r="AJ562" s="32"/>
      <c r="AK562" s="10"/>
      <c r="AL562" s="32"/>
      <c r="AM562" s="10"/>
      <c r="AN562" s="32"/>
      <c r="AO562" s="10"/>
      <c r="AP562" s="244"/>
      <c r="AQ562" s="10"/>
      <c r="AR562" s="32"/>
      <c r="AS562" s="10"/>
      <c r="AT562" s="244"/>
      <c r="AU562" s="10"/>
      <c r="AV562" s="244"/>
      <c r="AW562" s="7"/>
      <c r="AX562" s="249"/>
      <c r="AY562" s="10"/>
      <c r="AZ562" s="244"/>
      <c r="BA562" s="7"/>
      <c r="BB562" s="249"/>
      <c r="BC562" s="7"/>
      <c r="BD562" s="249"/>
      <c r="BE562" s="7"/>
      <c r="BF562" s="8"/>
      <c r="BG562" s="7"/>
      <c r="BH562" s="8"/>
      <c r="BJ562" s="41"/>
      <c r="BK562" s="41">
        <f t="shared" si="39"/>
        <v>0</v>
      </c>
      <c r="BL562">
        <f t="shared" si="38"/>
        <v>0</v>
      </c>
      <c r="BN562" s="39"/>
    </row>
    <row r="563" spans="1:66">
      <c r="A563">
        <f t="shared" si="37"/>
        <v>510</v>
      </c>
      <c r="B563" s="6"/>
      <c r="C563" s="10"/>
      <c r="D563" s="32"/>
      <c r="E563" s="10"/>
      <c r="F563" s="32"/>
      <c r="G563" s="10"/>
      <c r="H563" s="32"/>
      <c r="I563" s="10"/>
      <c r="J563" s="32"/>
      <c r="K563" s="94"/>
      <c r="L563" s="32"/>
      <c r="M563" s="10"/>
      <c r="N563" s="32"/>
      <c r="O563" s="10"/>
      <c r="P563" s="32"/>
      <c r="Q563" s="10"/>
      <c r="R563" s="32"/>
      <c r="S563" s="10"/>
      <c r="T563" s="32"/>
      <c r="U563" s="10"/>
      <c r="V563" s="32"/>
      <c r="W563" s="10"/>
      <c r="X563" s="32"/>
      <c r="Y563" s="10"/>
      <c r="Z563" s="32"/>
      <c r="AA563" s="10"/>
      <c r="AB563" s="32"/>
      <c r="AC563" s="10"/>
      <c r="AD563" s="32"/>
      <c r="AE563" s="10"/>
      <c r="AF563" s="32"/>
      <c r="AG563" s="10"/>
      <c r="AH563" s="32"/>
      <c r="AI563" s="10"/>
      <c r="AJ563" s="32"/>
      <c r="AK563" s="10"/>
      <c r="AL563" s="32"/>
      <c r="AM563" s="10"/>
      <c r="AN563" s="32"/>
      <c r="AO563" s="10"/>
      <c r="AP563" s="244"/>
      <c r="AQ563" s="10"/>
      <c r="AR563" s="32"/>
      <c r="AS563" s="10"/>
      <c r="AT563" s="244"/>
      <c r="AU563" s="10"/>
      <c r="AV563" s="244"/>
      <c r="AW563" s="7"/>
      <c r="AX563" s="249"/>
      <c r="AY563" s="10"/>
      <c r="AZ563" s="244"/>
      <c r="BA563" s="7"/>
      <c r="BB563" s="249"/>
      <c r="BC563" s="7"/>
      <c r="BD563" s="249"/>
      <c r="BE563" s="7"/>
      <c r="BF563" s="8"/>
      <c r="BG563" s="7"/>
      <c r="BH563" s="8"/>
      <c r="BJ563" s="41"/>
      <c r="BK563" s="41">
        <f t="shared" si="39"/>
        <v>0</v>
      </c>
      <c r="BL563">
        <f t="shared" si="38"/>
        <v>0</v>
      </c>
      <c r="BN563" s="39"/>
    </row>
    <row r="564" spans="1:66">
      <c r="A564">
        <f t="shared" si="37"/>
        <v>511</v>
      </c>
      <c r="B564" s="6"/>
      <c r="C564" s="10"/>
      <c r="D564" s="32"/>
      <c r="E564" s="10"/>
      <c r="F564" s="32"/>
      <c r="G564" s="10"/>
      <c r="H564" s="32"/>
      <c r="I564" s="10"/>
      <c r="J564" s="32"/>
      <c r="K564" s="10"/>
      <c r="L564" s="32"/>
      <c r="M564" s="10"/>
      <c r="N564" s="32"/>
      <c r="O564" s="10"/>
      <c r="P564" s="32"/>
      <c r="Q564" s="10"/>
      <c r="R564" s="32"/>
      <c r="S564" s="10"/>
      <c r="T564" s="32"/>
      <c r="U564" s="10"/>
      <c r="V564" s="32"/>
      <c r="W564" s="10"/>
      <c r="X564" s="32"/>
      <c r="Y564" s="10"/>
      <c r="Z564" s="32"/>
      <c r="AA564" s="10"/>
      <c r="AB564" s="32"/>
      <c r="AC564" s="10"/>
      <c r="AD564" s="32"/>
      <c r="AE564" s="10"/>
      <c r="AF564" s="32"/>
      <c r="AG564" s="10"/>
      <c r="AH564" s="32"/>
      <c r="AI564" s="10"/>
      <c r="AJ564" s="32"/>
      <c r="AK564" s="10"/>
      <c r="AL564" s="32"/>
      <c r="AM564" s="10"/>
      <c r="AN564" s="32"/>
      <c r="AO564" s="10"/>
      <c r="AP564" s="244"/>
      <c r="AQ564" s="10"/>
      <c r="AR564" s="32"/>
      <c r="AS564" s="10"/>
      <c r="AT564" s="244"/>
      <c r="AU564" s="10"/>
      <c r="AV564" s="244"/>
      <c r="AW564" s="7"/>
      <c r="AX564" s="249"/>
      <c r="AY564" s="10"/>
      <c r="AZ564" s="244"/>
      <c r="BA564" s="7"/>
      <c r="BB564" s="249"/>
      <c r="BC564" s="7"/>
      <c r="BD564" s="249"/>
      <c r="BE564" s="7"/>
      <c r="BF564" s="8"/>
      <c r="BG564" s="7"/>
      <c r="BH564" s="8"/>
      <c r="BJ564" s="41"/>
      <c r="BK564" s="41">
        <f t="shared" si="39"/>
        <v>0</v>
      </c>
      <c r="BL564">
        <f t="shared" si="38"/>
        <v>0</v>
      </c>
    </row>
    <row r="565" spans="1:66">
      <c r="A565">
        <f t="shared" si="37"/>
        <v>512</v>
      </c>
      <c r="B565" s="6"/>
      <c r="C565" s="10"/>
      <c r="D565" s="32"/>
      <c r="E565" s="10"/>
      <c r="F565" s="32"/>
      <c r="G565" s="10"/>
      <c r="H565" s="32"/>
      <c r="I565" s="10"/>
      <c r="J565" s="32"/>
      <c r="K565" s="10"/>
      <c r="L565" s="32"/>
      <c r="M565" s="10"/>
      <c r="N565" s="32"/>
      <c r="O565" s="10"/>
      <c r="P565" s="32"/>
      <c r="Q565" s="10"/>
      <c r="R565" s="32"/>
      <c r="S565" s="10"/>
      <c r="T565" s="32"/>
      <c r="U565" s="10"/>
      <c r="V565" s="32"/>
      <c r="W565" s="10"/>
      <c r="X565" s="32"/>
      <c r="Y565" s="10"/>
      <c r="Z565" s="32"/>
      <c r="AA565" s="10"/>
      <c r="AB565" s="32"/>
      <c r="AC565" s="10"/>
      <c r="AD565" s="32"/>
      <c r="AE565" s="10"/>
      <c r="AF565" s="32"/>
      <c r="AG565" s="10"/>
      <c r="AH565" s="32"/>
      <c r="AI565" s="10"/>
      <c r="AJ565" s="32"/>
      <c r="AK565" s="10"/>
      <c r="AL565" s="32"/>
      <c r="AM565" s="10"/>
      <c r="AN565" s="32"/>
      <c r="AO565" s="10"/>
      <c r="AP565" s="244"/>
      <c r="AQ565" s="10"/>
      <c r="AR565" s="32"/>
      <c r="AS565" s="10"/>
      <c r="AT565" s="244"/>
      <c r="AU565" s="10"/>
      <c r="AV565" s="244"/>
      <c r="AW565" s="7"/>
      <c r="AX565" s="249"/>
      <c r="AY565" s="10"/>
      <c r="AZ565" s="244"/>
      <c r="BA565" s="7"/>
      <c r="BB565" s="249"/>
      <c r="BC565" s="7"/>
      <c r="BD565" s="249"/>
      <c r="BE565" s="7"/>
      <c r="BF565" s="8"/>
      <c r="BG565" s="7"/>
      <c r="BH565" s="8"/>
      <c r="BJ565" s="41"/>
      <c r="BK565" s="41">
        <f t="shared" si="39"/>
        <v>0</v>
      </c>
      <c r="BL565">
        <f t="shared" si="38"/>
        <v>0</v>
      </c>
    </row>
    <row r="566" spans="1:66">
      <c r="A566">
        <f t="shared" si="37"/>
        <v>513</v>
      </c>
      <c r="B566" s="6"/>
      <c r="C566" s="10"/>
      <c r="D566" s="32"/>
      <c r="E566" s="10"/>
      <c r="F566" s="32"/>
      <c r="G566" s="10"/>
      <c r="H566" s="32"/>
      <c r="I566" s="10"/>
      <c r="J566" s="32"/>
      <c r="K566" s="10"/>
      <c r="L566" s="32"/>
      <c r="M566" s="10"/>
      <c r="N566" s="32"/>
      <c r="O566" s="10"/>
      <c r="P566" s="32"/>
      <c r="Q566" s="10"/>
      <c r="R566" s="32"/>
      <c r="S566" s="10"/>
      <c r="T566" s="32"/>
      <c r="U566" s="10"/>
      <c r="V566" s="32"/>
      <c r="W566" s="10"/>
      <c r="X566" s="32"/>
      <c r="Y566" s="10"/>
      <c r="Z566" s="32"/>
      <c r="AA566" s="10"/>
      <c r="AB566" s="32"/>
      <c r="AC566" s="10"/>
      <c r="AD566" s="32"/>
      <c r="AE566" s="10"/>
      <c r="AF566" s="32"/>
      <c r="AG566" s="10"/>
      <c r="AH566" s="32"/>
      <c r="AI566" s="10"/>
      <c r="AJ566" s="32"/>
      <c r="AK566" s="10"/>
      <c r="AL566" s="32"/>
      <c r="AM566" s="10"/>
      <c r="AN566" s="32"/>
      <c r="AO566" s="10"/>
      <c r="AP566" s="244"/>
      <c r="AQ566" s="10"/>
      <c r="AR566" s="32"/>
      <c r="AS566" s="10"/>
      <c r="AT566" s="244"/>
      <c r="AU566" s="10"/>
      <c r="AV566" s="244"/>
      <c r="AW566" s="7"/>
      <c r="AX566" s="249"/>
      <c r="AY566" s="10"/>
      <c r="AZ566" s="244"/>
      <c r="BA566" s="7"/>
      <c r="BB566" s="249"/>
      <c r="BC566" s="7"/>
      <c r="BD566" s="249"/>
      <c r="BE566" s="7"/>
      <c r="BF566" s="8"/>
      <c r="BG566" s="7"/>
      <c r="BH566" s="8"/>
      <c r="BJ566" s="41"/>
      <c r="BK566" s="41">
        <f t="shared" si="39"/>
        <v>0</v>
      </c>
      <c r="BL566">
        <f t="shared" si="38"/>
        <v>0</v>
      </c>
    </row>
    <row r="567" spans="1:66">
      <c r="A567">
        <f t="shared" si="37"/>
        <v>514</v>
      </c>
      <c r="B567" s="6"/>
      <c r="C567" s="10"/>
      <c r="D567" s="32"/>
      <c r="E567" s="10"/>
      <c r="F567" s="32"/>
      <c r="G567" s="10"/>
      <c r="H567" s="32"/>
      <c r="I567" s="10"/>
      <c r="J567" s="32"/>
      <c r="K567" s="94"/>
      <c r="L567" s="32"/>
      <c r="M567" s="10"/>
      <c r="N567" s="32"/>
      <c r="O567" s="10"/>
      <c r="P567" s="32"/>
      <c r="Q567" s="10"/>
      <c r="R567" s="32"/>
      <c r="S567" s="10"/>
      <c r="T567" s="32"/>
      <c r="U567" s="10"/>
      <c r="V567" s="32"/>
      <c r="W567" s="10"/>
      <c r="X567" s="32"/>
      <c r="Y567" s="10"/>
      <c r="Z567" s="32"/>
      <c r="AA567" s="10"/>
      <c r="AB567" s="32"/>
      <c r="AC567" s="10"/>
      <c r="AD567" s="32"/>
      <c r="AE567" s="10"/>
      <c r="AF567" s="32"/>
      <c r="AG567" s="10"/>
      <c r="AH567" s="32"/>
      <c r="AI567" s="10"/>
      <c r="AJ567" s="32"/>
      <c r="AK567" s="10"/>
      <c r="AL567" s="32"/>
      <c r="AM567" s="10"/>
      <c r="AN567" s="32"/>
      <c r="AO567" s="10"/>
      <c r="AP567" s="244"/>
      <c r="AQ567" s="10"/>
      <c r="AR567" s="32"/>
      <c r="AS567" s="10"/>
      <c r="AT567" s="244"/>
      <c r="AU567" s="10"/>
      <c r="AV567" s="244"/>
      <c r="AW567" s="7"/>
      <c r="AX567" s="249"/>
      <c r="AY567" s="10"/>
      <c r="AZ567" s="244"/>
      <c r="BA567" s="7"/>
      <c r="BB567" s="249"/>
      <c r="BC567" s="7"/>
      <c r="BD567" s="249"/>
      <c r="BE567" s="7"/>
      <c r="BF567" s="8"/>
      <c r="BG567" s="7"/>
      <c r="BH567" s="8"/>
      <c r="BJ567" s="41"/>
      <c r="BK567" s="41">
        <f t="shared" si="39"/>
        <v>0</v>
      </c>
      <c r="BL567">
        <f t="shared" si="38"/>
        <v>0</v>
      </c>
      <c r="BN567" s="39"/>
    </row>
    <row r="568" spans="1:66">
      <c r="A568">
        <f t="shared" ref="A568:A607" si="40">+A567+1</f>
        <v>515</v>
      </c>
      <c r="B568" s="6"/>
      <c r="C568" s="10"/>
      <c r="D568" s="32"/>
      <c r="E568" s="10"/>
      <c r="F568" s="32"/>
      <c r="G568" s="10"/>
      <c r="H568" s="32"/>
      <c r="I568" s="10"/>
      <c r="J568" s="32"/>
      <c r="K568" s="10"/>
      <c r="L568" s="32"/>
      <c r="M568" s="10"/>
      <c r="N568" s="32"/>
      <c r="O568" s="10"/>
      <c r="P568" s="32"/>
      <c r="Q568" s="10"/>
      <c r="R568" s="32"/>
      <c r="S568" s="10"/>
      <c r="T568" s="32"/>
      <c r="U568" s="10"/>
      <c r="V568" s="32"/>
      <c r="W568" s="10"/>
      <c r="X568" s="32"/>
      <c r="Y568" s="10"/>
      <c r="Z568" s="32"/>
      <c r="AA568" s="10"/>
      <c r="AB568" s="32"/>
      <c r="AC568" s="10"/>
      <c r="AD568" s="32"/>
      <c r="AE568" s="10"/>
      <c r="AF568" s="32"/>
      <c r="AG568" s="10"/>
      <c r="AH568" s="32"/>
      <c r="AI568" s="10"/>
      <c r="AJ568" s="32"/>
      <c r="AK568" s="10"/>
      <c r="AL568" s="32"/>
      <c r="AM568" s="10"/>
      <c r="AN568" s="32"/>
      <c r="AO568" s="10"/>
      <c r="AP568" s="244"/>
      <c r="AQ568" s="10"/>
      <c r="AR568" s="32"/>
      <c r="AS568" s="10"/>
      <c r="AT568" s="244"/>
      <c r="AU568" s="10"/>
      <c r="AV568" s="244"/>
      <c r="AW568" s="7"/>
      <c r="AX568" s="249"/>
      <c r="AY568" s="10"/>
      <c r="AZ568" s="244"/>
      <c r="BA568" s="7"/>
      <c r="BB568" s="249"/>
      <c r="BC568" s="7"/>
      <c r="BD568" s="249"/>
      <c r="BE568" s="7"/>
      <c r="BF568" s="8"/>
      <c r="BG568" s="7"/>
      <c r="BH568" s="8"/>
      <c r="BJ568" s="41"/>
      <c r="BK568" s="41">
        <f t="shared" si="39"/>
        <v>0</v>
      </c>
      <c r="BL568">
        <f t="shared" si="38"/>
        <v>0</v>
      </c>
    </row>
    <row r="569" spans="1:66">
      <c r="A569">
        <f t="shared" si="40"/>
        <v>516</v>
      </c>
      <c r="B569" s="6"/>
      <c r="C569" s="10"/>
      <c r="D569" s="32"/>
      <c r="E569" s="10"/>
      <c r="F569" s="32"/>
      <c r="G569" s="10"/>
      <c r="H569" s="32"/>
      <c r="I569" s="10"/>
      <c r="J569" s="32"/>
      <c r="K569" s="10"/>
      <c r="L569" s="32"/>
      <c r="M569" s="10"/>
      <c r="N569" s="32"/>
      <c r="O569" s="10"/>
      <c r="P569" s="32"/>
      <c r="Q569" s="10"/>
      <c r="R569" s="32"/>
      <c r="S569" s="10"/>
      <c r="T569" s="32"/>
      <c r="U569" s="10"/>
      <c r="V569" s="32"/>
      <c r="W569" s="10"/>
      <c r="X569" s="32"/>
      <c r="Y569" s="10"/>
      <c r="Z569" s="32"/>
      <c r="AA569" s="10"/>
      <c r="AB569" s="32"/>
      <c r="AC569" s="10"/>
      <c r="AD569" s="32"/>
      <c r="AE569" s="10"/>
      <c r="AF569" s="32"/>
      <c r="AG569" s="10"/>
      <c r="AH569" s="32"/>
      <c r="AI569" s="10"/>
      <c r="AJ569" s="32"/>
      <c r="AK569" s="10"/>
      <c r="AL569" s="32"/>
      <c r="AM569" s="10"/>
      <c r="AN569" s="32"/>
      <c r="AO569" s="10"/>
      <c r="AP569" s="244"/>
      <c r="AQ569" s="10"/>
      <c r="AR569" s="32"/>
      <c r="AS569" s="10"/>
      <c r="AT569" s="244"/>
      <c r="AU569" s="10"/>
      <c r="AV569" s="244"/>
      <c r="AW569" s="7"/>
      <c r="AX569" s="249"/>
      <c r="AY569" s="10"/>
      <c r="AZ569" s="244"/>
      <c r="BA569" s="7"/>
      <c r="BB569" s="249"/>
      <c r="BC569" s="7"/>
      <c r="BD569" s="249"/>
      <c r="BE569" s="7"/>
      <c r="BF569" s="8"/>
      <c r="BG569" s="7"/>
      <c r="BH569" s="8"/>
      <c r="BJ569" s="41"/>
      <c r="BK569" s="41">
        <f t="shared" si="39"/>
        <v>0</v>
      </c>
      <c r="BL569">
        <f t="shared" si="38"/>
        <v>0</v>
      </c>
    </row>
    <row r="570" spans="1:66">
      <c r="A570">
        <f t="shared" si="40"/>
        <v>517</v>
      </c>
      <c r="B570" s="6"/>
      <c r="C570" s="10"/>
      <c r="D570" s="32"/>
      <c r="E570" s="10"/>
      <c r="F570" s="32"/>
      <c r="G570" s="10"/>
      <c r="H570" s="32"/>
      <c r="I570" s="10"/>
      <c r="J570" s="32"/>
      <c r="K570" s="10"/>
      <c r="L570" s="32"/>
      <c r="M570" s="10"/>
      <c r="N570" s="32"/>
      <c r="O570" s="10"/>
      <c r="P570" s="32"/>
      <c r="Q570" s="10"/>
      <c r="R570" s="32"/>
      <c r="S570" s="10"/>
      <c r="T570" s="32"/>
      <c r="U570" s="10"/>
      <c r="V570" s="32"/>
      <c r="W570" s="10"/>
      <c r="X570" s="32"/>
      <c r="Y570" s="10"/>
      <c r="Z570" s="32"/>
      <c r="AA570" s="10"/>
      <c r="AB570" s="32"/>
      <c r="AC570" s="10"/>
      <c r="AD570" s="32"/>
      <c r="AE570" s="10"/>
      <c r="AF570" s="32"/>
      <c r="AG570" s="10"/>
      <c r="AH570" s="32"/>
      <c r="AI570" s="10"/>
      <c r="AJ570" s="32"/>
      <c r="AK570" s="10"/>
      <c r="AL570" s="32"/>
      <c r="AM570" s="10"/>
      <c r="AN570" s="32"/>
      <c r="AO570" s="10"/>
      <c r="AP570" s="244"/>
      <c r="AQ570" s="10"/>
      <c r="AR570" s="32"/>
      <c r="AS570" s="10"/>
      <c r="AT570" s="244"/>
      <c r="AU570" s="10"/>
      <c r="AV570" s="244"/>
      <c r="AW570" s="7"/>
      <c r="AX570" s="249"/>
      <c r="AY570" s="10"/>
      <c r="AZ570" s="244"/>
      <c r="BA570" s="7"/>
      <c r="BB570" s="249"/>
      <c r="BC570" s="7"/>
      <c r="BD570" s="249"/>
      <c r="BE570" s="7"/>
      <c r="BF570" s="8"/>
      <c r="BG570" s="7"/>
      <c r="BH570" s="8"/>
      <c r="BJ570" s="41"/>
      <c r="BK570" s="41">
        <f t="shared" si="39"/>
        <v>0</v>
      </c>
      <c r="BL570">
        <f t="shared" si="38"/>
        <v>0</v>
      </c>
    </row>
    <row r="571" spans="1:66">
      <c r="A571">
        <f t="shared" si="40"/>
        <v>518</v>
      </c>
      <c r="B571" s="6"/>
      <c r="C571" s="10"/>
      <c r="D571" s="32"/>
      <c r="E571" s="10"/>
      <c r="F571" s="32"/>
      <c r="G571" s="10"/>
      <c r="H571" s="32"/>
      <c r="I571" s="10"/>
      <c r="J571" s="32"/>
      <c r="K571" s="10"/>
      <c r="L571" s="32"/>
      <c r="M571" s="10"/>
      <c r="N571" s="32"/>
      <c r="O571" s="10"/>
      <c r="P571" s="32"/>
      <c r="Q571" s="10"/>
      <c r="R571" s="32"/>
      <c r="S571" s="10"/>
      <c r="T571" s="32"/>
      <c r="U571" s="10"/>
      <c r="V571" s="32"/>
      <c r="W571" s="10"/>
      <c r="X571" s="32"/>
      <c r="Y571" s="10"/>
      <c r="Z571" s="32"/>
      <c r="AA571" s="10"/>
      <c r="AB571" s="32"/>
      <c r="AC571" s="10"/>
      <c r="AD571" s="32"/>
      <c r="AE571" s="10"/>
      <c r="AF571" s="32"/>
      <c r="AG571" s="10"/>
      <c r="AH571" s="32"/>
      <c r="AI571" s="10"/>
      <c r="AJ571" s="32"/>
      <c r="AK571" s="10"/>
      <c r="AL571" s="32"/>
      <c r="AM571" s="10"/>
      <c r="AN571" s="32"/>
      <c r="AO571" s="10"/>
      <c r="AP571" s="244"/>
      <c r="AQ571" s="10"/>
      <c r="AR571" s="32"/>
      <c r="AS571" s="10"/>
      <c r="AT571" s="244"/>
      <c r="AU571" s="10"/>
      <c r="AV571" s="244"/>
      <c r="AW571" s="7"/>
      <c r="AX571" s="249"/>
      <c r="AY571" s="10"/>
      <c r="AZ571" s="244"/>
      <c r="BA571" s="7"/>
      <c r="BB571" s="249"/>
      <c r="BC571" s="7"/>
      <c r="BD571" s="249"/>
      <c r="BE571" s="7"/>
      <c r="BF571" s="8"/>
      <c r="BG571" s="7"/>
      <c r="BH571" s="8"/>
      <c r="BJ571" s="41"/>
      <c r="BK571" s="41">
        <f t="shared" si="39"/>
        <v>0</v>
      </c>
      <c r="BL571">
        <f t="shared" si="38"/>
        <v>0</v>
      </c>
    </row>
    <row r="572" spans="1:66">
      <c r="A572">
        <f t="shared" si="40"/>
        <v>519</v>
      </c>
      <c r="B572" s="6"/>
      <c r="C572" s="10"/>
      <c r="D572" s="32"/>
      <c r="E572" s="10"/>
      <c r="F572" s="32"/>
      <c r="G572" s="10"/>
      <c r="H572" s="32"/>
      <c r="I572" s="10"/>
      <c r="J572" s="32"/>
      <c r="K572" s="94"/>
      <c r="L572" s="32"/>
      <c r="M572" s="10"/>
      <c r="N572" s="32"/>
      <c r="O572" s="10"/>
      <c r="P572" s="32"/>
      <c r="Q572" s="10"/>
      <c r="R572" s="32"/>
      <c r="S572" s="10"/>
      <c r="T572" s="32"/>
      <c r="U572" s="10"/>
      <c r="V572" s="32"/>
      <c r="W572" s="10"/>
      <c r="X572" s="32"/>
      <c r="Y572" s="10"/>
      <c r="Z572" s="32"/>
      <c r="AA572" s="10"/>
      <c r="AB572" s="32"/>
      <c r="AC572" s="10"/>
      <c r="AD572" s="32"/>
      <c r="AE572" s="10"/>
      <c r="AF572" s="32"/>
      <c r="AG572" s="10"/>
      <c r="AH572" s="32"/>
      <c r="AI572" s="10"/>
      <c r="AJ572" s="32"/>
      <c r="AK572" s="10"/>
      <c r="AL572" s="32"/>
      <c r="AM572" s="10"/>
      <c r="AN572" s="32"/>
      <c r="AO572" s="10"/>
      <c r="AP572" s="244"/>
      <c r="AQ572" s="10"/>
      <c r="AR572" s="32"/>
      <c r="AS572" s="10"/>
      <c r="AT572" s="244"/>
      <c r="AU572" s="10"/>
      <c r="AV572" s="244"/>
      <c r="AW572" s="7"/>
      <c r="AX572" s="249"/>
      <c r="AY572" s="10"/>
      <c r="AZ572" s="244"/>
      <c r="BA572" s="7"/>
      <c r="BB572" s="249"/>
      <c r="BC572" s="7"/>
      <c r="BD572" s="249"/>
      <c r="BE572" s="7"/>
      <c r="BF572" s="8"/>
      <c r="BG572" s="7"/>
      <c r="BH572" s="8"/>
      <c r="BJ572" s="41"/>
      <c r="BK572" s="41">
        <f t="shared" si="39"/>
        <v>0</v>
      </c>
      <c r="BL572">
        <f t="shared" si="38"/>
        <v>0</v>
      </c>
      <c r="BN572" s="39"/>
    </row>
    <row r="573" spans="1:66">
      <c r="A573">
        <f t="shared" si="40"/>
        <v>520</v>
      </c>
      <c r="B573" s="6"/>
      <c r="C573" s="10"/>
      <c r="D573" s="32"/>
      <c r="E573" s="10"/>
      <c r="F573" s="32"/>
      <c r="G573" s="10"/>
      <c r="H573" s="32"/>
      <c r="I573" s="10"/>
      <c r="J573" s="32"/>
      <c r="K573" s="94"/>
      <c r="L573" s="32"/>
      <c r="M573" s="10"/>
      <c r="N573" s="32"/>
      <c r="O573" s="10"/>
      <c r="P573" s="32"/>
      <c r="Q573" s="10"/>
      <c r="R573" s="32"/>
      <c r="S573" s="10"/>
      <c r="T573" s="32"/>
      <c r="U573" s="10"/>
      <c r="V573" s="32"/>
      <c r="W573" s="10"/>
      <c r="X573" s="32"/>
      <c r="Y573" s="10"/>
      <c r="Z573" s="32"/>
      <c r="AA573" s="10"/>
      <c r="AB573" s="32"/>
      <c r="AC573" s="10"/>
      <c r="AD573" s="32"/>
      <c r="AE573" s="10"/>
      <c r="AF573" s="32"/>
      <c r="AG573" s="10"/>
      <c r="AH573" s="32"/>
      <c r="AI573" s="10"/>
      <c r="AJ573" s="32"/>
      <c r="AK573" s="10"/>
      <c r="AL573" s="32"/>
      <c r="AM573" s="10"/>
      <c r="AN573" s="32"/>
      <c r="AO573" s="10"/>
      <c r="AP573" s="244"/>
      <c r="AQ573" s="10"/>
      <c r="AR573" s="32"/>
      <c r="AS573" s="10"/>
      <c r="AT573" s="244"/>
      <c r="AU573" s="10"/>
      <c r="AV573" s="244"/>
      <c r="AW573" s="7"/>
      <c r="AX573" s="249"/>
      <c r="AY573" s="10"/>
      <c r="AZ573" s="244"/>
      <c r="BA573" s="7"/>
      <c r="BB573" s="249"/>
      <c r="BC573" s="7"/>
      <c r="BD573" s="249"/>
      <c r="BE573" s="7"/>
      <c r="BF573" s="8"/>
      <c r="BG573" s="7"/>
      <c r="BH573" s="8"/>
      <c r="BJ573" s="41"/>
      <c r="BK573" s="41">
        <f t="shared" si="39"/>
        <v>0</v>
      </c>
      <c r="BL573">
        <f t="shared" si="38"/>
        <v>0</v>
      </c>
      <c r="BN573" s="39"/>
    </row>
    <row r="574" spans="1:66">
      <c r="A574">
        <f t="shared" si="40"/>
        <v>521</v>
      </c>
      <c r="B574" s="6"/>
      <c r="C574" s="10"/>
      <c r="D574" s="32"/>
      <c r="E574" s="10"/>
      <c r="F574" s="32"/>
      <c r="G574" s="10"/>
      <c r="H574" s="32"/>
      <c r="I574" s="10"/>
      <c r="J574" s="32"/>
      <c r="K574" s="94"/>
      <c r="L574" s="32"/>
      <c r="M574" s="10"/>
      <c r="N574" s="32"/>
      <c r="O574" s="10"/>
      <c r="P574" s="32"/>
      <c r="Q574" s="10"/>
      <c r="R574" s="32"/>
      <c r="S574" s="10"/>
      <c r="T574" s="32"/>
      <c r="U574" s="10"/>
      <c r="V574" s="32"/>
      <c r="W574" s="10"/>
      <c r="X574" s="32"/>
      <c r="Y574" s="10"/>
      <c r="Z574" s="32"/>
      <c r="AA574" s="10"/>
      <c r="AB574" s="32"/>
      <c r="AC574" s="10"/>
      <c r="AD574" s="32"/>
      <c r="AE574" s="10"/>
      <c r="AF574" s="32"/>
      <c r="AG574" s="10"/>
      <c r="AH574" s="32"/>
      <c r="AI574" s="10"/>
      <c r="AJ574" s="32"/>
      <c r="AK574" s="10"/>
      <c r="AL574" s="32"/>
      <c r="AM574" s="10"/>
      <c r="AN574" s="32"/>
      <c r="AO574" s="10"/>
      <c r="AP574" s="244"/>
      <c r="AQ574" s="10"/>
      <c r="AR574" s="32"/>
      <c r="AS574" s="10"/>
      <c r="AT574" s="244"/>
      <c r="AU574" s="10"/>
      <c r="AV574" s="244"/>
      <c r="AW574" s="7"/>
      <c r="AX574" s="249"/>
      <c r="AY574" s="10"/>
      <c r="AZ574" s="244"/>
      <c r="BA574" s="7"/>
      <c r="BB574" s="249"/>
      <c r="BC574" s="7"/>
      <c r="BD574" s="249"/>
      <c r="BE574" s="7"/>
      <c r="BF574" s="8"/>
      <c r="BG574" s="7"/>
      <c r="BH574" s="8"/>
      <c r="BJ574" s="41"/>
      <c r="BK574" s="41">
        <f t="shared" si="39"/>
        <v>0</v>
      </c>
      <c r="BL574">
        <f t="shared" si="38"/>
        <v>0</v>
      </c>
    </row>
    <row r="575" spans="1:66">
      <c r="A575">
        <f t="shared" si="40"/>
        <v>522</v>
      </c>
      <c r="B575" s="6"/>
      <c r="C575" s="10"/>
      <c r="D575" s="32"/>
      <c r="E575" s="10"/>
      <c r="F575" s="32"/>
      <c r="G575" s="10"/>
      <c r="H575" s="32"/>
      <c r="I575" s="10"/>
      <c r="J575" s="32"/>
      <c r="K575" s="10"/>
      <c r="L575" s="32"/>
      <c r="M575" s="10"/>
      <c r="N575" s="32"/>
      <c r="O575" s="10"/>
      <c r="P575" s="32"/>
      <c r="Q575" s="10"/>
      <c r="R575" s="32"/>
      <c r="S575" s="10"/>
      <c r="T575" s="32"/>
      <c r="U575" s="10"/>
      <c r="V575" s="32"/>
      <c r="W575" s="10"/>
      <c r="X575" s="32"/>
      <c r="Y575" s="10"/>
      <c r="Z575" s="32"/>
      <c r="AA575" s="10"/>
      <c r="AB575" s="32"/>
      <c r="AC575" s="10"/>
      <c r="AD575" s="32"/>
      <c r="AE575" s="10"/>
      <c r="AF575" s="32"/>
      <c r="AG575" s="10"/>
      <c r="AH575" s="32"/>
      <c r="AI575" s="10"/>
      <c r="AJ575" s="32"/>
      <c r="AK575" s="10"/>
      <c r="AL575" s="32"/>
      <c r="AM575" s="10"/>
      <c r="AN575" s="32"/>
      <c r="AO575" s="10"/>
      <c r="AP575" s="244"/>
      <c r="AQ575" s="10"/>
      <c r="AR575" s="32"/>
      <c r="AS575" s="10"/>
      <c r="AT575" s="244"/>
      <c r="AU575" s="10"/>
      <c r="AV575" s="244"/>
      <c r="AW575" s="7"/>
      <c r="AX575" s="249"/>
      <c r="AY575" s="10"/>
      <c r="AZ575" s="244"/>
      <c r="BA575" s="7"/>
      <c r="BB575" s="249"/>
      <c r="BC575" s="7"/>
      <c r="BD575" s="249"/>
      <c r="BE575" s="7"/>
      <c r="BF575" s="8"/>
      <c r="BG575" s="7"/>
      <c r="BH575" s="8"/>
      <c r="BJ575" s="41"/>
      <c r="BK575" s="41">
        <f t="shared" si="39"/>
        <v>0</v>
      </c>
      <c r="BL575">
        <f t="shared" si="38"/>
        <v>0</v>
      </c>
    </row>
    <row r="576" spans="1:66">
      <c r="A576">
        <f t="shared" si="40"/>
        <v>523</v>
      </c>
      <c r="B576" s="6"/>
      <c r="C576" s="10"/>
      <c r="D576" s="32"/>
      <c r="E576" s="10"/>
      <c r="F576" s="32"/>
      <c r="G576" s="10"/>
      <c r="H576" s="32"/>
      <c r="I576" s="10"/>
      <c r="J576" s="32"/>
      <c r="K576" s="94"/>
      <c r="L576" s="32"/>
      <c r="M576" s="10"/>
      <c r="N576" s="32"/>
      <c r="O576" s="10"/>
      <c r="P576" s="32"/>
      <c r="Q576" s="10"/>
      <c r="R576" s="32"/>
      <c r="S576" s="10"/>
      <c r="T576" s="32"/>
      <c r="U576" s="10"/>
      <c r="V576" s="32"/>
      <c r="W576" s="10"/>
      <c r="X576" s="32"/>
      <c r="Y576" s="10"/>
      <c r="Z576" s="32"/>
      <c r="AA576" s="10"/>
      <c r="AB576" s="32"/>
      <c r="AC576" s="10"/>
      <c r="AD576" s="32"/>
      <c r="AE576" s="10"/>
      <c r="AF576" s="32"/>
      <c r="AG576" s="10"/>
      <c r="AH576" s="32"/>
      <c r="AI576" s="10"/>
      <c r="AJ576" s="32"/>
      <c r="AK576" s="10"/>
      <c r="AL576" s="32"/>
      <c r="AM576" s="10"/>
      <c r="AN576" s="32"/>
      <c r="AO576" s="10"/>
      <c r="AP576" s="244"/>
      <c r="AQ576" s="10"/>
      <c r="AR576" s="32"/>
      <c r="AS576" s="10"/>
      <c r="AT576" s="244"/>
      <c r="AU576" s="10"/>
      <c r="AV576" s="244"/>
      <c r="AW576" s="7"/>
      <c r="AX576" s="249"/>
      <c r="AY576" s="10"/>
      <c r="AZ576" s="244"/>
      <c r="BA576" s="7"/>
      <c r="BB576" s="249"/>
      <c r="BC576" s="7"/>
      <c r="BD576" s="249"/>
      <c r="BE576" s="7"/>
      <c r="BF576" s="8"/>
      <c r="BG576" s="7"/>
      <c r="BH576" s="8"/>
      <c r="BJ576" s="41"/>
      <c r="BK576" s="41">
        <f t="shared" si="39"/>
        <v>0</v>
      </c>
      <c r="BL576">
        <f t="shared" si="38"/>
        <v>0</v>
      </c>
      <c r="BN576" s="39"/>
    </row>
    <row r="577" spans="1:66">
      <c r="A577">
        <f t="shared" si="40"/>
        <v>524</v>
      </c>
      <c r="B577" s="6"/>
      <c r="C577" s="10"/>
      <c r="D577" s="32"/>
      <c r="E577" s="10"/>
      <c r="F577" s="32"/>
      <c r="G577" s="10"/>
      <c r="H577" s="32"/>
      <c r="I577" s="10"/>
      <c r="J577" s="32"/>
      <c r="K577" s="94"/>
      <c r="L577" s="32"/>
      <c r="M577" s="10"/>
      <c r="N577" s="32"/>
      <c r="O577" s="10"/>
      <c r="P577" s="32"/>
      <c r="Q577" s="10"/>
      <c r="R577" s="32"/>
      <c r="S577" s="10"/>
      <c r="T577" s="32"/>
      <c r="U577" s="10"/>
      <c r="V577" s="32"/>
      <c r="W577" s="10"/>
      <c r="X577" s="32"/>
      <c r="Y577" s="10"/>
      <c r="Z577" s="32"/>
      <c r="AA577" s="10"/>
      <c r="AB577" s="32"/>
      <c r="AC577" s="10"/>
      <c r="AD577" s="32"/>
      <c r="AE577" s="10"/>
      <c r="AF577" s="32"/>
      <c r="AG577" s="10"/>
      <c r="AH577" s="32"/>
      <c r="AI577" s="10"/>
      <c r="AJ577" s="32"/>
      <c r="AK577" s="10"/>
      <c r="AL577" s="32"/>
      <c r="AM577" s="10"/>
      <c r="AN577" s="32"/>
      <c r="AO577" s="10"/>
      <c r="AP577" s="244"/>
      <c r="AQ577" s="10"/>
      <c r="AR577" s="32"/>
      <c r="AS577" s="10"/>
      <c r="AT577" s="244"/>
      <c r="AU577" s="10"/>
      <c r="AV577" s="244"/>
      <c r="AW577" s="7"/>
      <c r="AX577" s="249"/>
      <c r="AY577" s="10"/>
      <c r="AZ577" s="244"/>
      <c r="BA577" s="7"/>
      <c r="BB577" s="249"/>
      <c r="BC577" s="7"/>
      <c r="BD577" s="249"/>
      <c r="BE577" s="7"/>
      <c r="BF577" s="8"/>
      <c r="BG577" s="7"/>
      <c r="BH577" s="8"/>
      <c r="BJ577" s="41"/>
      <c r="BK577" s="41">
        <f t="shared" si="39"/>
        <v>0</v>
      </c>
      <c r="BL577">
        <f t="shared" si="38"/>
        <v>0</v>
      </c>
      <c r="BN577" s="39"/>
    </row>
    <row r="578" spans="1:66">
      <c r="A578">
        <f t="shared" si="40"/>
        <v>525</v>
      </c>
      <c r="B578" s="6"/>
      <c r="C578" s="10"/>
      <c r="D578" s="32"/>
      <c r="E578" s="10"/>
      <c r="F578" s="32"/>
      <c r="G578" s="10"/>
      <c r="H578" s="32"/>
      <c r="I578" s="10"/>
      <c r="J578" s="32"/>
      <c r="K578" s="94"/>
      <c r="L578" s="32"/>
      <c r="M578" s="10"/>
      <c r="N578" s="32"/>
      <c r="O578" s="10"/>
      <c r="P578" s="32"/>
      <c r="Q578" s="10"/>
      <c r="R578" s="32"/>
      <c r="S578" s="10"/>
      <c r="T578" s="32"/>
      <c r="U578" s="10"/>
      <c r="V578" s="32"/>
      <c r="W578" s="10"/>
      <c r="X578" s="32"/>
      <c r="Y578" s="10"/>
      <c r="Z578" s="32"/>
      <c r="AA578" s="10"/>
      <c r="AB578" s="32"/>
      <c r="AC578" s="10"/>
      <c r="AD578" s="32"/>
      <c r="AE578" s="10"/>
      <c r="AF578" s="32"/>
      <c r="AG578" s="10"/>
      <c r="AH578" s="32"/>
      <c r="AI578" s="10"/>
      <c r="AJ578" s="32"/>
      <c r="AK578" s="10"/>
      <c r="AL578" s="32"/>
      <c r="AM578" s="10"/>
      <c r="AN578" s="32"/>
      <c r="AO578" s="10"/>
      <c r="AP578" s="244"/>
      <c r="AQ578" s="10"/>
      <c r="AR578" s="32"/>
      <c r="AS578" s="10"/>
      <c r="AT578" s="244"/>
      <c r="AU578" s="10"/>
      <c r="AV578" s="244"/>
      <c r="AW578" s="7"/>
      <c r="AX578" s="249"/>
      <c r="AY578" s="10"/>
      <c r="AZ578" s="244"/>
      <c r="BA578" s="7"/>
      <c r="BB578" s="249"/>
      <c r="BC578" s="7"/>
      <c r="BD578" s="249"/>
      <c r="BE578" s="7"/>
      <c r="BF578" s="8"/>
      <c r="BG578" s="7"/>
      <c r="BH578" s="8"/>
      <c r="BJ578" s="41"/>
      <c r="BK578" s="41">
        <f t="shared" si="39"/>
        <v>0</v>
      </c>
      <c r="BL578">
        <f t="shared" ref="BL578:BL641" si="41">COUNT(C578:BH578)/2</f>
        <v>0</v>
      </c>
      <c r="BN578" s="39"/>
    </row>
    <row r="579" spans="1:66">
      <c r="A579">
        <f t="shared" si="40"/>
        <v>526</v>
      </c>
      <c r="B579" s="6"/>
      <c r="C579" s="10"/>
      <c r="D579" s="32"/>
      <c r="E579" s="10"/>
      <c r="F579" s="32"/>
      <c r="G579" s="10"/>
      <c r="H579" s="32"/>
      <c r="I579" s="10"/>
      <c r="J579" s="32"/>
      <c r="K579" s="94"/>
      <c r="L579" s="32"/>
      <c r="M579" s="10"/>
      <c r="N579" s="32"/>
      <c r="O579" s="10"/>
      <c r="P579" s="32"/>
      <c r="Q579" s="10"/>
      <c r="R579" s="32"/>
      <c r="S579" s="10"/>
      <c r="T579" s="32"/>
      <c r="U579" s="10"/>
      <c r="V579" s="32"/>
      <c r="W579" s="10"/>
      <c r="X579" s="32"/>
      <c r="Y579" s="10"/>
      <c r="Z579" s="32"/>
      <c r="AA579" s="10"/>
      <c r="AB579" s="32"/>
      <c r="AC579" s="10"/>
      <c r="AD579" s="32"/>
      <c r="AE579" s="10"/>
      <c r="AF579" s="32"/>
      <c r="AG579" s="10"/>
      <c r="AH579" s="32"/>
      <c r="AI579" s="10"/>
      <c r="AJ579" s="32"/>
      <c r="AK579" s="10"/>
      <c r="AL579" s="32"/>
      <c r="AM579" s="10"/>
      <c r="AN579" s="32"/>
      <c r="AO579" s="10"/>
      <c r="AP579" s="244"/>
      <c r="AQ579" s="10"/>
      <c r="AR579" s="32"/>
      <c r="AS579" s="10"/>
      <c r="AT579" s="244"/>
      <c r="AU579" s="10"/>
      <c r="AV579" s="244"/>
      <c r="AW579" s="7"/>
      <c r="AX579" s="249"/>
      <c r="AY579" s="10"/>
      <c r="AZ579" s="244"/>
      <c r="BA579" s="7"/>
      <c r="BB579" s="249"/>
      <c r="BC579" s="7"/>
      <c r="BD579" s="249"/>
      <c r="BE579" s="7"/>
      <c r="BF579" s="8"/>
      <c r="BG579" s="7"/>
      <c r="BH579" s="8"/>
      <c r="BJ579" s="41"/>
      <c r="BK579" s="41">
        <f t="shared" si="39"/>
        <v>0</v>
      </c>
      <c r="BL579">
        <f t="shared" si="41"/>
        <v>0</v>
      </c>
      <c r="BN579" s="39"/>
    </row>
    <row r="580" spans="1:66">
      <c r="A580">
        <f t="shared" si="40"/>
        <v>527</v>
      </c>
      <c r="B580" s="6"/>
      <c r="C580" s="10"/>
      <c r="D580" s="32"/>
      <c r="E580" s="10"/>
      <c r="F580" s="32"/>
      <c r="G580" s="10"/>
      <c r="H580" s="32"/>
      <c r="I580" s="10"/>
      <c r="J580" s="32"/>
      <c r="K580" s="94"/>
      <c r="L580" s="32"/>
      <c r="M580" s="10"/>
      <c r="N580" s="32"/>
      <c r="O580" s="10"/>
      <c r="P580" s="32"/>
      <c r="Q580" s="10"/>
      <c r="R580" s="32"/>
      <c r="S580" s="10"/>
      <c r="T580" s="32"/>
      <c r="U580" s="10"/>
      <c r="V580" s="32"/>
      <c r="W580" s="10"/>
      <c r="X580" s="32"/>
      <c r="Y580" s="10"/>
      <c r="Z580" s="32"/>
      <c r="AA580" s="10"/>
      <c r="AB580" s="32"/>
      <c r="AC580" s="10"/>
      <c r="AD580" s="32"/>
      <c r="AE580" s="10"/>
      <c r="AF580" s="32"/>
      <c r="AG580" s="10"/>
      <c r="AH580" s="32"/>
      <c r="AI580" s="10"/>
      <c r="AJ580" s="32"/>
      <c r="AK580" s="10"/>
      <c r="AL580" s="32"/>
      <c r="AM580" s="10"/>
      <c r="AN580" s="32"/>
      <c r="AO580" s="10"/>
      <c r="AP580" s="244"/>
      <c r="AQ580" s="10"/>
      <c r="AR580" s="32"/>
      <c r="AS580" s="10"/>
      <c r="AT580" s="244"/>
      <c r="AU580" s="10"/>
      <c r="AV580" s="244"/>
      <c r="AW580" s="7"/>
      <c r="AX580" s="249"/>
      <c r="AY580" s="10"/>
      <c r="AZ580" s="244"/>
      <c r="BA580" s="7"/>
      <c r="BB580" s="249"/>
      <c r="BC580" s="7"/>
      <c r="BD580" s="249"/>
      <c r="BE580" s="7"/>
      <c r="BF580" s="8"/>
      <c r="BG580" s="7"/>
      <c r="BH580" s="8"/>
      <c r="BJ580" s="41"/>
      <c r="BK580" s="41">
        <f t="shared" si="39"/>
        <v>0</v>
      </c>
      <c r="BL580">
        <f t="shared" si="41"/>
        <v>0</v>
      </c>
      <c r="BN580" s="39"/>
    </row>
    <row r="581" spans="1:66">
      <c r="A581">
        <f t="shared" si="40"/>
        <v>528</v>
      </c>
      <c r="B581" s="6"/>
      <c r="C581" s="10"/>
      <c r="D581" s="32"/>
      <c r="E581" s="10"/>
      <c r="F581" s="32"/>
      <c r="G581" s="10"/>
      <c r="H581" s="32"/>
      <c r="I581" s="10"/>
      <c r="J581" s="32"/>
      <c r="K581" s="94"/>
      <c r="L581" s="32"/>
      <c r="M581" s="10"/>
      <c r="N581" s="32"/>
      <c r="O581" s="10"/>
      <c r="P581" s="32"/>
      <c r="Q581" s="10"/>
      <c r="R581" s="32"/>
      <c r="S581" s="10"/>
      <c r="T581" s="32"/>
      <c r="U581" s="10"/>
      <c r="V581" s="32"/>
      <c r="W581" s="10"/>
      <c r="X581" s="32"/>
      <c r="Y581" s="10"/>
      <c r="Z581" s="32"/>
      <c r="AA581" s="10"/>
      <c r="AB581" s="32"/>
      <c r="AC581" s="10"/>
      <c r="AD581" s="32"/>
      <c r="AE581" s="10"/>
      <c r="AF581" s="32"/>
      <c r="AG581" s="10"/>
      <c r="AH581" s="32"/>
      <c r="AI581" s="10"/>
      <c r="AJ581" s="32"/>
      <c r="AK581" s="10"/>
      <c r="AL581" s="32"/>
      <c r="AM581" s="10"/>
      <c r="AN581" s="32"/>
      <c r="AO581" s="10"/>
      <c r="AP581" s="244"/>
      <c r="AQ581" s="10"/>
      <c r="AR581" s="32"/>
      <c r="AS581" s="10"/>
      <c r="AT581" s="244"/>
      <c r="AU581" s="10"/>
      <c r="AV581" s="244"/>
      <c r="AW581" s="7"/>
      <c r="AX581" s="249"/>
      <c r="AY581" s="10"/>
      <c r="AZ581" s="244"/>
      <c r="BA581" s="7"/>
      <c r="BB581" s="249"/>
      <c r="BC581" s="7"/>
      <c r="BD581" s="249"/>
      <c r="BE581" s="7"/>
      <c r="BF581" s="8"/>
      <c r="BG581" s="7"/>
      <c r="BH581" s="8"/>
      <c r="BJ581" s="41"/>
      <c r="BK581" s="41">
        <f t="shared" si="39"/>
        <v>0</v>
      </c>
      <c r="BL581">
        <f t="shared" si="41"/>
        <v>0</v>
      </c>
      <c r="BN581" s="39"/>
    </row>
    <row r="582" spans="1:66">
      <c r="A582">
        <f t="shared" si="40"/>
        <v>529</v>
      </c>
      <c r="B582" s="6"/>
      <c r="C582" s="10"/>
      <c r="D582" s="32"/>
      <c r="E582" s="10"/>
      <c r="F582" s="32"/>
      <c r="G582" s="10"/>
      <c r="H582" s="32"/>
      <c r="I582" s="10"/>
      <c r="J582" s="32"/>
      <c r="K582" s="94"/>
      <c r="L582" s="32"/>
      <c r="M582" s="10"/>
      <c r="N582" s="32"/>
      <c r="O582" s="10"/>
      <c r="P582" s="32"/>
      <c r="Q582" s="10"/>
      <c r="R582" s="32"/>
      <c r="S582" s="10"/>
      <c r="T582" s="32"/>
      <c r="U582" s="10"/>
      <c r="V582" s="32"/>
      <c r="W582" s="10"/>
      <c r="X582" s="32"/>
      <c r="Y582" s="10"/>
      <c r="Z582" s="32"/>
      <c r="AA582" s="10"/>
      <c r="AB582" s="32"/>
      <c r="AC582" s="10"/>
      <c r="AD582" s="32"/>
      <c r="AE582" s="10"/>
      <c r="AF582" s="32"/>
      <c r="AG582" s="10"/>
      <c r="AH582" s="32"/>
      <c r="AI582" s="10"/>
      <c r="AJ582" s="32"/>
      <c r="AK582" s="10"/>
      <c r="AL582" s="32"/>
      <c r="AM582" s="10"/>
      <c r="AN582" s="32"/>
      <c r="AO582" s="10"/>
      <c r="AP582" s="244"/>
      <c r="AQ582" s="10"/>
      <c r="AR582" s="32"/>
      <c r="AS582" s="10"/>
      <c r="AT582" s="244"/>
      <c r="AU582" s="10"/>
      <c r="AV582" s="244"/>
      <c r="AW582" s="7"/>
      <c r="AX582" s="249"/>
      <c r="AY582" s="10"/>
      <c r="AZ582" s="244"/>
      <c r="BA582" s="7"/>
      <c r="BB582" s="249"/>
      <c r="BC582" s="7"/>
      <c r="BD582" s="249"/>
      <c r="BE582" s="7"/>
      <c r="BF582" s="8"/>
      <c r="BG582" s="7"/>
      <c r="BH582" s="8"/>
      <c r="BJ582" s="41"/>
      <c r="BK582" s="41">
        <f t="shared" ref="BK582:BK645" si="42">+AI582+AE582+Y582+W582+U582+S582+Q582+O582+M582+I582+G582+E582+C582+AG582+K582+BG582+BN582+AA582+AC582+AK582+AM582+AO582+AW582+BE582+BC582+BA582+AY582+AU582+AS582+AQ582</f>
        <v>0</v>
      </c>
      <c r="BL582">
        <f t="shared" si="41"/>
        <v>0</v>
      </c>
      <c r="BN582" s="39"/>
    </row>
    <row r="583" spans="1:66">
      <c r="A583">
        <f t="shared" si="40"/>
        <v>530</v>
      </c>
      <c r="B583" s="6"/>
      <c r="C583" s="10"/>
      <c r="D583" s="32"/>
      <c r="E583" s="10"/>
      <c r="F583" s="32"/>
      <c r="G583" s="10"/>
      <c r="H583" s="32"/>
      <c r="I583" s="10"/>
      <c r="J583" s="32"/>
      <c r="K583" s="10"/>
      <c r="L583" s="32"/>
      <c r="M583" s="10"/>
      <c r="N583" s="32"/>
      <c r="O583" s="10"/>
      <c r="P583" s="32"/>
      <c r="Q583" s="10"/>
      <c r="R583" s="32"/>
      <c r="S583" s="10"/>
      <c r="T583" s="32"/>
      <c r="U583" s="10"/>
      <c r="V583" s="32"/>
      <c r="W583" s="10"/>
      <c r="X583" s="32"/>
      <c r="Y583" s="10"/>
      <c r="Z583" s="32"/>
      <c r="AA583" s="10"/>
      <c r="AB583" s="32"/>
      <c r="AC583" s="10"/>
      <c r="AD583" s="32"/>
      <c r="AE583" s="10"/>
      <c r="AF583" s="32"/>
      <c r="AG583" s="10"/>
      <c r="AH583" s="32"/>
      <c r="AI583" s="10"/>
      <c r="AJ583" s="32"/>
      <c r="AK583" s="10"/>
      <c r="AL583" s="32"/>
      <c r="AM583" s="10"/>
      <c r="AN583" s="32"/>
      <c r="AO583" s="10"/>
      <c r="AP583" s="244"/>
      <c r="AQ583" s="10"/>
      <c r="AR583" s="32"/>
      <c r="AS583" s="10"/>
      <c r="AT583" s="244"/>
      <c r="AU583" s="10"/>
      <c r="AV583" s="244"/>
      <c r="AW583" s="7"/>
      <c r="AX583" s="249"/>
      <c r="AY583" s="10"/>
      <c r="AZ583" s="244"/>
      <c r="BA583" s="7"/>
      <c r="BB583" s="249"/>
      <c r="BC583" s="7"/>
      <c r="BD583" s="249"/>
      <c r="BE583" s="7"/>
      <c r="BF583" s="8"/>
      <c r="BG583" s="7"/>
      <c r="BH583" s="8"/>
      <c r="BJ583" s="41"/>
      <c r="BK583" s="41">
        <f t="shared" si="42"/>
        <v>0</v>
      </c>
      <c r="BL583">
        <f t="shared" si="41"/>
        <v>0</v>
      </c>
    </row>
    <row r="584" spans="1:66">
      <c r="A584">
        <f t="shared" si="40"/>
        <v>531</v>
      </c>
      <c r="B584" s="6"/>
      <c r="C584" s="10"/>
      <c r="D584" s="32"/>
      <c r="E584" s="10"/>
      <c r="F584" s="32"/>
      <c r="G584" s="10"/>
      <c r="H584" s="32"/>
      <c r="I584" s="10"/>
      <c r="J584" s="32"/>
      <c r="K584" s="10"/>
      <c r="L584" s="32"/>
      <c r="M584" s="10"/>
      <c r="N584" s="32"/>
      <c r="O584" s="10"/>
      <c r="P584" s="32"/>
      <c r="Q584" s="10"/>
      <c r="R584" s="32"/>
      <c r="S584" s="10"/>
      <c r="T584" s="32"/>
      <c r="U584" s="10"/>
      <c r="V584" s="32"/>
      <c r="W584" s="10"/>
      <c r="X584" s="32"/>
      <c r="Y584" s="10"/>
      <c r="Z584" s="32"/>
      <c r="AA584" s="10"/>
      <c r="AB584" s="32"/>
      <c r="AC584" s="10"/>
      <c r="AD584" s="32"/>
      <c r="AE584" s="10"/>
      <c r="AF584" s="32"/>
      <c r="AG584" s="10"/>
      <c r="AH584" s="32"/>
      <c r="AI584" s="10"/>
      <c r="AJ584" s="32"/>
      <c r="AK584" s="10"/>
      <c r="AL584" s="32"/>
      <c r="AM584" s="10"/>
      <c r="AN584" s="32"/>
      <c r="AO584" s="10"/>
      <c r="AP584" s="244"/>
      <c r="AQ584" s="10"/>
      <c r="AR584" s="32"/>
      <c r="AS584" s="10"/>
      <c r="AT584" s="244"/>
      <c r="AU584" s="10"/>
      <c r="AV584" s="244"/>
      <c r="AW584" s="7"/>
      <c r="AX584" s="249"/>
      <c r="AY584" s="10"/>
      <c r="AZ584" s="244"/>
      <c r="BA584" s="7"/>
      <c r="BB584" s="249"/>
      <c r="BC584" s="7"/>
      <c r="BD584" s="249"/>
      <c r="BE584" s="7"/>
      <c r="BF584" s="8"/>
      <c r="BG584" s="7"/>
      <c r="BH584" s="8"/>
      <c r="BJ584" s="41"/>
      <c r="BK584" s="41">
        <f t="shared" si="42"/>
        <v>0</v>
      </c>
      <c r="BL584">
        <f t="shared" si="41"/>
        <v>0</v>
      </c>
    </row>
    <row r="585" spans="1:66">
      <c r="A585">
        <f t="shared" si="40"/>
        <v>532</v>
      </c>
      <c r="B585" s="6"/>
      <c r="C585" s="10"/>
      <c r="D585" s="32"/>
      <c r="E585" s="10"/>
      <c r="F585" s="32"/>
      <c r="G585" s="10"/>
      <c r="H585" s="32"/>
      <c r="I585" s="10"/>
      <c r="J585" s="32"/>
      <c r="K585" s="10"/>
      <c r="L585" s="32"/>
      <c r="M585" s="10"/>
      <c r="N585" s="32"/>
      <c r="O585" s="10"/>
      <c r="P585" s="32"/>
      <c r="Q585" s="10"/>
      <c r="R585" s="32"/>
      <c r="S585" s="10"/>
      <c r="T585" s="32"/>
      <c r="U585" s="10"/>
      <c r="V585" s="32"/>
      <c r="W585" s="10"/>
      <c r="X585" s="32"/>
      <c r="Y585" s="10"/>
      <c r="Z585" s="32"/>
      <c r="AA585" s="10"/>
      <c r="AB585" s="32"/>
      <c r="AC585" s="10"/>
      <c r="AD585" s="32"/>
      <c r="AE585" s="10"/>
      <c r="AF585" s="32"/>
      <c r="AG585" s="10"/>
      <c r="AH585" s="32"/>
      <c r="AI585" s="10"/>
      <c r="AJ585" s="32"/>
      <c r="AK585" s="10"/>
      <c r="AL585" s="32"/>
      <c r="AM585" s="10"/>
      <c r="AN585" s="32"/>
      <c r="AO585" s="10"/>
      <c r="AP585" s="244"/>
      <c r="AQ585" s="10"/>
      <c r="AR585" s="32"/>
      <c r="AS585" s="10"/>
      <c r="AT585" s="244"/>
      <c r="AU585" s="10"/>
      <c r="AV585" s="244"/>
      <c r="AW585" s="7"/>
      <c r="AX585" s="249"/>
      <c r="AY585" s="10"/>
      <c r="AZ585" s="244"/>
      <c r="BA585" s="7"/>
      <c r="BB585" s="249"/>
      <c r="BC585" s="7"/>
      <c r="BD585" s="249"/>
      <c r="BE585" s="7"/>
      <c r="BF585" s="8"/>
      <c r="BG585" s="7"/>
      <c r="BH585" s="8"/>
      <c r="BJ585" s="41"/>
      <c r="BK585" s="41">
        <f t="shared" si="42"/>
        <v>0</v>
      </c>
      <c r="BL585">
        <f t="shared" si="41"/>
        <v>0</v>
      </c>
    </row>
    <row r="586" spans="1:66">
      <c r="A586">
        <f t="shared" si="40"/>
        <v>533</v>
      </c>
      <c r="B586" s="6"/>
      <c r="C586" s="10"/>
      <c r="D586" s="32"/>
      <c r="E586" s="10"/>
      <c r="F586" s="32"/>
      <c r="G586" s="10"/>
      <c r="H586" s="32"/>
      <c r="I586" s="10"/>
      <c r="J586" s="32"/>
      <c r="K586" s="10"/>
      <c r="L586" s="32"/>
      <c r="M586" s="10"/>
      <c r="N586" s="32"/>
      <c r="O586" s="10"/>
      <c r="P586" s="32"/>
      <c r="Q586" s="10"/>
      <c r="R586" s="32"/>
      <c r="S586" s="10"/>
      <c r="T586" s="32"/>
      <c r="U586" s="10"/>
      <c r="V586" s="32"/>
      <c r="W586" s="10"/>
      <c r="X586" s="32"/>
      <c r="Y586" s="10"/>
      <c r="Z586" s="32"/>
      <c r="AA586" s="10"/>
      <c r="AB586" s="32"/>
      <c r="AC586" s="10"/>
      <c r="AD586" s="32"/>
      <c r="AE586" s="10"/>
      <c r="AF586" s="32"/>
      <c r="AG586" s="10"/>
      <c r="AH586" s="32"/>
      <c r="AI586" s="10"/>
      <c r="AJ586" s="32"/>
      <c r="AK586" s="10"/>
      <c r="AL586" s="32"/>
      <c r="AM586" s="10"/>
      <c r="AN586" s="32"/>
      <c r="AO586" s="10"/>
      <c r="AP586" s="244"/>
      <c r="AQ586" s="10"/>
      <c r="AR586" s="32"/>
      <c r="AS586" s="10"/>
      <c r="AT586" s="244"/>
      <c r="AU586" s="10"/>
      <c r="AV586" s="244"/>
      <c r="AW586" s="7"/>
      <c r="AX586" s="249"/>
      <c r="AY586" s="10"/>
      <c r="AZ586" s="244"/>
      <c r="BA586" s="7"/>
      <c r="BB586" s="249"/>
      <c r="BC586" s="7"/>
      <c r="BD586" s="249"/>
      <c r="BE586" s="7"/>
      <c r="BF586" s="8"/>
      <c r="BG586" s="7"/>
      <c r="BH586" s="8"/>
      <c r="BJ586" s="41"/>
      <c r="BK586" s="41">
        <f t="shared" si="42"/>
        <v>0</v>
      </c>
      <c r="BL586">
        <f t="shared" si="41"/>
        <v>0</v>
      </c>
    </row>
    <row r="587" spans="1:66">
      <c r="A587">
        <f t="shared" si="40"/>
        <v>534</v>
      </c>
      <c r="B587" s="6"/>
      <c r="C587" s="10"/>
      <c r="D587" s="32"/>
      <c r="E587" s="10"/>
      <c r="F587" s="32"/>
      <c r="G587" s="10"/>
      <c r="H587" s="32"/>
      <c r="I587" s="10"/>
      <c r="J587" s="32"/>
      <c r="K587" s="10"/>
      <c r="L587" s="32"/>
      <c r="M587" s="10"/>
      <c r="N587" s="32"/>
      <c r="O587" s="10"/>
      <c r="P587" s="32"/>
      <c r="Q587" s="10"/>
      <c r="R587" s="32"/>
      <c r="S587" s="10"/>
      <c r="T587" s="32"/>
      <c r="U587" s="10"/>
      <c r="V587" s="32"/>
      <c r="W587" s="10"/>
      <c r="X587" s="32"/>
      <c r="Y587" s="10"/>
      <c r="Z587" s="32"/>
      <c r="AA587" s="10"/>
      <c r="AB587" s="32"/>
      <c r="AC587" s="10"/>
      <c r="AD587" s="32"/>
      <c r="AE587" s="10"/>
      <c r="AF587" s="32"/>
      <c r="AG587" s="10"/>
      <c r="AH587" s="32"/>
      <c r="AI587" s="10"/>
      <c r="AJ587" s="32"/>
      <c r="AK587" s="10"/>
      <c r="AL587" s="32"/>
      <c r="AM587" s="10"/>
      <c r="AN587" s="32"/>
      <c r="AO587" s="10"/>
      <c r="AP587" s="244"/>
      <c r="AQ587" s="10"/>
      <c r="AR587" s="32"/>
      <c r="AS587" s="10"/>
      <c r="AT587" s="244"/>
      <c r="AU587" s="10"/>
      <c r="AV587" s="244"/>
      <c r="AW587" s="7"/>
      <c r="AX587" s="249"/>
      <c r="AY587" s="10"/>
      <c r="AZ587" s="244"/>
      <c r="BA587" s="7"/>
      <c r="BB587" s="249"/>
      <c r="BC587" s="7"/>
      <c r="BD587" s="249"/>
      <c r="BE587" s="7"/>
      <c r="BF587" s="8"/>
      <c r="BG587" s="7"/>
      <c r="BH587" s="8"/>
      <c r="BJ587" s="41"/>
      <c r="BK587" s="41">
        <f t="shared" si="42"/>
        <v>0</v>
      </c>
      <c r="BL587">
        <f t="shared" si="41"/>
        <v>0</v>
      </c>
    </row>
    <row r="588" spans="1:66">
      <c r="A588">
        <f t="shared" si="40"/>
        <v>535</v>
      </c>
      <c r="B588" s="6"/>
      <c r="C588" s="10"/>
      <c r="D588" s="32"/>
      <c r="E588" s="10"/>
      <c r="F588" s="32"/>
      <c r="G588" s="10"/>
      <c r="H588" s="32"/>
      <c r="I588" s="10"/>
      <c r="J588" s="32"/>
      <c r="K588" s="10"/>
      <c r="L588" s="32"/>
      <c r="M588" s="10"/>
      <c r="N588" s="32"/>
      <c r="O588" s="10"/>
      <c r="P588" s="32"/>
      <c r="Q588" s="10"/>
      <c r="R588" s="32"/>
      <c r="S588" s="10"/>
      <c r="T588" s="32"/>
      <c r="U588" s="10"/>
      <c r="V588" s="32"/>
      <c r="W588" s="10"/>
      <c r="X588" s="32"/>
      <c r="Y588" s="10"/>
      <c r="Z588" s="32"/>
      <c r="AA588" s="10"/>
      <c r="AB588" s="32"/>
      <c r="AC588" s="10"/>
      <c r="AD588" s="32"/>
      <c r="AE588" s="10"/>
      <c r="AF588" s="32"/>
      <c r="AG588" s="10"/>
      <c r="AH588" s="32"/>
      <c r="AI588" s="10"/>
      <c r="AJ588" s="32"/>
      <c r="AK588" s="10"/>
      <c r="AL588" s="32"/>
      <c r="AM588" s="10"/>
      <c r="AN588" s="32"/>
      <c r="AO588" s="10"/>
      <c r="AP588" s="244"/>
      <c r="AQ588" s="10"/>
      <c r="AR588" s="32"/>
      <c r="AS588" s="10"/>
      <c r="AT588" s="244"/>
      <c r="AU588" s="10"/>
      <c r="AV588" s="244"/>
      <c r="AW588" s="7"/>
      <c r="AX588" s="249"/>
      <c r="AY588" s="10"/>
      <c r="AZ588" s="244"/>
      <c r="BA588" s="7"/>
      <c r="BB588" s="249"/>
      <c r="BC588" s="7"/>
      <c r="BD588" s="249"/>
      <c r="BE588" s="7"/>
      <c r="BF588" s="8"/>
      <c r="BG588" s="7"/>
      <c r="BH588" s="8"/>
      <c r="BJ588" s="41"/>
      <c r="BK588" s="41">
        <f t="shared" si="42"/>
        <v>0</v>
      </c>
      <c r="BL588">
        <f t="shared" si="41"/>
        <v>0</v>
      </c>
    </row>
    <row r="589" spans="1:66">
      <c r="A589">
        <f t="shared" si="40"/>
        <v>536</v>
      </c>
      <c r="B589" s="6"/>
      <c r="C589" s="10"/>
      <c r="D589" s="32"/>
      <c r="E589" s="10"/>
      <c r="F589" s="32"/>
      <c r="G589" s="10"/>
      <c r="H589" s="32"/>
      <c r="I589" s="10"/>
      <c r="J589" s="32"/>
      <c r="K589" s="10"/>
      <c r="L589" s="32"/>
      <c r="M589" s="10"/>
      <c r="N589" s="32"/>
      <c r="O589" s="10"/>
      <c r="P589" s="32"/>
      <c r="Q589" s="10"/>
      <c r="R589" s="32"/>
      <c r="S589" s="10"/>
      <c r="T589" s="32"/>
      <c r="U589" s="10"/>
      <c r="V589" s="32"/>
      <c r="W589" s="10"/>
      <c r="X589" s="32"/>
      <c r="Y589" s="10"/>
      <c r="Z589" s="32"/>
      <c r="AA589" s="10"/>
      <c r="AB589" s="32"/>
      <c r="AC589" s="10"/>
      <c r="AD589" s="32"/>
      <c r="AE589" s="10"/>
      <c r="AF589" s="32"/>
      <c r="AG589" s="10"/>
      <c r="AH589" s="32"/>
      <c r="AI589" s="10"/>
      <c r="AJ589" s="32"/>
      <c r="AK589" s="10"/>
      <c r="AL589" s="32"/>
      <c r="AM589" s="10"/>
      <c r="AN589" s="32"/>
      <c r="AO589" s="10"/>
      <c r="AP589" s="244"/>
      <c r="AQ589" s="10"/>
      <c r="AR589" s="32"/>
      <c r="AS589" s="10"/>
      <c r="AT589" s="244"/>
      <c r="AU589" s="10"/>
      <c r="AV589" s="244"/>
      <c r="AW589" s="7"/>
      <c r="AX589" s="249"/>
      <c r="AY589" s="10"/>
      <c r="AZ589" s="244"/>
      <c r="BA589" s="7"/>
      <c r="BB589" s="249"/>
      <c r="BC589" s="7"/>
      <c r="BD589" s="249"/>
      <c r="BE589" s="7"/>
      <c r="BF589" s="8"/>
      <c r="BG589" s="7"/>
      <c r="BH589" s="8"/>
      <c r="BJ589" s="41"/>
      <c r="BK589" s="41">
        <f t="shared" si="42"/>
        <v>0</v>
      </c>
      <c r="BL589">
        <f t="shared" si="41"/>
        <v>0</v>
      </c>
    </row>
    <row r="590" spans="1:66">
      <c r="A590">
        <f t="shared" si="40"/>
        <v>537</v>
      </c>
      <c r="B590" s="6"/>
      <c r="C590" s="10"/>
      <c r="D590" s="32"/>
      <c r="E590" s="10"/>
      <c r="F590" s="32"/>
      <c r="G590" s="10"/>
      <c r="H590" s="32"/>
      <c r="I590" s="10"/>
      <c r="J590" s="32"/>
      <c r="K590" s="10"/>
      <c r="L590" s="32"/>
      <c r="M590" s="10"/>
      <c r="N590" s="32"/>
      <c r="O590" s="10"/>
      <c r="P590" s="32"/>
      <c r="Q590" s="10"/>
      <c r="R590" s="32"/>
      <c r="S590" s="10"/>
      <c r="T590" s="32"/>
      <c r="U590" s="10"/>
      <c r="V590" s="32"/>
      <c r="W590" s="10"/>
      <c r="X590" s="32"/>
      <c r="Y590" s="10"/>
      <c r="Z590" s="32"/>
      <c r="AA590" s="10"/>
      <c r="AB590" s="32"/>
      <c r="AC590" s="10"/>
      <c r="AD590" s="32"/>
      <c r="AE590" s="10"/>
      <c r="AF590" s="32"/>
      <c r="AG590" s="10"/>
      <c r="AH590" s="32"/>
      <c r="AI590" s="10"/>
      <c r="AJ590" s="32"/>
      <c r="AK590" s="10"/>
      <c r="AL590" s="32"/>
      <c r="AM590" s="10"/>
      <c r="AN590" s="32"/>
      <c r="AO590" s="10"/>
      <c r="AP590" s="244"/>
      <c r="AQ590" s="10"/>
      <c r="AR590" s="32"/>
      <c r="AS590" s="10"/>
      <c r="AT590" s="244"/>
      <c r="AU590" s="10"/>
      <c r="AV590" s="244"/>
      <c r="AW590" s="7"/>
      <c r="AX590" s="249"/>
      <c r="AY590" s="10"/>
      <c r="AZ590" s="244"/>
      <c r="BA590" s="7"/>
      <c r="BB590" s="249"/>
      <c r="BC590" s="7"/>
      <c r="BD590" s="249"/>
      <c r="BE590" s="7"/>
      <c r="BF590" s="8"/>
      <c r="BG590" s="7"/>
      <c r="BH590" s="8"/>
      <c r="BJ590" s="41"/>
      <c r="BK590" s="41">
        <f t="shared" si="42"/>
        <v>0</v>
      </c>
      <c r="BL590">
        <f t="shared" si="41"/>
        <v>0</v>
      </c>
    </row>
    <row r="591" spans="1:66">
      <c r="A591">
        <f t="shared" si="40"/>
        <v>538</v>
      </c>
      <c r="B591" s="6"/>
      <c r="C591" s="10"/>
      <c r="D591" s="32"/>
      <c r="E591" s="10"/>
      <c r="F591" s="32"/>
      <c r="G591" s="10"/>
      <c r="H591" s="32"/>
      <c r="I591" s="10"/>
      <c r="J591" s="32"/>
      <c r="K591" s="10"/>
      <c r="L591" s="32"/>
      <c r="M591" s="10"/>
      <c r="N591" s="32"/>
      <c r="O591" s="10"/>
      <c r="P591" s="32"/>
      <c r="Q591" s="10"/>
      <c r="R591" s="32"/>
      <c r="S591" s="10"/>
      <c r="T591" s="32"/>
      <c r="U591" s="10"/>
      <c r="V591" s="32"/>
      <c r="W591" s="10"/>
      <c r="X591" s="32"/>
      <c r="Y591" s="10"/>
      <c r="Z591" s="32"/>
      <c r="AA591" s="10"/>
      <c r="AB591" s="32"/>
      <c r="AC591" s="10"/>
      <c r="AD591" s="32"/>
      <c r="AE591" s="10"/>
      <c r="AF591" s="32"/>
      <c r="AG591" s="10"/>
      <c r="AH591" s="32"/>
      <c r="AI591" s="10"/>
      <c r="AJ591" s="32"/>
      <c r="AK591" s="10"/>
      <c r="AL591" s="32"/>
      <c r="AM591" s="10"/>
      <c r="AN591" s="32"/>
      <c r="AO591" s="10"/>
      <c r="AP591" s="244"/>
      <c r="AQ591" s="10"/>
      <c r="AR591" s="32"/>
      <c r="AS591" s="10"/>
      <c r="AT591" s="244"/>
      <c r="AU591" s="10"/>
      <c r="AV591" s="244"/>
      <c r="AW591" s="7"/>
      <c r="AX591" s="249"/>
      <c r="AY591" s="10"/>
      <c r="AZ591" s="244"/>
      <c r="BA591" s="7"/>
      <c r="BB591" s="249"/>
      <c r="BC591" s="7"/>
      <c r="BD591" s="249"/>
      <c r="BE591" s="7"/>
      <c r="BF591" s="8"/>
      <c r="BG591" s="7"/>
      <c r="BH591" s="8"/>
      <c r="BJ591" s="41"/>
      <c r="BK591" s="41">
        <f t="shared" si="42"/>
        <v>0</v>
      </c>
      <c r="BL591">
        <f t="shared" si="41"/>
        <v>0</v>
      </c>
    </row>
    <row r="592" spans="1:66">
      <c r="A592">
        <f t="shared" si="40"/>
        <v>539</v>
      </c>
      <c r="B592" s="6"/>
      <c r="C592" s="10"/>
      <c r="D592" s="32"/>
      <c r="E592" s="10"/>
      <c r="F592" s="32"/>
      <c r="G592" s="10"/>
      <c r="H592" s="32"/>
      <c r="I592" s="10"/>
      <c r="J592" s="32"/>
      <c r="K592" s="10"/>
      <c r="L592" s="32"/>
      <c r="M592" s="10"/>
      <c r="N592" s="32"/>
      <c r="O592" s="10"/>
      <c r="P592" s="32"/>
      <c r="Q592" s="10"/>
      <c r="R592" s="32"/>
      <c r="S592" s="10"/>
      <c r="T592" s="32"/>
      <c r="U592" s="10"/>
      <c r="V592" s="32"/>
      <c r="W592" s="10"/>
      <c r="X592" s="32"/>
      <c r="Y592" s="10"/>
      <c r="Z592" s="32"/>
      <c r="AA592" s="10"/>
      <c r="AB592" s="32"/>
      <c r="AC592" s="10"/>
      <c r="AD592" s="32"/>
      <c r="AE592" s="10"/>
      <c r="AF592" s="32"/>
      <c r="AG592" s="10"/>
      <c r="AH592" s="32"/>
      <c r="AI592" s="10"/>
      <c r="AJ592" s="32"/>
      <c r="AK592" s="10"/>
      <c r="AL592" s="32"/>
      <c r="AM592" s="10"/>
      <c r="AN592" s="32"/>
      <c r="AO592" s="10"/>
      <c r="AP592" s="244"/>
      <c r="AQ592" s="10"/>
      <c r="AR592" s="32"/>
      <c r="AS592" s="10"/>
      <c r="AT592" s="244"/>
      <c r="AU592" s="10"/>
      <c r="AV592" s="244"/>
      <c r="AW592" s="7"/>
      <c r="AX592" s="249"/>
      <c r="AY592" s="10"/>
      <c r="AZ592" s="244"/>
      <c r="BA592" s="7"/>
      <c r="BB592" s="249"/>
      <c r="BC592" s="7"/>
      <c r="BD592" s="249"/>
      <c r="BE592" s="7"/>
      <c r="BF592" s="8"/>
      <c r="BG592" s="7"/>
      <c r="BH592" s="8"/>
      <c r="BJ592" s="41"/>
      <c r="BK592" s="41">
        <f t="shared" si="42"/>
        <v>0</v>
      </c>
      <c r="BL592">
        <f t="shared" si="41"/>
        <v>0</v>
      </c>
    </row>
    <row r="593" spans="1:66">
      <c r="A593">
        <f t="shared" si="40"/>
        <v>540</v>
      </c>
      <c r="B593" s="6"/>
      <c r="C593" s="10"/>
      <c r="D593" s="32"/>
      <c r="E593" s="10"/>
      <c r="F593" s="32"/>
      <c r="G593" s="10"/>
      <c r="H593" s="32"/>
      <c r="I593" s="10"/>
      <c r="J593" s="32"/>
      <c r="K593" s="10"/>
      <c r="L593" s="32"/>
      <c r="M593" s="10"/>
      <c r="N593" s="32"/>
      <c r="O593" s="10"/>
      <c r="P593" s="32"/>
      <c r="Q593" s="10"/>
      <c r="R593" s="32"/>
      <c r="S593" s="10"/>
      <c r="T593" s="32"/>
      <c r="U593" s="10"/>
      <c r="V593" s="32"/>
      <c r="W593" s="10"/>
      <c r="X593" s="32"/>
      <c r="Y593" s="10"/>
      <c r="Z593" s="32"/>
      <c r="AA593" s="10"/>
      <c r="AB593" s="32"/>
      <c r="AC593" s="10"/>
      <c r="AD593" s="32"/>
      <c r="AE593" s="10"/>
      <c r="AF593" s="32"/>
      <c r="AG593" s="10"/>
      <c r="AH593" s="32"/>
      <c r="AI593" s="10"/>
      <c r="AJ593" s="32"/>
      <c r="AK593" s="10"/>
      <c r="AL593" s="32"/>
      <c r="AM593" s="10"/>
      <c r="AN593" s="32"/>
      <c r="AO593" s="10"/>
      <c r="AP593" s="244"/>
      <c r="AQ593" s="10"/>
      <c r="AR593" s="32"/>
      <c r="AS593" s="10"/>
      <c r="AT593" s="244"/>
      <c r="AU593" s="10"/>
      <c r="AV593" s="244"/>
      <c r="AW593" s="7"/>
      <c r="AX593" s="249"/>
      <c r="AY593" s="10"/>
      <c r="AZ593" s="244"/>
      <c r="BA593" s="7"/>
      <c r="BB593" s="249"/>
      <c r="BC593" s="7"/>
      <c r="BD593" s="249"/>
      <c r="BE593" s="7"/>
      <c r="BF593" s="8"/>
      <c r="BG593" s="7"/>
      <c r="BH593" s="8"/>
      <c r="BJ593" s="41"/>
      <c r="BK593" s="41">
        <f t="shared" si="42"/>
        <v>0</v>
      </c>
      <c r="BL593">
        <f t="shared" si="41"/>
        <v>0</v>
      </c>
    </row>
    <row r="594" spans="1:66">
      <c r="A594">
        <f t="shared" si="40"/>
        <v>541</v>
      </c>
      <c r="B594" s="6"/>
      <c r="C594" s="10"/>
      <c r="D594" s="32"/>
      <c r="E594" s="10"/>
      <c r="F594" s="32"/>
      <c r="G594" s="10"/>
      <c r="H594" s="32"/>
      <c r="I594" s="10"/>
      <c r="J594" s="32"/>
      <c r="K594" s="94"/>
      <c r="L594" s="32"/>
      <c r="M594" s="10"/>
      <c r="N594" s="32"/>
      <c r="O594" s="10"/>
      <c r="P594" s="32"/>
      <c r="Q594" s="10"/>
      <c r="R594" s="32"/>
      <c r="S594" s="10"/>
      <c r="T594" s="32"/>
      <c r="U594" s="10"/>
      <c r="V594" s="32"/>
      <c r="W594" s="10"/>
      <c r="X594" s="32"/>
      <c r="Y594" s="10"/>
      <c r="Z594" s="32"/>
      <c r="AA594" s="10"/>
      <c r="AB594" s="32"/>
      <c r="AC594" s="10"/>
      <c r="AD594" s="32"/>
      <c r="AE594" s="10"/>
      <c r="AF594" s="32"/>
      <c r="AG594" s="10"/>
      <c r="AH594" s="32"/>
      <c r="AI594" s="10"/>
      <c r="AJ594" s="32"/>
      <c r="AK594" s="10"/>
      <c r="AL594" s="32"/>
      <c r="AM594" s="10"/>
      <c r="AN594" s="32"/>
      <c r="AO594" s="10"/>
      <c r="AP594" s="244"/>
      <c r="AQ594" s="10"/>
      <c r="AR594" s="32"/>
      <c r="AS594" s="10"/>
      <c r="AT594" s="244"/>
      <c r="AU594" s="10"/>
      <c r="AV594" s="244"/>
      <c r="AW594" s="7"/>
      <c r="AX594" s="249"/>
      <c r="AY594" s="10"/>
      <c r="AZ594" s="244"/>
      <c r="BA594" s="7"/>
      <c r="BB594" s="249"/>
      <c r="BC594" s="7"/>
      <c r="BD594" s="249"/>
      <c r="BE594" s="7"/>
      <c r="BF594" s="8"/>
      <c r="BG594" s="7"/>
      <c r="BH594" s="8"/>
      <c r="BJ594" s="41"/>
      <c r="BK594" s="41">
        <f t="shared" si="42"/>
        <v>0</v>
      </c>
      <c r="BL594">
        <f t="shared" si="41"/>
        <v>0</v>
      </c>
      <c r="BN594" s="39"/>
    </row>
    <row r="595" spans="1:66">
      <c r="A595">
        <f t="shared" si="40"/>
        <v>542</v>
      </c>
      <c r="B595" s="6"/>
      <c r="C595" s="10"/>
      <c r="D595" s="32"/>
      <c r="E595" s="10"/>
      <c r="F595" s="32"/>
      <c r="G595" s="10"/>
      <c r="H595" s="32"/>
      <c r="I595" s="10"/>
      <c r="J595" s="32"/>
      <c r="K595" s="10"/>
      <c r="L595" s="32"/>
      <c r="M595" s="10"/>
      <c r="N595" s="32"/>
      <c r="O595" s="10"/>
      <c r="P595" s="32"/>
      <c r="Q595" s="10"/>
      <c r="R595" s="32"/>
      <c r="S595" s="10"/>
      <c r="T595" s="32"/>
      <c r="U595" s="10"/>
      <c r="V595" s="32"/>
      <c r="W595" s="10"/>
      <c r="X595" s="32"/>
      <c r="Y595" s="10"/>
      <c r="Z595" s="32"/>
      <c r="AA595" s="10"/>
      <c r="AB595" s="32"/>
      <c r="AC595" s="10"/>
      <c r="AD595" s="32"/>
      <c r="AE595" s="10"/>
      <c r="AF595" s="32"/>
      <c r="AG595" s="10"/>
      <c r="AH595" s="32"/>
      <c r="AI595" s="10"/>
      <c r="AJ595" s="32"/>
      <c r="AK595" s="10"/>
      <c r="AL595" s="32"/>
      <c r="AM595" s="10"/>
      <c r="AN595" s="32"/>
      <c r="AO595" s="10"/>
      <c r="AP595" s="244"/>
      <c r="AQ595" s="10"/>
      <c r="AR595" s="32"/>
      <c r="AS595" s="10"/>
      <c r="AT595" s="244"/>
      <c r="AU595" s="10"/>
      <c r="AV595" s="244"/>
      <c r="AW595" s="7"/>
      <c r="AX595" s="249"/>
      <c r="AY595" s="10"/>
      <c r="AZ595" s="244"/>
      <c r="BA595" s="7"/>
      <c r="BB595" s="249"/>
      <c r="BC595" s="7"/>
      <c r="BD595" s="249"/>
      <c r="BE595" s="7"/>
      <c r="BF595" s="8"/>
      <c r="BG595" s="7"/>
      <c r="BH595" s="8"/>
      <c r="BJ595" s="41"/>
      <c r="BK595" s="41">
        <f t="shared" si="42"/>
        <v>0</v>
      </c>
      <c r="BL595">
        <f t="shared" si="41"/>
        <v>0</v>
      </c>
    </row>
    <row r="596" spans="1:66">
      <c r="A596">
        <f t="shared" si="40"/>
        <v>543</v>
      </c>
      <c r="B596" s="6"/>
      <c r="C596" s="10"/>
      <c r="D596" s="32"/>
      <c r="E596" s="10"/>
      <c r="F596" s="32"/>
      <c r="G596" s="10"/>
      <c r="H596" s="32"/>
      <c r="I596" s="10"/>
      <c r="J596" s="32"/>
      <c r="K596" s="10"/>
      <c r="L596" s="32"/>
      <c r="M596" s="10"/>
      <c r="N596" s="32"/>
      <c r="O596" s="10"/>
      <c r="P596" s="32"/>
      <c r="Q596" s="10"/>
      <c r="R596" s="32"/>
      <c r="S596" s="10"/>
      <c r="T596" s="32"/>
      <c r="U596" s="10"/>
      <c r="V596" s="32"/>
      <c r="W596" s="10"/>
      <c r="X596" s="32"/>
      <c r="Y596" s="10"/>
      <c r="Z596" s="32"/>
      <c r="AA596" s="10"/>
      <c r="AB596" s="32"/>
      <c r="AC596" s="10"/>
      <c r="AD596" s="32"/>
      <c r="AE596" s="10"/>
      <c r="AF596" s="32"/>
      <c r="AG596" s="10"/>
      <c r="AH596" s="32"/>
      <c r="AI596" s="10"/>
      <c r="AJ596" s="32"/>
      <c r="AK596" s="10"/>
      <c r="AL596" s="32"/>
      <c r="AM596" s="10"/>
      <c r="AN596" s="32"/>
      <c r="AO596" s="10"/>
      <c r="AP596" s="244"/>
      <c r="AQ596" s="10"/>
      <c r="AR596" s="32"/>
      <c r="AS596" s="10"/>
      <c r="AT596" s="244"/>
      <c r="AU596" s="10"/>
      <c r="AV596" s="244"/>
      <c r="AW596" s="7"/>
      <c r="AX596" s="249"/>
      <c r="AY596" s="10"/>
      <c r="AZ596" s="244"/>
      <c r="BA596" s="7"/>
      <c r="BB596" s="249"/>
      <c r="BC596" s="7"/>
      <c r="BD596" s="249"/>
      <c r="BE596" s="7"/>
      <c r="BF596" s="8"/>
      <c r="BG596" s="7"/>
      <c r="BH596" s="8"/>
      <c r="BJ596" s="41"/>
      <c r="BK596" s="41">
        <f t="shared" si="42"/>
        <v>0</v>
      </c>
      <c r="BL596">
        <f t="shared" si="41"/>
        <v>0</v>
      </c>
    </row>
    <row r="597" spans="1:66">
      <c r="A597">
        <f t="shared" si="40"/>
        <v>544</v>
      </c>
      <c r="B597" s="6"/>
      <c r="C597" s="10"/>
      <c r="D597" s="32"/>
      <c r="E597" s="10"/>
      <c r="F597" s="32"/>
      <c r="G597" s="10"/>
      <c r="H597" s="32"/>
      <c r="I597" s="10"/>
      <c r="J597" s="32"/>
      <c r="K597" s="10"/>
      <c r="L597" s="32"/>
      <c r="M597" s="10"/>
      <c r="N597" s="32"/>
      <c r="O597" s="10"/>
      <c r="P597" s="32"/>
      <c r="Q597" s="10"/>
      <c r="R597" s="32"/>
      <c r="S597" s="10"/>
      <c r="T597" s="32"/>
      <c r="U597" s="10"/>
      <c r="V597" s="32"/>
      <c r="W597" s="10"/>
      <c r="X597" s="32"/>
      <c r="Y597" s="10"/>
      <c r="Z597" s="32"/>
      <c r="AA597" s="10"/>
      <c r="AB597" s="32"/>
      <c r="AC597" s="10"/>
      <c r="AD597" s="32"/>
      <c r="AE597" s="10"/>
      <c r="AF597" s="32"/>
      <c r="AG597" s="10"/>
      <c r="AH597" s="32"/>
      <c r="AI597" s="10"/>
      <c r="AJ597" s="32"/>
      <c r="AK597" s="10"/>
      <c r="AL597" s="32"/>
      <c r="AM597" s="10"/>
      <c r="AN597" s="32"/>
      <c r="AO597" s="10"/>
      <c r="AP597" s="244"/>
      <c r="AQ597" s="10"/>
      <c r="AR597" s="32"/>
      <c r="AS597" s="10"/>
      <c r="AT597" s="244"/>
      <c r="AU597" s="10"/>
      <c r="AV597" s="244"/>
      <c r="AW597" s="7"/>
      <c r="AX597" s="249"/>
      <c r="AY597" s="10"/>
      <c r="AZ597" s="244"/>
      <c r="BA597" s="7"/>
      <c r="BB597" s="249"/>
      <c r="BC597" s="7"/>
      <c r="BD597" s="249"/>
      <c r="BE597" s="7"/>
      <c r="BF597" s="8"/>
      <c r="BG597" s="7"/>
      <c r="BH597" s="8"/>
      <c r="BJ597" s="41"/>
      <c r="BK597" s="41">
        <f t="shared" si="42"/>
        <v>0</v>
      </c>
      <c r="BL597">
        <f t="shared" si="41"/>
        <v>0</v>
      </c>
    </row>
    <row r="598" spans="1:66">
      <c r="A598">
        <f t="shared" si="40"/>
        <v>545</v>
      </c>
      <c r="B598" s="6"/>
      <c r="C598" s="10"/>
      <c r="D598" s="32"/>
      <c r="E598" s="10"/>
      <c r="F598" s="32"/>
      <c r="G598" s="10"/>
      <c r="H598" s="32"/>
      <c r="I598" s="10"/>
      <c r="J598" s="32"/>
      <c r="K598" s="94"/>
      <c r="L598" s="32"/>
      <c r="M598" s="10"/>
      <c r="N598" s="32"/>
      <c r="O598" s="10"/>
      <c r="P598" s="32"/>
      <c r="Q598" s="10"/>
      <c r="R598" s="32"/>
      <c r="S598" s="10"/>
      <c r="T598" s="32"/>
      <c r="U598" s="10"/>
      <c r="V598" s="32"/>
      <c r="W598" s="10"/>
      <c r="X598" s="32"/>
      <c r="Y598" s="10"/>
      <c r="Z598" s="32"/>
      <c r="AA598" s="10"/>
      <c r="AB598" s="32"/>
      <c r="AC598" s="10"/>
      <c r="AD598" s="32"/>
      <c r="AE598" s="10"/>
      <c r="AF598" s="32"/>
      <c r="AG598" s="10"/>
      <c r="AH598" s="32"/>
      <c r="AI598" s="10"/>
      <c r="AJ598" s="32"/>
      <c r="AK598" s="10"/>
      <c r="AL598" s="32"/>
      <c r="AM598" s="10"/>
      <c r="AN598" s="32"/>
      <c r="AO598" s="10"/>
      <c r="AP598" s="244"/>
      <c r="AQ598" s="10"/>
      <c r="AR598" s="32"/>
      <c r="AS598" s="10"/>
      <c r="AT598" s="244"/>
      <c r="AU598" s="10"/>
      <c r="AV598" s="244"/>
      <c r="AW598" s="7"/>
      <c r="AX598" s="249"/>
      <c r="AY598" s="10"/>
      <c r="AZ598" s="244"/>
      <c r="BA598" s="7"/>
      <c r="BB598" s="249"/>
      <c r="BC598" s="7"/>
      <c r="BD598" s="249"/>
      <c r="BE598" s="7"/>
      <c r="BF598" s="8"/>
      <c r="BG598" s="7"/>
      <c r="BH598" s="8"/>
      <c r="BJ598" s="41"/>
      <c r="BK598" s="41">
        <f t="shared" si="42"/>
        <v>0</v>
      </c>
      <c r="BL598">
        <f t="shared" si="41"/>
        <v>0</v>
      </c>
      <c r="BN598" s="39"/>
    </row>
    <row r="599" spans="1:66">
      <c r="A599">
        <f t="shared" si="40"/>
        <v>546</v>
      </c>
      <c r="B599" s="6"/>
      <c r="C599" s="10"/>
      <c r="D599" s="32"/>
      <c r="E599" s="10"/>
      <c r="F599" s="32"/>
      <c r="G599" s="10"/>
      <c r="H599" s="32"/>
      <c r="I599" s="10"/>
      <c r="J599" s="32"/>
      <c r="K599" s="94"/>
      <c r="L599" s="32"/>
      <c r="M599" s="10"/>
      <c r="N599" s="32"/>
      <c r="O599" s="10"/>
      <c r="P599" s="32"/>
      <c r="Q599" s="10"/>
      <c r="R599" s="32"/>
      <c r="S599" s="10"/>
      <c r="T599" s="32"/>
      <c r="U599" s="10"/>
      <c r="V599" s="32"/>
      <c r="W599" s="10"/>
      <c r="X599" s="32"/>
      <c r="Y599" s="10"/>
      <c r="Z599" s="32"/>
      <c r="AA599" s="10"/>
      <c r="AB599" s="32"/>
      <c r="AC599" s="10"/>
      <c r="AD599" s="32"/>
      <c r="AE599" s="10"/>
      <c r="AF599" s="32"/>
      <c r="AG599" s="10"/>
      <c r="AH599" s="32"/>
      <c r="AI599" s="10"/>
      <c r="AJ599" s="32"/>
      <c r="AK599" s="10"/>
      <c r="AL599" s="32"/>
      <c r="AM599" s="10"/>
      <c r="AN599" s="32"/>
      <c r="AO599" s="10"/>
      <c r="AP599" s="244"/>
      <c r="AQ599" s="10"/>
      <c r="AR599" s="32"/>
      <c r="AS599" s="10"/>
      <c r="AT599" s="244"/>
      <c r="AU599" s="10"/>
      <c r="AV599" s="244"/>
      <c r="AW599" s="7"/>
      <c r="AX599" s="249"/>
      <c r="AY599" s="10"/>
      <c r="AZ599" s="244"/>
      <c r="BA599" s="7"/>
      <c r="BB599" s="249"/>
      <c r="BC599" s="7"/>
      <c r="BD599" s="249"/>
      <c r="BE599" s="7"/>
      <c r="BF599" s="8"/>
      <c r="BG599" s="7"/>
      <c r="BH599" s="8"/>
      <c r="BJ599" s="41"/>
      <c r="BK599" s="41">
        <f t="shared" si="42"/>
        <v>0</v>
      </c>
      <c r="BL599">
        <f t="shared" si="41"/>
        <v>0</v>
      </c>
      <c r="BN599" s="39"/>
    </row>
    <row r="600" spans="1:66">
      <c r="A600">
        <f t="shared" si="40"/>
        <v>547</v>
      </c>
      <c r="B600" s="6"/>
      <c r="C600" s="10"/>
      <c r="D600" s="32"/>
      <c r="E600" s="10"/>
      <c r="F600" s="32"/>
      <c r="G600" s="10"/>
      <c r="H600" s="32"/>
      <c r="I600" s="10"/>
      <c r="J600" s="32"/>
      <c r="K600" s="10"/>
      <c r="L600" s="32"/>
      <c r="M600" s="10"/>
      <c r="N600" s="32"/>
      <c r="O600" s="10"/>
      <c r="P600" s="32"/>
      <c r="Q600" s="10"/>
      <c r="R600" s="32"/>
      <c r="S600" s="10"/>
      <c r="T600" s="32"/>
      <c r="U600" s="10"/>
      <c r="V600" s="32"/>
      <c r="W600" s="10"/>
      <c r="X600" s="32"/>
      <c r="Y600" s="10"/>
      <c r="Z600" s="32"/>
      <c r="AA600" s="10"/>
      <c r="AB600" s="32"/>
      <c r="AC600" s="10"/>
      <c r="AD600" s="32"/>
      <c r="AE600" s="10"/>
      <c r="AF600" s="32"/>
      <c r="AG600" s="10"/>
      <c r="AH600" s="32"/>
      <c r="AI600" s="10"/>
      <c r="AJ600" s="32"/>
      <c r="AK600" s="10"/>
      <c r="AL600" s="32"/>
      <c r="AM600" s="10"/>
      <c r="AN600" s="32"/>
      <c r="AO600" s="10"/>
      <c r="AP600" s="244"/>
      <c r="AQ600" s="10"/>
      <c r="AR600" s="32"/>
      <c r="AS600" s="10"/>
      <c r="AT600" s="244"/>
      <c r="AU600" s="10"/>
      <c r="AV600" s="244"/>
      <c r="AW600" s="7"/>
      <c r="AX600" s="249"/>
      <c r="AY600" s="10"/>
      <c r="AZ600" s="244"/>
      <c r="BA600" s="7"/>
      <c r="BB600" s="249"/>
      <c r="BC600" s="7"/>
      <c r="BD600" s="249"/>
      <c r="BE600" s="7"/>
      <c r="BF600" s="8"/>
      <c r="BG600" s="7"/>
      <c r="BH600" s="8"/>
      <c r="BJ600" s="41"/>
      <c r="BK600" s="41">
        <f t="shared" si="42"/>
        <v>0</v>
      </c>
      <c r="BL600">
        <f t="shared" si="41"/>
        <v>0</v>
      </c>
    </row>
    <row r="601" spans="1:66">
      <c r="A601">
        <f t="shared" si="40"/>
        <v>548</v>
      </c>
      <c r="B601" s="6"/>
      <c r="C601" s="10"/>
      <c r="D601" s="32"/>
      <c r="E601" s="10"/>
      <c r="F601" s="32"/>
      <c r="G601" s="10"/>
      <c r="H601" s="32"/>
      <c r="I601" s="10"/>
      <c r="J601" s="32"/>
      <c r="K601" s="10"/>
      <c r="L601" s="32"/>
      <c r="M601" s="10"/>
      <c r="N601" s="32"/>
      <c r="O601" s="10"/>
      <c r="P601" s="32"/>
      <c r="Q601" s="10"/>
      <c r="R601" s="32"/>
      <c r="S601" s="10"/>
      <c r="T601" s="32"/>
      <c r="U601" s="10"/>
      <c r="V601" s="32"/>
      <c r="W601" s="10"/>
      <c r="X601" s="32"/>
      <c r="Y601" s="10"/>
      <c r="Z601" s="32"/>
      <c r="AA601" s="10"/>
      <c r="AB601" s="32"/>
      <c r="AC601" s="10"/>
      <c r="AD601" s="32"/>
      <c r="AE601" s="10"/>
      <c r="AF601" s="32"/>
      <c r="AG601" s="10"/>
      <c r="AH601" s="32"/>
      <c r="AI601" s="10"/>
      <c r="AJ601" s="32"/>
      <c r="AK601" s="10"/>
      <c r="AL601" s="32"/>
      <c r="AM601" s="10"/>
      <c r="AN601" s="32"/>
      <c r="AO601" s="10"/>
      <c r="AP601" s="244"/>
      <c r="AQ601" s="10"/>
      <c r="AR601" s="32"/>
      <c r="AS601" s="10"/>
      <c r="AT601" s="244"/>
      <c r="AU601" s="10"/>
      <c r="AV601" s="244"/>
      <c r="AW601" s="7"/>
      <c r="AX601" s="249"/>
      <c r="AY601" s="10"/>
      <c r="AZ601" s="244"/>
      <c r="BA601" s="7"/>
      <c r="BB601" s="249"/>
      <c r="BC601" s="7"/>
      <c r="BD601" s="249"/>
      <c r="BE601" s="7"/>
      <c r="BF601" s="8"/>
      <c r="BG601" s="7"/>
      <c r="BH601" s="8"/>
      <c r="BJ601" s="41"/>
      <c r="BK601" s="41">
        <f t="shared" si="42"/>
        <v>0</v>
      </c>
      <c r="BL601">
        <f t="shared" si="41"/>
        <v>0</v>
      </c>
    </row>
    <row r="602" spans="1:66">
      <c r="A602">
        <f t="shared" si="40"/>
        <v>549</v>
      </c>
      <c r="B602" s="6"/>
      <c r="C602" s="10"/>
      <c r="D602" s="32"/>
      <c r="E602" s="10"/>
      <c r="F602" s="32"/>
      <c r="G602" s="10"/>
      <c r="H602" s="32"/>
      <c r="I602" s="10"/>
      <c r="J602" s="32"/>
      <c r="K602" s="10"/>
      <c r="L602" s="32"/>
      <c r="M602" s="10"/>
      <c r="N602" s="32"/>
      <c r="O602" s="10"/>
      <c r="P602" s="32"/>
      <c r="Q602" s="10"/>
      <c r="R602" s="32"/>
      <c r="S602" s="10"/>
      <c r="T602" s="32"/>
      <c r="U602" s="10"/>
      <c r="V602" s="32"/>
      <c r="W602" s="10"/>
      <c r="X602" s="32"/>
      <c r="Y602" s="10"/>
      <c r="Z602" s="32"/>
      <c r="AA602" s="10"/>
      <c r="AB602" s="32"/>
      <c r="AC602" s="10"/>
      <c r="AD602" s="32"/>
      <c r="AE602" s="10"/>
      <c r="AF602" s="32"/>
      <c r="AG602" s="10"/>
      <c r="AH602" s="32"/>
      <c r="AI602" s="10"/>
      <c r="AJ602" s="32"/>
      <c r="AK602" s="10"/>
      <c r="AL602" s="32"/>
      <c r="AM602" s="10"/>
      <c r="AN602" s="32"/>
      <c r="AO602" s="10"/>
      <c r="AP602" s="244"/>
      <c r="AQ602" s="10"/>
      <c r="AR602" s="32"/>
      <c r="AS602" s="10"/>
      <c r="AT602" s="244"/>
      <c r="AU602" s="10"/>
      <c r="AV602" s="244"/>
      <c r="AW602" s="7"/>
      <c r="AX602" s="249"/>
      <c r="AY602" s="10"/>
      <c r="AZ602" s="244"/>
      <c r="BA602" s="7"/>
      <c r="BB602" s="249"/>
      <c r="BC602" s="7"/>
      <c r="BD602" s="249"/>
      <c r="BE602" s="7"/>
      <c r="BF602" s="8"/>
      <c r="BG602" s="7"/>
      <c r="BH602" s="8"/>
      <c r="BJ602" s="41"/>
      <c r="BK602" s="41">
        <f t="shared" si="42"/>
        <v>0</v>
      </c>
      <c r="BL602">
        <f t="shared" si="41"/>
        <v>0</v>
      </c>
    </row>
    <row r="603" spans="1:66">
      <c r="A603">
        <f t="shared" si="40"/>
        <v>550</v>
      </c>
      <c r="B603" s="6"/>
      <c r="C603" s="10"/>
      <c r="D603" s="32"/>
      <c r="E603" s="10"/>
      <c r="F603" s="32"/>
      <c r="G603" s="10"/>
      <c r="H603" s="32"/>
      <c r="I603" s="10"/>
      <c r="J603" s="32"/>
      <c r="K603" s="10"/>
      <c r="L603" s="32"/>
      <c r="M603" s="10"/>
      <c r="N603" s="32"/>
      <c r="O603" s="10"/>
      <c r="P603" s="32"/>
      <c r="Q603" s="10"/>
      <c r="R603" s="32"/>
      <c r="S603" s="10"/>
      <c r="T603" s="32"/>
      <c r="U603" s="10"/>
      <c r="V603" s="32"/>
      <c r="W603" s="10"/>
      <c r="X603" s="32"/>
      <c r="Y603" s="10"/>
      <c r="Z603" s="32"/>
      <c r="AA603" s="10"/>
      <c r="AB603" s="32"/>
      <c r="AC603" s="10"/>
      <c r="AD603" s="32"/>
      <c r="AE603" s="10"/>
      <c r="AF603" s="32"/>
      <c r="AG603" s="10"/>
      <c r="AH603" s="32"/>
      <c r="AI603" s="10"/>
      <c r="AJ603" s="32"/>
      <c r="AK603" s="10"/>
      <c r="AL603" s="32"/>
      <c r="AM603" s="10"/>
      <c r="AN603" s="32"/>
      <c r="AO603" s="10"/>
      <c r="AP603" s="244"/>
      <c r="AQ603" s="10"/>
      <c r="AR603" s="32"/>
      <c r="AS603" s="10"/>
      <c r="AT603" s="244"/>
      <c r="AU603" s="10"/>
      <c r="AV603" s="244"/>
      <c r="AW603" s="7"/>
      <c r="AX603" s="249"/>
      <c r="AY603" s="10"/>
      <c r="AZ603" s="244"/>
      <c r="BA603" s="7"/>
      <c r="BB603" s="249"/>
      <c r="BC603" s="7"/>
      <c r="BD603" s="249"/>
      <c r="BE603" s="7"/>
      <c r="BF603" s="8"/>
      <c r="BG603" s="7"/>
      <c r="BH603" s="8"/>
      <c r="BJ603" s="41"/>
      <c r="BK603" s="41">
        <f t="shared" si="42"/>
        <v>0</v>
      </c>
      <c r="BL603">
        <f t="shared" si="41"/>
        <v>0</v>
      </c>
    </row>
    <row r="604" spans="1:66">
      <c r="A604">
        <f t="shared" si="40"/>
        <v>551</v>
      </c>
      <c r="B604" s="6"/>
      <c r="C604" s="10"/>
      <c r="D604" s="32"/>
      <c r="E604" s="10"/>
      <c r="F604" s="32"/>
      <c r="G604" s="10"/>
      <c r="H604" s="32"/>
      <c r="I604" s="10"/>
      <c r="J604" s="32"/>
      <c r="K604" s="94"/>
      <c r="L604" s="32"/>
      <c r="M604" s="10"/>
      <c r="N604" s="32"/>
      <c r="O604" s="10"/>
      <c r="P604" s="32"/>
      <c r="Q604" s="10"/>
      <c r="R604" s="32"/>
      <c r="S604" s="10"/>
      <c r="T604" s="32"/>
      <c r="U604" s="10"/>
      <c r="V604" s="32"/>
      <c r="W604" s="10"/>
      <c r="X604" s="32"/>
      <c r="Y604" s="10"/>
      <c r="Z604" s="32"/>
      <c r="AA604" s="10"/>
      <c r="AB604" s="32"/>
      <c r="AC604" s="10"/>
      <c r="AD604" s="32"/>
      <c r="AE604" s="10"/>
      <c r="AF604" s="32"/>
      <c r="AG604" s="10"/>
      <c r="AH604" s="32"/>
      <c r="AI604" s="10"/>
      <c r="AJ604" s="32"/>
      <c r="AK604" s="10"/>
      <c r="AL604" s="32"/>
      <c r="AM604" s="10"/>
      <c r="AN604" s="32"/>
      <c r="AO604" s="10"/>
      <c r="AP604" s="244"/>
      <c r="AQ604" s="10"/>
      <c r="AR604" s="32"/>
      <c r="AS604" s="10"/>
      <c r="AT604" s="244"/>
      <c r="AU604" s="10"/>
      <c r="AV604" s="244"/>
      <c r="AW604" s="7"/>
      <c r="AX604" s="249"/>
      <c r="AY604" s="10"/>
      <c r="AZ604" s="244"/>
      <c r="BA604" s="7"/>
      <c r="BB604" s="249"/>
      <c r="BC604" s="7"/>
      <c r="BD604" s="249"/>
      <c r="BE604" s="7"/>
      <c r="BF604" s="8"/>
      <c r="BG604" s="7"/>
      <c r="BH604" s="8"/>
      <c r="BJ604" s="41"/>
      <c r="BK604" s="41">
        <f t="shared" si="42"/>
        <v>0</v>
      </c>
      <c r="BL604">
        <f t="shared" si="41"/>
        <v>0</v>
      </c>
      <c r="BN604" s="39"/>
    </row>
    <row r="605" spans="1:66">
      <c r="A605">
        <f t="shared" si="40"/>
        <v>552</v>
      </c>
      <c r="B605" s="6"/>
      <c r="C605" s="10"/>
      <c r="D605" s="32"/>
      <c r="E605" s="10"/>
      <c r="F605" s="32"/>
      <c r="G605" s="10"/>
      <c r="H605" s="32"/>
      <c r="I605" s="10"/>
      <c r="J605" s="32"/>
      <c r="K605" s="94"/>
      <c r="L605" s="32"/>
      <c r="M605" s="10"/>
      <c r="N605" s="32"/>
      <c r="O605" s="10"/>
      <c r="P605" s="32"/>
      <c r="Q605" s="10"/>
      <c r="R605" s="32"/>
      <c r="S605" s="10"/>
      <c r="T605" s="32"/>
      <c r="U605" s="10"/>
      <c r="V605" s="32"/>
      <c r="W605" s="10"/>
      <c r="X605" s="32"/>
      <c r="Y605" s="10"/>
      <c r="Z605" s="32"/>
      <c r="AA605" s="10"/>
      <c r="AB605" s="32"/>
      <c r="AC605" s="10"/>
      <c r="AD605" s="32"/>
      <c r="AE605" s="10"/>
      <c r="AF605" s="32"/>
      <c r="AG605" s="10"/>
      <c r="AH605" s="32"/>
      <c r="AI605" s="10"/>
      <c r="AJ605" s="32"/>
      <c r="AK605" s="10"/>
      <c r="AL605" s="32"/>
      <c r="AM605" s="10"/>
      <c r="AN605" s="32"/>
      <c r="AO605" s="10"/>
      <c r="AP605" s="244"/>
      <c r="AQ605" s="10"/>
      <c r="AR605" s="32"/>
      <c r="AS605" s="10"/>
      <c r="AT605" s="244"/>
      <c r="AU605" s="10"/>
      <c r="AV605" s="244"/>
      <c r="AW605" s="7"/>
      <c r="AX605" s="249"/>
      <c r="AY605" s="10"/>
      <c r="AZ605" s="244"/>
      <c r="BA605" s="7"/>
      <c r="BB605" s="249"/>
      <c r="BC605" s="7"/>
      <c r="BD605" s="249"/>
      <c r="BE605" s="7"/>
      <c r="BF605" s="8"/>
      <c r="BG605" s="7"/>
      <c r="BH605" s="8"/>
      <c r="BJ605" s="41"/>
      <c r="BK605" s="41">
        <f t="shared" si="42"/>
        <v>0</v>
      </c>
      <c r="BL605">
        <f t="shared" si="41"/>
        <v>0</v>
      </c>
      <c r="BN605" s="39"/>
    </row>
    <row r="606" spans="1:66">
      <c r="A606">
        <f t="shared" si="40"/>
        <v>553</v>
      </c>
      <c r="B606" s="6"/>
      <c r="C606" s="10"/>
      <c r="D606" s="32"/>
      <c r="E606" s="10"/>
      <c r="F606" s="32"/>
      <c r="G606" s="10"/>
      <c r="H606" s="32"/>
      <c r="I606" s="10"/>
      <c r="J606" s="32"/>
      <c r="K606" s="94"/>
      <c r="L606" s="32"/>
      <c r="M606" s="10"/>
      <c r="N606" s="32"/>
      <c r="O606" s="10"/>
      <c r="P606" s="32"/>
      <c r="Q606" s="10"/>
      <c r="R606" s="32"/>
      <c r="S606" s="10"/>
      <c r="T606" s="32"/>
      <c r="U606" s="10"/>
      <c r="V606" s="32"/>
      <c r="W606" s="10"/>
      <c r="X606" s="32"/>
      <c r="Y606" s="10"/>
      <c r="Z606" s="32"/>
      <c r="AA606" s="10"/>
      <c r="AB606" s="32"/>
      <c r="AC606" s="10"/>
      <c r="AD606" s="32"/>
      <c r="AE606" s="10"/>
      <c r="AF606" s="32"/>
      <c r="AG606" s="10"/>
      <c r="AH606" s="32"/>
      <c r="AI606" s="10"/>
      <c r="AJ606" s="32"/>
      <c r="AK606" s="10"/>
      <c r="AL606" s="32"/>
      <c r="AM606" s="10"/>
      <c r="AN606" s="32"/>
      <c r="AO606" s="10"/>
      <c r="AP606" s="244"/>
      <c r="AQ606" s="10"/>
      <c r="AR606" s="32"/>
      <c r="AS606" s="10"/>
      <c r="AT606" s="244"/>
      <c r="AU606" s="10"/>
      <c r="AV606" s="244"/>
      <c r="AW606" s="7"/>
      <c r="AX606" s="249"/>
      <c r="AY606" s="10"/>
      <c r="AZ606" s="244"/>
      <c r="BA606" s="7"/>
      <c r="BB606" s="249"/>
      <c r="BC606" s="7"/>
      <c r="BD606" s="249"/>
      <c r="BE606" s="7"/>
      <c r="BF606" s="8"/>
      <c r="BG606" s="7"/>
      <c r="BH606" s="8"/>
      <c r="BJ606" s="41"/>
      <c r="BK606" s="41">
        <f t="shared" si="42"/>
        <v>0</v>
      </c>
      <c r="BL606">
        <f t="shared" si="41"/>
        <v>0</v>
      </c>
      <c r="BN606" s="39"/>
    </row>
    <row r="607" spans="1:66">
      <c r="A607">
        <f t="shared" si="40"/>
        <v>554</v>
      </c>
      <c r="B607" s="6"/>
      <c r="C607" s="10"/>
      <c r="D607" s="32"/>
      <c r="E607" s="10"/>
      <c r="F607" s="32"/>
      <c r="G607" s="10"/>
      <c r="H607" s="32"/>
      <c r="I607" s="10"/>
      <c r="J607" s="32"/>
      <c r="K607" s="10"/>
      <c r="L607" s="32"/>
      <c r="M607" s="10"/>
      <c r="N607" s="32"/>
      <c r="O607" s="10"/>
      <c r="P607" s="32"/>
      <c r="Q607" s="10"/>
      <c r="R607" s="32"/>
      <c r="S607" s="10"/>
      <c r="T607" s="32"/>
      <c r="U607" s="10"/>
      <c r="V607" s="32"/>
      <c r="W607" s="10"/>
      <c r="X607" s="32"/>
      <c r="Y607" s="10"/>
      <c r="Z607" s="32"/>
      <c r="AA607" s="10"/>
      <c r="AB607" s="32"/>
      <c r="AC607" s="10"/>
      <c r="AD607" s="32"/>
      <c r="AE607" s="10"/>
      <c r="AF607" s="32"/>
      <c r="AG607" s="10"/>
      <c r="AH607" s="32"/>
      <c r="AI607" s="10"/>
      <c r="AJ607" s="32"/>
      <c r="AK607" s="10"/>
      <c r="AL607" s="32"/>
      <c r="AM607" s="10"/>
      <c r="AN607" s="32"/>
      <c r="AO607" s="10"/>
      <c r="AP607" s="244"/>
      <c r="AQ607" s="10"/>
      <c r="AR607" s="32"/>
      <c r="AS607" s="10"/>
      <c r="AT607" s="244"/>
      <c r="AU607" s="10"/>
      <c r="AV607" s="244"/>
      <c r="AW607" s="7"/>
      <c r="AX607" s="249"/>
      <c r="AY607" s="10"/>
      <c r="AZ607" s="244"/>
      <c r="BA607" s="7"/>
      <c r="BB607" s="249"/>
      <c r="BC607" s="7"/>
      <c r="BD607" s="249"/>
      <c r="BE607" s="7"/>
      <c r="BF607" s="8"/>
      <c r="BG607" s="7"/>
      <c r="BH607" s="8"/>
      <c r="BJ607" s="41"/>
      <c r="BK607" s="41">
        <f t="shared" si="42"/>
        <v>0</v>
      </c>
      <c r="BL607">
        <f t="shared" si="41"/>
        <v>0</v>
      </c>
    </row>
    <row r="608" spans="1:66">
      <c r="B608" s="6"/>
      <c r="C608" s="10"/>
      <c r="D608" s="32"/>
      <c r="E608" s="10"/>
      <c r="F608" s="32"/>
      <c r="G608" s="10"/>
      <c r="H608" s="32"/>
      <c r="I608" s="10"/>
      <c r="J608" s="32"/>
      <c r="K608" s="94"/>
      <c r="L608" s="32"/>
      <c r="M608" s="10"/>
      <c r="N608" s="32"/>
      <c r="O608" s="10"/>
      <c r="P608" s="32"/>
      <c r="Q608" s="10"/>
      <c r="R608" s="32"/>
      <c r="S608" s="10"/>
      <c r="T608" s="32"/>
      <c r="U608" s="10"/>
      <c r="V608" s="32"/>
      <c r="W608" s="10"/>
      <c r="X608" s="32"/>
      <c r="Y608" s="10"/>
      <c r="Z608" s="32"/>
      <c r="AA608" s="10"/>
      <c r="AB608" s="32"/>
      <c r="AC608" s="10"/>
      <c r="AD608" s="32"/>
      <c r="AE608" s="10"/>
      <c r="AF608" s="32"/>
      <c r="AG608" s="10"/>
      <c r="AH608" s="32"/>
      <c r="AI608" s="10"/>
      <c r="AJ608" s="32"/>
      <c r="AK608" s="10"/>
      <c r="AL608" s="32"/>
      <c r="AM608" s="10"/>
      <c r="AN608" s="32"/>
      <c r="AO608" s="10"/>
      <c r="AP608" s="244"/>
      <c r="AQ608" s="10"/>
      <c r="AR608" s="32"/>
      <c r="AS608" s="10"/>
      <c r="AT608" s="244"/>
      <c r="AU608" s="10"/>
      <c r="AV608" s="244"/>
      <c r="AW608" s="7"/>
      <c r="AX608" s="249"/>
      <c r="AY608" s="10"/>
      <c r="AZ608" s="244"/>
      <c r="BA608" s="7"/>
      <c r="BB608" s="249"/>
      <c r="BC608" s="7"/>
      <c r="BD608" s="249"/>
      <c r="BE608" s="7"/>
      <c r="BF608" s="8"/>
      <c r="BG608" s="7"/>
      <c r="BH608" s="8"/>
      <c r="BJ608" s="41"/>
      <c r="BK608" s="41">
        <f t="shared" si="42"/>
        <v>0</v>
      </c>
      <c r="BL608">
        <f t="shared" si="41"/>
        <v>0</v>
      </c>
      <c r="BN608" s="39"/>
    </row>
    <row r="609" spans="2:66">
      <c r="B609" s="6"/>
      <c r="C609" s="10"/>
      <c r="D609" s="32"/>
      <c r="E609" s="10"/>
      <c r="F609" s="32"/>
      <c r="G609" s="10"/>
      <c r="H609" s="32"/>
      <c r="I609" s="10"/>
      <c r="J609" s="32"/>
      <c r="K609" s="94"/>
      <c r="L609" s="32"/>
      <c r="M609" s="10"/>
      <c r="N609" s="32"/>
      <c r="O609" s="10"/>
      <c r="P609" s="32"/>
      <c r="Q609" s="10"/>
      <c r="R609" s="32"/>
      <c r="S609" s="10"/>
      <c r="T609" s="32"/>
      <c r="U609" s="10"/>
      <c r="V609" s="32"/>
      <c r="W609" s="10"/>
      <c r="X609" s="32"/>
      <c r="Y609" s="10"/>
      <c r="Z609" s="32"/>
      <c r="AA609" s="10"/>
      <c r="AB609" s="32"/>
      <c r="AC609" s="10"/>
      <c r="AD609" s="32"/>
      <c r="AE609" s="10"/>
      <c r="AF609" s="32"/>
      <c r="AG609" s="10"/>
      <c r="AH609" s="32"/>
      <c r="AI609" s="10"/>
      <c r="AJ609" s="32"/>
      <c r="AK609" s="10"/>
      <c r="AL609" s="32"/>
      <c r="AM609" s="10"/>
      <c r="AN609" s="32"/>
      <c r="AO609" s="10"/>
      <c r="AP609" s="244"/>
      <c r="AQ609" s="10"/>
      <c r="AR609" s="32"/>
      <c r="AS609" s="10"/>
      <c r="AT609" s="244"/>
      <c r="AU609" s="10"/>
      <c r="AV609" s="244"/>
      <c r="AW609" s="7"/>
      <c r="AX609" s="249"/>
      <c r="AY609" s="10"/>
      <c r="AZ609" s="244"/>
      <c r="BA609" s="7"/>
      <c r="BB609" s="249"/>
      <c r="BC609" s="7"/>
      <c r="BD609" s="249"/>
      <c r="BE609" s="7"/>
      <c r="BF609" s="8"/>
      <c r="BG609" s="7"/>
      <c r="BH609" s="8"/>
      <c r="BJ609" s="41"/>
      <c r="BK609" s="41">
        <f t="shared" si="42"/>
        <v>0</v>
      </c>
      <c r="BL609">
        <f t="shared" si="41"/>
        <v>0</v>
      </c>
      <c r="BN609" s="39"/>
    </row>
    <row r="610" spans="2:66">
      <c r="B610" s="6"/>
      <c r="C610" s="10"/>
      <c r="D610" s="32"/>
      <c r="E610" s="10"/>
      <c r="F610" s="32"/>
      <c r="G610" s="10"/>
      <c r="H610" s="32"/>
      <c r="I610" s="10"/>
      <c r="J610" s="32"/>
      <c r="K610" s="94"/>
      <c r="L610" s="32"/>
      <c r="M610" s="10"/>
      <c r="N610" s="32"/>
      <c r="O610" s="10"/>
      <c r="P610" s="32"/>
      <c r="Q610" s="10"/>
      <c r="R610" s="32"/>
      <c r="S610" s="10"/>
      <c r="T610" s="32"/>
      <c r="U610" s="10"/>
      <c r="V610" s="32"/>
      <c r="W610" s="10"/>
      <c r="X610" s="32"/>
      <c r="Y610" s="10"/>
      <c r="Z610" s="32"/>
      <c r="AA610" s="10"/>
      <c r="AB610" s="32"/>
      <c r="AC610" s="10"/>
      <c r="AD610" s="32"/>
      <c r="AE610" s="10"/>
      <c r="AF610" s="32"/>
      <c r="AG610" s="10"/>
      <c r="AH610" s="32"/>
      <c r="AI610" s="10"/>
      <c r="AJ610" s="32"/>
      <c r="AK610" s="10"/>
      <c r="AL610" s="32"/>
      <c r="AM610" s="10"/>
      <c r="AN610" s="32"/>
      <c r="AO610" s="10"/>
      <c r="AP610" s="244"/>
      <c r="AQ610" s="10"/>
      <c r="AR610" s="32"/>
      <c r="AS610" s="10"/>
      <c r="AT610" s="244"/>
      <c r="AU610" s="10"/>
      <c r="AV610" s="244"/>
      <c r="AW610" s="7"/>
      <c r="AX610" s="249"/>
      <c r="AY610" s="10"/>
      <c r="AZ610" s="244"/>
      <c r="BA610" s="7"/>
      <c r="BB610" s="249"/>
      <c r="BC610" s="7"/>
      <c r="BD610" s="249"/>
      <c r="BE610" s="7"/>
      <c r="BF610" s="8"/>
      <c r="BG610" s="7"/>
      <c r="BH610" s="8"/>
      <c r="BJ610" s="41"/>
      <c r="BK610" s="41">
        <f t="shared" si="42"/>
        <v>0</v>
      </c>
      <c r="BL610">
        <f t="shared" si="41"/>
        <v>0</v>
      </c>
      <c r="BN610" s="39"/>
    </row>
    <row r="611" spans="2:66">
      <c r="B611" s="6"/>
      <c r="C611" s="10"/>
      <c r="D611" s="32"/>
      <c r="E611" s="10"/>
      <c r="F611" s="32"/>
      <c r="G611" s="10"/>
      <c r="H611" s="32"/>
      <c r="I611" s="10"/>
      <c r="J611" s="32"/>
      <c r="K611" s="10"/>
      <c r="L611" s="32"/>
      <c r="M611" s="10"/>
      <c r="N611" s="32"/>
      <c r="O611" s="10"/>
      <c r="P611" s="32"/>
      <c r="Q611" s="10"/>
      <c r="R611" s="32"/>
      <c r="S611" s="10"/>
      <c r="T611" s="32"/>
      <c r="U611" s="10"/>
      <c r="V611" s="32"/>
      <c r="W611" s="10"/>
      <c r="X611" s="32"/>
      <c r="Y611" s="10"/>
      <c r="Z611" s="32"/>
      <c r="AA611" s="10"/>
      <c r="AB611" s="32"/>
      <c r="AC611" s="10"/>
      <c r="AD611" s="32"/>
      <c r="AE611" s="10"/>
      <c r="AF611" s="32"/>
      <c r="AG611" s="10"/>
      <c r="AH611" s="32"/>
      <c r="AI611" s="10"/>
      <c r="AJ611" s="32"/>
      <c r="AK611" s="10"/>
      <c r="AL611" s="32"/>
      <c r="AM611" s="10"/>
      <c r="AN611" s="32"/>
      <c r="AO611" s="10"/>
      <c r="AP611" s="244"/>
      <c r="AQ611" s="10"/>
      <c r="AR611" s="32"/>
      <c r="AS611" s="10"/>
      <c r="AT611" s="244"/>
      <c r="AU611" s="10"/>
      <c r="AV611" s="244"/>
      <c r="AW611" s="7"/>
      <c r="AX611" s="249"/>
      <c r="AY611" s="10"/>
      <c r="AZ611" s="244"/>
      <c r="BA611" s="7"/>
      <c r="BB611" s="249"/>
      <c r="BC611" s="7"/>
      <c r="BD611" s="249"/>
      <c r="BE611" s="7"/>
      <c r="BF611" s="8"/>
      <c r="BG611" s="7"/>
      <c r="BH611" s="8"/>
      <c r="BJ611" s="41"/>
      <c r="BK611" s="41">
        <f t="shared" si="42"/>
        <v>0</v>
      </c>
      <c r="BL611">
        <f t="shared" si="41"/>
        <v>0</v>
      </c>
    </row>
    <row r="612" spans="2:66">
      <c r="B612" s="6"/>
      <c r="C612" s="10"/>
      <c r="D612" s="32"/>
      <c r="E612" s="10"/>
      <c r="F612" s="32"/>
      <c r="G612" s="10"/>
      <c r="H612" s="32"/>
      <c r="I612" s="10"/>
      <c r="J612" s="32"/>
      <c r="K612" s="94"/>
      <c r="L612" s="32"/>
      <c r="M612" s="10"/>
      <c r="N612" s="32"/>
      <c r="O612" s="10"/>
      <c r="P612" s="32"/>
      <c r="Q612" s="10"/>
      <c r="R612" s="32"/>
      <c r="S612" s="10"/>
      <c r="T612" s="32"/>
      <c r="U612" s="10"/>
      <c r="V612" s="32"/>
      <c r="W612" s="10"/>
      <c r="X612" s="32"/>
      <c r="Y612" s="10"/>
      <c r="Z612" s="32"/>
      <c r="AA612" s="10"/>
      <c r="AB612" s="32"/>
      <c r="AC612" s="10"/>
      <c r="AD612" s="32"/>
      <c r="AE612" s="10"/>
      <c r="AF612" s="32"/>
      <c r="AG612" s="10"/>
      <c r="AH612" s="32"/>
      <c r="AI612" s="10"/>
      <c r="AJ612" s="32"/>
      <c r="AK612" s="10"/>
      <c r="AL612" s="32"/>
      <c r="AM612" s="10"/>
      <c r="AN612" s="32"/>
      <c r="AO612" s="10"/>
      <c r="AP612" s="244"/>
      <c r="AQ612" s="10"/>
      <c r="AR612" s="32"/>
      <c r="AS612" s="10"/>
      <c r="AT612" s="244"/>
      <c r="AU612" s="10"/>
      <c r="AV612" s="244"/>
      <c r="AW612" s="7"/>
      <c r="AX612" s="249"/>
      <c r="AY612" s="10"/>
      <c r="AZ612" s="244"/>
      <c r="BA612" s="7"/>
      <c r="BB612" s="249"/>
      <c r="BC612" s="7"/>
      <c r="BD612" s="249"/>
      <c r="BE612" s="7"/>
      <c r="BF612" s="8"/>
      <c r="BG612" s="7"/>
      <c r="BH612" s="8"/>
      <c r="BJ612" s="41"/>
      <c r="BK612" s="41">
        <f t="shared" si="42"/>
        <v>0</v>
      </c>
      <c r="BL612">
        <f t="shared" si="41"/>
        <v>0</v>
      </c>
      <c r="BN612" s="39"/>
    </row>
    <row r="613" spans="2:66">
      <c r="B613" s="6"/>
      <c r="C613" s="10"/>
      <c r="D613" s="32"/>
      <c r="E613" s="10"/>
      <c r="F613" s="32"/>
      <c r="G613" s="10"/>
      <c r="H613" s="32"/>
      <c r="I613" s="10"/>
      <c r="J613" s="32"/>
      <c r="K613" s="10"/>
      <c r="L613" s="32"/>
      <c r="M613" s="10"/>
      <c r="N613" s="32"/>
      <c r="O613" s="10"/>
      <c r="P613" s="32"/>
      <c r="Q613" s="10"/>
      <c r="R613" s="32"/>
      <c r="S613" s="10"/>
      <c r="T613" s="32"/>
      <c r="U613" s="10"/>
      <c r="V613" s="32"/>
      <c r="W613" s="10"/>
      <c r="X613" s="32"/>
      <c r="Y613" s="10"/>
      <c r="Z613" s="32"/>
      <c r="AA613" s="10"/>
      <c r="AB613" s="32"/>
      <c r="AC613" s="10"/>
      <c r="AD613" s="32"/>
      <c r="AE613" s="10"/>
      <c r="AF613" s="32"/>
      <c r="AG613" s="10"/>
      <c r="AH613" s="32"/>
      <c r="AI613" s="10"/>
      <c r="AJ613" s="32"/>
      <c r="AK613" s="10"/>
      <c r="AL613" s="32"/>
      <c r="AM613" s="10"/>
      <c r="AN613" s="32"/>
      <c r="AO613" s="10"/>
      <c r="AP613" s="244"/>
      <c r="AQ613" s="10"/>
      <c r="AR613" s="32"/>
      <c r="AS613" s="10"/>
      <c r="AT613" s="244"/>
      <c r="AU613" s="10"/>
      <c r="AV613" s="244"/>
      <c r="AW613" s="7"/>
      <c r="AX613" s="249"/>
      <c r="AY613" s="10"/>
      <c r="AZ613" s="244"/>
      <c r="BA613" s="7"/>
      <c r="BB613" s="249"/>
      <c r="BC613" s="7"/>
      <c r="BD613" s="249"/>
      <c r="BE613" s="7"/>
      <c r="BF613" s="8"/>
      <c r="BG613" s="7"/>
      <c r="BH613" s="8"/>
      <c r="BJ613" s="41"/>
      <c r="BK613" s="41">
        <f t="shared" si="42"/>
        <v>0</v>
      </c>
      <c r="BL613">
        <f t="shared" si="41"/>
        <v>0</v>
      </c>
    </row>
    <row r="614" spans="2:66">
      <c r="B614" s="6"/>
      <c r="C614" s="10"/>
      <c r="D614" s="32"/>
      <c r="E614" s="10"/>
      <c r="F614" s="32"/>
      <c r="G614" s="10"/>
      <c r="H614" s="32"/>
      <c r="I614" s="10"/>
      <c r="J614" s="32"/>
      <c r="K614" s="10"/>
      <c r="L614" s="32"/>
      <c r="M614" s="10"/>
      <c r="N614" s="32"/>
      <c r="O614" s="10"/>
      <c r="P614" s="32"/>
      <c r="Q614" s="10"/>
      <c r="R614" s="32"/>
      <c r="S614" s="10"/>
      <c r="T614" s="32"/>
      <c r="U614" s="10"/>
      <c r="V614" s="32"/>
      <c r="W614" s="10"/>
      <c r="X614" s="32"/>
      <c r="Y614" s="10"/>
      <c r="Z614" s="32"/>
      <c r="AA614" s="10"/>
      <c r="AB614" s="32"/>
      <c r="AC614" s="10"/>
      <c r="AD614" s="32"/>
      <c r="AE614" s="10"/>
      <c r="AF614" s="32"/>
      <c r="AG614" s="10"/>
      <c r="AH614" s="32"/>
      <c r="AI614" s="10"/>
      <c r="AJ614" s="32"/>
      <c r="AK614" s="10"/>
      <c r="AL614" s="32"/>
      <c r="AM614" s="10"/>
      <c r="AN614" s="32"/>
      <c r="AO614" s="10"/>
      <c r="AP614" s="244"/>
      <c r="AQ614" s="10"/>
      <c r="AR614" s="32"/>
      <c r="AS614" s="10"/>
      <c r="AT614" s="244"/>
      <c r="AU614" s="10"/>
      <c r="AV614" s="244"/>
      <c r="AW614" s="7"/>
      <c r="AX614" s="249"/>
      <c r="AY614" s="10"/>
      <c r="AZ614" s="244"/>
      <c r="BA614" s="7"/>
      <c r="BB614" s="249"/>
      <c r="BC614" s="7"/>
      <c r="BD614" s="249"/>
      <c r="BE614" s="7"/>
      <c r="BF614" s="8"/>
      <c r="BG614" s="7"/>
      <c r="BH614" s="8"/>
      <c r="BJ614" s="41"/>
      <c r="BK614" s="41">
        <f t="shared" si="42"/>
        <v>0</v>
      </c>
      <c r="BL614">
        <f t="shared" si="41"/>
        <v>0</v>
      </c>
    </row>
    <row r="615" spans="2:66">
      <c r="B615" s="6"/>
      <c r="C615" s="10"/>
      <c r="D615" s="32"/>
      <c r="E615" s="10"/>
      <c r="F615" s="32"/>
      <c r="G615" s="10"/>
      <c r="H615" s="32"/>
      <c r="I615" s="10"/>
      <c r="J615" s="32"/>
      <c r="K615" s="10"/>
      <c r="L615" s="32"/>
      <c r="M615" s="10"/>
      <c r="N615" s="32"/>
      <c r="O615" s="10"/>
      <c r="P615" s="32"/>
      <c r="Q615" s="10"/>
      <c r="R615" s="32"/>
      <c r="S615" s="10"/>
      <c r="T615" s="32"/>
      <c r="U615" s="10"/>
      <c r="V615" s="32"/>
      <c r="W615" s="10"/>
      <c r="X615" s="32"/>
      <c r="Y615" s="10"/>
      <c r="Z615" s="32"/>
      <c r="AA615" s="10"/>
      <c r="AB615" s="32"/>
      <c r="AC615" s="10"/>
      <c r="AD615" s="32"/>
      <c r="AE615" s="10"/>
      <c r="AF615" s="32"/>
      <c r="AG615" s="10"/>
      <c r="AH615" s="32"/>
      <c r="AI615" s="10"/>
      <c r="AJ615" s="32"/>
      <c r="AK615" s="10"/>
      <c r="AL615" s="32"/>
      <c r="AM615" s="10"/>
      <c r="AN615" s="32"/>
      <c r="AO615" s="10"/>
      <c r="AP615" s="244"/>
      <c r="AQ615" s="10"/>
      <c r="AR615" s="32"/>
      <c r="AS615" s="10"/>
      <c r="AT615" s="244"/>
      <c r="AU615" s="10"/>
      <c r="AV615" s="244"/>
      <c r="AW615" s="7"/>
      <c r="AX615" s="249"/>
      <c r="AY615" s="10"/>
      <c r="AZ615" s="244"/>
      <c r="BA615" s="7"/>
      <c r="BB615" s="249"/>
      <c r="BC615" s="7"/>
      <c r="BD615" s="249"/>
      <c r="BE615" s="7"/>
      <c r="BF615" s="8"/>
      <c r="BG615" s="7"/>
      <c r="BH615" s="8"/>
      <c r="BJ615" s="41"/>
      <c r="BK615" s="41">
        <f t="shared" si="42"/>
        <v>0</v>
      </c>
      <c r="BL615">
        <f t="shared" si="41"/>
        <v>0</v>
      </c>
    </row>
    <row r="616" spans="2:66">
      <c r="B616" s="6"/>
      <c r="C616" s="10"/>
      <c r="D616" s="32"/>
      <c r="E616" s="10"/>
      <c r="F616" s="32"/>
      <c r="G616" s="10"/>
      <c r="H616" s="32"/>
      <c r="I616" s="10"/>
      <c r="J616" s="32"/>
      <c r="K616" s="10"/>
      <c r="L616" s="32"/>
      <c r="M616" s="10"/>
      <c r="N616" s="32"/>
      <c r="O616" s="10"/>
      <c r="P616" s="32"/>
      <c r="Q616" s="10"/>
      <c r="R616" s="32"/>
      <c r="S616" s="10"/>
      <c r="T616" s="32"/>
      <c r="U616" s="10"/>
      <c r="V616" s="32"/>
      <c r="W616" s="10"/>
      <c r="X616" s="32"/>
      <c r="Y616" s="10"/>
      <c r="Z616" s="32"/>
      <c r="AA616" s="10"/>
      <c r="AB616" s="32"/>
      <c r="AC616" s="10"/>
      <c r="AD616" s="32"/>
      <c r="AE616" s="10"/>
      <c r="AF616" s="32"/>
      <c r="AG616" s="10"/>
      <c r="AH616" s="32"/>
      <c r="AI616" s="10"/>
      <c r="AJ616" s="32"/>
      <c r="AK616" s="10"/>
      <c r="AL616" s="32"/>
      <c r="AM616" s="10"/>
      <c r="AN616" s="32"/>
      <c r="AO616" s="10"/>
      <c r="AP616" s="244"/>
      <c r="AQ616" s="10"/>
      <c r="AR616" s="32"/>
      <c r="AS616" s="10"/>
      <c r="AT616" s="244"/>
      <c r="AU616" s="10"/>
      <c r="AV616" s="244"/>
      <c r="AW616" s="7"/>
      <c r="AX616" s="249"/>
      <c r="AY616" s="10"/>
      <c r="AZ616" s="244"/>
      <c r="BA616" s="7"/>
      <c r="BB616" s="249"/>
      <c r="BC616" s="7"/>
      <c r="BD616" s="249"/>
      <c r="BE616" s="7"/>
      <c r="BF616" s="8"/>
      <c r="BG616" s="7"/>
      <c r="BH616" s="8"/>
      <c r="BJ616" s="41"/>
      <c r="BK616" s="41">
        <f t="shared" si="42"/>
        <v>0</v>
      </c>
      <c r="BL616">
        <f t="shared" si="41"/>
        <v>0</v>
      </c>
    </row>
    <row r="617" spans="2:66">
      <c r="B617" s="6"/>
      <c r="C617" s="10"/>
      <c r="D617" s="32"/>
      <c r="E617" s="10"/>
      <c r="F617" s="32"/>
      <c r="G617" s="10"/>
      <c r="H617" s="32"/>
      <c r="I617" s="10"/>
      <c r="J617" s="32"/>
      <c r="K617" s="10"/>
      <c r="L617" s="32"/>
      <c r="M617" s="10"/>
      <c r="N617" s="32"/>
      <c r="O617" s="10"/>
      <c r="P617" s="32"/>
      <c r="Q617" s="10"/>
      <c r="R617" s="32"/>
      <c r="S617" s="10"/>
      <c r="T617" s="32"/>
      <c r="U617" s="10"/>
      <c r="V617" s="32"/>
      <c r="W617" s="10"/>
      <c r="X617" s="32"/>
      <c r="Y617" s="10"/>
      <c r="Z617" s="32"/>
      <c r="AA617" s="10"/>
      <c r="AB617" s="32"/>
      <c r="AC617" s="10"/>
      <c r="AD617" s="32"/>
      <c r="AE617" s="10"/>
      <c r="AF617" s="32"/>
      <c r="AG617" s="10"/>
      <c r="AH617" s="32"/>
      <c r="AI617" s="10"/>
      <c r="AJ617" s="32"/>
      <c r="AK617" s="10"/>
      <c r="AL617" s="32"/>
      <c r="AM617" s="10"/>
      <c r="AN617" s="32"/>
      <c r="AO617" s="10"/>
      <c r="AP617" s="244"/>
      <c r="AQ617" s="10"/>
      <c r="AR617" s="32"/>
      <c r="AS617" s="10"/>
      <c r="AT617" s="244"/>
      <c r="AU617" s="10"/>
      <c r="AV617" s="244"/>
      <c r="AW617" s="7"/>
      <c r="AX617" s="249"/>
      <c r="AY617" s="10"/>
      <c r="AZ617" s="244"/>
      <c r="BA617" s="7"/>
      <c r="BB617" s="249"/>
      <c r="BC617" s="7"/>
      <c r="BD617" s="249"/>
      <c r="BE617" s="7"/>
      <c r="BF617" s="8"/>
      <c r="BG617" s="7"/>
      <c r="BH617" s="8"/>
      <c r="BJ617" s="41"/>
      <c r="BK617" s="41">
        <f t="shared" si="42"/>
        <v>0</v>
      </c>
      <c r="BL617">
        <f t="shared" si="41"/>
        <v>0</v>
      </c>
    </row>
    <row r="618" spans="2:66">
      <c r="B618" s="6"/>
      <c r="C618" s="10"/>
      <c r="D618" s="32"/>
      <c r="E618" s="10"/>
      <c r="F618" s="32"/>
      <c r="G618" s="10"/>
      <c r="H618" s="32"/>
      <c r="I618" s="10"/>
      <c r="J618" s="32"/>
      <c r="K618" s="10"/>
      <c r="L618" s="32"/>
      <c r="M618" s="10"/>
      <c r="N618" s="32"/>
      <c r="O618" s="10"/>
      <c r="P618" s="32"/>
      <c r="Q618" s="10"/>
      <c r="R618" s="32"/>
      <c r="S618" s="10"/>
      <c r="T618" s="32"/>
      <c r="U618" s="10"/>
      <c r="V618" s="32"/>
      <c r="W618" s="10"/>
      <c r="X618" s="32"/>
      <c r="Y618" s="10"/>
      <c r="Z618" s="32"/>
      <c r="AA618" s="10"/>
      <c r="AB618" s="32"/>
      <c r="AC618" s="10"/>
      <c r="AD618" s="32"/>
      <c r="AE618" s="10"/>
      <c r="AF618" s="32"/>
      <c r="AG618" s="10"/>
      <c r="AH618" s="32"/>
      <c r="AI618" s="10"/>
      <c r="AJ618" s="32"/>
      <c r="AK618" s="10"/>
      <c r="AL618" s="32"/>
      <c r="AM618" s="10"/>
      <c r="AN618" s="32"/>
      <c r="AO618" s="10"/>
      <c r="AP618" s="244"/>
      <c r="AQ618" s="10"/>
      <c r="AR618" s="32"/>
      <c r="AS618" s="10"/>
      <c r="AT618" s="244"/>
      <c r="AU618" s="10"/>
      <c r="AV618" s="244"/>
      <c r="AW618" s="7"/>
      <c r="AX618" s="249"/>
      <c r="AY618" s="10"/>
      <c r="AZ618" s="244"/>
      <c r="BA618" s="7"/>
      <c r="BB618" s="249"/>
      <c r="BC618" s="7"/>
      <c r="BD618" s="249"/>
      <c r="BE618" s="7"/>
      <c r="BF618" s="8"/>
      <c r="BG618" s="7"/>
      <c r="BH618" s="8"/>
      <c r="BJ618" s="41"/>
      <c r="BK618" s="41">
        <f t="shared" si="42"/>
        <v>0</v>
      </c>
      <c r="BL618">
        <f t="shared" si="41"/>
        <v>0</v>
      </c>
    </row>
    <row r="619" spans="2:66">
      <c r="B619" s="6"/>
      <c r="C619" s="10"/>
      <c r="D619" s="32"/>
      <c r="E619" s="10"/>
      <c r="F619" s="32"/>
      <c r="G619" s="10"/>
      <c r="H619" s="32"/>
      <c r="I619" s="10"/>
      <c r="J619" s="32"/>
      <c r="K619" s="94"/>
      <c r="L619" s="32"/>
      <c r="M619" s="10"/>
      <c r="N619" s="32"/>
      <c r="O619" s="10"/>
      <c r="P619" s="32"/>
      <c r="Q619" s="10"/>
      <c r="R619" s="32"/>
      <c r="S619" s="10"/>
      <c r="T619" s="32"/>
      <c r="U619" s="10"/>
      <c r="V619" s="32"/>
      <c r="W619" s="10"/>
      <c r="X619" s="32"/>
      <c r="Y619" s="10"/>
      <c r="Z619" s="32"/>
      <c r="AA619" s="10"/>
      <c r="AB619" s="32"/>
      <c r="AC619" s="10"/>
      <c r="AD619" s="32"/>
      <c r="AE619" s="10"/>
      <c r="AF619" s="32"/>
      <c r="AG619" s="10"/>
      <c r="AH619" s="32"/>
      <c r="AI619" s="10"/>
      <c r="AJ619" s="32"/>
      <c r="AK619" s="10"/>
      <c r="AL619" s="32"/>
      <c r="AM619" s="10"/>
      <c r="AN619" s="32"/>
      <c r="AO619" s="10"/>
      <c r="AP619" s="244"/>
      <c r="AQ619" s="10"/>
      <c r="AR619" s="32"/>
      <c r="AS619" s="10"/>
      <c r="AT619" s="244"/>
      <c r="AU619" s="10"/>
      <c r="AV619" s="244"/>
      <c r="AW619" s="7"/>
      <c r="AX619" s="249"/>
      <c r="AY619" s="10"/>
      <c r="AZ619" s="244"/>
      <c r="BA619" s="7"/>
      <c r="BB619" s="249"/>
      <c r="BC619" s="7"/>
      <c r="BD619" s="249"/>
      <c r="BE619" s="7"/>
      <c r="BF619" s="8"/>
      <c r="BG619" s="7"/>
      <c r="BH619" s="8"/>
      <c r="BJ619" s="41"/>
      <c r="BK619" s="41">
        <f t="shared" si="42"/>
        <v>0</v>
      </c>
      <c r="BL619">
        <f t="shared" si="41"/>
        <v>0</v>
      </c>
      <c r="BN619" s="39"/>
    </row>
    <row r="620" spans="2:66">
      <c r="B620" s="6"/>
      <c r="C620" s="10"/>
      <c r="D620" s="32"/>
      <c r="E620" s="10"/>
      <c r="F620" s="32"/>
      <c r="G620" s="10"/>
      <c r="H620" s="32"/>
      <c r="I620" s="10"/>
      <c r="J620" s="32"/>
      <c r="K620" s="10"/>
      <c r="L620" s="32"/>
      <c r="M620" s="10"/>
      <c r="N620" s="32"/>
      <c r="O620" s="10"/>
      <c r="P620" s="32"/>
      <c r="Q620" s="10"/>
      <c r="R620" s="32"/>
      <c r="S620" s="10"/>
      <c r="T620" s="32"/>
      <c r="U620" s="10"/>
      <c r="V620" s="32"/>
      <c r="W620" s="10"/>
      <c r="X620" s="32"/>
      <c r="Y620" s="10"/>
      <c r="Z620" s="32"/>
      <c r="AA620" s="10"/>
      <c r="AB620" s="32"/>
      <c r="AC620" s="10"/>
      <c r="AD620" s="32"/>
      <c r="AE620" s="10"/>
      <c r="AF620" s="32"/>
      <c r="AG620" s="10"/>
      <c r="AH620" s="32"/>
      <c r="AI620" s="10"/>
      <c r="AJ620" s="32"/>
      <c r="AK620" s="10"/>
      <c r="AL620" s="32"/>
      <c r="AM620" s="10"/>
      <c r="AN620" s="32"/>
      <c r="AO620" s="10"/>
      <c r="AP620" s="244"/>
      <c r="AQ620" s="10"/>
      <c r="AR620" s="32"/>
      <c r="AS620" s="10"/>
      <c r="AT620" s="244"/>
      <c r="AU620" s="10"/>
      <c r="AV620" s="244"/>
      <c r="AW620" s="7"/>
      <c r="AX620" s="249"/>
      <c r="AY620" s="10"/>
      <c r="AZ620" s="244"/>
      <c r="BA620" s="7"/>
      <c r="BB620" s="249"/>
      <c r="BC620" s="7"/>
      <c r="BD620" s="249"/>
      <c r="BE620" s="7"/>
      <c r="BF620" s="8"/>
      <c r="BG620" s="7"/>
      <c r="BH620" s="8"/>
      <c r="BJ620" s="41"/>
      <c r="BK620" s="41">
        <f t="shared" si="42"/>
        <v>0</v>
      </c>
      <c r="BL620">
        <f t="shared" si="41"/>
        <v>0</v>
      </c>
    </row>
    <row r="621" spans="2:66">
      <c r="B621" s="6"/>
      <c r="C621" s="10"/>
      <c r="D621" s="32"/>
      <c r="E621" s="10"/>
      <c r="F621" s="32"/>
      <c r="G621" s="10"/>
      <c r="H621" s="32"/>
      <c r="I621" s="10"/>
      <c r="J621" s="32"/>
      <c r="K621" s="10"/>
      <c r="L621" s="32"/>
      <c r="M621" s="10"/>
      <c r="N621" s="32"/>
      <c r="O621" s="10"/>
      <c r="P621" s="32"/>
      <c r="Q621" s="10"/>
      <c r="R621" s="32"/>
      <c r="S621" s="10"/>
      <c r="T621" s="32"/>
      <c r="U621" s="10"/>
      <c r="V621" s="32"/>
      <c r="W621" s="10"/>
      <c r="X621" s="32"/>
      <c r="Y621" s="10"/>
      <c r="Z621" s="32"/>
      <c r="AA621" s="10"/>
      <c r="AB621" s="32"/>
      <c r="AC621" s="10"/>
      <c r="AD621" s="32"/>
      <c r="AE621" s="10"/>
      <c r="AF621" s="32"/>
      <c r="AG621" s="10"/>
      <c r="AH621" s="32"/>
      <c r="AI621" s="10"/>
      <c r="AJ621" s="32"/>
      <c r="AK621" s="10"/>
      <c r="AL621" s="32"/>
      <c r="AM621" s="10"/>
      <c r="AN621" s="32"/>
      <c r="AO621" s="10"/>
      <c r="AP621" s="244"/>
      <c r="AQ621" s="10"/>
      <c r="AR621" s="32"/>
      <c r="AS621" s="10"/>
      <c r="AT621" s="244"/>
      <c r="AU621" s="10"/>
      <c r="AV621" s="244"/>
      <c r="AW621" s="7"/>
      <c r="AX621" s="249"/>
      <c r="AY621" s="10"/>
      <c r="AZ621" s="244"/>
      <c r="BA621" s="7"/>
      <c r="BB621" s="249"/>
      <c r="BC621" s="7"/>
      <c r="BD621" s="249"/>
      <c r="BE621" s="7"/>
      <c r="BF621" s="8"/>
      <c r="BG621" s="7"/>
      <c r="BH621" s="8"/>
      <c r="BJ621" s="41"/>
      <c r="BK621" s="41">
        <f t="shared" si="42"/>
        <v>0</v>
      </c>
      <c r="BL621">
        <f t="shared" si="41"/>
        <v>0</v>
      </c>
    </row>
    <row r="622" spans="2:66">
      <c r="B622" s="6"/>
      <c r="C622" s="10"/>
      <c r="D622" s="32"/>
      <c r="E622" s="10"/>
      <c r="F622" s="32"/>
      <c r="G622" s="10"/>
      <c r="H622" s="32"/>
      <c r="I622" s="10"/>
      <c r="J622" s="32"/>
      <c r="K622" s="10"/>
      <c r="L622" s="32"/>
      <c r="M622" s="10"/>
      <c r="N622" s="32"/>
      <c r="O622" s="10"/>
      <c r="P622" s="32"/>
      <c r="Q622" s="10"/>
      <c r="R622" s="32"/>
      <c r="S622" s="10"/>
      <c r="T622" s="32"/>
      <c r="U622" s="10"/>
      <c r="V622" s="32"/>
      <c r="W622" s="10"/>
      <c r="X622" s="32"/>
      <c r="Y622" s="10"/>
      <c r="Z622" s="32"/>
      <c r="AA622" s="10"/>
      <c r="AB622" s="32"/>
      <c r="AC622" s="10"/>
      <c r="AD622" s="32"/>
      <c r="AE622" s="10"/>
      <c r="AF622" s="32"/>
      <c r="AG622" s="10"/>
      <c r="AH622" s="32"/>
      <c r="AI622" s="10"/>
      <c r="AJ622" s="32"/>
      <c r="AK622" s="10"/>
      <c r="AL622" s="32"/>
      <c r="AM622" s="10"/>
      <c r="AN622" s="32"/>
      <c r="AO622" s="10"/>
      <c r="AP622" s="244"/>
      <c r="AQ622" s="10"/>
      <c r="AR622" s="32"/>
      <c r="AS622" s="10"/>
      <c r="AT622" s="244"/>
      <c r="AU622" s="10"/>
      <c r="AV622" s="244"/>
      <c r="AW622" s="7"/>
      <c r="AX622" s="249"/>
      <c r="AY622" s="10"/>
      <c r="AZ622" s="244"/>
      <c r="BA622" s="7"/>
      <c r="BB622" s="249"/>
      <c r="BC622" s="7"/>
      <c r="BD622" s="249"/>
      <c r="BE622" s="7"/>
      <c r="BF622" s="8"/>
      <c r="BG622" s="7"/>
      <c r="BH622" s="8"/>
      <c r="BJ622" s="41"/>
      <c r="BK622" s="41">
        <f t="shared" si="42"/>
        <v>0</v>
      </c>
      <c r="BL622">
        <f t="shared" si="41"/>
        <v>0</v>
      </c>
    </row>
    <row r="623" spans="2:66">
      <c r="B623" s="6"/>
      <c r="C623" s="10"/>
      <c r="D623" s="32"/>
      <c r="E623" s="10"/>
      <c r="F623" s="32"/>
      <c r="G623" s="10"/>
      <c r="H623" s="32"/>
      <c r="I623" s="10"/>
      <c r="J623" s="32"/>
      <c r="K623" s="10"/>
      <c r="L623" s="32"/>
      <c r="M623" s="10"/>
      <c r="N623" s="32"/>
      <c r="O623" s="10"/>
      <c r="P623" s="32"/>
      <c r="Q623" s="10"/>
      <c r="R623" s="32"/>
      <c r="S623" s="10"/>
      <c r="T623" s="32"/>
      <c r="U623" s="10"/>
      <c r="V623" s="32"/>
      <c r="W623" s="10"/>
      <c r="X623" s="32"/>
      <c r="Y623" s="10"/>
      <c r="Z623" s="32"/>
      <c r="AA623" s="10"/>
      <c r="AB623" s="32"/>
      <c r="AC623" s="10"/>
      <c r="AD623" s="32"/>
      <c r="AE623" s="10"/>
      <c r="AF623" s="32"/>
      <c r="AG623" s="10"/>
      <c r="AH623" s="32"/>
      <c r="AI623" s="10"/>
      <c r="AJ623" s="32"/>
      <c r="AK623" s="10"/>
      <c r="AL623" s="32"/>
      <c r="AM623" s="10"/>
      <c r="AN623" s="32"/>
      <c r="AO623" s="10"/>
      <c r="AP623" s="244"/>
      <c r="AQ623" s="10"/>
      <c r="AR623" s="32"/>
      <c r="AS623" s="10"/>
      <c r="AT623" s="244"/>
      <c r="AU623" s="10"/>
      <c r="AV623" s="244"/>
      <c r="AW623" s="7"/>
      <c r="AX623" s="249"/>
      <c r="AY623" s="10"/>
      <c r="AZ623" s="244"/>
      <c r="BA623" s="7"/>
      <c r="BB623" s="249"/>
      <c r="BC623" s="7"/>
      <c r="BD623" s="249"/>
      <c r="BE623" s="7"/>
      <c r="BF623" s="8"/>
      <c r="BG623" s="7"/>
      <c r="BH623" s="8"/>
      <c r="BJ623" s="41"/>
      <c r="BK623" s="41">
        <f t="shared" si="42"/>
        <v>0</v>
      </c>
      <c r="BL623">
        <f t="shared" si="41"/>
        <v>0</v>
      </c>
    </row>
    <row r="624" spans="2:66">
      <c r="B624" s="6"/>
      <c r="C624" s="10"/>
      <c r="D624" s="32"/>
      <c r="E624" s="10"/>
      <c r="F624" s="32"/>
      <c r="G624" s="10"/>
      <c r="H624" s="32"/>
      <c r="I624" s="10"/>
      <c r="J624" s="32"/>
      <c r="K624" s="94"/>
      <c r="L624" s="32"/>
      <c r="M624" s="10"/>
      <c r="N624" s="32"/>
      <c r="O624" s="10"/>
      <c r="P624" s="32"/>
      <c r="Q624" s="10"/>
      <c r="R624" s="32"/>
      <c r="S624" s="10"/>
      <c r="T624" s="32"/>
      <c r="U624" s="10"/>
      <c r="V624" s="32"/>
      <c r="W624" s="10"/>
      <c r="X624" s="32"/>
      <c r="Y624" s="10"/>
      <c r="Z624" s="32"/>
      <c r="AA624" s="10"/>
      <c r="AB624" s="32"/>
      <c r="AC624" s="10"/>
      <c r="AD624" s="32"/>
      <c r="AE624" s="10"/>
      <c r="AF624" s="32"/>
      <c r="AG624" s="10"/>
      <c r="AH624" s="32"/>
      <c r="AI624" s="10"/>
      <c r="AJ624" s="32"/>
      <c r="AK624" s="10"/>
      <c r="AL624" s="32"/>
      <c r="AM624" s="10"/>
      <c r="AN624" s="32"/>
      <c r="AO624" s="10"/>
      <c r="AP624" s="244"/>
      <c r="AQ624" s="10"/>
      <c r="AR624" s="32"/>
      <c r="AS624" s="10"/>
      <c r="AT624" s="244"/>
      <c r="AU624" s="10"/>
      <c r="AV624" s="244"/>
      <c r="AW624" s="7"/>
      <c r="AX624" s="249"/>
      <c r="AY624" s="10"/>
      <c r="AZ624" s="244"/>
      <c r="BA624" s="7"/>
      <c r="BB624" s="249"/>
      <c r="BC624" s="7"/>
      <c r="BD624" s="249"/>
      <c r="BE624" s="7"/>
      <c r="BF624" s="8"/>
      <c r="BG624" s="7"/>
      <c r="BH624" s="8"/>
      <c r="BJ624" s="41"/>
      <c r="BK624" s="41">
        <f t="shared" si="42"/>
        <v>0</v>
      </c>
      <c r="BL624">
        <f t="shared" si="41"/>
        <v>0</v>
      </c>
      <c r="BN624" s="39"/>
    </row>
    <row r="625" spans="2:66">
      <c r="B625" s="6"/>
      <c r="C625" s="10"/>
      <c r="D625" s="32"/>
      <c r="E625" s="10"/>
      <c r="F625" s="32"/>
      <c r="G625" s="10"/>
      <c r="H625" s="32"/>
      <c r="I625" s="10"/>
      <c r="J625" s="32"/>
      <c r="K625" s="10"/>
      <c r="L625" s="32"/>
      <c r="M625" s="10"/>
      <c r="N625" s="32"/>
      <c r="O625" s="10"/>
      <c r="P625" s="32"/>
      <c r="Q625" s="10"/>
      <c r="R625" s="32"/>
      <c r="S625" s="10"/>
      <c r="T625" s="32"/>
      <c r="U625" s="10"/>
      <c r="V625" s="32"/>
      <c r="W625" s="10"/>
      <c r="X625" s="32"/>
      <c r="Y625" s="10"/>
      <c r="Z625" s="32"/>
      <c r="AA625" s="10"/>
      <c r="AB625" s="32"/>
      <c r="AC625" s="10"/>
      <c r="AD625" s="32"/>
      <c r="AE625" s="10"/>
      <c r="AF625" s="32"/>
      <c r="AG625" s="10"/>
      <c r="AH625" s="32"/>
      <c r="AI625" s="10"/>
      <c r="AJ625" s="32"/>
      <c r="AK625" s="10"/>
      <c r="AL625" s="32"/>
      <c r="AM625" s="10"/>
      <c r="AN625" s="32"/>
      <c r="AO625" s="10"/>
      <c r="AP625" s="244"/>
      <c r="AQ625" s="10"/>
      <c r="AR625" s="32"/>
      <c r="AS625" s="10"/>
      <c r="AT625" s="244"/>
      <c r="AU625" s="10"/>
      <c r="AV625" s="244"/>
      <c r="AW625" s="7"/>
      <c r="AX625" s="249"/>
      <c r="AY625" s="10"/>
      <c r="AZ625" s="244"/>
      <c r="BA625" s="7"/>
      <c r="BB625" s="249"/>
      <c r="BC625" s="7"/>
      <c r="BD625" s="249"/>
      <c r="BE625" s="7"/>
      <c r="BF625" s="8"/>
      <c r="BG625" s="7"/>
      <c r="BH625" s="8"/>
      <c r="BJ625" s="41"/>
      <c r="BK625" s="41">
        <f t="shared" si="42"/>
        <v>0</v>
      </c>
      <c r="BL625">
        <f t="shared" si="41"/>
        <v>0</v>
      </c>
    </row>
    <row r="626" spans="2:66">
      <c r="B626" s="6"/>
      <c r="C626" s="10"/>
      <c r="D626" s="32"/>
      <c r="E626" s="10"/>
      <c r="F626" s="32"/>
      <c r="G626" s="10"/>
      <c r="H626" s="32"/>
      <c r="I626" s="10"/>
      <c r="J626" s="32"/>
      <c r="K626" s="10"/>
      <c r="L626" s="32"/>
      <c r="M626" s="10"/>
      <c r="N626" s="32"/>
      <c r="O626" s="10"/>
      <c r="P626" s="32"/>
      <c r="Q626" s="10"/>
      <c r="R626" s="32"/>
      <c r="S626" s="10"/>
      <c r="T626" s="32"/>
      <c r="U626" s="10"/>
      <c r="V626" s="32"/>
      <c r="W626" s="10"/>
      <c r="X626" s="32"/>
      <c r="Y626" s="10"/>
      <c r="Z626" s="32"/>
      <c r="AA626" s="10"/>
      <c r="AB626" s="32"/>
      <c r="AC626" s="10"/>
      <c r="AD626" s="32"/>
      <c r="AE626" s="10"/>
      <c r="AF626" s="32"/>
      <c r="AG626" s="10"/>
      <c r="AH626" s="32"/>
      <c r="AI626" s="10"/>
      <c r="AJ626" s="32"/>
      <c r="AK626" s="10"/>
      <c r="AL626" s="32"/>
      <c r="AM626" s="10"/>
      <c r="AN626" s="32"/>
      <c r="AO626" s="10"/>
      <c r="AP626" s="244"/>
      <c r="AQ626" s="10"/>
      <c r="AR626" s="32"/>
      <c r="AS626" s="10"/>
      <c r="AT626" s="244"/>
      <c r="AU626" s="10"/>
      <c r="AV626" s="244"/>
      <c r="AW626" s="7"/>
      <c r="AX626" s="249"/>
      <c r="AY626" s="10"/>
      <c r="AZ626" s="244"/>
      <c r="BA626" s="7"/>
      <c r="BB626" s="249"/>
      <c r="BC626" s="7"/>
      <c r="BD626" s="249"/>
      <c r="BE626" s="7"/>
      <c r="BF626" s="8"/>
      <c r="BG626" s="7"/>
      <c r="BH626" s="8"/>
      <c r="BJ626" s="41"/>
      <c r="BK626" s="41">
        <f t="shared" si="42"/>
        <v>0</v>
      </c>
      <c r="BL626">
        <f t="shared" si="41"/>
        <v>0</v>
      </c>
    </row>
    <row r="627" spans="2:66">
      <c r="B627" s="6"/>
      <c r="C627" s="10"/>
      <c r="D627" s="32"/>
      <c r="E627" s="10"/>
      <c r="F627" s="32"/>
      <c r="G627" s="10"/>
      <c r="H627" s="32"/>
      <c r="I627" s="10"/>
      <c r="J627" s="32"/>
      <c r="K627" s="94"/>
      <c r="L627" s="32"/>
      <c r="M627" s="10"/>
      <c r="N627" s="32"/>
      <c r="O627" s="10"/>
      <c r="P627" s="32"/>
      <c r="Q627" s="10"/>
      <c r="R627" s="32"/>
      <c r="S627" s="10"/>
      <c r="T627" s="32"/>
      <c r="U627" s="10"/>
      <c r="V627" s="32"/>
      <c r="W627" s="10"/>
      <c r="X627" s="32"/>
      <c r="Y627" s="10"/>
      <c r="Z627" s="32"/>
      <c r="AA627" s="10"/>
      <c r="AB627" s="32"/>
      <c r="AC627" s="10"/>
      <c r="AD627" s="32"/>
      <c r="AE627" s="10"/>
      <c r="AF627" s="32"/>
      <c r="AG627" s="10"/>
      <c r="AH627" s="32"/>
      <c r="AI627" s="10"/>
      <c r="AJ627" s="32"/>
      <c r="AK627" s="10"/>
      <c r="AL627" s="32"/>
      <c r="AM627" s="10"/>
      <c r="AN627" s="32"/>
      <c r="AO627" s="10"/>
      <c r="AP627" s="244"/>
      <c r="AQ627" s="10"/>
      <c r="AR627" s="32"/>
      <c r="AS627" s="10"/>
      <c r="AT627" s="244"/>
      <c r="AU627" s="10"/>
      <c r="AV627" s="244"/>
      <c r="AW627" s="7"/>
      <c r="AX627" s="249"/>
      <c r="AY627" s="10"/>
      <c r="AZ627" s="244"/>
      <c r="BA627" s="7"/>
      <c r="BB627" s="249"/>
      <c r="BC627" s="7"/>
      <c r="BD627" s="249"/>
      <c r="BE627" s="7"/>
      <c r="BF627" s="8"/>
      <c r="BG627" s="7"/>
      <c r="BH627" s="8"/>
      <c r="BJ627" s="41"/>
      <c r="BK627" s="41">
        <f t="shared" si="42"/>
        <v>0</v>
      </c>
      <c r="BL627">
        <f t="shared" si="41"/>
        <v>0</v>
      </c>
      <c r="BN627" s="39"/>
    </row>
    <row r="628" spans="2:66">
      <c r="B628" s="6"/>
      <c r="C628" s="10"/>
      <c r="D628" s="32"/>
      <c r="E628" s="10"/>
      <c r="F628" s="32"/>
      <c r="G628" s="10"/>
      <c r="H628" s="11"/>
      <c r="I628" s="10"/>
      <c r="J628" s="32"/>
      <c r="K628" s="10"/>
      <c r="L628" s="32"/>
      <c r="M628" s="10"/>
      <c r="N628" s="32"/>
      <c r="O628" s="10"/>
      <c r="P628" s="32"/>
      <c r="Q628" s="10"/>
      <c r="R628" s="32"/>
      <c r="S628" s="10"/>
      <c r="T628" s="32"/>
      <c r="U628" s="10"/>
      <c r="V628" s="32"/>
      <c r="W628" s="10"/>
      <c r="X628" s="32"/>
      <c r="Y628" s="10"/>
      <c r="Z628" s="32"/>
      <c r="AA628" s="10"/>
      <c r="AB628" s="32"/>
      <c r="AC628" s="10"/>
      <c r="AD628" s="32"/>
      <c r="AE628" s="10"/>
      <c r="AF628" s="32"/>
      <c r="AG628" s="10"/>
      <c r="AH628" s="32"/>
      <c r="AI628" s="10"/>
      <c r="AJ628" s="32"/>
      <c r="AK628" s="10"/>
      <c r="AL628" s="32"/>
      <c r="AM628" s="10"/>
      <c r="AN628" s="32"/>
      <c r="AO628" s="10"/>
      <c r="AP628" s="244"/>
      <c r="AQ628" s="10"/>
      <c r="AR628" s="32"/>
      <c r="AS628" s="10"/>
      <c r="AT628" s="244"/>
      <c r="AU628" s="10"/>
      <c r="AV628" s="244"/>
      <c r="AW628" s="7"/>
      <c r="AX628" s="249"/>
      <c r="AY628" s="10"/>
      <c r="AZ628" s="244"/>
      <c r="BA628" s="7"/>
      <c r="BB628" s="249"/>
      <c r="BC628" s="7"/>
      <c r="BD628" s="249"/>
      <c r="BE628" s="7"/>
      <c r="BF628" s="8"/>
      <c r="BG628" s="7"/>
      <c r="BH628" s="8"/>
      <c r="BJ628" s="41"/>
      <c r="BK628" s="41">
        <f t="shared" si="42"/>
        <v>0</v>
      </c>
      <c r="BL628">
        <f t="shared" si="41"/>
        <v>0</v>
      </c>
    </row>
    <row r="629" spans="2:66">
      <c r="B629" s="6"/>
      <c r="C629" s="10"/>
      <c r="D629" s="32"/>
      <c r="E629" s="10"/>
      <c r="F629" s="32"/>
      <c r="G629" s="10"/>
      <c r="H629" s="11"/>
      <c r="I629" s="10"/>
      <c r="J629" s="32"/>
      <c r="K629" s="10"/>
      <c r="L629" s="32"/>
      <c r="M629" s="10"/>
      <c r="N629" s="32"/>
      <c r="O629" s="10"/>
      <c r="P629" s="32"/>
      <c r="Q629" s="10"/>
      <c r="R629" s="32"/>
      <c r="S629" s="10"/>
      <c r="T629" s="32"/>
      <c r="U629" s="10"/>
      <c r="V629" s="32"/>
      <c r="W629" s="10"/>
      <c r="X629" s="32"/>
      <c r="Y629" s="10"/>
      <c r="Z629" s="32"/>
      <c r="AA629" s="10"/>
      <c r="AB629" s="32"/>
      <c r="AC629" s="10"/>
      <c r="AD629" s="32"/>
      <c r="AE629" s="10"/>
      <c r="AF629" s="32"/>
      <c r="AG629" s="10"/>
      <c r="AH629" s="32"/>
      <c r="AI629" s="10"/>
      <c r="AJ629" s="32"/>
      <c r="AK629" s="10"/>
      <c r="AL629" s="32"/>
      <c r="AM629" s="10"/>
      <c r="AN629" s="32"/>
      <c r="AO629" s="10"/>
      <c r="AP629" s="244"/>
      <c r="AQ629" s="10"/>
      <c r="AR629" s="32"/>
      <c r="AS629" s="10"/>
      <c r="AT629" s="244"/>
      <c r="AU629" s="10"/>
      <c r="AV629" s="244"/>
      <c r="AW629" s="7"/>
      <c r="AX629" s="249"/>
      <c r="AY629" s="10"/>
      <c r="AZ629" s="244"/>
      <c r="BA629" s="7"/>
      <c r="BB629" s="249"/>
      <c r="BC629" s="7"/>
      <c r="BD629" s="249"/>
      <c r="BE629" s="7"/>
      <c r="BF629" s="8"/>
      <c r="BG629" s="7"/>
      <c r="BH629" s="8"/>
      <c r="BJ629" s="41"/>
      <c r="BK629" s="41">
        <f t="shared" si="42"/>
        <v>0</v>
      </c>
      <c r="BL629">
        <f t="shared" si="41"/>
        <v>0</v>
      </c>
    </row>
    <row r="630" spans="2:66">
      <c r="B630" s="6"/>
      <c r="C630" s="10"/>
      <c r="D630" s="32"/>
      <c r="E630" s="10"/>
      <c r="F630" s="32"/>
      <c r="G630" s="10"/>
      <c r="H630" s="32"/>
      <c r="I630" s="10"/>
      <c r="J630" s="32"/>
      <c r="K630" s="94"/>
      <c r="L630" s="32"/>
      <c r="M630" s="10"/>
      <c r="N630" s="32"/>
      <c r="O630" s="10"/>
      <c r="P630" s="32"/>
      <c r="Q630" s="10"/>
      <c r="R630" s="32"/>
      <c r="S630" s="10"/>
      <c r="T630" s="32"/>
      <c r="U630" s="10"/>
      <c r="V630" s="32"/>
      <c r="W630" s="10"/>
      <c r="X630" s="32"/>
      <c r="Y630" s="10"/>
      <c r="Z630" s="32"/>
      <c r="AA630" s="10"/>
      <c r="AB630" s="32"/>
      <c r="AC630" s="10"/>
      <c r="AD630" s="32"/>
      <c r="AE630" s="10"/>
      <c r="AF630" s="32"/>
      <c r="AG630" s="10"/>
      <c r="AH630" s="32"/>
      <c r="AI630" s="10"/>
      <c r="AJ630" s="32"/>
      <c r="AK630" s="10"/>
      <c r="AL630" s="32"/>
      <c r="AM630" s="10"/>
      <c r="AN630" s="32"/>
      <c r="AO630" s="10"/>
      <c r="AP630" s="244"/>
      <c r="AQ630" s="10"/>
      <c r="AR630" s="32"/>
      <c r="AS630" s="10"/>
      <c r="AT630" s="244"/>
      <c r="AU630" s="10"/>
      <c r="AV630" s="244"/>
      <c r="AW630" s="7"/>
      <c r="AX630" s="249"/>
      <c r="AY630" s="10"/>
      <c r="AZ630" s="244"/>
      <c r="BA630" s="7"/>
      <c r="BB630" s="249"/>
      <c r="BC630" s="7"/>
      <c r="BD630" s="249"/>
      <c r="BE630" s="7"/>
      <c r="BF630" s="8"/>
      <c r="BG630" s="7"/>
      <c r="BH630" s="8"/>
      <c r="BJ630" s="41"/>
      <c r="BK630" s="41">
        <f t="shared" si="42"/>
        <v>0</v>
      </c>
      <c r="BL630">
        <f t="shared" si="41"/>
        <v>0</v>
      </c>
      <c r="BN630" s="39"/>
    </row>
    <row r="631" spans="2:66">
      <c r="B631" s="6"/>
      <c r="C631" s="10"/>
      <c r="D631" s="32"/>
      <c r="E631" s="10"/>
      <c r="F631" s="32"/>
      <c r="G631" s="10"/>
      <c r="H631" s="32"/>
      <c r="I631" s="10"/>
      <c r="J631" s="32"/>
      <c r="K631" s="94"/>
      <c r="L631" s="32"/>
      <c r="M631" s="10"/>
      <c r="N631" s="32"/>
      <c r="O631" s="10"/>
      <c r="P631" s="32"/>
      <c r="Q631" s="10"/>
      <c r="R631" s="32"/>
      <c r="S631" s="10"/>
      <c r="T631" s="32"/>
      <c r="U631" s="10"/>
      <c r="V631" s="32"/>
      <c r="W631" s="10"/>
      <c r="X631" s="32"/>
      <c r="Y631" s="10"/>
      <c r="Z631" s="32"/>
      <c r="AA631" s="10"/>
      <c r="AB631" s="32"/>
      <c r="AC631" s="10"/>
      <c r="AD631" s="32"/>
      <c r="AE631" s="10"/>
      <c r="AF631" s="32"/>
      <c r="AG631" s="10"/>
      <c r="AH631" s="32"/>
      <c r="AI631" s="10"/>
      <c r="AJ631" s="32"/>
      <c r="AK631" s="10"/>
      <c r="AL631" s="32"/>
      <c r="AM631" s="10"/>
      <c r="AN631" s="32"/>
      <c r="AO631" s="10"/>
      <c r="AP631" s="244"/>
      <c r="AQ631" s="10"/>
      <c r="AR631" s="32"/>
      <c r="AS631" s="10"/>
      <c r="AT631" s="244"/>
      <c r="AU631" s="10"/>
      <c r="AV631" s="244"/>
      <c r="AW631" s="7"/>
      <c r="AX631" s="249"/>
      <c r="AY631" s="10"/>
      <c r="AZ631" s="244"/>
      <c r="BA631" s="7"/>
      <c r="BB631" s="249"/>
      <c r="BC631" s="7"/>
      <c r="BD631" s="249"/>
      <c r="BE631" s="7"/>
      <c r="BF631" s="8"/>
      <c r="BG631" s="7"/>
      <c r="BH631" s="8"/>
      <c r="BJ631" s="41"/>
      <c r="BK631" s="41">
        <f t="shared" si="42"/>
        <v>0</v>
      </c>
      <c r="BL631">
        <f t="shared" si="41"/>
        <v>0</v>
      </c>
      <c r="BN631" s="39"/>
    </row>
    <row r="632" spans="2:66">
      <c r="B632" s="6"/>
      <c r="C632" s="10"/>
      <c r="D632" s="32"/>
      <c r="E632" s="10"/>
      <c r="F632" s="32"/>
      <c r="G632" s="10"/>
      <c r="H632" s="32"/>
      <c r="I632" s="10"/>
      <c r="J632" s="32"/>
      <c r="K632" s="94"/>
      <c r="L632" s="32"/>
      <c r="M632" s="10"/>
      <c r="N632" s="32"/>
      <c r="O632" s="10"/>
      <c r="P632" s="32"/>
      <c r="Q632" s="10"/>
      <c r="R632" s="32"/>
      <c r="S632" s="10"/>
      <c r="T632" s="32"/>
      <c r="U632" s="10"/>
      <c r="V632" s="32"/>
      <c r="W632" s="10"/>
      <c r="X632" s="32"/>
      <c r="Y632" s="10"/>
      <c r="Z632" s="32"/>
      <c r="AA632" s="10"/>
      <c r="AB632" s="32"/>
      <c r="AC632" s="10"/>
      <c r="AD632" s="32"/>
      <c r="AE632" s="10"/>
      <c r="AF632" s="32"/>
      <c r="AG632" s="10"/>
      <c r="AH632" s="32"/>
      <c r="AI632" s="10"/>
      <c r="AJ632" s="32"/>
      <c r="AK632" s="10"/>
      <c r="AL632" s="32"/>
      <c r="AM632" s="10"/>
      <c r="AN632" s="32"/>
      <c r="AO632" s="10"/>
      <c r="AP632" s="244"/>
      <c r="AQ632" s="10"/>
      <c r="AR632" s="32"/>
      <c r="AS632" s="10"/>
      <c r="AT632" s="244"/>
      <c r="AU632" s="10"/>
      <c r="AV632" s="244"/>
      <c r="AW632" s="7"/>
      <c r="AX632" s="249"/>
      <c r="AY632" s="10"/>
      <c r="AZ632" s="244"/>
      <c r="BA632" s="7"/>
      <c r="BB632" s="249"/>
      <c r="BC632" s="7"/>
      <c r="BD632" s="249"/>
      <c r="BE632" s="7"/>
      <c r="BF632" s="8"/>
      <c r="BG632" s="7"/>
      <c r="BH632" s="8"/>
      <c r="BJ632" s="41"/>
      <c r="BK632" s="41">
        <f t="shared" si="42"/>
        <v>0</v>
      </c>
      <c r="BL632">
        <f t="shared" si="41"/>
        <v>0</v>
      </c>
      <c r="BN632" s="39"/>
    </row>
    <row r="633" spans="2:66">
      <c r="B633" s="6"/>
      <c r="C633" s="10"/>
      <c r="D633" s="32"/>
      <c r="E633" s="10"/>
      <c r="F633" s="32"/>
      <c r="G633" s="10"/>
      <c r="H633" s="32"/>
      <c r="I633" s="10"/>
      <c r="J633" s="32"/>
      <c r="K633" s="94"/>
      <c r="L633" s="32"/>
      <c r="M633" s="10"/>
      <c r="N633" s="32"/>
      <c r="O633" s="10"/>
      <c r="P633" s="32"/>
      <c r="Q633" s="10"/>
      <c r="R633" s="32"/>
      <c r="S633" s="10"/>
      <c r="T633" s="32"/>
      <c r="U633" s="10"/>
      <c r="V633" s="32"/>
      <c r="W633" s="10"/>
      <c r="X633" s="32"/>
      <c r="Y633" s="10"/>
      <c r="Z633" s="32"/>
      <c r="AA633" s="10"/>
      <c r="AB633" s="32"/>
      <c r="AC633" s="10"/>
      <c r="AD633" s="32"/>
      <c r="AE633" s="10"/>
      <c r="AF633" s="32"/>
      <c r="AG633" s="10"/>
      <c r="AH633" s="32"/>
      <c r="AI633" s="10"/>
      <c r="AJ633" s="32"/>
      <c r="AK633" s="10"/>
      <c r="AL633" s="32"/>
      <c r="AM633" s="10"/>
      <c r="AN633" s="32"/>
      <c r="AO633" s="10"/>
      <c r="AP633" s="244"/>
      <c r="AQ633" s="10"/>
      <c r="AR633" s="32"/>
      <c r="AS633" s="10"/>
      <c r="AT633" s="244"/>
      <c r="AU633" s="10"/>
      <c r="AV633" s="244"/>
      <c r="AW633" s="7"/>
      <c r="AX633" s="249"/>
      <c r="AY633" s="10"/>
      <c r="AZ633" s="244"/>
      <c r="BA633" s="7"/>
      <c r="BB633" s="249"/>
      <c r="BC633" s="7"/>
      <c r="BD633" s="249"/>
      <c r="BE633" s="7"/>
      <c r="BF633" s="8"/>
      <c r="BG633" s="7"/>
      <c r="BH633" s="8"/>
      <c r="BJ633" s="41"/>
      <c r="BK633" s="41">
        <f t="shared" si="42"/>
        <v>0</v>
      </c>
      <c r="BL633">
        <f t="shared" si="41"/>
        <v>0</v>
      </c>
      <c r="BN633" s="39"/>
    </row>
    <row r="634" spans="2:66">
      <c r="B634" s="6"/>
      <c r="C634" s="10"/>
      <c r="D634" s="32"/>
      <c r="E634" s="10"/>
      <c r="F634" s="32"/>
      <c r="G634" s="10"/>
      <c r="H634" s="32"/>
      <c r="I634" s="10"/>
      <c r="J634" s="32"/>
      <c r="K634" s="10"/>
      <c r="L634" s="32"/>
      <c r="M634" s="10"/>
      <c r="N634" s="32"/>
      <c r="O634" s="10"/>
      <c r="P634" s="32"/>
      <c r="Q634" s="10"/>
      <c r="R634" s="32"/>
      <c r="S634" s="10"/>
      <c r="T634" s="32"/>
      <c r="U634" s="10"/>
      <c r="V634" s="32"/>
      <c r="W634" s="10"/>
      <c r="X634" s="32"/>
      <c r="Y634" s="10"/>
      <c r="Z634" s="32"/>
      <c r="AA634" s="10"/>
      <c r="AB634" s="32"/>
      <c r="AC634" s="10"/>
      <c r="AD634" s="32"/>
      <c r="AE634" s="10"/>
      <c r="AF634" s="32"/>
      <c r="AG634" s="10"/>
      <c r="AH634" s="32"/>
      <c r="AI634" s="10"/>
      <c r="AJ634" s="32"/>
      <c r="AK634" s="10"/>
      <c r="AL634" s="32"/>
      <c r="AM634" s="10"/>
      <c r="AN634" s="32"/>
      <c r="AO634" s="10"/>
      <c r="AP634" s="244"/>
      <c r="AQ634" s="10"/>
      <c r="AR634" s="32"/>
      <c r="AS634" s="10"/>
      <c r="AT634" s="244"/>
      <c r="AU634" s="10"/>
      <c r="AV634" s="244"/>
      <c r="AW634" s="7"/>
      <c r="AX634" s="249"/>
      <c r="AY634" s="10"/>
      <c r="AZ634" s="244"/>
      <c r="BA634" s="7"/>
      <c r="BB634" s="249"/>
      <c r="BC634" s="7"/>
      <c r="BD634" s="249"/>
      <c r="BE634" s="7"/>
      <c r="BF634" s="8"/>
      <c r="BG634" s="7"/>
      <c r="BH634" s="8"/>
      <c r="BJ634" s="41"/>
      <c r="BK634" s="41">
        <f t="shared" si="42"/>
        <v>0</v>
      </c>
      <c r="BL634">
        <f t="shared" si="41"/>
        <v>0</v>
      </c>
    </row>
    <row r="635" spans="2:66">
      <c r="B635" s="6"/>
      <c r="C635" s="10"/>
      <c r="D635" s="32"/>
      <c r="E635" s="10"/>
      <c r="F635" s="32"/>
      <c r="G635" s="10"/>
      <c r="H635" s="32"/>
      <c r="I635" s="10"/>
      <c r="J635" s="32"/>
      <c r="K635" s="94"/>
      <c r="L635" s="32"/>
      <c r="M635" s="10"/>
      <c r="N635" s="32"/>
      <c r="O635" s="10"/>
      <c r="P635" s="32"/>
      <c r="Q635" s="10"/>
      <c r="R635" s="32"/>
      <c r="S635" s="10"/>
      <c r="T635" s="32"/>
      <c r="U635" s="10"/>
      <c r="V635" s="32"/>
      <c r="W635" s="10"/>
      <c r="X635" s="32"/>
      <c r="Y635" s="10"/>
      <c r="Z635" s="32"/>
      <c r="AA635" s="10"/>
      <c r="AB635" s="32"/>
      <c r="AC635" s="10"/>
      <c r="AD635" s="32"/>
      <c r="AE635" s="10"/>
      <c r="AF635" s="32"/>
      <c r="AG635" s="10"/>
      <c r="AH635" s="32"/>
      <c r="AI635" s="10"/>
      <c r="AJ635" s="32"/>
      <c r="AK635" s="10"/>
      <c r="AL635" s="32"/>
      <c r="AM635" s="10"/>
      <c r="AN635" s="32"/>
      <c r="AO635" s="10"/>
      <c r="AP635" s="244"/>
      <c r="AQ635" s="10"/>
      <c r="AR635" s="32"/>
      <c r="AS635" s="10"/>
      <c r="AT635" s="244"/>
      <c r="AU635" s="10"/>
      <c r="AV635" s="244"/>
      <c r="AW635" s="7"/>
      <c r="AX635" s="249"/>
      <c r="AY635" s="10"/>
      <c r="AZ635" s="244"/>
      <c r="BA635" s="7"/>
      <c r="BB635" s="249"/>
      <c r="BC635" s="7"/>
      <c r="BD635" s="249"/>
      <c r="BE635" s="7"/>
      <c r="BF635" s="8"/>
      <c r="BG635" s="7"/>
      <c r="BH635" s="8"/>
      <c r="BJ635" s="41"/>
      <c r="BK635" s="41">
        <f t="shared" si="42"/>
        <v>0</v>
      </c>
      <c r="BL635">
        <f t="shared" si="41"/>
        <v>0</v>
      </c>
      <c r="BN635" s="39"/>
    </row>
    <row r="636" spans="2:66">
      <c r="B636" s="6"/>
      <c r="C636" s="10"/>
      <c r="D636" s="32"/>
      <c r="E636" s="10"/>
      <c r="F636" s="32"/>
      <c r="G636" s="10"/>
      <c r="H636" s="32"/>
      <c r="I636" s="10"/>
      <c r="J636" s="32"/>
      <c r="K636" s="10"/>
      <c r="L636" s="32"/>
      <c r="M636" s="10"/>
      <c r="N636" s="32"/>
      <c r="O636" s="10"/>
      <c r="P636" s="32"/>
      <c r="Q636" s="10"/>
      <c r="R636" s="32"/>
      <c r="S636" s="10"/>
      <c r="T636" s="32"/>
      <c r="U636" s="10"/>
      <c r="V636" s="32"/>
      <c r="W636" s="10"/>
      <c r="X636" s="32"/>
      <c r="Y636" s="10"/>
      <c r="Z636" s="32"/>
      <c r="AA636" s="10"/>
      <c r="AB636" s="32"/>
      <c r="AC636" s="10"/>
      <c r="AD636" s="32"/>
      <c r="AE636" s="10"/>
      <c r="AF636" s="32"/>
      <c r="AG636" s="10"/>
      <c r="AH636" s="32"/>
      <c r="AI636" s="10"/>
      <c r="AJ636" s="32"/>
      <c r="AK636" s="10"/>
      <c r="AL636" s="32"/>
      <c r="AM636" s="10"/>
      <c r="AN636" s="32"/>
      <c r="AO636" s="10"/>
      <c r="AP636" s="244"/>
      <c r="AQ636" s="10"/>
      <c r="AR636" s="32"/>
      <c r="AS636" s="10"/>
      <c r="AT636" s="244"/>
      <c r="AU636" s="10"/>
      <c r="AV636" s="244"/>
      <c r="AW636" s="7"/>
      <c r="AX636" s="249"/>
      <c r="AY636" s="10"/>
      <c r="AZ636" s="244"/>
      <c r="BA636" s="7"/>
      <c r="BB636" s="249"/>
      <c r="BC636" s="7"/>
      <c r="BD636" s="249"/>
      <c r="BE636" s="7"/>
      <c r="BF636" s="8"/>
      <c r="BG636" s="7"/>
      <c r="BH636" s="8"/>
      <c r="BJ636" s="41"/>
      <c r="BK636" s="41">
        <f t="shared" si="42"/>
        <v>0</v>
      </c>
      <c r="BL636">
        <f t="shared" si="41"/>
        <v>0</v>
      </c>
    </row>
    <row r="637" spans="2:66">
      <c r="B637" s="6"/>
      <c r="C637" s="10"/>
      <c r="D637" s="32"/>
      <c r="E637" s="10"/>
      <c r="F637" s="32"/>
      <c r="G637" s="10"/>
      <c r="H637" s="32"/>
      <c r="I637" s="10"/>
      <c r="J637" s="32"/>
      <c r="K637" s="10"/>
      <c r="L637" s="32"/>
      <c r="M637" s="10"/>
      <c r="N637" s="32"/>
      <c r="O637" s="10"/>
      <c r="P637" s="32"/>
      <c r="Q637" s="10"/>
      <c r="R637" s="32"/>
      <c r="S637" s="10"/>
      <c r="T637" s="32"/>
      <c r="U637" s="10"/>
      <c r="V637" s="32"/>
      <c r="W637" s="10"/>
      <c r="X637" s="32"/>
      <c r="Y637" s="10"/>
      <c r="Z637" s="32"/>
      <c r="AA637" s="10"/>
      <c r="AB637" s="32"/>
      <c r="AC637" s="10"/>
      <c r="AD637" s="32"/>
      <c r="AE637" s="10"/>
      <c r="AF637" s="32"/>
      <c r="AG637" s="10"/>
      <c r="AH637" s="32"/>
      <c r="AI637" s="10"/>
      <c r="AJ637" s="32"/>
      <c r="AK637" s="10"/>
      <c r="AL637" s="32"/>
      <c r="AM637" s="10"/>
      <c r="AN637" s="32"/>
      <c r="AO637" s="10"/>
      <c r="AP637" s="244"/>
      <c r="AQ637" s="10"/>
      <c r="AR637" s="32"/>
      <c r="AS637" s="10"/>
      <c r="AT637" s="244"/>
      <c r="AU637" s="10"/>
      <c r="AV637" s="244"/>
      <c r="AW637" s="7"/>
      <c r="AX637" s="249"/>
      <c r="AY637" s="10"/>
      <c r="AZ637" s="244"/>
      <c r="BA637" s="7"/>
      <c r="BB637" s="249"/>
      <c r="BC637" s="7"/>
      <c r="BD637" s="249"/>
      <c r="BE637" s="7"/>
      <c r="BF637" s="8"/>
      <c r="BG637" s="7"/>
      <c r="BH637" s="8"/>
      <c r="BJ637" s="41"/>
      <c r="BK637" s="41">
        <f t="shared" si="42"/>
        <v>0</v>
      </c>
      <c r="BL637">
        <f t="shared" si="41"/>
        <v>0</v>
      </c>
    </row>
    <row r="638" spans="2:66">
      <c r="B638" s="6"/>
      <c r="C638" s="10"/>
      <c r="D638" s="32"/>
      <c r="E638" s="10"/>
      <c r="F638" s="32"/>
      <c r="G638" s="10"/>
      <c r="H638" s="32"/>
      <c r="I638" s="10"/>
      <c r="J638" s="32"/>
      <c r="K638" s="94"/>
      <c r="L638" s="32"/>
      <c r="M638" s="10"/>
      <c r="N638" s="32"/>
      <c r="O638" s="10"/>
      <c r="P638" s="32"/>
      <c r="Q638" s="10"/>
      <c r="R638" s="32"/>
      <c r="S638" s="10"/>
      <c r="T638" s="32"/>
      <c r="U638" s="10"/>
      <c r="V638" s="32"/>
      <c r="W638" s="10"/>
      <c r="X638" s="32"/>
      <c r="Y638" s="10"/>
      <c r="Z638" s="32"/>
      <c r="AA638" s="10"/>
      <c r="AB638" s="32"/>
      <c r="AC638" s="10"/>
      <c r="AD638" s="32"/>
      <c r="AE638" s="10"/>
      <c r="AF638" s="32"/>
      <c r="AG638" s="10"/>
      <c r="AH638" s="32"/>
      <c r="AI638" s="10"/>
      <c r="AJ638" s="32"/>
      <c r="AK638" s="10"/>
      <c r="AL638" s="32"/>
      <c r="AM638" s="10"/>
      <c r="AN638" s="32"/>
      <c r="AO638" s="10"/>
      <c r="AP638" s="244"/>
      <c r="AQ638" s="10"/>
      <c r="AR638" s="32"/>
      <c r="AS638" s="10"/>
      <c r="AT638" s="244"/>
      <c r="AU638" s="10"/>
      <c r="AV638" s="244"/>
      <c r="AW638" s="7"/>
      <c r="AX638" s="249"/>
      <c r="AY638" s="10"/>
      <c r="AZ638" s="244"/>
      <c r="BA638" s="7"/>
      <c r="BB638" s="249"/>
      <c r="BC638" s="7"/>
      <c r="BD638" s="249"/>
      <c r="BE638" s="7"/>
      <c r="BF638" s="8"/>
      <c r="BG638" s="7"/>
      <c r="BH638" s="8"/>
      <c r="BJ638" s="41"/>
      <c r="BK638" s="41">
        <f t="shared" si="42"/>
        <v>0</v>
      </c>
      <c r="BL638">
        <f t="shared" si="41"/>
        <v>0</v>
      </c>
      <c r="BN638" s="39"/>
    </row>
    <row r="639" spans="2:66">
      <c r="B639" s="6"/>
      <c r="C639" s="10"/>
      <c r="D639" s="32"/>
      <c r="E639" s="10"/>
      <c r="F639" s="32"/>
      <c r="G639" s="10"/>
      <c r="H639" s="32"/>
      <c r="I639" s="10"/>
      <c r="J639" s="32"/>
      <c r="K639" s="94"/>
      <c r="L639" s="32"/>
      <c r="M639" s="10"/>
      <c r="N639" s="32"/>
      <c r="O639" s="10"/>
      <c r="P639" s="32"/>
      <c r="Q639" s="10"/>
      <c r="R639" s="32"/>
      <c r="S639" s="10"/>
      <c r="T639" s="32"/>
      <c r="U639" s="10"/>
      <c r="V639" s="32"/>
      <c r="W639" s="10"/>
      <c r="X639" s="32"/>
      <c r="Y639" s="10"/>
      <c r="Z639" s="32"/>
      <c r="AA639" s="10"/>
      <c r="AB639" s="32"/>
      <c r="AC639" s="10"/>
      <c r="AD639" s="32"/>
      <c r="AE639" s="10"/>
      <c r="AF639" s="32"/>
      <c r="AG639" s="10"/>
      <c r="AH639" s="32"/>
      <c r="AI639" s="10"/>
      <c r="AJ639" s="32"/>
      <c r="AK639" s="10"/>
      <c r="AL639" s="32"/>
      <c r="AM639" s="10"/>
      <c r="AN639" s="32"/>
      <c r="AO639" s="10"/>
      <c r="AP639" s="244"/>
      <c r="AQ639" s="10"/>
      <c r="AR639" s="32"/>
      <c r="AS639" s="10"/>
      <c r="AT639" s="244"/>
      <c r="AU639" s="10"/>
      <c r="AV639" s="244"/>
      <c r="AW639" s="7"/>
      <c r="AX639" s="249"/>
      <c r="AY639" s="10"/>
      <c r="AZ639" s="244"/>
      <c r="BA639" s="7"/>
      <c r="BB639" s="249"/>
      <c r="BC639" s="7"/>
      <c r="BD639" s="249"/>
      <c r="BE639" s="7"/>
      <c r="BF639" s="8"/>
      <c r="BG639" s="7"/>
      <c r="BH639" s="8"/>
      <c r="BJ639" s="41"/>
      <c r="BK639" s="41">
        <f t="shared" si="42"/>
        <v>0</v>
      </c>
      <c r="BL639">
        <f t="shared" si="41"/>
        <v>0</v>
      </c>
      <c r="BN639" s="39"/>
    </row>
    <row r="640" spans="2:66">
      <c r="B640" s="6"/>
      <c r="C640" s="10"/>
      <c r="D640" s="32"/>
      <c r="E640" s="10"/>
      <c r="F640" s="32"/>
      <c r="G640" s="10"/>
      <c r="H640" s="32"/>
      <c r="I640" s="10"/>
      <c r="J640" s="32"/>
      <c r="K640" s="10"/>
      <c r="L640" s="32"/>
      <c r="M640" s="10"/>
      <c r="N640" s="32"/>
      <c r="O640" s="10"/>
      <c r="P640" s="32"/>
      <c r="Q640" s="10"/>
      <c r="R640" s="32"/>
      <c r="S640" s="10"/>
      <c r="T640" s="32"/>
      <c r="U640" s="10"/>
      <c r="V640" s="32"/>
      <c r="W640" s="10"/>
      <c r="X640" s="32"/>
      <c r="Y640" s="10"/>
      <c r="Z640" s="32"/>
      <c r="AA640" s="10"/>
      <c r="AB640" s="32"/>
      <c r="AC640" s="10"/>
      <c r="AD640" s="32"/>
      <c r="AE640" s="10"/>
      <c r="AF640" s="32"/>
      <c r="AG640" s="10"/>
      <c r="AH640" s="32"/>
      <c r="AI640" s="10"/>
      <c r="AJ640" s="32"/>
      <c r="AK640" s="10"/>
      <c r="AL640" s="32"/>
      <c r="AM640" s="10"/>
      <c r="AN640" s="32"/>
      <c r="AO640" s="10"/>
      <c r="AP640" s="244"/>
      <c r="AQ640" s="10"/>
      <c r="AR640" s="32"/>
      <c r="AS640" s="10"/>
      <c r="AT640" s="244"/>
      <c r="AU640" s="10"/>
      <c r="AV640" s="244"/>
      <c r="AW640" s="7"/>
      <c r="AX640" s="249"/>
      <c r="AY640" s="10"/>
      <c r="AZ640" s="244"/>
      <c r="BA640" s="7"/>
      <c r="BB640" s="249"/>
      <c r="BC640" s="7"/>
      <c r="BD640" s="249"/>
      <c r="BE640" s="7"/>
      <c r="BF640" s="8"/>
      <c r="BG640" s="7"/>
      <c r="BH640" s="8"/>
      <c r="BJ640" s="41"/>
      <c r="BK640" s="41">
        <f t="shared" si="42"/>
        <v>0</v>
      </c>
      <c r="BL640">
        <f t="shared" si="41"/>
        <v>0</v>
      </c>
    </row>
    <row r="641" spans="2:66">
      <c r="B641" s="6"/>
      <c r="C641" s="10"/>
      <c r="D641" s="32"/>
      <c r="E641" s="10"/>
      <c r="F641" s="32"/>
      <c r="G641" s="10"/>
      <c r="H641" s="32"/>
      <c r="I641" s="10"/>
      <c r="J641" s="32"/>
      <c r="K641" s="10"/>
      <c r="L641" s="32"/>
      <c r="M641" s="10"/>
      <c r="N641" s="32"/>
      <c r="O641" s="10"/>
      <c r="P641" s="32"/>
      <c r="Q641" s="10"/>
      <c r="R641" s="32"/>
      <c r="S641" s="10"/>
      <c r="T641" s="32"/>
      <c r="U641" s="10"/>
      <c r="V641" s="32"/>
      <c r="W641" s="10"/>
      <c r="X641" s="32"/>
      <c r="Y641" s="10"/>
      <c r="Z641" s="32"/>
      <c r="AA641" s="10"/>
      <c r="AB641" s="32"/>
      <c r="AC641" s="10"/>
      <c r="AD641" s="32"/>
      <c r="AE641" s="10"/>
      <c r="AF641" s="32"/>
      <c r="AG641" s="10"/>
      <c r="AH641" s="32"/>
      <c r="AI641" s="10"/>
      <c r="AJ641" s="32"/>
      <c r="AK641" s="10"/>
      <c r="AL641" s="32"/>
      <c r="AM641" s="10"/>
      <c r="AN641" s="32"/>
      <c r="AO641" s="10"/>
      <c r="AP641" s="244"/>
      <c r="AQ641" s="10"/>
      <c r="AR641" s="32"/>
      <c r="AS641" s="10"/>
      <c r="AT641" s="244"/>
      <c r="AU641" s="10"/>
      <c r="AV641" s="244"/>
      <c r="AW641" s="7"/>
      <c r="AX641" s="249"/>
      <c r="AY641" s="10"/>
      <c r="AZ641" s="244"/>
      <c r="BA641" s="7"/>
      <c r="BB641" s="249"/>
      <c r="BC641" s="7"/>
      <c r="BD641" s="249"/>
      <c r="BE641" s="7"/>
      <c r="BF641" s="8"/>
      <c r="BG641" s="7"/>
      <c r="BH641" s="8"/>
      <c r="BJ641" s="41"/>
      <c r="BK641" s="41">
        <f t="shared" si="42"/>
        <v>0</v>
      </c>
      <c r="BL641">
        <f t="shared" si="41"/>
        <v>0</v>
      </c>
    </row>
    <row r="642" spans="2:66">
      <c r="B642" s="6"/>
      <c r="C642" s="10"/>
      <c r="D642" s="32"/>
      <c r="E642" s="10"/>
      <c r="F642" s="32"/>
      <c r="G642" s="10"/>
      <c r="H642" s="32"/>
      <c r="I642" s="10"/>
      <c r="J642" s="32"/>
      <c r="K642" s="94"/>
      <c r="L642" s="32"/>
      <c r="M642" s="10"/>
      <c r="N642" s="32"/>
      <c r="O642" s="10"/>
      <c r="P642" s="32"/>
      <c r="Q642" s="10"/>
      <c r="R642" s="32"/>
      <c r="S642" s="10"/>
      <c r="T642" s="32"/>
      <c r="U642" s="10"/>
      <c r="V642" s="32"/>
      <c r="W642" s="10"/>
      <c r="X642" s="32"/>
      <c r="Y642" s="10"/>
      <c r="Z642" s="32"/>
      <c r="AA642" s="10"/>
      <c r="AB642" s="32"/>
      <c r="AC642" s="10"/>
      <c r="AD642" s="32"/>
      <c r="AE642" s="10"/>
      <c r="AF642" s="32"/>
      <c r="AG642" s="10"/>
      <c r="AH642" s="32"/>
      <c r="AI642" s="10"/>
      <c r="AJ642" s="32"/>
      <c r="AK642" s="10"/>
      <c r="AL642" s="32"/>
      <c r="AM642" s="10"/>
      <c r="AN642" s="32"/>
      <c r="AO642" s="10"/>
      <c r="AP642" s="244"/>
      <c r="AQ642" s="10"/>
      <c r="AR642" s="32"/>
      <c r="AS642" s="10"/>
      <c r="AT642" s="244"/>
      <c r="AU642" s="10"/>
      <c r="AV642" s="244"/>
      <c r="AW642" s="7"/>
      <c r="AX642" s="249"/>
      <c r="AY642" s="10"/>
      <c r="AZ642" s="244"/>
      <c r="BA642" s="7"/>
      <c r="BB642" s="249"/>
      <c r="BC642" s="7"/>
      <c r="BD642" s="249"/>
      <c r="BE642" s="7"/>
      <c r="BF642" s="8"/>
      <c r="BG642" s="7"/>
      <c r="BH642" s="8"/>
      <c r="BJ642" s="41"/>
      <c r="BK642" s="41">
        <f t="shared" si="42"/>
        <v>0</v>
      </c>
      <c r="BL642">
        <f t="shared" ref="BL642:BL705" si="43">COUNT(C642:BH642)/2</f>
        <v>0</v>
      </c>
      <c r="BN642" s="39"/>
    </row>
    <row r="643" spans="2:66">
      <c r="B643" s="6"/>
      <c r="C643" s="10"/>
      <c r="D643" s="32"/>
      <c r="E643" s="10"/>
      <c r="F643" s="32"/>
      <c r="G643" s="10"/>
      <c r="H643" s="32"/>
      <c r="I643" s="10"/>
      <c r="J643" s="32"/>
      <c r="K643" s="94"/>
      <c r="L643" s="32"/>
      <c r="M643" s="10"/>
      <c r="N643" s="32"/>
      <c r="O643" s="10"/>
      <c r="P643" s="32"/>
      <c r="Q643" s="10"/>
      <c r="R643" s="32"/>
      <c r="S643" s="10"/>
      <c r="T643" s="32"/>
      <c r="U643" s="10"/>
      <c r="V643" s="32"/>
      <c r="W643" s="10"/>
      <c r="X643" s="32"/>
      <c r="Y643" s="10"/>
      <c r="Z643" s="32"/>
      <c r="AA643" s="10"/>
      <c r="AB643" s="32"/>
      <c r="AC643" s="10"/>
      <c r="AD643" s="32"/>
      <c r="AE643" s="10"/>
      <c r="AF643" s="32"/>
      <c r="AG643" s="10"/>
      <c r="AH643" s="32"/>
      <c r="AI643" s="10"/>
      <c r="AJ643" s="32"/>
      <c r="AK643" s="10"/>
      <c r="AL643" s="32"/>
      <c r="AM643" s="10"/>
      <c r="AN643" s="32"/>
      <c r="AO643" s="10"/>
      <c r="AP643" s="244"/>
      <c r="AQ643" s="10"/>
      <c r="AR643" s="32"/>
      <c r="AS643" s="10"/>
      <c r="AT643" s="244"/>
      <c r="AU643" s="10"/>
      <c r="AV643" s="244"/>
      <c r="AW643" s="7"/>
      <c r="AX643" s="249"/>
      <c r="AY643" s="10"/>
      <c r="AZ643" s="244"/>
      <c r="BA643" s="7"/>
      <c r="BB643" s="249"/>
      <c r="BC643" s="7"/>
      <c r="BD643" s="249"/>
      <c r="BE643" s="7"/>
      <c r="BF643" s="8"/>
      <c r="BG643" s="7"/>
      <c r="BH643" s="8"/>
      <c r="BJ643" s="41"/>
      <c r="BK643" s="41">
        <f t="shared" si="42"/>
        <v>0</v>
      </c>
      <c r="BL643">
        <f t="shared" si="43"/>
        <v>0</v>
      </c>
      <c r="BN643" s="39"/>
    </row>
    <row r="644" spans="2:66">
      <c r="B644" s="6"/>
      <c r="C644" s="10"/>
      <c r="D644" s="32"/>
      <c r="E644" s="10"/>
      <c r="F644" s="32"/>
      <c r="G644" s="10"/>
      <c r="H644" s="32"/>
      <c r="I644" s="10"/>
      <c r="J644" s="32"/>
      <c r="K644" s="10"/>
      <c r="L644" s="32"/>
      <c r="M644" s="10"/>
      <c r="N644" s="32"/>
      <c r="O644" s="10"/>
      <c r="P644" s="32"/>
      <c r="Q644" s="10"/>
      <c r="R644" s="32"/>
      <c r="S644" s="10"/>
      <c r="T644" s="32"/>
      <c r="U644" s="10"/>
      <c r="V644" s="32"/>
      <c r="W644" s="10"/>
      <c r="X644" s="32"/>
      <c r="Y644" s="10"/>
      <c r="Z644" s="32"/>
      <c r="AA644" s="10"/>
      <c r="AB644" s="32"/>
      <c r="AC644" s="10"/>
      <c r="AD644" s="32"/>
      <c r="AE644" s="10"/>
      <c r="AF644" s="32"/>
      <c r="AG644" s="10"/>
      <c r="AH644" s="32"/>
      <c r="AI644" s="10"/>
      <c r="AJ644" s="32"/>
      <c r="AK644" s="10"/>
      <c r="AL644" s="32"/>
      <c r="AM644" s="10"/>
      <c r="AN644" s="32"/>
      <c r="AO644" s="10"/>
      <c r="AP644" s="244"/>
      <c r="AQ644" s="10"/>
      <c r="AR644" s="32"/>
      <c r="AS644" s="10"/>
      <c r="AT644" s="244"/>
      <c r="AU644" s="10"/>
      <c r="AV644" s="244"/>
      <c r="AW644" s="7"/>
      <c r="AX644" s="249"/>
      <c r="AY644" s="10"/>
      <c r="AZ644" s="244"/>
      <c r="BA644" s="7"/>
      <c r="BB644" s="249"/>
      <c r="BC644" s="7"/>
      <c r="BD644" s="249"/>
      <c r="BE644" s="7"/>
      <c r="BF644" s="8"/>
      <c r="BG644" s="7"/>
      <c r="BH644" s="8"/>
      <c r="BJ644" s="41"/>
      <c r="BK644" s="41">
        <f t="shared" si="42"/>
        <v>0</v>
      </c>
      <c r="BL644">
        <f t="shared" si="43"/>
        <v>0</v>
      </c>
    </row>
    <row r="645" spans="2:66">
      <c r="B645" s="6"/>
      <c r="C645" s="10"/>
      <c r="D645" s="32"/>
      <c r="E645" s="10"/>
      <c r="F645" s="32"/>
      <c r="G645" s="10"/>
      <c r="H645" s="32"/>
      <c r="I645" s="10"/>
      <c r="J645" s="32"/>
      <c r="K645" s="94"/>
      <c r="L645" s="32"/>
      <c r="M645" s="10"/>
      <c r="N645" s="32"/>
      <c r="O645" s="10"/>
      <c r="P645" s="32"/>
      <c r="Q645" s="10"/>
      <c r="R645" s="32"/>
      <c r="S645" s="10"/>
      <c r="T645" s="32"/>
      <c r="U645" s="10"/>
      <c r="V645" s="32"/>
      <c r="W645" s="10"/>
      <c r="X645" s="32"/>
      <c r="Y645" s="10"/>
      <c r="Z645" s="32"/>
      <c r="AA645" s="10"/>
      <c r="AB645" s="32"/>
      <c r="AC645" s="10"/>
      <c r="AD645" s="32"/>
      <c r="AE645" s="10"/>
      <c r="AF645" s="32"/>
      <c r="AG645" s="10"/>
      <c r="AH645" s="32"/>
      <c r="AI645" s="10"/>
      <c r="AJ645" s="32"/>
      <c r="AK645" s="10"/>
      <c r="AL645" s="32"/>
      <c r="AM645" s="10"/>
      <c r="AN645" s="32"/>
      <c r="AO645" s="10"/>
      <c r="AP645" s="244"/>
      <c r="AQ645" s="10"/>
      <c r="AR645" s="32"/>
      <c r="AS645" s="10"/>
      <c r="AT645" s="244"/>
      <c r="AU645" s="10"/>
      <c r="AV645" s="244"/>
      <c r="AW645" s="7"/>
      <c r="AX645" s="249"/>
      <c r="AY645" s="10"/>
      <c r="AZ645" s="244"/>
      <c r="BA645" s="7"/>
      <c r="BB645" s="249"/>
      <c r="BC645" s="7"/>
      <c r="BD645" s="249"/>
      <c r="BE645" s="7"/>
      <c r="BF645" s="8"/>
      <c r="BG645" s="7"/>
      <c r="BH645" s="8"/>
      <c r="BJ645" s="41"/>
      <c r="BK645" s="41">
        <f t="shared" si="42"/>
        <v>0</v>
      </c>
      <c r="BL645">
        <f t="shared" si="43"/>
        <v>0</v>
      </c>
      <c r="BN645" s="39"/>
    </row>
    <row r="646" spans="2:66">
      <c r="B646" s="6"/>
      <c r="C646" s="10"/>
      <c r="D646" s="32"/>
      <c r="E646" s="10"/>
      <c r="F646" s="32"/>
      <c r="G646" s="10"/>
      <c r="H646" s="32"/>
      <c r="I646" s="10"/>
      <c r="J646" s="32"/>
      <c r="K646" s="94"/>
      <c r="L646" s="32"/>
      <c r="M646" s="10"/>
      <c r="N646" s="32"/>
      <c r="O646" s="10"/>
      <c r="P646" s="32"/>
      <c r="Q646" s="10"/>
      <c r="R646" s="32"/>
      <c r="S646" s="10"/>
      <c r="T646" s="32"/>
      <c r="U646" s="10"/>
      <c r="V646" s="32"/>
      <c r="W646" s="10"/>
      <c r="X646" s="32"/>
      <c r="Y646" s="10"/>
      <c r="Z646" s="32"/>
      <c r="AA646" s="10"/>
      <c r="AB646" s="32"/>
      <c r="AC646" s="10"/>
      <c r="AD646" s="32"/>
      <c r="AE646" s="10"/>
      <c r="AF646" s="32"/>
      <c r="AG646" s="10"/>
      <c r="AH646" s="32"/>
      <c r="AI646" s="10"/>
      <c r="AJ646" s="32"/>
      <c r="AK646" s="10"/>
      <c r="AL646" s="32"/>
      <c r="AM646" s="10"/>
      <c r="AN646" s="32"/>
      <c r="AO646" s="10"/>
      <c r="AP646" s="244"/>
      <c r="AQ646" s="10"/>
      <c r="AR646" s="32"/>
      <c r="AS646" s="10"/>
      <c r="AT646" s="244"/>
      <c r="AU646" s="10"/>
      <c r="AV646" s="244"/>
      <c r="AW646" s="7"/>
      <c r="AX646" s="249"/>
      <c r="AY646" s="10"/>
      <c r="AZ646" s="244"/>
      <c r="BA646" s="7"/>
      <c r="BB646" s="249"/>
      <c r="BC646" s="7"/>
      <c r="BD646" s="249"/>
      <c r="BE646" s="7"/>
      <c r="BF646" s="8"/>
      <c r="BG646" s="7"/>
      <c r="BH646" s="8"/>
      <c r="BJ646" s="41"/>
      <c r="BK646" s="41">
        <f t="shared" ref="BK646:BK709" si="44">+AI646+AE646+Y646+W646+U646+S646+Q646+O646+M646+I646+G646+E646+C646+AG646+K646+BG646+BN646+AA646+AC646+AK646+AM646+AO646+AW646+BE646+BC646+BA646+AY646+AU646+AS646+AQ646</f>
        <v>0</v>
      </c>
      <c r="BL646">
        <f t="shared" si="43"/>
        <v>0</v>
      </c>
      <c r="BN646" s="39"/>
    </row>
    <row r="647" spans="2:66">
      <c r="B647" s="6"/>
      <c r="C647" s="10"/>
      <c r="D647" s="32"/>
      <c r="E647" s="10"/>
      <c r="F647" s="32"/>
      <c r="G647" s="10"/>
      <c r="H647" s="32"/>
      <c r="I647" s="10"/>
      <c r="J647" s="32"/>
      <c r="K647" s="10"/>
      <c r="L647" s="32"/>
      <c r="M647" s="10"/>
      <c r="N647" s="32"/>
      <c r="O647" s="10"/>
      <c r="P647" s="32"/>
      <c r="Q647" s="10"/>
      <c r="R647" s="32"/>
      <c r="S647" s="10"/>
      <c r="T647" s="32"/>
      <c r="U647" s="10"/>
      <c r="V647" s="32"/>
      <c r="W647" s="10"/>
      <c r="X647" s="32"/>
      <c r="Y647" s="10"/>
      <c r="Z647" s="32"/>
      <c r="AA647" s="10"/>
      <c r="AB647" s="32"/>
      <c r="AC647" s="10"/>
      <c r="AD647" s="32"/>
      <c r="AE647" s="10"/>
      <c r="AF647" s="32"/>
      <c r="AG647" s="10"/>
      <c r="AH647" s="32"/>
      <c r="AI647" s="10"/>
      <c r="AJ647" s="32"/>
      <c r="AK647" s="10"/>
      <c r="AL647" s="32"/>
      <c r="AM647" s="10"/>
      <c r="AN647" s="32"/>
      <c r="AO647" s="10"/>
      <c r="AP647" s="244"/>
      <c r="AQ647" s="10"/>
      <c r="AR647" s="32"/>
      <c r="AS647" s="10"/>
      <c r="AT647" s="244"/>
      <c r="AU647" s="10"/>
      <c r="AV647" s="244"/>
      <c r="AW647" s="7"/>
      <c r="AX647" s="249"/>
      <c r="AY647" s="10"/>
      <c r="AZ647" s="244"/>
      <c r="BA647" s="7"/>
      <c r="BB647" s="249"/>
      <c r="BC647" s="7"/>
      <c r="BD647" s="249"/>
      <c r="BE647" s="7"/>
      <c r="BF647" s="8"/>
      <c r="BG647" s="7"/>
      <c r="BH647" s="8"/>
      <c r="BJ647" s="41"/>
      <c r="BK647" s="41">
        <f t="shared" si="44"/>
        <v>0</v>
      </c>
      <c r="BL647">
        <f t="shared" si="43"/>
        <v>0</v>
      </c>
    </row>
    <row r="648" spans="2:66">
      <c r="B648" s="6"/>
      <c r="C648" s="10"/>
      <c r="D648" s="32"/>
      <c r="E648" s="10"/>
      <c r="F648" s="32"/>
      <c r="G648" s="10"/>
      <c r="H648" s="32"/>
      <c r="I648" s="10"/>
      <c r="J648" s="32"/>
      <c r="K648" s="10"/>
      <c r="L648" s="32"/>
      <c r="M648" s="10"/>
      <c r="N648" s="32"/>
      <c r="O648" s="10"/>
      <c r="P648" s="32"/>
      <c r="Q648" s="10"/>
      <c r="R648" s="32"/>
      <c r="S648" s="10"/>
      <c r="T648" s="32"/>
      <c r="U648" s="10"/>
      <c r="V648" s="32"/>
      <c r="W648" s="10"/>
      <c r="X648" s="32"/>
      <c r="Y648" s="10"/>
      <c r="Z648" s="32"/>
      <c r="AA648" s="10"/>
      <c r="AB648" s="32"/>
      <c r="AC648" s="10"/>
      <c r="AD648" s="32"/>
      <c r="AE648" s="10"/>
      <c r="AF648" s="32"/>
      <c r="AG648" s="10"/>
      <c r="AH648" s="32"/>
      <c r="AI648" s="10"/>
      <c r="AJ648" s="32"/>
      <c r="AK648" s="10"/>
      <c r="AL648" s="32"/>
      <c r="AM648" s="10"/>
      <c r="AN648" s="32"/>
      <c r="AO648" s="10"/>
      <c r="AP648" s="244"/>
      <c r="AQ648" s="10"/>
      <c r="AR648" s="32"/>
      <c r="AS648" s="10"/>
      <c r="AT648" s="244"/>
      <c r="AU648" s="10"/>
      <c r="AV648" s="244"/>
      <c r="AW648" s="7"/>
      <c r="AX648" s="249"/>
      <c r="AY648" s="10"/>
      <c r="AZ648" s="244"/>
      <c r="BA648" s="7"/>
      <c r="BB648" s="249"/>
      <c r="BC648" s="7"/>
      <c r="BD648" s="249"/>
      <c r="BE648" s="7"/>
      <c r="BF648" s="8"/>
      <c r="BG648" s="7"/>
      <c r="BH648" s="8"/>
      <c r="BJ648" s="41"/>
      <c r="BK648" s="41">
        <f t="shared" si="44"/>
        <v>0</v>
      </c>
      <c r="BL648">
        <f t="shared" si="43"/>
        <v>0</v>
      </c>
    </row>
    <row r="649" spans="2:66">
      <c r="B649" s="6"/>
      <c r="C649" s="10"/>
      <c r="D649" s="32"/>
      <c r="E649" s="10"/>
      <c r="F649" s="32"/>
      <c r="G649" s="10"/>
      <c r="H649" s="32"/>
      <c r="I649" s="10"/>
      <c r="J649" s="32"/>
      <c r="K649" s="10"/>
      <c r="L649" s="32"/>
      <c r="M649" s="10"/>
      <c r="N649" s="32"/>
      <c r="O649" s="10"/>
      <c r="P649" s="32"/>
      <c r="Q649" s="10"/>
      <c r="R649" s="32"/>
      <c r="S649" s="10"/>
      <c r="T649" s="32"/>
      <c r="U649" s="10"/>
      <c r="V649" s="32"/>
      <c r="W649" s="10"/>
      <c r="X649" s="32"/>
      <c r="Y649" s="10"/>
      <c r="Z649" s="32"/>
      <c r="AA649" s="10"/>
      <c r="AB649" s="32"/>
      <c r="AC649" s="10"/>
      <c r="AD649" s="32"/>
      <c r="AE649" s="10"/>
      <c r="AF649" s="32"/>
      <c r="AG649" s="10"/>
      <c r="AH649" s="32"/>
      <c r="AI649" s="10"/>
      <c r="AJ649" s="32"/>
      <c r="AK649" s="10"/>
      <c r="AL649" s="32"/>
      <c r="AM649" s="10"/>
      <c r="AN649" s="32"/>
      <c r="AO649" s="10"/>
      <c r="AP649" s="244"/>
      <c r="AQ649" s="10"/>
      <c r="AR649" s="32"/>
      <c r="AS649" s="10"/>
      <c r="AT649" s="244"/>
      <c r="AU649" s="10"/>
      <c r="AV649" s="244"/>
      <c r="AW649" s="7"/>
      <c r="AX649" s="249"/>
      <c r="AY649" s="10"/>
      <c r="AZ649" s="244"/>
      <c r="BA649" s="7"/>
      <c r="BB649" s="249"/>
      <c r="BC649" s="7"/>
      <c r="BD649" s="249"/>
      <c r="BE649" s="7"/>
      <c r="BF649" s="8"/>
      <c r="BG649" s="7"/>
      <c r="BH649" s="8"/>
      <c r="BJ649" s="41"/>
      <c r="BK649" s="41">
        <f t="shared" si="44"/>
        <v>0</v>
      </c>
      <c r="BL649">
        <f t="shared" si="43"/>
        <v>0</v>
      </c>
    </row>
    <row r="650" spans="2:66">
      <c r="B650" s="6"/>
      <c r="C650" s="10"/>
      <c r="D650" s="32"/>
      <c r="E650" s="10"/>
      <c r="F650" s="32"/>
      <c r="G650" s="10"/>
      <c r="H650" s="32"/>
      <c r="I650" s="10"/>
      <c r="J650" s="32"/>
      <c r="K650" s="10"/>
      <c r="L650" s="32"/>
      <c r="M650" s="10"/>
      <c r="N650" s="32"/>
      <c r="O650" s="10"/>
      <c r="P650" s="32"/>
      <c r="Q650" s="10"/>
      <c r="R650" s="32"/>
      <c r="S650" s="10"/>
      <c r="T650" s="32"/>
      <c r="U650" s="10"/>
      <c r="V650" s="32"/>
      <c r="W650" s="10"/>
      <c r="X650" s="32"/>
      <c r="Y650" s="10"/>
      <c r="Z650" s="32"/>
      <c r="AA650" s="10"/>
      <c r="AB650" s="32"/>
      <c r="AC650" s="10"/>
      <c r="AD650" s="32"/>
      <c r="AE650" s="10"/>
      <c r="AF650" s="32"/>
      <c r="AG650" s="10"/>
      <c r="AH650" s="32"/>
      <c r="AI650" s="10"/>
      <c r="AJ650" s="32"/>
      <c r="AK650" s="10"/>
      <c r="AL650" s="32"/>
      <c r="AM650" s="10"/>
      <c r="AN650" s="32"/>
      <c r="AO650" s="10"/>
      <c r="AP650" s="244"/>
      <c r="AQ650" s="10"/>
      <c r="AR650" s="32"/>
      <c r="AS650" s="10"/>
      <c r="AT650" s="244"/>
      <c r="AU650" s="10"/>
      <c r="AV650" s="244"/>
      <c r="AW650" s="7"/>
      <c r="AX650" s="249"/>
      <c r="AY650" s="10"/>
      <c r="AZ650" s="244"/>
      <c r="BA650" s="7"/>
      <c r="BB650" s="249"/>
      <c r="BC650" s="7"/>
      <c r="BD650" s="249"/>
      <c r="BE650" s="7"/>
      <c r="BF650" s="8"/>
      <c r="BG650" s="7"/>
      <c r="BH650" s="8"/>
      <c r="BJ650" s="41"/>
      <c r="BK650" s="41">
        <f t="shared" si="44"/>
        <v>0</v>
      </c>
      <c r="BL650">
        <f t="shared" si="43"/>
        <v>0</v>
      </c>
    </row>
    <row r="651" spans="2:66">
      <c r="B651" s="6"/>
      <c r="C651" s="10"/>
      <c r="D651" s="32"/>
      <c r="E651" s="10"/>
      <c r="F651" s="32"/>
      <c r="G651" s="10"/>
      <c r="H651" s="32"/>
      <c r="I651" s="10"/>
      <c r="J651" s="32"/>
      <c r="K651" s="94"/>
      <c r="L651" s="32"/>
      <c r="M651" s="10"/>
      <c r="N651" s="32"/>
      <c r="O651" s="10"/>
      <c r="P651" s="32"/>
      <c r="Q651" s="10"/>
      <c r="R651" s="32"/>
      <c r="S651" s="10"/>
      <c r="T651" s="32"/>
      <c r="U651" s="10"/>
      <c r="V651" s="32"/>
      <c r="W651" s="10"/>
      <c r="X651" s="32"/>
      <c r="Y651" s="10"/>
      <c r="Z651" s="32"/>
      <c r="AA651" s="10"/>
      <c r="AB651" s="32"/>
      <c r="AC651" s="10"/>
      <c r="AD651" s="32"/>
      <c r="AE651" s="10"/>
      <c r="AF651" s="32"/>
      <c r="AG651" s="10"/>
      <c r="AH651" s="32"/>
      <c r="AI651" s="10"/>
      <c r="AJ651" s="32"/>
      <c r="AK651" s="10"/>
      <c r="AL651" s="32"/>
      <c r="AM651" s="10"/>
      <c r="AN651" s="32"/>
      <c r="AO651" s="10"/>
      <c r="AP651" s="244"/>
      <c r="AQ651" s="10"/>
      <c r="AR651" s="32"/>
      <c r="AS651" s="10"/>
      <c r="AT651" s="244"/>
      <c r="AU651" s="10"/>
      <c r="AV651" s="244"/>
      <c r="AW651" s="7"/>
      <c r="AX651" s="249"/>
      <c r="AY651" s="10"/>
      <c r="AZ651" s="244"/>
      <c r="BA651" s="7"/>
      <c r="BB651" s="249"/>
      <c r="BC651" s="7"/>
      <c r="BD651" s="249"/>
      <c r="BE651" s="7"/>
      <c r="BF651" s="8"/>
      <c r="BG651" s="7"/>
      <c r="BH651" s="8"/>
      <c r="BJ651" s="41"/>
      <c r="BK651" s="41">
        <f t="shared" si="44"/>
        <v>0</v>
      </c>
      <c r="BL651">
        <f t="shared" si="43"/>
        <v>0</v>
      </c>
      <c r="BN651" s="39"/>
    </row>
    <row r="652" spans="2:66">
      <c r="B652" s="6"/>
      <c r="C652" s="10"/>
      <c r="D652" s="32"/>
      <c r="E652" s="10"/>
      <c r="F652" s="32"/>
      <c r="G652" s="10"/>
      <c r="H652" s="32"/>
      <c r="I652" s="10"/>
      <c r="J652" s="32"/>
      <c r="K652" s="94"/>
      <c r="L652" s="32"/>
      <c r="M652" s="10"/>
      <c r="N652" s="32"/>
      <c r="O652" s="10"/>
      <c r="P652" s="32"/>
      <c r="Q652" s="10"/>
      <c r="R652" s="32"/>
      <c r="S652" s="10"/>
      <c r="T652" s="32"/>
      <c r="U652" s="10"/>
      <c r="V652" s="32"/>
      <c r="W652" s="10"/>
      <c r="X652" s="32"/>
      <c r="Y652" s="10"/>
      <c r="Z652" s="32"/>
      <c r="AA652" s="10"/>
      <c r="AB652" s="32"/>
      <c r="AC652" s="10"/>
      <c r="AD652" s="32"/>
      <c r="AE652" s="10"/>
      <c r="AF652" s="32"/>
      <c r="AG652" s="10"/>
      <c r="AH652" s="32"/>
      <c r="AI652" s="10"/>
      <c r="AJ652" s="32"/>
      <c r="AK652" s="10"/>
      <c r="AL652" s="32"/>
      <c r="AM652" s="10"/>
      <c r="AN652" s="32"/>
      <c r="AO652" s="10"/>
      <c r="AP652" s="244"/>
      <c r="AQ652" s="10"/>
      <c r="AR652" s="32"/>
      <c r="AS652" s="10"/>
      <c r="AT652" s="244"/>
      <c r="AU652" s="10"/>
      <c r="AV652" s="244"/>
      <c r="AW652" s="7"/>
      <c r="AX652" s="249"/>
      <c r="AY652" s="10"/>
      <c r="AZ652" s="244"/>
      <c r="BA652" s="7"/>
      <c r="BB652" s="249"/>
      <c r="BC652" s="7"/>
      <c r="BD652" s="249"/>
      <c r="BE652" s="7"/>
      <c r="BF652" s="8"/>
      <c r="BG652" s="7"/>
      <c r="BH652" s="8"/>
      <c r="BJ652" s="41"/>
      <c r="BK652" s="41">
        <f t="shared" si="44"/>
        <v>0</v>
      </c>
      <c r="BL652">
        <f t="shared" si="43"/>
        <v>0</v>
      </c>
      <c r="BN652" s="39"/>
    </row>
    <row r="653" spans="2:66">
      <c r="B653" s="6"/>
      <c r="C653" s="10"/>
      <c r="D653" s="32"/>
      <c r="E653" s="10"/>
      <c r="F653" s="32"/>
      <c r="G653" s="10"/>
      <c r="H653" s="32"/>
      <c r="I653" s="10"/>
      <c r="J653" s="32"/>
      <c r="K653" s="94"/>
      <c r="L653" s="32"/>
      <c r="M653" s="10"/>
      <c r="N653" s="32"/>
      <c r="O653" s="10"/>
      <c r="P653" s="32"/>
      <c r="Q653" s="10"/>
      <c r="R653" s="32"/>
      <c r="S653" s="10"/>
      <c r="T653" s="32"/>
      <c r="U653" s="10"/>
      <c r="V653" s="32"/>
      <c r="W653" s="10"/>
      <c r="X653" s="32"/>
      <c r="Y653" s="10"/>
      <c r="Z653" s="32"/>
      <c r="AA653" s="10"/>
      <c r="AB653" s="32"/>
      <c r="AC653" s="10"/>
      <c r="AD653" s="32"/>
      <c r="AE653" s="10"/>
      <c r="AF653" s="32"/>
      <c r="AG653" s="10"/>
      <c r="AH653" s="32"/>
      <c r="AI653" s="10"/>
      <c r="AJ653" s="32"/>
      <c r="AK653" s="10"/>
      <c r="AL653" s="32"/>
      <c r="AM653" s="10"/>
      <c r="AN653" s="32"/>
      <c r="AO653" s="10"/>
      <c r="AP653" s="244"/>
      <c r="AQ653" s="10"/>
      <c r="AR653" s="32"/>
      <c r="AS653" s="10"/>
      <c r="AT653" s="244"/>
      <c r="AU653" s="10"/>
      <c r="AV653" s="244"/>
      <c r="AW653" s="7"/>
      <c r="AX653" s="249"/>
      <c r="AY653" s="10"/>
      <c r="AZ653" s="244"/>
      <c r="BA653" s="7"/>
      <c r="BB653" s="249"/>
      <c r="BC653" s="7"/>
      <c r="BD653" s="249"/>
      <c r="BE653" s="7"/>
      <c r="BF653" s="8"/>
      <c r="BG653" s="7"/>
      <c r="BH653" s="8"/>
      <c r="BJ653" s="41"/>
      <c r="BK653" s="41">
        <f t="shared" si="44"/>
        <v>0</v>
      </c>
      <c r="BL653">
        <f t="shared" si="43"/>
        <v>0</v>
      </c>
      <c r="BN653" s="39"/>
    </row>
    <row r="654" spans="2:66">
      <c r="B654" s="6"/>
      <c r="C654" s="10"/>
      <c r="D654" s="32"/>
      <c r="E654" s="10"/>
      <c r="F654" s="32"/>
      <c r="G654" s="10"/>
      <c r="H654" s="32"/>
      <c r="I654" s="10"/>
      <c r="J654" s="32"/>
      <c r="K654" s="94"/>
      <c r="L654" s="32"/>
      <c r="M654" s="10"/>
      <c r="N654" s="32"/>
      <c r="O654" s="10"/>
      <c r="P654" s="32"/>
      <c r="Q654" s="10"/>
      <c r="R654" s="32"/>
      <c r="S654" s="10"/>
      <c r="T654" s="32"/>
      <c r="U654" s="10"/>
      <c r="V654" s="32"/>
      <c r="W654" s="10"/>
      <c r="X654" s="32"/>
      <c r="Y654" s="10"/>
      <c r="Z654" s="32"/>
      <c r="AA654" s="10"/>
      <c r="AB654" s="32"/>
      <c r="AC654" s="10"/>
      <c r="AD654" s="32"/>
      <c r="AE654" s="10"/>
      <c r="AF654" s="32"/>
      <c r="AG654" s="10"/>
      <c r="AH654" s="32"/>
      <c r="AI654" s="10"/>
      <c r="AJ654" s="32"/>
      <c r="AK654" s="10"/>
      <c r="AL654" s="32"/>
      <c r="AM654" s="10"/>
      <c r="AN654" s="32"/>
      <c r="AO654" s="10"/>
      <c r="AP654" s="244"/>
      <c r="AQ654" s="10"/>
      <c r="AR654" s="32"/>
      <c r="AS654" s="10"/>
      <c r="AT654" s="244"/>
      <c r="AU654" s="10"/>
      <c r="AV654" s="244"/>
      <c r="AW654" s="7"/>
      <c r="AX654" s="249"/>
      <c r="AY654" s="10"/>
      <c r="AZ654" s="244"/>
      <c r="BA654" s="7"/>
      <c r="BB654" s="249"/>
      <c r="BC654" s="7"/>
      <c r="BD654" s="249"/>
      <c r="BE654" s="7"/>
      <c r="BF654" s="8"/>
      <c r="BG654" s="7"/>
      <c r="BH654" s="8"/>
      <c r="BJ654" s="41"/>
      <c r="BK654" s="41">
        <f t="shared" si="44"/>
        <v>0</v>
      </c>
      <c r="BL654">
        <f t="shared" si="43"/>
        <v>0</v>
      </c>
      <c r="BN654" s="39"/>
    </row>
    <row r="655" spans="2:66">
      <c r="B655" s="6"/>
      <c r="C655" s="10"/>
      <c r="D655" s="32"/>
      <c r="E655" s="10"/>
      <c r="F655" s="32"/>
      <c r="G655" s="10"/>
      <c r="H655" s="32"/>
      <c r="I655" s="10"/>
      <c r="J655" s="32"/>
      <c r="K655" s="94"/>
      <c r="L655" s="32"/>
      <c r="M655" s="10"/>
      <c r="N655" s="32"/>
      <c r="O655" s="10"/>
      <c r="P655" s="32"/>
      <c r="Q655" s="10"/>
      <c r="R655" s="32"/>
      <c r="S655" s="10"/>
      <c r="T655" s="32"/>
      <c r="U655" s="10"/>
      <c r="V655" s="32"/>
      <c r="W655" s="10"/>
      <c r="X655" s="32"/>
      <c r="Y655" s="10"/>
      <c r="Z655" s="32"/>
      <c r="AA655" s="10"/>
      <c r="AB655" s="32"/>
      <c r="AC655" s="10"/>
      <c r="AD655" s="32"/>
      <c r="AE655" s="10"/>
      <c r="AF655" s="32"/>
      <c r="AG655" s="10"/>
      <c r="AH655" s="32"/>
      <c r="AI655" s="10"/>
      <c r="AJ655" s="32"/>
      <c r="AK655" s="10"/>
      <c r="AL655" s="32"/>
      <c r="AM655" s="10"/>
      <c r="AN655" s="32"/>
      <c r="AO655" s="10"/>
      <c r="AP655" s="244"/>
      <c r="AQ655" s="10"/>
      <c r="AR655" s="32"/>
      <c r="AS655" s="10"/>
      <c r="AT655" s="244"/>
      <c r="AU655" s="10"/>
      <c r="AV655" s="244"/>
      <c r="AW655" s="7"/>
      <c r="AX655" s="249"/>
      <c r="AY655" s="10"/>
      <c r="AZ655" s="244"/>
      <c r="BA655" s="7"/>
      <c r="BB655" s="249"/>
      <c r="BC655" s="7"/>
      <c r="BD655" s="249"/>
      <c r="BE655" s="7"/>
      <c r="BF655" s="8"/>
      <c r="BG655" s="7"/>
      <c r="BH655" s="8"/>
      <c r="BJ655" s="41"/>
      <c r="BK655" s="41">
        <f t="shared" si="44"/>
        <v>0</v>
      </c>
      <c r="BL655">
        <f t="shared" si="43"/>
        <v>0</v>
      </c>
      <c r="BN655" s="39"/>
    </row>
    <row r="656" spans="2:66">
      <c r="B656" s="6"/>
      <c r="C656" s="10"/>
      <c r="D656" s="32"/>
      <c r="E656" s="10"/>
      <c r="F656" s="32"/>
      <c r="G656" s="10"/>
      <c r="H656" s="32"/>
      <c r="I656" s="10"/>
      <c r="J656" s="32"/>
      <c r="K656" s="94"/>
      <c r="L656" s="32"/>
      <c r="M656" s="10"/>
      <c r="N656" s="32"/>
      <c r="O656" s="10"/>
      <c r="P656" s="32"/>
      <c r="Q656" s="10"/>
      <c r="R656" s="32"/>
      <c r="S656" s="10"/>
      <c r="T656" s="32"/>
      <c r="U656" s="10"/>
      <c r="V656" s="32"/>
      <c r="W656" s="10"/>
      <c r="X656" s="32"/>
      <c r="Y656" s="10"/>
      <c r="Z656" s="32"/>
      <c r="AA656" s="10"/>
      <c r="AB656" s="32"/>
      <c r="AC656" s="10"/>
      <c r="AD656" s="32"/>
      <c r="AE656" s="10"/>
      <c r="AF656" s="32"/>
      <c r="AG656" s="10"/>
      <c r="AH656" s="32"/>
      <c r="AI656" s="10"/>
      <c r="AJ656" s="32"/>
      <c r="AK656" s="10"/>
      <c r="AL656" s="32"/>
      <c r="AM656" s="10"/>
      <c r="AN656" s="32"/>
      <c r="AO656" s="10"/>
      <c r="AP656" s="244"/>
      <c r="AQ656" s="10"/>
      <c r="AR656" s="32"/>
      <c r="AS656" s="10"/>
      <c r="AT656" s="244"/>
      <c r="AU656" s="10"/>
      <c r="AV656" s="244"/>
      <c r="AW656" s="7"/>
      <c r="AX656" s="249"/>
      <c r="AY656" s="10"/>
      <c r="AZ656" s="244"/>
      <c r="BA656" s="7"/>
      <c r="BB656" s="249"/>
      <c r="BC656" s="7"/>
      <c r="BD656" s="249"/>
      <c r="BE656" s="7"/>
      <c r="BF656" s="8"/>
      <c r="BG656" s="7"/>
      <c r="BH656" s="8"/>
      <c r="BJ656" s="41"/>
      <c r="BK656" s="41">
        <f t="shared" si="44"/>
        <v>0</v>
      </c>
      <c r="BL656">
        <f t="shared" si="43"/>
        <v>0</v>
      </c>
      <c r="BN656" s="39"/>
    </row>
    <row r="657" spans="2:66">
      <c r="B657" s="6"/>
      <c r="C657" s="10"/>
      <c r="D657" s="32"/>
      <c r="E657" s="10"/>
      <c r="F657" s="32"/>
      <c r="G657" s="10"/>
      <c r="H657" s="32"/>
      <c r="I657" s="10"/>
      <c r="J657" s="32"/>
      <c r="K657" s="94"/>
      <c r="L657" s="32"/>
      <c r="M657" s="10"/>
      <c r="N657" s="32"/>
      <c r="O657" s="10"/>
      <c r="P657" s="32"/>
      <c r="Q657" s="10"/>
      <c r="R657" s="32"/>
      <c r="S657" s="10"/>
      <c r="T657" s="32"/>
      <c r="U657" s="10"/>
      <c r="V657" s="32"/>
      <c r="W657" s="10"/>
      <c r="X657" s="32"/>
      <c r="Y657" s="10"/>
      <c r="Z657" s="32"/>
      <c r="AA657" s="10"/>
      <c r="AB657" s="32"/>
      <c r="AC657" s="10"/>
      <c r="AD657" s="32"/>
      <c r="AE657" s="10"/>
      <c r="AF657" s="32"/>
      <c r="AG657" s="10"/>
      <c r="AH657" s="32"/>
      <c r="AI657" s="10"/>
      <c r="AJ657" s="32"/>
      <c r="AK657" s="10"/>
      <c r="AL657" s="32"/>
      <c r="AM657" s="10"/>
      <c r="AN657" s="32"/>
      <c r="AO657" s="10"/>
      <c r="AP657" s="244"/>
      <c r="AQ657" s="10"/>
      <c r="AR657" s="32"/>
      <c r="AS657" s="10"/>
      <c r="AT657" s="244"/>
      <c r="AU657" s="10"/>
      <c r="AV657" s="244"/>
      <c r="AW657" s="7"/>
      <c r="AX657" s="249"/>
      <c r="AY657" s="10"/>
      <c r="AZ657" s="244"/>
      <c r="BA657" s="7"/>
      <c r="BB657" s="249"/>
      <c r="BC657" s="7"/>
      <c r="BD657" s="249"/>
      <c r="BE657" s="7"/>
      <c r="BF657" s="8"/>
      <c r="BG657" s="7"/>
      <c r="BH657" s="8"/>
      <c r="BJ657" s="41"/>
      <c r="BK657" s="41">
        <f t="shared" si="44"/>
        <v>0</v>
      </c>
      <c r="BL657">
        <f t="shared" si="43"/>
        <v>0</v>
      </c>
      <c r="BN657" s="39"/>
    </row>
    <row r="658" spans="2:66">
      <c r="B658" s="6"/>
      <c r="C658" s="10"/>
      <c r="D658" s="32"/>
      <c r="E658" s="10"/>
      <c r="F658" s="32"/>
      <c r="G658" s="10"/>
      <c r="H658" s="32"/>
      <c r="I658" s="10"/>
      <c r="J658" s="32"/>
      <c r="K658" s="10"/>
      <c r="L658" s="32"/>
      <c r="M658" s="10"/>
      <c r="N658" s="32"/>
      <c r="O658" s="10"/>
      <c r="P658" s="32"/>
      <c r="Q658" s="10"/>
      <c r="R658" s="32"/>
      <c r="S658" s="10"/>
      <c r="T658" s="32"/>
      <c r="U658" s="10"/>
      <c r="V658" s="32"/>
      <c r="W658" s="10"/>
      <c r="X658" s="32"/>
      <c r="Y658" s="10"/>
      <c r="Z658" s="32"/>
      <c r="AA658" s="10"/>
      <c r="AB658" s="32"/>
      <c r="AC658" s="10"/>
      <c r="AD658" s="32"/>
      <c r="AE658" s="10"/>
      <c r="AF658" s="32"/>
      <c r="AG658" s="10"/>
      <c r="AH658" s="32"/>
      <c r="AI658" s="10"/>
      <c r="AJ658" s="32"/>
      <c r="AK658" s="10"/>
      <c r="AL658" s="32"/>
      <c r="AM658" s="10"/>
      <c r="AN658" s="32"/>
      <c r="AO658" s="10"/>
      <c r="AP658" s="244"/>
      <c r="AQ658" s="10"/>
      <c r="AR658" s="32"/>
      <c r="AS658" s="10"/>
      <c r="AT658" s="244"/>
      <c r="AU658" s="10"/>
      <c r="AV658" s="244"/>
      <c r="AW658" s="7"/>
      <c r="AX658" s="249"/>
      <c r="AY658" s="10"/>
      <c r="AZ658" s="244"/>
      <c r="BA658" s="7"/>
      <c r="BB658" s="249"/>
      <c r="BC658" s="7"/>
      <c r="BD658" s="249"/>
      <c r="BE658" s="7"/>
      <c r="BF658" s="8"/>
      <c r="BG658" s="7"/>
      <c r="BH658" s="8"/>
      <c r="BJ658" s="41"/>
      <c r="BK658" s="41">
        <f t="shared" si="44"/>
        <v>0</v>
      </c>
      <c r="BL658">
        <f t="shared" si="43"/>
        <v>0</v>
      </c>
    </row>
    <row r="659" spans="2:66">
      <c r="B659" s="6"/>
      <c r="C659" s="10"/>
      <c r="D659" s="32"/>
      <c r="E659" s="10"/>
      <c r="F659" s="32"/>
      <c r="G659" s="10"/>
      <c r="H659" s="32"/>
      <c r="I659" s="10"/>
      <c r="J659" s="32"/>
      <c r="K659" s="10"/>
      <c r="L659" s="32"/>
      <c r="M659" s="10"/>
      <c r="N659" s="32"/>
      <c r="O659" s="10"/>
      <c r="P659" s="32"/>
      <c r="Q659" s="10"/>
      <c r="R659" s="32"/>
      <c r="S659" s="10"/>
      <c r="T659" s="32"/>
      <c r="U659" s="10"/>
      <c r="V659" s="32"/>
      <c r="W659" s="10"/>
      <c r="X659" s="32"/>
      <c r="Y659" s="10"/>
      <c r="Z659" s="32"/>
      <c r="AA659" s="10"/>
      <c r="AB659" s="32"/>
      <c r="AC659" s="10"/>
      <c r="AD659" s="32"/>
      <c r="AE659" s="10"/>
      <c r="AF659" s="32"/>
      <c r="AG659" s="10"/>
      <c r="AH659" s="32"/>
      <c r="AI659" s="10"/>
      <c r="AJ659" s="32"/>
      <c r="AK659" s="10"/>
      <c r="AL659" s="32"/>
      <c r="AM659" s="10"/>
      <c r="AN659" s="32"/>
      <c r="AO659" s="10"/>
      <c r="AP659" s="244"/>
      <c r="AQ659" s="10"/>
      <c r="AR659" s="32"/>
      <c r="AS659" s="10"/>
      <c r="AT659" s="244"/>
      <c r="AU659" s="10"/>
      <c r="AV659" s="244"/>
      <c r="AW659" s="7"/>
      <c r="AX659" s="249"/>
      <c r="AY659" s="10"/>
      <c r="AZ659" s="244"/>
      <c r="BA659" s="7"/>
      <c r="BB659" s="249"/>
      <c r="BC659" s="7"/>
      <c r="BD659" s="249"/>
      <c r="BE659" s="7"/>
      <c r="BF659" s="8"/>
      <c r="BG659" s="7"/>
      <c r="BH659" s="8"/>
      <c r="BJ659" s="41"/>
      <c r="BK659" s="41">
        <f t="shared" si="44"/>
        <v>0</v>
      </c>
      <c r="BL659">
        <f t="shared" si="43"/>
        <v>0</v>
      </c>
    </row>
    <row r="660" spans="2:66">
      <c r="B660" s="6"/>
      <c r="C660" s="10"/>
      <c r="D660" s="32"/>
      <c r="E660" s="10"/>
      <c r="F660" s="32"/>
      <c r="G660" s="10"/>
      <c r="H660" s="32"/>
      <c r="I660" s="10"/>
      <c r="J660" s="32"/>
      <c r="K660" s="10"/>
      <c r="L660" s="32"/>
      <c r="M660" s="10"/>
      <c r="N660" s="32"/>
      <c r="O660" s="10"/>
      <c r="P660" s="32"/>
      <c r="Q660" s="10"/>
      <c r="R660" s="32"/>
      <c r="S660" s="10"/>
      <c r="T660" s="32"/>
      <c r="U660" s="10"/>
      <c r="V660" s="32"/>
      <c r="W660" s="10"/>
      <c r="X660" s="32"/>
      <c r="Y660" s="10"/>
      <c r="Z660" s="32"/>
      <c r="AA660" s="10"/>
      <c r="AB660" s="32"/>
      <c r="AC660" s="10"/>
      <c r="AD660" s="32"/>
      <c r="AE660" s="10"/>
      <c r="AF660" s="32"/>
      <c r="AG660" s="10"/>
      <c r="AH660" s="32"/>
      <c r="AI660" s="10"/>
      <c r="AJ660" s="32"/>
      <c r="AK660" s="10"/>
      <c r="AL660" s="32"/>
      <c r="AM660" s="10"/>
      <c r="AN660" s="32"/>
      <c r="AO660" s="10"/>
      <c r="AP660" s="244"/>
      <c r="AQ660" s="10"/>
      <c r="AR660" s="32"/>
      <c r="AS660" s="10"/>
      <c r="AT660" s="244"/>
      <c r="AU660" s="10"/>
      <c r="AV660" s="244"/>
      <c r="AW660" s="7"/>
      <c r="AX660" s="249"/>
      <c r="AY660" s="10"/>
      <c r="AZ660" s="244"/>
      <c r="BA660" s="7"/>
      <c r="BB660" s="249"/>
      <c r="BC660" s="7"/>
      <c r="BD660" s="249"/>
      <c r="BE660" s="7"/>
      <c r="BF660" s="8"/>
      <c r="BG660" s="7"/>
      <c r="BH660" s="8"/>
      <c r="BJ660" s="41"/>
      <c r="BK660" s="41">
        <f t="shared" si="44"/>
        <v>0</v>
      </c>
      <c r="BL660">
        <f t="shared" si="43"/>
        <v>0</v>
      </c>
    </row>
    <row r="661" spans="2:66">
      <c r="B661" s="6"/>
      <c r="C661" s="10"/>
      <c r="D661" s="32"/>
      <c r="E661" s="10"/>
      <c r="F661" s="32"/>
      <c r="G661" s="10"/>
      <c r="H661" s="32"/>
      <c r="I661" s="10"/>
      <c r="J661" s="32"/>
      <c r="K661" s="10"/>
      <c r="L661" s="32"/>
      <c r="M661" s="10"/>
      <c r="N661" s="32"/>
      <c r="O661" s="10"/>
      <c r="P661" s="32"/>
      <c r="Q661" s="10"/>
      <c r="R661" s="32"/>
      <c r="S661" s="10"/>
      <c r="T661" s="32"/>
      <c r="U661" s="10"/>
      <c r="V661" s="32"/>
      <c r="W661" s="10"/>
      <c r="X661" s="32"/>
      <c r="Y661" s="10"/>
      <c r="Z661" s="32"/>
      <c r="AA661" s="10"/>
      <c r="AB661" s="32"/>
      <c r="AC661" s="10"/>
      <c r="AD661" s="32"/>
      <c r="AE661" s="10"/>
      <c r="AF661" s="32"/>
      <c r="AG661" s="10"/>
      <c r="AH661" s="32"/>
      <c r="AI661" s="10"/>
      <c r="AJ661" s="32"/>
      <c r="AK661" s="10"/>
      <c r="AL661" s="32"/>
      <c r="AM661" s="10"/>
      <c r="AN661" s="32"/>
      <c r="AO661" s="10"/>
      <c r="AP661" s="244"/>
      <c r="AQ661" s="10"/>
      <c r="AR661" s="32"/>
      <c r="AS661" s="10"/>
      <c r="AT661" s="244"/>
      <c r="AU661" s="10"/>
      <c r="AV661" s="244"/>
      <c r="AW661" s="7"/>
      <c r="AX661" s="249"/>
      <c r="AY661" s="10"/>
      <c r="AZ661" s="244"/>
      <c r="BA661" s="7"/>
      <c r="BB661" s="249"/>
      <c r="BC661" s="7"/>
      <c r="BD661" s="249"/>
      <c r="BE661" s="7"/>
      <c r="BF661" s="8"/>
      <c r="BG661" s="7"/>
      <c r="BH661" s="8"/>
      <c r="BJ661" s="41"/>
      <c r="BK661" s="41">
        <f t="shared" si="44"/>
        <v>0</v>
      </c>
      <c r="BL661">
        <f t="shared" si="43"/>
        <v>0</v>
      </c>
    </row>
    <row r="662" spans="2:66">
      <c r="B662" s="6"/>
      <c r="C662" s="10"/>
      <c r="D662" s="32"/>
      <c r="E662" s="10"/>
      <c r="F662" s="32"/>
      <c r="G662" s="10"/>
      <c r="H662" s="32"/>
      <c r="I662" s="10"/>
      <c r="J662" s="32"/>
      <c r="K662" s="94"/>
      <c r="L662" s="32"/>
      <c r="M662" s="10"/>
      <c r="N662" s="32"/>
      <c r="O662" s="10"/>
      <c r="P662" s="32"/>
      <c r="Q662" s="10"/>
      <c r="R662" s="32"/>
      <c r="S662" s="10"/>
      <c r="T662" s="32"/>
      <c r="U662" s="10"/>
      <c r="V662" s="32"/>
      <c r="W662" s="10"/>
      <c r="X662" s="32"/>
      <c r="Y662" s="10"/>
      <c r="Z662" s="32"/>
      <c r="AA662" s="10"/>
      <c r="AB662" s="32"/>
      <c r="AC662" s="10"/>
      <c r="AD662" s="32"/>
      <c r="AE662" s="10"/>
      <c r="AF662" s="32"/>
      <c r="AG662" s="10"/>
      <c r="AH662" s="32"/>
      <c r="AI662" s="10"/>
      <c r="AJ662" s="32"/>
      <c r="AK662" s="10"/>
      <c r="AL662" s="32"/>
      <c r="AM662" s="10"/>
      <c r="AN662" s="32"/>
      <c r="AO662" s="10"/>
      <c r="AP662" s="244"/>
      <c r="AQ662" s="10"/>
      <c r="AR662" s="32"/>
      <c r="AS662" s="10"/>
      <c r="AT662" s="244"/>
      <c r="AU662" s="10"/>
      <c r="AV662" s="244"/>
      <c r="AW662" s="7"/>
      <c r="AX662" s="249"/>
      <c r="AY662" s="10"/>
      <c r="AZ662" s="244"/>
      <c r="BA662" s="7"/>
      <c r="BB662" s="249"/>
      <c r="BC662" s="7"/>
      <c r="BD662" s="249"/>
      <c r="BE662" s="7"/>
      <c r="BF662" s="8"/>
      <c r="BG662" s="7"/>
      <c r="BH662" s="8"/>
      <c r="BJ662" s="41"/>
      <c r="BK662" s="41">
        <f t="shared" si="44"/>
        <v>0</v>
      </c>
      <c r="BL662">
        <f t="shared" si="43"/>
        <v>0</v>
      </c>
      <c r="BN662" s="39"/>
    </row>
    <row r="663" spans="2:66">
      <c r="B663" s="6"/>
      <c r="C663" s="10"/>
      <c r="D663" s="32"/>
      <c r="E663" s="10"/>
      <c r="F663" s="32"/>
      <c r="G663" s="10"/>
      <c r="H663" s="32"/>
      <c r="I663" s="10"/>
      <c r="J663" s="32"/>
      <c r="K663" s="10"/>
      <c r="L663" s="32"/>
      <c r="M663" s="10"/>
      <c r="N663" s="32"/>
      <c r="O663" s="10"/>
      <c r="P663" s="32"/>
      <c r="Q663" s="10"/>
      <c r="R663" s="32"/>
      <c r="S663" s="10"/>
      <c r="T663" s="32"/>
      <c r="U663" s="10"/>
      <c r="V663" s="32"/>
      <c r="W663" s="10"/>
      <c r="X663" s="32"/>
      <c r="Y663" s="10"/>
      <c r="Z663" s="32"/>
      <c r="AA663" s="10"/>
      <c r="AB663" s="32"/>
      <c r="AC663" s="10"/>
      <c r="AD663" s="32"/>
      <c r="AE663" s="10"/>
      <c r="AF663" s="32"/>
      <c r="AG663" s="10"/>
      <c r="AH663" s="32"/>
      <c r="AI663" s="10"/>
      <c r="AJ663" s="32"/>
      <c r="AK663" s="10"/>
      <c r="AL663" s="32"/>
      <c r="AM663" s="10"/>
      <c r="AN663" s="32"/>
      <c r="AO663" s="10"/>
      <c r="AP663" s="244"/>
      <c r="AQ663" s="10"/>
      <c r="AR663" s="32"/>
      <c r="AS663" s="10"/>
      <c r="AT663" s="244"/>
      <c r="AU663" s="10"/>
      <c r="AV663" s="244"/>
      <c r="AW663" s="7"/>
      <c r="AX663" s="249"/>
      <c r="AY663" s="10"/>
      <c r="AZ663" s="244"/>
      <c r="BA663" s="7"/>
      <c r="BB663" s="249"/>
      <c r="BC663" s="7"/>
      <c r="BD663" s="249"/>
      <c r="BE663" s="7"/>
      <c r="BF663" s="8"/>
      <c r="BG663" s="7"/>
      <c r="BH663" s="8"/>
      <c r="BJ663" s="41"/>
      <c r="BK663" s="41">
        <f t="shared" si="44"/>
        <v>0</v>
      </c>
      <c r="BL663">
        <f t="shared" si="43"/>
        <v>0</v>
      </c>
    </row>
    <row r="664" spans="2:66">
      <c r="B664" s="6"/>
      <c r="C664" s="10"/>
      <c r="D664" s="32"/>
      <c r="E664" s="10"/>
      <c r="F664" s="32"/>
      <c r="G664" s="10"/>
      <c r="H664" s="32"/>
      <c r="I664" s="10"/>
      <c r="J664" s="32"/>
      <c r="K664" s="94"/>
      <c r="L664" s="32"/>
      <c r="M664" s="10"/>
      <c r="N664" s="32"/>
      <c r="O664" s="10"/>
      <c r="P664" s="32"/>
      <c r="Q664" s="10"/>
      <c r="R664" s="32"/>
      <c r="S664" s="10"/>
      <c r="T664" s="32"/>
      <c r="U664" s="10"/>
      <c r="V664" s="32"/>
      <c r="W664" s="10"/>
      <c r="X664" s="32"/>
      <c r="Y664" s="10"/>
      <c r="Z664" s="32"/>
      <c r="AA664" s="10"/>
      <c r="AB664" s="32"/>
      <c r="AC664" s="10"/>
      <c r="AD664" s="32"/>
      <c r="AE664" s="10"/>
      <c r="AF664" s="32"/>
      <c r="AG664" s="10"/>
      <c r="AH664" s="32"/>
      <c r="AI664" s="10"/>
      <c r="AJ664" s="32"/>
      <c r="AK664" s="10"/>
      <c r="AL664" s="32"/>
      <c r="AM664" s="10"/>
      <c r="AN664" s="32"/>
      <c r="AO664" s="10"/>
      <c r="AP664" s="244"/>
      <c r="AQ664" s="10"/>
      <c r="AR664" s="32"/>
      <c r="AS664" s="10"/>
      <c r="AT664" s="244"/>
      <c r="AU664" s="10"/>
      <c r="AV664" s="244"/>
      <c r="AW664" s="7"/>
      <c r="AX664" s="249"/>
      <c r="AY664" s="10"/>
      <c r="AZ664" s="244"/>
      <c r="BA664" s="7"/>
      <c r="BB664" s="249"/>
      <c r="BC664" s="7"/>
      <c r="BD664" s="249"/>
      <c r="BE664" s="7"/>
      <c r="BF664" s="8"/>
      <c r="BG664" s="7"/>
      <c r="BH664" s="8"/>
      <c r="BJ664" s="41"/>
      <c r="BK664" s="41">
        <f t="shared" si="44"/>
        <v>0</v>
      </c>
      <c r="BL664">
        <f t="shared" si="43"/>
        <v>0</v>
      </c>
      <c r="BN664" s="39"/>
    </row>
    <row r="665" spans="2:66">
      <c r="B665" s="6"/>
      <c r="C665" s="10"/>
      <c r="D665" s="32"/>
      <c r="E665" s="10"/>
      <c r="F665" s="32"/>
      <c r="G665" s="10"/>
      <c r="H665" s="32"/>
      <c r="I665" s="10"/>
      <c r="J665" s="32"/>
      <c r="K665" s="94"/>
      <c r="L665" s="32"/>
      <c r="M665" s="10"/>
      <c r="N665" s="32"/>
      <c r="O665" s="10"/>
      <c r="P665" s="32"/>
      <c r="Q665" s="10"/>
      <c r="R665" s="32"/>
      <c r="S665" s="10"/>
      <c r="T665" s="32"/>
      <c r="U665" s="10"/>
      <c r="V665" s="32"/>
      <c r="W665" s="10"/>
      <c r="X665" s="32"/>
      <c r="Y665" s="10"/>
      <c r="Z665" s="32"/>
      <c r="AA665" s="10"/>
      <c r="AB665" s="32"/>
      <c r="AC665" s="10"/>
      <c r="AD665" s="32"/>
      <c r="AE665" s="10"/>
      <c r="AF665" s="32"/>
      <c r="AG665" s="10"/>
      <c r="AH665" s="32"/>
      <c r="AI665" s="10"/>
      <c r="AJ665" s="32"/>
      <c r="AK665" s="10"/>
      <c r="AL665" s="32"/>
      <c r="AM665" s="10"/>
      <c r="AN665" s="32"/>
      <c r="AO665" s="10"/>
      <c r="AP665" s="244"/>
      <c r="AQ665" s="10"/>
      <c r="AR665" s="32"/>
      <c r="AS665" s="10"/>
      <c r="AT665" s="244"/>
      <c r="AU665" s="10"/>
      <c r="AV665" s="244"/>
      <c r="AW665" s="7"/>
      <c r="AX665" s="249"/>
      <c r="AY665" s="10"/>
      <c r="AZ665" s="244"/>
      <c r="BA665" s="7"/>
      <c r="BB665" s="249"/>
      <c r="BC665" s="7"/>
      <c r="BD665" s="249"/>
      <c r="BE665" s="7"/>
      <c r="BF665" s="8"/>
      <c r="BG665" s="7"/>
      <c r="BH665" s="8"/>
      <c r="BJ665" s="41"/>
      <c r="BK665" s="41">
        <f t="shared" si="44"/>
        <v>0</v>
      </c>
      <c r="BL665">
        <f t="shared" si="43"/>
        <v>0</v>
      </c>
      <c r="BN665" s="39"/>
    </row>
    <row r="666" spans="2:66">
      <c r="B666" s="6"/>
      <c r="C666" s="10"/>
      <c r="D666" s="32"/>
      <c r="E666" s="10"/>
      <c r="F666" s="32"/>
      <c r="G666" s="10"/>
      <c r="H666" s="32"/>
      <c r="I666" s="10"/>
      <c r="J666" s="32"/>
      <c r="K666" s="10"/>
      <c r="L666" s="32"/>
      <c r="M666" s="10"/>
      <c r="N666" s="32"/>
      <c r="O666" s="10"/>
      <c r="P666" s="32"/>
      <c r="Q666" s="10"/>
      <c r="R666" s="32"/>
      <c r="S666" s="10"/>
      <c r="T666" s="32"/>
      <c r="U666" s="10"/>
      <c r="V666" s="32"/>
      <c r="W666" s="10"/>
      <c r="X666" s="32"/>
      <c r="Y666" s="10"/>
      <c r="Z666" s="32"/>
      <c r="AA666" s="10"/>
      <c r="AB666" s="32"/>
      <c r="AC666" s="10"/>
      <c r="AD666" s="32"/>
      <c r="AE666" s="10"/>
      <c r="AF666" s="32"/>
      <c r="AG666" s="10"/>
      <c r="AH666" s="32"/>
      <c r="AI666" s="10"/>
      <c r="AJ666" s="32"/>
      <c r="AK666" s="10"/>
      <c r="AL666" s="32"/>
      <c r="AM666" s="10"/>
      <c r="AN666" s="32"/>
      <c r="AO666" s="10"/>
      <c r="AP666" s="244"/>
      <c r="AQ666" s="10"/>
      <c r="AR666" s="32"/>
      <c r="AS666" s="10"/>
      <c r="AT666" s="244"/>
      <c r="AU666" s="10"/>
      <c r="AV666" s="244"/>
      <c r="AW666" s="7"/>
      <c r="AX666" s="249"/>
      <c r="AY666" s="10"/>
      <c r="AZ666" s="244"/>
      <c r="BA666" s="7"/>
      <c r="BB666" s="249"/>
      <c r="BC666" s="7"/>
      <c r="BD666" s="249"/>
      <c r="BE666" s="7"/>
      <c r="BF666" s="8"/>
      <c r="BG666" s="7"/>
      <c r="BH666" s="8"/>
      <c r="BJ666" s="41"/>
      <c r="BK666" s="41">
        <f t="shared" si="44"/>
        <v>0</v>
      </c>
      <c r="BL666">
        <f t="shared" si="43"/>
        <v>0</v>
      </c>
      <c r="BN666" s="39"/>
    </row>
    <row r="667" spans="2:66">
      <c r="B667" s="6"/>
      <c r="C667" s="10"/>
      <c r="D667" s="32"/>
      <c r="E667" s="10"/>
      <c r="F667" s="32"/>
      <c r="G667" s="10"/>
      <c r="H667" s="32"/>
      <c r="I667" s="10"/>
      <c r="J667" s="32"/>
      <c r="K667" s="94"/>
      <c r="L667" s="32"/>
      <c r="M667" s="10"/>
      <c r="N667" s="32"/>
      <c r="O667" s="10"/>
      <c r="P667" s="32"/>
      <c r="Q667" s="10"/>
      <c r="R667" s="32"/>
      <c r="S667" s="10"/>
      <c r="T667" s="32"/>
      <c r="U667" s="10"/>
      <c r="V667" s="32"/>
      <c r="W667" s="10"/>
      <c r="X667" s="32"/>
      <c r="Y667" s="10"/>
      <c r="Z667" s="32"/>
      <c r="AA667" s="10"/>
      <c r="AB667" s="32"/>
      <c r="AC667" s="10"/>
      <c r="AD667" s="32"/>
      <c r="AE667" s="10"/>
      <c r="AF667" s="32"/>
      <c r="AG667" s="10"/>
      <c r="AH667" s="32"/>
      <c r="AI667" s="10"/>
      <c r="AJ667" s="32"/>
      <c r="AK667" s="10"/>
      <c r="AL667" s="32"/>
      <c r="AM667" s="10"/>
      <c r="AN667" s="32"/>
      <c r="AO667" s="10"/>
      <c r="AP667" s="244"/>
      <c r="AQ667" s="10"/>
      <c r="AR667" s="32"/>
      <c r="AS667" s="10"/>
      <c r="AT667" s="244"/>
      <c r="AU667" s="10"/>
      <c r="AV667" s="244"/>
      <c r="AW667" s="7"/>
      <c r="AX667" s="249"/>
      <c r="AY667" s="10"/>
      <c r="AZ667" s="244"/>
      <c r="BA667" s="7"/>
      <c r="BB667" s="249"/>
      <c r="BC667" s="7"/>
      <c r="BD667" s="249"/>
      <c r="BE667" s="7"/>
      <c r="BF667" s="8"/>
      <c r="BG667" s="7"/>
      <c r="BH667" s="8"/>
      <c r="BJ667" s="41"/>
      <c r="BK667" s="41">
        <f t="shared" si="44"/>
        <v>0</v>
      </c>
      <c r="BL667">
        <f t="shared" si="43"/>
        <v>0</v>
      </c>
      <c r="BN667" s="39"/>
    </row>
    <row r="668" spans="2:66">
      <c r="B668" s="6"/>
      <c r="C668" s="10"/>
      <c r="D668" s="32"/>
      <c r="E668" s="10"/>
      <c r="F668" s="32"/>
      <c r="G668" s="10"/>
      <c r="H668" s="32"/>
      <c r="I668" s="10"/>
      <c r="J668" s="32"/>
      <c r="K668" s="94"/>
      <c r="L668" s="32"/>
      <c r="M668" s="10"/>
      <c r="N668" s="32"/>
      <c r="O668" s="10"/>
      <c r="P668" s="32"/>
      <c r="Q668" s="10"/>
      <c r="R668" s="32"/>
      <c r="S668" s="10"/>
      <c r="T668" s="32"/>
      <c r="U668" s="10"/>
      <c r="V668" s="32"/>
      <c r="W668" s="10"/>
      <c r="X668" s="32"/>
      <c r="Y668" s="10"/>
      <c r="Z668" s="32"/>
      <c r="AA668" s="10"/>
      <c r="AB668" s="32"/>
      <c r="AC668" s="10"/>
      <c r="AD668" s="32"/>
      <c r="AE668" s="10"/>
      <c r="AF668" s="32"/>
      <c r="AG668" s="10"/>
      <c r="AH668" s="32"/>
      <c r="AI668" s="10"/>
      <c r="AJ668" s="32"/>
      <c r="AK668" s="10"/>
      <c r="AL668" s="32"/>
      <c r="AM668" s="10"/>
      <c r="AN668" s="32"/>
      <c r="AO668" s="10"/>
      <c r="AP668" s="244"/>
      <c r="AQ668" s="10"/>
      <c r="AR668" s="32"/>
      <c r="AS668" s="10"/>
      <c r="AT668" s="244"/>
      <c r="AU668" s="10"/>
      <c r="AV668" s="244"/>
      <c r="AW668" s="7"/>
      <c r="AX668" s="249"/>
      <c r="AY668" s="10"/>
      <c r="AZ668" s="244"/>
      <c r="BA668" s="7"/>
      <c r="BB668" s="249"/>
      <c r="BC668" s="7"/>
      <c r="BD668" s="249"/>
      <c r="BE668" s="7"/>
      <c r="BF668" s="8"/>
      <c r="BG668" s="7"/>
      <c r="BH668" s="8"/>
      <c r="BJ668" s="41"/>
      <c r="BK668" s="41">
        <f t="shared" si="44"/>
        <v>0</v>
      </c>
      <c r="BL668">
        <f t="shared" si="43"/>
        <v>0</v>
      </c>
    </row>
    <row r="669" spans="2:66">
      <c r="B669" s="6"/>
      <c r="C669" s="10"/>
      <c r="D669" s="32"/>
      <c r="E669" s="10"/>
      <c r="F669" s="32"/>
      <c r="G669" s="10"/>
      <c r="H669" s="32"/>
      <c r="I669" s="10"/>
      <c r="J669" s="32"/>
      <c r="K669" s="10"/>
      <c r="L669" s="32"/>
      <c r="M669" s="10"/>
      <c r="N669" s="32"/>
      <c r="O669" s="10"/>
      <c r="P669" s="32"/>
      <c r="Q669" s="10"/>
      <c r="R669" s="32"/>
      <c r="S669" s="10"/>
      <c r="T669" s="32"/>
      <c r="U669" s="10"/>
      <c r="V669" s="32"/>
      <c r="W669" s="10"/>
      <c r="X669" s="32"/>
      <c r="Y669" s="10"/>
      <c r="Z669" s="32"/>
      <c r="AA669" s="10"/>
      <c r="AB669" s="32"/>
      <c r="AC669" s="10"/>
      <c r="AD669" s="32"/>
      <c r="AE669" s="10"/>
      <c r="AF669" s="32"/>
      <c r="AG669" s="10"/>
      <c r="AH669" s="32"/>
      <c r="AI669" s="10"/>
      <c r="AJ669" s="32"/>
      <c r="AK669" s="10"/>
      <c r="AL669" s="32"/>
      <c r="AM669" s="10"/>
      <c r="AN669" s="32"/>
      <c r="AO669" s="10"/>
      <c r="AP669" s="244"/>
      <c r="AQ669" s="10"/>
      <c r="AR669" s="32"/>
      <c r="AS669" s="10"/>
      <c r="AT669" s="244"/>
      <c r="AU669" s="10"/>
      <c r="AV669" s="244"/>
      <c r="AW669" s="7"/>
      <c r="AX669" s="249"/>
      <c r="AY669" s="10"/>
      <c r="AZ669" s="244"/>
      <c r="BA669" s="7"/>
      <c r="BB669" s="249"/>
      <c r="BC669" s="7"/>
      <c r="BD669" s="249"/>
      <c r="BE669" s="7"/>
      <c r="BF669" s="8"/>
      <c r="BG669" s="7"/>
      <c r="BH669" s="8"/>
      <c r="BJ669" s="41"/>
      <c r="BK669" s="41">
        <f t="shared" si="44"/>
        <v>0</v>
      </c>
      <c r="BL669">
        <f t="shared" si="43"/>
        <v>0</v>
      </c>
    </row>
    <row r="670" spans="2:66">
      <c r="B670" s="6"/>
      <c r="C670" s="10"/>
      <c r="D670" s="32"/>
      <c r="E670" s="10"/>
      <c r="F670" s="32"/>
      <c r="G670" s="10"/>
      <c r="H670" s="32"/>
      <c r="I670" s="10"/>
      <c r="J670" s="32"/>
      <c r="K670" s="94"/>
      <c r="L670" s="32"/>
      <c r="M670" s="10"/>
      <c r="N670" s="32"/>
      <c r="O670" s="10"/>
      <c r="P670" s="32"/>
      <c r="Q670" s="10"/>
      <c r="R670" s="32"/>
      <c r="S670" s="10"/>
      <c r="T670" s="32"/>
      <c r="U670" s="10"/>
      <c r="V670" s="32"/>
      <c r="W670" s="10"/>
      <c r="X670" s="32"/>
      <c r="Y670" s="10"/>
      <c r="Z670" s="32"/>
      <c r="AA670" s="10"/>
      <c r="AB670" s="32"/>
      <c r="AC670" s="10"/>
      <c r="AD670" s="32"/>
      <c r="AE670" s="10"/>
      <c r="AF670" s="32"/>
      <c r="AG670" s="10"/>
      <c r="AH670" s="32"/>
      <c r="AI670" s="10"/>
      <c r="AJ670" s="32"/>
      <c r="AK670" s="10"/>
      <c r="AL670" s="32"/>
      <c r="AM670" s="10"/>
      <c r="AN670" s="32"/>
      <c r="AO670" s="10"/>
      <c r="AP670" s="244"/>
      <c r="AQ670" s="10"/>
      <c r="AR670" s="32"/>
      <c r="AS670" s="10"/>
      <c r="AT670" s="244"/>
      <c r="AU670" s="10"/>
      <c r="AV670" s="244"/>
      <c r="AW670" s="7"/>
      <c r="AX670" s="249"/>
      <c r="AY670" s="10"/>
      <c r="AZ670" s="244"/>
      <c r="BA670" s="7"/>
      <c r="BB670" s="249"/>
      <c r="BC670" s="7"/>
      <c r="BD670" s="249"/>
      <c r="BE670" s="7"/>
      <c r="BF670" s="8"/>
      <c r="BG670" s="7"/>
      <c r="BH670" s="8"/>
      <c r="BJ670" s="41"/>
      <c r="BK670" s="41">
        <f t="shared" si="44"/>
        <v>0</v>
      </c>
      <c r="BL670">
        <f t="shared" si="43"/>
        <v>0</v>
      </c>
      <c r="BN670" s="39"/>
    </row>
    <row r="671" spans="2:66">
      <c r="B671" s="6"/>
      <c r="C671" s="10"/>
      <c r="D671" s="32"/>
      <c r="E671" s="10"/>
      <c r="F671" s="32"/>
      <c r="G671" s="10"/>
      <c r="H671" s="32"/>
      <c r="I671" s="10"/>
      <c r="J671" s="32"/>
      <c r="K671" s="10"/>
      <c r="L671" s="32"/>
      <c r="M671" s="10"/>
      <c r="N671" s="32"/>
      <c r="O671" s="10"/>
      <c r="P671" s="32"/>
      <c r="Q671" s="10"/>
      <c r="R671" s="32"/>
      <c r="S671" s="10"/>
      <c r="T671" s="32"/>
      <c r="U671" s="10"/>
      <c r="V671" s="32"/>
      <c r="W671" s="10"/>
      <c r="X671" s="32"/>
      <c r="Y671" s="10"/>
      <c r="Z671" s="32"/>
      <c r="AA671" s="10"/>
      <c r="AB671" s="32"/>
      <c r="AC671" s="10"/>
      <c r="AD671" s="32"/>
      <c r="AE671" s="10"/>
      <c r="AF671" s="32"/>
      <c r="AG671" s="10"/>
      <c r="AH671" s="32"/>
      <c r="AI671" s="10"/>
      <c r="AJ671" s="32"/>
      <c r="AK671" s="10"/>
      <c r="AL671" s="32"/>
      <c r="AM671" s="10"/>
      <c r="AN671" s="32"/>
      <c r="AO671" s="10"/>
      <c r="AP671" s="244"/>
      <c r="AQ671" s="10"/>
      <c r="AR671" s="32"/>
      <c r="AS671" s="10"/>
      <c r="AT671" s="244"/>
      <c r="AU671" s="10"/>
      <c r="AV671" s="244"/>
      <c r="AW671" s="7"/>
      <c r="AX671" s="249"/>
      <c r="AY671" s="10"/>
      <c r="AZ671" s="244"/>
      <c r="BA671" s="7"/>
      <c r="BB671" s="249"/>
      <c r="BC671" s="7"/>
      <c r="BD671" s="249"/>
      <c r="BE671" s="7"/>
      <c r="BF671" s="8"/>
      <c r="BG671" s="7"/>
      <c r="BH671" s="8"/>
      <c r="BJ671" s="41"/>
      <c r="BK671" s="41">
        <f t="shared" si="44"/>
        <v>0</v>
      </c>
      <c r="BL671">
        <f t="shared" si="43"/>
        <v>0</v>
      </c>
    </row>
    <row r="672" spans="2:66">
      <c r="B672" s="6"/>
      <c r="C672" s="10"/>
      <c r="D672" s="32"/>
      <c r="E672" s="10"/>
      <c r="F672" s="32"/>
      <c r="G672" s="10"/>
      <c r="H672" s="32"/>
      <c r="I672" s="10"/>
      <c r="J672" s="32"/>
      <c r="K672" s="10"/>
      <c r="L672" s="32"/>
      <c r="M672" s="10"/>
      <c r="N672" s="32"/>
      <c r="O672" s="10"/>
      <c r="P672" s="32"/>
      <c r="Q672" s="10"/>
      <c r="R672" s="32"/>
      <c r="S672" s="10"/>
      <c r="T672" s="32"/>
      <c r="U672" s="10"/>
      <c r="V672" s="32"/>
      <c r="W672" s="10"/>
      <c r="X672" s="32"/>
      <c r="Y672" s="10"/>
      <c r="Z672" s="32"/>
      <c r="AA672" s="10"/>
      <c r="AB672" s="32"/>
      <c r="AC672" s="10"/>
      <c r="AD672" s="32"/>
      <c r="AE672" s="10"/>
      <c r="AF672" s="32"/>
      <c r="AG672" s="10"/>
      <c r="AH672" s="32"/>
      <c r="AI672" s="10"/>
      <c r="AJ672" s="32"/>
      <c r="AK672" s="10"/>
      <c r="AL672" s="32"/>
      <c r="AM672" s="10"/>
      <c r="AN672" s="32"/>
      <c r="AO672" s="10"/>
      <c r="AP672" s="244"/>
      <c r="AQ672" s="10"/>
      <c r="AR672" s="32"/>
      <c r="AS672" s="10"/>
      <c r="AT672" s="244"/>
      <c r="AU672" s="10"/>
      <c r="AV672" s="244"/>
      <c r="AW672" s="7"/>
      <c r="AX672" s="249"/>
      <c r="AY672" s="10"/>
      <c r="AZ672" s="244"/>
      <c r="BA672" s="7"/>
      <c r="BB672" s="249"/>
      <c r="BC672" s="7"/>
      <c r="BD672" s="249"/>
      <c r="BE672" s="7"/>
      <c r="BF672" s="8"/>
      <c r="BG672" s="7"/>
      <c r="BH672" s="8"/>
      <c r="BJ672" s="41"/>
      <c r="BK672" s="41">
        <f t="shared" si="44"/>
        <v>0</v>
      </c>
      <c r="BL672">
        <f t="shared" si="43"/>
        <v>0</v>
      </c>
    </row>
    <row r="673" spans="2:66">
      <c r="B673" s="6"/>
      <c r="C673" s="10"/>
      <c r="D673" s="32"/>
      <c r="E673" s="10"/>
      <c r="F673" s="32"/>
      <c r="G673" s="10"/>
      <c r="H673" s="32"/>
      <c r="I673" s="10"/>
      <c r="J673" s="32"/>
      <c r="K673" s="10"/>
      <c r="L673" s="32"/>
      <c r="M673" s="10"/>
      <c r="N673" s="32"/>
      <c r="O673" s="10"/>
      <c r="P673" s="32"/>
      <c r="Q673" s="10"/>
      <c r="R673" s="32"/>
      <c r="S673" s="10"/>
      <c r="T673" s="32"/>
      <c r="U673" s="10"/>
      <c r="V673" s="32"/>
      <c r="W673" s="10"/>
      <c r="X673" s="32"/>
      <c r="Y673" s="10"/>
      <c r="Z673" s="32"/>
      <c r="AA673" s="10"/>
      <c r="AB673" s="32"/>
      <c r="AC673" s="10"/>
      <c r="AD673" s="32"/>
      <c r="AE673" s="10"/>
      <c r="AF673" s="32"/>
      <c r="AG673" s="10"/>
      <c r="AH673" s="32"/>
      <c r="AI673" s="10"/>
      <c r="AJ673" s="32"/>
      <c r="AK673" s="10"/>
      <c r="AL673" s="32"/>
      <c r="AM673" s="10"/>
      <c r="AN673" s="32"/>
      <c r="AO673" s="10"/>
      <c r="AP673" s="244"/>
      <c r="AQ673" s="10"/>
      <c r="AR673" s="32"/>
      <c r="AS673" s="10"/>
      <c r="AT673" s="244"/>
      <c r="AU673" s="10"/>
      <c r="AV673" s="244"/>
      <c r="AW673" s="7"/>
      <c r="AX673" s="249"/>
      <c r="AY673" s="10"/>
      <c r="AZ673" s="244"/>
      <c r="BA673" s="7"/>
      <c r="BB673" s="249"/>
      <c r="BC673" s="7"/>
      <c r="BD673" s="249"/>
      <c r="BE673" s="7"/>
      <c r="BF673" s="8"/>
      <c r="BG673" s="7"/>
      <c r="BH673" s="8"/>
      <c r="BJ673" s="41"/>
      <c r="BK673" s="41">
        <f t="shared" si="44"/>
        <v>0</v>
      </c>
      <c r="BL673">
        <f t="shared" si="43"/>
        <v>0</v>
      </c>
    </row>
    <row r="674" spans="2:66">
      <c r="B674" s="6"/>
      <c r="C674" s="10"/>
      <c r="D674" s="32"/>
      <c r="E674" s="10"/>
      <c r="F674" s="32"/>
      <c r="G674" s="10"/>
      <c r="H674" s="32"/>
      <c r="I674" s="10"/>
      <c r="J674" s="32"/>
      <c r="K674" s="94"/>
      <c r="L674" s="32"/>
      <c r="M674" s="10"/>
      <c r="N674" s="32"/>
      <c r="O674" s="10"/>
      <c r="P674" s="32"/>
      <c r="Q674" s="10"/>
      <c r="R674" s="32"/>
      <c r="S674" s="10"/>
      <c r="T674" s="32"/>
      <c r="U674" s="10"/>
      <c r="V674" s="32"/>
      <c r="W674" s="10"/>
      <c r="X674" s="32"/>
      <c r="Y674" s="10"/>
      <c r="Z674" s="32"/>
      <c r="AA674" s="10"/>
      <c r="AB674" s="32"/>
      <c r="AC674" s="10"/>
      <c r="AD674" s="32"/>
      <c r="AE674" s="10"/>
      <c r="AF674" s="32"/>
      <c r="AG674" s="10"/>
      <c r="AH674" s="32"/>
      <c r="AI674" s="10"/>
      <c r="AJ674" s="32"/>
      <c r="AK674" s="10"/>
      <c r="AL674" s="32"/>
      <c r="AM674" s="10"/>
      <c r="AN674" s="32"/>
      <c r="AO674" s="10"/>
      <c r="AP674" s="244"/>
      <c r="AQ674" s="10"/>
      <c r="AR674" s="32"/>
      <c r="AS674" s="10"/>
      <c r="AT674" s="244"/>
      <c r="AU674" s="10"/>
      <c r="AV674" s="244"/>
      <c r="AW674" s="7"/>
      <c r="AX674" s="249"/>
      <c r="AY674" s="10"/>
      <c r="AZ674" s="244"/>
      <c r="BA674" s="7"/>
      <c r="BB674" s="249"/>
      <c r="BC674" s="7"/>
      <c r="BD674" s="249"/>
      <c r="BE674" s="7"/>
      <c r="BF674" s="8"/>
      <c r="BG674" s="7"/>
      <c r="BH674" s="8"/>
      <c r="BJ674" s="41"/>
      <c r="BK674" s="41">
        <f t="shared" si="44"/>
        <v>0</v>
      </c>
      <c r="BL674">
        <f t="shared" si="43"/>
        <v>0</v>
      </c>
      <c r="BN674" s="39"/>
    </row>
    <row r="675" spans="2:66">
      <c r="B675" s="6"/>
      <c r="C675" s="10"/>
      <c r="D675" s="32"/>
      <c r="E675" s="10"/>
      <c r="F675" s="32"/>
      <c r="G675" s="10"/>
      <c r="H675" s="32"/>
      <c r="I675" s="10"/>
      <c r="J675" s="32"/>
      <c r="K675" s="94"/>
      <c r="L675" s="32"/>
      <c r="M675" s="10"/>
      <c r="N675" s="32"/>
      <c r="O675" s="10"/>
      <c r="P675" s="32"/>
      <c r="Q675" s="10"/>
      <c r="R675" s="32"/>
      <c r="S675" s="10"/>
      <c r="T675" s="32"/>
      <c r="U675" s="10"/>
      <c r="V675" s="32"/>
      <c r="W675" s="10"/>
      <c r="X675" s="32"/>
      <c r="Y675" s="10"/>
      <c r="Z675" s="32"/>
      <c r="AA675" s="10"/>
      <c r="AB675" s="32"/>
      <c r="AC675" s="10"/>
      <c r="AD675" s="32"/>
      <c r="AE675" s="10"/>
      <c r="AF675" s="32"/>
      <c r="AG675" s="10"/>
      <c r="AH675" s="32"/>
      <c r="AI675" s="10"/>
      <c r="AJ675" s="32"/>
      <c r="AK675" s="10"/>
      <c r="AL675" s="32"/>
      <c r="AM675" s="10"/>
      <c r="AN675" s="32"/>
      <c r="AO675" s="10"/>
      <c r="AP675" s="244"/>
      <c r="AQ675" s="10"/>
      <c r="AR675" s="32"/>
      <c r="AS675" s="10"/>
      <c r="AT675" s="244"/>
      <c r="AU675" s="10"/>
      <c r="AV675" s="244"/>
      <c r="AW675" s="7"/>
      <c r="AX675" s="249"/>
      <c r="AY675" s="10"/>
      <c r="AZ675" s="244"/>
      <c r="BA675" s="7"/>
      <c r="BB675" s="249"/>
      <c r="BC675" s="7"/>
      <c r="BD675" s="249"/>
      <c r="BE675" s="7"/>
      <c r="BF675" s="8"/>
      <c r="BG675" s="7"/>
      <c r="BH675" s="8"/>
      <c r="BJ675" s="41"/>
      <c r="BK675" s="41">
        <f t="shared" si="44"/>
        <v>0</v>
      </c>
      <c r="BL675">
        <f t="shared" si="43"/>
        <v>0</v>
      </c>
      <c r="BN675" s="39"/>
    </row>
    <row r="676" spans="2:66">
      <c r="B676" s="6"/>
      <c r="C676" s="10"/>
      <c r="D676" s="32"/>
      <c r="E676" s="10"/>
      <c r="F676" s="32"/>
      <c r="G676" s="10"/>
      <c r="H676" s="32"/>
      <c r="I676" s="10"/>
      <c r="J676" s="32"/>
      <c r="K676" s="94"/>
      <c r="L676" s="32"/>
      <c r="M676" s="10"/>
      <c r="N676" s="32"/>
      <c r="O676" s="10"/>
      <c r="P676" s="32"/>
      <c r="Q676" s="10"/>
      <c r="R676" s="32"/>
      <c r="S676" s="10"/>
      <c r="T676" s="32"/>
      <c r="U676" s="10"/>
      <c r="V676" s="32"/>
      <c r="W676" s="10"/>
      <c r="X676" s="32"/>
      <c r="Y676" s="10"/>
      <c r="Z676" s="32"/>
      <c r="AA676" s="10"/>
      <c r="AB676" s="32"/>
      <c r="AC676" s="10"/>
      <c r="AD676" s="32"/>
      <c r="AE676" s="10"/>
      <c r="AF676" s="32"/>
      <c r="AG676" s="10"/>
      <c r="AH676" s="32"/>
      <c r="AI676" s="10"/>
      <c r="AJ676" s="32"/>
      <c r="AK676" s="10"/>
      <c r="AL676" s="32"/>
      <c r="AM676" s="10"/>
      <c r="AN676" s="32"/>
      <c r="AO676" s="10"/>
      <c r="AP676" s="244"/>
      <c r="AQ676" s="10"/>
      <c r="AR676" s="32"/>
      <c r="AS676" s="10"/>
      <c r="AT676" s="244"/>
      <c r="AU676" s="10"/>
      <c r="AV676" s="244"/>
      <c r="AW676" s="7"/>
      <c r="AX676" s="249"/>
      <c r="AY676" s="10"/>
      <c r="AZ676" s="244"/>
      <c r="BA676" s="7"/>
      <c r="BB676" s="249"/>
      <c r="BC676" s="7"/>
      <c r="BD676" s="249"/>
      <c r="BE676" s="7"/>
      <c r="BF676" s="8"/>
      <c r="BG676" s="7"/>
      <c r="BH676" s="8"/>
      <c r="BJ676" s="41"/>
      <c r="BK676" s="41">
        <f t="shared" si="44"/>
        <v>0</v>
      </c>
      <c r="BL676">
        <f t="shared" si="43"/>
        <v>0</v>
      </c>
      <c r="BN676" s="39"/>
    </row>
    <row r="677" spans="2:66">
      <c r="B677" s="6"/>
      <c r="C677" s="10"/>
      <c r="D677" s="32"/>
      <c r="E677" s="10"/>
      <c r="F677" s="32"/>
      <c r="G677" s="10"/>
      <c r="H677" s="32"/>
      <c r="I677" s="10"/>
      <c r="J677" s="32"/>
      <c r="K677" s="10"/>
      <c r="L677" s="32"/>
      <c r="M677" s="10"/>
      <c r="N677" s="32"/>
      <c r="O677" s="10"/>
      <c r="P677" s="32"/>
      <c r="Q677" s="10"/>
      <c r="R677" s="32"/>
      <c r="S677" s="10"/>
      <c r="T677" s="32"/>
      <c r="U677" s="10"/>
      <c r="V677" s="32"/>
      <c r="W677" s="10"/>
      <c r="X677" s="32"/>
      <c r="Y677" s="10"/>
      <c r="Z677" s="32"/>
      <c r="AA677" s="10"/>
      <c r="AB677" s="32"/>
      <c r="AC677" s="10"/>
      <c r="AD677" s="32"/>
      <c r="AE677" s="10"/>
      <c r="AF677" s="32"/>
      <c r="AG677" s="10"/>
      <c r="AH677" s="32"/>
      <c r="AI677" s="10"/>
      <c r="AJ677" s="32"/>
      <c r="AK677" s="10"/>
      <c r="AL677" s="32"/>
      <c r="AM677" s="10"/>
      <c r="AN677" s="32"/>
      <c r="AO677" s="10"/>
      <c r="AP677" s="244"/>
      <c r="AQ677" s="10"/>
      <c r="AR677" s="32"/>
      <c r="AS677" s="10"/>
      <c r="AT677" s="244"/>
      <c r="AU677" s="10"/>
      <c r="AV677" s="244"/>
      <c r="AW677" s="7"/>
      <c r="AX677" s="249"/>
      <c r="AY677" s="10"/>
      <c r="AZ677" s="244"/>
      <c r="BA677" s="7"/>
      <c r="BB677" s="249"/>
      <c r="BC677" s="7"/>
      <c r="BD677" s="249"/>
      <c r="BE677" s="7"/>
      <c r="BF677" s="8"/>
      <c r="BG677" s="7"/>
      <c r="BH677" s="8"/>
      <c r="BJ677" s="41"/>
      <c r="BK677" s="41">
        <f t="shared" si="44"/>
        <v>0</v>
      </c>
      <c r="BL677">
        <f t="shared" si="43"/>
        <v>0</v>
      </c>
    </row>
    <row r="678" spans="2:66">
      <c r="B678" s="6"/>
      <c r="C678" s="10"/>
      <c r="D678" s="32"/>
      <c r="E678" s="10"/>
      <c r="F678" s="32"/>
      <c r="G678" s="10"/>
      <c r="H678" s="32"/>
      <c r="I678" s="10"/>
      <c r="J678" s="32"/>
      <c r="K678" s="94"/>
      <c r="L678" s="32"/>
      <c r="M678" s="10"/>
      <c r="N678" s="32"/>
      <c r="O678" s="10"/>
      <c r="P678" s="32"/>
      <c r="Q678" s="10"/>
      <c r="R678" s="32"/>
      <c r="S678" s="10"/>
      <c r="T678" s="32"/>
      <c r="U678" s="10"/>
      <c r="V678" s="32"/>
      <c r="W678" s="10"/>
      <c r="X678" s="32"/>
      <c r="Y678" s="10"/>
      <c r="Z678" s="32"/>
      <c r="AA678" s="10"/>
      <c r="AB678" s="32"/>
      <c r="AC678" s="10"/>
      <c r="AD678" s="32"/>
      <c r="AE678" s="10"/>
      <c r="AF678" s="32"/>
      <c r="AG678" s="10"/>
      <c r="AH678" s="32"/>
      <c r="AI678" s="10"/>
      <c r="AJ678" s="32"/>
      <c r="AK678" s="10"/>
      <c r="AL678" s="32"/>
      <c r="AM678" s="10"/>
      <c r="AN678" s="32"/>
      <c r="AO678" s="10"/>
      <c r="AP678" s="244"/>
      <c r="AQ678" s="10"/>
      <c r="AR678" s="32"/>
      <c r="AS678" s="10"/>
      <c r="AT678" s="244"/>
      <c r="AU678" s="10"/>
      <c r="AV678" s="244"/>
      <c r="AW678" s="7"/>
      <c r="AX678" s="249"/>
      <c r="AY678" s="10"/>
      <c r="AZ678" s="244"/>
      <c r="BA678" s="7"/>
      <c r="BB678" s="249"/>
      <c r="BC678" s="7"/>
      <c r="BD678" s="249"/>
      <c r="BE678" s="7"/>
      <c r="BF678" s="8"/>
      <c r="BG678" s="7"/>
      <c r="BH678" s="8"/>
      <c r="BJ678" s="41"/>
      <c r="BK678" s="41">
        <f t="shared" si="44"/>
        <v>0</v>
      </c>
      <c r="BL678">
        <f t="shared" si="43"/>
        <v>0</v>
      </c>
      <c r="BN678" s="39"/>
    </row>
    <row r="679" spans="2:66">
      <c r="B679" s="6"/>
      <c r="C679" s="10"/>
      <c r="D679" s="32"/>
      <c r="E679" s="10"/>
      <c r="F679" s="32"/>
      <c r="G679" s="10"/>
      <c r="H679" s="32"/>
      <c r="I679" s="10"/>
      <c r="J679" s="32"/>
      <c r="K679" s="94"/>
      <c r="L679" s="32"/>
      <c r="M679" s="10"/>
      <c r="N679" s="32"/>
      <c r="O679" s="10"/>
      <c r="P679" s="32"/>
      <c r="Q679" s="10"/>
      <c r="R679" s="32"/>
      <c r="S679" s="10"/>
      <c r="T679" s="32"/>
      <c r="U679" s="10"/>
      <c r="V679" s="32"/>
      <c r="W679" s="10"/>
      <c r="X679" s="32"/>
      <c r="Y679" s="10"/>
      <c r="Z679" s="32"/>
      <c r="AA679" s="10"/>
      <c r="AB679" s="32"/>
      <c r="AC679" s="10"/>
      <c r="AD679" s="32"/>
      <c r="AE679" s="10"/>
      <c r="AF679" s="32"/>
      <c r="AG679" s="10"/>
      <c r="AH679" s="32"/>
      <c r="AI679" s="10"/>
      <c r="AJ679" s="32"/>
      <c r="AK679" s="10"/>
      <c r="AL679" s="32"/>
      <c r="AM679" s="10"/>
      <c r="AN679" s="32"/>
      <c r="AO679" s="10"/>
      <c r="AP679" s="244"/>
      <c r="AQ679" s="10"/>
      <c r="AR679" s="32"/>
      <c r="AS679" s="10"/>
      <c r="AT679" s="244"/>
      <c r="AU679" s="10"/>
      <c r="AV679" s="244"/>
      <c r="AW679" s="7"/>
      <c r="AX679" s="249"/>
      <c r="AY679" s="10"/>
      <c r="AZ679" s="244"/>
      <c r="BA679" s="7"/>
      <c r="BB679" s="249"/>
      <c r="BC679" s="7"/>
      <c r="BD679" s="249"/>
      <c r="BE679" s="7"/>
      <c r="BF679" s="8"/>
      <c r="BG679" s="7"/>
      <c r="BH679" s="8"/>
      <c r="BJ679" s="41"/>
      <c r="BK679" s="41">
        <f t="shared" si="44"/>
        <v>0</v>
      </c>
      <c r="BL679">
        <f t="shared" si="43"/>
        <v>0</v>
      </c>
      <c r="BN679" s="39"/>
    </row>
    <row r="680" spans="2:66">
      <c r="B680" s="6"/>
      <c r="C680" s="10"/>
      <c r="D680" s="32"/>
      <c r="E680" s="10"/>
      <c r="F680" s="32"/>
      <c r="G680" s="10"/>
      <c r="H680" s="32"/>
      <c r="I680" s="10"/>
      <c r="J680" s="32"/>
      <c r="K680" s="10"/>
      <c r="L680" s="32"/>
      <c r="M680" s="10"/>
      <c r="N680" s="32"/>
      <c r="O680" s="10"/>
      <c r="P680" s="32"/>
      <c r="Q680" s="10"/>
      <c r="R680" s="32"/>
      <c r="S680" s="10"/>
      <c r="T680" s="32"/>
      <c r="U680" s="10"/>
      <c r="V680" s="32"/>
      <c r="W680" s="10"/>
      <c r="X680" s="32"/>
      <c r="Y680" s="10"/>
      <c r="Z680" s="32"/>
      <c r="AA680" s="10"/>
      <c r="AB680" s="32"/>
      <c r="AC680" s="10"/>
      <c r="AD680" s="32"/>
      <c r="AE680" s="10"/>
      <c r="AF680" s="32"/>
      <c r="AG680" s="10"/>
      <c r="AH680" s="32"/>
      <c r="AI680" s="10"/>
      <c r="AJ680" s="32"/>
      <c r="AK680" s="10"/>
      <c r="AL680" s="32"/>
      <c r="AM680" s="10"/>
      <c r="AN680" s="32"/>
      <c r="AO680" s="10"/>
      <c r="AP680" s="244"/>
      <c r="AQ680" s="10"/>
      <c r="AR680" s="32"/>
      <c r="AS680" s="10"/>
      <c r="AT680" s="244"/>
      <c r="AU680" s="10"/>
      <c r="AV680" s="244"/>
      <c r="AW680" s="7"/>
      <c r="AX680" s="249"/>
      <c r="AY680" s="10"/>
      <c r="AZ680" s="244"/>
      <c r="BA680" s="7"/>
      <c r="BB680" s="249"/>
      <c r="BC680" s="7"/>
      <c r="BD680" s="249"/>
      <c r="BE680" s="7"/>
      <c r="BF680" s="8"/>
      <c r="BG680" s="7"/>
      <c r="BH680" s="8"/>
      <c r="BJ680" s="41"/>
      <c r="BK680" s="41">
        <f t="shared" si="44"/>
        <v>0</v>
      </c>
      <c r="BL680">
        <f t="shared" si="43"/>
        <v>0</v>
      </c>
    </row>
    <row r="681" spans="2:66">
      <c r="B681" s="6"/>
      <c r="C681" s="10"/>
      <c r="D681" s="32"/>
      <c r="E681" s="10"/>
      <c r="F681" s="32"/>
      <c r="G681" s="10"/>
      <c r="H681" s="32"/>
      <c r="I681" s="10"/>
      <c r="J681" s="32"/>
      <c r="K681" s="10"/>
      <c r="L681" s="32"/>
      <c r="M681" s="10"/>
      <c r="N681" s="32"/>
      <c r="O681" s="10"/>
      <c r="P681" s="32"/>
      <c r="Q681" s="10"/>
      <c r="R681" s="32"/>
      <c r="S681" s="10"/>
      <c r="T681" s="32"/>
      <c r="U681" s="10"/>
      <c r="V681" s="32"/>
      <c r="W681" s="10"/>
      <c r="X681" s="32"/>
      <c r="Y681" s="10"/>
      <c r="Z681" s="32"/>
      <c r="AA681" s="10"/>
      <c r="AB681" s="32"/>
      <c r="AC681" s="10"/>
      <c r="AD681" s="32"/>
      <c r="AE681" s="10"/>
      <c r="AF681" s="32"/>
      <c r="AG681" s="10"/>
      <c r="AH681" s="32"/>
      <c r="AI681" s="10"/>
      <c r="AJ681" s="32"/>
      <c r="AK681" s="10"/>
      <c r="AL681" s="32"/>
      <c r="AM681" s="10"/>
      <c r="AN681" s="32"/>
      <c r="AO681" s="10"/>
      <c r="AP681" s="244"/>
      <c r="AQ681" s="10"/>
      <c r="AR681" s="32"/>
      <c r="AS681" s="10"/>
      <c r="AT681" s="244"/>
      <c r="AU681" s="10"/>
      <c r="AV681" s="244"/>
      <c r="AW681" s="7"/>
      <c r="AX681" s="249"/>
      <c r="AY681" s="10"/>
      <c r="AZ681" s="244"/>
      <c r="BA681" s="7"/>
      <c r="BB681" s="249"/>
      <c r="BC681" s="7"/>
      <c r="BD681" s="249"/>
      <c r="BE681" s="7"/>
      <c r="BF681" s="8"/>
      <c r="BG681" s="7"/>
      <c r="BH681" s="8"/>
      <c r="BJ681" s="41"/>
      <c r="BK681" s="41">
        <f t="shared" si="44"/>
        <v>0</v>
      </c>
      <c r="BL681">
        <f t="shared" si="43"/>
        <v>0</v>
      </c>
    </row>
    <row r="682" spans="2:66">
      <c r="B682" s="6"/>
      <c r="C682" s="10"/>
      <c r="D682" s="32"/>
      <c r="E682" s="10"/>
      <c r="F682" s="32"/>
      <c r="G682" s="10"/>
      <c r="H682" s="32"/>
      <c r="I682" s="10"/>
      <c r="J682" s="32"/>
      <c r="K682" s="94"/>
      <c r="L682" s="32"/>
      <c r="M682" s="10"/>
      <c r="N682" s="32"/>
      <c r="O682" s="10"/>
      <c r="P682" s="32"/>
      <c r="Q682" s="10"/>
      <c r="R682" s="32"/>
      <c r="S682" s="10"/>
      <c r="T682" s="32"/>
      <c r="U682" s="10"/>
      <c r="V682" s="32"/>
      <c r="W682" s="10"/>
      <c r="X682" s="32"/>
      <c r="Y682" s="10"/>
      <c r="Z682" s="32"/>
      <c r="AA682" s="10"/>
      <c r="AB682" s="32"/>
      <c r="AC682" s="10"/>
      <c r="AD682" s="32"/>
      <c r="AE682" s="10"/>
      <c r="AF682" s="32"/>
      <c r="AG682" s="10"/>
      <c r="AH682" s="32"/>
      <c r="AI682" s="10"/>
      <c r="AJ682" s="32"/>
      <c r="AK682" s="10"/>
      <c r="AL682" s="32"/>
      <c r="AM682" s="10"/>
      <c r="AN682" s="32"/>
      <c r="AO682" s="10"/>
      <c r="AP682" s="244"/>
      <c r="AQ682" s="10"/>
      <c r="AR682" s="32"/>
      <c r="AS682" s="10"/>
      <c r="AT682" s="244"/>
      <c r="AU682" s="10"/>
      <c r="AV682" s="244"/>
      <c r="AW682" s="7"/>
      <c r="AX682" s="249"/>
      <c r="AY682" s="10"/>
      <c r="AZ682" s="244"/>
      <c r="BA682" s="7"/>
      <c r="BB682" s="249"/>
      <c r="BC682" s="7"/>
      <c r="BD682" s="249"/>
      <c r="BE682" s="7"/>
      <c r="BF682" s="8"/>
      <c r="BG682" s="7"/>
      <c r="BH682" s="8"/>
      <c r="BJ682" s="41"/>
      <c r="BK682" s="41">
        <f t="shared" si="44"/>
        <v>0</v>
      </c>
      <c r="BL682">
        <f t="shared" si="43"/>
        <v>0</v>
      </c>
      <c r="BN682" s="39"/>
    </row>
    <row r="683" spans="2:66">
      <c r="B683" s="6"/>
      <c r="C683" s="10"/>
      <c r="D683" s="32"/>
      <c r="E683" s="10"/>
      <c r="F683" s="32"/>
      <c r="G683" s="10"/>
      <c r="H683" s="32"/>
      <c r="I683" s="10"/>
      <c r="J683" s="32"/>
      <c r="K683" s="10"/>
      <c r="L683" s="32"/>
      <c r="M683" s="10"/>
      <c r="N683" s="32"/>
      <c r="O683" s="10"/>
      <c r="P683" s="32"/>
      <c r="Q683" s="10"/>
      <c r="R683" s="32"/>
      <c r="S683" s="10"/>
      <c r="T683" s="32"/>
      <c r="U683" s="10"/>
      <c r="V683" s="32"/>
      <c r="W683" s="10"/>
      <c r="X683" s="32"/>
      <c r="Y683" s="10"/>
      <c r="Z683" s="32"/>
      <c r="AA683" s="10"/>
      <c r="AB683" s="32"/>
      <c r="AC683" s="10"/>
      <c r="AD683" s="32"/>
      <c r="AE683" s="10"/>
      <c r="AF683" s="32"/>
      <c r="AG683" s="10"/>
      <c r="AH683" s="32"/>
      <c r="AI683" s="10"/>
      <c r="AJ683" s="32"/>
      <c r="AK683" s="10"/>
      <c r="AL683" s="32"/>
      <c r="AM683" s="10"/>
      <c r="AN683" s="32"/>
      <c r="AO683" s="10"/>
      <c r="AP683" s="244"/>
      <c r="AQ683" s="10"/>
      <c r="AR683" s="32"/>
      <c r="AS683" s="10"/>
      <c r="AT683" s="244"/>
      <c r="AU683" s="10"/>
      <c r="AV683" s="244"/>
      <c r="AW683" s="7"/>
      <c r="AX683" s="249"/>
      <c r="AY683" s="10"/>
      <c r="AZ683" s="244"/>
      <c r="BA683" s="7"/>
      <c r="BB683" s="249"/>
      <c r="BC683" s="7"/>
      <c r="BD683" s="249"/>
      <c r="BE683" s="7"/>
      <c r="BF683" s="8"/>
      <c r="BG683" s="7"/>
      <c r="BH683" s="8"/>
      <c r="BJ683" s="41"/>
      <c r="BK683" s="41">
        <f t="shared" si="44"/>
        <v>0</v>
      </c>
      <c r="BL683">
        <f t="shared" si="43"/>
        <v>0</v>
      </c>
    </row>
    <row r="684" spans="2:66">
      <c r="B684" s="6"/>
      <c r="C684" s="10"/>
      <c r="D684" s="32"/>
      <c r="E684" s="10"/>
      <c r="F684" s="32"/>
      <c r="G684" s="10"/>
      <c r="H684" s="32"/>
      <c r="I684" s="10"/>
      <c r="J684" s="32"/>
      <c r="K684" s="10"/>
      <c r="L684" s="32"/>
      <c r="M684" s="10"/>
      <c r="N684" s="32"/>
      <c r="O684" s="10"/>
      <c r="P684" s="32"/>
      <c r="Q684" s="10"/>
      <c r="R684" s="32"/>
      <c r="S684" s="10"/>
      <c r="T684" s="32"/>
      <c r="U684" s="10"/>
      <c r="V684" s="32"/>
      <c r="W684" s="10"/>
      <c r="X684" s="32"/>
      <c r="Y684" s="10"/>
      <c r="Z684" s="32"/>
      <c r="AA684" s="10"/>
      <c r="AB684" s="32"/>
      <c r="AC684" s="10"/>
      <c r="AD684" s="32"/>
      <c r="AE684" s="10"/>
      <c r="AF684" s="32"/>
      <c r="AG684" s="10"/>
      <c r="AH684" s="32"/>
      <c r="AI684" s="10"/>
      <c r="AJ684" s="32"/>
      <c r="AK684" s="10"/>
      <c r="AL684" s="32"/>
      <c r="AM684" s="10"/>
      <c r="AN684" s="32"/>
      <c r="AO684" s="10"/>
      <c r="AP684" s="244"/>
      <c r="AQ684" s="10"/>
      <c r="AR684" s="32"/>
      <c r="AS684" s="10"/>
      <c r="AT684" s="244"/>
      <c r="AU684" s="10"/>
      <c r="AV684" s="244"/>
      <c r="AW684" s="7"/>
      <c r="AX684" s="249"/>
      <c r="AY684" s="10"/>
      <c r="AZ684" s="244"/>
      <c r="BA684" s="7"/>
      <c r="BB684" s="249"/>
      <c r="BC684" s="7"/>
      <c r="BD684" s="249"/>
      <c r="BE684" s="7"/>
      <c r="BF684" s="8"/>
      <c r="BG684" s="7"/>
      <c r="BH684" s="8"/>
      <c r="BJ684" s="41"/>
      <c r="BK684" s="41">
        <f t="shared" si="44"/>
        <v>0</v>
      </c>
      <c r="BL684">
        <f t="shared" si="43"/>
        <v>0</v>
      </c>
    </row>
    <row r="685" spans="2:66">
      <c r="B685" s="6"/>
      <c r="C685" s="10"/>
      <c r="D685" s="32"/>
      <c r="E685" s="10"/>
      <c r="F685" s="32"/>
      <c r="G685" s="10"/>
      <c r="H685" s="32"/>
      <c r="I685" s="10"/>
      <c r="J685" s="32"/>
      <c r="K685" s="10"/>
      <c r="L685" s="32"/>
      <c r="M685" s="10"/>
      <c r="N685" s="32"/>
      <c r="O685" s="10"/>
      <c r="P685" s="32"/>
      <c r="Q685" s="10"/>
      <c r="R685" s="32"/>
      <c r="S685" s="10"/>
      <c r="T685" s="32"/>
      <c r="U685" s="10"/>
      <c r="V685" s="32"/>
      <c r="W685" s="10"/>
      <c r="X685" s="32"/>
      <c r="Y685" s="10"/>
      <c r="Z685" s="32"/>
      <c r="AA685" s="10"/>
      <c r="AB685" s="32"/>
      <c r="AC685" s="10"/>
      <c r="AD685" s="32"/>
      <c r="AE685" s="10"/>
      <c r="AF685" s="32"/>
      <c r="AG685" s="10"/>
      <c r="AH685" s="32"/>
      <c r="AI685" s="10"/>
      <c r="AJ685" s="32"/>
      <c r="AK685" s="10"/>
      <c r="AL685" s="32"/>
      <c r="AM685" s="10"/>
      <c r="AN685" s="32"/>
      <c r="AO685" s="10"/>
      <c r="AP685" s="244"/>
      <c r="AQ685" s="10"/>
      <c r="AR685" s="32"/>
      <c r="AS685" s="10"/>
      <c r="AT685" s="244"/>
      <c r="AU685" s="10"/>
      <c r="AV685" s="244"/>
      <c r="AW685" s="7"/>
      <c r="AX685" s="249"/>
      <c r="AY685" s="10"/>
      <c r="AZ685" s="244"/>
      <c r="BA685" s="7"/>
      <c r="BB685" s="249"/>
      <c r="BC685" s="7"/>
      <c r="BD685" s="249"/>
      <c r="BE685" s="7"/>
      <c r="BF685" s="8"/>
      <c r="BG685" s="7"/>
      <c r="BH685" s="8"/>
      <c r="BJ685" s="41"/>
      <c r="BK685" s="41">
        <f t="shared" si="44"/>
        <v>0</v>
      </c>
      <c r="BL685">
        <f t="shared" si="43"/>
        <v>0</v>
      </c>
    </row>
    <row r="686" spans="2:66">
      <c r="B686" s="6"/>
      <c r="C686" s="10"/>
      <c r="D686" s="32"/>
      <c r="E686" s="10"/>
      <c r="F686" s="32"/>
      <c r="G686" s="10"/>
      <c r="H686" s="32"/>
      <c r="I686" s="10"/>
      <c r="J686" s="32"/>
      <c r="K686" s="94"/>
      <c r="L686" s="32"/>
      <c r="M686" s="10"/>
      <c r="N686" s="32"/>
      <c r="O686" s="10"/>
      <c r="P686" s="32"/>
      <c r="Q686" s="10"/>
      <c r="R686" s="32"/>
      <c r="S686" s="10"/>
      <c r="T686" s="32"/>
      <c r="U686" s="10"/>
      <c r="V686" s="32"/>
      <c r="W686" s="10"/>
      <c r="X686" s="32"/>
      <c r="Y686" s="10"/>
      <c r="Z686" s="32"/>
      <c r="AA686" s="10"/>
      <c r="AB686" s="32"/>
      <c r="AC686" s="10"/>
      <c r="AD686" s="32"/>
      <c r="AE686" s="10"/>
      <c r="AF686" s="32"/>
      <c r="AG686" s="10"/>
      <c r="AH686" s="32"/>
      <c r="AI686" s="10"/>
      <c r="AJ686" s="32"/>
      <c r="AK686" s="10"/>
      <c r="AL686" s="32"/>
      <c r="AM686" s="10"/>
      <c r="AN686" s="32"/>
      <c r="AO686" s="10"/>
      <c r="AP686" s="244"/>
      <c r="AQ686" s="10"/>
      <c r="AR686" s="32"/>
      <c r="AS686" s="10"/>
      <c r="AT686" s="244"/>
      <c r="AU686" s="10"/>
      <c r="AV686" s="244"/>
      <c r="AW686" s="7"/>
      <c r="AX686" s="249"/>
      <c r="AY686" s="10"/>
      <c r="AZ686" s="244"/>
      <c r="BA686" s="7"/>
      <c r="BB686" s="249"/>
      <c r="BC686" s="7"/>
      <c r="BD686" s="249"/>
      <c r="BE686" s="7"/>
      <c r="BF686" s="8"/>
      <c r="BG686" s="7"/>
      <c r="BH686" s="8"/>
      <c r="BJ686" s="41"/>
      <c r="BK686" s="41">
        <f t="shared" si="44"/>
        <v>0</v>
      </c>
      <c r="BL686">
        <f t="shared" si="43"/>
        <v>0</v>
      </c>
      <c r="BN686" s="39"/>
    </row>
    <row r="687" spans="2:66">
      <c r="B687" s="6"/>
      <c r="C687" s="10"/>
      <c r="D687" s="32"/>
      <c r="E687" s="10"/>
      <c r="F687" s="32"/>
      <c r="G687" s="10"/>
      <c r="H687" s="32"/>
      <c r="I687" s="10"/>
      <c r="J687" s="32"/>
      <c r="K687" s="94"/>
      <c r="L687" s="32"/>
      <c r="M687" s="10"/>
      <c r="N687" s="32"/>
      <c r="O687" s="10"/>
      <c r="P687" s="32"/>
      <c r="Q687" s="10"/>
      <c r="R687" s="32"/>
      <c r="S687" s="10"/>
      <c r="T687" s="32"/>
      <c r="U687" s="10"/>
      <c r="V687" s="32"/>
      <c r="W687" s="10"/>
      <c r="X687" s="32"/>
      <c r="Y687" s="10"/>
      <c r="Z687" s="32"/>
      <c r="AA687" s="10"/>
      <c r="AB687" s="32"/>
      <c r="AC687" s="10"/>
      <c r="AD687" s="32"/>
      <c r="AE687" s="10"/>
      <c r="AF687" s="32"/>
      <c r="AG687" s="10"/>
      <c r="AH687" s="32"/>
      <c r="AI687" s="10"/>
      <c r="AJ687" s="32"/>
      <c r="AK687" s="10"/>
      <c r="AL687" s="32"/>
      <c r="AM687" s="10"/>
      <c r="AN687" s="32"/>
      <c r="AO687" s="10"/>
      <c r="AP687" s="244"/>
      <c r="AQ687" s="10"/>
      <c r="AR687" s="32"/>
      <c r="AS687" s="10"/>
      <c r="AT687" s="244"/>
      <c r="AU687" s="10"/>
      <c r="AV687" s="244"/>
      <c r="AW687" s="7"/>
      <c r="AX687" s="249"/>
      <c r="AY687" s="10"/>
      <c r="AZ687" s="244"/>
      <c r="BA687" s="7"/>
      <c r="BB687" s="249"/>
      <c r="BC687" s="7"/>
      <c r="BD687" s="249"/>
      <c r="BE687" s="7"/>
      <c r="BF687" s="8"/>
      <c r="BG687" s="7"/>
      <c r="BH687" s="8"/>
      <c r="BJ687" s="41"/>
      <c r="BK687" s="41">
        <f t="shared" si="44"/>
        <v>0</v>
      </c>
      <c r="BL687">
        <f t="shared" si="43"/>
        <v>0</v>
      </c>
      <c r="BN687" s="39"/>
    </row>
    <row r="688" spans="2:66">
      <c r="B688" s="6"/>
      <c r="C688" s="10"/>
      <c r="D688" s="32"/>
      <c r="E688" s="10"/>
      <c r="F688" s="32"/>
      <c r="G688" s="10"/>
      <c r="H688" s="32"/>
      <c r="I688" s="10"/>
      <c r="J688" s="32"/>
      <c r="K688" s="10"/>
      <c r="L688" s="32"/>
      <c r="M688" s="10"/>
      <c r="N688" s="32"/>
      <c r="O688" s="10"/>
      <c r="P688" s="32"/>
      <c r="Q688" s="10"/>
      <c r="R688" s="32"/>
      <c r="S688" s="10"/>
      <c r="T688" s="32"/>
      <c r="U688" s="10"/>
      <c r="V688" s="32"/>
      <c r="W688" s="10"/>
      <c r="X688" s="32"/>
      <c r="Y688" s="10"/>
      <c r="Z688" s="32"/>
      <c r="AA688" s="10"/>
      <c r="AB688" s="32"/>
      <c r="AC688" s="10"/>
      <c r="AD688" s="32"/>
      <c r="AE688" s="10"/>
      <c r="AF688" s="32"/>
      <c r="AG688" s="10"/>
      <c r="AH688" s="32"/>
      <c r="AI688" s="10"/>
      <c r="AJ688" s="32"/>
      <c r="AK688" s="10"/>
      <c r="AL688" s="32"/>
      <c r="AM688" s="10"/>
      <c r="AN688" s="32"/>
      <c r="AO688" s="10"/>
      <c r="AP688" s="244"/>
      <c r="AQ688" s="10"/>
      <c r="AR688" s="32"/>
      <c r="AS688" s="10"/>
      <c r="AT688" s="244"/>
      <c r="AU688" s="10"/>
      <c r="AV688" s="244"/>
      <c r="AW688" s="7"/>
      <c r="AX688" s="249"/>
      <c r="AY688" s="10"/>
      <c r="AZ688" s="244"/>
      <c r="BA688" s="7"/>
      <c r="BB688" s="249"/>
      <c r="BC688" s="7"/>
      <c r="BD688" s="249"/>
      <c r="BE688" s="7"/>
      <c r="BF688" s="8"/>
      <c r="BG688" s="7"/>
      <c r="BH688" s="8"/>
      <c r="BJ688" s="41"/>
      <c r="BK688" s="41">
        <f t="shared" si="44"/>
        <v>0</v>
      </c>
      <c r="BL688">
        <f t="shared" si="43"/>
        <v>0</v>
      </c>
      <c r="BN688" s="39"/>
    </row>
    <row r="689" spans="2:66">
      <c r="B689" s="6"/>
      <c r="C689" s="10"/>
      <c r="D689" s="32"/>
      <c r="E689" s="10"/>
      <c r="F689" s="32"/>
      <c r="G689" s="10"/>
      <c r="H689" s="32"/>
      <c r="I689" s="10"/>
      <c r="J689" s="32"/>
      <c r="K689" s="94"/>
      <c r="L689" s="32"/>
      <c r="M689" s="10"/>
      <c r="N689" s="32"/>
      <c r="O689" s="10"/>
      <c r="P689" s="32"/>
      <c r="Q689" s="10"/>
      <c r="R689" s="32"/>
      <c r="S689" s="10"/>
      <c r="T689" s="32"/>
      <c r="U689" s="10"/>
      <c r="V689" s="32"/>
      <c r="W689" s="10"/>
      <c r="X689" s="32"/>
      <c r="Y689" s="10"/>
      <c r="Z689" s="32"/>
      <c r="AA689" s="10"/>
      <c r="AB689" s="32"/>
      <c r="AC689" s="10"/>
      <c r="AD689" s="32"/>
      <c r="AE689" s="10"/>
      <c r="AF689" s="32"/>
      <c r="AG689" s="10"/>
      <c r="AH689" s="32"/>
      <c r="AI689" s="10"/>
      <c r="AJ689" s="32"/>
      <c r="AK689" s="10"/>
      <c r="AL689" s="32"/>
      <c r="AM689" s="10"/>
      <c r="AN689" s="32"/>
      <c r="AO689" s="10"/>
      <c r="AP689" s="244"/>
      <c r="AQ689" s="10"/>
      <c r="AR689" s="32"/>
      <c r="AS689" s="10"/>
      <c r="AT689" s="244"/>
      <c r="AU689" s="10"/>
      <c r="AV689" s="244"/>
      <c r="AW689" s="7"/>
      <c r="AX689" s="249"/>
      <c r="AY689" s="10"/>
      <c r="AZ689" s="244"/>
      <c r="BA689" s="7"/>
      <c r="BB689" s="249"/>
      <c r="BC689" s="7"/>
      <c r="BD689" s="249"/>
      <c r="BE689" s="7"/>
      <c r="BF689" s="8"/>
      <c r="BG689" s="7"/>
      <c r="BH689" s="8"/>
      <c r="BJ689" s="41"/>
      <c r="BK689" s="41">
        <f t="shared" si="44"/>
        <v>0</v>
      </c>
      <c r="BL689">
        <f t="shared" si="43"/>
        <v>0</v>
      </c>
      <c r="BN689" s="39"/>
    </row>
    <row r="690" spans="2:66">
      <c r="B690" s="6"/>
      <c r="C690" s="10"/>
      <c r="D690" s="32"/>
      <c r="E690" s="10"/>
      <c r="F690" s="32"/>
      <c r="G690" s="10"/>
      <c r="H690" s="32"/>
      <c r="I690" s="10"/>
      <c r="J690" s="32"/>
      <c r="K690" s="10"/>
      <c r="L690" s="32"/>
      <c r="M690" s="10"/>
      <c r="N690" s="32"/>
      <c r="O690" s="10"/>
      <c r="P690" s="32"/>
      <c r="Q690" s="10"/>
      <c r="R690" s="32"/>
      <c r="S690" s="10"/>
      <c r="T690" s="32"/>
      <c r="U690" s="10"/>
      <c r="V690" s="32"/>
      <c r="W690" s="10"/>
      <c r="X690" s="32"/>
      <c r="Y690" s="10"/>
      <c r="Z690" s="32"/>
      <c r="AA690" s="10"/>
      <c r="AB690" s="32"/>
      <c r="AC690" s="10"/>
      <c r="AD690" s="32"/>
      <c r="AE690" s="10"/>
      <c r="AF690" s="32"/>
      <c r="AG690" s="10"/>
      <c r="AH690" s="32"/>
      <c r="AI690" s="10"/>
      <c r="AJ690" s="32"/>
      <c r="AK690" s="10"/>
      <c r="AL690" s="32"/>
      <c r="AM690" s="10"/>
      <c r="AN690" s="32"/>
      <c r="AO690" s="10"/>
      <c r="AP690" s="244"/>
      <c r="AQ690" s="10"/>
      <c r="AR690" s="32"/>
      <c r="AS690" s="10"/>
      <c r="AT690" s="244"/>
      <c r="AU690" s="10"/>
      <c r="AV690" s="244"/>
      <c r="AW690" s="7"/>
      <c r="AX690" s="249"/>
      <c r="AY690" s="10"/>
      <c r="AZ690" s="244"/>
      <c r="BA690" s="7"/>
      <c r="BB690" s="249"/>
      <c r="BC690" s="7"/>
      <c r="BD690" s="249"/>
      <c r="BE690" s="7"/>
      <c r="BF690" s="8"/>
      <c r="BG690" s="7"/>
      <c r="BH690" s="8"/>
      <c r="BJ690" s="41"/>
      <c r="BK690" s="41">
        <f t="shared" si="44"/>
        <v>0</v>
      </c>
      <c r="BL690">
        <f t="shared" si="43"/>
        <v>0</v>
      </c>
    </row>
    <row r="691" spans="2:66">
      <c r="B691" s="6"/>
      <c r="C691" s="10"/>
      <c r="D691" s="32"/>
      <c r="E691" s="10"/>
      <c r="F691" s="32"/>
      <c r="G691" s="10"/>
      <c r="H691" s="32"/>
      <c r="I691" s="10"/>
      <c r="J691" s="32"/>
      <c r="K691" s="10"/>
      <c r="L691" s="32"/>
      <c r="M691" s="10"/>
      <c r="N691" s="32"/>
      <c r="O691" s="10"/>
      <c r="P691" s="32"/>
      <c r="Q691" s="10"/>
      <c r="R691" s="32"/>
      <c r="S691" s="10"/>
      <c r="T691" s="32"/>
      <c r="U691" s="10"/>
      <c r="V691" s="32"/>
      <c r="W691" s="10"/>
      <c r="X691" s="32"/>
      <c r="Y691" s="10"/>
      <c r="Z691" s="32"/>
      <c r="AA691" s="10"/>
      <c r="AB691" s="32"/>
      <c r="AC691" s="10"/>
      <c r="AD691" s="32"/>
      <c r="AE691" s="10"/>
      <c r="AF691" s="32"/>
      <c r="AG691" s="10"/>
      <c r="AH691" s="32"/>
      <c r="AI691" s="10"/>
      <c r="AJ691" s="32"/>
      <c r="AK691" s="10"/>
      <c r="AL691" s="32"/>
      <c r="AM691" s="10"/>
      <c r="AN691" s="32"/>
      <c r="AO691" s="10"/>
      <c r="AP691" s="244"/>
      <c r="AQ691" s="10"/>
      <c r="AR691" s="32"/>
      <c r="AS691" s="10"/>
      <c r="AT691" s="244"/>
      <c r="AU691" s="10"/>
      <c r="AV691" s="244"/>
      <c r="AW691" s="7"/>
      <c r="AX691" s="249"/>
      <c r="AY691" s="10"/>
      <c r="AZ691" s="244"/>
      <c r="BA691" s="7"/>
      <c r="BB691" s="249"/>
      <c r="BC691" s="7"/>
      <c r="BD691" s="249"/>
      <c r="BE691" s="7"/>
      <c r="BF691" s="8"/>
      <c r="BG691" s="7"/>
      <c r="BH691" s="8"/>
      <c r="BJ691" s="41"/>
      <c r="BK691" s="41">
        <f t="shared" si="44"/>
        <v>0</v>
      </c>
      <c r="BL691">
        <f t="shared" si="43"/>
        <v>0</v>
      </c>
    </row>
    <row r="692" spans="2:66">
      <c r="B692" s="6"/>
      <c r="C692" s="10"/>
      <c r="D692" s="32"/>
      <c r="E692" s="10"/>
      <c r="F692" s="32"/>
      <c r="G692" s="10"/>
      <c r="H692" s="32"/>
      <c r="I692" s="10"/>
      <c r="J692" s="32"/>
      <c r="K692" s="10"/>
      <c r="L692" s="32"/>
      <c r="M692" s="10"/>
      <c r="N692" s="32"/>
      <c r="O692" s="10"/>
      <c r="P692" s="32"/>
      <c r="Q692" s="10"/>
      <c r="R692" s="32"/>
      <c r="S692" s="10"/>
      <c r="T692" s="32"/>
      <c r="U692" s="10"/>
      <c r="V692" s="32"/>
      <c r="W692" s="10"/>
      <c r="X692" s="32"/>
      <c r="Y692" s="10"/>
      <c r="Z692" s="32"/>
      <c r="AA692" s="10"/>
      <c r="AB692" s="32"/>
      <c r="AC692" s="10"/>
      <c r="AD692" s="32"/>
      <c r="AE692" s="10"/>
      <c r="AF692" s="32"/>
      <c r="AG692" s="10"/>
      <c r="AH692" s="32"/>
      <c r="AI692" s="10"/>
      <c r="AJ692" s="32"/>
      <c r="AK692" s="10"/>
      <c r="AL692" s="32"/>
      <c r="AM692" s="10"/>
      <c r="AN692" s="32"/>
      <c r="AO692" s="10"/>
      <c r="AP692" s="244"/>
      <c r="AQ692" s="10"/>
      <c r="AR692" s="32"/>
      <c r="AS692" s="10"/>
      <c r="AT692" s="244"/>
      <c r="AU692" s="10"/>
      <c r="AV692" s="244"/>
      <c r="AW692" s="7"/>
      <c r="AX692" s="249"/>
      <c r="AY692" s="10"/>
      <c r="AZ692" s="244"/>
      <c r="BA692" s="7"/>
      <c r="BB692" s="249"/>
      <c r="BC692" s="7"/>
      <c r="BD692" s="249"/>
      <c r="BE692" s="7"/>
      <c r="BF692" s="8"/>
      <c r="BG692" s="7"/>
      <c r="BH692" s="8"/>
      <c r="BJ692" s="41"/>
      <c r="BK692" s="41">
        <f t="shared" si="44"/>
        <v>0</v>
      </c>
      <c r="BL692">
        <f t="shared" si="43"/>
        <v>0</v>
      </c>
    </row>
    <row r="693" spans="2:66">
      <c r="B693" s="6"/>
      <c r="C693" s="10"/>
      <c r="D693" s="32"/>
      <c r="E693" s="10"/>
      <c r="F693" s="32"/>
      <c r="G693" s="10"/>
      <c r="H693" s="32"/>
      <c r="I693" s="10"/>
      <c r="J693" s="32"/>
      <c r="K693" s="10"/>
      <c r="L693" s="32"/>
      <c r="M693" s="10"/>
      <c r="N693" s="32"/>
      <c r="O693" s="10"/>
      <c r="P693" s="32"/>
      <c r="Q693" s="10"/>
      <c r="R693" s="32"/>
      <c r="S693" s="10"/>
      <c r="T693" s="32"/>
      <c r="U693" s="10"/>
      <c r="V693" s="32"/>
      <c r="W693" s="10"/>
      <c r="X693" s="32"/>
      <c r="Y693" s="10"/>
      <c r="Z693" s="32"/>
      <c r="AA693" s="10"/>
      <c r="AB693" s="32"/>
      <c r="AC693" s="10"/>
      <c r="AD693" s="32"/>
      <c r="AE693" s="10"/>
      <c r="AF693" s="32"/>
      <c r="AG693" s="10"/>
      <c r="AH693" s="32"/>
      <c r="AI693" s="10"/>
      <c r="AJ693" s="32"/>
      <c r="AK693" s="10"/>
      <c r="AL693" s="32"/>
      <c r="AM693" s="94"/>
      <c r="AN693" s="32"/>
      <c r="AO693" s="10"/>
      <c r="AP693" s="244"/>
      <c r="AQ693" s="94"/>
      <c r="AR693" s="32"/>
      <c r="AS693" s="10"/>
      <c r="AT693" s="244"/>
      <c r="AU693" s="10"/>
      <c r="AV693" s="244"/>
      <c r="AW693" s="7"/>
      <c r="AX693" s="249"/>
      <c r="AY693" s="10"/>
      <c r="AZ693" s="244"/>
      <c r="BA693" s="7"/>
      <c r="BB693" s="249"/>
      <c r="BC693" s="7"/>
      <c r="BD693" s="249"/>
      <c r="BE693" s="7"/>
      <c r="BF693" s="8"/>
      <c r="BG693" s="7"/>
      <c r="BH693" s="8"/>
      <c r="BJ693" s="41"/>
      <c r="BK693" s="41">
        <f t="shared" si="44"/>
        <v>0</v>
      </c>
      <c r="BL693">
        <f t="shared" si="43"/>
        <v>0</v>
      </c>
    </row>
    <row r="694" spans="2:66">
      <c r="B694" s="6"/>
      <c r="C694" s="10"/>
      <c r="D694" s="32"/>
      <c r="E694" s="10"/>
      <c r="F694" s="32"/>
      <c r="G694" s="10"/>
      <c r="H694" s="32"/>
      <c r="I694" s="10"/>
      <c r="J694" s="32"/>
      <c r="K694" s="94"/>
      <c r="L694" s="32"/>
      <c r="M694" s="10"/>
      <c r="N694" s="32"/>
      <c r="O694" s="10"/>
      <c r="P694" s="32"/>
      <c r="Q694" s="10"/>
      <c r="R694" s="32"/>
      <c r="S694" s="10"/>
      <c r="T694" s="32"/>
      <c r="U694" s="10"/>
      <c r="V694" s="32"/>
      <c r="W694" s="10"/>
      <c r="X694" s="32"/>
      <c r="Y694" s="10"/>
      <c r="Z694" s="32"/>
      <c r="AA694" s="10"/>
      <c r="AB694" s="32"/>
      <c r="AC694" s="10"/>
      <c r="AD694" s="32"/>
      <c r="AE694" s="10"/>
      <c r="AF694" s="32"/>
      <c r="AG694" s="10"/>
      <c r="AH694" s="32"/>
      <c r="AI694" s="10"/>
      <c r="AJ694" s="32"/>
      <c r="AK694" s="10"/>
      <c r="AL694" s="32"/>
      <c r="AM694" s="10"/>
      <c r="AN694" s="32"/>
      <c r="AO694" s="10"/>
      <c r="AP694" s="244"/>
      <c r="AQ694" s="10"/>
      <c r="AR694" s="32"/>
      <c r="AS694" s="10"/>
      <c r="AT694" s="244"/>
      <c r="AU694" s="10"/>
      <c r="AV694" s="244"/>
      <c r="AW694" s="7"/>
      <c r="AX694" s="249"/>
      <c r="AY694" s="10"/>
      <c r="AZ694" s="244"/>
      <c r="BA694" s="7"/>
      <c r="BB694" s="249"/>
      <c r="BC694" s="7"/>
      <c r="BD694" s="249"/>
      <c r="BE694" s="7"/>
      <c r="BF694" s="8"/>
      <c r="BG694" s="7"/>
      <c r="BH694" s="8"/>
      <c r="BJ694" s="41"/>
      <c r="BK694" s="41">
        <f t="shared" si="44"/>
        <v>0</v>
      </c>
      <c r="BL694">
        <f t="shared" si="43"/>
        <v>0</v>
      </c>
      <c r="BN694" s="39"/>
    </row>
    <row r="695" spans="2:66">
      <c r="B695" s="6"/>
      <c r="C695" s="10"/>
      <c r="D695" s="32"/>
      <c r="E695" s="10"/>
      <c r="F695" s="32"/>
      <c r="G695" s="10"/>
      <c r="H695" s="32"/>
      <c r="I695" s="10"/>
      <c r="J695" s="32"/>
      <c r="K695" s="10"/>
      <c r="L695" s="32"/>
      <c r="M695" s="10"/>
      <c r="N695" s="32"/>
      <c r="O695" s="10"/>
      <c r="P695" s="32"/>
      <c r="Q695" s="10"/>
      <c r="R695" s="32"/>
      <c r="S695" s="10"/>
      <c r="T695" s="32"/>
      <c r="U695" s="10"/>
      <c r="V695" s="32"/>
      <c r="W695" s="10"/>
      <c r="X695" s="32"/>
      <c r="Y695" s="10"/>
      <c r="Z695" s="32"/>
      <c r="AA695" s="10"/>
      <c r="AB695" s="32"/>
      <c r="AC695" s="10"/>
      <c r="AD695" s="32"/>
      <c r="AE695" s="10"/>
      <c r="AF695" s="32"/>
      <c r="AG695" s="10"/>
      <c r="AH695" s="32"/>
      <c r="AI695" s="10"/>
      <c r="AJ695" s="32"/>
      <c r="AK695" s="10"/>
      <c r="AL695" s="32"/>
      <c r="AM695" s="10"/>
      <c r="AN695" s="32"/>
      <c r="AO695" s="10"/>
      <c r="AP695" s="244"/>
      <c r="AQ695" s="10"/>
      <c r="AR695" s="32"/>
      <c r="AS695" s="10"/>
      <c r="AT695" s="244"/>
      <c r="AU695" s="10"/>
      <c r="AV695" s="244"/>
      <c r="AW695" s="7"/>
      <c r="AX695" s="249"/>
      <c r="AY695" s="10"/>
      <c r="AZ695" s="244"/>
      <c r="BA695" s="7"/>
      <c r="BB695" s="249"/>
      <c r="BC695" s="7"/>
      <c r="BD695" s="249"/>
      <c r="BE695" s="7"/>
      <c r="BF695" s="8"/>
      <c r="BG695" s="7"/>
      <c r="BH695" s="8"/>
      <c r="BJ695" s="41"/>
      <c r="BK695" s="41">
        <f t="shared" si="44"/>
        <v>0</v>
      </c>
      <c r="BL695">
        <f t="shared" si="43"/>
        <v>0</v>
      </c>
    </row>
    <row r="696" spans="2:66">
      <c r="B696" s="6"/>
      <c r="C696" s="10"/>
      <c r="D696" s="32"/>
      <c r="E696" s="10"/>
      <c r="F696" s="32"/>
      <c r="G696" s="10"/>
      <c r="H696" s="32"/>
      <c r="I696" s="10"/>
      <c r="J696" s="32"/>
      <c r="K696" s="10"/>
      <c r="L696" s="32"/>
      <c r="M696" s="10"/>
      <c r="N696" s="32"/>
      <c r="O696" s="10"/>
      <c r="P696" s="32"/>
      <c r="Q696" s="10"/>
      <c r="R696" s="32"/>
      <c r="S696" s="10"/>
      <c r="T696" s="32"/>
      <c r="U696" s="10"/>
      <c r="V696" s="32"/>
      <c r="W696" s="10"/>
      <c r="X696" s="32"/>
      <c r="Y696" s="10"/>
      <c r="Z696" s="32"/>
      <c r="AA696" s="10"/>
      <c r="AB696" s="32"/>
      <c r="AC696" s="10"/>
      <c r="AD696" s="32"/>
      <c r="AE696" s="10"/>
      <c r="AF696" s="32"/>
      <c r="AG696" s="10"/>
      <c r="AH696" s="32"/>
      <c r="AI696" s="10"/>
      <c r="AJ696" s="32"/>
      <c r="AK696" s="10"/>
      <c r="AL696" s="32"/>
      <c r="AM696" s="10"/>
      <c r="AN696" s="32"/>
      <c r="AO696" s="10"/>
      <c r="AP696" s="244"/>
      <c r="AQ696" s="10"/>
      <c r="AR696" s="32"/>
      <c r="AS696" s="10"/>
      <c r="AT696" s="244"/>
      <c r="AU696" s="10"/>
      <c r="AV696" s="244"/>
      <c r="AW696" s="7"/>
      <c r="AX696" s="249"/>
      <c r="AY696" s="10"/>
      <c r="AZ696" s="244"/>
      <c r="BA696" s="7"/>
      <c r="BB696" s="249"/>
      <c r="BC696" s="7"/>
      <c r="BD696" s="249"/>
      <c r="BE696" s="7"/>
      <c r="BF696" s="8"/>
      <c r="BG696" s="7"/>
      <c r="BH696" s="8"/>
      <c r="BJ696" s="41"/>
      <c r="BK696" s="41">
        <f t="shared" si="44"/>
        <v>0</v>
      </c>
      <c r="BL696">
        <f t="shared" si="43"/>
        <v>0</v>
      </c>
    </row>
    <row r="697" spans="2:66">
      <c r="B697" s="6"/>
      <c r="C697" s="10"/>
      <c r="D697" s="32"/>
      <c r="E697" s="10"/>
      <c r="F697" s="32"/>
      <c r="G697" s="10"/>
      <c r="H697" s="32"/>
      <c r="I697" s="10"/>
      <c r="J697" s="32"/>
      <c r="K697" s="10"/>
      <c r="L697" s="32"/>
      <c r="M697" s="10"/>
      <c r="N697" s="32"/>
      <c r="O697" s="10"/>
      <c r="P697" s="32"/>
      <c r="Q697" s="10"/>
      <c r="R697" s="32"/>
      <c r="S697" s="10"/>
      <c r="T697" s="32"/>
      <c r="U697" s="10"/>
      <c r="V697" s="32"/>
      <c r="W697" s="10"/>
      <c r="X697" s="32"/>
      <c r="Y697" s="10"/>
      <c r="Z697" s="32"/>
      <c r="AA697" s="10"/>
      <c r="AB697" s="32"/>
      <c r="AC697" s="10"/>
      <c r="AD697" s="32"/>
      <c r="AE697" s="10"/>
      <c r="AF697" s="32"/>
      <c r="AG697" s="10"/>
      <c r="AH697" s="32"/>
      <c r="AI697" s="10"/>
      <c r="AJ697" s="32"/>
      <c r="AK697" s="10"/>
      <c r="AL697" s="32"/>
      <c r="AM697" s="10"/>
      <c r="AN697" s="32"/>
      <c r="AO697" s="10"/>
      <c r="AP697" s="244"/>
      <c r="AQ697" s="10"/>
      <c r="AR697" s="32"/>
      <c r="AS697" s="10"/>
      <c r="AT697" s="244"/>
      <c r="AU697" s="10"/>
      <c r="AV697" s="244"/>
      <c r="AW697" s="7"/>
      <c r="AX697" s="249"/>
      <c r="AY697" s="10"/>
      <c r="AZ697" s="244"/>
      <c r="BA697" s="7"/>
      <c r="BB697" s="249"/>
      <c r="BC697" s="7"/>
      <c r="BD697" s="249"/>
      <c r="BE697" s="7"/>
      <c r="BF697" s="8"/>
      <c r="BG697" s="7"/>
      <c r="BH697" s="8"/>
      <c r="BJ697" s="41"/>
      <c r="BK697" s="41">
        <f t="shared" si="44"/>
        <v>0</v>
      </c>
      <c r="BL697">
        <f t="shared" si="43"/>
        <v>0</v>
      </c>
    </row>
    <row r="698" spans="2:66">
      <c r="B698" s="6"/>
      <c r="C698" s="10"/>
      <c r="D698" s="32"/>
      <c r="E698" s="10"/>
      <c r="F698" s="32"/>
      <c r="G698" s="10"/>
      <c r="H698" s="32"/>
      <c r="I698" s="10"/>
      <c r="J698" s="32"/>
      <c r="K698" s="94"/>
      <c r="L698" s="32"/>
      <c r="M698" s="10"/>
      <c r="N698" s="32"/>
      <c r="O698" s="10"/>
      <c r="P698" s="32"/>
      <c r="Q698" s="10"/>
      <c r="R698" s="32"/>
      <c r="S698" s="10"/>
      <c r="T698" s="32"/>
      <c r="U698" s="10"/>
      <c r="V698" s="32"/>
      <c r="W698" s="10"/>
      <c r="X698" s="32"/>
      <c r="Y698" s="10"/>
      <c r="Z698" s="32"/>
      <c r="AA698" s="10"/>
      <c r="AB698" s="32"/>
      <c r="AC698" s="10"/>
      <c r="AD698" s="32"/>
      <c r="AE698" s="10"/>
      <c r="AF698" s="32"/>
      <c r="AG698" s="10"/>
      <c r="AH698" s="32"/>
      <c r="AI698" s="10"/>
      <c r="AJ698" s="32"/>
      <c r="AK698" s="10"/>
      <c r="AL698" s="32"/>
      <c r="AM698" s="10"/>
      <c r="AN698" s="32"/>
      <c r="AO698" s="10"/>
      <c r="AP698" s="244"/>
      <c r="AQ698" s="10"/>
      <c r="AR698" s="32"/>
      <c r="AS698" s="10"/>
      <c r="AT698" s="244"/>
      <c r="AU698" s="10"/>
      <c r="AV698" s="244"/>
      <c r="AW698" s="7"/>
      <c r="AX698" s="249"/>
      <c r="AY698" s="10"/>
      <c r="AZ698" s="244"/>
      <c r="BA698" s="7"/>
      <c r="BB698" s="249"/>
      <c r="BC698" s="7"/>
      <c r="BD698" s="249"/>
      <c r="BE698" s="7"/>
      <c r="BF698" s="8"/>
      <c r="BG698" s="7"/>
      <c r="BH698" s="8"/>
      <c r="BJ698" s="41"/>
      <c r="BK698" s="41">
        <f t="shared" si="44"/>
        <v>0</v>
      </c>
      <c r="BL698">
        <f t="shared" si="43"/>
        <v>0</v>
      </c>
      <c r="BN698" s="39"/>
    </row>
    <row r="699" spans="2:66">
      <c r="B699" s="6"/>
      <c r="C699" s="10"/>
      <c r="D699" s="32"/>
      <c r="E699" s="10"/>
      <c r="F699" s="32"/>
      <c r="G699" s="10"/>
      <c r="H699" s="32"/>
      <c r="I699" s="10"/>
      <c r="J699" s="32"/>
      <c r="K699" s="10"/>
      <c r="L699" s="32"/>
      <c r="M699" s="10"/>
      <c r="N699" s="32"/>
      <c r="O699" s="10"/>
      <c r="P699" s="32"/>
      <c r="Q699" s="10"/>
      <c r="R699" s="32"/>
      <c r="S699" s="10"/>
      <c r="T699" s="32"/>
      <c r="U699" s="94"/>
      <c r="V699" s="32"/>
      <c r="W699" s="10"/>
      <c r="X699" s="32"/>
      <c r="Y699" s="10"/>
      <c r="Z699" s="32"/>
      <c r="AA699" s="10"/>
      <c r="AB699" s="32"/>
      <c r="AC699" s="10"/>
      <c r="AD699" s="32"/>
      <c r="AE699" s="10"/>
      <c r="AF699" s="32"/>
      <c r="AG699" s="10"/>
      <c r="AH699" s="32"/>
      <c r="AI699" s="10"/>
      <c r="AJ699" s="32"/>
      <c r="AK699" s="10"/>
      <c r="AL699" s="32"/>
      <c r="AM699" s="10"/>
      <c r="AN699" s="32"/>
      <c r="AO699" s="10"/>
      <c r="AP699" s="244"/>
      <c r="AQ699" s="10"/>
      <c r="AR699" s="32"/>
      <c r="AS699" s="10"/>
      <c r="AT699" s="244"/>
      <c r="AU699" s="10"/>
      <c r="AV699" s="244"/>
      <c r="AW699" s="7"/>
      <c r="AX699" s="249"/>
      <c r="AY699" s="10"/>
      <c r="AZ699" s="244"/>
      <c r="BA699" s="7"/>
      <c r="BB699" s="249"/>
      <c r="BC699" s="7"/>
      <c r="BD699" s="249"/>
      <c r="BE699" s="7"/>
      <c r="BF699" s="8"/>
      <c r="BG699" s="7"/>
      <c r="BH699" s="8"/>
      <c r="BJ699" s="41"/>
      <c r="BK699" s="41">
        <f t="shared" si="44"/>
        <v>0</v>
      </c>
      <c r="BL699">
        <f t="shared" si="43"/>
        <v>0</v>
      </c>
      <c r="BN699" s="39"/>
    </row>
    <row r="700" spans="2:66">
      <c r="B700" s="6"/>
      <c r="C700" s="10"/>
      <c r="D700" s="32"/>
      <c r="E700" s="10"/>
      <c r="F700" s="32"/>
      <c r="G700" s="10"/>
      <c r="H700" s="32"/>
      <c r="I700" s="10"/>
      <c r="J700" s="32"/>
      <c r="K700" s="94"/>
      <c r="L700" s="32"/>
      <c r="M700" s="10"/>
      <c r="N700" s="32"/>
      <c r="O700" s="10"/>
      <c r="P700" s="32"/>
      <c r="Q700" s="10"/>
      <c r="R700" s="32"/>
      <c r="S700" s="10"/>
      <c r="T700" s="32"/>
      <c r="U700" s="10"/>
      <c r="V700" s="32"/>
      <c r="W700" s="10"/>
      <c r="X700" s="32"/>
      <c r="Y700" s="10"/>
      <c r="Z700" s="32"/>
      <c r="AA700" s="10"/>
      <c r="AB700" s="32"/>
      <c r="AC700" s="10"/>
      <c r="AD700" s="32"/>
      <c r="AE700" s="10"/>
      <c r="AF700" s="32"/>
      <c r="AG700" s="10"/>
      <c r="AH700" s="32"/>
      <c r="AI700" s="10"/>
      <c r="AJ700" s="32"/>
      <c r="AK700" s="10"/>
      <c r="AL700" s="32"/>
      <c r="AM700" s="10"/>
      <c r="AN700" s="32"/>
      <c r="AO700" s="10"/>
      <c r="AP700" s="244"/>
      <c r="AQ700" s="10"/>
      <c r="AR700" s="32"/>
      <c r="AS700" s="10"/>
      <c r="AT700" s="244"/>
      <c r="AU700" s="10"/>
      <c r="AV700" s="244"/>
      <c r="AW700" s="7"/>
      <c r="AX700" s="249"/>
      <c r="AY700" s="10"/>
      <c r="AZ700" s="244"/>
      <c r="BA700" s="7"/>
      <c r="BB700" s="249"/>
      <c r="BC700" s="7"/>
      <c r="BD700" s="249"/>
      <c r="BE700" s="7"/>
      <c r="BF700" s="8"/>
      <c r="BG700" s="7"/>
      <c r="BH700" s="8"/>
      <c r="BJ700" s="41"/>
      <c r="BK700" s="41">
        <f t="shared" si="44"/>
        <v>0</v>
      </c>
      <c r="BL700">
        <f t="shared" si="43"/>
        <v>0</v>
      </c>
      <c r="BN700" s="39"/>
    </row>
    <row r="701" spans="2:66">
      <c r="B701" s="6"/>
      <c r="C701" s="10"/>
      <c r="D701" s="32"/>
      <c r="E701" s="10"/>
      <c r="F701" s="32"/>
      <c r="G701" s="10"/>
      <c r="H701" s="32"/>
      <c r="I701" s="10"/>
      <c r="J701" s="32"/>
      <c r="K701" s="10"/>
      <c r="L701" s="32"/>
      <c r="M701" s="10"/>
      <c r="N701" s="32"/>
      <c r="O701" s="10"/>
      <c r="P701" s="32"/>
      <c r="Q701" s="10"/>
      <c r="R701" s="32"/>
      <c r="S701" s="10"/>
      <c r="T701" s="32"/>
      <c r="U701" s="242"/>
      <c r="V701" s="32"/>
      <c r="W701" s="10"/>
      <c r="X701" s="32"/>
      <c r="Y701" s="10"/>
      <c r="Z701" s="32"/>
      <c r="AA701" s="10"/>
      <c r="AB701" s="32"/>
      <c r="AC701" s="10"/>
      <c r="AD701" s="32"/>
      <c r="AE701" s="10"/>
      <c r="AF701" s="32"/>
      <c r="AG701" s="10"/>
      <c r="AH701" s="32"/>
      <c r="AI701" s="10"/>
      <c r="AJ701" s="32"/>
      <c r="AK701" s="10"/>
      <c r="AL701" s="32"/>
      <c r="AM701" s="10"/>
      <c r="AN701" s="32"/>
      <c r="AO701" s="10"/>
      <c r="AP701" s="244"/>
      <c r="AQ701" s="10"/>
      <c r="AR701" s="32"/>
      <c r="AS701" s="10"/>
      <c r="AT701" s="244"/>
      <c r="AU701" s="10"/>
      <c r="AV701" s="244"/>
      <c r="AW701" s="7"/>
      <c r="AX701" s="249"/>
      <c r="AY701" s="10"/>
      <c r="AZ701" s="244"/>
      <c r="BA701" s="7"/>
      <c r="BB701" s="249"/>
      <c r="BC701" s="7"/>
      <c r="BD701" s="249"/>
      <c r="BE701" s="7"/>
      <c r="BF701" s="8"/>
      <c r="BG701" s="7"/>
      <c r="BH701" s="8"/>
      <c r="BJ701" s="41"/>
      <c r="BK701" s="41">
        <f t="shared" si="44"/>
        <v>0</v>
      </c>
      <c r="BL701">
        <f t="shared" si="43"/>
        <v>0</v>
      </c>
    </row>
    <row r="702" spans="2:66">
      <c r="B702" s="6"/>
      <c r="C702" s="10"/>
      <c r="D702" s="32"/>
      <c r="E702" s="10"/>
      <c r="F702" s="32"/>
      <c r="G702" s="10"/>
      <c r="H702" s="32"/>
      <c r="I702" s="10"/>
      <c r="J702" s="32"/>
      <c r="K702" s="10"/>
      <c r="L702" s="32"/>
      <c r="M702" s="10"/>
      <c r="N702" s="32"/>
      <c r="O702" s="10"/>
      <c r="P702" s="32"/>
      <c r="Q702" s="10"/>
      <c r="R702" s="32"/>
      <c r="S702" s="10"/>
      <c r="T702" s="32"/>
      <c r="U702" s="10"/>
      <c r="V702" s="32"/>
      <c r="W702" s="10"/>
      <c r="X702" s="32"/>
      <c r="Y702" s="10"/>
      <c r="Z702" s="32"/>
      <c r="AA702" s="10"/>
      <c r="AB702" s="32"/>
      <c r="AC702" s="10"/>
      <c r="AD702" s="32"/>
      <c r="AE702" s="10"/>
      <c r="AF702" s="32"/>
      <c r="AG702" s="10"/>
      <c r="AH702" s="32"/>
      <c r="AI702" s="10"/>
      <c r="AJ702" s="32"/>
      <c r="AK702" s="10"/>
      <c r="AL702" s="32"/>
      <c r="AM702" s="10"/>
      <c r="AN702" s="32"/>
      <c r="AO702" s="10"/>
      <c r="AP702" s="244"/>
      <c r="AQ702" s="10"/>
      <c r="AR702" s="32"/>
      <c r="AS702" s="10"/>
      <c r="AT702" s="244"/>
      <c r="AU702" s="10"/>
      <c r="AV702" s="244"/>
      <c r="AW702" s="7"/>
      <c r="AX702" s="249"/>
      <c r="AY702" s="10"/>
      <c r="AZ702" s="244"/>
      <c r="BA702" s="7"/>
      <c r="BB702" s="249"/>
      <c r="BC702" s="7"/>
      <c r="BD702" s="249"/>
      <c r="BE702" s="7"/>
      <c r="BF702" s="8"/>
      <c r="BG702" s="7"/>
      <c r="BH702" s="8"/>
      <c r="BJ702" s="41"/>
      <c r="BK702" s="41">
        <f t="shared" si="44"/>
        <v>0</v>
      </c>
      <c r="BL702">
        <f t="shared" si="43"/>
        <v>0</v>
      </c>
    </row>
    <row r="703" spans="2:66">
      <c r="B703" s="6"/>
      <c r="C703" s="10"/>
      <c r="D703" s="32"/>
      <c r="E703" s="10"/>
      <c r="F703" s="32"/>
      <c r="G703" s="10"/>
      <c r="H703" s="32"/>
      <c r="I703" s="10"/>
      <c r="J703" s="32"/>
      <c r="K703" s="10"/>
      <c r="L703" s="32"/>
      <c r="M703" s="10"/>
      <c r="N703" s="32"/>
      <c r="O703" s="10"/>
      <c r="P703" s="32"/>
      <c r="Q703" s="10"/>
      <c r="R703" s="32"/>
      <c r="S703" s="10"/>
      <c r="T703" s="32"/>
      <c r="U703" s="10"/>
      <c r="V703" s="32"/>
      <c r="W703" s="10"/>
      <c r="X703" s="32"/>
      <c r="Y703" s="10"/>
      <c r="Z703" s="32"/>
      <c r="AA703" s="10"/>
      <c r="AB703" s="32"/>
      <c r="AC703" s="10"/>
      <c r="AD703" s="32"/>
      <c r="AE703" s="10"/>
      <c r="AF703" s="32"/>
      <c r="AG703" s="10"/>
      <c r="AH703" s="32"/>
      <c r="AI703" s="10"/>
      <c r="AJ703" s="32"/>
      <c r="AK703" s="10"/>
      <c r="AL703" s="32"/>
      <c r="AM703" s="10"/>
      <c r="AN703" s="32"/>
      <c r="AO703" s="10"/>
      <c r="AP703" s="244"/>
      <c r="AQ703" s="10"/>
      <c r="AR703" s="32"/>
      <c r="AS703" s="10"/>
      <c r="AT703" s="244"/>
      <c r="AU703" s="10"/>
      <c r="AV703" s="244"/>
      <c r="AW703" s="7"/>
      <c r="AX703" s="249"/>
      <c r="AY703" s="10"/>
      <c r="AZ703" s="244"/>
      <c r="BA703" s="7"/>
      <c r="BB703" s="249"/>
      <c r="BC703" s="7"/>
      <c r="BD703" s="249"/>
      <c r="BE703" s="7"/>
      <c r="BF703" s="8"/>
      <c r="BG703" s="7"/>
      <c r="BH703" s="8"/>
      <c r="BJ703" s="41"/>
      <c r="BK703" s="41">
        <f t="shared" si="44"/>
        <v>0</v>
      </c>
      <c r="BL703">
        <f t="shared" si="43"/>
        <v>0</v>
      </c>
    </row>
    <row r="704" spans="2:66">
      <c r="B704" s="6"/>
      <c r="C704" s="10"/>
      <c r="D704" s="32"/>
      <c r="E704" s="10"/>
      <c r="F704" s="32"/>
      <c r="G704" s="10"/>
      <c r="H704" s="32"/>
      <c r="I704" s="10"/>
      <c r="J704" s="32"/>
      <c r="K704" s="94"/>
      <c r="L704" s="32"/>
      <c r="M704" s="10"/>
      <c r="N704" s="32"/>
      <c r="O704" s="10"/>
      <c r="P704" s="32"/>
      <c r="Q704" s="10"/>
      <c r="R704" s="32"/>
      <c r="S704" s="10"/>
      <c r="T704" s="32"/>
      <c r="U704" s="10"/>
      <c r="V704" s="32"/>
      <c r="W704" s="10"/>
      <c r="X704" s="32"/>
      <c r="Y704" s="10"/>
      <c r="Z704" s="32"/>
      <c r="AA704" s="10"/>
      <c r="AB704" s="32"/>
      <c r="AC704" s="10"/>
      <c r="AD704" s="32"/>
      <c r="AE704" s="10"/>
      <c r="AF704" s="32"/>
      <c r="AG704" s="10"/>
      <c r="AH704" s="32"/>
      <c r="AI704" s="10"/>
      <c r="AJ704" s="32"/>
      <c r="AK704" s="10"/>
      <c r="AL704" s="32"/>
      <c r="AM704" s="10"/>
      <c r="AN704" s="32"/>
      <c r="AO704" s="10"/>
      <c r="AP704" s="244"/>
      <c r="AQ704" s="10"/>
      <c r="AR704" s="32"/>
      <c r="AS704" s="10"/>
      <c r="AT704" s="244"/>
      <c r="AU704" s="10"/>
      <c r="AV704" s="244"/>
      <c r="AW704" s="7"/>
      <c r="AX704" s="249"/>
      <c r="AY704" s="10"/>
      <c r="AZ704" s="244"/>
      <c r="BA704" s="7"/>
      <c r="BB704" s="249"/>
      <c r="BC704" s="7"/>
      <c r="BD704" s="249"/>
      <c r="BE704" s="7"/>
      <c r="BF704" s="8"/>
      <c r="BG704" s="7"/>
      <c r="BH704" s="8"/>
      <c r="BJ704" s="41"/>
      <c r="BK704" s="41">
        <f t="shared" si="44"/>
        <v>0</v>
      </c>
      <c r="BL704">
        <f t="shared" si="43"/>
        <v>0</v>
      </c>
      <c r="BN704" s="39"/>
    </row>
    <row r="705" spans="2:66">
      <c r="B705" s="6"/>
      <c r="C705" s="10"/>
      <c r="D705" s="32"/>
      <c r="E705" s="10"/>
      <c r="F705" s="32"/>
      <c r="G705" s="10"/>
      <c r="H705" s="32"/>
      <c r="I705" s="10"/>
      <c r="J705" s="32"/>
      <c r="K705" s="10"/>
      <c r="L705" s="32"/>
      <c r="M705" s="10"/>
      <c r="N705" s="32"/>
      <c r="O705" s="10"/>
      <c r="P705" s="32"/>
      <c r="Q705" s="10"/>
      <c r="R705" s="32"/>
      <c r="S705" s="10"/>
      <c r="T705" s="32"/>
      <c r="U705" s="10"/>
      <c r="V705" s="32"/>
      <c r="W705" s="10"/>
      <c r="X705" s="32"/>
      <c r="Y705" s="10"/>
      <c r="Z705" s="32"/>
      <c r="AA705" s="10"/>
      <c r="AB705" s="32"/>
      <c r="AC705" s="10"/>
      <c r="AD705" s="32"/>
      <c r="AE705" s="10"/>
      <c r="AF705" s="32"/>
      <c r="AG705" s="10"/>
      <c r="AH705" s="32"/>
      <c r="AI705" s="10"/>
      <c r="AJ705" s="32"/>
      <c r="AK705" s="10"/>
      <c r="AL705" s="32"/>
      <c r="AM705" s="10"/>
      <c r="AN705" s="32"/>
      <c r="AO705" s="10"/>
      <c r="AP705" s="244"/>
      <c r="AQ705" s="10"/>
      <c r="AR705" s="32"/>
      <c r="AS705" s="10"/>
      <c r="AT705" s="244"/>
      <c r="AU705" s="10"/>
      <c r="AV705" s="244"/>
      <c r="AW705" s="7"/>
      <c r="AX705" s="249"/>
      <c r="AY705" s="10"/>
      <c r="AZ705" s="244"/>
      <c r="BA705" s="7"/>
      <c r="BB705" s="249"/>
      <c r="BC705" s="7"/>
      <c r="BD705" s="249"/>
      <c r="BE705" s="7"/>
      <c r="BF705" s="8"/>
      <c r="BG705" s="7"/>
      <c r="BH705" s="8"/>
      <c r="BJ705" s="41"/>
      <c r="BK705" s="41">
        <f t="shared" si="44"/>
        <v>0</v>
      </c>
      <c r="BL705">
        <f t="shared" si="43"/>
        <v>0</v>
      </c>
    </row>
    <row r="706" spans="2:66">
      <c r="B706" s="6"/>
      <c r="C706" s="10"/>
      <c r="D706" s="32"/>
      <c r="E706" s="10"/>
      <c r="F706" s="32"/>
      <c r="G706" s="10"/>
      <c r="H706" s="32"/>
      <c r="I706" s="10"/>
      <c r="J706" s="32"/>
      <c r="K706" s="94"/>
      <c r="L706" s="32"/>
      <c r="M706" s="10"/>
      <c r="N706" s="32"/>
      <c r="O706" s="10"/>
      <c r="P706" s="32"/>
      <c r="Q706" s="10"/>
      <c r="R706" s="32"/>
      <c r="S706" s="10"/>
      <c r="T706" s="32"/>
      <c r="U706" s="10"/>
      <c r="V706" s="32"/>
      <c r="W706" s="10"/>
      <c r="X706" s="32"/>
      <c r="Y706" s="10"/>
      <c r="Z706" s="32"/>
      <c r="AA706" s="10"/>
      <c r="AB706" s="32"/>
      <c r="AC706" s="10"/>
      <c r="AD706" s="32"/>
      <c r="AE706" s="10"/>
      <c r="AF706" s="32"/>
      <c r="AG706" s="10"/>
      <c r="AH706" s="32"/>
      <c r="AI706" s="10"/>
      <c r="AJ706" s="32"/>
      <c r="AK706" s="10"/>
      <c r="AL706" s="32"/>
      <c r="AM706" s="10"/>
      <c r="AN706" s="32"/>
      <c r="AO706" s="10"/>
      <c r="AP706" s="244"/>
      <c r="AQ706" s="10"/>
      <c r="AR706" s="32"/>
      <c r="AS706" s="10"/>
      <c r="AT706" s="244"/>
      <c r="AU706" s="10"/>
      <c r="AV706" s="244"/>
      <c r="AW706" s="7"/>
      <c r="AX706" s="249"/>
      <c r="AY706" s="10"/>
      <c r="AZ706" s="244"/>
      <c r="BA706" s="7"/>
      <c r="BB706" s="249"/>
      <c r="BC706" s="7"/>
      <c r="BD706" s="249"/>
      <c r="BE706" s="7"/>
      <c r="BF706" s="8"/>
      <c r="BG706" s="7"/>
      <c r="BH706" s="8"/>
      <c r="BJ706" s="41"/>
      <c r="BK706" s="41">
        <f t="shared" si="44"/>
        <v>0</v>
      </c>
      <c r="BL706">
        <f t="shared" ref="BL706:BL769" si="45">COUNT(C706:BH706)/2</f>
        <v>0</v>
      </c>
      <c r="BN706" s="39"/>
    </row>
    <row r="707" spans="2:66">
      <c r="B707" s="6"/>
      <c r="C707" s="10"/>
      <c r="D707" s="32"/>
      <c r="E707" s="10"/>
      <c r="F707" s="32"/>
      <c r="G707" s="10"/>
      <c r="H707" s="32"/>
      <c r="I707" s="10"/>
      <c r="J707" s="32"/>
      <c r="K707" s="10"/>
      <c r="L707" s="32"/>
      <c r="M707" s="10"/>
      <c r="N707" s="32"/>
      <c r="O707" s="10"/>
      <c r="P707" s="32"/>
      <c r="Q707" s="10"/>
      <c r="R707" s="32"/>
      <c r="S707" s="10"/>
      <c r="T707" s="32"/>
      <c r="U707" s="10"/>
      <c r="V707" s="32"/>
      <c r="W707" s="10"/>
      <c r="X707" s="32"/>
      <c r="Y707" s="10"/>
      <c r="Z707" s="32"/>
      <c r="AA707" s="10"/>
      <c r="AB707" s="32"/>
      <c r="AC707" s="10"/>
      <c r="AD707" s="32"/>
      <c r="AE707" s="10"/>
      <c r="AF707" s="32"/>
      <c r="AG707" s="10"/>
      <c r="AH707" s="32"/>
      <c r="AI707" s="10"/>
      <c r="AJ707" s="32"/>
      <c r="AK707" s="10"/>
      <c r="AL707" s="32"/>
      <c r="AM707" s="10"/>
      <c r="AN707" s="32"/>
      <c r="AO707" s="10"/>
      <c r="AP707" s="244"/>
      <c r="AQ707" s="10"/>
      <c r="AR707" s="32"/>
      <c r="AS707" s="10"/>
      <c r="AT707" s="244"/>
      <c r="AU707" s="10"/>
      <c r="AV707" s="244"/>
      <c r="AW707" s="7"/>
      <c r="AX707" s="249"/>
      <c r="AY707" s="10"/>
      <c r="AZ707" s="244"/>
      <c r="BA707" s="7"/>
      <c r="BB707" s="249"/>
      <c r="BC707" s="7"/>
      <c r="BD707" s="249"/>
      <c r="BE707" s="7"/>
      <c r="BF707" s="8"/>
      <c r="BG707" s="7"/>
      <c r="BH707" s="8"/>
      <c r="BJ707" s="41"/>
      <c r="BK707" s="41">
        <f t="shared" si="44"/>
        <v>0</v>
      </c>
      <c r="BL707">
        <f t="shared" si="45"/>
        <v>0</v>
      </c>
    </row>
    <row r="708" spans="2:66">
      <c r="B708" s="6"/>
      <c r="C708" s="10"/>
      <c r="D708" s="32"/>
      <c r="E708" s="10"/>
      <c r="F708" s="32"/>
      <c r="G708" s="10"/>
      <c r="H708" s="32"/>
      <c r="I708" s="10"/>
      <c r="J708" s="32"/>
      <c r="K708" s="10"/>
      <c r="L708" s="32"/>
      <c r="M708" s="10"/>
      <c r="N708" s="32"/>
      <c r="O708" s="10"/>
      <c r="P708" s="32"/>
      <c r="Q708" s="10"/>
      <c r="R708" s="32"/>
      <c r="S708" s="10"/>
      <c r="T708" s="32"/>
      <c r="U708" s="10"/>
      <c r="V708" s="32"/>
      <c r="W708" s="10"/>
      <c r="X708" s="32"/>
      <c r="Y708" s="10"/>
      <c r="Z708" s="32"/>
      <c r="AA708" s="10"/>
      <c r="AB708" s="32"/>
      <c r="AC708" s="10"/>
      <c r="AD708" s="32"/>
      <c r="AE708" s="10"/>
      <c r="AF708" s="32"/>
      <c r="AG708" s="10"/>
      <c r="AH708" s="32"/>
      <c r="AI708" s="10"/>
      <c r="AJ708" s="32"/>
      <c r="AK708" s="10"/>
      <c r="AL708" s="32"/>
      <c r="AM708" s="10"/>
      <c r="AN708" s="32"/>
      <c r="AO708" s="10"/>
      <c r="AP708" s="244"/>
      <c r="AQ708" s="10"/>
      <c r="AR708" s="32"/>
      <c r="AS708" s="10"/>
      <c r="AT708" s="244"/>
      <c r="AU708" s="10"/>
      <c r="AV708" s="244"/>
      <c r="AW708" s="7"/>
      <c r="AX708" s="249"/>
      <c r="AY708" s="10"/>
      <c r="AZ708" s="244"/>
      <c r="BA708" s="7"/>
      <c r="BB708" s="249"/>
      <c r="BC708" s="7"/>
      <c r="BD708" s="249"/>
      <c r="BE708" s="7"/>
      <c r="BF708" s="8"/>
      <c r="BG708" s="7"/>
      <c r="BH708" s="8"/>
      <c r="BJ708" s="41"/>
      <c r="BK708" s="41">
        <f t="shared" si="44"/>
        <v>0</v>
      </c>
      <c r="BL708">
        <f t="shared" si="45"/>
        <v>0</v>
      </c>
    </row>
    <row r="709" spans="2:66">
      <c r="B709" s="6"/>
      <c r="C709" s="10"/>
      <c r="D709" s="32"/>
      <c r="E709" s="10"/>
      <c r="F709" s="32"/>
      <c r="G709" s="10"/>
      <c r="H709" s="32"/>
      <c r="I709" s="10"/>
      <c r="J709" s="32"/>
      <c r="K709" s="10"/>
      <c r="L709" s="32"/>
      <c r="M709" s="10"/>
      <c r="N709" s="32"/>
      <c r="O709" s="10"/>
      <c r="P709" s="32"/>
      <c r="Q709" s="10"/>
      <c r="R709" s="32"/>
      <c r="S709" s="10"/>
      <c r="T709" s="32"/>
      <c r="U709" s="10"/>
      <c r="V709" s="32"/>
      <c r="W709" s="10"/>
      <c r="X709" s="32"/>
      <c r="Y709" s="10"/>
      <c r="Z709" s="32"/>
      <c r="AA709" s="10"/>
      <c r="AB709" s="32"/>
      <c r="AC709" s="10"/>
      <c r="AD709" s="32"/>
      <c r="AE709" s="10"/>
      <c r="AF709" s="32"/>
      <c r="AG709" s="10"/>
      <c r="AH709" s="32"/>
      <c r="AI709" s="10"/>
      <c r="AJ709" s="32"/>
      <c r="AK709" s="10"/>
      <c r="AL709" s="32"/>
      <c r="AM709" s="10"/>
      <c r="AN709" s="32"/>
      <c r="AO709" s="10"/>
      <c r="AP709" s="244"/>
      <c r="AQ709" s="10"/>
      <c r="AR709" s="32"/>
      <c r="AS709" s="10"/>
      <c r="AT709" s="244"/>
      <c r="AU709" s="10"/>
      <c r="AV709" s="244"/>
      <c r="AW709" s="7"/>
      <c r="AX709" s="249"/>
      <c r="AY709" s="10"/>
      <c r="AZ709" s="244"/>
      <c r="BA709" s="7"/>
      <c r="BB709" s="249"/>
      <c r="BC709" s="7"/>
      <c r="BD709" s="249"/>
      <c r="BE709" s="7"/>
      <c r="BF709" s="8"/>
      <c r="BG709" s="7"/>
      <c r="BH709" s="8"/>
      <c r="BJ709" s="41"/>
      <c r="BK709" s="41">
        <f t="shared" si="44"/>
        <v>0</v>
      </c>
      <c r="BL709">
        <f t="shared" si="45"/>
        <v>0</v>
      </c>
    </row>
    <row r="710" spans="2:66">
      <c r="B710" s="6"/>
      <c r="C710" s="10"/>
      <c r="D710" s="32"/>
      <c r="E710" s="10"/>
      <c r="F710" s="32"/>
      <c r="G710" s="10"/>
      <c r="H710" s="32"/>
      <c r="I710" s="10"/>
      <c r="J710" s="32"/>
      <c r="K710" s="242"/>
      <c r="L710" s="32"/>
      <c r="M710" s="10"/>
      <c r="N710" s="32"/>
      <c r="O710" s="10"/>
      <c r="P710" s="32"/>
      <c r="Q710" s="10"/>
      <c r="R710" s="32"/>
      <c r="S710" s="10"/>
      <c r="T710" s="32"/>
      <c r="U710" s="10"/>
      <c r="V710" s="32"/>
      <c r="W710" s="10"/>
      <c r="X710" s="32"/>
      <c r="Y710" s="10"/>
      <c r="Z710" s="32"/>
      <c r="AA710" s="10"/>
      <c r="AB710" s="32"/>
      <c r="AC710" s="10"/>
      <c r="AD710" s="32"/>
      <c r="AE710" s="10"/>
      <c r="AF710" s="32"/>
      <c r="AG710" s="10"/>
      <c r="AH710" s="32"/>
      <c r="AI710" s="10"/>
      <c r="AJ710" s="32"/>
      <c r="AK710" s="10"/>
      <c r="AL710" s="32"/>
      <c r="AM710" s="10"/>
      <c r="AN710" s="32"/>
      <c r="AO710" s="10"/>
      <c r="AP710" s="244"/>
      <c r="AQ710" s="10"/>
      <c r="AR710" s="32"/>
      <c r="AS710" s="10"/>
      <c r="AT710" s="244"/>
      <c r="AU710" s="10"/>
      <c r="AV710" s="244"/>
      <c r="AW710" s="7"/>
      <c r="AX710" s="249"/>
      <c r="AY710" s="10"/>
      <c r="AZ710" s="244"/>
      <c r="BA710" s="7"/>
      <c r="BB710" s="249"/>
      <c r="BC710" s="7"/>
      <c r="BD710" s="249"/>
      <c r="BE710" s="7"/>
      <c r="BF710" s="8"/>
      <c r="BG710" s="7"/>
      <c r="BH710" s="8"/>
      <c r="BJ710" s="41"/>
      <c r="BK710" s="41">
        <f t="shared" ref="BK710:BK773" si="46">+AI710+AE710+Y710+W710+U710+S710+Q710+O710+M710+I710+G710+E710+C710+AG710+K710+BG710+BN710+AA710+AC710+AK710+AM710+AO710+AW710+BE710+BC710+BA710+AY710+AU710+AS710+AQ710</f>
        <v>0</v>
      </c>
      <c r="BL710">
        <f t="shared" si="45"/>
        <v>0</v>
      </c>
      <c r="BN710" s="39"/>
    </row>
    <row r="711" spans="2:66">
      <c r="B711" s="6"/>
      <c r="C711" s="10"/>
      <c r="D711" s="32"/>
      <c r="E711" s="10"/>
      <c r="F711" s="32"/>
      <c r="G711" s="10"/>
      <c r="H711" s="32"/>
      <c r="I711" s="10"/>
      <c r="J711" s="32"/>
      <c r="K711" s="10"/>
      <c r="L711" s="32"/>
      <c r="M711" s="10"/>
      <c r="N711" s="32"/>
      <c r="O711" s="10"/>
      <c r="P711" s="32"/>
      <c r="Q711" s="10"/>
      <c r="R711" s="32"/>
      <c r="S711" s="10"/>
      <c r="T711" s="32"/>
      <c r="U711" s="10"/>
      <c r="V711" s="32"/>
      <c r="W711" s="10"/>
      <c r="X711" s="32"/>
      <c r="Y711" s="10"/>
      <c r="Z711" s="32"/>
      <c r="AA711" s="10"/>
      <c r="AB711" s="32"/>
      <c r="AC711" s="10"/>
      <c r="AD711" s="32"/>
      <c r="AE711" s="10"/>
      <c r="AF711" s="32"/>
      <c r="AG711" s="10"/>
      <c r="AH711" s="32"/>
      <c r="AI711" s="10"/>
      <c r="AJ711" s="32"/>
      <c r="AK711" s="10"/>
      <c r="AL711" s="32"/>
      <c r="AM711" s="10"/>
      <c r="AN711" s="32"/>
      <c r="AO711" s="10"/>
      <c r="AP711" s="244"/>
      <c r="AQ711" s="10"/>
      <c r="AR711" s="32"/>
      <c r="AS711" s="10"/>
      <c r="AT711" s="244"/>
      <c r="AU711" s="10"/>
      <c r="AV711" s="244"/>
      <c r="AW711" s="7"/>
      <c r="AX711" s="249"/>
      <c r="AY711" s="10"/>
      <c r="AZ711" s="244"/>
      <c r="BA711" s="7"/>
      <c r="BB711" s="249"/>
      <c r="BC711" s="7"/>
      <c r="BD711" s="249"/>
      <c r="BE711" s="7"/>
      <c r="BF711" s="8"/>
      <c r="BG711" s="7"/>
      <c r="BH711" s="8"/>
      <c r="BJ711" s="41"/>
      <c r="BK711" s="41">
        <f t="shared" si="46"/>
        <v>0</v>
      </c>
      <c r="BL711">
        <f t="shared" si="45"/>
        <v>0</v>
      </c>
    </row>
    <row r="712" spans="2:66">
      <c r="B712" s="6"/>
      <c r="C712" s="10"/>
      <c r="D712" s="32"/>
      <c r="E712" s="10"/>
      <c r="F712" s="32"/>
      <c r="G712" s="10"/>
      <c r="H712" s="32"/>
      <c r="I712" s="10"/>
      <c r="J712" s="32"/>
      <c r="K712" s="94"/>
      <c r="L712" s="32"/>
      <c r="M712" s="10"/>
      <c r="N712" s="32"/>
      <c r="O712" s="10"/>
      <c r="P712" s="32"/>
      <c r="Q712" s="10"/>
      <c r="R712" s="32"/>
      <c r="S712" s="10"/>
      <c r="T712" s="32"/>
      <c r="U712" s="10"/>
      <c r="V712" s="32"/>
      <c r="W712" s="10"/>
      <c r="X712" s="32"/>
      <c r="Y712" s="10"/>
      <c r="Z712" s="32"/>
      <c r="AA712" s="10"/>
      <c r="AB712" s="32"/>
      <c r="AC712" s="10"/>
      <c r="AD712" s="32"/>
      <c r="AE712" s="10"/>
      <c r="AF712" s="32"/>
      <c r="AG712" s="10"/>
      <c r="AH712" s="32"/>
      <c r="AI712" s="10"/>
      <c r="AJ712" s="32"/>
      <c r="AK712" s="10"/>
      <c r="AL712" s="32"/>
      <c r="AM712" s="10"/>
      <c r="AN712" s="32"/>
      <c r="AO712" s="10"/>
      <c r="AP712" s="244"/>
      <c r="AQ712" s="10"/>
      <c r="AR712" s="32"/>
      <c r="AS712" s="10"/>
      <c r="AT712" s="244"/>
      <c r="AU712" s="10"/>
      <c r="AV712" s="244"/>
      <c r="AW712" s="7"/>
      <c r="AX712" s="249"/>
      <c r="AY712" s="10"/>
      <c r="AZ712" s="244"/>
      <c r="BA712" s="7"/>
      <c r="BB712" s="249"/>
      <c r="BC712" s="7"/>
      <c r="BD712" s="249"/>
      <c r="BE712" s="7"/>
      <c r="BF712" s="8"/>
      <c r="BG712" s="7"/>
      <c r="BH712" s="8"/>
      <c r="BJ712" s="41"/>
      <c r="BK712" s="41">
        <f t="shared" si="46"/>
        <v>0</v>
      </c>
      <c r="BL712">
        <f t="shared" si="45"/>
        <v>0</v>
      </c>
      <c r="BN712" s="39"/>
    </row>
    <row r="713" spans="2:66">
      <c r="B713" s="6"/>
      <c r="C713" s="10"/>
      <c r="D713" s="32"/>
      <c r="E713" s="10"/>
      <c r="F713" s="32"/>
      <c r="G713" s="10"/>
      <c r="H713" s="32"/>
      <c r="I713" s="10"/>
      <c r="J713" s="32"/>
      <c r="K713" s="94"/>
      <c r="L713" s="32"/>
      <c r="M713" s="10"/>
      <c r="N713" s="32"/>
      <c r="O713" s="10"/>
      <c r="P713" s="32"/>
      <c r="Q713" s="10"/>
      <c r="R713" s="32"/>
      <c r="S713" s="10"/>
      <c r="T713" s="32"/>
      <c r="U713" s="10"/>
      <c r="V713" s="32"/>
      <c r="W713" s="10"/>
      <c r="X713" s="32"/>
      <c r="Y713" s="10"/>
      <c r="Z713" s="32"/>
      <c r="AA713" s="10"/>
      <c r="AB713" s="32"/>
      <c r="AC713" s="10"/>
      <c r="AD713" s="32"/>
      <c r="AE713" s="10"/>
      <c r="AF713" s="32"/>
      <c r="AG713" s="10"/>
      <c r="AH713" s="32"/>
      <c r="AI713" s="10"/>
      <c r="AJ713" s="32"/>
      <c r="AK713" s="10"/>
      <c r="AL713" s="32"/>
      <c r="AM713" s="10"/>
      <c r="AN713" s="32"/>
      <c r="AO713" s="10"/>
      <c r="AP713" s="244"/>
      <c r="AQ713" s="10"/>
      <c r="AR713" s="32"/>
      <c r="AS713" s="10"/>
      <c r="AT713" s="244"/>
      <c r="AU713" s="10"/>
      <c r="AV713" s="244"/>
      <c r="AW713" s="7"/>
      <c r="AX713" s="249"/>
      <c r="AY713" s="10"/>
      <c r="AZ713" s="244"/>
      <c r="BA713" s="7"/>
      <c r="BB713" s="249"/>
      <c r="BC713" s="7"/>
      <c r="BD713" s="249"/>
      <c r="BE713" s="7"/>
      <c r="BF713" s="8"/>
      <c r="BG713" s="7"/>
      <c r="BH713" s="8"/>
      <c r="BJ713" s="41"/>
      <c r="BK713" s="41">
        <f t="shared" si="46"/>
        <v>0</v>
      </c>
      <c r="BL713">
        <f t="shared" si="45"/>
        <v>0</v>
      </c>
      <c r="BN713" s="39"/>
    </row>
    <row r="714" spans="2:66">
      <c r="B714" s="6"/>
      <c r="C714" s="10"/>
      <c r="D714" s="32"/>
      <c r="E714" s="10"/>
      <c r="F714" s="32"/>
      <c r="G714" s="10"/>
      <c r="H714" s="32"/>
      <c r="I714" s="10"/>
      <c r="J714" s="32"/>
      <c r="K714" s="10"/>
      <c r="L714" s="32"/>
      <c r="M714" s="10"/>
      <c r="N714" s="32"/>
      <c r="O714" s="10"/>
      <c r="P714" s="32"/>
      <c r="Q714" s="10"/>
      <c r="R714" s="32"/>
      <c r="S714" s="10"/>
      <c r="T714" s="32"/>
      <c r="U714" s="10"/>
      <c r="V714" s="32"/>
      <c r="W714" s="10"/>
      <c r="X714" s="32"/>
      <c r="Y714" s="10"/>
      <c r="Z714" s="32"/>
      <c r="AA714" s="10"/>
      <c r="AB714" s="32"/>
      <c r="AC714" s="10"/>
      <c r="AD714" s="32"/>
      <c r="AE714" s="10"/>
      <c r="AF714" s="32"/>
      <c r="AG714" s="10"/>
      <c r="AH714" s="32"/>
      <c r="AI714" s="10"/>
      <c r="AJ714" s="32"/>
      <c r="AK714" s="10"/>
      <c r="AL714" s="32"/>
      <c r="AM714" s="10"/>
      <c r="AN714" s="32"/>
      <c r="AO714" s="10"/>
      <c r="AP714" s="244"/>
      <c r="AQ714" s="10"/>
      <c r="AR714" s="32"/>
      <c r="AS714" s="10"/>
      <c r="AT714" s="244"/>
      <c r="AU714" s="10"/>
      <c r="AV714" s="244"/>
      <c r="AW714" s="7"/>
      <c r="AX714" s="249"/>
      <c r="AY714" s="10"/>
      <c r="AZ714" s="244"/>
      <c r="BA714" s="7"/>
      <c r="BB714" s="249"/>
      <c r="BC714" s="7"/>
      <c r="BD714" s="249"/>
      <c r="BE714" s="7"/>
      <c r="BF714" s="8"/>
      <c r="BG714" s="7"/>
      <c r="BH714" s="8"/>
      <c r="BJ714" s="41"/>
      <c r="BK714" s="41">
        <f t="shared" si="46"/>
        <v>0</v>
      </c>
      <c r="BL714">
        <f t="shared" si="45"/>
        <v>0</v>
      </c>
    </row>
    <row r="715" spans="2:66">
      <c r="B715" s="6"/>
      <c r="C715" s="10"/>
      <c r="D715" s="32"/>
      <c r="E715" s="10"/>
      <c r="F715" s="32"/>
      <c r="G715" s="10"/>
      <c r="H715" s="32"/>
      <c r="I715" s="10"/>
      <c r="J715" s="32"/>
      <c r="K715" s="10"/>
      <c r="L715" s="32"/>
      <c r="M715" s="10"/>
      <c r="N715" s="32"/>
      <c r="O715" s="10"/>
      <c r="P715" s="32"/>
      <c r="Q715" s="10"/>
      <c r="R715" s="32"/>
      <c r="S715" s="10"/>
      <c r="T715" s="32"/>
      <c r="U715" s="10"/>
      <c r="V715" s="32"/>
      <c r="W715" s="10"/>
      <c r="X715" s="32"/>
      <c r="Y715" s="10"/>
      <c r="Z715" s="32"/>
      <c r="AA715" s="10"/>
      <c r="AB715" s="32"/>
      <c r="AC715" s="10"/>
      <c r="AD715" s="32"/>
      <c r="AE715" s="10"/>
      <c r="AF715" s="32"/>
      <c r="AG715" s="10"/>
      <c r="AH715" s="32"/>
      <c r="AI715" s="10"/>
      <c r="AJ715" s="32"/>
      <c r="AK715" s="10"/>
      <c r="AL715" s="32"/>
      <c r="AM715" s="10"/>
      <c r="AN715" s="32"/>
      <c r="AO715" s="10"/>
      <c r="AP715" s="244"/>
      <c r="AQ715" s="10"/>
      <c r="AR715" s="32"/>
      <c r="AS715" s="10"/>
      <c r="AT715" s="244"/>
      <c r="AU715" s="10"/>
      <c r="AV715" s="244"/>
      <c r="AW715" s="7"/>
      <c r="AX715" s="249"/>
      <c r="AY715" s="10"/>
      <c r="AZ715" s="244"/>
      <c r="BA715" s="7"/>
      <c r="BB715" s="249"/>
      <c r="BC715" s="7"/>
      <c r="BD715" s="249"/>
      <c r="BE715" s="7"/>
      <c r="BF715" s="8"/>
      <c r="BG715" s="7"/>
      <c r="BH715" s="8"/>
      <c r="BJ715" s="41"/>
      <c r="BK715" s="41">
        <f t="shared" si="46"/>
        <v>0</v>
      </c>
      <c r="BL715">
        <f t="shared" si="45"/>
        <v>0</v>
      </c>
    </row>
    <row r="716" spans="2:66">
      <c r="B716" s="6"/>
      <c r="C716" s="10"/>
      <c r="D716" s="32"/>
      <c r="E716" s="10"/>
      <c r="F716" s="32"/>
      <c r="G716" s="10"/>
      <c r="H716" s="32"/>
      <c r="I716" s="10"/>
      <c r="J716" s="32"/>
      <c r="K716" s="94"/>
      <c r="L716" s="32"/>
      <c r="M716" s="10"/>
      <c r="N716" s="32"/>
      <c r="O716" s="10"/>
      <c r="P716" s="32"/>
      <c r="Q716" s="10"/>
      <c r="R716" s="32"/>
      <c r="S716" s="10"/>
      <c r="T716" s="32"/>
      <c r="U716" s="10"/>
      <c r="V716" s="32"/>
      <c r="W716" s="10"/>
      <c r="X716" s="32"/>
      <c r="Y716" s="10"/>
      <c r="Z716" s="32"/>
      <c r="AA716" s="10"/>
      <c r="AB716" s="32"/>
      <c r="AC716" s="10"/>
      <c r="AD716" s="32"/>
      <c r="AE716" s="10"/>
      <c r="AF716" s="32"/>
      <c r="AG716" s="10"/>
      <c r="AH716" s="32"/>
      <c r="AI716" s="10"/>
      <c r="AJ716" s="32"/>
      <c r="AK716" s="10"/>
      <c r="AL716" s="32"/>
      <c r="AM716" s="10"/>
      <c r="AN716" s="32"/>
      <c r="AO716" s="10"/>
      <c r="AP716" s="244"/>
      <c r="AQ716" s="10"/>
      <c r="AR716" s="32"/>
      <c r="AS716" s="10"/>
      <c r="AT716" s="244"/>
      <c r="AU716" s="10"/>
      <c r="AV716" s="244"/>
      <c r="AW716" s="7"/>
      <c r="AX716" s="249"/>
      <c r="AY716" s="10"/>
      <c r="AZ716" s="244"/>
      <c r="BA716" s="7"/>
      <c r="BB716" s="249"/>
      <c r="BC716" s="7"/>
      <c r="BD716" s="249"/>
      <c r="BE716" s="7"/>
      <c r="BF716" s="8"/>
      <c r="BG716" s="7"/>
      <c r="BH716" s="8"/>
      <c r="BJ716" s="41"/>
      <c r="BK716" s="41">
        <f t="shared" si="46"/>
        <v>0</v>
      </c>
      <c r="BL716">
        <f t="shared" si="45"/>
        <v>0</v>
      </c>
      <c r="BN716" s="39"/>
    </row>
    <row r="717" spans="2:66">
      <c r="B717" s="6"/>
      <c r="C717" s="10"/>
      <c r="D717" s="32"/>
      <c r="E717" s="10"/>
      <c r="F717" s="32"/>
      <c r="G717" s="10"/>
      <c r="H717" s="32"/>
      <c r="I717" s="10"/>
      <c r="J717" s="32"/>
      <c r="K717" s="10"/>
      <c r="L717" s="32"/>
      <c r="M717" s="10"/>
      <c r="N717" s="32"/>
      <c r="O717" s="10"/>
      <c r="P717" s="32"/>
      <c r="Q717" s="10"/>
      <c r="R717" s="32"/>
      <c r="S717" s="10"/>
      <c r="T717" s="32"/>
      <c r="U717" s="10"/>
      <c r="V717" s="32"/>
      <c r="W717" s="10"/>
      <c r="X717" s="32"/>
      <c r="Y717" s="10"/>
      <c r="Z717" s="32"/>
      <c r="AA717" s="10"/>
      <c r="AB717" s="32"/>
      <c r="AC717" s="10"/>
      <c r="AD717" s="32"/>
      <c r="AE717" s="10"/>
      <c r="AF717" s="32"/>
      <c r="AG717" s="10"/>
      <c r="AH717" s="32"/>
      <c r="AI717" s="10"/>
      <c r="AJ717" s="32"/>
      <c r="AK717" s="10"/>
      <c r="AL717" s="32"/>
      <c r="AM717" s="10"/>
      <c r="AN717" s="32"/>
      <c r="AO717" s="10"/>
      <c r="AP717" s="244"/>
      <c r="AQ717" s="10"/>
      <c r="AR717" s="32"/>
      <c r="AS717" s="10"/>
      <c r="AT717" s="244"/>
      <c r="AU717" s="10"/>
      <c r="AV717" s="244"/>
      <c r="AW717" s="7"/>
      <c r="AX717" s="249"/>
      <c r="AY717" s="10"/>
      <c r="AZ717" s="244"/>
      <c r="BA717" s="7"/>
      <c r="BB717" s="249"/>
      <c r="BC717" s="7"/>
      <c r="BD717" s="249"/>
      <c r="BE717" s="7"/>
      <c r="BF717" s="8"/>
      <c r="BG717" s="7"/>
      <c r="BH717" s="8"/>
      <c r="BJ717" s="41"/>
      <c r="BK717" s="41">
        <f t="shared" si="46"/>
        <v>0</v>
      </c>
      <c r="BL717">
        <f t="shared" si="45"/>
        <v>0</v>
      </c>
    </row>
    <row r="718" spans="2:66">
      <c r="B718" s="6"/>
      <c r="C718" s="10"/>
      <c r="D718" s="32"/>
      <c r="E718" s="10"/>
      <c r="F718" s="32"/>
      <c r="G718" s="10"/>
      <c r="H718" s="32"/>
      <c r="I718" s="10"/>
      <c r="J718" s="32"/>
      <c r="K718" s="10"/>
      <c r="L718" s="32"/>
      <c r="M718" s="10"/>
      <c r="N718" s="32"/>
      <c r="O718" s="10"/>
      <c r="P718" s="32"/>
      <c r="Q718" s="10"/>
      <c r="R718" s="32"/>
      <c r="S718" s="10"/>
      <c r="T718" s="32"/>
      <c r="U718" s="10"/>
      <c r="V718" s="32"/>
      <c r="W718" s="10"/>
      <c r="X718" s="32"/>
      <c r="Y718" s="10"/>
      <c r="Z718" s="32"/>
      <c r="AA718" s="10"/>
      <c r="AB718" s="32"/>
      <c r="AC718" s="10"/>
      <c r="AD718" s="32"/>
      <c r="AE718" s="10"/>
      <c r="AF718" s="32"/>
      <c r="AG718" s="10"/>
      <c r="AH718" s="32"/>
      <c r="AI718" s="10"/>
      <c r="AJ718" s="32"/>
      <c r="AK718" s="10"/>
      <c r="AL718" s="32"/>
      <c r="AM718" s="10"/>
      <c r="AN718" s="32"/>
      <c r="AO718" s="10"/>
      <c r="AP718" s="244"/>
      <c r="AQ718" s="10"/>
      <c r="AR718" s="32"/>
      <c r="AS718" s="10"/>
      <c r="AT718" s="244"/>
      <c r="AU718" s="10"/>
      <c r="AV718" s="244"/>
      <c r="AW718" s="7"/>
      <c r="AX718" s="249"/>
      <c r="AY718" s="10"/>
      <c r="AZ718" s="244"/>
      <c r="BA718" s="7"/>
      <c r="BB718" s="249"/>
      <c r="BC718" s="7"/>
      <c r="BD718" s="249"/>
      <c r="BE718" s="7"/>
      <c r="BF718" s="8"/>
      <c r="BG718" s="7"/>
      <c r="BH718" s="8"/>
      <c r="BJ718" s="41"/>
      <c r="BK718" s="41">
        <f t="shared" si="46"/>
        <v>0</v>
      </c>
      <c r="BL718">
        <f t="shared" si="45"/>
        <v>0</v>
      </c>
    </row>
    <row r="719" spans="2:66">
      <c r="B719" s="6"/>
      <c r="C719" s="10"/>
      <c r="D719" s="32"/>
      <c r="E719" s="10"/>
      <c r="F719" s="32"/>
      <c r="G719" s="10"/>
      <c r="H719" s="32"/>
      <c r="I719" s="10"/>
      <c r="J719" s="32"/>
      <c r="K719" s="10"/>
      <c r="L719" s="32"/>
      <c r="M719" s="10"/>
      <c r="N719" s="32"/>
      <c r="O719" s="10"/>
      <c r="P719" s="32"/>
      <c r="Q719" s="10"/>
      <c r="R719" s="32"/>
      <c r="S719" s="10"/>
      <c r="T719" s="32"/>
      <c r="U719" s="10"/>
      <c r="V719" s="32"/>
      <c r="W719" s="10"/>
      <c r="X719" s="32"/>
      <c r="Y719" s="10"/>
      <c r="Z719" s="32"/>
      <c r="AA719" s="10"/>
      <c r="AB719" s="32"/>
      <c r="AC719" s="10"/>
      <c r="AD719" s="32"/>
      <c r="AE719" s="10"/>
      <c r="AF719" s="32"/>
      <c r="AG719" s="10"/>
      <c r="AH719" s="32"/>
      <c r="AI719" s="10"/>
      <c r="AJ719" s="32"/>
      <c r="AK719" s="10"/>
      <c r="AL719" s="32"/>
      <c r="AM719" s="10"/>
      <c r="AN719" s="32"/>
      <c r="AO719" s="10"/>
      <c r="AP719" s="244"/>
      <c r="AQ719" s="10"/>
      <c r="AR719" s="32"/>
      <c r="AS719" s="10"/>
      <c r="AT719" s="244"/>
      <c r="AU719" s="10"/>
      <c r="AV719" s="244"/>
      <c r="AW719" s="7"/>
      <c r="AX719" s="249"/>
      <c r="AY719" s="10"/>
      <c r="AZ719" s="244"/>
      <c r="BA719" s="7"/>
      <c r="BB719" s="249"/>
      <c r="BC719" s="7"/>
      <c r="BD719" s="249"/>
      <c r="BE719" s="7"/>
      <c r="BF719" s="8"/>
      <c r="BG719" s="7"/>
      <c r="BH719" s="8"/>
      <c r="BJ719" s="41"/>
      <c r="BK719" s="41">
        <f t="shared" si="46"/>
        <v>0</v>
      </c>
      <c r="BL719">
        <f t="shared" si="45"/>
        <v>0</v>
      </c>
    </row>
    <row r="720" spans="2:66">
      <c r="B720" s="6"/>
      <c r="C720" s="10"/>
      <c r="D720" s="32"/>
      <c r="E720" s="10"/>
      <c r="F720" s="32"/>
      <c r="G720" s="10"/>
      <c r="H720" s="32"/>
      <c r="I720" s="10"/>
      <c r="J720" s="32"/>
      <c r="K720" s="10"/>
      <c r="L720" s="32"/>
      <c r="M720" s="10"/>
      <c r="N720" s="32"/>
      <c r="O720" s="10"/>
      <c r="P720" s="32"/>
      <c r="Q720" s="10"/>
      <c r="R720" s="32"/>
      <c r="S720" s="10"/>
      <c r="T720" s="32"/>
      <c r="U720" s="10"/>
      <c r="V720" s="32"/>
      <c r="W720" s="10"/>
      <c r="X720" s="32"/>
      <c r="Y720" s="10"/>
      <c r="Z720" s="32"/>
      <c r="AA720" s="10"/>
      <c r="AB720" s="32"/>
      <c r="AC720" s="10"/>
      <c r="AD720" s="32"/>
      <c r="AE720" s="10"/>
      <c r="AF720" s="32"/>
      <c r="AG720" s="10"/>
      <c r="AH720" s="32"/>
      <c r="AI720" s="10"/>
      <c r="AJ720" s="32"/>
      <c r="AK720" s="10"/>
      <c r="AL720" s="32"/>
      <c r="AM720" s="10"/>
      <c r="AN720" s="32"/>
      <c r="AO720" s="10"/>
      <c r="AP720" s="244"/>
      <c r="AQ720" s="10"/>
      <c r="AR720" s="32"/>
      <c r="AS720" s="10"/>
      <c r="AT720" s="244"/>
      <c r="AU720" s="10"/>
      <c r="AV720" s="244"/>
      <c r="AW720" s="7"/>
      <c r="AX720" s="249"/>
      <c r="AY720" s="10"/>
      <c r="AZ720" s="244"/>
      <c r="BA720" s="7"/>
      <c r="BB720" s="249"/>
      <c r="BC720" s="7"/>
      <c r="BD720" s="249"/>
      <c r="BE720" s="7"/>
      <c r="BF720" s="8"/>
      <c r="BG720" s="7"/>
      <c r="BH720" s="8"/>
      <c r="BJ720" s="41"/>
      <c r="BK720" s="41">
        <f t="shared" si="46"/>
        <v>0</v>
      </c>
      <c r="BL720">
        <f t="shared" si="45"/>
        <v>0</v>
      </c>
    </row>
    <row r="721" spans="2:66">
      <c r="B721" s="6"/>
      <c r="C721" s="10"/>
      <c r="D721" s="32"/>
      <c r="E721" s="10"/>
      <c r="F721" s="32"/>
      <c r="G721" s="10"/>
      <c r="H721" s="32"/>
      <c r="I721" s="10"/>
      <c r="J721" s="32"/>
      <c r="K721" s="94"/>
      <c r="L721" s="32"/>
      <c r="M721" s="10"/>
      <c r="N721" s="32"/>
      <c r="O721" s="10"/>
      <c r="P721" s="32"/>
      <c r="Q721" s="10"/>
      <c r="R721" s="32"/>
      <c r="S721" s="10"/>
      <c r="T721" s="32"/>
      <c r="U721" s="10"/>
      <c r="V721" s="32"/>
      <c r="W721" s="10"/>
      <c r="X721" s="32"/>
      <c r="Y721" s="10"/>
      <c r="Z721" s="32"/>
      <c r="AA721" s="10"/>
      <c r="AB721" s="32"/>
      <c r="AC721" s="10"/>
      <c r="AD721" s="32"/>
      <c r="AE721" s="10"/>
      <c r="AF721" s="32"/>
      <c r="AG721" s="10"/>
      <c r="AH721" s="32"/>
      <c r="AI721" s="10"/>
      <c r="AJ721" s="32"/>
      <c r="AK721" s="10"/>
      <c r="AL721" s="32"/>
      <c r="AM721" s="10"/>
      <c r="AN721" s="32"/>
      <c r="AO721" s="10"/>
      <c r="AP721" s="244"/>
      <c r="AQ721" s="10"/>
      <c r="AR721" s="32"/>
      <c r="AS721" s="10"/>
      <c r="AT721" s="244"/>
      <c r="AU721" s="10"/>
      <c r="AV721" s="244"/>
      <c r="AW721" s="7"/>
      <c r="AX721" s="249"/>
      <c r="AY721" s="10"/>
      <c r="AZ721" s="244"/>
      <c r="BA721" s="7"/>
      <c r="BB721" s="249"/>
      <c r="BC721" s="7"/>
      <c r="BD721" s="249"/>
      <c r="BE721" s="7"/>
      <c r="BF721" s="8"/>
      <c r="BG721" s="7"/>
      <c r="BH721" s="8"/>
      <c r="BJ721" s="41"/>
      <c r="BK721" s="41">
        <f t="shared" si="46"/>
        <v>0</v>
      </c>
      <c r="BL721">
        <f t="shared" si="45"/>
        <v>0</v>
      </c>
      <c r="BN721" s="39"/>
    </row>
    <row r="722" spans="2:66">
      <c r="B722" s="6"/>
      <c r="C722" s="10"/>
      <c r="D722" s="32"/>
      <c r="E722" s="10"/>
      <c r="F722" s="32"/>
      <c r="G722" s="10"/>
      <c r="H722" s="32"/>
      <c r="I722" s="10"/>
      <c r="J722" s="32"/>
      <c r="K722" s="10"/>
      <c r="L722" s="32"/>
      <c r="M722" s="10"/>
      <c r="N722" s="32"/>
      <c r="O722" s="10"/>
      <c r="P722" s="32"/>
      <c r="Q722" s="10"/>
      <c r="R722" s="32"/>
      <c r="S722" s="10"/>
      <c r="T722" s="32"/>
      <c r="U722" s="10"/>
      <c r="V722" s="32"/>
      <c r="W722" s="10"/>
      <c r="X722" s="32"/>
      <c r="Y722" s="10"/>
      <c r="Z722" s="32"/>
      <c r="AA722" s="10"/>
      <c r="AB722" s="32"/>
      <c r="AC722" s="10"/>
      <c r="AD722" s="32"/>
      <c r="AE722" s="10"/>
      <c r="AF722" s="32"/>
      <c r="AG722" s="10"/>
      <c r="AH722" s="32"/>
      <c r="AI722" s="10"/>
      <c r="AJ722" s="32"/>
      <c r="AK722" s="10"/>
      <c r="AL722" s="32"/>
      <c r="AM722" s="10"/>
      <c r="AN722" s="32"/>
      <c r="AO722" s="10"/>
      <c r="AP722" s="244"/>
      <c r="AQ722" s="10"/>
      <c r="AR722" s="32"/>
      <c r="AS722" s="10"/>
      <c r="AT722" s="244"/>
      <c r="AU722" s="10"/>
      <c r="AV722" s="244"/>
      <c r="AW722" s="7"/>
      <c r="AX722" s="249"/>
      <c r="AY722" s="10"/>
      <c r="AZ722" s="244"/>
      <c r="BA722" s="7"/>
      <c r="BB722" s="249"/>
      <c r="BC722" s="7"/>
      <c r="BD722" s="249"/>
      <c r="BE722" s="7"/>
      <c r="BF722" s="8"/>
      <c r="BG722" s="7"/>
      <c r="BH722" s="8"/>
      <c r="BJ722" s="41"/>
      <c r="BK722" s="41">
        <f t="shared" si="46"/>
        <v>0</v>
      </c>
      <c r="BL722">
        <f t="shared" si="45"/>
        <v>0</v>
      </c>
    </row>
    <row r="723" spans="2:66">
      <c r="B723" s="6"/>
      <c r="C723" s="10"/>
      <c r="D723" s="32"/>
      <c r="E723" s="10"/>
      <c r="F723" s="32"/>
      <c r="G723" s="10"/>
      <c r="H723" s="32"/>
      <c r="I723" s="10"/>
      <c r="J723" s="32"/>
      <c r="K723" s="10"/>
      <c r="L723" s="32"/>
      <c r="M723" s="10"/>
      <c r="N723" s="32"/>
      <c r="O723" s="10"/>
      <c r="P723" s="32"/>
      <c r="Q723" s="10"/>
      <c r="R723" s="32"/>
      <c r="S723" s="10"/>
      <c r="T723" s="32"/>
      <c r="U723" s="10"/>
      <c r="V723" s="32"/>
      <c r="W723" s="10"/>
      <c r="X723" s="32"/>
      <c r="Y723" s="10"/>
      <c r="Z723" s="32"/>
      <c r="AA723" s="10"/>
      <c r="AB723" s="32"/>
      <c r="AC723" s="10"/>
      <c r="AD723" s="32"/>
      <c r="AE723" s="10"/>
      <c r="AF723" s="32"/>
      <c r="AG723" s="10"/>
      <c r="AH723" s="32"/>
      <c r="AI723" s="10"/>
      <c r="AJ723" s="32"/>
      <c r="AK723" s="10"/>
      <c r="AL723" s="32"/>
      <c r="AM723" s="10"/>
      <c r="AN723" s="32"/>
      <c r="AO723" s="10"/>
      <c r="AP723" s="244"/>
      <c r="AQ723" s="10"/>
      <c r="AR723" s="32"/>
      <c r="AS723" s="10"/>
      <c r="AT723" s="244"/>
      <c r="AU723" s="10"/>
      <c r="AV723" s="244"/>
      <c r="AW723" s="7"/>
      <c r="AX723" s="249"/>
      <c r="AY723" s="10"/>
      <c r="AZ723" s="244"/>
      <c r="BA723" s="7"/>
      <c r="BB723" s="249"/>
      <c r="BC723" s="7"/>
      <c r="BD723" s="249"/>
      <c r="BE723" s="7"/>
      <c r="BF723" s="8"/>
      <c r="BG723" s="7"/>
      <c r="BH723" s="8"/>
      <c r="BJ723" s="41"/>
      <c r="BK723" s="41">
        <f t="shared" si="46"/>
        <v>0</v>
      </c>
      <c r="BL723">
        <f t="shared" si="45"/>
        <v>0</v>
      </c>
    </row>
    <row r="724" spans="2:66">
      <c r="B724" s="6"/>
      <c r="C724" s="10"/>
      <c r="D724" s="32"/>
      <c r="E724" s="10"/>
      <c r="F724" s="32"/>
      <c r="G724" s="10"/>
      <c r="H724" s="32"/>
      <c r="I724" s="10"/>
      <c r="J724" s="32"/>
      <c r="K724" s="10"/>
      <c r="L724" s="32"/>
      <c r="M724" s="10"/>
      <c r="N724" s="32"/>
      <c r="O724" s="10"/>
      <c r="P724" s="32"/>
      <c r="Q724" s="10"/>
      <c r="R724" s="32"/>
      <c r="S724" s="10"/>
      <c r="T724" s="32"/>
      <c r="U724" s="10"/>
      <c r="V724" s="32"/>
      <c r="W724" s="10"/>
      <c r="X724" s="32"/>
      <c r="Y724" s="10"/>
      <c r="Z724" s="32"/>
      <c r="AA724" s="10"/>
      <c r="AB724" s="32"/>
      <c r="AC724" s="10"/>
      <c r="AD724" s="32"/>
      <c r="AE724" s="10"/>
      <c r="AF724" s="32"/>
      <c r="AG724" s="10"/>
      <c r="AH724" s="32"/>
      <c r="AI724" s="10"/>
      <c r="AJ724" s="32"/>
      <c r="AK724" s="10"/>
      <c r="AL724" s="32"/>
      <c r="AM724" s="10"/>
      <c r="AN724" s="32"/>
      <c r="AO724" s="10"/>
      <c r="AP724" s="244"/>
      <c r="AQ724" s="10"/>
      <c r="AR724" s="32"/>
      <c r="AS724" s="10"/>
      <c r="AT724" s="244"/>
      <c r="AU724" s="10"/>
      <c r="AV724" s="244"/>
      <c r="AW724" s="7"/>
      <c r="AX724" s="249"/>
      <c r="AY724" s="10"/>
      <c r="AZ724" s="244"/>
      <c r="BA724" s="7"/>
      <c r="BB724" s="249"/>
      <c r="BC724" s="7"/>
      <c r="BD724" s="249"/>
      <c r="BE724" s="7"/>
      <c r="BF724" s="8"/>
      <c r="BG724" s="7"/>
      <c r="BH724" s="8"/>
      <c r="BJ724" s="41"/>
      <c r="BK724" s="41">
        <f t="shared" si="46"/>
        <v>0</v>
      </c>
      <c r="BL724">
        <f t="shared" si="45"/>
        <v>0</v>
      </c>
    </row>
    <row r="725" spans="2:66">
      <c r="B725" s="6"/>
      <c r="C725" s="10"/>
      <c r="D725" s="32"/>
      <c r="E725" s="10"/>
      <c r="F725" s="32"/>
      <c r="G725" s="10"/>
      <c r="H725" s="32"/>
      <c r="I725" s="10"/>
      <c r="J725" s="32"/>
      <c r="K725" s="10"/>
      <c r="L725" s="32"/>
      <c r="M725" s="10"/>
      <c r="N725" s="32"/>
      <c r="O725" s="10"/>
      <c r="P725" s="32"/>
      <c r="Q725" s="10"/>
      <c r="R725" s="32"/>
      <c r="S725" s="10"/>
      <c r="T725" s="32"/>
      <c r="U725" s="10"/>
      <c r="V725" s="32"/>
      <c r="W725" s="10"/>
      <c r="X725" s="32"/>
      <c r="Y725" s="10"/>
      <c r="Z725" s="32"/>
      <c r="AA725" s="10"/>
      <c r="AB725" s="32"/>
      <c r="AC725" s="10"/>
      <c r="AD725" s="32"/>
      <c r="AE725" s="10"/>
      <c r="AF725" s="32"/>
      <c r="AG725" s="10"/>
      <c r="AH725" s="32"/>
      <c r="AI725" s="10"/>
      <c r="AJ725" s="32"/>
      <c r="AK725" s="10"/>
      <c r="AL725" s="32"/>
      <c r="AM725" s="10"/>
      <c r="AN725" s="32"/>
      <c r="AO725" s="10"/>
      <c r="AP725" s="244"/>
      <c r="AQ725" s="10"/>
      <c r="AR725" s="32"/>
      <c r="AS725" s="10"/>
      <c r="AT725" s="244"/>
      <c r="AU725" s="10"/>
      <c r="AV725" s="244"/>
      <c r="AW725" s="7"/>
      <c r="AX725" s="249"/>
      <c r="AY725" s="10"/>
      <c r="AZ725" s="244"/>
      <c r="BA725" s="7"/>
      <c r="BB725" s="249"/>
      <c r="BC725" s="7"/>
      <c r="BD725" s="249"/>
      <c r="BE725" s="7"/>
      <c r="BF725" s="8"/>
      <c r="BG725" s="7"/>
      <c r="BH725" s="8"/>
      <c r="BJ725" s="41"/>
      <c r="BK725" s="41">
        <f t="shared" si="46"/>
        <v>0</v>
      </c>
      <c r="BL725">
        <f t="shared" si="45"/>
        <v>0</v>
      </c>
    </row>
    <row r="726" spans="2:66">
      <c r="B726" s="6"/>
      <c r="C726" s="10"/>
      <c r="D726" s="32"/>
      <c r="E726" s="10"/>
      <c r="F726" s="32"/>
      <c r="G726" s="10"/>
      <c r="H726" s="32"/>
      <c r="I726" s="10"/>
      <c r="J726" s="32"/>
      <c r="K726" s="10"/>
      <c r="L726" s="32"/>
      <c r="M726" s="10"/>
      <c r="N726" s="32"/>
      <c r="O726" s="10"/>
      <c r="P726" s="32"/>
      <c r="Q726" s="10"/>
      <c r="R726" s="32"/>
      <c r="S726" s="10"/>
      <c r="T726" s="32"/>
      <c r="U726" s="10"/>
      <c r="V726" s="32"/>
      <c r="W726" s="10"/>
      <c r="X726" s="32"/>
      <c r="Y726" s="10"/>
      <c r="Z726" s="32"/>
      <c r="AA726" s="10"/>
      <c r="AB726" s="32"/>
      <c r="AC726" s="10"/>
      <c r="AD726" s="32"/>
      <c r="AE726" s="10"/>
      <c r="AF726" s="32"/>
      <c r="AG726" s="10"/>
      <c r="AH726" s="32"/>
      <c r="AI726" s="10"/>
      <c r="AJ726" s="32"/>
      <c r="AK726" s="10"/>
      <c r="AL726" s="32"/>
      <c r="AM726" s="10"/>
      <c r="AN726" s="32"/>
      <c r="AO726" s="10"/>
      <c r="AP726" s="244"/>
      <c r="AQ726" s="10"/>
      <c r="AR726" s="32"/>
      <c r="AS726" s="10"/>
      <c r="AT726" s="244"/>
      <c r="AU726" s="10"/>
      <c r="AV726" s="244"/>
      <c r="AW726" s="7"/>
      <c r="AX726" s="249"/>
      <c r="AY726" s="10"/>
      <c r="AZ726" s="244"/>
      <c r="BA726" s="7"/>
      <c r="BB726" s="249"/>
      <c r="BC726" s="7"/>
      <c r="BD726" s="249"/>
      <c r="BE726" s="7"/>
      <c r="BF726" s="8"/>
      <c r="BG726" s="7"/>
      <c r="BH726" s="8"/>
      <c r="BJ726" s="41"/>
      <c r="BK726" s="41">
        <f t="shared" si="46"/>
        <v>0</v>
      </c>
      <c r="BL726">
        <f t="shared" si="45"/>
        <v>0</v>
      </c>
      <c r="BN726" s="39"/>
    </row>
    <row r="727" spans="2:66">
      <c r="B727" s="6"/>
      <c r="C727" s="10"/>
      <c r="D727" s="32"/>
      <c r="E727" s="10"/>
      <c r="F727" s="32"/>
      <c r="G727" s="10"/>
      <c r="H727" s="32"/>
      <c r="I727" s="10"/>
      <c r="J727" s="32"/>
      <c r="K727" s="10"/>
      <c r="L727" s="32"/>
      <c r="M727" s="10"/>
      <c r="N727" s="32"/>
      <c r="O727" s="10"/>
      <c r="P727" s="32"/>
      <c r="Q727" s="10"/>
      <c r="R727" s="32"/>
      <c r="S727" s="10"/>
      <c r="T727" s="32"/>
      <c r="U727" s="10"/>
      <c r="V727" s="32"/>
      <c r="W727" s="10"/>
      <c r="X727" s="32"/>
      <c r="Y727" s="10"/>
      <c r="Z727" s="32"/>
      <c r="AA727" s="10"/>
      <c r="AB727" s="32"/>
      <c r="AC727" s="10"/>
      <c r="AD727" s="32"/>
      <c r="AE727" s="10"/>
      <c r="AF727" s="32"/>
      <c r="AG727" s="10"/>
      <c r="AH727" s="32"/>
      <c r="AI727" s="10"/>
      <c r="AJ727" s="32"/>
      <c r="AK727" s="10"/>
      <c r="AL727" s="32"/>
      <c r="AM727" s="10"/>
      <c r="AN727" s="32"/>
      <c r="AO727" s="10"/>
      <c r="AP727" s="244"/>
      <c r="AQ727" s="10"/>
      <c r="AR727" s="32"/>
      <c r="AS727" s="10"/>
      <c r="AT727" s="244"/>
      <c r="AU727" s="10"/>
      <c r="AV727" s="244"/>
      <c r="AW727" s="7"/>
      <c r="AX727" s="249"/>
      <c r="AY727" s="10"/>
      <c r="AZ727" s="244"/>
      <c r="BA727" s="7"/>
      <c r="BB727" s="249"/>
      <c r="BC727" s="7"/>
      <c r="BD727" s="249"/>
      <c r="BE727" s="7"/>
      <c r="BF727" s="8"/>
      <c r="BG727" s="7"/>
      <c r="BH727" s="8"/>
      <c r="BJ727" s="41"/>
      <c r="BK727" s="41">
        <f t="shared" si="46"/>
        <v>0</v>
      </c>
      <c r="BL727">
        <f t="shared" si="45"/>
        <v>0</v>
      </c>
      <c r="BN727" s="39"/>
    </row>
    <row r="728" spans="2:66">
      <c r="B728" s="6"/>
      <c r="C728" s="10"/>
      <c r="D728" s="32"/>
      <c r="E728" s="10"/>
      <c r="F728" s="32"/>
      <c r="G728" s="10"/>
      <c r="H728" s="32"/>
      <c r="I728" s="10"/>
      <c r="J728" s="32"/>
      <c r="K728" s="10"/>
      <c r="L728" s="32"/>
      <c r="M728" s="10"/>
      <c r="N728" s="32"/>
      <c r="O728" s="10"/>
      <c r="P728" s="32"/>
      <c r="Q728" s="10"/>
      <c r="R728" s="32"/>
      <c r="S728" s="10"/>
      <c r="T728" s="32"/>
      <c r="U728" s="10"/>
      <c r="V728" s="32"/>
      <c r="W728" s="10"/>
      <c r="X728" s="32"/>
      <c r="Y728" s="10"/>
      <c r="Z728" s="32"/>
      <c r="AA728" s="10"/>
      <c r="AB728" s="32"/>
      <c r="AC728" s="10"/>
      <c r="AD728" s="32"/>
      <c r="AE728" s="10"/>
      <c r="AF728" s="32"/>
      <c r="AG728" s="10"/>
      <c r="AH728" s="32"/>
      <c r="AI728" s="10"/>
      <c r="AJ728" s="32"/>
      <c r="AK728" s="10"/>
      <c r="AL728" s="32"/>
      <c r="AM728" s="10"/>
      <c r="AN728" s="32"/>
      <c r="AO728" s="10"/>
      <c r="AP728" s="244"/>
      <c r="AQ728" s="10"/>
      <c r="AR728" s="32"/>
      <c r="AS728" s="10"/>
      <c r="AT728" s="244"/>
      <c r="AU728" s="10"/>
      <c r="AV728" s="244"/>
      <c r="AW728" s="7"/>
      <c r="AX728" s="249"/>
      <c r="AY728" s="10"/>
      <c r="AZ728" s="244"/>
      <c r="BA728" s="7"/>
      <c r="BB728" s="249"/>
      <c r="BC728" s="7"/>
      <c r="BD728" s="249"/>
      <c r="BE728" s="7"/>
      <c r="BF728" s="8"/>
      <c r="BG728" s="7"/>
      <c r="BH728" s="8"/>
      <c r="BJ728" s="41"/>
      <c r="BK728" s="41">
        <f t="shared" si="46"/>
        <v>0</v>
      </c>
      <c r="BL728">
        <f t="shared" si="45"/>
        <v>0</v>
      </c>
    </row>
    <row r="729" spans="2:66">
      <c r="B729" s="6"/>
      <c r="C729" s="10"/>
      <c r="D729" s="32"/>
      <c r="E729" s="10"/>
      <c r="F729" s="32"/>
      <c r="G729" s="10"/>
      <c r="H729" s="32"/>
      <c r="I729" s="10"/>
      <c r="J729" s="32"/>
      <c r="K729" s="94"/>
      <c r="L729" s="32"/>
      <c r="M729" s="10"/>
      <c r="N729" s="32"/>
      <c r="O729" s="10"/>
      <c r="P729" s="32"/>
      <c r="Q729" s="10"/>
      <c r="R729" s="32"/>
      <c r="S729" s="10"/>
      <c r="T729" s="32"/>
      <c r="U729" s="10"/>
      <c r="V729" s="32"/>
      <c r="W729" s="10"/>
      <c r="X729" s="32"/>
      <c r="Y729" s="10"/>
      <c r="Z729" s="32"/>
      <c r="AA729" s="10"/>
      <c r="AB729" s="32"/>
      <c r="AC729" s="10"/>
      <c r="AD729" s="32"/>
      <c r="AE729" s="10"/>
      <c r="AF729" s="32"/>
      <c r="AG729" s="10"/>
      <c r="AH729" s="32"/>
      <c r="AI729" s="10"/>
      <c r="AJ729" s="32"/>
      <c r="AK729" s="10"/>
      <c r="AL729" s="32"/>
      <c r="AM729" s="10"/>
      <c r="AN729" s="32"/>
      <c r="AO729" s="10"/>
      <c r="AP729" s="244"/>
      <c r="AQ729" s="10"/>
      <c r="AR729" s="32"/>
      <c r="AS729" s="10"/>
      <c r="AT729" s="244"/>
      <c r="AU729" s="10"/>
      <c r="AV729" s="244"/>
      <c r="AW729" s="7"/>
      <c r="AX729" s="249"/>
      <c r="AY729" s="10"/>
      <c r="AZ729" s="244"/>
      <c r="BA729" s="7"/>
      <c r="BB729" s="249"/>
      <c r="BC729" s="7"/>
      <c r="BD729" s="249"/>
      <c r="BE729" s="7"/>
      <c r="BF729" s="8"/>
      <c r="BG729" s="7"/>
      <c r="BH729" s="8"/>
      <c r="BJ729" s="41"/>
      <c r="BK729" s="41">
        <f t="shared" si="46"/>
        <v>0</v>
      </c>
      <c r="BL729">
        <f t="shared" si="45"/>
        <v>0</v>
      </c>
      <c r="BN729" s="39"/>
    </row>
    <row r="730" spans="2:66">
      <c r="B730" s="6"/>
      <c r="C730" s="10"/>
      <c r="D730" s="32"/>
      <c r="E730" s="10"/>
      <c r="F730" s="32"/>
      <c r="G730" s="10"/>
      <c r="H730" s="32"/>
      <c r="I730" s="10"/>
      <c r="J730" s="32"/>
      <c r="K730" s="94"/>
      <c r="L730" s="32"/>
      <c r="M730" s="10"/>
      <c r="N730" s="32"/>
      <c r="O730" s="10"/>
      <c r="P730" s="32"/>
      <c r="Q730" s="10"/>
      <c r="R730" s="32"/>
      <c r="S730" s="10"/>
      <c r="T730" s="32"/>
      <c r="U730" s="10"/>
      <c r="V730" s="32"/>
      <c r="W730" s="10"/>
      <c r="X730" s="32"/>
      <c r="Y730" s="10"/>
      <c r="Z730" s="32"/>
      <c r="AA730" s="10"/>
      <c r="AB730" s="32"/>
      <c r="AC730" s="10"/>
      <c r="AD730" s="32"/>
      <c r="AE730" s="10"/>
      <c r="AF730" s="32"/>
      <c r="AG730" s="10"/>
      <c r="AH730" s="32"/>
      <c r="AI730" s="10"/>
      <c r="AJ730" s="32"/>
      <c r="AK730" s="10"/>
      <c r="AL730" s="32"/>
      <c r="AM730" s="10"/>
      <c r="AN730" s="32"/>
      <c r="AO730" s="10"/>
      <c r="AP730" s="244"/>
      <c r="AQ730" s="10"/>
      <c r="AR730" s="32"/>
      <c r="AS730" s="10"/>
      <c r="AT730" s="244"/>
      <c r="AU730" s="10"/>
      <c r="AV730" s="244"/>
      <c r="AW730" s="7"/>
      <c r="AX730" s="249"/>
      <c r="AY730" s="10"/>
      <c r="AZ730" s="244"/>
      <c r="BA730" s="7"/>
      <c r="BB730" s="249"/>
      <c r="BC730" s="7"/>
      <c r="BD730" s="249"/>
      <c r="BE730" s="7"/>
      <c r="BF730" s="8"/>
      <c r="BG730" s="7"/>
      <c r="BH730" s="8"/>
      <c r="BJ730" s="41"/>
      <c r="BK730" s="41">
        <f t="shared" si="46"/>
        <v>0</v>
      </c>
      <c r="BL730">
        <f t="shared" si="45"/>
        <v>0</v>
      </c>
      <c r="BN730" s="39"/>
    </row>
    <row r="731" spans="2:66">
      <c r="B731" s="6"/>
      <c r="C731" s="10"/>
      <c r="D731" s="32"/>
      <c r="E731" s="10"/>
      <c r="F731" s="32"/>
      <c r="G731" s="10"/>
      <c r="H731" s="32"/>
      <c r="I731" s="10"/>
      <c r="J731" s="32"/>
      <c r="K731" s="10"/>
      <c r="L731" s="32"/>
      <c r="M731" s="10"/>
      <c r="N731" s="32"/>
      <c r="O731" s="10"/>
      <c r="P731" s="32"/>
      <c r="Q731" s="10"/>
      <c r="R731" s="32"/>
      <c r="S731" s="10"/>
      <c r="T731" s="32"/>
      <c r="U731" s="10"/>
      <c r="V731" s="32"/>
      <c r="W731" s="10"/>
      <c r="X731" s="32"/>
      <c r="Y731" s="10"/>
      <c r="Z731" s="32"/>
      <c r="AA731" s="10"/>
      <c r="AB731" s="32"/>
      <c r="AC731" s="10"/>
      <c r="AD731" s="32"/>
      <c r="AE731" s="10"/>
      <c r="AF731" s="32"/>
      <c r="AG731" s="10"/>
      <c r="AH731" s="32"/>
      <c r="AI731" s="10"/>
      <c r="AJ731" s="32"/>
      <c r="AK731" s="10"/>
      <c r="AL731" s="32"/>
      <c r="AM731" s="10"/>
      <c r="AN731" s="32"/>
      <c r="AO731" s="10"/>
      <c r="AP731" s="244"/>
      <c r="AQ731" s="10"/>
      <c r="AR731" s="32"/>
      <c r="AS731" s="10"/>
      <c r="AT731" s="244"/>
      <c r="AU731" s="10"/>
      <c r="AV731" s="244"/>
      <c r="AW731" s="7"/>
      <c r="AX731" s="249"/>
      <c r="AY731" s="10"/>
      <c r="AZ731" s="244"/>
      <c r="BA731" s="7"/>
      <c r="BB731" s="249"/>
      <c r="BC731" s="7"/>
      <c r="BD731" s="249"/>
      <c r="BE731" s="7"/>
      <c r="BF731" s="8"/>
      <c r="BG731" s="7"/>
      <c r="BH731" s="8"/>
      <c r="BJ731" s="41"/>
      <c r="BK731" s="41">
        <f t="shared" si="46"/>
        <v>0</v>
      </c>
      <c r="BL731">
        <f t="shared" si="45"/>
        <v>0</v>
      </c>
      <c r="BN731" s="39"/>
    </row>
    <row r="732" spans="2:66">
      <c r="B732" s="6"/>
      <c r="C732" s="10"/>
      <c r="D732" s="32"/>
      <c r="E732" s="10"/>
      <c r="F732" s="32"/>
      <c r="G732" s="10"/>
      <c r="H732" s="32"/>
      <c r="I732" s="10"/>
      <c r="J732" s="32"/>
      <c r="K732" s="10"/>
      <c r="L732" s="32"/>
      <c r="M732" s="10"/>
      <c r="N732" s="32"/>
      <c r="O732" s="10"/>
      <c r="P732" s="32"/>
      <c r="Q732" s="10"/>
      <c r="R732" s="32"/>
      <c r="S732" s="10"/>
      <c r="T732" s="32"/>
      <c r="U732" s="10"/>
      <c r="V732" s="32"/>
      <c r="W732" s="10"/>
      <c r="X732" s="32"/>
      <c r="Y732" s="10"/>
      <c r="Z732" s="32"/>
      <c r="AA732" s="10"/>
      <c r="AB732" s="32"/>
      <c r="AC732" s="10"/>
      <c r="AD732" s="32"/>
      <c r="AE732" s="10"/>
      <c r="AF732" s="32"/>
      <c r="AG732" s="10"/>
      <c r="AH732" s="32"/>
      <c r="AI732" s="10"/>
      <c r="AJ732" s="32"/>
      <c r="AK732" s="10"/>
      <c r="AL732" s="32"/>
      <c r="AM732" s="10"/>
      <c r="AN732" s="32"/>
      <c r="AO732" s="10"/>
      <c r="AP732" s="244"/>
      <c r="AQ732" s="10"/>
      <c r="AR732" s="32"/>
      <c r="AS732" s="10"/>
      <c r="AT732" s="244"/>
      <c r="AU732" s="10"/>
      <c r="AV732" s="244"/>
      <c r="AW732" s="7"/>
      <c r="AX732" s="249"/>
      <c r="AY732" s="10"/>
      <c r="AZ732" s="244"/>
      <c r="BA732" s="7"/>
      <c r="BB732" s="249"/>
      <c r="BC732" s="7"/>
      <c r="BD732" s="249"/>
      <c r="BE732" s="7"/>
      <c r="BF732" s="8"/>
      <c r="BG732" s="7"/>
      <c r="BH732" s="8"/>
      <c r="BJ732" s="41"/>
      <c r="BK732" s="41">
        <f t="shared" si="46"/>
        <v>0</v>
      </c>
      <c r="BL732">
        <f t="shared" si="45"/>
        <v>0</v>
      </c>
    </row>
    <row r="733" spans="2:66">
      <c r="B733" s="6"/>
      <c r="C733" s="10"/>
      <c r="D733" s="32"/>
      <c r="E733" s="10"/>
      <c r="F733" s="32"/>
      <c r="G733" s="10"/>
      <c r="H733" s="32"/>
      <c r="I733" s="10"/>
      <c r="J733" s="32"/>
      <c r="K733" s="10"/>
      <c r="L733" s="32"/>
      <c r="M733" s="10"/>
      <c r="N733" s="32"/>
      <c r="O733" s="10"/>
      <c r="P733" s="32"/>
      <c r="Q733" s="10"/>
      <c r="R733" s="32"/>
      <c r="S733" s="10"/>
      <c r="T733" s="32"/>
      <c r="U733" s="10"/>
      <c r="V733" s="32"/>
      <c r="W733" s="10"/>
      <c r="X733" s="32"/>
      <c r="Y733" s="10"/>
      <c r="Z733" s="32"/>
      <c r="AA733" s="10"/>
      <c r="AB733" s="32"/>
      <c r="AC733" s="10"/>
      <c r="AD733" s="32"/>
      <c r="AE733" s="10"/>
      <c r="AF733" s="32"/>
      <c r="AG733" s="10"/>
      <c r="AH733" s="32"/>
      <c r="AI733" s="10"/>
      <c r="AJ733" s="32"/>
      <c r="AK733" s="10"/>
      <c r="AL733" s="32"/>
      <c r="AM733" s="10"/>
      <c r="AN733" s="32"/>
      <c r="AO733" s="10"/>
      <c r="AP733" s="244"/>
      <c r="AQ733" s="10"/>
      <c r="AR733" s="32"/>
      <c r="AS733" s="10"/>
      <c r="AT733" s="244"/>
      <c r="AU733" s="10"/>
      <c r="AV733" s="244"/>
      <c r="AW733" s="7"/>
      <c r="AX733" s="249"/>
      <c r="AY733" s="10"/>
      <c r="AZ733" s="244"/>
      <c r="BA733" s="7"/>
      <c r="BB733" s="249"/>
      <c r="BC733" s="7"/>
      <c r="BD733" s="249"/>
      <c r="BE733" s="7"/>
      <c r="BF733" s="8"/>
      <c r="BG733" s="7"/>
      <c r="BH733" s="8"/>
      <c r="BJ733" s="41"/>
      <c r="BK733" s="41">
        <f t="shared" si="46"/>
        <v>0</v>
      </c>
      <c r="BL733">
        <f t="shared" si="45"/>
        <v>0</v>
      </c>
    </row>
    <row r="734" spans="2:66">
      <c r="B734" s="6"/>
      <c r="C734" s="10"/>
      <c r="D734" s="32"/>
      <c r="E734" s="10"/>
      <c r="F734" s="32"/>
      <c r="G734" s="10"/>
      <c r="H734" s="32"/>
      <c r="I734" s="10"/>
      <c r="J734" s="32"/>
      <c r="K734" s="10"/>
      <c r="L734" s="32"/>
      <c r="M734" s="10"/>
      <c r="N734" s="32"/>
      <c r="O734" s="10"/>
      <c r="P734" s="32"/>
      <c r="Q734" s="10"/>
      <c r="R734" s="32"/>
      <c r="S734" s="10"/>
      <c r="T734" s="32"/>
      <c r="U734" s="10"/>
      <c r="V734" s="32"/>
      <c r="W734" s="10"/>
      <c r="X734" s="32"/>
      <c r="Y734" s="10"/>
      <c r="Z734" s="32"/>
      <c r="AA734" s="10"/>
      <c r="AB734" s="32"/>
      <c r="AC734" s="10"/>
      <c r="AD734" s="32"/>
      <c r="AE734" s="10"/>
      <c r="AF734" s="32"/>
      <c r="AG734" s="10"/>
      <c r="AH734" s="32"/>
      <c r="AI734" s="10"/>
      <c r="AJ734" s="32"/>
      <c r="AK734" s="10"/>
      <c r="AL734" s="32"/>
      <c r="AM734" s="10"/>
      <c r="AN734" s="32"/>
      <c r="AO734" s="10"/>
      <c r="AP734" s="244"/>
      <c r="AQ734" s="10"/>
      <c r="AR734" s="32"/>
      <c r="AS734" s="10"/>
      <c r="AT734" s="244"/>
      <c r="AU734" s="10"/>
      <c r="AV734" s="244"/>
      <c r="AW734" s="7"/>
      <c r="AX734" s="249"/>
      <c r="AY734" s="10"/>
      <c r="AZ734" s="244"/>
      <c r="BA734" s="7"/>
      <c r="BB734" s="249"/>
      <c r="BC734" s="7"/>
      <c r="BD734" s="249"/>
      <c r="BE734" s="7"/>
      <c r="BF734" s="8"/>
      <c r="BG734" s="7"/>
      <c r="BH734" s="8"/>
      <c r="BJ734" s="41"/>
      <c r="BK734" s="41">
        <f t="shared" si="46"/>
        <v>0</v>
      </c>
      <c r="BL734">
        <f t="shared" si="45"/>
        <v>0</v>
      </c>
    </row>
    <row r="735" spans="2:66">
      <c r="B735" s="6"/>
      <c r="C735" s="10"/>
      <c r="D735" s="32"/>
      <c r="E735" s="10"/>
      <c r="F735" s="32"/>
      <c r="G735" s="10"/>
      <c r="H735" s="32"/>
      <c r="I735" s="10"/>
      <c r="J735" s="32"/>
      <c r="K735" s="10"/>
      <c r="L735" s="32"/>
      <c r="M735" s="10"/>
      <c r="N735" s="32"/>
      <c r="O735" s="10"/>
      <c r="P735" s="32"/>
      <c r="Q735" s="10"/>
      <c r="R735" s="32"/>
      <c r="S735" s="10"/>
      <c r="T735" s="32"/>
      <c r="U735" s="10"/>
      <c r="V735" s="32"/>
      <c r="W735" s="10"/>
      <c r="X735" s="32"/>
      <c r="Y735" s="10"/>
      <c r="Z735" s="32"/>
      <c r="AA735" s="10"/>
      <c r="AB735" s="32"/>
      <c r="AC735" s="10"/>
      <c r="AD735" s="32"/>
      <c r="AE735" s="10"/>
      <c r="AF735" s="32"/>
      <c r="AG735" s="10"/>
      <c r="AH735" s="32"/>
      <c r="AI735" s="10"/>
      <c r="AJ735" s="32"/>
      <c r="AK735" s="10"/>
      <c r="AL735" s="32"/>
      <c r="AM735" s="10"/>
      <c r="AN735" s="32"/>
      <c r="AO735" s="10"/>
      <c r="AP735" s="244"/>
      <c r="AQ735" s="10"/>
      <c r="AR735" s="32"/>
      <c r="AS735" s="10"/>
      <c r="AT735" s="244"/>
      <c r="AU735" s="10"/>
      <c r="AV735" s="244"/>
      <c r="AW735" s="7"/>
      <c r="AX735" s="249"/>
      <c r="AY735" s="10"/>
      <c r="AZ735" s="244"/>
      <c r="BA735" s="7"/>
      <c r="BB735" s="249"/>
      <c r="BC735" s="7"/>
      <c r="BD735" s="249"/>
      <c r="BE735" s="7"/>
      <c r="BF735" s="8"/>
      <c r="BG735" s="7"/>
      <c r="BH735" s="8"/>
      <c r="BJ735" s="41"/>
      <c r="BK735" s="41">
        <f t="shared" si="46"/>
        <v>0</v>
      </c>
      <c r="BL735">
        <f t="shared" si="45"/>
        <v>0</v>
      </c>
    </row>
    <row r="736" spans="2:66">
      <c r="B736" s="6"/>
      <c r="C736" s="10"/>
      <c r="D736" s="32"/>
      <c r="E736" s="10"/>
      <c r="F736" s="32"/>
      <c r="G736" s="10"/>
      <c r="H736" s="32"/>
      <c r="I736" s="10"/>
      <c r="J736" s="32"/>
      <c r="K736" s="10"/>
      <c r="L736" s="32"/>
      <c r="M736" s="10"/>
      <c r="N736" s="32"/>
      <c r="O736" s="10"/>
      <c r="P736" s="32"/>
      <c r="Q736" s="10"/>
      <c r="R736" s="32"/>
      <c r="S736" s="10"/>
      <c r="T736" s="32"/>
      <c r="U736" s="10"/>
      <c r="V736" s="32"/>
      <c r="W736" s="10"/>
      <c r="X736" s="32"/>
      <c r="Y736" s="10"/>
      <c r="Z736" s="32"/>
      <c r="AA736" s="10"/>
      <c r="AB736" s="32"/>
      <c r="AC736" s="10"/>
      <c r="AD736" s="32"/>
      <c r="AE736" s="10"/>
      <c r="AF736" s="32"/>
      <c r="AG736" s="10"/>
      <c r="AH736" s="32"/>
      <c r="AI736" s="10"/>
      <c r="AJ736" s="32"/>
      <c r="AK736" s="10"/>
      <c r="AL736" s="32"/>
      <c r="AM736" s="10"/>
      <c r="AN736" s="32"/>
      <c r="AO736" s="10"/>
      <c r="AP736" s="244"/>
      <c r="AQ736" s="10"/>
      <c r="AR736" s="32"/>
      <c r="AS736" s="10"/>
      <c r="AT736" s="244"/>
      <c r="AU736" s="10"/>
      <c r="AV736" s="244"/>
      <c r="AW736" s="7"/>
      <c r="AX736" s="249"/>
      <c r="AY736" s="10"/>
      <c r="AZ736" s="244"/>
      <c r="BA736" s="7"/>
      <c r="BB736" s="249"/>
      <c r="BC736" s="7"/>
      <c r="BD736" s="249"/>
      <c r="BE736" s="7"/>
      <c r="BF736" s="8"/>
      <c r="BG736" s="7"/>
      <c r="BH736" s="8"/>
      <c r="BJ736" s="41"/>
      <c r="BK736" s="41">
        <f t="shared" si="46"/>
        <v>0</v>
      </c>
      <c r="BL736">
        <f t="shared" si="45"/>
        <v>0</v>
      </c>
    </row>
    <row r="737" spans="2:66">
      <c r="B737" s="6"/>
      <c r="C737" s="10"/>
      <c r="D737" s="32"/>
      <c r="E737" s="10"/>
      <c r="F737" s="32"/>
      <c r="G737" s="10"/>
      <c r="H737" s="32"/>
      <c r="I737" s="10"/>
      <c r="J737" s="32"/>
      <c r="K737" s="10"/>
      <c r="L737" s="32"/>
      <c r="M737" s="10"/>
      <c r="N737" s="32"/>
      <c r="O737" s="10"/>
      <c r="P737" s="32"/>
      <c r="Q737" s="10"/>
      <c r="R737" s="32"/>
      <c r="S737" s="10"/>
      <c r="T737" s="32"/>
      <c r="U737" s="10"/>
      <c r="V737" s="32"/>
      <c r="W737" s="10"/>
      <c r="X737" s="32"/>
      <c r="Y737" s="10"/>
      <c r="Z737" s="32"/>
      <c r="AA737" s="10"/>
      <c r="AB737" s="32"/>
      <c r="AC737" s="10"/>
      <c r="AD737" s="32"/>
      <c r="AE737" s="10"/>
      <c r="AF737" s="32"/>
      <c r="AG737" s="10"/>
      <c r="AH737" s="32"/>
      <c r="AI737" s="10"/>
      <c r="AJ737" s="32"/>
      <c r="AK737" s="10"/>
      <c r="AL737" s="32"/>
      <c r="AM737" s="10"/>
      <c r="AN737" s="32"/>
      <c r="AO737" s="10"/>
      <c r="AP737" s="244"/>
      <c r="AQ737" s="10"/>
      <c r="AR737" s="32"/>
      <c r="AS737" s="10"/>
      <c r="AT737" s="244"/>
      <c r="AU737" s="10"/>
      <c r="AV737" s="244"/>
      <c r="AW737" s="7"/>
      <c r="AX737" s="249"/>
      <c r="AY737" s="10"/>
      <c r="AZ737" s="244"/>
      <c r="BA737" s="7"/>
      <c r="BB737" s="249"/>
      <c r="BC737" s="7"/>
      <c r="BD737" s="249"/>
      <c r="BE737" s="7"/>
      <c r="BF737" s="8"/>
      <c r="BG737" s="7"/>
      <c r="BH737" s="8"/>
      <c r="BJ737" s="41"/>
      <c r="BK737" s="41">
        <f t="shared" si="46"/>
        <v>0</v>
      </c>
      <c r="BL737">
        <f t="shared" si="45"/>
        <v>0</v>
      </c>
    </row>
    <row r="738" spans="2:66">
      <c r="B738" s="6"/>
      <c r="C738" s="10"/>
      <c r="D738" s="32"/>
      <c r="E738" s="10"/>
      <c r="F738" s="32"/>
      <c r="G738" s="10"/>
      <c r="H738" s="32"/>
      <c r="I738" s="10"/>
      <c r="J738" s="32"/>
      <c r="K738" s="10"/>
      <c r="L738" s="32"/>
      <c r="M738" s="10"/>
      <c r="N738" s="32"/>
      <c r="O738" s="10"/>
      <c r="P738" s="32"/>
      <c r="Q738" s="10"/>
      <c r="R738" s="32"/>
      <c r="S738" s="10"/>
      <c r="T738" s="32"/>
      <c r="U738" s="10"/>
      <c r="V738" s="32"/>
      <c r="W738" s="10"/>
      <c r="X738" s="32"/>
      <c r="Y738" s="10"/>
      <c r="Z738" s="32"/>
      <c r="AA738" s="10"/>
      <c r="AB738" s="32"/>
      <c r="AC738" s="10"/>
      <c r="AD738" s="32"/>
      <c r="AE738" s="10"/>
      <c r="AF738" s="32"/>
      <c r="AG738" s="10"/>
      <c r="AH738" s="32"/>
      <c r="AI738" s="10"/>
      <c r="AJ738" s="32"/>
      <c r="AK738" s="10"/>
      <c r="AL738" s="32"/>
      <c r="AM738" s="10"/>
      <c r="AN738" s="32"/>
      <c r="AO738" s="10"/>
      <c r="AP738" s="244"/>
      <c r="AQ738" s="10"/>
      <c r="AR738" s="32"/>
      <c r="AS738" s="10"/>
      <c r="AT738" s="244"/>
      <c r="AU738" s="10"/>
      <c r="AV738" s="244"/>
      <c r="AW738" s="7"/>
      <c r="AX738" s="249"/>
      <c r="AY738" s="10"/>
      <c r="AZ738" s="244"/>
      <c r="BA738" s="7"/>
      <c r="BB738" s="249"/>
      <c r="BC738" s="7"/>
      <c r="BD738" s="249"/>
      <c r="BE738" s="7"/>
      <c r="BF738" s="8"/>
      <c r="BG738" s="7"/>
      <c r="BH738" s="8"/>
      <c r="BJ738" s="41"/>
      <c r="BK738" s="41">
        <f t="shared" si="46"/>
        <v>0</v>
      </c>
      <c r="BL738">
        <f t="shared" si="45"/>
        <v>0</v>
      </c>
    </row>
    <row r="739" spans="2:66">
      <c r="B739" s="6"/>
      <c r="C739" s="10"/>
      <c r="D739" s="32"/>
      <c r="E739" s="10"/>
      <c r="F739" s="32"/>
      <c r="G739" s="10"/>
      <c r="H739" s="32"/>
      <c r="I739" s="10"/>
      <c r="J739" s="32"/>
      <c r="K739" s="10"/>
      <c r="L739" s="32"/>
      <c r="M739" s="10"/>
      <c r="N739" s="32"/>
      <c r="O739" s="10"/>
      <c r="P739" s="32"/>
      <c r="Q739" s="10"/>
      <c r="R739" s="32"/>
      <c r="S739" s="10"/>
      <c r="T739" s="32"/>
      <c r="U739" s="10"/>
      <c r="V739" s="32"/>
      <c r="W739" s="10"/>
      <c r="X739" s="32"/>
      <c r="Y739" s="10"/>
      <c r="Z739" s="32"/>
      <c r="AA739" s="10"/>
      <c r="AB739" s="32"/>
      <c r="AC739" s="10"/>
      <c r="AD739" s="32"/>
      <c r="AE739" s="10"/>
      <c r="AF739" s="32"/>
      <c r="AG739" s="10"/>
      <c r="AH739" s="32"/>
      <c r="AI739" s="10"/>
      <c r="AJ739" s="32"/>
      <c r="AK739" s="10"/>
      <c r="AL739" s="32"/>
      <c r="AM739" s="10"/>
      <c r="AN739" s="32"/>
      <c r="AO739" s="10"/>
      <c r="AP739" s="244"/>
      <c r="AQ739" s="10"/>
      <c r="AR739" s="32"/>
      <c r="AS739" s="10"/>
      <c r="AT739" s="244"/>
      <c r="AU739" s="10"/>
      <c r="AV739" s="244"/>
      <c r="AW739" s="7"/>
      <c r="AX739" s="249"/>
      <c r="AY739" s="10"/>
      <c r="AZ739" s="244"/>
      <c r="BA739" s="7"/>
      <c r="BB739" s="249"/>
      <c r="BC739" s="7"/>
      <c r="BD739" s="249"/>
      <c r="BE739" s="7"/>
      <c r="BF739" s="8"/>
      <c r="BG739" s="7"/>
      <c r="BH739" s="8"/>
      <c r="BJ739" s="41"/>
      <c r="BK739" s="41">
        <f t="shared" si="46"/>
        <v>0</v>
      </c>
      <c r="BL739">
        <f t="shared" si="45"/>
        <v>0</v>
      </c>
    </row>
    <row r="740" spans="2:66">
      <c r="B740" s="6"/>
      <c r="C740" s="10"/>
      <c r="D740" s="32"/>
      <c r="E740" s="10"/>
      <c r="F740" s="32"/>
      <c r="G740" s="10"/>
      <c r="H740" s="32"/>
      <c r="I740" s="10"/>
      <c r="J740" s="32"/>
      <c r="K740" s="10"/>
      <c r="L740" s="32"/>
      <c r="M740" s="10"/>
      <c r="N740" s="32"/>
      <c r="O740" s="10"/>
      <c r="P740" s="32"/>
      <c r="Q740" s="10"/>
      <c r="R740" s="32"/>
      <c r="S740" s="10"/>
      <c r="T740" s="32"/>
      <c r="U740" s="10"/>
      <c r="V740" s="32"/>
      <c r="W740" s="10"/>
      <c r="X740" s="32"/>
      <c r="Y740" s="10"/>
      <c r="Z740" s="32"/>
      <c r="AA740" s="10"/>
      <c r="AB740" s="32"/>
      <c r="AC740" s="10"/>
      <c r="AD740" s="32"/>
      <c r="AE740" s="10"/>
      <c r="AF740" s="32"/>
      <c r="AG740" s="10"/>
      <c r="AH740" s="32"/>
      <c r="AI740" s="10"/>
      <c r="AJ740" s="32"/>
      <c r="AK740" s="10"/>
      <c r="AL740" s="32"/>
      <c r="AM740" s="10"/>
      <c r="AN740" s="32"/>
      <c r="AO740" s="10"/>
      <c r="AP740" s="244"/>
      <c r="AQ740" s="10"/>
      <c r="AR740" s="32"/>
      <c r="AS740" s="10"/>
      <c r="AT740" s="244"/>
      <c r="AU740" s="10"/>
      <c r="AV740" s="244"/>
      <c r="AW740" s="252"/>
      <c r="AX740" s="249"/>
      <c r="AY740" s="10"/>
      <c r="AZ740" s="244"/>
      <c r="BA740" s="252"/>
      <c r="BB740" s="249"/>
      <c r="BC740" s="252"/>
      <c r="BD740" s="249"/>
      <c r="BE740" s="7"/>
      <c r="BF740" s="8"/>
      <c r="BG740" s="7"/>
      <c r="BH740" s="8"/>
      <c r="BJ740" s="41"/>
      <c r="BK740" s="41">
        <f t="shared" si="46"/>
        <v>0</v>
      </c>
      <c r="BL740">
        <f t="shared" si="45"/>
        <v>0</v>
      </c>
    </row>
    <row r="741" spans="2:66">
      <c r="B741" s="6"/>
      <c r="C741" s="10"/>
      <c r="D741" s="32"/>
      <c r="E741" s="10"/>
      <c r="F741" s="32"/>
      <c r="G741" s="10"/>
      <c r="H741" s="32"/>
      <c r="I741" s="10"/>
      <c r="J741" s="32"/>
      <c r="K741" s="10"/>
      <c r="L741" s="32"/>
      <c r="M741" s="10"/>
      <c r="N741" s="32"/>
      <c r="O741" s="10"/>
      <c r="P741" s="32"/>
      <c r="Q741" s="10"/>
      <c r="R741" s="32"/>
      <c r="S741" s="10"/>
      <c r="T741" s="32"/>
      <c r="U741" s="10"/>
      <c r="V741" s="32"/>
      <c r="W741" s="10"/>
      <c r="X741" s="32"/>
      <c r="Y741" s="10"/>
      <c r="Z741" s="32"/>
      <c r="AA741" s="10"/>
      <c r="AB741" s="32"/>
      <c r="AC741" s="10"/>
      <c r="AD741" s="32"/>
      <c r="AE741" s="10"/>
      <c r="AF741" s="32"/>
      <c r="AG741" s="10"/>
      <c r="AH741" s="32"/>
      <c r="AI741" s="10"/>
      <c r="AJ741" s="32"/>
      <c r="AK741" s="10"/>
      <c r="AL741" s="32"/>
      <c r="AM741" s="10"/>
      <c r="AN741" s="32"/>
      <c r="AO741" s="10"/>
      <c r="AP741" s="244"/>
      <c r="AQ741" s="10"/>
      <c r="AR741" s="32"/>
      <c r="AS741" s="10"/>
      <c r="AT741" s="244"/>
      <c r="AU741" s="10"/>
      <c r="AV741" s="244"/>
      <c r="AW741" s="7"/>
      <c r="AX741" s="249"/>
      <c r="AY741" s="10"/>
      <c r="AZ741" s="244"/>
      <c r="BA741" s="7"/>
      <c r="BB741" s="249"/>
      <c r="BC741" s="7"/>
      <c r="BD741" s="249"/>
      <c r="BE741" s="7"/>
      <c r="BF741" s="8"/>
      <c r="BG741" s="7"/>
      <c r="BH741" s="8"/>
      <c r="BJ741" s="41"/>
      <c r="BK741" s="41">
        <f t="shared" si="46"/>
        <v>0</v>
      </c>
      <c r="BL741">
        <f t="shared" si="45"/>
        <v>0</v>
      </c>
    </row>
    <row r="742" spans="2:66">
      <c r="B742" s="6"/>
      <c r="C742" s="10"/>
      <c r="D742" s="32"/>
      <c r="E742" s="10"/>
      <c r="F742" s="32"/>
      <c r="G742" s="10"/>
      <c r="H742" s="32"/>
      <c r="I742" s="10"/>
      <c r="J742" s="32"/>
      <c r="K742" s="10"/>
      <c r="L742" s="32"/>
      <c r="M742" s="10"/>
      <c r="N742" s="32"/>
      <c r="O742" s="10"/>
      <c r="P742" s="32"/>
      <c r="Q742" s="10"/>
      <c r="R742" s="32"/>
      <c r="S742" s="10"/>
      <c r="T742" s="32"/>
      <c r="U742" s="10"/>
      <c r="V742" s="32"/>
      <c r="W742" s="10"/>
      <c r="X742" s="32"/>
      <c r="Y742" s="10"/>
      <c r="Z742" s="32"/>
      <c r="AA742" s="10"/>
      <c r="AB742" s="32"/>
      <c r="AC742" s="10"/>
      <c r="AD742" s="32"/>
      <c r="AE742" s="10"/>
      <c r="AF742" s="32"/>
      <c r="AG742" s="10"/>
      <c r="AH742" s="32"/>
      <c r="AI742" s="10"/>
      <c r="AJ742" s="32"/>
      <c r="AK742" s="10"/>
      <c r="AL742" s="32"/>
      <c r="AM742" s="10"/>
      <c r="AN742" s="32"/>
      <c r="AO742" s="10"/>
      <c r="AP742" s="244"/>
      <c r="AQ742" s="10"/>
      <c r="AR742" s="32"/>
      <c r="AS742" s="10"/>
      <c r="AT742" s="244"/>
      <c r="AU742" s="10"/>
      <c r="AV742" s="244"/>
      <c r="AW742" s="7"/>
      <c r="AX742" s="249"/>
      <c r="AY742" s="10"/>
      <c r="AZ742" s="244"/>
      <c r="BA742" s="7"/>
      <c r="BB742" s="249"/>
      <c r="BC742" s="7"/>
      <c r="BD742" s="249"/>
      <c r="BE742" s="7"/>
      <c r="BF742" s="8"/>
      <c r="BG742" s="7"/>
      <c r="BH742" s="8"/>
      <c r="BJ742" s="41"/>
      <c r="BK742" s="41">
        <f t="shared" si="46"/>
        <v>0</v>
      </c>
      <c r="BL742">
        <f t="shared" si="45"/>
        <v>0</v>
      </c>
    </row>
    <row r="743" spans="2:66">
      <c r="B743" s="6"/>
      <c r="C743" s="10"/>
      <c r="D743" s="32"/>
      <c r="E743" s="10"/>
      <c r="F743" s="32"/>
      <c r="G743" s="10"/>
      <c r="H743" s="32"/>
      <c r="I743" s="10"/>
      <c r="J743" s="32"/>
      <c r="K743" s="10"/>
      <c r="L743" s="32"/>
      <c r="M743" s="10"/>
      <c r="N743" s="32"/>
      <c r="O743" s="10"/>
      <c r="P743" s="32"/>
      <c r="Q743" s="10"/>
      <c r="R743" s="32"/>
      <c r="S743" s="10"/>
      <c r="T743" s="32"/>
      <c r="U743" s="10"/>
      <c r="V743" s="32"/>
      <c r="W743" s="10"/>
      <c r="X743" s="32"/>
      <c r="Y743" s="10"/>
      <c r="Z743" s="32"/>
      <c r="AA743" s="10"/>
      <c r="AB743" s="32"/>
      <c r="AC743" s="10"/>
      <c r="AD743" s="32"/>
      <c r="AE743" s="10"/>
      <c r="AF743" s="32"/>
      <c r="AG743" s="10"/>
      <c r="AH743" s="32"/>
      <c r="AI743" s="10"/>
      <c r="AJ743" s="32"/>
      <c r="AK743" s="10"/>
      <c r="AL743" s="32"/>
      <c r="AM743" s="10"/>
      <c r="AN743" s="32"/>
      <c r="AO743" s="10"/>
      <c r="AP743" s="244"/>
      <c r="AQ743" s="10"/>
      <c r="AR743" s="32"/>
      <c r="AS743" s="10"/>
      <c r="AT743" s="244"/>
      <c r="AU743" s="10"/>
      <c r="AV743" s="244"/>
      <c r="AW743" s="7"/>
      <c r="AX743" s="249"/>
      <c r="AY743" s="10"/>
      <c r="AZ743" s="244"/>
      <c r="BA743" s="7"/>
      <c r="BB743" s="249"/>
      <c r="BC743" s="7"/>
      <c r="BD743" s="249"/>
      <c r="BE743" s="7"/>
      <c r="BF743" s="8"/>
      <c r="BG743" s="7"/>
      <c r="BH743" s="8"/>
      <c r="BJ743" s="41"/>
      <c r="BK743" s="41">
        <f t="shared" si="46"/>
        <v>0</v>
      </c>
      <c r="BL743">
        <f t="shared" si="45"/>
        <v>0</v>
      </c>
    </row>
    <row r="744" spans="2:66">
      <c r="B744" s="6"/>
      <c r="C744" s="10"/>
      <c r="D744" s="32"/>
      <c r="E744" s="10"/>
      <c r="F744" s="32"/>
      <c r="G744" s="10"/>
      <c r="H744" s="32"/>
      <c r="I744" s="10"/>
      <c r="J744" s="32"/>
      <c r="K744" s="94"/>
      <c r="L744" s="32"/>
      <c r="M744" s="10"/>
      <c r="N744" s="32"/>
      <c r="O744" s="10"/>
      <c r="P744" s="32"/>
      <c r="Q744" s="10"/>
      <c r="R744" s="32"/>
      <c r="S744" s="10"/>
      <c r="T744" s="32"/>
      <c r="U744" s="10"/>
      <c r="V744" s="32"/>
      <c r="W744" s="10"/>
      <c r="X744" s="32"/>
      <c r="Y744" s="10"/>
      <c r="Z744" s="32"/>
      <c r="AA744" s="10"/>
      <c r="AB744" s="32"/>
      <c r="AC744" s="10"/>
      <c r="AD744" s="32"/>
      <c r="AE744" s="10"/>
      <c r="AF744" s="32"/>
      <c r="AG744" s="10"/>
      <c r="AH744" s="32"/>
      <c r="AI744" s="10"/>
      <c r="AJ744" s="32"/>
      <c r="AK744" s="10"/>
      <c r="AL744" s="32"/>
      <c r="AM744" s="10"/>
      <c r="AN744" s="32"/>
      <c r="AO744" s="10"/>
      <c r="AP744" s="244"/>
      <c r="AQ744" s="10"/>
      <c r="AR744" s="32"/>
      <c r="AS744" s="10"/>
      <c r="AT744" s="244"/>
      <c r="AU744" s="10"/>
      <c r="AV744" s="244"/>
      <c r="AW744" s="7"/>
      <c r="AX744" s="249"/>
      <c r="AY744" s="10"/>
      <c r="AZ744" s="244"/>
      <c r="BA744" s="7"/>
      <c r="BB744" s="249"/>
      <c r="BC744" s="7"/>
      <c r="BD744" s="249"/>
      <c r="BE744" s="7"/>
      <c r="BF744" s="8"/>
      <c r="BG744" s="7"/>
      <c r="BH744" s="8"/>
      <c r="BJ744" s="41"/>
      <c r="BK744" s="41">
        <f t="shared" si="46"/>
        <v>0</v>
      </c>
      <c r="BL744">
        <f t="shared" si="45"/>
        <v>0</v>
      </c>
      <c r="BN744" s="39"/>
    </row>
    <row r="745" spans="2:66">
      <c r="B745" s="6"/>
      <c r="C745" s="10"/>
      <c r="D745" s="32"/>
      <c r="E745" s="10"/>
      <c r="F745" s="32"/>
      <c r="G745" s="10"/>
      <c r="H745" s="32"/>
      <c r="I745" s="10"/>
      <c r="J745" s="32"/>
      <c r="K745" s="94"/>
      <c r="L745" s="32"/>
      <c r="M745" s="10"/>
      <c r="N745" s="32"/>
      <c r="O745" s="10"/>
      <c r="P745" s="32"/>
      <c r="Q745" s="10"/>
      <c r="R745" s="32"/>
      <c r="S745" s="10"/>
      <c r="T745" s="32"/>
      <c r="U745" s="10"/>
      <c r="V745" s="32"/>
      <c r="W745" s="10"/>
      <c r="X745" s="32"/>
      <c r="Y745" s="10"/>
      <c r="Z745" s="32"/>
      <c r="AA745" s="10"/>
      <c r="AB745" s="32"/>
      <c r="AC745" s="10"/>
      <c r="AD745" s="32"/>
      <c r="AE745" s="10"/>
      <c r="AF745" s="32"/>
      <c r="AG745" s="10"/>
      <c r="AH745" s="32"/>
      <c r="AI745" s="10"/>
      <c r="AJ745" s="32"/>
      <c r="AK745" s="10"/>
      <c r="AL745" s="32"/>
      <c r="AM745" s="10"/>
      <c r="AN745" s="32"/>
      <c r="AO745" s="10"/>
      <c r="AP745" s="244"/>
      <c r="AQ745" s="10"/>
      <c r="AR745" s="32"/>
      <c r="AS745" s="10"/>
      <c r="AT745" s="244"/>
      <c r="AU745" s="10"/>
      <c r="AV745" s="244"/>
      <c r="AW745" s="7"/>
      <c r="AX745" s="249"/>
      <c r="AY745" s="10"/>
      <c r="AZ745" s="244"/>
      <c r="BA745" s="7"/>
      <c r="BB745" s="249"/>
      <c r="BC745" s="7"/>
      <c r="BD745" s="249"/>
      <c r="BE745" s="7"/>
      <c r="BF745" s="8"/>
      <c r="BG745" s="7"/>
      <c r="BH745" s="8"/>
      <c r="BJ745" s="41"/>
      <c r="BK745" s="41">
        <f t="shared" si="46"/>
        <v>0</v>
      </c>
      <c r="BL745">
        <f t="shared" si="45"/>
        <v>0</v>
      </c>
      <c r="BN745" s="39"/>
    </row>
    <row r="746" spans="2:66">
      <c r="B746" s="6"/>
      <c r="C746" s="10"/>
      <c r="D746" s="32"/>
      <c r="E746" s="10"/>
      <c r="F746" s="32"/>
      <c r="G746" s="10"/>
      <c r="H746" s="32"/>
      <c r="I746" s="10"/>
      <c r="J746" s="32"/>
      <c r="K746" s="10"/>
      <c r="L746" s="32"/>
      <c r="M746" s="10"/>
      <c r="N746" s="32"/>
      <c r="O746" s="10"/>
      <c r="P746" s="32"/>
      <c r="Q746" s="10"/>
      <c r="R746" s="32"/>
      <c r="S746" s="10"/>
      <c r="T746" s="32"/>
      <c r="U746" s="10"/>
      <c r="V746" s="32"/>
      <c r="W746" s="10"/>
      <c r="X746" s="32"/>
      <c r="Y746" s="10"/>
      <c r="Z746" s="32"/>
      <c r="AA746" s="10"/>
      <c r="AB746" s="32"/>
      <c r="AC746" s="10"/>
      <c r="AD746" s="32"/>
      <c r="AE746" s="10"/>
      <c r="AF746" s="32"/>
      <c r="AG746" s="10"/>
      <c r="AH746" s="32"/>
      <c r="AI746" s="10"/>
      <c r="AJ746" s="32"/>
      <c r="AK746" s="10"/>
      <c r="AL746" s="32"/>
      <c r="AM746" s="10"/>
      <c r="AN746" s="32"/>
      <c r="AO746" s="10"/>
      <c r="AP746" s="244"/>
      <c r="AQ746" s="10"/>
      <c r="AR746" s="32"/>
      <c r="AS746" s="10"/>
      <c r="AT746" s="244"/>
      <c r="AU746" s="10"/>
      <c r="AV746" s="244"/>
      <c r="AW746" s="7"/>
      <c r="AX746" s="249"/>
      <c r="AY746" s="10"/>
      <c r="AZ746" s="244"/>
      <c r="BA746" s="7"/>
      <c r="BB746" s="249"/>
      <c r="BC746" s="7"/>
      <c r="BD746" s="249"/>
      <c r="BE746" s="7"/>
      <c r="BF746" s="8"/>
      <c r="BG746" s="7"/>
      <c r="BH746" s="8"/>
      <c r="BJ746" s="41"/>
      <c r="BK746" s="41">
        <f t="shared" si="46"/>
        <v>0</v>
      </c>
      <c r="BL746">
        <f t="shared" si="45"/>
        <v>0</v>
      </c>
    </row>
    <row r="747" spans="2:66">
      <c r="B747" s="6"/>
      <c r="C747" s="10"/>
      <c r="D747" s="32"/>
      <c r="E747" s="10"/>
      <c r="F747" s="32"/>
      <c r="G747" s="10"/>
      <c r="H747" s="32"/>
      <c r="I747" s="10"/>
      <c r="J747" s="32"/>
      <c r="K747" s="10"/>
      <c r="L747" s="32"/>
      <c r="M747" s="10"/>
      <c r="N747" s="32"/>
      <c r="O747" s="10"/>
      <c r="P747" s="32"/>
      <c r="Q747" s="10"/>
      <c r="R747" s="32"/>
      <c r="S747" s="10"/>
      <c r="T747" s="32"/>
      <c r="U747" s="10"/>
      <c r="V747" s="32"/>
      <c r="W747" s="10"/>
      <c r="X747" s="32"/>
      <c r="Y747" s="10"/>
      <c r="Z747" s="32"/>
      <c r="AA747" s="10"/>
      <c r="AB747" s="32"/>
      <c r="AC747" s="10"/>
      <c r="AD747" s="32"/>
      <c r="AE747" s="10"/>
      <c r="AF747" s="32"/>
      <c r="AG747" s="10"/>
      <c r="AH747" s="32"/>
      <c r="AI747" s="10"/>
      <c r="AJ747" s="32"/>
      <c r="AK747" s="10"/>
      <c r="AL747" s="32"/>
      <c r="AM747" s="10"/>
      <c r="AN747" s="32"/>
      <c r="AO747" s="10"/>
      <c r="AP747" s="244"/>
      <c r="AQ747" s="10"/>
      <c r="AR747" s="32"/>
      <c r="AS747" s="10"/>
      <c r="AT747" s="244"/>
      <c r="AU747" s="10"/>
      <c r="AV747" s="244"/>
      <c r="AW747" s="7"/>
      <c r="AX747" s="249"/>
      <c r="AY747" s="10"/>
      <c r="AZ747" s="244"/>
      <c r="BA747" s="7"/>
      <c r="BB747" s="249"/>
      <c r="BC747" s="7"/>
      <c r="BD747" s="249"/>
      <c r="BE747" s="7"/>
      <c r="BF747" s="8"/>
      <c r="BG747" s="7"/>
      <c r="BH747" s="8"/>
      <c r="BJ747" s="41"/>
      <c r="BK747" s="41">
        <f t="shared" si="46"/>
        <v>0</v>
      </c>
      <c r="BL747">
        <f t="shared" si="45"/>
        <v>0</v>
      </c>
    </row>
    <row r="748" spans="2:66">
      <c r="B748" s="6"/>
      <c r="C748" s="10"/>
      <c r="D748" s="32"/>
      <c r="E748" s="10"/>
      <c r="F748" s="32"/>
      <c r="G748" s="10"/>
      <c r="H748" s="32"/>
      <c r="I748" s="10"/>
      <c r="J748" s="32"/>
      <c r="K748" s="94"/>
      <c r="L748" s="32"/>
      <c r="M748" s="10"/>
      <c r="N748" s="32"/>
      <c r="O748" s="10"/>
      <c r="P748" s="32"/>
      <c r="Q748" s="10"/>
      <c r="R748" s="32"/>
      <c r="S748" s="10"/>
      <c r="T748" s="32"/>
      <c r="U748" s="10"/>
      <c r="V748" s="32"/>
      <c r="W748" s="10"/>
      <c r="X748" s="32"/>
      <c r="Y748" s="10"/>
      <c r="Z748" s="32"/>
      <c r="AA748" s="10"/>
      <c r="AB748" s="32"/>
      <c r="AC748" s="10"/>
      <c r="AD748" s="32"/>
      <c r="AE748" s="10"/>
      <c r="AF748" s="32"/>
      <c r="AG748" s="10"/>
      <c r="AH748" s="32"/>
      <c r="AI748" s="10"/>
      <c r="AJ748" s="32"/>
      <c r="AK748" s="10"/>
      <c r="AL748" s="32"/>
      <c r="AM748" s="10"/>
      <c r="AN748" s="32"/>
      <c r="AO748" s="10"/>
      <c r="AP748" s="244"/>
      <c r="AQ748" s="10"/>
      <c r="AR748" s="32"/>
      <c r="AS748" s="10"/>
      <c r="AT748" s="244"/>
      <c r="AU748" s="10"/>
      <c r="AV748" s="244"/>
      <c r="AW748" s="7"/>
      <c r="AX748" s="249"/>
      <c r="AY748" s="10"/>
      <c r="AZ748" s="244"/>
      <c r="BA748" s="7"/>
      <c r="BB748" s="249"/>
      <c r="BC748" s="7"/>
      <c r="BD748" s="249"/>
      <c r="BE748" s="7"/>
      <c r="BF748" s="8"/>
      <c r="BG748" s="7"/>
      <c r="BH748" s="8"/>
      <c r="BJ748" s="41"/>
      <c r="BK748" s="41">
        <f t="shared" si="46"/>
        <v>0</v>
      </c>
      <c r="BL748">
        <f t="shared" si="45"/>
        <v>0</v>
      </c>
      <c r="BN748" s="39"/>
    </row>
    <row r="749" spans="2:66">
      <c r="B749" s="6"/>
      <c r="C749" s="10"/>
      <c r="D749" s="32"/>
      <c r="E749" s="10"/>
      <c r="F749" s="32"/>
      <c r="G749" s="10"/>
      <c r="H749" s="32"/>
      <c r="I749" s="10"/>
      <c r="J749" s="32"/>
      <c r="K749" s="10"/>
      <c r="L749" s="32"/>
      <c r="M749" s="10"/>
      <c r="N749" s="32"/>
      <c r="O749" s="10"/>
      <c r="P749" s="32"/>
      <c r="Q749" s="10"/>
      <c r="R749" s="32"/>
      <c r="S749" s="10"/>
      <c r="T749" s="32"/>
      <c r="U749" s="10"/>
      <c r="V749" s="32"/>
      <c r="W749" s="10"/>
      <c r="X749" s="32"/>
      <c r="Y749" s="10"/>
      <c r="Z749" s="32"/>
      <c r="AA749" s="10"/>
      <c r="AB749" s="32"/>
      <c r="AC749" s="10"/>
      <c r="AD749" s="32"/>
      <c r="AE749" s="10"/>
      <c r="AF749" s="32"/>
      <c r="AG749" s="10"/>
      <c r="AH749" s="32"/>
      <c r="AI749" s="10"/>
      <c r="AJ749" s="32"/>
      <c r="AK749" s="10"/>
      <c r="AL749" s="32"/>
      <c r="AM749" s="10"/>
      <c r="AN749" s="32"/>
      <c r="AO749" s="10"/>
      <c r="AP749" s="244"/>
      <c r="AQ749" s="10"/>
      <c r="AR749" s="32"/>
      <c r="AS749" s="10"/>
      <c r="AT749" s="244"/>
      <c r="AU749" s="10"/>
      <c r="AV749" s="244"/>
      <c r="AW749" s="7"/>
      <c r="AX749" s="249"/>
      <c r="AY749" s="10"/>
      <c r="AZ749" s="244"/>
      <c r="BA749" s="7"/>
      <c r="BB749" s="249"/>
      <c r="BC749" s="7"/>
      <c r="BD749" s="249"/>
      <c r="BE749" s="7"/>
      <c r="BF749" s="8"/>
      <c r="BG749" s="7"/>
      <c r="BH749" s="8"/>
      <c r="BJ749" s="41"/>
      <c r="BK749" s="41">
        <f t="shared" si="46"/>
        <v>0</v>
      </c>
      <c r="BL749">
        <f t="shared" si="45"/>
        <v>0</v>
      </c>
    </row>
    <row r="750" spans="2:66">
      <c r="B750" s="6"/>
      <c r="C750" s="10"/>
      <c r="D750" s="32"/>
      <c r="E750" s="10"/>
      <c r="F750" s="32"/>
      <c r="G750" s="10"/>
      <c r="H750" s="32"/>
      <c r="I750" s="10"/>
      <c r="J750" s="32"/>
      <c r="K750" s="10"/>
      <c r="L750" s="32"/>
      <c r="M750" s="10"/>
      <c r="N750" s="32"/>
      <c r="O750" s="10"/>
      <c r="P750" s="32"/>
      <c r="Q750" s="10"/>
      <c r="R750" s="32"/>
      <c r="S750" s="10"/>
      <c r="T750" s="32"/>
      <c r="U750" s="10"/>
      <c r="V750" s="32"/>
      <c r="W750" s="10"/>
      <c r="X750" s="32"/>
      <c r="Y750" s="10"/>
      <c r="Z750" s="32"/>
      <c r="AA750" s="10"/>
      <c r="AB750" s="32"/>
      <c r="AC750" s="10"/>
      <c r="AD750" s="32"/>
      <c r="AE750" s="10"/>
      <c r="AF750" s="32"/>
      <c r="AG750" s="10"/>
      <c r="AH750" s="32"/>
      <c r="AI750" s="10"/>
      <c r="AJ750" s="32"/>
      <c r="AK750" s="10"/>
      <c r="AL750" s="32"/>
      <c r="AM750" s="10"/>
      <c r="AN750" s="32"/>
      <c r="AO750" s="10"/>
      <c r="AP750" s="244"/>
      <c r="AQ750" s="10"/>
      <c r="AR750" s="32"/>
      <c r="AS750" s="10"/>
      <c r="AT750" s="244"/>
      <c r="AU750" s="10"/>
      <c r="AV750" s="244"/>
      <c r="AW750" s="7"/>
      <c r="AX750" s="249"/>
      <c r="AY750" s="10"/>
      <c r="AZ750" s="244"/>
      <c r="BA750" s="7"/>
      <c r="BB750" s="249"/>
      <c r="BC750" s="7"/>
      <c r="BD750" s="249"/>
      <c r="BE750" s="7"/>
      <c r="BF750" s="8"/>
      <c r="BG750" s="7"/>
      <c r="BH750" s="8"/>
      <c r="BJ750" s="41"/>
      <c r="BK750" s="41">
        <f t="shared" si="46"/>
        <v>0</v>
      </c>
      <c r="BL750">
        <f t="shared" si="45"/>
        <v>0</v>
      </c>
    </row>
    <row r="751" spans="2:66">
      <c r="B751" s="6"/>
      <c r="C751" s="10"/>
      <c r="D751" s="32"/>
      <c r="E751" s="10"/>
      <c r="F751" s="32"/>
      <c r="G751" s="10"/>
      <c r="H751" s="32"/>
      <c r="I751" s="10"/>
      <c r="J751" s="32"/>
      <c r="K751" s="94"/>
      <c r="L751" s="32"/>
      <c r="M751" s="10"/>
      <c r="N751" s="32"/>
      <c r="O751" s="10"/>
      <c r="P751" s="32"/>
      <c r="Q751" s="10"/>
      <c r="R751" s="32"/>
      <c r="S751" s="10"/>
      <c r="T751" s="32"/>
      <c r="U751" s="10"/>
      <c r="V751" s="32"/>
      <c r="W751" s="10"/>
      <c r="X751" s="32"/>
      <c r="Y751" s="10"/>
      <c r="Z751" s="32"/>
      <c r="AA751" s="10"/>
      <c r="AB751" s="32"/>
      <c r="AC751" s="10"/>
      <c r="AD751" s="32"/>
      <c r="AE751" s="10"/>
      <c r="AF751" s="32"/>
      <c r="AG751" s="10"/>
      <c r="AH751" s="32"/>
      <c r="AI751" s="10"/>
      <c r="AJ751" s="32"/>
      <c r="AK751" s="10"/>
      <c r="AL751" s="32"/>
      <c r="AM751" s="10"/>
      <c r="AN751" s="32"/>
      <c r="AO751" s="10"/>
      <c r="AP751" s="244"/>
      <c r="AQ751" s="10"/>
      <c r="AR751" s="32"/>
      <c r="AS751" s="10"/>
      <c r="AT751" s="244"/>
      <c r="AU751" s="10"/>
      <c r="AV751" s="244"/>
      <c r="AW751" s="7"/>
      <c r="AX751" s="249"/>
      <c r="AY751" s="10"/>
      <c r="AZ751" s="244"/>
      <c r="BA751" s="7"/>
      <c r="BB751" s="249"/>
      <c r="BC751" s="7"/>
      <c r="BD751" s="249"/>
      <c r="BE751" s="7"/>
      <c r="BF751" s="8"/>
      <c r="BG751" s="7"/>
      <c r="BH751" s="8"/>
      <c r="BJ751" s="41"/>
      <c r="BK751" s="41">
        <f t="shared" si="46"/>
        <v>0</v>
      </c>
      <c r="BL751">
        <f t="shared" si="45"/>
        <v>0</v>
      </c>
      <c r="BN751" s="39"/>
    </row>
    <row r="752" spans="2:66">
      <c r="B752" s="6"/>
      <c r="C752" s="10"/>
      <c r="D752" s="32"/>
      <c r="E752" s="10"/>
      <c r="F752" s="32"/>
      <c r="G752" s="10"/>
      <c r="H752" s="32"/>
      <c r="I752" s="10"/>
      <c r="J752" s="32"/>
      <c r="K752" s="10"/>
      <c r="L752" s="32"/>
      <c r="M752" s="10"/>
      <c r="N752" s="32"/>
      <c r="O752" s="10"/>
      <c r="P752" s="32"/>
      <c r="Q752" s="10"/>
      <c r="R752" s="32"/>
      <c r="S752" s="10"/>
      <c r="T752" s="32"/>
      <c r="U752" s="10"/>
      <c r="V752" s="32"/>
      <c r="W752" s="10"/>
      <c r="X752" s="32"/>
      <c r="Y752" s="10"/>
      <c r="Z752" s="32"/>
      <c r="AA752" s="10"/>
      <c r="AB752" s="32"/>
      <c r="AC752" s="10"/>
      <c r="AD752" s="32"/>
      <c r="AE752" s="10"/>
      <c r="AF752" s="32"/>
      <c r="AG752" s="10"/>
      <c r="AH752" s="32"/>
      <c r="AI752" s="10"/>
      <c r="AJ752" s="32"/>
      <c r="AK752" s="10"/>
      <c r="AL752" s="32"/>
      <c r="AM752" s="10"/>
      <c r="AN752" s="32"/>
      <c r="AO752" s="10"/>
      <c r="AP752" s="244"/>
      <c r="AQ752" s="10"/>
      <c r="AR752" s="32"/>
      <c r="AS752" s="10"/>
      <c r="AT752" s="244"/>
      <c r="AU752" s="10"/>
      <c r="AV752" s="244"/>
      <c r="AW752" s="7"/>
      <c r="AX752" s="249"/>
      <c r="AY752" s="10"/>
      <c r="AZ752" s="244"/>
      <c r="BA752" s="7"/>
      <c r="BB752" s="249"/>
      <c r="BC752" s="7"/>
      <c r="BD752" s="249"/>
      <c r="BE752" s="7"/>
      <c r="BF752" s="8"/>
      <c r="BG752" s="7"/>
      <c r="BH752" s="8"/>
      <c r="BJ752" s="41"/>
      <c r="BK752" s="41">
        <f t="shared" si="46"/>
        <v>0</v>
      </c>
      <c r="BL752">
        <f t="shared" si="45"/>
        <v>0</v>
      </c>
    </row>
    <row r="753" spans="2:66">
      <c r="B753" s="6"/>
      <c r="C753" s="10"/>
      <c r="D753" s="32"/>
      <c r="E753" s="10"/>
      <c r="F753" s="32"/>
      <c r="G753" s="10"/>
      <c r="H753" s="32"/>
      <c r="I753" s="10"/>
      <c r="J753" s="32"/>
      <c r="K753" s="10"/>
      <c r="L753" s="32"/>
      <c r="M753" s="10"/>
      <c r="N753" s="32"/>
      <c r="O753" s="10"/>
      <c r="P753" s="32"/>
      <c r="Q753" s="10"/>
      <c r="R753" s="32"/>
      <c r="S753" s="10"/>
      <c r="T753" s="32"/>
      <c r="U753" s="10"/>
      <c r="V753" s="32"/>
      <c r="W753" s="10"/>
      <c r="X753" s="32"/>
      <c r="Y753" s="10"/>
      <c r="Z753" s="32"/>
      <c r="AA753" s="10"/>
      <c r="AB753" s="32"/>
      <c r="AC753" s="10"/>
      <c r="AD753" s="32"/>
      <c r="AE753" s="10"/>
      <c r="AF753" s="32"/>
      <c r="AG753" s="10"/>
      <c r="AH753" s="32"/>
      <c r="AI753" s="10"/>
      <c r="AJ753" s="32"/>
      <c r="AK753" s="10"/>
      <c r="AL753" s="32"/>
      <c r="AM753" s="10"/>
      <c r="AN753" s="32"/>
      <c r="AO753" s="10"/>
      <c r="AP753" s="244"/>
      <c r="AQ753" s="10"/>
      <c r="AR753" s="32"/>
      <c r="AS753" s="10"/>
      <c r="AT753" s="244"/>
      <c r="AU753" s="10"/>
      <c r="AV753" s="244"/>
      <c r="AW753" s="7"/>
      <c r="AX753" s="249"/>
      <c r="AY753" s="10"/>
      <c r="AZ753" s="244"/>
      <c r="BA753" s="7"/>
      <c r="BB753" s="249"/>
      <c r="BC753" s="7"/>
      <c r="BD753" s="249"/>
      <c r="BE753" s="7"/>
      <c r="BF753" s="8"/>
      <c r="BG753" s="7"/>
      <c r="BH753" s="8"/>
      <c r="BJ753" s="41"/>
      <c r="BK753" s="41">
        <f t="shared" si="46"/>
        <v>0</v>
      </c>
      <c r="BL753">
        <f t="shared" si="45"/>
        <v>0</v>
      </c>
    </row>
    <row r="754" spans="2:66">
      <c r="B754" s="6"/>
      <c r="C754" s="10"/>
      <c r="D754" s="32"/>
      <c r="E754" s="10"/>
      <c r="F754" s="32"/>
      <c r="G754" s="10"/>
      <c r="H754" s="32"/>
      <c r="I754" s="10"/>
      <c r="J754" s="32"/>
      <c r="K754" s="10"/>
      <c r="L754" s="32"/>
      <c r="M754" s="10"/>
      <c r="N754" s="32"/>
      <c r="O754" s="10"/>
      <c r="P754" s="32"/>
      <c r="Q754" s="10"/>
      <c r="R754" s="32"/>
      <c r="S754" s="10"/>
      <c r="T754" s="32"/>
      <c r="U754" s="10"/>
      <c r="V754" s="32"/>
      <c r="W754" s="10"/>
      <c r="X754" s="32"/>
      <c r="Y754" s="10"/>
      <c r="Z754" s="32"/>
      <c r="AA754" s="10"/>
      <c r="AB754" s="32"/>
      <c r="AC754" s="10"/>
      <c r="AD754" s="32"/>
      <c r="AE754" s="10"/>
      <c r="AF754" s="32"/>
      <c r="AG754" s="10"/>
      <c r="AH754" s="32"/>
      <c r="AI754" s="10"/>
      <c r="AJ754" s="32"/>
      <c r="AK754" s="10"/>
      <c r="AL754" s="32"/>
      <c r="AM754" s="10"/>
      <c r="AN754" s="32"/>
      <c r="AO754" s="10"/>
      <c r="AP754" s="244"/>
      <c r="AQ754" s="10"/>
      <c r="AR754" s="32"/>
      <c r="AS754" s="10"/>
      <c r="AT754" s="244"/>
      <c r="AU754" s="10"/>
      <c r="AV754" s="244"/>
      <c r="AW754" s="7"/>
      <c r="AX754" s="249"/>
      <c r="AY754" s="10"/>
      <c r="AZ754" s="244"/>
      <c r="BA754" s="7"/>
      <c r="BB754" s="249"/>
      <c r="BC754" s="7"/>
      <c r="BD754" s="249"/>
      <c r="BE754" s="7"/>
      <c r="BF754" s="8"/>
      <c r="BG754" s="7"/>
      <c r="BH754" s="8"/>
      <c r="BJ754" s="41"/>
      <c r="BK754" s="41">
        <f t="shared" si="46"/>
        <v>0</v>
      </c>
      <c r="BL754">
        <f t="shared" si="45"/>
        <v>0</v>
      </c>
    </row>
    <row r="755" spans="2:66">
      <c r="B755" s="6"/>
      <c r="C755" s="10"/>
      <c r="D755" s="32"/>
      <c r="E755" s="10"/>
      <c r="F755" s="32"/>
      <c r="G755" s="10"/>
      <c r="H755" s="32"/>
      <c r="I755" s="10"/>
      <c r="J755" s="32"/>
      <c r="K755" s="10"/>
      <c r="L755" s="32"/>
      <c r="M755" s="10"/>
      <c r="N755" s="32"/>
      <c r="O755" s="10"/>
      <c r="P755" s="32"/>
      <c r="Q755" s="10"/>
      <c r="R755" s="32"/>
      <c r="S755" s="10"/>
      <c r="T755" s="32"/>
      <c r="U755" s="10"/>
      <c r="V755" s="32"/>
      <c r="W755" s="10"/>
      <c r="X755" s="32"/>
      <c r="Y755" s="10"/>
      <c r="Z755" s="32"/>
      <c r="AA755" s="10"/>
      <c r="AB755" s="32"/>
      <c r="AC755" s="10"/>
      <c r="AD755" s="32"/>
      <c r="AE755" s="10"/>
      <c r="AF755" s="32"/>
      <c r="AG755" s="10"/>
      <c r="AH755" s="32"/>
      <c r="AI755" s="10"/>
      <c r="AJ755" s="32"/>
      <c r="AK755" s="10"/>
      <c r="AL755" s="32"/>
      <c r="AM755" s="10"/>
      <c r="AN755" s="32"/>
      <c r="AO755" s="10"/>
      <c r="AP755" s="244"/>
      <c r="AQ755" s="10"/>
      <c r="AR755" s="32"/>
      <c r="AS755" s="10"/>
      <c r="AT755" s="244"/>
      <c r="AU755" s="10"/>
      <c r="AV755" s="244"/>
      <c r="AW755" s="7"/>
      <c r="AX755" s="249"/>
      <c r="AY755" s="10"/>
      <c r="AZ755" s="244"/>
      <c r="BA755" s="7"/>
      <c r="BB755" s="249"/>
      <c r="BC755" s="7"/>
      <c r="BD755" s="249"/>
      <c r="BE755" s="7"/>
      <c r="BF755" s="8"/>
      <c r="BG755" s="7"/>
      <c r="BH755" s="8"/>
      <c r="BJ755" s="41"/>
      <c r="BK755" s="41">
        <f t="shared" si="46"/>
        <v>0</v>
      </c>
      <c r="BL755">
        <f t="shared" si="45"/>
        <v>0</v>
      </c>
    </row>
    <row r="756" spans="2:66">
      <c r="B756" s="6"/>
      <c r="C756" s="10"/>
      <c r="D756" s="32"/>
      <c r="E756" s="10"/>
      <c r="F756" s="32"/>
      <c r="G756" s="10"/>
      <c r="H756" s="32"/>
      <c r="I756" s="10"/>
      <c r="J756" s="32"/>
      <c r="K756" s="94"/>
      <c r="L756" s="32"/>
      <c r="M756" s="10"/>
      <c r="N756" s="32"/>
      <c r="O756" s="10"/>
      <c r="P756" s="32"/>
      <c r="Q756" s="10"/>
      <c r="R756" s="32"/>
      <c r="S756" s="10"/>
      <c r="T756" s="32"/>
      <c r="U756" s="10"/>
      <c r="V756" s="32"/>
      <c r="W756" s="10"/>
      <c r="X756" s="32"/>
      <c r="Y756" s="10"/>
      <c r="Z756" s="32"/>
      <c r="AA756" s="10"/>
      <c r="AB756" s="32"/>
      <c r="AC756" s="10"/>
      <c r="AD756" s="32"/>
      <c r="AE756" s="10"/>
      <c r="AF756" s="32"/>
      <c r="AG756" s="10"/>
      <c r="AH756" s="32"/>
      <c r="AI756" s="10"/>
      <c r="AJ756" s="32"/>
      <c r="AK756" s="10"/>
      <c r="AL756" s="32"/>
      <c r="AM756" s="10"/>
      <c r="AN756" s="32"/>
      <c r="AO756" s="10"/>
      <c r="AP756" s="244"/>
      <c r="AQ756" s="10"/>
      <c r="AR756" s="32"/>
      <c r="AS756" s="10"/>
      <c r="AT756" s="244"/>
      <c r="AU756" s="10"/>
      <c r="AV756" s="244"/>
      <c r="AW756" s="7"/>
      <c r="AX756" s="249"/>
      <c r="AY756" s="10"/>
      <c r="AZ756" s="244"/>
      <c r="BA756" s="7"/>
      <c r="BB756" s="249"/>
      <c r="BC756" s="7"/>
      <c r="BD756" s="249"/>
      <c r="BE756" s="7"/>
      <c r="BF756" s="8"/>
      <c r="BG756" s="7"/>
      <c r="BH756" s="8"/>
      <c r="BJ756" s="41"/>
      <c r="BK756" s="41">
        <f t="shared" si="46"/>
        <v>0</v>
      </c>
      <c r="BL756">
        <f t="shared" si="45"/>
        <v>0</v>
      </c>
      <c r="BN756" s="39"/>
    </row>
    <row r="757" spans="2:66">
      <c r="B757" s="6"/>
      <c r="C757" s="10"/>
      <c r="D757" s="32"/>
      <c r="E757" s="10"/>
      <c r="F757" s="32"/>
      <c r="G757" s="10"/>
      <c r="H757" s="32"/>
      <c r="I757" s="10"/>
      <c r="J757" s="32"/>
      <c r="K757" s="94"/>
      <c r="L757" s="32"/>
      <c r="M757" s="10"/>
      <c r="N757" s="32"/>
      <c r="O757" s="10"/>
      <c r="P757" s="32"/>
      <c r="Q757" s="10"/>
      <c r="R757" s="32"/>
      <c r="S757" s="10"/>
      <c r="T757" s="32"/>
      <c r="U757" s="10"/>
      <c r="V757" s="32"/>
      <c r="W757" s="10"/>
      <c r="X757" s="32"/>
      <c r="Y757" s="10"/>
      <c r="Z757" s="32"/>
      <c r="AA757" s="10"/>
      <c r="AB757" s="32"/>
      <c r="AC757" s="10"/>
      <c r="AD757" s="32"/>
      <c r="AE757" s="10"/>
      <c r="AF757" s="32"/>
      <c r="AG757" s="10"/>
      <c r="AH757" s="32"/>
      <c r="AI757" s="10"/>
      <c r="AJ757" s="32"/>
      <c r="AK757" s="10"/>
      <c r="AL757" s="32"/>
      <c r="AM757" s="10"/>
      <c r="AN757" s="32"/>
      <c r="AO757" s="10"/>
      <c r="AP757" s="244"/>
      <c r="AQ757" s="10"/>
      <c r="AR757" s="32"/>
      <c r="AS757" s="10"/>
      <c r="AT757" s="244"/>
      <c r="AU757" s="10"/>
      <c r="AV757" s="244"/>
      <c r="AW757" s="7"/>
      <c r="AX757" s="249"/>
      <c r="AY757" s="10"/>
      <c r="AZ757" s="244"/>
      <c r="BA757" s="7"/>
      <c r="BB757" s="249"/>
      <c r="BC757" s="7"/>
      <c r="BD757" s="249"/>
      <c r="BE757" s="7"/>
      <c r="BF757" s="8"/>
      <c r="BG757" s="7"/>
      <c r="BH757" s="8"/>
      <c r="BJ757" s="41"/>
      <c r="BK757" s="41">
        <f t="shared" si="46"/>
        <v>0</v>
      </c>
      <c r="BL757">
        <f t="shared" si="45"/>
        <v>0</v>
      </c>
      <c r="BN757" s="39"/>
    </row>
    <row r="758" spans="2:66">
      <c r="B758" s="6"/>
      <c r="C758" s="10"/>
      <c r="D758" s="32"/>
      <c r="E758" s="10"/>
      <c r="F758" s="32"/>
      <c r="G758" s="10"/>
      <c r="H758" s="32"/>
      <c r="I758" s="10"/>
      <c r="J758" s="32"/>
      <c r="K758" s="10"/>
      <c r="L758" s="32"/>
      <c r="M758" s="10"/>
      <c r="N758" s="32"/>
      <c r="O758" s="10"/>
      <c r="P758" s="32"/>
      <c r="Q758" s="10"/>
      <c r="R758" s="32"/>
      <c r="S758" s="10"/>
      <c r="T758" s="32"/>
      <c r="U758" s="10"/>
      <c r="V758" s="32"/>
      <c r="W758" s="10"/>
      <c r="X758" s="32"/>
      <c r="Y758" s="10"/>
      <c r="Z758" s="32"/>
      <c r="AA758" s="10"/>
      <c r="AB758" s="32"/>
      <c r="AC758" s="10"/>
      <c r="AD758" s="32"/>
      <c r="AE758" s="10"/>
      <c r="AF758" s="32"/>
      <c r="AG758" s="10"/>
      <c r="AH758" s="32"/>
      <c r="AI758" s="10"/>
      <c r="AJ758" s="32"/>
      <c r="AK758" s="10"/>
      <c r="AL758" s="32"/>
      <c r="AM758" s="10"/>
      <c r="AN758" s="32"/>
      <c r="AO758" s="10"/>
      <c r="AP758" s="244"/>
      <c r="AQ758" s="10"/>
      <c r="AR758" s="32"/>
      <c r="AS758" s="10"/>
      <c r="AT758" s="244"/>
      <c r="AU758" s="10"/>
      <c r="AV758" s="244"/>
      <c r="AW758" s="7"/>
      <c r="AX758" s="249"/>
      <c r="AY758" s="10"/>
      <c r="AZ758" s="244"/>
      <c r="BA758" s="7"/>
      <c r="BB758" s="249"/>
      <c r="BC758" s="7"/>
      <c r="BD758" s="249"/>
      <c r="BE758" s="7"/>
      <c r="BF758" s="8"/>
      <c r="BG758" s="7"/>
      <c r="BH758" s="8"/>
      <c r="BJ758" s="41"/>
      <c r="BK758" s="41">
        <f t="shared" si="46"/>
        <v>0</v>
      </c>
      <c r="BL758">
        <f t="shared" si="45"/>
        <v>0</v>
      </c>
    </row>
    <row r="759" spans="2:66">
      <c r="B759" s="6"/>
      <c r="C759" s="10"/>
      <c r="D759" s="32"/>
      <c r="E759" s="10"/>
      <c r="F759" s="32"/>
      <c r="G759" s="10"/>
      <c r="H759" s="32"/>
      <c r="I759" s="10"/>
      <c r="J759" s="32"/>
      <c r="K759" s="10"/>
      <c r="L759" s="32"/>
      <c r="M759" s="10"/>
      <c r="N759" s="32"/>
      <c r="O759" s="10"/>
      <c r="P759" s="32"/>
      <c r="Q759" s="10"/>
      <c r="R759" s="32"/>
      <c r="S759" s="10"/>
      <c r="T759" s="32"/>
      <c r="U759" s="10"/>
      <c r="V759" s="32"/>
      <c r="W759" s="10"/>
      <c r="X759" s="32"/>
      <c r="Y759" s="10"/>
      <c r="Z759" s="32"/>
      <c r="AA759" s="10"/>
      <c r="AB759" s="32"/>
      <c r="AC759" s="10"/>
      <c r="AD759" s="32"/>
      <c r="AE759" s="10"/>
      <c r="AF759" s="32"/>
      <c r="AG759" s="10"/>
      <c r="AH759" s="32"/>
      <c r="AI759" s="10"/>
      <c r="AJ759" s="32"/>
      <c r="AK759" s="10"/>
      <c r="AL759" s="32"/>
      <c r="AM759" s="10"/>
      <c r="AN759" s="32"/>
      <c r="AO759" s="10"/>
      <c r="AP759" s="244"/>
      <c r="AQ759" s="10"/>
      <c r="AR759" s="32"/>
      <c r="AS759" s="10"/>
      <c r="AT759" s="244"/>
      <c r="AU759" s="10"/>
      <c r="AV759" s="244"/>
      <c r="AW759" s="7"/>
      <c r="AX759" s="249"/>
      <c r="AY759" s="10"/>
      <c r="AZ759" s="244"/>
      <c r="BA759" s="7"/>
      <c r="BB759" s="249"/>
      <c r="BC759" s="7"/>
      <c r="BD759" s="249"/>
      <c r="BE759" s="7"/>
      <c r="BF759" s="8"/>
      <c r="BG759" s="7"/>
      <c r="BH759" s="8"/>
      <c r="BJ759" s="41"/>
      <c r="BK759" s="41">
        <f t="shared" si="46"/>
        <v>0</v>
      </c>
      <c r="BL759">
        <f t="shared" si="45"/>
        <v>0</v>
      </c>
    </row>
    <row r="760" spans="2:66">
      <c r="B760" s="6"/>
      <c r="C760" s="10"/>
      <c r="D760" s="32"/>
      <c r="E760" s="10"/>
      <c r="F760" s="32"/>
      <c r="G760" s="10"/>
      <c r="H760" s="32"/>
      <c r="I760" s="10"/>
      <c r="J760" s="32"/>
      <c r="K760" s="10"/>
      <c r="L760" s="32"/>
      <c r="M760" s="10"/>
      <c r="N760" s="32"/>
      <c r="O760" s="10"/>
      <c r="P760" s="32"/>
      <c r="Q760" s="10"/>
      <c r="R760" s="32"/>
      <c r="S760" s="10"/>
      <c r="T760" s="32"/>
      <c r="U760" s="10"/>
      <c r="V760" s="32"/>
      <c r="W760" s="10"/>
      <c r="X760" s="32"/>
      <c r="Y760" s="10"/>
      <c r="Z760" s="32"/>
      <c r="AA760" s="10"/>
      <c r="AB760" s="32"/>
      <c r="AC760" s="10"/>
      <c r="AD760" s="32"/>
      <c r="AE760" s="10"/>
      <c r="AF760" s="32"/>
      <c r="AG760" s="10"/>
      <c r="AH760" s="32"/>
      <c r="AI760" s="10"/>
      <c r="AJ760" s="32"/>
      <c r="AK760" s="10"/>
      <c r="AL760" s="32"/>
      <c r="AM760" s="10"/>
      <c r="AN760" s="32"/>
      <c r="AO760" s="10"/>
      <c r="AP760" s="244"/>
      <c r="AQ760" s="10"/>
      <c r="AR760" s="32"/>
      <c r="AS760" s="10"/>
      <c r="AT760" s="244"/>
      <c r="AU760" s="10"/>
      <c r="AV760" s="244"/>
      <c r="AW760" s="7"/>
      <c r="AX760" s="249"/>
      <c r="AY760" s="10"/>
      <c r="AZ760" s="244"/>
      <c r="BA760" s="7"/>
      <c r="BB760" s="249"/>
      <c r="BC760" s="7"/>
      <c r="BD760" s="249"/>
      <c r="BE760" s="7"/>
      <c r="BF760" s="8"/>
      <c r="BG760" s="7"/>
      <c r="BH760" s="8"/>
      <c r="BJ760" s="41"/>
      <c r="BK760" s="41">
        <f t="shared" si="46"/>
        <v>0</v>
      </c>
      <c r="BL760">
        <f t="shared" si="45"/>
        <v>0</v>
      </c>
    </row>
    <row r="761" spans="2:66">
      <c r="B761" s="6"/>
      <c r="C761" s="10"/>
      <c r="D761" s="32"/>
      <c r="E761" s="10"/>
      <c r="F761" s="32"/>
      <c r="G761" s="10"/>
      <c r="H761" s="32"/>
      <c r="I761" s="10"/>
      <c r="J761" s="32"/>
      <c r="K761" s="10"/>
      <c r="L761" s="32"/>
      <c r="M761" s="10"/>
      <c r="N761" s="32"/>
      <c r="O761" s="10"/>
      <c r="P761" s="32"/>
      <c r="Q761" s="10"/>
      <c r="R761" s="32"/>
      <c r="S761" s="10"/>
      <c r="T761" s="32"/>
      <c r="U761" s="10"/>
      <c r="V761" s="32"/>
      <c r="W761" s="10"/>
      <c r="X761" s="32"/>
      <c r="Y761" s="10"/>
      <c r="Z761" s="32"/>
      <c r="AA761" s="10"/>
      <c r="AB761" s="32"/>
      <c r="AC761" s="10"/>
      <c r="AD761" s="32"/>
      <c r="AE761" s="10"/>
      <c r="AF761" s="32"/>
      <c r="AG761" s="10"/>
      <c r="AH761" s="32"/>
      <c r="AI761" s="10"/>
      <c r="AJ761" s="32"/>
      <c r="AK761" s="10"/>
      <c r="AL761" s="32"/>
      <c r="AM761" s="10"/>
      <c r="AN761" s="32"/>
      <c r="AO761" s="10"/>
      <c r="AP761" s="244"/>
      <c r="AQ761" s="10"/>
      <c r="AR761" s="32"/>
      <c r="AS761" s="10"/>
      <c r="AT761" s="244"/>
      <c r="AU761" s="10"/>
      <c r="AV761" s="244"/>
      <c r="AW761" s="7"/>
      <c r="AX761" s="249"/>
      <c r="AY761" s="10"/>
      <c r="AZ761" s="244"/>
      <c r="BA761" s="7"/>
      <c r="BB761" s="249"/>
      <c r="BC761" s="7"/>
      <c r="BD761" s="249"/>
      <c r="BE761" s="7"/>
      <c r="BF761" s="8"/>
      <c r="BG761" s="7"/>
      <c r="BH761" s="8"/>
      <c r="BJ761" s="41"/>
      <c r="BK761" s="41">
        <f t="shared" si="46"/>
        <v>0</v>
      </c>
      <c r="BL761">
        <f t="shared" si="45"/>
        <v>0</v>
      </c>
    </row>
    <row r="762" spans="2:66">
      <c r="B762" s="163"/>
      <c r="C762" s="10"/>
      <c r="D762" s="32"/>
      <c r="E762" s="10"/>
      <c r="F762" s="32"/>
      <c r="G762" s="10"/>
      <c r="H762" s="32"/>
      <c r="I762" s="10"/>
      <c r="J762" s="32"/>
      <c r="K762" s="10"/>
      <c r="L762" s="32"/>
      <c r="M762" s="10"/>
      <c r="N762" s="32"/>
      <c r="O762" s="10"/>
      <c r="P762" s="32"/>
      <c r="Q762" s="10"/>
      <c r="R762" s="32"/>
      <c r="S762" s="10"/>
      <c r="T762" s="32"/>
      <c r="U762" s="10"/>
      <c r="V762" s="32"/>
      <c r="W762" s="10"/>
      <c r="X762" s="32"/>
      <c r="Y762" s="10"/>
      <c r="Z762" s="32"/>
      <c r="AA762" s="10"/>
      <c r="AB762" s="32"/>
      <c r="AC762" s="10"/>
      <c r="AD762" s="32"/>
      <c r="AE762" s="10"/>
      <c r="AF762" s="32"/>
      <c r="AG762" s="10"/>
      <c r="AH762" s="32"/>
      <c r="AI762" s="10"/>
      <c r="AJ762" s="32"/>
      <c r="AK762" s="10"/>
      <c r="AL762" s="32"/>
      <c r="AM762" s="10"/>
      <c r="AN762" s="32"/>
      <c r="AO762" s="10"/>
      <c r="AP762" s="244"/>
      <c r="AQ762" s="10"/>
      <c r="AR762" s="32"/>
      <c r="AS762" s="10"/>
      <c r="AT762" s="244"/>
      <c r="AU762" s="10"/>
      <c r="AV762" s="244"/>
      <c r="AW762" s="7"/>
      <c r="AX762" s="249"/>
      <c r="AY762" s="10"/>
      <c r="AZ762" s="244"/>
      <c r="BA762" s="7"/>
      <c r="BB762" s="249"/>
      <c r="BC762" s="7"/>
      <c r="BD762" s="249"/>
      <c r="BE762" s="7"/>
      <c r="BF762" s="8"/>
      <c r="BG762" s="7"/>
      <c r="BH762" s="8"/>
      <c r="BJ762" s="41"/>
      <c r="BK762" s="41">
        <f t="shared" si="46"/>
        <v>0</v>
      </c>
      <c r="BL762">
        <f t="shared" si="45"/>
        <v>0</v>
      </c>
    </row>
    <row r="763" spans="2:66">
      <c r="B763" s="6"/>
      <c r="C763" s="10"/>
      <c r="D763" s="32"/>
      <c r="E763" s="10"/>
      <c r="F763" s="32"/>
      <c r="G763" s="10"/>
      <c r="H763" s="32"/>
      <c r="I763" s="10"/>
      <c r="J763" s="32"/>
      <c r="K763" s="10"/>
      <c r="L763" s="32"/>
      <c r="M763" s="10"/>
      <c r="N763" s="32"/>
      <c r="O763" s="10"/>
      <c r="P763" s="32"/>
      <c r="Q763" s="10"/>
      <c r="R763" s="32"/>
      <c r="S763" s="10"/>
      <c r="T763" s="32"/>
      <c r="U763" s="10"/>
      <c r="V763" s="32"/>
      <c r="W763" s="10"/>
      <c r="X763" s="32"/>
      <c r="Y763" s="10"/>
      <c r="Z763" s="32"/>
      <c r="AA763" s="10"/>
      <c r="AB763" s="32"/>
      <c r="AC763" s="10"/>
      <c r="AD763" s="32"/>
      <c r="AE763" s="10"/>
      <c r="AF763" s="32"/>
      <c r="AG763" s="10"/>
      <c r="AH763" s="32"/>
      <c r="AI763" s="10"/>
      <c r="AJ763" s="32"/>
      <c r="AK763" s="10"/>
      <c r="AL763" s="32"/>
      <c r="AM763" s="10"/>
      <c r="AN763" s="32"/>
      <c r="AO763" s="10"/>
      <c r="AP763" s="244"/>
      <c r="AQ763" s="10"/>
      <c r="AR763" s="32"/>
      <c r="AS763" s="10"/>
      <c r="AT763" s="244"/>
      <c r="AU763" s="10"/>
      <c r="AV763" s="244"/>
      <c r="AW763" s="7"/>
      <c r="AX763" s="249"/>
      <c r="AY763" s="10"/>
      <c r="AZ763" s="244"/>
      <c r="BA763" s="7"/>
      <c r="BB763" s="249"/>
      <c r="BC763" s="7"/>
      <c r="BD763" s="249"/>
      <c r="BE763" s="7"/>
      <c r="BF763" s="8"/>
      <c r="BG763" s="7"/>
      <c r="BH763" s="8"/>
      <c r="BJ763" s="41"/>
      <c r="BK763" s="41">
        <f t="shared" si="46"/>
        <v>0</v>
      </c>
      <c r="BL763">
        <f t="shared" si="45"/>
        <v>0</v>
      </c>
    </row>
    <row r="764" spans="2:66">
      <c r="B764" s="6"/>
      <c r="C764" s="10"/>
      <c r="D764" s="32"/>
      <c r="E764" s="10"/>
      <c r="F764" s="32"/>
      <c r="G764" s="10"/>
      <c r="H764" s="32"/>
      <c r="I764" s="10"/>
      <c r="J764" s="32"/>
      <c r="K764" s="94"/>
      <c r="L764" s="32"/>
      <c r="M764" s="10"/>
      <c r="N764" s="32"/>
      <c r="O764" s="10"/>
      <c r="P764" s="32"/>
      <c r="Q764" s="10"/>
      <c r="R764" s="32"/>
      <c r="S764" s="10"/>
      <c r="T764" s="32"/>
      <c r="U764" s="10"/>
      <c r="V764" s="32"/>
      <c r="W764" s="10"/>
      <c r="X764" s="32"/>
      <c r="Y764" s="10"/>
      <c r="Z764" s="32"/>
      <c r="AA764" s="10"/>
      <c r="AB764" s="32"/>
      <c r="AC764" s="10"/>
      <c r="AD764" s="32"/>
      <c r="AE764" s="10"/>
      <c r="AF764" s="32"/>
      <c r="AG764" s="10"/>
      <c r="AH764" s="32"/>
      <c r="AI764" s="10"/>
      <c r="AJ764" s="32"/>
      <c r="AK764" s="10"/>
      <c r="AL764" s="32"/>
      <c r="AM764" s="10"/>
      <c r="AN764" s="244"/>
      <c r="AO764" s="10"/>
      <c r="AP764" s="244"/>
      <c r="AQ764" s="10"/>
      <c r="AR764" s="244"/>
      <c r="AS764" s="10"/>
      <c r="AT764" s="244"/>
      <c r="AU764" s="10"/>
      <c r="AV764" s="244"/>
      <c r="AW764" s="7"/>
      <c r="AX764" s="249"/>
      <c r="AY764" s="10"/>
      <c r="AZ764" s="244"/>
      <c r="BA764" s="7"/>
      <c r="BB764" s="249"/>
      <c r="BC764" s="7"/>
      <c r="BD764" s="249"/>
      <c r="BE764" s="7"/>
      <c r="BF764" s="8"/>
      <c r="BG764" s="7"/>
      <c r="BH764" s="8"/>
      <c r="BJ764" s="41"/>
      <c r="BK764" s="41">
        <f t="shared" si="46"/>
        <v>0</v>
      </c>
      <c r="BL764">
        <f t="shared" si="45"/>
        <v>0</v>
      </c>
      <c r="BN764" s="39"/>
    </row>
    <row r="765" spans="2:66">
      <c r="B765" s="6"/>
      <c r="C765" s="10"/>
      <c r="D765" s="32"/>
      <c r="E765" s="10"/>
      <c r="F765" s="32"/>
      <c r="G765" s="10"/>
      <c r="H765" s="32"/>
      <c r="I765" s="10"/>
      <c r="J765" s="32"/>
      <c r="K765" s="10"/>
      <c r="L765" s="32"/>
      <c r="M765" s="10"/>
      <c r="N765" s="32"/>
      <c r="O765" s="10"/>
      <c r="P765" s="32"/>
      <c r="Q765" s="10"/>
      <c r="R765" s="32"/>
      <c r="S765" s="10"/>
      <c r="T765" s="32"/>
      <c r="U765" s="10"/>
      <c r="V765" s="32"/>
      <c r="W765" s="10"/>
      <c r="X765" s="32"/>
      <c r="Y765" s="10"/>
      <c r="Z765" s="32"/>
      <c r="AA765" s="10"/>
      <c r="AB765" s="32"/>
      <c r="AC765" s="10"/>
      <c r="AD765" s="32"/>
      <c r="AE765" s="10"/>
      <c r="AF765" s="32"/>
      <c r="AG765" s="10"/>
      <c r="AH765" s="32"/>
      <c r="AI765" s="10"/>
      <c r="AJ765" s="32"/>
      <c r="AK765" s="10"/>
      <c r="AL765" s="32"/>
      <c r="AM765" s="10"/>
      <c r="AN765" s="32"/>
      <c r="AO765" s="10"/>
      <c r="AP765" s="244"/>
      <c r="AQ765" s="10"/>
      <c r="AR765" s="32"/>
      <c r="AS765" s="10"/>
      <c r="AT765" s="244"/>
      <c r="AU765" s="10"/>
      <c r="AV765" s="244"/>
      <c r="AW765" s="7"/>
      <c r="AX765" s="249"/>
      <c r="AY765" s="10"/>
      <c r="AZ765" s="244"/>
      <c r="BA765" s="7"/>
      <c r="BB765" s="249"/>
      <c r="BC765" s="7"/>
      <c r="BD765" s="249"/>
      <c r="BE765" s="7"/>
      <c r="BF765" s="8"/>
      <c r="BG765" s="7"/>
      <c r="BH765" s="8"/>
      <c r="BJ765" s="41"/>
      <c r="BK765" s="41">
        <f t="shared" si="46"/>
        <v>0</v>
      </c>
      <c r="BL765">
        <f t="shared" si="45"/>
        <v>0</v>
      </c>
    </row>
    <row r="766" spans="2:66">
      <c r="B766" s="6"/>
      <c r="C766" s="10"/>
      <c r="D766" s="32"/>
      <c r="E766" s="10"/>
      <c r="F766" s="32"/>
      <c r="G766" s="10"/>
      <c r="H766" s="32"/>
      <c r="I766" s="10"/>
      <c r="J766" s="32"/>
      <c r="K766" s="94"/>
      <c r="L766" s="32"/>
      <c r="M766" s="10"/>
      <c r="N766" s="32"/>
      <c r="O766" s="10"/>
      <c r="P766" s="32"/>
      <c r="Q766" s="10"/>
      <c r="R766" s="32"/>
      <c r="S766" s="10"/>
      <c r="T766" s="32"/>
      <c r="U766" s="10"/>
      <c r="V766" s="32"/>
      <c r="W766" s="10"/>
      <c r="X766" s="32"/>
      <c r="Y766" s="10"/>
      <c r="Z766" s="32"/>
      <c r="AA766" s="10"/>
      <c r="AB766" s="32"/>
      <c r="AC766" s="10"/>
      <c r="AD766" s="32"/>
      <c r="AE766" s="10"/>
      <c r="AF766" s="32"/>
      <c r="AG766" s="10"/>
      <c r="AH766" s="32"/>
      <c r="AI766" s="10"/>
      <c r="AJ766" s="32"/>
      <c r="AK766" s="10"/>
      <c r="AL766" s="32"/>
      <c r="AM766" s="10"/>
      <c r="AN766" s="32"/>
      <c r="AO766" s="10"/>
      <c r="AP766" s="244"/>
      <c r="AQ766" s="10"/>
      <c r="AR766" s="32"/>
      <c r="AS766" s="10"/>
      <c r="AT766" s="244"/>
      <c r="AU766" s="10"/>
      <c r="AV766" s="244"/>
      <c r="AW766" s="7"/>
      <c r="AX766" s="249"/>
      <c r="AY766" s="10"/>
      <c r="AZ766" s="244"/>
      <c r="BA766" s="7"/>
      <c r="BB766" s="249"/>
      <c r="BC766" s="7"/>
      <c r="BD766" s="249"/>
      <c r="BE766" s="7"/>
      <c r="BF766" s="8"/>
      <c r="BG766" s="7"/>
      <c r="BH766" s="8"/>
      <c r="BJ766" s="41"/>
      <c r="BK766" s="41">
        <f t="shared" si="46"/>
        <v>0</v>
      </c>
      <c r="BL766">
        <f t="shared" si="45"/>
        <v>0</v>
      </c>
      <c r="BN766" s="39"/>
    </row>
    <row r="767" spans="2:66">
      <c r="B767" s="6"/>
      <c r="C767" s="10"/>
      <c r="D767" s="32"/>
      <c r="E767" s="10"/>
      <c r="F767" s="32"/>
      <c r="G767" s="10"/>
      <c r="H767" s="32"/>
      <c r="I767" s="10"/>
      <c r="J767" s="32"/>
      <c r="K767" s="94"/>
      <c r="L767" s="32"/>
      <c r="M767" s="10"/>
      <c r="N767" s="32"/>
      <c r="O767" s="10"/>
      <c r="P767" s="32"/>
      <c r="Q767" s="10"/>
      <c r="R767" s="32"/>
      <c r="S767" s="10"/>
      <c r="T767" s="32"/>
      <c r="U767" s="10"/>
      <c r="V767" s="32"/>
      <c r="W767" s="10"/>
      <c r="X767" s="32"/>
      <c r="Y767" s="10"/>
      <c r="Z767" s="32"/>
      <c r="AA767" s="10"/>
      <c r="AB767" s="32"/>
      <c r="AC767" s="10"/>
      <c r="AD767" s="32"/>
      <c r="AE767" s="10"/>
      <c r="AF767" s="32"/>
      <c r="AG767" s="10"/>
      <c r="AH767" s="32"/>
      <c r="AI767" s="10"/>
      <c r="AJ767" s="32"/>
      <c r="AK767" s="10"/>
      <c r="AL767" s="32"/>
      <c r="AM767" s="10"/>
      <c r="AN767" s="32"/>
      <c r="AO767" s="10"/>
      <c r="AP767" s="244"/>
      <c r="AQ767" s="10"/>
      <c r="AR767" s="32"/>
      <c r="AS767" s="10"/>
      <c r="AT767" s="244"/>
      <c r="AU767" s="10"/>
      <c r="AV767" s="244"/>
      <c r="AW767" s="7"/>
      <c r="AX767" s="249"/>
      <c r="AY767" s="10"/>
      <c r="AZ767" s="244"/>
      <c r="BA767" s="7"/>
      <c r="BB767" s="249"/>
      <c r="BC767" s="7"/>
      <c r="BD767" s="249"/>
      <c r="BE767" s="7"/>
      <c r="BF767" s="8"/>
      <c r="BG767" s="7"/>
      <c r="BH767" s="8"/>
      <c r="BJ767" s="41"/>
      <c r="BK767" s="41">
        <f t="shared" si="46"/>
        <v>0</v>
      </c>
      <c r="BL767">
        <f t="shared" si="45"/>
        <v>0</v>
      </c>
      <c r="BN767" s="39"/>
    </row>
    <row r="768" spans="2:66">
      <c r="B768" s="6"/>
      <c r="C768" s="10"/>
      <c r="D768" s="32"/>
      <c r="E768" s="10"/>
      <c r="F768" s="32"/>
      <c r="G768" s="10"/>
      <c r="H768" s="32"/>
      <c r="I768" s="10"/>
      <c r="J768" s="32"/>
      <c r="K768" s="94"/>
      <c r="L768" s="32"/>
      <c r="M768" s="10"/>
      <c r="N768" s="32"/>
      <c r="O768" s="10"/>
      <c r="P768" s="32"/>
      <c r="Q768" s="10"/>
      <c r="R768" s="32"/>
      <c r="S768" s="10"/>
      <c r="T768" s="32"/>
      <c r="U768" s="10"/>
      <c r="V768" s="32"/>
      <c r="W768" s="10"/>
      <c r="X768" s="32"/>
      <c r="Y768" s="10"/>
      <c r="Z768" s="32"/>
      <c r="AA768" s="10"/>
      <c r="AB768" s="32"/>
      <c r="AC768" s="10"/>
      <c r="AD768" s="32"/>
      <c r="AE768" s="10"/>
      <c r="AF768" s="32"/>
      <c r="AG768" s="10"/>
      <c r="AH768" s="32"/>
      <c r="AI768" s="10"/>
      <c r="AJ768" s="32"/>
      <c r="AK768" s="10"/>
      <c r="AL768" s="32"/>
      <c r="AM768" s="10"/>
      <c r="AN768" s="32"/>
      <c r="AO768" s="10"/>
      <c r="AP768" s="244"/>
      <c r="AQ768" s="10"/>
      <c r="AR768" s="32"/>
      <c r="AS768" s="10"/>
      <c r="AT768" s="244"/>
      <c r="AU768" s="10"/>
      <c r="AV768" s="244"/>
      <c r="AW768" s="7"/>
      <c r="AX768" s="249"/>
      <c r="AY768" s="10"/>
      <c r="AZ768" s="244"/>
      <c r="BA768" s="7"/>
      <c r="BB768" s="249"/>
      <c r="BC768" s="7"/>
      <c r="BD768" s="249"/>
      <c r="BE768" s="7"/>
      <c r="BF768" s="8"/>
      <c r="BG768" s="7"/>
      <c r="BH768" s="8"/>
      <c r="BJ768" s="41"/>
      <c r="BK768" s="41">
        <f t="shared" si="46"/>
        <v>0</v>
      </c>
      <c r="BL768">
        <f t="shared" si="45"/>
        <v>0</v>
      </c>
      <c r="BN768" s="39"/>
    </row>
    <row r="769" spans="2:66">
      <c r="B769" s="6"/>
      <c r="C769" s="10"/>
      <c r="D769" s="32"/>
      <c r="E769" s="10"/>
      <c r="F769" s="32"/>
      <c r="G769" s="10"/>
      <c r="H769" s="32"/>
      <c r="I769" s="10"/>
      <c r="J769" s="32"/>
      <c r="K769" s="94"/>
      <c r="L769" s="32"/>
      <c r="M769" s="10"/>
      <c r="N769" s="32"/>
      <c r="O769" s="10"/>
      <c r="P769" s="32"/>
      <c r="Q769" s="10"/>
      <c r="R769" s="32"/>
      <c r="S769" s="10"/>
      <c r="T769" s="32"/>
      <c r="U769" s="10"/>
      <c r="V769" s="32"/>
      <c r="W769" s="10"/>
      <c r="X769" s="32"/>
      <c r="Y769" s="10"/>
      <c r="Z769" s="32"/>
      <c r="AA769" s="10"/>
      <c r="AB769" s="32"/>
      <c r="AC769" s="10"/>
      <c r="AD769" s="32"/>
      <c r="AE769" s="10"/>
      <c r="AF769" s="32"/>
      <c r="AG769" s="10"/>
      <c r="AH769" s="32"/>
      <c r="AI769" s="10"/>
      <c r="AJ769" s="32"/>
      <c r="AK769" s="10"/>
      <c r="AL769" s="32"/>
      <c r="AM769" s="10"/>
      <c r="AN769" s="32"/>
      <c r="AO769" s="10"/>
      <c r="AP769" s="244"/>
      <c r="AQ769" s="10"/>
      <c r="AR769" s="32"/>
      <c r="AS769" s="10"/>
      <c r="AT769" s="244"/>
      <c r="AU769" s="10"/>
      <c r="AV769" s="244"/>
      <c r="AW769" s="7"/>
      <c r="AX769" s="249"/>
      <c r="AY769" s="10"/>
      <c r="AZ769" s="244"/>
      <c r="BA769" s="7"/>
      <c r="BB769" s="249"/>
      <c r="BC769" s="7"/>
      <c r="BD769" s="249"/>
      <c r="BE769" s="7"/>
      <c r="BF769" s="8"/>
      <c r="BG769" s="7"/>
      <c r="BH769" s="8"/>
      <c r="BJ769" s="41"/>
      <c r="BK769" s="41">
        <f t="shared" si="46"/>
        <v>0</v>
      </c>
      <c r="BL769">
        <f t="shared" si="45"/>
        <v>0</v>
      </c>
      <c r="BN769" s="39"/>
    </row>
    <row r="770" spans="2:66">
      <c r="B770" s="6"/>
      <c r="C770" s="10"/>
      <c r="D770" s="32"/>
      <c r="E770" s="10"/>
      <c r="F770" s="32"/>
      <c r="G770" s="10"/>
      <c r="H770" s="32"/>
      <c r="I770" s="10"/>
      <c r="J770" s="32"/>
      <c r="K770" s="10"/>
      <c r="L770" s="32"/>
      <c r="M770" s="10"/>
      <c r="N770" s="32"/>
      <c r="O770" s="10"/>
      <c r="P770" s="32"/>
      <c r="Q770" s="10"/>
      <c r="R770" s="32"/>
      <c r="S770" s="10"/>
      <c r="T770" s="32"/>
      <c r="U770" s="10"/>
      <c r="V770" s="32"/>
      <c r="W770" s="10"/>
      <c r="X770" s="32"/>
      <c r="Y770" s="10"/>
      <c r="Z770" s="32"/>
      <c r="AA770" s="10"/>
      <c r="AB770" s="32"/>
      <c r="AC770" s="10"/>
      <c r="AD770" s="32"/>
      <c r="AE770" s="10"/>
      <c r="AF770" s="32"/>
      <c r="AG770" s="10"/>
      <c r="AH770" s="32"/>
      <c r="AI770" s="10"/>
      <c r="AJ770" s="32"/>
      <c r="AK770" s="10"/>
      <c r="AL770" s="32"/>
      <c r="AM770" s="10"/>
      <c r="AN770" s="32"/>
      <c r="AO770" s="10"/>
      <c r="AP770" s="32"/>
      <c r="AQ770" s="10"/>
      <c r="AR770" s="32"/>
      <c r="AS770" s="10"/>
      <c r="AT770" s="32"/>
      <c r="AU770" s="10"/>
      <c r="AV770" s="32"/>
      <c r="AW770" s="7"/>
      <c r="AX770" s="249"/>
      <c r="AY770" s="10"/>
      <c r="AZ770" s="32"/>
      <c r="BA770" s="7"/>
      <c r="BB770" s="249"/>
      <c r="BC770" s="7"/>
      <c r="BD770" s="249"/>
      <c r="BE770" s="7"/>
      <c r="BF770" s="8"/>
      <c r="BG770" s="7"/>
      <c r="BH770" s="8"/>
      <c r="BJ770" s="41"/>
      <c r="BK770" s="41">
        <f t="shared" si="46"/>
        <v>0</v>
      </c>
      <c r="BL770">
        <f t="shared" ref="BL770:BL835" si="47">COUNT(C770:BH770)/2</f>
        <v>0</v>
      </c>
    </row>
    <row r="771" spans="2:66">
      <c r="B771" s="6"/>
      <c r="C771" s="10"/>
      <c r="D771" s="32"/>
      <c r="E771" s="10"/>
      <c r="F771" s="32"/>
      <c r="G771" s="10"/>
      <c r="H771" s="32"/>
      <c r="I771" s="10"/>
      <c r="J771" s="32"/>
      <c r="K771" s="94"/>
      <c r="L771" s="32"/>
      <c r="M771" s="10"/>
      <c r="N771" s="32"/>
      <c r="O771" s="10"/>
      <c r="P771" s="32"/>
      <c r="Q771" s="10"/>
      <c r="R771" s="32"/>
      <c r="S771" s="10"/>
      <c r="T771" s="32"/>
      <c r="U771" s="10"/>
      <c r="V771" s="32"/>
      <c r="W771" s="10"/>
      <c r="X771" s="32"/>
      <c r="Y771" s="10"/>
      <c r="Z771" s="32"/>
      <c r="AA771" s="10"/>
      <c r="AB771" s="32"/>
      <c r="AC771" s="10"/>
      <c r="AD771" s="32"/>
      <c r="AE771" s="10"/>
      <c r="AF771" s="32"/>
      <c r="AG771" s="10"/>
      <c r="AH771" s="32"/>
      <c r="AI771" s="10"/>
      <c r="AJ771" s="32"/>
      <c r="AK771" s="10"/>
      <c r="AL771" s="32"/>
      <c r="AM771" s="10"/>
      <c r="AN771" s="32"/>
      <c r="AO771" s="10"/>
      <c r="AP771" s="244"/>
      <c r="AQ771" s="10"/>
      <c r="AR771" s="32"/>
      <c r="AS771" s="10"/>
      <c r="AT771" s="244"/>
      <c r="AU771" s="10"/>
      <c r="AV771" s="244"/>
      <c r="AW771" s="7"/>
      <c r="AX771" s="249"/>
      <c r="AY771" s="10"/>
      <c r="AZ771" s="244"/>
      <c r="BA771" s="7"/>
      <c r="BB771" s="249"/>
      <c r="BC771" s="7"/>
      <c r="BD771" s="249"/>
      <c r="BE771" s="7"/>
      <c r="BF771" s="8"/>
      <c r="BG771" s="7"/>
      <c r="BH771" s="8"/>
      <c r="BJ771" s="41"/>
      <c r="BK771" s="41">
        <f t="shared" si="46"/>
        <v>0</v>
      </c>
      <c r="BL771">
        <f t="shared" si="47"/>
        <v>0</v>
      </c>
      <c r="BN771" s="39"/>
    </row>
    <row r="772" spans="2:66">
      <c r="B772" s="6"/>
      <c r="C772" s="10"/>
      <c r="D772" s="32"/>
      <c r="E772" s="10"/>
      <c r="F772" s="32"/>
      <c r="G772" s="10"/>
      <c r="H772" s="32"/>
      <c r="I772" s="10"/>
      <c r="J772" s="32"/>
      <c r="K772" s="94"/>
      <c r="L772" s="32"/>
      <c r="M772" s="10"/>
      <c r="N772" s="32"/>
      <c r="O772" s="10"/>
      <c r="P772" s="32"/>
      <c r="Q772" s="10"/>
      <c r="R772" s="32"/>
      <c r="S772" s="10"/>
      <c r="T772" s="32"/>
      <c r="U772" s="10"/>
      <c r="V772" s="32"/>
      <c r="W772" s="10"/>
      <c r="X772" s="32"/>
      <c r="Y772" s="10"/>
      <c r="Z772" s="32"/>
      <c r="AA772" s="10"/>
      <c r="AB772" s="32"/>
      <c r="AC772" s="10"/>
      <c r="AD772" s="32"/>
      <c r="AE772" s="10"/>
      <c r="AF772" s="32"/>
      <c r="AG772" s="10"/>
      <c r="AH772" s="32"/>
      <c r="AI772" s="10"/>
      <c r="AJ772" s="32"/>
      <c r="AK772" s="10"/>
      <c r="AL772" s="32"/>
      <c r="AM772" s="10"/>
      <c r="AN772" s="32"/>
      <c r="AO772" s="10"/>
      <c r="AP772" s="244"/>
      <c r="AQ772" s="10"/>
      <c r="AR772" s="32"/>
      <c r="AS772" s="10"/>
      <c r="AT772" s="244"/>
      <c r="AU772" s="10"/>
      <c r="AV772" s="244"/>
      <c r="AW772" s="7"/>
      <c r="AX772" s="249"/>
      <c r="AY772" s="10"/>
      <c r="AZ772" s="244"/>
      <c r="BA772" s="7"/>
      <c r="BB772" s="249"/>
      <c r="BC772" s="7"/>
      <c r="BD772" s="249"/>
      <c r="BE772" s="7"/>
      <c r="BF772" s="8"/>
      <c r="BG772" s="7"/>
      <c r="BH772" s="8"/>
      <c r="BJ772" s="41"/>
      <c r="BK772" s="41">
        <f t="shared" si="46"/>
        <v>0</v>
      </c>
      <c r="BL772">
        <f t="shared" si="47"/>
        <v>0</v>
      </c>
      <c r="BN772" s="39"/>
    </row>
    <row r="773" spans="2:66">
      <c r="B773" s="6"/>
      <c r="C773" s="10"/>
      <c r="D773" s="32"/>
      <c r="E773" s="10"/>
      <c r="F773" s="32"/>
      <c r="G773" s="10"/>
      <c r="H773" s="32"/>
      <c r="I773" s="10"/>
      <c r="J773" s="32"/>
      <c r="K773" s="10"/>
      <c r="L773" s="32"/>
      <c r="M773" s="10"/>
      <c r="N773" s="32"/>
      <c r="O773" s="10"/>
      <c r="P773" s="32"/>
      <c r="Q773" s="10"/>
      <c r="R773" s="32"/>
      <c r="S773" s="10"/>
      <c r="T773" s="32"/>
      <c r="U773" s="10"/>
      <c r="V773" s="32"/>
      <c r="W773" s="10"/>
      <c r="X773" s="32"/>
      <c r="Y773" s="10"/>
      <c r="Z773" s="32"/>
      <c r="AA773" s="10"/>
      <c r="AB773" s="32"/>
      <c r="AC773" s="10"/>
      <c r="AD773" s="32"/>
      <c r="AE773" s="10"/>
      <c r="AF773" s="32"/>
      <c r="AG773" s="10"/>
      <c r="AH773" s="32"/>
      <c r="AI773" s="10"/>
      <c r="AJ773" s="32"/>
      <c r="AK773" s="10"/>
      <c r="AL773" s="32"/>
      <c r="AM773" s="10"/>
      <c r="AN773" s="32"/>
      <c r="AO773" s="10"/>
      <c r="AP773" s="244"/>
      <c r="AQ773" s="10"/>
      <c r="AR773" s="32"/>
      <c r="AS773" s="10"/>
      <c r="AT773" s="244"/>
      <c r="AU773" s="10"/>
      <c r="AV773" s="244"/>
      <c r="AW773" s="7"/>
      <c r="AX773" s="249"/>
      <c r="AY773" s="10"/>
      <c r="AZ773" s="244"/>
      <c r="BA773" s="7"/>
      <c r="BB773" s="249"/>
      <c r="BC773" s="7"/>
      <c r="BD773" s="249"/>
      <c r="BE773" s="7"/>
      <c r="BF773" s="8"/>
      <c r="BG773" s="7"/>
      <c r="BH773" s="8"/>
      <c r="BJ773" s="41"/>
      <c r="BK773" s="41">
        <f t="shared" si="46"/>
        <v>0</v>
      </c>
      <c r="BL773">
        <f t="shared" si="47"/>
        <v>0</v>
      </c>
    </row>
    <row r="774" spans="2:66">
      <c r="B774" s="6"/>
      <c r="C774" s="10"/>
      <c r="D774" s="32"/>
      <c r="E774" s="10"/>
      <c r="F774" s="32"/>
      <c r="G774" s="10"/>
      <c r="H774" s="32"/>
      <c r="I774" s="10"/>
      <c r="J774" s="32"/>
      <c r="K774" s="94"/>
      <c r="L774" s="32"/>
      <c r="M774" s="10"/>
      <c r="N774" s="32"/>
      <c r="O774" s="10"/>
      <c r="P774" s="32"/>
      <c r="Q774" s="10"/>
      <c r="R774" s="32"/>
      <c r="S774" s="10"/>
      <c r="T774" s="32"/>
      <c r="U774" s="10"/>
      <c r="V774" s="32"/>
      <c r="W774" s="10"/>
      <c r="X774" s="32"/>
      <c r="Y774" s="10"/>
      <c r="Z774" s="32"/>
      <c r="AA774" s="10"/>
      <c r="AB774" s="32"/>
      <c r="AC774" s="10"/>
      <c r="AD774" s="32"/>
      <c r="AE774" s="10"/>
      <c r="AF774" s="32"/>
      <c r="AG774" s="10"/>
      <c r="AH774" s="32"/>
      <c r="AI774" s="10"/>
      <c r="AJ774" s="32"/>
      <c r="AK774" s="10"/>
      <c r="AL774" s="32"/>
      <c r="AM774" s="10"/>
      <c r="AN774" s="32"/>
      <c r="AO774" s="10"/>
      <c r="AP774" s="244"/>
      <c r="AQ774" s="10"/>
      <c r="AR774" s="32"/>
      <c r="AS774" s="10"/>
      <c r="AT774" s="244"/>
      <c r="AU774" s="10"/>
      <c r="AV774" s="244"/>
      <c r="AW774" s="7"/>
      <c r="AX774" s="249"/>
      <c r="AY774" s="10"/>
      <c r="AZ774" s="244"/>
      <c r="BA774" s="7"/>
      <c r="BB774" s="249"/>
      <c r="BC774" s="7"/>
      <c r="BD774" s="249"/>
      <c r="BE774" s="7"/>
      <c r="BF774" s="8"/>
      <c r="BG774" s="7"/>
      <c r="BH774" s="8"/>
      <c r="BJ774" s="41"/>
      <c r="BK774" s="41">
        <f t="shared" ref="BK774:BK837" si="48">+AI774+AE774+Y774+W774+U774+S774+Q774+O774+M774+I774+G774+E774+C774+AG774+K774+BG774+BN774+AA774+AC774+AK774+AM774+AO774+AW774+BE774+BC774+BA774+AY774+AU774+AS774+AQ774</f>
        <v>0</v>
      </c>
      <c r="BL774">
        <f t="shared" si="47"/>
        <v>0</v>
      </c>
      <c r="BN774" s="39"/>
    </row>
    <row r="775" spans="2:66">
      <c r="B775" s="6"/>
      <c r="C775" s="10"/>
      <c r="D775" s="32"/>
      <c r="E775" s="10"/>
      <c r="F775" s="32"/>
      <c r="G775" s="10"/>
      <c r="H775" s="32"/>
      <c r="I775" s="10"/>
      <c r="J775" s="32"/>
      <c r="K775" s="94"/>
      <c r="L775" s="32"/>
      <c r="M775" s="10"/>
      <c r="N775" s="32"/>
      <c r="O775" s="10"/>
      <c r="P775" s="32"/>
      <c r="Q775" s="10"/>
      <c r="R775" s="32"/>
      <c r="S775" s="10"/>
      <c r="T775" s="32"/>
      <c r="U775" s="10"/>
      <c r="V775" s="32"/>
      <c r="W775" s="10"/>
      <c r="X775" s="32"/>
      <c r="Y775" s="10"/>
      <c r="Z775" s="32"/>
      <c r="AA775" s="10"/>
      <c r="AB775" s="32"/>
      <c r="AC775" s="10"/>
      <c r="AD775" s="32"/>
      <c r="AE775" s="10"/>
      <c r="AF775" s="32"/>
      <c r="AG775" s="10"/>
      <c r="AH775" s="32"/>
      <c r="AI775" s="10"/>
      <c r="AJ775" s="32"/>
      <c r="AK775" s="10"/>
      <c r="AL775" s="32"/>
      <c r="AM775" s="10"/>
      <c r="AN775" s="32"/>
      <c r="AO775" s="10"/>
      <c r="AP775" s="244"/>
      <c r="AQ775" s="10"/>
      <c r="AR775" s="32"/>
      <c r="AS775" s="10"/>
      <c r="AT775" s="244"/>
      <c r="AU775" s="10"/>
      <c r="AV775" s="244"/>
      <c r="AW775" s="7"/>
      <c r="AX775" s="249"/>
      <c r="AY775" s="10"/>
      <c r="AZ775" s="244"/>
      <c r="BA775" s="7"/>
      <c r="BB775" s="249"/>
      <c r="BC775" s="7"/>
      <c r="BD775" s="249"/>
      <c r="BE775" s="7"/>
      <c r="BF775" s="8"/>
      <c r="BG775" s="7"/>
      <c r="BH775" s="8"/>
      <c r="BJ775" s="41"/>
      <c r="BK775" s="41">
        <f t="shared" si="48"/>
        <v>0</v>
      </c>
      <c r="BL775">
        <f t="shared" si="47"/>
        <v>0</v>
      </c>
      <c r="BN775" s="39"/>
    </row>
    <row r="776" spans="2:66">
      <c r="B776" s="6"/>
      <c r="C776" s="10"/>
      <c r="D776" s="32"/>
      <c r="E776" s="10"/>
      <c r="F776" s="32"/>
      <c r="G776" s="10"/>
      <c r="H776" s="32"/>
      <c r="I776" s="10"/>
      <c r="J776" s="32"/>
      <c r="K776" s="10"/>
      <c r="L776" s="32"/>
      <c r="M776" s="10"/>
      <c r="N776" s="32"/>
      <c r="O776" s="10"/>
      <c r="P776" s="32"/>
      <c r="Q776" s="10"/>
      <c r="R776" s="32"/>
      <c r="S776" s="10"/>
      <c r="T776" s="32"/>
      <c r="U776" s="10"/>
      <c r="V776" s="32"/>
      <c r="W776" s="10"/>
      <c r="X776" s="32"/>
      <c r="Y776" s="10"/>
      <c r="Z776" s="32"/>
      <c r="AA776" s="10"/>
      <c r="AB776" s="32"/>
      <c r="AC776" s="10"/>
      <c r="AD776" s="32"/>
      <c r="AE776" s="10"/>
      <c r="AF776" s="32"/>
      <c r="AG776" s="10"/>
      <c r="AH776" s="32"/>
      <c r="AI776" s="10"/>
      <c r="AJ776" s="32"/>
      <c r="AK776" s="10"/>
      <c r="AL776" s="32"/>
      <c r="AM776" s="10"/>
      <c r="AN776" s="32"/>
      <c r="AO776" s="10"/>
      <c r="AP776" s="244"/>
      <c r="AQ776" s="10"/>
      <c r="AR776" s="32"/>
      <c r="AS776" s="10"/>
      <c r="AT776" s="244"/>
      <c r="AU776" s="10"/>
      <c r="AV776" s="244"/>
      <c r="AW776" s="7"/>
      <c r="AX776" s="249"/>
      <c r="AY776" s="10"/>
      <c r="AZ776" s="244"/>
      <c r="BA776" s="7"/>
      <c r="BB776" s="249"/>
      <c r="BC776" s="7"/>
      <c r="BD776" s="249"/>
      <c r="BE776" s="7"/>
      <c r="BF776" s="8"/>
      <c r="BG776" s="7"/>
      <c r="BH776" s="8"/>
      <c r="BJ776" s="41"/>
      <c r="BK776" s="41">
        <f t="shared" si="48"/>
        <v>0</v>
      </c>
      <c r="BL776">
        <f t="shared" si="47"/>
        <v>0</v>
      </c>
    </row>
    <row r="777" spans="2:66">
      <c r="B777" s="6"/>
      <c r="C777" s="10"/>
      <c r="D777" s="32"/>
      <c r="E777" s="10"/>
      <c r="F777" s="32"/>
      <c r="G777" s="10"/>
      <c r="H777" s="32"/>
      <c r="I777" s="10"/>
      <c r="J777" s="32"/>
      <c r="K777" s="94"/>
      <c r="L777" s="32"/>
      <c r="M777" s="10"/>
      <c r="N777" s="32"/>
      <c r="O777" s="10"/>
      <c r="P777" s="32"/>
      <c r="Q777" s="10"/>
      <c r="R777" s="32"/>
      <c r="S777" s="10"/>
      <c r="T777" s="32"/>
      <c r="U777" s="10"/>
      <c r="V777" s="32"/>
      <c r="W777" s="10"/>
      <c r="X777" s="32"/>
      <c r="Y777" s="10"/>
      <c r="Z777" s="32"/>
      <c r="AA777" s="10"/>
      <c r="AB777" s="32"/>
      <c r="AC777" s="10"/>
      <c r="AD777" s="32"/>
      <c r="AE777" s="10"/>
      <c r="AF777" s="32"/>
      <c r="AG777" s="10"/>
      <c r="AH777" s="32"/>
      <c r="AI777" s="10"/>
      <c r="AJ777" s="32"/>
      <c r="AK777" s="10"/>
      <c r="AL777" s="32"/>
      <c r="AM777" s="10"/>
      <c r="AN777" s="32"/>
      <c r="AO777" s="10"/>
      <c r="AP777" s="244"/>
      <c r="AQ777" s="10"/>
      <c r="AR777" s="32"/>
      <c r="AS777" s="10"/>
      <c r="AT777" s="244"/>
      <c r="AU777" s="10"/>
      <c r="AV777" s="244"/>
      <c r="AW777" s="7"/>
      <c r="AX777" s="249"/>
      <c r="AY777" s="10"/>
      <c r="AZ777" s="244"/>
      <c r="BA777" s="7"/>
      <c r="BB777" s="249"/>
      <c r="BC777" s="7"/>
      <c r="BD777" s="249"/>
      <c r="BE777" s="7"/>
      <c r="BF777" s="8"/>
      <c r="BG777" s="7"/>
      <c r="BH777" s="8"/>
      <c r="BJ777" s="41"/>
      <c r="BK777" s="41">
        <f t="shared" si="48"/>
        <v>0</v>
      </c>
      <c r="BL777">
        <f t="shared" si="47"/>
        <v>0</v>
      </c>
      <c r="BN777" s="39"/>
    </row>
    <row r="778" spans="2:66">
      <c r="B778" s="6"/>
      <c r="C778" s="10"/>
      <c r="D778" s="32"/>
      <c r="E778" s="10"/>
      <c r="F778" s="32"/>
      <c r="G778" s="10"/>
      <c r="H778" s="32"/>
      <c r="I778" s="10"/>
      <c r="J778" s="32"/>
      <c r="K778" s="94"/>
      <c r="L778" s="32"/>
      <c r="M778" s="10"/>
      <c r="N778" s="32"/>
      <c r="O778" s="10"/>
      <c r="P778" s="32"/>
      <c r="Q778" s="10"/>
      <c r="R778" s="32"/>
      <c r="S778" s="10"/>
      <c r="T778" s="32"/>
      <c r="U778" s="10"/>
      <c r="V778" s="32"/>
      <c r="W778" s="10"/>
      <c r="X778" s="32"/>
      <c r="Y778" s="10"/>
      <c r="Z778" s="32"/>
      <c r="AA778" s="10"/>
      <c r="AB778" s="32"/>
      <c r="AC778" s="10"/>
      <c r="AD778" s="32"/>
      <c r="AE778" s="10"/>
      <c r="AF778" s="32"/>
      <c r="AG778" s="10"/>
      <c r="AH778" s="32"/>
      <c r="AI778" s="10"/>
      <c r="AJ778" s="32"/>
      <c r="AK778" s="10"/>
      <c r="AL778" s="32"/>
      <c r="AM778" s="10"/>
      <c r="AN778" s="32"/>
      <c r="AO778" s="10"/>
      <c r="AP778" s="244"/>
      <c r="AQ778" s="10"/>
      <c r="AR778" s="32"/>
      <c r="AS778" s="10"/>
      <c r="AT778" s="244"/>
      <c r="AU778" s="10"/>
      <c r="AV778" s="244"/>
      <c r="AW778" s="7"/>
      <c r="AX778" s="249"/>
      <c r="AY778" s="10"/>
      <c r="AZ778" s="244"/>
      <c r="BA778" s="7"/>
      <c r="BB778" s="249"/>
      <c r="BC778" s="7"/>
      <c r="BD778" s="249"/>
      <c r="BE778" s="7"/>
      <c r="BF778" s="8"/>
      <c r="BG778" s="7"/>
      <c r="BH778" s="8"/>
      <c r="BJ778" s="41"/>
      <c r="BK778" s="41">
        <f t="shared" si="48"/>
        <v>0</v>
      </c>
      <c r="BL778">
        <f t="shared" si="47"/>
        <v>0</v>
      </c>
      <c r="BN778" s="39"/>
    </row>
    <row r="779" spans="2:66">
      <c r="B779" s="6"/>
      <c r="C779" s="10"/>
      <c r="D779" s="32"/>
      <c r="E779" s="10"/>
      <c r="F779" s="32"/>
      <c r="G779" s="10"/>
      <c r="H779" s="32"/>
      <c r="I779" s="10"/>
      <c r="J779" s="32"/>
      <c r="K779" s="10"/>
      <c r="L779" s="32"/>
      <c r="M779" s="10"/>
      <c r="N779" s="32"/>
      <c r="O779" s="10"/>
      <c r="P779" s="32"/>
      <c r="Q779" s="10"/>
      <c r="R779" s="32"/>
      <c r="S779" s="10"/>
      <c r="T779" s="32"/>
      <c r="U779" s="10"/>
      <c r="V779" s="32"/>
      <c r="W779" s="10"/>
      <c r="X779" s="32"/>
      <c r="Y779" s="10"/>
      <c r="Z779" s="32"/>
      <c r="AA779" s="10"/>
      <c r="AB779" s="32"/>
      <c r="AC779" s="10"/>
      <c r="AD779" s="32"/>
      <c r="AE779" s="10"/>
      <c r="AF779" s="32"/>
      <c r="AG779" s="10"/>
      <c r="AH779" s="32"/>
      <c r="AI779" s="10"/>
      <c r="AJ779" s="32"/>
      <c r="AK779" s="10"/>
      <c r="AL779" s="32"/>
      <c r="AM779" s="10"/>
      <c r="AN779" s="32"/>
      <c r="AO779" s="10"/>
      <c r="AP779" s="244"/>
      <c r="AQ779" s="10"/>
      <c r="AR779" s="32"/>
      <c r="AS779" s="10"/>
      <c r="AT779" s="244"/>
      <c r="AU779" s="10"/>
      <c r="AV779" s="244"/>
      <c r="AW779" s="7"/>
      <c r="AX779" s="249"/>
      <c r="AY779" s="10"/>
      <c r="AZ779" s="244"/>
      <c r="BA779" s="7"/>
      <c r="BB779" s="249"/>
      <c r="BC779" s="7"/>
      <c r="BD779" s="249"/>
      <c r="BE779" s="7"/>
      <c r="BF779" s="8"/>
      <c r="BG779" s="7"/>
      <c r="BH779" s="8"/>
      <c r="BJ779" s="41"/>
      <c r="BK779" s="41">
        <f t="shared" si="48"/>
        <v>0</v>
      </c>
      <c r="BL779">
        <f t="shared" si="47"/>
        <v>0</v>
      </c>
    </row>
    <row r="780" spans="2:66">
      <c r="B780" s="6"/>
      <c r="C780" s="10"/>
      <c r="D780" s="32"/>
      <c r="E780" s="10"/>
      <c r="F780" s="32"/>
      <c r="G780" s="10"/>
      <c r="H780" s="32"/>
      <c r="I780" s="10"/>
      <c r="J780" s="32"/>
      <c r="K780" s="10"/>
      <c r="L780" s="32"/>
      <c r="M780" s="10"/>
      <c r="N780" s="32"/>
      <c r="O780" s="10"/>
      <c r="P780" s="32"/>
      <c r="Q780" s="10"/>
      <c r="R780" s="32"/>
      <c r="S780" s="10"/>
      <c r="T780" s="32"/>
      <c r="U780" s="10"/>
      <c r="V780" s="32"/>
      <c r="W780" s="10"/>
      <c r="X780" s="32"/>
      <c r="Y780" s="10"/>
      <c r="Z780" s="32"/>
      <c r="AA780" s="10"/>
      <c r="AB780" s="32"/>
      <c r="AC780" s="10"/>
      <c r="AD780" s="32"/>
      <c r="AE780" s="10"/>
      <c r="AF780" s="32"/>
      <c r="AG780" s="10"/>
      <c r="AH780" s="32"/>
      <c r="AI780" s="10"/>
      <c r="AJ780" s="32"/>
      <c r="AK780" s="10"/>
      <c r="AL780" s="32"/>
      <c r="AM780" s="10"/>
      <c r="AN780" s="32"/>
      <c r="AO780" s="10"/>
      <c r="AP780" s="244"/>
      <c r="AQ780" s="10"/>
      <c r="AR780" s="32"/>
      <c r="AS780" s="10"/>
      <c r="AT780" s="244"/>
      <c r="AU780" s="10"/>
      <c r="AV780" s="244"/>
      <c r="AW780" s="7"/>
      <c r="AX780" s="249"/>
      <c r="AY780" s="10"/>
      <c r="AZ780" s="244"/>
      <c r="BA780" s="7"/>
      <c r="BB780" s="249"/>
      <c r="BC780" s="7"/>
      <c r="BD780" s="249"/>
      <c r="BE780" s="7"/>
      <c r="BF780" s="8"/>
      <c r="BG780" s="7"/>
      <c r="BH780" s="8"/>
      <c r="BJ780" s="41"/>
      <c r="BK780" s="41">
        <f t="shared" si="48"/>
        <v>0</v>
      </c>
      <c r="BL780">
        <f t="shared" si="47"/>
        <v>0</v>
      </c>
    </row>
    <row r="781" spans="2:66">
      <c r="B781" s="6"/>
      <c r="C781" s="10"/>
      <c r="D781" s="32"/>
      <c r="E781" s="10"/>
      <c r="F781" s="32"/>
      <c r="G781" s="10"/>
      <c r="H781" s="32"/>
      <c r="I781" s="10"/>
      <c r="J781" s="32"/>
      <c r="K781" s="94"/>
      <c r="L781" s="32"/>
      <c r="M781" s="10"/>
      <c r="N781" s="32"/>
      <c r="O781" s="10"/>
      <c r="P781" s="32"/>
      <c r="Q781" s="10"/>
      <c r="R781" s="32"/>
      <c r="S781" s="10"/>
      <c r="T781" s="32"/>
      <c r="U781" s="10"/>
      <c r="V781" s="32"/>
      <c r="W781" s="10"/>
      <c r="X781" s="32"/>
      <c r="Y781" s="10"/>
      <c r="Z781" s="32"/>
      <c r="AA781" s="10"/>
      <c r="AB781" s="32"/>
      <c r="AC781" s="10"/>
      <c r="AD781" s="32"/>
      <c r="AE781" s="10"/>
      <c r="AF781" s="32"/>
      <c r="AG781" s="10"/>
      <c r="AH781" s="32"/>
      <c r="AI781" s="10"/>
      <c r="AJ781" s="32"/>
      <c r="AK781" s="10"/>
      <c r="AL781" s="32"/>
      <c r="AM781" s="10"/>
      <c r="AN781" s="32"/>
      <c r="AO781" s="10"/>
      <c r="AP781" s="244"/>
      <c r="AQ781" s="10"/>
      <c r="AR781" s="32"/>
      <c r="AS781" s="10"/>
      <c r="AT781" s="244"/>
      <c r="AU781" s="10"/>
      <c r="AV781" s="244"/>
      <c r="AW781" s="7"/>
      <c r="AX781" s="249"/>
      <c r="AY781" s="10"/>
      <c r="AZ781" s="244"/>
      <c r="BA781" s="7"/>
      <c r="BB781" s="249"/>
      <c r="BC781" s="7"/>
      <c r="BD781" s="249"/>
      <c r="BE781" s="7"/>
      <c r="BF781" s="8"/>
      <c r="BG781" s="7"/>
      <c r="BH781" s="8"/>
      <c r="BJ781" s="41"/>
      <c r="BK781" s="41">
        <f t="shared" si="48"/>
        <v>0</v>
      </c>
      <c r="BL781">
        <f t="shared" si="47"/>
        <v>0</v>
      </c>
      <c r="BN781" s="39"/>
    </row>
    <row r="782" spans="2:66">
      <c r="B782" s="6"/>
      <c r="C782" s="10"/>
      <c r="D782" s="32"/>
      <c r="E782" s="10"/>
      <c r="F782" s="32"/>
      <c r="G782" s="10"/>
      <c r="H782" s="32"/>
      <c r="I782" s="10"/>
      <c r="J782" s="32"/>
      <c r="K782" s="10"/>
      <c r="L782" s="32"/>
      <c r="M782" s="10"/>
      <c r="N782" s="32"/>
      <c r="O782" s="10"/>
      <c r="P782" s="32"/>
      <c r="Q782" s="10"/>
      <c r="R782" s="32"/>
      <c r="S782" s="10"/>
      <c r="T782" s="32"/>
      <c r="U782" s="10"/>
      <c r="V782" s="32"/>
      <c r="W782" s="10"/>
      <c r="X782" s="32"/>
      <c r="Y782" s="10"/>
      <c r="Z782" s="32"/>
      <c r="AA782" s="10"/>
      <c r="AB782" s="32"/>
      <c r="AC782" s="10"/>
      <c r="AD782" s="32"/>
      <c r="AE782" s="10"/>
      <c r="AF782" s="32"/>
      <c r="AG782" s="10"/>
      <c r="AH782" s="32"/>
      <c r="AI782" s="10"/>
      <c r="AJ782" s="32"/>
      <c r="AK782" s="10"/>
      <c r="AL782" s="32"/>
      <c r="AM782" s="10"/>
      <c r="AN782" s="32"/>
      <c r="AO782" s="10"/>
      <c r="AP782" s="244"/>
      <c r="AQ782" s="10"/>
      <c r="AR782" s="32"/>
      <c r="AS782" s="10"/>
      <c r="AT782" s="244"/>
      <c r="AU782" s="10"/>
      <c r="AV782" s="244"/>
      <c r="AW782" s="7"/>
      <c r="AX782" s="249"/>
      <c r="AY782" s="10"/>
      <c r="AZ782" s="244"/>
      <c r="BA782" s="7"/>
      <c r="BB782" s="249"/>
      <c r="BC782" s="7"/>
      <c r="BD782" s="249"/>
      <c r="BE782" s="7"/>
      <c r="BF782" s="8"/>
      <c r="BG782" s="7"/>
      <c r="BH782" s="8"/>
      <c r="BJ782" s="41"/>
      <c r="BK782" s="41">
        <f t="shared" si="48"/>
        <v>0</v>
      </c>
      <c r="BL782">
        <f t="shared" si="47"/>
        <v>0</v>
      </c>
    </row>
    <row r="783" spans="2:66">
      <c r="B783" s="6"/>
      <c r="C783" s="10"/>
      <c r="D783" s="32"/>
      <c r="E783" s="10"/>
      <c r="F783" s="32"/>
      <c r="G783" s="10"/>
      <c r="H783" s="32"/>
      <c r="I783" s="10"/>
      <c r="J783" s="32"/>
      <c r="K783" s="10"/>
      <c r="L783" s="32"/>
      <c r="M783" s="10"/>
      <c r="N783" s="32"/>
      <c r="O783" s="10"/>
      <c r="P783" s="32"/>
      <c r="Q783" s="10"/>
      <c r="R783" s="32"/>
      <c r="S783" s="10"/>
      <c r="T783" s="32"/>
      <c r="U783" s="10"/>
      <c r="V783" s="32"/>
      <c r="W783" s="10"/>
      <c r="X783" s="32"/>
      <c r="Y783" s="10"/>
      <c r="Z783" s="32"/>
      <c r="AA783" s="10"/>
      <c r="AB783" s="32"/>
      <c r="AC783" s="10"/>
      <c r="AD783" s="32"/>
      <c r="AE783" s="10"/>
      <c r="AF783" s="32"/>
      <c r="AG783" s="10"/>
      <c r="AH783" s="32"/>
      <c r="AI783" s="10"/>
      <c r="AJ783" s="32"/>
      <c r="AK783" s="10"/>
      <c r="AL783" s="32"/>
      <c r="AM783" s="10"/>
      <c r="AN783" s="32"/>
      <c r="AO783" s="10"/>
      <c r="AP783" s="244"/>
      <c r="AQ783" s="10"/>
      <c r="AR783" s="32"/>
      <c r="AS783" s="10"/>
      <c r="AT783" s="244"/>
      <c r="AU783" s="10"/>
      <c r="AV783" s="244"/>
      <c r="AW783" s="7"/>
      <c r="AX783" s="249"/>
      <c r="AY783" s="10"/>
      <c r="AZ783" s="244"/>
      <c r="BA783" s="7"/>
      <c r="BB783" s="249"/>
      <c r="BC783" s="7"/>
      <c r="BD783" s="249"/>
      <c r="BE783" s="7"/>
      <c r="BF783" s="8"/>
      <c r="BG783" s="7"/>
      <c r="BH783" s="8"/>
      <c r="BJ783" s="41"/>
      <c r="BK783" s="41">
        <f t="shared" si="48"/>
        <v>0</v>
      </c>
      <c r="BL783">
        <f t="shared" si="47"/>
        <v>0</v>
      </c>
    </row>
    <row r="784" spans="2:66">
      <c r="B784" s="6"/>
      <c r="C784" s="10"/>
      <c r="D784" s="32"/>
      <c r="E784" s="10"/>
      <c r="F784" s="32"/>
      <c r="G784" s="10"/>
      <c r="H784" s="32"/>
      <c r="I784" s="10"/>
      <c r="J784" s="32"/>
      <c r="K784" s="94"/>
      <c r="L784" s="32"/>
      <c r="M784" s="10"/>
      <c r="N784" s="32"/>
      <c r="O784" s="10"/>
      <c r="P784" s="32"/>
      <c r="Q784" s="10"/>
      <c r="R784" s="32"/>
      <c r="S784" s="10"/>
      <c r="T784" s="32"/>
      <c r="U784" s="10"/>
      <c r="V784" s="32"/>
      <c r="W784" s="10"/>
      <c r="X784" s="32"/>
      <c r="Y784" s="10"/>
      <c r="Z784" s="32"/>
      <c r="AA784" s="10"/>
      <c r="AB784" s="32"/>
      <c r="AC784" s="10"/>
      <c r="AD784" s="32"/>
      <c r="AE784" s="10"/>
      <c r="AF784" s="32"/>
      <c r="AG784" s="10"/>
      <c r="AH784" s="32"/>
      <c r="AI784" s="10"/>
      <c r="AJ784" s="32"/>
      <c r="AK784" s="10"/>
      <c r="AL784" s="32"/>
      <c r="AM784" s="10"/>
      <c r="AN784" s="32"/>
      <c r="AO784" s="10"/>
      <c r="AP784" s="244"/>
      <c r="AQ784" s="10"/>
      <c r="AR784" s="32"/>
      <c r="AS784" s="10"/>
      <c r="AT784" s="244"/>
      <c r="AU784" s="10"/>
      <c r="AV784" s="244"/>
      <c r="AW784" s="7"/>
      <c r="AX784" s="249"/>
      <c r="AY784" s="10"/>
      <c r="AZ784" s="244"/>
      <c r="BA784" s="7"/>
      <c r="BB784" s="249"/>
      <c r="BC784" s="7"/>
      <c r="BD784" s="249"/>
      <c r="BE784" s="7"/>
      <c r="BF784" s="8"/>
      <c r="BG784" s="7"/>
      <c r="BH784" s="8"/>
      <c r="BJ784" s="41"/>
      <c r="BK784" s="41">
        <f t="shared" si="48"/>
        <v>0</v>
      </c>
      <c r="BL784">
        <f t="shared" si="47"/>
        <v>0</v>
      </c>
      <c r="BN784" s="39"/>
    </row>
    <row r="785" spans="2:66">
      <c r="B785" s="6"/>
      <c r="C785" s="10"/>
      <c r="D785" s="32"/>
      <c r="E785" s="10"/>
      <c r="F785" s="32"/>
      <c r="G785" s="10"/>
      <c r="H785" s="32"/>
      <c r="I785" s="10"/>
      <c r="J785" s="32"/>
      <c r="K785" s="10"/>
      <c r="L785" s="32"/>
      <c r="M785" s="10"/>
      <c r="N785" s="32"/>
      <c r="O785" s="10"/>
      <c r="P785" s="32"/>
      <c r="Q785" s="10"/>
      <c r="R785" s="32"/>
      <c r="S785" s="10"/>
      <c r="T785" s="32"/>
      <c r="U785" s="10"/>
      <c r="V785" s="32"/>
      <c r="W785" s="10"/>
      <c r="X785" s="32"/>
      <c r="Y785" s="10"/>
      <c r="Z785" s="32"/>
      <c r="AA785" s="10"/>
      <c r="AB785" s="32"/>
      <c r="AC785" s="10"/>
      <c r="AD785" s="32"/>
      <c r="AE785" s="10"/>
      <c r="AF785" s="32"/>
      <c r="AG785" s="10"/>
      <c r="AH785" s="32"/>
      <c r="AI785" s="10"/>
      <c r="AJ785" s="32"/>
      <c r="AK785" s="10"/>
      <c r="AL785" s="32"/>
      <c r="AM785" s="10"/>
      <c r="AN785" s="32"/>
      <c r="AO785" s="10"/>
      <c r="AP785" s="244"/>
      <c r="AQ785" s="10"/>
      <c r="AR785" s="32"/>
      <c r="AS785" s="10"/>
      <c r="AT785" s="244"/>
      <c r="AU785" s="10"/>
      <c r="AV785" s="244"/>
      <c r="AW785" s="7"/>
      <c r="AX785" s="249"/>
      <c r="AY785" s="10"/>
      <c r="AZ785" s="244"/>
      <c r="BA785" s="7"/>
      <c r="BB785" s="249"/>
      <c r="BC785" s="7"/>
      <c r="BD785" s="249"/>
      <c r="BE785" s="7"/>
      <c r="BF785" s="8"/>
      <c r="BG785" s="7"/>
      <c r="BH785" s="8"/>
      <c r="BJ785" s="41"/>
      <c r="BK785" s="41">
        <f t="shared" si="48"/>
        <v>0</v>
      </c>
      <c r="BL785">
        <f t="shared" si="47"/>
        <v>0</v>
      </c>
    </row>
    <row r="786" spans="2:66">
      <c r="B786" s="6"/>
      <c r="C786" s="10"/>
      <c r="D786" s="32"/>
      <c r="E786" s="10"/>
      <c r="F786" s="32"/>
      <c r="G786" s="10"/>
      <c r="H786" s="32"/>
      <c r="I786" s="10"/>
      <c r="J786" s="32"/>
      <c r="K786" s="10"/>
      <c r="L786" s="32"/>
      <c r="M786" s="10"/>
      <c r="N786" s="32"/>
      <c r="O786" s="10"/>
      <c r="P786" s="32"/>
      <c r="Q786" s="10"/>
      <c r="R786" s="32"/>
      <c r="S786" s="10"/>
      <c r="T786" s="32"/>
      <c r="U786" s="10"/>
      <c r="V786" s="32"/>
      <c r="W786" s="10"/>
      <c r="X786" s="32"/>
      <c r="Y786" s="10"/>
      <c r="Z786" s="32"/>
      <c r="AA786" s="10"/>
      <c r="AB786" s="32"/>
      <c r="AC786" s="10"/>
      <c r="AD786" s="32"/>
      <c r="AE786" s="10"/>
      <c r="AF786" s="32"/>
      <c r="AG786" s="10"/>
      <c r="AH786" s="32"/>
      <c r="AI786" s="10"/>
      <c r="AJ786" s="32"/>
      <c r="AK786" s="10"/>
      <c r="AL786" s="32"/>
      <c r="AM786" s="10"/>
      <c r="AN786" s="32"/>
      <c r="AO786" s="10"/>
      <c r="AP786" s="244"/>
      <c r="AQ786" s="10"/>
      <c r="AR786" s="32"/>
      <c r="AS786" s="10"/>
      <c r="AT786" s="244"/>
      <c r="AU786" s="10"/>
      <c r="AV786" s="244"/>
      <c r="AW786" s="7"/>
      <c r="AX786" s="249"/>
      <c r="AY786" s="10"/>
      <c r="AZ786" s="244"/>
      <c r="BA786" s="7"/>
      <c r="BB786" s="249"/>
      <c r="BC786" s="7"/>
      <c r="BD786" s="249"/>
      <c r="BE786" s="7"/>
      <c r="BF786" s="8"/>
      <c r="BG786" s="7"/>
      <c r="BH786" s="8"/>
      <c r="BJ786" s="41"/>
      <c r="BK786" s="41">
        <f t="shared" si="48"/>
        <v>0</v>
      </c>
      <c r="BL786">
        <f t="shared" si="47"/>
        <v>0</v>
      </c>
    </row>
    <row r="787" spans="2:66">
      <c r="B787" s="6"/>
      <c r="C787" s="10"/>
      <c r="D787" s="32"/>
      <c r="E787" s="10"/>
      <c r="F787" s="32"/>
      <c r="G787" s="10"/>
      <c r="H787" s="32"/>
      <c r="I787" s="10"/>
      <c r="J787" s="32"/>
      <c r="K787" s="94"/>
      <c r="L787" s="32"/>
      <c r="M787" s="10"/>
      <c r="N787" s="32"/>
      <c r="O787" s="10"/>
      <c r="P787" s="32"/>
      <c r="Q787" s="10"/>
      <c r="R787" s="32"/>
      <c r="S787" s="10"/>
      <c r="T787" s="32"/>
      <c r="U787" s="10"/>
      <c r="V787" s="32"/>
      <c r="W787" s="10"/>
      <c r="X787" s="32"/>
      <c r="Y787" s="10"/>
      <c r="Z787" s="32"/>
      <c r="AA787" s="10"/>
      <c r="AB787" s="32"/>
      <c r="AC787" s="10"/>
      <c r="AD787" s="32"/>
      <c r="AE787" s="10"/>
      <c r="AF787" s="32"/>
      <c r="AG787" s="10"/>
      <c r="AH787" s="32"/>
      <c r="AI787" s="10"/>
      <c r="AJ787" s="32"/>
      <c r="AK787" s="10"/>
      <c r="AL787" s="32"/>
      <c r="AM787" s="10"/>
      <c r="AN787" s="32"/>
      <c r="AO787" s="10"/>
      <c r="AP787" s="244"/>
      <c r="AQ787" s="10"/>
      <c r="AR787" s="32"/>
      <c r="AS787" s="10"/>
      <c r="AT787" s="244"/>
      <c r="AU787" s="10"/>
      <c r="AV787" s="244"/>
      <c r="AW787" s="7"/>
      <c r="AX787" s="249"/>
      <c r="AY787" s="10"/>
      <c r="AZ787" s="244"/>
      <c r="BA787" s="7"/>
      <c r="BB787" s="249"/>
      <c r="BC787" s="7"/>
      <c r="BD787" s="249"/>
      <c r="BE787" s="7"/>
      <c r="BF787" s="8"/>
      <c r="BG787" s="7"/>
      <c r="BH787" s="8"/>
      <c r="BJ787" s="41"/>
      <c r="BK787" s="41">
        <f t="shared" si="48"/>
        <v>0</v>
      </c>
      <c r="BL787">
        <f t="shared" si="47"/>
        <v>0</v>
      </c>
    </row>
    <row r="788" spans="2:66">
      <c r="B788" s="6"/>
      <c r="C788" s="10"/>
      <c r="D788" s="32"/>
      <c r="E788" s="10"/>
      <c r="F788" s="32"/>
      <c r="G788" s="10"/>
      <c r="H788" s="32"/>
      <c r="I788" s="10"/>
      <c r="J788" s="32"/>
      <c r="K788" s="94"/>
      <c r="L788" s="32"/>
      <c r="M788" s="10"/>
      <c r="N788" s="32"/>
      <c r="O788" s="10"/>
      <c r="P788" s="32"/>
      <c r="Q788" s="10"/>
      <c r="R788" s="32"/>
      <c r="S788" s="10"/>
      <c r="T788" s="32"/>
      <c r="U788" s="10"/>
      <c r="V788" s="32"/>
      <c r="W788" s="10"/>
      <c r="X788" s="32"/>
      <c r="Y788" s="10"/>
      <c r="Z788" s="32"/>
      <c r="AA788" s="10"/>
      <c r="AB788" s="32"/>
      <c r="AC788" s="10"/>
      <c r="AD788" s="32"/>
      <c r="AE788" s="10"/>
      <c r="AF788" s="32"/>
      <c r="AG788" s="10"/>
      <c r="AH788" s="32"/>
      <c r="AI788" s="10"/>
      <c r="AJ788" s="32"/>
      <c r="AK788" s="10"/>
      <c r="AL788" s="32"/>
      <c r="AM788" s="10"/>
      <c r="AN788" s="32"/>
      <c r="AO788" s="10"/>
      <c r="AP788" s="244"/>
      <c r="AQ788" s="10"/>
      <c r="AR788" s="32"/>
      <c r="AS788" s="10"/>
      <c r="AT788" s="244"/>
      <c r="AU788" s="10"/>
      <c r="AV788" s="244"/>
      <c r="AW788" s="7"/>
      <c r="AX788" s="249"/>
      <c r="AY788" s="10"/>
      <c r="AZ788" s="244"/>
      <c r="BA788" s="7"/>
      <c r="BB788" s="249"/>
      <c r="BC788" s="7"/>
      <c r="BD788" s="249"/>
      <c r="BE788" s="7"/>
      <c r="BF788" s="8"/>
      <c r="BG788" s="7"/>
      <c r="BH788" s="8"/>
      <c r="BJ788" s="41"/>
      <c r="BK788" s="41">
        <f t="shared" si="48"/>
        <v>0</v>
      </c>
      <c r="BL788">
        <f t="shared" si="47"/>
        <v>0</v>
      </c>
      <c r="BN788" s="39"/>
    </row>
    <row r="789" spans="2:66">
      <c r="B789" s="6"/>
      <c r="C789" s="10"/>
      <c r="D789" s="32"/>
      <c r="E789" s="10"/>
      <c r="F789" s="32"/>
      <c r="G789" s="10"/>
      <c r="H789" s="32"/>
      <c r="I789" s="10"/>
      <c r="J789" s="32"/>
      <c r="K789" s="94"/>
      <c r="L789" s="32"/>
      <c r="M789" s="10"/>
      <c r="N789" s="32"/>
      <c r="O789" s="10"/>
      <c r="P789" s="32"/>
      <c r="Q789" s="10"/>
      <c r="R789" s="32"/>
      <c r="S789" s="10"/>
      <c r="T789" s="32"/>
      <c r="U789" s="10"/>
      <c r="V789" s="32"/>
      <c r="W789" s="10"/>
      <c r="X789" s="32"/>
      <c r="Y789" s="10"/>
      <c r="Z789" s="32"/>
      <c r="AA789" s="10"/>
      <c r="AB789" s="32"/>
      <c r="AC789" s="10"/>
      <c r="AD789" s="32"/>
      <c r="AE789" s="10"/>
      <c r="AF789" s="32"/>
      <c r="AG789" s="10"/>
      <c r="AH789" s="32"/>
      <c r="AI789" s="10"/>
      <c r="AJ789" s="32"/>
      <c r="AK789" s="10"/>
      <c r="AL789" s="32"/>
      <c r="AM789" s="10"/>
      <c r="AN789" s="32"/>
      <c r="AO789" s="10"/>
      <c r="AP789" s="244"/>
      <c r="AQ789" s="10"/>
      <c r="AR789" s="32"/>
      <c r="AS789" s="10"/>
      <c r="AT789" s="244"/>
      <c r="AU789" s="10"/>
      <c r="AV789" s="244"/>
      <c r="AW789" s="7"/>
      <c r="AX789" s="249"/>
      <c r="AY789" s="10"/>
      <c r="AZ789" s="244"/>
      <c r="BA789" s="7"/>
      <c r="BB789" s="249"/>
      <c r="BC789" s="7"/>
      <c r="BD789" s="249"/>
      <c r="BE789" s="7"/>
      <c r="BF789" s="8"/>
      <c r="BG789" s="7"/>
      <c r="BH789" s="8"/>
      <c r="BJ789" s="41"/>
      <c r="BK789" s="41">
        <f t="shared" si="48"/>
        <v>0</v>
      </c>
      <c r="BL789">
        <f t="shared" si="47"/>
        <v>0</v>
      </c>
      <c r="BN789" s="39"/>
    </row>
    <row r="790" spans="2:66">
      <c r="B790" s="6"/>
      <c r="C790" s="10"/>
      <c r="D790" s="32"/>
      <c r="E790" s="10"/>
      <c r="F790" s="32"/>
      <c r="G790" s="10"/>
      <c r="H790" s="32"/>
      <c r="I790" s="10"/>
      <c r="J790" s="32"/>
      <c r="K790" s="94"/>
      <c r="L790" s="32"/>
      <c r="M790" s="242"/>
      <c r="N790" s="32"/>
      <c r="O790" s="10"/>
      <c r="P790" s="32"/>
      <c r="Q790" s="10"/>
      <c r="R790" s="32"/>
      <c r="S790" s="10"/>
      <c r="T790" s="32"/>
      <c r="U790" s="10"/>
      <c r="V790" s="32"/>
      <c r="W790" s="10"/>
      <c r="X790" s="32"/>
      <c r="Y790" s="10"/>
      <c r="Z790" s="32"/>
      <c r="AA790" s="10"/>
      <c r="AB790" s="32"/>
      <c r="AC790" s="10"/>
      <c r="AD790" s="32"/>
      <c r="AE790" s="10"/>
      <c r="AF790" s="32"/>
      <c r="AG790" s="10"/>
      <c r="AH790" s="32"/>
      <c r="AI790" s="10"/>
      <c r="AJ790" s="32"/>
      <c r="AK790" s="10"/>
      <c r="AL790" s="32"/>
      <c r="AM790" s="10"/>
      <c r="AN790" s="32"/>
      <c r="AO790" s="10"/>
      <c r="AP790" s="244"/>
      <c r="AQ790" s="10"/>
      <c r="AR790" s="32"/>
      <c r="AS790" s="10"/>
      <c r="AT790" s="244"/>
      <c r="AU790" s="10"/>
      <c r="AV790" s="244"/>
      <c r="AW790" s="7"/>
      <c r="AX790" s="249"/>
      <c r="AY790" s="10"/>
      <c r="AZ790" s="244"/>
      <c r="BA790" s="7"/>
      <c r="BB790" s="249"/>
      <c r="BC790" s="7"/>
      <c r="BD790" s="249"/>
      <c r="BE790" s="7"/>
      <c r="BF790" s="8"/>
      <c r="BG790" s="7"/>
      <c r="BH790" s="8"/>
      <c r="BJ790" s="41"/>
      <c r="BK790" s="41">
        <f t="shared" si="48"/>
        <v>0</v>
      </c>
      <c r="BL790">
        <f t="shared" si="47"/>
        <v>0</v>
      </c>
    </row>
    <row r="791" spans="2:66">
      <c r="B791" s="6"/>
      <c r="C791" s="10"/>
      <c r="D791" s="32"/>
      <c r="E791" s="10"/>
      <c r="F791" s="32"/>
      <c r="G791" s="10"/>
      <c r="H791" s="32"/>
      <c r="I791" s="10"/>
      <c r="J791" s="32"/>
      <c r="K791" s="94"/>
      <c r="L791" s="32"/>
      <c r="M791" s="10"/>
      <c r="N791" s="32"/>
      <c r="O791" s="10"/>
      <c r="P791" s="32"/>
      <c r="Q791" s="10"/>
      <c r="R791" s="32"/>
      <c r="S791" s="10"/>
      <c r="T791" s="32"/>
      <c r="U791" s="10"/>
      <c r="V791" s="32"/>
      <c r="W791" s="10"/>
      <c r="X791" s="32"/>
      <c r="Y791" s="10"/>
      <c r="Z791" s="32"/>
      <c r="AA791" s="10"/>
      <c r="AB791" s="32"/>
      <c r="AC791" s="10"/>
      <c r="AD791" s="32"/>
      <c r="AE791" s="10"/>
      <c r="AF791" s="32"/>
      <c r="AG791" s="10"/>
      <c r="AH791" s="32"/>
      <c r="AI791" s="10"/>
      <c r="AJ791" s="32"/>
      <c r="AK791" s="10"/>
      <c r="AL791" s="32"/>
      <c r="AM791" s="10"/>
      <c r="AN791" s="32"/>
      <c r="AO791" s="10"/>
      <c r="AP791" s="244"/>
      <c r="AQ791" s="10"/>
      <c r="AR791" s="32"/>
      <c r="AS791" s="10"/>
      <c r="AT791" s="244"/>
      <c r="AU791" s="10"/>
      <c r="AV791" s="244"/>
      <c r="AW791" s="7"/>
      <c r="AX791" s="249"/>
      <c r="AY791" s="10"/>
      <c r="AZ791" s="244"/>
      <c r="BA791" s="7"/>
      <c r="BB791" s="249"/>
      <c r="BC791" s="7"/>
      <c r="BD791" s="249"/>
      <c r="BE791" s="7"/>
      <c r="BF791" s="8"/>
      <c r="BG791" s="7"/>
      <c r="BH791" s="8"/>
      <c r="BJ791" s="41"/>
      <c r="BK791" s="41">
        <f t="shared" si="48"/>
        <v>0</v>
      </c>
      <c r="BL791">
        <f t="shared" si="47"/>
        <v>0</v>
      </c>
    </row>
    <row r="792" spans="2:66">
      <c r="B792" s="6"/>
      <c r="C792" s="10"/>
      <c r="D792" s="32"/>
      <c r="E792" s="10"/>
      <c r="F792" s="32"/>
      <c r="G792" s="10"/>
      <c r="H792" s="32"/>
      <c r="I792" s="10"/>
      <c r="J792" s="32"/>
      <c r="K792" s="94"/>
      <c r="L792" s="32"/>
      <c r="M792" s="10"/>
      <c r="N792" s="32"/>
      <c r="O792" s="10"/>
      <c r="P792" s="32"/>
      <c r="Q792" s="10"/>
      <c r="R792" s="32"/>
      <c r="S792" s="10"/>
      <c r="T792" s="32"/>
      <c r="U792" s="10"/>
      <c r="V792" s="32"/>
      <c r="W792" s="10"/>
      <c r="X792" s="32"/>
      <c r="Y792" s="10"/>
      <c r="Z792" s="32"/>
      <c r="AA792" s="10"/>
      <c r="AB792" s="32"/>
      <c r="AC792" s="10"/>
      <c r="AD792" s="32"/>
      <c r="AE792" s="10"/>
      <c r="AF792" s="32"/>
      <c r="AG792" s="10"/>
      <c r="AH792" s="32"/>
      <c r="AI792" s="10"/>
      <c r="AJ792" s="32"/>
      <c r="AK792" s="10"/>
      <c r="AL792" s="32"/>
      <c r="AM792" s="10"/>
      <c r="AN792" s="32"/>
      <c r="AO792" s="10"/>
      <c r="AP792" s="244"/>
      <c r="AQ792" s="10"/>
      <c r="AR792" s="32"/>
      <c r="AS792" s="10"/>
      <c r="AT792" s="244"/>
      <c r="AU792" s="10"/>
      <c r="AV792" s="244"/>
      <c r="AW792" s="7"/>
      <c r="AX792" s="249"/>
      <c r="AY792" s="10"/>
      <c r="AZ792" s="244"/>
      <c r="BA792" s="7"/>
      <c r="BB792" s="249"/>
      <c r="BC792" s="7"/>
      <c r="BD792" s="249"/>
      <c r="BE792" s="7"/>
      <c r="BF792" s="8"/>
      <c r="BG792" s="7"/>
      <c r="BH792" s="8"/>
      <c r="BJ792" s="41"/>
      <c r="BK792" s="41">
        <f t="shared" si="48"/>
        <v>0</v>
      </c>
      <c r="BL792">
        <f t="shared" si="47"/>
        <v>0</v>
      </c>
      <c r="BN792" s="39"/>
    </row>
    <row r="793" spans="2:66">
      <c r="B793" s="6"/>
      <c r="C793" s="10"/>
      <c r="D793" s="32"/>
      <c r="E793" s="10"/>
      <c r="F793" s="32"/>
      <c r="G793" s="10"/>
      <c r="H793" s="32"/>
      <c r="I793" s="10"/>
      <c r="J793" s="32"/>
      <c r="K793" s="94"/>
      <c r="L793" s="32"/>
      <c r="M793" s="10"/>
      <c r="N793" s="32"/>
      <c r="O793" s="10"/>
      <c r="P793" s="32"/>
      <c r="Q793" s="10"/>
      <c r="R793" s="32"/>
      <c r="S793" s="10"/>
      <c r="T793" s="32"/>
      <c r="U793" s="10"/>
      <c r="V793" s="32"/>
      <c r="W793" s="10"/>
      <c r="X793" s="32"/>
      <c r="Y793" s="10"/>
      <c r="Z793" s="32"/>
      <c r="AA793" s="10"/>
      <c r="AB793" s="32"/>
      <c r="AC793" s="10"/>
      <c r="AD793" s="32"/>
      <c r="AE793" s="10"/>
      <c r="AF793" s="32"/>
      <c r="AG793" s="10"/>
      <c r="AH793" s="32"/>
      <c r="AI793" s="10"/>
      <c r="AJ793" s="32"/>
      <c r="AK793" s="10"/>
      <c r="AL793" s="32"/>
      <c r="AM793" s="10"/>
      <c r="AN793" s="32"/>
      <c r="AO793" s="10"/>
      <c r="AP793" s="244"/>
      <c r="AQ793" s="10"/>
      <c r="AR793" s="32"/>
      <c r="AS793" s="10"/>
      <c r="AT793" s="244"/>
      <c r="AU793" s="10"/>
      <c r="AV793" s="244"/>
      <c r="AW793" s="7"/>
      <c r="AX793" s="249"/>
      <c r="AY793" s="10"/>
      <c r="AZ793" s="244"/>
      <c r="BA793" s="7"/>
      <c r="BB793" s="249"/>
      <c r="BC793" s="7"/>
      <c r="BD793" s="249"/>
      <c r="BE793" s="7"/>
      <c r="BF793" s="8"/>
      <c r="BG793" s="7"/>
      <c r="BH793" s="8"/>
      <c r="BJ793" s="41"/>
      <c r="BK793" s="41">
        <f t="shared" si="48"/>
        <v>0</v>
      </c>
      <c r="BL793">
        <f t="shared" si="47"/>
        <v>0</v>
      </c>
      <c r="BN793" s="39"/>
    </row>
    <row r="794" spans="2:66">
      <c r="B794" s="6"/>
      <c r="C794" s="10"/>
      <c r="D794" s="32"/>
      <c r="E794" s="10"/>
      <c r="F794" s="32"/>
      <c r="G794" s="10"/>
      <c r="H794" s="32"/>
      <c r="I794" s="10"/>
      <c r="J794" s="32"/>
      <c r="K794" s="94"/>
      <c r="L794" s="32"/>
      <c r="M794" s="10"/>
      <c r="N794" s="32"/>
      <c r="O794" s="10"/>
      <c r="P794" s="32"/>
      <c r="Q794" s="10"/>
      <c r="R794" s="32"/>
      <c r="S794" s="10"/>
      <c r="T794" s="32"/>
      <c r="U794" s="10"/>
      <c r="V794" s="32"/>
      <c r="W794" s="10"/>
      <c r="X794" s="32"/>
      <c r="Y794" s="10"/>
      <c r="Z794" s="32"/>
      <c r="AA794" s="10"/>
      <c r="AB794" s="32"/>
      <c r="AC794" s="10"/>
      <c r="AD794" s="32"/>
      <c r="AE794" s="10"/>
      <c r="AF794" s="32"/>
      <c r="AG794" s="10"/>
      <c r="AH794" s="32"/>
      <c r="AI794" s="10"/>
      <c r="AJ794" s="32"/>
      <c r="AK794" s="10"/>
      <c r="AL794" s="32"/>
      <c r="AM794" s="10"/>
      <c r="AN794" s="32"/>
      <c r="AO794" s="10"/>
      <c r="AP794" s="244"/>
      <c r="AQ794" s="10"/>
      <c r="AR794" s="32"/>
      <c r="AS794" s="10"/>
      <c r="AT794" s="244"/>
      <c r="AU794" s="10"/>
      <c r="AV794" s="244"/>
      <c r="AW794" s="7"/>
      <c r="AX794" s="249"/>
      <c r="AY794" s="10"/>
      <c r="AZ794" s="244"/>
      <c r="BA794" s="7"/>
      <c r="BB794" s="249"/>
      <c r="BC794" s="7"/>
      <c r="BD794" s="249"/>
      <c r="BE794" s="7"/>
      <c r="BF794" s="8"/>
      <c r="BG794" s="7"/>
      <c r="BH794" s="8"/>
      <c r="BJ794" s="41"/>
      <c r="BK794" s="41">
        <f t="shared" si="48"/>
        <v>0</v>
      </c>
      <c r="BL794">
        <f t="shared" si="47"/>
        <v>0</v>
      </c>
      <c r="BN794" s="39"/>
    </row>
    <row r="795" spans="2:66">
      <c r="B795" s="6"/>
      <c r="C795" s="10"/>
      <c r="D795" s="32"/>
      <c r="E795" s="10"/>
      <c r="F795" s="32"/>
      <c r="G795" s="10"/>
      <c r="H795" s="32"/>
      <c r="I795" s="10"/>
      <c r="J795" s="32"/>
      <c r="K795" s="94"/>
      <c r="L795" s="32"/>
      <c r="M795" s="10"/>
      <c r="N795" s="32"/>
      <c r="O795" s="10"/>
      <c r="P795" s="32"/>
      <c r="Q795" s="10"/>
      <c r="R795" s="32"/>
      <c r="S795" s="10"/>
      <c r="T795" s="32"/>
      <c r="U795" s="10"/>
      <c r="V795" s="32"/>
      <c r="W795" s="10"/>
      <c r="X795" s="32"/>
      <c r="Y795" s="10"/>
      <c r="Z795" s="32"/>
      <c r="AA795" s="10"/>
      <c r="AB795" s="32"/>
      <c r="AC795" s="10"/>
      <c r="AD795" s="32"/>
      <c r="AE795" s="10"/>
      <c r="AF795" s="32"/>
      <c r="AG795" s="10"/>
      <c r="AH795" s="32"/>
      <c r="AI795" s="10"/>
      <c r="AJ795" s="32"/>
      <c r="AK795" s="10"/>
      <c r="AL795" s="32"/>
      <c r="AM795" s="10"/>
      <c r="AN795" s="32"/>
      <c r="AO795" s="10"/>
      <c r="AP795" s="244"/>
      <c r="AQ795" s="10"/>
      <c r="AR795" s="32"/>
      <c r="AS795" s="10"/>
      <c r="AT795" s="244"/>
      <c r="AU795" s="10"/>
      <c r="AV795" s="244"/>
      <c r="AW795" s="7"/>
      <c r="AX795" s="249"/>
      <c r="AY795" s="10"/>
      <c r="AZ795" s="244"/>
      <c r="BA795" s="7"/>
      <c r="BB795" s="249"/>
      <c r="BC795" s="7"/>
      <c r="BD795" s="249"/>
      <c r="BE795" s="7"/>
      <c r="BF795" s="8"/>
      <c r="BG795" s="7"/>
      <c r="BH795" s="8"/>
      <c r="BJ795" s="41"/>
      <c r="BK795" s="41">
        <f t="shared" si="48"/>
        <v>0</v>
      </c>
      <c r="BL795">
        <f t="shared" si="47"/>
        <v>0</v>
      </c>
      <c r="BN795" s="39"/>
    </row>
    <row r="796" spans="2:66">
      <c r="B796" s="6"/>
      <c r="C796" s="10"/>
      <c r="D796" s="32"/>
      <c r="E796" s="10"/>
      <c r="F796" s="32"/>
      <c r="G796" s="10"/>
      <c r="H796" s="32"/>
      <c r="I796" s="10"/>
      <c r="J796" s="32"/>
      <c r="K796" s="94"/>
      <c r="L796" s="32"/>
      <c r="M796" s="10"/>
      <c r="N796" s="32"/>
      <c r="O796" s="10"/>
      <c r="P796" s="32"/>
      <c r="Q796" s="10"/>
      <c r="R796" s="32"/>
      <c r="S796" s="10"/>
      <c r="T796" s="32"/>
      <c r="U796" s="10"/>
      <c r="V796" s="32"/>
      <c r="W796" s="10"/>
      <c r="X796" s="32"/>
      <c r="Y796" s="10"/>
      <c r="Z796" s="32"/>
      <c r="AA796" s="10"/>
      <c r="AB796" s="32"/>
      <c r="AC796" s="10"/>
      <c r="AD796" s="32"/>
      <c r="AE796" s="10"/>
      <c r="AF796" s="32"/>
      <c r="AG796" s="10"/>
      <c r="AH796" s="32"/>
      <c r="AI796" s="10"/>
      <c r="AJ796" s="32"/>
      <c r="AK796" s="10"/>
      <c r="AL796" s="32"/>
      <c r="AM796" s="10"/>
      <c r="AN796" s="32"/>
      <c r="AO796" s="10"/>
      <c r="AP796" s="244"/>
      <c r="AQ796" s="10"/>
      <c r="AR796" s="32"/>
      <c r="AS796" s="10"/>
      <c r="AT796" s="244"/>
      <c r="AU796" s="10"/>
      <c r="AV796" s="244"/>
      <c r="AW796" s="7"/>
      <c r="AX796" s="249"/>
      <c r="AY796" s="10"/>
      <c r="AZ796" s="244"/>
      <c r="BA796" s="7"/>
      <c r="BB796" s="249"/>
      <c r="BC796" s="7"/>
      <c r="BD796" s="249"/>
      <c r="BE796" s="7"/>
      <c r="BF796" s="8"/>
      <c r="BG796" s="7"/>
      <c r="BH796" s="8"/>
      <c r="BJ796" s="41"/>
      <c r="BK796" s="41">
        <f t="shared" si="48"/>
        <v>0</v>
      </c>
      <c r="BL796">
        <f t="shared" si="47"/>
        <v>0</v>
      </c>
      <c r="BN796" s="39"/>
    </row>
    <row r="797" spans="2:66">
      <c r="B797" s="6"/>
      <c r="C797" s="10"/>
      <c r="D797" s="32"/>
      <c r="E797" s="10"/>
      <c r="F797" s="32"/>
      <c r="G797" s="10"/>
      <c r="H797" s="32"/>
      <c r="I797" s="10"/>
      <c r="J797" s="32"/>
      <c r="K797" s="94"/>
      <c r="L797" s="32"/>
      <c r="M797" s="10"/>
      <c r="N797" s="32"/>
      <c r="O797" s="10"/>
      <c r="P797" s="32"/>
      <c r="Q797" s="10"/>
      <c r="R797" s="32"/>
      <c r="S797" s="10"/>
      <c r="T797" s="32"/>
      <c r="U797" s="10"/>
      <c r="V797" s="32"/>
      <c r="W797" s="10"/>
      <c r="X797" s="32"/>
      <c r="Y797" s="10"/>
      <c r="Z797" s="32"/>
      <c r="AA797" s="10"/>
      <c r="AB797" s="32"/>
      <c r="AC797" s="10"/>
      <c r="AD797" s="32"/>
      <c r="AE797" s="10"/>
      <c r="AF797" s="32"/>
      <c r="AG797" s="10"/>
      <c r="AH797" s="32"/>
      <c r="AI797" s="10"/>
      <c r="AJ797" s="32"/>
      <c r="AK797" s="10"/>
      <c r="AL797" s="32"/>
      <c r="AM797" s="10"/>
      <c r="AN797" s="32"/>
      <c r="AO797" s="10"/>
      <c r="AP797" s="244"/>
      <c r="AQ797" s="10"/>
      <c r="AR797" s="32"/>
      <c r="AS797" s="10"/>
      <c r="AT797" s="244"/>
      <c r="AU797" s="10"/>
      <c r="AV797" s="244"/>
      <c r="AW797" s="7"/>
      <c r="AX797" s="249"/>
      <c r="AY797" s="10"/>
      <c r="AZ797" s="244"/>
      <c r="BA797" s="7"/>
      <c r="BB797" s="249"/>
      <c r="BC797" s="7"/>
      <c r="BD797" s="249"/>
      <c r="BE797" s="7"/>
      <c r="BF797" s="8"/>
      <c r="BG797" s="7"/>
      <c r="BH797" s="8"/>
      <c r="BJ797" s="41"/>
      <c r="BK797" s="41">
        <f t="shared" si="48"/>
        <v>0</v>
      </c>
      <c r="BL797">
        <f t="shared" si="47"/>
        <v>0</v>
      </c>
      <c r="BN797" s="39"/>
    </row>
    <row r="798" spans="2:66">
      <c r="B798" s="6"/>
      <c r="C798" s="10"/>
      <c r="D798" s="32"/>
      <c r="E798" s="10"/>
      <c r="F798" s="32"/>
      <c r="G798" s="10"/>
      <c r="H798" s="32"/>
      <c r="I798" s="10"/>
      <c r="J798" s="32"/>
      <c r="K798" s="94"/>
      <c r="L798" s="32"/>
      <c r="M798" s="10"/>
      <c r="N798" s="32"/>
      <c r="O798" s="10"/>
      <c r="P798" s="32"/>
      <c r="Q798" s="10"/>
      <c r="R798" s="32"/>
      <c r="S798" s="10"/>
      <c r="T798" s="32"/>
      <c r="U798" s="10"/>
      <c r="V798" s="32"/>
      <c r="W798" s="10"/>
      <c r="X798" s="32"/>
      <c r="Y798" s="10"/>
      <c r="Z798" s="32"/>
      <c r="AA798" s="10"/>
      <c r="AB798" s="32"/>
      <c r="AC798" s="10"/>
      <c r="AD798" s="32"/>
      <c r="AE798" s="10"/>
      <c r="AF798" s="32"/>
      <c r="AG798" s="10"/>
      <c r="AH798" s="32"/>
      <c r="AI798" s="10"/>
      <c r="AJ798" s="32"/>
      <c r="AK798" s="10"/>
      <c r="AL798" s="32"/>
      <c r="AM798" s="10"/>
      <c r="AN798" s="32"/>
      <c r="AO798" s="10"/>
      <c r="AP798" s="244"/>
      <c r="AQ798" s="10"/>
      <c r="AR798" s="32"/>
      <c r="AS798" s="10"/>
      <c r="AT798" s="244"/>
      <c r="AU798" s="10"/>
      <c r="AV798" s="244"/>
      <c r="AW798" s="7"/>
      <c r="AX798" s="249"/>
      <c r="AY798" s="10"/>
      <c r="AZ798" s="244"/>
      <c r="BA798" s="7"/>
      <c r="BB798" s="249"/>
      <c r="BC798" s="7"/>
      <c r="BD798" s="249"/>
      <c r="BE798" s="7"/>
      <c r="BF798" s="8"/>
      <c r="BG798" s="7"/>
      <c r="BH798" s="8"/>
      <c r="BJ798" s="41"/>
      <c r="BK798" s="41">
        <f t="shared" si="48"/>
        <v>0</v>
      </c>
      <c r="BL798">
        <f t="shared" si="47"/>
        <v>0</v>
      </c>
      <c r="BN798" s="39"/>
    </row>
    <row r="799" spans="2:66">
      <c r="B799" s="6"/>
      <c r="C799" s="10"/>
      <c r="D799" s="32"/>
      <c r="E799" s="10"/>
      <c r="F799" s="32"/>
      <c r="G799" s="10"/>
      <c r="H799" s="32"/>
      <c r="I799" s="10"/>
      <c r="J799" s="32"/>
      <c r="K799" s="94"/>
      <c r="L799" s="32"/>
      <c r="M799" s="10"/>
      <c r="N799" s="32"/>
      <c r="O799" s="10"/>
      <c r="P799" s="32"/>
      <c r="Q799" s="10"/>
      <c r="R799" s="32"/>
      <c r="S799" s="10"/>
      <c r="T799" s="32"/>
      <c r="U799" s="10"/>
      <c r="V799" s="32"/>
      <c r="W799" s="10"/>
      <c r="X799" s="32"/>
      <c r="Y799" s="10"/>
      <c r="Z799" s="32"/>
      <c r="AA799" s="10"/>
      <c r="AB799" s="32"/>
      <c r="AC799" s="10"/>
      <c r="AD799" s="32"/>
      <c r="AE799" s="10"/>
      <c r="AF799" s="32"/>
      <c r="AG799" s="10"/>
      <c r="AH799" s="32"/>
      <c r="AI799" s="10"/>
      <c r="AJ799" s="32"/>
      <c r="AK799" s="10"/>
      <c r="AL799" s="32"/>
      <c r="AM799" s="10"/>
      <c r="AN799" s="32"/>
      <c r="AO799" s="10"/>
      <c r="AP799" s="244"/>
      <c r="AQ799" s="10"/>
      <c r="AR799" s="32"/>
      <c r="AS799" s="10"/>
      <c r="AT799" s="244"/>
      <c r="AU799" s="10"/>
      <c r="AV799" s="244"/>
      <c r="AW799" s="7"/>
      <c r="AX799" s="249"/>
      <c r="AY799" s="10"/>
      <c r="AZ799" s="244"/>
      <c r="BA799" s="7"/>
      <c r="BB799" s="249"/>
      <c r="BC799" s="7"/>
      <c r="BD799" s="249"/>
      <c r="BE799" s="7"/>
      <c r="BF799" s="8"/>
      <c r="BG799" s="7"/>
      <c r="BH799" s="8"/>
      <c r="BJ799" s="41"/>
      <c r="BK799" s="41">
        <f t="shared" si="48"/>
        <v>0</v>
      </c>
      <c r="BL799">
        <f t="shared" si="47"/>
        <v>0</v>
      </c>
      <c r="BN799" s="39"/>
    </row>
    <row r="800" spans="2:66">
      <c r="B800" s="6"/>
      <c r="C800" s="10"/>
      <c r="D800" s="32"/>
      <c r="E800" s="10"/>
      <c r="F800" s="32"/>
      <c r="G800" s="10"/>
      <c r="H800" s="32"/>
      <c r="I800" s="10"/>
      <c r="J800" s="32"/>
      <c r="K800" s="94"/>
      <c r="L800" s="32"/>
      <c r="M800" s="10"/>
      <c r="N800" s="32"/>
      <c r="O800" s="10"/>
      <c r="P800" s="32"/>
      <c r="Q800" s="10"/>
      <c r="R800" s="32"/>
      <c r="S800" s="10"/>
      <c r="T800" s="32"/>
      <c r="U800" s="10"/>
      <c r="V800" s="32"/>
      <c r="W800" s="10"/>
      <c r="X800" s="32"/>
      <c r="Y800" s="10"/>
      <c r="Z800" s="32"/>
      <c r="AA800" s="10"/>
      <c r="AB800" s="32"/>
      <c r="AC800" s="10"/>
      <c r="AD800" s="32"/>
      <c r="AE800" s="10"/>
      <c r="AF800" s="32"/>
      <c r="AG800" s="10"/>
      <c r="AH800" s="32"/>
      <c r="AI800" s="10"/>
      <c r="AJ800" s="32"/>
      <c r="AK800" s="10"/>
      <c r="AL800" s="32"/>
      <c r="AM800" s="10"/>
      <c r="AN800" s="32"/>
      <c r="AO800" s="10"/>
      <c r="AP800" s="244"/>
      <c r="AQ800" s="10"/>
      <c r="AR800" s="32"/>
      <c r="AS800" s="10"/>
      <c r="AT800" s="244"/>
      <c r="AU800" s="10"/>
      <c r="AV800" s="244"/>
      <c r="AW800" s="7"/>
      <c r="AX800" s="249"/>
      <c r="AY800" s="10"/>
      <c r="AZ800" s="244"/>
      <c r="BA800" s="7"/>
      <c r="BB800" s="249"/>
      <c r="BC800" s="7"/>
      <c r="BD800" s="249"/>
      <c r="BE800" s="7"/>
      <c r="BF800" s="8"/>
      <c r="BG800" s="7"/>
      <c r="BH800" s="8"/>
      <c r="BJ800" s="41"/>
      <c r="BK800" s="41">
        <f t="shared" si="48"/>
        <v>0</v>
      </c>
      <c r="BL800">
        <f t="shared" si="47"/>
        <v>0</v>
      </c>
      <c r="BN800" s="39"/>
    </row>
    <row r="801" spans="2:66">
      <c r="B801" s="6"/>
      <c r="C801" s="10"/>
      <c r="D801" s="32"/>
      <c r="E801" s="10"/>
      <c r="F801" s="32"/>
      <c r="G801" s="10"/>
      <c r="H801" s="32"/>
      <c r="I801" s="10"/>
      <c r="J801" s="32"/>
      <c r="K801" s="94"/>
      <c r="L801" s="32"/>
      <c r="M801" s="10"/>
      <c r="N801" s="32"/>
      <c r="O801" s="10"/>
      <c r="P801" s="32"/>
      <c r="Q801" s="10"/>
      <c r="R801" s="32"/>
      <c r="S801" s="10"/>
      <c r="T801" s="32"/>
      <c r="U801" s="10"/>
      <c r="V801" s="32"/>
      <c r="W801" s="10"/>
      <c r="X801" s="32"/>
      <c r="Y801" s="10"/>
      <c r="Z801" s="32"/>
      <c r="AA801" s="10"/>
      <c r="AB801" s="32"/>
      <c r="AC801" s="10"/>
      <c r="AD801" s="32"/>
      <c r="AE801" s="10"/>
      <c r="AF801" s="32"/>
      <c r="AG801" s="10"/>
      <c r="AH801" s="32"/>
      <c r="AI801" s="10"/>
      <c r="AJ801" s="32"/>
      <c r="AK801" s="10"/>
      <c r="AL801" s="32"/>
      <c r="AM801" s="10"/>
      <c r="AN801" s="32"/>
      <c r="AO801" s="10"/>
      <c r="AP801" s="244"/>
      <c r="AQ801" s="10"/>
      <c r="AR801" s="32"/>
      <c r="AS801" s="10"/>
      <c r="AT801" s="244"/>
      <c r="AU801" s="10"/>
      <c r="AV801" s="244"/>
      <c r="AW801" s="7"/>
      <c r="AX801" s="249"/>
      <c r="AY801" s="10"/>
      <c r="AZ801" s="244"/>
      <c r="BA801" s="7"/>
      <c r="BB801" s="249"/>
      <c r="BC801" s="7"/>
      <c r="BD801" s="249"/>
      <c r="BE801" s="7"/>
      <c r="BF801" s="8"/>
      <c r="BG801" s="7"/>
      <c r="BH801" s="8"/>
      <c r="BJ801" s="41"/>
      <c r="BK801" s="41">
        <f t="shared" si="48"/>
        <v>0</v>
      </c>
      <c r="BL801">
        <f t="shared" si="47"/>
        <v>0</v>
      </c>
      <c r="BN801" s="39"/>
    </row>
    <row r="802" spans="2:66">
      <c r="B802" s="6"/>
      <c r="C802" s="10"/>
      <c r="D802" s="32"/>
      <c r="E802" s="10"/>
      <c r="F802" s="32"/>
      <c r="G802" s="10"/>
      <c r="H802" s="32"/>
      <c r="I802" s="10"/>
      <c r="J802" s="32"/>
      <c r="K802" s="94"/>
      <c r="L802" s="32"/>
      <c r="M802" s="10"/>
      <c r="N802" s="32"/>
      <c r="O802" s="10"/>
      <c r="P802" s="32"/>
      <c r="Q802" s="10"/>
      <c r="R802" s="32"/>
      <c r="S802" s="10"/>
      <c r="T802" s="32"/>
      <c r="U802" s="10"/>
      <c r="V802" s="32"/>
      <c r="W802" s="10"/>
      <c r="X802" s="32"/>
      <c r="Y802" s="10"/>
      <c r="Z802" s="32"/>
      <c r="AA802" s="10"/>
      <c r="AB802" s="32"/>
      <c r="AC802" s="10"/>
      <c r="AD802" s="32"/>
      <c r="AE802" s="10"/>
      <c r="AF802" s="32"/>
      <c r="AG802" s="10"/>
      <c r="AH802" s="32"/>
      <c r="AI802" s="10"/>
      <c r="AJ802" s="32"/>
      <c r="AK802" s="10"/>
      <c r="AL802" s="32"/>
      <c r="AM802" s="10"/>
      <c r="AN802" s="32"/>
      <c r="AO802" s="10"/>
      <c r="AP802" s="244"/>
      <c r="AQ802" s="10"/>
      <c r="AR802" s="32"/>
      <c r="AS802" s="10"/>
      <c r="AT802" s="244"/>
      <c r="AU802" s="10"/>
      <c r="AV802" s="244"/>
      <c r="AW802" s="7"/>
      <c r="AX802" s="249"/>
      <c r="AY802" s="10"/>
      <c r="AZ802" s="244"/>
      <c r="BA802" s="7"/>
      <c r="BB802" s="249"/>
      <c r="BC802" s="7"/>
      <c r="BD802" s="249"/>
      <c r="BE802" s="7"/>
      <c r="BF802" s="8"/>
      <c r="BG802" s="7"/>
      <c r="BH802" s="8"/>
      <c r="BJ802" s="41"/>
      <c r="BK802" s="41">
        <f t="shared" si="48"/>
        <v>0</v>
      </c>
      <c r="BL802">
        <f t="shared" si="47"/>
        <v>0</v>
      </c>
      <c r="BN802" s="39"/>
    </row>
    <row r="803" spans="2:66">
      <c r="B803" s="6"/>
      <c r="C803" s="10"/>
      <c r="D803" s="32"/>
      <c r="E803" s="10"/>
      <c r="F803" s="32"/>
      <c r="G803" s="10"/>
      <c r="H803" s="32"/>
      <c r="I803" s="10"/>
      <c r="J803" s="32"/>
      <c r="K803" s="94"/>
      <c r="L803" s="32"/>
      <c r="M803" s="10"/>
      <c r="N803" s="32"/>
      <c r="O803" s="10"/>
      <c r="P803" s="32"/>
      <c r="Q803" s="10"/>
      <c r="R803" s="32"/>
      <c r="S803" s="10"/>
      <c r="T803" s="32"/>
      <c r="U803" s="10"/>
      <c r="V803" s="32"/>
      <c r="W803" s="10"/>
      <c r="X803" s="32"/>
      <c r="Y803" s="10"/>
      <c r="Z803" s="32"/>
      <c r="AA803" s="10"/>
      <c r="AB803" s="32"/>
      <c r="AC803" s="10"/>
      <c r="AD803" s="32"/>
      <c r="AE803" s="10"/>
      <c r="AF803" s="32"/>
      <c r="AG803" s="10"/>
      <c r="AH803" s="32"/>
      <c r="AI803" s="10"/>
      <c r="AJ803" s="32"/>
      <c r="AK803" s="10"/>
      <c r="AL803" s="32"/>
      <c r="AM803" s="10"/>
      <c r="AN803" s="32"/>
      <c r="AO803" s="10"/>
      <c r="AP803" s="244"/>
      <c r="AQ803" s="10"/>
      <c r="AR803" s="32"/>
      <c r="AS803" s="10"/>
      <c r="AT803" s="244"/>
      <c r="AU803" s="10"/>
      <c r="AV803" s="244"/>
      <c r="AW803" s="7"/>
      <c r="AX803" s="249"/>
      <c r="AY803" s="10"/>
      <c r="AZ803" s="244"/>
      <c r="BA803" s="7"/>
      <c r="BB803" s="249"/>
      <c r="BC803" s="7"/>
      <c r="BD803" s="249"/>
      <c r="BE803" s="7"/>
      <c r="BF803" s="8"/>
      <c r="BG803" s="7"/>
      <c r="BH803" s="8"/>
      <c r="BI803" s="214"/>
      <c r="BJ803" s="215"/>
      <c r="BK803" s="41">
        <f t="shared" si="48"/>
        <v>0</v>
      </c>
      <c r="BL803">
        <f t="shared" si="47"/>
        <v>0</v>
      </c>
      <c r="BN803" s="39"/>
    </row>
    <row r="804" spans="2:66">
      <c r="B804" s="6"/>
      <c r="C804" s="10"/>
      <c r="D804" s="32"/>
      <c r="E804" s="10"/>
      <c r="F804" s="32"/>
      <c r="G804" s="10"/>
      <c r="H804" s="32"/>
      <c r="I804" s="10"/>
      <c r="J804" s="32"/>
      <c r="K804" s="94"/>
      <c r="L804" s="32"/>
      <c r="M804" s="10"/>
      <c r="N804" s="32"/>
      <c r="O804" s="10"/>
      <c r="P804" s="32"/>
      <c r="Q804" s="10"/>
      <c r="R804" s="32"/>
      <c r="S804" s="10"/>
      <c r="T804" s="32"/>
      <c r="U804" s="10"/>
      <c r="V804" s="32"/>
      <c r="W804" s="10"/>
      <c r="X804" s="32"/>
      <c r="Y804" s="10"/>
      <c r="Z804" s="32"/>
      <c r="AA804" s="10"/>
      <c r="AB804" s="32"/>
      <c r="AC804" s="10"/>
      <c r="AD804" s="32"/>
      <c r="AE804" s="10"/>
      <c r="AF804" s="32"/>
      <c r="AG804" s="10"/>
      <c r="AH804" s="32"/>
      <c r="AI804" s="10"/>
      <c r="AJ804" s="32"/>
      <c r="AK804" s="10"/>
      <c r="AL804" s="32"/>
      <c r="AM804" s="10"/>
      <c r="AN804" s="32"/>
      <c r="AO804" s="10"/>
      <c r="AP804" s="244"/>
      <c r="AQ804" s="10"/>
      <c r="AR804" s="32"/>
      <c r="AS804" s="10"/>
      <c r="AT804" s="244"/>
      <c r="AU804" s="10"/>
      <c r="AV804" s="244"/>
      <c r="AW804" s="7"/>
      <c r="AX804" s="249"/>
      <c r="AY804" s="10"/>
      <c r="AZ804" s="244"/>
      <c r="BA804" s="7"/>
      <c r="BB804" s="249"/>
      <c r="BC804" s="7"/>
      <c r="BD804" s="249"/>
      <c r="BE804" s="7"/>
      <c r="BF804" s="8"/>
      <c r="BG804" s="7"/>
      <c r="BH804" s="8"/>
      <c r="BJ804" s="41"/>
      <c r="BK804" s="41">
        <f t="shared" si="48"/>
        <v>0</v>
      </c>
      <c r="BL804">
        <f t="shared" si="47"/>
        <v>0</v>
      </c>
      <c r="BN804" s="39"/>
    </row>
    <row r="805" spans="2:66">
      <c r="B805" s="6"/>
      <c r="C805" s="10"/>
      <c r="D805" s="32"/>
      <c r="E805" s="10"/>
      <c r="F805" s="32"/>
      <c r="G805" s="10"/>
      <c r="H805" s="32"/>
      <c r="I805" s="10"/>
      <c r="J805" s="32"/>
      <c r="K805" s="94"/>
      <c r="L805" s="32"/>
      <c r="M805" s="10"/>
      <c r="N805" s="32"/>
      <c r="O805" s="10"/>
      <c r="P805" s="32"/>
      <c r="Q805" s="10"/>
      <c r="R805" s="32"/>
      <c r="S805" s="10"/>
      <c r="T805" s="32"/>
      <c r="U805" s="10"/>
      <c r="V805" s="32"/>
      <c r="W805" s="10"/>
      <c r="X805" s="32"/>
      <c r="Y805" s="10"/>
      <c r="Z805" s="32"/>
      <c r="AA805" s="10"/>
      <c r="AB805" s="32"/>
      <c r="AC805" s="10"/>
      <c r="AD805" s="32"/>
      <c r="AE805" s="10"/>
      <c r="AF805" s="32"/>
      <c r="AG805" s="10"/>
      <c r="AH805" s="32"/>
      <c r="AI805" s="10"/>
      <c r="AJ805" s="32"/>
      <c r="AK805" s="10"/>
      <c r="AL805" s="32"/>
      <c r="AM805" s="10"/>
      <c r="AN805" s="32"/>
      <c r="AO805" s="10"/>
      <c r="AP805" s="244"/>
      <c r="AQ805" s="10"/>
      <c r="AR805" s="32"/>
      <c r="AS805" s="10"/>
      <c r="AT805" s="244"/>
      <c r="AU805" s="10"/>
      <c r="AV805" s="244"/>
      <c r="AW805" s="7"/>
      <c r="AX805" s="249"/>
      <c r="AY805" s="10"/>
      <c r="AZ805" s="244"/>
      <c r="BA805" s="7"/>
      <c r="BB805" s="249"/>
      <c r="BC805" s="7"/>
      <c r="BD805" s="249"/>
      <c r="BE805" s="7"/>
      <c r="BF805" s="8"/>
      <c r="BG805" s="7"/>
      <c r="BH805" s="8"/>
      <c r="BJ805" s="41"/>
      <c r="BK805" s="41">
        <f t="shared" si="48"/>
        <v>0</v>
      </c>
      <c r="BL805">
        <f t="shared" si="47"/>
        <v>0</v>
      </c>
      <c r="BN805" s="39"/>
    </row>
    <row r="806" spans="2:66">
      <c r="B806" s="6"/>
      <c r="C806" s="10"/>
      <c r="D806" s="32"/>
      <c r="E806" s="10"/>
      <c r="F806" s="32"/>
      <c r="G806" s="10"/>
      <c r="H806" s="32"/>
      <c r="I806" s="10"/>
      <c r="J806" s="32"/>
      <c r="K806" s="94"/>
      <c r="L806" s="32"/>
      <c r="M806" s="10"/>
      <c r="N806" s="32"/>
      <c r="O806" s="10"/>
      <c r="P806" s="32"/>
      <c r="Q806" s="10"/>
      <c r="R806" s="32"/>
      <c r="S806" s="10"/>
      <c r="T806" s="32"/>
      <c r="U806" s="10"/>
      <c r="V806" s="32"/>
      <c r="W806" s="10"/>
      <c r="X806" s="32"/>
      <c r="Y806" s="10"/>
      <c r="Z806" s="32"/>
      <c r="AA806" s="10"/>
      <c r="AB806" s="32"/>
      <c r="AC806" s="10"/>
      <c r="AD806" s="32"/>
      <c r="AE806" s="10"/>
      <c r="AF806" s="32"/>
      <c r="AG806" s="10"/>
      <c r="AH806" s="32"/>
      <c r="AI806" s="10"/>
      <c r="AJ806" s="32"/>
      <c r="AK806" s="10"/>
      <c r="AL806" s="32"/>
      <c r="AM806" s="10"/>
      <c r="AN806" s="32"/>
      <c r="AO806" s="10"/>
      <c r="AP806" s="244"/>
      <c r="AQ806" s="10"/>
      <c r="AR806" s="32"/>
      <c r="AS806" s="10"/>
      <c r="AT806" s="244"/>
      <c r="AU806" s="10"/>
      <c r="AV806" s="244"/>
      <c r="AW806" s="7"/>
      <c r="AX806" s="249"/>
      <c r="AY806" s="10"/>
      <c r="AZ806" s="244"/>
      <c r="BA806" s="7"/>
      <c r="BB806" s="249"/>
      <c r="BC806" s="7"/>
      <c r="BD806" s="249"/>
      <c r="BE806" s="7"/>
      <c r="BF806" s="8"/>
      <c r="BG806" s="7"/>
      <c r="BH806" s="8"/>
      <c r="BJ806" s="41"/>
      <c r="BK806" s="41">
        <f t="shared" si="48"/>
        <v>0</v>
      </c>
      <c r="BL806">
        <f t="shared" si="47"/>
        <v>0</v>
      </c>
      <c r="BN806" s="39"/>
    </row>
    <row r="807" spans="2:66">
      <c r="B807" s="6"/>
      <c r="C807" s="10"/>
      <c r="D807" s="32"/>
      <c r="E807" s="10"/>
      <c r="F807" s="32"/>
      <c r="G807" s="10"/>
      <c r="H807" s="32"/>
      <c r="I807" s="10"/>
      <c r="J807" s="32"/>
      <c r="K807" s="94"/>
      <c r="L807" s="32"/>
      <c r="M807" s="10"/>
      <c r="N807" s="32"/>
      <c r="O807" s="10"/>
      <c r="P807" s="32"/>
      <c r="Q807" s="10"/>
      <c r="R807" s="32"/>
      <c r="S807" s="10"/>
      <c r="T807" s="32"/>
      <c r="U807" s="10"/>
      <c r="V807" s="32"/>
      <c r="W807" s="10"/>
      <c r="X807" s="32"/>
      <c r="Y807" s="10"/>
      <c r="Z807" s="32"/>
      <c r="AA807" s="10"/>
      <c r="AB807" s="32"/>
      <c r="AC807" s="10"/>
      <c r="AD807" s="32"/>
      <c r="AE807" s="10"/>
      <c r="AF807" s="253"/>
      <c r="AG807" s="10"/>
      <c r="AH807" s="32"/>
      <c r="AI807" s="10"/>
      <c r="AJ807" s="32"/>
      <c r="AK807" s="10"/>
      <c r="AL807" s="32"/>
      <c r="AM807" s="10"/>
      <c r="AN807" s="32"/>
      <c r="AO807" s="10"/>
      <c r="AP807" s="244"/>
      <c r="AQ807" s="10"/>
      <c r="AR807" s="32"/>
      <c r="AS807" s="10"/>
      <c r="AT807" s="244"/>
      <c r="AU807" s="10"/>
      <c r="AV807" s="244"/>
      <c r="AW807" s="7"/>
      <c r="AX807" s="249"/>
      <c r="AY807" s="10"/>
      <c r="AZ807" s="244"/>
      <c r="BA807" s="7"/>
      <c r="BB807" s="249"/>
      <c r="BC807" s="7"/>
      <c r="BD807" s="249"/>
      <c r="BE807" s="7"/>
      <c r="BF807" s="8"/>
      <c r="BG807" s="7"/>
      <c r="BH807" s="8"/>
      <c r="BJ807" s="41"/>
      <c r="BK807" s="41">
        <f t="shared" si="48"/>
        <v>0</v>
      </c>
      <c r="BL807">
        <f t="shared" si="47"/>
        <v>0</v>
      </c>
      <c r="BN807" s="39"/>
    </row>
    <row r="808" spans="2:66">
      <c r="B808" s="6"/>
      <c r="C808" s="10"/>
      <c r="D808" s="32"/>
      <c r="E808" s="10"/>
      <c r="F808" s="32"/>
      <c r="G808" s="10"/>
      <c r="H808" s="32"/>
      <c r="I808" s="10"/>
      <c r="J808" s="32"/>
      <c r="K808" s="94"/>
      <c r="L808" s="32"/>
      <c r="M808" s="10"/>
      <c r="N808" s="32"/>
      <c r="O808" s="10"/>
      <c r="P808" s="32"/>
      <c r="Q808" s="10"/>
      <c r="R808" s="32"/>
      <c r="S808" s="10"/>
      <c r="T808" s="32"/>
      <c r="U808" s="10"/>
      <c r="V808" s="32"/>
      <c r="W808" s="10"/>
      <c r="X808" s="32"/>
      <c r="Y808" s="10"/>
      <c r="Z808" s="32"/>
      <c r="AA808" s="10"/>
      <c r="AB808" s="32"/>
      <c r="AC808" s="10"/>
      <c r="AD808" s="32"/>
      <c r="AE808" s="10"/>
      <c r="AF808" s="32"/>
      <c r="AG808" s="10"/>
      <c r="AH808" s="32"/>
      <c r="AI808" s="10"/>
      <c r="AJ808" s="32"/>
      <c r="AK808" s="10"/>
      <c r="AL808" s="32"/>
      <c r="AM808" s="10"/>
      <c r="AN808" s="32"/>
      <c r="AO808" s="10"/>
      <c r="AP808" s="244"/>
      <c r="AQ808" s="10"/>
      <c r="AR808" s="32"/>
      <c r="AS808" s="10"/>
      <c r="AT808" s="244"/>
      <c r="AU808" s="10"/>
      <c r="AV808" s="244"/>
      <c r="AW808" s="7"/>
      <c r="AX808" s="249"/>
      <c r="AY808" s="10"/>
      <c r="AZ808" s="244"/>
      <c r="BA808" s="7"/>
      <c r="BB808" s="249"/>
      <c r="BC808" s="7"/>
      <c r="BD808" s="249"/>
      <c r="BE808" s="7"/>
      <c r="BF808" s="8"/>
      <c r="BG808" s="7"/>
      <c r="BH808" s="8"/>
      <c r="BJ808" s="41"/>
      <c r="BK808" s="41">
        <f t="shared" si="48"/>
        <v>0</v>
      </c>
      <c r="BL808">
        <f t="shared" si="47"/>
        <v>0</v>
      </c>
      <c r="BN808" s="39"/>
    </row>
    <row r="809" spans="2:66">
      <c r="B809" s="6"/>
      <c r="C809" s="10"/>
      <c r="D809" s="32"/>
      <c r="E809" s="10"/>
      <c r="F809" s="32"/>
      <c r="G809" s="10"/>
      <c r="H809" s="32"/>
      <c r="I809" s="10"/>
      <c r="J809" s="32"/>
      <c r="K809" s="10"/>
      <c r="L809" s="32"/>
      <c r="M809" s="10"/>
      <c r="N809" s="32"/>
      <c r="O809" s="10"/>
      <c r="P809" s="32"/>
      <c r="Q809" s="10"/>
      <c r="R809" s="32"/>
      <c r="S809" s="10"/>
      <c r="T809" s="32"/>
      <c r="U809" s="10"/>
      <c r="V809" s="32"/>
      <c r="W809" s="10"/>
      <c r="X809" s="32"/>
      <c r="Y809" s="10"/>
      <c r="Z809" s="32"/>
      <c r="AA809" s="10"/>
      <c r="AB809" s="32"/>
      <c r="AC809" s="10"/>
      <c r="AD809" s="32"/>
      <c r="AE809" s="10"/>
      <c r="AF809" s="32"/>
      <c r="AG809" s="10"/>
      <c r="AH809" s="32"/>
      <c r="AI809" s="10"/>
      <c r="AJ809" s="32"/>
      <c r="AK809" s="10"/>
      <c r="AL809" s="32"/>
      <c r="AM809" s="10"/>
      <c r="AN809" s="32"/>
      <c r="AO809" s="10"/>
      <c r="AP809" s="244"/>
      <c r="AQ809" s="10"/>
      <c r="AR809" s="32"/>
      <c r="AS809" s="10"/>
      <c r="AT809" s="244"/>
      <c r="AU809" s="10"/>
      <c r="AV809" s="244"/>
      <c r="AW809" s="7"/>
      <c r="AX809" s="249"/>
      <c r="AY809" s="10"/>
      <c r="AZ809" s="244"/>
      <c r="BA809" s="7"/>
      <c r="BB809" s="249"/>
      <c r="BC809" s="7"/>
      <c r="BD809" s="249"/>
      <c r="BE809" s="7"/>
      <c r="BF809" s="8"/>
      <c r="BG809" s="7"/>
      <c r="BH809" s="8"/>
      <c r="BJ809" s="41"/>
      <c r="BK809" s="41">
        <f t="shared" si="48"/>
        <v>0</v>
      </c>
      <c r="BL809">
        <f t="shared" si="47"/>
        <v>0</v>
      </c>
    </row>
    <row r="810" spans="2:66">
      <c r="B810" s="6"/>
      <c r="C810" s="10"/>
      <c r="D810" s="32"/>
      <c r="E810" s="10"/>
      <c r="F810" s="32"/>
      <c r="G810" s="10"/>
      <c r="H810" s="32"/>
      <c r="I810" s="10"/>
      <c r="J810" s="32"/>
      <c r="K810" s="94"/>
      <c r="L810" s="32"/>
      <c r="M810" s="10"/>
      <c r="N810" s="32"/>
      <c r="O810" s="10"/>
      <c r="P810" s="32"/>
      <c r="Q810" s="10"/>
      <c r="R810" s="32"/>
      <c r="S810" s="10"/>
      <c r="T810" s="32"/>
      <c r="U810" s="10"/>
      <c r="V810" s="32"/>
      <c r="W810" s="10"/>
      <c r="X810" s="32"/>
      <c r="Y810" s="10"/>
      <c r="Z810" s="32"/>
      <c r="AA810" s="10"/>
      <c r="AB810" s="32"/>
      <c r="AC810" s="10"/>
      <c r="AD810" s="32"/>
      <c r="AE810" s="10"/>
      <c r="AF810" s="32"/>
      <c r="AG810" s="10"/>
      <c r="AH810" s="32"/>
      <c r="AI810" s="10"/>
      <c r="AJ810" s="32"/>
      <c r="AK810" s="10"/>
      <c r="AL810" s="32"/>
      <c r="AM810" s="10"/>
      <c r="AN810" s="32"/>
      <c r="AO810" s="10"/>
      <c r="AP810" s="244"/>
      <c r="AQ810" s="10"/>
      <c r="AR810" s="32"/>
      <c r="AS810" s="10"/>
      <c r="AT810" s="244"/>
      <c r="AU810" s="10"/>
      <c r="AV810" s="244"/>
      <c r="AW810" s="7"/>
      <c r="AX810" s="249"/>
      <c r="AY810" s="10"/>
      <c r="AZ810" s="244"/>
      <c r="BA810" s="7"/>
      <c r="BB810" s="249"/>
      <c r="BC810" s="7"/>
      <c r="BD810" s="249"/>
      <c r="BE810" s="7"/>
      <c r="BF810" s="8"/>
      <c r="BG810" s="7"/>
      <c r="BH810" s="8"/>
      <c r="BJ810" s="41"/>
      <c r="BK810" s="41">
        <f t="shared" si="48"/>
        <v>0</v>
      </c>
      <c r="BL810">
        <f t="shared" si="47"/>
        <v>0</v>
      </c>
      <c r="BN810" s="39"/>
    </row>
    <row r="811" spans="2:66">
      <c r="B811" s="6"/>
      <c r="C811" s="10"/>
      <c r="D811" s="32"/>
      <c r="E811" s="10"/>
      <c r="F811" s="32"/>
      <c r="G811" s="10"/>
      <c r="H811" s="32"/>
      <c r="I811" s="10"/>
      <c r="J811" s="32"/>
      <c r="K811" s="94"/>
      <c r="L811" s="32"/>
      <c r="M811" s="10"/>
      <c r="N811" s="32"/>
      <c r="O811" s="10"/>
      <c r="P811" s="32"/>
      <c r="Q811" s="10"/>
      <c r="R811" s="32"/>
      <c r="S811" s="10"/>
      <c r="T811" s="32"/>
      <c r="U811" s="10"/>
      <c r="V811" s="32"/>
      <c r="W811" s="10"/>
      <c r="X811" s="32"/>
      <c r="Y811" s="10"/>
      <c r="Z811" s="32"/>
      <c r="AA811" s="10"/>
      <c r="AB811" s="32"/>
      <c r="AC811" s="10"/>
      <c r="AD811" s="32"/>
      <c r="AE811" s="10"/>
      <c r="AF811" s="32"/>
      <c r="AG811" s="10"/>
      <c r="AH811" s="32"/>
      <c r="AI811" s="10"/>
      <c r="AJ811" s="32"/>
      <c r="AK811" s="10"/>
      <c r="AL811" s="32"/>
      <c r="AM811" s="10"/>
      <c r="AN811" s="32"/>
      <c r="AO811" s="10"/>
      <c r="AP811" s="244"/>
      <c r="AQ811" s="10"/>
      <c r="AR811" s="32"/>
      <c r="AS811" s="10"/>
      <c r="AT811" s="244"/>
      <c r="AU811" s="10"/>
      <c r="AV811" s="244"/>
      <c r="AW811" s="7"/>
      <c r="AX811" s="249"/>
      <c r="AY811" s="10"/>
      <c r="AZ811" s="244"/>
      <c r="BA811" s="7"/>
      <c r="BB811" s="249"/>
      <c r="BC811" s="7"/>
      <c r="BD811" s="249"/>
      <c r="BE811" s="7"/>
      <c r="BF811" s="8"/>
      <c r="BG811" s="7"/>
      <c r="BH811" s="8"/>
      <c r="BJ811" s="41"/>
      <c r="BK811" s="41">
        <f t="shared" si="48"/>
        <v>0</v>
      </c>
      <c r="BL811">
        <f t="shared" si="47"/>
        <v>0</v>
      </c>
      <c r="BN811" s="39"/>
    </row>
    <row r="812" spans="2:66">
      <c r="B812" s="6"/>
      <c r="C812" s="10"/>
      <c r="D812" s="32"/>
      <c r="E812" s="10"/>
      <c r="F812" s="32"/>
      <c r="G812" s="10"/>
      <c r="H812" s="32"/>
      <c r="I812" s="10"/>
      <c r="J812" s="32"/>
      <c r="K812" s="94"/>
      <c r="L812" s="32"/>
      <c r="M812" s="10"/>
      <c r="N812" s="32"/>
      <c r="O812" s="10"/>
      <c r="P812" s="32"/>
      <c r="Q812" s="10"/>
      <c r="R812" s="32"/>
      <c r="S812" s="10"/>
      <c r="T812" s="32"/>
      <c r="U812" s="10"/>
      <c r="V812" s="32"/>
      <c r="W812" s="10"/>
      <c r="X812" s="32"/>
      <c r="Y812" s="10"/>
      <c r="Z812" s="32"/>
      <c r="AA812" s="10"/>
      <c r="AB812" s="32"/>
      <c r="AC812" s="10"/>
      <c r="AD812" s="32"/>
      <c r="AE812" s="10"/>
      <c r="AF812" s="32"/>
      <c r="AG812" s="10"/>
      <c r="AH812" s="32"/>
      <c r="AI812" s="10"/>
      <c r="AJ812" s="32"/>
      <c r="AK812" s="10"/>
      <c r="AL812" s="32"/>
      <c r="AM812" s="10"/>
      <c r="AN812" s="32"/>
      <c r="AO812" s="10"/>
      <c r="AP812" s="244"/>
      <c r="AQ812" s="10"/>
      <c r="AR812" s="32"/>
      <c r="AS812" s="10"/>
      <c r="AT812" s="244"/>
      <c r="AU812" s="10"/>
      <c r="AV812" s="244"/>
      <c r="AW812" s="7"/>
      <c r="AX812" s="249"/>
      <c r="AY812" s="10"/>
      <c r="AZ812" s="244"/>
      <c r="BA812" s="7"/>
      <c r="BB812" s="249"/>
      <c r="BC812" s="7"/>
      <c r="BD812" s="249"/>
      <c r="BE812" s="7"/>
      <c r="BF812" s="8"/>
      <c r="BG812" s="7"/>
      <c r="BH812" s="8"/>
      <c r="BJ812" s="41"/>
      <c r="BK812" s="41">
        <f t="shared" si="48"/>
        <v>0</v>
      </c>
      <c r="BL812">
        <f t="shared" si="47"/>
        <v>0</v>
      </c>
      <c r="BN812" s="39"/>
    </row>
    <row r="813" spans="2:66">
      <c r="B813" s="6"/>
      <c r="C813" s="10"/>
      <c r="D813" s="32"/>
      <c r="E813" s="10"/>
      <c r="F813" s="32"/>
      <c r="G813" s="10"/>
      <c r="H813" s="32"/>
      <c r="I813" s="10"/>
      <c r="J813" s="32"/>
      <c r="K813" s="10"/>
      <c r="L813" s="32"/>
      <c r="M813" s="10"/>
      <c r="N813" s="32"/>
      <c r="O813" s="10"/>
      <c r="P813" s="32"/>
      <c r="Q813" s="10"/>
      <c r="R813" s="32"/>
      <c r="S813" s="10"/>
      <c r="T813" s="32"/>
      <c r="U813" s="10"/>
      <c r="V813" s="32"/>
      <c r="W813" s="10"/>
      <c r="X813" s="32"/>
      <c r="Y813" s="10"/>
      <c r="Z813" s="32"/>
      <c r="AA813" s="10"/>
      <c r="AB813" s="32"/>
      <c r="AC813" s="10"/>
      <c r="AD813" s="32"/>
      <c r="AE813" s="10"/>
      <c r="AF813" s="32"/>
      <c r="AG813" s="10"/>
      <c r="AH813" s="32"/>
      <c r="AI813" s="10"/>
      <c r="AJ813" s="32"/>
      <c r="AK813" s="10"/>
      <c r="AL813" s="32"/>
      <c r="AM813" s="10"/>
      <c r="AN813" s="32"/>
      <c r="AO813" s="10"/>
      <c r="AP813" s="32"/>
      <c r="AQ813" s="10"/>
      <c r="AR813" s="32"/>
      <c r="AS813" s="10"/>
      <c r="AT813" s="32"/>
      <c r="AU813" s="10"/>
      <c r="AV813" s="32"/>
      <c r="AW813" s="7"/>
      <c r="AX813" s="249"/>
      <c r="AY813" s="10"/>
      <c r="AZ813" s="32"/>
      <c r="BA813" s="7"/>
      <c r="BB813" s="249"/>
      <c r="BC813" s="7"/>
      <c r="BD813" s="249"/>
      <c r="BE813" s="10"/>
      <c r="BF813" s="32"/>
      <c r="BG813" s="10"/>
      <c r="BH813" s="32"/>
      <c r="BJ813" s="41"/>
      <c r="BK813" s="41">
        <f t="shared" si="48"/>
        <v>0</v>
      </c>
      <c r="BL813">
        <f t="shared" si="47"/>
        <v>0</v>
      </c>
    </row>
    <row r="814" spans="2:66">
      <c r="B814" s="6"/>
      <c r="C814" s="10"/>
      <c r="D814" s="32"/>
      <c r="E814" s="10"/>
      <c r="F814" s="32"/>
      <c r="G814" s="10"/>
      <c r="H814" s="32"/>
      <c r="I814" s="10"/>
      <c r="J814" s="32"/>
      <c r="K814" s="94"/>
      <c r="L814" s="32"/>
      <c r="M814" s="10"/>
      <c r="N814" s="32"/>
      <c r="O814" s="10"/>
      <c r="P814" s="32"/>
      <c r="Q814" s="10"/>
      <c r="R814" s="32"/>
      <c r="S814" s="10"/>
      <c r="T814" s="32"/>
      <c r="U814" s="10"/>
      <c r="V814" s="32"/>
      <c r="W814" s="10"/>
      <c r="X814" s="32"/>
      <c r="Y814" s="10"/>
      <c r="Z814" s="32"/>
      <c r="AA814" s="10"/>
      <c r="AB814" s="32"/>
      <c r="AC814" s="10"/>
      <c r="AD814" s="32"/>
      <c r="AE814" s="10"/>
      <c r="AF814" s="32"/>
      <c r="AG814" s="10"/>
      <c r="AH814" s="32"/>
      <c r="AI814" s="10"/>
      <c r="AJ814" s="32"/>
      <c r="AK814" s="10"/>
      <c r="AL814" s="32"/>
      <c r="AM814" s="10"/>
      <c r="AN814" s="32"/>
      <c r="AO814" s="10"/>
      <c r="AP814" s="244"/>
      <c r="AQ814" s="10"/>
      <c r="AR814" s="32"/>
      <c r="AS814" s="10"/>
      <c r="AT814" s="244"/>
      <c r="AU814" s="10"/>
      <c r="AV814" s="244"/>
      <c r="AW814" s="7"/>
      <c r="AX814" s="249"/>
      <c r="AY814" s="10"/>
      <c r="AZ814" s="244"/>
      <c r="BA814" s="7"/>
      <c r="BB814" s="249"/>
      <c r="BC814" s="7"/>
      <c r="BD814" s="249"/>
      <c r="BE814" s="7"/>
      <c r="BF814" s="8"/>
      <c r="BG814" s="7"/>
      <c r="BH814" s="8"/>
      <c r="BJ814" s="41"/>
      <c r="BK814" s="41">
        <f t="shared" si="48"/>
        <v>0</v>
      </c>
      <c r="BL814">
        <f t="shared" si="47"/>
        <v>0</v>
      </c>
      <c r="BN814" s="39"/>
    </row>
    <row r="815" spans="2:66">
      <c r="B815" s="6"/>
      <c r="C815" s="10"/>
      <c r="D815" s="32"/>
      <c r="E815" s="10"/>
      <c r="F815" s="32"/>
      <c r="G815" s="10"/>
      <c r="H815" s="32"/>
      <c r="I815" s="10"/>
      <c r="J815" s="32"/>
      <c r="K815" s="94"/>
      <c r="L815" s="32"/>
      <c r="M815" s="10"/>
      <c r="N815" s="32"/>
      <c r="O815" s="10"/>
      <c r="P815" s="32"/>
      <c r="Q815" s="10"/>
      <c r="R815" s="32"/>
      <c r="S815" s="10"/>
      <c r="T815" s="32"/>
      <c r="U815" s="10"/>
      <c r="V815" s="32"/>
      <c r="W815" s="10"/>
      <c r="X815" s="32"/>
      <c r="Y815" s="10"/>
      <c r="Z815" s="32"/>
      <c r="AA815" s="10"/>
      <c r="AB815" s="32"/>
      <c r="AC815" s="10"/>
      <c r="AD815" s="32"/>
      <c r="AE815" s="10"/>
      <c r="AF815" s="32"/>
      <c r="AG815" s="10"/>
      <c r="AH815" s="32"/>
      <c r="AI815" s="10"/>
      <c r="AJ815" s="32"/>
      <c r="AK815" s="10"/>
      <c r="AL815" s="32"/>
      <c r="AM815" s="10"/>
      <c r="AN815" s="32"/>
      <c r="AO815" s="10"/>
      <c r="AP815" s="244"/>
      <c r="AQ815" s="10"/>
      <c r="AR815" s="32"/>
      <c r="AS815" s="10"/>
      <c r="AT815" s="244"/>
      <c r="AU815" s="10"/>
      <c r="AV815" s="244"/>
      <c r="AW815" s="7"/>
      <c r="AX815" s="249"/>
      <c r="AY815" s="10"/>
      <c r="AZ815" s="244"/>
      <c r="BA815" s="7"/>
      <c r="BB815" s="249"/>
      <c r="BC815" s="7"/>
      <c r="BD815" s="249"/>
      <c r="BE815" s="7"/>
      <c r="BF815" s="8"/>
      <c r="BG815" s="7"/>
      <c r="BH815" s="8"/>
      <c r="BJ815" s="41"/>
      <c r="BK815" s="41">
        <f t="shared" si="48"/>
        <v>0</v>
      </c>
      <c r="BL815">
        <f t="shared" si="47"/>
        <v>0</v>
      </c>
      <c r="BN815" s="39"/>
    </row>
    <row r="816" spans="2:66">
      <c r="B816" s="6"/>
      <c r="C816" s="10"/>
      <c r="D816" s="32"/>
      <c r="E816" s="10"/>
      <c r="F816" s="32"/>
      <c r="G816" s="10"/>
      <c r="H816" s="32"/>
      <c r="I816" s="10"/>
      <c r="J816" s="32"/>
      <c r="K816" s="94"/>
      <c r="L816" s="32"/>
      <c r="M816" s="10"/>
      <c r="N816" s="32"/>
      <c r="O816" s="10"/>
      <c r="P816" s="32"/>
      <c r="Q816" s="10"/>
      <c r="R816" s="32"/>
      <c r="S816" s="10"/>
      <c r="T816" s="32"/>
      <c r="U816" s="10"/>
      <c r="V816" s="32"/>
      <c r="W816" s="10"/>
      <c r="X816" s="32"/>
      <c r="Y816" s="10"/>
      <c r="Z816" s="32"/>
      <c r="AA816" s="10"/>
      <c r="AB816" s="32"/>
      <c r="AC816" s="10"/>
      <c r="AD816" s="32"/>
      <c r="AE816" s="10"/>
      <c r="AF816" s="32"/>
      <c r="AG816" s="10"/>
      <c r="AH816" s="32"/>
      <c r="AI816" s="10"/>
      <c r="AJ816" s="32"/>
      <c r="AK816" s="10"/>
      <c r="AL816" s="32"/>
      <c r="AM816" s="10"/>
      <c r="AN816" s="32"/>
      <c r="AO816" s="10"/>
      <c r="AP816" s="244"/>
      <c r="AQ816" s="10"/>
      <c r="AR816" s="32"/>
      <c r="AS816" s="10"/>
      <c r="AT816" s="244"/>
      <c r="AU816" s="10"/>
      <c r="AV816" s="244"/>
      <c r="AW816" s="7"/>
      <c r="AX816" s="249"/>
      <c r="AY816" s="10"/>
      <c r="AZ816" s="244"/>
      <c r="BA816" s="7"/>
      <c r="BB816" s="249"/>
      <c r="BC816" s="7"/>
      <c r="BD816" s="249"/>
      <c r="BE816" s="7"/>
      <c r="BF816" s="8"/>
      <c r="BG816" s="7"/>
      <c r="BH816" s="8"/>
      <c r="BJ816" s="41"/>
      <c r="BK816" s="41">
        <f t="shared" si="48"/>
        <v>0</v>
      </c>
      <c r="BL816">
        <f t="shared" si="47"/>
        <v>0</v>
      </c>
      <c r="BN816" s="39"/>
    </row>
    <row r="817" spans="2:66">
      <c r="B817" s="6"/>
      <c r="C817" s="10"/>
      <c r="D817" s="32"/>
      <c r="E817" s="10"/>
      <c r="F817" s="32"/>
      <c r="G817" s="10"/>
      <c r="H817" s="32"/>
      <c r="I817" s="10"/>
      <c r="J817" s="32"/>
      <c r="K817" s="94"/>
      <c r="L817" s="32"/>
      <c r="M817" s="10"/>
      <c r="N817" s="32"/>
      <c r="O817" s="10"/>
      <c r="P817" s="32"/>
      <c r="Q817" s="10"/>
      <c r="R817" s="32"/>
      <c r="S817" s="10"/>
      <c r="T817" s="32"/>
      <c r="U817" s="10"/>
      <c r="V817" s="32"/>
      <c r="W817" s="10"/>
      <c r="X817" s="32"/>
      <c r="Y817" s="10"/>
      <c r="Z817" s="32"/>
      <c r="AA817" s="10"/>
      <c r="AB817" s="32"/>
      <c r="AC817" s="10"/>
      <c r="AD817" s="32"/>
      <c r="AE817" s="10"/>
      <c r="AF817" s="32"/>
      <c r="AG817" s="10"/>
      <c r="AH817" s="32"/>
      <c r="AI817" s="10"/>
      <c r="AJ817" s="32"/>
      <c r="AK817" s="10"/>
      <c r="AL817" s="32"/>
      <c r="AM817" s="10"/>
      <c r="AN817" s="32"/>
      <c r="AO817" s="10"/>
      <c r="AP817" s="244"/>
      <c r="AQ817" s="10"/>
      <c r="AR817" s="32"/>
      <c r="AS817" s="10"/>
      <c r="AT817" s="244"/>
      <c r="AU817" s="10"/>
      <c r="AV817" s="244"/>
      <c r="AW817" s="7"/>
      <c r="AX817" s="249"/>
      <c r="AY817" s="10"/>
      <c r="AZ817" s="244"/>
      <c r="BA817" s="7"/>
      <c r="BB817" s="249"/>
      <c r="BC817" s="7"/>
      <c r="BD817" s="249"/>
      <c r="BE817" s="7"/>
      <c r="BF817" s="8"/>
      <c r="BG817" s="7"/>
      <c r="BH817" s="8"/>
      <c r="BJ817" s="41"/>
      <c r="BK817" s="41">
        <f t="shared" si="48"/>
        <v>0</v>
      </c>
      <c r="BL817">
        <f t="shared" si="47"/>
        <v>0</v>
      </c>
      <c r="BN817" s="39"/>
    </row>
    <row r="818" spans="2:66">
      <c r="B818" s="6"/>
      <c r="C818" s="10"/>
      <c r="D818" s="32"/>
      <c r="E818" s="10"/>
      <c r="F818" s="32"/>
      <c r="G818" s="10"/>
      <c r="H818" s="32"/>
      <c r="I818" s="10"/>
      <c r="J818" s="32"/>
      <c r="K818" s="94"/>
      <c r="L818" s="32"/>
      <c r="M818" s="10"/>
      <c r="N818" s="32"/>
      <c r="O818" s="10"/>
      <c r="P818" s="32"/>
      <c r="Q818" s="10"/>
      <c r="R818" s="32"/>
      <c r="S818" s="10"/>
      <c r="T818" s="32"/>
      <c r="U818" s="10"/>
      <c r="V818" s="32"/>
      <c r="W818" s="10"/>
      <c r="X818" s="32"/>
      <c r="Y818" s="10"/>
      <c r="Z818" s="32"/>
      <c r="AA818" s="10"/>
      <c r="AB818" s="32"/>
      <c r="AC818" s="10"/>
      <c r="AD818" s="32"/>
      <c r="AE818" s="10"/>
      <c r="AF818" s="32"/>
      <c r="AG818" s="10"/>
      <c r="AH818" s="32"/>
      <c r="AI818" s="10"/>
      <c r="AJ818" s="32"/>
      <c r="AK818" s="10"/>
      <c r="AL818" s="32"/>
      <c r="AM818" s="10"/>
      <c r="AN818" s="32"/>
      <c r="AO818" s="10"/>
      <c r="AP818" s="244"/>
      <c r="AQ818" s="10"/>
      <c r="AR818" s="32"/>
      <c r="AS818" s="10"/>
      <c r="AT818" s="244"/>
      <c r="AU818" s="10"/>
      <c r="AV818" s="244"/>
      <c r="AW818" s="7"/>
      <c r="AX818" s="249"/>
      <c r="AY818" s="10"/>
      <c r="AZ818" s="244"/>
      <c r="BA818" s="7"/>
      <c r="BB818" s="249"/>
      <c r="BC818" s="7"/>
      <c r="BD818" s="249"/>
      <c r="BE818" s="7"/>
      <c r="BF818" s="8"/>
      <c r="BG818" s="7"/>
      <c r="BH818" s="8"/>
      <c r="BJ818" s="41"/>
      <c r="BK818" s="41">
        <f t="shared" si="48"/>
        <v>0</v>
      </c>
      <c r="BL818">
        <f t="shared" si="47"/>
        <v>0</v>
      </c>
      <c r="BN818" s="39"/>
    </row>
    <row r="819" spans="2:66">
      <c r="B819" s="6"/>
      <c r="C819" s="10"/>
      <c r="D819" s="32"/>
      <c r="E819" s="10"/>
      <c r="F819" s="32"/>
      <c r="G819" s="10"/>
      <c r="H819" s="32"/>
      <c r="I819" s="10"/>
      <c r="J819" s="32"/>
      <c r="K819" s="94"/>
      <c r="L819" s="32"/>
      <c r="M819" s="10"/>
      <c r="N819" s="32"/>
      <c r="O819" s="10"/>
      <c r="P819" s="32"/>
      <c r="Q819" s="10"/>
      <c r="R819" s="32"/>
      <c r="S819" s="10"/>
      <c r="T819" s="32"/>
      <c r="U819" s="10"/>
      <c r="V819" s="32"/>
      <c r="W819" s="10"/>
      <c r="X819" s="32"/>
      <c r="Y819" s="10"/>
      <c r="Z819" s="32"/>
      <c r="AA819" s="10"/>
      <c r="AB819" s="32"/>
      <c r="AC819" s="10"/>
      <c r="AD819" s="32"/>
      <c r="AE819" s="10"/>
      <c r="AF819" s="32"/>
      <c r="AG819" s="10"/>
      <c r="AH819" s="32"/>
      <c r="AI819" s="10"/>
      <c r="AJ819" s="32"/>
      <c r="AK819" s="10"/>
      <c r="AL819" s="32"/>
      <c r="AM819" s="10"/>
      <c r="AN819" s="32"/>
      <c r="AO819" s="10"/>
      <c r="AP819" s="244"/>
      <c r="AQ819" s="10"/>
      <c r="AR819" s="32"/>
      <c r="AS819" s="10"/>
      <c r="AT819" s="244"/>
      <c r="AU819" s="10"/>
      <c r="AV819" s="244"/>
      <c r="AW819" s="7"/>
      <c r="AX819" s="249"/>
      <c r="AY819" s="10"/>
      <c r="AZ819" s="244"/>
      <c r="BA819" s="7"/>
      <c r="BB819" s="249"/>
      <c r="BC819" s="7"/>
      <c r="BD819" s="249"/>
      <c r="BE819" s="7"/>
      <c r="BF819" s="8"/>
      <c r="BG819" s="7"/>
      <c r="BH819" s="8"/>
      <c r="BJ819" s="41"/>
      <c r="BK819" s="41">
        <f t="shared" si="48"/>
        <v>0</v>
      </c>
      <c r="BL819">
        <f t="shared" si="47"/>
        <v>0</v>
      </c>
      <c r="BN819" s="39"/>
    </row>
    <row r="820" spans="2:66">
      <c r="B820" s="6"/>
      <c r="C820" s="10"/>
      <c r="D820" s="32"/>
      <c r="E820" s="10"/>
      <c r="F820" s="32"/>
      <c r="G820" s="10"/>
      <c r="H820" s="32"/>
      <c r="I820" s="10"/>
      <c r="J820" s="32"/>
      <c r="K820" s="94"/>
      <c r="L820" s="32"/>
      <c r="M820" s="10"/>
      <c r="N820" s="32"/>
      <c r="O820" s="10"/>
      <c r="P820" s="32"/>
      <c r="Q820" s="10"/>
      <c r="R820" s="32"/>
      <c r="S820" s="10"/>
      <c r="T820" s="32"/>
      <c r="U820" s="10"/>
      <c r="V820" s="32"/>
      <c r="W820" s="10"/>
      <c r="X820" s="32"/>
      <c r="Y820" s="10"/>
      <c r="Z820" s="32"/>
      <c r="AA820" s="10"/>
      <c r="AB820" s="32"/>
      <c r="AC820" s="10"/>
      <c r="AD820" s="32"/>
      <c r="AE820" s="10"/>
      <c r="AF820" s="32"/>
      <c r="AG820" s="10"/>
      <c r="AH820" s="32"/>
      <c r="AI820" s="10"/>
      <c r="AJ820" s="32"/>
      <c r="AK820" s="10"/>
      <c r="AL820" s="32"/>
      <c r="AM820" s="10"/>
      <c r="AN820" s="32"/>
      <c r="AO820" s="10"/>
      <c r="AP820" s="244"/>
      <c r="AQ820" s="10"/>
      <c r="AR820" s="32"/>
      <c r="AS820" s="10"/>
      <c r="AT820" s="244"/>
      <c r="AU820" s="10"/>
      <c r="AV820" s="244"/>
      <c r="AW820" s="7"/>
      <c r="AX820" s="249"/>
      <c r="AY820" s="10"/>
      <c r="AZ820" s="244"/>
      <c r="BA820" s="7"/>
      <c r="BB820" s="249"/>
      <c r="BC820" s="7"/>
      <c r="BD820" s="249"/>
      <c r="BE820" s="7"/>
      <c r="BF820" s="8"/>
      <c r="BG820" s="7"/>
      <c r="BH820" s="8"/>
      <c r="BJ820" s="41"/>
      <c r="BK820" s="41">
        <f t="shared" si="48"/>
        <v>0</v>
      </c>
      <c r="BL820">
        <f t="shared" si="47"/>
        <v>0</v>
      </c>
      <c r="BN820" s="39"/>
    </row>
    <row r="821" spans="2:66">
      <c r="B821" s="6"/>
      <c r="C821" s="10"/>
      <c r="D821" s="32"/>
      <c r="E821" s="10"/>
      <c r="F821" s="32"/>
      <c r="G821" s="10"/>
      <c r="H821" s="32"/>
      <c r="I821" s="10"/>
      <c r="J821" s="32"/>
      <c r="K821" s="94"/>
      <c r="L821" s="32"/>
      <c r="M821" s="10"/>
      <c r="N821" s="32"/>
      <c r="O821" s="10"/>
      <c r="P821" s="32"/>
      <c r="Q821" s="10"/>
      <c r="R821" s="32"/>
      <c r="S821" s="10"/>
      <c r="T821" s="32"/>
      <c r="U821" s="10"/>
      <c r="V821" s="32"/>
      <c r="W821" s="10"/>
      <c r="X821" s="32"/>
      <c r="Y821" s="10"/>
      <c r="Z821" s="32"/>
      <c r="AA821" s="10"/>
      <c r="AB821" s="32"/>
      <c r="AC821" s="10"/>
      <c r="AD821" s="32"/>
      <c r="AE821" s="10"/>
      <c r="AF821" s="32"/>
      <c r="AG821" s="10"/>
      <c r="AH821" s="32"/>
      <c r="AI821" s="10"/>
      <c r="AJ821" s="32"/>
      <c r="AK821" s="10"/>
      <c r="AL821" s="32"/>
      <c r="AM821" s="10"/>
      <c r="AN821" s="32"/>
      <c r="AO821" s="10"/>
      <c r="AP821" s="244"/>
      <c r="AQ821" s="10"/>
      <c r="AR821" s="32"/>
      <c r="AS821" s="10"/>
      <c r="AT821" s="244"/>
      <c r="AU821" s="10"/>
      <c r="AV821" s="244"/>
      <c r="AW821" s="7"/>
      <c r="AX821" s="249"/>
      <c r="AY821" s="10"/>
      <c r="AZ821" s="244"/>
      <c r="BA821" s="7"/>
      <c r="BB821" s="249"/>
      <c r="BC821" s="7"/>
      <c r="BD821" s="249"/>
      <c r="BE821" s="7"/>
      <c r="BF821" s="8"/>
      <c r="BG821" s="7"/>
      <c r="BH821" s="8"/>
      <c r="BJ821" s="41"/>
      <c r="BK821" s="41">
        <f t="shared" si="48"/>
        <v>0</v>
      </c>
      <c r="BL821">
        <f t="shared" si="47"/>
        <v>0</v>
      </c>
      <c r="BN821" s="39"/>
    </row>
    <row r="822" spans="2:66">
      <c r="B822" s="6"/>
      <c r="C822" s="10"/>
      <c r="D822" s="32"/>
      <c r="E822" s="10"/>
      <c r="F822" s="32"/>
      <c r="G822" s="10"/>
      <c r="H822" s="32"/>
      <c r="I822" s="10"/>
      <c r="J822" s="32"/>
      <c r="K822" s="94"/>
      <c r="L822" s="32"/>
      <c r="M822" s="10"/>
      <c r="N822" s="32"/>
      <c r="O822" s="10"/>
      <c r="P822" s="32"/>
      <c r="Q822" s="10"/>
      <c r="R822" s="32"/>
      <c r="S822" s="10"/>
      <c r="T822" s="32"/>
      <c r="U822" s="10"/>
      <c r="V822" s="32"/>
      <c r="W822" s="10"/>
      <c r="X822" s="32"/>
      <c r="Y822" s="10"/>
      <c r="Z822" s="32"/>
      <c r="AA822" s="10"/>
      <c r="AB822" s="32"/>
      <c r="AC822" s="10"/>
      <c r="AD822" s="32"/>
      <c r="AE822" s="10"/>
      <c r="AF822" s="32"/>
      <c r="AG822" s="10"/>
      <c r="AH822" s="32"/>
      <c r="AI822" s="10"/>
      <c r="AJ822" s="32"/>
      <c r="AK822" s="10"/>
      <c r="AL822" s="32"/>
      <c r="AM822" s="10"/>
      <c r="AN822" s="32"/>
      <c r="AO822" s="10"/>
      <c r="AP822" s="244"/>
      <c r="AQ822" s="10"/>
      <c r="AR822" s="32"/>
      <c r="AS822" s="10"/>
      <c r="AT822" s="244"/>
      <c r="AU822" s="10"/>
      <c r="AV822" s="244"/>
      <c r="AW822" s="7"/>
      <c r="AX822" s="249"/>
      <c r="AY822" s="10"/>
      <c r="AZ822" s="244"/>
      <c r="BA822" s="7"/>
      <c r="BB822" s="249"/>
      <c r="BC822" s="7"/>
      <c r="BD822" s="249"/>
      <c r="BE822" s="7"/>
      <c r="BF822" s="8"/>
      <c r="BG822" s="7"/>
      <c r="BH822" s="8"/>
      <c r="BJ822" s="41"/>
      <c r="BK822" s="41">
        <f t="shared" si="48"/>
        <v>0</v>
      </c>
      <c r="BL822">
        <f t="shared" si="47"/>
        <v>0</v>
      </c>
      <c r="BN822" s="39"/>
    </row>
    <row r="823" spans="2:66">
      <c r="B823" s="6"/>
      <c r="C823" s="10"/>
      <c r="D823" s="32"/>
      <c r="E823" s="10"/>
      <c r="F823" s="32"/>
      <c r="G823" s="10"/>
      <c r="H823" s="32"/>
      <c r="I823" s="10"/>
      <c r="J823" s="32"/>
      <c r="K823" s="10"/>
      <c r="L823" s="32"/>
      <c r="M823" s="10"/>
      <c r="N823" s="32"/>
      <c r="O823" s="10"/>
      <c r="P823" s="32"/>
      <c r="Q823" s="10"/>
      <c r="R823" s="32"/>
      <c r="S823" s="10"/>
      <c r="T823" s="32"/>
      <c r="U823" s="10"/>
      <c r="V823" s="32"/>
      <c r="W823" s="10"/>
      <c r="X823" s="32"/>
      <c r="Y823" s="10"/>
      <c r="Z823" s="32"/>
      <c r="AA823" s="10"/>
      <c r="AB823" s="32"/>
      <c r="AC823" s="10"/>
      <c r="AD823" s="32"/>
      <c r="AE823" s="10"/>
      <c r="AF823" s="32"/>
      <c r="AG823" s="10"/>
      <c r="AH823" s="32"/>
      <c r="AI823" s="10"/>
      <c r="AJ823" s="32"/>
      <c r="AK823" s="10"/>
      <c r="AL823" s="32"/>
      <c r="AM823" s="10"/>
      <c r="AN823" s="32"/>
      <c r="AO823" s="10"/>
      <c r="AP823" s="244"/>
      <c r="AQ823" s="10"/>
      <c r="AR823" s="32"/>
      <c r="AS823" s="10"/>
      <c r="AT823" s="244"/>
      <c r="AU823" s="10"/>
      <c r="AV823" s="244"/>
      <c r="AW823" s="7"/>
      <c r="AX823" s="249"/>
      <c r="AY823" s="10"/>
      <c r="AZ823" s="244"/>
      <c r="BA823" s="7"/>
      <c r="BB823" s="249"/>
      <c r="BC823" s="7"/>
      <c r="BD823" s="249"/>
      <c r="BE823" s="7"/>
      <c r="BF823" s="8"/>
      <c r="BG823" s="7"/>
      <c r="BH823" s="8"/>
      <c r="BJ823" s="41"/>
      <c r="BK823" s="41">
        <f t="shared" si="48"/>
        <v>0</v>
      </c>
      <c r="BL823">
        <f t="shared" si="47"/>
        <v>0</v>
      </c>
    </row>
    <row r="824" spans="2:66">
      <c r="B824" s="6"/>
      <c r="C824" s="10"/>
      <c r="D824" s="32"/>
      <c r="E824" s="10"/>
      <c r="F824" s="32"/>
      <c r="G824" s="10"/>
      <c r="H824" s="32"/>
      <c r="I824" s="10"/>
      <c r="J824" s="32"/>
      <c r="K824" s="94"/>
      <c r="L824" s="32"/>
      <c r="M824" s="10"/>
      <c r="N824" s="32"/>
      <c r="O824" s="10"/>
      <c r="P824" s="32"/>
      <c r="Q824" s="10"/>
      <c r="R824" s="32"/>
      <c r="S824" s="10"/>
      <c r="T824" s="32"/>
      <c r="U824" s="10"/>
      <c r="V824" s="32"/>
      <c r="W824" s="10"/>
      <c r="X824" s="32"/>
      <c r="Y824" s="10"/>
      <c r="Z824" s="32"/>
      <c r="AA824" s="10"/>
      <c r="AB824" s="32"/>
      <c r="AC824" s="10"/>
      <c r="AD824" s="32"/>
      <c r="AE824" s="10"/>
      <c r="AF824" s="32"/>
      <c r="AG824" s="10"/>
      <c r="AH824" s="32"/>
      <c r="AI824" s="10"/>
      <c r="AJ824" s="32"/>
      <c r="AK824" s="10"/>
      <c r="AL824" s="32"/>
      <c r="AM824" s="10"/>
      <c r="AN824" s="32"/>
      <c r="AO824" s="10"/>
      <c r="AP824" s="244"/>
      <c r="AQ824" s="10"/>
      <c r="AR824" s="32"/>
      <c r="AS824" s="10"/>
      <c r="AT824" s="244"/>
      <c r="AU824" s="10"/>
      <c r="AV824" s="244"/>
      <c r="AW824" s="7"/>
      <c r="AX824" s="249"/>
      <c r="AY824" s="10"/>
      <c r="AZ824" s="244"/>
      <c r="BA824" s="7"/>
      <c r="BB824" s="249"/>
      <c r="BC824" s="7"/>
      <c r="BD824" s="249"/>
      <c r="BE824" s="7"/>
      <c r="BF824" s="8"/>
      <c r="BG824" s="7"/>
      <c r="BH824" s="8"/>
      <c r="BJ824" s="41"/>
      <c r="BK824" s="41">
        <f t="shared" si="48"/>
        <v>0</v>
      </c>
      <c r="BL824">
        <f t="shared" si="47"/>
        <v>0</v>
      </c>
      <c r="BN824" s="39"/>
    </row>
    <row r="825" spans="2:66">
      <c r="B825" s="6"/>
      <c r="C825" s="10"/>
      <c r="D825" s="32"/>
      <c r="E825" s="10"/>
      <c r="F825" s="32"/>
      <c r="G825" s="10"/>
      <c r="H825" s="32"/>
      <c r="I825" s="10"/>
      <c r="J825" s="32"/>
      <c r="K825" s="94"/>
      <c r="L825" s="32"/>
      <c r="M825" s="10"/>
      <c r="N825" s="32"/>
      <c r="O825" s="10"/>
      <c r="P825" s="32"/>
      <c r="Q825" s="10"/>
      <c r="R825" s="32"/>
      <c r="S825" s="10"/>
      <c r="T825" s="32"/>
      <c r="U825" s="10"/>
      <c r="V825" s="32"/>
      <c r="W825" s="10"/>
      <c r="X825" s="32"/>
      <c r="Y825" s="10"/>
      <c r="Z825" s="32"/>
      <c r="AA825" s="10"/>
      <c r="AB825" s="32"/>
      <c r="AC825" s="10"/>
      <c r="AD825" s="32"/>
      <c r="AE825" s="10"/>
      <c r="AF825" s="32"/>
      <c r="AG825" s="10"/>
      <c r="AH825" s="32"/>
      <c r="AI825" s="10"/>
      <c r="AJ825" s="32"/>
      <c r="AK825" s="10"/>
      <c r="AL825" s="32"/>
      <c r="AM825" s="10"/>
      <c r="AN825" s="32"/>
      <c r="AO825" s="10"/>
      <c r="AP825" s="244"/>
      <c r="AQ825" s="10"/>
      <c r="AR825" s="32"/>
      <c r="AS825" s="10"/>
      <c r="AT825" s="244"/>
      <c r="AU825" s="10"/>
      <c r="AV825" s="244"/>
      <c r="AW825" s="7"/>
      <c r="AX825" s="249"/>
      <c r="AY825" s="10"/>
      <c r="AZ825" s="244"/>
      <c r="BA825" s="7"/>
      <c r="BB825" s="249"/>
      <c r="BC825" s="7"/>
      <c r="BD825" s="249"/>
      <c r="BE825" s="7"/>
      <c r="BF825" s="8"/>
      <c r="BG825" s="7"/>
      <c r="BH825" s="8"/>
      <c r="BJ825" s="41"/>
      <c r="BK825" s="41">
        <f t="shared" si="48"/>
        <v>0</v>
      </c>
      <c r="BL825">
        <f t="shared" si="47"/>
        <v>0</v>
      </c>
      <c r="BN825" s="39"/>
    </row>
    <row r="826" spans="2:66">
      <c r="B826" s="6"/>
      <c r="C826" s="10"/>
      <c r="D826" s="32"/>
      <c r="E826" s="10"/>
      <c r="F826" s="32"/>
      <c r="G826" s="10"/>
      <c r="H826" s="32"/>
      <c r="I826" s="10"/>
      <c r="J826" s="32"/>
      <c r="K826" s="10"/>
      <c r="L826" s="32"/>
      <c r="M826" s="10"/>
      <c r="N826" s="32"/>
      <c r="O826" s="10"/>
      <c r="P826" s="32"/>
      <c r="Q826" s="10"/>
      <c r="R826" s="32"/>
      <c r="S826" s="10"/>
      <c r="T826" s="32"/>
      <c r="U826" s="10"/>
      <c r="V826" s="32"/>
      <c r="W826" s="10"/>
      <c r="X826" s="32"/>
      <c r="Y826" s="10"/>
      <c r="Z826" s="32"/>
      <c r="AA826" s="10"/>
      <c r="AB826" s="32"/>
      <c r="AC826" s="10"/>
      <c r="AD826" s="32"/>
      <c r="AE826" s="10"/>
      <c r="AF826" s="32"/>
      <c r="AG826" s="10"/>
      <c r="AH826" s="32"/>
      <c r="AI826" s="10"/>
      <c r="AJ826" s="32"/>
      <c r="AK826" s="10"/>
      <c r="AL826" s="32"/>
      <c r="AM826" s="10"/>
      <c r="AN826" s="32"/>
      <c r="AO826" s="10"/>
      <c r="AP826" s="244"/>
      <c r="AQ826" s="10"/>
      <c r="AR826" s="32"/>
      <c r="AS826" s="10"/>
      <c r="AT826" s="244"/>
      <c r="AU826" s="10"/>
      <c r="AV826" s="244"/>
      <c r="AW826" s="7"/>
      <c r="AX826" s="249"/>
      <c r="AY826" s="10"/>
      <c r="AZ826" s="244"/>
      <c r="BA826" s="7"/>
      <c r="BB826" s="249"/>
      <c r="BC826" s="7"/>
      <c r="BD826" s="249"/>
      <c r="BE826" s="7"/>
      <c r="BF826" s="8"/>
      <c r="BG826" s="7"/>
      <c r="BH826" s="8"/>
      <c r="BJ826" s="41"/>
      <c r="BK826" s="41">
        <f t="shared" si="48"/>
        <v>0</v>
      </c>
      <c r="BL826">
        <f t="shared" si="47"/>
        <v>0</v>
      </c>
    </row>
    <row r="827" spans="2:66">
      <c r="B827" s="6"/>
      <c r="C827" s="10"/>
      <c r="D827" s="32"/>
      <c r="E827" s="10"/>
      <c r="F827" s="32"/>
      <c r="G827" s="10"/>
      <c r="H827" s="32"/>
      <c r="I827" s="10"/>
      <c r="J827" s="32"/>
      <c r="K827" s="10"/>
      <c r="L827" s="32"/>
      <c r="M827" s="10"/>
      <c r="N827" s="32"/>
      <c r="O827" s="10"/>
      <c r="P827" s="32"/>
      <c r="Q827" s="10"/>
      <c r="R827" s="32"/>
      <c r="S827" s="10"/>
      <c r="T827" s="32"/>
      <c r="U827" s="10"/>
      <c r="V827" s="32"/>
      <c r="W827" s="10"/>
      <c r="X827" s="32"/>
      <c r="Y827" s="10"/>
      <c r="Z827" s="32"/>
      <c r="AA827" s="10"/>
      <c r="AB827" s="32"/>
      <c r="AC827" s="10"/>
      <c r="AD827" s="32"/>
      <c r="AE827" s="10"/>
      <c r="AF827" s="32"/>
      <c r="AG827" s="10"/>
      <c r="AH827" s="32"/>
      <c r="AI827" s="10"/>
      <c r="AJ827" s="32"/>
      <c r="AK827" s="10"/>
      <c r="AL827" s="32"/>
      <c r="AM827" s="10"/>
      <c r="AN827" s="32"/>
      <c r="AO827" s="10"/>
      <c r="AP827" s="244"/>
      <c r="AQ827" s="10"/>
      <c r="AR827" s="32"/>
      <c r="AS827" s="10"/>
      <c r="AT827" s="244"/>
      <c r="AU827" s="10"/>
      <c r="AV827" s="244"/>
      <c r="AW827" s="7"/>
      <c r="AX827" s="249"/>
      <c r="AY827" s="10"/>
      <c r="AZ827" s="244"/>
      <c r="BA827" s="7"/>
      <c r="BB827" s="249"/>
      <c r="BC827" s="7"/>
      <c r="BD827" s="249"/>
      <c r="BE827" s="7"/>
      <c r="BF827" s="8"/>
      <c r="BG827" s="7"/>
      <c r="BH827" s="8"/>
      <c r="BJ827" s="41"/>
      <c r="BK827" s="41">
        <f t="shared" si="48"/>
        <v>0</v>
      </c>
      <c r="BL827">
        <f t="shared" si="47"/>
        <v>0</v>
      </c>
    </row>
    <row r="828" spans="2:66">
      <c r="B828" s="6"/>
      <c r="C828" s="10"/>
      <c r="D828" s="32"/>
      <c r="E828" s="10"/>
      <c r="F828" s="32"/>
      <c r="G828" s="10"/>
      <c r="H828" s="32"/>
      <c r="I828" s="10"/>
      <c r="J828" s="32"/>
      <c r="K828" s="10"/>
      <c r="L828" s="32"/>
      <c r="M828" s="10"/>
      <c r="N828" s="32"/>
      <c r="O828" s="10"/>
      <c r="P828" s="32"/>
      <c r="Q828" s="10"/>
      <c r="R828" s="32"/>
      <c r="S828" s="10"/>
      <c r="T828" s="32"/>
      <c r="U828" s="10"/>
      <c r="V828" s="32"/>
      <c r="W828" s="10"/>
      <c r="X828" s="32"/>
      <c r="Y828" s="10"/>
      <c r="Z828" s="32"/>
      <c r="AA828" s="10"/>
      <c r="AB828" s="32"/>
      <c r="AC828" s="10"/>
      <c r="AD828" s="32"/>
      <c r="AE828" s="10"/>
      <c r="AF828" s="32"/>
      <c r="AG828" s="10"/>
      <c r="AH828" s="32"/>
      <c r="AI828" s="10"/>
      <c r="AJ828" s="32"/>
      <c r="AK828" s="10"/>
      <c r="AL828" s="32"/>
      <c r="AM828" s="10"/>
      <c r="AN828" s="32"/>
      <c r="AO828" s="10"/>
      <c r="AP828" s="244"/>
      <c r="AQ828" s="10"/>
      <c r="AR828" s="32"/>
      <c r="AS828" s="10"/>
      <c r="AT828" s="244"/>
      <c r="AU828" s="10"/>
      <c r="AV828" s="244"/>
      <c r="AW828" s="7"/>
      <c r="AX828" s="249"/>
      <c r="AY828" s="10"/>
      <c r="AZ828" s="244"/>
      <c r="BA828" s="7"/>
      <c r="BB828" s="249"/>
      <c r="BC828" s="7"/>
      <c r="BD828" s="249"/>
      <c r="BE828" s="7"/>
      <c r="BF828" s="8"/>
      <c r="BG828" s="7"/>
      <c r="BH828" s="8"/>
      <c r="BJ828" s="41"/>
      <c r="BK828" s="41">
        <f t="shared" si="48"/>
        <v>0</v>
      </c>
      <c r="BL828">
        <f t="shared" si="47"/>
        <v>0</v>
      </c>
    </row>
    <row r="829" spans="2:66">
      <c r="B829" s="6"/>
      <c r="C829" s="10"/>
      <c r="D829" s="32"/>
      <c r="E829" s="10"/>
      <c r="F829" s="32"/>
      <c r="G829" s="10"/>
      <c r="H829" s="32"/>
      <c r="I829" s="10"/>
      <c r="J829" s="32"/>
      <c r="K829" s="10"/>
      <c r="L829" s="32"/>
      <c r="M829" s="10"/>
      <c r="N829" s="32"/>
      <c r="O829" s="10"/>
      <c r="P829" s="32"/>
      <c r="Q829" s="10"/>
      <c r="R829" s="32"/>
      <c r="S829" s="10"/>
      <c r="T829" s="32"/>
      <c r="U829" s="10"/>
      <c r="V829" s="32"/>
      <c r="W829" s="10"/>
      <c r="X829" s="32"/>
      <c r="Y829" s="10"/>
      <c r="Z829" s="32"/>
      <c r="AA829" s="10"/>
      <c r="AB829" s="32"/>
      <c r="AC829" s="10"/>
      <c r="AD829" s="32"/>
      <c r="AE829" s="10"/>
      <c r="AF829" s="32"/>
      <c r="AG829" s="10"/>
      <c r="AH829" s="32"/>
      <c r="AI829" s="10"/>
      <c r="AJ829" s="32"/>
      <c r="AK829" s="10"/>
      <c r="AL829" s="32"/>
      <c r="AM829" s="10"/>
      <c r="AN829" s="32"/>
      <c r="AO829" s="10"/>
      <c r="AP829" s="244"/>
      <c r="AQ829" s="10"/>
      <c r="AR829" s="32"/>
      <c r="AS829" s="10"/>
      <c r="AT829" s="244"/>
      <c r="AU829" s="10"/>
      <c r="AV829" s="244"/>
      <c r="AW829" s="7"/>
      <c r="AX829" s="249"/>
      <c r="AY829" s="10"/>
      <c r="AZ829" s="244"/>
      <c r="BA829" s="7"/>
      <c r="BB829" s="249"/>
      <c r="BC829" s="7"/>
      <c r="BD829" s="249"/>
      <c r="BE829" s="7"/>
      <c r="BF829" s="8"/>
      <c r="BG829" s="7"/>
      <c r="BH829" s="8"/>
      <c r="BJ829" s="41"/>
      <c r="BK829" s="41">
        <f t="shared" si="48"/>
        <v>0</v>
      </c>
      <c r="BL829">
        <f t="shared" si="47"/>
        <v>0</v>
      </c>
    </row>
    <row r="830" spans="2:66">
      <c r="B830" s="6"/>
      <c r="C830" s="10"/>
      <c r="D830" s="32"/>
      <c r="E830" s="10"/>
      <c r="F830" s="32"/>
      <c r="G830" s="10"/>
      <c r="H830" s="32"/>
      <c r="I830" s="10"/>
      <c r="J830" s="32"/>
      <c r="K830" s="10"/>
      <c r="L830" s="32"/>
      <c r="M830" s="10"/>
      <c r="N830" s="32"/>
      <c r="O830" s="10"/>
      <c r="P830" s="32"/>
      <c r="Q830" s="10"/>
      <c r="R830" s="32"/>
      <c r="S830" s="10"/>
      <c r="T830" s="32"/>
      <c r="U830" s="10"/>
      <c r="V830" s="32"/>
      <c r="W830" s="10"/>
      <c r="X830" s="32"/>
      <c r="Y830" s="10"/>
      <c r="Z830" s="32"/>
      <c r="AA830" s="10"/>
      <c r="AB830" s="32"/>
      <c r="AC830" s="10"/>
      <c r="AD830" s="32"/>
      <c r="AE830" s="10"/>
      <c r="AF830" s="32"/>
      <c r="AG830" s="10"/>
      <c r="AH830" s="32"/>
      <c r="AI830" s="10"/>
      <c r="AJ830" s="32"/>
      <c r="AK830" s="10"/>
      <c r="AL830" s="32"/>
      <c r="AM830" s="10"/>
      <c r="AN830" s="32"/>
      <c r="AO830" s="10"/>
      <c r="AP830" s="244"/>
      <c r="AQ830" s="10"/>
      <c r="AR830" s="32"/>
      <c r="AS830" s="10"/>
      <c r="AT830" s="244"/>
      <c r="AU830" s="10"/>
      <c r="AV830" s="244"/>
      <c r="AW830" s="7"/>
      <c r="AX830" s="249"/>
      <c r="AY830" s="10"/>
      <c r="AZ830" s="244"/>
      <c r="BA830" s="7"/>
      <c r="BB830" s="249"/>
      <c r="BC830" s="7"/>
      <c r="BD830" s="249"/>
      <c r="BE830" s="7"/>
      <c r="BF830" s="8"/>
      <c r="BG830" s="7"/>
      <c r="BH830" s="8"/>
      <c r="BJ830" s="41"/>
      <c r="BK830" s="41">
        <f t="shared" si="48"/>
        <v>0</v>
      </c>
      <c r="BL830">
        <f t="shared" si="47"/>
        <v>0</v>
      </c>
    </row>
    <row r="831" spans="2:66">
      <c r="B831" s="6"/>
      <c r="C831" s="10"/>
      <c r="D831" s="32"/>
      <c r="E831" s="10"/>
      <c r="F831" s="32"/>
      <c r="G831" s="10"/>
      <c r="H831" s="32"/>
      <c r="I831" s="10"/>
      <c r="J831" s="32"/>
      <c r="K831" s="10"/>
      <c r="L831" s="32"/>
      <c r="M831" s="10"/>
      <c r="N831" s="32"/>
      <c r="O831" s="10"/>
      <c r="P831" s="32"/>
      <c r="Q831" s="10"/>
      <c r="R831" s="32"/>
      <c r="S831" s="10"/>
      <c r="T831" s="32"/>
      <c r="U831" s="10"/>
      <c r="V831" s="32"/>
      <c r="W831" s="10"/>
      <c r="X831" s="32"/>
      <c r="Y831" s="10"/>
      <c r="Z831" s="32"/>
      <c r="AA831" s="10"/>
      <c r="AB831" s="32"/>
      <c r="AC831" s="10"/>
      <c r="AD831" s="32"/>
      <c r="AE831" s="10"/>
      <c r="AF831" s="32"/>
      <c r="AG831" s="10"/>
      <c r="AH831" s="32"/>
      <c r="AI831" s="10"/>
      <c r="AJ831" s="32"/>
      <c r="AK831" s="10"/>
      <c r="AL831" s="32"/>
      <c r="AM831" s="10"/>
      <c r="AN831" s="32"/>
      <c r="AO831" s="10"/>
      <c r="AP831" s="244"/>
      <c r="AQ831" s="10"/>
      <c r="AR831" s="32"/>
      <c r="AS831" s="10"/>
      <c r="AT831" s="244"/>
      <c r="AU831" s="10"/>
      <c r="AV831" s="244"/>
      <c r="AW831" s="7"/>
      <c r="AX831" s="249"/>
      <c r="AY831" s="10"/>
      <c r="AZ831" s="244"/>
      <c r="BA831" s="7"/>
      <c r="BB831" s="249"/>
      <c r="BC831" s="7"/>
      <c r="BD831" s="249"/>
      <c r="BE831" s="7"/>
      <c r="BF831" s="8"/>
      <c r="BG831" s="7"/>
      <c r="BH831" s="8"/>
      <c r="BJ831" s="41"/>
      <c r="BK831" s="41">
        <f t="shared" si="48"/>
        <v>0</v>
      </c>
      <c r="BL831">
        <f t="shared" si="47"/>
        <v>0</v>
      </c>
    </row>
    <row r="832" spans="2:66">
      <c r="B832" s="6"/>
      <c r="C832" s="10"/>
      <c r="D832" s="32"/>
      <c r="E832" s="10"/>
      <c r="F832" s="32"/>
      <c r="G832" s="10"/>
      <c r="H832" s="32"/>
      <c r="I832" s="10"/>
      <c r="J832" s="32"/>
      <c r="K832" s="10"/>
      <c r="L832" s="32"/>
      <c r="M832" s="10"/>
      <c r="N832" s="32"/>
      <c r="O832" s="10"/>
      <c r="P832" s="32"/>
      <c r="Q832" s="10"/>
      <c r="R832" s="32"/>
      <c r="S832" s="10"/>
      <c r="T832" s="32"/>
      <c r="U832" s="10"/>
      <c r="V832" s="32"/>
      <c r="W832" s="10"/>
      <c r="X832" s="32"/>
      <c r="Y832" s="10"/>
      <c r="Z832" s="32"/>
      <c r="AA832" s="10"/>
      <c r="AB832" s="32"/>
      <c r="AC832" s="10"/>
      <c r="AD832" s="32"/>
      <c r="AE832" s="10"/>
      <c r="AF832" s="32"/>
      <c r="AG832" s="10"/>
      <c r="AH832" s="32"/>
      <c r="AI832" s="10"/>
      <c r="AJ832" s="32"/>
      <c r="AK832" s="10"/>
      <c r="AL832" s="32"/>
      <c r="AM832" s="10"/>
      <c r="AN832" s="32"/>
      <c r="AO832" s="10"/>
      <c r="AP832" s="244"/>
      <c r="AQ832" s="10"/>
      <c r="AR832" s="32"/>
      <c r="AS832" s="10"/>
      <c r="AT832" s="244"/>
      <c r="AU832" s="10"/>
      <c r="AV832" s="244"/>
      <c r="AW832" s="7"/>
      <c r="AX832" s="249"/>
      <c r="AY832" s="10"/>
      <c r="AZ832" s="244"/>
      <c r="BA832" s="7"/>
      <c r="BB832" s="249"/>
      <c r="BC832" s="7"/>
      <c r="BD832" s="249"/>
      <c r="BE832" s="7"/>
      <c r="BF832" s="8"/>
      <c r="BG832" s="7"/>
      <c r="BH832" s="8"/>
      <c r="BJ832" s="41"/>
      <c r="BK832" s="41">
        <f t="shared" si="48"/>
        <v>0</v>
      </c>
      <c r="BL832">
        <f t="shared" si="47"/>
        <v>0</v>
      </c>
    </row>
    <row r="833" spans="2:64">
      <c r="B833" s="6"/>
      <c r="C833" s="10"/>
      <c r="D833" s="32"/>
      <c r="E833" s="10"/>
      <c r="F833" s="32"/>
      <c r="G833" s="10"/>
      <c r="H833" s="32"/>
      <c r="I833" s="10"/>
      <c r="J833" s="32"/>
      <c r="K833" s="10"/>
      <c r="L833" s="32"/>
      <c r="M833" s="10"/>
      <c r="N833" s="32"/>
      <c r="O833" s="10"/>
      <c r="P833" s="32"/>
      <c r="Q833" s="10"/>
      <c r="R833" s="32"/>
      <c r="S833" s="10"/>
      <c r="T833" s="32"/>
      <c r="U833" s="10"/>
      <c r="V833" s="32"/>
      <c r="W833" s="10"/>
      <c r="X833" s="32"/>
      <c r="Y833" s="10"/>
      <c r="Z833" s="32"/>
      <c r="AA833" s="10"/>
      <c r="AB833" s="32"/>
      <c r="AC833" s="10"/>
      <c r="AD833" s="32"/>
      <c r="AE833" s="10"/>
      <c r="AF833" s="32"/>
      <c r="AG833" s="10"/>
      <c r="AH833" s="32"/>
      <c r="AI833" s="10"/>
      <c r="AJ833" s="32"/>
      <c r="AK833" s="10"/>
      <c r="AL833" s="32"/>
      <c r="AM833" s="10"/>
      <c r="AN833" s="32"/>
      <c r="AO833" s="10"/>
      <c r="AP833" s="244"/>
      <c r="AQ833" s="10"/>
      <c r="AR833" s="32"/>
      <c r="AS833" s="10"/>
      <c r="AT833" s="244"/>
      <c r="AU833" s="10"/>
      <c r="AV833" s="244"/>
      <c r="AW833" s="7"/>
      <c r="AX833" s="249"/>
      <c r="AY833" s="10"/>
      <c r="AZ833" s="244"/>
      <c r="BA833" s="7"/>
      <c r="BB833" s="249"/>
      <c r="BC833" s="7"/>
      <c r="BD833" s="249"/>
      <c r="BE833" s="7"/>
      <c r="BF833" s="8"/>
      <c r="BG833" s="7"/>
      <c r="BH833" s="8"/>
      <c r="BJ833" s="41"/>
      <c r="BK833" s="41">
        <f t="shared" si="48"/>
        <v>0</v>
      </c>
      <c r="BL833">
        <f t="shared" si="47"/>
        <v>0</v>
      </c>
    </row>
    <row r="834" spans="2:64">
      <c r="B834" s="6"/>
      <c r="C834" s="10"/>
      <c r="D834" s="32"/>
      <c r="E834" s="10"/>
      <c r="F834" s="32"/>
      <c r="G834" s="10"/>
      <c r="H834" s="32"/>
      <c r="I834" s="10"/>
      <c r="J834" s="32"/>
      <c r="K834" s="10"/>
      <c r="L834" s="32"/>
      <c r="M834" s="10"/>
      <c r="N834" s="32"/>
      <c r="O834" s="10"/>
      <c r="P834" s="32"/>
      <c r="Q834" s="10"/>
      <c r="R834" s="32"/>
      <c r="S834" s="10"/>
      <c r="T834" s="32"/>
      <c r="U834" s="10"/>
      <c r="V834" s="32"/>
      <c r="W834" s="10"/>
      <c r="X834" s="32"/>
      <c r="Y834" s="10"/>
      <c r="Z834" s="32"/>
      <c r="AA834" s="10"/>
      <c r="AB834" s="32"/>
      <c r="AC834" s="10"/>
      <c r="AD834" s="32"/>
      <c r="AE834" s="10"/>
      <c r="AF834" s="32"/>
      <c r="AG834" s="10"/>
      <c r="AH834" s="32"/>
      <c r="AI834" s="10"/>
      <c r="AJ834" s="32"/>
      <c r="AK834" s="10"/>
      <c r="AL834" s="32"/>
      <c r="AM834" s="10"/>
      <c r="AN834" s="32"/>
      <c r="AO834" s="10"/>
      <c r="AP834" s="244"/>
      <c r="AQ834" s="10"/>
      <c r="AR834" s="32"/>
      <c r="AS834" s="10"/>
      <c r="AT834" s="244"/>
      <c r="AU834" s="10"/>
      <c r="AV834" s="244"/>
      <c r="AW834" s="7"/>
      <c r="AX834" s="249"/>
      <c r="AY834" s="10"/>
      <c r="AZ834" s="244"/>
      <c r="BA834" s="7"/>
      <c r="BB834" s="249"/>
      <c r="BC834" s="7"/>
      <c r="BD834" s="249"/>
      <c r="BE834" s="7"/>
      <c r="BF834" s="8"/>
      <c r="BG834" s="7"/>
      <c r="BH834" s="8"/>
      <c r="BJ834" s="41"/>
      <c r="BK834" s="41">
        <f t="shared" si="48"/>
        <v>0</v>
      </c>
      <c r="BL834">
        <f t="shared" si="47"/>
        <v>0</v>
      </c>
    </row>
    <row r="835" spans="2:64">
      <c r="B835" s="6"/>
      <c r="C835" s="10"/>
      <c r="D835" s="32"/>
      <c r="E835" s="10"/>
      <c r="F835" s="32"/>
      <c r="G835" s="10"/>
      <c r="H835" s="32"/>
      <c r="I835" s="10"/>
      <c r="J835" s="32"/>
      <c r="K835" s="10"/>
      <c r="L835" s="32"/>
      <c r="M835" s="10"/>
      <c r="N835" s="32"/>
      <c r="O835" s="10"/>
      <c r="P835" s="32"/>
      <c r="Q835" s="10"/>
      <c r="R835" s="32"/>
      <c r="S835" s="10"/>
      <c r="T835" s="32"/>
      <c r="U835" s="10"/>
      <c r="V835" s="32"/>
      <c r="W835" s="10"/>
      <c r="X835" s="32"/>
      <c r="Y835" s="10"/>
      <c r="Z835" s="32"/>
      <c r="AA835" s="10"/>
      <c r="AB835" s="32"/>
      <c r="AC835" s="10"/>
      <c r="AD835" s="32"/>
      <c r="AE835" s="10"/>
      <c r="AF835" s="32"/>
      <c r="AG835" s="10"/>
      <c r="AH835" s="32"/>
      <c r="AI835" s="10"/>
      <c r="AJ835" s="32"/>
      <c r="AK835" s="10"/>
      <c r="AL835" s="32"/>
      <c r="AM835" s="10"/>
      <c r="AN835" s="32"/>
      <c r="AO835" s="10"/>
      <c r="AP835" s="244"/>
      <c r="AQ835" s="10"/>
      <c r="AR835" s="32"/>
      <c r="AS835" s="10"/>
      <c r="AT835" s="244"/>
      <c r="AU835" s="10"/>
      <c r="AV835" s="244"/>
      <c r="AW835" s="7"/>
      <c r="AX835" s="249"/>
      <c r="AY835" s="10"/>
      <c r="AZ835" s="244"/>
      <c r="BA835" s="7"/>
      <c r="BB835" s="249"/>
      <c r="BC835" s="7"/>
      <c r="BD835" s="249"/>
      <c r="BE835" s="7"/>
      <c r="BF835" s="8"/>
      <c r="BG835" s="7"/>
      <c r="BH835" s="8"/>
      <c r="BJ835" s="41"/>
      <c r="BK835" s="41">
        <f t="shared" si="48"/>
        <v>0</v>
      </c>
      <c r="BL835">
        <f t="shared" si="47"/>
        <v>0</v>
      </c>
    </row>
    <row r="836" spans="2:64">
      <c r="B836" s="6"/>
      <c r="C836" s="10"/>
      <c r="D836" s="32"/>
      <c r="E836" s="10"/>
      <c r="F836" s="32"/>
      <c r="G836" s="10"/>
      <c r="H836" s="32"/>
      <c r="I836" s="10"/>
      <c r="J836" s="32"/>
      <c r="K836" s="10"/>
      <c r="L836" s="32"/>
      <c r="M836" s="10"/>
      <c r="N836" s="32"/>
      <c r="O836" s="10"/>
      <c r="P836" s="32"/>
      <c r="Q836" s="10"/>
      <c r="R836" s="32"/>
      <c r="S836" s="10"/>
      <c r="T836" s="32"/>
      <c r="U836" s="10"/>
      <c r="V836" s="32"/>
      <c r="W836" s="10"/>
      <c r="X836" s="32"/>
      <c r="Y836" s="10"/>
      <c r="Z836" s="32"/>
      <c r="AA836" s="10"/>
      <c r="AB836" s="32"/>
      <c r="AC836" s="10"/>
      <c r="AD836" s="32"/>
      <c r="AE836" s="10"/>
      <c r="AF836" s="32"/>
      <c r="AG836" s="10"/>
      <c r="AH836" s="32"/>
      <c r="AI836" s="10"/>
      <c r="AJ836" s="32"/>
      <c r="AK836" s="10"/>
      <c r="AL836" s="32"/>
      <c r="AM836" s="10"/>
      <c r="AN836" s="32"/>
      <c r="AO836" s="10"/>
      <c r="AP836" s="244"/>
      <c r="AQ836" s="10"/>
      <c r="AR836" s="32"/>
      <c r="AS836" s="10"/>
      <c r="AT836" s="244"/>
      <c r="AU836" s="10"/>
      <c r="AV836" s="244"/>
      <c r="AW836" s="7"/>
      <c r="AX836" s="249"/>
      <c r="AY836" s="10"/>
      <c r="AZ836" s="244"/>
      <c r="BA836" s="7"/>
      <c r="BB836" s="249"/>
      <c r="BC836" s="7"/>
      <c r="BD836" s="249"/>
      <c r="BE836" s="7"/>
      <c r="BF836" s="8"/>
      <c r="BG836" s="7"/>
      <c r="BH836" s="8"/>
      <c r="BJ836" s="41"/>
      <c r="BK836" s="41">
        <f t="shared" si="48"/>
        <v>0</v>
      </c>
      <c r="BL836">
        <f t="shared" ref="BL836:BL858" si="49">COUNT(C836:BH836)/2</f>
        <v>0</v>
      </c>
    </row>
    <row r="837" spans="2:64">
      <c r="B837" s="6"/>
      <c r="C837" s="10"/>
      <c r="D837" s="32"/>
      <c r="E837" s="10"/>
      <c r="F837" s="32"/>
      <c r="G837" s="10"/>
      <c r="H837" s="32"/>
      <c r="I837" s="10"/>
      <c r="J837" s="32"/>
      <c r="K837" s="10"/>
      <c r="L837" s="32"/>
      <c r="M837" s="10"/>
      <c r="N837" s="32"/>
      <c r="O837" s="10"/>
      <c r="P837" s="32"/>
      <c r="Q837" s="10"/>
      <c r="R837" s="32"/>
      <c r="S837" s="10"/>
      <c r="T837" s="32"/>
      <c r="U837" s="10"/>
      <c r="V837" s="32"/>
      <c r="W837" s="10"/>
      <c r="X837" s="32"/>
      <c r="Y837" s="10"/>
      <c r="Z837" s="32"/>
      <c r="AA837" s="10"/>
      <c r="AB837" s="32"/>
      <c r="AC837" s="10"/>
      <c r="AD837" s="32"/>
      <c r="AE837" s="10"/>
      <c r="AF837" s="32"/>
      <c r="AG837" s="10"/>
      <c r="AH837" s="32"/>
      <c r="AI837" s="10"/>
      <c r="AJ837" s="32"/>
      <c r="AK837" s="10"/>
      <c r="AL837" s="32"/>
      <c r="AM837" s="10"/>
      <c r="AN837" s="32"/>
      <c r="AO837" s="10"/>
      <c r="AP837" s="244"/>
      <c r="AQ837" s="10"/>
      <c r="AR837" s="32"/>
      <c r="AS837" s="10"/>
      <c r="AT837" s="244"/>
      <c r="AU837" s="10"/>
      <c r="AV837" s="244"/>
      <c r="AW837" s="7"/>
      <c r="AX837" s="249"/>
      <c r="AY837" s="10"/>
      <c r="AZ837" s="244"/>
      <c r="BA837" s="7"/>
      <c r="BB837" s="249"/>
      <c r="BC837" s="7"/>
      <c r="BD837" s="249"/>
      <c r="BE837" s="7"/>
      <c r="BF837" s="8"/>
      <c r="BG837" s="7"/>
      <c r="BH837" s="8"/>
      <c r="BJ837" s="41"/>
      <c r="BK837" s="41">
        <f t="shared" si="48"/>
        <v>0</v>
      </c>
      <c r="BL837">
        <f t="shared" si="49"/>
        <v>0</v>
      </c>
    </row>
    <row r="838" spans="2:64">
      <c r="B838" s="6"/>
      <c r="C838" s="10"/>
      <c r="D838" s="32"/>
      <c r="E838" s="10"/>
      <c r="F838" s="32"/>
      <c r="G838" s="10"/>
      <c r="H838" s="32"/>
      <c r="I838" s="10"/>
      <c r="J838" s="32"/>
      <c r="K838" s="10"/>
      <c r="L838" s="32"/>
      <c r="M838" s="10"/>
      <c r="N838" s="32"/>
      <c r="O838" s="10"/>
      <c r="P838" s="32"/>
      <c r="Q838" s="10"/>
      <c r="R838" s="32"/>
      <c r="S838" s="10"/>
      <c r="T838" s="32"/>
      <c r="U838" s="10"/>
      <c r="V838" s="32"/>
      <c r="W838" s="10"/>
      <c r="X838" s="32"/>
      <c r="Y838" s="10"/>
      <c r="Z838" s="32"/>
      <c r="AA838" s="10"/>
      <c r="AB838" s="32"/>
      <c r="AC838" s="10"/>
      <c r="AD838" s="32"/>
      <c r="AE838" s="10"/>
      <c r="AF838" s="32"/>
      <c r="AG838" s="10"/>
      <c r="AH838" s="32"/>
      <c r="AI838" s="10"/>
      <c r="AJ838" s="32"/>
      <c r="AK838" s="10"/>
      <c r="AL838" s="32"/>
      <c r="AM838" s="10"/>
      <c r="AN838" s="32"/>
      <c r="AO838" s="10"/>
      <c r="AP838" s="244"/>
      <c r="AQ838" s="10"/>
      <c r="AR838" s="32"/>
      <c r="AS838" s="10"/>
      <c r="AT838" s="244"/>
      <c r="AU838" s="10"/>
      <c r="AV838" s="244"/>
      <c r="AW838" s="7"/>
      <c r="AX838" s="249"/>
      <c r="AY838" s="10"/>
      <c r="AZ838" s="244"/>
      <c r="BA838" s="7"/>
      <c r="BB838" s="249"/>
      <c r="BC838" s="7"/>
      <c r="BD838" s="249"/>
      <c r="BE838" s="7"/>
      <c r="BF838" s="8"/>
      <c r="BG838" s="7"/>
      <c r="BH838" s="8"/>
      <c r="BJ838" s="41"/>
      <c r="BK838" s="41">
        <f t="shared" ref="BK838:BK858" si="50">+AI838+AE838+Y838+W838+U838+S838+Q838+O838+M838+I838+G838+E838+C838+AG838+K838+BG838+BN838+AA838+AC838+AK838+AM838+AO838+AW838+BE838+BC838+BA838+AY838+AU838+AS838+AQ838</f>
        <v>0</v>
      </c>
      <c r="BL838">
        <f t="shared" si="49"/>
        <v>0</v>
      </c>
    </row>
    <row r="839" spans="2:64">
      <c r="B839" s="6"/>
      <c r="C839" s="10"/>
      <c r="D839" s="32"/>
      <c r="E839" s="10"/>
      <c r="F839" s="32"/>
      <c r="G839" s="10"/>
      <c r="H839" s="32"/>
      <c r="I839" s="10"/>
      <c r="J839" s="32"/>
      <c r="K839" s="10"/>
      <c r="L839" s="32"/>
      <c r="M839" s="10"/>
      <c r="N839" s="32"/>
      <c r="O839" s="10"/>
      <c r="P839" s="32"/>
      <c r="Q839" s="10"/>
      <c r="R839" s="32"/>
      <c r="S839" s="10"/>
      <c r="T839" s="32"/>
      <c r="U839" s="10"/>
      <c r="V839" s="32"/>
      <c r="W839" s="10"/>
      <c r="X839" s="32"/>
      <c r="Y839" s="10"/>
      <c r="Z839" s="32"/>
      <c r="AA839" s="10"/>
      <c r="AB839" s="32"/>
      <c r="AC839" s="10"/>
      <c r="AD839" s="32"/>
      <c r="AE839" s="10"/>
      <c r="AF839" s="32"/>
      <c r="AG839" s="10"/>
      <c r="AH839" s="32"/>
      <c r="AI839" s="10"/>
      <c r="AJ839" s="32"/>
      <c r="AK839" s="10"/>
      <c r="AL839" s="32"/>
      <c r="AM839" s="10"/>
      <c r="AN839" s="32"/>
      <c r="AO839" s="10"/>
      <c r="AP839" s="244"/>
      <c r="AQ839" s="10"/>
      <c r="AR839" s="32"/>
      <c r="AS839" s="10"/>
      <c r="AT839" s="244"/>
      <c r="AU839" s="10"/>
      <c r="AV839" s="244"/>
      <c r="AW839" s="7"/>
      <c r="AX839" s="249"/>
      <c r="AY839" s="10"/>
      <c r="AZ839" s="244"/>
      <c r="BA839" s="7"/>
      <c r="BB839" s="249"/>
      <c r="BC839" s="7"/>
      <c r="BD839" s="249"/>
      <c r="BE839" s="7"/>
      <c r="BF839" s="8"/>
      <c r="BG839" s="7"/>
      <c r="BH839" s="8"/>
      <c r="BJ839" s="41"/>
      <c r="BK839" s="41">
        <f t="shared" si="50"/>
        <v>0</v>
      </c>
      <c r="BL839">
        <f t="shared" si="49"/>
        <v>0</v>
      </c>
    </row>
    <row r="840" spans="2:64">
      <c r="B840" s="6"/>
      <c r="C840" s="10"/>
      <c r="D840" s="32"/>
      <c r="E840" s="10"/>
      <c r="F840" s="32"/>
      <c r="G840" s="10"/>
      <c r="H840" s="32"/>
      <c r="I840" s="10"/>
      <c r="J840" s="32"/>
      <c r="K840" s="10"/>
      <c r="L840" s="32"/>
      <c r="M840" s="10"/>
      <c r="N840" s="32"/>
      <c r="O840" s="10"/>
      <c r="P840" s="32"/>
      <c r="Q840" s="10"/>
      <c r="R840" s="32"/>
      <c r="S840" s="10"/>
      <c r="T840" s="32"/>
      <c r="U840" s="10"/>
      <c r="V840" s="32"/>
      <c r="W840" s="10"/>
      <c r="X840" s="32"/>
      <c r="Y840" s="10"/>
      <c r="Z840" s="32"/>
      <c r="AA840" s="10"/>
      <c r="AB840" s="32"/>
      <c r="AC840" s="10"/>
      <c r="AD840" s="32"/>
      <c r="AE840" s="10"/>
      <c r="AF840" s="32"/>
      <c r="AG840" s="10"/>
      <c r="AH840" s="32"/>
      <c r="AI840" s="10"/>
      <c r="AJ840" s="32"/>
      <c r="AK840" s="10"/>
      <c r="AL840" s="32"/>
      <c r="AM840" s="10"/>
      <c r="AN840" s="32"/>
      <c r="AO840" s="10"/>
      <c r="AP840" s="244"/>
      <c r="AQ840" s="10"/>
      <c r="AR840" s="32"/>
      <c r="AS840" s="10"/>
      <c r="AT840" s="244"/>
      <c r="AU840" s="10"/>
      <c r="AV840" s="244"/>
      <c r="AW840" s="7"/>
      <c r="AX840" s="249"/>
      <c r="AY840" s="10"/>
      <c r="AZ840" s="244"/>
      <c r="BA840" s="7"/>
      <c r="BB840" s="249"/>
      <c r="BC840" s="7"/>
      <c r="BD840" s="249"/>
      <c r="BE840" s="7"/>
      <c r="BF840" s="8"/>
      <c r="BG840" s="7"/>
      <c r="BH840" s="8"/>
      <c r="BJ840" s="41"/>
      <c r="BK840" s="41">
        <f t="shared" si="50"/>
        <v>0</v>
      </c>
      <c r="BL840">
        <f t="shared" si="49"/>
        <v>0</v>
      </c>
    </row>
    <row r="841" spans="2:64">
      <c r="B841" s="6"/>
      <c r="C841" s="10"/>
      <c r="D841" s="32"/>
      <c r="E841" s="10"/>
      <c r="F841" s="32"/>
      <c r="G841" s="10"/>
      <c r="H841" s="32"/>
      <c r="I841" s="10"/>
      <c r="J841" s="32"/>
      <c r="K841" s="10"/>
      <c r="L841" s="32"/>
      <c r="M841" s="10"/>
      <c r="N841" s="32"/>
      <c r="O841" s="10"/>
      <c r="P841" s="32"/>
      <c r="Q841" s="10"/>
      <c r="R841" s="32"/>
      <c r="S841" s="10"/>
      <c r="T841" s="32"/>
      <c r="U841" s="10"/>
      <c r="V841" s="32"/>
      <c r="W841" s="10"/>
      <c r="X841" s="32"/>
      <c r="Y841" s="10"/>
      <c r="Z841" s="32"/>
      <c r="AA841" s="10"/>
      <c r="AB841" s="32"/>
      <c r="AC841" s="10"/>
      <c r="AD841" s="32"/>
      <c r="AE841" s="10"/>
      <c r="AF841" s="32"/>
      <c r="AG841" s="10"/>
      <c r="AH841" s="32"/>
      <c r="AI841" s="10"/>
      <c r="AJ841" s="32"/>
      <c r="AK841" s="10"/>
      <c r="AL841" s="32"/>
      <c r="AM841" s="10"/>
      <c r="AN841" s="32"/>
      <c r="AO841" s="10"/>
      <c r="AP841" s="244"/>
      <c r="AQ841" s="10"/>
      <c r="AR841" s="32"/>
      <c r="AS841" s="10"/>
      <c r="AT841" s="244"/>
      <c r="AU841" s="10"/>
      <c r="AV841" s="244"/>
      <c r="AW841" s="7"/>
      <c r="AX841" s="249"/>
      <c r="AY841" s="10"/>
      <c r="AZ841" s="244"/>
      <c r="BA841" s="7"/>
      <c r="BB841" s="249"/>
      <c r="BC841" s="7"/>
      <c r="BD841" s="249"/>
      <c r="BE841" s="7"/>
      <c r="BF841" s="8"/>
      <c r="BG841" s="7"/>
      <c r="BH841" s="8"/>
      <c r="BJ841" s="41"/>
      <c r="BK841" s="41">
        <f t="shared" si="50"/>
        <v>0</v>
      </c>
      <c r="BL841">
        <f t="shared" si="49"/>
        <v>0</v>
      </c>
    </row>
    <row r="842" spans="2:64">
      <c r="B842" s="6"/>
      <c r="C842" s="10"/>
      <c r="D842" s="32"/>
      <c r="E842" s="10"/>
      <c r="F842" s="32"/>
      <c r="G842" s="10"/>
      <c r="H842" s="32"/>
      <c r="I842" s="10"/>
      <c r="J842" s="32"/>
      <c r="K842" s="10"/>
      <c r="L842" s="32"/>
      <c r="M842" s="10"/>
      <c r="N842" s="32"/>
      <c r="O842" s="10"/>
      <c r="P842" s="32"/>
      <c r="Q842" s="10"/>
      <c r="R842" s="32"/>
      <c r="S842" s="10"/>
      <c r="T842" s="32"/>
      <c r="U842" s="10"/>
      <c r="V842" s="32"/>
      <c r="W842" s="10"/>
      <c r="X842" s="32"/>
      <c r="Y842" s="10"/>
      <c r="Z842" s="32"/>
      <c r="AA842" s="10"/>
      <c r="AB842" s="32"/>
      <c r="AC842" s="10"/>
      <c r="AD842" s="32"/>
      <c r="AE842" s="10"/>
      <c r="AF842" s="32"/>
      <c r="AG842" s="10"/>
      <c r="AH842" s="32"/>
      <c r="AI842" s="10"/>
      <c r="AJ842" s="32"/>
      <c r="AK842" s="10"/>
      <c r="AL842" s="32"/>
      <c r="AM842" s="10"/>
      <c r="AN842" s="32"/>
      <c r="AO842" s="10"/>
      <c r="AP842" s="244"/>
      <c r="AQ842" s="10"/>
      <c r="AR842" s="32"/>
      <c r="AS842" s="10"/>
      <c r="AT842" s="244"/>
      <c r="AU842" s="10"/>
      <c r="AV842" s="244"/>
      <c r="AW842" s="7"/>
      <c r="AX842" s="249"/>
      <c r="AY842" s="10"/>
      <c r="AZ842" s="244"/>
      <c r="BA842" s="7"/>
      <c r="BB842" s="249"/>
      <c r="BC842" s="7"/>
      <c r="BD842" s="249"/>
      <c r="BE842" s="7"/>
      <c r="BF842" s="8"/>
      <c r="BG842" s="7"/>
      <c r="BH842" s="8"/>
      <c r="BJ842" s="41"/>
      <c r="BK842" s="41">
        <f t="shared" si="50"/>
        <v>0</v>
      </c>
      <c r="BL842">
        <f t="shared" si="49"/>
        <v>0</v>
      </c>
    </row>
    <row r="843" spans="2:64">
      <c r="B843" s="6"/>
      <c r="C843" s="10"/>
      <c r="D843" s="32"/>
      <c r="E843" s="10"/>
      <c r="F843" s="32"/>
      <c r="G843" s="10"/>
      <c r="H843" s="32"/>
      <c r="I843" s="10"/>
      <c r="J843" s="32"/>
      <c r="K843" s="10"/>
      <c r="L843" s="32"/>
      <c r="M843" s="10"/>
      <c r="N843" s="32"/>
      <c r="O843" s="10"/>
      <c r="P843" s="32"/>
      <c r="Q843" s="10"/>
      <c r="R843" s="32"/>
      <c r="S843" s="10"/>
      <c r="T843" s="32"/>
      <c r="U843" s="10"/>
      <c r="V843" s="32"/>
      <c r="W843" s="10"/>
      <c r="X843" s="32"/>
      <c r="Y843" s="10"/>
      <c r="Z843" s="32"/>
      <c r="AA843" s="10"/>
      <c r="AB843" s="32"/>
      <c r="AC843" s="10"/>
      <c r="AD843" s="32"/>
      <c r="AE843" s="10"/>
      <c r="AF843" s="32"/>
      <c r="AG843" s="10"/>
      <c r="AH843" s="32"/>
      <c r="AI843" s="10"/>
      <c r="AJ843" s="32"/>
      <c r="AK843" s="10"/>
      <c r="AL843" s="32"/>
      <c r="AM843" s="10"/>
      <c r="AN843" s="32"/>
      <c r="AO843" s="10"/>
      <c r="AP843" s="244"/>
      <c r="AQ843" s="10"/>
      <c r="AR843" s="32"/>
      <c r="AS843" s="10"/>
      <c r="AT843" s="244"/>
      <c r="AU843" s="10"/>
      <c r="AV843" s="244"/>
      <c r="AW843" s="7"/>
      <c r="AX843" s="249"/>
      <c r="AY843" s="10"/>
      <c r="AZ843" s="244"/>
      <c r="BA843" s="7"/>
      <c r="BB843" s="249"/>
      <c r="BC843" s="7"/>
      <c r="BD843" s="249"/>
      <c r="BE843" s="7"/>
      <c r="BF843" s="8"/>
      <c r="BG843" s="7"/>
      <c r="BH843" s="8"/>
      <c r="BJ843" s="41"/>
      <c r="BK843" s="41">
        <f t="shared" si="50"/>
        <v>0</v>
      </c>
      <c r="BL843">
        <f t="shared" si="49"/>
        <v>0</v>
      </c>
    </row>
    <row r="844" spans="2:64">
      <c r="B844" s="6"/>
      <c r="C844" s="10"/>
      <c r="D844" s="32"/>
      <c r="E844" s="10"/>
      <c r="F844" s="32"/>
      <c r="G844" s="10"/>
      <c r="H844" s="32"/>
      <c r="I844" s="10"/>
      <c r="J844" s="32"/>
      <c r="K844" s="10"/>
      <c r="L844" s="32"/>
      <c r="M844" s="10"/>
      <c r="N844" s="32"/>
      <c r="O844" s="10"/>
      <c r="P844" s="32"/>
      <c r="Q844" s="10"/>
      <c r="R844" s="32"/>
      <c r="S844" s="10"/>
      <c r="T844" s="32"/>
      <c r="U844" s="10"/>
      <c r="V844" s="32"/>
      <c r="W844" s="10"/>
      <c r="X844" s="32"/>
      <c r="Y844" s="10"/>
      <c r="Z844" s="32"/>
      <c r="AA844" s="10"/>
      <c r="AB844" s="32"/>
      <c r="AC844" s="10"/>
      <c r="AD844" s="32"/>
      <c r="AE844" s="10"/>
      <c r="AF844" s="32"/>
      <c r="AG844" s="10"/>
      <c r="AH844" s="32"/>
      <c r="AI844" s="10"/>
      <c r="AJ844" s="32"/>
      <c r="AK844" s="10"/>
      <c r="AL844" s="32"/>
      <c r="AM844" s="10"/>
      <c r="AN844" s="32"/>
      <c r="AO844" s="10"/>
      <c r="AP844" s="244"/>
      <c r="AQ844" s="10"/>
      <c r="AR844" s="32"/>
      <c r="AS844" s="10"/>
      <c r="AT844" s="244"/>
      <c r="AU844" s="10"/>
      <c r="AV844" s="244"/>
      <c r="AW844" s="7"/>
      <c r="AX844" s="249"/>
      <c r="AY844" s="10"/>
      <c r="AZ844" s="244"/>
      <c r="BA844" s="7"/>
      <c r="BB844" s="249"/>
      <c r="BC844" s="7"/>
      <c r="BD844" s="249"/>
      <c r="BE844" s="7"/>
      <c r="BF844" s="8"/>
      <c r="BG844" s="7"/>
      <c r="BH844" s="8"/>
      <c r="BJ844" s="41"/>
      <c r="BK844" s="41">
        <f t="shared" si="50"/>
        <v>0</v>
      </c>
      <c r="BL844">
        <f t="shared" si="49"/>
        <v>0</v>
      </c>
    </row>
    <row r="845" spans="2:64">
      <c r="B845" s="6"/>
      <c r="C845" s="10"/>
      <c r="D845" s="32"/>
      <c r="E845" s="10"/>
      <c r="F845" s="32"/>
      <c r="G845" s="10"/>
      <c r="H845" s="32"/>
      <c r="I845" s="10"/>
      <c r="J845" s="32"/>
      <c r="K845" s="10"/>
      <c r="L845" s="32"/>
      <c r="M845" s="10"/>
      <c r="N845" s="32"/>
      <c r="O845" s="10"/>
      <c r="P845" s="32"/>
      <c r="Q845" s="10"/>
      <c r="R845" s="32"/>
      <c r="S845" s="10"/>
      <c r="T845" s="32"/>
      <c r="U845" s="10"/>
      <c r="V845" s="32"/>
      <c r="W845" s="10"/>
      <c r="X845" s="32"/>
      <c r="Y845" s="10"/>
      <c r="Z845" s="32"/>
      <c r="AA845" s="10"/>
      <c r="AB845" s="32"/>
      <c r="AC845" s="10"/>
      <c r="AD845" s="32"/>
      <c r="AE845" s="10"/>
      <c r="AF845" s="32"/>
      <c r="AG845" s="10"/>
      <c r="AH845" s="32"/>
      <c r="AI845" s="10"/>
      <c r="AJ845" s="32"/>
      <c r="AK845" s="10"/>
      <c r="AL845" s="32"/>
      <c r="AM845" s="10"/>
      <c r="AN845" s="32"/>
      <c r="AO845" s="10"/>
      <c r="AP845" s="244"/>
      <c r="AQ845" s="10"/>
      <c r="AR845" s="32"/>
      <c r="AS845" s="10"/>
      <c r="AT845" s="244"/>
      <c r="AU845" s="10"/>
      <c r="AV845" s="244"/>
      <c r="AW845" s="7"/>
      <c r="AX845" s="249"/>
      <c r="AY845" s="10"/>
      <c r="AZ845" s="244"/>
      <c r="BA845" s="7"/>
      <c r="BB845" s="249"/>
      <c r="BC845" s="7"/>
      <c r="BD845" s="249"/>
      <c r="BE845" s="7"/>
      <c r="BF845" s="8"/>
      <c r="BG845" s="7"/>
      <c r="BH845" s="8"/>
      <c r="BJ845" s="41"/>
      <c r="BK845" s="41">
        <f t="shared" si="50"/>
        <v>0</v>
      </c>
      <c r="BL845">
        <f t="shared" si="49"/>
        <v>0</v>
      </c>
    </row>
    <row r="846" spans="2:64">
      <c r="B846" s="6"/>
      <c r="C846" s="10"/>
      <c r="D846" s="32"/>
      <c r="E846" s="10"/>
      <c r="F846" s="32"/>
      <c r="G846" s="10"/>
      <c r="H846" s="32"/>
      <c r="I846" s="10"/>
      <c r="J846" s="32"/>
      <c r="K846" s="10"/>
      <c r="L846" s="32"/>
      <c r="M846" s="10"/>
      <c r="N846" s="32"/>
      <c r="O846" s="10"/>
      <c r="P846" s="32"/>
      <c r="Q846" s="10"/>
      <c r="R846" s="32"/>
      <c r="S846" s="10"/>
      <c r="T846" s="32"/>
      <c r="U846" s="10"/>
      <c r="V846" s="32"/>
      <c r="W846" s="10"/>
      <c r="X846" s="32"/>
      <c r="Y846" s="10"/>
      <c r="Z846" s="32"/>
      <c r="AA846" s="10"/>
      <c r="AB846" s="32"/>
      <c r="AC846" s="10"/>
      <c r="AD846" s="32"/>
      <c r="AE846" s="10"/>
      <c r="AF846" s="32"/>
      <c r="AG846" s="10"/>
      <c r="AH846" s="32"/>
      <c r="AI846" s="10"/>
      <c r="AJ846" s="32"/>
      <c r="AK846" s="10"/>
      <c r="AL846" s="32"/>
      <c r="AM846" s="10"/>
      <c r="AN846" s="32"/>
      <c r="AO846" s="10"/>
      <c r="AP846" s="244"/>
      <c r="AQ846" s="10"/>
      <c r="AR846" s="32"/>
      <c r="AS846" s="10"/>
      <c r="AT846" s="244"/>
      <c r="AU846" s="10"/>
      <c r="AV846" s="244"/>
      <c r="AW846" s="7"/>
      <c r="AX846" s="249"/>
      <c r="AY846" s="10"/>
      <c r="AZ846" s="244"/>
      <c r="BA846" s="7"/>
      <c r="BB846" s="249"/>
      <c r="BC846" s="7"/>
      <c r="BD846" s="249"/>
      <c r="BE846" s="7"/>
      <c r="BF846" s="8"/>
      <c r="BG846" s="7"/>
      <c r="BH846" s="8"/>
      <c r="BJ846" s="41"/>
      <c r="BK846" s="41">
        <f t="shared" si="50"/>
        <v>0</v>
      </c>
      <c r="BL846">
        <f t="shared" si="49"/>
        <v>0</v>
      </c>
    </row>
    <row r="847" spans="2:64">
      <c r="B847" s="6"/>
      <c r="C847" s="10"/>
      <c r="D847" s="32"/>
      <c r="E847" s="10"/>
      <c r="F847" s="32"/>
      <c r="G847" s="10"/>
      <c r="H847" s="32"/>
      <c r="I847" s="10"/>
      <c r="J847" s="32"/>
      <c r="K847" s="10"/>
      <c r="L847" s="32"/>
      <c r="M847" s="10"/>
      <c r="N847" s="32"/>
      <c r="O847" s="10"/>
      <c r="P847" s="32"/>
      <c r="Q847" s="10"/>
      <c r="R847" s="32"/>
      <c r="S847" s="10"/>
      <c r="T847" s="32"/>
      <c r="U847" s="10"/>
      <c r="V847" s="32"/>
      <c r="W847" s="10"/>
      <c r="X847" s="32"/>
      <c r="Y847" s="10"/>
      <c r="Z847" s="32"/>
      <c r="AA847" s="10"/>
      <c r="AB847" s="32"/>
      <c r="AC847" s="10"/>
      <c r="AD847" s="32"/>
      <c r="AE847" s="10"/>
      <c r="AF847" s="32"/>
      <c r="AG847" s="10"/>
      <c r="AH847" s="32"/>
      <c r="AI847" s="10"/>
      <c r="AJ847" s="32"/>
      <c r="AK847" s="10"/>
      <c r="AL847" s="32"/>
      <c r="AM847" s="10"/>
      <c r="AN847" s="32"/>
      <c r="AO847" s="10"/>
      <c r="AP847" s="244"/>
      <c r="AQ847" s="10"/>
      <c r="AR847" s="32"/>
      <c r="AS847" s="10"/>
      <c r="AT847" s="244"/>
      <c r="AU847" s="10"/>
      <c r="AV847" s="244"/>
      <c r="AW847" s="7"/>
      <c r="AX847" s="249"/>
      <c r="AY847" s="10"/>
      <c r="AZ847" s="244"/>
      <c r="BA847" s="7"/>
      <c r="BB847" s="249"/>
      <c r="BC847" s="7"/>
      <c r="BD847" s="249"/>
      <c r="BE847" s="7"/>
      <c r="BF847" s="8"/>
      <c r="BG847" s="7"/>
      <c r="BH847" s="8"/>
      <c r="BJ847" s="41"/>
      <c r="BK847" s="41">
        <f t="shared" si="50"/>
        <v>0</v>
      </c>
      <c r="BL847">
        <f t="shared" si="49"/>
        <v>0</v>
      </c>
    </row>
    <row r="848" spans="2:64">
      <c r="B848" s="6"/>
      <c r="C848" s="10"/>
      <c r="D848" s="32"/>
      <c r="E848" s="10"/>
      <c r="F848" s="32"/>
      <c r="G848" s="10"/>
      <c r="H848" s="32"/>
      <c r="I848" s="10"/>
      <c r="J848" s="32"/>
      <c r="K848" s="10"/>
      <c r="L848" s="32"/>
      <c r="M848" s="10"/>
      <c r="N848" s="32"/>
      <c r="O848" s="10"/>
      <c r="P848" s="32"/>
      <c r="Q848" s="10"/>
      <c r="R848" s="32"/>
      <c r="S848" s="10"/>
      <c r="T848" s="32"/>
      <c r="U848" s="10"/>
      <c r="V848" s="32"/>
      <c r="W848" s="10"/>
      <c r="X848" s="32"/>
      <c r="Y848" s="10"/>
      <c r="Z848" s="32"/>
      <c r="AA848" s="10"/>
      <c r="AB848" s="32"/>
      <c r="AC848" s="10"/>
      <c r="AD848" s="32"/>
      <c r="AE848" s="10"/>
      <c r="AF848" s="32"/>
      <c r="AG848" s="10"/>
      <c r="AH848" s="32"/>
      <c r="AI848" s="10"/>
      <c r="AJ848" s="32"/>
      <c r="AK848" s="10"/>
      <c r="AL848" s="32"/>
      <c r="AM848" s="10"/>
      <c r="AN848" s="32"/>
      <c r="AO848" s="10"/>
      <c r="AP848" s="244"/>
      <c r="AQ848" s="10"/>
      <c r="AR848" s="32"/>
      <c r="AS848" s="10"/>
      <c r="AT848" s="244"/>
      <c r="AU848" s="10"/>
      <c r="AV848" s="244"/>
      <c r="AW848" s="7"/>
      <c r="AX848" s="249"/>
      <c r="AY848" s="10"/>
      <c r="AZ848" s="244"/>
      <c r="BA848" s="7"/>
      <c r="BB848" s="249"/>
      <c r="BC848" s="7"/>
      <c r="BD848" s="249"/>
      <c r="BE848" s="7"/>
      <c r="BF848" s="8"/>
      <c r="BG848" s="7"/>
      <c r="BH848" s="8"/>
      <c r="BJ848" s="41"/>
      <c r="BK848" s="41">
        <f t="shared" si="50"/>
        <v>0</v>
      </c>
      <c r="BL848">
        <f t="shared" si="49"/>
        <v>0</v>
      </c>
    </row>
    <row r="849" spans="2:64">
      <c r="B849" s="6"/>
      <c r="C849" s="10"/>
      <c r="D849" s="32"/>
      <c r="E849" s="10"/>
      <c r="F849" s="32"/>
      <c r="G849" s="10"/>
      <c r="H849" s="32"/>
      <c r="I849" s="10"/>
      <c r="J849" s="32"/>
      <c r="K849" s="10"/>
      <c r="L849" s="32"/>
      <c r="M849" s="10"/>
      <c r="N849" s="32"/>
      <c r="O849" s="10"/>
      <c r="P849" s="32"/>
      <c r="Q849" s="10"/>
      <c r="R849" s="32"/>
      <c r="S849" s="10"/>
      <c r="T849" s="32"/>
      <c r="U849" s="10"/>
      <c r="V849" s="32"/>
      <c r="W849" s="10"/>
      <c r="X849" s="32"/>
      <c r="Y849" s="10"/>
      <c r="Z849" s="32"/>
      <c r="AA849" s="10"/>
      <c r="AB849" s="32"/>
      <c r="AC849" s="10"/>
      <c r="AD849" s="32"/>
      <c r="AE849" s="10"/>
      <c r="AF849" s="32"/>
      <c r="AG849" s="10"/>
      <c r="AH849" s="32"/>
      <c r="AI849" s="10"/>
      <c r="AJ849" s="32"/>
      <c r="AK849" s="10"/>
      <c r="AL849" s="32"/>
      <c r="AM849" s="10"/>
      <c r="AN849" s="32"/>
      <c r="AO849" s="10"/>
      <c r="AP849" s="244"/>
      <c r="AQ849" s="10"/>
      <c r="AR849" s="32"/>
      <c r="AS849" s="10"/>
      <c r="AT849" s="244"/>
      <c r="AU849" s="10"/>
      <c r="AV849" s="244"/>
      <c r="AW849" s="7"/>
      <c r="AX849" s="249"/>
      <c r="AY849" s="10"/>
      <c r="AZ849" s="244"/>
      <c r="BA849" s="7"/>
      <c r="BB849" s="249"/>
      <c r="BC849" s="7"/>
      <c r="BD849" s="249"/>
      <c r="BE849" s="7"/>
      <c r="BF849" s="8"/>
      <c r="BG849" s="7"/>
      <c r="BH849" s="8"/>
      <c r="BJ849" s="41"/>
      <c r="BK849" s="41">
        <f t="shared" si="50"/>
        <v>0</v>
      </c>
      <c r="BL849">
        <f t="shared" si="49"/>
        <v>0</v>
      </c>
    </row>
    <row r="850" spans="2:64">
      <c r="B850" s="6"/>
      <c r="C850" s="10"/>
      <c r="D850" s="32"/>
      <c r="E850" s="10"/>
      <c r="F850" s="32"/>
      <c r="G850" s="10"/>
      <c r="H850" s="32"/>
      <c r="I850" s="10"/>
      <c r="J850" s="32"/>
      <c r="K850" s="10"/>
      <c r="L850" s="32"/>
      <c r="M850" s="10"/>
      <c r="N850" s="32"/>
      <c r="O850" s="10"/>
      <c r="P850" s="32"/>
      <c r="Q850" s="10"/>
      <c r="R850" s="32"/>
      <c r="S850" s="10"/>
      <c r="T850" s="32"/>
      <c r="U850" s="10"/>
      <c r="V850" s="32"/>
      <c r="W850" s="10"/>
      <c r="X850" s="32"/>
      <c r="Y850" s="10"/>
      <c r="Z850" s="32"/>
      <c r="AA850" s="10"/>
      <c r="AB850" s="32"/>
      <c r="AC850" s="10"/>
      <c r="AD850" s="32"/>
      <c r="AE850" s="10"/>
      <c r="AF850" s="32"/>
      <c r="AG850" s="10"/>
      <c r="AH850" s="32"/>
      <c r="AI850" s="10"/>
      <c r="AJ850" s="32"/>
      <c r="AK850" s="10"/>
      <c r="AL850" s="32"/>
      <c r="AM850" s="10"/>
      <c r="AN850" s="32"/>
      <c r="AO850" s="10"/>
      <c r="AP850" s="244"/>
      <c r="AQ850" s="10"/>
      <c r="AR850" s="32"/>
      <c r="AS850" s="10"/>
      <c r="AT850" s="244"/>
      <c r="AU850" s="10"/>
      <c r="AV850" s="244"/>
      <c r="AW850" s="7"/>
      <c r="AX850" s="249"/>
      <c r="AY850" s="10"/>
      <c r="AZ850" s="244"/>
      <c r="BA850" s="7"/>
      <c r="BB850" s="249"/>
      <c r="BC850" s="7"/>
      <c r="BD850" s="249"/>
      <c r="BE850" s="7"/>
      <c r="BF850" s="8"/>
      <c r="BG850" s="7"/>
      <c r="BH850" s="8"/>
      <c r="BJ850" s="41"/>
      <c r="BK850" s="41">
        <f t="shared" si="50"/>
        <v>0</v>
      </c>
      <c r="BL850">
        <f t="shared" si="49"/>
        <v>0</v>
      </c>
    </row>
    <row r="851" spans="2:64">
      <c r="B851" s="6"/>
      <c r="C851" s="10"/>
      <c r="D851" s="32"/>
      <c r="E851" s="10"/>
      <c r="F851" s="32"/>
      <c r="G851" s="10"/>
      <c r="H851" s="32"/>
      <c r="I851" s="10"/>
      <c r="J851" s="32"/>
      <c r="K851" s="10"/>
      <c r="L851" s="32"/>
      <c r="M851" s="10"/>
      <c r="N851" s="32"/>
      <c r="O851" s="10"/>
      <c r="P851" s="32"/>
      <c r="Q851" s="10"/>
      <c r="R851" s="32"/>
      <c r="S851" s="10"/>
      <c r="T851" s="32"/>
      <c r="U851" s="10"/>
      <c r="V851" s="32"/>
      <c r="W851" s="10"/>
      <c r="X851" s="32"/>
      <c r="Y851" s="10"/>
      <c r="Z851" s="32"/>
      <c r="AA851" s="10"/>
      <c r="AB851" s="32"/>
      <c r="AC851" s="10"/>
      <c r="AD851" s="32"/>
      <c r="AE851" s="10"/>
      <c r="AF851" s="32"/>
      <c r="AG851" s="10"/>
      <c r="AH851" s="32"/>
      <c r="AI851" s="10"/>
      <c r="AJ851" s="32"/>
      <c r="AK851" s="10"/>
      <c r="AL851" s="32"/>
      <c r="AM851" s="10"/>
      <c r="AN851" s="32"/>
      <c r="AO851" s="10"/>
      <c r="AP851" s="244"/>
      <c r="AQ851" s="10"/>
      <c r="AR851" s="32"/>
      <c r="AS851" s="10"/>
      <c r="AT851" s="244"/>
      <c r="AU851" s="10"/>
      <c r="AV851" s="244"/>
      <c r="AW851" s="7"/>
      <c r="AX851" s="249"/>
      <c r="AY851" s="10"/>
      <c r="AZ851" s="244"/>
      <c r="BA851" s="7"/>
      <c r="BB851" s="249"/>
      <c r="BC851" s="7"/>
      <c r="BD851" s="249"/>
      <c r="BE851" s="7"/>
      <c r="BF851" s="8"/>
      <c r="BG851" s="7"/>
      <c r="BH851" s="8"/>
      <c r="BJ851" s="41"/>
      <c r="BK851" s="41">
        <f t="shared" si="50"/>
        <v>0</v>
      </c>
      <c r="BL851">
        <f t="shared" si="49"/>
        <v>0</v>
      </c>
    </row>
    <row r="852" spans="2:64">
      <c r="B852" s="6"/>
      <c r="C852" s="10"/>
      <c r="D852" s="32"/>
      <c r="E852" s="10"/>
      <c r="F852" s="32"/>
      <c r="G852" s="10"/>
      <c r="H852" s="32"/>
      <c r="I852" s="10"/>
      <c r="J852" s="32"/>
      <c r="K852" s="10"/>
      <c r="L852" s="32"/>
      <c r="M852" s="10"/>
      <c r="N852" s="32"/>
      <c r="O852" s="10"/>
      <c r="P852" s="32"/>
      <c r="Q852" s="10"/>
      <c r="R852" s="32"/>
      <c r="S852" s="10"/>
      <c r="T852" s="32"/>
      <c r="U852" s="10"/>
      <c r="V852" s="32"/>
      <c r="W852" s="10"/>
      <c r="X852" s="32"/>
      <c r="Y852" s="10"/>
      <c r="Z852" s="32"/>
      <c r="AA852" s="10"/>
      <c r="AB852" s="32"/>
      <c r="AC852" s="10"/>
      <c r="AD852" s="32"/>
      <c r="AE852" s="10"/>
      <c r="AF852" s="32"/>
      <c r="AG852" s="10"/>
      <c r="AH852" s="32"/>
      <c r="AI852" s="10"/>
      <c r="AJ852" s="32"/>
      <c r="AK852" s="10"/>
      <c r="AL852" s="32"/>
      <c r="AM852" s="10"/>
      <c r="AN852" s="32"/>
      <c r="AO852" s="10"/>
      <c r="AP852" s="244"/>
      <c r="AQ852" s="10"/>
      <c r="AR852" s="32"/>
      <c r="AS852" s="10"/>
      <c r="AT852" s="244"/>
      <c r="AU852" s="10"/>
      <c r="AV852" s="244"/>
      <c r="AW852" s="7"/>
      <c r="AX852" s="249"/>
      <c r="AY852" s="10"/>
      <c r="AZ852" s="244"/>
      <c r="BA852" s="7"/>
      <c r="BB852" s="249"/>
      <c r="BC852" s="7"/>
      <c r="BD852" s="249"/>
      <c r="BE852" s="7"/>
      <c r="BF852" s="8"/>
      <c r="BG852" s="7"/>
      <c r="BH852" s="8"/>
      <c r="BJ852" s="41"/>
      <c r="BK852" s="41">
        <f t="shared" si="50"/>
        <v>0</v>
      </c>
      <c r="BL852">
        <f t="shared" si="49"/>
        <v>0</v>
      </c>
    </row>
    <row r="853" spans="2:64">
      <c r="B853" s="6"/>
      <c r="C853" s="10"/>
      <c r="D853" s="32"/>
      <c r="E853" s="10"/>
      <c r="F853" s="32"/>
      <c r="G853" s="10"/>
      <c r="H853" s="32"/>
      <c r="I853" s="10"/>
      <c r="J853" s="32"/>
      <c r="K853" s="10"/>
      <c r="L853" s="32"/>
      <c r="M853" s="10"/>
      <c r="N853" s="32"/>
      <c r="O853" s="10"/>
      <c r="P853" s="32"/>
      <c r="Q853" s="10"/>
      <c r="R853" s="32"/>
      <c r="S853" s="10"/>
      <c r="T853" s="32"/>
      <c r="U853" s="10"/>
      <c r="V853" s="32"/>
      <c r="W853" s="10"/>
      <c r="X853" s="32"/>
      <c r="Y853" s="10"/>
      <c r="Z853" s="32"/>
      <c r="AA853" s="10"/>
      <c r="AB853" s="32"/>
      <c r="AC853" s="10"/>
      <c r="AD853" s="32"/>
      <c r="AE853" s="10"/>
      <c r="AF853" s="32"/>
      <c r="AG853" s="10"/>
      <c r="AH853" s="32"/>
      <c r="AI853" s="10"/>
      <c r="AJ853" s="32"/>
      <c r="AK853" s="10"/>
      <c r="AL853" s="32"/>
      <c r="AM853" s="10"/>
      <c r="AN853" s="32"/>
      <c r="AO853" s="10"/>
      <c r="AP853" s="244"/>
      <c r="AQ853" s="10"/>
      <c r="AR853" s="32"/>
      <c r="AS853" s="10"/>
      <c r="AT853" s="244"/>
      <c r="AU853" s="10"/>
      <c r="AV853" s="244"/>
      <c r="AW853" s="7"/>
      <c r="AX853" s="249"/>
      <c r="AY853" s="10"/>
      <c r="AZ853" s="244"/>
      <c r="BA853" s="7"/>
      <c r="BB853" s="249"/>
      <c r="BC853" s="7"/>
      <c r="BD853" s="249"/>
      <c r="BE853" s="7"/>
      <c r="BF853" s="8"/>
      <c r="BG853" s="7"/>
      <c r="BH853" s="8"/>
      <c r="BJ853" s="41"/>
      <c r="BK853" s="41">
        <f t="shared" si="50"/>
        <v>0</v>
      </c>
      <c r="BL853">
        <f t="shared" si="49"/>
        <v>0</v>
      </c>
    </row>
    <row r="854" spans="2:64">
      <c r="B854" s="6"/>
      <c r="C854" s="10"/>
      <c r="D854" s="32"/>
      <c r="E854" s="10"/>
      <c r="F854" s="32"/>
      <c r="G854" s="10"/>
      <c r="H854" s="32"/>
      <c r="I854" s="10"/>
      <c r="J854" s="32"/>
      <c r="K854" s="10"/>
      <c r="L854" s="32"/>
      <c r="M854" s="10"/>
      <c r="N854" s="32"/>
      <c r="O854" s="10"/>
      <c r="P854" s="32"/>
      <c r="Q854" s="10"/>
      <c r="R854" s="32"/>
      <c r="S854" s="10"/>
      <c r="T854" s="32"/>
      <c r="U854" s="10"/>
      <c r="V854" s="32"/>
      <c r="W854" s="10"/>
      <c r="X854" s="32"/>
      <c r="Y854" s="10"/>
      <c r="Z854" s="32"/>
      <c r="AA854" s="10"/>
      <c r="AB854" s="32"/>
      <c r="AC854" s="10"/>
      <c r="AD854" s="32"/>
      <c r="AE854" s="10"/>
      <c r="AF854" s="32"/>
      <c r="AG854" s="10"/>
      <c r="AH854" s="32"/>
      <c r="AI854" s="10"/>
      <c r="AJ854" s="32"/>
      <c r="AK854" s="10"/>
      <c r="AL854" s="32"/>
      <c r="AM854" s="10"/>
      <c r="AN854" s="32"/>
      <c r="AO854" s="10"/>
      <c r="AP854" s="244"/>
      <c r="AQ854" s="10"/>
      <c r="AR854" s="32"/>
      <c r="AS854" s="10"/>
      <c r="AT854" s="244"/>
      <c r="AU854" s="10"/>
      <c r="AV854" s="244"/>
      <c r="AW854" s="7"/>
      <c r="AX854" s="249"/>
      <c r="AY854" s="10"/>
      <c r="AZ854" s="244"/>
      <c r="BA854" s="7"/>
      <c r="BB854" s="249"/>
      <c r="BC854" s="7"/>
      <c r="BD854" s="249"/>
      <c r="BE854" s="7"/>
      <c r="BF854" s="8"/>
      <c r="BG854" s="7"/>
      <c r="BH854" s="8"/>
      <c r="BJ854" s="41"/>
      <c r="BK854" s="41">
        <f t="shared" si="50"/>
        <v>0</v>
      </c>
      <c r="BL854">
        <f t="shared" si="49"/>
        <v>0</v>
      </c>
    </row>
    <row r="855" spans="2:64">
      <c r="B855" s="6"/>
      <c r="C855" s="10"/>
      <c r="D855" s="32"/>
      <c r="E855" s="10"/>
      <c r="F855" s="32"/>
      <c r="G855" s="10"/>
      <c r="H855" s="32"/>
      <c r="I855" s="10"/>
      <c r="J855" s="32"/>
      <c r="K855" s="10"/>
      <c r="L855" s="32"/>
      <c r="M855" s="10"/>
      <c r="N855" s="32"/>
      <c r="O855" s="10"/>
      <c r="P855" s="32"/>
      <c r="Q855" s="10"/>
      <c r="R855" s="32"/>
      <c r="S855" s="10"/>
      <c r="T855" s="32"/>
      <c r="U855" s="10"/>
      <c r="V855" s="32"/>
      <c r="W855" s="10"/>
      <c r="X855" s="32"/>
      <c r="Y855" s="10"/>
      <c r="Z855" s="32"/>
      <c r="AA855" s="10"/>
      <c r="AB855" s="32"/>
      <c r="AC855" s="10"/>
      <c r="AD855" s="32"/>
      <c r="AE855" s="10"/>
      <c r="AF855" s="32"/>
      <c r="AG855" s="10"/>
      <c r="AH855" s="32"/>
      <c r="AI855" s="10"/>
      <c r="AJ855" s="32"/>
      <c r="AK855" s="10"/>
      <c r="AL855" s="32"/>
      <c r="AM855" s="10"/>
      <c r="AN855" s="32"/>
      <c r="AO855" s="10"/>
      <c r="AP855" s="244"/>
      <c r="AQ855" s="10"/>
      <c r="AR855" s="32"/>
      <c r="AS855" s="10"/>
      <c r="AT855" s="244"/>
      <c r="AU855" s="10"/>
      <c r="AV855" s="244"/>
      <c r="AW855" s="7"/>
      <c r="AX855" s="249"/>
      <c r="AY855" s="10"/>
      <c r="AZ855" s="244"/>
      <c r="BA855" s="7"/>
      <c r="BB855" s="249"/>
      <c r="BC855" s="7"/>
      <c r="BD855" s="249"/>
      <c r="BE855" s="7"/>
      <c r="BF855" s="8"/>
      <c r="BG855" s="7"/>
      <c r="BH855" s="8"/>
      <c r="BJ855" s="41"/>
      <c r="BK855" s="41">
        <f t="shared" si="50"/>
        <v>0</v>
      </c>
      <c r="BL855">
        <f t="shared" si="49"/>
        <v>0</v>
      </c>
    </row>
    <row r="856" spans="2:64">
      <c r="B856" s="6"/>
      <c r="C856" s="10"/>
      <c r="D856" s="32"/>
      <c r="E856" s="10"/>
      <c r="F856" s="32"/>
      <c r="G856" s="10"/>
      <c r="H856" s="32"/>
      <c r="I856" s="10"/>
      <c r="J856" s="32"/>
      <c r="K856" s="10"/>
      <c r="L856" s="32"/>
      <c r="M856" s="10"/>
      <c r="N856" s="32"/>
      <c r="O856" s="10"/>
      <c r="P856" s="32"/>
      <c r="Q856" s="10"/>
      <c r="R856" s="32"/>
      <c r="S856" s="10"/>
      <c r="T856" s="32"/>
      <c r="U856" s="10"/>
      <c r="V856" s="32"/>
      <c r="W856" s="10"/>
      <c r="X856" s="32"/>
      <c r="Y856" s="10"/>
      <c r="Z856" s="32"/>
      <c r="AA856" s="10"/>
      <c r="AB856" s="32"/>
      <c r="AC856" s="10"/>
      <c r="AD856" s="32"/>
      <c r="AE856" s="10"/>
      <c r="AF856" s="32"/>
      <c r="AG856" s="10"/>
      <c r="AH856" s="32"/>
      <c r="AI856" s="10"/>
      <c r="AJ856" s="32"/>
      <c r="AK856" s="10"/>
      <c r="AL856" s="32"/>
      <c r="AM856" s="10"/>
      <c r="AN856" s="32"/>
      <c r="AO856" s="10"/>
      <c r="AP856" s="244"/>
      <c r="AQ856" s="10"/>
      <c r="AR856" s="32"/>
      <c r="AS856" s="10"/>
      <c r="AT856" s="244"/>
      <c r="AU856" s="10"/>
      <c r="AV856" s="244"/>
      <c r="AW856" s="7"/>
      <c r="AX856" s="249"/>
      <c r="AY856" s="10"/>
      <c r="AZ856" s="244"/>
      <c r="BA856" s="7"/>
      <c r="BB856" s="249"/>
      <c r="BC856" s="7"/>
      <c r="BD856" s="249"/>
      <c r="BE856" s="7"/>
      <c r="BF856" s="8"/>
      <c r="BG856" s="7"/>
      <c r="BH856" s="8"/>
      <c r="BJ856" s="41"/>
      <c r="BK856" s="41">
        <f t="shared" si="50"/>
        <v>0</v>
      </c>
      <c r="BL856">
        <f t="shared" si="49"/>
        <v>0</v>
      </c>
    </row>
    <row r="857" spans="2:64">
      <c r="B857" s="6"/>
      <c r="C857" s="10"/>
      <c r="D857" s="32"/>
      <c r="E857" s="10"/>
      <c r="F857" s="32"/>
      <c r="G857" s="10"/>
      <c r="H857" s="32"/>
      <c r="I857" s="10"/>
      <c r="J857" s="32"/>
      <c r="K857" s="10"/>
      <c r="L857" s="32"/>
      <c r="M857" s="10"/>
      <c r="N857" s="32"/>
      <c r="O857" s="10"/>
      <c r="P857" s="32"/>
      <c r="Q857" s="10"/>
      <c r="R857" s="32"/>
      <c r="S857" s="10"/>
      <c r="T857" s="32"/>
      <c r="U857" s="10"/>
      <c r="V857" s="32"/>
      <c r="W857" s="10"/>
      <c r="X857" s="32"/>
      <c r="Y857" s="10"/>
      <c r="Z857" s="32"/>
      <c r="AA857" s="10"/>
      <c r="AB857" s="32"/>
      <c r="AC857" s="10"/>
      <c r="AD857" s="32"/>
      <c r="AE857" s="10"/>
      <c r="AF857" s="32"/>
      <c r="AG857" s="10"/>
      <c r="AH857" s="32"/>
      <c r="AI857" s="10"/>
      <c r="AJ857" s="32"/>
      <c r="AK857" s="10"/>
      <c r="AL857" s="32"/>
      <c r="AM857" s="10"/>
      <c r="AN857" s="32"/>
      <c r="AO857" s="10"/>
      <c r="AP857" s="244"/>
      <c r="AQ857" s="10"/>
      <c r="AR857" s="32"/>
      <c r="AS857" s="10"/>
      <c r="AT857" s="244"/>
      <c r="AU857" s="10"/>
      <c r="AV857" s="244"/>
      <c r="AW857" s="7"/>
      <c r="AX857" s="249"/>
      <c r="AY857" s="10"/>
      <c r="AZ857" s="244"/>
      <c r="BA857" s="7"/>
      <c r="BB857" s="249"/>
      <c r="BC857" s="7"/>
      <c r="BD857" s="249"/>
      <c r="BE857" s="7"/>
      <c r="BF857" s="8"/>
      <c r="BG857" s="7"/>
      <c r="BH857" s="8"/>
      <c r="BJ857" s="41"/>
      <c r="BK857" s="41">
        <f t="shared" si="50"/>
        <v>0</v>
      </c>
      <c r="BL857">
        <f t="shared" si="49"/>
        <v>0</v>
      </c>
    </row>
    <row r="858" spans="2:64">
      <c r="B858" s="6"/>
      <c r="C858" s="10"/>
      <c r="D858" s="32"/>
      <c r="E858" s="10"/>
      <c r="F858" s="32"/>
      <c r="G858" s="10"/>
      <c r="H858" s="32"/>
      <c r="I858" s="10"/>
      <c r="J858" s="32"/>
      <c r="K858" s="10"/>
      <c r="L858" s="32"/>
      <c r="M858" s="10"/>
      <c r="N858" s="32"/>
      <c r="O858" s="10"/>
      <c r="P858" s="32"/>
      <c r="Q858" s="10"/>
      <c r="R858" s="32"/>
      <c r="S858" s="10"/>
      <c r="T858" s="32"/>
      <c r="U858" s="10"/>
      <c r="V858" s="32"/>
      <c r="W858" s="10"/>
      <c r="X858" s="32"/>
      <c r="Y858" s="10"/>
      <c r="Z858" s="32"/>
      <c r="AA858" s="10"/>
      <c r="AB858" s="32"/>
      <c r="AC858" s="10"/>
      <c r="AD858" s="32"/>
      <c r="AE858" s="10"/>
      <c r="AF858" s="32"/>
      <c r="AG858" s="10"/>
      <c r="AH858" s="32"/>
      <c r="AI858" s="10"/>
      <c r="AJ858" s="32"/>
      <c r="AK858" s="10"/>
      <c r="AL858" s="32"/>
      <c r="AM858" s="10"/>
      <c r="AN858" s="32"/>
      <c r="AO858" s="10"/>
      <c r="AP858" s="244"/>
      <c r="AQ858" s="10"/>
      <c r="AR858" s="32"/>
      <c r="AS858" s="10"/>
      <c r="AT858" s="244"/>
      <c r="AU858" s="10"/>
      <c r="AV858" s="244"/>
      <c r="AW858" s="7"/>
      <c r="AX858" s="249"/>
      <c r="AY858" s="10"/>
      <c r="AZ858" s="244"/>
      <c r="BA858" s="7"/>
      <c r="BB858" s="249"/>
      <c r="BC858" s="7"/>
      <c r="BD858" s="249"/>
      <c r="BE858" s="7"/>
      <c r="BF858" s="8"/>
      <c r="BG858" s="7"/>
      <c r="BH858" s="8"/>
      <c r="BJ858" s="41"/>
      <c r="BK858" s="41">
        <f t="shared" si="50"/>
        <v>0</v>
      </c>
      <c r="BL858">
        <f t="shared" si="49"/>
        <v>0</v>
      </c>
    </row>
    <row r="859" spans="2:64">
      <c r="B859" s="6"/>
      <c r="C859" s="10"/>
      <c r="D859" s="32"/>
      <c r="E859" s="10"/>
      <c r="F859" s="32"/>
      <c r="G859" s="10"/>
      <c r="H859" s="32"/>
      <c r="I859" s="10"/>
      <c r="J859" s="32"/>
      <c r="K859" s="10"/>
      <c r="L859" s="32"/>
      <c r="M859" s="10"/>
      <c r="N859" s="32"/>
      <c r="O859" s="10"/>
      <c r="P859" s="32"/>
      <c r="Q859" s="10"/>
      <c r="R859" s="32"/>
      <c r="S859" s="10"/>
      <c r="T859" s="32"/>
      <c r="U859" s="10"/>
      <c r="V859" s="32"/>
      <c r="W859" s="10"/>
      <c r="X859" s="32"/>
      <c r="Y859" s="10"/>
      <c r="Z859" s="32"/>
      <c r="AA859" s="10"/>
      <c r="AB859" s="32"/>
      <c r="AC859" s="10"/>
      <c r="AD859" s="32"/>
      <c r="AE859" s="10"/>
      <c r="AF859" s="32"/>
      <c r="AG859" s="10"/>
      <c r="AH859" s="32"/>
      <c r="AI859" s="10"/>
      <c r="AJ859" s="32"/>
      <c r="AK859" s="10"/>
      <c r="AL859" s="32"/>
      <c r="AM859" s="10"/>
      <c r="AN859" s="32"/>
      <c r="AO859" s="10"/>
      <c r="AP859" s="244"/>
      <c r="AQ859" s="10"/>
      <c r="AR859" s="32"/>
      <c r="AS859" s="10"/>
      <c r="AT859" s="244"/>
      <c r="AU859" s="10"/>
      <c r="AV859" s="244"/>
      <c r="AW859" s="7"/>
      <c r="AX859" s="249"/>
      <c r="AY859" s="10"/>
      <c r="AZ859" s="244"/>
      <c r="BA859" s="7"/>
      <c r="BB859" s="249"/>
      <c r="BC859" s="7"/>
      <c r="BD859" s="249"/>
      <c r="BE859" s="7"/>
      <c r="BF859" s="8"/>
      <c r="BG859" s="7"/>
      <c r="BH859" s="8"/>
      <c r="BJ859" s="41"/>
      <c r="BK859" s="41"/>
    </row>
    <row r="860" spans="2:64">
      <c r="B860" s="6"/>
      <c r="C860" s="10"/>
      <c r="D860" s="32"/>
      <c r="E860" s="10"/>
      <c r="F860" s="32"/>
      <c r="G860" s="10"/>
      <c r="H860" s="32"/>
      <c r="I860" s="10"/>
      <c r="J860" s="32"/>
      <c r="K860" s="10"/>
      <c r="L860" s="32"/>
      <c r="M860" s="10"/>
      <c r="N860" s="32"/>
      <c r="O860" s="10"/>
      <c r="P860" s="32"/>
      <c r="Q860" s="10"/>
      <c r="R860" s="32"/>
      <c r="S860" s="10"/>
      <c r="T860" s="32"/>
      <c r="U860" s="10"/>
      <c r="V860" s="32"/>
      <c r="W860" s="10"/>
      <c r="X860" s="32"/>
      <c r="Y860" s="10"/>
      <c r="Z860" s="32"/>
      <c r="AA860" s="10"/>
      <c r="AB860" s="32"/>
      <c r="AC860" s="10"/>
      <c r="AD860" s="32"/>
      <c r="AE860" s="10"/>
      <c r="AF860" s="32"/>
      <c r="AG860" s="10"/>
      <c r="AH860" s="32"/>
      <c r="AI860" s="10"/>
      <c r="AJ860" s="32"/>
      <c r="AK860" s="10"/>
      <c r="AL860" s="32"/>
      <c r="AM860" s="10"/>
      <c r="AN860" s="32"/>
      <c r="AO860" s="10"/>
      <c r="AP860" s="244"/>
      <c r="AQ860" s="10"/>
      <c r="AR860" s="32"/>
      <c r="AS860" s="10"/>
      <c r="AT860" s="244"/>
      <c r="AU860" s="10"/>
      <c r="AV860" s="244"/>
      <c r="AW860" s="7"/>
      <c r="AX860" s="249"/>
      <c r="AY860" s="10"/>
      <c r="AZ860" s="244"/>
      <c r="BA860" s="7"/>
      <c r="BB860" s="249"/>
      <c r="BC860" s="7"/>
      <c r="BD860" s="249"/>
      <c r="BE860" s="7"/>
      <c r="BF860" s="8"/>
      <c r="BG860" s="7"/>
      <c r="BH860" s="8"/>
      <c r="BJ860" s="41"/>
      <c r="BK860" s="41"/>
    </row>
    <row r="861" spans="2:64">
      <c r="B861" s="6"/>
      <c r="C861" s="10"/>
      <c r="D861" s="32"/>
      <c r="E861" s="10"/>
      <c r="F861" s="32"/>
      <c r="G861" s="10"/>
      <c r="H861" s="32"/>
      <c r="I861" s="10"/>
      <c r="J861" s="32"/>
      <c r="K861" s="10"/>
      <c r="L861" s="32"/>
      <c r="M861" s="10"/>
      <c r="N861" s="32"/>
      <c r="O861" s="10"/>
      <c r="P861" s="32"/>
      <c r="Q861" s="10"/>
      <c r="R861" s="32"/>
      <c r="S861" s="10"/>
      <c r="T861" s="32"/>
      <c r="U861" s="10"/>
      <c r="V861" s="32"/>
      <c r="W861" s="10"/>
      <c r="X861" s="32"/>
      <c r="Y861" s="10"/>
      <c r="Z861" s="32"/>
      <c r="AA861" s="10"/>
      <c r="AB861" s="32"/>
      <c r="AC861" s="10"/>
      <c r="AD861" s="32"/>
      <c r="AE861" s="10"/>
      <c r="AF861" s="32"/>
      <c r="AG861" s="10"/>
      <c r="AH861" s="32"/>
      <c r="AI861" s="10"/>
      <c r="AJ861" s="32"/>
      <c r="AK861" s="10"/>
      <c r="AL861" s="32"/>
      <c r="AM861" s="10"/>
      <c r="AN861" s="32"/>
      <c r="AO861" s="10"/>
      <c r="AP861" s="244"/>
      <c r="AQ861" s="10"/>
      <c r="AR861" s="32"/>
      <c r="AS861" s="10"/>
      <c r="AT861" s="244"/>
      <c r="AU861" s="10"/>
      <c r="AV861" s="244"/>
      <c r="AW861" s="7"/>
      <c r="AX861" s="249"/>
      <c r="AY861" s="10"/>
      <c r="AZ861" s="244"/>
      <c r="BA861" s="7"/>
      <c r="BB861" s="249"/>
      <c r="BC861" s="7"/>
      <c r="BD861" s="249"/>
      <c r="BE861" s="7"/>
      <c r="BF861" s="8"/>
      <c r="BG861" s="7"/>
      <c r="BH861" s="8"/>
      <c r="BJ861" s="41"/>
      <c r="BK861" s="41"/>
    </row>
    <row r="862" spans="2:64">
      <c r="B862" s="6"/>
      <c r="C862" s="10"/>
      <c r="D862" s="32"/>
      <c r="E862" s="10"/>
      <c r="F862" s="32"/>
      <c r="G862" s="10"/>
      <c r="H862" s="32"/>
      <c r="I862" s="10"/>
      <c r="J862" s="32"/>
      <c r="K862" s="10"/>
      <c r="L862" s="32"/>
      <c r="M862" s="10"/>
      <c r="N862" s="32"/>
      <c r="O862" s="10"/>
      <c r="P862" s="32"/>
      <c r="Q862" s="10"/>
      <c r="R862" s="32"/>
      <c r="S862" s="10"/>
      <c r="T862" s="32"/>
      <c r="U862" s="10"/>
      <c r="V862" s="32"/>
      <c r="W862" s="10"/>
      <c r="X862" s="32"/>
      <c r="Y862" s="10"/>
      <c r="Z862" s="32"/>
      <c r="AA862" s="10"/>
      <c r="AB862" s="32"/>
      <c r="AC862" s="10"/>
      <c r="AD862" s="32"/>
      <c r="AE862" s="10"/>
      <c r="AF862" s="32"/>
      <c r="AG862" s="10"/>
      <c r="AH862" s="32"/>
      <c r="AI862" s="10"/>
      <c r="AJ862" s="32"/>
      <c r="AK862" s="10"/>
      <c r="AL862" s="32"/>
      <c r="AM862" s="10"/>
      <c r="AN862" s="32"/>
      <c r="AO862" s="10"/>
      <c r="AP862" s="244"/>
      <c r="AQ862" s="10"/>
      <c r="AR862" s="32"/>
      <c r="AS862" s="10"/>
      <c r="AT862" s="244"/>
      <c r="AU862" s="10"/>
      <c r="AV862" s="244"/>
      <c r="AW862" s="7"/>
      <c r="AX862" s="249"/>
      <c r="AY862" s="10"/>
      <c r="AZ862" s="244"/>
      <c r="BA862" s="7"/>
      <c r="BB862" s="249"/>
      <c r="BC862" s="7"/>
      <c r="BD862" s="249"/>
      <c r="BE862" s="7"/>
      <c r="BF862" s="8"/>
      <c r="BG862" s="7"/>
      <c r="BH862" s="8"/>
      <c r="BJ862" s="41"/>
      <c r="BK862" s="41"/>
    </row>
    <row r="863" spans="2:64">
      <c r="B863" s="6"/>
      <c r="C863" s="10"/>
      <c r="D863" s="32"/>
      <c r="E863" s="10"/>
      <c r="F863" s="32"/>
      <c r="G863" s="10"/>
      <c r="H863" s="32"/>
      <c r="I863" s="10"/>
      <c r="J863" s="32"/>
      <c r="K863" s="10"/>
      <c r="L863" s="32"/>
      <c r="M863" s="10"/>
      <c r="N863" s="32"/>
      <c r="O863" s="10"/>
      <c r="P863" s="32"/>
      <c r="Q863" s="10"/>
      <c r="R863" s="32"/>
      <c r="S863" s="10"/>
      <c r="T863" s="32"/>
      <c r="U863" s="10"/>
      <c r="V863" s="32"/>
      <c r="W863" s="10"/>
      <c r="X863" s="32"/>
      <c r="Y863" s="10"/>
      <c r="Z863" s="32"/>
      <c r="AA863" s="10"/>
      <c r="AB863" s="32"/>
      <c r="AC863" s="10"/>
      <c r="AD863" s="32"/>
      <c r="AE863" s="10"/>
      <c r="AF863" s="32"/>
      <c r="AG863" s="10"/>
      <c r="AH863" s="32"/>
      <c r="AI863" s="10"/>
      <c r="AJ863" s="32"/>
      <c r="AK863" s="10"/>
      <c r="AL863" s="32"/>
      <c r="AM863" s="10"/>
      <c r="AN863" s="32"/>
      <c r="AO863" s="10"/>
      <c r="AP863" s="244"/>
      <c r="AQ863" s="10"/>
      <c r="AR863" s="32"/>
      <c r="AS863" s="10"/>
      <c r="AT863" s="244"/>
      <c r="AU863" s="10"/>
      <c r="AV863" s="244"/>
      <c r="AW863" s="7"/>
      <c r="AX863" s="249"/>
      <c r="AY863" s="10"/>
      <c r="AZ863" s="244"/>
      <c r="BA863" s="7"/>
      <c r="BB863" s="249"/>
      <c r="BC863" s="7"/>
      <c r="BD863" s="249"/>
      <c r="BE863" s="7"/>
      <c r="BF863" s="8"/>
      <c r="BG863" s="7"/>
      <c r="BH863" s="8"/>
      <c r="BJ863" s="41"/>
      <c r="BK863" s="41"/>
    </row>
    <row r="864" spans="2:64">
      <c r="B864" s="6"/>
      <c r="C864" s="10"/>
      <c r="D864" s="32"/>
      <c r="E864" s="10"/>
      <c r="F864" s="32"/>
      <c r="G864" s="10"/>
      <c r="H864" s="32"/>
      <c r="I864" s="10"/>
      <c r="J864" s="32"/>
      <c r="K864" s="10"/>
      <c r="L864" s="32"/>
      <c r="M864" s="10"/>
      <c r="N864" s="32"/>
      <c r="O864" s="10"/>
      <c r="P864" s="32"/>
      <c r="Q864" s="10"/>
      <c r="R864" s="32"/>
      <c r="S864" s="10"/>
      <c r="T864" s="32"/>
      <c r="U864" s="10"/>
      <c r="V864" s="32"/>
      <c r="W864" s="10"/>
      <c r="X864" s="32"/>
      <c r="Y864" s="10"/>
      <c r="Z864" s="32"/>
      <c r="AA864" s="10"/>
      <c r="AB864" s="32"/>
      <c r="AC864" s="10"/>
      <c r="AD864" s="32"/>
      <c r="AE864" s="10"/>
      <c r="AF864" s="32"/>
      <c r="AG864" s="10"/>
      <c r="AH864" s="32"/>
      <c r="AI864" s="10"/>
      <c r="AJ864" s="32"/>
      <c r="AK864" s="10"/>
      <c r="AL864" s="32"/>
      <c r="AM864" s="10"/>
      <c r="AN864" s="32"/>
      <c r="AO864" s="10"/>
      <c r="AP864" s="244"/>
      <c r="AQ864" s="10"/>
      <c r="AR864" s="32"/>
      <c r="AS864" s="10"/>
      <c r="AT864" s="244"/>
      <c r="AU864" s="10"/>
      <c r="AV864" s="244"/>
      <c r="AW864" s="7"/>
      <c r="AX864" s="249"/>
      <c r="AY864" s="10"/>
      <c r="AZ864" s="244"/>
      <c r="BA864" s="7"/>
      <c r="BB864" s="249"/>
      <c r="BC864" s="7"/>
      <c r="BD864" s="249"/>
      <c r="BE864" s="7"/>
      <c r="BF864" s="8"/>
      <c r="BG864" s="7"/>
      <c r="BH864" s="8"/>
      <c r="BJ864" s="41"/>
      <c r="BK864" s="41"/>
    </row>
    <row r="865" spans="2:63">
      <c r="B865" s="6"/>
      <c r="C865" s="10"/>
      <c r="D865" s="32"/>
      <c r="E865" s="10"/>
      <c r="F865" s="32"/>
      <c r="G865" s="10"/>
      <c r="H865" s="32"/>
      <c r="I865" s="10"/>
      <c r="J865" s="32"/>
      <c r="K865" s="10"/>
      <c r="L865" s="32"/>
      <c r="M865" s="10"/>
      <c r="N865" s="32"/>
      <c r="O865" s="10"/>
      <c r="P865" s="32"/>
      <c r="Q865" s="10"/>
      <c r="R865" s="32"/>
      <c r="S865" s="10"/>
      <c r="T865" s="32"/>
      <c r="U865" s="10"/>
      <c r="V865" s="32"/>
      <c r="W865" s="10"/>
      <c r="X865" s="32"/>
      <c r="Y865" s="10"/>
      <c r="Z865" s="32"/>
      <c r="AA865" s="10"/>
      <c r="AB865" s="32"/>
      <c r="AC865" s="10"/>
      <c r="AD865" s="32"/>
      <c r="AE865" s="10"/>
      <c r="AF865" s="32"/>
      <c r="AG865" s="10"/>
      <c r="AH865" s="32"/>
      <c r="AI865" s="10"/>
      <c r="AJ865" s="32"/>
      <c r="AK865" s="10"/>
      <c r="AL865" s="32"/>
      <c r="AM865" s="10"/>
      <c r="AN865" s="32"/>
      <c r="AO865" s="10"/>
      <c r="AP865" s="244"/>
      <c r="AQ865" s="10"/>
      <c r="AR865" s="32"/>
      <c r="AS865" s="10"/>
      <c r="AT865" s="244"/>
      <c r="AU865" s="10"/>
      <c r="AV865" s="244"/>
      <c r="AW865" s="7"/>
      <c r="AX865" s="249"/>
      <c r="AY865" s="10"/>
      <c r="AZ865" s="244"/>
      <c r="BA865" s="7"/>
      <c r="BB865" s="249"/>
      <c r="BC865" s="7"/>
      <c r="BD865" s="249"/>
      <c r="BE865" s="7"/>
      <c r="BF865" s="8"/>
      <c r="BG865" s="7"/>
      <c r="BH865" s="8"/>
      <c r="BJ865" s="41"/>
      <c r="BK865" s="41"/>
    </row>
    <row r="866" spans="2:63">
      <c r="B866" s="6"/>
      <c r="C866" s="10"/>
      <c r="D866" s="32"/>
      <c r="E866" s="10"/>
      <c r="F866" s="32"/>
      <c r="G866" s="10"/>
      <c r="H866" s="32"/>
      <c r="I866" s="10"/>
      <c r="J866" s="32"/>
      <c r="K866" s="10"/>
      <c r="L866" s="32"/>
      <c r="M866" s="10"/>
      <c r="N866" s="32"/>
      <c r="O866" s="10"/>
      <c r="P866" s="32"/>
      <c r="Q866" s="10"/>
      <c r="R866" s="32"/>
      <c r="S866" s="10"/>
      <c r="T866" s="32"/>
      <c r="U866" s="10"/>
      <c r="V866" s="32"/>
      <c r="W866" s="10"/>
      <c r="X866" s="32"/>
      <c r="Y866" s="10"/>
      <c r="Z866" s="32"/>
      <c r="AA866" s="10"/>
      <c r="AB866" s="32"/>
      <c r="AC866" s="10"/>
      <c r="AD866" s="32"/>
      <c r="AE866" s="10"/>
      <c r="AF866" s="32"/>
      <c r="AG866" s="10"/>
      <c r="AH866" s="32"/>
      <c r="AI866" s="10"/>
      <c r="AJ866" s="32"/>
      <c r="AK866" s="10"/>
      <c r="AL866" s="32"/>
      <c r="AM866" s="10"/>
      <c r="AN866" s="32"/>
      <c r="AO866" s="10"/>
      <c r="AP866" s="244"/>
      <c r="AQ866" s="10"/>
      <c r="AR866" s="32"/>
      <c r="AS866" s="10"/>
      <c r="AT866" s="244"/>
      <c r="AU866" s="10"/>
      <c r="AV866" s="244"/>
      <c r="AW866" s="7"/>
      <c r="AX866" s="249"/>
      <c r="AY866" s="10"/>
      <c r="AZ866" s="244"/>
      <c r="BA866" s="7"/>
      <c r="BB866" s="249"/>
      <c r="BC866" s="7"/>
      <c r="BD866" s="249"/>
      <c r="BE866" s="7"/>
      <c r="BF866" s="8"/>
      <c r="BG866" s="7"/>
      <c r="BH866" s="8"/>
      <c r="BJ866" s="41"/>
      <c r="BK866" s="41"/>
    </row>
    <row r="867" spans="2:63">
      <c r="B867" s="6"/>
      <c r="C867" s="10"/>
      <c r="D867" s="32"/>
      <c r="E867" s="10"/>
      <c r="F867" s="32"/>
      <c r="G867" s="10"/>
      <c r="H867" s="32"/>
      <c r="I867" s="10"/>
      <c r="J867" s="32"/>
      <c r="K867" s="10"/>
      <c r="L867" s="32"/>
      <c r="M867" s="10"/>
      <c r="N867" s="32"/>
      <c r="O867" s="10"/>
      <c r="P867" s="32"/>
      <c r="Q867" s="10"/>
      <c r="R867" s="32"/>
      <c r="S867" s="10"/>
      <c r="T867" s="32"/>
      <c r="U867" s="10"/>
      <c r="V867" s="32"/>
      <c r="W867" s="10"/>
      <c r="X867" s="32"/>
      <c r="Y867" s="10"/>
      <c r="Z867" s="32"/>
      <c r="AA867" s="10"/>
      <c r="AB867" s="32"/>
      <c r="AC867" s="10"/>
      <c r="AD867" s="32"/>
      <c r="AE867" s="10"/>
      <c r="AF867" s="32"/>
      <c r="AG867" s="10"/>
      <c r="AH867" s="32"/>
      <c r="AI867" s="10"/>
      <c r="AJ867" s="32"/>
      <c r="AK867" s="10"/>
      <c r="AL867" s="32"/>
      <c r="AM867" s="10"/>
      <c r="AN867" s="32"/>
      <c r="AO867" s="10"/>
      <c r="AP867" s="244"/>
      <c r="AQ867" s="10"/>
      <c r="AR867" s="32"/>
      <c r="AS867" s="10"/>
      <c r="AT867" s="244"/>
      <c r="AU867" s="10"/>
      <c r="AV867" s="244"/>
      <c r="AW867" s="7"/>
      <c r="AX867" s="249"/>
      <c r="AY867" s="10"/>
      <c r="AZ867" s="244"/>
      <c r="BA867" s="7"/>
      <c r="BB867" s="249"/>
      <c r="BC867" s="7"/>
      <c r="BD867" s="249"/>
      <c r="BE867" s="7"/>
      <c r="BF867" s="8"/>
      <c r="BG867" s="7"/>
      <c r="BH867" s="8"/>
      <c r="BJ867" s="41"/>
      <c r="BK867" s="41"/>
    </row>
    <row r="868" spans="2:63">
      <c r="B868" s="6"/>
      <c r="C868" s="10"/>
      <c r="D868" s="32"/>
      <c r="E868" s="10"/>
      <c r="F868" s="32"/>
      <c r="G868" s="10"/>
      <c r="H868" s="32"/>
      <c r="I868" s="10"/>
      <c r="J868" s="32"/>
      <c r="K868" s="10"/>
      <c r="L868" s="32"/>
      <c r="M868" s="10"/>
      <c r="N868" s="32"/>
      <c r="O868" s="10"/>
      <c r="P868" s="32"/>
      <c r="Q868" s="10"/>
      <c r="R868" s="32"/>
      <c r="S868" s="10"/>
      <c r="T868" s="32"/>
      <c r="U868" s="10"/>
      <c r="V868" s="32"/>
      <c r="W868" s="10"/>
      <c r="X868" s="32"/>
      <c r="Y868" s="10"/>
      <c r="Z868" s="32"/>
      <c r="AA868" s="10"/>
      <c r="AB868" s="32"/>
      <c r="AC868" s="10"/>
      <c r="AD868" s="32"/>
      <c r="AE868" s="10"/>
      <c r="AF868" s="32"/>
      <c r="AG868" s="10"/>
      <c r="AH868" s="32"/>
      <c r="AI868" s="10"/>
      <c r="AJ868" s="32"/>
      <c r="AK868" s="10"/>
      <c r="AL868" s="32"/>
      <c r="AM868" s="10"/>
      <c r="AN868" s="32"/>
      <c r="AO868" s="10"/>
      <c r="AP868" s="244"/>
      <c r="AQ868" s="10"/>
      <c r="AR868" s="32"/>
      <c r="AS868" s="10"/>
      <c r="AT868" s="244"/>
      <c r="AU868" s="10"/>
      <c r="AV868" s="244"/>
      <c r="AW868" s="7"/>
      <c r="AX868" s="249"/>
      <c r="AY868" s="10"/>
      <c r="AZ868" s="244"/>
      <c r="BA868" s="7"/>
      <c r="BB868" s="249"/>
      <c r="BC868" s="7"/>
      <c r="BD868" s="249"/>
      <c r="BE868" s="7"/>
      <c r="BF868" s="8"/>
      <c r="BG868" s="7"/>
      <c r="BH868" s="8"/>
      <c r="BJ868" s="41"/>
      <c r="BK868" s="41"/>
    </row>
    <row r="869" spans="2:63">
      <c r="B869" s="6"/>
      <c r="C869" s="10"/>
      <c r="D869" s="32"/>
      <c r="E869" s="10"/>
      <c r="F869" s="32"/>
      <c r="G869" s="10"/>
      <c r="H869" s="32"/>
      <c r="I869" s="10"/>
      <c r="J869" s="32"/>
      <c r="K869" s="10"/>
      <c r="L869" s="32"/>
      <c r="M869" s="10"/>
      <c r="N869" s="32"/>
      <c r="O869" s="10"/>
      <c r="P869" s="32"/>
      <c r="Q869" s="10"/>
      <c r="R869" s="32"/>
      <c r="S869" s="10"/>
      <c r="T869" s="32"/>
      <c r="U869" s="10"/>
      <c r="V869" s="32"/>
      <c r="W869" s="10"/>
      <c r="X869" s="32"/>
      <c r="Y869" s="10"/>
      <c r="Z869" s="32"/>
      <c r="AA869" s="10"/>
      <c r="AB869" s="32"/>
      <c r="AC869" s="10"/>
      <c r="AD869" s="32"/>
      <c r="AE869" s="10"/>
      <c r="AF869" s="32"/>
      <c r="AG869" s="10"/>
      <c r="AH869" s="32"/>
      <c r="AI869" s="10"/>
      <c r="AJ869" s="32"/>
      <c r="AK869" s="10"/>
      <c r="AL869" s="32"/>
      <c r="AM869" s="10"/>
      <c r="AN869" s="32"/>
      <c r="AO869" s="10"/>
      <c r="AP869" s="244"/>
      <c r="AQ869" s="10"/>
      <c r="AR869" s="32"/>
      <c r="AS869" s="10"/>
      <c r="AT869" s="244"/>
      <c r="AU869" s="10"/>
      <c r="AV869" s="244"/>
      <c r="AW869" s="7"/>
      <c r="AX869" s="249"/>
      <c r="AY869" s="10"/>
      <c r="AZ869" s="244"/>
      <c r="BA869" s="7"/>
      <c r="BB869" s="249"/>
      <c r="BC869" s="7"/>
      <c r="BD869" s="249"/>
      <c r="BE869" s="7"/>
      <c r="BF869" s="8"/>
      <c r="BG869" s="7"/>
      <c r="BH869" s="8"/>
      <c r="BJ869" s="41"/>
      <c r="BK869" s="41"/>
    </row>
    <row r="870" spans="2:63">
      <c r="B870" s="6"/>
      <c r="C870" s="10"/>
      <c r="D870" s="32"/>
      <c r="E870" s="10"/>
      <c r="F870" s="32"/>
      <c r="G870" s="10"/>
      <c r="H870" s="32"/>
      <c r="I870" s="10"/>
      <c r="J870" s="32"/>
      <c r="K870" s="10"/>
      <c r="L870" s="32"/>
      <c r="M870" s="10"/>
      <c r="N870" s="32"/>
      <c r="O870" s="10"/>
      <c r="P870" s="32"/>
      <c r="Q870" s="10"/>
      <c r="R870" s="32"/>
      <c r="S870" s="10"/>
      <c r="T870" s="32"/>
      <c r="U870" s="10"/>
      <c r="V870" s="32"/>
      <c r="W870" s="10"/>
      <c r="X870" s="32"/>
      <c r="Y870" s="10"/>
      <c r="Z870" s="32"/>
      <c r="AA870" s="10"/>
      <c r="AB870" s="32"/>
      <c r="AC870" s="10"/>
      <c r="AD870" s="32"/>
      <c r="AE870" s="10"/>
      <c r="AF870" s="32"/>
      <c r="AG870" s="10"/>
      <c r="AH870" s="32"/>
      <c r="AI870" s="10"/>
      <c r="AJ870" s="32"/>
      <c r="AK870" s="10"/>
      <c r="AL870" s="32"/>
      <c r="AM870" s="10"/>
      <c r="AN870" s="32"/>
      <c r="AO870" s="10"/>
      <c r="AP870" s="244"/>
      <c r="AQ870" s="10"/>
      <c r="AR870" s="32"/>
      <c r="AS870" s="10"/>
      <c r="AT870" s="244"/>
      <c r="AU870" s="10"/>
      <c r="AV870" s="244"/>
      <c r="AW870" s="7"/>
      <c r="AX870" s="249"/>
      <c r="AY870" s="10"/>
      <c r="AZ870" s="244"/>
      <c r="BA870" s="7"/>
      <c r="BB870" s="249"/>
      <c r="BC870" s="7"/>
      <c r="BD870" s="249"/>
      <c r="BE870" s="7"/>
      <c r="BF870" s="8"/>
      <c r="BG870" s="7"/>
      <c r="BH870" s="8"/>
      <c r="BJ870" s="41"/>
      <c r="BK870" s="41"/>
    </row>
    <row r="871" spans="2:63">
      <c r="B871" s="6"/>
      <c r="C871" s="10"/>
      <c r="D871" s="32"/>
      <c r="E871" s="10"/>
      <c r="F871" s="32"/>
      <c r="G871" s="10"/>
      <c r="H871" s="32"/>
      <c r="I871" s="10"/>
      <c r="J871" s="32"/>
      <c r="K871" s="10"/>
      <c r="L871" s="32"/>
      <c r="M871" s="10"/>
      <c r="N871" s="32"/>
      <c r="O871" s="10"/>
      <c r="P871" s="32"/>
      <c r="Q871" s="10"/>
      <c r="R871" s="32"/>
      <c r="S871" s="10"/>
      <c r="T871" s="32"/>
      <c r="U871" s="10"/>
      <c r="V871" s="32"/>
      <c r="W871" s="10"/>
      <c r="X871" s="32"/>
      <c r="Y871" s="10"/>
      <c r="Z871" s="32"/>
      <c r="AA871" s="10"/>
      <c r="AB871" s="32"/>
      <c r="AC871" s="10"/>
      <c r="AD871" s="32"/>
      <c r="AE871" s="10"/>
      <c r="AF871" s="32"/>
      <c r="AG871" s="10"/>
      <c r="AH871" s="32"/>
      <c r="AI871" s="10"/>
      <c r="AJ871" s="32"/>
      <c r="AK871" s="10"/>
      <c r="AL871" s="32"/>
      <c r="AM871" s="10"/>
      <c r="AN871" s="32"/>
      <c r="AO871" s="10"/>
      <c r="AP871" s="244"/>
      <c r="AQ871" s="10"/>
      <c r="AR871" s="32"/>
      <c r="AS871" s="10"/>
      <c r="AT871" s="244"/>
      <c r="AU871" s="10"/>
      <c r="AV871" s="244"/>
      <c r="AW871" s="7"/>
      <c r="AX871" s="249"/>
      <c r="AY871" s="10"/>
      <c r="AZ871" s="244"/>
      <c r="BA871" s="7"/>
      <c r="BB871" s="249"/>
      <c r="BC871" s="7"/>
      <c r="BD871" s="249"/>
      <c r="BE871" s="7"/>
      <c r="BF871" s="8"/>
      <c r="BG871" s="7"/>
      <c r="BH871" s="8"/>
      <c r="BJ871" s="41"/>
      <c r="BK871" s="41"/>
    </row>
    <row r="872" spans="2:63">
      <c r="B872" s="6"/>
      <c r="C872" s="10"/>
      <c r="D872" s="32"/>
      <c r="E872" s="10"/>
      <c r="F872" s="32"/>
      <c r="G872" s="10"/>
      <c r="H872" s="32"/>
      <c r="I872" s="10"/>
      <c r="J872" s="32"/>
      <c r="K872" s="10"/>
      <c r="L872" s="32"/>
      <c r="M872" s="10"/>
      <c r="N872" s="32"/>
      <c r="O872" s="10"/>
      <c r="P872" s="32"/>
      <c r="Q872" s="10"/>
      <c r="R872" s="32"/>
      <c r="S872" s="10"/>
      <c r="T872" s="32"/>
      <c r="U872" s="10"/>
      <c r="V872" s="32"/>
      <c r="W872" s="10"/>
      <c r="X872" s="32"/>
      <c r="Y872" s="10"/>
      <c r="Z872" s="32"/>
      <c r="AA872" s="10"/>
      <c r="AB872" s="32"/>
      <c r="AC872" s="10"/>
      <c r="AD872" s="32"/>
      <c r="AE872" s="10"/>
      <c r="AF872" s="32"/>
      <c r="AG872" s="10"/>
      <c r="AH872" s="32"/>
      <c r="AI872" s="10"/>
      <c r="AJ872" s="32"/>
      <c r="AK872" s="10"/>
      <c r="AL872" s="32"/>
      <c r="AM872" s="10"/>
      <c r="AN872" s="32"/>
      <c r="AO872" s="10"/>
      <c r="AP872" s="244"/>
      <c r="AQ872" s="10"/>
      <c r="AR872" s="32"/>
      <c r="AS872" s="10"/>
      <c r="AT872" s="244"/>
      <c r="AU872" s="10"/>
      <c r="AV872" s="244"/>
      <c r="AW872" s="7"/>
      <c r="AX872" s="249"/>
      <c r="AY872" s="10"/>
      <c r="AZ872" s="244"/>
      <c r="BA872" s="7"/>
      <c r="BB872" s="249"/>
      <c r="BC872" s="7"/>
      <c r="BD872" s="249"/>
      <c r="BE872" s="7"/>
      <c r="BF872" s="8"/>
      <c r="BG872" s="7"/>
      <c r="BH872" s="8"/>
      <c r="BJ872" s="41"/>
      <c r="BK872" s="41"/>
    </row>
    <row r="873" spans="2:63">
      <c r="B873" s="6"/>
      <c r="C873" s="10"/>
      <c r="D873" s="32"/>
      <c r="E873" s="10"/>
      <c r="F873" s="32"/>
      <c r="G873" s="10"/>
      <c r="H873" s="32"/>
      <c r="I873" s="10"/>
      <c r="J873" s="32"/>
      <c r="K873" s="10"/>
      <c r="L873" s="32"/>
      <c r="M873" s="10"/>
      <c r="N873" s="32"/>
      <c r="O873" s="10"/>
      <c r="P873" s="32"/>
      <c r="Q873" s="10"/>
      <c r="R873" s="32"/>
      <c r="S873" s="10"/>
      <c r="T873" s="32"/>
      <c r="U873" s="10"/>
      <c r="V873" s="32"/>
      <c r="W873" s="10"/>
      <c r="X873" s="32"/>
      <c r="Y873" s="10"/>
      <c r="Z873" s="32"/>
      <c r="AA873" s="10"/>
      <c r="AB873" s="32"/>
      <c r="AC873" s="10"/>
      <c r="AD873" s="32"/>
      <c r="AE873" s="10"/>
      <c r="AF873" s="32"/>
      <c r="AG873" s="10"/>
      <c r="AH873" s="32"/>
      <c r="AI873" s="10"/>
      <c r="AJ873" s="32"/>
      <c r="AK873" s="10"/>
      <c r="AL873" s="32"/>
      <c r="AM873" s="10"/>
      <c r="AN873" s="32"/>
      <c r="AO873" s="10"/>
      <c r="AP873" s="244"/>
      <c r="AQ873" s="10"/>
      <c r="AR873" s="32"/>
      <c r="AS873" s="10"/>
      <c r="AT873" s="244"/>
      <c r="AU873" s="10"/>
      <c r="AV873" s="244"/>
      <c r="AW873" s="7"/>
      <c r="AX873" s="249"/>
      <c r="AY873" s="10"/>
      <c r="AZ873" s="244"/>
      <c r="BA873" s="7"/>
      <c r="BB873" s="249"/>
      <c r="BC873" s="7"/>
      <c r="BD873" s="249"/>
      <c r="BE873" s="7"/>
      <c r="BF873" s="8"/>
      <c r="BG873" s="7"/>
      <c r="BH873" s="8"/>
      <c r="BJ873" s="41"/>
      <c r="BK873" s="41"/>
    </row>
    <row r="874" spans="2:63">
      <c r="B874" s="6"/>
      <c r="C874" s="10"/>
      <c r="D874" s="32"/>
      <c r="E874" s="10"/>
      <c r="F874" s="32"/>
      <c r="G874" s="10"/>
      <c r="H874" s="32"/>
      <c r="I874" s="10"/>
      <c r="J874" s="32"/>
      <c r="K874" s="10"/>
      <c r="L874" s="32"/>
      <c r="M874" s="10"/>
      <c r="N874" s="32"/>
      <c r="O874" s="10"/>
      <c r="P874" s="32"/>
      <c r="Q874" s="10"/>
      <c r="R874" s="32"/>
      <c r="S874" s="10"/>
      <c r="T874" s="32"/>
      <c r="U874" s="10"/>
      <c r="V874" s="32"/>
      <c r="W874" s="10"/>
      <c r="X874" s="32"/>
      <c r="Y874" s="10"/>
      <c r="Z874" s="32"/>
      <c r="AA874" s="10"/>
      <c r="AB874" s="32"/>
      <c r="AC874" s="10"/>
      <c r="AD874" s="32"/>
      <c r="AE874" s="10"/>
      <c r="AF874" s="32"/>
      <c r="AG874" s="10"/>
      <c r="AH874" s="32"/>
      <c r="AI874" s="10"/>
      <c r="AJ874" s="32"/>
      <c r="AK874" s="10"/>
      <c r="AL874" s="32"/>
      <c r="AM874" s="10"/>
      <c r="AN874" s="32"/>
      <c r="AO874" s="10"/>
      <c r="AP874" s="244"/>
      <c r="AQ874" s="10"/>
      <c r="AR874" s="32"/>
      <c r="AS874" s="10"/>
      <c r="AT874" s="244"/>
      <c r="AU874" s="10"/>
      <c r="AV874" s="244"/>
      <c r="AW874" s="7"/>
      <c r="AX874" s="249"/>
      <c r="AY874" s="10"/>
      <c r="AZ874" s="244"/>
      <c r="BA874" s="7"/>
      <c r="BB874" s="249"/>
      <c r="BC874" s="7"/>
      <c r="BD874" s="249"/>
      <c r="BE874" s="7"/>
      <c r="BF874" s="8"/>
      <c r="BG874" s="7"/>
      <c r="BH874" s="8"/>
      <c r="BJ874" s="41"/>
      <c r="BK874" s="41"/>
    </row>
    <row r="875" spans="2:63">
      <c r="B875" s="6"/>
      <c r="C875" s="10"/>
      <c r="D875" s="32"/>
      <c r="E875" s="10"/>
      <c r="F875" s="32"/>
      <c r="G875" s="10"/>
      <c r="H875" s="32"/>
      <c r="I875" s="10"/>
      <c r="J875" s="32"/>
      <c r="K875" s="10"/>
      <c r="L875" s="32"/>
      <c r="M875" s="10"/>
      <c r="N875" s="32"/>
      <c r="O875" s="10"/>
      <c r="P875" s="32"/>
      <c r="Q875" s="10"/>
      <c r="R875" s="32"/>
      <c r="S875" s="10"/>
      <c r="T875" s="32"/>
      <c r="U875" s="10"/>
      <c r="V875" s="32"/>
      <c r="W875" s="10"/>
      <c r="X875" s="32"/>
      <c r="Y875" s="10"/>
      <c r="Z875" s="32"/>
      <c r="AA875" s="10"/>
      <c r="AB875" s="32"/>
      <c r="AC875" s="10"/>
      <c r="AD875" s="32"/>
      <c r="AE875" s="10"/>
      <c r="AF875" s="32"/>
      <c r="AG875" s="10"/>
      <c r="AH875" s="32"/>
      <c r="AI875" s="10"/>
      <c r="AJ875" s="32"/>
      <c r="AK875" s="10"/>
      <c r="AL875" s="32"/>
      <c r="AM875" s="10"/>
      <c r="AN875" s="32"/>
      <c r="AO875" s="10"/>
      <c r="AP875" s="244"/>
      <c r="AQ875" s="10"/>
      <c r="AR875" s="32"/>
      <c r="AS875" s="10"/>
      <c r="AT875" s="244"/>
      <c r="AU875" s="10"/>
      <c r="AV875" s="244"/>
      <c r="AW875" s="7"/>
      <c r="AX875" s="249"/>
      <c r="AY875" s="10"/>
      <c r="AZ875" s="244"/>
      <c r="BA875" s="7"/>
      <c r="BB875" s="249"/>
      <c r="BC875" s="7"/>
      <c r="BD875" s="249"/>
      <c r="BE875" s="7"/>
      <c r="BF875" s="8"/>
      <c r="BG875" s="7"/>
      <c r="BH875" s="8"/>
      <c r="BJ875" s="41"/>
      <c r="BK875" s="41"/>
    </row>
    <row r="876" spans="2:63">
      <c r="B876" s="6"/>
      <c r="C876" s="10"/>
      <c r="D876" s="32"/>
      <c r="E876" s="10"/>
      <c r="F876" s="32"/>
      <c r="G876" s="10"/>
      <c r="H876" s="32"/>
      <c r="I876" s="10"/>
      <c r="J876" s="32"/>
      <c r="K876" s="10"/>
      <c r="L876" s="32"/>
      <c r="M876" s="10"/>
      <c r="N876" s="32"/>
      <c r="O876" s="10"/>
      <c r="P876" s="32"/>
      <c r="Q876" s="10"/>
      <c r="R876" s="32"/>
      <c r="S876" s="10"/>
      <c r="T876" s="32"/>
      <c r="U876" s="10"/>
      <c r="V876" s="32"/>
      <c r="W876" s="10"/>
      <c r="X876" s="32"/>
      <c r="Y876" s="10"/>
      <c r="Z876" s="32"/>
      <c r="AA876" s="10"/>
      <c r="AB876" s="32"/>
      <c r="AC876" s="10"/>
      <c r="AD876" s="32"/>
      <c r="AE876" s="10"/>
      <c r="AF876" s="32"/>
      <c r="AG876" s="10"/>
      <c r="AH876" s="32"/>
      <c r="AI876" s="10"/>
      <c r="AJ876" s="32"/>
      <c r="AK876" s="10"/>
      <c r="AL876" s="32"/>
      <c r="AM876" s="10"/>
      <c r="AN876" s="32"/>
      <c r="AO876" s="10"/>
      <c r="AP876" s="244"/>
      <c r="AQ876" s="10"/>
      <c r="AR876" s="32"/>
      <c r="AS876" s="10"/>
      <c r="AT876" s="244"/>
      <c r="AU876" s="10"/>
      <c r="AV876" s="244"/>
      <c r="AW876" s="7"/>
      <c r="AX876" s="249"/>
      <c r="AY876" s="10"/>
      <c r="AZ876" s="244"/>
      <c r="BA876" s="7"/>
      <c r="BB876" s="249"/>
      <c r="BC876" s="7"/>
      <c r="BD876" s="249"/>
      <c r="BE876" s="7"/>
      <c r="BF876" s="8"/>
      <c r="BG876" s="7"/>
      <c r="BH876" s="8"/>
      <c r="BJ876" s="41"/>
      <c r="BK876" s="41"/>
    </row>
    <row r="877" spans="2:63">
      <c r="B877" s="6"/>
      <c r="C877" s="10"/>
      <c r="D877" s="32"/>
      <c r="E877" s="10"/>
      <c r="F877" s="32"/>
      <c r="G877" s="10"/>
      <c r="H877" s="32"/>
      <c r="I877" s="10"/>
      <c r="J877" s="32"/>
      <c r="K877" s="10"/>
      <c r="L877" s="32"/>
      <c r="M877" s="10"/>
      <c r="N877" s="32"/>
      <c r="O877" s="10"/>
      <c r="P877" s="32"/>
      <c r="Q877" s="10"/>
      <c r="R877" s="32"/>
      <c r="S877" s="10"/>
      <c r="T877" s="32"/>
      <c r="U877" s="10"/>
      <c r="V877" s="32"/>
      <c r="W877" s="10"/>
      <c r="X877" s="32"/>
      <c r="Y877" s="10"/>
      <c r="Z877" s="32"/>
      <c r="AA877" s="10"/>
      <c r="AB877" s="32"/>
      <c r="AC877" s="10"/>
      <c r="AD877" s="32"/>
      <c r="AE877" s="10"/>
      <c r="AF877" s="32"/>
      <c r="AG877" s="10"/>
      <c r="AH877" s="32"/>
      <c r="AI877" s="10"/>
      <c r="AJ877" s="32"/>
      <c r="AK877" s="10"/>
      <c r="AL877" s="32"/>
      <c r="AM877" s="10"/>
      <c r="AN877" s="32"/>
      <c r="AO877" s="10"/>
      <c r="AP877" s="244"/>
      <c r="AQ877" s="10"/>
      <c r="AR877" s="32"/>
      <c r="AS877" s="10"/>
      <c r="AT877" s="244"/>
      <c r="AU877" s="10"/>
      <c r="AV877" s="244"/>
      <c r="AW877" s="7"/>
      <c r="AX877" s="249"/>
      <c r="AY877" s="10"/>
      <c r="AZ877" s="244"/>
      <c r="BA877" s="7"/>
      <c r="BB877" s="249"/>
      <c r="BC877" s="7"/>
      <c r="BD877" s="249"/>
      <c r="BE877" s="7"/>
      <c r="BF877" s="8"/>
      <c r="BG877" s="7"/>
      <c r="BH877" s="8"/>
      <c r="BJ877" s="41"/>
      <c r="BK877" s="41"/>
    </row>
    <row r="878" spans="2:63">
      <c r="B878" s="6"/>
      <c r="C878" s="10"/>
      <c r="D878" s="32"/>
      <c r="E878" s="10"/>
      <c r="F878" s="32"/>
      <c r="G878" s="10"/>
      <c r="H878" s="32"/>
      <c r="I878" s="10"/>
      <c r="J878" s="32"/>
      <c r="K878" s="10"/>
      <c r="L878" s="32"/>
      <c r="M878" s="10"/>
      <c r="N878" s="32"/>
      <c r="O878" s="10"/>
      <c r="P878" s="32"/>
      <c r="Q878" s="10"/>
      <c r="R878" s="32"/>
      <c r="S878" s="10"/>
      <c r="T878" s="32"/>
      <c r="U878" s="10"/>
      <c r="V878" s="32"/>
      <c r="W878" s="10"/>
      <c r="X878" s="32"/>
      <c r="Y878" s="10"/>
      <c r="Z878" s="32"/>
      <c r="AA878" s="10"/>
      <c r="AB878" s="32"/>
      <c r="AC878" s="10"/>
      <c r="AD878" s="32"/>
      <c r="AE878" s="10"/>
      <c r="AF878" s="32"/>
      <c r="AG878" s="10"/>
      <c r="AH878" s="32"/>
      <c r="AI878" s="10"/>
      <c r="AJ878" s="32"/>
      <c r="AK878" s="10"/>
      <c r="AL878" s="32"/>
      <c r="AM878" s="10"/>
      <c r="AN878" s="32"/>
      <c r="AO878" s="10"/>
      <c r="AP878" s="244"/>
      <c r="AQ878" s="10"/>
      <c r="AR878" s="32"/>
      <c r="AS878" s="10"/>
      <c r="AT878" s="244"/>
      <c r="AU878" s="10"/>
      <c r="AV878" s="244"/>
      <c r="AW878" s="7"/>
      <c r="AX878" s="249"/>
      <c r="AY878" s="10"/>
      <c r="AZ878" s="244"/>
      <c r="BA878" s="7"/>
      <c r="BB878" s="249"/>
      <c r="BC878" s="7"/>
      <c r="BD878" s="249"/>
      <c r="BE878" s="7"/>
      <c r="BF878" s="8"/>
      <c r="BG878" s="7"/>
      <c r="BH878" s="8"/>
      <c r="BJ878" s="41"/>
      <c r="BK878" s="41"/>
    </row>
    <row r="879" spans="2:63">
      <c r="B879" s="6"/>
      <c r="C879" s="10"/>
      <c r="D879" s="32"/>
      <c r="E879" s="10"/>
      <c r="F879" s="32"/>
      <c r="G879" s="10"/>
      <c r="H879" s="32"/>
      <c r="I879" s="10"/>
      <c r="J879" s="32"/>
      <c r="K879" s="10"/>
      <c r="L879" s="32"/>
      <c r="M879" s="10"/>
      <c r="N879" s="32"/>
      <c r="O879" s="10"/>
      <c r="P879" s="32"/>
      <c r="Q879" s="10"/>
      <c r="R879" s="32"/>
      <c r="S879" s="10"/>
      <c r="T879" s="32"/>
      <c r="U879" s="10"/>
      <c r="V879" s="32"/>
      <c r="W879" s="10"/>
      <c r="X879" s="32"/>
      <c r="Y879" s="10"/>
      <c r="Z879" s="32"/>
      <c r="AA879" s="10"/>
      <c r="AB879" s="32"/>
      <c r="AC879" s="10"/>
      <c r="AD879" s="32"/>
      <c r="AE879" s="10"/>
      <c r="AF879" s="32"/>
      <c r="AG879" s="10"/>
      <c r="AH879" s="32"/>
      <c r="AI879" s="10"/>
      <c r="AJ879" s="32"/>
      <c r="AK879" s="10"/>
      <c r="AL879" s="32"/>
      <c r="AM879" s="10"/>
      <c r="AN879" s="32"/>
      <c r="AO879" s="10"/>
      <c r="AP879" s="244"/>
      <c r="AQ879" s="10"/>
      <c r="AR879" s="32"/>
      <c r="AS879" s="10"/>
      <c r="AT879" s="244"/>
      <c r="AU879" s="10"/>
      <c r="AV879" s="244"/>
      <c r="AW879" s="7"/>
      <c r="AX879" s="249"/>
      <c r="AY879" s="10"/>
      <c r="AZ879" s="244"/>
      <c r="BA879" s="7"/>
      <c r="BB879" s="249"/>
      <c r="BC879" s="7"/>
      <c r="BD879" s="249"/>
      <c r="BE879" s="7"/>
      <c r="BF879" s="8"/>
      <c r="BG879" s="7"/>
      <c r="BH879" s="8"/>
      <c r="BJ879" s="41"/>
      <c r="BK879" s="41"/>
    </row>
    <row r="880" spans="2:63">
      <c r="B880" s="6"/>
      <c r="C880" s="10"/>
      <c r="D880" s="32"/>
      <c r="E880" s="10"/>
      <c r="F880" s="32"/>
      <c r="G880" s="10"/>
      <c r="H880" s="32"/>
      <c r="I880" s="10"/>
      <c r="J880" s="32"/>
      <c r="K880" s="10"/>
      <c r="L880" s="32"/>
      <c r="M880" s="10"/>
      <c r="N880" s="32"/>
      <c r="O880" s="10"/>
      <c r="P880" s="32"/>
      <c r="Q880" s="10"/>
      <c r="R880" s="32"/>
      <c r="S880" s="10"/>
      <c r="T880" s="32"/>
      <c r="U880" s="10"/>
      <c r="V880" s="32"/>
      <c r="W880" s="10"/>
      <c r="X880" s="32"/>
      <c r="Y880" s="10"/>
      <c r="Z880" s="32"/>
      <c r="AA880" s="10"/>
      <c r="AB880" s="32"/>
      <c r="AC880" s="10"/>
      <c r="AD880" s="32"/>
      <c r="AE880" s="10"/>
      <c r="AF880" s="32"/>
      <c r="AG880" s="10"/>
      <c r="AH880" s="32"/>
      <c r="AI880" s="10"/>
      <c r="AJ880" s="32"/>
      <c r="AK880" s="10"/>
      <c r="AL880" s="32"/>
      <c r="AM880" s="10"/>
      <c r="AN880" s="32"/>
      <c r="AO880" s="10"/>
      <c r="AP880" s="244"/>
      <c r="AQ880" s="10"/>
      <c r="AR880" s="32"/>
      <c r="AS880" s="10"/>
      <c r="AT880" s="244"/>
      <c r="AU880" s="10"/>
      <c r="AV880" s="244"/>
      <c r="AW880" s="7"/>
      <c r="AX880" s="249"/>
      <c r="AY880" s="10"/>
      <c r="AZ880" s="244"/>
      <c r="BA880" s="7"/>
      <c r="BB880" s="249"/>
      <c r="BC880" s="7"/>
      <c r="BD880" s="249"/>
      <c r="BE880" s="7"/>
      <c r="BF880" s="8"/>
      <c r="BG880" s="7"/>
      <c r="BH880" s="8"/>
      <c r="BJ880" s="41"/>
      <c r="BK880" s="41"/>
    </row>
    <row r="881" spans="2:63">
      <c r="B881" s="6"/>
      <c r="C881" s="10"/>
      <c r="D881" s="32"/>
      <c r="E881" s="10"/>
      <c r="F881" s="32"/>
      <c r="G881" s="10"/>
      <c r="H881" s="32"/>
      <c r="I881" s="10"/>
      <c r="J881" s="32"/>
      <c r="K881" s="10"/>
      <c r="L881" s="32"/>
      <c r="M881" s="10"/>
      <c r="N881" s="32"/>
      <c r="O881" s="10"/>
      <c r="P881" s="32"/>
      <c r="Q881" s="10"/>
      <c r="R881" s="32"/>
      <c r="S881" s="10"/>
      <c r="T881" s="32"/>
      <c r="U881" s="10"/>
      <c r="V881" s="32"/>
      <c r="W881" s="10"/>
      <c r="X881" s="32"/>
      <c r="Y881" s="10"/>
      <c r="Z881" s="32"/>
      <c r="AA881" s="10"/>
      <c r="AB881" s="32"/>
      <c r="AC881" s="10"/>
      <c r="AD881" s="32"/>
      <c r="AE881" s="10"/>
      <c r="AF881" s="32"/>
      <c r="AG881" s="10"/>
      <c r="AH881" s="32"/>
      <c r="AI881" s="10"/>
      <c r="AJ881" s="32"/>
      <c r="AK881" s="10"/>
      <c r="AL881" s="32"/>
      <c r="AM881" s="10"/>
      <c r="AN881" s="32"/>
      <c r="AO881" s="10"/>
      <c r="AP881" s="244"/>
      <c r="AQ881" s="10"/>
      <c r="AR881" s="32"/>
      <c r="AS881" s="10"/>
      <c r="AT881" s="244"/>
      <c r="AU881" s="10"/>
      <c r="AV881" s="244"/>
      <c r="AW881" s="7"/>
      <c r="AX881" s="249"/>
      <c r="AY881" s="10"/>
      <c r="AZ881" s="244"/>
      <c r="BA881" s="7"/>
      <c r="BB881" s="249"/>
      <c r="BC881" s="7"/>
      <c r="BD881" s="249"/>
      <c r="BE881" s="7"/>
      <c r="BF881" s="8"/>
      <c r="BG881" s="7"/>
      <c r="BH881" s="8"/>
      <c r="BJ881" s="41"/>
      <c r="BK881" s="41"/>
    </row>
    <row r="882" spans="2:63">
      <c r="B882" s="6"/>
      <c r="C882" s="10"/>
      <c r="D882" s="32"/>
      <c r="E882" s="10"/>
      <c r="F882" s="32"/>
      <c r="G882" s="10"/>
      <c r="H882" s="32"/>
      <c r="I882" s="10"/>
      <c r="J882" s="32"/>
      <c r="K882" s="10"/>
      <c r="L882" s="32"/>
      <c r="M882" s="10"/>
      <c r="N882" s="32"/>
      <c r="O882" s="10"/>
      <c r="P882" s="32"/>
      <c r="Q882" s="10"/>
      <c r="R882" s="32"/>
      <c r="S882" s="10"/>
      <c r="T882" s="32"/>
      <c r="U882" s="10"/>
      <c r="V882" s="32"/>
      <c r="W882" s="10"/>
      <c r="X882" s="32"/>
      <c r="Y882" s="10"/>
      <c r="Z882" s="32"/>
      <c r="AA882" s="10"/>
      <c r="AB882" s="32"/>
      <c r="AC882" s="10"/>
      <c r="AD882" s="32"/>
      <c r="AE882" s="10"/>
      <c r="AF882" s="32"/>
      <c r="AG882" s="10"/>
      <c r="AH882" s="32"/>
      <c r="AI882" s="10"/>
      <c r="AJ882" s="32"/>
      <c r="AK882" s="10"/>
      <c r="AL882" s="32"/>
      <c r="AM882" s="10"/>
      <c r="AN882" s="32"/>
      <c r="AO882" s="10"/>
      <c r="AP882" s="244"/>
      <c r="AQ882" s="10"/>
      <c r="AR882" s="32"/>
      <c r="AS882" s="10"/>
      <c r="AT882" s="244"/>
      <c r="AU882" s="10"/>
      <c r="AV882" s="244"/>
      <c r="AW882" s="7"/>
      <c r="AX882" s="249"/>
      <c r="AY882" s="10"/>
      <c r="AZ882" s="244"/>
      <c r="BA882" s="7"/>
      <c r="BB882" s="249"/>
      <c r="BC882" s="7"/>
      <c r="BD882" s="249"/>
      <c r="BE882" s="7"/>
      <c r="BF882" s="8"/>
      <c r="BG882" s="7"/>
      <c r="BH882" s="8"/>
      <c r="BJ882" s="41"/>
      <c r="BK882" s="41"/>
    </row>
    <row r="883" spans="2:63">
      <c r="B883" s="6"/>
      <c r="C883" s="10"/>
      <c r="D883" s="32"/>
      <c r="E883" s="10"/>
      <c r="F883" s="32"/>
      <c r="G883" s="10"/>
      <c r="H883" s="32"/>
      <c r="I883" s="10"/>
      <c r="J883" s="32"/>
      <c r="K883" s="10"/>
      <c r="L883" s="32"/>
      <c r="M883" s="10"/>
      <c r="N883" s="32"/>
      <c r="O883" s="10"/>
      <c r="P883" s="32"/>
      <c r="Q883" s="10"/>
      <c r="R883" s="32"/>
      <c r="S883" s="10"/>
      <c r="T883" s="32"/>
      <c r="U883" s="10"/>
      <c r="V883" s="32"/>
      <c r="W883" s="10"/>
      <c r="X883" s="32"/>
      <c r="Y883" s="10"/>
      <c r="Z883" s="32"/>
      <c r="AA883" s="10"/>
      <c r="AB883" s="32"/>
      <c r="AC883" s="10"/>
      <c r="AD883" s="32"/>
      <c r="AE883" s="10"/>
      <c r="AF883" s="32"/>
      <c r="AG883" s="10"/>
      <c r="AH883" s="32"/>
      <c r="AI883" s="10"/>
      <c r="AJ883" s="32"/>
      <c r="AK883" s="10"/>
      <c r="AL883" s="32"/>
      <c r="AM883" s="10"/>
      <c r="AN883" s="32"/>
      <c r="AO883" s="10"/>
      <c r="AP883" s="244"/>
      <c r="AQ883" s="10"/>
      <c r="AR883" s="32"/>
      <c r="AS883" s="10"/>
      <c r="AT883" s="244"/>
      <c r="AU883" s="10"/>
      <c r="AV883" s="244"/>
      <c r="AW883" s="7"/>
      <c r="AX883" s="249"/>
      <c r="AY883" s="10"/>
      <c r="AZ883" s="244"/>
      <c r="BA883" s="7"/>
      <c r="BB883" s="249"/>
      <c r="BC883" s="7"/>
      <c r="BD883" s="249"/>
      <c r="BE883" s="7"/>
      <c r="BF883" s="8"/>
      <c r="BG883" s="7"/>
      <c r="BH883" s="8"/>
      <c r="BJ883" s="41"/>
      <c r="BK883" s="41"/>
    </row>
    <row r="884" spans="2:63">
      <c r="B884" s="6"/>
      <c r="C884" s="10"/>
      <c r="D884" s="32"/>
      <c r="E884" s="10"/>
      <c r="F884" s="32"/>
      <c r="G884" s="10"/>
      <c r="H884" s="32"/>
      <c r="I884" s="10"/>
      <c r="J884" s="32"/>
      <c r="K884" s="10"/>
      <c r="L884" s="32"/>
      <c r="M884" s="10"/>
      <c r="N884" s="32"/>
      <c r="O884" s="10"/>
      <c r="P884" s="32"/>
      <c r="Q884" s="10"/>
      <c r="R884" s="32"/>
      <c r="S884" s="10"/>
      <c r="T884" s="32"/>
      <c r="U884" s="10"/>
      <c r="V884" s="32"/>
      <c r="W884" s="10"/>
      <c r="X884" s="32"/>
      <c r="Y884" s="10"/>
      <c r="Z884" s="32"/>
      <c r="AA884" s="10"/>
      <c r="AB884" s="32"/>
      <c r="AC884" s="10"/>
      <c r="AD884" s="32"/>
      <c r="AE884" s="10"/>
      <c r="AF884" s="32"/>
      <c r="AG884" s="10"/>
      <c r="AH884" s="32"/>
      <c r="AI884" s="10"/>
      <c r="AJ884" s="32"/>
      <c r="AK884" s="10"/>
      <c r="AL884" s="32"/>
      <c r="AM884" s="10"/>
      <c r="AN884" s="32"/>
      <c r="AO884" s="10"/>
      <c r="AP884" s="244"/>
      <c r="AQ884" s="10"/>
      <c r="AR884" s="32"/>
      <c r="AS884" s="10"/>
      <c r="AT884" s="244"/>
      <c r="AU884" s="10"/>
      <c r="AV884" s="244"/>
      <c r="AW884" s="7"/>
      <c r="AX884" s="249"/>
      <c r="AY884" s="10"/>
      <c r="AZ884" s="244"/>
      <c r="BA884" s="7"/>
      <c r="BB884" s="249"/>
      <c r="BC884" s="7"/>
      <c r="BD884" s="249"/>
      <c r="BE884" s="7"/>
      <c r="BF884" s="8"/>
      <c r="BG884" s="7"/>
      <c r="BH884" s="8"/>
      <c r="BJ884" s="41"/>
      <c r="BK884" s="41"/>
    </row>
    <row r="885" spans="2:63">
      <c r="B885" s="6"/>
      <c r="C885" s="10"/>
      <c r="D885" s="32"/>
      <c r="E885" s="10"/>
      <c r="F885" s="32"/>
      <c r="G885" s="10"/>
      <c r="H885" s="32"/>
      <c r="I885" s="10"/>
      <c r="J885" s="32"/>
      <c r="K885" s="10"/>
      <c r="L885" s="32"/>
      <c r="M885" s="10"/>
      <c r="N885" s="32"/>
      <c r="O885" s="10"/>
      <c r="P885" s="32"/>
      <c r="Q885" s="10"/>
      <c r="R885" s="32"/>
      <c r="S885" s="10"/>
      <c r="T885" s="32"/>
      <c r="U885" s="10"/>
      <c r="V885" s="32"/>
      <c r="W885" s="10"/>
      <c r="X885" s="32"/>
      <c r="Y885" s="10"/>
      <c r="Z885" s="32"/>
      <c r="AA885" s="10"/>
      <c r="AB885" s="32"/>
      <c r="AC885" s="10"/>
      <c r="AD885" s="32"/>
      <c r="AE885" s="10"/>
      <c r="AF885" s="32"/>
      <c r="AG885" s="10"/>
      <c r="AH885" s="32"/>
      <c r="AI885" s="10"/>
      <c r="AJ885" s="32"/>
      <c r="AK885" s="10"/>
      <c r="AL885" s="32"/>
      <c r="AM885" s="10"/>
      <c r="AN885" s="32"/>
      <c r="AO885" s="10"/>
      <c r="AP885" s="244"/>
      <c r="AQ885" s="10"/>
      <c r="AR885" s="32"/>
      <c r="AS885" s="10"/>
      <c r="AT885" s="244"/>
      <c r="AU885" s="10"/>
      <c r="AV885" s="244"/>
      <c r="AW885" s="7"/>
      <c r="AX885" s="249"/>
      <c r="AY885" s="10"/>
      <c r="AZ885" s="244"/>
      <c r="BA885" s="7"/>
      <c r="BB885" s="249"/>
      <c r="BC885" s="7"/>
      <c r="BD885" s="249"/>
      <c r="BE885" s="7"/>
      <c r="BF885" s="8"/>
      <c r="BG885" s="7"/>
      <c r="BH885" s="8"/>
      <c r="BJ885" s="41"/>
      <c r="BK885" s="41"/>
    </row>
    <row r="886" spans="2:63">
      <c r="B886" s="6"/>
      <c r="C886" s="10"/>
      <c r="D886" s="32"/>
      <c r="E886" s="10"/>
      <c r="F886" s="32"/>
      <c r="G886" s="10"/>
      <c r="H886" s="32"/>
      <c r="I886" s="10"/>
      <c r="J886" s="32"/>
      <c r="K886" s="10"/>
      <c r="L886" s="32"/>
      <c r="M886" s="10"/>
      <c r="N886" s="32"/>
      <c r="O886" s="10"/>
      <c r="P886" s="32"/>
      <c r="Q886" s="10"/>
      <c r="R886" s="32"/>
      <c r="S886" s="10"/>
      <c r="T886" s="32"/>
      <c r="U886" s="10"/>
      <c r="V886" s="32"/>
      <c r="W886" s="10"/>
      <c r="X886" s="32"/>
      <c r="Y886" s="10"/>
      <c r="Z886" s="32"/>
      <c r="AA886" s="10"/>
      <c r="AB886" s="32"/>
      <c r="AC886" s="10"/>
      <c r="AD886" s="32"/>
      <c r="AE886" s="10"/>
      <c r="AF886" s="32"/>
      <c r="AG886" s="10"/>
      <c r="AH886" s="32"/>
      <c r="AI886" s="10"/>
      <c r="AJ886" s="32"/>
      <c r="AK886" s="10"/>
      <c r="AL886" s="32"/>
      <c r="AM886" s="10"/>
      <c r="AN886" s="32"/>
      <c r="AO886" s="10"/>
      <c r="AP886" s="244"/>
      <c r="AQ886" s="10"/>
      <c r="AR886" s="32"/>
      <c r="AS886" s="10"/>
      <c r="AT886" s="244"/>
      <c r="AU886" s="10"/>
      <c r="AV886" s="244"/>
      <c r="AW886" s="7"/>
      <c r="AX886" s="249"/>
      <c r="AY886" s="10"/>
      <c r="AZ886" s="244"/>
      <c r="BA886" s="7"/>
      <c r="BB886" s="249"/>
      <c r="BC886" s="7"/>
      <c r="BD886" s="249"/>
      <c r="BE886" s="7"/>
      <c r="BF886" s="8"/>
      <c r="BG886" s="7"/>
      <c r="BH886" s="8"/>
      <c r="BJ886" s="41"/>
      <c r="BK886" s="41"/>
    </row>
    <row r="887" spans="2:63">
      <c r="B887" s="6"/>
      <c r="C887" s="10"/>
      <c r="D887" s="32"/>
      <c r="E887" s="10"/>
      <c r="F887" s="32"/>
      <c r="G887" s="10"/>
      <c r="H887" s="32"/>
      <c r="I887" s="10"/>
      <c r="J887" s="32"/>
      <c r="K887" s="10"/>
      <c r="L887" s="32"/>
      <c r="M887" s="10"/>
      <c r="N887" s="32"/>
      <c r="O887" s="10"/>
      <c r="P887" s="32"/>
      <c r="Q887" s="10"/>
      <c r="R887" s="32"/>
      <c r="S887" s="10"/>
      <c r="T887" s="32"/>
      <c r="U887" s="10"/>
      <c r="V887" s="32"/>
      <c r="W887" s="10"/>
      <c r="X887" s="32"/>
      <c r="Y887" s="10"/>
      <c r="Z887" s="32"/>
      <c r="AA887" s="10"/>
      <c r="AB887" s="32"/>
      <c r="AC887" s="10"/>
      <c r="AD887" s="32"/>
      <c r="AE887" s="10"/>
      <c r="AF887" s="32"/>
      <c r="AG887" s="10"/>
      <c r="AH887" s="32"/>
      <c r="AI887" s="10"/>
      <c r="AJ887" s="32"/>
      <c r="AK887" s="10"/>
      <c r="AL887" s="32"/>
      <c r="AM887" s="10"/>
      <c r="AN887" s="32"/>
      <c r="AO887" s="10"/>
      <c r="AP887" s="244"/>
      <c r="AQ887" s="10"/>
      <c r="AR887" s="32"/>
      <c r="AS887" s="10"/>
      <c r="AT887" s="244"/>
      <c r="AU887" s="10"/>
      <c r="AV887" s="244"/>
      <c r="AW887" s="7"/>
      <c r="AX887" s="249"/>
      <c r="AY887" s="10"/>
      <c r="AZ887" s="244"/>
      <c r="BA887" s="7"/>
      <c r="BB887" s="249"/>
      <c r="BC887" s="7"/>
      <c r="BD887" s="249"/>
      <c r="BE887" s="7"/>
      <c r="BF887" s="8"/>
      <c r="BG887" s="7"/>
      <c r="BH887" s="8"/>
      <c r="BJ887" s="41"/>
      <c r="BK887" s="41"/>
    </row>
    <row r="888" spans="2:63">
      <c r="B888" s="6"/>
      <c r="C888" s="10"/>
      <c r="D888" s="32"/>
      <c r="E888" s="10"/>
      <c r="F888" s="32"/>
      <c r="G888" s="10"/>
      <c r="H888" s="32"/>
      <c r="I888" s="10"/>
      <c r="J888" s="32"/>
      <c r="K888" s="10"/>
      <c r="L888" s="32"/>
      <c r="M888" s="10"/>
      <c r="N888" s="32"/>
      <c r="O888" s="10"/>
      <c r="P888" s="32"/>
      <c r="Q888" s="10"/>
      <c r="R888" s="32"/>
      <c r="S888" s="10"/>
      <c r="T888" s="32"/>
      <c r="U888" s="10"/>
      <c r="V888" s="32"/>
      <c r="W888" s="10"/>
      <c r="X888" s="32"/>
      <c r="Y888" s="10"/>
      <c r="Z888" s="32"/>
      <c r="AA888" s="10"/>
      <c r="AB888" s="32"/>
      <c r="AC888" s="10"/>
      <c r="AD888" s="32"/>
      <c r="AE888" s="10"/>
      <c r="AF888" s="32"/>
      <c r="AG888" s="10"/>
      <c r="AH888" s="32"/>
      <c r="AI888" s="10"/>
      <c r="AJ888" s="32"/>
      <c r="AK888" s="10"/>
      <c r="AL888" s="32"/>
      <c r="AM888" s="10"/>
      <c r="AN888" s="32"/>
      <c r="AO888" s="10"/>
      <c r="AP888" s="244"/>
      <c r="AQ888" s="10"/>
      <c r="AR888" s="32"/>
      <c r="AS888" s="10"/>
      <c r="AT888" s="244"/>
      <c r="AU888" s="10"/>
      <c r="AV888" s="244"/>
      <c r="AW888" s="7"/>
      <c r="AX888" s="249"/>
      <c r="AY888" s="10"/>
      <c r="AZ888" s="244"/>
      <c r="BA888" s="7"/>
      <c r="BB888" s="249"/>
      <c r="BC888" s="7"/>
      <c r="BD888" s="249"/>
      <c r="BE888" s="7"/>
      <c r="BF888" s="8"/>
      <c r="BG888" s="7"/>
      <c r="BH888" s="8"/>
      <c r="BJ888" s="41"/>
      <c r="BK888" s="41"/>
    </row>
    <row r="889" spans="2:63">
      <c r="B889" s="6"/>
      <c r="C889" s="10"/>
      <c r="D889" s="32"/>
      <c r="E889" s="10"/>
      <c r="F889" s="32"/>
      <c r="G889" s="10"/>
      <c r="H889" s="32"/>
      <c r="I889" s="10"/>
      <c r="J889" s="32"/>
      <c r="K889" s="10"/>
      <c r="L889" s="32"/>
      <c r="M889" s="10"/>
      <c r="N889" s="32"/>
      <c r="O889" s="10"/>
      <c r="P889" s="32"/>
      <c r="Q889" s="10"/>
      <c r="R889" s="32"/>
      <c r="S889" s="10"/>
      <c r="T889" s="32"/>
      <c r="U889" s="10"/>
      <c r="V889" s="32"/>
      <c r="W889" s="10"/>
      <c r="X889" s="32"/>
      <c r="Y889" s="10"/>
      <c r="Z889" s="32"/>
      <c r="AA889" s="10"/>
      <c r="AB889" s="32"/>
      <c r="AC889" s="10"/>
      <c r="AD889" s="32"/>
      <c r="AE889" s="10"/>
      <c r="AF889" s="32"/>
      <c r="AG889" s="10"/>
      <c r="AH889" s="32"/>
      <c r="AI889" s="10"/>
      <c r="AJ889" s="32"/>
      <c r="AK889" s="10"/>
      <c r="AL889" s="32"/>
      <c r="AM889" s="10"/>
      <c r="AN889" s="32"/>
      <c r="AO889" s="10"/>
      <c r="AP889" s="244"/>
      <c r="AQ889" s="10"/>
      <c r="AR889" s="32"/>
      <c r="AS889" s="10"/>
      <c r="AT889" s="244"/>
      <c r="AU889" s="10"/>
      <c r="AV889" s="244"/>
      <c r="AW889" s="7"/>
      <c r="AX889" s="249"/>
      <c r="AY889" s="10"/>
      <c r="AZ889" s="244"/>
      <c r="BA889" s="7"/>
      <c r="BB889" s="249"/>
      <c r="BC889" s="7"/>
      <c r="BD889" s="249"/>
      <c r="BE889" s="7"/>
      <c r="BF889" s="8"/>
      <c r="BG889" s="7"/>
      <c r="BH889" s="8"/>
      <c r="BJ889" s="41"/>
      <c r="BK889" s="41"/>
    </row>
    <row r="890" spans="2:63">
      <c r="B890" s="6"/>
      <c r="C890" s="10"/>
      <c r="D890" s="32"/>
      <c r="E890" s="10"/>
      <c r="F890" s="32"/>
      <c r="G890" s="10"/>
      <c r="H890" s="32"/>
      <c r="I890" s="10"/>
      <c r="J890" s="32"/>
      <c r="K890" s="10"/>
      <c r="L890" s="32"/>
      <c r="M890" s="10"/>
      <c r="N890" s="32"/>
      <c r="O890" s="10"/>
      <c r="P890" s="32"/>
      <c r="Q890" s="10"/>
      <c r="R890" s="32"/>
      <c r="S890" s="10"/>
      <c r="T890" s="32"/>
      <c r="U890" s="10"/>
      <c r="V890" s="32"/>
      <c r="W890" s="10"/>
      <c r="X890" s="32"/>
      <c r="Y890" s="10"/>
      <c r="Z890" s="32"/>
      <c r="AA890" s="10"/>
      <c r="AB890" s="32"/>
      <c r="AC890" s="10"/>
      <c r="AD890" s="32"/>
      <c r="AE890" s="10"/>
      <c r="AF890" s="32"/>
      <c r="AG890" s="10"/>
      <c r="AH890" s="32"/>
      <c r="AI890" s="10"/>
      <c r="AJ890" s="32"/>
      <c r="AK890" s="10"/>
      <c r="AL890" s="32"/>
      <c r="AM890" s="10"/>
      <c r="AN890" s="32"/>
      <c r="AO890" s="10"/>
      <c r="AP890" s="244"/>
      <c r="AQ890" s="10"/>
      <c r="AR890" s="32"/>
      <c r="AS890" s="10"/>
      <c r="AT890" s="244"/>
      <c r="AU890" s="10"/>
      <c r="AV890" s="244"/>
      <c r="AW890" s="7"/>
      <c r="AX890" s="249"/>
      <c r="AY890" s="10"/>
      <c r="AZ890" s="244"/>
      <c r="BA890" s="7"/>
      <c r="BB890" s="249"/>
      <c r="BC890" s="7"/>
      <c r="BD890" s="249"/>
      <c r="BE890" s="7"/>
      <c r="BF890" s="8"/>
      <c r="BG890" s="7"/>
      <c r="BH890" s="8"/>
      <c r="BJ890" s="41"/>
      <c r="BK890" s="41"/>
    </row>
    <row r="891" spans="2:63">
      <c r="B891" s="6"/>
      <c r="C891" s="10"/>
      <c r="D891" s="32"/>
      <c r="E891" s="10"/>
      <c r="F891" s="32"/>
      <c r="G891" s="10"/>
      <c r="H891" s="32"/>
      <c r="I891" s="10"/>
      <c r="J891" s="32"/>
      <c r="K891" s="10"/>
      <c r="L891" s="32"/>
      <c r="M891" s="10"/>
      <c r="N891" s="32"/>
      <c r="O891" s="10"/>
      <c r="P891" s="32"/>
      <c r="Q891" s="10"/>
      <c r="R891" s="32"/>
      <c r="S891" s="10"/>
      <c r="T891" s="32"/>
      <c r="U891" s="10"/>
      <c r="V891" s="32"/>
      <c r="W891" s="10"/>
      <c r="X891" s="32"/>
      <c r="Y891" s="10"/>
      <c r="Z891" s="32"/>
      <c r="AA891" s="10"/>
      <c r="AB891" s="32"/>
      <c r="AC891" s="10"/>
      <c r="AD891" s="32"/>
      <c r="AE891" s="10"/>
      <c r="AF891" s="32"/>
      <c r="AG891" s="10"/>
      <c r="AH891" s="32"/>
      <c r="AI891" s="10"/>
      <c r="AJ891" s="32"/>
      <c r="AK891" s="10"/>
      <c r="AL891" s="32"/>
      <c r="AM891" s="10"/>
      <c r="AN891" s="32"/>
      <c r="AO891" s="10"/>
      <c r="AP891" s="244"/>
      <c r="AQ891" s="10"/>
      <c r="AR891" s="32"/>
      <c r="AS891" s="10"/>
      <c r="AT891" s="244"/>
      <c r="AU891" s="10"/>
      <c r="AV891" s="244"/>
      <c r="AW891" s="7"/>
      <c r="AX891" s="249"/>
      <c r="AY891" s="10"/>
      <c r="AZ891" s="244"/>
      <c r="BA891" s="7"/>
      <c r="BB891" s="249"/>
      <c r="BC891" s="7"/>
      <c r="BD891" s="249"/>
      <c r="BE891" s="7"/>
      <c r="BF891" s="8"/>
      <c r="BG891" s="7"/>
      <c r="BH891" s="8"/>
      <c r="BJ891" s="41"/>
      <c r="BK891" s="41"/>
    </row>
    <row r="892" spans="2:63">
      <c r="B892" s="6"/>
      <c r="C892" s="10"/>
      <c r="D892" s="32"/>
      <c r="E892" s="10"/>
      <c r="F892" s="32"/>
      <c r="G892" s="10"/>
      <c r="H892" s="32"/>
      <c r="I892" s="10"/>
      <c r="J892" s="32"/>
      <c r="K892" s="10"/>
      <c r="L892" s="32"/>
      <c r="M892" s="10"/>
      <c r="N892" s="32"/>
      <c r="O892" s="10"/>
      <c r="P892" s="32"/>
      <c r="Q892" s="10"/>
      <c r="R892" s="32"/>
      <c r="S892" s="10"/>
      <c r="T892" s="32"/>
      <c r="U892" s="10"/>
      <c r="V892" s="32"/>
      <c r="W892" s="10"/>
      <c r="X892" s="32"/>
      <c r="Y892" s="10"/>
      <c r="Z892" s="32"/>
      <c r="AA892" s="10"/>
      <c r="AB892" s="32"/>
      <c r="AC892" s="10"/>
      <c r="AD892" s="32"/>
      <c r="AE892" s="10"/>
      <c r="AF892" s="32"/>
      <c r="AG892" s="10"/>
      <c r="AH892" s="32"/>
      <c r="AI892" s="10"/>
      <c r="AJ892" s="32"/>
      <c r="AK892" s="10"/>
      <c r="AL892" s="32"/>
      <c r="AM892" s="10"/>
      <c r="AN892" s="32"/>
      <c r="AO892" s="10"/>
      <c r="AP892" s="244"/>
      <c r="AQ892" s="10"/>
      <c r="AR892" s="32"/>
      <c r="AS892" s="10"/>
      <c r="AT892" s="244"/>
      <c r="AU892" s="10"/>
      <c r="AV892" s="244"/>
      <c r="AW892" s="7"/>
      <c r="AX892" s="249"/>
      <c r="AY892" s="10"/>
      <c r="AZ892" s="244"/>
      <c r="BA892" s="7"/>
      <c r="BB892" s="249"/>
      <c r="BC892" s="7"/>
      <c r="BD892" s="249"/>
      <c r="BE892" s="7"/>
      <c r="BF892" s="8"/>
      <c r="BG892" s="7"/>
      <c r="BH892" s="8"/>
      <c r="BJ892" s="41"/>
      <c r="BK892" s="41"/>
    </row>
    <row r="893" spans="2:63">
      <c r="B893" s="6"/>
      <c r="C893" s="10"/>
      <c r="D893" s="32"/>
      <c r="E893" s="10"/>
      <c r="F893" s="32"/>
      <c r="G893" s="10"/>
      <c r="H893" s="32"/>
      <c r="I893" s="10"/>
      <c r="J893" s="32"/>
      <c r="K893" s="10"/>
      <c r="L893" s="32"/>
      <c r="M893" s="10"/>
      <c r="N893" s="32"/>
      <c r="O893" s="10"/>
      <c r="P893" s="32"/>
      <c r="Q893" s="10"/>
      <c r="R893" s="32"/>
      <c r="S893" s="10"/>
      <c r="T893" s="32"/>
      <c r="U893" s="10"/>
      <c r="V893" s="32"/>
      <c r="W893" s="10"/>
      <c r="X893" s="32"/>
      <c r="Y893" s="10"/>
      <c r="Z893" s="32"/>
      <c r="AA893" s="10"/>
      <c r="AB893" s="32"/>
      <c r="AC893" s="10"/>
      <c r="AD893" s="32"/>
      <c r="AE893" s="10"/>
      <c r="AF893" s="32"/>
      <c r="AG893" s="10"/>
      <c r="AH893" s="32"/>
      <c r="AI893" s="10"/>
      <c r="AJ893" s="32"/>
      <c r="AK893" s="10"/>
      <c r="AL893" s="32"/>
      <c r="AM893" s="10"/>
      <c r="AN893" s="32"/>
      <c r="AO893" s="10"/>
      <c r="AP893" s="244"/>
      <c r="AQ893" s="10"/>
      <c r="AR893" s="32"/>
      <c r="AS893" s="10"/>
      <c r="AT893" s="244"/>
      <c r="AU893" s="10"/>
      <c r="AV893" s="244"/>
      <c r="AW893" s="7"/>
      <c r="AX893" s="249"/>
      <c r="AY893" s="10"/>
      <c r="AZ893" s="244"/>
      <c r="BA893" s="7"/>
      <c r="BB893" s="249"/>
      <c r="BC893" s="7"/>
      <c r="BD893" s="249"/>
      <c r="BE893" s="7"/>
      <c r="BF893" s="8"/>
      <c r="BG893" s="7"/>
      <c r="BH893" s="8"/>
      <c r="BJ893" s="41"/>
      <c r="BK893" s="41"/>
    </row>
    <row r="894" spans="2:63">
      <c r="B894" s="6"/>
      <c r="C894" s="10"/>
      <c r="D894" s="32"/>
      <c r="E894" s="10"/>
      <c r="F894" s="32"/>
      <c r="G894" s="10"/>
      <c r="H894" s="32"/>
      <c r="I894" s="10"/>
      <c r="J894" s="32"/>
      <c r="K894" s="10"/>
      <c r="L894" s="32"/>
      <c r="M894" s="10"/>
      <c r="N894" s="32"/>
      <c r="O894" s="10"/>
      <c r="P894" s="32"/>
      <c r="Q894" s="10"/>
      <c r="R894" s="32"/>
      <c r="S894" s="10"/>
      <c r="T894" s="32"/>
      <c r="U894" s="10"/>
      <c r="V894" s="32"/>
      <c r="W894" s="10"/>
      <c r="X894" s="32"/>
      <c r="Y894" s="10"/>
      <c r="Z894" s="32"/>
      <c r="AA894" s="10"/>
      <c r="AB894" s="32"/>
      <c r="AC894" s="10"/>
      <c r="AD894" s="32"/>
      <c r="AE894" s="10"/>
      <c r="AF894" s="32"/>
      <c r="AG894" s="10"/>
      <c r="AH894" s="32"/>
      <c r="AI894" s="10"/>
      <c r="AJ894" s="32"/>
      <c r="AK894" s="10"/>
      <c r="AL894" s="32"/>
      <c r="AM894" s="10"/>
      <c r="AN894" s="32"/>
      <c r="AO894" s="10"/>
      <c r="AP894" s="244"/>
      <c r="AQ894" s="10"/>
      <c r="AR894" s="32"/>
      <c r="AS894" s="10"/>
      <c r="AT894" s="244"/>
      <c r="AU894" s="10"/>
      <c r="AV894" s="244"/>
      <c r="AW894" s="7"/>
      <c r="AX894" s="249"/>
      <c r="AY894" s="10"/>
      <c r="AZ894" s="244"/>
      <c r="BA894" s="7"/>
      <c r="BB894" s="249"/>
      <c r="BC894" s="7"/>
      <c r="BD894" s="249"/>
      <c r="BE894" s="7"/>
      <c r="BF894" s="8"/>
      <c r="BG894" s="7"/>
      <c r="BH894" s="8"/>
      <c r="BJ894" s="41"/>
      <c r="BK894" s="41"/>
    </row>
    <row r="895" spans="2:63">
      <c r="B895" s="6"/>
      <c r="C895" s="10"/>
      <c r="D895" s="32"/>
      <c r="E895" s="10"/>
      <c r="F895" s="32"/>
      <c r="G895" s="10"/>
      <c r="H895" s="32"/>
      <c r="I895" s="10"/>
      <c r="J895" s="32"/>
      <c r="K895" s="10"/>
      <c r="L895" s="32"/>
      <c r="M895" s="10"/>
      <c r="N895" s="32"/>
      <c r="O895" s="10"/>
      <c r="P895" s="32"/>
      <c r="Q895" s="10"/>
      <c r="R895" s="32"/>
      <c r="S895" s="10"/>
      <c r="T895" s="32"/>
      <c r="U895" s="10"/>
      <c r="V895" s="32"/>
      <c r="W895" s="10"/>
      <c r="X895" s="32"/>
      <c r="Y895" s="10"/>
      <c r="Z895" s="32"/>
      <c r="AA895" s="10"/>
      <c r="AB895" s="32"/>
      <c r="AC895" s="10"/>
      <c r="AD895" s="32"/>
      <c r="AE895" s="10"/>
      <c r="AF895" s="32"/>
      <c r="AG895" s="10"/>
      <c r="AH895" s="32"/>
      <c r="AI895" s="10"/>
      <c r="AJ895" s="32"/>
      <c r="AK895" s="10"/>
      <c r="AL895" s="32"/>
      <c r="AM895" s="10"/>
      <c r="AN895" s="32"/>
      <c r="AO895" s="10"/>
      <c r="AP895" s="244"/>
      <c r="AQ895" s="10"/>
      <c r="AR895" s="32"/>
      <c r="AS895" s="10"/>
      <c r="AT895" s="244"/>
      <c r="AU895" s="10"/>
      <c r="AV895" s="244"/>
      <c r="AW895" s="7"/>
      <c r="AX895" s="249"/>
      <c r="AY895" s="10"/>
      <c r="AZ895" s="244"/>
      <c r="BA895" s="7"/>
      <c r="BB895" s="249"/>
      <c r="BC895" s="7"/>
      <c r="BD895" s="249"/>
      <c r="BE895" s="7"/>
      <c r="BF895" s="8"/>
      <c r="BG895" s="7"/>
      <c r="BH895" s="8"/>
      <c r="BJ895" s="41"/>
      <c r="BK895" s="41"/>
    </row>
    <row r="896" spans="2:63">
      <c r="B896" s="6"/>
      <c r="C896" s="10"/>
      <c r="D896" s="32"/>
      <c r="E896" s="10"/>
      <c r="F896" s="32"/>
      <c r="G896" s="10"/>
      <c r="H896" s="32"/>
      <c r="I896" s="10"/>
      <c r="J896" s="32"/>
      <c r="K896" s="10"/>
      <c r="L896" s="32"/>
      <c r="M896" s="10"/>
      <c r="N896" s="32"/>
      <c r="O896" s="10"/>
      <c r="P896" s="32"/>
      <c r="Q896" s="10"/>
      <c r="R896" s="32"/>
      <c r="S896" s="10"/>
      <c r="T896" s="32"/>
      <c r="U896" s="10"/>
      <c r="V896" s="32"/>
      <c r="W896" s="10"/>
      <c r="X896" s="32"/>
      <c r="Y896" s="10"/>
      <c r="Z896" s="32"/>
      <c r="AA896" s="10"/>
      <c r="AB896" s="32"/>
      <c r="AC896" s="10"/>
      <c r="AD896" s="32"/>
      <c r="AE896" s="10"/>
      <c r="AF896" s="32"/>
      <c r="AG896" s="10"/>
      <c r="AH896" s="32"/>
      <c r="AI896" s="10"/>
      <c r="AJ896" s="32"/>
      <c r="AK896" s="10"/>
      <c r="AL896" s="32"/>
      <c r="AM896" s="10"/>
      <c r="AN896" s="32"/>
      <c r="AO896" s="10"/>
      <c r="AP896" s="244"/>
      <c r="AQ896" s="10"/>
      <c r="AR896" s="32"/>
      <c r="AS896" s="10"/>
      <c r="AT896" s="244"/>
      <c r="AU896" s="10"/>
      <c r="AV896" s="244"/>
      <c r="AW896" s="7"/>
      <c r="AX896" s="249"/>
      <c r="AY896" s="10"/>
      <c r="AZ896" s="244"/>
      <c r="BA896" s="7"/>
      <c r="BB896" s="249"/>
      <c r="BC896" s="7"/>
      <c r="BD896" s="249"/>
      <c r="BE896" s="7"/>
      <c r="BF896" s="8"/>
      <c r="BG896" s="7"/>
      <c r="BH896" s="8"/>
      <c r="BJ896" s="41"/>
      <c r="BK896" s="41"/>
    </row>
    <row r="897" spans="1:64">
      <c r="B897" s="6"/>
      <c r="C897" s="10"/>
      <c r="D897" s="32"/>
      <c r="E897" s="10"/>
      <c r="F897" s="32"/>
      <c r="G897" s="10"/>
      <c r="H897" s="32"/>
      <c r="I897" s="10"/>
      <c r="J897" s="32"/>
      <c r="K897" s="10"/>
      <c r="L897" s="32"/>
      <c r="M897" s="10"/>
      <c r="N897" s="32"/>
      <c r="O897" s="10"/>
      <c r="P897" s="32"/>
      <c r="Q897" s="10"/>
      <c r="R897" s="32"/>
      <c r="S897" s="10"/>
      <c r="T897" s="32"/>
      <c r="U897" s="10"/>
      <c r="V897" s="32"/>
      <c r="W897" s="10"/>
      <c r="X897" s="32"/>
      <c r="Y897" s="10"/>
      <c r="Z897" s="32"/>
      <c r="AA897" s="10"/>
      <c r="AB897" s="32"/>
      <c r="AC897" s="10"/>
      <c r="AD897" s="32"/>
      <c r="AE897" s="10"/>
      <c r="AF897" s="32"/>
      <c r="AG897" s="10"/>
      <c r="AH897" s="32"/>
      <c r="AI897" s="10"/>
      <c r="AJ897" s="32"/>
      <c r="AK897" s="10"/>
      <c r="AL897" s="32"/>
      <c r="AM897" s="10"/>
      <c r="AN897" s="32"/>
      <c r="AO897" s="10"/>
      <c r="AP897" s="244"/>
      <c r="AQ897" s="10"/>
      <c r="AR897" s="32"/>
      <c r="AS897" s="10"/>
      <c r="AT897" s="244"/>
      <c r="AU897" s="10"/>
      <c r="AV897" s="244"/>
      <c r="AW897" s="7"/>
      <c r="AX897" s="249"/>
      <c r="AY897" s="10"/>
      <c r="AZ897" s="244"/>
      <c r="BA897" s="7"/>
      <c r="BB897" s="249"/>
      <c r="BC897" s="7"/>
      <c r="BD897" s="249"/>
      <c r="BE897" s="7"/>
      <c r="BF897" s="8"/>
      <c r="BG897" s="7"/>
      <c r="BH897" s="8"/>
      <c r="BJ897" s="41"/>
      <c r="BK897" s="41"/>
    </row>
    <row r="898" spans="1:64">
      <c r="B898" s="6"/>
      <c r="C898" s="10"/>
      <c r="D898" s="32"/>
      <c r="E898" s="10"/>
      <c r="F898" s="32"/>
      <c r="G898" s="10"/>
      <c r="H898" s="32"/>
      <c r="I898" s="10"/>
      <c r="J898" s="32"/>
      <c r="K898" s="10"/>
      <c r="L898" s="32"/>
      <c r="M898" s="10"/>
      <c r="N898" s="32"/>
      <c r="O898" s="10"/>
      <c r="P898" s="32"/>
      <c r="Q898" s="10"/>
      <c r="R898" s="32"/>
      <c r="S898" s="10"/>
      <c r="T898" s="32"/>
      <c r="U898" s="10"/>
      <c r="V898" s="32"/>
      <c r="W898" s="10"/>
      <c r="X898" s="32"/>
      <c r="Y898" s="10"/>
      <c r="Z898" s="32"/>
      <c r="AA898" s="10"/>
      <c r="AB898" s="32"/>
      <c r="AC898" s="10"/>
      <c r="AD898" s="32"/>
      <c r="AE898" s="10"/>
      <c r="AF898" s="32"/>
      <c r="AG898" s="10"/>
      <c r="AH898" s="32"/>
      <c r="AI898" s="10"/>
      <c r="AJ898" s="32"/>
      <c r="AK898" s="10"/>
      <c r="AL898" s="32"/>
      <c r="AM898" s="10"/>
      <c r="AN898" s="32"/>
      <c r="AO898" s="10"/>
      <c r="AP898" s="244"/>
      <c r="AQ898" s="10"/>
      <c r="AR898" s="32"/>
      <c r="AS898" s="10"/>
      <c r="AT898" s="244"/>
      <c r="AU898" s="10"/>
      <c r="AV898" s="244"/>
      <c r="AW898" s="7"/>
      <c r="AX898" s="249"/>
      <c r="AY898" s="10"/>
      <c r="AZ898" s="244"/>
      <c r="BA898" s="7"/>
      <c r="BB898" s="249"/>
      <c r="BC898" s="7"/>
      <c r="BD898" s="249"/>
      <c r="BE898" s="7"/>
      <c r="BF898" s="8"/>
      <c r="BG898" s="7"/>
      <c r="BH898" s="8"/>
      <c r="BJ898" s="41"/>
      <c r="BK898" s="41"/>
    </row>
    <row r="899" spans="1:64">
      <c r="B899" s="6"/>
      <c r="C899" s="10"/>
      <c r="D899" s="32"/>
      <c r="E899" s="10"/>
      <c r="F899" s="32"/>
      <c r="G899" s="10"/>
      <c r="H899" s="32"/>
      <c r="I899" s="10"/>
      <c r="J899" s="32"/>
      <c r="K899" s="10"/>
      <c r="L899" s="32"/>
      <c r="M899" s="10"/>
      <c r="N899" s="32"/>
      <c r="O899" s="10"/>
      <c r="P899" s="32"/>
      <c r="Q899" s="10"/>
      <c r="R899" s="32"/>
      <c r="S899" s="10"/>
      <c r="T899" s="32"/>
      <c r="U899" s="10"/>
      <c r="V899" s="32"/>
      <c r="W899" s="10"/>
      <c r="X899" s="32"/>
      <c r="Y899" s="10"/>
      <c r="Z899" s="32"/>
      <c r="AA899" s="10"/>
      <c r="AB899" s="32"/>
      <c r="AC899" s="10"/>
      <c r="AD899" s="32"/>
      <c r="AE899" s="10"/>
      <c r="AF899" s="32"/>
      <c r="AG899" s="10"/>
      <c r="AH899" s="32"/>
      <c r="AI899" s="10"/>
      <c r="AJ899" s="32"/>
      <c r="AK899" s="10"/>
      <c r="AL899" s="32"/>
      <c r="AM899" s="10"/>
      <c r="AN899" s="32"/>
      <c r="AO899" s="10"/>
      <c r="AP899" s="244"/>
      <c r="AQ899" s="10"/>
      <c r="AR899" s="32"/>
      <c r="AS899" s="10"/>
      <c r="AT899" s="244"/>
      <c r="AU899" s="10"/>
      <c r="AV899" s="244"/>
      <c r="AW899" s="7"/>
      <c r="AX899" s="249"/>
      <c r="AY899" s="10"/>
      <c r="AZ899" s="244"/>
      <c r="BA899" s="7"/>
      <c r="BB899" s="249"/>
      <c r="BC899" s="7"/>
      <c r="BD899" s="249"/>
      <c r="BE899" s="7"/>
      <c r="BF899" s="8"/>
      <c r="BG899" s="7"/>
      <c r="BH899" s="8"/>
      <c r="BJ899" s="41"/>
      <c r="BK899" s="41"/>
    </row>
    <row r="900" spans="1:64">
      <c r="B900" s="6"/>
      <c r="C900" s="10"/>
      <c r="D900" s="32"/>
      <c r="E900" s="10"/>
      <c r="F900" s="32"/>
      <c r="G900" s="10"/>
      <c r="H900" s="32"/>
      <c r="I900" s="10"/>
      <c r="J900" s="32"/>
      <c r="K900" s="10"/>
      <c r="L900" s="32"/>
      <c r="M900" s="10"/>
      <c r="N900" s="32"/>
      <c r="O900" s="10"/>
      <c r="P900" s="32"/>
      <c r="Q900" s="10"/>
      <c r="R900" s="32"/>
      <c r="S900" s="10"/>
      <c r="T900" s="32"/>
      <c r="U900" s="10"/>
      <c r="V900" s="32"/>
      <c r="W900" s="10"/>
      <c r="X900" s="32"/>
      <c r="Y900" s="10"/>
      <c r="Z900" s="32"/>
      <c r="AA900" s="10"/>
      <c r="AB900" s="32"/>
      <c r="AC900" s="10"/>
      <c r="AD900" s="32"/>
      <c r="AE900" s="10"/>
      <c r="AF900" s="32"/>
      <c r="AG900" s="10"/>
      <c r="AH900" s="32"/>
      <c r="AI900" s="10"/>
      <c r="AJ900" s="32"/>
      <c r="AK900" s="10"/>
      <c r="AL900" s="32"/>
      <c r="AM900" s="10"/>
      <c r="AN900" s="32"/>
      <c r="AO900" s="10"/>
      <c r="AP900" s="244"/>
      <c r="AQ900" s="10"/>
      <c r="AR900" s="32"/>
      <c r="AS900" s="10"/>
      <c r="AT900" s="244"/>
      <c r="AU900" s="10"/>
      <c r="AV900" s="244"/>
      <c r="AW900" s="7"/>
      <c r="AX900" s="249"/>
      <c r="AY900" s="10"/>
      <c r="AZ900" s="244"/>
      <c r="BA900" s="7"/>
      <c r="BB900" s="249"/>
      <c r="BC900" s="7"/>
      <c r="BD900" s="249"/>
      <c r="BE900" s="7"/>
      <c r="BF900" s="8"/>
      <c r="BG900" s="7"/>
      <c r="BH900" s="8"/>
      <c r="BJ900" s="41"/>
      <c r="BK900" s="41"/>
    </row>
    <row r="901" spans="1:64">
      <c r="B901" s="6"/>
      <c r="C901" s="10"/>
      <c r="D901" s="32"/>
      <c r="E901" s="10"/>
      <c r="F901" s="32"/>
      <c r="G901" s="10"/>
      <c r="H901" s="32"/>
      <c r="I901" s="10"/>
      <c r="J901" s="32"/>
      <c r="K901" s="10"/>
      <c r="L901" s="32"/>
      <c r="M901" s="10"/>
      <c r="N901" s="32"/>
      <c r="O901" s="10"/>
      <c r="P901" s="32"/>
      <c r="Q901" s="10"/>
      <c r="R901" s="32"/>
      <c r="S901" s="10"/>
      <c r="T901" s="32"/>
      <c r="U901" s="10"/>
      <c r="V901" s="32"/>
      <c r="W901" s="10"/>
      <c r="X901" s="32"/>
      <c r="Y901" s="10"/>
      <c r="Z901" s="32"/>
      <c r="AA901" s="10"/>
      <c r="AB901" s="32"/>
      <c r="AC901" s="10"/>
      <c r="AD901" s="32"/>
      <c r="AE901" s="10"/>
      <c r="AF901" s="32"/>
      <c r="AG901" s="10"/>
      <c r="AH901" s="32"/>
      <c r="AI901" s="10"/>
      <c r="AJ901" s="32"/>
      <c r="AK901" s="10"/>
      <c r="AL901" s="32"/>
      <c r="AM901" s="10"/>
      <c r="AN901" s="32"/>
      <c r="AO901" s="10"/>
      <c r="AP901" s="244"/>
      <c r="AQ901" s="10"/>
      <c r="AR901" s="32"/>
      <c r="AS901" s="10"/>
      <c r="AT901" s="244"/>
      <c r="AU901" s="10"/>
      <c r="AV901" s="244"/>
      <c r="AW901" s="7"/>
      <c r="AX901" s="249"/>
      <c r="AY901" s="10"/>
      <c r="AZ901" s="244"/>
      <c r="BA901" s="7"/>
      <c r="BB901" s="249"/>
      <c r="BC901" s="7"/>
      <c r="BD901" s="249"/>
      <c r="BE901" s="7"/>
      <c r="BF901" s="8"/>
      <c r="BG901" s="7"/>
      <c r="BH901" s="8"/>
      <c r="BJ901" s="41"/>
      <c r="BK901" s="41"/>
    </row>
    <row r="902" spans="1:64">
      <c r="B902" s="6"/>
      <c r="C902" s="10"/>
      <c r="D902" s="32"/>
      <c r="E902" s="10"/>
      <c r="F902" s="32"/>
      <c r="G902" s="10"/>
      <c r="H902" s="32"/>
      <c r="I902" s="10"/>
      <c r="J902" s="32"/>
      <c r="K902" s="10"/>
      <c r="L902" s="32"/>
      <c r="M902" s="10"/>
      <c r="N902" s="32"/>
      <c r="O902" s="10"/>
      <c r="P902" s="32"/>
      <c r="Q902" s="10"/>
      <c r="R902" s="32"/>
      <c r="S902" s="10"/>
      <c r="T902" s="32"/>
      <c r="U902" s="10"/>
      <c r="V902" s="32"/>
      <c r="W902" s="10"/>
      <c r="X902" s="32"/>
      <c r="Y902" s="10"/>
      <c r="Z902" s="32"/>
      <c r="AA902" s="10"/>
      <c r="AB902" s="32"/>
      <c r="AC902" s="10"/>
      <c r="AD902" s="32"/>
      <c r="AE902" s="10"/>
      <c r="AF902" s="32"/>
      <c r="AG902" s="10"/>
      <c r="AH902" s="32"/>
      <c r="AI902" s="10"/>
      <c r="AJ902" s="32"/>
      <c r="AK902" s="10"/>
      <c r="AL902" s="32"/>
      <c r="AM902" s="10"/>
      <c r="AN902" s="32"/>
      <c r="AO902" s="10"/>
      <c r="AP902" s="244"/>
      <c r="AQ902" s="10"/>
      <c r="AR902" s="32"/>
      <c r="AS902" s="10"/>
      <c r="AT902" s="244"/>
      <c r="AU902" s="10"/>
      <c r="AV902" s="244"/>
      <c r="AW902" s="7"/>
      <c r="AX902" s="249"/>
      <c r="AY902" s="10"/>
      <c r="AZ902" s="244"/>
      <c r="BA902" s="7"/>
      <c r="BB902" s="249"/>
      <c r="BC902" s="7"/>
      <c r="BD902" s="249"/>
      <c r="BE902" s="7"/>
      <c r="BF902" s="8"/>
      <c r="BG902" s="7"/>
      <c r="BH902" s="8"/>
      <c r="BJ902" s="41"/>
      <c r="BK902" s="41"/>
    </row>
    <row r="903" spans="1:64">
      <c r="B903" s="6"/>
      <c r="C903" s="10"/>
      <c r="D903" s="32"/>
      <c r="E903" s="10"/>
      <c r="F903" s="32"/>
      <c r="G903" s="10"/>
      <c r="H903" s="32"/>
      <c r="I903" s="10"/>
      <c r="J903" s="32"/>
      <c r="K903" s="10"/>
      <c r="L903" s="32"/>
      <c r="M903" s="10"/>
      <c r="N903" s="32"/>
      <c r="O903" s="10"/>
      <c r="P903" s="32"/>
      <c r="Q903" s="10"/>
      <c r="R903" s="32"/>
      <c r="S903" s="10"/>
      <c r="T903" s="32"/>
      <c r="U903" s="10"/>
      <c r="V903" s="32"/>
      <c r="W903" s="10"/>
      <c r="X903" s="32"/>
      <c r="Y903" s="10"/>
      <c r="Z903" s="32"/>
      <c r="AA903" s="10"/>
      <c r="AB903" s="32"/>
      <c r="AC903" s="10"/>
      <c r="AD903" s="32"/>
      <c r="AE903" s="10"/>
      <c r="AF903" s="32"/>
      <c r="AG903" s="10"/>
      <c r="AH903" s="32"/>
      <c r="AI903" s="10"/>
      <c r="AJ903" s="32"/>
      <c r="AK903" s="10"/>
      <c r="AL903" s="32"/>
      <c r="AM903" s="10"/>
      <c r="AN903" s="32"/>
      <c r="AO903" s="10"/>
      <c r="AP903" s="244"/>
      <c r="AQ903" s="10"/>
      <c r="AR903" s="32"/>
      <c r="AS903" s="10"/>
      <c r="AT903" s="244"/>
      <c r="AU903" s="10"/>
      <c r="AV903" s="244"/>
      <c r="AW903" s="7"/>
      <c r="AX903" s="249"/>
      <c r="AY903" s="10"/>
      <c r="AZ903" s="244"/>
      <c r="BA903" s="7"/>
      <c r="BB903" s="249"/>
      <c r="BC903" s="7"/>
      <c r="BD903" s="249"/>
      <c r="BE903" s="7"/>
      <c r="BF903" s="8"/>
      <c r="BG903" s="7"/>
      <c r="BH903" s="8"/>
      <c r="BJ903" s="41"/>
      <c r="BK903" s="41"/>
    </row>
    <row r="904" spans="1:64">
      <c r="B904" s="6"/>
      <c r="C904" s="10"/>
      <c r="D904" s="32"/>
      <c r="E904" s="10"/>
      <c r="F904" s="32"/>
      <c r="G904" s="10"/>
      <c r="H904" s="32"/>
      <c r="I904" s="10"/>
      <c r="J904" s="32"/>
      <c r="K904" s="10"/>
      <c r="L904" s="32"/>
      <c r="M904" s="10"/>
      <c r="N904" s="32"/>
      <c r="O904" s="10"/>
      <c r="P904" s="32"/>
      <c r="Q904" s="10"/>
      <c r="R904" s="32"/>
      <c r="S904" s="10"/>
      <c r="T904" s="32"/>
      <c r="U904" s="10"/>
      <c r="V904" s="32"/>
      <c r="W904" s="10"/>
      <c r="X904" s="32"/>
      <c r="Y904" s="10"/>
      <c r="Z904" s="32"/>
      <c r="AA904" s="10"/>
      <c r="AB904" s="32"/>
      <c r="AC904" s="10"/>
      <c r="AD904" s="32"/>
      <c r="AE904" s="10"/>
      <c r="AF904" s="32"/>
      <c r="AG904" s="10"/>
      <c r="AH904" s="32"/>
      <c r="AI904" s="10"/>
      <c r="AJ904" s="32"/>
      <c r="AK904" s="10"/>
      <c r="AL904" s="32"/>
      <c r="AM904" s="10"/>
      <c r="AN904" s="32"/>
      <c r="AO904" s="10"/>
      <c r="AP904" s="244"/>
      <c r="AQ904" s="10"/>
      <c r="AR904" s="32"/>
      <c r="AS904" s="10"/>
      <c r="AT904" s="244"/>
      <c r="AU904" s="10"/>
      <c r="AV904" s="244"/>
      <c r="AW904" s="7"/>
      <c r="AX904" s="249"/>
      <c r="AY904" s="10"/>
      <c r="AZ904" s="244"/>
      <c r="BA904" s="7"/>
      <c r="BB904" s="249"/>
      <c r="BC904" s="7"/>
      <c r="BD904" s="249"/>
      <c r="BE904" s="7"/>
      <c r="BF904" s="8"/>
      <c r="BG904" s="7"/>
      <c r="BH904" s="8"/>
      <c r="BJ904" s="41"/>
      <c r="BK904" s="41"/>
    </row>
    <row r="905" spans="1:64">
      <c r="B905" s="6"/>
      <c r="C905" s="10"/>
      <c r="D905" s="32"/>
      <c r="E905" s="10"/>
      <c r="F905" s="32"/>
      <c r="G905" s="10"/>
      <c r="H905" s="32"/>
      <c r="I905" s="10"/>
      <c r="J905" s="32"/>
      <c r="K905" s="10"/>
      <c r="L905" s="32"/>
      <c r="M905" s="10"/>
      <c r="N905" s="32"/>
      <c r="O905" s="10"/>
      <c r="P905" s="32"/>
      <c r="Q905" s="10"/>
      <c r="R905" s="32"/>
      <c r="S905" s="10"/>
      <c r="T905" s="32"/>
      <c r="U905" s="10"/>
      <c r="V905" s="32"/>
      <c r="W905" s="10"/>
      <c r="X905" s="32"/>
      <c r="Y905" s="10"/>
      <c r="Z905" s="32"/>
      <c r="AA905" s="10"/>
      <c r="AB905" s="32"/>
      <c r="AC905" s="10"/>
      <c r="AD905" s="32"/>
      <c r="AE905" s="10"/>
      <c r="AF905" s="32"/>
      <c r="AG905" s="10"/>
      <c r="AH905" s="32"/>
      <c r="AI905" s="10"/>
      <c r="AJ905" s="32"/>
      <c r="AK905" s="10"/>
      <c r="AL905" s="32"/>
      <c r="AM905" s="10"/>
      <c r="AN905" s="32"/>
      <c r="AO905" s="10"/>
      <c r="AP905" s="244"/>
      <c r="AQ905" s="10"/>
      <c r="AR905" s="32"/>
      <c r="AS905" s="10"/>
      <c r="AT905" s="244"/>
      <c r="AU905" s="10"/>
      <c r="AV905" s="244"/>
      <c r="AW905" s="7"/>
      <c r="AX905" s="249"/>
      <c r="AY905" s="10"/>
      <c r="AZ905" s="244"/>
      <c r="BA905" s="7"/>
      <c r="BB905" s="249"/>
      <c r="BC905" s="7"/>
      <c r="BD905" s="249"/>
      <c r="BE905" s="7"/>
      <c r="BF905" s="8"/>
      <c r="BG905" s="7"/>
      <c r="BH905" s="8"/>
      <c r="BJ905" s="41"/>
      <c r="BK905" s="41"/>
    </row>
    <row r="906" spans="1:64">
      <c r="B906" s="6"/>
      <c r="C906" s="10"/>
      <c r="D906" s="32"/>
      <c r="E906" s="10"/>
      <c r="F906" s="32"/>
      <c r="G906" s="10"/>
      <c r="H906" s="32"/>
      <c r="I906" s="10"/>
      <c r="J906" s="32"/>
      <c r="K906" s="10"/>
      <c r="L906" s="32"/>
      <c r="M906" s="10"/>
      <c r="N906" s="32"/>
      <c r="O906" s="10"/>
      <c r="P906" s="32"/>
      <c r="Q906" s="10"/>
      <c r="R906" s="32"/>
      <c r="S906" s="10"/>
      <c r="T906" s="32"/>
      <c r="U906" s="10"/>
      <c r="V906" s="32"/>
      <c r="W906" s="10"/>
      <c r="X906" s="32"/>
      <c r="Y906" s="10"/>
      <c r="Z906" s="32"/>
      <c r="AA906" s="10"/>
      <c r="AB906" s="32"/>
      <c r="AC906" s="10"/>
      <c r="AD906" s="32"/>
      <c r="AE906" s="10"/>
      <c r="AF906" s="32"/>
      <c r="AG906" s="10"/>
      <c r="AH906" s="32"/>
      <c r="AI906" s="10"/>
      <c r="AJ906" s="32"/>
      <c r="AK906" s="10"/>
      <c r="AL906" s="32"/>
      <c r="AM906" s="10"/>
      <c r="AN906" s="32"/>
      <c r="AO906" s="10"/>
      <c r="AP906" s="244"/>
      <c r="AQ906" s="10"/>
      <c r="AR906" s="32"/>
      <c r="AS906" s="10"/>
      <c r="AT906" s="244"/>
      <c r="AU906" s="10"/>
      <c r="AV906" s="244"/>
      <c r="AW906" s="7"/>
      <c r="AX906" s="249"/>
      <c r="AY906" s="10"/>
      <c r="AZ906" s="244"/>
      <c r="BA906" s="7"/>
      <c r="BB906" s="249"/>
      <c r="BC906" s="7"/>
      <c r="BD906" s="249"/>
      <c r="BE906" s="7"/>
      <c r="BF906" s="8"/>
      <c r="BG906" s="7"/>
      <c r="BH906" s="8"/>
      <c r="BJ906" s="41"/>
      <c r="BK906" s="41"/>
    </row>
    <row r="907" spans="1:64">
      <c r="B907" s="6"/>
      <c r="C907" s="10"/>
      <c r="D907" s="32"/>
      <c r="E907" s="10"/>
      <c r="F907" s="32"/>
      <c r="G907" s="10"/>
      <c r="H907" s="32"/>
      <c r="I907" s="10"/>
      <c r="J907" s="32"/>
      <c r="K907" s="10"/>
      <c r="L907" s="32"/>
      <c r="M907" s="10"/>
      <c r="N907" s="32"/>
      <c r="O907" s="10"/>
      <c r="P907" s="32"/>
      <c r="Q907" s="10"/>
      <c r="R907" s="32"/>
      <c r="S907" s="10"/>
      <c r="T907" s="32"/>
      <c r="U907" s="10"/>
      <c r="V907" s="32"/>
      <c r="W907" s="10"/>
      <c r="X907" s="32"/>
      <c r="Y907" s="10"/>
      <c r="Z907" s="32"/>
      <c r="AA907" s="10"/>
      <c r="AB907" s="32"/>
      <c r="AC907" s="10"/>
      <c r="AD907" s="32"/>
      <c r="AE907" s="10"/>
      <c r="AF907" s="32"/>
      <c r="AG907" s="10"/>
      <c r="AH907" s="32"/>
      <c r="AI907" s="10"/>
      <c r="AJ907" s="32"/>
      <c r="AK907" s="10"/>
      <c r="AL907" s="32"/>
      <c r="AM907" s="10"/>
      <c r="AN907" s="32"/>
      <c r="AO907" s="10"/>
      <c r="AP907" s="244"/>
      <c r="AQ907" s="10"/>
      <c r="AR907" s="32"/>
      <c r="AS907" s="10"/>
      <c r="AT907" s="244"/>
      <c r="AU907" s="10"/>
      <c r="AV907" s="244"/>
      <c r="AW907" s="7"/>
      <c r="AX907" s="249"/>
      <c r="AY907" s="10"/>
      <c r="AZ907" s="244"/>
      <c r="BA907" s="7"/>
      <c r="BB907" s="249"/>
      <c r="BC907" s="7"/>
      <c r="BD907" s="249"/>
      <c r="BE907" s="7"/>
      <c r="BF907" s="8"/>
      <c r="BG907" s="7"/>
      <c r="BH907" s="8"/>
      <c r="BJ907" s="41"/>
      <c r="BK907" s="41"/>
    </row>
    <row r="908" spans="1:64">
      <c r="B908" s="6"/>
      <c r="C908" s="10"/>
      <c r="D908" s="32"/>
      <c r="E908" s="10"/>
      <c r="F908" s="32"/>
      <c r="G908" s="10"/>
      <c r="H908" s="32"/>
      <c r="I908" s="10"/>
      <c r="J908" s="32"/>
      <c r="K908" s="10"/>
      <c r="L908" s="32"/>
      <c r="M908" s="10"/>
      <c r="N908" s="32"/>
      <c r="O908" s="10"/>
      <c r="P908" s="32"/>
      <c r="Q908" s="10"/>
      <c r="R908" s="32"/>
      <c r="S908" s="10"/>
      <c r="T908" s="32"/>
      <c r="U908" s="10"/>
      <c r="V908" s="32"/>
      <c r="W908" s="10"/>
      <c r="X908" s="32"/>
      <c r="Y908" s="10"/>
      <c r="Z908" s="32"/>
      <c r="AA908" s="10"/>
      <c r="AB908" s="32"/>
      <c r="AC908" s="10"/>
      <c r="AD908" s="32"/>
      <c r="AE908" s="10"/>
      <c r="AF908" s="32"/>
      <c r="AG908" s="10"/>
      <c r="AH908" s="32"/>
      <c r="AI908" s="10"/>
      <c r="AJ908" s="32"/>
      <c r="AK908" s="10"/>
      <c r="AL908" s="32"/>
      <c r="AM908" s="10"/>
      <c r="AN908" s="32"/>
      <c r="AO908" s="10"/>
      <c r="AP908" s="244"/>
      <c r="AQ908" s="10"/>
      <c r="AR908" s="32"/>
      <c r="AS908" s="10"/>
      <c r="AT908" s="244"/>
      <c r="AU908" s="10"/>
      <c r="AV908" s="244"/>
      <c r="AW908" s="7"/>
      <c r="AX908" s="249"/>
      <c r="AY908" s="10"/>
      <c r="AZ908" s="244"/>
      <c r="BA908" s="7"/>
      <c r="BB908" s="249"/>
      <c r="BC908" s="7"/>
      <c r="BD908" s="249"/>
      <c r="BE908" s="7"/>
      <c r="BF908" s="8"/>
      <c r="BG908" s="7"/>
      <c r="BH908" s="8"/>
      <c r="BJ908" s="41"/>
      <c r="BK908" s="41"/>
    </row>
    <row r="909" spans="1:64" ht="13.5" thickBot="1">
      <c r="A909">
        <f>+A607+1</f>
        <v>555</v>
      </c>
      <c r="B909" s="6"/>
      <c r="C909" s="10"/>
      <c r="D909" s="32"/>
      <c r="E909" s="10"/>
      <c r="F909" s="32"/>
      <c r="G909" s="10"/>
      <c r="H909" s="32"/>
      <c r="I909" s="10"/>
      <c r="J909" s="32"/>
      <c r="K909" s="10"/>
      <c r="L909" s="32"/>
      <c r="M909" s="10"/>
      <c r="N909" s="32"/>
      <c r="O909" s="10"/>
      <c r="P909" s="32"/>
      <c r="Q909" s="10"/>
      <c r="R909" s="32"/>
      <c r="S909" s="10"/>
      <c r="T909" s="32"/>
      <c r="U909" s="10"/>
      <c r="V909" s="32"/>
      <c r="W909" s="10"/>
      <c r="X909" s="32"/>
      <c r="Y909" s="10"/>
      <c r="Z909" s="32"/>
      <c r="AA909" s="10"/>
      <c r="AB909" s="32"/>
      <c r="AC909" s="10"/>
      <c r="AD909" s="32"/>
      <c r="AE909" s="10"/>
      <c r="AF909" s="32"/>
      <c r="AG909" s="10"/>
      <c r="AH909" s="32"/>
      <c r="AI909" s="10"/>
      <c r="AJ909" s="32"/>
      <c r="AK909" s="10"/>
      <c r="AL909" s="32"/>
      <c r="AM909" s="10"/>
      <c r="AN909" s="32"/>
      <c r="AO909" s="10"/>
      <c r="AP909" s="244"/>
      <c r="AQ909" s="10"/>
      <c r="AR909" s="32"/>
      <c r="AS909" s="10"/>
      <c r="AT909" s="244"/>
      <c r="AU909" s="10"/>
      <c r="AV909" s="244"/>
      <c r="AW909" s="23"/>
      <c r="AX909" s="251"/>
      <c r="AY909" s="10"/>
      <c r="AZ909" s="244"/>
      <c r="BA909" s="23"/>
      <c r="BB909" s="251"/>
      <c r="BC909" s="23"/>
      <c r="BD909" s="251"/>
      <c r="BE909" s="311"/>
      <c r="BF909" s="311"/>
      <c r="BG909" s="7"/>
      <c r="BH909" s="8"/>
      <c r="BJ909" s="41"/>
      <c r="BK909" s="41">
        <f>+AI909+AE909+Y909+W909+U909+S909+Q909+O909+M909+I909+G909+E909+C909+AG909+K909+BG909+BN909+AA909+AC909+AK909+AM909+AO909</f>
        <v>0</v>
      </c>
      <c r="BL909">
        <f>COUNT(C909:BH909)/2</f>
        <v>0</v>
      </c>
    </row>
    <row r="910" spans="1:64">
      <c r="BJ910" s="41"/>
      <c r="BK910" s="41"/>
    </row>
    <row r="911" spans="1:64">
      <c r="BJ911" s="41"/>
    </row>
    <row r="912" spans="1:64">
      <c r="BJ912" s="41"/>
    </row>
  </sheetData>
  <sortState xmlns:xlrd2="http://schemas.microsoft.com/office/spreadsheetml/2017/richdata2" ref="B5:G25">
    <sortCondition descending="1" ref="G5:G33"/>
  </sortState>
  <mergeCells count="30">
    <mergeCell ref="K52:L52"/>
    <mergeCell ref="B52:B53"/>
    <mergeCell ref="C52:D52"/>
    <mergeCell ref="E52:F52"/>
    <mergeCell ref="G52:H52"/>
    <mergeCell ref="I52:J52"/>
    <mergeCell ref="AI52:AJ52"/>
    <mergeCell ref="M52:N52"/>
    <mergeCell ref="O52:P52"/>
    <mergeCell ref="Q52:R52"/>
    <mergeCell ref="S52:T52"/>
    <mergeCell ref="U52:V52"/>
    <mergeCell ref="W52:X52"/>
    <mergeCell ref="Y52:Z52"/>
    <mergeCell ref="AA52:AB52"/>
    <mergeCell ref="AC52:AD52"/>
    <mergeCell ref="AE52:AF52"/>
    <mergeCell ref="AG52:AH52"/>
    <mergeCell ref="BG52:BH52"/>
    <mergeCell ref="AK52:AL52"/>
    <mergeCell ref="AM52:AN52"/>
    <mergeCell ref="AO52:AP52"/>
    <mergeCell ref="AQ52:AR52"/>
    <mergeCell ref="AS52:AT52"/>
    <mergeCell ref="AU52:AV52"/>
    <mergeCell ref="AW52:AX52"/>
    <mergeCell ref="AY52:AZ52"/>
    <mergeCell ref="BA52:BB52"/>
    <mergeCell ref="BC52:BD52"/>
    <mergeCell ref="BE52:BF5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469A8-EC56-4A8B-9174-1BC354274893}">
  <sheetPr codeName="Hoja36"/>
  <dimension ref="A1:AJ61"/>
  <sheetViews>
    <sheetView workbookViewId="0"/>
  </sheetViews>
  <sheetFormatPr baseColWidth="10" defaultColWidth="11.5703125" defaultRowHeight="12.75"/>
  <cols>
    <col min="1" max="1" width="4" customWidth="1"/>
    <col min="3" max="30" width="4" customWidth="1"/>
  </cols>
  <sheetData>
    <row r="1" spans="1:31">
      <c r="A1" s="312" t="s">
        <v>176</v>
      </c>
      <c r="AE1" s="24"/>
    </row>
    <row r="2" spans="1:31">
      <c r="A2" t="s">
        <v>10</v>
      </c>
      <c r="AE2" s="24"/>
    </row>
    <row r="3" spans="1:31" ht="13.5" thickBot="1">
      <c r="A3">
        <f>+GENERAL!B6</f>
        <v>12</v>
      </c>
      <c r="C3" s="41">
        <f>SUM(C5:C7)</f>
        <v>-300000000</v>
      </c>
      <c r="AE3" s="24"/>
    </row>
    <row r="4" spans="1:31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AE4" s="24"/>
    </row>
    <row r="5" spans="1:31" ht="13.5" thickBot="1">
      <c r="A5" s="150">
        <v>1</v>
      </c>
      <c r="B5" s="23" t="s">
        <v>9</v>
      </c>
      <c r="C5" s="47">
        <f>+O$36</f>
        <v>-100000000</v>
      </c>
      <c r="D5" s="48">
        <f>+P$37</f>
        <v>0</v>
      </c>
      <c r="E5" s="45">
        <f>+P$36</f>
        <v>0</v>
      </c>
      <c r="F5" s="18">
        <f>+O$22</f>
        <v>0</v>
      </c>
      <c r="G5" s="240">
        <f t="shared" ref="G5:G18" si="0">IF(E5&lt;A$3/2,-1,1)*80+C5</f>
        <v>-100000080</v>
      </c>
      <c r="AE5" s="24"/>
    </row>
    <row r="6" spans="1:31" ht="13.5" thickBot="1">
      <c r="A6" s="150">
        <v>2</v>
      </c>
      <c r="B6" s="162" t="s">
        <v>123</v>
      </c>
      <c r="C6" s="47">
        <f>+E$36</f>
        <v>-100000000</v>
      </c>
      <c r="D6" s="48">
        <f>+F$37</f>
        <v>0</v>
      </c>
      <c r="E6" s="45">
        <f>+F$36</f>
        <v>0</v>
      </c>
      <c r="F6" s="18">
        <f>+E$22</f>
        <v>0</v>
      </c>
      <c r="G6" s="240">
        <f t="shared" si="0"/>
        <v>-100000080</v>
      </c>
      <c r="AE6" s="24"/>
    </row>
    <row r="7" spans="1:31" ht="13.5" thickBot="1">
      <c r="A7" s="150">
        <v>3</v>
      </c>
      <c r="B7" s="23" t="s">
        <v>155</v>
      </c>
      <c r="C7" s="47">
        <f>+Y$36</f>
        <v>-100000000</v>
      </c>
      <c r="D7" s="48">
        <f>+Z$37</f>
        <v>0</v>
      </c>
      <c r="E7" s="45">
        <f>+Z$36</f>
        <v>0</v>
      </c>
      <c r="F7" s="18">
        <f>+Y$22</f>
        <v>0</v>
      </c>
      <c r="G7" s="240">
        <f t="shared" si="0"/>
        <v>-100000080</v>
      </c>
      <c r="AE7" s="24"/>
    </row>
    <row r="8" spans="1:31" ht="13.5" hidden="1" thickBot="1">
      <c r="A8" s="150">
        <v>4</v>
      </c>
      <c r="B8" s="23" t="s">
        <v>1</v>
      </c>
      <c r="C8" s="47">
        <f>+G$36</f>
        <v>-100000000</v>
      </c>
      <c r="D8" s="48">
        <f>+H$37</f>
        <v>0</v>
      </c>
      <c r="E8" s="45">
        <f>+H$36</f>
        <v>0</v>
      </c>
      <c r="F8" s="18">
        <f>+G$22</f>
        <v>0</v>
      </c>
      <c r="G8" s="240">
        <f t="shared" si="0"/>
        <v>-100000080</v>
      </c>
      <c r="AE8" s="24"/>
    </row>
    <row r="9" spans="1:31" ht="13.5" hidden="1" thickBot="1">
      <c r="A9" s="150">
        <v>5</v>
      </c>
      <c r="B9" s="23" t="s">
        <v>43</v>
      </c>
      <c r="C9" s="47">
        <f>+Q$36</f>
        <v>-100000000</v>
      </c>
      <c r="D9" s="48">
        <f>+R$37</f>
        <v>0</v>
      </c>
      <c r="E9" s="45">
        <f>+R$36</f>
        <v>0</v>
      </c>
      <c r="F9" s="18">
        <f>+Q$22</f>
        <v>0</v>
      </c>
      <c r="G9" s="240">
        <f t="shared" si="0"/>
        <v>-100000080</v>
      </c>
      <c r="AE9" s="24"/>
    </row>
    <row r="10" spans="1:31" ht="13.5" hidden="1" thickBot="1">
      <c r="A10" s="150">
        <v>6</v>
      </c>
      <c r="B10" s="23" t="s">
        <v>6</v>
      </c>
      <c r="C10" s="47">
        <f>+M$36</f>
        <v>-100000000</v>
      </c>
      <c r="D10" s="48">
        <f>+N$37</f>
        <v>0</v>
      </c>
      <c r="E10" s="45">
        <f>+N$36</f>
        <v>0</v>
      </c>
      <c r="F10" s="18">
        <f>+M$22</f>
        <v>0</v>
      </c>
      <c r="G10" s="240">
        <f t="shared" si="0"/>
        <v>-100000080</v>
      </c>
      <c r="AE10" s="24"/>
    </row>
    <row r="11" spans="1:31" ht="13.5" hidden="1" thickBot="1">
      <c r="A11" s="150">
        <v>7</v>
      </c>
      <c r="B11" s="23" t="s">
        <v>56</v>
      </c>
      <c r="C11" s="47">
        <f>+AC$36</f>
        <v>-100000000</v>
      </c>
      <c r="D11" s="48">
        <f>+AD$37</f>
        <v>0</v>
      </c>
      <c r="E11" s="45">
        <f>+AD$36</f>
        <v>0</v>
      </c>
      <c r="F11" s="18">
        <f>+AC$22</f>
        <v>0</v>
      </c>
      <c r="G11" s="240">
        <f t="shared" si="0"/>
        <v>-100000080</v>
      </c>
      <c r="AE11" s="24"/>
    </row>
    <row r="12" spans="1:31" ht="13.5" hidden="1" thickBot="1">
      <c r="A12" s="150">
        <v>8</v>
      </c>
      <c r="B12" s="23" t="s">
        <v>28</v>
      </c>
      <c r="C12" s="47">
        <f>+I$36</f>
        <v>-100000000</v>
      </c>
      <c r="D12" s="48">
        <f>+J$37</f>
        <v>0</v>
      </c>
      <c r="E12" s="45">
        <f>+J$36</f>
        <v>0</v>
      </c>
      <c r="F12" s="18">
        <f>+I$22</f>
        <v>0</v>
      </c>
      <c r="G12" s="240">
        <f t="shared" si="0"/>
        <v>-100000080</v>
      </c>
      <c r="AE12" s="24"/>
    </row>
    <row r="13" spans="1:31" ht="13.5" hidden="1" thickBot="1">
      <c r="A13" s="150">
        <v>9</v>
      </c>
      <c r="B13" s="23" t="s">
        <v>62</v>
      </c>
      <c r="C13" s="47">
        <f>+K$36</f>
        <v>-100000000</v>
      </c>
      <c r="D13" s="59">
        <f>+L$37</f>
        <v>0</v>
      </c>
      <c r="E13" s="46">
        <f>+L$36</f>
        <v>0</v>
      </c>
      <c r="F13" s="18">
        <f>+K$22</f>
        <v>0</v>
      </c>
      <c r="G13" s="240">
        <f t="shared" si="0"/>
        <v>-100000080</v>
      </c>
      <c r="AE13" s="24"/>
    </row>
    <row r="14" spans="1:31" ht="13.5" hidden="1" thickBot="1">
      <c r="A14" s="150">
        <v>10</v>
      </c>
      <c r="B14" s="23" t="s">
        <v>4</v>
      </c>
      <c r="C14" s="47">
        <f>+W$36</f>
        <v>-100000000</v>
      </c>
      <c r="D14" s="48">
        <f>+X$37</f>
        <v>0</v>
      </c>
      <c r="E14" s="45">
        <f>+X$36</f>
        <v>0</v>
      </c>
      <c r="F14" s="18">
        <f>+W$22</f>
        <v>0</v>
      </c>
      <c r="G14" s="240">
        <f t="shared" si="0"/>
        <v>-100000080</v>
      </c>
      <c r="AE14" s="24"/>
    </row>
    <row r="15" spans="1:31" ht="13.5" hidden="1" thickBot="1">
      <c r="A15" s="150">
        <v>11</v>
      </c>
      <c r="B15" s="23" t="s">
        <v>52</v>
      </c>
      <c r="C15" s="47">
        <f>+AA$36</f>
        <v>-100000000</v>
      </c>
      <c r="D15" s="48">
        <f>+AB$37</f>
        <v>0</v>
      </c>
      <c r="E15" s="45">
        <f>+AB$36</f>
        <v>0</v>
      </c>
      <c r="F15" s="18">
        <f>+AA$22</f>
        <v>0</v>
      </c>
      <c r="G15" s="240">
        <f t="shared" si="0"/>
        <v>-100000080</v>
      </c>
      <c r="AE15" s="24"/>
    </row>
    <row r="16" spans="1:31" ht="13.5" hidden="1" thickBot="1">
      <c r="A16" s="150">
        <v>12</v>
      </c>
      <c r="B16" s="23" t="s">
        <v>26</v>
      </c>
      <c r="C16" s="47">
        <f>+S$36</f>
        <v>-100000000</v>
      </c>
      <c r="D16" s="48">
        <f>+T$37</f>
        <v>0</v>
      </c>
      <c r="E16" s="45">
        <f>+T$36</f>
        <v>0</v>
      </c>
      <c r="F16" s="18">
        <f>+S$22</f>
        <v>0</v>
      </c>
      <c r="G16" s="240">
        <f t="shared" si="0"/>
        <v>-100000080</v>
      </c>
      <c r="AE16" s="24"/>
    </row>
    <row r="17" spans="1:31" ht="13.5" hidden="1" thickBot="1">
      <c r="A17" s="150">
        <v>13</v>
      </c>
      <c r="B17" s="23" t="s">
        <v>25</v>
      </c>
      <c r="C17" s="47">
        <f>+C$36</f>
        <v>-100000000</v>
      </c>
      <c r="D17" s="48">
        <f>+D$37</f>
        <v>0</v>
      </c>
      <c r="E17" s="45">
        <f>+D$36</f>
        <v>0</v>
      </c>
      <c r="F17" s="18">
        <f>+C$22</f>
        <v>0</v>
      </c>
      <c r="G17" s="240">
        <f t="shared" si="0"/>
        <v>-100000080</v>
      </c>
      <c r="AE17" s="24"/>
    </row>
    <row r="18" spans="1:31" ht="13.5" hidden="1" thickBot="1">
      <c r="A18" s="150">
        <v>14</v>
      </c>
      <c r="B18" s="23" t="s">
        <v>5</v>
      </c>
      <c r="C18" s="47">
        <f>+U$36</f>
        <v>-100000000</v>
      </c>
      <c r="D18" s="48">
        <f>+V$37</f>
        <v>0</v>
      </c>
      <c r="E18" s="45">
        <f>+V$36</f>
        <v>0</v>
      </c>
      <c r="F18" s="18">
        <f>+U$22</f>
        <v>0</v>
      </c>
      <c r="G18" s="240">
        <f t="shared" si="0"/>
        <v>-100000080</v>
      </c>
      <c r="AE18" s="24"/>
    </row>
    <row r="19" spans="1:31">
      <c r="A19" s="16"/>
      <c r="G19" s="200"/>
      <c r="AE19" s="24"/>
    </row>
    <row r="20" spans="1:31">
      <c r="A20" s="16"/>
      <c r="AE20" s="24"/>
    </row>
    <row r="21" spans="1:31">
      <c r="A21" s="16"/>
      <c r="AE21" s="24"/>
    </row>
    <row r="22" spans="1:31" hidden="1">
      <c r="B22" t="s">
        <v>12</v>
      </c>
      <c r="C22">
        <f>+C23*C24</f>
        <v>0</v>
      </c>
      <c r="D22">
        <f t="shared" ref="D22:AD22" si="1">+D23*D24</f>
        <v>0</v>
      </c>
      <c r="E22">
        <f t="shared" si="1"/>
        <v>0</v>
      </c>
      <c r="F22">
        <f t="shared" si="1"/>
        <v>0</v>
      </c>
      <c r="G22">
        <f t="shared" si="1"/>
        <v>0</v>
      </c>
      <c r="H22">
        <f t="shared" si="1"/>
        <v>0</v>
      </c>
      <c r="I22">
        <f t="shared" si="1"/>
        <v>0</v>
      </c>
      <c r="J22">
        <f t="shared" si="1"/>
        <v>0</v>
      </c>
      <c r="K22">
        <f t="shared" si="1"/>
        <v>0</v>
      </c>
      <c r="L22">
        <f t="shared" si="1"/>
        <v>0</v>
      </c>
      <c r="M22">
        <f t="shared" si="1"/>
        <v>0</v>
      </c>
      <c r="N22">
        <f t="shared" si="1"/>
        <v>0</v>
      </c>
      <c r="O22">
        <f t="shared" si="1"/>
        <v>0</v>
      </c>
      <c r="P22">
        <f t="shared" si="1"/>
        <v>0</v>
      </c>
      <c r="Q22">
        <f t="shared" si="1"/>
        <v>0</v>
      </c>
      <c r="R22">
        <f t="shared" si="1"/>
        <v>0</v>
      </c>
      <c r="S22">
        <f t="shared" si="1"/>
        <v>0</v>
      </c>
      <c r="T22">
        <f t="shared" si="1"/>
        <v>0</v>
      </c>
      <c r="U22">
        <f t="shared" si="1"/>
        <v>0</v>
      </c>
      <c r="V22">
        <f t="shared" si="1"/>
        <v>0</v>
      </c>
      <c r="W22">
        <f t="shared" si="1"/>
        <v>0</v>
      </c>
      <c r="X22">
        <f t="shared" si="1"/>
        <v>0</v>
      </c>
      <c r="Y22">
        <f t="shared" si="1"/>
        <v>0</v>
      </c>
      <c r="Z22">
        <f t="shared" si="1"/>
        <v>0</v>
      </c>
      <c r="AA22">
        <f>+AA23*AA24</f>
        <v>0</v>
      </c>
      <c r="AB22">
        <f>+AB23*AB24</f>
        <v>0</v>
      </c>
      <c r="AC22">
        <f t="shared" si="1"/>
        <v>0</v>
      </c>
      <c r="AD22">
        <f t="shared" si="1"/>
        <v>0</v>
      </c>
      <c r="AE22" s="24"/>
    </row>
    <row r="23" spans="1:31" hidden="1">
      <c r="C23">
        <f>IF($B35&gt;3,1,0)</f>
        <v>0</v>
      </c>
      <c r="D23">
        <f t="shared" ref="D23:AD23" si="2">IF($B35&gt;3,1,0)</f>
        <v>0</v>
      </c>
      <c r="E23">
        <f t="shared" si="2"/>
        <v>0</v>
      </c>
      <c r="F23">
        <f t="shared" si="2"/>
        <v>0</v>
      </c>
      <c r="G23">
        <f t="shared" si="2"/>
        <v>0</v>
      </c>
      <c r="H23">
        <f t="shared" si="2"/>
        <v>0</v>
      </c>
      <c r="I23">
        <f t="shared" si="2"/>
        <v>0</v>
      </c>
      <c r="J23">
        <f t="shared" si="2"/>
        <v>0</v>
      </c>
      <c r="K23">
        <f t="shared" si="2"/>
        <v>0</v>
      </c>
      <c r="L23">
        <f t="shared" si="2"/>
        <v>0</v>
      </c>
      <c r="M23">
        <f t="shared" si="2"/>
        <v>0</v>
      </c>
      <c r="N23">
        <f t="shared" si="2"/>
        <v>0</v>
      </c>
      <c r="O23">
        <f t="shared" si="2"/>
        <v>0</v>
      </c>
      <c r="P23">
        <f t="shared" si="2"/>
        <v>0</v>
      </c>
      <c r="Q23">
        <f t="shared" si="2"/>
        <v>0</v>
      </c>
      <c r="R23">
        <f t="shared" si="2"/>
        <v>0</v>
      </c>
      <c r="S23">
        <f t="shared" si="2"/>
        <v>0</v>
      </c>
      <c r="T23">
        <f t="shared" si="2"/>
        <v>0</v>
      </c>
      <c r="U23">
        <f t="shared" si="2"/>
        <v>0</v>
      </c>
      <c r="V23">
        <f t="shared" si="2"/>
        <v>0</v>
      </c>
      <c r="W23">
        <f t="shared" si="2"/>
        <v>0</v>
      </c>
      <c r="X23">
        <f t="shared" si="2"/>
        <v>0</v>
      </c>
      <c r="Y23">
        <f t="shared" si="2"/>
        <v>0</v>
      </c>
      <c r="Z23">
        <f t="shared" si="2"/>
        <v>0</v>
      </c>
      <c r="AA23">
        <f>IF($B35&gt;3,1,0)</f>
        <v>0</v>
      </c>
      <c r="AB23">
        <f>IF($B35&gt;3,1,0)</f>
        <v>0</v>
      </c>
      <c r="AC23">
        <f t="shared" si="2"/>
        <v>0</v>
      </c>
      <c r="AD23">
        <f t="shared" si="2"/>
        <v>0</v>
      </c>
      <c r="AE23" s="24"/>
    </row>
    <row r="24" spans="1:31" hidden="1">
      <c r="C24">
        <f>MAX(C25:C29)</f>
        <v>0</v>
      </c>
      <c r="D24">
        <f>+D36</f>
        <v>0</v>
      </c>
      <c r="E24">
        <f>MAX(E25:E29)</f>
        <v>0</v>
      </c>
      <c r="F24">
        <f>+F36</f>
        <v>0</v>
      </c>
      <c r="G24">
        <f>MAX(G25:G29)</f>
        <v>0</v>
      </c>
      <c r="H24">
        <f>+H36</f>
        <v>0</v>
      </c>
      <c r="I24">
        <f>MAX(I25:I29)</f>
        <v>0</v>
      </c>
      <c r="J24">
        <f>+J36</f>
        <v>0</v>
      </c>
      <c r="K24">
        <f>MAX(K25:K29)</f>
        <v>0</v>
      </c>
      <c r="L24">
        <f>+L36</f>
        <v>0</v>
      </c>
      <c r="M24">
        <f>MAX(M25:M29)</f>
        <v>0</v>
      </c>
      <c r="N24">
        <f>+N36</f>
        <v>0</v>
      </c>
      <c r="O24">
        <f>MAX(O25:O29)</f>
        <v>0</v>
      </c>
      <c r="P24">
        <f>+P36</f>
        <v>0</v>
      </c>
      <c r="Q24">
        <f>MAX(Q25:Q29)</f>
        <v>0</v>
      </c>
      <c r="R24">
        <f>+R36</f>
        <v>0</v>
      </c>
      <c r="S24">
        <f>MAX(S25:S29)</f>
        <v>0</v>
      </c>
      <c r="T24">
        <f>+T36</f>
        <v>0</v>
      </c>
      <c r="U24">
        <f>MAX(U25:U29)</f>
        <v>0</v>
      </c>
      <c r="V24">
        <f>+V36</f>
        <v>0</v>
      </c>
      <c r="W24">
        <f>MAX(W25:W29)</f>
        <v>0</v>
      </c>
      <c r="X24">
        <f>+X36</f>
        <v>0</v>
      </c>
      <c r="Y24">
        <f>MAX(Y25:Y29)</f>
        <v>0</v>
      </c>
      <c r="Z24">
        <f>+Z36</f>
        <v>0</v>
      </c>
      <c r="AA24">
        <f>MAX(AA25:AA29)</f>
        <v>0</v>
      </c>
      <c r="AB24">
        <f>+AB36</f>
        <v>0</v>
      </c>
      <c r="AC24">
        <f>MAX(AC25:AC29)</f>
        <v>0</v>
      </c>
      <c r="AD24">
        <f>+AD36</f>
        <v>0</v>
      </c>
      <c r="AE24" s="24"/>
    </row>
    <row r="25" spans="1:31" hidden="1">
      <c r="C25">
        <f>IF(C$30=5,5,0)</f>
        <v>0</v>
      </c>
      <c r="E25">
        <f>IF(E$30=5,5,0)</f>
        <v>0</v>
      </c>
      <c r="G25">
        <f>IF(G$30=5,5,0)</f>
        <v>0</v>
      </c>
      <c r="I25">
        <f>IF(I$30=5,5,0)</f>
        <v>0</v>
      </c>
      <c r="K25">
        <f>IF(K$30=5,5,0)</f>
        <v>0</v>
      </c>
      <c r="M25">
        <f>IF(M$30=5,5,0)</f>
        <v>0</v>
      </c>
      <c r="O25">
        <f>IF(O$30=5,5,0)</f>
        <v>0</v>
      </c>
      <c r="Q25">
        <f>IF(Q$30=5,5,0)</f>
        <v>0</v>
      </c>
      <c r="S25">
        <f>IF(S$30=5,5,0)</f>
        <v>0</v>
      </c>
      <c r="U25">
        <f>IF(U$30=5,5,0)</f>
        <v>0</v>
      </c>
      <c r="W25">
        <f>IF(W$30=5,5,0)</f>
        <v>0</v>
      </c>
      <c r="Y25">
        <f>IF(Y$30=5,5,0)</f>
        <v>0</v>
      </c>
      <c r="AA25">
        <f>IF(AA$30=5,5,0)</f>
        <v>0</v>
      </c>
      <c r="AC25">
        <f>IF(AC$30=5,5,0)</f>
        <v>0</v>
      </c>
      <c r="AE25" s="24"/>
    </row>
    <row r="26" spans="1:31" hidden="1">
      <c r="C26">
        <f>IF(C$30=4,10,0)</f>
        <v>0</v>
      </c>
      <c r="E26">
        <f>IF(E$30=4,10,0)</f>
        <v>0</v>
      </c>
      <c r="G26">
        <f>IF(G$30=4,10,0)</f>
        <v>0</v>
      </c>
      <c r="I26">
        <f>IF(I$30=4,10,0)</f>
        <v>0</v>
      </c>
      <c r="K26">
        <f>IF(K$30=4,10,0)</f>
        <v>0</v>
      </c>
      <c r="M26">
        <f>IF(M$30=4,10,0)</f>
        <v>0</v>
      </c>
      <c r="O26">
        <f>IF(O$30=4,10,0)</f>
        <v>0</v>
      </c>
      <c r="Q26">
        <f>IF(Q$30=4,10,0)</f>
        <v>0</v>
      </c>
      <c r="S26">
        <f>IF(S$30=4,10,0)</f>
        <v>0</v>
      </c>
      <c r="U26">
        <f>IF(U$30=4,10,0)</f>
        <v>0</v>
      </c>
      <c r="W26">
        <f>IF(W$30=4,10,0)</f>
        <v>0</v>
      </c>
      <c r="Y26">
        <f>IF(Y$30=4,10,0)</f>
        <v>0</v>
      </c>
      <c r="AA26">
        <f>IF(AA$30=4,10,0)</f>
        <v>0</v>
      </c>
      <c r="AC26">
        <f>IF(AC$30=4,10,0)</f>
        <v>0</v>
      </c>
      <c r="AE26" s="24"/>
    </row>
    <row r="27" spans="1:31" hidden="1">
      <c r="C27">
        <f>IF(C$30=3,20,0)</f>
        <v>0</v>
      </c>
      <c r="E27">
        <f>IF(E$30=3,20,0)</f>
        <v>0</v>
      </c>
      <c r="G27">
        <f>IF(G$30=3,20,0)</f>
        <v>0</v>
      </c>
      <c r="I27">
        <f>IF(I$30=3,20,0)</f>
        <v>0</v>
      </c>
      <c r="K27">
        <f>IF(K$30=3,20,0)</f>
        <v>0</v>
      </c>
      <c r="M27">
        <f>IF(M$30=3,20,0)</f>
        <v>0</v>
      </c>
      <c r="O27">
        <f>IF(O$30=3,20,0)</f>
        <v>0</v>
      </c>
      <c r="Q27">
        <f>IF(Q$30=3,20,0)</f>
        <v>0</v>
      </c>
      <c r="S27">
        <f>IF(S$30=3,20,0)</f>
        <v>0</v>
      </c>
      <c r="U27">
        <f>IF(U$30=3,20,0)</f>
        <v>0</v>
      </c>
      <c r="W27">
        <f>IF(W$30=3,20,0)</f>
        <v>0</v>
      </c>
      <c r="Y27">
        <f>IF(Y$30=3,20,0)</f>
        <v>0</v>
      </c>
      <c r="AA27">
        <f>IF(AA$30=3,20,0)</f>
        <v>0</v>
      </c>
      <c r="AC27">
        <f>IF(AC$30=3,20,0)</f>
        <v>0</v>
      </c>
      <c r="AE27" s="24"/>
    </row>
    <row r="28" spans="1:31" hidden="1">
      <c r="C28">
        <f>IF(C$30=2,40,0)</f>
        <v>0</v>
      </c>
      <c r="E28">
        <f>IF(E$30=2,40,0)</f>
        <v>0</v>
      </c>
      <c r="G28">
        <f>IF(G$30=2,40,0)</f>
        <v>0</v>
      </c>
      <c r="I28">
        <f>IF(I$30=2,40,0)</f>
        <v>0</v>
      </c>
      <c r="K28">
        <f>IF(K$30=2,40,0)</f>
        <v>0</v>
      </c>
      <c r="M28">
        <f>IF(M$30=2,40,0)</f>
        <v>0</v>
      </c>
      <c r="O28">
        <f>IF(O$30=2,40,0)</f>
        <v>0</v>
      </c>
      <c r="Q28">
        <f>IF(Q$30=2,40,0)</f>
        <v>0</v>
      </c>
      <c r="S28">
        <f>IF(S$30=2,40,0)</f>
        <v>0</v>
      </c>
      <c r="U28">
        <f>IF(U$30=2,40,0)</f>
        <v>0</v>
      </c>
      <c r="W28">
        <f>IF(W$30=2,40,0)</f>
        <v>0</v>
      </c>
      <c r="Y28">
        <f>IF(Y$30=2,40,0)</f>
        <v>0</v>
      </c>
      <c r="AA28">
        <f>IF(AA$30=2,40,0)</f>
        <v>0</v>
      </c>
      <c r="AC28">
        <f>IF(AC$30=2,40,0)</f>
        <v>0</v>
      </c>
      <c r="AE28" s="24"/>
    </row>
    <row r="29" spans="1:31" hidden="1">
      <c r="C29">
        <f>IF(C$30=1,80,0)</f>
        <v>0</v>
      </c>
      <c r="E29">
        <f>IF(E$30=1,80,0)</f>
        <v>0</v>
      </c>
      <c r="G29">
        <f>IF(G$30=1,80,0)</f>
        <v>0</v>
      </c>
      <c r="I29">
        <f>IF(I$30=1,80,0)</f>
        <v>0</v>
      </c>
      <c r="K29">
        <f>IF(K$30=1,80,0)</f>
        <v>0</v>
      </c>
      <c r="M29">
        <f>IF(M$30=1,80,0)</f>
        <v>0</v>
      </c>
      <c r="O29">
        <f>IF(O$30=1,80,0)</f>
        <v>0</v>
      </c>
      <c r="Q29">
        <f>IF(Q$30=1,80,0)</f>
        <v>0</v>
      </c>
      <c r="S29">
        <f>IF(S$30=1,80,0)</f>
        <v>0</v>
      </c>
      <c r="U29">
        <f>IF(U$30=1,80,0)</f>
        <v>0</v>
      </c>
      <c r="W29">
        <f>IF(W$30=1,80,0)</f>
        <v>0</v>
      </c>
      <c r="Y29">
        <f>IF(Y$30=1,80,0)</f>
        <v>0</v>
      </c>
      <c r="AA29">
        <f>IF(AA$30=1,80,0)</f>
        <v>0</v>
      </c>
      <c r="AC29">
        <f>IF(AC$30=1,80,0)</f>
        <v>0</v>
      </c>
      <c r="AE29" s="24"/>
    </row>
    <row r="30" spans="1:31" hidden="1">
      <c r="C30">
        <f>RANK(C31,$C31:$AP31)*C35</f>
        <v>0</v>
      </c>
      <c r="E30">
        <f>RANK(E31,$C31:$AP31)*E35</f>
        <v>0</v>
      </c>
      <c r="G30">
        <f>RANK(G31,$C31:$AP31)*G35</f>
        <v>0</v>
      </c>
      <c r="I30">
        <f>RANK(I31,$C31:$AP31)*I35</f>
        <v>0</v>
      </c>
      <c r="K30">
        <f>RANK(K31,$C31:$AP31)*K35</f>
        <v>0</v>
      </c>
      <c r="M30">
        <f>RANK(M31,$C31:$AP31)*M35</f>
        <v>0</v>
      </c>
      <c r="O30">
        <f>RANK(O31,$C31:$AP31)*O35</f>
        <v>0</v>
      </c>
      <c r="Q30">
        <f>RANK(Q31,$C31:$AP31)*Q35</f>
        <v>0</v>
      </c>
      <c r="S30">
        <f>RANK(S31,$C31:$AP31)*S35</f>
        <v>0</v>
      </c>
      <c r="U30">
        <f>RANK(U31,$C31:$AP31)*U35</f>
        <v>0</v>
      </c>
      <c r="W30">
        <f>RANK(W31,$C31:$AP31)*W35</f>
        <v>0</v>
      </c>
      <c r="Y30">
        <f>RANK(Y31,$C31:$AP31)*Y35</f>
        <v>0</v>
      </c>
      <c r="AA30">
        <f>RANK(AA31,$C31:$AP31)*AA35</f>
        <v>0</v>
      </c>
      <c r="AC30">
        <f>RANK(AC31,$C31:$AP31)*AC35</f>
        <v>0</v>
      </c>
      <c r="AE30" s="24"/>
    </row>
    <row r="31" spans="1:31" hidden="1">
      <c r="C31">
        <f>SUM(C32:C34)</f>
        <v>-101000000</v>
      </c>
      <c r="E31">
        <f>SUM(E32:E34)</f>
        <v>-101000000</v>
      </c>
      <c r="G31">
        <f>SUM(G32:G34)</f>
        <v>-101000000</v>
      </c>
      <c r="I31">
        <f>SUM(I32:I34)</f>
        <v>-101000000</v>
      </c>
      <c r="K31">
        <f>SUM(K32:K34)</f>
        <v>-101000000</v>
      </c>
      <c r="M31">
        <f>SUM(M32:M34)</f>
        <v>-101000000</v>
      </c>
      <c r="O31">
        <f>SUM(O32:O34)</f>
        <v>-101000000</v>
      </c>
      <c r="Q31">
        <f>SUM(Q32:Q34)</f>
        <v>-101000000</v>
      </c>
      <c r="S31">
        <f>SUM(S32:S34)</f>
        <v>-101000000</v>
      </c>
      <c r="U31">
        <f>SUM(U32:U34)</f>
        <v>-101000000</v>
      </c>
      <c r="W31">
        <f>SUM(W32:W34)</f>
        <v>-101000000</v>
      </c>
      <c r="Y31">
        <f>SUM(Y32:Y34)</f>
        <v>-101000000</v>
      </c>
      <c r="AA31">
        <f>SUM(AA32:AA34)</f>
        <v>-101000000</v>
      </c>
      <c r="AC31">
        <f>SUM(AC32:AC34)</f>
        <v>-101000000</v>
      </c>
      <c r="AE31" s="24"/>
    </row>
    <row r="32" spans="1:31" hidden="1">
      <c r="C32">
        <f>+D36</f>
        <v>0</v>
      </c>
      <c r="E32">
        <f>+F36</f>
        <v>0</v>
      </c>
      <c r="G32">
        <f>+H36</f>
        <v>0</v>
      </c>
      <c r="I32">
        <f>+J36</f>
        <v>0</v>
      </c>
      <c r="K32">
        <f>+L36</f>
        <v>0</v>
      </c>
      <c r="M32">
        <f>+N36</f>
        <v>0</v>
      </c>
      <c r="O32">
        <f>+P36</f>
        <v>0</v>
      </c>
      <c r="Q32">
        <f>+R36</f>
        <v>0</v>
      </c>
      <c r="S32">
        <f>+T36</f>
        <v>0</v>
      </c>
      <c r="U32">
        <f>+V36</f>
        <v>0</v>
      </c>
      <c r="W32">
        <f>+X36</f>
        <v>0</v>
      </c>
      <c r="Y32">
        <f>+Z36</f>
        <v>0</v>
      </c>
      <c r="AA32">
        <f>+AB36</f>
        <v>0</v>
      </c>
      <c r="AC32">
        <f>+AD36</f>
        <v>0</v>
      </c>
      <c r="AE32" s="24"/>
    </row>
    <row r="33" spans="1:36" hidden="1">
      <c r="C33">
        <f>D37*10</f>
        <v>0</v>
      </c>
      <c r="E33">
        <f>F37*10</f>
        <v>0</v>
      </c>
      <c r="G33">
        <f>H37*10</f>
        <v>0</v>
      </c>
      <c r="I33">
        <f>J37*10</f>
        <v>0</v>
      </c>
      <c r="K33">
        <f>L37*10</f>
        <v>0</v>
      </c>
      <c r="M33">
        <f>N37*10</f>
        <v>0</v>
      </c>
      <c r="O33">
        <f>P37*10</f>
        <v>0</v>
      </c>
      <c r="Q33">
        <f>R37*10</f>
        <v>0</v>
      </c>
      <c r="S33">
        <f>T37*10</f>
        <v>0</v>
      </c>
      <c r="U33">
        <f>V37*10</f>
        <v>0</v>
      </c>
      <c r="W33">
        <f>X37*10</f>
        <v>0</v>
      </c>
      <c r="Y33">
        <f>Z37*10</f>
        <v>0</v>
      </c>
      <c r="AA33">
        <f>AB37*10</f>
        <v>0</v>
      </c>
      <c r="AC33">
        <f>AD37*10</f>
        <v>0</v>
      </c>
      <c r="AE33" s="24"/>
    </row>
    <row r="34" spans="1:36" hidden="1">
      <c r="C34">
        <f>IF(C35=1,C36*C35*1000+C36,-1000000+C36)</f>
        <v>-101000000</v>
      </c>
      <c r="E34">
        <f>IF(E35=1,E36*E35*1000+E36,-1000000+E36)</f>
        <v>-101000000</v>
      </c>
      <c r="G34">
        <f>IF(G35=1,G36*G35*1000+G36,-1000000+G36)</f>
        <v>-101000000</v>
      </c>
      <c r="I34">
        <f>IF(I35=1,I36*I35*1000+I36,-1000000+I36)</f>
        <v>-101000000</v>
      </c>
      <c r="K34">
        <f>IF(K35=1,K36*K35*1000+K36,-1000000+K36)</f>
        <v>-101000000</v>
      </c>
      <c r="M34">
        <f>IF(M35=1,M36*M35*1000+M36,-1000000+M36)</f>
        <v>-101000000</v>
      </c>
      <c r="O34">
        <f>IF(O35=1,O36*O35*1000+O36,-1000000+O36)</f>
        <v>-101000000</v>
      </c>
      <c r="Q34">
        <f>IF(Q35=1,Q36*Q35*1000+Q36,-1000000+Q36)</f>
        <v>-101000000</v>
      </c>
      <c r="S34">
        <f>IF(S35=1,S36*S35*1000+S36,-1000000+S36)</f>
        <v>-101000000</v>
      </c>
      <c r="U34">
        <f>IF(U35=1,U36*U35*1000+U36,-1000000+U36)</f>
        <v>-101000000</v>
      </c>
      <c r="W34">
        <f>IF(W35=1,W36*W35*1000+W36,-1000000+W36)</f>
        <v>-101000000</v>
      </c>
      <c r="Y34">
        <f>IF(Y35=1,Y36*Y35*1000+Y36,-1000000+Y36)</f>
        <v>-101000000</v>
      </c>
      <c r="AA34">
        <f>IF(AA35=1,AA36*AA35*1000+AA36,-1000000+AA36)</f>
        <v>-101000000</v>
      </c>
      <c r="AC34">
        <f>IF(AC35=1,AC36*AC35*1000+AC36,-1000000+AC36)</f>
        <v>-101000000</v>
      </c>
      <c r="AE34" s="24"/>
    </row>
    <row r="35" spans="1:36" ht="13.5" thickBot="1">
      <c r="A35" t="s">
        <v>13</v>
      </c>
      <c r="B35">
        <f>SUM(C35:AC35)</f>
        <v>0</v>
      </c>
      <c r="C35">
        <f>IF(D36&gt;=$A3/2,1,0)</f>
        <v>0</v>
      </c>
      <c r="E35">
        <f>IF(F36&gt;=$A3/2,1,0)</f>
        <v>0</v>
      </c>
      <c r="G35">
        <f>IF(H36&gt;=$A3/2,1,0)</f>
        <v>0</v>
      </c>
      <c r="I35">
        <f>IF(J36&gt;=$A3/2,1,0)</f>
        <v>0</v>
      </c>
      <c r="K35">
        <f>IF(L36&gt;=$A3/2,1,0)</f>
        <v>0</v>
      </c>
      <c r="M35">
        <f>IF(N36&gt;=$A3/2,1,0)</f>
        <v>0</v>
      </c>
      <c r="O35">
        <f>IF(P36&gt;=$A3/2,1,0)</f>
        <v>0</v>
      </c>
      <c r="Q35">
        <f>IF(R36&gt;=$A3/2,1,0)</f>
        <v>0</v>
      </c>
      <c r="S35">
        <f>IF(T36&gt;=$A3/2,1,0)</f>
        <v>0</v>
      </c>
      <c r="U35">
        <f>IF(V36&gt;=$A3/2,1,0)</f>
        <v>0</v>
      </c>
      <c r="W35">
        <f>IF(X36&gt;=$A3/2,1,0)</f>
        <v>0</v>
      </c>
      <c r="Y35">
        <f>IF(Z36&gt;=$A3/2,1,0)</f>
        <v>0</v>
      </c>
      <c r="AA35">
        <f>IF(AB36&gt;=$A3/2,1,0)</f>
        <v>0</v>
      </c>
      <c r="AC35">
        <f>IF(AD36&gt;=$A3/2,1,0)</f>
        <v>0</v>
      </c>
      <c r="AE35" s="41">
        <f>MAX(AF38:AF97)</f>
        <v>0</v>
      </c>
    </row>
    <row r="36" spans="1:36" ht="13.5" hidden="1" thickBot="1">
      <c r="C36" s="2">
        <f>IF(SUM(C41:C279)&lt;-1000,-100000000,SUM(C41:C279))</f>
        <v>-100000000</v>
      </c>
      <c r="D36" s="2">
        <f>COUNT(D41:D279)</f>
        <v>0</v>
      </c>
      <c r="E36" s="2">
        <f>IF(SUM(E41:E279)&lt;-1000,-100000000,SUM(E41:E279))</f>
        <v>-100000000</v>
      </c>
      <c r="F36" s="2">
        <f>COUNT(F41:F279)</f>
        <v>0</v>
      </c>
      <c r="G36" s="2">
        <f>IF(SUM(G41:G279)&lt;-1000,-100000000,SUM(G41:G279))</f>
        <v>-100000000</v>
      </c>
      <c r="H36" s="2">
        <f>COUNT(H41:H279)</f>
        <v>0</v>
      </c>
      <c r="I36" s="2">
        <f>IF(SUM(I41:I279)&lt;-1000,-100000000,SUM(I41:I279))</f>
        <v>-100000000</v>
      </c>
      <c r="J36" s="2">
        <f>COUNT(J41:J279)</f>
        <v>0</v>
      </c>
      <c r="K36" s="2">
        <f>IF(SUM(K41:K279)&lt;-1000,-100000000,SUM(K41:K279))</f>
        <v>-100000000</v>
      </c>
      <c r="L36" s="2">
        <f>COUNT(L41:L279)</f>
        <v>0</v>
      </c>
      <c r="M36" s="2">
        <f>IF(SUM(M41:M279)&lt;-1000,-100000000,SUM(M41:M279))</f>
        <v>-100000000</v>
      </c>
      <c r="N36" s="2">
        <f>COUNT(N41:N279)</f>
        <v>0</v>
      </c>
      <c r="O36" s="2">
        <f>IF(SUM(O41:O279)&lt;-1000,-100000000,SUM(O41:O279))</f>
        <v>-100000000</v>
      </c>
      <c r="P36" s="2">
        <f>COUNT(P41:P279)</f>
        <v>0</v>
      </c>
      <c r="Q36" s="2">
        <f>IF(SUM(Q41:Q279)&lt;-1000,-100000000,SUM(Q41:Q279))</f>
        <v>-100000000</v>
      </c>
      <c r="R36" s="2">
        <f>COUNT(R41:R279)</f>
        <v>0</v>
      </c>
      <c r="S36" s="2">
        <f>IF(SUM(S41:S279)&lt;-1000,-100000000,SUM(S41:S279))</f>
        <v>-100000000</v>
      </c>
      <c r="T36" s="2">
        <f>COUNT(T41:T279)</f>
        <v>0</v>
      </c>
      <c r="U36" s="2">
        <f>IF(SUM(U41:U279)&lt;-1000,-100000000,SUM(U41:U279))</f>
        <v>-100000000</v>
      </c>
      <c r="V36" s="2">
        <f>COUNT(V41:V279)</f>
        <v>0</v>
      </c>
      <c r="W36" s="2">
        <f>IF(SUM(W41:W279)&lt;-1000,-100000000,SUM(W41:W279))</f>
        <v>-100000000</v>
      </c>
      <c r="X36" s="2">
        <f>COUNT(X41:X279)</f>
        <v>0</v>
      </c>
      <c r="Y36" s="2">
        <f>IF(SUM(Y41:Y279)&lt;-1000,-100000000,SUM(Y41:Y279))</f>
        <v>-100000000</v>
      </c>
      <c r="Z36" s="2">
        <f>COUNT(Z41:Z279)</f>
        <v>0</v>
      </c>
      <c r="AA36" s="2">
        <f>IF(SUM(AA41:AA279)&lt;-1000,-100000000,SUM(AA41:AA279))</f>
        <v>-100000000</v>
      </c>
      <c r="AB36" s="2">
        <f>COUNT(AB41:AB279)</f>
        <v>0</v>
      </c>
      <c r="AC36" s="2">
        <f>IF(SUM(AC41:AC279)&lt;-1000,-100000000,SUM(AC41:AC279))</f>
        <v>-100000000</v>
      </c>
      <c r="AD36" s="2">
        <f>COUNT(AD41:AD279)</f>
        <v>0</v>
      </c>
      <c r="AE36" s="24"/>
    </row>
    <row r="37" spans="1:36" hidden="1">
      <c r="C37" s="2">
        <f t="shared" ref="C37:AD37" si="3">SUM(C41:C173)</f>
        <v>-100000000</v>
      </c>
      <c r="D37" s="2">
        <f t="shared" si="3"/>
        <v>0</v>
      </c>
      <c r="E37" s="2">
        <f t="shared" si="3"/>
        <v>-100000000</v>
      </c>
      <c r="F37" s="2">
        <f t="shared" si="3"/>
        <v>0</v>
      </c>
      <c r="G37" s="2">
        <f t="shared" si="3"/>
        <v>-100000000</v>
      </c>
      <c r="H37" s="2">
        <f t="shared" si="3"/>
        <v>0</v>
      </c>
      <c r="I37" s="2">
        <f t="shared" si="3"/>
        <v>-100000000</v>
      </c>
      <c r="J37" s="2">
        <f t="shared" si="3"/>
        <v>0</v>
      </c>
      <c r="K37" s="2">
        <f t="shared" si="3"/>
        <v>-100000000</v>
      </c>
      <c r="L37" s="2">
        <f t="shared" si="3"/>
        <v>0</v>
      </c>
      <c r="M37" s="2">
        <f t="shared" si="3"/>
        <v>-100000000</v>
      </c>
      <c r="N37" s="2">
        <f t="shared" si="3"/>
        <v>0</v>
      </c>
      <c r="O37" s="2">
        <f t="shared" si="3"/>
        <v>-100000000</v>
      </c>
      <c r="P37" s="2">
        <f t="shared" si="3"/>
        <v>0</v>
      </c>
      <c r="Q37" s="2">
        <f t="shared" si="3"/>
        <v>-100000000</v>
      </c>
      <c r="R37" s="2">
        <f t="shared" si="3"/>
        <v>0</v>
      </c>
      <c r="S37" s="2">
        <f t="shared" si="3"/>
        <v>-100000000</v>
      </c>
      <c r="T37" s="2">
        <f t="shared" si="3"/>
        <v>0</v>
      </c>
      <c r="U37" s="2">
        <f t="shared" si="3"/>
        <v>-100000000</v>
      </c>
      <c r="V37" s="2">
        <f t="shared" si="3"/>
        <v>0</v>
      </c>
      <c r="W37" s="2">
        <f t="shared" si="3"/>
        <v>-100000000</v>
      </c>
      <c r="X37" s="2">
        <f t="shared" si="3"/>
        <v>0</v>
      </c>
      <c r="Y37" s="2">
        <f t="shared" si="3"/>
        <v>-100000000</v>
      </c>
      <c r="Z37" s="2">
        <f t="shared" si="3"/>
        <v>0</v>
      </c>
      <c r="AA37" s="2">
        <f>SUM(AA41:AA173)</f>
        <v>-100000000</v>
      </c>
      <c r="AB37" s="2">
        <f>SUM(AB41:AB173)</f>
        <v>0</v>
      </c>
      <c r="AC37" s="2">
        <f t="shared" si="3"/>
        <v>-100000000</v>
      </c>
      <c r="AD37" s="2">
        <f t="shared" si="3"/>
        <v>0</v>
      </c>
      <c r="AE37" s="24"/>
    </row>
    <row r="38" spans="1:36" ht="13.5" hidden="1" thickBot="1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24"/>
    </row>
    <row r="39" spans="1:36">
      <c r="B39" s="84" t="s">
        <v>0</v>
      </c>
      <c r="C39" s="422" t="s">
        <v>25</v>
      </c>
      <c r="D39" s="420"/>
      <c r="E39" s="424" t="s">
        <v>123</v>
      </c>
      <c r="F39" s="420"/>
      <c r="G39" s="422" t="s">
        <v>1</v>
      </c>
      <c r="H39" s="420"/>
      <c r="I39" s="422" t="s">
        <v>28</v>
      </c>
      <c r="J39" s="420"/>
      <c r="K39" s="422" t="s">
        <v>62</v>
      </c>
      <c r="L39" s="420"/>
      <c r="M39" s="422" t="s">
        <v>6</v>
      </c>
      <c r="N39" s="420"/>
      <c r="O39" s="422" t="s">
        <v>9</v>
      </c>
      <c r="P39" s="420"/>
      <c r="Q39" s="422" t="s">
        <v>43</v>
      </c>
      <c r="R39" s="420"/>
      <c r="S39" s="422" t="s">
        <v>26</v>
      </c>
      <c r="T39" s="420"/>
      <c r="U39" s="422" t="s">
        <v>78</v>
      </c>
      <c r="V39" s="420"/>
      <c r="W39" s="422" t="s">
        <v>4</v>
      </c>
      <c r="X39" s="420"/>
      <c r="Y39" s="422" t="s">
        <v>155</v>
      </c>
      <c r="Z39" s="420"/>
      <c r="AA39" s="422" t="s">
        <v>52</v>
      </c>
      <c r="AB39" s="420"/>
      <c r="AC39" s="422" t="s">
        <v>56</v>
      </c>
      <c r="AD39" s="420"/>
      <c r="AE39" s="41">
        <f>COUNT(AE41:AE194)</f>
        <v>0</v>
      </c>
      <c r="AF39" s="86" t="s">
        <v>7</v>
      </c>
      <c r="AG39" s="85" t="s">
        <v>8</v>
      </c>
      <c r="AH39" s="87" t="s">
        <v>47</v>
      </c>
    </row>
    <row r="40" spans="1:36" ht="13.5" thickBot="1">
      <c r="B40" s="1"/>
      <c r="C40" s="3" t="s">
        <v>3</v>
      </c>
      <c r="D40" s="4" t="s">
        <v>2</v>
      </c>
      <c r="E40" s="3" t="s">
        <v>3</v>
      </c>
      <c r="F40" s="4" t="s">
        <v>2</v>
      </c>
      <c r="G40" s="3" t="s">
        <v>3</v>
      </c>
      <c r="H40" s="4" t="s">
        <v>2</v>
      </c>
      <c r="I40" s="3" t="s">
        <v>3</v>
      </c>
      <c r="J40" s="4" t="s">
        <v>2</v>
      </c>
      <c r="K40" s="3" t="s">
        <v>3</v>
      </c>
      <c r="L40" s="4" t="s">
        <v>2</v>
      </c>
      <c r="M40" s="3" t="s">
        <v>3</v>
      </c>
      <c r="N40" s="4" t="s">
        <v>2</v>
      </c>
      <c r="O40" s="3" t="s">
        <v>3</v>
      </c>
      <c r="P40" s="4" t="s">
        <v>2</v>
      </c>
      <c r="Q40" s="3" t="s">
        <v>3</v>
      </c>
      <c r="R40" s="4" t="s">
        <v>2</v>
      </c>
      <c r="S40" s="3" t="s">
        <v>3</v>
      </c>
      <c r="T40" s="4" t="s">
        <v>2</v>
      </c>
      <c r="U40" s="3" t="s">
        <v>3</v>
      </c>
      <c r="V40" s="4" t="s">
        <v>2</v>
      </c>
      <c r="W40" s="3" t="s">
        <v>3</v>
      </c>
      <c r="X40" s="4" t="s">
        <v>2</v>
      </c>
      <c r="Y40" s="3" t="s">
        <v>3</v>
      </c>
      <c r="Z40" s="4" t="s">
        <v>2</v>
      </c>
      <c r="AA40" s="3" t="s">
        <v>3</v>
      </c>
      <c r="AB40" s="4" t="s">
        <v>2</v>
      </c>
      <c r="AC40" s="3"/>
      <c r="AD40" s="4"/>
      <c r="AE40" s="27" t="s">
        <v>22</v>
      </c>
      <c r="AF40" s="27" t="s">
        <v>16</v>
      </c>
    </row>
    <row r="41" spans="1:36">
      <c r="A41">
        <v>1</v>
      </c>
      <c r="B41" s="6"/>
      <c r="C41" s="51">
        <v>-100000000</v>
      </c>
      <c r="D41" s="11"/>
      <c r="E41" s="51">
        <v>-100000000</v>
      </c>
      <c r="F41" s="11"/>
      <c r="G41" s="51">
        <v>-100000000</v>
      </c>
      <c r="H41" s="11"/>
      <c r="I41" s="51">
        <v>-100000000</v>
      </c>
      <c r="J41" s="11"/>
      <c r="K41" s="51">
        <v>-100000000</v>
      </c>
      <c r="L41" s="11"/>
      <c r="M41" s="51">
        <v>-100000000</v>
      </c>
      <c r="N41" s="11"/>
      <c r="O41" s="51">
        <v>-100000000</v>
      </c>
      <c r="P41" s="11"/>
      <c r="Q41" s="51">
        <v>-100000000</v>
      </c>
      <c r="R41" s="11"/>
      <c r="S41" s="51">
        <v>-100000000</v>
      </c>
      <c r="T41" s="11"/>
      <c r="U41" s="51">
        <v>-100000000</v>
      </c>
      <c r="V41" s="11"/>
      <c r="W41" s="51">
        <v>-100000000</v>
      </c>
      <c r="X41" s="11"/>
      <c r="Y41" s="51">
        <v>-100000000</v>
      </c>
      <c r="Z41" s="11"/>
      <c r="AA41" s="51">
        <v>-100000000</v>
      </c>
      <c r="AB41" s="11"/>
      <c r="AC41" s="51">
        <v>-100000000</v>
      </c>
      <c r="AD41" s="11"/>
      <c r="AE41" s="24"/>
      <c r="AF41" s="41"/>
      <c r="AG41" s="41">
        <f t="shared" ref="AG41:AH43" si="4">+C41+E41+G41+I41++K41++M41+O41+Q41+S41+U41+W41+Y41+AC41+AA41</f>
        <v>-1400000000</v>
      </c>
      <c r="AH41" s="41">
        <f t="shared" si="4"/>
        <v>0</v>
      </c>
      <c r="AI41">
        <f>COUNT(C41:AD41)/2</f>
        <v>7</v>
      </c>
      <c r="AJ41">
        <f>+AG41/AI41</f>
        <v>-200000000</v>
      </c>
    </row>
    <row r="42" spans="1:36">
      <c r="A42" s="41">
        <f>+A41+1</f>
        <v>2</v>
      </c>
      <c r="B42" s="53"/>
      <c r="C42" s="54"/>
      <c r="D42" s="15"/>
      <c r="E42" s="54"/>
      <c r="F42" s="15"/>
      <c r="G42" s="54"/>
      <c r="H42" s="55"/>
      <c r="I42" s="54"/>
      <c r="J42" s="15"/>
      <c r="K42" s="54"/>
      <c r="L42" s="15"/>
      <c r="M42" s="54"/>
      <c r="N42" s="55"/>
      <c r="O42" s="54"/>
      <c r="P42" s="55"/>
      <c r="Q42" s="54"/>
      <c r="R42" s="15"/>
      <c r="S42" s="54"/>
      <c r="T42" s="15"/>
      <c r="U42" s="54"/>
      <c r="V42" s="15"/>
      <c r="W42" s="54"/>
      <c r="X42" s="15"/>
      <c r="Y42" s="54"/>
      <c r="Z42" s="15"/>
      <c r="AA42" s="98"/>
      <c r="AB42" s="98"/>
      <c r="AC42" s="54"/>
      <c r="AD42" s="55"/>
      <c r="AE42" s="24"/>
      <c r="AG42" s="41">
        <f t="shared" si="4"/>
        <v>0</v>
      </c>
      <c r="AH42" s="41">
        <f t="shared" si="4"/>
        <v>0</v>
      </c>
      <c r="AI42" s="41">
        <f>COUNT(C42:AD42)/2</f>
        <v>0</v>
      </c>
      <c r="AJ42" s="41" t="e">
        <f>+AG42/AI42</f>
        <v>#DIV/0!</v>
      </c>
    </row>
    <row r="43" spans="1:36">
      <c r="A43" s="41">
        <f t="shared" ref="A43:A61" si="5">+A42+1</f>
        <v>3</v>
      </c>
      <c r="B43" s="53"/>
      <c r="C43" s="54"/>
      <c r="D43" s="15"/>
      <c r="E43" s="54"/>
      <c r="F43" s="15"/>
      <c r="G43" s="54"/>
      <c r="H43" s="55"/>
      <c r="I43" s="54"/>
      <c r="J43" s="15"/>
      <c r="K43" s="54"/>
      <c r="L43" s="15"/>
      <c r="M43" s="54"/>
      <c r="N43" s="55"/>
      <c r="O43" s="54"/>
      <c r="P43" s="55"/>
      <c r="Q43" s="54"/>
      <c r="R43" s="15"/>
      <c r="S43" s="54"/>
      <c r="T43" s="15"/>
      <c r="U43" s="54"/>
      <c r="V43" s="15"/>
      <c r="W43" s="54"/>
      <c r="X43" s="15"/>
      <c r="Y43" s="54"/>
      <c r="Z43" s="15"/>
      <c r="AA43" s="98"/>
      <c r="AB43" s="98"/>
      <c r="AC43" s="54"/>
      <c r="AD43" s="55"/>
      <c r="AE43" s="24"/>
      <c r="AF43" s="41"/>
      <c r="AG43" s="41">
        <f t="shared" si="4"/>
        <v>0</v>
      </c>
      <c r="AH43" s="41">
        <f t="shared" si="4"/>
        <v>0</v>
      </c>
      <c r="AI43" s="41">
        <f>COUNT(C43:AD43)/2</f>
        <v>0</v>
      </c>
      <c r="AJ43" s="41" t="e">
        <f>+AG43/AI43</f>
        <v>#DIV/0!</v>
      </c>
    </row>
    <row r="44" spans="1:36">
      <c r="A44" s="41">
        <f t="shared" si="5"/>
        <v>4</v>
      </c>
      <c r="B44" s="53"/>
      <c r="C44" s="54"/>
      <c r="D44" s="15"/>
      <c r="E44" s="56"/>
      <c r="F44" s="14"/>
      <c r="G44" s="56"/>
      <c r="H44" s="57"/>
      <c r="I44" s="56"/>
      <c r="J44" s="14"/>
      <c r="K44" s="56"/>
      <c r="L44" s="14"/>
      <c r="M44" s="56"/>
      <c r="N44" s="57"/>
      <c r="O44" s="56"/>
      <c r="P44" s="57"/>
      <c r="Q44" s="56"/>
      <c r="R44" s="14"/>
      <c r="S44" s="56"/>
      <c r="T44" s="14"/>
      <c r="U44" s="56"/>
      <c r="V44" s="14"/>
      <c r="W44" s="56"/>
      <c r="X44" s="14"/>
      <c r="Y44" s="56"/>
      <c r="Z44" s="14"/>
      <c r="AA44" s="99"/>
      <c r="AB44" s="99"/>
      <c r="AC44" s="56"/>
      <c r="AD44" s="57"/>
      <c r="AE44" s="24"/>
      <c r="AG44" s="41"/>
      <c r="AH44" s="41"/>
      <c r="AI44" s="41"/>
      <c r="AJ44" s="41"/>
    </row>
    <row r="45" spans="1:36">
      <c r="A45" s="41">
        <f t="shared" si="5"/>
        <v>5</v>
      </c>
      <c r="B45" s="53"/>
      <c r="C45" s="54"/>
      <c r="D45" s="15"/>
      <c r="E45" s="54"/>
      <c r="F45" s="15"/>
      <c r="G45" s="54"/>
      <c r="H45" s="55"/>
      <c r="I45" s="54"/>
      <c r="J45" s="15"/>
      <c r="K45" s="54"/>
      <c r="L45" s="15"/>
      <c r="M45" s="54"/>
      <c r="N45" s="55"/>
      <c r="O45" s="54"/>
      <c r="P45" s="55"/>
      <c r="Q45" s="54"/>
      <c r="R45" s="15"/>
      <c r="S45" s="54"/>
      <c r="T45" s="15"/>
      <c r="U45" s="54"/>
      <c r="V45" s="15"/>
      <c r="W45" s="54"/>
      <c r="X45" s="15"/>
      <c r="Y45" s="54"/>
      <c r="Z45" s="15"/>
      <c r="AA45" s="98"/>
      <c r="AB45" s="98"/>
      <c r="AC45" s="54"/>
      <c r="AD45" s="55"/>
      <c r="AE45" s="24"/>
      <c r="AF45" s="76"/>
      <c r="AG45" s="41"/>
      <c r="AH45" s="41"/>
      <c r="AI45" s="41"/>
      <c r="AJ45" s="41"/>
    </row>
    <row r="46" spans="1:36">
      <c r="A46" s="41">
        <f t="shared" si="5"/>
        <v>6</v>
      </c>
      <c r="B46" s="58"/>
      <c r="C46" s="56"/>
      <c r="D46" s="14"/>
      <c r="E46" s="56"/>
      <c r="F46" s="14"/>
      <c r="G46" s="56"/>
      <c r="H46" s="57"/>
      <c r="I46" s="56"/>
      <c r="J46" s="14"/>
      <c r="K46" s="56"/>
      <c r="L46" s="14"/>
      <c r="M46" s="56"/>
      <c r="N46" s="57"/>
      <c r="O46" s="56"/>
      <c r="P46" s="57"/>
      <c r="Q46" s="56"/>
      <c r="R46" s="14"/>
      <c r="S46" s="56"/>
      <c r="T46" s="14"/>
      <c r="U46" s="56"/>
      <c r="V46" s="14"/>
      <c r="W46" s="56"/>
      <c r="X46" s="14"/>
      <c r="Y46" s="56"/>
      <c r="Z46" s="14"/>
      <c r="AA46" s="99"/>
      <c r="AB46" s="99"/>
      <c r="AC46" s="56"/>
      <c r="AD46" s="57"/>
      <c r="AE46" s="24"/>
      <c r="AF46" s="76"/>
      <c r="AG46" s="41"/>
      <c r="AH46" s="41"/>
      <c r="AI46" s="41"/>
      <c r="AJ46" s="41"/>
    </row>
    <row r="47" spans="1:36">
      <c r="A47" s="41">
        <f t="shared" si="5"/>
        <v>7</v>
      </c>
      <c r="B47" s="53"/>
      <c r="C47" s="54"/>
      <c r="D47" s="15"/>
      <c r="E47" s="54"/>
      <c r="F47" s="15"/>
      <c r="G47" s="54"/>
      <c r="H47" s="55"/>
      <c r="I47" s="54"/>
      <c r="J47" s="15"/>
      <c r="K47" s="54"/>
      <c r="L47" s="15"/>
      <c r="M47" s="54"/>
      <c r="N47" s="55"/>
      <c r="O47" s="54"/>
      <c r="P47" s="55"/>
      <c r="Q47" s="54"/>
      <c r="R47" s="15"/>
      <c r="S47" s="54"/>
      <c r="T47" s="15"/>
      <c r="U47" s="54"/>
      <c r="V47" s="15"/>
      <c r="W47" s="54"/>
      <c r="X47" s="15"/>
      <c r="Y47" s="54"/>
      <c r="Z47" s="15"/>
      <c r="AA47" s="98"/>
      <c r="AB47" s="98"/>
      <c r="AC47" s="54"/>
      <c r="AD47" s="55"/>
      <c r="AE47" s="24"/>
      <c r="AF47" s="41"/>
      <c r="AG47" s="41"/>
      <c r="AH47" s="41"/>
      <c r="AI47" s="41"/>
      <c r="AJ47" s="41"/>
    </row>
    <row r="48" spans="1:36">
      <c r="A48" s="41">
        <f t="shared" si="5"/>
        <v>8</v>
      </c>
      <c r="B48" s="53"/>
      <c r="C48" s="54"/>
      <c r="D48" s="15"/>
      <c r="E48" s="54"/>
      <c r="F48" s="15"/>
      <c r="G48" s="54"/>
      <c r="H48" s="55"/>
      <c r="I48" s="54"/>
      <c r="J48" s="15"/>
      <c r="K48" s="54"/>
      <c r="L48" s="15"/>
      <c r="M48" s="54"/>
      <c r="N48" s="55"/>
      <c r="O48" s="54"/>
      <c r="P48" s="55"/>
      <c r="Q48" s="54"/>
      <c r="R48" s="15"/>
      <c r="S48" s="54"/>
      <c r="T48" s="15"/>
      <c r="U48" s="54"/>
      <c r="V48" s="15"/>
      <c r="W48" s="54"/>
      <c r="X48" s="15"/>
      <c r="Y48" s="54"/>
      <c r="Z48" s="15"/>
      <c r="AA48" s="98"/>
      <c r="AB48" s="98"/>
      <c r="AC48" s="54"/>
      <c r="AD48" s="55"/>
      <c r="AE48" s="24"/>
      <c r="AF48" s="41"/>
      <c r="AG48" s="41"/>
      <c r="AH48" s="41"/>
      <c r="AI48" s="41"/>
      <c r="AJ48" s="41"/>
    </row>
    <row r="49" spans="1:36">
      <c r="A49" s="41">
        <f t="shared" si="5"/>
        <v>9</v>
      </c>
      <c r="B49" s="53"/>
      <c r="C49" s="54"/>
      <c r="D49" s="15"/>
      <c r="E49" s="54"/>
      <c r="F49" s="15"/>
      <c r="G49" s="54"/>
      <c r="H49" s="55"/>
      <c r="I49" s="54"/>
      <c r="J49" s="15"/>
      <c r="K49" s="54"/>
      <c r="L49" s="15"/>
      <c r="M49" s="54"/>
      <c r="N49" s="55"/>
      <c r="O49" s="54"/>
      <c r="P49" s="55"/>
      <c r="Q49" s="54"/>
      <c r="R49" s="15"/>
      <c r="S49" s="54"/>
      <c r="T49" s="15"/>
      <c r="U49" s="54"/>
      <c r="V49" s="15"/>
      <c r="W49" s="54"/>
      <c r="X49" s="15"/>
      <c r="Y49" s="54"/>
      <c r="Z49" s="15"/>
      <c r="AA49" s="98"/>
      <c r="AB49" s="98"/>
      <c r="AC49" s="54"/>
      <c r="AD49" s="55"/>
      <c r="AE49" s="24"/>
      <c r="AF49" s="41"/>
      <c r="AG49" s="41"/>
      <c r="AH49" s="41"/>
      <c r="AI49" s="41"/>
      <c r="AJ49" s="41"/>
    </row>
    <row r="50" spans="1:36">
      <c r="A50" s="41">
        <f t="shared" si="5"/>
        <v>10</v>
      </c>
      <c r="B50" s="53"/>
      <c r="C50" s="54"/>
      <c r="D50" s="15"/>
      <c r="E50" s="54"/>
      <c r="F50" s="15"/>
      <c r="G50" s="54"/>
      <c r="H50" s="55"/>
      <c r="I50" s="54"/>
      <c r="J50" s="15"/>
      <c r="K50" s="54"/>
      <c r="L50" s="15"/>
      <c r="M50" s="54"/>
      <c r="N50" s="55"/>
      <c r="O50" s="54"/>
      <c r="P50" s="55"/>
      <c r="Q50" s="54"/>
      <c r="R50" s="15"/>
      <c r="S50" s="54"/>
      <c r="T50" s="15"/>
      <c r="U50" s="54"/>
      <c r="V50" s="15"/>
      <c r="W50" s="54"/>
      <c r="X50" s="15"/>
      <c r="Y50" s="54"/>
      <c r="Z50" s="15"/>
      <c r="AA50" s="98"/>
      <c r="AB50" s="98"/>
      <c r="AC50" s="54"/>
      <c r="AD50" s="55"/>
      <c r="AE50" s="24"/>
      <c r="AF50" s="41"/>
      <c r="AG50" s="41"/>
      <c r="AH50" s="41"/>
      <c r="AI50" s="41"/>
      <c r="AJ50" s="41"/>
    </row>
    <row r="51" spans="1:36">
      <c r="A51" s="41">
        <f t="shared" si="5"/>
        <v>11</v>
      </c>
      <c r="B51" s="53"/>
      <c r="C51" s="54"/>
      <c r="D51" s="15"/>
      <c r="E51" s="54"/>
      <c r="F51" s="15"/>
      <c r="G51" s="54"/>
      <c r="H51" s="55"/>
      <c r="I51" s="54"/>
      <c r="J51" s="15"/>
      <c r="K51" s="54"/>
      <c r="L51" s="15"/>
      <c r="M51" s="54"/>
      <c r="N51" s="55"/>
      <c r="O51" s="54"/>
      <c r="P51" s="55"/>
      <c r="Q51" s="54"/>
      <c r="R51" s="15"/>
      <c r="S51" s="54"/>
      <c r="T51" s="15"/>
      <c r="U51" s="54"/>
      <c r="V51" s="15"/>
      <c r="W51" s="54"/>
      <c r="X51" s="15"/>
      <c r="Y51" s="54"/>
      <c r="Z51" s="15"/>
      <c r="AA51" s="98"/>
      <c r="AB51" s="98"/>
      <c r="AC51" s="54"/>
      <c r="AD51" s="55"/>
      <c r="AE51" s="24"/>
      <c r="AF51" s="41"/>
      <c r="AG51" s="41"/>
      <c r="AH51" s="41"/>
      <c r="AI51" s="41"/>
      <c r="AJ51" s="41"/>
    </row>
    <row r="52" spans="1:36">
      <c r="A52" s="41">
        <f t="shared" si="5"/>
        <v>12</v>
      </c>
      <c r="B52" s="53"/>
      <c r="C52" s="54"/>
      <c r="D52" s="15"/>
      <c r="E52" s="54"/>
      <c r="F52" s="15"/>
      <c r="G52" s="54"/>
      <c r="H52" s="55"/>
      <c r="I52" s="54"/>
      <c r="J52" s="15"/>
      <c r="K52" s="54"/>
      <c r="L52" s="15"/>
      <c r="M52" s="54"/>
      <c r="N52" s="55"/>
      <c r="O52" s="54"/>
      <c r="P52" s="55"/>
      <c r="Q52" s="54"/>
      <c r="R52" s="15"/>
      <c r="S52" s="54"/>
      <c r="T52" s="15"/>
      <c r="U52" s="54"/>
      <c r="V52" s="15"/>
      <c r="W52" s="54"/>
      <c r="X52" s="15"/>
      <c r="Y52" s="54"/>
      <c r="Z52" s="15"/>
      <c r="AA52" s="98"/>
      <c r="AB52" s="98"/>
      <c r="AC52" s="54"/>
      <c r="AD52" s="55"/>
      <c r="AE52" s="28"/>
      <c r="AF52" s="41"/>
      <c r="AG52" s="41"/>
      <c r="AH52" s="41"/>
      <c r="AI52" s="41"/>
      <c r="AJ52" s="41"/>
    </row>
    <row r="53" spans="1:36">
      <c r="A53" s="41">
        <f t="shared" si="5"/>
        <v>13</v>
      </c>
      <c r="B53" s="53"/>
      <c r="C53" s="54"/>
      <c r="D53" s="15"/>
      <c r="E53" s="54"/>
      <c r="F53" s="15"/>
      <c r="G53" s="54"/>
      <c r="H53" s="15"/>
      <c r="I53" s="54"/>
      <c r="J53" s="15"/>
      <c r="K53" s="54"/>
      <c r="L53" s="15"/>
      <c r="M53" s="54"/>
      <c r="N53" s="15"/>
      <c r="O53" s="54"/>
      <c r="P53" s="15"/>
      <c r="Q53" s="54"/>
      <c r="R53" s="15"/>
      <c r="S53" s="54"/>
      <c r="T53" s="15"/>
      <c r="U53" s="54"/>
      <c r="V53" s="15"/>
      <c r="W53" s="54"/>
      <c r="X53" s="15"/>
      <c r="Y53" s="54"/>
      <c r="Z53" s="15"/>
      <c r="AA53" s="98"/>
      <c r="AB53" s="98"/>
      <c r="AC53" s="54"/>
      <c r="AD53" s="15"/>
      <c r="AE53" s="24"/>
      <c r="AF53" s="41"/>
      <c r="AG53" s="41"/>
      <c r="AH53" s="41"/>
      <c r="AI53" s="41"/>
      <c r="AJ53" s="41"/>
    </row>
    <row r="54" spans="1:36">
      <c r="A54" s="41">
        <f t="shared" si="5"/>
        <v>14</v>
      </c>
      <c r="B54" s="53"/>
      <c r="C54" s="56"/>
      <c r="D54" s="14"/>
      <c r="E54" s="56"/>
      <c r="F54" s="14"/>
      <c r="G54" s="56"/>
      <c r="H54" s="14"/>
      <c r="I54" s="56"/>
      <c r="J54" s="14"/>
      <c r="K54" s="56"/>
      <c r="L54" s="14"/>
      <c r="M54" s="56"/>
      <c r="N54" s="14"/>
      <c r="O54" s="56"/>
      <c r="P54" s="14"/>
      <c r="Q54" s="56"/>
      <c r="R54" s="14"/>
      <c r="S54" s="56"/>
      <c r="T54" s="14"/>
      <c r="U54" s="56"/>
      <c r="V54" s="14"/>
      <c r="W54" s="56"/>
      <c r="X54" s="14"/>
      <c r="Y54" s="56"/>
      <c r="Z54" s="14"/>
      <c r="AA54" s="99"/>
      <c r="AB54" s="99"/>
      <c r="AC54" s="56"/>
      <c r="AD54" s="14"/>
      <c r="AE54" s="24"/>
      <c r="AG54" s="41"/>
      <c r="AH54" s="41"/>
      <c r="AI54" s="41"/>
      <c r="AJ54" s="41"/>
    </row>
    <row r="55" spans="1:36">
      <c r="A55" s="41">
        <f t="shared" si="5"/>
        <v>15</v>
      </c>
      <c r="B55" s="53"/>
      <c r="C55" s="54"/>
      <c r="D55" s="15"/>
      <c r="E55" s="54"/>
      <c r="F55" s="15"/>
      <c r="G55" s="54"/>
      <c r="H55" s="15"/>
      <c r="I55" s="54"/>
      <c r="J55" s="15"/>
      <c r="K55" s="54"/>
      <c r="L55" s="15"/>
      <c r="M55" s="54"/>
      <c r="N55" s="15"/>
      <c r="O55" s="54"/>
      <c r="P55" s="15"/>
      <c r="Q55" s="54"/>
      <c r="R55" s="15"/>
      <c r="S55" s="54"/>
      <c r="T55" s="15"/>
      <c r="U55" s="54"/>
      <c r="V55" s="15"/>
      <c r="W55" s="54"/>
      <c r="X55" s="15"/>
      <c r="Y55" s="54"/>
      <c r="Z55" s="15"/>
      <c r="AA55" s="98"/>
      <c r="AB55" s="98"/>
      <c r="AC55" s="54"/>
      <c r="AD55" s="15"/>
      <c r="AE55" s="24"/>
      <c r="AF55" s="64"/>
      <c r="AG55" s="41"/>
      <c r="AH55" s="41"/>
      <c r="AI55" s="41"/>
      <c r="AJ55" s="41"/>
    </row>
    <row r="56" spans="1:36">
      <c r="A56" s="41">
        <f t="shared" si="5"/>
        <v>16</v>
      </c>
      <c r="B56" s="53"/>
      <c r="C56" s="54"/>
      <c r="D56" s="15"/>
      <c r="E56" s="54"/>
      <c r="F56" s="15"/>
      <c r="G56" s="54"/>
      <c r="H56" s="15"/>
      <c r="I56" s="54"/>
      <c r="J56" s="15"/>
      <c r="K56" s="54"/>
      <c r="L56" s="15"/>
      <c r="M56" s="54"/>
      <c r="N56" s="15"/>
      <c r="O56" s="54"/>
      <c r="P56" s="15"/>
      <c r="Q56" s="54"/>
      <c r="R56" s="15"/>
      <c r="S56" s="54"/>
      <c r="T56" s="15"/>
      <c r="U56" s="54"/>
      <c r="V56" s="15"/>
      <c r="W56" s="54"/>
      <c r="X56" s="15"/>
      <c r="Y56" s="54"/>
      <c r="Z56" s="15"/>
      <c r="AA56" s="98"/>
      <c r="AB56" s="98"/>
      <c r="AC56" s="54"/>
      <c r="AD56" s="15"/>
      <c r="AE56" s="24"/>
      <c r="AF56" s="41"/>
      <c r="AG56" s="41"/>
      <c r="AH56" s="41"/>
      <c r="AI56" s="41"/>
      <c r="AJ56" s="41"/>
    </row>
    <row r="57" spans="1:36">
      <c r="A57" s="41">
        <f t="shared" si="5"/>
        <v>17</v>
      </c>
      <c r="B57" s="53"/>
      <c r="C57" s="54"/>
      <c r="D57" s="15"/>
      <c r="E57" s="54"/>
      <c r="F57" s="15"/>
      <c r="G57" s="54"/>
      <c r="H57" s="15"/>
      <c r="I57" s="54"/>
      <c r="J57" s="15"/>
      <c r="K57" s="54"/>
      <c r="L57" s="15"/>
      <c r="M57" s="54"/>
      <c r="N57" s="15"/>
      <c r="O57" s="54"/>
      <c r="P57" s="15"/>
      <c r="Q57" s="54"/>
      <c r="R57" s="15"/>
      <c r="S57" s="54"/>
      <c r="T57" s="15"/>
      <c r="U57" s="54"/>
      <c r="V57" s="15"/>
      <c r="W57" s="54"/>
      <c r="X57" s="15"/>
      <c r="Y57" s="54"/>
      <c r="Z57" s="15"/>
      <c r="AA57" s="98"/>
      <c r="AB57" s="98"/>
      <c r="AC57" s="54"/>
      <c r="AD57" s="15"/>
      <c r="AE57" s="24"/>
      <c r="AF57" s="41"/>
      <c r="AG57" s="41"/>
      <c r="AH57" s="41"/>
      <c r="AI57" s="41"/>
      <c r="AJ57" s="41"/>
    </row>
    <row r="58" spans="1:36">
      <c r="A58" s="41">
        <f t="shared" si="5"/>
        <v>18</v>
      </c>
      <c r="B58" s="53"/>
      <c r="C58" s="56"/>
      <c r="D58" s="14"/>
      <c r="E58" s="56"/>
      <c r="F58" s="14"/>
      <c r="G58" s="56"/>
      <c r="H58" s="14"/>
      <c r="I58" s="56"/>
      <c r="J58" s="14"/>
      <c r="K58" s="56"/>
      <c r="L58" s="14"/>
      <c r="M58" s="56"/>
      <c r="N58" s="14"/>
      <c r="O58" s="56"/>
      <c r="P58" s="14"/>
      <c r="Q58" s="56"/>
      <c r="R58" s="14"/>
      <c r="S58" s="56"/>
      <c r="T58" s="14"/>
      <c r="U58" s="56"/>
      <c r="V58" s="14"/>
      <c r="W58" s="56"/>
      <c r="X58" s="14"/>
      <c r="Y58" s="56"/>
      <c r="Z58" s="14"/>
      <c r="AA58" s="99"/>
      <c r="AB58" s="99"/>
      <c r="AC58" s="56"/>
      <c r="AD58" s="14"/>
      <c r="AE58" s="24"/>
      <c r="AF58" s="41"/>
      <c r="AG58" s="41"/>
      <c r="AH58" s="41"/>
      <c r="AI58" s="41"/>
      <c r="AJ58" s="41"/>
    </row>
    <row r="59" spans="1:36">
      <c r="A59" s="41">
        <f t="shared" si="5"/>
        <v>19</v>
      </c>
      <c r="B59" s="53"/>
      <c r="C59" s="54"/>
      <c r="D59" s="15"/>
      <c r="E59" s="54"/>
      <c r="F59" s="15"/>
      <c r="G59" s="54"/>
      <c r="H59" s="15"/>
      <c r="I59" s="54"/>
      <c r="J59" s="15"/>
      <c r="K59" s="54"/>
      <c r="L59" s="15"/>
      <c r="M59" s="54"/>
      <c r="N59" s="15"/>
      <c r="O59" s="54"/>
      <c r="P59" s="15"/>
      <c r="Q59" s="54"/>
      <c r="R59" s="15"/>
      <c r="S59" s="54"/>
      <c r="T59" s="15"/>
      <c r="U59" s="54"/>
      <c r="V59" s="15"/>
      <c r="W59" s="54"/>
      <c r="X59" s="15"/>
      <c r="Y59" s="54"/>
      <c r="Z59" s="15"/>
      <c r="AA59" s="98"/>
      <c r="AB59" s="98"/>
      <c r="AC59" s="54"/>
      <c r="AD59" s="15"/>
      <c r="AE59" s="24"/>
      <c r="AF59" s="41"/>
      <c r="AG59" s="41"/>
      <c r="AH59" s="41"/>
      <c r="AI59" s="41"/>
      <c r="AJ59" s="41"/>
    </row>
    <row r="60" spans="1:36">
      <c r="A60" s="41">
        <f t="shared" si="5"/>
        <v>20</v>
      </c>
      <c r="B60" s="53"/>
      <c r="C60" s="54"/>
      <c r="D60" s="15"/>
      <c r="E60" s="54"/>
      <c r="F60" s="15"/>
      <c r="G60" s="54"/>
      <c r="H60" s="15"/>
      <c r="I60" s="54"/>
      <c r="J60" s="15"/>
      <c r="K60" s="54"/>
      <c r="L60" s="15"/>
      <c r="M60" s="54"/>
      <c r="N60" s="15"/>
      <c r="O60" s="54"/>
      <c r="P60" s="15"/>
      <c r="Q60" s="54"/>
      <c r="R60" s="15"/>
      <c r="S60" s="54"/>
      <c r="T60" s="15"/>
      <c r="U60" s="54"/>
      <c r="V60" s="15"/>
      <c r="W60" s="54"/>
      <c r="X60" s="15"/>
      <c r="Y60" s="54"/>
      <c r="Z60" s="15"/>
      <c r="AA60" s="98"/>
      <c r="AB60" s="98"/>
      <c r="AC60" s="54"/>
      <c r="AD60" s="15"/>
      <c r="AE60" s="24"/>
      <c r="AF60" s="41"/>
      <c r="AG60" s="41"/>
      <c r="AH60" s="41"/>
      <c r="AI60" s="41"/>
      <c r="AJ60" s="41"/>
    </row>
    <row r="61" spans="1:36">
      <c r="A61" s="41">
        <f t="shared" si="5"/>
        <v>21</v>
      </c>
      <c r="B61" s="53"/>
      <c r="C61" s="54"/>
      <c r="D61" s="15"/>
      <c r="E61" s="54"/>
      <c r="F61" s="15"/>
      <c r="G61" s="54"/>
      <c r="H61" s="15"/>
      <c r="I61" s="54"/>
      <c r="J61" s="15"/>
      <c r="K61" s="54"/>
      <c r="L61" s="15"/>
      <c r="M61" s="54"/>
      <c r="N61" s="15"/>
      <c r="O61" s="54"/>
      <c r="P61" s="15"/>
      <c r="Q61" s="54"/>
      <c r="R61" s="15"/>
      <c r="S61" s="54"/>
      <c r="T61" s="15"/>
      <c r="U61" s="54"/>
      <c r="V61" s="15"/>
      <c r="W61" s="54"/>
      <c r="X61" s="15"/>
      <c r="Y61" s="54"/>
      <c r="Z61" s="15"/>
      <c r="AA61" s="98"/>
      <c r="AB61" s="98"/>
      <c r="AC61" s="54"/>
      <c r="AD61" s="15"/>
      <c r="AE61" s="24"/>
      <c r="AF61" s="41"/>
      <c r="AG61" s="41"/>
      <c r="AH61" s="41"/>
      <c r="AI61" s="41"/>
      <c r="AJ61" s="41"/>
    </row>
  </sheetData>
  <sortState xmlns:xlrd2="http://schemas.microsoft.com/office/spreadsheetml/2017/richdata2" ref="B5:G18">
    <sortCondition descending="1" ref="G5:G18"/>
    <sortCondition descending="1" ref="C5:C18"/>
  </sortState>
  <mergeCells count="14">
    <mergeCell ref="AA39:AB39"/>
    <mergeCell ref="AC39:AD39"/>
    <mergeCell ref="O39:P39"/>
    <mergeCell ref="Q39:R39"/>
    <mergeCell ref="S39:T39"/>
    <mergeCell ref="U39:V39"/>
    <mergeCell ref="W39:X39"/>
    <mergeCell ref="Y39:Z39"/>
    <mergeCell ref="M39:N39"/>
    <mergeCell ref="C39:D39"/>
    <mergeCell ref="E39:F39"/>
    <mergeCell ref="G39:H39"/>
    <mergeCell ref="I39:J39"/>
    <mergeCell ref="K39:L39"/>
  </mergeCells>
  <pageMargins left="0.7" right="0.7" top="0.75" bottom="0.75" header="0.3" footer="0.3"/>
  <pageSetup paperSize="9" orientation="portrait" horizontalDpi="4294967293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/>
  <dimension ref="A1:AR112"/>
  <sheetViews>
    <sheetView workbookViewId="0"/>
  </sheetViews>
  <sheetFormatPr baseColWidth="10" defaultColWidth="11.5703125" defaultRowHeight="12.75"/>
  <cols>
    <col min="1" max="1" width="5" customWidth="1"/>
    <col min="3" max="3" width="6.85546875" customWidth="1"/>
    <col min="4" max="4" width="5.28515625" customWidth="1"/>
    <col min="5" max="5" width="4.28515625" customWidth="1"/>
    <col min="6" max="6" width="5" customWidth="1"/>
    <col min="7" max="7" width="5.140625" customWidth="1"/>
    <col min="8" max="8" width="5.7109375" customWidth="1"/>
    <col min="9" max="9" width="3.42578125" hidden="1" customWidth="1"/>
    <col min="10" max="10" width="5.85546875" hidden="1" customWidth="1"/>
    <col min="11" max="11" width="3.42578125" customWidth="1"/>
    <col min="12" max="12" width="4.28515625" customWidth="1"/>
    <col min="13" max="13" width="3.7109375" customWidth="1"/>
    <col min="14" max="14" width="5.7109375" customWidth="1"/>
    <col min="15" max="15" width="3.5703125" customWidth="1"/>
    <col min="16" max="16" width="5.7109375" customWidth="1"/>
    <col min="17" max="17" width="4.5703125" customWidth="1"/>
    <col min="18" max="18" width="5.85546875" bestFit="1" customWidth="1"/>
    <col min="19" max="19" width="3.42578125" customWidth="1"/>
    <col min="20" max="20" width="5.85546875" customWidth="1"/>
    <col min="21" max="21" width="3.42578125" customWidth="1"/>
    <col min="22" max="22" width="5.85546875" bestFit="1" customWidth="1"/>
    <col min="23" max="23" width="3.42578125" hidden="1" customWidth="1"/>
    <col min="24" max="24" width="5.85546875" hidden="1" customWidth="1"/>
    <col min="25" max="25" width="3.42578125" customWidth="1"/>
    <col min="26" max="26" width="5.85546875" bestFit="1" customWidth="1"/>
    <col min="27" max="33" width="4.140625" customWidth="1"/>
    <col min="34" max="34" width="4.85546875" customWidth="1"/>
    <col min="35" max="36" width="4.140625" customWidth="1"/>
    <col min="37" max="37" width="3.42578125" customWidth="1"/>
    <col min="38" max="38" width="5.7109375" customWidth="1"/>
    <col min="39" max="39" width="11.42578125" style="24" customWidth="1"/>
    <col min="40" max="40" width="9.28515625" customWidth="1"/>
  </cols>
  <sheetData>
    <row r="1" spans="1:7">
      <c r="A1" s="5" t="s">
        <v>48</v>
      </c>
    </row>
    <row r="2" spans="1:7">
      <c r="A2" t="s">
        <v>10</v>
      </c>
      <c r="C2" s="69"/>
      <c r="D2" s="69"/>
      <c r="E2" s="30"/>
    </row>
    <row r="3" spans="1:7" ht="13.5" thickBot="1">
      <c r="A3">
        <f>+GENERAL!B6</f>
        <v>12</v>
      </c>
      <c r="C3" s="41">
        <f>SUM(C5:C8)</f>
        <v>-400000000</v>
      </c>
    </row>
    <row r="4" spans="1:7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</row>
    <row r="5" spans="1:7" ht="13.5" thickBot="1">
      <c r="A5" s="150">
        <v>1</v>
      </c>
      <c r="B5" s="23" t="s">
        <v>9</v>
      </c>
      <c r="C5" s="89">
        <f>+O$39</f>
        <v>-100000000</v>
      </c>
      <c r="D5" s="48">
        <f>+P$40</f>
        <v>0</v>
      </c>
      <c r="E5" s="45">
        <f>+P$39</f>
        <v>0</v>
      </c>
      <c r="F5" s="18">
        <f>+O$25</f>
        <v>0</v>
      </c>
      <c r="G5">
        <f t="shared" ref="G5:G22" si="0">IF(E5&lt;A$3/2,-1,1)*80+C5</f>
        <v>-100000080</v>
      </c>
    </row>
    <row r="6" spans="1:7" ht="13.5" thickBot="1">
      <c r="A6" s="150">
        <v>2</v>
      </c>
      <c r="B6" s="241" t="s">
        <v>155</v>
      </c>
      <c r="C6" s="89">
        <f>+AE$39</f>
        <v>-100000000</v>
      </c>
      <c r="D6" s="48">
        <f>+AF$40</f>
        <v>0</v>
      </c>
      <c r="E6" s="45">
        <f>+AF$39</f>
        <v>0</v>
      </c>
      <c r="F6" s="18">
        <f>+AE$25</f>
        <v>0</v>
      </c>
      <c r="G6">
        <f t="shared" si="0"/>
        <v>-100000080</v>
      </c>
    </row>
    <row r="7" spans="1:7" ht="13.5" thickBot="1">
      <c r="A7" s="150">
        <v>3</v>
      </c>
      <c r="B7" s="23" t="s">
        <v>120</v>
      </c>
      <c r="C7" s="89">
        <f>+U$39</f>
        <v>-100000000</v>
      </c>
      <c r="D7" s="48">
        <f>+V$40</f>
        <v>0</v>
      </c>
      <c r="E7" s="45">
        <f>+V$39</f>
        <v>0</v>
      </c>
      <c r="F7" s="18">
        <f>+U$25</f>
        <v>0</v>
      </c>
      <c r="G7">
        <f t="shared" si="0"/>
        <v>-100000080</v>
      </c>
    </row>
    <row r="8" spans="1:7" ht="13.5" thickBot="1">
      <c r="A8" s="150">
        <v>4</v>
      </c>
      <c r="B8" s="23" t="s">
        <v>6</v>
      </c>
      <c r="C8" s="111">
        <f>+M$39</f>
        <v>-100000000</v>
      </c>
      <c r="D8" s="48">
        <f>+N$40</f>
        <v>0</v>
      </c>
      <c r="E8" s="45">
        <f>+N$39</f>
        <v>0</v>
      </c>
      <c r="F8" s="18">
        <f>+M$25</f>
        <v>0</v>
      </c>
      <c r="G8">
        <f t="shared" si="0"/>
        <v>-100000080</v>
      </c>
    </row>
    <row r="9" spans="1:7" ht="13.5" hidden="1" thickBot="1">
      <c r="A9" s="150">
        <v>5</v>
      </c>
      <c r="B9" s="23" t="s">
        <v>41</v>
      </c>
      <c r="C9" s="89">
        <f>+E$39</f>
        <v>-100000000</v>
      </c>
      <c r="D9" s="48">
        <f>+F$40</f>
        <v>0</v>
      </c>
      <c r="E9" s="45">
        <f>+F$39</f>
        <v>0</v>
      </c>
      <c r="F9" s="18">
        <f>+E$25</f>
        <v>0</v>
      </c>
      <c r="G9">
        <f t="shared" si="0"/>
        <v>-100000080</v>
      </c>
    </row>
    <row r="10" spans="1:7" ht="13.5" hidden="1" thickBot="1">
      <c r="A10" s="150">
        <v>6</v>
      </c>
      <c r="B10" s="23" t="s">
        <v>103</v>
      </c>
      <c r="C10" s="89">
        <f>+I$39</f>
        <v>-100000000</v>
      </c>
      <c r="D10" s="48">
        <f>+J$40</f>
        <v>0</v>
      </c>
      <c r="E10" s="45">
        <f>+J$39</f>
        <v>0</v>
      </c>
      <c r="F10" s="18">
        <f>+I$25</f>
        <v>0</v>
      </c>
      <c r="G10">
        <f t="shared" si="0"/>
        <v>-100000080</v>
      </c>
    </row>
    <row r="11" spans="1:7" ht="13.5" hidden="1" thickBot="1">
      <c r="A11" s="150">
        <v>7</v>
      </c>
      <c r="B11" s="23" t="s">
        <v>62</v>
      </c>
      <c r="C11" s="111">
        <f>+AG$39</f>
        <v>-100000000</v>
      </c>
      <c r="D11" s="48">
        <f>+AH$40</f>
        <v>0</v>
      </c>
      <c r="E11" s="45">
        <f>+AH$39</f>
        <v>0</v>
      </c>
      <c r="F11" s="18">
        <f>+AG$25</f>
        <v>0</v>
      </c>
      <c r="G11">
        <f t="shared" si="0"/>
        <v>-100000080</v>
      </c>
    </row>
    <row r="12" spans="1:7" ht="13.5" hidden="1" thickBot="1">
      <c r="A12" s="150">
        <v>8</v>
      </c>
      <c r="B12" s="23" t="s">
        <v>94</v>
      </c>
      <c r="C12" s="89">
        <f>+K$39</f>
        <v>-100000000</v>
      </c>
      <c r="D12" s="59">
        <f>+L$40</f>
        <v>0</v>
      </c>
      <c r="E12" s="46">
        <f>+L$39</f>
        <v>0</v>
      </c>
      <c r="F12" s="18">
        <f>+K$25</f>
        <v>0</v>
      </c>
      <c r="G12">
        <f t="shared" si="0"/>
        <v>-100000080</v>
      </c>
    </row>
    <row r="13" spans="1:7" ht="13.5" hidden="1" thickBot="1">
      <c r="A13" s="150">
        <v>9</v>
      </c>
      <c r="B13" s="23" t="s">
        <v>26</v>
      </c>
      <c r="C13" s="89">
        <f>+S$39</f>
        <v>-100000000</v>
      </c>
      <c r="D13" s="48">
        <f>+T$40</f>
        <v>0</v>
      </c>
      <c r="E13" s="45">
        <f>+T$39</f>
        <v>0</v>
      </c>
      <c r="F13" s="18">
        <f>+S$25</f>
        <v>0</v>
      </c>
      <c r="G13">
        <f t="shared" si="0"/>
        <v>-100000080</v>
      </c>
    </row>
    <row r="14" spans="1:7" ht="13.5" hidden="1" customHeight="1" thickBot="1">
      <c r="A14" s="150">
        <v>10</v>
      </c>
      <c r="B14" s="23" t="s">
        <v>93</v>
      </c>
      <c r="C14" s="111">
        <f>+C$39</f>
        <v>-100000000</v>
      </c>
      <c r="D14" s="48">
        <f>+D$40</f>
        <v>0</v>
      </c>
      <c r="E14" s="45">
        <f>+D$39</f>
        <v>0</v>
      </c>
      <c r="F14" s="18">
        <f>+C$25</f>
        <v>0</v>
      </c>
      <c r="G14">
        <f t="shared" si="0"/>
        <v>-100000080</v>
      </c>
    </row>
    <row r="15" spans="1:7" ht="13.5" hidden="1" customHeight="1" thickBot="1">
      <c r="A15" s="150">
        <v>11</v>
      </c>
      <c r="B15" s="23" t="s">
        <v>1</v>
      </c>
      <c r="C15" s="89">
        <f>+G$39</f>
        <v>-100000000</v>
      </c>
      <c r="D15" s="48">
        <f>+H$40</f>
        <v>0</v>
      </c>
      <c r="E15" s="45">
        <f>+H$39</f>
        <v>0</v>
      </c>
      <c r="F15" s="18">
        <f>+G$25</f>
        <v>0</v>
      </c>
      <c r="G15">
        <f t="shared" si="0"/>
        <v>-100000080</v>
      </c>
    </row>
    <row r="16" spans="1:7" ht="13.5" hidden="1" customHeight="1" thickBot="1">
      <c r="A16" s="150">
        <v>11</v>
      </c>
      <c r="B16" s="23" t="s">
        <v>139</v>
      </c>
      <c r="C16" s="89">
        <f>+Y$39</f>
        <v>-100000000</v>
      </c>
      <c r="D16" s="48">
        <f>+Z$40</f>
        <v>0</v>
      </c>
      <c r="E16" s="45">
        <f>+Z$39</f>
        <v>0</v>
      </c>
      <c r="F16" s="18">
        <f>+Y$25</f>
        <v>0</v>
      </c>
      <c r="G16">
        <f t="shared" si="0"/>
        <v>-100000080</v>
      </c>
    </row>
    <row r="17" spans="1:38" ht="13.5" hidden="1" customHeight="1" thickBot="1">
      <c r="A17" s="150">
        <v>11</v>
      </c>
      <c r="B17" s="23" t="s">
        <v>43</v>
      </c>
      <c r="C17" s="89">
        <f>+Q$39</f>
        <v>-100000000</v>
      </c>
      <c r="D17" s="48">
        <f>+R$40</f>
        <v>0</v>
      </c>
      <c r="E17" s="45">
        <f>+R$39</f>
        <v>0</v>
      </c>
      <c r="F17" s="18">
        <f>+Q$25</f>
        <v>0</v>
      </c>
      <c r="G17">
        <f t="shared" si="0"/>
        <v>-100000080</v>
      </c>
    </row>
    <row r="18" spans="1:38" ht="13.5" hidden="1" customHeight="1" thickBot="1">
      <c r="A18" s="150">
        <v>14</v>
      </c>
      <c r="B18" s="23" t="s">
        <v>64</v>
      </c>
      <c r="C18" s="89">
        <f>+AK$39</f>
        <v>-100000000</v>
      </c>
      <c r="D18" s="48">
        <f>+AL$40</f>
        <v>0</v>
      </c>
      <c r="E18" s="45">
        <f>+AL$39</f>
        <v>0</v>
      </c>
      <c r="F18" s="18">
        <f>+AK$25</f>
        <v>0</v>
      </c>
      <c r="G18">
        <f t="shared" si="0"/>
        <v>-100000080</v>
      </c>
    </row>
    <row r="19" spans="1:38" ht="13.5" hidden="1" customHeight="1" thickBot="1">
      <c r="A19" s="150">
        <v>15</v>
      </c>
      <c r="B19" s="23" t="s">
        <v>73</v>
      </c>
      <c r="C19" s="89">
        <f>+AA$39</f>
        <v>-100000000</v>
      </c>
      <c r="D19" s="48">
        <f>+AB$40</f>
        <v>0</v>
      </c>
      <c r="E19" s="45">
        <f>+AB$39</f>
        <v>0</v>
      </c>
      <c r="F19" s="18">
        <f>+AA26</f>
        <v>0</v>
      </c>
      <c r="G19">
        <f t="shared" si="0"/>
        <v>-100000080</v>
      </c>
    </row>
    <row r="20" spans="1:38" ht="13.5" hidden="1" customHeight="1" thickBot="1">
      <c r="A20" s="150">
        <v>16</v>
      </c>
      <c r="B20" s="23" t="s">
        <v>147</v>
      </c>
      <c r="C20" s="89">
        <f>+AI$39</f>
        <v>-100000000</v>
      </c>
      <c r="D20" s="48">
        <f>+AJ$40</f>
        <v>0</v>
      </c>
      <c r="E20" s="45">
        <f>+AJ$39</f>
        <v>0</v>
      </c>
      <c r="F20" s="18">
        <f>+AI$25</f>
        <v>0</v>
      </c>
      <c r="G20">
        <f t="shared" si="0"/>
        <v>-100000080</v>
      </c>
    </row>
    <row r="21" spans="1:38" ht="13.5" hidden="1" customHeight="1" thickBot="1">
      <c r="A21" s="150">
        <v>17</v>
      </c>
      <c r="B21" s="23" t="s">
        <v>102</v>
      </c>
      <c r="C21" s="89">
        <f>+AC$39</f>
        <v>-100000000</v>
      </c>
      <c r="D21" s="48">
        <f>+AD$40</f>
        <v>0</v>
      </c>
      <c r="E21" s="45">
        <f>+AD$39</f>
        <v>0</v>
      </c>
      <c r="F21" s="18">
        <f>+AC$25</f>
        <v>0</v>
      </c>
      <c r="G21">
        <f t="shared" si="0"/>
        <v>-100000080</v>
      </c>
    </row>
    <row r="22" spans="1:38" ht="13.5" hidden="1" customHeight="1" thickBot="1">
      <c r="A22" s="150">
        <v>18</v>
      </c>
      <c r="B22" s="23" t="s">
        <v>4</v>
      </c>
      <c r="C22" s="89">
        <f>+W$39</f>
        <v>-100000000</v>
      </c>
      <c r="D22" s="48">
        <f>+X$40</f>
        <v>0</v>
      </c>
      <c r="E22" s="45">
        <f>+X$39</f>
        <v>0</v>
      </c>
      <c r="F22" s="18">
        <f>+W$25</f>
        <v>0</v>
      </c>
      <c r="G22">
        <f t="shared" si="0"/>
        <v>-100000080</v>
      </c>
    </row>
    <row r="23" spans="1:38">
      <c r="A23" s="16"/>
      <c r="C23" s="16"/>
    </row>
    <row r="24" spans="1:38">
      <c r="A24" s="16"/>
    </row>
    <row r="25" spans="1:38" ht="13.5" hidden="1" customHeight="1">
      <c r="B25" t="s">
        <v>12</v>
      </c>
      <c r="C25">
        <f>+C26*C27</f>
        <v>0</v>
      </c>
      <c r="D25">
        <f t="shared" ref="D25:AL25" si="1">+D26*D27</f>
        <v>0</v>
      </c>
      <c r="E25">
        <f t="shared" si="1"/>
        <v>0</v>
      </c>
      <c r="F25">
        <f t="shared" si="1"/>
        <v>0</v>
      </c>
      <c r="G25">
        <f t="shared" si="1"/>
        <v>0</v>
      </c>
      <c r="H25">
        <f t="shared" si="1"/>
        <v>0</v>
      </c>
      <c r="I25">
        <f t="shared" si="1"/>
        <v>0</v>
      </c>
      <c r="J25">
        <f t="shared" si="1"/>
        <v>0</v>
      </c>
      <c r="K25">
        <f t="shared" si="1"/>
        <v>0</v>
      </c>
      <c r="L25">
        <f t="shared" si="1"/>
        <v>0</v>
      </c>
      <c r="M25">
        <f t="shared" si="1"/>
        <v>0</v>
      </c>
      <c r="N25">
        <f t="shared" si="1"/>
        <v>0</v>
      </c>
      <c r="O25">
        <f t="shared" si="1"/>
        <v>0</v>
      </c>
      <c r="P25">
        <f t="shared" si="1"/>
        <v>0</v>
      </c>
      <c r="Q25">
        <f t="shared" si="1"/>
        <v>0</v>
      </c>
      <c r="R25">
        <f t="shared" si="1"/>
        <v>0</v>
      </c>
      <c r="S25">
        <f t="shared" si="1"/>
        <v>0</v>
      </c>
      <c r="T25">
        <f t="shared" si="1"/>
        <v>0</v>
      </c>
      <c r="U25">
        <f t="shared" si="1"/>
        <v>0</v>
      </c>
      <c r="V25">
        <f t="shared" si="1"/>
        <v>0</v>
      </c>
      <c r="W25">
        <f t="shared" si="1"/>
        <v>0</v>
      </c>
      <c r="X25">
        <f t="shared" si="1"/>
        <v>0</v>
      </c>
      <c r="Y25">
        <f t="shared" si="1"/>
        <v>0</v>
      </c>
      <c r="Z25">
        <f t="shared" si="1"/>
        <v>0</v>
      </c>
      <c r="AA25">
        <f t="shared" ref="AA25:AJ25" si="2">+AA26*AA27</f>
        <v>0</v>
      </c>
      <c r="AB25">
        <f t="shared" si="2"/>
        <v>0</v>
      </c>
      <c r="AC25">
        <f t="shared" si="2"/>
        <v>0</v>
      </c>
      <c r="AD25">
        <f t="shared" si="2"/>
        <v>0</v>
      </c>
      <c r="AE25">
        <f t="shared" si="2"/>
        <v>0</v>
      </c>
      <c r="AF25">
        <f t="shared" si="2"/>
        <v>0</v>
      </c>
      <c r="AG25">
        <f t="shared" si="2"/>
        <v>0</v>
      </c>
      <c r="AH25">
        <f t="shared" si="2"/>
        <v>0</v>
      </c>
      <c r="AI25">
        <f t="shared" si="2"/>
        <v>0</v>
      </c>
      <c r="AJ25">
        <f t="shared" si="2"/>
        <v>0</v>
      </c>
      <c r="AK25">
        <f t="shared" si="1"/>
        <v>0</v>
      </c>
      <c r="AL25">
        <f t="shared" si="1"/>
        <v>0</v>
      </c>
    </row>
    <row r="26" spans="1:38" ht="13.5" hidden="1" customHeight="1">
      <c r="C26">
        <f>IF($B38&gt;3,1,0)</f>
        <v>0</v>
      </c>
      <c r="D26">
        <f t="shared" ref="D26:AL26" si="3">IF($B38&gt;3,1,0)</f>
        <v>0</v>
      </c>
      <c r="E26">
        <f t="shared" si="3"/>
        <v>0</v>
      </c>
      <c r="F26">
        <f t="shared" si="3"/>
        <v>0</v>
      </c>
      <c r="G26">
        <f t="shared" si="3"/>
        <v>0</v>
      </c>
      <c r="H26">
        <f t="shared" si="3"/>
        <v>0</v>
      </c>
      <c r="I26">
        <f t="shared" si="3"/>
        <v>0</v>
      </c>
      <c r="J26">
        <f t="shared" si="3"/>
        <v>0</v>
      </c>
      <c r="K26">
        <f t="shared" si="3"/>
        <v>0</v>
      </c>
      <c r="L26">
        <f t="shared" si="3"/>
        <v>0</v>
      </c>
      <c r="M26">
        <f t="shared" si="3"/>
        <v>0</v>
      </c>
      <c r="N26">
        <f t="shared" si="3"/>
        <v>0</v>
      </c>
      <c r="O26">
        <f t="shared" si="3"/>
        <v>0</v>
      </c>
      <c r="P26">
        <f t="shared" si="3"/>
        <v>0</v>
      </c>
      <c r="Q26">
        <f t="shared" si="3"/>
        <v>0</v>
      </c>
      <c r="R26">
        <f t="shared" si="3"/>
        <v>0</v>
      </c>
      <c r="S26">
        <f t="shared" si="3"/>
        <v>0</v>
      </c>
      <c r="T26">
        <f t="shared" si="3"/>
        <v>0</v>
      </c>
      <c r="U26">
        <f t="shared" si="3"/>
        <v>0</v>
      </c>
      <c r="V26">
        <f t="shared" si="3"/>
        <v>0</v>
      </c>
      <c r="W26">
        <f t="shared" si="3"/>
        <v>0</v>
      </c>
      <c r="X26">
        <f t="shared" si="3"/>
        <v>0</v>
      </c>
      <c r="Y26">
        <f t="shared" si="3"/>
        <v>0</v>
      </c>
      <c r="Z26">
        <f t="shared" si="3"/>
        <v>0</v>
      </c>
      <c r="AA26">
        <f t="shared" ref="AA26:AJ26" si="4">IF($B38&gt;3,1,0)</f>
        <v>0</v>
      </c>
      <c r="AB26">
        <f t="shared" si="4"/>
        <v>0</v>
      </c>
      <c r="AC26">
        <f t="shared" si="4"/>
        <v>0</v>
      </c>
      <c r="AD26">
        <f t="shared" si="4"/>
        <v>0</v>
      </c>
      <c r="AE26">
        <f t="shared" si="4"/>
        <v>0</v>
      </c>
      <c r="AF26">
        <f t="shared" si="4"/>
        <v>0</v>
      </c>
      <c r="AG26">
        <f t="shared" si="4"/>
        <v>0</v>
      </c>
      <c r="AH26">
        <f t="shared" si="4"/>
        <v>0</v>
      </c>
      <c r="AI26">
        <f t="shared" si="4"/>
        <v>0</v>
      </c>
      <c r="AJ26">
        <f t="shared" si="4"/>
        <v>0</v>
      </c>
      <c r="AK26">
        <f t="shared" si="3"/>
        <v>0</v>
      </c>
      <c r="AL26">
        <f t="shared" si="3"/>
        <v>0</v>
      </c>
    </row>
    <row r="27" spans="1:38" ht="13.5" hidden="1" customHeight="1">
      <c r="C27">
        <f>MAX(C28:C32)</f>
        <v>0</v>
      </c>
      <c r="D27">
        <f>+D39</f>
        <v>0</v>
      </c>
      <c r="E27">
        <f>MAX(E28:E32)</f>
        <v>0</v>
      </c>
      <c r="F27">
        <f>+F39</f>
        <v>0</v>
      </c>
      <c r="G27">
        <f>MAX(G28:G32)</f>
        <v>0</v>
      </c>
      <c r="H27">
        <f>+H39</f>
        <v>0</v>
      </c>
      <c r="I27">
        <f>MAX(I28:I32)</f>
        <v>0</v>
      </c>
      <c r="J27">
        <f>+J39</f>
        <v>0</v>
      </c>
      <c r="K27">
        <f>MAX(K28:K32)</f>
        <v>0</v>
      </c>
      <c r="L27">
        <f>+L39</f>
        <v>0</v>
      </c>
      <c r="M27">
        <f>MAX(M28:M32)</f>
        <v>0</v>
      </c>
      <c r="N27">
        <f>+N39</f>
        <v>0</v>
      </c>
      <c r="O27">
        <f>MAX(O28:O32)</f>
        <v>0</v>
      </c>
      <c r="P27">
        <f>+P39</f>
        <v>0</v>
      </c>
      <c r="Q27">
        <f>MAX(Q28:Q32)</f>
        <v>0</v>
      </c>
      <c r="R27">
        <f>+R39</f>
        <v>0</v>
      </c>
      <c r="S27">
        <f>MAX(S28:S32)</f>
        <v>0</v>
      </c>
      <c r="T27">
        <f>+T39</f>
        <v>0</v>
      </c>
      <c r="U27">
        <f>MAX(U28:U32)</f>
        <v>0</v>
      </c>
      <c r="V27">
        <f>+V39</f>
        <v>0</v>
      </c>
      <c r="W27">
        <f>MAX(W28:W32)</f>
        <v>0</v>
      </c>
      <c r="X27">
        <f>+X39</f>
        <v>0</v>
      </c>
      <c r="Y27">
        <f>MAX(Y28:Y32)</f>
        <v>0</v>
      </c>
      <c r="Z27">
        <f>+Z39</f>
        <v>0</v>
      </c>
      <c r="AA27">
        <f>MAX(AA28:AA32)</f>
        <v>0</v>
      </c>
      <c r="AB27">
        <f>+AB39</f>
        <v>0</v>
      </c>
      <c r="AC27">
        <f>MAX(AC28:AC32)</f>
        <v>0</v>
      </c>
      <c r="AD27">
        <f>+AD39</f>
        <v>0</v>
      </c>
      <c r="AE27">
        <f>MAX(AE28:AE32)</f>
        <v>0</v>
      </c>
      <c r="AF27">
        <f>+AF39</f>
        <v>0</v>
      </c>
      <c r="AG27">
        <f>MAX(AG28:AG32)</f>
        <v>0</v>
      </c>
      <c r="AH27">
        <f>+AH39</f>
        <v>0</v>
      </c>
      <c r="AI27">
        <f>MAX(AI28:AI32)</f>
        <v>0</v>
      </c>
      <c r="AJ27">
        <f>+AJ39</f>
        <v>0</v>
      </c>
      <c r="AK27">
        <f>MAX(AK28:AK32)</f>
        <v>0</v>
      </c>
      <c r="AL27">
        <f>+AL39</f>
        <v>0</v>
      </c>
    </row>
    <row r="28" spans="1:38" ht="13.5" hidden="1" customHeight="1">
      <c r="C28">
        <f>IF(C$33=5,5,0)</f>
        <v>0</v>
      </c>
      <c r="E28">
        <f>IF(E$33=5,5,0)</f>
        <v>0</v>
      </c>
      <c r="G28">
        <f>IF(G$33=5,5,0)</f>
        <v>0</v>
      </c>
      <c r="I28">
        <f>IF(I$33=5,5,0)</f>
        <v>0</v>
      </c>
      <c r="K28">
        <f>IF(K$33=5,5,0)</f>
        <v>0</v>
      </c>
      <c r="M28">
        <f>IF(M$33=5,5,0)</f>
        <v>0</v>
      </c>
      <c r="O28">
        <f>IF(O$33=5,5,0)</f>
        <v>0</v>
      </c>
      <c r="Q28">
        <f>IF(Q$33=5,5,0)</f>
        <v>0</v>
      </c>
      <c r="S28">
        <f>IF(S$33=5,5,0)</f>
        <v>0</v>
      </c>
      <c r="U28">
        <f>IF(U$33=5,5,0)</f>
        <v>0</v>
      </c>
      <c r="W28">
        <f>IF(W$33=5,5,0)</f>
        <v>0</v>
      </c>
      <c r="Y28">
        <f>IF(Y$33=5,5,0)</f>
        <v>0</v>
      </c>
      <c r="AA28">
        <f>IF(AA$33=5,5,0)</f>
        <v>0</v>
      </c>
      <c r="AC28">
        <f>IF(AC$33=5,5,0)</f>
        <v>0</v>
      </c>
      <c r="AE28">
        <f>IF(AE$33=5,5,0)</f>
        <v>0</v>
      </c>
      <c r="AG28">
        <f>IF(AG$33=5,5,0)</f>
        <v>0</v>
      </c>
      <c r="AI28">
        <f>IF(AI$33=5,5,0)</f>
        <v>0</v>
      </c>
      <c r="AK28">
        <f>IF(AK$33=5,5,0)</f>
        <v>0</v>
      </c>
    </row>
    <row r="29" spans="1:38" ht="13.5" hidden="1" customHeight="1">
      <c r="C29">
        <f>IF(C$33=4,10,0)</f>
        <v>0</v>
      </c>
      <c r="E29">
        <f>IF(E$33=4,10,0)</f>
        <v>0</v>
      </c>
      <c r="G29">
        <f>IF(G$33=4,10,0)</f>
        <v>0</v>
      </c>
      <c r="I29">
        <f>IF(I$33=4,10,0)</f>
        <v>0</v>
      </c>
      <c r="K29">
        <f>IF(K$33=4,10,0)</f>
        <v>0</v>
      </c>
      <c r="M29">
        <f>IF(M$33=4,10,0)</f>
        <v>0</v>
      </c>
      <c r="O29">
        <f>IF(O$33=4,10,0)</f>
        <v>0</v>
      </c>
      <c r="Q29">
        <f>IF(Q$33=4,10,0)</f>
        <v>0</v>
      </c>
      <c r="S29">
        <f>IF(S$33=4,10,0)</f>
        <v>0</v>
      </c>
      <c r="U29">
        <f>IF(U$33=4,10,0)</f>
        <v>0</v>
      </c>
      <c r="W29">
        <f>IF(W$33=4,10,0)</f>
        <v>0</v>
      </c>
      <c r="Y29">
        <f>IF(Y$33=4,10,0)</f>
        <v>0</v>
      </c>
      <c r="AA29">
        <f>IF(AA$33=4,10,0)</f>
        <v>0</v>
      </c>
      <c r="AC29">
        <f>IF(AC$33=4,10,0)</f>
        <v>0</v>
      </c>
      <c r="AE29">
        <f>IF(AE$33=4,10,0)</f>
        <v>0</v>
      </c>
      <c r="AG29">
        <f>IF(AG$33=4,10,0)</f>
        <v>0</v>
      </c>
      <c r="AI29">
        <f>IF(AI$33=4,10,0)</f>
        <v>0</v>
      </c>
      <c r="AK29">
        <f>IF(AK$33=4,10,0)</f>
        <v>0</v>
      </c>
    </row>
    <row r="30" spans="1:38" ht="13.5" hidden="1" customHeight="1">
      <c r="C30">
        <f>IF(C$33=3,20,0)</f>
        <v>0</v>
      </c>
      <c r="E30">
        <f>IF(E$33=3,20,0)</f>
        <v>0</v>
      </c>
      <c r="G30">
        <f>IF(G$33=3,20,0)</f>
        <v>0</v>
      </c>
      <c r="I30">
        <f>IF(I$33=3,20,0)</f>
        <v>0</v>
      </c>
      <c r="K30">
        <f>IF(K$33=3,20,0)</f>
        <v>0</v>
      </c>
      <c r="M30">
        <f>IF(M$33=3,20,0)</f>
        <v>0</v>
      </c>
      <c r="O30">
        <f>IF(O$33=3,20,0)</f>
        <v>0</v>
      </c>
      <c r="Q30">
        <f>IF(Q$33=3,20,0)</f>
        <v>0</v>
      </c>
      <c r="S30">
        <f>IF(S$33=3,20,0)</f>
        <v>0</v>
      </c>
      <c r="U30">
        <f>IF(U$33=3,20,0)</f>
        <v>0</v>
      </c>
      <c r="W30">
        <f>IF(W$33=3,20,0)</f>
        <v>0</v>
      </c>
      <c r="Y30">
        <f>IF(Y$33=3,20,0)</f>
        <v>0</v>
      </c>
      <c r="AA30">
        <f>IF(AA$33=3,20,0)</f>
        <v>0</v>
      </c>
      <c r="AC30">
        <f>IF(AC$33=3,20,0)</f>
        <v>0</v>
      </c>
      <c r="AE30">
        <f>IF(AE$33=3,20,0)</f>
        <v>0</v>
      </c>
      <c r="AG30">
        <f>IF(AG$33=3,20,0)</f>
        <v>0</v>
      </c>
      <c r="AI30">
        <f>IF(AI$33=3,20,0)</f>
        <v>0</v>
      </c>
      <c r="AK30">
        <f>IF(AK$33=3,20,0)</f>
        <v>0</v>
      </c>
    </row>
    <row r="31" spans="1:38" ht="13.5" hidden="1" customHeight="1">
      <c r="C31">
        <f>IF(C$33=2,40,0)</f>
        <v>0</v>
      </c>
      <c r="E31">
        <f>IF(E$33=2,40,0)</f>
        <v>0</v>
      </c>
      <c r="G31">
        <f>IF(G$33=2,40,0)</f>
        <v>0</v>
      </c>
      <c r="I31">
        <f>IF(I$33=2,40,0)</f>
        <v>0</v>
      </c>
      <c r="K31">
        <f>IF(K$33=2,40,0)</f>
        <v>0</v>
      </c>
      <c r="M31">
        <f>IF(M$33=2,40,0)</f>
        <v>0</v>
      </c>
      <c r="O31">
        <f>IF(O$33=2,40,0)</f>
        <v>0</v>
      </c>
      <c r="Q31">
        <f>IF(Q$33=2,40,0)</f>
        <v>0</v>
      </c>
      <c r="S31">
        <f>IF(S$33=2,40,0)</f>
        <v>0</v>
      </c>
      <c r="U31">
        <f>IF(U$33=2,40,0)</f>
        <v>0</v>
      </c>
      <c r="W31">
        <f>IF(W$33=2,40,0)</f>
        <v>0</v>
      </c>
      <c r="Y31">
        <f>IF(Y$33=2,40,0)</f>
        <v>0</v>
      </c>
      <c r="AA31">
        <f>IF(AA$33=2,40,0)</f>
        <v>0</v>
      </c>
      <c r="AC31">
        <f>IF(AC$33=2,40,0)</f>
        <v>0</v>
      </c>
      <c r="AE31">
        <f>IF(AE$33=2,40,0)</f>
        <v>0</v>
      </c>
      <c r="AG31">
        <f>IF(AG$33=2,40,0)</f>
        <v>0</v>
      </c>
      <c r="AI31">
        <f>IF(AI$33=2,40,0)</f>
        <v>0</v>
      </c>
      <c r="AK31">
        <f>IF(AK$33=2,40,0)</f>
        <v>0</v>
      </c>
    </row>
    <row r="32" spans="1:38" ht="13.5" hidden="1" customHeight="1">
      <c r="C32">
        <f>IF(C$33=1,80,0)</f>
        <v>0</v>
      </c>
      <c r="E32">
        <f>IF(E$33=1,80,0)</f>
        <v>0</v>
      </c>
      <c r="G32">
        <f>IF(G$33=1,80,0)</f>
        <v>0</v>
      </c>
      <c r="I32">
        <f>IF(I$33=1,80,0)</f>
        <v>0</v>
      </c>
      <c r="K32">
        <f>IF(K$33=1,80,0)</f>
        <v>0</v>
      </c>
      <c r="M32">
        <f>IF(M$33=1,80,0)</f>
        <v>0</v>
      </c>
      <c r="O32">
        <f>IF(O$33=1,80,0)</f>
        <v>0</v>
      </c>
      <c r="Q32">
        <f>IF(Q$33=1,80,0)</f>
        <v>0</v>
      </c>
      <c r="S32">
        <f>IF(S$33=1,80,0)</f>
        <v>0</v>
      </c>
      <c r="U32">
        <f>IF(U$33=1,80,0)</f>
        <v>0</v>
      </c>
      <c r="W32">
        <f>IF(W$33=1,80,0)</f>
        <v>0</v>
      </c>
      <c r="Y32">
        <f>IF(Y$33=1,80,0)</f>
        <v>0</v>
      </c>
      <c r="AA32">
        <f>IF(AA$33=1,80,0)</f>
        <v>0</v>
      </c>
      <c r="AC32">
        <f>IF(AC$33=1,80,0)</f>
        <v>0</v>
      </c>
      <c r="AE32">
        <f>IF(AE$33=1,80,0)</f>
        <v>0</v>
      </c>
      <c r="AG32">
        <f>IF(AG$33=1,80,0)</f>
        <v>0</v>
      </c>
      <c r="AI32">
        <f>IF(AI$33=1,80,0)</f>
        <v>0</v>
      </c>
      <c r="AK32">
        <f>IF(AK$33=1,80,0)</f>
        <v>0</v>
      </c>
    </row>
    <row r="33" spans="1:44" ht="13.5" hidden="1" customHeight="1">
      <c r="C33">
        <f>RANK(C34,$C34:$AX34)*C38</f>
        <v>0</v>
      </c>
      <c r="E33">
        <f>RANK(E34,$C34:$AX34)*E38</f>
        <v>0</v>
      </c>
      <c r="G33">
        <f>RANK(G34,$C34:$AX34)*G38</f>
        <v>0</v>
      </c>
      <c r="I33">
        <f>RANK(I34,$C34:$AX34)*I38</f>
        <v>0</v>
      </c>
      <c r="K33">
        <f>RANK(K34,$C34:$AX34)*K38</f>
        <v>0</v>
      </c>
      <c r="M33">
        <f>RANK(M34,$C34:$AX34)*M38</f>
        <v>0</v>
      </c>
      <c r="O33">
        <f>RANK(O34,$C34:$AX34)*O38</f>
        <v>0</v>
      </c>
      <c r="Q33">
        <f>RANK(Q34,$C34:$AX34)*Q38</f>
        <v>0</v>
      </c>
      <c r="S33">
        <f>RANK(S34,$C34:$AX34)*S38</f>
        <v>0</v>
      </c>
      <c r="U33">
        <f>RANK(U34,$C34:$AX34)*U38</f>
        <v>0</v>
      </c>
      <c r="W33">
        <f>RANK(W34,$C34:$AX34)*W38</f>
        <v>0</v>
      </c>
      <c r="Y33">
        <f>RANK(Y34,$C34:$AX34)*Y38</f>
        <v>0</v>
      </c>
      <c r="AA33">
        <f>RANK(AA34,$C34:$AX34)*AA38</f>
        <v>0</v>
      </c>
      <c r="AC33">
        <f>RANK(AC34,$C34:$AX34)*AC38</f>
        <v>0</v>
      </c>
      <c r="AE33">
        <f>RANK(AE34,$C34:$AX34)*AE38</f>
        <v>0</v>
      </c>
      <c r="AG33">
        <f>RANK(AG34,$C34:$AX34)*AG38</f>
        <v>0</v>
      </c>
      <c r="AI33">
        <f>RANK(AI34,$C34:$AX34)*AI38</f>
        <v>0</v>
      </c>
      <c r="AK33">
        <f>RANK(AK34,$C34:$AX34)*AK38</f>
        <v>0</v>
      </c>
    </row>
    <row r="34" spans="1:44" ht="13.5" hidden="1" customHeight="1">
      <c r="C34">
        <f>SUM(C35:C37)</f>
        <v>-101000000</v>
      </c>
      <c r="E34">
        <f>SUM(E35:E37)</f>
        <v>-101000000</v>
      </c>
      <c r="G34">
        <f>SUM(G35:G37)</f>
        <v>-101000000</v>
      </c>
      <c r="I34">
        <f>SUM(I35:I37)</f>
        <v>-101000000</v>
      </c>
      <c r="K34">
        <f>SUM(K35:K37)</f>
        <v>-101000000</v>
      </c>
      <c r="M34">
        <f>SUM(M35:M37)</f>
        <v>-101000000</v>
      </c>
      <c r="O34">
        <f>SUM(O35:O37)</f>
        <v>-101000000</v>
      </c>
      <c r="Q34">
        <f>SUM(Q35:Q37)</f>
        <v>-101000000</v>
      </c>
      <c r="S34">
        <f>SUM(S35:S37)</f>
        <v>-101000000</v>
      </c>
      <c r="U34">
        <f>SUM(U35:U37)</f>
        <v>-101000000</v>
      </c>
      <c r="W34">
        <f>SUM(W35:W37)</f>
        <v>-101000000</v>
      </c>
      <c r="Y34">
        <f>SUM(Y35:Y37)</f>
        <v>-101000000</v>
      </c>
      <c r="AA34">
        <f>SUM(AA35:AA37)</f>
        <v>-101000000</v>
      </c>
      <c r="AC34">
        <f>SUM(AC35:AC37)</f>
        <v>-101000000</v>
      </c>
      <c r="AE34">
        <f>SUM(AE35:AE37)</f>
        <v>-101000000</v>
      </c>
      <c r="AG34">
        <f>SUM(AG35:AG37)</f>
        <v>-101000000</v>
      </c>
      <c r="AI34">
        <f>SUM(AI35:AI37)</f>
        <v>-101000000</v>
      </c>
      <c r="AK34">
        <f>SUM(AK35:AK37)</f>
        <v>-101000000</v>
      </c>
    </row>
    <row r="35" spans="1:44" ht="13.5" hidden="1" customHeight="1">
      <c r="C35">
        <f>+D39</f>
        <v>0</v>
      </c>
      <c r="E35">
        <f>+F39</f>
        <v>0</v>
      </c>
      <c r="G35">
        <f>+H39</f>
        <v>0</v>
      </c>
      <c r="I35">
        <f>+J39</f>
        <v>0</v>
      </c>
      <c r="K35">
        <f>+L39</f>
        <v>0</v>
      </c>
      <c r="M35">
        <f>+N39</f>
        <v>0</v>
      </c>
      <c r="O35">
        <f>+P39</f>
        <v>0</v>
      </c>
      <c r="Q35">
        <f>+R39</f>
        <v>0</v>
      </c>
      <c r="S35">
        <f>+T39</f>
        <v>0</v>
      </c>
      <c r="U35">
        <f>+V39</f>
        <v>0</v>
      </c>
      <c r="W35">
        <f>+X39</f>
        <v>0</v>
      </c>
      <c r="Y35">
        <f>+Z39</f>
        <v>0</v>
      </c>
      <c r="AA35">
        <f>+AB39</f>
        <v>0</v>
      </c>
      <c r="AC35">
        <f>+AD39</f>
        <v>0</v>
      </c>
      <c r="AE35">
        <f>+AF39</f>
        <v>0</v>
      </c>
      <c r="AG35">
        <f>+AH39</f>
        <v>0</v>
      </c>
      <c r="AI35">
        <f>+AJ39</f>
        <v>0</v>
      </c>
      <c r="AK35">
        <f>+AL39</f>
        <v>0</v>
      </c>
    </row>
    <row r="36" spans="1:44" ht="13.5" hidden="1" customHeight="1">
      <c r="C36">
        <f>D40*10</f>
        <v>0</v>
      </c>
      <c r="E36">
        <f>F40*10</f>
        <v>0</v>
      </c>
      <c r="G36">
        <f>H40*10</f>
        <v>0</v>
      </c>
      <c r="I36">
        <f>J40*10</f>
        <v>0</v>
      </c>
      <c r="K36">
        <f>L40*10</f>
        <v>0</v>
      </c>
      <c r="M36">
        <f>N40*10</f>
        <v>0</v>
      </c>
      <c r="O36">
        <f>P40*10</f>
        <v>0</v>
      </c>
      <c r="Q36">
        <f>R40*10</f>
        <v>0</v>
      </c>
      <c r="S36">
        <f>T40*10</f>
        <v>0</v>
      </c>
      <c r="U36">
        <f>V40*10</f>
        <v>0</v>
      </c>
      <c r="W36">
        <f>X40*10</f>
        <v>0</v>
      </c>
      <c r="Y36">
        <f>Z40*10</f>
        <v>0</v>
      </c>
      <c r="AA36">
        <f>AB40*10</f>
        <v>0</v>
      </c>
      <c r="AC36">
        <f>AD40*10</f>
        <v>0</v>
      </c>
      <c r="AE36">
        <f>AF40*10</f>
        <v>0</v>
      </c>
      <c r="AG36">
        <f>AH40*10</f>
        <v>0</v>
      </c>
      <c r="AI36">
        <f>AJ40*10</f>
        <v>0</v>
      </c>
      <c r="AK36">
        <f>AL40*10</f>
        <v>0</v>
      </c>
    </row>
    <row r="37" spans="1:44" ht="13.5" hidden="1" customHeight="1">
      <c r="C37">
        <f>IF(C38=1,C39*C38*10000+C39,-1000000+C39)</f>
        <v>-101000000</v>
      </c>
      <c r="E37">
        <f>IF(E38=1,E39*E38*10000+E39,-1000000+E39)</f>
        <v>-101000000</v>
      </c>
      <c r="G37">
        <f>IF(G38=1,G39*G38*10000+G39,-1000000+G39)</f>
        <v>-101000000</v>
      </c>
      <c r="I37">
        <f>IF(I38=1,I39*I38*10000+I39,-1000000+I39)</f>
        <v>-101000000</v>
      </c>
      <c r="K37">
        <f>IF(K38=1,K39*K38*10000+K39,-1000000+K39)</f>
        <v>-101000000</v>
      </c>
      <c r="M37">
        <f>IF(M38=1,M39*M38*10000+M39,-1000000+M39)</f>
        <v>-101000000</v>
      </c>
      <c r="O37">
        <f>IF(O38=1,O39*O38*10000+O39,-1000000+O39)</f>
        <v>-101000000</v>
      </c>
      <c r="Q37">
        <f>IF(Q38=1,Q39*Q38*10000+Q39,-1000000+Q39)</f>
        <v>-101000000</v>
      </c>
      <c r="S37">
        <f>IF(S38=1,S39*S38*10000+S39,-1000000+S39)</f>
        <v>-101000000</v>
      </c>
      <c r="U37">
        <f>IF(U38=1,U39*U38*10000+U39,-1000000+U39)</f>
        <v>-101000000</v>
      </c>
      <c r="W37">
        <f>IF(W38=1,W39*W38*10000+W39,-1000000+W39)</f>
        <v>-101000000</v>
      </c>
      <c r="Y37">
        <f>IF(Y38=1,Y39*Y38*10000+Y39,-1000000+Y39)</f>
        <v>-101000000</v>
      </c>
      <c r="AA37">
        <f>IF(AA38=1,AA39*AA38*10000+AA39,-1000000+AA39)</f>
        <v>-101000000</v>
      </c>
      <c r="AC37">
        <f>IF(AC38=1,AC39*AC38*10000+AC39,-1000000+AC39)</f>
        <v>-101000000</v>
      </c>
      <c r="AE37">
        <f>IF(AE38=1,AE39*AE38*10000+AE39,-1000000+AE39)</f>
        <v>-101000000</v>
      </c>
      <c r="AG37">
        <f>IF(AG38=1,AG39*AG38*10000+AG39,-1000000+AG39)</f>
        <v>-101000000</v>
      </c>
      <c r="AI37">
        <f>IF(AI38=1,AI39*AI38*10000+AI39,-1000000+AI39)</f>
        <v>-101000000</v>
      </c>
      <c r="AK37">
        <f>IF(AK38=1,AK39*AK38*10000+AK39,-1000000+AK39)</f>
        <v>-101000000</v>
      </c>
      <c r="AM37"/>
    </row>
    <row r="38" spans="1:44" ht="13.5" customHeight="1">
      <c r="A38" t="s">
        <v>13</v>
      </c>
      <c r="B38">
        <f>SUM(C38:AK38)</f>
        <v>0</v>
      </c>
      <c r="C38">
        <f>IF(D39&gt;=$A3/2,1,0)</f>
        <v>0</v>
      </c>
      <c r="E38">
        <f>IF(F39&gt;=$A3/2,1,0)</f>
        <v>0</v>
      </c>
      <c r="G38">
        <f>IF(H39&gt;=$A3/2,1,0)</f>
        <v>0</v>
      </c>
      <c r="I38">
        <f>IF(J39&gt;=$A3/2,1,0)</f>
        <v>0</v>
      </c>
      <c r="K38">
        <f>IF(L39&gt;=$A3/2,1,0)</f>
        <v>0</v>
      </c>
      <c r="M38">
        <f>IF(N39&gt;=$A3/2,1,0)</f>
        <v>0</v>
      </c>
      <c r="O38">
        <f>IF(P39&gt;=$A3/2,1,0)</f>
        <v>0</v>
      </c>
      <c r="Q38">
        <f>IF(R39&gt;=$A3/2,1,0)</f>
        <v>0</v>
      </c>
      <c r="S38">
        <f>IF(T39&gt;=$A3/2,1,0)</f>
        <v>0</v>
      </c>
      <c r="U38">
        <f>IF(V39&gt;=$A3/2,1,0)</f>
        <v>0</v>
      </c>
      <c r="W38">
        <f>IF(X39&gt;=$A3/2,1,0)</f>
        <v>0</v>
      </c>
      <c r="Y38">
        <f>IF(Z39&gt;=$A3/2,1,0)</f>
        <v>0</v>
      </c>
      <c r="AA38">
        <f>IF(AB39&gt;=$A3/2,1,0)</f>
        <v>0</v>
      </c>
      <c r="AC38">
        <f>IF(AD39&gt;=$A3/2,1,0)</f>
        <v>0</v>
      </c>
      <c r="AE38">
        <f>IF(AF39&gt;=$A3/2,1,0)</f>
        <v>0</v>
      </c>
      <c r="AG38">
        <f>IF(AH39&gt;=$A3/2,1,0)</f>
        <v>0</v>
      </c>
      <c r="AI38">
        <f>IF(AJ39&gt;=$A3/2,1,0)</f>
        <v>0</v>
      </c>
      <c r="AK38">
        <f>IF(AL39&gt;=$A3/2,1,0)</f>
        <v>0</v>
      </c>
    </row>
    <row r="39" spans="1:44" ht="13.5" hidden="1" thickBot="1">
      <c r="C39" s="2">
        <f>IF(SUM(C44:C209)&lt;-1000,-100000000,SUM(C44:C209))</f>
        <v>-100000000</v>
      </c>
      <c r="D39" s="2">
        <f>COUNT(D44:D209)</f>
        <v>0</v>
      </c>
      <c r="E39" s="2">
        <f>IF(SUM(E44:E209)&lt;-1000,-100000000,SUM(E44:E209))</f>
        <v>-100000000</v>
      </c>
      <c r="F39" s="2">
        <f>COUNT(F44:F209)</f>
        <v>0</v>
      </c>
      <c r="G39" s="2">
        <f>IF(SUM(G44:G209)&lt;-1000,-100000000,SUM(G44:G209))</f>
        <v>-100000000</v>
      </c>
      <c r="H39" s="2">
        <f>COUNT(H44:H209)</f>
        <v>0</v>
      </c>
      <c r="I39" s="2">
        <f>IF(SUM(I44:I209)&lt;-1000,-100000000,SUM(I44:I209))</f>
        <v>-100000000</v>
      </c>
      <c r="J39" s="2">
        <f>COUNT(J44:J209)</f>
        <v>0</v>
      </c>
      <c r="K39" s="2">
        <f>IF(SUM(K44:K209)&lt;-1000,-100000000,SUM(K44:K209))</f>
        <v>-100000000</v>
      </c>
      <c r="L39" s="2">
        <f>COUNT(L44:L209)</f>
        <v>0</v>
      </c>
      <c r="M39" s="2">
        <f>IF(SUM(M44:M209)&lt;-1000,-100000000,SUM(M44:M209))</f>
        <v>-100000000</v>
      </c>
      <c r="N39" s="2">
        <f>COUNT(N44:N209)</f>
        <v>0</v>
      </c>
      <c r="O39" s="2">
        <f>IF(SUM(O44:O209)&lt;-1000,-100000000,SUM(O44:O209))</f>
        <v>-100000000</v>
      </c>
      <c r="P39" s="2">
        <f>COUNT(P44:P209)</f>
        <v>0</v>
      </c>
      <c r="Q39" s="2">
        <f>IF(SUM(Q44:Q209)&lt;-1000,-100000000,SUM(Q44:Q209))</f>
        <v>-100000000</v>
      </c>
      <c r="R39" s="2">
        <f>COUNT(R44:R209)</f>
        <v>0</v>
      </c>
      <c r="S39" s="2">
        <f>IF(SUM(S44:S209)&lt;-1000,-100000000,SUM(S44:S209))</f>
        <v>-100000000</v>
      </c>
      <c r="T39" s="2">
        <f>COUNT(T44:T209)</f>
        <v>0</v>
      </c>
      <c r="U39" s="2">
        <f>IF(SUM(U44:U209)&lt;-1000,-100000000,SUM(U44:U209))</f>
        <v>-100000000</v>
      </c>
      <c r="V39" s="2">
        <f>COUNT(V44:V209)</f>
        <v>0</v>
      </c>
      <c r="W39" s="2">
        <f>IF(SUM(W44:W209)&lt;-1000,-100000000,SUM(W44:W209))</f>
        <v>-100000000</v>
      </c>
      <c r="X39" s="2">
        <f>COUNT(X44:X209)</f>
        <v>0</v>
      </c>
      <c r="Y39" s="2">
        <f>IF(SUM(Y44:Y209)&lt;-1000,-100000000,SUM(Y44:Y209))</f>
        <v>-100000000</v>
      </c>
      <c r="Z39" s="2">
        <f>COUNT(Z44:Z209)</f>
        <v>0</v>
      </c>
      <c r="AA39" s="2">
        <f>IF(SUM(AA44:AA209)&lt;-1000,-100000000,SUM(AA44:AA209))</f>
        <v>-100000000</v>
      </c>
      <c r="AB39" s="2">
        <f>COUNT(AB44:AB209)</f>
        <v>0</v>
      </c>
      <c r="AC39" s="2">
        <f>IF(SUM(AC44:AC209)&lt;-1000,-100000000,SUM(AC44:AC209))</f>
        <v>-100000000</v>
      </c>
      <c r="AD39" s="2">
        <f>COUNT(AD44:AD209)</f>
        <v>0</v>
      </c>
      <c r="AE39" s="2">
        <f>IF(SUM(AE44:AE209)&lt;-1000,-100000000,SUM(AE44:AE209))</f>
        <v>-100000000</v>
      </c>
      <c r="AF39" s="2">
        <f>COUNT(AF44:AF209)</f>
        <v>0</v>
      </c>
      <c r="AG39" s="2">
        <f>IF(SUM(AG44:AG209)&lt;-1000,-100000000,SUM(AG44:AG209))</f>
        <v>-100000000</v>
      </c>
      <c r="AH39" s="2">
        <f>COUNT(AH44:AH209)</f>
        <v>0</v>
      </c>
      <c r="AI39" s="2">
        <f>IF(SUM(AI44:AI209)&lt;-1000,-100000000,SUM(AI44:AI209))</f>
        <v>-100000000</v>
      </c>
      <c r="AJ39" s="2">
        <f>COUNT(AJ44:AJ209)</f>
        <v>0</v>
      </c>
      <c r="AK39" s="2">
        <f>IF(SUM(AK44:AK209)&lt;-1000,-100000000,SUM(AK44:AK209))</f>
        <v>-100000000</v>
      </c>
      <c r="AL39" s="2">
        <f>COUNT(AL44:AL209)</f>
        <v>0</v>
      </c>
    </row>
    <row r="40" spans="1:44" hidden="1">
      <c r="C40" s="2">
        <f t="shared" ref="C40:AL40" si="5">SUM(C44:C103)</f>
        <v>-100000000</v>
      </c>
      <c r="D40" s="2">
        <f t="shared" si="5"/>
        <v>0</v>
      </c>
      <c r="E40" s="2">
        <f t="shared" si="5"/>
        <v>-100000000</v>
      </c>
      <c r="F40" s="2">
        <f t="shared" si="5"/>
        <v>0</v>
      </c>
      <c r="G40" s="2">
        <f t="shared" si="5"/>
        <v>-100000000</v>
      </c>
      <c r="H40" s="2">
        <f t="shared" si="5"/>
        <v>0</v>
      </c>
      <c r="I40" s="2">
        <f t="shared" si="5"/>
        <v>-100000000</v>
      </c>
      <c r="J40" s="2">
        <f t="shared" si="5"/>
        <v>0</v>
      </c>
      <c r="K40" s="2">
        <f t="shared" si="5"/>
        <v>-100000000</v>
      </c>
      <c r="L40" s="2">
        <f t="shared" si="5"/>
        <v>0</v>
      </c>
      <c r="M40" s="2">
        <f t="shared" si="5"/>
        <v>-100000000</v>
      </c>
      <c r="N40" s="2">
        <f t="shared" si="5"/>
        <v>0</v>
      </c>
      <c r="O40" s="2">
        <f t="shared" si="5"/>
        <v>-100000000</v>
      </c>
      <c r="P40" s="2">
        <f t="shared" si="5"/>
        <v>0</v>
      </c>
      <c r="Q40" s="2">
        <f>SUM(Q44:Q103)</f>
        <v>-100000000</v>
      </c>
      <c r="R40" s="2">
        <f t="shared" si="5"/>
        <v>0</v>
      </c>
      <c r="S40" s="2">
        <f t="shared" si="5"/>
        <v>-100000000</v>
      </c>
      <c r="T40" s="2">
        <f t="shared" si="5"/>
        <v>0</v>
      </c>
      <c r="U40" s="2">
        <f t="shared" si="5"/>
        <v>-100000000</v>
      </c>
      <c r="V40" s="2">
        <f t="shared" si="5"/>
        <v>0</v>
      </c>
      <c r="W40" s="2">
        <f t="shared" si="5"/>
        <v>-100000000</v>
      </c>
      <c r="X40" s="2">
        <f t="shared" si="5"/>
        <v>0</v>
      </c>
      <c r="Y40" s="2">
        <f t="shared" si="5"/>
        <v>-100000000</v>
      </c>
      <c r="Z40" s="2">
        <f t="shared" si="5"/>
        <v>0</v>
      </c>
      <c r="AA40" s="2">
        <f t="shared" si="5"/>
        <v>-100000000</v>
      </c>
      <c r="AB40" s="2">
        <f t="shared" si="5"/>
        <v>0</v>
      </c>
      <c r="AC40" s="2">
        <f t="shared" si="5"/>
        <v>-100000000</v>
      </c>
      <c r="AD40" s="2">
        <f t="shared" si="5"/>
        <v>0</v>
      </c>
      <c r="AE40" s="2">
        <f t="shared" si="5"/>
        <v>-100000000</v>
      </c>
      <c r="AF40" s="2">
        <f t="shared" si="5"/>
        <v>0</v>
      </c>
      <c r="AG40" s="2">
        <f t="shared" si="5"/>
        <v>-100000000</v>
      </c>
      <c r="AH40" s="2">
        <f t="shared" si="5"/>
        <v>0</v>
      </c>
      <c r="AI40" s="2">
        <f t="shared" si="5"/>
        <v>-100000000</v>
      </c>
      <c r="AJ40" s="2">
        <f t="shared" si="5"/>
        <v>0</v>
      </c>
      <c r="AK40" s="2">
        <f t="shared" si="5"/>
        <v>-100000000</v>
      </c>
      <c r="AL40" s="2">
        <f t="shared" si="5"/>
        <v>0</v>
      </c>
    </row>
    <row r="41" spans="1:44" ht="13.5" thickBot="1"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41">
        <f>MAX(AN44:AN103)</f>
        <v>0</v>
      </c>
    </row>
    <row r="42" spans="1:44">
      <c r="B42" s="84" t="s">
        <v>0</v>
      </c>
      <c r="C42" s="422" t="s">
        <v>93</v>
      </c>
      <c r="D42" s="420"/>
      <c r="E42" s="422" t="s">
        <v>41</v>
      </c>
      <c r="F42" s="420"/>
      <c r="G42" s="422" t="s">
        <v>1</v>
      </c>
      <c r="H42" s="420"/>
      <c r="I42" s="422" t="s">
        <v>103</v>
      </c>
      <c r="J42" s="420"/>
      <c r="K42" s="422" t="s">
        <v>94</v>
      </c>
      <c r="L42" s="420"/>
      <c r="M42" s="422" t="s">
        <v>6</v>
      </c>
      <c r="N42" s="420"/>
      <c r="O42" s="422" t="s">
        <v>9</v>
      </c>
      <c r="P42" s="420"/>
      <c r="Q42" s="422" t="s">
        <v>43</v>
      </c>
      <c r="R42" s="420"/>
      <c r="S42" s="422" t="s">
        <v>26</v>
      </c>
      <c r="T42" s="420"/>
      <c r="U42" s="422" t="s">
        <v>120</v>
      </c>
      <c r="V42" s="420"/>
      <c r="W42" s="422" t="s">
        <v>4</v>
      </c>
      <c r="X42" s="420"/>
      <c r="Y42" s="422" t="s">
        <v>139</v>
      </c>
      <c r="Z42" s="420"/>
      <c r="AA42" s="422" t="s">
        <v>73</v>
      </c>
      <c r="AB42" s="420"/>
      <c r="AC42" s="422" t="s">
        <v>102</v>
      </c>
      <c r="AD42" s="420"/>
      <c r="AE42" s="419" t="s">
        <v>155</v>
      </c>
      <c r="AF42" s="420"/>
      <c r="AG42" s="422" t="s">
        <v>62</v>
      </c>
      <c r="AH42" s="420"/>
      <c r="AI42" s="422" t="s">
        <v>147</v>
      </c>
      <c r="AJ42" s="420"/>
      <c r="AK42" s="422" t="s">
        <v>64</v>
      </c>
      <c r="AL42" s="420"/>
      <c r="AM42" s="41">
        <f>COUNT(AM44:AM124)</f>
        <v>0</v>
      </c>
      <c r="AN42" s="86" t="s">
        <v>7</v>
      </c>
      <c r="AO42" s="85" t="s">
        <v>8</v>
      </c>
      <c r="AP42" s="87" t="s">
        <v>47</v>
      </c>
    </row>
    <row r="43" spans="1:44" ht="13.5" thickBot="1">
      <c r="B43" s="1"/>
      <c r="C43" s="3" t="s">
        <v>3</v>
      </c>
      <c r="D43" s="4" t="s">
        <v>2</v>
      </c>
      <c r="E43" s="3" t="s">
        <v>3</v>
      </c>
      <c r="F43" s="4" t="s">
        <v>2</v>
      </c>
      <c r="G43" s="3" t="s">
        <v>3</v>
      </c>
      <c r="H43" s="4" t="s">
        <v>2</v>
      </c>
      <c r="I43" s="3" t="s">
        <v>3</v>
      </c>
      <c r="J43" s="4" t="s">
        <v>2</v>
      </c>
      <c r="K43" s="3" t="s">
        <v>3</v>
      </c>
      <c r="L43" s="4" t="s">
        <v>2</v>
      </c>
      <c r="M43" s="3" t="s">
        <v>3</v>
      </c>
      <c r="N43" s="4" t="s">
        <v>2</v>
      </c>
      <c r="O43" s="3" t="s">
        <v>3</v>
      </c>
      <c r="P43" s="4" t="s">
        <v>2</v>
      </c>
      <c r="Q43" s="3" t="s">
        <v>3</v>
      </c>
      <c r="R43" s="4" t="s">
        <v>2</v>
      </c>
      <c r="S43" s="3" t="s">
        <v>3</v>
      </c>
      <c r="T43" s="4" t="s">
        <v>2</v>
      </c>
      <c r="U43" s="3" t="s">
        <v>3</v>
      </c>
      <c r="V43" s="4" t="s">
        <v>2</v>
      </c>
      <c r="W43" s="3" t="s">
        <v>3</v>
      </c>
      <c r="X43" s="4" t="s">
        <v>2</v>
      </c>
      <c r="Y43" s="3" t="s">
        <v>3</v>
      </c>
      <c r="Z43" s="4" t="s">
        <v>2</v>
      </c>
      <c r="AA43" s="3" t="s">
        <v>3</v>
      </c>
      <c r="AB43" s="4" t="s">
        <v>2</v>
      </c>
      <c r="AC43" s="3" t="s">
        <v>3</v>
      </c>
      <c r="AD43" s="4" t="s">
        <v>2</v>
      </c>
      <c r="AE43" s="3" t="s">
        <v>3</v>
      </c>
      <c r="AF43" s="4" t="s">
        <v>2</v>
      </c>
      <c r="AG43" s="3" t="s">
        <v>3</v>
      </c>
      <c r="AH43" s="4" t="s">
        <v>2</v>
      </c>
      <c r="AI43" s="3" t="s">
        <v>3</v>
      </c>
      <c r="AJ43" s="4" t="s">
        <v>2</v>
      </c>
      <c r="AK43" s="3" t="s">
        <v>3</v>
      </c>
      <c r="AL43" s="4" t="s">
        <v>2</v>
      </c>
      <c r="AM43" s="27" t="s">
        <v>22</v>
      </c>
      <c r="AN43" s="27" t="s">
        <v>16</v>
      </c>
    </row>
    <row r="44" spans="1:44">
      <c r="A44">
        <v>1</v>
      </c>
      <c r="B44" s="6"/>
      <c r="C44" s="51">
        <v>-100000000</v>
      </c>
      <c r="D44" s="11"/>
      <c r="E44" s="51">
        <v>-100000000</v>
      </c>
      <c r="F44" s="11"/>
      <c r="G44" s="51">
        <v>-100000000</v>
      </c>
      <c r="H44" s="11"/>
      <c r="I44" s="51">
        <v>-100000000</v>
      </c>
      <c r="J44" s="11"/>
      <c r="K44" s="51">
        <v>-100000000</v>
      </c>
      <c r="L44" s="11"/>
      <c r="M44" s="51">
        <v>-100000000</v>
      </c>
      <c r="N44" s="11"/>
      <c r="O44" s="51">
        <v>-100000000</v>
      </c>
      <c r="P44" s="11"/>
      <c r="Q44" s="51">
        <v>-100000000</v>
      </c>
      <c r="R44" s="11"/>
      <c r="S44" s="51">
        <v>-100000000</v>
      </c>
      <c r="T44" s="11"/>
      <c r="U44" s="51">
        <v>-100000000</v>
      </c>
      <c r="V44" s="11"/>
      <c r="W44" s="51">
        <v>-100000000</v>
      </c>
      <c r="X44" s="11"/>
      <c r="Y44" s="51">
        <v>-100000000</v>
      </c>
      <c r="Z44" s="11"/>
      <c r="AA44" s="51">
        <v>-100000000</v>
      </c>
      <c r="AB44" s="11"/>
      <c r="AC44" s="51">
        <v>-100000000</v>
      </c>
      <c r="AD44" s="11"/>
      <c r="AE44" s="51">
        <v>-100000000</v>
      </c>
      <c r="AF44" s="11"/>
      <c r="AG44" s="51">
        <v>-100000000</v>
      </c>
      <c r="AH44" s="11"/>
      <c r="AI44" s="51">
        <v>-100000000</v>
      </c>
      <c r="AJ44" s="11"/>
      <c r="AK44" s="51">
        <v>-100000000</v>
      </c>
      <c r="AL44" s="11"/>
      <c r="AN44" s="41"/>
      <c r="AO44" s="41">
        <f>+C44+E44+G44+I44++K44++M44+O44+Q44+S44+U44+W44+Y44+AK44+AA44+AC44+AE44+AG44+AI44</f>
        <v>-1800000000</v>
      </c>
      <c r="AP44" s="41">
        <f t="shared" ref="AP44:AP61" si="6">+D44+F44+H44+J44++L44++N44+P44+R44+T44+V44+X44+Z44+AL44+AB44+AD44+AF44+AH44+AJ44</f>
        <v>0</v>
      </c>
      <c r="AQ44">
        <f t="shared" ref="AQ44:AQ61" si="7">COUNT(C44:AL44)/2</f>
        <v>9</v>
      </c>
      <c r="AR44">
        <f>+AO44/AQ44</f>
        <v>-200000000</v>
      </c>
    </row>
    <row r="45" spans="1:44" s="41" customFormat="1">
      <c r="A45" s="41">
        <f>+A44+1</f>
        <v>2</v>
      </c>
      <c r="B45" s="53"/>
      <c r="C45" s="54"/>
      <c r="D45" s="15"/>
      <c r="E45" s="54"/>
      <c r="F45" s="15"/>
      <c r="G45" s="54"/>
      <c r="H45" s="55"/>
      <c r="I45" s="54"/>
      <c r="J45" s="15"/>
      <c r="K45" s="54"/>
      <c r="L45" s="15"/>
      <c r="M45" s="54"/>
      <c r="N45" s="55"/>
      <c r="O45" s="54"/>
      <c r="P45" s="55"/>
      <c r="Q45" s="54"/>
      <c r="R45" s="15"/>
      <c r="S45" s="54"/>
      <c r="T45" s="15"/>
      <c r="U45" s="54"/>
      <c r="V45" s="15"/>
      <c r="W45" s="54"/>
      <c r="X45" s="15"/>
      <c r="Y45" s="54"/>
      <c r="Z45" s="15"/>
      <c r="AA45" s="54"/>
      <c r="AB45" s="55"/>
      <c r="AC45" s="54"/>
      <c r="AD45" s="55"/>
      <c r="AE45" s="54"/>
      <c r="AF45" s="15"/>
      <c r="AG45" s="54"/>
      <c r="AH45" s="55"/>
      <c r="AI45" s="54"/>
      <c r="AJ45" s="55"/>
      <c r="AK45" s="54"/>
      <c r="AL45" s="55"/>
      <c r="AM45" s="24"/>
      <c r="AN45"/>
      <c r="AO45" s="41">
        <f t="shared" ref="AO45:AO61" si="8">+C45+E45+G45+I45++K45++M45+O45+Q45+S45+U45+W45+Y45+AK45+AA45+AC45+AE45+AG45+AI45</f>
        <v>0</v>
      </c>
      <c r="AP45" s="41">
        <f t="shared" si="6"/>
        <v>0</v>
      </c>
      <c r="AQ45" s="41">
        <f t="shared" si="7"/>
        <v>0</v>
      </c>
      <c r="AR45" s="41" t="e">
        <f t="shared" ref="AR45:AR61" si="9">+AO45/AQ45</f>
        <v>#DIV/0!</v>
      </c>
    </row>
    <row r="46" spans="1:44" s="41" customFormat="1">
      <c r="A46" s="41">
        <f t="shared" ref="A46:A103" si="10">+A45+1</f>
        <v>3</v>
      </c>
      <c r="B46" s="53"/>
      <c r="C46" s="54"/>
      <c r="D46" s="15"/>
      <c r="E46" s="54"/>
      <c r="F46" s="15"/>
      <c r="G46" s="54"/>
      <c r="H46" s="55"/>
      <c r="I46" s="54"/>
      <c r="J46" s="15"/>
      <c r="K46" s="54"/>
      <c r="L46" s="15"/>
      <c r="M46" s="54"/>
      <c r="N46" s="55"/>
      <c r="O46" s="54"/>
      <c r="P46" s="55"/>
      <c r="Q46" s="54"/>
      <c r="R46" s="15"/>
      <c r="S46" s="54"/>
      <c r="T46" s="15"/>
      <c r="U46" s="54"/>
      <c r="V46" s="15"/>
      <c r="W46" s="54"/>
      <c r="X46" s="15"/>
      <c r="Y46" s="54"/>
      <c r="Z46" s="15"/>
      <c r="AA46" s="54"/>
      <c r="AB46" s="55"/>
      <c r="AC46" s="54"/>
      <c r="AD46" s="55"/>
      <c r="AE46" s="54"/>
      <c r="AF46" s="15"/>
      <c r="AG46" s="54"/>
      <c r="AH46" s="55"/>
      <c r="AI46" s="54"/>
      <c r="AJ46" s="55"/>
      <c r="AK46" s="54"/>
      <c r="AL46" s="55"/>
      <c r="AM46" s="24"/>
      <c r="AN46"/>
      <c r="AO46" s="41">
        <f t="shared" si="8"/>
        <v>0</v>
      </c>
      <c r="AP46" s="41">
        <f t="shared" si="6"/>
        <v>0</v>
      </c>
      <c r="AQ46" s="41">
        <f t="shared" si="7"/>
        <v>0</v>
      </c>
      <c r="AR46" s="41" t="e">
        <f t="shared" si="9"/>
        <v>#DIV/0!</v>
      </c>
    </row>
    <row r="47" spans="1:44" s="41" customFormat="1">
      <c r="A47" s="41">
        <f t="shared" si="10"/>
        <v>4</v>
      </c>
      <c r="B47" s="53"/>
      <c r="C47" s="54"/>
      <c r="D47" s="15"/>
      <c r="E47" s="56"/>
      <c r="F47" s="14"/>
      <c r="G47" s="56"/>
      <c r="H47" s="55"/>
      <c r="I47" s="56"/>
      <c r="J47" s="14"/>
      <c r="K47" s="56"/>
      <c r="L47" s="14"/>
      <c r="M47" s="56"/>
      <c r="N47" s="57"/>
      <c r="O47" s="56"/>
      <c r="P47" s="57"/>
      <c r="Q47" s="56"/>
      <c r="R47" s="14"/>
      <c r="S47" s="56"/>
      <c r="T47" s="14"/>
      <c r="U47" s="56"/>
      <c r="V47" s="14"/>
      <c r="W47" s="56"/>
      <c r="X47" s="14"/>
      <c r="Y47" s="56"/>
      <c r="Z47" s="14"/>
      <c r="AA47" s="56"/>
      <c r="AB47" s="57"/>
      <c r="AC47" s="56"/>
      <c r="AD47" s="57"/>
      <c r="AE47" s="56"/>
      <c r="AF47" s="14"/>
      <c r="AG47" s="56"/>
      <c r="AH47" s="57"/>
      <c r="AI47" s="56"/>
      <c r="AJ47" s="57"/>
      <c r="AK47" s="56"/>
      <c r="AL47" s="57"/>
      <c r="AM47" s="24"/>
      <c r="AN47"/>
      <c r="AO47" s="41">
        <f t="shared" si="8"/>
        <v>0</v>
      </c>
      <c r="AP47" s="41">
        <f t="shared" si="6"/>
        <v>0</v>
      </c>
      <c r="AQ47" s="41">
        <f t="shared" si="7"/>
        <v>0</v>
      </c>
      <c r="AR47" s="41" t="e">
        <f t="shared" si="9"/>
        <v>#DIV/0!</v>
      </c>
    </row>
    <row r="48" spans="1:44" s="41" customFormat="1">
      <c r="A48" s="41">
        <f t="shared" si="10"/>
        <v>5</v>
      </c>
      <c r="B48" s="53"/>
      <c r="C48" s="54"/>
      <c r="D48" s="15"/>
      <c r="E48" s="54"/>
      <c r="F48" s="15"/>
      <c r="G48" s="54"/>
      <c r="H48" s="55"/>
      <c r="I48" s="54"/>
      <c r="J48" s="15"/>
      <c r="K48" s="54"/>
      <c r="L48" s="15"/>
      <c r="M48" s="54"/>
      <c r="N48" s="55"/>
      <c r="O48" s="54"/>
      <c r="P48" s="55"/>
      <c r="Q48" s="54"/>
      <c r="R48" s="15"/>
      <c r="S48" s="54"/>
      <c r="T48" s="15"/>
      <c r="U48" s="54"/>
      <c r="V48" s="15"/>
      <c r="W48" s="54"/>
      <c r="X48" s="15"/>
      <c r="Y48" s="54"/>
      <c r="Z48" s="15"/>
      <c r="AA48" s="54"/>
      <c r="AB48" s="55"/>
      <c r="AC48" s="54"/>
      <c r="AD48" s="55"/>
      <c r="AE48" s="54"/>
      <c r="AF48" s="15"/>
      <c r="AG48" s="54"/>
      <c r="AH48" s="55"/>
      <c r="AI48" s="54"/>
      <c r="AJ48" s="55"/>
      <c r="AK48" s="54"/>
      <c r="AL48" s="55"/>
      <c r="AM48" s="24"/>
      <c r="AO48" s="41">
        <f t="shared" si="8"/>
        <v>0</v>
      </c>
      <c r="AP48" s="41">
        <f t="shared" si="6"/>
        <v>0</v>
      </c>
      <c r="AQ48" s="41">
        <f t="shared" si="7"/>
        <v>0</v>
      </c>
      <c r="AR48" s="41" t="e">
        <f t="shared" si="9"/>
        <v>#DIV/0!</v>
      </c>
    </row>
    <row r="49" spans="1:44" s="41" customFormat="1">
      <c r="A49" s="41">
        <f t="shared" si="10"/>
        <v>6</v>
      </c>
      <c r="B49" s="58"/>
      <c r="C49" s="56"/>
      <c r="D49" s="14"/>
      <c r="E49" s="56"/>
      <c r="F49" s="14"/>
      <c r="G49" s="56"/>
      <c r="H49" s="57"/>
      <c r="I49" s="56"/>
      <c r="J49" s="14"/>
      <c r="K49" s="56"/>
      <c r="L49" s="14"/>
      <c r="M49" s="56"/>
      <c r="N49" s="57"/>
      <c r="O49" s="56"/>
      <c r="P49" s="57"/>
      <c r="Q49" s="56"/>
      <c r="R49" s="14"/>
      <c r="S49" s="56"/>
      <c r="T49" s="14"/>
      <c r="U49" s="56"/>
      <c r="V49" s="14"/>
      <c r="W49" s="56"/>
      <c r="X49" s="14"/>
      <c r="Y49" s="56"/>
      <c r="Z49" s="14"/>
      <c r="AA49" s="56"/>
      <c r="AB49" s="57"/>
      <c r="AC49" s="56"/>
      <c r="AD49" s="57"/>
      <c r="AE49" s="56"/>
      <c r="AF49" s="14"/>
      <c r="AG49" s="56"/>
      <c r="AH49" s="57"/>
      <c r="AI49" s="56"/>
      <c r="AJ49" s="57"/>
      <c r="AK49" s="56"/>
      <c r="AL49" s="57"/>
      <c r="AM49" s="24"/>
      <c r="AO49" s="41">
        <f t="shared" si="8"/>
        <v>0</v>
      </c>
      <c r="AP49" s="41">
        <f t="shared" si="6"/>
        <v>0</v>
      </c>
      <c r="AQ49" s="41">
        <f t="shared" si="7"/>
        <v>0</v>
      </c>
      <c r="AR49" s="41" t="e">
        <f t="shared" si="9"/>
        <v>#DIV/0!</v>
      </c>
    </row>
    <row r="50" spans="1:44" s="41" customFormat="1">
      <c r="A50" s="41">
        <f t="shared" si="10"/>
        <v>7</v>
      </c>
      <c r="B50" s="53"/>
      <c r="C50" s="54"/>
      <c r="D50" s="15"/>
      <c r="E50" s="54"/>
      <c r="F50" s="15"/>
      <c r="G50" s="54"/>
      <c r="H50" s="55"/>
      <c r="I50" s="54"/>
      <c r="J50" s="15"/>
      <c r="K50" s="54"/>
      <c r="L50" s="15"/>
      <c r="M50" s="54"/>
      <c r="N50" s="55"/>
      <c r="O50" s="54"/>
      <c r="P50" s="55"/>
      <c r="Q50" s="54"/>
      <c r="R50" s="15"/>
      <c r="S50" s="54"/>
      <c r="T50" s="15"/>
      <c r="U50" s="54"/>
      <c r="V50" s="15"/>
      <c r="W50" s="54"/>
      <c r="X50" s="15"/>
      <c r="Y50" s="54"/>
      <c r="Z50" s="15"/>
      <c r="AA50" s="54"/>
      <c r="AB50" s="55"/>
      <c r="AC50" s="54"/>
      <c r="AD50" s="55"/>
      <c r="AE50" s="54"/>
      <c r="AF50" s="15"/>
      <c r="AG50" s="54"/>
      <c r="AH50" s="55"/>
      <c r="AI50" s="54"/>
      <c r="AJ50" s="55"/>
      <c r="AK50" s="54"/>
      <c r="AL50" s="55"/>
      <c r="AM50" s="24"/>
      <c r="AO50" s="41">
        <f t="shared" si="8"/>
        <v>0</v>
      </c>
      <c r="AP50" s="41">
        <f t="shared" si="6"/>
        <v>0</v>
      </c>
      <c r="AQ50" s="41">
        <f t="shared" si="7"/>
        <v>0</v>
      </c>
      <c r="AR50" s="41" t="e">
        <f t="shared" si="9"/>
        <v>#DIV/0!</v>
      </c>
    </row>
    <row r="51" spans="1:44" s="41" customFormat="1">
      <c r="A51" s="41">
        <f t="shared" si="10"/>
        <v>8</v>
      </c>
      <c r="B51" s="53"/>
      <c r="C51" s="54"/>
      <c r="D51" s="15"/>
      <c r="E51" s="54"/>
      <c r="F51" s="15"/>
      <c r="G51" s="54"/>
      <c r="H51" s="55"/>
      <c r="I51" s="54"/>
      <c r="J51" s="15"/>
      <c r="K51" s="54"/>
      <c r="L51" s="15"/>
      <c r="M51" s="54"/>
      <c r="N51" s="15"/>
      <c r="O51" s="54"/>
      <c r="P51" s="55"/>
      <c r="Q51" s="54"/>
      <c r="R51" s="15"/>
      <c r="S51" s="54"/>
      <c r="T51" s="15"/>
      <c r="U51" s="54"/>
      <c r="V51" s="15"/>
      <c r="W51" s="54"/>
      <c r="X51" s="15"/>
      <c r="Y51" s="54"/>
      <c r="Z51" s="15"/>
      <c r="AA51" s="54"/>
      <c r="AB51" s="55"/>
      <c r="AC51" s="54"/>
      <c r="AD51" s="55"/>
      <c r="AE51" s="54"/>
      <c r="AF51" s="15"/>
      <c r="AG51" s="54"/>
      <c r="AH51" s="55"/>
      <c r="AI51" s="54"/>
      <c r="AJ51" s="55"/>
      <c r="AK51" s="54"/>
      <c r="AL51" s="55"/>
      <c r="AM51" s="24"/>
      <c r="AN51"/>
      <c r="AO51" s="41">
        <f t="shared" si="8"/>
        <v>0</v>
      </c>
      <c r="AP51" s="41">
        <f t="shared" si="6"/>
        <v>0</v>
      </c>
      <c r="AQ51" s="41">
        <f t="shared" si="7"/>
        <v>0</v>
      </c>
      <c r="AR51" s="41" t="e">
        <f t="shared" si="9"/>
        <v>#DIV/0!</v>
      </c>
    </row>
    <row r="52" spans="1:44" s="41" customFormat="1">
      <c r="A52" s="41">
        <f t="shared" si="10"/>
        <v>9</v>
      </c>
      <c r="B52" s="53"/>
      <c r="C52" s="54"/>
      <c r="D52" s="15"/>
      <c r="E52" s="54"/>
      <c r="F52" s="15"/>
      <c r="G52" s="54"/>
      <c r="H52" s="55"/>
      <c r="I52" s="54"/>
      <c r="J52" s="15"/>
      <c r="K52" s="54"/>
      <c r="L52" s="15"/>
      <c r="M52" s="54"/>
      <c r="N52" s="55"/>
      <c r="O52" s="54"/>
      <c r="P52" s="55"/>
      <c r="Q52" s="54"/>
      <c r="R52" s="15"/>
      <c r="S52" s="54"/>
      <c r="T52" s="15"/>
      <c r="U52" s="54"/>
      <c r="V52" s="15"/>
      <c r="W52" s="54"/>
      <c r="X52" s="15"/>
      <c r="Y52" s="54"/>
      <c r="Z52" s="15"/>
      <c r="AA52" s="54"/>
      <c r="AB52" s="55"/>
      <c r="AC52" s="54"/>
      <c r="AD52" s="55"/>
      <c r="AE52" s="54"/>
      <c r="AF52" s="15"/>
      <c r="AG52" s="54"/>
      <c r="AH52" s="55"/>
      <c r="AI52" s="54"/>
      <c r="AJ52" s="55"/>
      <c r="AK52" s="54"/>
      <c r="AL52" s="55"/>
      <c r="AM52" s="24"/>
      <c r="AN52"/>
      <c r="AO52" s="41">
        <f t="shared" si="8"/>
        <v>0</v>
      </c>
      <c r="AP52" s="41">
        <f t="shared" si="6"/>
        <v>0</v>
      </c>
      <c r="AQ52" s="41">
        <f t="shared" si="7"/>
        <v>0</v>
      </c>
      <c r="AR52" s="41" t="e">
        <f t="shared" si="9"/>
        <v>#DIV/0!</v>
      </c>
    </row>
    <row r="53" spans="1:44" s="41" customFormat="1">
      <c r="A53" s="41">
        <f t="shared" si="10"/>
        <v>10</v>
      </c>
      <c r="B53" s="53"/>
      <c r="C53" s="54"/>
      <c r="D53" s="15"/>
      <c r="E53" s="54"/>
      <c r="F53" s="15"/>
      <c r="G53" s="54"/>
      <c r="H53" s="55"/>
      <c r="I53" s="54"/>
      <c r="J53" s="15"/>
      <c r="K53" s="54"/>
      <c r="L53" s="15"/>
      <c r="M53" s="54"/>
      <c r="N53" s="55"/>
      <c r="O53" s="54"/>
      <c r="P53" s="55"/>
      <c r="Q53" s="54"/>
      <c r="R53" s="15"/>
      <c r="S53" s="54"/>
      <c r="T53" s="15"/>
      <c r="U53" s="54"/>
      <c r="V53" s="15"/>
      <c r="W53" s="54"/>
      <c r="X53" s="15"/>
      <c r="Y53" s="54"/>
      <c r="Z53" s="15"/>
      <c r="AA53" s="54"/>
      <c r="AB53" s="55"/>
      <c r="AC53" s="54"/>
      <c r="AD53" s="55"/>
      <c r="AE53" s="54"/>
      <c r="AF53" s="15"/>
      <c r="AG53" s="54"/>
      <c r="AH53" s="55"/>
      <c r="AI53" s="54"/>
      <c r="AJ53" s="55"/>
      <c r="AK53" s="54"/>
      <c r="AL53" s="55"/>
      <c r="AM53" s="24"/>
      <c r="AN53"/>
      <c r="AO53" s="41">
        <f t="shared" si="8"/>
        <v>0</v>
      </c>
      <c r="AP53" s="41">
        <f t="shared" si="6"/>
        <v>0</v>
      </c>
      <c r="AQ53" s="41">
        <f t="shared" si="7"/>
        <v>0</v>
      </c>
      <c r="AR53" s="41" t="e">
        <f t="shared" si="9"/>
        <v>#DIV/0!</v>
      </c>
    </row>
    <row r="54" spans="1:44" s="41" customFormat="1">
      <c r="A54" s="41">
        <f t="shared" si="10"/>
        <v>11</v>
      </c>
      <c r="B54" s="53"/>
      <c r="C54" s="54"/>
      <c r="D54" s="15"/>
      <c r="E54" s="54"/>
      <c r="F54" s="15"/>
      <c r="G54" s="54"/>
      <c r="H54" s="55"/>
      <c r="I54" s="54"/>
      <c r="J54" s="15"/>
      <c r="K54" s="54"/>
      <c r="L54" s="15"/>
      <c r="M54" s="54"/>
      <c r="N54" s="55"/>
      <c r="O54" s="54"/>
      <c r="P54" s="55"/>
      <c r="Q54" s="54"/>
      <c r="R54" s="15"/>
      <c r="S54" s="54"/>
      <c r="T54" s="15"/>
      <c r="U54" s="54"/>
      <c r="V54" s="15"/>
      <c r="W54" s="54"/>
      <c r="X54" s="15"/>
      <c r="Y54" s="54"/>
      <c r="Z54" s="15"/>
      <c r="AA54" s="54"/>
      <c r="AB54" s="55"/>
      <c r="AC54" s="54"/>
      <c r="AD54" s="55"/>
      <c r="AE54" s="54"/>
      <c r="AF54" s="15"/>
      <c r="AG54" s="54"/>
      <c r="AH54" s="55"/>
      <c r="AI54" s="54"/>
      <c r="AJ54" s="55"/>
      <c r="AK54" s="54"/>
      <c r="AL54" s="55"/>
      <c r="AM54" s="24"/>
      <c r="AN54"/>
      <c r="AO54" s="41">
        <f t="shared" si="8"/>
        <v>0</v>
      </c>
      <c r="AP54" s="41">
        <f t="shared" si="6"/>
        <v>0</v>
      </c>
      <c r="AQ54" s="41">
        <f t="shared" si="7"/>
        <v>0</v>
      </c>
      <c r="AR54" s="41" t="e">
        <f t="shared" si="9"/>
        <v>#DIV/0!</v>
      </c>
    </row>
    <row r="55" spans="1:44" s="41" customFormat="1">
      <c r="A55" s="41">
        <f t="shared" si="10"/>
        <v>12</v>
      </c>
      <c r="B55" s="53"/>
      <c r="C55" s="54"/>
      <c r="D55" s="15"/>
      <c r="E55" s="54"/>
      <c r="F55" s="15"/>
      <c r="G55" s="54"/>
      <c r="H55" s="55"/>
      <c r="I55" s="54"/>
      <c r="J55" s="15"/>
      <c r="K55" s="54"/>
      <c r="L55" s="15"/>
      <c r="M55" s="54"/>
      <c r="N55" s="55"/>
      <c r="O55" s="54"/>
      <c r="P55" s="55"/>
      <c r="Q55" s="54"/>
      <c r="R55" s="15"/>
      <c r="S55" s="54"/>
      <c r="T55" s="15"/>
      <c r="U55" s="54"/>
      <c r="V55" s="15"/>
      <c r="W55" s="54"/>
      <c r="X55" s="15"/>
      <c r="Y55" s="54"/>
      <c r="Z55" s="15"/>
      <c r="AA55" s="54"/>
      <c r="AB55" s="55"/>
      <c r="AC55" s="54"/>
      <c r="AD55" s="55"/>
      <c r="AE55" s="54"/>
      <c r="AF55" s="15"/>
      <c r="AG55" s="54"/>
      <c r="AH55" s="55"/>
      <c r="AI55" s="54"/>
      <c r="AJ55" s="55"/>
      <c r="AK55" s="54"/>
      <c r="AL55" s="55"/>
      <c r="AM55" s="24"/>
      <c r="AO55" s="41">
        <f t="shared" si="8"/>
        <v>0</v>
      </c>
      <c r="AP55" s="41">
        <f t="shared" si="6"/>
        <v>0</v>
      </c>
      <c r="AQ55" s="41">
        <f t="shared" si="7"/>
        <v>0</v>
      </c>
      <c r="AR55" s="41" t="e">
        <f t="shared" si="9"/>
        <v>#DIV/0!</v>
      </c>
    </row>
    <row r="56" spans="1:44" s="41" customFormat="1">
      <c r="A56" s="41">
        <f t="shared" si="10"/>
        <v>13</v>
      </c>
      <c r="B56" s="53"/>
      <c r="C56" s="54"/>
      <c r="D56" s="15"/>
      <c r="E56" s="54"/>
      <c r="F56" s="15"/>
      <c r="G56" s="54"/>
      <c r="H56" s="15"/>
      <c r="I56" s="54"/>
      <c r="J56" s="15"/>
      <c r="K56" s="54"/>
      <c r="L56" s="15"/>
      <c r="M56" s="54"/>
      <c r="N56" s="15"/>
      <c r="O56" s="54"/>
      <c r="P56" s="15"/>
      <c r="Q56" s="54"/>
      <c r="R56" s="15"/>
      <c r="S56" s="54"/>
      <c r="T56" s="15"/>
      <c r="U56" s="54"/>
      <c r="V56" s="15"/>
      <c r="W56" s="54"/>
      <c r="X56" s="15"/>
      <c r="Y56" s="54"/>
      <c r="Z56" s="15"/>
      <c r="AA56" s="54"/>
      <c r="AB56" s="15"/>
      <c r="AC56" s="54"/>
      <c r="AD56" s="15"/>
      <c r="AE56" s="54"/>
      <c r="AF56" s="15"/>
      <c r="AG56" s="54"/>
      <c r="AH56" s="15"/>
      <c r="AI56" s="54"/>
      <c r="AJ56" s="15"/>
      <c r="AK56" s="54"/>
      <c r="AL56" s="15"/>
      <c r="AM56" s="28"/>
      <c r="AO56" s="41">
        <f t="shared" si="8"/>
        <v>0</v>
      </c>
      <c r="AP56" s="41">
        <f t="shared" si="6"/>
        <v>0</v>
      </c>
      <c r="AQ56" s="41">
        <f t="shared" si="7"/>
        <v>0</v>
      </c>
      <c r="AR56" s="41" t="e">
        <f t="shared" si="9"/>
        <v>#DIV/0!</v>
      </c>
    </row>
    <row r="57" spans="1:44" s="41" customFormat="1">
      <c r="A57" s="41">
        <f t="shared" si="10"/>
        <v>14</v>
      </c>
      <c r="B57" s="53"/>
      <c r="C57" s="56"/>
      <c r="D57" s="14"/>
      <c r="E57" s="56"/>
      <c r="F57" s="14"/>
      <c r="G57" s="56"/>
      <c r="H57" s="14"/>
      <c r="I57" s="56"/>
      <c r="J57" s="14"/>
      <c r="K57" s="56"/>
      <c r="L57" s="14"/>
      <c r="M57" s="56"/>
      <c r="N57" s="14"/>
      <c r="O57" s="56"/>
      <c r="P57" s="14"/>
      <c r="Q57" s="56"/>
      <c r="R57" s="14"/>
      <c r="S57" s="56"/>
      <c r="T57" s="14"/>
      <c r="U57" s="56"/>
      <c r="V57" s="14"/>
      <c r="W57" s="56"/>
      <c r="X57" s="14"/>
      <c r="Y57" s="56"/>
      <c r="Z57" s="14"/>
      <c r="AA57" s="56"/>
      <c r="AB57" s="14"/>
      <c r="AC57" s="56"/>
      <c r="AD57" s="14"/>
      <c r="AE57" s="56"/>
      <c r="AF57" s="14"/>
      <c r="AG57" s="56"/>
      <c r="AH57" s="14"/>
      <c r="AI57" s="56"/>
      <c r="AJ57" s="14"/>
      <c r="AK57" s="56"/>
      <c r="AL57" s="14"/>
      <c r="AM57" s="28"/>
      <c r="AO57" s="41">
        <f t="shared" si="8"/>
        <v>0</v>
      </c>
      <c r="AP57" s="41">
        <f t="shared" si="6"/>
        <v>0</v>
      </c>
      <c r="AQ57" s="41">
        <f t="shared" si="7"/>
        <v>0</v>
      </c>
      <c r="AR57" s="41" t="e">
        <f t="shared" si="9"/>
        <v>#DIV/0!</v>
      </c>
    </row>
    <row r="58" spans="1:44" s="41" customFormat="1">
      <c r="A58" s="41">
        <f t="shared" si="10"/>
        <v>15</v>
      </c>
      <c r="B58" s="53"/>
      <c r="C58" s="54"/>
      <c r="D58" s="15"/>
      <c r="E58" s="54"/>
      <c r="F58" s="15"/>
      <c r="G58" s="54"/>
      <c r="H58" s="15"/>
      <c r="I58" s="54"/>
      <c r="J58" s="15"/>
      <c r="K58" s="54"/>
      <c r="L58" s="15"/>
      <c r="M58" s="54"/>
      <c r="N58" s="15"/>
      <c r="O58" s="54"/>
      <c r="P58" s="15"/>
      <c r="Q58" s="54"/>
      <c r="R58" s="15"/>
      <c r="S58" s="54"/>
      <c r="T58" s="15"/>
      <c r="U58" s="54"/>
      <c r="V58" s="15"/>
      <c r="W58" s="54"/>
      <c r="X58" s="15"/>
      <c r="Y58" s="54"/>
      <c r="Z58" s="15"/>
      <c r="AA58" s="54"/>
      <c r="AB58" s="15"/>
      <c r="AC58" s="54"/>
      <c r="AD58" s="15"/>
      <c r="AE58" s="54"/>
      <c r="AF58" s="15"/>
      <c r="AG58" s="54"/>
      <c r="AH58" s="15"/>
      <c r="AI58" s="54"/>
      <c r="AJ58" s="15"/>
      <c r="AK58" s="54"/>
      <c r="AL58" s="15"/>
      <c r="AM58" s="28"/>
      <c r="AO58" s="41">
        <f t="shared" si="8"/>
        <v>0</v>
      </c>
      <c r="AP58" s="41">
        <f t="shared" si="6"/>
        <v>0</v>
      </c>
      <c r="AQ58" s="41">
        <f t="shared" si="7"/>
        <v>0</v>
      </c>
      <c r="AR58" s="41" t="e">
        <f t="shared" si="9"/>
        <v>#DIV/0!</v>
      </c>
    </row>
    <row r="59" spans="1:44" s="41" customFormat="1">
      <c r="A59" s="41">
        <f t="shared" si="10"/>
        <v>16</v>
      </c>
      <c r="B59" s="53"/>
      <c r="C59" s="54"/>
      <c r="D59" s="15"/>
      <c r="E59" s="54"/>
      <c r="F59" s="15"/>
      <c r="G59" s="54"/>
      <c r="H59" s="15"/>
      <c r="I59" s="54"/>
      <c r="J59" s="15"/>
      <c r="K59" s="54"/>
      <c r="L59" s="15"/>
      <c r="M59" s="54"/>
      <c r="N59" s="15"/>
      <c r="O59" s="54"/>
      <c r="P59" s="15"/>
      <c r="Q59" s="54"/>
      <c r="R59" s="15"/>
      <c r="S59" s="54"/>
      <c r="T59" s="15"/>
      <c r="U59" s="54"/>
      <c r="V59" s="15"/>
      <c r="W59" s="54"/>
      <c r="X59" s="15"/>
      <c r="Y59" s="54"/>
      <c r="Z59" s="15"/>
      <c r="AA59" s="54"/>
      <c r="AB59" s="15"/>
      <c r="AC59" s="54"/>
      <c r="AD59" s="15"/>
      <c r="AE59" s="54"/>
      <c r="AF59" s="15"/>
      <c r="AG59" s="54"/>
      <c r="AH59" s="15"/>
      <c r="AI59" s="54"/>
      <c r="AJ59" s="15"/>
      <c r="AK59" s="54"/>
      <c r="AL59" s="15"/>
      <c r="AM59" s="28"/>
      <c r="AO59" s="41">
        <f t="shared" si="8"/>
        <v>0</v>
      </c>
      <c r="AP59" s="41">
        <f t="shared" si="6"/>
        <v>0</v>
      </c>
      <c r="AQ59" s="41">
        <f t="shared" si="7"/>
        <v>0</v>
      </c>
      <c r="AR59" s="41" t="e">
        <f t="shared" si="9"/>
        <v>#DIV/0!</v>
      </c>
    </row>
    <row r="60" spans="1:44" s="41" customFormat="1">
      <c r="A60" s="41">
        <f t="shared" si="10"/>
        <v>17</v>
      </c>
      <c r="B60" s="53"/>
      <c r="C60" s="54"/>
      <c r="D60" s="15"/>
      <c r="E60" s="54"/>
      <c r="F60" s="15"/>
      <c r="G60" s="54"/>
      <c r="H60" s="15"/>
      <c r="I60" s="54"/>
      <c r="J60" s="15"/>
      <c r="K60" s="54"/>
      <c r="L60" s="15"/>
      <c r="M60" s="54"/>
      <c r="N60" s="15"/>
      <c r="O60" s="54"/>
      <c r="P60" s="15"/>
      <c r="Q60" s="54"/>
      <c r="R60" s="15"/>
      <c r="S60" s="54"/>
      <c r="T60" s="15"/>
      <c r="U60" s="54"/>
      <c r="V60" s="15"/>
      <c r="W60" s="54"/>
      <c r="X60" s="15"/>
      <c r="Y60" s="54"/>
      <c r="Z60" s="15"/>
      <c r="AA60" s="54"/>
      <c r="AB60" s="15"/>
      <c r="AC60" s="54"/>
      <c r="AD60" s="15"/>
      <c r="AE60" s="54"/>
      <c r="AF60" s="15"/>
      <c r="AG60" s="54"/>
      <c r="AH60" s="15"/>
      <c r="AI60" s="54"/>
      <c r="AJ60" s="15"/>
      <c r="AK60" s="54"/>
      <c r="AL60" s="15"/>
      <c r="AM60" s="28"/>
      <c r="AO60" s="41">
        <f t="shared" si="8"/>
        <v>0</v>
      </c>
      <c r="AP60" s="41">
        <f t="shared" si="6"/>
        <v>0</v>
      </c>
      <c r="AQ60" s="41">
        <f t="shared" si="7"/>
        <v>0</v>
      </c>
      <c r="AR60" s="41" t="e">
        <f t="shared" si="9"/>
        <v>#DIV/0!</v>
      </c>
    </row>
    <row r="61" spans="1:44" s="41" customFormat="1">
      <c r="A61" s="41">
        <f t="shared" si="10"/>
        <v>18</v>
      </c>
      <c r="B61" s="53"/>
      <c r="C61" s="56"/>
      <c r="D61" s="14"/>
      <c r="E61" s="56"/>
      <c r="F61" s="14"/>
      <c r="G61" s="56"/>
      <c r="H61" s="14"/>
      <c r="I61" s="56"/>
      <c r="J61" s="14"/>
      <c r="K61" s="56"/>
      <c r="L61" s="14"/>
      <c r="M61" s="56"/>
      <c r="N61" s="14"/>
      <c r="O61" s="56"/>
      <c r="P61" s="14"/>
      <c r="Q61" s="56"/>
      <c r="R61" s="14"/>
      <c r="S61" s="56"/>
      <c r="T61" s="14"/>
      <c r="U61" s="56"/>
      <c r="V61" s="14"/>
      <c r="W61" s="56"/>
      <c r="X61" s="14"/>
      <c r="Y61" s="56"/>
      <c r="Z61" s="14"/>
      <c r="AA61" s="56"/>
      <c r="AB61" s="14"/>
      <c r="AC61" s="56"/>
      <c r="AD61" s="14"/>
      <c r="AE61" s="56"/>
      <c r="AF61" s="14"/>
      <c r="AG61" s="56"/>
      <c r="AH61" s="14"/>
      <c r="AI61" s="56"/>
      <c r="AJ61" s="14"/>
      <c r="AK61" s="56"/>
      <c r="AL61" s="14"/>
      <c r="AM61" s="24"/>
      <c r="AO61" s="41">
        <f t="shared" si="8"/>
        <v>0</v>
      </c>
      <c r="AP61" s="41">
        <f t="shared" si="6"/>
        <v>0</v>
      </c>
      <c r="AQ61" s="41">
        <f t="shared" si="7"/>
        <v>0</v>
      </c>
      <c r="AR61" s="41" t="e">
        <f t="shared" si="9"/>
        <v>#DIV/0!</v>
      </c>
    </row>
    <row r="62" spans="1:44" s="41" customFormat="1">
      <c r="A62" s="41">
        <f t="shared" si="10"/>
        <v>19</v>
      </c>
      <c r="B62" s="53"/>
      <c r="C62" s="54"/>
      <c r="D62" s="15"/>
      <c r="E62" s="54"/>
      <c r="F62" s="15"/>
      <c r="G62" s="54"/>
      <c r="H62" s="15"/>
      <c r="I62" s="54"/>
      <c r="J62" s="15"/>
      <c r="K62" s="54"/>
      <c r="L62" s="15"/>
      <c r="M62" s="54"/>
      <c r="N62" s="15"/>
      <c r="O62" s="54"/>
      <c r="P62" s="15"/>
      <c r="Q62" s="54"/>
      <c r="R62" s="15"/>
      <c r="S62" s="54"/>
      <c r="T62" s="15"/>
      <c r="U62" s="54"/>
      <c r="V62" s="15"/>
      <c r="W62" s="54"/>
      <c r="X62" s="15"/>
      <c r="Y62" s="54"/>
      <c r="Z62" s="15"/>
      <c r="AA62" s="54"/>
      <c r="AB62" s="15"/>
      <c r="AC62" s="54"/>
      <c r="AD62" s="15"/>
      <c r="AE62" s="54"/>
      <c r="AF62" s="15"/>
      <c r="AG62" s="54"/>
      <c r="AH62" s="15"/>
      <c r="AI62" s="54"/>
      <c r="AJ62" s="15"/>
      <c r="AK62" s="54"/>
      <c r="AL62" s="15"/>
      <c r="AM62" s="24"/>
    </row>
    <row r="63" spans="1:44" s="41" customFormat="1">
      <c r="A63" s="41">
        <f t="shared" si="10"/>
        <v>20</v>
      </c>
      <c r="B63" s="53"/>
      <c r="C63" s="54"/>
      <c r="D63" s="15"/>
      <c r="E63" s="54"/>
      <c r="F63" s="15"/>
      <c r="G63" s="54"/>
      <c r="H63" s="15"/>
      <c r="I63" s="54"/>
      <c r="J63" s="15"/>
      <c r="K63" s="54"/>
      <c r="L63" s="15"/>
      <c r="M63" s="54"/>
      <c r="N63" s="15"/>
      <c r="O63" s="54"/>
      <c r="P63" s="15"/>
      <c r="Q63" s="54"/>
      <c r="R63" s="15"/>
      <c r="S63" s="54"/>
      <c r="T63" s="15"/>
      <c r="U63" s="54"/>
      <c r="V63" s="15"/>
      <c r="W63" s="54"/>
      <c r="X63" s="15"/>
      <c r="Y63" s="54"/>
      <c r="Z63" s="15"/>
      <c r="AA63" s="54"/>
      <c r="AB63" s="15"/>
      <c r="AC63" s="54"/>
      <c r="AD63" s="15"/>
      <c r="AE63" s="54"/>
      <c r="AF63" s="15"/>
      <c r="AG63" s="54"/>
      <c r="AH63" s="15"/>
      <c r="AI63" s="54"/>
      <c r="AJ63" s="15"/>
      <c r="AK63" s="54"/>
      <c r="AL63" s="15"/>
      <c r="AM63" s="24"/>
      <c r="AN63" s="76"/>
    </row>
    <row r="64" spans="1:44" s="41" customFormat="1">
      <c r="A64" s="41">
        <f t="shared" si="10"/>
        <v>21</v>
      </c>
      <c r="B64" s="53"/>
      <c r="C64" s="54"/>
      <c r="D64" s="15"/>
      <c r="E64" s="54"/>
      <c r="F64" s="15"/>
      <c r="G64" s="54"/>
      <c r="H64" s="15"/>
      <c r="I64" s="54"/>
      <c r="J64" s="15"/>
      <c r="K64" s="54"/>
      <c r="L64" s="15"/>
      <c r="M64" s="54"/>
      <c r="N64" s="15"/>
      <c r="O64" s="54"/>
      <c r="P64" s="15"/>
      <c r="Q64" s="54"/>
      <c r="R64" s="15"/>
      <c r="S64" s="54"/>
      <c r="T64" s="15"/>
      <c r="U64" s="54"/>
      <c r="V64" s="15"/>
      <c r="W64" s="54"/>
      <c r="X64" s="15"/>
      <c r="Y64" s="54"/>
      <c r="Z64" s="15"/>
      <c r="AA64" s="54"/>
      <c r="AB64" s="15"/>
      <c r="AC64" s="54"/>
      <c r="AD64" s="15"/>
      <c r="AE64" s="54"/>
      <c r="AF64" s="15"/>
      <c r="AG64" s="54"/>
      <c r="AH64" s="15"/>
      <c r="AI64" s="54"/>
      <c r="AJ64" s="15"/>
      <c r="AK64" s="54"/>
      <c r="AL64" s="15"/>
      <c r="AM64" s="24"/>
    </row>
    <row r="65" spans="1:40" s="41" customFormat="1">
      <c r="A65" s="41">
        <f t="shared" si="10"/>
        <v>22</v>
      </c>
      <c r="B65" s="53"/>
      <c r="C65" s="54"/>
      <c r="D65" s="15"/>
      <c r="E65" s="54"/>
      <c r="F65" s="15"/>
      <c r="G65" s="54"/>
      <c r="H65" s="15"/>
      <c r="I65" s="54"/>
      <c r="J65" s="15"/>
      <c r="K65" s="54"/>
      <c r="L65" s="15"/>
      <c r="M65" s="54"/>
      <c r="N65" s="15"/>
      <c r="O65" s="54"/>
      <c r="P65" s="15"/>
      <c r="Q65" s="54"/>
      <c r="R65" s="15"/>
      <c r="S65" s="54"/>
      <c r="T65" s="15"/>
      <c r="U65" s="54"/>
      <c r="V65" s="15"/>
      <c r="W65" s="54"/>
      <c r="X65" s="15"/>
      <c r="Y65" s="54"/>
      <c r="Z65" s="15"/>
      <c r="AA65" s="54"/>
      <c r="AB65" s="15"/>
      <c r="AC65" s="54"/>
      <c r="AD65" s="15"/>
      <c r="AE65" s="54"/>
      <c r="AF65" s="15"/>
      <c r="AG65" s="54"/>
      <c r="AH65" s="15"/>
      <c r="AI65" s="54"/>
      <c r="AJ65" s="15"/>
      <c r="AK65" s="54"/>
      <c r="AL65" s="15"/>
      <c r="AM65" s="24"/>
    </row>
    <row r="66" spans="1:40" s="41" customFormat="1">
      <c r="A66" s="41">
        <f t="shared" si="10"/>
        <v>23</v>
      </c>
      <c r="B66" s="53"/>
      <c r="C66" s="54"/>
      <c r="D66" s="15"/>
      <c r="E66" s="54"/>
      <c r="F66" s="15"/>
      <c r="G66" s="54"/>
      <c r="H66" s="15"/>
      <c r="I66" s="54"/>
      <c r="J66" s="15"/>
      <c r="K66" s="54"/>
      <c r="L66" s="15"/>
      <c r="M66" s="54"/>
      <c r="N66" s="15"/>
      <c r="O66" s="54"/>
      <c r="P66" s="15"/>
      <c r="Q66" s="54"/>
      <c r="R66" s="15"/>
      <c r="S66" s="54"/>
      <c r="T66" s="15"/>
      <c r="U66" s="54"/>
      <c r="V66" s="15"/>
      <c r="W66" s="54"/>
      <c r="X66" s="15"/>
      <c r="Y66" s="54"/>
      <c r="Z66" s="15"/>
      <c r="AA66" s="54"/>
      <c r="AB66" s="15"/>
      <c r="AC66" s="54"/>
      <c r="AD66" s="15"/>
      <c r="AE66" s="54"/>
      <c r="AF66" s="15"/>
      <c r="AG66" s="54"/>
      <c r="AH66" s="15"/>
      <c r="AI66" s="54"/>
      <c r="AJ66" s="15"/>
      <c r="AK66" s="54"/>
      <c r="AL66" s="15"/>
      <c r="AM66" s="28"/>
    </row>
    <row r="67" spans="1:40" s="41" customFormat="1">
      <c r="A67" s="41">
        <f t="shared" si="10"/>
        <v>24</v>
      </c>
      <c r="B67" s="53"/>
      <c r="C67" s="54"/>
      <c r="D67" s="15"/>
      <c r="E67" s="54"/>
      <c r="F67" s="15"/>
      <c r="G67" s="54"/>
      <c r="H67" s="15"/>
      <c r="I67" s="54"/>
      <c r="J67" s="15"/>
      <c r="K67" s="54"/>
      <c r="L67" s="15"/>
      <c r="M67" s="54"/>
      <c r="N67" s="15"/>
      <c r="O67" s="54"/>
      <c r="P67" s="15"/>
      <c r="Q67" s="54"/>
      <c r="R67" s="15"/>
      <c r="S67" s="54"/>
      <c r="T67" s="15"/>
      <c r="U67" s="54"/>
      <c r="V67" s="15"/>
      <c r="W67" s="54"/>
      <c r="X67" s="15"/>
      <c r="Y67" s="54"/>
      <c r="Z67" s="15"/>
      <c r="AA67" s="54"/>
      <c r="AB67" s="15"/>
      <c r="AC67" s="54"/>
      <c r="AD67" s="15"/>
      <c r="AE67" s="54"/>
      <c r="AF67" s="15"/>
      <c r="AG67" s="54"/>
      <c r="AH67" s="15"/>
      <c r="AI67" s="54"/>
      <c r="AJ67" s="15"/>
      <c r="AK67" s="54"/>
      <c r="AL67" s="15"/>
      <c r="AM67" s="28"/>
    </row>
    <row r="68" spans="1:40" s="41" customFormat="1">
      <c r="A68" s="41">
        <f t="shared" si="10"/>
        <v>25</v>
      </c>
      <c r="B68" s="53"/>
      <c r="C68" s="54"/>
      <c r="D68" s="15"/>
      <c r="E68" s="54"/>
      <c r="F68" s="15"/>
      <c r="G68" s="54"/>
      <c r="H68" s="15"/>
      <c r="I68" s="54"/>
      <c r="J68" s="15"/>
      <c r="K68" s="54"/>
      <c r="L68" s="15"/>
      <c r="M68" s="54"/>
      <c r="N68" s="15"/>
      <c r="O68" s="54"/>
      <c r="P68" s="15"/>
      <c r="Q68" s="54"/>
      <c r="R68" s="15"/>
      <c r="S68" s="54"/>
      <c r="T68" s="15"/>
      <c r="U68" s="54"/>
      <c r="V68" s="15"/>
      <c r="W68" s="54"/>
      <c r="X68" s="15"/>
      <c r="Y68" s="54"/>
      <c r="Z68" s="15"/>
      <c r="AA68" s="54"/>
      <c r="AB68" s="15"/>
      <c r="AC68" s="54"/>
      <c r="AD68" s="15"/>
      <c r="AE68" s="54"/>
      <c r="AF68" s="15"/>
      <c r="AG68" s="54"/>
      <c r="AH68" s="15"/>
      <c r="AI68" s="54"/>
      <c r="AJ68" s="15"/>
      <c r="AK68" s="54"/>
      <c r="AL68" s="15"/>
      <c r="AM68" s="28"/>
    </row>
    <row r="69" spans="1:40" s="41" customFormat="1">
      <c r="A69" s="41">
        <f t="shared" si="10"/>
        <v>26</v>
      </c>
      <c r="B69" s="53"/>
      <c r="C69" s="54"/>
      <c r="D69" s="15"/>
      <c r="E69" s="54"/>
      <c r="F69" s="15"/>
      <c r="G69" s="54"/>
      <c r="H69" s="15"/>
      <c r="I69" s="54"/>
      <c r="J69" s="15"/>
      <c r="K69" s="54"/>
      <c r="L69" s="15"/>
      <c r="M69" s="54"/>
      <c r="N69" s="15"/>
      <c r="O69" s="54"/>
      <c r="P69" s="15"/>
      <c r="Q69" s="54"/>
      <c r="R69" s="15"/>
      <c r="S69" s="54"/>
      <c r="T69" s="15"/>
      <c r="U69" s="54"/>
      <c r="V69" s="15"/>
      <c r="W69" s="54"/>
      <c r="X69" s="15"/>
      <c r="Y69" s="54"/>
      <c r="Z69" s="15"/>
      <c r="AA69" s="54"/>
      <c r="AB69" s="15"/>
      <c r="AC69" s="54"/>
      <c r="AD69" s="15"/>
      <c r="AE69" s="54"/>
      <c r="AF69" s="15"/>
      <c r="AG69" s="54"/>
      <c r="AH69" s="15"/>
      <c r="AI69" s="54"/>
      <c r="AJ69" s="15"/>
      <c r="AK69" s="54"/>
      <c r="AL69" s="15"/>
      <c r="AM69" s="24"/>
    </row>
    <row r="70" spans="1:40" s="41" customFormat="1">
      <c r="A70" s="41">
        <f t="shared" si="10"/>
        <v>27</v>
      </c>
      <c r="B70" s="53"/>
      <c r="C70" s="54"/>
      <c r="D70" s="15"/>
      <c r="E70" s="54"/>
      <c r="F70" s="15"/>
      <c r="G70" s="54"/>
      <c r="H70" s="15"/>
      <c r="I70" s="54"/>
      <c r="J70" s="15"/>
      <c r="K70" s="54"/>
      <c r="L70" s="15"/>
      <c r="M70" s="54"/>
      <c r="N70" s="15"/>
      <c r="O70" s="54"/>
      <c r="P70" s="15"/>
      <c r="Q70" s="54"/>
      <c r="R70" s="15"/>
      <c r="S70" s="54"/>
      <c r="T70" s="15"/>
      <c r="U70" s="54"/>
      <c r="V70" s="15"/>
      <c r="W70" s="54"/>
      <c r="X70" s="15"/>
      <c r="Y70" s="54"/>
      <c r="Z70" s="15"/>
      <c r="AA70" s="54"/>
      <c r="AB70" s="15"/>
      <c r="AC70" s="54"/>
      <c r="AD70" s="15"/>
      <c r="AE70" s="54"/>
      <c r="AF70" s="15"/>
      <c r="AG70" s="54"/>
      <c r="AH70" s="15"/>
      <c r="AI70" s="54"/>
      <c r="AJ70" s="15"/>
      <c r="AK70" s="54"/>
      <c r="AL70" s="15"/>
      <c r="AM70" s="24"/>
    </row>
    <row r="71" spans="1:40" s="41" customFormat="1">
      <c r="A71" s="41">
        <f t="shared" si="10"/>
        <v>28</v>
      </c>
      <c r="B71" s="53"/>
      <c r="C71" s="54"/>
      <c r="D71" s="15"/>
      <c r="E71" s="54"/>
      <c r="F71" s="15"/>
      <c r="G71" s="54"/>
      <c r="H71" s="15"/>
      <c r="I71" s="54"/>
      <c r="J71" s="15"/>
      <c r="K71" s="54"/>
      <c r="L71" s="15"/>
      <c r="M71" s="54"/>
      <c r="N71" s="15"/>
      <c r="O71" s="54"/>
      <c r="P71" s="15"/>
      <c r="Q71" s="54"/>
      <c r="R71" s="15"/>
      <c r="S71" s="54"/>
      <c r="T71" s="15"/>
      <c r="U71" s="54"/>
      <c r="V71" s="15"/>
      <c r="W71" s="54"/>
      <c r="X71" s="15"/>
      <c r="Y71" s="54"/>
      <c r="Z71" s="15"/>
      <c r="AA71" s="54"/>
      <c r="AB71" s="15"/>
      <c r="AC71" s="54"/>
      <c r="AD71" s="15"/>
      <c r="AE71" s="54"/>
      <c r="AF71" s="15"/>
      <c r="AG71" s="54"/>
      <c r="AH71" s="15"/>
      <c r="AI71" s="54"/>
      <c r="AJ71" s="15"/>
      <c r="AK71" s="54"/>
      <c r="AL71" s="15"/>
      <c r="AM71" s="24"/>
      <c r="AN71" s="76"/>
    </row>
    <row r="72" spans="1:40" s="41" customFormat="1">
      <c r="A72" s="41">
        <f t="shared" si="10"/>
        <v>29</v>
      </c>
      <c r="B72" s="53"/>
      <c r="C72" s="54"/>
      <c r="D72" s="15"/>
      <c r="E72" s="54"/>
      <c r="F72" s="15"/>
      <c r="G72" s="54"/>
      <c r="H72" s="15"/>
      <c r="I72" s="54"/>
      <c r="J72" s="15"/>
      <c r="K72" s="54"/>
      <c r="L72" s="15"/>
      <c r="M72" s="54"/>
      <c r="N72" s="15"/>
      <c r="O72" s="54"/>
      <c r="P72" s="15"/>
      <c r="Q72" s="54"/>
      <c r="R72" s="15"/>
      <c r="S72" s="54"/>
      <c r="T72" s="15"/>
      <c r="U72" s="54"/>
      <c r="V72" s="15"/>
      <c r="W72" s="54"/>
      <c r="X72" s="15"/>
      <c r="Y72" s="54"/>
      <c r="Z72" s="15"/>
      <c r="AA72" s="54"/>
      <c r="AB72" s="15"/>
      <c r="AC72" s="54"/>
      <c r="AD72" s="15"/>
      <c r="AE72" s="54"/>
      <c r="AF72" s="15"/>
      <c r="AG72" s="54"/>
      <c r="AH72" s="15"/>
      <c r="AI72" s="54"/>
      <c r="AJ72" s="15"/>
      <c r="AK72" s="54"/>
      <c r="AL72" s="15"/>
      <c r="AM72" s="24"/>
      <c r="AN72" s="76"/>
    </row>
    <row r="73" spans="1:40" s="41" customFormat="1">
      <c r="A73" s="41">
        <f t="shared" si="10"/>
        <v>30</v>
      </c>
      <c r="B73" s="53"/>
      <c r="C73" s="54"/>
      <c r="D73" s="15"/>
      <c r="E73" s="54"/>
      <c r="F73" s="15"/>
      <c r="G73" s="54"/>
      <c r="H73" s="15"/>
      <c r="I73" s="54"/>
      <c r="J73" s="15"/>
      <c r="K73" s="54"/>
      <c r="L73" s="15"/>
      <c r="M73" s="54"/>
      <c r="N73" s="15"/>
      <c r="O73" s="54"/>
      <c r="P73" s="15"/>
      <c r="Q73" s="54"/>
      <c r="R73" s="15"/>
      <c r="S73" s="54"/>
      <c r="T73" s="15"/>
      <c r="U73" s="54"/>
      <c r="V73" s="15"/>
      <c r="W73" s="54"/>
      <c r="X73" s="15"/>
      <c r="Y73" s="54"/>
      <c r="Z73" s="15"/>
      <c r="AA73" s="54"/>
      <c r="AB73" s="15"/>
      <c r="AC73" s="54"/>
      <c r="AD73" s="15"/>
      <c r="AE73" s="54"/>
      <c r="AF73" s="15"/>
      <c r="AG73" s="54"/>
      <c r="AH73" s="15"/>
      <c r="AI73" s="54"/>
      <c r="AJ73" s="15"/>
      <c r="AK73" s="54"/>
      <c r="AL73" s="15"/>
      <c r="AM73" s="24"/>
      <c r="AN73" s="76"/>
    </row>
    <row r="74" spans="1:40" s="41" customFormat="1">
      <c r="A74" s="41">
        <f t="shared" si="10"/>
        <v>31</v>
      </c>
      <c r="B74" s="53"/>
      <c r="C74" s="54"/>
      <c r="D74" s="15"/>
      <c r="E74" s="54"/>
      <c r="F74" s="15"/>
      <c r="G74" s="54"/>
      <c r="H74" s="15"/>
      <c r="I74" s="54"/>
      <c r="J74" s="15"/>
      <c r="K74" s="54"/>
      <c r="L74" s="15"/>
      <c r="M74" s="54"/>
      <c r="N74" s="15"/>
      <c r="O74" s="54"/>
      <c r="P74" s="15"/>
      <c r="Q74" s="54"/>
      <c r="R74" s="15"/>
      <c r="S74" s="54"/>
      <c r="T74" s="15"/>
      <c r="U74" s="54"/>
      <c r="V74" s="15"/>
      <c r="W74" s="54"/>
      <c r="X74" s="15"/>
      <c r="Y74" s="54"/>
      <c r="Z74" s="15"/>
      <c r="AA74" s="54"/>
      <c r="AB74" s="15"/>
      <c r="AC74" s="54"/>
      <c r="AD74" s="15"/>
      <c r="AE74" s="54"/>
      <c r="AF74" s="15"/>
      <c r="AG74" s="54"/>
      <c r="AH74" s="15"/>
      <c r="AI74" s="54"/>
      <c r="AJ74" s="15"/>
      <c r="AK74" s="54"/>
      <c r="AL74" s="15"/>
      <c r="AM74" s="24"/>
      <c r="AN74" s="76"/>
    </row>
    <row r="75" spans="1:40" s="41" customFormat="1">
      <c r="A75" s="41">
        <f t="shared" si="10"/>
        <v>32</v>
      </c>
      <c r="B75" s="53"/>
      <c r="C75" s="54"/>
      <c r="D75" s="15"/>
      <c r="E75" s="54"/>
      <c r="F75" s="15"/>
      <c r="G75" s="54"/>
      <c r="H75" s="15"/>
      <c r="I75" s="54"/>
      <c r="J75" s="15"/>
      <c r="K75" s="54"/>
      <c r="L75" s="15"/>
      <c r="M75" s="54"/>
      <c r="N75" s="15"/>
      <c r="O75" s="54"/>
      <c r="P75" s="15"/>
      <c r="Q75" s="54"/>
      <c r="R75" s="15"/>
      <c r="S75" s="54"/>
      <c r="T75" s="15"/>
      <c r="U75" s="54"/>
      <c r="V75" s="15"/>
      <c r="W75" s="54"/>
      <c r="X75" s="15"/>
      <c r="Y75" s="54"/>
      <c r="Z75" s="15"/>
      <c r="AA75" s="54"/>
      <c r="AB75" s="15"/>
      <c r="AC75" s="54"/>
      <c r="AD75" s="15"/>
      <c r="AE75" s="54"/>
      <c r="AF75" s="15"/>
      <c r="AG75" s="54"/>
      <c r="AH75" s="15"/>
      <c r="AI75" s="54"/>
      <c r="AJ75" s="15"/>
      <c r="AK75" s="54"/>
      <c r="AL75" s="15"/>
      <c r="AM75" s="24"/>
    </row>
    <row r="76" spans="1:40" s="41" customFormat="1">
      <c r="A76" s="41">
        <f t="shared" si="10"/>
        <v>33</v>
      </c>
      <c r="B76" s="53"/>
      <c r="C76" s="54"/>
      <c r="D76" s="15"/>
      <c r="E76" s="54"/>
      <c r="F76" s="15"/>
      <c r="G76" s="54"/>
      <c r="H76" s="15"/>
      <c r="I76" s="54"/>
      <c r="J76" s="15"/>
      <c r="K76" s="54"/>
      <c r="L76" s="15"/>
      <c r="M76" s="54"/>
      <c r="N76" s="15"/>
      <c r="O76" s="54"/>
      <c r="P76" s="15"/>
      <c r="Q76" s="54"/>
      <c r="R76" s="15"/>
      <c r="S76" s="54"/>
      <c r="T76" s="15"/>
      <c r="U76" s="54"/>
      <c r="V76" s="15"/>
      <c r="W76" s="54"/>
      <c r="X76" s="15"/>
      <c r="Y76" s="54"/>
      <c r="Z76" s="15"/>
      <c r="AA76" s="54"/>
      <c r="AB76" s="15"/>
      <c r="AC76" s="54"/>
      <c r="AD76" s="15"/>
      <c r="AE76" s="54"/>
      <c r="AF76" s="15"/>
      <c r="AG76" s="54"/>
      <c r="AH76" s="15"/>
      <c r="AI76" s="54"/>
      <c r="AJ76" s="15"/>
      <c r="AK76" s="54"/>
      <c r="AL76" s="15"/>
      <c r="AM76" s="24"/>
    </row>
    <row r="77" spans="1:40" s="41" customFormat="1">
      <c r="A77" s="41">
        <f t="shared" si="10"/>
        <v>34</v>
      </c>
      <c r="B77" s="53"/>
      <c r="C77" s="54"/>
      <c r="D77" s="15"/>
      <c r="E77" s="54"/>
      <c r="F77" s="15"/>
      <c r="G77" s="54"/>
      <c r="H77" s="15"/>
      <c r="I77" s="54"/>
      <c r="J77" s="15"/>
      <c r="K77" s="54"/>
      <c r="L77" s="15"/>
      <c r="M77" s="54"/>
      <c r="N77" s="15"/>
      <c r="O77" s="54"/>
      <c r="P77" s="15"/>
      <c r="Q77" s="54"/>
      <c r="R77" s="15"/>
      <c r="S77" s="54"/>
      <c r="T77" s="15"/>
      <c r="U77" s="54"/>
      <c r="V77" s="15"/>
      <c r="W77" s="54"/>
      <c r="X77" s="15"/>
      <c r="Y77" s="54"/>
      <c r="Z77" s="15"/>
      <c r="AA77" s="54"/>
      <c r="AB77" s="15"/>
      <c r="AC77" s="54"/>
      <c r="AD77" s="15"/>
      <c r="AE77" s="54"/>
      <c r="AF77" s="15"/>
      <c r="AG77" s="54"/>
      <c r="AH77" s="15"/>
      <c r="AI77" s="54"/>
      <c r="AJ77" s="15"/>
      <c r="AK77" s="54"/>
      <c r="AL77" s="15"/>
      <c r="AM77" s="24"/>
    </row>
    <row r="78" spans="1:40" s="41" customFormat="1">
      <c r="A78" s="41">
        <f t="shared" si="10"/>
        <v>35</v>
      </c>
      <c r="B78" s="53"/>
      <c r="C78" s="54"/>
      <c r="D78" s="15"/>
      <c r="E78" s="54"/>
      <c r="F78" s="15"/>
      <c r="G78" s="54"/>
      <c r="H78" s="15"/>
      <c r="I78" s="54"/>
      <c r="J78" s="15"/>
      <c r="K78" s="54"/>
      <c r="L78" s="15"/>
      <c r="M78" s="54"/>
      <c r="N78" s="15"/>
      <c r="O78" s="54"/>
      <c r="P78" s="15"/>
      <c r="Q78" s="54"/>
      <c r="R78" s="15"/>
      <c r="S78" s="54"/>
      <c r="T78" s="15"/>
      <c r="U78" s="54"/>
      <c r="V78" s="15"/>
      <c r="W78" s="54"/>
      <c r="X78" s="15"/>
      <c r="Y78" s="54"/>
      <c r="Z78" s="15"/>
      <c r="AA78" s="54"/>
      <c r="AB78" s="15"/>
      <c r="AC78" s="54"/>
      <c r="AD78" s="15"/>
      <c r="AE78" s="54"/>
      <c r="AF78" s="15"/>
      <c r="AG78" s="54"/>
      <c r="AH78" s="15"/>
      <c r="AI78" s="54"/>
      <c r="AJ78" s="15"/>
      <c r="AK78" s="54"/>
      <c r="AL78" s="15"/>
      <c r="AM78" s="24"/>
    </row>
    <row r="79" spans="1:40" s="41" customFormat="1">
      <c r="A79" s="41">
        <f t="shared" si="10"/>
        <v>36</v>
      </c>
      <c r="B79" s="53"/>
      <c r="C79" s="54"/>
      <c r="D79" s="15"/>
      <c r="E79" s="54"/>
      <c r="F79" s="15"/>
      <c r="G79" s="54"/>
      <c r="H79" s="15"/>
      <c r="I79" s="54"/>
      <c r="J79" s="15"/>
      <c r="K79" s="54"/>
      <c r="L79" s="15"/>
      <c r="M79" s="54"/>
      <c r="N79" s="15"/>
      <c r="O79" s="54"/>
      <c r="P79" s="15"/>
      <c r="Q79" s="54"/>
      <c r="R79" s="15"/>
      <c r="S79" s="54"/>
      <c r="T79" s="15"/>
      <c r="U79" s="54"/>
      <c r="V79" s="15"/>
      <c r="W79" s="54"/>
      <c r="X79" s="15"/>
      <c r="Y79" s="54"/>
      <c r="Z79" s="15"/>
      <c r="AA79" s="54"/>
      <c r="AB79" s="15"/>
      <c r="AC79" s="54"/>
      <c r="AD79" s="15"/>
      <c r="AE79" s="54"/>
      <c r="AF79" s="15"/>
      <c r="AG79" s="54"/>
      <c r="AH79" s="15"/>
      <c r="AI79" s="54"/>
      <c r="AJ79" s="15"/>
      <c r="AK79" s="54"/>
      <c r="AL79" s="15"/>
      <c r="AM79" s="28"/>
    </row>
    <row r="80" spans="1:40" s="41" customFormat="1">
      <c r="A80" s="41">
        <f t="shared" si="10"/>
        <v>37</v>
      </c>
      <c r="B80" s="53"/>
      <c r="C80" s="54"/>
      <c r="D80" s="15"/>
      <c r="E80" s="54"/>
      <c r="F80" s="15"/>
      <c r="G80" s="54"/>
      <c r="H80" s="15"/>
      <c r="I80" s="54"/>
      <c r="J80" s="15"/>
      <c r="K80" s="54"/>
      <c r="L80" s="15"/>
      <c r="M80" s="54"/>
      <c r="N80" s="15"/>
      <c r="O80" s="54"/>
      <c r="P80" s="15"/>
      <c r="Q80" s="54"/>
      <c r="R80" s="15"/>
      <c r="S80" s="54"/>
      <c r="T80" s="15"/>
      <c r="U80" s="54"/>
      <c r="V80" s="15"/>
      <c r="W80" s="54"/>
      <c r="X80" s="15"/>
      <c r="Y80" s="54"/>
      <c r="Z80" s="15"/>
      <c r="AA80" s="54"/>
      <c r="AB80" s="15"/>
      <c r="AC80" s="54"/>
      <c r="AD80" s="15"/>
      <c r="AE80" s="54"/>
      <c r="AF80" s="15"/>
      <c r="AG80" s="54"/>
      <c r="AH80" s="15"/>
      <c r="AI80" s="54"/>
      <c r="AJ80" s="15"/>
      <c r="AK80" s="54"/>
      <c r="AL80" s="15"/>
      <c r="AM80" s="28"/>
    </row>
    <row r="81" spans="1:40" s="41" customFormat="1">
      <c r="A81" s="41">
        <f t="shared" si="10"/>
        <v>38</v>
      </c>
      <c r="B81" s="53"/>
      <c r="C81" s="54"/>
      <c r="D81" s="15"/>
      <c r="E81" s="54"/>
      <c r="F81" s="15"/>
      <c r="G81" s="54"/>
      <c r="H81" s="15"/>
      <c r="I81" s="54"/>
      <c r="J81" s="15"/>
      <c r="K81" s="54"/>
      <c r="L81" s="15"/>
      <c r="M81" s="54"/>
      <c r="N81" s="15"/>
      <c r="O81" s="54"/>
      <c r="P81" s="15"/>
      <c r="Q81" s="54"/>
      <c r="R81" s="15"/>
      <c r="S81" s="54"/>
      <c r="T81" s="15"/>
      <c r="U81" s="54"/>
      <c r="V81" s="15"/>
      <c r="W81" s="54"/>
      <c r="X81" s="15"/>
      <c r="Y81" s="54"/>
      <c r="Z81" s="15"/>
      <c r="AA81" s="54"/>
      <c r="AB81" s="15"/>
      <c r="AC81" s="54"/>
      <c r="AD81" s="15"/>
      <c r="AE81" s="54"/>
      <c r="AF81" s="15"/>
      <c r="AG81" s="54"/>
      <c r="AH81" s="15"/>
      <c r="AI81" s="54"/>
      <c r="AJ81" s="15"/>
      <c r="AK81" s="54"/>
      <c r="AL81" s="15"/>
      <c r="AM81" s="28"/>
    </row>
    <row r="82" spans="1:40" s="41" customFormat="1">
      <c r="A82" s="41">
        <f t="shared" si="10"/>
        <v>39</v>
      </c>
      <c r="B82" s="53"/>
      <c r="C82" s="54"/>
      <c r="D82" s="15"/>
      <c r="E82" s="54"/>
      <c r="F82" s="15"/>
      <c r="G82" s="54"/>
      <c r="H82" s="15"/>
      <c r="I82" s="54"/>
      <c r="J82" s="15"/>
      <c r="K82" s="54"/>
      <c r="L82" s="15"/>
      <c r="M82" s="54"/>
      <c r="N82" s="15"/>
      <c r="O82" s="54"/>
      <c r="P82" s="15"/>
      <c r="Q82" s="54"/>
      <c r="R82" s="15"/>
      <c r="S82" s="54"/>
      <c r="T82" s="15"/>
      <c r="U82" s="54"/>
      <c r="V82" s="15"/>
      <c r="W82" s="54"/>
      <c r="X82" s="15"/>
      <c r="Y82" s="54"/>
      <c r="Z82" s="15"/>
      <c r="AA82" s="54"/>
      <c r="AB82" s="15"/>
      <c r="AC82" s="54"/>
      <c r="AD82" s="15"/>
      <c r="AE82" s="54"/>
      <c r="AF82" s="15"/>
      <c r="AG82" s="54"/>
      <c r="AH82" s="15"/>
      <c r="AI82" s="54"/>
      <c r="AJ82" s="15"/>
      <c r="AK82" s="54"/>
      <c r="AL82" s="15"/>
      <c r="AM82" s="28"/>
    </row>
    <row r="83" spans="1:40" s="41" customFormat="1">
      <c r="A83" s="41">
        <f t="shared" si="10"/>
        <v>40</v>
      </c>
      <c r="B83" s="53"/>
      <c r="C83" s="54"/>
      <c r="D83" s="15"/>
      <c r="E83" s="54"/>
      <c r="F83" s="15"/>
      <c r="G83" s="54"/>
      <c r="H83" s="15"/>
      <c r="I83" s="54"/>
      <c r="J83" s="15"/>
      <c r="K83" s="54"/>
      <c r="L83" s="15"/>
      <c r="M83" s="54"/>
      <c r="N83" s="15"/>
      <c r="O83" s="54"/>
      <c r="P83" s="15"/>
      <c r="Q83" s="54"/>
      <c r="R83" s="15"/>
      <c r="S83" s="54"/>
      <c r="T83" s="15"/>
      <c r="U83" s="54"/>
      <c r="V83" s="15"/>
      <c r="W83" s="54"/>
      <c r="X83" s="15"/>
      <c r="Y83" s="54"/>
      <c r="Z83" s="15"/>
      <c r="AA83" s="54"/>
      <c r="AB83" s="15"/>
      <c r="AC83" s="54"/>
      <c r="AD83" s="15"/>
      <c r="AE83" s="54"/>
      <c r="AF83" s="15"/>
      <c r="AG83" s="54"/>
      <c r="AH83" s="15"/>
      <c r="AI83" s="54"/>
      <c r="AJ83" s="15"/>
      <c r="AK83" s="54"/>
      <c r="AL83" s="15"/>
      <c r="AM83" s="24"/>
    </row>
    <row r="84" spans="1:40" s="41" customFormat="1">
      <c r="A84" s="41">
        <f t="shared" si="10"/>
        <v>41</v>
      </c>
      <c r="B84" s="53"/>
      <c r="C84" s="54"/>
      <c r="D84" s="15"/>
      <c r="E84" s="54"/>
      <c r="F84" s="15"/>
      <c r="G84" s="54"/>
      <c r="H84" s="15"/>
      <c r="I84" s="54"/>
      <c r="J84" s="15"/>
      <c r="K84" s="54"/>
      <c r="L84" s="15"/>
      <c r="M84" s="54"/>
      <c r="N84" s="15"/>
      <c r="O84" s="54"/>
      <c r="P84" s="15"/>
      <c r="Q84" s="54"/>
      <c r="R84" s="15"/>
      <c r="S84" s="54"/>
      <c r="T84" s="15"/>
      <c r="U84" s="54"/>
      <c r="V84" s="15"/>
      <c r="W84" s="54"/>
      <c r="X84" s="15"/>
      <c r="Y84" s="54"/>
      <c r="Z84" s="15"/>
      <c r="AA84" s="54"/>
      <c r="AB84" s="15"/>
      <c r="AC84" s="54"/>
      <c r="AD84" s="15"/>
      <c r="AE84" s="54"/>
      <c r="AF84" s="15"/>
      <c r="AG84" s="54"/>
      <c r="AH84" s="15"/>
      <c r="AI84" s="54"/>
      <c r="AJ84" s="15"/>
      <c r="AK84" s="54"/>
      <c r="AL84" s="15"/>
      <c r="AM84" s="24"/>
    </row>
    <row r="85" spans="1:40" s="41" customFormat="1">
      <c r="A85" s="41">
        <f t="shared" si="10"/>
        <v>42</v>
      </c>
      <c r="B85" s="53"/>
      <c r="C85" s="54"/>
      <c r="D85" s="15"/>
      <c r="E85" s="54"/>
      <c r="F85" s="15"/>
      <c r="G85" s="54"/>
      <c r="H85" s="15"/>
      <c r="I85" s="54"/>
      <c r="J85" s="15"/>
      <c r="K85" s="54"/>
      <c r="L85" s="15"/>
      <c r="M85" s="54"/>
      <c r="N85" s="15"/>
      <c r="O85" s="54"/>
      <c r="P85" s="15"/>
      <c r="Q85" s="54"/>
      <c r="R85" s="15"/>
      <c r="S85" s="54"/>
      <c r="T85" s="15"/>
      <c r="U85" s="54"/>
      <c r="V85" s="15"/>
      <c r="W85" s="54"/>
      <c r="X85" s="15"/>
      <c r="Y85" s="54"/>
      <c r="Z85" s="15"/>
      <c r="AA85" s="54"/>
      <c r="AB85" s="15"/>
      <c r="AC85" s="54"/>
      <c r="AD85" s="15"/>
      <c r="AE85" s="54"/>
      <c r="AF85" s="15"/>
      <c r="AG85" s="54"/>
      <c r="AH85" s="15"/>
      <c r="AI85" s="54"/>
      <c r="AJ85" s="15"/>
      <c r="AK85" s="54"/>
      <c r="AL85" s="15"/>
      <c r="AM85" s="24"/>
    </row>
    <row r="86" spans="1:40" s="41" customFormat="1">
      <c r="A86" s="41">
        <f t="shared" si="10"/>
        <v>43</v>
      </c>
      <c r="B86" s="53"/>
      <c r="C86" s="54"/>
      <c r="D86" s="15"/>
      <c r="E86" s="54"/>
      <c r="F86" s="15"/>
      <c r="G86" s="54"/>
      <c r="H86" s="15"/>
      <c r="I86" s="54"/>
      <c r="J86" s="15"/>
      <c r="K86" s="54"/>
      <c r="L86" s="15"/>
      <c r="M86" s="54"/>
      <c r="N86" s="15"/>
      <c r="O86" s="54"/>
      <c r="P86" s="15"/>
      <c r="Q86" s="54"/>
      <c r="R86" s="15"/>
      <c r="S86" s="54"/>
      <c r="T86" s="15"/>
      <c r="U86" s="54"/>
      <c r="V86" s="15"/>
      <c r="W86" s="54"/>
      <c r="X86" s="15"/>
      <c r="Y86" s="54"/>
      <c r="Z86" s="15"/>
      <c r="AA86" s="54"/>
      <c r="AB86" s="15"/>
      <c r="AC86" s="54"/>
      <c r="AD86" s="15"/>
      <c r="AE86" s="54"/>
      <c r="AF86" s="15"/>
      <c r="AG86" s="54"/>
      <c r="AH86" s="15"/>
      <c r="AI86" s="54"/>
      <c r="AJ86" s="15"/>
      <c r="AK86" s="54"/>
      <c r="AL86" s="15"/>
      <c r="AM86" s="24"/>
    </row>
    <row r="87" spans="1:40" s="41" customFormat="1">
      <c r="A87" s="41">
        <f t="shared" si="10"/>
        <v>44</v>
      </c>
      <c r="B87" s="53"/>
      <c r="C87" s="54"/>
      <c r="D87" s="15"/>
      <c r="E87" s="54"/>
      <c r="F87" s="15"/>
      <c r="G87" s="54"/>
      <c r="H87" s="15"/>
      <c r="I87" s="54"/>
      <c r="J87" s="15"/>
      <c r="K87" s="54"/>
      <c r="L87" s="15"/>
      <c r="M87" s="54"/>
      <c r="N87" s="15"/>
      <c r="O87" s="54"/>
      <c r="P87" s="15"/>
      <c r="Q87" s="54"/>
      <c r="R87" s="15"/>
      <c r="S87" s="54"/>
      <c r="T87" s="15"/>
      <c r="U87" s="54"/>
      <c r="V87" s="15"/>
      <c r="W87" s="54"/>
      <c r="X87" s="15"/>
      <c r="Y87" s="54"/>
      <c r="Z87" s="15"/>
      <c r="AA87" s="54"/>
      <c r="AB87" s="15"/>
      <c r="AC87" s="54"/>
      <c r="AD87" s="15"/>
      <c r="AE87" s="54"/>
      <c r="AF87" s="15"/>
      <c r="AG87" s="54"/>
      <c r="AH87" s="15"/>
      <c r="AI87" s="54"/>
      <c r="AJ87" s="15"/>
      <c r="AK87" s="54"/>
      <c r="AL87" s="15"/>
      <c r="AM87" s="28"/>
    </row>
    <row r="88" spans="1:40" s="41" customFormat="1">
      <c r="A88" s="41">
        <f t="shared" si="10"/>
        <v>45</v>
      </c>
      <c r="B88" s="53"/>
      <c r="C88" s="54"/>
      <c r="D88" s="15"/>
      <c r="E88" s="54"/>
      <c r="F88" s="15"/>
      <c r="G88" s="54"/>
      <c r="H88" s="15"/>
      <c r="I88" s="54"/>
      <c r="J88" s="15"/>
      <c r="K88" s="54"/>
      <c r="L88" s="15"/>
      <c r="M88" s="54"/>
      <c r="N88" s="15"/>
      <c r="O88" s="54"/>
      <c r="P88" s="15"/>
      <c r="Q88" s="54"/>
      <c r="R88" s="15"/>
      <c r="S88" s="54"/>
      <c r="T88" s="15"/>
      <c r="U88" s="54"/>
      <c r="V88" s="15"/>
      <c r="W88" s="54"/>
      <c r="X88" s="15"/>
      <c r="Y88" s="54"/>
      <c r="Z88" s="15"/>
      <c r="AA88" s="54"/>
      <c r="AB88" s="15"/>
      <c r="AC88" s="54"/>
      <c r="AD88" s="15"/>
      <c r="AE88" s="54"/>
      <c r="AF88" s="15"/>
      <c r="AG88" s="54"/>
      <c r="AH88" s="15"/>
      <c r="AI88" s="54"/>
      <c r="AJ88" s="15"/>
      <c r="AK88" s="54"/>
      <c r="AL88" s="15"/>
      <c r="AM88" s="24"/>
    </row>
    <row r="89" spans="1:40" s="41" customFormat="1">
      <c r="A89" s="41">
        <f t="shared" si="10"/>
        <v>46</v>
      </c>
      <c r="B89" s="53"/>
      <c r="C89" s="54"/>
      <c r="D89" s="15"/>
      <c r="E89" s="54"/>
      <c r="F89" s="15"/>
      <c r="G89" s="54"/>
      <c r="H89" s="15"/>
      <c r="I89" s="54"/>
      <c r="J89" s="15"/>
      <c r="K89" s="54"/>
      <c r="L89" s="15"/>
      <c r="M89" s="54"/>
      <c r="N89" s="15"/>
      <c r="O89" s="54"/>
      <c r="P89" s="15"/>
      <c r="Q89" s="54"/>
      <c r="R89" s="15"/>
      <c r="S89" s="54"/>
      <c r="T89" s="15"/>
      <c r="U89" s="54"/>
      <c r="V89" s="15"/>
      <c r="W89" s="54"/>
      <c r="X89" s="15"/>
      <c r="Y89" s="54"/>
      <c r="Z89" s="15"/>
      <c r="AA89" s="54"/>
      <c r="AB89" s="15"/>
      <c r="AC89" s="54"/>
      <c r="AD89" s="15"/>
      <c r="AE89" s="54"/>
      <c r="AF89" s="15"/>
      <c r="AG89" s="54"/>
      <c r="AH89" s="15"/>
      <c r="AI89" s="54"/>
      <c r="AJ89" s="15"/>
      <c r="AK89" s="54"/>
      <c r="AL89" s="15"/>
      <c r="AM89" s="24"/>
      <c r="AN89" s="76"/>
    </row>
    <row r="90" spans="1:40" s="41" customFormat="1">
      <c r="A90" s="41">
        <f t="shared" si="10"/>
        <v>47</v>
      </c>
      <c r="B90" s="53"/>
      <c r="C90" s="54"/>
      <c r="D90" s="15"/>
      <c r="E90" s="54"/>
      <c r="F90" s="15"/>
      <c r="G90" s="54"/>
      <c r="H90" s="15"/>
      <c r="I90" s="54"/>
      <c r="J90" s="15"/>
      <c r="K90" s="54"/>
      <c r="L90" s="15"/>
      <c r="M90" s="54"/>
      <c r="N90" s="15"/>
      <c r="O90" s="54"/>
      <c r="P90" s="15"/>
      <c r="Q90" s="54"/>
      <c r="R90" s="15"/>
      <c r="S90" s="54"/>
      <c r="T90" s="15"/>
      <c r="U90" s="54"/>
      <c r="V90" s="15"/>
      <c r="W90" s="54"/>
      <c r="X90" s="15"/>
      <c r="Y90" s="54"/>
      <c r="Z90" s="15"/>
      <c r="AA90" s="54"/>
      <c r="AB90" s="15"/>
      <c r="AC90" s="54"/>
      <c r="AD90" s="15"/>
      <c r="AE90" s="54"/>
      <c r="AF90" s="15"/>
      <c r="AG90" s="54"/>
      <c r="AH90" s="15"/>
      <c r="AI90" s="54"/>
      <c r="AJ90" s="15"/>
      <c r="AK90" s="54"/>
      <c r="AL90" s="15"/>
      <c r="AM90" s="24"/>
      <c r="AN90" s="76"/>
    </row>
    <row r="91" spans="1:40" s="41" customFormat="1">
      <c r="A91" s="41">
        <f t="shared" si="10"/>
        <v>48</v>
      </c>
      <c r="B91" s="53"/>
      <c r="C91" s="54"/>
      <c r="D91" s="15"/>
      <c r="E91" s="54"/>
      <c r="F91" s="15"/>
      <c r="G91" s="54"/>
      <c r="H91" s="15"/>
      <c r="I91" s="54"/>
      <c r="J91" s="15"/>
      <c r="K91" s="54"/>
      <c r="L91" s="15"/>
      <c r="M91" s="54"/>
      <c r="N91" s="15"/>
      <c r="O91" s="54"/>
      <c r="P91" s="15"/>
      <c r="Q91" s="54"/>
      <c r="R91" s="15"/>
      <c r="S91" s="54"/>
      <c r="T91" s="15"/>
      <c r="U91" s="54"/>
      <c r="V91" s="15"/>
      <c r="W91" s="54"/>
      <c r="X91" s="15"/>
      <c r="Y91" s="54"/>
      <c r="Z91" s="15"/>
      <c r="AA91" s="54"/>
      <c r="AB91" s="15"/>
      <c r="AC91" s="54"/>
      <c r="AD91" s="15"/>
      <c r="AE91" s="54"/>
      <c r="AF91" s="15"/>
      <c r="AG91" s="54"/>
      <c r="AH91" s="15"/>
      <c r="AI91" s="54"/>
      <c r="AJ91" s="15"/>
      <c r="AK91" s="54"/>
      <c r="AL91" s="15"/>
      <c r="AM91" s="28"/>
    </row>
    <row r="92" spans="1:40" s="41" customFormat="1">
      <c r="A92" s="41">
        <f t="shared" si="10"/>
        <v>49</v>
      </c>
      <c r="B92" s="53"/>
      <c r="C92" s="54"/>
      <c r="D92" s="15"/>
      <c r="E92" s="54"/>
      <c r="F92" s="15"/>
      <c r="G92" s="54"/>
      <c r="H92" s="15"/>
      <c r="I92" s="54"/>
      <c r="J92" s="15"/>
      <c r="K92" s="54"/>
      <c r="L92" s="15"/>
      <c r="M92" s="54"/>
      <c r="N92" s="15"/>
      <c r="O92" s="54"/>
      <c r="P92" s="15"/>
      <c r="Q92" s="54"/>
      <c r="R92" s="15"/>
      <c r="S92" s="54"/>
      <c r="T92" s="15"/>
      <c r="U92" s="54"/>
      <c r="V92" s="15"/>
      <c r="W92" s="54"/>
      <c r="X92" s="15"/>
      <c r="Y92" s="54"/>
      <c r="Z92" s="15"/>
      <c r="AA92" s="54"/>
      <c r="AB92" s="15"/>
      <c r="AC92" s="54"/>
      <c r="AD92" s="15"/>
      <c r="AE92" s="54"/>
      <c r="AF92" s="15"/>
      <c r="AG92" s="54"/>
      <c r="AH92" s="15"/>
      <c r="AI92" s="54"/>
      <c r="AJ92" s="15"/>
      <c r="AK92" s="54"/>
      <c r="AL92" s="15"/>
      <c r="AM92" s="24"/>
    </row>
    <row r="93" spans="1:40" s="41" customFormat="1">
      <c r="A93" s="41">
        <f t="shared" si="10"/>
        <v>50</v>
      </c>
      <c r="B93" s="53"/>
      <c r="C93" s="54"/>
      <c r="D93" s="15"/>
      <c r="E93" s="54"/>
      <c r="F93" s="15"/>
      <c r="G93" s="54"/>
      <c r="H93" s="15"/>
      <c r="I93" s="54"/>
      <c r="J93" s="15"/>
      <c r="K93" s="54"/>
      <c r="L93" s="15"/>
      <c r="M93" s="54"/>
      <c r="N93" s="15"/>
      <c r="O93" s="54"/>
      <c r="P93" s="15"/>
      <c r="Q93" s="54"/>
      <c r="R93" s="15"/>
      <c r="S93" s="54"/>
      <c r="T93" s="15"/>
      <c r="U93" s="54"/>
      <c r="V93" s="15"/>
      <c r="W93" s="54"/>
      <c r="X93" s="15"/>
      <c r="Y93" s="54"/>
      <c r="Z93" s="15"/>
      <c r="AA93" s="54"/>
      <c r="AB93" s="15"/>
      <c r="AC93" s="54"/>
      <c r="AD93" s="15"/>
      <c r="AE93" s="54"/>
      <c r="AF93" s="15"/>
      <c r="AG93" s="54"/>
      <c r="AH93" s="15"/>
      <c r="AI93" s="54"/>
      <c r="AJ93" s="15"/>
      <c r="AK93" s="54"/>
      <c r="AL93" s="15"/>
      <c r="AM93" s="28"/>
    </row>
    <row r="94" spans="1:40" s="41" customFormat="1">
      <c r="A94" s="41">
        <f t="shared" si="10"/>
        <v>51</v>
      </c>
      <c r="B94" s="53"/>
      <c r="C94" s="54"/>
      <c r="D94" s="15"/>
      <c r="E94" s="54"/>
      <c r="F94" s="15"/>
      <c r="G94" s="54"/>
      <c r="H94" s="15"/>
      <c r="I94" s="54"/>
      <c r="J94" s="15"/>
      <c r="K94" s="54"/>
      <c r="L94" s="15"/>
      <c r="M94" s="54"/>
      <c r="N94" s="15"/>
      <c r="O94" s="54"/>
      <c r="P94" s="15"/>
      <c r="Q94" s="54"/>
      <c r="R94" s="15"/>
      <c r="S94" s="54"/>
      <c r="T94" s="15"/>
      <c r="U94" s="54"/>
      <c r="V94" s="15"/>
      <c r="W94" s="54"/>
      <c r="X94" s="15"/>
      <c r="Y94" s="54"/>
      <c r="Z94" s="15"/>
      <c r="AA94" s="54"/>
      <c r="AB94" s="15"/>
      <c r="AC94" s="54"/>
      <c r="AD94" s="15"/>
      <c r="AE94" s="54"/>
      <c r="AF94" s="15"/>
      <c r="AG94" s="54"/>
      <c r="AH94" s="15"/>
      <c r="AI94" s="54"/>
      <c r="AJ94" s="15"/>
      <c r="AK94" s="54"/>
      <c r="AL94" s="15"/>
      <c r="AM94" s="28"/>
    </row>
    <row r="95" spans="1:40" s="41" customFormat="1">
      <c r="A95" s="41">
        <f t="shared" si="10"/>
        <v>52</v>
      </c>
      <c r="B95" s="53"/>
      <c r="C95" s="54"/>
      <c r="D95" s="15"/>
      <c r="E95" s="54"/>
      <c r="F95" s="15"/>
      <c r="G95" s="54"/>
      <c r="H95" s="15"/>
      <c r="I95" s="54"/>
      <c r="J95" s="15"/>
      <c r="K95" s="54"/>
      <c r="L95" s="15"/>
      <c r="M95" s="54"/>
      <c r="N95" s="15"/>
      <c r="O95" s="54"/>
      <c r="P95" s="15"/>
      <c r="Q95" s="54"/>
      <c r="R95" s="15"/>
      <c r="S95" s="54"/>
      <c r="T95" s="15"/>
      <c r="U95" s="54"/>
      <c r="V95" s="15"/>
      <c r="W95" s="54"/>
      <c r="X95" s="15"/>
      <c r="Y95" s="54"/>
      <c r="Z95" s="15"/>
      <c r="AA95" s="54"/>
      <c r="AB95" s="15"/>
      <c r="AC95" s="54"/>
      <c r="AD95" s="15"/>
      <c r="AE95" s="54"/>
      <c r="AF95" s="15"/>
      <c r="AG95" s="54"/>
      <c r="AH95" s="15"/>
      <c r="AI95" s="54"/>
      <c r="AJ95" s="15"/>
      <c r="AK95" s="54"/>
      <c r="AL95" s="15"/>
      <c r="AM95" s="24"/>
    </row>
    <row r="96" spans="1:40" s="41" customFormat="1">
      <c r="A96" s="41">
        <f t="shared" si="10"/>
        <v>53</v>
      </c>
      <c r="B96" s="53"/>
      <c r="C96" s="54"/>
      <c r="D96" s="15"/>
      <c r="E96" s="54"/>
      <c r="F96" s="15"/>
      <c r="G96" s="54"/>
      <c r="H96" s="15"/>
      <c r="I96" s="54"/>
      <c r="J96" s="15"/>
      <c r="K96" s="54"/>
      <c r="L96" s="15"/>
      <c r="M96" s="54"/>
      <c r="N96" s="15"/>
      <c r="O96" s="54"/>
      <c r="P96" s="15"/>
      <c r="Q96" s="54"/>
      <c r="R96" s="15"/>
      <c r="S96" s="54"/>
      <c r="T96" s="15"/>
      <c r="U96" s="54"/>
      <c r="V96" s="15"/>
      <c r="W96" s="54"/>
      <c r="X96" s="15"/>
      <c r="Y96" s="54"/>
      <c r="Z96" s="15"/>
      <c r="AA96" s="54"/>
      <c r="AB96" s="15"/>
      <c r="AC96" s="54"/>
      <c r="AD96" s="15"/>
      <c r="AE96" s="54"/>
      <c r="AF96" s="15"/>
      <c r="AG96" s="54"/>
      <c r="AH96" s="15"/>
      <c r="AI96" s="54"/>
      <c r="AJ96" s="15"/>
      <c r="AK96" s="54"/>
      <c r="AL96" s="15"/>
      <c r="AM96" s="24"/>
    </row>
    <row r="97" spans="1:40" s="41" customFormat="1">
      <c r="A97" s="41">
        <f t="shared" si="10"/>
        <v>54</v>
      </c>
      <c r="B97" s="53"/>
      <c r="C97" s="54"/>
      <c r="D97" s="15"/>
      <c r="E97" s="54"/>
      <c r="F97" s="15"/>
      <c r="G97" s="54"/>
      <c r="H97" s="15"/>
      <c r="I97" s="54"/>
      <c r="J97" s="15"/>
      <c r="K97" s="54"/>
      <c r="L97" s="15"/>
      <c r="M97" s="54"/>
      <c r="N97" s="15"/>
      <c r="O97" s="54"/>
      <c r="P97" s="15"/>
      <c r="Q97" s="54"/>
      <c r="R97" s="15"/>
      <c r="S97" s="54"/>
      <c r="T97" s="15"/>
      <c r="U97" s="54"/>
      <c r="V97" s="15"/>
      <c r="W97" s="54"/>
      <c r="X97" s="15"/>
      <c r="Y97" s="54"/>
      <c r="Z97" s="15"/>
      <c r="AA97" s="54"/>
      <c r="AB97" s="15"/>
      <c r="AC97" s="54"/>
      <c r="AD97" s="15"/>
      <c r="AE97" s="54"/>
      <c r="AF97" s="15"/>
      <c r="AG97" s="54"/>
      <c r="AH97" s="15"/>
      <c r="AI97" s="54"/>
      <c r="AJ97" s="15"/>
      <c r="AK97" s="54"/>
      <c r="AL97" s="15"/>
      <c r="AM97" s="24"/>
    </row>
    <row r="98" spans="1:40" s="41" customFormat="1">
      <c r="A98" s="41">
        <f t="shared" si="10"/>
        <v>55</v>
      </c>
      <c r="B98" s="53"/>
      <c r="C98" s="54"/>
      <c r="D98" s="15"/>
      <c r="E98" s="54"/>
      <c r="F98" s="15"/>
      <c r="G98" s="54"/>
      <c r="H98" s="15"/>
      <c r="I98" s="54"/>
      <c r="J98" s="15"/>
      <c r="K98" s="54"/>
      <c r="L98" s="15"/>
      <c r="M98" s="54"/>
      <c r="N98" s="15"/>
      <c r="O98" s="54"/>
      <c r="P98" s="15"/>
      <c r="Q98" s="54"/>
      <c r="R98" s="15"/>
      <c r="S98" s="54"/>
      <c r="T98" s="15"/>
      <c r="U98" s="54"/>
      <c r="V98" s="15"/>
      <c r="W98" s="54"/>
      <c r="X98" s="15"/>
      <c r="Y98" s="54"/>
      <c r="Z98" s="15"/>
      <c r="AA98" s="54"/>
      <c r="AB98" s="15"/>
      <c r="AC98" s="54"/>
      <c r="AD98" s="15"/>
      <c r="AE98" s="54"/>
      <c r="AF98" s="15"/>
      <c r="AG98" s="54"/>
      <c r="AH98" s="15"/>
      <c r="AI98" s="54"/>
      <c r="AJ98" s="15"/>
      <c r="AK98" s="54"/>
      <c r="AL98" s="15"/>
      <c r="AM98" s="24"/>
      <c r="AN98"/>
    </row>
    <row r="99" spans="1:40" s="41" customFormat="1">
      <c r="A99" s="41">
        <f t="shared" si="10"/>
        <v>56</v>
      </c>
      <c r="B99" s="53"/>
      <c r="C99" s="54"/>
      <c r="D99" s="15"/>
      <c r="E99" s="54"/>
      <c r="F99" s="15"/>
      <c r="G99" s="54"/>
      <c r="H99" s="15"/>
      <c r="I99" s="54"/>
      <c r="J99" s="15"/>
      <c r="K99" s="54"/>
      <c r="L99" s="15"/>
      <c r="M99" s="54"/>
      <c r="N99" s="15"/>
      <c r="O99" s="54"/>
      <c r="P99" s="15"/>
      <c r="Q99" s="54"/>
      <c r="R99" s="15"/>
      <c r="S99" s="54"/>
      <c r="T99" s="15"/>
      <c r="U99" s="54"/>
      <c r="V99" s="15"/>
      <c r="W99" s="54"/>
      <c r="X99" s="15"/>
      <c r="Y99" s="54"/>
      <c r="Z99" s="15"/>
      <c r="AA99" s="54"/>
      <c r="AB99" s="15"/>
      <c r="AC99" s="54"/>
      <c r="AD99" s="15"/>
      <c r="AE99" s="54"/>
      <c r="AF99" s="15"/>
      <c r="AG99" s="54"/>
      <c r="AH99" s="15"/>
      <c r="AI99" s="54"/>
      <c r="AJ99" s="15"/>
      <c r="AK99" s="54"/>
      <c r="AL99" s="15"/>
      <c r="AM99" s="24"/>
      <c r="AN99"/>
    </row>
    <row r="100" spans="1:40" s="41" customFormat="1">
      <c r="A100" s="41">
        <f t="shared" si="10"/>
        <v>57</v>
      </c>
      <c r="B100" s="53"/>
      <c r="C100" s="54"/>
      <c r="D100" s="15"/>
      <c r="E100" s="54"/>
      <c r="F100" s="15"/>
      <c r="G100" s="54"/>
      <c r="H100" s="15"/>
      <c r="I100" s="54"/>
      <c r="J100" s="15"/>
      <c r="K100" s="54"/>
      <c r="L100" s="15"/>
      <c r="M100" s="54"/>
      <c r="N100" s="15"/>
      <c r="O100" s="54"/>
      <c r="P100" s="15"/>
      <c r="Q100" s="54"/>
      <c r="R100" s="15"/>
      <c r="S100" s="54"/>
      <c r="T100" s="15"/>
      <c r="U100" s="54"/>
      <c r="V100" s="15"/>
      <c r="W100" s="54"/>
      <c r="X100" s="15"/>
      <c r="Y100" s="54"/>
      <c r="Z100" s="15"/>
      <c r="AA100" s="54"/>
      <c r="AB100" s="15"/>
      <c r="AC100" s="54"/>
      <c r="AD100" s="15"/>
      <c r="AE100" s="54"/>
      <c r="AF100" s="15"/>
      <c r="AG100" s="54"/>
      <c r="AH100" s="15"/>
      <c r="AI100" s="54"/>
      <c r="AJ100" s="15"/>
      <c r="AK100" s="54"/>
      <c r="AL100" s="15"/>
      <c r="AM100" s="24"/>
      <c r="AN100"/>
    </row>
    <row r="101" spans="1:40" s="41" customFormat="1">
      <c r="A101" s="41">
        <f t="shared" si="10"/>
        <v>58</v>
      </c>
      <c r="B101" s="53"/>
      <c r="C101" s="54"/>
      <c r="D101" s="15"/>
      <c r="E101" s="54"/>
      <c r="F101" s="15"/>
      <c r="G101" s="54"/>
      <c r="H101" s="15"/>
      <c r="I101" s="54"/>
      <c r="J101" s="15"/>
      <c r="K101" s="54"/>
      <c r="L101" s="15"/>
      <c r="M101" s="54"/>
      <c r="N101" s="15"/>
      <c r="O101" s="54"/>
      <c r="P101" s="15"/>
      <c r="Q101" s="54"/>
      <c r="R101" s="15"/>
      <c r="S101" s="54"/>
      <c r="T101" s="15"/>
      <c r="U101" s="54"/>
      <c r="V101" s="15"/>
      <c r="W101" s="54"/>
      <c r="X101" s="15"/>
      <c r="Y101" s="54"/>
      <c r="Z101" s="15"/>
      <c r="AA101" s="54"/>
      <c r="AB101" s="15"/>
      <c r="AC101" s="54"/>
      <c r="AD101" s="15"/>
      <c r="AE101" s="54"/>
      <c r="AF101" s="15"/>
      <c r="AG101" s="54"/>
      <c r="AH101" s="15"/>
      <c r="AI101" s="54"/>
      <c r="AJ101" s="15"/>
      <c r="AK101" s="54"/>
      <c r="AL101" s="15"/>
      <c r="AM101" s="24"/>
      <c r="AN101"/>
    </row>
    <row r="102" spans="1:40" s="41" customFormat="1">
      <c r="A102" s="41">
        <f t="shared" si="10"/>
        <v>59</v>
      </c>
      <c r="B102" s="53"/>
      <c r="C102" s="54"/>
      <c r="D102" s="15"/>
      <c r="E102" s="54"/>
      <c r="F102" s="15"/>
      <c r="G102" s="54"/>
      <c r="H102" s="15"/>
      <c r="I102" s="54"/>
      <c r="J102" s="15"/>
      <c r="K102" s="54"/>
      <c r="L102" s="15"/>
      <c r="M102" s="54"/>
      <c r="N102" s="15"/>
      <c r="O102" s="54"/>
      <c r="P102" s="15"/>
      <c r="Q102" s="54"/>
      <c r="R102" s="15"/>
      <c r="S102" s="54"/>
      <c r="T102" s="15"/>
      <c r="U102" s="54"/>
      <c r="V102" s="15"/>
      <c r="W102" s="54"/>
      <c r="X102" s="15"/>
      <c r="Y102" s="54"/>
      <c r="Z102" s="15"/>
      <c r="AA102" s="54"/>
      <c r="AB102" s="15"/>
      <c r="AC102" s="54"/>
      <c r="AD102" s="15"/>
      <c r="AE102" s="54"/>
      <c r="AF102" s="15"/>
      <c r="AG102" s="54"/>
      <c r="AH102" s="15"/>
      <c r="AI102" s="54"/>
      <c r="AJ102" s="15"/>
      <c r="AK102" s="54"/>
      <c r="AL102" s="15"/>
      <c r="AM102" s="24"/>
      <c r="AN102"/>
    </row>
    <row r="103" spans="1:40" s="41" customFormat="1">
      <c r="A103" s="41">
        <f t="shared" si="10"/>
        <v>60</v>
      </c>
      <c r="B103" s="53"/>
      <c r="C103" s="54"/>
      <c r="D103" s="15"/>
      <c r="E103" s="54"/>
      <c r="F103" s="15"/>
      <c r="G103" s="54"/>
      <c r="H103" s="15"/>
      <c r="I103" s="54"/>
      <c r="J103" s="15"/>
      <c r="K103" s="54"/>
      <c r="L103" s="15"/>
      <c r="M103" s="54"/>
      <c r="N103" s="15"/>
      <c r="O103" s="54"/>
      <c r="P103" s="15"/>
      <c r="Q103" s="54"/>
      <c r="R103" s="15"/>
      <c r="S103" s="54"/>
      <c r="T103" s="15"/>
      <c r="U103" s="54"/>
      <c r="V103" s="15"/>
      <c r="W103" s="54"/>
      <c r="X103" s="15"/>
      <c r="Y103" s="54"/>
      <c r="Z103" s="15"/>
      <c r="AA103" s="54"/>
      <c r="AB103" s="15"/>
      <c r="AC103" s="54"/>
      <c r="AD103" s="15"/>
      <c r="AE103" s="54"/>
      <c r="AF103" s="15"/>
      <c r="AG103" s="54"/>
      <c r="AH103" s="15"/>
      <c r="AI103" s="54"/>
      <c r="AJ103" s="15"/>
      <c r="AK103" s="54"/>
      <c r="AL103" s="15"/>
      <c r="AM103" s="24"/>
      <c r="AN103"/>
    </row>
    <row r="104" spans="1:40" s="41" customFormat="1"/>
    <row r="105" spans="1:40" s="41" customFormat="1"/>
    <row r="106" spans="1:40" s="41" customFormat="1"/>
    <row r="107" spans="1:40" s="41" customFormat="1"/>
    <row r="108" spans="1:40" s="41" customFormat="1"/>
    <row r="109" spans="1:40" s="41" customFormat="1"/>
    <row r="110" spans="1:40" s="41" customFormat="1"/>
    <row r="111" spans="1:40" s="41" customFormat="1"/>
    <row r="112" spans="1:40" s="41" customFormat="1"/>
  </sheetData>
  <sortState xmlns:xlrd2="http://schemas.microsoft.com/office/spreadsheetml/2017/richdata2" ref="B5:G22">
    <sortCondition descending="1" ref="G5"/>
    <sortCondition descending="1" ref="D5"/>
    <sortCondition ref="B5"/>
  </sortState>
  <mergeCells count="18">
    <mergeCell ref="O42:P42"/>
    <mergeCell ref="Q42:R42"/>
    <mergeCell ref="AC42:AD42"/>
    <mergeCell ref="AE42:AF42"/>
    <mergeCell ref="C42:D42"/>
    <mergeCell ref="E42:F42"/>
    <mergeCell ref="G42:H42"/>
    <mergeCell ref="I42:J42"/>
    <mergeCell ref="K42:L42"/>
    <mergeCell ref="M42:N42"/>
    <mergeCell ref="AK42:AL42"/>
    <mergeCell ref="S42:T42"/>
    <mergeCell ref="U42:V42"/>
    <mergeCell ref="W42:X42"/>
    <mergeCell ref="Y42:Z42"/>
    <mergeCell ref="AA42:AB42"/>
    <mergeCell ref="AG42:AH42"/>
    <mergeCell ref="AI42:AJ42"/>
  </mergeCells>
  <phoneticPr fontId="4" type="noConversion"/>
  <pageMargins left="0.75" right="0.75" top="1" bottom="1" header="0" footer="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6"/>
  <dimension ref="A1:AJ78"/>
  <sheetViews>
    <sheetView workbookViewId="0"/>
  </sheetViews>
  <sheetFormatPr baseColWidth="10" defaultColWidth="11.5703125" defaultRowHeight="12.75"/>
  <cols>
    <col min="1" max="1" width="7" customWidth="1"/>
    <col min="2" max="2" width="11.28515625" customWidth="1"/>
    <col min="3" max="30" width="7" customWidth="1"/>
  </cols>
  <sheetData>
    <row r="1" spans="1:31">
      <c r="A1" s="5" t="s">
        <v>67</v>
      </c>
      <c r="AE1" s="24"/>
    </row>
    <row r="2" spans="1:31">
      <c r="A2" t="s">
        <v>10</v>
      </c>
      <c r="AE2" s="24"/>
    </row>
    <row r="3" spans="1:31" ht="13.5" thickBot="1">
      <c r="A3">
        <f>+GENERAL!B6</f>
        <v>12</v>
      </c>
      <c r="C3" s="41">
        <f>SUM(C5:C10)</f>
        <v>-600000000</v>
      </c>
      <c r="AE3" s="24"/>
    </row>
    <row r="4" spans="1:31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AE4" s="24"/>
    </row>
    <row r="5" spans="1:31" ht="13.5" thickBot="1">
      <c r="A5" s="150">
        <v>1</v>
      </c>
      <c r="B5" s="23" t="s">
        <v>9</v>
      </c>
      <c r="C5" s="47">
        <f>+O$36</f>
        <v>-100000000</v>
      </c>
      <c r="D5" s="48">
        <f>+P$37</f>
        <v>0</v>
      </c>
      <c r="E5" s="45">
        <f>+P$36</f>
        <v>0</v>
      </c>
      <c r="F5" s="18">
        <f>+O$22</f>
        <v>0</v>
      </c>
      <c r="G5">
        <f t="shared" ref="G5:G18" si="0">IF(E5&lt;A$3/2,-1,1)*80+C5</f>
        <v>-100000080</v>
      </c>
      <c r="AE5" s="24"/>
    </row>
    <row r="6" spans="1:31" ht="13.5" thickBot="1">
      <c r="A6" s="150">
        <v>2</v>
      </c>
      <c r="B6" s="23" t="s">
        <v>6</v>
      </c>
      <c r="C6" s="47">
        <f>+M$36</f>
        <v>-100000000</v>
      </c>
      <c r="D6" s="48">
        <f>+N$37</f>
        <v>0</v>
      </c>
      <c r="E6" s="45">
        <f>+N$36</f>
        <v>0</v>
      </c>
      <c r="F6" s="18">
        <f>+M$22</f>
        <v>0</v>
      </c>
      <c r="G6">
        <f t="shared" si="0"/>
        <v>-100000080</v>
      </c>
      <c r="AE6" s="24"/>
    </row>
    <row r="7" spans="1:31" ht="13.5" thickBot="1">
      <c r="A7" s="150">
        <v>3</v>
      </c>
      <c r="B7" s="23" t="s">
        <v>139</v>
      </c>
      <c r="C7" s="47">
        <f>+Y$36</f>
        <v>-100000000</v>
      </c>
      <c r="D7" s="48">
        <f>+Z$37</f>
        <v>0</v>
      </c>
      <c r="E7" s="45">
        <f>+Z$36</f>
        <v>0</v>
      </c>
      <c r="F7" s="18">
        <f>+Y$22</f>
        <v>0</v>
      </c>
      <c r="G7">
        <f t="shared" si="0"/>
        <v>-100000080</v>
      </c>
      <c r="AE7" s="24"/>
    </row>
    <row r="8" spans="1:31" ht="13.5" thickBot="1">
      <c r="A8" s="150">
        <v>4</v>
      </c>
      <c r="B8" s="23" t="s">
        <v>120</v>
      </c>
      <c r="C8" s="47">
        <f>+E$36</f>
        <v>-100000000</v>
      </c>
      <c r="D8" s="48">
        <f>+F$37</f>
        <v>0</v>
      </c>
      <c r="E8" s="45">
        <f>+F$36</f>
        <v>0</v>
      </c>
      <c r="F8" s="18">
        <f>+E$22</f>
        <v>0</v>
      </c>
      <c r="G8">
        <f t="shared" si="0"/>
        <v>-100000080</v>
      </c>
      <c r="AE8" s="24"/>
    </row>
    <row r="9" spans="1:31" ht="13.5" hidden="1" thickBot="1">
      <c r="A9" s="150">
        <v>5</v>
      </c>
      <c r="B9" s="23" t="s">
        <v>43</v>
      </c>
      <c r="C9" s="47">
        <f>+Q$36</f>
        <v>-100000000</v>
      </c>
      <c r="D9" s="48">
        <f>+R$37</f>
        <v>0</v>
      </c>
      <c r="E9" s="45">
        <f>+R$36</f>
        <v>0</v>
      </c>
      <c r="F9" s="18">
        <f>+Q$22</f>
        <v>0</v>
      </c>
      <c r="G9">
        <f t="shared" si="0"/>
        <v>-100000080</v>
      </c>
      <c r="AE9" s="24"/>
    </row>
    <row r="10" spans="1:31" ht="13.5" hidden="1" thickBot="1">
      <c r="A10" s="150">
        <v>6</v>
      </c>
      <c r="B10" s="23" t="s">
        <v>94</v>
      </c>
      <c r="C10" s="47">
        <f>+AC$36</f>
        <v>-100000000</v>
      </c>
      <c r="D10" s="48">
        <f>+AD$37</f>
        <v>0</v>
      </c>
      <c r="E10" s="45">
        <f>+AD$36</f>
        <v>0</v>
      </c>
      <c r="F10" s="18">
        <f>+AC$22</f>
        <v>0</v>
      </c>
      <c r="G10">
        <f t="shared" si="0"/>
        <v>-100000080</v>
      </c>
      <c r="AE10" s="24"/>
    </row>
    <row r="11" spans="1:31" ht="13.5" hidden="1" thickBot="1">
      <c r="A11" s="150">
        <v>7</v>
      </c>
      <c r="B11" s="23" t="s">
        <v>1</v>
      </c>
      <c r="C11" s="47">
        <f>+G$36</f>
        <v>-100000000</v>
      </c>
      <c r="D11" s="48">
        <f>+H$37</f>
        <v>0</v>
      </c>
      <c r="E11" s="45">
        <f>+H$36</f>
        <v>0</v>
      </c>
      <c r="F11" s="18">
        <f>+G$22</f>
        <v>0</v>
      </c>
      <c r="G11">
        <f t="shared" si="0"/>
        <v>-100000080</v>
      </c>
      <c r="AE11" s="24"/>
    </row>
    <row r="12" spans="1:31" ht="13.5" hidden="1" thickBot="1">
      <c r="A12" s="150">
        <v>8</v>
      </c>
      <c r="B12" s="23" t="s">
        <v>62</v>
      </c>
      <c r="C12" s="47">
        <f>+C$36</f>
        <v>-100000000</v>
      </c>
      <c r="D12" s="48">
        <f>+D$37</f>
        <v>0</v>
      </c>
      <c r="E12" s="45">
        <f>+D$36</f>
        <v>0</v>
      </c>
      <c r="F12" s="18">
        <f>+C$22</f>
        <v>0</v>
      </c>
      <c r="G12">
        <f t="shared" si="0"/>
        <v>-100000080</v>
      </c>
      <c r="AE12" s="24"/>
    </row>
    <row r="13" spans="1:31" ht="13.5" hidden="1" thickBot="1">
      <c r="A13" s="150">
        <v>9</v>
      </c>
      <c r="B13" s="23" t="s">
        <v>93</v>
      </c>
      <c r="C13" s="47">
        <f>+K$36</f>
        <v>-100000000</v>
      </c>
      <c r="D13" s="59">
        <f>+L$37</f>
        <v>0</v>
      </c>
      <c r="E13" s="46">
        <f>+L$36</f>
        <v>0</v>
      </c>
      <c r="F13" s="18">
        <f>+K$22</f>
        <v>0</v>
      </c>
      <c r="G13">
        <f t="shared" si="0"/>
        <v>-100000080</v>
      </c>
      <c r="AE13" s="24"/>
    </row>
    <row r="14" spans="1:31" ht="13.5" hidden="1" thickBot="1">
      <c r="A14" s="150">
        <v>10</v>
      </c>
      <c r="B14" s="23" t="s">
        <v>77</v>
      </c>
      <c r="C14" s="47">
        <f>+U$36</f>
        <v>-100000000</v>
      </c>
      <c r="D14" s="48">
        <f>+V$37</f>
        <v>0</v>
      </c>
      <c r="E14" s="45">
        <f>+V$36</f>
        <v>0</v>
      </c>
      <c r="F14" s="18">
        <f>+U$22</f>
        <v>0</v>
      </c>
      <c r="G14">
        <f t="shared" si="0"/>
        <v>-100000080</v>
      </c>
      <c r="AE14" s="24"/>
    </row>
    <row r="15" spans="1:31" ht="13.5" hidden="1" thickBot="1">
      <c r="A15" s="150">
        <v>11</v>
      </c>
      <c r="B15" s="23" t="s">
        <v>4</v>
      </c>
      <c r="C15" s="47">
        <f>+W$36</f>
        <v>-100000000</v>
      </c>
      <c r="D15" s="48">
        <f>+X$37</f>
        <v>0</v>
      </c>
      <c r="E15" s="45">
        <f>+X$36</f>
        <v>0</v>
      </c>
      <c r="F15" s="18">
        <f>+W$22</f>
        <v>0</v>
      </c>
      <c r="G15">
        <f t="shared" si="0"/>
        <v>-100000080</v>
      </c>
      <c r="AE15" s="24"/>
    </row>
    <row r="16" spans="1:31" ht="13.5" hidden="1" thickBot="1">
      <c r="A16" s="150">
        <v>12</v>
      </c>
      <c r="B16" s="23" t="s">
        <v>26</v>
      </c>
      <c r="C16" s="47">
        <f>+S$36</f>
        <v>-100000000</v>
      </c>
      <c r="D16" s="48">
        <f>+T$37</f>
        <v>0</v>
      </c>
      <c r="E16" s="45">
        <f>+T$36</f>
        <v>0</v>
      </c>
      <c r="F16" s="18">
        <f>+S$22</f>
        <v>0</v>
      </c>
      <c r="G16">
        <f t="shared" si="0"/>
        <v>-100000080</v>
      </c>
      <c r="AE16" s="24"/>
    </row>
    <row r="17" spans="1:31" ht="13.5" hidden="1" thickBot="1">
      <c r="A17" s="150">
        <v>13</v>
      </c>
      <c r="B17" s="23" t="s">
        <v>28</v>
      </c>
      <c r="C17" s="47">
        <f>+I$36</f>
        <v>-100000000</v>
      </c>
      <c r="D17" s="48">
        <f>+J$37</f>
        <v>0</v>
      </c>
      <c r="E17" s="45">
        <f>+J$36</f>
        <v>0</v>
      </c>
      <c r="F17" s="18">
        <f>+I$22</f>
        <v>0</v>
      </c>
      <c r="G17">
        <f t="shared" si="0"/>
        <v>-100000080</v>
      </c>
      <c r="AE17" s="24"/>
    </row>
    <row r="18" spans="1:31" ht="13.5" hidden="1" thickBot="1">
      <c r="A18" s="150">
        <v>14</v>
      </c>
      <c r="B18" s="23" t="s">
        <v>55</v>
      </c>
      <c r="C18" s="47">
        <f>+AA$36</f>
        <v>-100000000</v>
      </c>
      <c r="D18" s="48">
        <f>+AB$37</f>
        <v>0</v>
      </c>
      <c r="E18" s="45">
        <f>+AB$36</f>
        <v>0</v>
      </c>
      <c r="F18" s="18">
        <f>+AA22</f>
        <v>0</v>
      </c>
      <c r="G18">
        <f t="shared" si="0"/>
        <v>-100000080</v>
      </c>
      <c r="AE18" s="24"/>
    </row>
    <row r="19" spans="1:31">
      <c r="A19" s="16"/>
      <c r="AE19" s="24"/>
    </row>
    <row r="20" spans="1:31">
      <c r="A20" s="16"/>
      <c r="AE20" s="24"/>
    </row>
    <row r="21" spans="1:31">
      <c r="AE21" s="24"/>
    </row>
    <row r="22" spans="1:31" hidden="1">
      <c r="B22" t="s">
        <v>12</v>
      </c>
      <c r="C22">
        <f>+C23*C24</f>
        <v>0</v>
      </c>
      <c r="D22">
        <f t="shared" ref="D22:AD22" si="1">+D23*D24</f>
        <v>0</v>
      </c>
      <c r="E22">
        <f t="shared" si="1"/>
        <v>0</v>
      </c>
      <c r="F22">
        <f t="shared" si="1"/>
        <v>0</v>
      </c>
      <c r="G22">
        <f t="shared" si="1"/>
        <v>0</v>
      </c>
      <c r="H22">
        <f t="shared" si="1"/>
        <v>0</v>
      </c>
      <c r="I22">
        <f t="shared" si="1"/>
        <v>0</v>
      </c>
      <c r="J22">
        <f t="shared" si="1"/>
        <v>0</v>
      </c>
      <c r="K22">
        <f t="shared" si="1"/>
        <v>0</v>
      </c>
      <c r="L22">
        <f t="shared" si="1"/>
        <v>0</v>
      </c>
      <c r="M22">
        <f t="shared" si="1"/>
        <v>0</v>
      </c>
      <c r="N22">
        <f t="shared" si="1"/>
        <v>0</v>
      </c>
      <c r="O22">
        <f t="shared" si="1"/>
        <v>0</v>
      </c>
      <c r="P22">
        <f t="shared" si="1"/>
        <v>0</v>
      </c>
      <c r="Q22">
        <f t="shared" si="1"/>
        <v>0</v>
      </c>
      <c r="R22">
        <f t="shared" si="1"/>
        <v>0</v>
      </c>
      <c r="S22">
        <f t="shared" si="1"/>
        <v>0</v>
      </c>
      <c r="T22">
        <f t="shared" si="1"/>
        <v>0</v>
      </c>
      <c r="U22">
        <f t="shared" si="1"/>
        <v>0</v>
      </c>
      <c r="V22">
        <f t="shared" si="1"/>
        <v>0</v>
      </c>
      <c r="W22">
        <f t="shared" si="1"/>
        <v>0</v>
      </c>
      <c r="X22">
        <f t="shared" si="1"/>
        <v>0</v>
      </c>
      <c r="Y22">
        <f t="shared" si="1"/>
        <v>0</v>
      </c>
      <c r="Z22">
        <f t="shared" si="1"/>
        <v>0</v>
      </c>
      <c r="AA22">
        <f>+AA23*AA24</f>
        <v>0</v>
      </c>
      <c r="AB22">
        <f>+AB23*AB24</f>
        <v>0</v>
      </c>
      <c r="AC22">
        <f t="shared" si="1"/>
        <v>0</v>
      </c>
      <c r="AD22">
        <f t="shared" si="1"/>
        <v>0</v>
      </c>
      <c r="AE22" s="24"/>
    </row>
    <row r="23" spans="1:31" hidden="1">
      <c r="C23">
        <f>IF($B35&gt;3,1,0)</f>
        <v>0</v>
      </c>
      <c r="D23">
        <f t="shared" ref="D23:AD23" si="2">IF($B35&gt;3,1,0)</f>
        <v>0</v>
      </c>
      <c r="E23">
        <f t="shared" si="2"/>
        <v>0</v>
      </c>
      <c r="F23">
        <f t="shared" si="2"/>
        <v>0</v>
      </c>
      <c r="G23">
        <f t="shared" si="2"/>
        <v>0</v>
      </c>
      <c r="H23">
        <f t="shared" si="2"/>
        <v>0</v>
      </c>
      <c r="I23">
        <f t="shared" si="2"/>
        <v>0</v>
      </c>
      <c r="J23">
        <f t="shared" si="2"/>
        <v>0</v>
      </c>
      <c r="K23">
        <f t="shared" si="2"/>
        <v>0</v>
      </c>
      <c r="L23">
        <f t="shared" si="2"/>
        <v>0</v>
      </c>
      <c r="M23">
        <f t="shared" si="2"/>
        <v>0</v>
      </c>
      <c r="N23">
        <f t="shared" si="2"/>
        <v>0</v>
      </c>
      <c r="O23">
        <f t="shared" si="2"/>
        <v>0</v>
      </c>
      <c r="P23">
        <f t="shared" si="2"/>
        <v>0</v>
      </c>
      <c r="Q23">
        <f t="shared" si="2"/>
        <v>0</v>
      </c>
      <c r="R23">
        <f t="shared" si="2"/>
        <v>0</v>
      </c>
      <c r="S23">
        <f t="shared" si="2"/>
        <v>0</v>
      </c>
      <c r="T23">
        <f t="shared" si="2"/>
        <v>0</v>
      </c>
      <c r="U23">
        <f t="shared" si="2"/>
        <v>0</v>
      </c>
      <c r="V23">
        <f t="shared" si="2"/>
        <v>0</v>
      </c>
      <c r="W23">
        <f t="shared" si="2"/>
        <v>0</v>
      </c>
      <c r="X23">
        <f t="shared" si="2"/>
        <v>0</v>
      </c>
      <c r="Y23">
        <f t="shared" si="2"/>
        <v>0</v>
      </c>
      <c r="Z23">
        <f t="shared" si="2"/>
        <v>0</v>
      </c>
      <c r="AA23">
        <f>IF($B35&gt;3,1,0)</f>
        <v>0</v>
      </c>
      <c r="AB23">
        <f>IF($B35&gt;3,1,0)</f>
        <v>0</v>
      </c>
      <c r="AC23">
        <f t="shared" si="2"/>
        <v>0</v>
      </c>
      <c r="AD23">
        <f t="shared" si="2"/>
        <v>0</v>
      </c>
      <c r="AE23" s="24"/>
    </row>
    <row r="24" spans="1:31" hidden="1">
      <c r="C24">
        <f>MAX(C25:C29)</f>
        <v>0</v>
      </c>
      <c r="D24">
        <f>+D36</f>
        <v>0</v>
      </c>
      <c r="E24">
        <f>MAX(E25:E29)</f>
        <v>0</v>
      </c>
      <c r="F24">
        <f>+F36</f>
        <v>0</v>
      </c>
      <c r="G24">
        <f>MAX(G25:G29)</f>
        <v>0</v>
      </c>
      <c r="H24">
        <f>+H36</f>
        <v>0</v>
      </c>
      <c r="I24">
        <f>MAX(I25:I29)</f>
        <v>0</v>
      </c>
      <c r="J24">
        <f>+J36</f>
        <v>0</v>
      </c>
      <c r="K24">
        <f>MAX(K25:K29)</f>
        <v>0</v>
      </c>
      <c r="L24">
        <f>+L36</f>
        <v>0</v>
      </c>
      <c r="M24">
        <f>MAX(M25:M29)</f>
        <v>0</v>
      </c>
      <c r="N24">
        <f>+N36</f>
        <v>0</v>
      </c>
      <c r="O24">
        <f>MAX(O25:O29)</f>
        <v>0</v>
      </c>
      <c r="P24">
        <f>+P36</f>
        <v>0</v>
      </c>
      <c r="Q24">
        <f>MAX(Q25:Q29)</f>
        <v>0</v>
      </c>
      <c r="R24">
        <f>+R36</f>
        <v>0</v>
      </c>
      <c r="S24">
        <f>MAX(S25:S29)</f>
        <v>0</v>
      </c>
      <c r="T24">
        <f>+T36</f>
        <v>0</v>
      </c>
      <c r="U24">
        <f>MAX(U25:U29)</f>
        <v>0</v>
      </c>
      <c r="V24">
        <f>+V36</f>
        <v>0</v>
      </c>
      <c r="W24">
        <f>MAX(W25:W29)</f>
        <v>0</v>
      </c>
      <c r="X24">
        <f>+X36</f>
        <v>0</v>
      </c>
      <c r="Y24">
        <f>MAX(Y25:Y29)</f>
        <v>0</v>
      </c>
      <c r="Z24">
        <f>+Z36</f>
        <v>0</v>
      </c>
      <c r="AA24">
        <f>MAX(AA25:AA29)</f>
        <v>0</v>
      </c>
      <c r="AB24">
        <f>+AB36</f>
        <v>0</v>
      </c>
      <c r="AC24">
        <f>MAX(AC25:AC29)</f>
        <v>0</v>
      </c>
      <c r="AD24">
        <f>+AD36</f>
        <v>0</v>
      </c>
      <c r="AE24" s="24"/>
    </row>
    <row r="25" spans="1:31" hidden="1">
      <c r="C25">
        <f>IF(C$30=5,5,0)</f>
        <v>0</v>
      </c>
      <c r="E25">
        <f>IF(E$30=5,5,0)</f>
        <v>0</v>
      </c>
      <c r="G25">
        <f>IF(G$30=5,5,0)</f>
        <v>0</v>
      </c>
      <c r="I25">
        <f>IF(I$30=5,5,0)</f>
        <v>0</v>
      </c>
      <c r="K25">
        <f>IF(K$30=5,5,0)</f>
        <v>0</v>
      </c>
      <c r="M25">
        <f>IF(M$30=5,5,0)</f>
        <v>0</v>
      </c>
      <c r="O25">
        <f>IF(O$30=5,5,0)</f>
        <v>0</v>
      </c>
      <c r="Q25">
        <f>IF(Q$30=5,5,0)</f>
        <v>0</v>
      </c>
      <c r="S25">
        <f>IF(S$30=5,5,0)</f>
        <v>0</v>
      </c>
      <c r="U25">
        <f>IF(U$30=5,5,0)</f>
        <v>0</v>
      </c>
      <c r="W25">
        <f>IF(W$30=5,5,0)</f>
        <v>0</v>
      </c>
      <c r="Y25">
        <f>IF(Y$30=5,5,0)</f>
        <v>0</v>
      </c>
      <c r="AA25">
        <f>IF(AA$30=5,5,0)</f>
        <v>0</v>
      </c>
      <c r="AC25">
        <f>IF(AC$30=5,5,0)</f>
        <v>0</v>
      </c>
      <c r="AE25" s="24"/>
    </row>
    <row r="26" spans="1:31" hidden="1">
      <c r="C26">
        <f>IF(C$30=4,10,0)</f>
        <v>0</v>
      </c>
      <c r="E26">
        <f>IF(E$30=4,10,0)</f>
        <v>0</v>
      </c>
      <c r="G26">
        <f>IF(G$30=4,10,0)</f>
        <v>0</v>
      </c>
      <c r="I26">
        <f>IF(I$30=4,10,0)</f>
        <v>0</v>
      </c>
      <c r="K26">
        <f>IF(K$30=4,10,0)</f>
        <v>0</v>
      </c>
      <c r="M26">
        <f>IF(M$30=4,10,0)</f>
        <v>0</v>
      </c>
      <c r="O26">
        <f>IF(O$30=4,10,0)</f>
        <v>0</v>
      </c>
      <c r="Q26">
        <f>IF(Q$30=4,10,0)</f>
        <v>0</v>
      </c>
      <c r="S26">
        <f>IF(S$30=4,10,0)</f>
        <v>0</v>
      </c>
      <c r="U26">
        <f>IF(U$30=4,10,0)</f>
        <v>0</v>
      </c>
      <c r="W26">
        <f>IF(W$30=4,10,0)</f>
        <v>0</v>
      </c>
      <c r="Y26">
        <f>IF(Y$30=4,10,0)</f>
        <v>0</v>
      </c>
      <c r="AA26">
        <f>IF(AA$30=4,10,0)</f>
        <v>0</v>
      </c>
      <c r="AC26">
        <f>IF(AC$30=4,10,0)</f>
        <v>0</v>
      </c>
      <c r="AE26" s="24"/>
    </row>
    <row r="27" spans="1:31" hidden="1">
      <c r="C27">
        <f>IF(C$30=3,20,0)</f>
        <v>0</v>
      </c>
      <c r="E27">
        <f>IF(E$30=3,20,0)</f>
        <v>0</v>
      </c>
      <c r="G27">
        <f>IF(G$30=3,20,0)</f>
        <v>0</v>
      </c>
      <c r="I27">
        <f>IF(I$30=3,20,0)</f>
        <v>0</v>
      </c>
      <c r="K27">
        <f>IF(K$30=3,20,0)</f>
        <v>0</v>
      </c>
      <c r="M27">
        <f>IF(M$30=3,20,0)</f>
        <v>0</v>
      </c>
      <c r="O27">
        <f>IF(O$30=3,20,0)</f>
        <v>0</v>
      </c>
      <c r="Q27">
        <f>IF(Q$30=3,20,0)</f>
        <v>0</v>
      </c>
      <c r="S27">
        <f>IF(S$30=3,20,0)</f>
        <v>0</v>
      </c>
      <c r="U27">
        <f>IF(U$30=3,20,0)</f>
        <v>0</v>
      </c>
      <c r="W27">
        <f>IF(W$30=3,20,0)</f>
        <v>0</v>
      </c>
      <c r="Y27">
        <f>IF(Y$30=3,20,0)</f>
        <v>0</v>
      </c>
      <c r="AA27">
        <f>IF(AA$30=3,20,0)</f>
        <v>0</v>
      </c>
      <c r="AC27">
        <f>IF(AC$30=3,20,0)</f>
        <v>0</v>
      </c>
      <c r="AE27" s="24"/>
    </row>
    <row r="28" spans="1:31" hidden="1">
      <c r="C28">
        <f>IF(C$30=2,40,0)</f>
        <v>0</v>
      </c>
      <c r="E28">
        <f>IF(E$30=2,40,0)</f>
        <v>0</v>
      </c>
      <c r="G28">
        <f>IF(G$30=2,40,0)</f>
        <v>0</v>
      </c>
      <c r="I28">
        <f>IF(I$30=2,40,0)</f>
        <v>0</v>
      </c>
      <c r="K28">
        <f>IF(K$30=2,40,0)</f>
        <v>0</v>
      </c>
      <c r="M28">
        <f>IF(M$30=2,40,0)</f>
        <v>0</v>
      </c>
      <c r="O28">
        <f>IF(O$30=2,40,0)</f>
        <v>0</v>
      </c>
      <c r="Q28">
        <f>IF(Q$30=2,40,0)</f>
        <v>0</v>
      </c>
      <c r="S28">
        <f>IF(S$30=2,40,0)</f>
        <v>0</v>
      </c>
      <c r="U28">
        <f>IF(U$30=2,40,0)</f>
        <v>0</v>
      </c>
      <c r="W28">
        <f>IF(W$30=2,40,0)</f>
        <v>0</v>
      </c>
      <c r="Y28">
        <f>IF(Y$30=2,40,0)</f>
        <v>0</v>
      </c>
      <c r="AA28">
        <f>IF(AA$30=2,40,0)</f>
        <v>0</v>
      </c>
      <c r="AC28">
        <f>IF(AC$30=2,40,0)</f>
        <v>0</v>
      </c>
      <c r="AE28" s="24"/>
    </row>
    <row r="29" spans="1:31" hidden="1">
      <c r="C29">
        <f>IF(C$30=1,80,0)</f>
        <v>0</v>
      </c>
      <c r="E29">
        <f>IF(E$30=1,80,0)</f>
        <v>0</v>
      </c>
      <c r="G29">
        <f>IF(G$30=1,80,0)</f>
        <v>0</v>
      </c>
      <c r="I29">
        <f>IF(I$30=1,80,0)</f>
        <v>0</v>
      </c>
      <c r="K29">
        <f>IF(K$30=1,80,0)</f>
        <v>0</v>
      </c>
      <c r="M29">
        <f>IF(M$30=1,80,0)</f>
        <v>0</v>
      </c>
      <c r="O29">
        <f>IF(O$30=1,80,0)</f>
        <v>0</v>
      </c>
      <c r="Q29">
        <f>IF(Q$30=1,80,0)</f>
        <v>0</v>
      </c>
      <c r="S29">
        <f>IF(S$30=1,80,0)</f>
        <v>0</v>
      </c>
      <c r="U29">
        <f>IF(U$30=1,80,0)</f>
        <v>0</v>
      </c>
      <c r="W29">
        <f>IF(W$30=1,80,0)</f>
        <v>0</v>
      </c>
      <c r="Y29">
        <f>IF(Y$30=1,80,0)</f>
        <v>0</v>
      </c>
      <c r="AA29">
        <f>IF(AA$30=1,80,0)</f>
        <v>0</v>
      </c>
      <c r="AC29">
        <f>IF(AC$30=1,80,0)</f>
        <v>0</v>
      </c>
      <c r="AE29" s="24"/>
    </row>
    <row r="30" spans="1:31" hidden="1">
      <c r="C30">
        <f>RANK(C31,$C31:$AP31)*C35</f>
        <v>0</v>
      </c>
      <c r="E30">
        <f>RANK(E31,$C31:$AP31)*E35</f>
        <v>0</v>
      </c>
      <c r="G30">
        <f>RANK(G31,$C31:$AP31)*G35</f>
        <v>0</v>
      </c>
      <c r="I30">
        <f>RANK(I31,$C31:$AP31)*I35</f>
        <v>0</v>
      </c>
      <c r="K30">
        <f>RANK(K31,$C31:$AP31)*K35</f>
        <v>0</v>
      </c>
      <c r="M30">
        <f>RANK(M31,$C31:$AP31)*M35</f>
        <v>0</v>
      </c>
      <c r="O30">
        <f>RANK(O31,$C31:$AP31)*O35</f>
        <v>0</v>
      </c>
      <c r="Q30">
        <f>RANK(Q31,$C31:$AP31)*Q35</f>
        <v>0</v>
      </c>
      <c r="S30">
        <f>RANK(S31,$C31:$AP31)*S35</f>
        <v>0</v>
      </c>
      <c r="U30">
        <f>RANK(U31,$C31:$AP31)*U35</f>
        <v>0</v>
      </c>
      <c r="W30">
        <f>RANK(W31,$C31:$AP31)*W35</f>
        <v>0</v>
      </c>
      <c r="Y30">
        <f>RANK(Y31,$C31:$AP31)*Y35</f>
        <v>0</v>
      </c>
      <c r="AA30">
        <f>RANK(AA31,$C31:$AP31)*AA35</f>
        <v>0</v>
      </c>
      <c r="AC30">
        <f>RANK(AC31,$C31:$AP31)*AC35</f>
        <v>0</v>
      </c>
      <c r="AE30" s="24"/>
    </row>
    <row r="31" spans="1:31" hidden="1">
      <c r="C31">
        <f>SUM(C32:C34)</f>
        <v>-101000000</v>
      </c>
      <c r="E31">
        <f>SUM(E32:E34)</f>
        <v>-101000000</v>
      </c>
      <c r="G31">
        <f>SUM(G32:G34)</f>
        <v>-101000000</v>
      </c>
      <c r="I31">
        <f>SUM(I32:I34)</f>
        <v>-101000000</v>
      </c>
      <c r="K31">
        <f>SUM(K32:K34)</f>
        <v>-101000000</v>
      </c>
      <c r="M31">
        <f>SUM(M32:M34)</f>
        <v>-101000000</v>
      </c>
      <c r="O31">
        <f>SUM(O32:O34)</f>
        <v>-101000000</v>
      </c>
      <c r="Q31">
        <f>SUM(Q32:Q34)</f>
        <v>-101000000</v>
      </c>
      <c r="S31">
        <f>SUM(S32:S34)</f>
        <v>-101000000</v>
      </c>
      <c r="U31">
        <f>SUM(U32:U34)</f>
        <v>-101000000</v>
      </c>
      <c r="W31">
        <f>SUM(W32:W34)</f>
        <v>-101000000</v>
      </c>
      <c r="Y31">
        <f>SUM(Y32:Y34)</f>
        <v>-101000000</v>
      </c>
      <c r="AA31">
        <f>SUM(AA32:AA34)</f>
        <v>-101000000</v>
      </c>
      <c r="AC31">
        <f>SUM(AC32:AC34)</f>
        <v>-101000000</v>
      </c>
      <c r="AE31" s="24"/>
    </row>
    <row r="32" spans="1:31" hidden="1">
      <c r="C32">
        <f>+D36</f>
        <v>0</v>
      </c>
      <c r="E32">
        <f>+F36</f>
        <v>0</v>
      </c>
      <c r="G32">
        <f>+H36</f>
        <v>0</v>
      </c>
      <c r="I32">
        <f>+J36</f>
        <v>0</v>
      </c>
      <c r="K32">
        <f>+L36</f>
        <v>0</v>
      </c>
      <c r="M32">
        <f>+N36</f>
        <v>0</v>
      </c>
      <c r="O32">
        <f>+P36</f>
        <v>0</v>
      </c>
      <c r="Q32">
        <f>+R36</f>
        <v>0</v>
      </c>
      <c r="S32">
        <f>+T36</f>
        <v>0</v>
      </c>
      <c r="U32">
        <f>+V36</f>
        <v>0</v>
      </c>
      <c r="W32">
        <f>+X36</f>
        <v>0</v>
      </c>
      <c r="Y32">
        <f>+Z36</f>
        <v>0</v>
      </c>
      <c r="AA32">
        <f>+AB36</f>
        <v>0</v>
      </c>
      <c r="AC32">
        <f>+AD36</f>
        <v>0</v>
      </c>
      <c r="AE32" s="24"/>
    </row>
    <row r="33" spans="1:36" hidden="1">
      <c r="C33">
        <f>D37*10</f>
        <v>0</v>
      </c>
      <c r="E33">
        <f>F37*10</f>
        <v>0</v>
      </c>
      <c r="G33">
        <f>H37*10</f>
        <v>0</v>
      </c>
      <c r="I33">
        <f>J37*10</f>
        <v>0</v>
      </c>
      <c r="K33">
        <f>L37*10</f>
        <v>0</v>
      </c>
      <c r="M33">
        <f>N37*10</f>
        <v>0</v>
      </c>
      <c r="O33">
        <f>P37*10</f>
        <v>0</v>
      </c>
      <c r="Q33">
        <f>R37*10</f>
        <v>0</v>
      </c>
      <c r="S33">
        <f>T37*10</f>
        <v>0</v>
      </c>
      <c r="U33">
        <f>V37*10</f>
        <v>0</v>
      </c>
      <c r="W33">
        <f>X37*10</f>
        <v>0</v>
      </c>
      <c r="Y33">
        <f>Z37*10</f>
        <v>0</v>
      </c>
      <c r="AA33">
        <f>AB37*10</f>
        <v>0</v>
      </c>
      <c r="AC33">
        <f>AD37*10</f>
        <v>0</v>
      </c>
      <c r="AE33" s="24"/>
    </row>
    <row r="34" spans="1:36" hidden="1">
      <c r="C34">
        <f>IF(C35=1,C36*C35*10000+C36,-1000000+C36)</f>
        <v>-101000000</v>
      </c>
      <c r="E34">
        <f>IF(E35=1,E36*E35*10000+E36,-1000000+E36)</f>
        <v>-101000000</v>
      </c>
      <c r="G34">
        <f>IF(G35=1,G36*G35*10000+G36,-1000000+G36)</f>
        <v>-101000000</v>
      </c>
      <c r="I34">
        <f>IF(I35=1,I36*I35*10000+I36,-1000000+I36)</f>
        <v>-101000000</v>
      </c>
      <c r="K34">
        <f>IF(K35=1,K36*K35*10000+K36,-1000000+K36)</f>
        <v>-101000000</v>
      </c>
      <c r="M34">
        <f>IF(M35=1,M36*M35*10000+M36,-1000000+M36)</f>
        <v>-101000000</v>
      </c>
      <c r="O34">
        <f>IF(O35=1,O36*O35*10000+O36,-1000000+O36)</f>
        <v>-101000000</v>
      </c>
      <c r="Q34">
        <f>IF(Q35=1,Q36*Q35*10000+Q36,-1000000+Q36)</f>
        <v>-101000000</v>
      </c>
      <c r="S34">
        <f>IF(S35=1,S36*S35*10000+S36,-1000000+S36)</f>
        <v>-101000000</v>
      </c>
      <c r="U34">
        <f>IF(U35=1,U36*U35*10000+U36,-1000000+U36)</f>
        <v>-101000000</v>
      </c>
      <c r="W34">
        <f>IF(W35=1,W36*W35*10000+W36,-1000000+W36)</f>
        <v>-101000000</v>
      </c>
      <c r="Y34">
        <f>IF(Y35=1,Y36*Y35*10000+Y36,-1000000+Y36)</f>
        <v>-101000000</v>
      </c>
      <c r="AA34">
        <f>IF(AA35=1,AA36*AA35*10000+AA36,-1000000+AA36)</f>
        <v>-101000000</v>
      </c>
      <c r="AC34">
        <f>IF(AC35=1,AC36*AC35*10000+AC36,-1000000+AC36)</f>
        <v>-101000000</v>
      </c>
    </row>
    <row r="35" spans="1:36">
      <c r="A35" t="s">
        <v>13</v>
      </c>
      <c r="B35">
        <f>SUM(C35:AC35)</f>
        <v>0</v>
      </c>
      <c r="C35">
        <f>IF(D36&gt;=$A3/2,1,0)</f>
        <v>0</v>
      </c>
      <c r="E35">
        <f>IF(F36&gt;=$A3/2,1,0)</f>
        <v>0</v>
      </c>
      <c r="G35">
        <f>IF(H36&gt;=$A3/2,1,0)</f>
        <v>0</v>
      </c>
      <c r="I35">
        <f>IF(J36&gt;=$A3/2,1,0)</f>
        <v>0</v>
      </c>
      <c r="K35">
        <f>IF(L36&gt;=$A3/2,1,0)</f>
        <v>0</v>
      </c>
      <c r="M35">
        <f>IF(N36&gt;=$A3/2,1,0)</f>
        <v>0</v>
      </c>
      <c r="O35">
        <f>IF(P36&gt;=$A3/2,1,0)</f>
        <v>0</v>
      </c>
      <c r="Q35">
        <f>IF(R36&gt;=$A3/2,1,0)</f>
        <v>0</v>
      </c>
      <c r="S35">
        <f>IF(T36&gt;=$A3/2,1,0)</f>
        <v>0</v>
      </c>
      <c r="U35">
        <f>IF(V36&gt;=$A3/2,1,0)</f>
        <v>0</v>
      </c>
      <c r="W35">
        <f>IF(X36&gt;=$A3/2,1,0)</f>
        <v>0</v>
      </c>
      <c r="Y35">
        <f>IF(Z36&gt;=$A3/2,1,0)</f>
        <v>0</v>
      </c>
      <c r="AA35">
        <f>IF(AB36&gt;=$A3/2,1,0)</f>
        <v>0</v>
      </c>
      <c r="AC35">
        <f>IF(AD36&gt;=$A3/2,1,0)</f>
        <v>0</v>
      </c>
      <c r="AE35" s="24"/>
    </row>
    <row r="36" spans="1:36" ht="13.5" hidden="1" thickBot="1">
      <c r="C36" s="2">
        <f>IF(SUM(C41:C248)&lt;-1000,-100000000,SUM(C41:C248))</f>
        <v>-100000000</v>
      </c>
      <c r="D36" s="2">
        <f>COUNT(D41:D248)</f>
        <v>0</v>
      </c>
      <c r="E36" s="2">
        <f>IF(SUM(E41:E248)&lt;-1000,-100000000,SUM(E41:E248))</f>
        <v>-100000000</v>
      </c>
      <c r="F36" s="2">
        <f>COUNT(F41:F248)</f>
        <v>0</v>
      </c>
      <c r="G36" s="2">
        <f>IF(SUM(G41:G248)&lt;-1000,-100000000,SUM(G41:G248))</f>
        <v>-100000000</v>
      </c>
      <c r="H36" s="2">
        <f>COUNT(H41:H248)</f>
        <v>0</v>
      </c>
      <c r="I36" s="2">
        <f>IF(SUM(I41:I248)&lt;-1000,-100000000,SUM(I41:I248))</f>
        <v>-100000000</v>
      </c>
      <c r="J36" s="2">
        <f>COUNT(J41:J248)</f>
        <v>0</v>
      </c>
      <c r="K36" s="2">
        <f>IF(SUM(K41:K248)&lt;-1000,-100000000,SUM(K41:K248))</f>
        <v>-100000000</v>
      </c>
      <c r="L36" s="2">
        <f>COUNT(L41:L248)</f>
        <v>0</v>
      </c>
      <c r="M36" s="2">
        <f>IF(SUM(M41:M248)&lt;-1000,-100000000,SUM(M41:M248))</f>
        <v>-100000000</v>
      </c>
      <c r="N36" s="2">
        <f>COUNT(N41:N248)</f>
        <v>0</v>
      </c>
      <c r="O36" s="2">
        <f>IF(SUM(O41:O248)&lt;-1000,-100000000,SUM(O41:O248))</f>
        <v>-100000000</v>
      </c>
      <c r="P36" s="2">
        <f>COUNT(P41:P248)</f>
        <v>0</v>
      </c>
      <c r="Q36" s="2">
        <f>IF(SUM(Q41:Q248)&lt;-1000,-100000000,SUM(Q41:Q248))</f>
        <v>-100000000</v>
      </c>
      <c r="R36" s="2">
        <f>COUNT(R41:R248)</f>
        <v>0</v>
      </c>
      <c r="S36" s="2">
        <f>IF(SUM(S41:S248)&lt;-1000,-100000000,SUM(S41:S248))</f>
        <v>-100000000</v>
      </c>
      <c r="T36" s="2">
        <f>COUNT(T41:T248)</f>
        <v>0</v>
      </c>
      <c r="U36" s="2">
        <f>IF(SUM(U41:U248)&lt;-1000,-100000000,SUM(U41:U248))</f>
        <v>-100000000</v>
      </c>
      <c r="V36" s="2">
        <f>COUNT(V41:V248)</f>
        <v>0</v>
      </c>
      <c r="W36" s="2">
        <f>IF(SUM(W41:W248)&lt;-1000,-100000000,SUM(W41:W248))</f>
        <v>-100000000</v>
      </c>
      <c r="X36" s="2">
        <f>COUNT(X41:X248)</f>
        <v>0</v>
      </c>
      <c r="Y36" s="2">
        <f>IF(SUM(Y41:Y248)&lt;-1000,-100000000,SUM(Y41:Y248))</f>
        <v>-100000000</v>
      </c>
      <c r="Z36" s="2">
        <f>COUNT(Z41:Z248)</f>
        <v>0</v>
      </c>
      <c r="AA36" s="2">
        <f>IF(SUM(AA41:AA248)&lt;-1000,-100000000,SUM(AA41:AA248))</f>
        <v>-100000000</v>
      </c>
      <c r="AB36" s="2">
        <f>COUNT(AB41:AB248)</f>
        <v>0</v>
      </c>
      <c r="AC36" s="2">
        <f>IF(SUM(AC41:AC248)&lt;-1000,-100000000,SUM(AC41:AC248))</f>
        <v>-100000000</v>
      </c>
      <c r="AD36" s="2">
        <f>COUNT(AD41:AD248)</f>
        <v>0</v>
      </c>
      <c r="AE36" s="24"/>
    </row>
    <row r="37" spans="1:36" hidden="1">
      <c r="C37" s="2">
        <f t="shared" ref="C37:AD37" si="3">SUM(C41:C142)</f>
        <v>-100000000</v>
      </c>
      <c r="D37" s="2">
        <f t="shared" si="3"/>
        <v>0</v>
      </c>
      <c r="E37" s="2">
        <f t="shared" si="3"/>
        <v>-100000000</v>
      </c>
      <c r="F37" s="2">
        <f t="shared" si="3"/>
        <v>0</v>
      </c>
      <c r="G37" s="2">
        <f t="shared" si="3"/>
        <v>-100000000</v>
      </c>
      <c r="H37" s="2">
        <f t="shared" si="3"/>
        <v>0</v>
      </c>
      <c r="I37" s="2">
        <f t="shared" si="3"/>
        <v>-100000000</v>
      </c>
      <c r="J37" s="2">
        <f t="shared" si="3"/>
        <v>0</v>
      </c>
      <c r="K37" s="2">
        <f t="shared" si="3"/>
        <v>-100000000</v>
      </c>
      <c r="L37" s="2">
        <f t="shared" si="3"/>
        <v>0</v>
      </c>
      <c r="M37" s="2">
        <f t="shared" si="3"/>
        <v>-100000000</v>
      </c>
      <c r="N37" s="2">
        <f t="shared" si="3"/>
        <v>0</v>
      </c>
      <c r="O37" s="2">
        <f t="shared" si="3"/>
        <v>-100000000</v>
      </c>
      <c r="P37" s="2">
        <f t="shared" si="3"/>
        <v>0</v>
      </c>
      <c r="Q37" s="2">
        <f t="shared" si="3"/>
        <v>-100000000</v>
      </c>
      <c r="R37" s="2">
        <f t="shared" si="3"/>
        <v>0</v>
      </c>
      <c r="S37" s="2">
        <f t="shared" si="3"/>
        <v>-100000000</v>
      </c>
      <c r="T37" s="2">
        <f t="shared" si="3"/>
        <v>0</v>
      </c>
      <c r="U37" s="2">
        <f t="shared" si="3"/>
        <v>-100000000</v>
      </c>
      <c r="V37" s="2">
        <f t="shared" si="3"/>
        <v>0</v>
      </c>
      <c r="W37" s="2">
        <f t="shared" si="3"/>
        <v>-100000000</v>
      </c>
      <c r="X37" s="2">
        <f t="shared" si="3"/>
        <v>0</v>
      </c>
      <c r="Y37" s="2">
        <f t="shared" si="3"/>
        <v>-100000000</v>
      </c>
      <c r="Z37" s="2">
        <f t="shared" si="3"/>
        <v>0</v>
      </c>
      <c r="AA37" s="2">
        <f>SUM(AA41:AA142)</f>
        <v>-100000000</v>
      </c>
      <c r="AB37" s="2">
        <f>SUM(AB41:AB142)</f>
        <v>0</v>
      </c>
      <c r="AC37" s="2">
        <f t="shared" si="3"/>
        <v>-100000000</v>
      </c>
      <c r="AD37" s="2">
        <f t="shared" si="3"/>
        <v>0</v>
      </c>
      <c r="AE37" s="24"/>
    </row>
    <row r="38" spans="1:36" ht="13.5" thickBot="1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41">
        <f>MAX(AF41:AF100)</f>
        <v>0</v>
      </c>
    </row>
    <row r="39" spans="1:36">
      <c r="B39" s="84" t="s">
        <v>0</v>
      </c>
      <c r="C39" s="422" t="s">
        <v>62</v>
      </c>
      <c r="D39" s="420"/>
      <c r="E39" s="422" t="s">
        <v>120</v>
      </c>
      <c r="F39" s="420"/>
      <c r="G39" s="422" t="s">
        <v>1</v>
      </c>
      <c r="H39" s="420"/>
      <c r="I39" s="422" t="s">
        <v>28</v>
      </c>
      <c r="J39" s="420"/>
      <c r="K39" s="422" t="s">
        <v>93</v>
      </c>
      <c r="L39" s="420"/>
      <c r="M39" s="422" t="s">
        <v>6</v>
      </c>
      <c r="N39" s="420"/>
      <c r="O39" s="422" t="s">
        <v>9</v>
      </c>
      <c r="P39" s="420"/>
      <c r="Q39" s="422" t="s">
        <v>43</v>
      </c>
      <c r="R39" s="420"/>
      <c r="S39" s="422" t="s">
        <v>26</v>
      </c>
      <c r="T39" s="420"/>
      <c r="U39" s="422" t="s">
        <v>77</v>
      </c>
      <c r="V39" s="420"/>
      <c r="W39" s="422" t="s">
        <v>4</v>
      </c>
      <c r="X39" s="420"/>
      <c r="Y39" s="419" t="s">
        <v>179</v>
      </c>
      <c r="Z39" s="420"/>
      <c r="AA39" s="422" t="s">
        <v>55</v>
      </c>
      <c r="AB39" s="420"/>
      <c r="AC39" s="422" t="s">
        <v>94</v>
      </c>
      <c r="AD39" s="420"/>
      <c r="AE39" s="41">
        <f>COUNT(AE41:AE163)</f>
        <v>0</v>
      </c>
      <c r="AF39" s="86" t="s">
        <v>7</v>
      </c>
      <c r="AG39" s="85" t="s">
        <v>8</v>
      </c>
      <c r="AH39" s="87" t="s">
        <v>47</v>
      </c>
    </row>
    <row r="40" spans="1:36" ht="13.5" thickBot="1">
      <c r="B40" s="1"/>
      <c r="C40" s="3" t="s">
        <v>3</v>
      </c>
      <c r="D40" s="4" t="s">
        <v>2</v>
      </c>
      <c r="E40" s="3" t="s">
        <v>3</v>
      </c>
      <c r="F40" s="4" t="s">
        <v>2</v>
      </c>
      <c r="G40" s="3" t="s">
        <v>3</v>
      </c>
      <c r="H40" s="4" t="s">
        <v>2</v>
      </c>
      <c r="I40" s="3" t="s">
        <v>3</v>
      </c>
      <c r="J40" s="4" t="s">
        <v>2</v>
      </c>
      <c r="K40" s="3" t="s">
        <v>3</v>
      </c>
      <c r="L40" s="4" t="s">
        <v>2</v>
      </c>
      <c r="M40" s="3" t="s">
        <v>3</v>
      </c>
      <c r="N40" s="4" t="s">
        <v>2</v>
      </c>
      <c r="O40" s="3" t="s">
        <v>3</v>
      </c>
      <c r="P40" s="4" t="s">
        <v>2</v>
      </c>
      <c r="Q40" s="3" t="s">
        <v>3</v>
      </c>
      <c r="R40" s="4" t="s">
        <v>2</v>
      </c>
      <c r="S40" s="3" t="s">
        <v>3</v>
      </c>
      <c r="T40" s="4" t="s">
        <v>2</v>
      </c>
      <c r="U40" s="3" t="s">
        <v>3</v>
      </c>
      <c r="V40" s="4" t="s">
        <v>2</v>
      </c>
      <c r="W40" s="3" t="s">
        <v>3</v>
      </c>
      <c r="X40" s="4" t="s">
        <v>2</v>
      </c>
      <c r="Y40" s="3" t="s">
        <v>3</v>
      </c>
      <c r="Z40" s="4" t="s">
        <v>2</v>
      </c>
      <c r="AA40" s="3" t="s">
        <v>3</v>
      </c>
      <c r="AB40" s="4" t="s">
        <v>2</v>
      </c>
      <c r="AC40" s="3" t="s">
        <v>3</v>
      </c>
      <c r="AD40" s="4" t="s">
        <v>2</v>
      </c>
      <c r="AE40" s="27" t="s">
        <v>22</v>
      </c>
      <c r="AF40" s="27" t="s">
        <v>16</v>
      </c>
    </row>
    <row r="41" spans="1:36">
      <c r="A41">
        <v>1</v>
      </c>
      <c r="B41" s="6"/>
      <c r="C41" s="51">
        <v>-100000000</v>
      </c>
      <c r="D41" s="11"/>
      <c r="E41" s="51">
        <v>-100000000</v>
      </c>
      <c r="F41" s="11"/>
      <c r="G41" s="51">
        <v>-100000000</v>
      </c>
      <c r="H41" s="11"/>
      <c r="I41" s="51">
        <v>-100000000</v>
      </c>
      <c r="J41" s="11"/>
      <c r="K41" s="51">
        <v>-100000000</v>
      </c>
      <c r="L41" s="11"/>
      <c r="M41" s="51">
        <v>-100000000</v>
      </c>
      <c r="N41" s="11"/>
      <c r="O41" s="51">
        <v>-100000000</v>
      </c>
      <c r="P41" s="11"/>
      <c r="Q41" s="51">
        <v>-100000000</v>
      </c>
      <c r="R41" s="11"/>
      <c r="S41" s="51">
        <v>-100000000</v>
      </c>
      <c r="T41" s="11"/>
      <c r="U41" s="51">
        <v>-100000000</v>
      </c>
      <c r="V41" s="11"/>
      <c r="W41" s="51">
        <v>-100000000</v>
      </c>
      <c r="X41" s="11"/>
      <c r="Y41" s="51">
        <v>-100000000</v>
      </c>
      <c r="Z41" s="11"/>
      <c r="AA41" s="51">
        <v>-100000000</v>
      </c>
      <c r="AB41" s="11"/>
      <c r="AC41" s="51">
        <v>-100000000</v>
      </c>
      <c r="AD41" s="11"/>
      <c r="AE41" s="24"/>
      <c r="AF41" s="41"/>
      <c r="AG41" s="41">
        <f t="shared" ref="AG41:AH48" si="4">+C41+E41+G41+I41++K41++M41+O41+Q41+S41+U41+W41+Y41+AC41+AA41</f>
        <v>-1400000000</v>
      </c>
      <c r="AH41" s="41">
        <f t="shared" si="4"/>
        <v>0</v>
      </c>
      <c r="AI41">
        <f>COUNT(C41:AD41)/2</f>
        <v>7</v>
      </c>
      <c r="AJ41">
        <f>+AG41/AI41</f>
        <v>-200000000</v>
      </c>
    </row>
    <row r="42" spans="1:36">
      <c r="A42" s="41">
        <f>+A41+1</f>
        <v>2</v>
      </c>
      <c r="B42" s="53"/>
      <c r="C42" s="54"/>
      <c r="D42" s="15"/>
      <c r="E42" s="54"/>
      <c r="F42" s="15"/>
      <c r="G42" s="54"/>
      <c r="H42" s="15"/>
      <c r="I42" s="54"/>
      <c r="J42" s="15"/>
      <c r="K42" s="54"/>
      <c r="L42" s="15"/>
      <c r="M42" s="54"/>
      <c r="N42" s="55"/>
      <c r="O42" s="54"/>
      <c r="P42" s="15"/>
      <c r="Q42" s="54"/>
      <c r="R42" s="15"/>
      <c r="S42" s="54"/>
      <c r="T42" s="15"/>
      <c r="U42" s="54"/>
      <c r="V42" s="55"/>
      <c r="W42" s="54"/>
      <c r="X42" s="55"/>
      <c r="Y42" s="54"/>
      <c r="Z42" s="15"/>
      <c r="AA42" s="54"/>
      <c r="AB42" s="15"/>
      <c r="AC42" s="54"/>
      <c r="AD42" s="15"/>
      <c r="AE42" s="28"/>
      <c r="AF42" s="41"/>
      <c r="AG42" s="41">
        <f t="shared" si="4"/>
        <v>0</v>
      </c>
      <c r="AH42" s="41">
        <f t="shared" si="4"/>
        <v>0</v>
      </c>
      <c r="AI42" s="41">
        <f t="shared" ref="AI42:AI48" si="5">COUNT(C42:AD42)/2</f>
        <v>0</v>
      </c>
      <c r="AJ42" s="41" t="e">
        <f t="shared" ref="AJ42:AJ48" si="6">+AG42/AI42</f>
        <v>#DIV/0!</v>
      </c>
    </row>
    <row r="43" spans="1:36">
      <c r="A43" s="41">
        <f t="shared" ref="A43:A67" si="7">+A42+1</f>
        <v>3</v>
      </c>
      <c r="B43" s="53"/>
      <c r="C43" s="54"/>
      <c r="D43" s="15"/>
      <c r="E43" s="54"/>
      <c r="F43" s="15"/>
      <c r="G43" s="54"/>
      <c r="H43" s="55"/>
      <c r="I43" s="54"/>
      <c r="J43" s="15"/>
      <c r="K43" s="54"/>
      <c r="L43" s="15"/>
      <c r="M43" s="54"/>
      <c r="N43" s="55"/>
      <c r="O43" s="54"/>
      <c r="P43" s="55"/>
      <c r="Q43" s="54"/>
      <c r="R43" s="15"/>
      <c r="S43" s="54"/>
      <c r="T43" s="15"/>
      <c r="U43" s="54"/>
      <c r="V43" s="15"/>
      <c r="W43" s="54"/>
      <c r="X43" s="55"/>
      <c r="Y43" s="54"/>
      <c r="Z43" s="15"/>
      <c r="AA43" s="54"/>
      <c r="AB43" s="15"/>
      <c r="AC43" s="54"/>
      <c r="AD43" s="55"/>
      <c r="AE43" s="24"/>
      <c r="AG43" s="41">
        <f t="shared" si="4"/>
        <v>0</v>
      </c>
      <c r="AH43" s="41">
        <f t="shared" si="4"/>
        <v>0</v>
      </c>
      <c r="AI43" s="41">
        <f t="shared" si="5"/>
        <v>0</v>
      </c>
      <c r="AJ43" s="41" t="e">
        <f t="shared" si="6"/>
        <v>#DIV/0!</v>
      </c>
    </row>
    <row r="44" spans="1:36">
      <c r="A44" s="41">
        <f t="shared" si="7"/>
        <v>4</v>
      </c>
      <c r="B44" s="53"/>
      <c r="C44" s="54"/>
      <c r="D44" s="15"/>
      <c r="E44" s="56"/>
      <c r="F44" s="14"/>
      <c r="G44" s="56"/>
      <c r="H44" s="57"/>
      <c r="I44" s="56"/>
      <c r="J44" s="14"/>
      <c r="K44" s="56"/>
      <c r="L44" s="14"/>
      <c r="M44" s="56"/>
      <c r="N44" s="57"/>
      <c r="O44" s="56"/>
      <c r="P44" s="57"/>
      <c r="Q44" s="56"/>
      <c r="R44" s="14"/>
      <c r="S44" s="56"/>
      <c r="T44" s="14"/>
      <c r="U44" s="56"/>
      <c r="V44" s="14"/>
      <c r="W44" s="56"/>
      <c r="X44" s="57"/>
      <c r="Y44" s="56"/>
      <c r="Z44" s="14"/>
      <c r="AA44" s="56"/>
      <c r="AB44" s="14"/>
      <c r="AC44" s="56"/>
      <c r="AD44" s="57"/>
      <c r="AE44" s="24"/>
      <c r="AF44" s="41"/>
      <c r="AG44" s="41">
        <f t="shared" si="4"/>
        <v>0</v>
      </c>
      <c r="AH44" s="41">
        <f t="shared" si="4"/>
        <v>0</v>
      </c>
      <c r="AI44" s="41">
        <f t="shared" si="5"/>
        <v>0</v>
      </c>
      <c r="AJ44" s="41" t="e">
        <f t="shared" si="6"/>
        <v>#DIV/0!</v>
      </c>
    </row>
    <row r="45" spans="1:36">
      <c r="A45" s="41">
        <f t="shared" si="7"/>
        <v>5</v>
      </c>
      <c r="B45" s="53"/>
      <c r="C45" s="54"/>
      <c r="D45" s="15"/>
      <c r="E45" s="54"/>
      <c r="F45" s="15"/>
      <c r="G45" s="56"/>
      <c r="H45" s="57"/>
      <c r="I45" s="54"/>
      <c r="J45" s="15"/>
      <c r="K45" s="54"/>
      <c r="L45" s="15"/>
      <c r="M45" s="54"/>
      <c r="N45" s="55"/>
      <c r="O45" s="54"/>
      <c r="P45" s="55"/>
      <c r="Q45" s="54"/>
      <c r="R45" s="15"/>
      <c r="S45" s="54"/>
      <c r="T45" s="15"/>
      <c r="U45" s="56"/>
      <c r="V45" s="57"/>
      <c r="W45" s="56"/>
      <c r="X45" s="57"/>
      <c r="Y45" s="56"/>
      <c r="Z45" s="57"/>
      <c r="AA45" s="54"/>
      <c r="AB45" s="15"/>
      <c r="AC45" s="54"/>
      <c r="AD45" s="55"/>
      <c r="AE45" s="28"/>
      <c r="AF45" s="41"/>
      <c r="AG45" s="41">
        <f t="shared" si="4"/>
        <v>0</v>
      </c>
      <c r="AH45" s="41">
        <f t="shared" si="4"/>
        <v>0</v>
      </c>
      <c r="AI45" s="41">
        <f t="shared" si="5"/>
        <v>0</v>
      </c>
      <c r="AJ45" s="41" t="e">
        <f t="shared" si="6"/>
        <v>#DIV/0!</v>
      </c>
    </row>
    <row r="46" spans="1:36">
      <c r="A46" s="41">
        <f t="shared" si="7"/>
        <v>6</v>
      </c>
      <c r="B46" s="58"/>
      <c r="C46" s="56"/>
      <c r="D46" s="14"/>
      <c r="E46" s="56"/>
      <c r="F46" s="14"/>
      <c r="G46" s="56"/>
      <c r="H46" s="57"/>
      <c r="I46" s="56"/>
      <c r="J46" s="14"/>
      <c r="K46" s="56"/>
      <c r="L46" s="14"/>
      <c r="M46" s="56"/>
      <c r="N46" s="57"/>
      <c r="O46" s="56"/>
      <c r="P46" s="57"/>
      <c r="Q46" s="56"/>
      <c r="R46" s="14"/>
      <c r="S46" s="56"/>
      <c r="T46" s="14"/>
      <c r="U46" s="56"/>
      <c r="V46" s="14"/>
      <c r="W46" s="56"/>
      <c r="X46" s="14"/>
      <c r="Y46" s="56"/>
      <c r="Z46" s="57"/>
      <c r="AA46" s="56"/>
      <c r="AB46" s="14"/>
      <c r="AC46" s="56"/>
      <c r="AD46" s="57"/>
      <c r="AE46" s="24"/>
      <c r="AF46" s="41"/>
      <c r="AG46" s="41">
        <f t="shared" si="4"/>
        <v>0</v>
      </c>
      <c r="AH46" s="41">
        <f t="shared" si="4"/>
        <v>0</v>
      </c>
      <c r="AI46" s="41">
        <f t="shared" si="5"/>
        <v>0</v>
      </c>
      <c r="AJ46" s="41" t="e">
        <f t="shared" si="6"/>
        <v>#DIV/0!</v>
      </c>
    </row>
    <row r="47" spans="1:36">
      <c r="A47" s="41">
        <f t="shared" si="7"/>
        <v>7</v>
      </c>
      <c r="B47" s="53"/>
      <c r="C47" s="54"/>
      <c r="D47" s="15"/>
      <c r="E47" s="54"/>
      <c r="F47" s="15"/>
      <c r="G47" s="54"/>
      <c r="H47" s="55"/>
      <c r="I47" s="54"/>
      <c r="J47" s="15"/>
      <c r="K47" s="54"/>
      <c r="L47" s="15"/>
      <c r="M47" s="54"/>
      <c r="N47" s="55"/>
      <c r="O47" s="54"/>
      <c r="P47" s="55"/>
      <c r="Q47" s="54"/>
      <c r="R47" s="15"/>
      <c r="S47" s="54"/>
      <c r="T47" s="15"/>
      <c r="U47" s="54"/>
      <c r="V47" s="15"/>
      <c r="W47" s="54"/>
      <c r="X47" s="15"/>
      <c r="Y47" s="54"/>
      <c r="Z47" s="55"/>
      <c r="AA47" s="54"/>
      <c r="AB47" s="15"/>
      <c r="AC47" s="54"/>
      <c r="AD47" s="55"/>
      <c r="AE47" s="28"/>
      <c r="AF47" s="41"/>
      <c r="AG47" s="41">
        <f t="shared" si="4"/>
        <v>0</v>
      </c>
      <c r="AH47" s="41">
        <f t="shared" si="4"/>
        <v>0</v>
      </c>
      <c r="AI47" s="41">
        <f t="shared" si="5"/>
        <v>0</v>
      </c>
      <c r="AJ47" s="41" t="e">
        <f t="shared" si="6"/>
        <v>#DIV/0!</v>
      </c>
    </row>
    <row r="48" spans="1:36">
      <c r="A48" s="41">
        <f t="shared" si="7"/>
        <v>8</v>
      </c>
      <c r="B48" s="53"/>
      <c r="C48" s="54"/>
      <c r="D48" s="15"/>
      <c r="E48" s="54"/>
      <c r="F48" s="15"/>
      <c r="G48" s="54"/>
      <c r="H48" s="55"/>
      <c r="I48" s="54"/>
      <c r="J48" s="15"/>
      <c r="K48" s="54"/>
      <c r="L48" s="15"/>
      <c r="M48" s="54"/>
      <c r="N48" s="55"/>
      <c r="O48" s="54"/>
      <c r="P48" s="55"/>
      <c r="Q48" s="54"/>
      <c r="R48" s="15"/>
      <c r="S48" s="54"/>
      <c r="T48" s="15"/>
      <c r="U48" s="54"/>
      <c r="V48" s="15"/>
      <c r="W48" s="54"/>
      <c r="X48" s="15"/>
      <c r="Y48" s="54"/>
      <c r="Z48" s="55"/>
      <c r="AA48" s="54"/>
      <c r="AB48" s="15"/>
      <c r="AC48" s="54"/>
      <c r="AD48" s="55"/>
      <c r="AE48" s="28"/>
      <c r="AF48" s="41"/>
      <c r="AG48" s="41">
        <f t="shared" si="4"/>
        <v>0</v>
      </c>
      <c r="AH48" s="41">
        <f t="shared" si="4"/>
        <v>0</v>
      </c>
      <c r="AI48" s="41">
        <f t="shared" si="5"/>
        <v>0</v>
      </c>
      <c r="AJ48" s="41" t="e">
        <f t="shared" si="6"/>
        <v>#DIV/0!</v>
      </c>
    </row>
    <row r="49" spans="1:36">
      <c r="A49" s="41">
        <f t="shared" si="7"/>
        <v>9</v>
      </c>
      <c r="B49" s="53"/>
      <c r="C49" s="54"/>
      <c r="D49" s="15"/>
      <c r="E49" s="54"/>
      <c r="F49" s="15"/>
      <c r="G49" s="54"/>
      <c r="H49" s="55"/>
      <c r="I49" s="54"/>
      <c r="J49" s="15"/>
      <c r="K49" s="54"/>
      <c r="L49" s="15"/>
      <c r="M49" s="54"/>
      <c r="N49" s="55"/>
      <c r="O49" s="54"/>
      <c r="P49" s="55"/>
      <c r="Q49" s="54"/>
      <c r="R49" s="15"/>
      <c r="S49" s="54"/>
      <c r="T49" s="15"/>
      <c r="U49" s="54"/>
      <c r="V49" s="15"/>
      <c r="W49" s="54"/>
      <c r="X49" s="15"/>
      <c r="Y49" s="54"/>
      <c r="Z49" s="15"/>
      <c r="AA49" s="54"/>
      <c r="AB49" s="15"/>
      <c r="AC49" s="54"/>
      <c r="AD49" s="55"/>
      <c r="AE49" s="28"/>
      <c r="AF49" s="41"/>
      <c r="AG49" s="41"/>
      <c r="AH49" s="41"/>
      <c r="AI49" s="41"/>
      <c r="AJ49" s="41"/>
    </row>
    <row r="50" spans="1:36">
      <c r="A50" s="41">
        <f t="shared" si="7"/>
        <v>10</v>
      </c>
      <c r="B50" s="53"/>
      <c r="C50" s="54"/>
      <c r="D50" s="15"/>
      <c r="E50" s="54"/>
      <c r="F50" s="15"/>
      <c r="G50" s="54"/>
      <c r="H50" s="55"/>
      <c r="I50" s="54"/>
      <c r="J50" s="15"/>
      <c r="K50" s="54"/>
      <c r="L50" s="15"/>
      <c r="M50" s="54"/>
      <c r="N50" s="55"/>
      <c r="O50" s="54"/>
      <c r="P50" s="55"/>
      <c r="Q50" s="54"/>
      <c r="R50" s="15"/>
      <c r="S50" s="54"/>
      <c r="T50" s="55"/>
      <c r="U50" s="54"/>
      <c r="V50" s="15"/>
      <c r="W50" s="54"/>
      <c r="X50" s="15"/>
      <c r="Y50" s="54"/>
      <c r="Z50" s="15"/>
      <c r="AA50" s="54"/>
      <c r="AB50" s="15"/>
      <c r="AC50" s="54"/>
      <c r="AD50" s="55"/>
      <c r="AE50" s="24"/>
      <c r="AF50" s="41"/>
      <c r="AG50" s="41"/>
      <c r="AH50" s="41"/>
      <c r="AI50" s="41"/>
      <c r="AJ50" s="41"/>
    </row>
    <row r="51" spans="1:36">
      <c r="A51" s="41">
        <f t="shared" si="7"/>
        <v>11</v>
      </c>
      <c r="B51" s="53"/>
      <c r="C51" s="54"/>
      <c r="D51" s="15"/>
      <c r="E51" s="54"/>
      <c r="F51" s="15"/>
      <c r="G51" s="54"/>
      <c r="H51" s="55"/>
      <c r="I51" s="54"/>
      <c r="J51" s="15"/>
      <c r="K51" s="54"/>
      <c r="L51" s="15"/>
      <c r="M51" s="54"/>
      <c r="N51" s="55"/>
      <c r="O51" s="54"/>
      <c r="P51" s="55"/>
      <c r="Q51" s="54"/>
      <c r="R51" s="15"/>
      <c r="S51" s="54"/>
      <c r="T51" s="55"/>
      <c r="U51" s="54"/>
      <c r="V51" s="15"/>
      <c r="W51" s="54"/>
      <c r="X51" s="15"/>
      <c r="Y51" s="54"/>
      <c r="Z51" s="15"/>
      <c r="AA51" s="54"/>
      <c r="AB51" s="15"/>
      <c r="AC51" s="54"/>
      <c r="AD51" s="55"/>
      <c r="AE51" s="24"/>
      <c r="AF51" s="41"/>
      <c r="AG51" s="41"/>
      <c r="AH51" s="41"/>
      <c r="AI51" s="41"/>
      <c r="AJ51" s="41"/>
    </row>
    <row r="52" spans="1:36">
      <c r="A52" s="41">
        <f t="shared" si="7"/>
        <v>12</v>
      </c>
      <c r="B52" s="53"/>
      <c r="C52" s="54"/>
      <c r="D52" s="15"/>
      <c r="E52" s="54"/>
      <c r="F52" s="15"/>
      <c r="G52" s="54"/>
      <c r="H52" s="55"/>
      <c r="I52" s="54"/>
      <c r="J52" s="15"/>
      <c r="K52" s="54"/>
      <c r="L52" s="15"/>
      <c r="M52" s="54"/>
      <c r="N52" s="55"/>
      <c r="O52" s="54"/>
      <c r="P52" s="55"/>
      <c r="Q52" s="54"/>
      <c r="R52" s="15"/>
      <c r="S52" s="54"/>
      <c r="T52" s="15"/>
      <c r="U52" s="54"/>
      <c r="V52" s="15"/>
      <c r="W52" s="54"/>
      <c r="X52" s="15"/>
      <c r="Y52" s="54"/>
      <c r="Z52" s="15"/>
      <c r="AA52" s="54"/>
      <c r="AB52" s="15"/>
      <c r="AC52" s="54"/>
      <c r="AD52" s="55"/>
      <c r="AE52" s="24"/>
      <c r="AF52" s="41"/>
      <c r="AG52" s="41"/>
      <c r="AH52" s="41"/>
      <c r="AI52" s="41"/>
      <c r="AJ52" s="41"/>
    </row>
    <row r="53" spans="1:36">
      <c r="A53" s="41">
        <f t="shared" si="7"/>
        <v>13</v>
      </c>
      <c r="B53" s="53"/>
      <c r="C53" s="54"/>
      <c r="D53" s="15"/>
      <c r="E53" s="54"/>
      <c r="F53" s="15"/>
      <c r="G53" s="54"/>
      <c r="H53" s="15"/>
      <c r="I53" s="54"/>
      <c r="J53" s="15"/>
      <c r="K53" s="54"/>
      <c r="L53" s="15"/>
      <c r="M53" s="54"/>
      <c r="N53" s="15"/>
      <c r="O53" s="54"/>
      <c r="P53" s="15"/>
      <c r="Q53" s="54"/>
      <c r="R53" s="15"/>
      <c r="S53" s="54"/>
      <c r="T53" s="15"/>
      <c r="U53" s="54"/>
      <c r="V53" s="15"/>
      <c r="W53" s="54"/>
      <c r="X53" s="15"/>
      <c r="Y53" s="54"/>
      <c r="Z53" s="15"/>
      <c r="AA53" s="54"/>
      <c r="AB53" s="15"/>
      <c r="AC53" s="54"/>
      <c r="AD53" s="15"/>
      <c r="AE53" s="24"/>
      <c r="AF53" s="41"/>
      <c r="AG53" s="41"/>
      <c r="AH53" s="41"/>
      <c r="AI53" s="41"/>
      <c r="AJ53" s="41"/>
    </row>
    <row r="54" spans="1:36">
      <c r="A54" s="41">
        <f t="shared" si="7"/>
        <v>14</v>
      </c>
      <c r="B54" s="58"/>
      <c r="C54" s="56"/>
      <c r="D54" s="14"/>
      <c r="E54" s="56"/>
      <c r="F54" s="14"/>
      <c r="G54" s="56"/>
      <c r="H54" s="57"/>
      <c r="I54" s="56"/>
      <c r="J54" s="14"/>
      <c r="K54" s="56"/>
      <c r="L54" s="14"/>
      <c r="M54" s="56"/>
      <c r="N54" s="57"/>
      <c r="O54" s="56"/>
      <c r="P54" s="57"/>
      <c r="Q54" s="56"/>
      <c r="R54" s="14"/>
      <c r="S54" s="56"/>
      <c r="T54" s="14"/>
      <c r="U54" s="56"/>
      <c r="V54" s="14"/>
      <c r="W54" s="56"/>
      <c r="X54" s="14"/>
      <c r="Y54" s="56"/>
      <c r="Z54" s="57"/>
      <c r="AA54" s="56"/>
      <c r="AB54" s="14"/>
      <c r="AC54" s="56"/>
      <c r="AD54" s="57"/>
      <c r="AE54" s="24"/>
      <c r="AF54" s="41"/>
      <c r="AG54" s="41"/>
      <c r="AH54" s="41"/>
      <c r="AI54" s="41"/>
      <c r="AJ54" s="41"/>
    </row>
    <row r="55" spans="1:36">
      <c r="A55" s="41">
        <f t="shared" si="7"/>
        <v>15</v>
      </c>
      <c r="B55" s="53"/>
      <c r="C55" s="54"/>
      <c r="D55" s="15"/>
      <c r="E55" s="54"/>
      <c r="F55" s="15"/>
      <c r="G55" s="54"/>
      <c r="H55" s="55"/>
      <c r="I55" s="54"/>
      <c r="J55" s="15"/>
      <c r="K55" s="54"/>
      <c r="L55" s="15"/>
      <c r="M55" s="54"/>
      <c r="N55" s="55"/>
      <c r="O55" s="54"/>
      <c r="P55" s="55"/>
      <c r="Q55" s="54"/>
      <c r="R55" s="15"/>
      <c r="S55" s="54"/>
      <c r="T55" s="15"/>
      <c r="U55" s="54"/>
      <c r="V55" s="15"/>
      <c r="W55" s="54"/>
      <c r="X55" s="15"/>
      <c r="Y55" s="54"/>
      <c r="Z55" s="55"/>
      <c r="AA55" s="54"/>
      <c r="AB55" s="15"/>
      <c r="AC55" s="54"/>
      <c r="AD55" s="55"/>
      <c r="AE55" s="24"/>
      <c r="AF55" s="41"/>
      <c r="AG55" s="41"/>
      <c r="AH55" s="41"/>
      <c r="AI55" s="41"/>
      <c r="AJ55" s="41"/>
    </row>
    <row r="56" spans="1:36">
      <c r="A56" s="41">
        <f t="shared" si="7"/>
        <v>16</v>
      </c>
      <c r="B56" s="58"/>
      <c r="C56" s="56"/>
      <c r="D56" s="14"/>
      <c r="E56" s="56"/>
      <c r="F56" s="14"/>
      <c r="G56" s="56"/>
      <c r="H56" s="57"/>
      <c r="I56" s="56"/>
      <c r="J56" s="14"/>
      <c r="K56" s="56"/>
      <c r="L56" s="14"/>
      <c r="M56" s="56"/>
      <c r="N56" s="57"/>
      <c r="O56" s="56"/>
      <c r="P56" s="57"/>
      <c r="Q56" s="56"/>
      <c r="R56" s="14"/>
      <c r="S56" s="56"/>
      <c r="T56" s="14"/>
      <c r="U56" s="56"/>
      <c r="V56" s="14"/>
      <c r="W56" s="56"/>
      <c r="X56" s="14"/>
      <c r="Y56" s="56"/>
      <c r="Z56" s="57"/>
      <c r="AA56" s="56"/>
      <c r="AB56" s="14"/>
      <c r="AC56" s="56"/>
      <c r="AD56" s="57"/>
      <c r="AE56" s="28"/>
      <c r="AF56" s="41"/>
      <c r="AG56" s="41"/>
      <c r="AH56" s="41"/>
      <c r="AI56" s="41"/>
      <c r="AJ56" s="41"/>
    </row>
    <row r="57" spans="1:36">
      <c r="A57" s="41">
        <f t="shared" si="7"/>
        <v>17</v>
      </c>
      <c r="B57" s="53"/>
      <c r="C57" s="54"/>
      <c r="D57" s="15"/>
      <c r="E57" s="54"/>
      <c r="F57" s="15"/>
      <c r="G57" s="54"/>
      <c r="H57" s="55"/>
      <c r="I57" s="54"/>
      <c r="J57" s="15"/>
      <c r="K57" s="54"/>
      <c r="L57" s="15"/>
      <c r="M57" s="54"/>
      <c r="N57" s="55"/>
      <c r="O57" s="54"/>
      <c r="P57" s="55"/>
      <c r="Q57" s="54"/>
      <c r="R57" s="15"/>
      <c r="S57" s="54"/>
      <c r="T57" s="15"/>
      <c r="U57" s="54"/>
      <c r="V57" s="15"/>
      <c r="W57" s="54"/>
      <c r="X57" s="15"/>
      <c r="Y57" s="54"/>
      <c r="Z57" s="55"/>
      <c r="AA57" s="54"/>
      <c r="AB57" s="15"/>
      <c r="AC57" s="54"/>
      <c r="AD57" s="55"/>
      <c r="AE57" s="28"/>
      <c r="AF57" s="41"/>
      <c r="AG57" s="41"/>
      <c r="AH57" s="41"/>
      <c r="AI57" s="41"/>
      <c r="AJ57" s="41"/>
    </row>
    <row r="58" spans="1:36">
      <c r="A58" s="41">
        <f t="shared" si="7"/>
        <v>18</v>
      </c>
      <c r="B58" s="53"/>
      <c r="C58" s="54"/>
      <c r="D58" s="15"/>
      <c r="E58" s="54"/>
      <c r="F58" s="15"/>
      <c r="G58" s="54"/>
      <c r="H58" s="55"/>
      <c r="I58" s="54"/>
      <c r="J58" s="15"/>
      <c r="K58" s="54"/>
      <c r="L58" s="15"/>
      <c r="M58" s="54"/>
      <c r="N58" s="55"/>
      <c r="O58" s="54"/>
      <c r="P58" s="55"/>
      <c r="Q58" s="54"/>
      <c r="R58" s="15"/>
      <c r="S58" s="54"/>
      <c r="T58" s="15"/>
      <c r="U58" s="54"/>
      <c r="V58" s="15"/>
      <c r="W58" s="54"/>
      <c r="X58" s="15"/>
      <c r="Y58" s="54"/>
      <c r="Z58" s="55"/>
      <c r="AA58" s="54"/>
      <c r="AB58" s="15"/>
      <c r="AC58" s="54"/>
      <c r="AD58" s="55"/>
      <c r="AE58" s="28"/>
      <c r="AF58" s="41"/>
      <c r="AG58" s="41"/>
      <c r="AH58" s="41"/>
      <c r="AI58" s="41"/>
      <c r="AJ58" s="41"/>
    </row>
    <row r="59" spans="1:36">
      <c r="A59" s="41">
        <f t="shared" si="7"/>
        <v>19</v>
      </c>
      <c r="B59" s="53"/>
      <c r="C59" s="54"/>
      <c r="D59" s="15"/>
      <c r="E59" s="54"/>
      <c r="F59" s="15"/>
      <c r="G59" s="54"/>
      <c r="H59" s="55"/>
      <c r="I59" s="54"/>
      <c r="J59" s="15"/>
      <c r="K59" s="54"/>
      <c r="L59" s="15"/>
      <c r="M59" s="54"/>
      <c r="N59" s="55"/>
      <c r="O59" s="54"/>
      <c r="P59" s="55"/>
      <c r="Q59" s="54"/>
      <c r="R59" s="15"/>
      <c r="S59" s="54"/>
      <c r="T59" s="15"/>
      <c r="U59" s="54"/>
      <c r="V59" s="15"/>
      <c r="W59" s="54"/>
      <c r="X59" s="15"/>
      <c r="Y59" s="54"/>
      <c r="Z59" s="15"/>
      <c r="AA59" s="54"/>
      <c r="AB59" s="15"/>
      <c r="AC59" s="54"/>
      <c r="AD59" s="55"/>
      <c r="AE59" s="28"/>
      <c r="AF59" s="41"/>
      <c r="AG59" s="41"/>
      <c r="AH59" s="41"/>
      <c r="AI59" s="41"/>
      <c r="AJ59" s="41"/>
    </row>
    <row r="60" spans="1:36">
      <c r="A60" s="41">
        <f t="shared" si="7"/>
        <v>20</v>
      </c>
      <c r="B60" s="58"/>
      <c r="C60" s="56"/>
      <c r="D60" s="14"/>
      <c r="E60" s="56"/>
      <c r="F60" s="14"/>
      <c r="G60" s="56"/>
      <c r="H60" s="57"/>
      <c r="I60" s="56"/>
      <c r="J60" s="14"/>
      <c r="K60" s="56"/>
      <c r="L60" s="14"/>
      <c r="M60" s="56"/>
      <c r="N60" s="57"/>
      <c r="O60" s="56"/>
      <c r="P60" s="57"/>
      <c r="Q60" s="56"/>
      <c r="R60" s="14"/>
      <c r="S60" s="56"/>
      <c r="T60" s="14"/>
      <c r="U60" s="56"/>
      <c r="V60" s="14"/>
      <c r="W60" s="56"/>
      <c r="X60" s="14"/>
      <c r="Y60" s="56"/>
      <c r="Z60" s="14"/>
      <c r="AA60" s="56"/>
      <c r="AB60" s="14"/>
      <c r="AC60" s="56"/>
      <c r="AD60" s="57"/>
      <c r="AE60" s="28"/>
      <c r="AF60" s="41"/>
      <c r="AG60" s="41"/>
      <c r="AH60" s="41"/>
      <c r="AI60" s="41"/>
      <c r="AJ60" s="41"/>
    </row>
    <row r="61" spans="1:36">
      <c r="A61" s="41">
        <f t="shared" si="7"/>
        <v>21</v>
      </c>
      <c r="B61" s="53"/>
      <c r="C61" s="54"/>
      <c r="D61" s="15"/>
      <c r="E61" s="54"/>
      <c r="F61" s="15"/>
      <c r="G61" s="54"/>
      <c r="H61" s="55"/>
      <c r="I61" s="54"/>
      <c r="J61" s="15"/>
      <c r="K61" s="54"/>
      <c r="L61" s="15"/>
      <c r="M61" s="54"/>
      <c r="N61" s="55"/>
      <c r="O61" s="54"/>
      <c r="P61" s="55"/>
      <c r="Q61" s="54"/>
      <c r="R61" s="15"/>
      <c r="S61" s="54"/>
      <c r="T61" s="15"/>
      <c r="U61" s="54"/>
      <c r="V61" s="15"/>
      <c r="W61" s="54"/>
      <c r="X61" s="15"/>
      <c r="Y61" s="54"/>
      <c r="Z61" s="55"/>
      <c r="AA61" s="54"/>
      <c r="AB61" s="15"/>
      <c r="AC61" s="54"/>
      <c r="AD61" s="55"/>
      <c r="AE61" s="24"/>
      <c r="AG61" s="41"/>
      <c r="AH61" s="41"/>
      <c r="AI61" s="41"/>
      <c r="AJ61" s="41"/>
    </row>
    <row r="62" spans="1:36">
      <c r="A62" s="41">
        <f t="shared" si="7"/>
        <v>22</v>
      </c>
      <c r="B62" s="53"/>
      <c r="C62" s="54"/>
      <c r="D62" s="15"/>
      <c r="E62" s="54"/>
      <c r="F62" s="15"/>
      <c r="G62" s="54"/>
      <c r="H62" s="55"/>
      <c r="I62" s="54"/>
      <c r="J62" s="15"/>
      <c r="K62" s="54"/>
      <c r="L62" s="15"/>
      <c r="M62" s="54"/>
      <c r="N62" s="55"/>
      <c r="O62" s="54"/>
      <c r="P62" s="55"/>
      <c r="Q62" s="54"/>
      <c r="R62" s="15"/>
      <c r="S62" s="54"/>
      <c r="T62" s="15"/>
      <c r="U62" s="54"/>
      <c r="V62" s="15"/>
      <c r="W62" s="54"/>
      <c r="X62" s="15"/>
      <c r="Y62" s="54"/>
      <c r="Z62" s="55"/>
      <c r="AA62" s="54"/>
      <c r="AB62" s="15"/>
      <c r="AC62" s="54"/>
      <c r="AD62" s="55"/>
      <c r="AE62" s="24"/>
      <c r="AG62" s="41"/>
      <c r="AH62" s="41"/>
      <c r="AI62" s="41"/>
      <c r="AJ62" s="41"/>
    </row>
    <row r="63" spans="1:36">
      <c r="A63" s="41">
        <f t="shared" si="7"/>
        <v>23</v>
      </c>
      <c r="B63" s="53"/>
      <c r="C63" s="54"/>
      <c r="D63" s="15"/>
      <c r="E63" s="54"/>
      <c r="F63" s="15"/>
      <c r="G63" s="54"/>
      <c r="H63" s="55"/>
      <c r="I63" s="54"/>
      <c r="J63" s="15"/>
      <c r="K63" s="54"/>
      <c r="L63" s="15"/>
      <c r="M63" s="54"/>
      <c r="N63" s="55"/>
      <c r="O63" s="54"/>
      <c r="P63" s="55"/>
      <c r="Q63" s="54"/>
      <c r="R63" s="15"/>
      <c r="S63" s="54"/>
      <c r="T63" s="15"/>
      <c r="U63" s="54"/>
      <c r="V63" s="15"/>
      <c r="W63" s="54"/>
      <c r="X63" s="15"/>
      <c r="Y63" s="54"/>
      <c r="Z63" s="55"/>
      <c r="AA63" s="54"/>
      <c r="AB63" s="15"/>
      <c r="AC63" s="54"/>
      <c r="AD63" s="55"/>
      <c r="AE63" s="28"/>
      <c r="AF63" s="41"/>
      <c r="AG63" s="41"/>
      <c r="AH63" s="41"/>
      <c r="AI63" s="41"/>
      <c r="AJ63" s="41"/>
    </row>
    <row r="64" spans="1:36">
      <c r="A64" s="41">
        <f t="shared" si="7"/>
        <v>24</v>
      </c>
      <c r="B64" s="53"/>
      <c r="C64" s="54"/>
      <c r="D64" s="15"/>
      <c r="E64" s="54"/>
      <c r="F64" s="15"/>
      <c r="G64" s="54"/>
      <c r="H64" s="55"/>
      <c r="I64" s="54"/>
      <c r="J64" s="15"/>
      <c r="K64" s="54"/>
      <c r="L64" s="15"/>
      <c r="M64" s="54"/>
      <c r="N64" s="55"/>
      <c r="O64" s="54"/>
      <c r="P64" s="55"/>
      <c r="Q64" s="54"/>
      <c r="R64" s="15"/>
      <c r="S64" s="54"/>
      <c r="T64" s="55"/>
      <c r="U64" s="54"/>
      <c r="V64" s="15"/>
      <c r="W64" s="54"/>
      <c r="X64" s="15"/>
      <c r="Y64" s="54"/>
      <c r="Z64" s="15"/>
      <c r="AA64" s="54"/>
      <c r="AB64" s="15"/>
      <c r="AC64" s="54"/>
      <c r="AD64" s="55"/>
      <c r="AE64" s="24"/>
      <c r="AF64" s="41"/>
      <c r="AG64" s="41"/>
      <c r="AH64" s="41"/>
      <c r="AI64" s="41"/>
      <c r="AJ64" s="41"/>
    </row>
    <row r="65" spans="1:36">
      <c r="A65" s="41">
        <f t="shared" si="7"/>
        <v>25</v>
      </c>
      <c r="B65" s="53"/>
      <c r="C65" s="54"/>
      <c r="D65" s="15"/>
      <c r="E65" s="54"/>
      <c r="F65" s="15"/>
      <c r="G65" s="54"/>
      <c r="H65" s="55"/>
      <c r="I65" s="54"/>
      <c r="J65" s="15"/>
      <c r="K65" s="54"/>
      <c r="L65" s="15"/>
      <c r="M65" s="54"/>
      <c r="N65" s="55"/>
      <c r="O65" s="54"/>
      <c r="P65" s="55"/>
      <c r="Q65" s="54"/>
      <c r="R65" s="15"/>
      <c r="S65" s="54"/>
      <c r="T65" s="55"/>
      <c r="U65" s="54"/>
      <c r="V65" s="15"/>
      <c r="W65" s="54"/>
      <c r="X65" s="15"/>
      <c r="Y65" s="54"/>
      <c r="Z65" s="15"/>
      <c r="AA65" s="54"/>
      <c r="AB65" s="15"/>
      <c r="AC65" s="54"/>
      <c r="AD65" s="55"/>
      <c r="AE65" s="24"/>
      <c r="AF65" s="41"/>
      <c r="AG65" s="41"/>
      <c r="AH65" s="41"/>
      <c r="AI65" s="41"/>
      <c r="AJ65" s="41"/>
    </row>
    <row r="66" spans="1:36">
      <c r="A66" s="41">
        <f t="shared" si="7"/>
        <v>26</v>
      </c>
      <c r="B66" s="53"/>
      <c r="C66" s="54"/>
      <c r="D66" s="15"/>
      <c r="E66" s="54"/>
      <c r="F66" s="15"/>
      <c r="G66" s="54"/>
      <c r="H66" s="55"/>
      <c r="I66" s="54"/>
      <c r="J66" s="15"/>
      <c r="K66" s="54"/>
      <c r="L66" s="15"/>
      <c r="M66" s="54"/>
      <c r="N66" s="55"/>
      <c r="O66" s="54"/>
      <c r="P66" s="55"/>
      <c r="Q66" s="54"/>
      <c r="R66" s="15"/>
      <c r="S66" s="54"/>
      <c r="T66" s="15"/>
      <c r="U66" s="54"/>
      <c r="V66" s="55"/>
      <c r="W66" s="54"/>
      <c r="X66" s="15"/>
      <c r="Y66" s="54"/>
      <c r="Z66" s="15"/>
      <c r="AA66" s="54"/>
      <c r="AB66" s="15"/>
      <c r="AC66" s="54"/>
      <c r="AD66" s="55"/>
      <c r="AE66" s="24"/>
      <c r="AG66" s="41"/>
      <c r="AH66" s="41"/>
      <c r="AI66" s="41"/>
      <c r="AJ66" s="41"/>
    </row>
    <row r="67" spans="1:36">
      <c r="A67" s="41">
        <f t="shared" si="7"/>
        <v>27</v>
      </c>
      <c r="B67" s="53"/>
      <c r="C67" s="54"/>
      <c r="D67" s="15"/>
      <c r="E67" s="54"/>
      <c r="F67" s="15"/>
      <c r="G67" s="54"/>
      <c r="H67" s="15"/>
      <c r="I67" s="54"/>
      <c r="J67" s="15"/>
      <c r="K67" s="54"/>
      <c r="L67" s="15"/>
      <c r="M67" s="54"/>
      <c r="N67" s="15"/>
      <c r="O67" s="54"/>
      <c r="P67" s="15"/>
      <c r="Q67" s="54"/>
      <c r="R67" s="15"/>
      <c r="S67" s="54"/>
      <c r="T67" s="15"/>
      <c r="U67" s="54"/>
      <c r="V67" s="15"/>
      <c r="W67" s="54"/>
      <c r="X67" s="15"/>
      <c r="Y67" s="54"/>
      <c r="Z67" s="15"/>
      <c r="AA67" s="54"/>
      <c r="AB67" s="15"/>
      <c r="AC67" s="54"/>
      <c r="AD67" s="15"/>
      <c r="AE67" s="24"/>
      <c r="AF67" s="41"/>
      <c r="AG67" s="41"/>
      <c r="AH67" s="41"/>
      <c r="AI67" s="41"/>
      <c r="AJ67" s="41"/>
    </row>
    <row r="68" spans="1:36">
      <c r="A68" s="41">
        <f t="shared" ref="A68:A75" si="8">+A67+1</f>
        <v>28</v>
      </c>
      <c r="B68" s="53"/>
      <c r="C68" s="54"/>
      <c r="D68" s="15"/>
      <c r="E68" s="54"/>
      <c r="F68" s="15"/>
      <c r="G68" s="54"/>
      <c r="H68" s="15"/>
      <c r="I68" s="54"/>
      <c r="J68" s="15"/>
      <c r="K68" s="54"/>
      <c r="L68" s="15"/>
      <c r="M68" s="54"/>
      <c r="N68" s="15"/>
      <c r="O68" s="54"/>
      <c r="P68" s="15"/>
      <c r="Q68" s="54"/>
      <c r="R68" s="15"/>
      <c r="S68" s="54"/>
      <c r="T68" s="15"/>
      <c r="U68" s="54"/>
      <c r="V68" s="15"/>
      <c r="W68" s="54"/>
      <c r="X68" s="15"/>
      <c r="Y68" s="54"/>
      <c r="Z68" s="15"/>
      <c r="AE68" s="28"/>
      <c r="AF68" s="41"/>
      <c r="AG68" s="41"/>
      <c r="AH68" s="41"/>
      <c r="AI68" s="41"/>
      <c r="AJ68" s="41"/>
    </row>
    <row r="69" spans="1:36">
      <c r="A69" s="41">
        <f t="shared" si="8"/>
        <v>29</v>
      </c>
      <c r="B69" s="53"/>
      <c r="C69" s="54"/>
      <c r="D69" s="15"/>
      <c r="E69" s="54"/>
      <c r="F69" s="15"/>
      <c r="G69" s="54"/>
      <c r="H69" s="15"/>
      <c r="I69" s="54"/>
      <c r="J69" s="15"/>
      <c r="K69" s="54"/>
      <c r="L69" s="15"/>
      <c r="M69" s="54"/>
      <c r="N69" s="15"/>
      <c r="O69" s="54"/>
      <c r="P69" s="15"/>
      <c r="Q69" s="54"/>
      <c r="R69" s="15"/>
      <c r="S69" s="54"/>
      <c r="T69" s="15"/>
      <c r="U69" s="54"/>
      <c r="V69" s="15"/>
      <c r="W69" s="54"/>
      <c r="X69" s="15"/>
      <c r="Y69" s="54"/>
      <c r="Z69" s="15"/>
      <c r="AE69" s="28"/>
      <c r="AG69" s="41"/>
      <c r="AH69" s="41"/>
      <c r="AI69" s="41"/>
      <c r="AJ69" s="41"/>
    </row>
    <row r="70" spans="1:36">
      <c r="A70" s="41">
        <f t="shared" si="8"/>
        <v>30</v>
      </c>
      <c r="B70" s="53"/>
      <c r="C70" s="54"/>
      <c r="D70" s="15"/>
      <c r="E70" s="54"/>
      <c r="F70" s="15"/>
      <c r="G70" s="54"/>
      <c r="H70" s="15"/>
      <c r="I70" s="54"/>
      <c r="J70" s="15"/>
      <c r="K70" s="54"/>
      <c r="L70" s="15"/>
      <c r="M70" s="54"/>
      <c r="N70" s="15"/>
      <c r="O70" s="54"/>
      <c r="P70" s="15"/>
      <c r="Q70" s="54"/>
      <c r="R70" s="15"/>
      <c r="S70" s="54"/>
      <c r="T70" s="15"/>
      <c r="U70" s="54"/>
      <c r="V70" s="15"/>
      <c r="W70" s="54"/>
      <c r="X70" s="15"/>
      <c r="Y70" s="54"/>
      <c r="Z70" s="15"/>
      <c r="AE70" s="28"/>
      <c r="AG70" s="41"/>
      <c r="AH70" s="41"/>
      <c r="AI70" s="41"/>
      <c r="AJ70" s="41"/>
    </row>
    <row r="71" spans="1:36">
      <c r="A71" s="41">
        <f t="shared" si="8"/>
        <v>31</v>
      </c>
      <c r="B71" s="53"/>
      <c r="C71" s="54"/>
      <c r="D71" s="15"/>
      <c r="E71" s="54"/>
      <c r="F71" s="15"/>
      <c r="G71" s="54"/>
      <c r="H71" s="15"/>
      <c r="I71" s="54"/>
      <c r="J71" s="15"/>
      <c r="K71" s="54"/>
      <c r="L71" s="15"/>
      <c r="M71" s="54"/>
      <c r="N71" s="15"/>
      <c r="O71" s="54"/>
      <c r="P71" s="15"/>
      <c r="Q71" s="54"/>
      <c r="R71" s="15"/>
      <c r="S71" s="54"/>
      <c r="T71" s="15"/>
      <c r="U71" s="54"/>
      <c r="V71" s="15"/>
      <c r="W71" s="54"/>
      <c r="X71" s="15"/>
      <c r="Y71" s="54"/>
      <c r="Z71" s="15"/>
      <c r="AE71" s="28"/>
      <c r="AG71" s="41"/>
      <c r="AH71" s="41"/>
      <c r="AI71" s="41"/>
      <c r="AJ71" s="41"/>
    </row>
    <row r="72" spans="1:36">
      <c r="A72" s="41">
        <f t="shared" si="8"/>
        <v>32</v>
      </c>
      <c r="B72" s="53"/>
      <c r="C72" s="54"/>
      <c r="D72" s="15"/>
      <c r="E72" s="54"/>
      <c r="F72" s="15"/>
      <c r="G72" s="54"/>
      <c r="H72" s="15"/>
      <c r="I72" s="54"/>
      <c r="J72" s="15"/>
      <c r="K72" s="54"/>
      <c r="L72" s="15"/>
      <c r="M72" s="54"/>
      <c r="N72" s="15"/>
      <c r="O72" s="54"/>
      <c r="P72" s="15"/>
      <c r="Q72" s="54"/>
      <c r="R72" s="15"/>
      <c r="S72" s="54"/>
      <c r="T72" s="15"/>
      <c r="U72" s="54"/>
      <c r="V72" s="15"/>
      <c r="W72" s="54"/>
      <c r="X72" s="15"/>
      <c r="Y72" s="54"/>
      <c r="Z72" s="15"/>
      <c r="AE72" s="24"/>
      <c r="AG72" s="41"/>
      <c r="AH72" s="41"/>
      <c r="AI72" s="41"/>
      <c r="AJ72" s="41"/>
    </row>
    <row r="73" spans="1:36">
      <c r="A73" s="41">
        <f t="shared" si="8"/>
        <v>33</v>
      </c>
      <c r="B73" s="53"/>
      <c r="C73" s="54"/>
      <c r="D73" s="15"/>
      <c r="E73" s="54"/>
      <c r="F73" s="15"/>
      <c r="G73" s="54"/>
      <c r="H73" s="15"/>
      <c r="I73" s="54"/>
      <c r="J73" s="15"/>
      <c r="K73" s="54"/>
      <c r="L73" s="15"/>
      <c r="M73" s="54"/>
      <c r="N73" s="15"/>
      <c r="O73" s="54"/>
      <c r="P73" s="15"/>
      <c r="Q73" s="54"/>
      <c r="R73" s="15"/>
      <c r="S73" s="54"/>
      <c r="T73" s="15"/>
      <c r="U73" s="54"/>
      <c r="V73" s="15"/>
      <c r="W73" s="54"/>
      <c r="X73" s="15"/>
      <c r="Y73" s="54"/>
      <c r="Z73" s="15"/>
      <c r="AE73" s="24"/>
      <c r="AG73" s="41"/>
      <c r="AH73" s="41"/>
      <c r="AI73" s="41"/>
      <c r="AJ73" s="41"/>
    </row>
    <row r="74" spans="1:36">
      <c r="A74" s="41">
        <f t="shared" si="8"/>
        <v>34</v>
      </c>
      <c r="B74" s="53"/>
      <c r="C74" s="54"/>
      <c r="D74" s="15"/>
      <c r="E74" s="54"/>
      <c r="F74" s="15"/>
      <c r="G74" s="54"/>
      <c r="H74" s="15"/>
      <c r="I74" s="54"/>
      <c r="J74" s="15"/>
      <c r="K74" s="54"/>
      <c r="L74" s="15"/>
      <c r="M74" s="54"/>
      <c r="N74" s="15"/>
      <c r="O74" s="54"/>
      <c r="P74" s="15"/>
      <c r="Q74" s="54"/>
      <c r="R74" s="15"/>
      <c r="S74" s="54"/>
      <c r="T74" s="15"/>
      <c r="U74" s="54"/>
      <c r="V74" s="15"/>
      <c r="W74" s="54"/>
      <c r="X74" s="15"/>
      <c r="Y74" s="54"/>
      <c r="Z74" s="15"/>
      <c r="AE74" s="28"/>
      <c r="AG74" s="41"/>
      <c r="AH74" s="41"/>
      <c r="AI74" s="41"/>
      <c r="AJ74" s="41"/>
    </row>
    <row r="75" spans="1:36">
      <c r="A75" s="41">
        <f t="shared" si="8"/>
        <v>35</v>
      </c>
      <c r="B75" s="53"/>
      <c r="C75" s="54"/>
      <c r="D75" s="15"/>
      <c r="E75" s="54"/>
      <c r="F75" s="15"/>
      <c r="G75" s="54"/>
      <c r="H75" s="15"/>
      <c r="I75" s="54"/>
      <c r="J75" s="15"/>
      <c r="K75" s="54"/>
      <c r="L75" s="15"/>
      <c r="M75" s="54"/>
      <c r="N75" s="15"/>
      <c r="O75" s="54"/>
      <c r="P75" s="15"/>
      <c r="Q75" s="54"/>
      <c r="R75" s="15"/>
      <c r="S75" s="54"/>
      <c r="T75" s="15"/>
      <c r="U75" s="54"/>
      <c r="V75" s="15"/>
      <c r="W75" s="54"/>
      <c r="X75" s="15"/>
      <c r="Y75" s="54"/>
      <c r="Z75" s="15"/>
      <c r="AE75" s="24"/>
      <c r="AG75" s="41"/>
      <c r="AH75" s="41"/>
      <c r="AI75" s="41"/>
      <c r="AJ75" s="41"/>
    </row>
    <row r="76" spans="1:36">
      <c r="AE76" s="24"/>
    </row>
    <row r="77" spans="1:36">
      <c r="AE77" s="24"/>
    </row>
    <row r="78" spans="1:36">
      <c r="AE78" s="24"/>
    </row>
  </sheetData>
  <sortState xmlns:xlrd2="http://schemas.microsoft.com/office/spreadsheetml/2017/richdata2" ref="B5:G18">
    <sortCondition descending="1" ref="G5"/>
    <sortCondition descending="1" ref="D5"/>
    <sortCondition descending="1" ref="E5"/>
  </sortState>
  <mergeCells count="14">
    <mergeCell ref="M39:N39"/>
    <mergeCell ref="O39:P39"/>
    <mergeCell ref="Q39:R39"/>
    <mergeCell ref="AA39:AB39"/>
    <mergeCell ref="AC39:AD39"/>
    <mergeCell ref="S39:T39"/>
    <mergeCell ref="U39:V39"/>
    <mergeCell ref="W39:X39"/>
    <mergeCell ref="Y39:Z39"/>
    <mergeCell ref="C39:D39"/>
    <mergeCell ref="E39:F39"/>
    <mergeCell ref="G39:H39"/>
    <mergeCell ref="I39:J39"/>
    <mergeCell ref="K39:L39"/>
  </mergeCells>
  <phoneticPr fontId="4" type="noConversion"/>
  <pageMargins left="0.75" right="0.75" top="1" bottom="1" header="0" footer="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4"/>
  <dimension ref="A1:BO240"/>
  <sheetViews>
    <sheetView workbookViewId="0"/>
  </sheetViews>
  <sheetFormatPr baseColWidth="10" defaultColWidth="11.5703125" defaultRowHeight="12.75"/>
  <cols>
    <col min="1" max="1" width="5" customWidth="1"/>
    <col min="3" max="3" width="6" customWidth="1"/>
    <col min="4" max="4" width="5.42578125" customWidth="1"/>
    <col min="5" max="5" width="3.42578125" customWidth="1"/>
    <col min="6" max="6" width="4.28515625" customWidth="1"/>
    <col min="7" max="7" width="4.42578125" customWidth="1"/>
    <col min="8" max="8" width="3.42578125" customWidth="1"/>
    <col min="9" max="9" width="5.28515625" customWidth="1"/>
    <col min="10" max="10" width="4.85546875" customWidth="1"/>
    <col min="11" max="11" width="4.28515625" customWidth="1"/>
    <col min="12" max="12" width="5.28515625" hidden="1" customWidth="1"/>
    <col min="13" max="13" width="4.7109375" hidden="1" customWidth="1"/>
    <col min="14" max="14" width="3.42578125" hidden="1" customWidth="1"/>
    <col min="15" max="15" width="4.7109375" hidden="1" customWidth="1"/>
    <col min="16" max="16" width="4.28515625" hidden="1" customWidth="1"/>
    <col min="17" max="17" width="4.42578125" hidden="1" customWidth="1"/>
    <col min="18" max="18" width="5.140625" customWidth="1"/>
    <col min="19" max="19" width="4.28515625" customWidth="1"/>
    <col min="20" max="20" width="3.42578125" customWidth="1"/>
    <col min="21" max="21" width="5.28515625" customWidth="1"/>
    <col min="22" max="22" width="4.5703125" customWidth="1"/>
    <col min="23" max="23" width="3.85546875" customWidth="1"/>
    <col min="24" max="24" width="4.7109375" customWidth="1"/>
    <col min="25" max="25" width="4.5703125" customWidth="1"/>
    <col min="26" max="26" width="3.42578125" customWidth="1"/>
    <col min="27" max="27" width="4.42578125" customWidth="1"/>
    <col min="28" max="31" width="3.42578125" customWidth="1"/>
    <col min="32" max="32" width="4.42578125" customWidth="1"/>
    <col min="33" max="33" width="4" customWidth="1"/>
    <col min="34" max="34" width="3.7109375" customWidth="1"/>
    <col min="35" max="35" width="3.42578125" customWidth="1"/>
    <col min="36" max="36" width="5" customWidth="1"/>
    <col min="37" max="38" width="3.42578125" customWidth="1"/>
    <col min="39" max="39" width="5.140625" customWidth="1"/>
    <col min="40" max="40" width="5.85546875" bestFit="1" customWidth="1"/>
    <col min="41" max="41" width="3.42578125" customWidth="1"/>
    <col min="42" max="44" width="3.42578125" hidden="1" customWidth="1"/>
    <col min="45" max="45" width="4" customWidth="1"/>
    <col min="46" max="47" width="4.42578125" customWidth="1"/>
    <col min="48" max="48" width="5" customWidth="1"/>
    <col min="49" max="49" width="7.5703125" customWidth="1"/>
    <col min="50" max="50" width="4.7109375" bestFit="1" customWidth="1"/>
    <col min="51" max="51" width="3.85546875" customWidth="1"/>
    <col min="52" max="52" width="5.85546875" bestFit="1" customWidth="1"/>
    <col min="53" max="53" width="4" customWidth="1"/>
    <col min="54" max="58" width="3.42578125" hidden="1" customWidth="1"/>
    <col min="59" max="59" width="4.140625" hidden="1" customWidth="1"/>
    <col min="60" max="60" width="11.42578125" style="24"/>
    <col min="61" max="66" width="6.140625" customWidth="1"/>
  </cols>
  <sheetData>
    <row r="1" spans="1:62">
      <c r="A1" s="5" t="s">
        <v>126</v>
      </c>
      <c r="B1" s="52"/>
    </row>
    <row r="2" spans="1:62">
      <c r="A2" t="s">
        <v>10</v>
      </c>
      <c r="R2" s="30"/>
    </row>
    <row r="3" spans="1:62" ht="13.5" thickBot="1">
      <c r="A3">
        <f>+GENERAL!B6</f>
        <v>12</v>
      </c>
      <c r="C3" s="41">
        <f>SUM(C5:C10)</f>
        <v>-600000000</v>
      </c>
      <c r="R3" s="30"/>
    </row>
    <row r="4" spans="1:62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BJ4" s="101"/>
    </row>
    <row r="5" spans="1:62" ht="13.5" thickBot="1">
      <c r="A5" s="150">
        <v>1</v>
      </c>
      <c r="B5" s="241" t="s">
        <v>155</v>
      </c>
      <c r="C5" s="44">
        <f>+AY$40</f>
        <v>-100000000</v>
      </c>
      <c r="D5" s="48">
        <f>+AY$41</f>
        <v>1</v>
      </c>
      <c r="E5" s="45">
        <f>+AZ$40</f>
        <v>0</v>
      </c>
      <c r="F5" s="18">
        <f>+AY$26</f>
        <v>0</v>
      </c>
      <c r="G5">
        <f t="shared" ref="G5:G23" si="0">IF(E5&lt;A$3/2,-1,1)*800+C5+D5/1000</f>
        <v>-100000799.999</v>
      </c>
      <c r="H5" s="30"/>
      <c r="Z5" s="126"/>
      <c r="BJ5" s="101"/>
    </row>
    <row r="6" spans="1:62" ht="13.5" thickBot="1">
      <c r="A6" s="150">
        <v>2</v>
      </c>
      <c r="B6" s="23" t="s">
        <v>1</v>
      </c>
      <c r="C6" s="44">
        <f>+I$40</f>
        <v>-100000000</v>
      </c>
      <c r="D6" s="48">
        <f>+I$41</f>
        <v>1</v>
      </c>
      <c r="E6" s="45">
        <f>+J$40</f>
        <v>0</v>
      </c>
      <c r="F6" s="18">
        <f>+I$26</f>
        <v>0</v>
      </c>
      <c r="G6">
        <f t="shared" si="0"/>
        <v>-100000799.999</v>
      </c>
      <c r="H6" s="30"/>
      <c r="J6" s="24"/>
      <c r="Z6" s="126"/>
      <c r="BJ6" s="101"/>
    </row>
    <row r="7" spans="1:62" ht="13.5" thickBot="1">
      <c r="A7" s="150">
        <v>3</v>
      </c>
      <c r="B7" s="23" t="s">
        <v>6</v>
      </c>
      <c r="C7" s="44">
        <f>+R$40</f>
        <v>-100000000</v>
      </c>
      <c r="D7" s="48">
        <f>+R$41</f>
        <v>1</v>
      </c>
      <c r="E7" s="45">
        <f>+S$40</f>
        <v>0</v>
      </c>
      <c r="F7" s="18">
        <f>+R$26</f>
        <v>0</v>
      </c>
      <c r="G7">
        <f t="shared" si="0"/>
        <v>-100000799.999</v>
      </c>
      <c r="H7" s="30"/>
      <c r="Z7" s="126"/>
      <c r="BJ7" s="101"/>
    </row>
    <row r="8" spans="1:62" ht="13.5" thickBot="1">
      <c r="A8" s="150">
        <v>4</v>
      </c>
      <c r="B8" s="23" t="s">
        <v>9</v>
      </c>
      <c r="C8" s="44">
        <f>+U$40</f>
        <v>-100000000</v>
      </c>
      <c r="D8" s="48">
        <f>+U$41</f>
        <v>1</v>
      </c>
      <c r="E8" s="45">
        <f>+V$40</f>
        <v>0</v>
      </c>
      <c r="F8" s="18">
        <f>+U$26</f>
        <v>0</v>
      </c>
      <c r="G8">
        <f t="shared" si="0"/>
        <v>-100000799.999</v>
      </c>
      <c r="H8" s="30"/>
      <c r="Z8" s="126"/>
      <c r="BJ8" s="101"/>
    </row>
    <row r="9" spans="1:62" ht="13.5" thickBot="1">
      <c r="A9" s="150">
        <v>5</v>
      </c>
      <c r="B9" s="23" t="s">
        <v>43</v>
      </c>
      <c r="C9" s="44">
        <f>+X$40</f>
        <v>-100000000</v>
      </c>
      <c r="D9" s="48">
        <f>+X$41</f>
        <v>1</v>
      </c>
      <c r="E9" s="45">
        <f>+Y$40</f>
        <v>0</v>
      </c>
      <c r="F9" s="18">
        <f>+X$26</f>
        <v>0</v>
      </c>
      <c r="G9">
        <f t="shared" si="0"/>
        <v>-100000799.999</v>
      </c>
      <c r="H9" s="30"/>
      <c r="Z9" s="126"/>
    </row>
    <row r="10" spans="1:62" ht="13.5" hidden="1" thickBot="1">
      <c r="A10" s="150">
        <v>6</v>
      </c>
      <c r="B10" s="23" t="s">
        <v>94</v>
      </c>
      <c r="C10" s="44">
        <f>+AV$40</f>
        <v>-100000000</v>
      </c>
      <c r="D10" s="48">
        <f>+AV$41</f>
        <v>1</v>
      </c>
      <c r="E10" s="45">
        <f>+AW$40</f>
        <v>0</v>
      </c>
      <c r="F10" s="18">
        <f>+AV$26</f>
        <v>0</v>
      </c>
      <c r="G10">
        <f t="shared" si="0"/>
        <v>-100000799.999</v>
      </c>
      <c r="H10" s="30"/>
      <c r="Z10" s="126"/>
    </row>
    <row r="11" spans="1:62" ht="13.5" hidden="1" thickBot="1">
      <c r="A11" s="150">
        <v>7</v>
      </c>
      <c r="B11" s="23" t="s">
        <v>120</v>
      </c>
      <c r="C11" s="44">
        <f>+AM$40</f>
        <v>-100000000</v>
      </c>
      <c r="D11" s="48">
        <f>+AM$41</f>
        <v>1</v>
      </c>
      <c r="E11" s="45">
        <f>+AN$40</f>
        <v>0</v>
      </c>
      <c r="F11" s="18">
        <f>+AM$26</f>
        <v>0</v>
      </c>
      <c r="G11">
        <f t="shared" si="0"/>
        <v>-100000799.999</v>
      </c>
      <c r="H11" s="30"/>
      <c r="Z11" s="126" t="s">
        <v>69</v>
      </c>
    </row>
    <row r="12" spans="1:62" ht="13.5" hidden="1" thickBot="1">
      <c r="A12" s="150">
        <v>8</v>
      </c>
      <c r="B12" s="23" t="s">
        <v>62</v>
      </c>
      <c r="C12" s="44">
        <f>+AS$40</f>
        <v>-100000000</v>
      </c>
      <c r="D12" s="48">
        <f>+AS$41</f>
        <v>1</v>
      </c>
      <c r="E12" s="45">
        <f>+AT$40</f>
        <v>0</v>
      </c>
      <c r="F12" s="18">
        <f>+AS$26</f>
        <v>0</v>
      </c>
      <c r="G12">
        <f t="shared" si="0"/>
        <v>-100000799.999</v>
      </c>
      <c r="H12" s="30"/>
    </row>
    <row r="13" spans="1:62" ht="13.5" hidden="1" thickBot="1">
      <c r="A13" s="150">
        <v>9</v>
      </c>
      <c r="B13" s="23" t="s">
        <v>93</v>
      </c>
      <c r="C13" s="44">
        <f>+O$40</f>
        <v>0</v>
      </c>
      <c r="D13" s="48">
        <f>+O$41</f>
        <v>0</v>
      </c>
      <c r="E13" s="45">
        <f>+P$40</f>
        <v>0</v>
      </c>
      <c r="F13" s="18">
        <f>+O$26</f>
        <v>0</v>
      </c>
      <c r="G13">
        <f t="shared" si="0"/>
        <v>-800</v>
      </c>
      <c r="H13" s="30"/>
    </row>
    <row r="14" spans="1:62" ht="13.5" hidden="1" thickBot="1">
      <c r="A14" s="150">
        <v>10</v>
      </c>
      <c r="B14" s="23" t="s">
        <v>121</v>
      </c>
      <c r="C14" s="44">
        <f>+BE$40</f>
        <v>-100000000</v>
      </c>
      <c r="D14" s="48">
        <f>+BE$41</f>
        <v>1</v>
      </c>
      <c r="E14" s="45">
        <f>+BF$40</f>
        <v>0</v>
      </c>
      <c r="F14" s="18">
        <f>+BE$26</f>
        <v>0</v>
      </c>
      <c r="G14">
        <f t="shared" si="0"/>
        <v>-100000799.999</v>
      </c>
      <c r="H14" s="30"/>
    </row>
    <row r="15" spans="1:62" ht="13.5" hidden="1" thickBot="1">
      <c r="A15" s="150">
        <v>11</v>
      </c>
      <c r="B15" s="23" t="s">
        <v>4</v>
      </c>
      <c r="C15" s="44">
        <f>+AG$40</f>
        <v>-100000000</v>
      </c>
      <c r="D15" s="48">
        <f>+AG$41</f>
        <v>1</v>
      </c>
      <c r="E15" s="45">
        <f>+AH$40</f>
        <v>0</v>
      </c>
      <c r="F15" s="18">
        <f>+AG$26</f>
        <v>0</v>
      </c>
      <c r="G15">
        <f t="shared" si="0"/>
        <v>-100000799.999</v>
      </c>
      <c r="AE15" s="43"/>
      <c r="AQ15" s="73"/>
    </row>
    <row r="16" spans="1:62" ht="13.5" hidden="1" thickBot="1">
      <c r="A16" s="150">
        <v>12</v>
      </c>
      <c r="B16" s="23" t="s">
        <v>99</v>
      </c>
      <c r="C16" s="44">
        <f>+L$40</f>
        <v>-100000000</v>
      </c>
      <c r="D16" s="48">
        <f>+L$41</f>
        <v>1</v>
      </c>
      <c r="E16" s="45">
        <f>+M$40</f>
        <v>0</v>
      </c>
      <c r="F16" s="18">
        <f>+L$26</f>
        <v>0</v>
      </c>
      <c r="G16">
        <f t="shared" si="0"/>
        <v>-100000799.999</v>
      </c>
    </row>
    <row r="17" spans="1:58" ht="13.5" hidden="1" thickBot="1">
      <c r="A17" s="150">
        <v>13</v>
      </c>
      <c r="B17" s="23" t="s">
        <v>89</v>
      </c>
      <c r="C17" s="44">
        <f>+AP$40</f>
        <v>-100000000</v>
      </c>
      <c r="D17" s="48">
        <f>+AP$41</f>
        <v>1</v>
      </c>
      <c r="E17" s="45">
        <f>+AQ$40</f>
        <v>0</v>
      </c>
      <c r="F17" s="18">
        <f>+AP$26</f>
        <v>0</v>
      </c>
      <c r="G17">
        <f t="shared" si="0"/>
        <v>-100000799.999</v>
      </c>
    </row>
    <row r="18" spans="1:58" ht="13.5" hidden="1" thickBot="1">
      <c r="A18" s="150">
        <v>14</v>
      </c>
      <c r="B18" s="23" t="s">
        <v>41</v>
      </c>
      <c r="C18" s="44">
        <f>+AD$40</f>
        <v>-100000000</v>
      </c>
      <c r="D18" s="48">
        <f>+AD$41</f>
        <v>1</v>
      </c>
      <c r="E18" s="45">
        <f>+AE$40</f>
        <v>0</v>
      </c>
      <c r="F18" s="18">
        <f>+AD$26</f>
        <v>0</v>
      </c>
      <c r="G18">
        <f t="shared" si="0"/>
        <v>-100000799.999</v>
      </c>
    </row>
    <row r="19" spans="1:58" ht="13.5" hidden="1" thickBot="1">
      <c r="A19" s="150">
        <v>15</v>
      </c>
      <c r="B19" s="23" t="s">
        <v>90</v>
      </c>
      <c r="C19" s="44">
        <f>+C$40</f>
        <v>-100000000</v>
      </c>
      <c r="D19" s="48">
        <f>+C$41</f>
        <v>1</v>
      </c>
      <c r="E19" s="46">
        <f>+D$40</f>
        <v>0</v>
      </c>
      <c r="F19" s="18">
        <f>+C$26</f>
        <v>0</v>
      </c>
      <c r="G19">
        <f t="shared" si="0"/>
        <v>-100000799.999</v>
      </c>
    </row>
    <row r="20" spans="1:58" ht="13.5" hidden="1" thickBot="1">
      <c r="A20" s="150">
        <v>16</v>
      </c>
      <c r="B20" s="23" t="s">
        <v>78</v>
      </c>
      <c r="C20" s="44">
        <f>+F$40</f>
        <v>-100000000</v>
      </c>
      <c r="D20" s="48">
        <f>+F$41</f>
        <v>1</v>
      </c>
      <c r="E20" s="45">
        <f>+G$40</f>
        <v>0</v>
      </c>
      <c r="F20" s="18">
        <f>+F$26</f>
        <v>0</v>
      </c>
      <c r="G20">
        <f t="shared" si="0"/>
        <v>-100000799.999</v>
      </c>
    </row>
    <row r="21" spans="1:58" ht="13.5" hidden="1" thickBot="1">
      <c r="A21" s="150">
        <v>17</v>
      </c>
      <c r="B21" s="23" t="s">
        <v>26</v>
      </c>
      <c r="C21" s="44">
        <f>+AA$40</f>
        <v>-100000000</v>
      </c>
      <c r="D21" s="48">
        <f>+AA$41</f>
        <v>1</v>
      </c>
      <c r="E21" s="45">
        <f>+AB$40</f>
        <v>0</v>
      </c>
      <c r="F21" s="18">
        <f>+AA$26</f>
        <v>0</v>
      </c>
      <c r="G21">
        <f t="shared" si="0"/>
        <v>-100000799.999</v>
      </c>
    </row>
    <row r="22" spans="1:58" ht="13.5" hidden="1" thickBot="1">
      <c r="A22" s="150">
        <v>18</v>
      </c>
      <c r="B22" s="23" t="s">
        <v>73</v>
      </c>
      <c r="C22" s="44">
        <f>+AJ$40</f>
        <v>-100000000</v>
      </c>
      <c r="D22" s="48">
        <f>+AJ$41</f>
        <v>1</v>
      </c>
      <c r="E22" s="45">
        <f>+AK$40</f>
        <v>0</v>
      </c>
      <c r="F22" s="18">
        <f>+AJ$26</f>
        <v>0</v>
      </c>
      <c r="G22">
        <f t="shared" si="0"/>
        <v>-100000799.999</v>
      </c>
    </row>
    <row r="23" spans="1:58" ht="13.5" hidden="1" thickBot="1">
      <c r="A23" s="150">
        <v>19</v>
      </c>
      <c r="B23" s="23" t="s">
        <v>63</v>
      </c>
      <c r="C23" s="44">
        <f>+BB$40</f>
        <v>-100000000</v>
      </c>
      <c r="D23" s="48">
        <f>+BB$41</f>
        <v>1</v>
      </c>
      <c r="E23" s="45">
        <f>+BC$40</f>
        <v>0</v>
      </c>
      <c r="F23" s="18">
        <f>+BB$26</f>
        <v>0</v>
      </c>
      <c r="G23">
        <f t="shared" si="0"/>
        <v>-100000799.999</v>
      </c>
      <c r="AI23" s="61"/>
      <c r="AU23" s="61"/>
    </row>
    <row r="24" spans="1:58">
      <c r="A24" s="16"/>
    </row>
    <row r="25" spans="1:58">
      <c r="A25" s="16"/>
    </row>
    <row r="26" spans="1:58" hidden="1">
      <c r="B26" t="s">
        <v>12</v>
      </c>
      <c r="C26">
        <f>+C27*C28</f>
        <v>0</v>
      </c>
      <c r="D26">
        <f>+D27*D28</f>
        <v>0</v>
      </c>
      <c r="F26">
        <f>+F27*F28</f>
        <v>0</v>
      </c>
      <c r="G26">
        <f>+G27*G28</f>
        <v>0</v>
      </c>
      <c r="I26">
        <f>+I27*I28</f>
        <v>0</v>
      </c>
      <c r="J26">
        <f>+J27*J28</f>
        <v>0</v>
      </c>
      <c r="L26">
        <f>+L27*L28</f>
        <v>0</v>
      </c>
      <c r="M26">
        <f>+M27*M28</f>
        <v>0</v>
      </c>
      <c r="O26">
        <f>+O27*O28</f>
        <v>0</v>
      </c>
      <c r="P26">
        <f>+P27*P28</f>
        <v>0</v>
      </c>
      <c r="R26">
        <f>+R27*R28</f>
        <v>0</v>
      </c>
      <c r="S26">
        <f>+S27*S28</f>
        <v>0</v>
      </c>
      <c r="U26">
        <f>+U27*U28</f>
        <v>0</v>
      </c>
      <c r="V26">
        <f>+V27*V28</f>
        <v>0</v>
      </c>
      <c r="X26">
        <f>+X27*X28</f>
        <v>0</v>
      </c>
      <c r="Y26">
        <f>+Y27*Y28</f>
        <v>0</v>
      </c>
      <c r="AA26">
        <f>+AA27*AA28</f>
        <v>0</v>
      </c>
      <c r="AB26">
        <f>+AB27*AB28</f>
        <v>0</v>
      </c>
      <c r="AD26">
        <f>+AD27*AD28</f>
        <v>0</v>
      </c>
      <c r="AE26">
        <f>+AE27*AE28</f>
        <v>0</v>
      </c>
      <c r="AG26">
        <f>+AG27*AG28</f>
        <v>0</v>
      </c>
      <c r="AH26">
        <f>+AH27*AH28</f>
        <v>0</v>
      </c>
      <c r="AJ26">
        <f>+AJ27*AJ28</f>
        <v>0</v>
      </c>
      <c r="AK26">
        <f>+AK27*AK28</f>
        <v>0</v>
      </c>
      <c r="AM26">
        <f>+AM27*AM28</f>
        <v>0</v>
      </c>
      <c r="AN26">
        <f>+AN27*AN28</f>
        <v>0</v>
      </c>
      <c r="AP26">
        <f>+AP27*AP28</f>
        <v>0</v>
      </c>
      <c r="AQ26">
        <f>+AQ27*AQ28</f>
        <v>0</v>
      </c>
      <c r="AS26">
        <f>+AS27*AS28</f>
        <v>0</v>
      </c>
      <c r="AT26">
        <f>+AT27*AT28</f>
        <v>0</v>
      </c>
      <c r="AV26">
        <f>+AV27*AV28</f>
        <v>0</v>
      </c>
      <c r="AW26">
        <f>+AW27*AW28</f>
        <v>0</v>
      </c>
      <c r="AY26">
        <f>+AY27*AY28</f>
        <v>0</v>
      </c>
      <c r="AZ26">
        <f>+AZ27*AZ28</f>
        <v>0</v>
      </c>
      <c r="BB26">
        <f>+BB27*BB28</f>
        <v>0</v>
      </c>
      <c r="BC26">
        <f>+BC27*BC28</f>
        <v>0</v>
      </c>
      <c r="BE26">
        <f>+BE27*BE28</f>
        <v>0</v>
      </c>
      <c r="BF26">
        <f>+BF27*BF28</f>
        <v>0</v>
      </c>
    </row>
    <row r="27" spans="1:58" hidden="1">
      <c r="C27">
        <f>IF($B39&gt;3,1,0)</f>
        <v>0</v>
      </c>
      <c r="D27">
        <f>IF($B39&gt;3,1,0)</f>
        <v>0</v>
      </c>
      <c r="F27">
        <f>IF($B39&gt;3,1,0)</f>
        <v>0</v>
      </c>
      <c r="G27">
        <f>IF($B39&gt;3,1,0)</f>
        <v>0</v>
      </c>
      <c r="I27">
        <f>IF($B39&gt;3,1,0)</f>
        <v>0</v>
      </c>
      <c r="J27">
        <f>IF($B39&gt;3,1,0)</f>
        <v>0</v>
      </c>
      <c r="L27">
        <f>IF($B39&gt;3,1,0)</f>
        <v>0</v>
      </c>
      <c r="M27">
        <f>IF($B39&gt;3,1,0)</f>
        <v>0</v>
      </c>
      <c r="O27">
        <f>IF($B39&gt;3,1,0)</f>
        <v>0</v>
      </c>
      <c r="P27">
        <f>IF($B39&gt;3,1,0)</f>
        <v>0</v>
      </c>
      <c r="R27">
        <f>IF($B39&gt;3,1,0)</f>
        <v>0</v>
      </c>
      <c r="S27">
        <f>IF($B39&gt;3,1,0)</f>
        <v>0</v>
      </c>
      <c r="U27">
        <f>IF($B39&gt;3,1,0)</f>
        <v>0</v>
      </c>
      <c r="V27">
        <f>IF($B39&gt;3,1,0)</f>
        <v>0</v>
      </c>
      <c r="X27">
        <f>IF($B39&gt;3,1,0)</f>
        <v>0</v>
      </c>
      <c r="Y27">
        <f>IF($B39&gt;3,1,0)</f>
        <v>0</v>
      </c>
      <c r="AA27">
        <f>IF($B39&gt;3,1,0)</f>
        <v>0</v>
      </c>
      <c r="AB27">
        <f>IF($B39&gt;3,1,0)</f>
        <v>0</v>
      </c>
      <c r="AD27">
        <f>IF($B39&gt;3,1,0)</f>
        <v>0</v>
      </c>
      <c r="AE27">
        <f>IF($B39&gt;3,1,0)</f>
        <v>0</v>
      </c>
      <c r="AG27">
        <f>IF($B39&gt;3,1,0)</f>
        <v>0</v>
      </c>
      <c r="AH27">
        <f>IF($B39&gt;3,1,0)</f>
        <v>0</v>
      </c>
      <c r="AJ27">
        <f>IF($B39&gt;3,1,0)</f>
        <v>0</v>
      </c>
      <c r="AK27">
        <f>IF($B39&gt;3,1,0)</f>
        <v>0</v>
      </c>
      <c r="AM27">
        <f>IF($B39&gt;3,1,0)</f>
        <v>0</v>
      </c>
      <c r="AN27">
        <f>IF($B39&gt;3,1,0)</f>
        <v>0</v>
      </c>
      <c r="AP27">
        <f>IF($B39&gt;3,1,0)</f>
        <v>0</v>
      </c>
      <c r="AQ27">
        <f>IF($B39&gt;3,1,0)</f>
        <v>0</v>
      </c>
      <c r="AS27">
        <f>IF($B39&gt;3,1,0)</f>
        <v>0</v>
      </c>
      <c r="AT27">
        <f>IF($B39&gt;3,1,0)</f>
        <v>0</v>
      </c>
      <c r="AV27">
        <f>IF($B39&gt;3,1,0)</f>
        <v>0</v>
      </c>
      <c r="AW27">
        <f>IF($B39&gt;3,1,0)</f>
        <v>0</v>
      </c>
      <c r="AY27">
        <f>IF($B39&gt;3,1,0)</f>
        <v>0</v>
      </c>
      <c r="AZ27">
        <f>IF($B39&gt;3,1,0)</f>
        <v>0</v>
      </c>
      <c r="BB27">
        <f>IF($B39&gt;3,1,0)</f>
        <v>0</v>
      </c>
      <c r="BC27">
        <f>IF($B39&gt;3,1,0)</f>
        <v>0</v>
      </c>
      <c r="BE27">
        <f>IF($B39&gt;3,1,0)</f>
        <v>0</v>
      </c>
      <c r="BF27">
        <f>IF($B39&gt;3,1,0)</f>
        <v>0</v>
      </c>
    </row>
    <row r="28" spans="1:58" hidden="1">
      <c r="C28">
        <f>MAX(C29:C33)</f>
        <v>0</v>
      </c>
      <c r="D28">
        <f>+D40</f>
        <v>0</v>
      </c>
      <c r="F28">
        <f>MAX(F29:F33)</f>
        <v>0</v>
      </c>
      <c r="G28">
        <f>+G40</f>
        <v>0</v>
      </c>
      <c r="I28">
        <f>MAX(I29:I33)</f>
        <v>0</v>
      </c>
      <c r="J28">
        <f>+J40</f>
        <v>0</v>
      </c>
      <c r="L28">
        <f>MAX(L29:L33)</f>
        <v>0</v>
      </c>
      <c r="M28">
        <f>+M40</f>
        <v>0</v>
      </c>
      <c r="O28">
        <f>MAX(O29:O33)</f>
        <v>0</v>
      </c>
      <c r="P28">
        <f>+P40</f>
        <v>0</v>
      </c>
      <c r="R28">
        <f>MAX(R29:R33)</f>
        <v>0</v>
      </c>
      <c r="S28">
        <f>+S40</f>
        <v>0</v>
      </c>
      <c r="U28">
        <f>MAX(U29:U33)</f>
        <v>0</v>
      </c>
      <c r="V28">
        <f>+V40</f>
        <v>0</v>
      </c>
      <c r="X28">
        <f>MAX(X29:X33)</f>
        <v>0</v>
      </c>
      <c r="Y28">
        <f>+Y40</f>
        <v>0</v>
      </c>
      <c r="AA28">
        <f>MAX(AA29:AA33)</f>
        <v>0</v>
      </c>
      <c r="AB28">
        <f>+AB40</f>
        <v>0</v>
      </c>
      <c r="AD28">
        <f>MAX(AD29:AD33)</f>
        <v>0</v>
      </c>
      <c r="AE28">
        <f>+AE40</f>
        <v>0</v>
      </c>
      <c r="AG28">
        <f>MAX(AG29:AG33)</f>
        <v>0</v>
      </c>
      <c r="AH28">
        <f>+AH40</f>
        <v>0</v>
      </c>
      <c r="AJ28">
        <f>MAX(AJ29:AJ33)</f>
        <v>0</v>
      </c>
      <c r="AK28">
        <f>+AK40</f>
        <v>0</v>
      </c>
      <c r="AM28">
        <f>MAX(AM29:AM33)</f>
        <v>0</v>
      </c>
      <c r="AN28">
        <f>+AN40</f>
        <v>0</v>
      </c>
      <c r="AP28">
        <f>MAX(AP29:AP33)</f>
        <v>0</v>
      </c>
      <c r="AQ28">
        <f>+AQ40</f>
        <v>0</v>
      </c>
      <c r="AS28">
        <f>MAX(AS29:AS33)</f>
        <v>0</v>
      </c>
      <c r="AT28">
        <f>+AT40</f>
        <v>0</v>
      </c>
      <c r="AV28">
        <f>MAX(AV29:AV33)</f>
        <v>0</v>
      </c>
      <c r="AW28">
        <f>+AW40</f>
        <v>0</v>
      </c>
      <c r="AY28">
        <f>MAX(AY29:AY33)</f>
        <v>0</v>
      </c>
      <c r="AZ28">
        <f>+AZ40</f>
        <v>0</v>
      </c>
      <c r="BB28">
        <f>MAX(BB29:BB33)</f>
        <v>0</v>
      </c>
      <c r="BC28">
        <f>+BC40</f>
        <v>0</v>
      </c>
      <c r="BE28">
        <f>MAX(BE29:BE33)</f>
        <v>0</v>
      </c>
      <c r="BF28">
        <f>+BF40</f>
        <v>0</v>
      </c>
    </row>
    <row r="29" spans="1:58" hidden="1">
      <c r="C29">
        <f>IF(C$34=5,5,0)</f>
        <v>0</v>
      </c>
      <c r="F29">
        <f>IF(F$34=5,5,0)</f>
        <v>0</v>
      </c>
      <c r="I29">
        <f>IF(I$34=5,5,0)</f>
        <v>0</v>
      </c>
      <c r="L29">
        <f>IF(L$34=5,5,0)</f>
        <v>0</v>
      </c>
      <c r="O29">
        <f>IF(O$34=5,5,0)</f>
        <v>0</v>
      </c>
      <c r="R29">
        <f>IF(R$34=5,5,0)</f>
        <v>0</v>
      </c>
      <c r="U29">
        <f>IF(U$34=5,5,0)</f>
        <v>0</v>
      </c>
      <c r="X29">
        <f>IF(X$34=5,5,0)</f>
        <v>0</v>
      </c>
      <c r="AA29">
        <f>IF(AA$34=5,5,0)</f>
        <v>0</v>
      </c>
      <c r="AD29">
        <f>IF(AD$34=5,5,0)</f>
        <v>0</v>
      </c>
      <c r="AG29">
        <f>IF(AG$34=5,5,0)</f>
        <v>0</v>
      </c>
      <c r="AJ29">
        <f>IF(AJ$34=5,5,0)</f>
        <v>0</v>
      </c>
      <c r="AM29">
        <f>IF(AM$34=5,5,0)</f>
        <v>0</v>
      </c>
      <c r="AP29">
        <f>IF(AP$34=5,5,0)</f>
        <v>0</v>
      </c>
      <c r="AS29">
        <f>IF(AS$34=5,5,0)</f>
        <v>0</v>
      </c>
      <c r="AV29">
        <f>IF(AV$34=5,5,0)</f>
        <v>0</v>
      </c>
      <c r="AY29">
        <f>IF(AY$34=5,5,0)</f>
        <v>0</v>
      </c>
      <c r="BB29">
        <f>IF(BB$34=5,5,0)</f>
        <v>0</v>
      </c>
      <c r="BE29">
        <f>IF(BE$34=5,5,0)</f>
        <v>0</v>
      </c>
    </row>
    <row r="30" spans="1:58" hidden="1">
      <c r="C30">
        <f>IF(C$34=4,10,0)</f>
        <v>0</v>
      </c>
      <c r="F30">
        <f>IF(F$34=4,10,0)</f>
        <v>0</v>
      </c>
      <c r="I30">
        <f>IF(I$34=4,10,0)</f>
        <v>0</v>
      </c>
      <c r="L30">
        <f>IF(L$34=4,10,0)</f>
        <v>0</v>
      </c>
      <c r="O30">
        <f>IF(O$34=4,10,0)</f>
        <v>0</v>
      </c>
      <c r="R30">
        <f>IF(R$34=4,10,0)</f>
        <v>0</v>
      </c>
      <c r="U30">
        <f>IF(U$34=4,10,0)</f>
        <v>0</v>
      </c>
      <c r="X30">
        <f>IF(X$34=4,10,0)</f>
        <v>0</v>
      </c>
      <c r="AA30">
        <f>IF(AA$34=4,10,0)</f>
        <v>0</v>
      </c>
      <c r="AD30">
        <f>IF(AD$34=4,10,0)</f>
        <v>0</v>
      </c>
      <c r="AG30">
        <f>IF(AG$34=4,10,0)</f>
        <v>0</v>
      </c>
      <c r="AJ30">
        <f>IF(AJ$34=4,10,0)</f>
        <v>0</v>
      </c>
      <c r="AM30">
        <f>IF(AM$34=4,10,0)</f>
        <v>0</v>
      </c>
      <c r="AP30">
        <f>IF(AP$34=4,10,0)</f>
        <v>0</v>
      </c>
      <c r="AS30">
        <f>IF(AS$34=4,10,0)</f>
        <v>0</v>
      </c>
      <c r="AV30">
        <f>IF(AV$34=4,10,0)</f>
        <v>0</v>
      </c>
      <c r="AY30">
        <f>IF(AY$34=4,10,0)</f>
        <v>0</v>
      </c>
      <c r="BB30">
        <f>IF(BB$34=4,10,0)</f>
        <v>0</v>
      </c>
      <c r="BE30">
        <f>IF(BE$34=4,10,0)</f>
        <v>0</v>
      </c>
    </row>
    <row r="31" spans="1:58" hidden="1">
      <c r="C31">
        <f>IF(C$34=3,20,0)</f>
        <v>0</v>
      </c>
      <c r="F31">
        <f>IF(F$34=3,20,0)</f>
        <v>0</v>
      </c>
      <c r="I31">
        <f>IF(I$34=3,20,0)</f>
        <v>0</v>
      </c>
      <c r="L31">
        <f>IF(L$34=3,20,0)</f>
        <v>0</v>
      </c>
      <c r="O31">
        <f>IF(O$34=3,20,0)</f>
        <v>0</v>
      </c>
      <c r="R31">
        <f>IF(R$34=3,20,0)</f>
        <v>0</v>
      </c>
      <c r="U31">
        <f>IF(U$34=3,20,0)</f>
        <v>0</v>
      </c>
      <c r="X31">
        <f>IF(X$34=3,20,0)</f>
        <v>0</v>
      </c>
      <c r="AA31">
        <f>IF(AA$34=3,20,0)</f>
        <v>0</v>
      </c>
      <c r="AD31">
        <f>IF(AD$34=3,20,0)</f>
        <v>0</v>
      </c>
      <c r="AG31">
        <f>IF(AG$34=3,20,0)</f>
        <v>0</v>
      </c>
      <c r="AJ31">
        <f>IF(AJ$34=3,20,0)</f>
        <v>0</v>
      </c>
      <c r="AM31">
        <f>IF(AM$34=3,20,0)</f>
        <v>0</v>
      </c>
      <c r="AP31">
        <f>IF(AP$34=3,20,0)</f>
        <v>0</v>
      </c>
      <c r="AS31">
        <f>IF(AS$34=3,20,0)</f>
        <v>0</v>
      </c>
      <c r="AV31">
        <f>IF(AV$34=3,20,0)</f>
        <v>0</v>
      </c>
      <c r="AY31">
        <f>IF(AY$34=3,20,0)</f>
        <v>0</v>
      </c>
      <c r="BB31">
        <f>IF(BB$34=3,20,0)</f>
        <v>0</v>
      </c>
      <c r="BE31">
        <f>IF(BE$34=3,20,0)</f>
        <v>0</v>
      </c>
    </row>
    <row r="32" spans="1:58" hidden="1">
      <c r="C32">
        <f>IF(C$34=2,40,0)</f>
        <v>0</v>
      </c>
      <c r="F32">
        <f>IF(F$34=2,40,0)</f>
        <v>0</v>
      </c>
      <c r="I32">
        <f>IF(I$34=2,40,0)</f>
        <v>0</v>
      </c>
      <c r="L32">
        <f>IF(L$34=2,40,0)</f>
        <v>0</v>
      </c>
      <c r="O32">
        <f>IF(O$34=2,40,0)</f>
        <v>0</v>
      </c>
      <c r="R32">
        <f>IF(R$34=2,40,0)</f>
        <v>0</v>
      </c>
      <c r="U32">
        <f>IF(U$34=2,40,0)</f>
        <v>0</v>
      </c>
      <c r="X32">
        <f>IF(X$34=2,40,0)</f>
        <v>0</v>
      </c>
      <c r="AA32">
        <f>IF(AA$34=2,40,0)</f>
        <v>0</v>
      </c>
      <c r="AD32">
        <f>IF(AD$34=2,40,0)</f>
        <v>0</v>
      </c>
      <c r="AG32">
        <f>IF(AG$34=2,40,0)</f>
        <v>0</v>
      </c>
      <c r="AJ32">
        <f>IF(AJ$34=2,40,0)</f>
        <v>0</v>
      </c>
      <c r="AM32">
        <f>IF(AM$34=2,40,0)</f>
        <v>0</v>
      </c>
      <c r="AP32">
        <f>IF(AP$34=2,40,0)</f>
        <v>0</v>
      </c>
      <c r="AS32">
        <f>IF(AS$34=2,40,0)</f>
        <v>0</v>
      </c>
      <c r="AV32">
        <f>IF(AV$34=2,40,0)</f>
        <v>0</v>
      </c>
      <c r="AY32">
        <f>IF(AY$34=2,40,0)</f>
        <v>0</v>
      </c>
      <c r="BB32">
        <f>IF(BB$34=2,40,0)</f>
        <v>0</v>
      </c>
      <c r="BE32">
        <f>IF(BE$34=2,40,0)</f>
        <v>0</v>
      </c>
    </row>
    <row r="33" spans="1:67" hidden="1">
      <c r="C33">
        <f>IF(C$34=1,80,0)</f>
        <v>0</v>
      </c>
      <c r="F33">
        <f>IF(F$34=1,80,0)</f>
        <v>0</v>
      </c>
      <c r="I33">
        <f>IF(I$34=1,80,0)</f>
        <v>0</v>
      </c>
      <c r="L33">
        <f>IF(L$34=1,80,0)</f>
        <v>0</v>
      </c>
      <c r="O33">
        <f>IF(O$34=1,80,0)</f>
        <v>0</v>
      </c>
      <c r="R33">
        <f>IF(R$34=1,80,0)</f>
        <v>0</v>
      </c>
      <c r="U33">
        <f>IF(U$34=1,80,0)</f>
        <v>0</v>
      </c>
      <c r="X33">
        <f>IF(X$34=1,80,0)</f>
        <v>0</v>
      </c>
      <c r="AA33">
        <f>IF(AA$34=1,80,0)</f>
        <v>0</v>
      </c>
      <c r="AD33">
        <f>IF(AD$34=1,80,0)</f>
        <v>0</v>
      </c>
      <c r="AG33">
        <f>IF(AG$34=1,80,0)</f>
        <v>0</v>
      </c>
      <c r="AJ33">
        <f>IF(AJ$34=1,80,0)</f>
        <v>0</v>
      </c>
      <c r="AM33">
        <f>IF(AM$34=1,80,0)</f>
        <v>0</v>
      </c>
      <c r="AP33">
        <f>IF(AP$34=1,80,0)</f>
        <v>0</v>
      </c>
      <c r="AS33">
        <f>IF(AS$34=1,80,0)</f>
        <v>0</v>
      </c>
      <c r="AV33">
        <f>IF(AV$34=1,80,0)</f>
        <v>0</v>
      </c>
      <c r="AY33">
        <f>IF(AY$34=1,80,0)</f>
        <v>0</v>
      </c>
      <c r="BB33">
        <f>IF(BB$34=1,80,0)</f>
        <v>0</v>
      </c>
      <c r="BE33">
        <f>IF(BE$34=1,80,0)</f>
        <v>0</v>
      </c>
    </row>
    <row r="34" spans="1:67" hidden="1">
      <c r="C34">
        <f>RANK(C35,$C35:$BF35)*C39</f>
        <v>0</v>
      </c>
      <c r="F34">
        <f>RANK(F35,$C35:$BF35)*F39</f>
        <v>0</v>
      </c>
      <c r="I34">
        <f>RANK(I35,$C35:$BF35)*I39</f>
        <v>0</v>
      </c>
      <c r="L34">
        <f>RANK(L35,$C35:$BF35)*L39</f>
        <v>0</v>
      </c>
      <c r="O34">
        <f>RANK(O35,$C35:$BF35)*O39</f>
        <v>0</v>
      </c>
      <c r="R34">
        <f>RANK(R35,$C35:$BF35)*R39</f>
        <v>0</v>
      </c>
      <c r="U34">
        <f>RANK(U35,$C35:$BF35)*U39</f>
        <v>0</v>
      </c>
      <c r="X34">
        <f>RANK(X35,$C35:$BF35)*X39</f>
        <v>0</v>
      </c>
      <c r="AA34">
        <f>RANK(AA35,$C35:$BF35)*AA39</f>
        <v>0</v>
      </c>
      <c r="AD34">
        <f>RANK(AD35,$C35:$BF35)*AD39</f>
        <v>0</v>
      </c>
      <c r="AG34">
        <f>RANK(AG35,$C35:$BF35)*AG39</f>
        <v>0</v>
      </c>
      <c r="AJ34">
        <f>RANK(AJ35,$C35:$BF35)*AJ39</f>
        <v>0</v>
      </c>
      <c r="AM34">
        <f>RANK(AM35,$C35:$BF35)*AM39</f>
        <v>0</v>
      </c>
      <c r="AP34">
        <f>RANK(AP35,$C35:$BF35)*AP39</f>
        <v>0</v>
      </c>
      <c r="AS34">
        <f>RANK(AS35,$C35:$BF35)*AS39</f>
        <v>0</v>
      </c>
      <c r="AV34">
        <f>RANK(AV35,$C35:$BF35)*AV39</f>
        <v>0</v>
      </c>
      <c r="AY34">
        <f>RANK(AY35,$C35:$BF35)*AY39</f>
        <v>0</v>
      </c>
      <c r="BB34">
        <f>RANK(BB35,$C35:$BF35)*BB39</f>
        <v>0</v>
      </c>
      <c r="BE34">
        <f>RANK(BE35,$C35:$BF35)*BE39</f>
        <v>0</v>
      </c>
    </row>
    <row r="35" spans="1:67" hidden="1">
      <c r="C35">
        <f>SUM(C36:C38)</f>
        <v>-999999900</v>
      </c>
      <c r="F35">
        <f>SUM(F36:F38)</f>
        <v>-999999900</v>
      </c>
      <c r="I35">
        <f>SUM(I36:I38)</f>
        <v>-999999900</v>
      </c>
      <c r="L35">
        <f>SUM(L36:L38)</f>
        <v>-999999900</v>
      </c>
      <c r="O35">
        <f>SUM(O36:O38)</f>
        <v>-1000000000</v>
      </c>
      <c r="R35">
        <f>SUM(R36:R38)</f>
        <v>-999999900</v>
      </c>
      <c r="U35">
        <f>SUM(U36:U38)</f>
        <v>-999999900</v>
      </c>
      <c r="X35">
        <f>SUM(X36:X38)</f>
        <v>-999999900</v>
      </c>
      <c r="AA35">
        <f>SUM(AA36:AA38)</f>
        <v>-999999900</v>
      </c>
      <c r="AD35">
        <f>SUM(AD36:AD38)</f>
        <v>-999999900</v>
      </c>
      <c r="AG35">
        <f>SUM(AG36:AG38)</f>
        <v>-999999900</v>
      </c>
      <c r="AJ35">
        <f>SUM(AJ36:AJ38)</f>
        <v>-999999998</v>
      </c>
      <c r="AM35">
        <f>SUM(AM36:AM38)</f>
        <v>-999999900</v>
      </c>
      <c r="AP35">
        <f>SUM(AP36:AP38)</f>
        <v>-999999998</v>
      </c>
      <c r="AS35">
        <f>SUM(AS36:AS38)</f>
        <v>-999999900</v>
      </c>
      <c r="AV35">
        <f>SUM(AV36:AV38)</f>
        <v>-999999900</v>
      </c>
      <c r="AY35">
        <f>SUM(AY36:AY38)</f>
        <v>-999999900</v>
      </c>
      <c r="BB35">
        <f>SUM(BB36:BB38)</f>
        <v>-9999900</v>
      </c>
      <c r="BE35">
        <f>SUM(BE36:BE38)</f>
        <v>-9999900</v>
      </c>
    </row>
    <row r="36" spans="1:67" hidden="1">
      <c r="C36">
        <f>+D40</f>
        <v>0</v>
      </c>
      <c r="F36">
        <f>+G40</f>
        <v>0</v>
      </c>
      <c r="I36">
        <f>+J40</f>
        <v>0</v>
      </c>
      <c r="L36">
        <f>+M40</f>
        <v>0</v>
      </c>
      <c r="O36">
        <f>+P40</f>
        <v>0</v>
      </c>
      <c r="R36">
        <f>+S40</f>
        <v>0</v>
      </c>
      <c r="U36">
        <f>+V40</f>
        <v>0</v>
      </c>
      <c r="X36">
        <f>+Y40</f>
        <v>0</v>
      </c>
      <c r="AA36">
        <f>+AB40</f>
        <v>0</v>
      </c>
      <c r="AD36">
        <f>+AE40</f>
        <v>0</v>
      </c>
      <c r="AG36">
        <f>+AH40</f>
        <v>0</v>
      </c>
      <c r="AJ36">
        <f>+AK40</f>
        <v>0</v>
      </c>
      <c r="AM36">
        <f>+AN40</f>
        <v>0</v>
      </c>
      <c r="AP36">
        <f>+AQ40</f>
        <v>0</v>
      </c>
      <c r="AS36">
        <f>+AT40</f>
        <v>0</v>
      </c>
      <c r="AV36">
        <f>+AW40</f>
        <v>0</v>
      </c>
      <c r="AY36">
        <f>+AZ40</f>
        <v>0</v>
      </c>
      <c r="BB36">
        <f>+BC40</f>
        <v>0</v>
      </c>
      <c r="BE36">
        <f>+BF40</f>
        <v>0</v>
      </c>
    </row>
    <row r="37" spans="1:67" hidden="1">
      <c r="C37">
        <f>+C41*100</f>
        <v>100</v>
      </c>
      <c r="F37">
        <f>+F41*100</f>
        <v>100</v>
      </c>
      <c r="I37">
        <f>+I41*100</f>
        <v>100</v>
      </c>
      <c r="L37">
        <f>+L41*100</f>
        <v>100</v>
      </c>
      <c r="O37">
        <f>+O41*100</f>
        <v>0</v>
      </c>
      <c r="R37">
        <f>+R41*100</f>
        <v>100</v>
      </c>
      <c r="U37">
        <f>+U41*100</f>
        <v>100</v>
      </c>
      <c r="X37">
        <f>+X41*100</f>
        <v>100</v>
      </c>
      <c r="AA37">
        <f>+AA41*100</f>
        <v>100</v>
      </c>
      <c r="AD37">
        <f>+AD41*100</f>
        <v>100</v>
      </c>
      <c r="AG37">
        <f>+AG41*100</f>
        <v>100</v>
      </c>
      <c r="AJ37">
        <f>+AJ41*2</f>
        <v>2</v>
      </c>
      <c r="AM37">
        <f>+AM41*100</f>
        <v>100</v>
      </c>
      <c r="AP37">
        <f>+AP41*2</f>
        <v>2</v>
      </c>
      <c r="AS37">
        <f>+AS41*100</f>
        <v>100</v>
      </c>
      <c r="AV37">
        <f>+AV41*100</f>
        <v>100</v>
      </c>
      <c r="AY37">
        <f>+AY41*100</f>
        <v>100</v>
      </c>
      <c r="BB37">
        <f>+BB41*100</f>
        <v>100</v>
      </c>
      <c r="BE37">
        <f>+BE41*100</f>
        <v>100</v>
      </c>
    </row>
    <row r="38" spans="1:67" hidden="1">
      <c r="C38">
        <f>IF(D40-$A3/2&lt;0,-1000000000,C40*C39*100000+C40)</f>
        <v>-1000000000</v>
      </c>
      <c r="F38">
        <f>IF(G40-$A3/2&lt;0,-1000000000,F40*F39*100000+F40)</f>
        <v>-1000000000</v>
      </c>
      <c r="I38">
        <f>IF(J40-$A3/2&lt;0,-1000000000,I40*I39*100000+I40)</f>
        <v>-1000000000</v>
      </c>
      <c r="L38">
        <f>IF(M40-$A3/2&lt;0,-1000000000,L40*L39*100000+L40)</f>
        <v>-1000000000</v>
      </c>
      <c r="O38">
        <f>IF(P40-$A3/2&lt;0,-1000000000,O40*O39*100000+O40)</f>
        <v>-1000000000</v>
      </c>
      <c r="R38">
        <f>IF(S40-$A3/2&lt;0,-1000000000,R40*R39*100000+R40)</f>
        <v>-1000000000</v>
      </c>
      <c r="U38">
        <f>IF(V40-$A3/2&lt;0,-1000000000,U40*U39*100000+U40)</f>
        <v>-1000000000</v>
      </c>
      <c r="X38">
        <f>IF(Y40-$A3/2&lt;0,-1000000000,X40*X39*100000+X40)</f>
        <v>-1000000000</v>
      </c>
      <c r="AA38">
        <f>IF(AB40-$A3/2&lt;0,-1000000000,AA40*AA39*100000+AA40)</f>
        <v>-1000000000</v>
      </c>
      <c r="AD38">
        <f>IF(AE40-$A3/2&lt;0,-1000000000,AD40*AD39*100000+AD40)</f>
        <v>-1000000000</v>
      </c>
      <c r="AG38">
        <f>IF(AH40-$A3/2&lt;0,-1000000000,AG40*AG39*100000+AG40)</f>
        <v>-1000000000</v>
      </c>
      <c r="AJ38">
        <f>IF(AK40-$A3/2&lt;0,-1000000000,AJ40*AJ39*100000+AJ40)</f>
        <v>-1000000000</v>
      </c>
      <c r="AM38">
        <f>IF(AN40-$A3/2&lt;0,-1000000000,AM40*AM39*100000+AM40)</f>
        <v>-1000000000</v>
      </c>
      <c r="AP38">
        <f>IF(AQ40-$A3/2&lt;0,-1000000000,AP40*AP39*100000+AP40)</f>
        <v>-1000000000</v>
      </c>
      <c r="AS38">
        <f>IF(AT40-$A3/2&lt;0,-1000000000,AS40*AS39*100000+AS40)</f>
        <v>-1000000000</v>
      </c>
      <c r="AV38">
        <f>IF(AW40-$A3/2&lt;0,-1000000000,AV40*AV39*100000+AV40)</f>
        <v>-1000000000</v>
      </c>
      <c r="AY38">
        <f>IF(AZ40-$A3/2&lt;0,-1000000000,AY40*AY39*100000+AY40)</f>
        <v>-1000000000</v>
      </c>
      <c r="BB38">
        <f>IF(BC40-$A3/2&lt;0,-10000000,BB40*BB39*100000+BB40)</f>
        <v>-10000000</v>
      </c>
      <c r="BE38">
        <f>IF(BF40-$A3/2&lt;0,-10000000,BE40*BE39*100000+BE40)</f>
        <v>-10000000</v>
      </c>
      <c r="BH38"/>
    </row>
    <row r="39" spans="1:67" ht="13.5" hidden="1" thickBot="1">
      <c r="A39" t="s">
        <v>13</v>
      </c>
      <c r="B39">
        <f>SUM(C39:BE39)</f>
        <v>0</v>
      </c>
      <c r="C39">
        <f>IF(D40&gt;=$A3/2,1,0)</f>
        <v>0</v>
      </c>
      <c r="F39">
        <f>IF(G40&gt;=$A3/2,1,0)</f>
        <v>0</v>
      </c>
      <c r="I39">
        <f>IF(J40&gt;=$A3/2,1,0)</f>
        <v>0</v>
      </c>
      <c r="L39">
        <f>IF(M40&gt;=$A3/2,1,0)</f>
        <v>0</v>
      </c>
      <c r="O39">
        <f>IF(P40&gt;=$A3/2,1,0)</f>
        <v>0</v>
      </c>
      <c r="R39">
        <f>IF(S40&gt;=$A3/2,1,0)</f>
        <v>0</v>
      </c>
      <c r="U39">
        <f>IF(V40&gt;=$A3/2,1,0)</f>
        <v>0</v>
      </c>
      <c r="X39">
        <f>IF(Y40&gt;=$A3/2,1,0)</f>
        <v>0</v>
      </c>
      <c r="AA39">
        <f>IF(AB40&gt;=$A3/2,1,0)</f>
        <v>0</v>
      </c>
      <c r="AD39">
        <f>IF(AE40&gt;=$A3/2,1,0)</f>
        <v>0</v>
      </c>
      <c r="AG39">
        <f>IF(AH40&gt;=$A3/2,1,0)</f>
        <v>0</v>
      </c>
      <c r="AJ39">
        <f>IF(AK40&gt;=$A3/2,1,0)</f>
        <v>0</v>
      </c>
      <c r="AM39">
        <f>IF(AN40&gt;=$A3/2,1,0)</f>
        <v>0</v>
      </c>
      <c r="AP39">
        <f>IF(AQ40&gt;=$A3/2,1,0)</f>
        <v>0</v>
      </c>
      <c r="AS39">
        <f>IF(AT40&gt;=$A3/2,1,0)</f>
        <v>0</v>
      </c>
      <c r="AV39">
        <f>IF(AW40&gt;=$A3/2,1,0)</f>
        <v>0</v>
      </c>
      <c r="AY39">
        <f>IF(AZ40&gt;=$A3/2,1,0)</f>
        <v>0</v>
      </c>
      <c r="BB39">
        <f>IF(BC40&gt;=$A3/2,1,0)</f>
        <v>0</v>
      </c>
      <c r="BE39">
        <f>IF(BF40&gt;=$A3/2,1,0)</f>
        <v>0</v>
      </c>
      <c r="BH39" s="41"/>
    </row>
    <row r="40" spans="1:67" ht="13.5" hidden="1" thickBot="1">
      <c r="C40" s="2">
        <f>IF(SUM(C45:C240)&lt;-1000,-100000000,SUM(C45:C240))</f>
        <v>-100000000</v>
      </c>
      <c r="D40" s="2">
        <f>COUNT(D45:D240)</f>
        <v>0</v>
      </c>
      <c r="E40" s="2"/>
      <c r="F40" s="2">
        <f>IF(SUM(F45:F240)&lt;-1000,-100000000,SUM(F45:F240))</f>
        <v>-100000000</v>
      </c>
      <c r="G40" s="2">
        <f>COUNT(G45:G240)</f>
        <v>0</v>
      </c>
      <c r="H40" s="2"/>
      <c r="I40" s="2">
        <f>IF(SUM(I45:I240)&lt;-1000,-100000000,SUM(I45:I240))</f>
        <v>-100000000</v>
      </c>
      <c r="J40" s="2">
        <f>COUNT(J45:J240)</f>
        <v>0</v>
      </c>
      <c r="K40" s="2"/>
      <c r="L40" s="2">
        <f>IF(SUM(L45:L240)&lt;-1000,-100000000,SUM(L45:L240))</f>
        <v>-100000000</v>
      </c>
      <c r="M40" s="2">
        <f>COUNT(M45:M240)</f>
        <v>0</v>
      </c>
      <c r="N40" s="2"/>
      <c r="O40" s="2">
        <f>IF(SUM(O45:O240)&lt;-1000,-100000000,SUM(O45:O240))</f>
        <v>0</v>
      </c>
      <c r="P40" s="2">
        <f>COUNT(P45:P240)</f>
        <v>0</v>
      </c>
      <c r="Q40" s="2"/>
      <c r="R40" s="2">
        <f>IF(SUM(R45:R240)&lt;-1000,-100000000,SUM(R45:R240))</f>
        <v>-100000000</v>
      </c>
      <c r="S40" s="2">
        <f>COUNT(S45:S240)</f>
        <v>0</v>
      </c>
      <c r="T40" s="2"/>
      <c r="U40" s="2">
        <f>IF(SUM(U45:U240)&lt;-1000,-100000000,SUM(U45:U240))</f>
        <v>-100000000</v>
      </c>
      <c r="V40" s="2">
        <f>COUNT(V45:V240)</f>
        <v>0</v>
      </c>
      <c r="W40" s="2"/>
      <c r="X40" s="2">
        <f>IF(SUM(X45:X240)&lt;-1000,-100000000,SUM(X45:X240))</f>
        <v>-100000000</v>
      </c>
      <c r="Y40" s="2">
        <f>COUNT(Y45:Y240)</f>
        <v>0</v>
      </c>
      <c r="Z40" s="2"/>
      <c r="AA40" s="2">
        <f>IF(SUM(AA45:AA240)&lt;-1000,-100000000,SUM(AA45:AA240))</f>
        <v>-100000000</v>
      </c>
      <c r="AB40" s="2">
        <f>COUNT(AB45:AB240)</f>
        <v>0</v>
      </c>
      <c r="AC40" s="2"/>
      <c r="AD40" s="2">
        <f>IF(SUM(AD45:AD240)&lt;-1000,-100000000,SUM(AD45:AD240))</f>
        <v>-100000000</v>
      </c>
      <c r="AE40" s="2">
        <f>COUNT(AE45:AE240)</f>
        <v>0</v>
      </c>
      <c r="AF40" s="2"/>
      <c r="AG40" s="2">
        <f>IF(SUM(AG45:AG240)&lt;-1000,-100000000,SUM(AG45:AG240))</f>
        <v>-100000000</v>
      </c>
      <c r="AH40" s="2">
        <f>COUNT(AH45:AH240)</f>
        <v>0</v>
      </c>
      <c r="AI40" s="2"/>
      <c r="AJ40" s="2">
        <f>IF(SUM(AJ45:AJ240)&lt;-1000,-100000000,SUM(AJ45:AJ240))</f>
        <v>-100000000</v>
      </c>
      <c r="AK40" s="2">
        <f>COUNT(AK45:AK240)</f>
        <v>0</v>
      </c>
      <c r="AL40" s="2"/>
      <c r="AM40" s="2">
        <f>IF(SUM(AM45:AM240)&lt;-1000,-100000000,SUM(AM45:AM240))</f>
        <v>-100000000</v>
      </c>
      <c r="AN40" s="2">
        <f>COUNT(AN45:AN240)</f>
        <v>0</v>
      </c>
      <c r="AO40" s="2"/>
      <c r="AP40" s="2">
        <f>IF(SUM(AP45:AP240)&lt;-1000,-100000000,SUM(AP45:AP240))</f>
        <v>-100000000</v>
      </c>
      <c r="AQ40" s="2">
        <f>COUNT(AQ45:AQ240)</f>
        <v>0</v>
      </c>
      <c r="AR40" s="2"/>
      <c r="AS40" s="2">
        <f>IF(SUM(AS45:AS240)&lt;-1000,-100000000,SUM(AS45:AS240))</f>
        <v>-100000000</v>
      </c>
      <c r="AT40" s="2">
        <f>COUNT(AT45:AT240)</f>
        <v>0</v>
      </c>
      <c r="AU40" s="2"/>
      <c r="AV40" s="2">
        <f>IF(SUM(AV45:AV240)&lt;-1000,-100000000,SUM(AV45:AV240))</f>
        <v>-100000000</v>
      </c>
      <c r="AW40" s="2">
        <f>COUNT(AW45:AW240)</f>
        <v>0</v>
      </c>
      <c r="AX40" s="2"/>
      <c r="AY40" s="2">
        <f>IF(SUM(AY45:AY240)&lt;-1000,-100000000,SUM(AY45:AY240))</f>
        <v>-100000000</v>
      </c>
      <c r="AZ40" s="2">
        <f>COUNT(AZ45:AZ240)</f>
        <v>0</v>
      </c>
      <c r="BA40" s="2"/>
      <c r="BB40" s="2">
        <f>IF(SUM(BB45:BB240)&lt;-1000,-100000000,SUM(BB45:BB240))</f>
        <v>-100000000</v>
      </c>
      <c r="BC40" s="2">
        <f>COUNT(BC45:BC240)</f>
        <v>0</v>
      </c>
      <c r="BD40" s="2"/>
      <c r="BE40" s="2">
        <f>IF(SUM(BE45:BE240)&lt;-1000,-100000000,SUM(BE45:BE240))</f>
        <v>-100000000</v>
      </c>
      <c r="BF40" s="2">
        <f>COUNT(BF45:BF240)</f>
        <v>0</v>
      </c>
      <c r="BG40" s="2"/>
      <c r="BH40" s="25"/>
      <c r="BI40" t="s">
        <v>7</v>
      </c>
    </row>
    <row r="41" spans="1:67" hidden="1">
      <c r="C41" s="2">
        <f>+D41-E41</f>
        <v>1</v>
      </c>
      <c r="D41" s="2">
        <f>SUM(D45:D240)</f>
        <v>0</v>
      </c>
      <c r="E41" s="2">
        <f>SUM(E45:E240)</f>
        <v>-1</v>
      </c>
      <c r="F41" s="2">
        <f>+G41-H41</f>
        <v>1</v>
      </c>
      <c r="G41" s="2">
        <f>SUM(G45:G240)</f>
        <v>0</v>
      </c>
      <c r="H41" s="2">
        <f>SUM(H45:H240)</f>
        <v>-1</v>
      </c>
      <c r="I41" s="2">
        <f>+J41-K41</f>
        <v>1</v>
      </c>
      <c r="J41" s="2">
        <f>SUM(J45:J240)</f>
        <v>0</v>
      </c>
      <c r="K41" s="2">
        <f>SUM(K45:K240)</f>
        <v>-1</v>
      </c>
      <c r="L41" s="2">
        <f>+M41-N41</f>
        <v>1</v>
      </c>
      <c r="M41" s="2">
        <f>SUM(M45:M240)</f>
        <v>0</v>
      </c>
      <c r="N41" s="2">
        <f>SUM(N45:N240)</f>
        <v>-1</v>
      </c>
      <c r="O41" s="2">
        <f>+P41-Q41</f>
        <v>0</v>
      </c>
      <c r="P41" s="2">
        <f>SUM(P45:P240)</f>
        <v>0</v>
      </c>
      <c r="Q41" s="2">
        <f>SUM(Q45:Q240)</f>
        <v>0</v>
      </c>
      <c r="R41" s="2">
        <f>+S41-T41</f>
        <v>1</v>
      </c>
      <c r="S41" s="2">
        <f>SUM(S45:S240)</f>
        <v>0</v>
      </c>
      <c r="T41" s="2">
        <f>SUM(T45:T240)</f>
        <v>-1</v>
      </c>
      <c r="U41" s="2">
        <f>+V41-W41</f>
        <v>1</v>
      </c>
      <c r="V41" s="2">
        <f>SUM(V45:V240)</f>
        <v>0</v>
      </c>
      <c r="W41" s="2">
        <f>SUM(W45:W240)</f>
        <v>-1</v>
      </c>
      <c r="X41" s="2">
        <f>+Y41-Z41</f>
        <v>1</v>
      </c>
      <c r="Y41" s="2">
        <f>SUM(Y45:Y240)</f>
        <v>0</v>
      </c>
      <c r="Z41" s="2">
        <f>SUM(Z45:Z240)</f>
        <v>-1</v>
      </c>
      <c r="AA41" s="2">
        <f>+AB41-AC41</f>
        <v>1</v>
      </c>
      <c r="AB41" s="2">
        <f>SUM(AB45:AB240)</f>
        <v>0</v>
      </c>
      <c r="AC41" s="2">
        <f>SUM(AC45:AC240)</f>
        <v>-1</v>
      </c>
      <c r="AD41" s="2">
        <f>+AE41-AF41</f>
        <v>1</v>
      </c>
      <c r="AE41" s="2">
        <f>SUM(AE45:AE240)</f>
        <v>0</v>
      </c>
      <c r="AF41" s="2">
        <f>SUM(AF45:AF240)</f>
        <v>-1</v>
      </c>
      <c r="AG41" s="2">
        <f>+AH41-AI41</f>
        <v>1</v>
      </c>
      <c r="AH41" s="2">
        <f>SUM(AH45:AH240)</f>
        <v>0</v>
      </c>
      <c r="AI41" s="2">
        <f>SUM(AI45:AI240)</f>
        <v>-1</v>
      </c>
      <c r="AJ41" s="2">
        <f>+AK41-AL41</f>
        <v>1</v>
      </c>
      <c r="AK41" s="2">
        <f>SUM(AK45:AK240)</f>
        <v>0</v>
      </c>
      <c r="AL41" s="2">
        <f>SUM(AL45:AL240)</f>
        <v>-1</v>
      </c>
      <c r="AM41" s="2">
        <f>+AN41-AO41</f>
        <v>1</v>
      </c>
      <c r="AN41" s="2">
        <f>SUM(AN45:AN240)</f>
        <v>0</v>
      </c>
      <c r="AO41" s="2">
        <f>SUM(AO45:AO240)</f>
        <v>-1</v>
      </c>
      <c r="AP41" s="2">
        <f>+AQ41-AR41</f>
        <v>1</v>
      </c>
      <c r="AQ41" s="2">
        <f>SUM(AQ45:AQ240)</f>
        <v>0</v>
      </c>
      <c r="AR41" s="2">
        <f>SUM(AR45:AR240)</f>
        <v>-1</v>
      </c>
      <c r="AS41" s="2">
        <f>+AT41-AU41</f>
        <v>1</v>
      </c>
      <c r="AT41" s="2">
        <f>SUM(AT45:AT240)</f>
        <v>0</v>
      </c>
      <c r="AU41" s="2">
        <f>SUM(AU45:AU240)</f>
        <v>-1</v>
      </c>
      <c r="AV41" s="2">
        <f>+AW41-AX41</f>
        <v>1</v>
      </c>
      <c r="AW41" s="2">
        <f>SUM(AW45:AW240)</f>
        <v>0</v>
      </c>
      <c r="AX41" s="2">
        <f>SUM(AX45:AX240)</f>
        <v>-1</v>
      </c>
      <c r="AY41" s="2">
        <f>+AZ41-BA41</f>
        <v>1</v>
      </c>
      <c r="AZ41" s="2">
        <f>SUM(AZ45:AZ240)</f>
        <v>0</v>
      </c>
      <c r="BA41" s="2">
        <f>SUM(BA45:BA240)</f>
        <v>-1</v>
      </c>
      <c r="BB41" s="2">
        <f>+BC41-BD41</f>
        <v>1</v>
      </c>
      <c r="BC41" s="2">
        <f>SUM(BC45:BC240)</f>
        <v>0</v>
      </c>
      <c r="BD41" s="2">
        <f>SUM(BD45:BD240)</f>
        <v>-1</v>
      </c>
      <c r="BE41" s="2">
        <f>+BF41-BG41</f>
        <v>1</v>
      </c>
      <c r="BF41" s="2">
        <f>SUM(BF45:BF240)</f>
        <v>0</v>
      </c>
      <c r="BG41" s="2">
        <f>SUM(BG45:BG240)</f>
        <v>-1</v>
      </c>
      <c r="BH41" s="26"/>
      <c r="BI41" t="s">
        <v>8</v>
      </c>
    </row>
    <row r="42" spans="1:67" ht="13.5" thickBot="1">
      <c r="B42" s="9"/>
      <c r="C42" s="9">
        <f>COUNTIF(C45:C64,10)</f>
        <v>0</v>
      </c>
      <c r="D42" s="9"/>
      <c r="E42" s="9"/>
      <c r="F42" s="9">
        <f>COUNTIF(F45:F64,10)</f>
        <v>0</v>
      </c>
      <c r="G42" s="9"/>
      <c r="H42" s="9"/>
      <c r="I42" s="9">
        <f>COUNTIF(I45:I64,10)</f>
        <v>0</v>
      </c>
      <c r="J42" s="9"/>
      <c r="K42" s="9"/>
      <c r="L42" s="9"/>
      <c r="M42" s="9"/>
      <c r="N42" s="9"/>
      <c r="O42" s="9"/>
      <c r="P42" s="9"/>
      <c r="Q42" s="9"/>
      <c r="R42" s="9">
        <f>COUNTIF(R45:R64,10)</f>
        <v>0</v>
      </c>
      <c r="S42" s="9"/>
      <c r="T42" s="9"/>
      <c r="U42" s="9">
        <f>COUNTIF(U45:U64,10)</f>
        <v>0</v>
      </c>
      <c r="V42" s="9"/>
      <c r="W42" s="9"/>
      <c r="X42" s="9">
        <f>COUNTIF(X45:X64,10)</f>
        <v>0</v>
      </c>
      <c r="Y42" s="9"/>
      <c r="Z42" s="9"/>
      <c r="AA42" s="9">
        <f>COUNTIF(AA45:AA64,10)</f>
        <v>0</v>
      </c>
      <c r="AB42" s="9"/>
      <c r="AC42" s="9"/>
      <c r="AD42" s="9">
        <f>COUNTIF(AD45:AD64,10)</f>
        <v>0</v>
      </c>
      <c r="AE42" s="9"/>
      <c r="AF42" s="9"/>
      <c r="AG42" s="9">
        <f>COUNTIF(AG45:AG64,10)</f>
        <v>0</v>
      </c>
      <c r="AH42" s="9"/>
      <c r="AI42" s="9"/>
      <c r="AJ42" s="9">
        <f>COUNTIF(AJ45:AJ64,10)</f>
        <v>0</v>
      </c>
      <c r="AK42" s="9"/>
      <c r="AL42" s="9"/>
      <c r="AM42" s="9">
        <f>COUNTIF(AM45:AM64,10)</f>
        <v>0</v>
      </c>
      <c r="AN42" s="9"/>
      <c r="AO42" s="9"/>
      <c r="AP42" s="9"/>
      <c r="AQ42" s="9"/>
      <c r="AR42" s="9"/>
      <c r="AS42" s="9">
        <f>COUNTIF(AS45:AS64,10)</f>
        <v>0</v>
      </c>
      <c r="AT42" s="9"/>
      <c r="AU42" s="9"/>
      <c r="AV42" s="9">
        <f>COUNTIF(AV45:AV64,10)</f>
        <v>0</v>
      </c>
      <c r="AW42" s="9"/>
      <c r="AX42" s="9"/>
      <c r="AY42" s="9">
        <f>COUNTIF(AY45:AY64,10)</f>
        <v>0</v>
      </c>
      <c r="AZ42" s="9"/>
      <c r="BB42" s="9"/>
      <c r="BC42" s="9"/>
      <c r="BE42" s="9"/>
      <c r="BF42" s="9"/>
      <c r="BH42" s="41">
        <f>MAX(BI45:BI104)</f>
        <v>0</v>
      </c>
    </row>
    <row r="43" spans="1:67" ht="13.5" thickBot="1">
      <c r="B43" s="84" t="s">
        <v>0</v>
      </c>
      <c r="C43" s="409" t="s">
        <v>90</v>
      </c>
      <c r="D43" s="410"/>
      <c r="E43" s="411"/>
      <c r="F43" s="409" t="s">
        <v>77</v>
      </c>
      <c r="G43" s="410"/>
      <c r="H43" s="411"/>
      <c r="I43" s="409" t="s">
        <v>1</v>
      </c>
      <c r="J43" s="410"/>
      <c r="K43" s="411"/>
      <c r="L43" s="409" t="s">
        <v>99</v>
      </c>
      <c r="M43" s="410"/>
      <c r="N43" s="411"/>
      <c r="O43" s="409" t="s">
        <v>93</v>
      </c>
      <c r="P43" s="410"/>
      <c r="Q43" s="411"/>
      <c r="R43" s="409" t="s">
        <v>6</v>
      </c>
      <c r="S43" s="410"/>
      <c r="T43" s="411"/>
      <c r="U43" s="409" t="s">
        <v>9</v>
      </c>
      <c r="V43" s="410"/>
      <c r="W43" s="411"/>
      <c r="X43" s="409" t="s">
        <v>43</v>
      </c>
      <c r="Y43" s="410"/>
      <c r="Z43" s="411"/>
      <c r="AA43" s="409" t="s">
        <v>26</v>
      </c>
      <c r="AB43" s="410"/>
      <c r="AC43" s="411"/>
      <c r="AD43" s="409" t="s">
        <v>41</v>
      </c>
      <c r="AE43" s="410"/>
      <c r="AF43" s="411"/>
      <c r="AG43" s="409" t="s">
        <v>4</v>
      </c>
      <c r="AH43" s="410"/>
      <c r="AI43" s="411"/>
      <c r="AJ43" s="409" t="s">
        <v>73</v>
      </c>
      <c r="AK43" s="410"/>
      <c r="AL43" s="411"/>
      <c r="AM43" s="409" t="s">
        <v>120</v>
      </c>
      <c r="AN43" s="410"/>
      <c r="AO43" s="411"/>
      <c r="AP43" s="409" t="s">
        <v>89</v>
      </c>
      <c r="AQ43" s="410"/>
      <c r="AR43" s="411"/>
      <c r="AS43" s="409" t="s">
        <v>62</v>
      </c>
      <c r="AT43" s="410"/>
      <c r="AU43" s="411"/>
      <c r="AV43" s="409" t="s">
        <v>94</v>
      </c>
      <c r="AW43" s="410"/>
      <c r="AX43" s="411"/>
      <c r="AY43" s="421" t="s">
        <v>155</v>
      </c>
      <c r="AZ43" s="410"/>
      <c r="BA43" s="411"/>
      <c r="BB43" s="409" t="s">
        <v>63</v>
      </c>
      <c r="BC43" s="410"/>
      <c r="BD43" s="411"/>
      <c r="BE43" s="409" t="s">
        <v>121</v>
      </c>
      <c r="BF43" s="410"/>
      <c r="BG43" s="411"/>
      <c r="BH43" s="41">
        <f>COUNT(BH45:BH255)</f>
        <v>0</v>
      </c>
      <c r="BI43" s="86" t="s">
        <v>7</v>
      </c>
      <c r="BJ43" s="85" t="s">
        <v>8</v>
      </c>
      <c r="BK43" s="87" t="s">
        <v>47</v>
      </c>
    </row>
    <row r="44" spans="1:67" ht="13.5" thickBot="1">
      <c r="B44" s="31" t="s">
        <v>24</v>
      </c>
      <c r="C44" s="33" t="s">
        <v>3</v>
      </c>
      <c r="D44" s="34" t="s">
        <v>2</v>
      </c>
      <c r="F44" s="33" t="s">
        <v>3</v>
      </c>
      <c r="G44" s="34" t="s">
        <v>2</v>
      </c>
      <c r="I44" s="33" t="s">
        <v>3</v>
      </c>
      <c r="J44" s="34" t="s">
        <v>2</v>
      </c>
      <c r="L44" s="33" t="s">
        <v>3</v>
      </c>
      <c r="M44" s="34" t="s">
        <v>2</v>
      </c>
      <c r="O44" s="33" t="s">
        <v>3</v>
      </c>
      <c r="P44" s="34" t="s">
        <v>2</v>
      </c>
      <c r="R44" s="33" t="s">
        <v>3</v>
      </c>
      <c r="S44" s="34" t="s">
        <v>2</v>
      </c>
      <c r="U44" s="33" t="s">
        <v>3</v>
      </c>
      <c r="V44" s="34" t="s">
        <v>2</v>
      </c>
      <c r="X44" s="33" t="s">
        <v>3</v>
      </c>
      <c r="Y44" s="34" t="s">
        <v>2</v>
      </c>
      <c r="AA44" s="33" t="s">
        <v>3</v>
      </c>
      <c r="AB44" s="34" t="s">
        <v>2</v>
      </c>
      <c r="AD44" s="33" t="s">
        <v>3</v>
      </c>
      <c r="AE44" s="34" t="s">
        <v>2</v>
      </c>
      <c r="AG44" s="33" t="s">
        <v>3</v>
      </c>
      <c r="AH44" s="34" t="s">
        <v>2</v>
      </c>
      <c r="AJ44" s="33" t="s">
        <v>3</v>
      </c>
      <c r="AK44" s="34" t="s">
        <v>2</v>
      </c>
      <c r="AM44" s="33" t="s">
        <v>3</v>
      </c>
      <c r="AN44" s="34" t="s">
        <v>2</v>
      </c>
      <c r="AP44" s="33" t="s">
        <v>3</v>
      </c>
      <c r="AQ44" s="34" t="s">
        <v>2</v>
      </c>
      <c r="AS44" s="33" t="s">
        <v>3</v>
      </c>
      <c r="AT44" s="34" t="s">
        <v>2</v>
      </c>
      <c r="AV44" s="33" t="s">
        <v>3</v>
      </c>
      <c r="AW44" s="34" t="s">
        <v>2</v>
      </c>
      <c r="AY44" s="33" t="s">
        <v>3</v>
      </c>
      <c r="AZ44" s="34" t="s">
        <v>2</v>
      </c>
      <c r="BB44" s="33" t="s">
        <v>3</v>
      </c>
      <c r="BC44" s="34" t="s">
        <v>2</v>
      </c>
      <c r="BE44" s="37" t="s">
        <v>3</v>
      </c>
      <c r="BF44" s="38" t="s">
        <v>2</v>
      </c>
      <c r="BG44" s="38"/>
      <c r="BH44" s="27" t="s">
        <v>22</v>
      </c>
      <c r="BI44" s="30" t="s">
        <v>23</v>
      </c>
    </row>
    <row r="45" spans="1:67">
      <c r="A45">
        <v>1</v>
      </c>
      <c r="B45" s="6"/>
      <c r="C45" s="78">
        <v>-10000</v>
      </c>
      <c r="D45" s="35"/>
      <c r="E45" s="79">
        <v>-1</v>
      </c>
      <c r="F45" s="78">
        <v>-10000</v>
      </c>
      <c r="G45" s="35"/>
      <c r="H45" s="79">
        <v>-1</v>
      </c>
      <c r="I45" s="78">
        <v>-10000</v>
      </c>
      <c r="J45" s="35"/>
      <c r="K45" s="79">
        <v>-1</v>
      </c>
      <c r="L45" s="78">
        <v>-10000</v>
      </c>
      <c r="M45" s="35"/>
      <c r="N45" s="79">
        <v>-1</v>
      </c>
      <c r="O45" s="78"/>
      <c r="P45" s="35"/>
      <c r="Q45" s="79"/>
      <c r="R45" s="78">
        <v>-10000</v>
      </c>
      <c r="S45" s="35"/>
      <c r="T45" s="79">
        <v>-1</v>
      </c>
      <c r="U45" s="78">
        <v>-10000</v>
      </c>
      <c r="V45" s="35"/>
      <c r="W45" s="79">
        <v>-1</v>
      </c>
      <c r="X45" s="78">
        <v>-10000</v>
      </c>
      <c r="Y45" s="35"/>
      <c r="Z45" s="79">
        <v>-1</v>
      </c>
      <c r="AA45" s="78">
        <v>-10000</v>
      </c>
      <c r="AB45" s="35"/>
      <c r="AC45" s="79">
        <v>-1</v>
      </c>
      <c r="AD45" s="78">
        <v>-10000</v>
      </c>
      <c r="AE45" s="35"/>
      <c r="AF45" s="79">
        <v>-1</v>
      </c>
      <c r="AG45" s="78">
        <v>-10000</v>
      </c>
      <c r="AH45" s="35"/>
      <c r="AI45" s="79">
        <v>-1</v>
      </c>
      <c r="AJ45" s="78">
        <v>-10000</v>
      </c>
      <c r="AK45" s="35"/>
      <c r="AL45" s="79">
        <v>-1</v>
      </c>
      <c r="AM45" s="78">
        <v>-10000</v>
      </c>
      <c r="AN45" s="35"/>
      <c r="AO45" s="79">
        <v>-1</v>
      </c>
      <c r="AP45" s="78">
        <v>-10000</v>
      </c>
      <c r="AQ45" s="35"/>
      <c r="AR45" s="79">
        <v>-1</v>
      </c>
      <c r="AS45" s="78">
        <v>-10000</v>
      </c>
      <c r="AT45" s="35"/>
      <c r="AU45" s="79">
        <v>-1</v>
      </c>
      <c r="AV45" s="78">
        <v>-10000</v>
      </c>
      <c r="AW45" s="35"/>
      <c r="AX45" s="79">
        <v>-1</v>
      </c>
      <c r="AY45" s="78">
        <v>-10000</v>
      </c>
      <c r="AZ45" s="35"/>
      <c r="BA45" s="79">
        <v>-1</v>
      </c>
      <c r="BB45" s="78">
        <v>-10000</v>
      </c>
      <c r="BC45" s="35"/>
      <c r="BD45" s="79">
        <v>-1</v>
      </c>
      <c r="BE45" s="78">
        <v>-10000</v>
      </c>
      <c r="BF45" s="35"/>
      <c r="BG45" s="79">
        <v>-1</v>
      </c>
      <c r="BI45" s="41"/>
      <c r="BJ45">
        <f t="shared" ref="BJ45:BL63" si="1">+BE45+AJ45+AG45+AD45+AA45+X45+U45+R45+O45+L45+I45+F45+C45+AM45+AP45+AS45+AV45+AY45+BB45</f>
        <v>-180000</v>
      </c>
      <c r="BK45">
        <f t="shared" si="1"/>
        <v>0</v>
      </c>
      <c r="BL45">
        <f t="shared" si="1"/>
        <v>-18</v>
      </c>
      <c r="BM45">
        <f t="shared" ref="BM45:BM76" si="2">+BK45-BL45</f>
        <v>18</v>
      </c>
      <c r="BN45">
        <f t="shared" ref="BN45:BN76" si="3">COUNT(C45:BG45)/3</f>
        <v>12</v>
      </c>
      <c r="BO45">
        <f t="shared" ref="BO45:BO76" si="4">+BJ45/BN45</f>
        <v>-15000</v>
      </c>
    </row>
    <row r="46" spans="1:67">
      <c r="A46">
        <f>+A45+1</f>
        <v>2</v>
      </c>
      <c r="B46" s="6"/>
      <c r="C46" s="10"/>
      <c r="D46" s="32"/>
      <c r="E46" s="11"/>
      <c r="F46" s="10"/>
      <c r="G46" s="32"/>
      <c r="H46" s="11"/>
      <c r="I46" s="10"/>
      <c r="J46" s="32"/>
      <c r="K46" s="11"/>
      <c r="L46" s="10"/>
      <c r="M46" s="32"/>
      <c r="N46" s="11"/>
      <c r="O46" s="10"/>
      <c r="P46" s="32"/>
      <c r="Q46" s="11"/>
      <c r="R46" s="10"/>
      <c r="S46" s="32"/>
      <c r="T46" s="11"/>
      <c r="U46" s="10"/>
      <c r="V46" s="32"/>
      <c r="W46" s="11"/>
      <c r="X46" s="10"/>
      <c r="Y46" s="32"/>
      <c r="Z46" s="11"/>
      <c r="AA46" s="10"/>
      <c r="AB46" s="32"/>
      <c r="AC46" s="11"/>
      <c r="AD46" s="10"/>
      <c r="AE46" s="32"/>
      <c r="AF46" s="11"/>
      <c r="AG46" s="10"/>
      <c r="AH46" s="32"/>
      <c r="AI46" s="11"/>
      <c r="AJ46" s="10"/>
      <c r="AK46" s="32"/>
      <c r="AL46" s="11"/>
      <c r="AM46" s="10"/>
      <c r="AN46" s="32"/>
      <c r="AO46" s="11"/>
      <c r="AP46" s="10"/>
      <c r="AQ46" s="32"/>
      <c r="AR46" s="11"/>
      <c r="AS46" s="10"/>
      <c r="AT46" s="32"/>
      <c r="AU46" s="11"/>
      <c r="AV46" s="10"/>
      <c r="AW46" s="32"/>
      <c r="AX46" s="11"/>
      <c r="AY46" s="10"/>
      <c r="AZ46" s="32"/>
      <c r="BA46" s="11"/>
      <c r="BB46" s="10"/>
      <c r="BC46" s="32"/>
      <c r="BD46" s="11"/>
      <c r="BE46" s="10"/>
      <c r="BF46" s="32"/>
      <c r="BG46" s="11"/>
      <c r="BJ46">
        <f t="shared" si="1"/>
        <v>0</v>
      </c>
      <c r="BK46">
        <f t="shared" si="1"/>
        <v>0</v>
      </c>
      <c r="BL46">
        <f t="shared" si="1"/>
        <v>0</v>
      </c>
      <c r="BM46">
        <f t="shared" si="2"/>
        <v>0</v>
      </c>
      <c r="BN46">
        <f t="shared" si="3"/>
        <v>0</v>
      </c>
      <c r="BO46" t="e">
        <f t="shared" si="4"/>
        <v>#DIV/0!</v>
      </c>
    </row>
    <row r="47" spans="1:67">
      <c r="A47">
        <f t="shared" ref="A47:A110" si="5">+A46+1</f>
        <v>3</v>
      </c>
      <c r="B47" s="6"/>
      <c r="C47" s="10"/>
      <c r="D47" s="32"/>
      <c r="E47" s="11"/>
      <c r="F47" s="10"/>
      <c r="G47" s="32"/>
      <c r="H47" s="11"/>
      <c r="I47" s="10"/>
      <c r="J47" s="32"/>
      <c r="K47" s="11"/>
      <c r="L47" s="10"/>
      <c r="M47" s="32"/>
      <c r="N47" s="11"/>
      <c r="O47" s="10"/>
      <c r="P47" s="32"/>
      <c r="Q47" s="11"/>
      <c r="R47" s="10"/>
      <c r="S47" s="32"/>
      <c r="T47" s="11"/>
      <c r="U47" s="10"/>
      <c r="V47" s="32"/>
      <c r="W47" s="11"/>
      <c r="X47" s="10"/>
      <c r="Y47" s="32"/>
      <c r="Z47" s="11"/>
      <c r="AA47" s="10"/>
      <c r="AB47" s="32"/>
      <c r="AC47" s="11"/>
      <c r="AD47" s="10"/>
      <c r="AE47" s="32"/>
      <c r="AF47" s="11"/>
      <c r="AG47" s="10"/>
      <c r="AH47" s="32"/>
      <c r="AI47" s="11"/>
      <c r="AJ47" s="10"/>
      <c r="AK47" s="32"/>
      <c r="AL47" s="11"/>
      <c r="AM47" s="10"/>
      <c r="AN47" s="32"/>
      <c r="AO47" s="11"/>
      <c r="AP47" s="10"/>
      <c r="AQ47" s="32"/>
      <c r="AR47" s="11"/>
      <c r="AS47" s="10"/>
      <c r="AT47" s="32"/>
      <c r="AU47" s="11"/>
      <c r="AV47" s="10"/>
      <c r="AW47" s="32"/>
      <c r="AX47" s="11"/>
      <c r="AY47" s="10"/>
      <c r="AZ47" s="32"/>
      <c r="BA47" s="11"/>
      <c r="BB47" s="10"/>
      <c r="BC47" s="32"/>
      <c r="BD47" s="11"/>
      <c r="BE47" s="10"/>
      <c r="BF47" s="32"/>
      <c r="BG47" s="11"/>
      <c r="BI47" s="41"/>
      <c r="BJ47">
        <f t="shared" si="1"/>
        <v>0</v>
      </c>
      <c r="BK47">
        <f t="shared" si="1"/>
        <v>0</v>
      </c>
      <c r="BL47">
        <f t="shared" si="1"/>
        <v>0</v>
      </c>
      <c r="BM47">
        <f t="shared" si="2"/>
        <v>0</v>
      </c>
      <c r="BN47">
        <f t="shared" si="3"/>
        <v>0</v>
      </c>
      <c r="BO47" t="e">
        <f t="shared" si="4"/>
        <v>#DIV/0!</v>
      </c>
    </row>
    <row r="48" spans="1:67">
      <c r="A48">
        <f t="shared" si="5"/>
        <v>4</v>
      </c>
      <c r="B48" s="6"/>
      <c r="C48" s="10"/>
      <c r="D48" s="32"/>
      <c r="E48" s="11"/>
      <c r="F48" s="10"/>
      <c r="G48" s="32"/>
      <c r="H48" s="11"/>
      <c r="I48" s="10"/>
      <c r="J48" s="32"/>
      <c r="K48" s="11"/>
      <c r="L48" s="10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/>
      <c r="AB48" s="32"/>
      <c r="AC48" s="11"/>
      <c r="AD48" s="10"/>
      <c r="AE48" s="32"/>
      <c r="AF48" s="11"/>
      <c r="AG48" s="10"/>
      <c r="AH48" s="32"/>
      <c r="AI48" s="11"/>
      <c r="AJ48" s="10"/>
      <c r="AK48" s="32"/>
      <c r="AL48" s="11"/>
      <c r="AM48" s="10"/>
      <c r="AN48" s="32"/>
      <c r="AO48" s="11"/>
      <c r="AP48" s="10"/>
      <c r="AQ48" s="32"/>
      <c r="AR48" s="11"/>
      <c r="AS48" s="10"/>
      <c r="AT48" s="32"/>
      <c r="AU48" s="11"/>
      <c r="AV48" s="10"/>
      <c r="AW48" s="32"/>
      <c r="AX48" s="11"/>
      <c r="AY48" s="10"/>
      <c r="AZ48" s="32"/>
      <c r="BA48" s="11"/>
      <c r="BB48" s="10"/>
      <c r="BC48" s="32"/>
      <c r="BD48" s="11"/>
      <c r="BE48" s="10"/>
      <c r="BF48" s="32"/>
      <c r="BG48" s="11"/>
      <c r="BJ48">
        <f t="shared" si="1"/>
        <v>0</v>
      </c>
      <c r="BK48">
        <f t="shared" si="1"/>
        <v>0</v>
      </c>
      <c r="BL48">
        <f t="shared" si="1"/>
        <v>0</v>
      </c>
      <c r="BM48">
        <f t="shared" si="2"/>
        <v>0</v>
      </c>
      <c r="BN48">
        <f t="shared" si="3"/>
        <v>0</v>
      </c>
      <c r="BO48" t="e">
        <f t="shared" si="4"/>
        <v>#DIV/0!</v>
      </c>
    </row>
    <row r="49" spans="1:67">
      <c r="A49">
        <f t="shared" si="5"/>
        <v>5</v>
      </c>
      <c r="B49" s="6"/>
      <c r="C49" s="10"/>
      <c r="D49" s="32"/>
      <c r="E49" s="11"/>
      <c r="F49" s="10"/>
      <c r="G49" s="32"/>
      <c r="H49" s="11"/>
      <c r="I49" s="10"/>
      <c r="J49" s="32"/>
      <c r="K49" s="11"/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/>
      <c r="AR49" s="11"/>
      <c r="AS49" s="10"/>
      <c r="AT49" s="32"/>
      <c r="AU49" s="11"/>
      <c r="AV49" s="10"/>
      <c r="AW49" s="32"/>
      <c r="AX49" s="11"/>
      <c r="AY49" s="10"/>
      <c r="AZ49" s="32"/>
      <c r="BA49" s="11"/>
      <c r="BB49" s="10"/>
      <c r="BC49" s="32"/>
      <c r="BD49" s="11"/>
      <c r="BE49" s="10"/>
      <c r="BF49" s="32"/>
      <c r="BG49" s="11"/>
      <c r="BI49" s="41"/>
      <c r="BJ49">
        <f t="shared" si="1"/>
        <v>0</v>
      </c>
      <c r="BK49">
        <f t="shared" si="1"/>
        <v>0</v>
      </c>
      <c r="BL49">
        <f t="shared" si="1"/>
        <v>0</v>
      </c>
      <c r="BM49">
        <f t="shared" si="2"/>
        <v>0</v>
      </c>
      <c r="BN49">
        <f t="shared" si="3"/>
        <v>0</v>
      </c>
      <c r="BO49" t="e">
        <f t="shared" si="4"/>
        <v>#DIV/0!</v>
      </c>
    </row>
    <row r="50" spans="1:67">
      <c r="A50">
        <f t="shared" si="5"/>
        <v>6</v>
      </c>
      <c r="B50" s="6"/>
      <c r="C50" s="12"/>
      <c r="D50" s="36"/>
      <c r="E50" s="13"/>
      <c r="F50" s="12"/>
      <c r="G50" s="36"/>
      <c r="H50" s="13"/>
      <c r="I50" s="12"/>
      <c r="J50" s="36"/>
      <c r="K50" s="13"/>
      <c r="L50" s="12"/>
      <c r="M50" s="36"/>
      <c r="N50" s="13"/>
      <c r="O50" s="10"/>
      <c r="P50" s="36"/>
      <c r="Q50" s="13"/>
      <c r="R50" s="12"/>
      <c r="S50" s="36"/>
      <c r="T50" s="13"/>
      <c r="U50" s="12"/>
      <c r="V50" s="36"/>
      <c r="W50" s="13"/>
      <c r="X50" s="12"/>
      <c r="Y50" s="36"/>
      <c r="Z50" s="13"/>
      <c r="AA50" s="12"/>
      <c r="AB50" s="36"/>
      <c r="AC50" s="13"/>
      <c r="AD50" s="12"/>
      <c r="AE50" s="36"/>
      <c r="AF50" s="13"/>
      <c r="AG50" s="12"/>
      <c r="AH50" s="36"/>
      <c r="AI50" s="13"/>
      <c r="AJ50" s="12"/>
      <c r="AK50" s="36"/>
      <c r="AL50" s="13"/>
      <c r="AM50" s="12"/>
      <c r="AN50" s="36"/>
      <c r="AO50" s="13"/>
      <c r="AP50" s="12"/>
      <c r="AQ50" s="36"/>
      <c r="AR50" s="13"/>
      <c r="AS50" s="12"/>
      <c r="AT50" s="36"/>
      <c r="AU50" s="13"/>
      <c r="AV50" s="10"/>
      <c r="AW50" s="36"/>
      <c r="AX50" s="13"/>
      <c r="AY50" s="12"/>
      <c r="AZ50" s="36"/>
      <c r="BA50" s="13"/>
      <c r="BB50" s="12"/>
      <c r="BC50" s="36"/>
      <c r="BD50" s="13"/>
      <c r="BE50" s="12"/>
      <c r="BF50" s="36"/>
      <c r="BG50" s="13"/>
      <c r="BI50" s="41"/>
      <c r="BJ50">
        <f t="shared" si="1"/>
        <v>0</v>
      </c>
      <c r="BK50">
        <f t="shared" si="1"/>
        <v>0</v>
      </c>
      <c r="BL50">
        <f t="shared" si="1"/>
        <v>0</v>
      </c>
      <c r="BM50">
        <f t="shared" si="2"/>
        <v>0</v>
      </c>
      <c r="BN50">
        <f t="shared" si="3"/>
        <v>0</v>
      </c>
      <c r="BO50" t="e">
        <f t="shared" si="4"/>
        <v>#DIV/0!</v>
      </c>
    </row>
    <row r="51" spans="1:67">
      <c r="A51">
        <f t="shared" si="5"/>
        <v>7</v>
      </c>
      <c r="B51" s="6"/>
      <c r="C51" s="10"/>
      <c r="D51" s="32"/>
      <c r="E51" s="11"/>
      <c r="F51" s="10"/>
      <c r="G51" s="32"/>
      <c r="H51" s="11"/>
      <c r="I51" s="10"/>
      <c r="J51" s="32"/>
      <c r="K51" s="11"/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/>
      <c r="AH51" s="32"/>
      <c r="AI51" s="11"/>
      <c r="AJ51" s="10"/>
      <c r="AK51" s="32"/>
      <c r="AL51" s="11"/>
      <c r="AM51" s="10"/>
      <c r="AN51" s="32"/>
      <c r="AO51" s="11"/>
      <c r="AP51" s="10"/>
      <c r="AQ51" s="32"/>
      <c r="AR51" s="11"/>
      <c r="AS51" s="10"/>
      <c r="AT51" s="32"/>
      <c r="AU51" s="11"/>
      <c r="AV51" s="10"/>
      <c r="AW51" s="32"/>
      <c r="AX51" s="11"/>
      <c r="AY51" s="10"/>
      <c r="AZ51" s="32"/>
      <c r="BA51" s="11"/>
      <c r="BB51" s="10"/>
      <c r="BC51" s="32"/>
      <c r="BD51" s="11"/>
      <c r="BE51" s="10"/>
      <c r="BF51" s="32"/>
      <c r="BG51" s="11"/>
      <c r="BI51" s="41"/>
      <c r="BJ51">
        <f t="shared" si="1"/>
        <v>0</v>
      </c>
      <c r="BK51">
        <f t="shared" si="1"/>
        <v>0</v>
      </c>
      <c r="BL51">
        <f t="shared" si="1"/>
        <v>0</v>
      </c>
      <c r="BM51">
        <f t="shared" si="2"/>
        <v>0</v>
      </c>
      <c r="BN51">
        <f t="shared" si="3"/>
        <v>0</v>
      </c>
      <c r="BO51" t="e">
        <f t="shared" si="4"/>
        <v>#DIV/0!</v>
      </c>
    </row>
    <row r="52" spans="1:67">
      <c r="A52">
        <f t="shared" si="5"/>
        <v>8</v>
      </c>
      <c r="B52" s="6"/>
      <c r="C52" s="10"/>
      <c r="D52" s="32"/>
      <c r="E52" s="11"/>
      <c r="F52" s="10"/>
      <c r="G52" s="32"/>
      <c r="H52" s="11"/>
      <c r="I52" s="10"/>
      <c r="J52" s="32"/>
      <c r="K52" s="11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10"/>
      <c r="AQ52" s="32"/>
      <c r="AR52" s="11"/>
      <c r="AS52" s="10"/>
      <c r="AT52" s="32"/>
      <c r="AU52" s="11"/>
      <c r="AV52" s="10"/>
      <c r="AW52" s="32"/>
      <c r="AX52" s="11"/>
      <c r="AY52" s="10"/>
      <c r="AZ52" s="32"/>
      <c r="BA52" s="11"/>
      <c r="BB52" s="10"/>
      <c r="BC52" s="32"/>
      <c r="BD52" s="11"/>
      <c r="BE52" s="10"/>
      <c r="BF52" s="32"/>
      <c r="BG52" s="11"/>
      <c r="BI52" s="41"/>
      <c r="BJ52">
        <f t="shared" si="1"/>
        <v>0</v>
      </c>
      <c r="BK52">
        <f t="shared" si="1"/>
        <v>0</v>
      </c>
      <c r="BL52">
        <f t="shared" si="1"/>
        <v>0</v>
      </c>
      <c r="BM52">
        <f t="shared" si="2"/>
        <v>0</v>
      </c>
      <c r="BN52">
        <f t="shared" si="3"/>
        <v>0</v>
      </c>
      <c r="BO52" t="e">
        <f t="shared" si="4"/>
        <v>#DIV/0!</v>
      </c>
    </row>
    <row r="53" spans="1:67">
      <c r="A53">
        <f t="shared" si="5"/>
        <v>9</v>
      </c>
      <c r="B53" s="6"/>
      <c r="C53" s="10"/>
      <c r="D53" s="32"/>
      <c r="E53" s="11"/>
      <c r="F53" s="10"/>
      <c r="G53" s="32"/>
      <c r="H53" s="11"/>
      <c r="I53" s="10"/>
      <c r="J53" s="32"/>
      <c r="K53" s="11"/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10"/>
      <c r="AQ53" s="32"/>
      <c r="AR53" s="11"/>
      <c r="AS53" s="10"/>
      <c r="AT53" s="32"/>
      <c r="AU53" s="11"/>
      <c r="AV53" s="10"/>
      <c r="AW53" s="32"/>
      <c r="AX53" s="11"/>
      <c r="AY53" s="10"/>
      <c r="AZ53" s="32"/>
      <c r="BA53" s="11"/>
      <c r="BB53" s="10"/>
      <c r="BC53" s="32"/>
      <c r="BD53" s="11"/>
      <c r="BE53" s="10"/>
      <c r="BF53" s="32"/>
      <c r="BG53" s="11"/>
      <c r="BI53" s="41"/>
      <c r="BJ53">
        <f t="shared" si="1"/>
        <v>0</v>
      </c>
      <c r="BK53">
        <f t="shared" si="1"/>
        <v>0</v>
      </c>
      <c r="BL53">
        <f t="shared" si="1"/>
        <v>0</v>
      </c>
      <c r="BM53">
        <f t="shared" si="2"/>
        <v>0</v>
      </c>
      <c r="BN53">
        <f t="shared" si="3"/>
        <v>0</v>
      </c>
      <c r="BO53" t="e">
        <f t="shared" si="4"/>
        <v>#DIV/0!</v>
      </c>
    </row>
    <row r="54" spans="1:67">
      <c r="A54">
        <f t="shared" si="5"/>
        <v>10</v>
      </c>
      <c r="B54" s="6"/>
      <c r="C54" s="10"/>
      <c r="D54" s="32"/>
      <c r="E54" s="11"/>
      <c r="F54" s="10"/>
      <c r="G54" s="32"/>
      <c r="H54" s="11"/>
      <c r="I54" s="10"/>
      <c r="J54" s="32"/>
      <c r="K54" s="11"/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/>
      <c r="AN54" s="32"/>
      <c r="AO54" s="11"/>
      <c r="AP54" s="10"/>
      <c r="AQ54" s="32"/>
      <c r="AR54" s="11"/>
      <c r="AS54" s="10"/>
      <c r="AT54" s="32"/>
      <c r="AU54" s="11"/>
      <c r="AV54" s="10"/>
      <c r="AW54" s="32"/>
      <c r="AX54" s="11"/>
      <c r="AY54" s="10"/>
      <c r="AZ54" s="32"/>
      <c r="BA54" s="11"/>
      <c r="BB54" s="10"/>
      <c r="BC54" s="32"/>
      <c r="BD54" s="11"/>
      <c r="BE54" s="10"/>
      <c r="BF54" s="32"/>
      <c r="BG54" s="11"/>
      <c r="BI54" s="41"/>
      <c r="BJ54">
        <f t="shared" si="1"/>
        <v>0</v>
      </c>
      <c r="BK54">
        <f t="shared" si="1"/>
        <v>0</v>
      </c>
      <c r="BL54">
        <f t="shared" si="1"/>
        <v>0</v>
      </c>
      <c r="BM54">
        <f t="shared" si="2"/>
        <v>0</v>
      </c>
      <c r="BN54">
        <f t="shared" si="3"/>
        <v>0</v>
      </c>
      <c r="BO54" t="e">
        <f t="shared" si="4"/>
        <v>#DIV/0!</v>
      </c>
    </row>
    <row r="55" spans="1:67">
      <c r="A55">
        <f t="shared" si="5"/>
        <v>11</v>
      </c>
      <c r="B55" s="6"/>
      <c r="C55" s="10"/>
      <c r="D55" s="32"/>
      <c r="E55" s="11"/>
      <c r="F55" s="10"/>
      <c r="G55" s="32"/>
      <c r="H55" s="11"/>
      <c r="I55" s="10"/>
      <c r="J55" s="32"/>
      <c r="K55" s="11"/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/>
      <c r="AR55" s="11"/>
      <c r="AS55" s="10"/>
      <c r="AT55" s="32"/>
      <c r="AU55" s="11"/>
      <c r="AV55" s="10"/>
      <c r="AW55" s="32"/>
      <c r="AX55" s="11"/>
      <c r="AY55" s="10"/>
      <c r="AZ55" s="32"/>
      <c r="BA55" s="11"/>
      <c r="BB55" s="10"/>
      <c r="BC55" s="32"/>
      <c r="BD55" s="11"/>
      <c r="BE55" s="10"/>
      <c r="BF55" s="32"/>
      <c r="BG55" s="11"/>
      <c r="BI55" s="41"/>
      <c r="BJ55">
        <f t="shared" si="1"/>
        <v>0</v>
      </c>
      <c r="BK55">
        <f t="shared" si="1"/>
        <v>0</v>
      </c>
      <c r="BL55">
        <f t="shared" si="1"/>
        <v>0</v>
      </c>
      <c r="BM55">
        <f t="shared" si="2"/>
        <v>0</v>
      </c>
      <c r="BN55">
        <f t="shared" si="3"/>
        <v>0</v>
      </c>
      <c r="BO55" t="e">
        <f t="shared" si="4"/>
        <v>#DIV/0!</v>
      </c>
    </row>
    <row r="56" spans="1:67">
      <c r="A56">
        <f t="shared" si="5"/>
        <v>12</v>
      </c>
      <c r="B56" s="6"/>
      <c r="C56" s="10"/>
      <c r="D56" s="32"/>
      <c r="E56" s="11"/>
      <c r="F56" s="10"/>
      <c r="G56" s="32"/>
      <c r="H56" s="11"/>
      <c r="I56" s="10"/>
      <c r="J56" s="32"/>
      <c r="K56" s="11"/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10"/>
      <c r="AQ56" s="32"/>
      <c r="AR56" s="11"/>
      <c r="AS56" s="10"/>
      <c r="AT56" s="32"/>
      <c r="AU56" s="11"/>
      <c r="AV56" s="10"/>
      <c r="AW56" s="32"/>
      <c r="AX56" s="11"/>
      <c r="AY56" s="10"/>
      <c r="AZ56" s="32"/>
      <c r="BA56" s="11"/>
      <c r="BB56" s="10"/>
      <c r="BC56" s="32"/>
      <c r="BD56" s="11"/>
      <c r="BE56" s="10"/>
      <c r="BF56" s="32"/>
      <c r="BG56" s="11"/>
      <c r="BI56" s="41"/>
      <c r="BJ56">
        <f t="shared" si="1"/>
        <v>0</v>
      </c>
      <c r="BK56">
        <f t="shared" si="1"/>
        <v>0</v>
      </c>
      <c r="BL56">
        <f t="shared" si="1"/>
        <v>0</v>
      </c>
      <c r="BM56">
        <f t="shared" si="2"/>
        <v>0</v>
      </c>
      <c r="BN56">
        <f t="shared" si="3"/>
        <v>0</v>
      </c>
      <c r="BO56" t="e">
        <f t="shared" si="4"/>
        <v>#DIV/0!</v>
      </c>
    </row>
    <row r="57" spans="1:67">
      <c r="A57">
        <f t="shared" si="5"/>
        <v>13</v>
      </c>
      <c r="B57" s="6"/>
      <c r="C57" s="10"/>
      <c r="D57" s="32"/>
      <c r="E57" s="11"/>
      <c r="F57" s="10"/>
      <c r="G57" s="32"/>
      <c r="H57" s="11"/>
      <c r="I57" s="10"/>
      <c r="J57" s="32"/>
      <c r="K57" s="11"/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10"/>
      <c r="AQ57" s="32"/>
      <c r="AR57" s="11"/>
      <c r="AS57" s="10"/>
      <c r="AT57" s="32"/>
      <c r="AU57" s="11"/>
      <c r="AV57" s="10"/>
      <c r="AW57" s="32"/>
      <c r="AX57" s="11"/>
      <c r="AY57" s="10"/>
      <c r="AZ57" s="32"/>
      <c r="BA57" s="11"/>
      <c r="BB57" s="10"/>
      <c r="BC57" s="32"/>
      <c r="BD57" s="11"/>
      <c r="BE57" s="10"/>
      <c r="BF57" s="32"/>
      <c r="BG57" s="11"/>
      <c r="BH57" s="28"/>
      <c r="BI57" s="41"/>
      <c r="BJ57">
        <f t="shared" si="1"/>
        <v>0</v>
      </c>
      <c r="BK57">
        <f t="shared" si="1"/>
        <v>0</v>
      </c>
      <c r="BL57">
        <f t="shared" si="1"/>
        <v>0</v>
      </c>
      <c r="BM57">
        <f t="shared" si="2"/>
        <v>0</v>
      </c>
      <c r="BN57">
        <f t="shared" si="3"/>
        <v>0</v>
      </c>
      <c r="BO57" t="e">
        <f t="shared" si="4"/>
        <v>#DIV/0!</v>
      </c>
    </row>
    <row r="58" spans="1:67">
      <c r="A58">
        <f t="shared" si="5"/>
        <v>14</v>
      </c>
      <c r="B58" s="6"/>
      <c r="C58" s="10"/>
      <c r="D58" s="32"/>
      <c r="E58" s="11"/>
      <c r="F58" s="10"/>
      <c r="G58" s="32"/>
      <c r="H58" s="11"/>
      <c r="I58" s="10"/>
      <c r="J58" s="32"/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S58" s="10"/>
      <c r="AT58" s="32"/>
      <c r="AU58" s="11"/>
      <c r="AV58" s="10"/>
      <c r="AW58" s="32"/>
      <c r="AX58" s="11"/>
      <c r="AY58" s="10"/>
      <c r="AZ58" s="32"/>
      <c r="BA58" s="11"/>
      <c r="BB58" s="10"/>
      <c r="BC58" s="32"/>
      <c r="BD58" s="11"/>
      <c r="BE58" s="10"/>
      <c r="BF58" s="32"/>
      <c r="BG58" s="11"/>
      <c r="BH58" s="28"/>
      <c r="BI58" s="41"/>
      <c r="BJ58">
        <f t="shared" si="1"/>
        <v>0</v>
      </c>
      <c r="BK58">
        <f t="shared" si="1"/>
        <v>0</v>
      </c>
      <c r="BL58">
        <f t="shared" si="1"/>
        <v>0</v>
      </c>
      <c r="BM58">
        <f t="shared" si="2"/>
        <v>0</v>
      </c>
      <c r="BN58">
        <f t="shared" si="3"/>
        <v>0</v>
      </c>
      <c r="BO58" t="e">
        <f t="shared" si="4"/>
        <v>#DIV/0!</v>
      </c>
    </row>
    <row r="59" spans="1:67">
      <c r="A59">
        <f t="shared" si="5"/>
        <v>15</v>
      </c>
      <c r="B59" s="6"/>
      <c r="C59" s="10"/>
      <c r="D59" s="32"/>
      <c r="E59" s="11"/>
      <c r="F59" s="10"/>
      <c r="G59" s="32"/>
      <c r="H59" s="11"/>
      <c r="I59" s="10"/>
      <c r="J59" s="32"/>
      <c r="K59" s="11"/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10"/>
      <c r="AQ59" s="32"/>
      <c r="AR59" s="11"/>
      <c r="AS59" s="10"/>
      <c r="AT59" s="32"/>
      <c r="AU59" s="11"/>
      <c r="AV59" s="10"/>
      <c r="AW59" s="32"/>
      <c r="AX59" s="11"/>
      <c r="AY59" s="10"/>
      <c r="AZ59" s="32"/>
      <c r="BA59" s="11"/>
      <c r="BB59" s="10"/>
      <c r="BC59" s="32"/>
      <c r="BD59" s="11"/>
      <c r="BE59" s="10"/>
      <c r="BF59" s="32"/>
      <c r="BG59" s="11"/>
      <c r="BH59" s="28"/>
      <c r="BI59" s="41"/>
      <c r="BJ59">
        <f t="shared" si="1"/>
        <v>0</v>
      </c>
      <c r="BK59">
        <f t="shared" si="1"/>
        <v>0</v>
      </c>
      <c r="BL59">
        <f t="shared" si="1"/>
        <v>0</v>
      </c>
      <c r="BM59">
        <f t="shared" si="2"/>
        <v>0</v>
      </c>
      <c r="BN59">
        <f t="shared" si="3"/>
        <v>0</v>
      </c>
      <c r="BO59" t="e">
        <f t="shared" si="4"/>
        <v>#DIV/0!</v>
      </c>
    </row>
    <row r="60" spans="1:67">
      <c r="A60">
        <f t="shared" si="5"/>
        <v>16</v>
      </c>
      <c r="B60" s="6"/>
      <c r="C60" s="10"/>
      <c r="D60" s="32"/>
      <c r="E60" s="11"/>
      <c r="F60" s="10"/>
      <c r="G60" s="32"/>
      <c r="H60" s="11"/>
      <c r="I60" s="10"/>
      <c r="J60" s="32"/>
      <c r="K60" s="11"/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10"/>
      <c r="AQ60" s="32"/>
      <c r="AR60" s="11"/>
      <c r="AS60" s="10"/>
      <c r="AT60" s="32"/>
      <c r="AU60" s="11"/>
      <c r="AV60" s="10"/>
      <c r="AW60" s="32"/>
      <c r="AX60" s="11"/>
      <c r="AY60" s="10"/>
      <c r="AZ60" s="32"/>
      <c r="BA60" s="11"/>
      <c r="BB60" s="10"/>
      <c r="BC60" s="32"/>
      <c r="BD60" s="11"/>
      <c r="BE60" s="10"/>
      <c r="BF60" s="32"/>
      <c r="BG60" s="11"/>
      <c r="BI60" s="41"/>
      <c r="BJ60">
        <f t="shared" si="1"/>
        <v>0</v>
      </c>
      <c r="BK60">
        <f t="shared" si="1"/>
        <v>0</v>
      </c>
      <c r="BL60">
        <f t="shared" si="1"/>
        <v>0</v>
      </c>
      <c r="BM60">
        <f t="shared" si="2"/>
        <v>0</v>
      </c>
      <c r="BN60">
        <f t="shared" si="3"/>
        <v>0</v>
      </c>
      <c r="BO60" t="e">
        <f t="shared" si="4"/>
        <v>#DIV/0!</v>
      </c>
    </row>
    <row r="61" spans="1:67">
      <c r="A61">
        <f t="shared" si="5"/>
        <v>17</v>
      </c>
      <c r="B61" s="6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10"/>
      <c r="AT61" s="32"/>
      <c r="AU61" s="11"/>
      <c r="AV61" s="10"/>
      <c r="AW61" s="32"/>
      <c r="AX61" s="11"/>
      <c r="AY61" s="10"/>
      <c r="AZ61" s="32"/>
      <c r="BA61" s="11"/>
      <c r="BB61" s="10"/>
      <c r="BC61" s="32"/>
      <c r="BD61" s="11"/>
      <c r="BE61" s="10"/>
      <c r="BF61" s="32"/>
      <c r="BG61" s="11"/>
      <c r="BI61" s="41"/>
      <c r="BJ61">
        <f t="shared" si="1"/>
        <v>0</v>
      </c>
      <c r="BK61">
        <f t="shared" si="1"/>
        <v>0</v>
      </c>
      <c r="BL61">
        <f t="shared" si="1"/>
        <v>0</v>
      </c>
      <c r="BM61">
        <f t="shared" si="2"/>
        <v>0</v>
      </c>
      <c r="BN61">
        <f t="shared" si="3"/>
        <v>0</v>
      </c>
      <c r="BO61" t="e">
        <f t="shared" si="4"/>
        <v>#DIV/0!</v>
      </c>
    </row>
    <row r="62" spans="1:67">
      <c r="A62">
        <f t="shared" si="5"/>
        <v>18</v>
      </c>
      <c r="B62" s="6"/>
      <c r="C62" s="10"/>
      <c r="D62" s="32"/>
      <c r="E62" s="11"/>
      <c r="F62" s="10"/>
      <c r="G62" s="32"/>
      <c r="H62" s="11"/>
      <c r="I62" s="10"/>
      <c r="J62" s="32"/>
      <c r="K62" s="11"/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/>
      <c r="AB62" s="32"/>
      <c r="AC62" s="11"/>
      <c r="AD62" s="10"/>
      <c r="AE62" s="32"/>
      <c r="AF62" s="11"/>
      <c r="AG62" s="10"/>
      <c r="AH62" s="32"/>
      <c r="AI62" s="11"/>
      <c r="AJ62" s="10"/>
      <c r="AK62" s="32"/>
      <c r="AL62" s="11"/>
      <c r="AM62" s="10"/>
      <c r="AN62" s="32"/>
      <c r="AO62" s="11"/>
      <c r="AP62" s="10"/>
      <c r="AQ62" s="32"/>
      <c r="AR62" s="11"/>
      <c r="AS62" s="10"/>
      <c r="AT62" s="32"/>
      <c r="AU62" s="11"/>
      <c r="AV62" s="10"/>
      <c r="AW62" s="32"/>
      <c r="AX62" s="11"/>
      <c r="AY62" s="10"/>
      <c r="AZ62" s="32"/>
      <c r="BA62" s="11"/>
      <c r="BB62" s="10"/>
      <c r="BC62" s="32"/>
      <c r="BD62" s="11"/>
      <c r="BE62" s="10"/>
      <c r="BF62" s="32"/>
      <c r="BG62" s="11"/>
      <c r="BI62" s="41"/>
      <c r="BJ62">
        <f t="shared" si="1"/>
        <v>0</v>
      </c>
      <c r="BK62">
        <f t="shared" si="1"/>
        <v>0</v>
      </c>
      <c r="BL62">
        <f t="shared" si="1"/>
        <v>0</v>
      </c>
      <c r="BM62">
        <f t="shared" si="2"/>
        <v>0</v>
      </c>
      <c r="BN62">
        <f t="shared" si="3"/>
        <v>0</v>
      </c>
      <c r="BO62" t="e">
        <f t="shared" si="4"/>
        <v>#DIV/0!</v>
      </c>
    </row>
    <row r="63" spans="1:67">
      <c r="A63">
        <f t="shared" si="5"/>
        <v>19</v>
      </c>
      <c r="B63" s="6"/>
      <c r="C63" s="10"/>
      <c r="D63" s="32"/>
      <c r="E63" s="11"/>
      <c r="F63" s="10"/>
      <c r="G63" s="32"/>
      <c r="H63" s="11"/>
      <c r="I63" s="10"/>
      <c r="J63" s="32"/>
      <c r="K63" s="11"/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/>
      <c r="AB63" s="32"/>
      <c r="AC63" s="11"/>
      <c r="AD63" s="10"/>
      <c r="AE63" s="32"/>
      <c r="AF63" s="11"/>
      <c r="AG63" s="10"/>
      <c r="AH63" s="32"/>
      <c r="AI63" s="11"/>
      <c r="AJ63" s="10"/>
      <c r="AK63" s="32"/>
      <c r="AL63" s="11"/>
      <c r="AM63" s="10"/>
      <c r="AN63" s="32"/>
      <c r="AO63" s="11"/>
      <c r="AP63" s="10"/>
      <c r="AQ63" s="32"/>
      <c r="AR63" s="11"/>
      <c r="AS63" s="10"/>
      <c r="AT63" s="32"/>
      <c r="AU63" s="11"/>
      <c r="AV63" s="10"/>
      <c r="AW63" s="32"/>
      <c r="AX63" s="11"/>
      <c r="AY63" s="10"/>
      <c r="AZ63" s="32"/>
      <c r="BA63" s="11"/>
      <c r="BB63" s="10"/>
      <c r="BC63" s="32"/>
      <c r="BD63" s="11"/>
      <c r="BE63" s="10"/>
      <c r="BF63" s="32"/>
      <c r="BG63" s="11"/>
      <c r="BI63" s="41"/>
      <c r="BJ63">
        <f t="shared" si="1"/>
        <v>0</v>
      </c>
      <c r="BK63">
        <f t="shared" si="1"/>
        <v>0</v>
      </c>
      <c r="BL63">
        <f t="shared" si="1"/>
        <v>0</v>
      </c>
      <c r="BM63">
        <f t="shared" si="2"/>
        <v>0</v>
      </c>
      <c r="BN63">
        <f t="shared" si="3"/>
        <v>0</v>
      </c>
      <c r="BO63" t="e">
        <f t="shared" si="4"/>
        <v>#DIV/0!</v>
      </c>
    </row>
    <row r="64" spans="1:67">
      <c r="A64">
        <f t="shared" si="5"/>
        <v>20</v>
      </c>
      <c r="B64" s="6"/>
      <c r="C64" s="10"/>
      <c r="D64" s="32"/>
      <c r="E64" s="11"/>
      <c r="F64" s="10"/>
      <c r="G64" s="32"/>
      <c r="H64" s="11"/>
      <c r="I64" s="10"/>
      <c r="J64" s="32"/>
      <c r="K64" s="11"/>
      <c r="L64" s="10"/>
      <c r="M64" s="32"/>
      <c r="N64" s="11"/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/>
      <c r="AB64" s="32"/>
      <c r="AC64" s="11"/>
      <c r="AD64" s="10"/>
      <c r="AE64" s="32"/>
      <c r="AF64" s="11"/>
      <c r="AG64" s="10"/>
      <c r="AH64" s="32"/>
      <c r="AI64" s="11"/>
      <c r="AJ64" s="10"/>
      <c r="AK64" s="32"/>
      <c r="AL64" s="11"/>
      <c r="AM64" s="10"/>
      <c r="AN64" s="32"/>
      <c r="AO64" s="11"/>
      <c r="AP64" s="10"/>
      <c r="AQ64" s="32"/>
      <c r="AR64" s="11"/>
      <c r="AS64" s="10"/>
      <c r="AT64" s="32"/>
      <c r="AU64" s="11"/>
      <c r="AV64" s="10"/>
      <c r="AW64" s="32"/>
      <c r="AX64" s="11"/>
      <c r="AY64" s="10"/>
      <c r="AZ64" s="32"/>
      <c r="BA64" s="11"/>
      <c r="BB64" s="10"/>
      <c r="BC64" s="32"/>
      <c r="BD64" s="11"/>
      <c r="BE64" s="10"/>
      <c r="BF64" s="32"/>
      <c r="BG64" s="11"/>
      <c r="BI64" s="41"/>
      <c r="BJ64">
        <f t="shared" ref="BJ64:BL76" si="6">+BE64+AJ64+AG64+AD64+AA64+X64+U64+R64+O64+L64+I64+F64+C64+AM64+AP64+AS64+AV64+AY64+BB64</f>
        <v>0</v>
      </c>
      <c r="BK64">
        <f t="shared" si="6"/>
        <v>0</v>
      </c>
      <c r="BL64">
        <f t="shared" si="6"/>
        <v>0</v>
      </c>
      <c r="BM64">
        <f t="shared" si="2"/>
        <v>0</v>
      </c>
      <c r="BN64">
        <f t="shared" si="3"/>
        <v>0</v>
      </c>
      <c r="BO64" t="e">
        <f t="shared" si="4"/>
        <v>#DIV/0!</v>
      </c>
    </row>
    <row r="65" spans="1:67">
      <c r="A65">
        <f t="shared" si="5"/>
        <v>21</v>
      </c>
      <c r="B65" s="6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/>
      <c r="AQ65" s="32"/>
      <c r="AR65" s="11"/>
      <c r="AS65" s="10"/>
      <c r="AT65" s="32"/>
      <c r="AU65" s="11"/>
      <c r="AV65" s="10"/>
      <c r="AW65" s="32"/>
      <c r="AX65" s="11"/>
      <c r="AY65" s="10"/>
      <c r="AZ65" s="32"/>
      <c r="BA65" s="11"/>
      <c r="BB65" s="10"/>
      <c r="BC65" s="32"/>
      <c r="BD65" s="11"/>
      <c r="BE65" s="10"/>
      <c r="BF65" s="32"/>
      <c r="BG65" s="11"/>
      <c r="BI65" s="41"/>
      <c r="BJ65">
        <f t="shared" si="6"/>
        <v>0</v>
      </c>
      <c r="BK65">
        <f t="shared" si="6"/>
        <v>0</v>
      </c>
      <c r="BL65">
        <f t="shared" si="6"/>
        <v>0</v>
      </c>
      <c r="BM65">
        <f t="shared" si="2"/>
        <v>0</v>
      </c>
      <c r="BN65">
        <f t="shared" si="3"/>
        <v>0</v>
      </c>
      <c r="BO65" t="e">
        <f t="shared" si="4"/>
        <v>#DIV/0!</v>
      </c>
    </row>
    <row r="66" spans="1:67">
      <c r="A66">
        <f t="shared" si="5"/>
        <v>22</v>
      </c>
      <c r="B66" s="6"/>
      <c r="C66" s="12"/>
      <c r="D66" s="36"/>
      <c r="E66" s="13"/>
      <c r="F66" s="12"/>
      <c r="G66" s="36"/>
      <c r="H66" s="13"/>
      <c r="I66" s="12"/>
      <c r="J66" s="36"/>
      <c r="K66" s="13"/>
      <c r="L66" s="12"/>
      <c r="M66" s="36"/>
      <c r="N66" s="13"/>
      <c r="O66" s="12"/>
      <c r="P66" s="36"/>
      <c r="Q66" s="13"/>
      <c r="R66" s="12"/>
      <c r="S66" s="36"/>
      <c r="T66" s="13"/>
      <c r="U66" s="12"/>
      <c r="V66" s="36"/>
      <c r="W66" s="13"/>
      <c r="X66" s="12"/>
      <c r="Y66" s="36"/>
      <c r="Z66" s="13"/>
      <c r="AA66" s="12"/>
      <c r="AB66" s="36"/>
      <c r="AC66" s="13"/>
      <c r="AD66" s="12"/>
      <c r="AE66" s="36"/>
      <c r="AF66" s="13"/>
      <c r="AG66" s="12"/>
      <c r="AH66" s="36"/>
      <c r="AI66" s="13"/>
      <c r="AJ66" s="12"/>
      <c r="AK66" s="36"/>
      <c r="AL66" s="13"/>
      <c r="AM66" s="12"/>
      <c r="AN66" s="36"/>
      <c r="AO66" s="13"/>
      <c r="AP66" s="10"/>
      <c r="AQ66" s="32"/>
      <c r="AR66" s="11"/>
      <c r="AS66" s="12"/>
      <c r="AT66" s="36"/>
      <c r="AU66" s="13"/>
      <c r="AV66" s="12"/>
      <c r="AW66" s="36"/>
      <c r="AX66" s="13"/>
      <c r="AY66" s="12"/>
      <c r="AZ66" s="36"/>
      <c r="BA66" s="13"/>
      <c r="BB66" s="12"/>
      <c r="BC66" s="36"/>
      <c r="BD66" s="13"/>
      <c r="BE66" s="12"/>
      <c r="BF66" s="36"/>
      <c r="BG66" s="13"/>
      <c r="BI66" s="41"/>
      <c r="BJ66">
        <f t="shared" si="6"/>
        <v>0</v>
      </c>
      <c r="BK66">
        <f t="shared" si="6"/>
        <v>0</v>
      </c>
      <c r="BL66">
        <f t="shared" si="6"/>
        <v>0</v>
      </c>
      <c r="BM66">
        <f t="shared" si="2"/>
        <v>0</v>
      </c>
      <c r="BN66">
        <f t="shared" si="3"/>
        <v>0</v>
      </c>
      <c r="BO66" t="e">
        <f t="shared" si="4"/>
        <v>#DIV/0!</v>
      </c>
    </row>
    <row r="67" spans="1:67">
      <c r="A67">
        <f t="shared" si="5"/>
        <v>23</v>
      </c>
      <c r="B67" s="6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2"/>
      <c r="V67" s="36"/>
      <c r="W67" s="13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S67" s="10"/>
      <c r="AT67" s="32"/>
      <c r="AU67" s="11"/>
      <c r="AV67" s="10"/>
      <c r="AW67" s="32"/>
      <c r="AX67" s="11"/>
      <c r="AY67" s="10"/>
      <c r="AZ67" s="32"/>
      <c r="BA67" s="11"/>
      <c r="BB67" s="10"/>
      <c r="BC67" s="32"/>
      <c r="BD67" s="11"/>
      <c r="BE67" s="10"/>
      <c r="BF67" s="32"/>
      <c r="BG67" s="11"/>
      <c r="BI67" s="41"/>
      <c r="BJ67">
        <f t="shared" si="6"/>
        <v>0</v>
      </c>
      <c r="BK67">
        <f t="shared" si="6"/>
        <v>0</v>
      </c>
      <c r="BL67">
        <f t="shared" si="6"/>
        <v>0</v>
      </c>
      <c r="BM67">
        <f t="shared" si="2"/>
        <v>0</v>
      </c>
      <c r="BN67">
        <f t="shared" si="3"/>
        <v>0</v>
      </c>
      <c r="BO67" t="e">
        <f t="shared" si="4"/>
        <v>#DIV/0!</v>
      </c>
    </row>
    <row r="68" spans="1:67">
      <c r="A68">
        <f t="shared" si="5"/>
        <v>24</v>
      </c>
      <c r="B68" s="6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10"/>
      <c r="AQ68" s="32"/>
      <c r="AR68" s="11"/>
      <c r="AS68" s="10"/>
      <c r="AT68" s="32"/>
      <c r="AU68" s="11"/>
      <c r="AV68" s="10"/>
      <c r="AW68" s="32"/>
      <c r="AX68" s="11"/>
      <c r="AY68" s="10"/>
      <c r="AZ68" s="32"/>
      <c r="BA68" s="11"/>
      <c r="BB68" s="10"/>
      <c r="BC68" s="32"/>
      <c r="BD68" s="11"/>
      <c r="BE68" s="10"/>
      <c r="BF68" s="32"/>
      <c r="BG68" s="11"/>
      <c r="BI68" s="41"/>
      <c r="BJ68">
        <f t="shared" si="6"/>
        <v>0</v>
      </c>
      <c r="BK68">
        <f t="shared" si="6"/>
        <v>0</v>
      </c>
      <c r="BL68">
        <f t="shared" si="6"/>
        <v>0</v>
      </c>
      <c r="BM68">
        <f t="shared" si="2"/>
        <v>0</v>
      </c>
      <c r="BN68">
        <f t="shared" si="3"/>
        <v>0</v>
      </c>
      <c r="BO68" t="e">
        <f t="shared" si="4"/>
        <v>#DIV/0!</v>
      </c>
    </row>
    <row r="69" spans="1:67">
      <c r="A69">
        <f t="shared" si="5"/>
        <v>25</v>
      </c>
      <c r="B69" s="6"/>
      <c r="C69" s="10"/>
      <c r="D69" s="32"/>
      <c r="E69" s="11"/>
      <c r="F69" s="10"/>
      <c r="G69" s="32"/>
      <c r="H69" s="11"/>
      <c r="I69" s="10"/>
      <c r="J69" s="32"/>
      <c r="K69" s="11"/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/>
      <c r="AB69" s="32"/>
      <c r="AC69" s="11"/>
      <c r="AD69" s="10"/>
      <c r="AE69" s="32"/>
      <c r="AF69" s="11"/>
      <c r="AG69" s="10"/>
      <c r="AH69" s="32"/>
      <c r="AI69" s="11"/>
      <c r="AJ69" s="10"/>
      <c r="AK69" s="32"/>
      <c r="AL69" s="11"/>
      <c r="AM69" s="10"/>
      <c r="AN69" s="32"/>
      <c r="AO69" s="11"/>
      <c r="AP69" s="10"/>
      <c r="AQ69" s="32"/>
      <c r="AR69" s="11"/>
      <c r="AS69" s="10"/>
      <c r="AT69" s="32"/>
      <c r="AU69" s="11"/>
      <c r="AV69" s="10"/>
      <c r="AW69" s="32"/>
      <c r="AX69" s="11"/>
      <c r="AY69" s="10"/>
      <c r="AZ69" s="32"/>
      <c r="BA69" s="11"/>
      <c r="BB69" s="10"/>
      <c r="BC69" s="32"/>
      <c r="BD69" s="11"/>
      <c r="BE69" s="10"/>
      <c r="BF69" s="32"/>
      <c r="BG69" s="11"/>
      <c r="BH69" s="28"/>
      <c r="BI69" s="41"/>
      <c r="BJ69">
        <f t="shared" si="6"/>
        <v>0</v>
      </c>
      <c r="BK69">
        <f t="shared" si="6"/>
        <v>0</v>
      </c>
      <c r="BL69">
        <f t="shared" si="6"/>
        <v>0</v>
      </c>
      <c r="BM69">
        <f t="shared" si="2"/>
        <v>0</v>
      </c>
      <c r="BN69">
        <f t="shared" si="3"/>
        <v>0</v>
      </c>
      <c r="BO69" t="e">
        <f t="shared" si="4"/>
        <v>#DIV/0!</v>
      </c>
    </row>
    <row r="70" spans="1:67">
      <c r="A70">
        <f t="shared" si="5"/>
        <v>26</v>
      </c>
      <c r="B70" s="6"/>
      <c r="C70" s="10"/>
      <c r="D70" s="32"/>
      <c r="E70" s="11"/>
      <c r="F70" s="10"/>
      <c r="G70" s="32"/>
      <c r="H70" s="11"/>
      <c r="I70" s="10"/>
      <c r="J70" s="32"/>
      <c r="K70" s="11"/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0"/>
      <c r="Y70" s="32"/>
      <c r="Z70" s="11"/>
      <c r="AA70" s="10"/>
      <c r="AB70" s="32"/>
      <c r="AC70" s="11"/>
      <c r="AD70" s="10"/>
      <c r="AE70" s="32"/>
      <c r="AF70" s="11"/>
      <c r="AG70" s="10"/>
      <c r="AH70" s="32"/>
      <c r="AI70" s="11"/>
      <c r="AJ70" s="10"/>
      <c r="AK70" s="32"/>
      <c r="AL70" s="11"/>
      <c r="AM70" s="10"/>
      <c r="AN70" s="32"/>
      <c r="AO70" s="11"/>
      <c r="AP70" s="10"/>
      <c r="AQ70" s="32"/>
      <c r="AR70" s="11"/>
      <c r="AS70" s="10"/>
      <c r="AT70" s="32"/>
      <c r="AU70" s="11"/>
      <c r="AV70" s="10"/>
      <c r="AW70" s="32"/>
      <c r="AX70" s="11"/>
      <c r="AY70" s="10"/>
      <c r="AZ70" s="32"/>
      <c r="BA70" s="11"/>
      <c r="BB70" s="10"/>
      <c r="BC70" s="32"/>
      <c r="BD70" s="11"/>
      <c r="BE70" s="10"/>
      <c r="BF70" s="32"/>
      <c r="BG70" s="11"/>
      <c r="BJ70">
        <f t="shared" si="6"/>
        <v>0</v>
      </c>
      <c r="BK70">
        <f t="shared" si="6"/>
        <v>0</v>
      </c>
      <c r="BL70">
        <f t="shared" si="6"/>
        <v>0</v>
      </c>
      <c r="BM70">
        <f t="shared" si="2"/>
        <v>0</v>
      </c>
      <c r="BN70">
        <f t="shared" si="3"/>
        <v>0</v>
      </c>
      <c r="BO70" t="e">
        <f t="shared" si="4"/>
        <v>#DIV/0!</v>
      </c>
    </row>
    <row r="71" spans="1:67">
      <c r="A71">
        <f t="shared" si="5"/>
        <v>27</v>
      </c>
      <c r="B71" s="6"/>
      <c r="C71" s="10"/>
      <c r="D71" s="32"/>
      <c r="E71" s="11"/>
      <c r="F71" s="10"/>
      <c r="G71" s="32"/>
      <c r="H71" s="11"/>
      <c r="I71" s="10"/>
      <c r="J71" s="32"/>
      <c r="K71" s="11"/>
      <c r="L71" s="10"/>
      <c r="M71" s="32"/>
      <c r="N71" s="11"/>
      <c r="O71" s="10"/>
      <c r="P71" s="32"/>
      <c r="Q71" s="11"/>
      <c r="R71" s="10"/>
      <c r="S71" s="32"/>
      <c r="T71" s="11"/>
      <c r="U71" s="10"/>
      <c r="V71" s="32"/>
      <c r="W71" s="11"/>
      <c r="X71" s="10"/>
      <c r="Y71" s="32"/>
      <c r="Z71" s="11"/>
      <c r="AA71" s="10"/>
      <c r="AB71" s="32"/>
      <c r="AC71" s="11"/>
      <c r="AD71" s="10"/>
      <c r="AE71" s="32"/>
      <c r="AF71" s="11"/>
      <c r="AG71" s="10"/>
      <c r="AH71" s="32"/>
      <c r="AI71" s="11"/>
      <c r="AJ71" s="10"/>
      <c r="AK71" s="32"/>
      <c r="AL71" s="11"/>
      <c r="AM71" s="10"/>
      <c r="AN71" s="32"/>
      <c r="AO71" s="11"/>
      <c r="AP71" s="10"/>
      <c r="AQ71" s="32"/>
      <c r="AR71" s="11"/>
      <c r="AS71" s="10"/>
      <c r="AT71" s="32"/>
      <c r="AU71" s="11"/>
      <c r="AV71" s="10"/>
      <c r="AW71" s="32"/>
      <c r="AX71" s="11"/>
      <c r="AY71" s="10"/>
      <c r="AZ71" s="32"/>
      <c r="BA71" s="11"/>
      <c r="BB71" s="10"/>
      <c r="BC71" s="32"/>
      <c r="BD71" s="11"/>
      <c r="BE71" s="10"/>
      <c r="BF71" s="32"/>
      <c r="BG71" s="11"/>
      <c r="BJ71">
        <f t="shared" si="6"/>
        <v>0</v>
      </c>
      <c r="BK71">
        <f t="shared" si="6"/>
        <v>0</v>
      </c>
      <c r="BL71">
        <f t="shared" si="6"/>
        <v>0</v>
      </c>
      <c r="BM71">
        <f t="shared" si="2"/>
        <v>0</v>
      </c>
      <c r="BN71">
        <f t="shared" si="3"/>
        <v>0</v>
      </c>
      <c r="BO71" t="e">
        <f t="shared" si="4"/>
        <v>#DIV/0!</v>
      </c>
    </row>
    <row r="72" spans="1:67">
      <c r="A72">
        <f t="shared" si="5"/>
        <v>28</v>
      </c>
      <c r="B72" s="6"/>
      <c r="C72" s="10"/>
      <c r="D72" s="32"/>
      <c r="E72" s="11"/>
      <c r="F72" s="10"/>
      <c r="G72" s="32"/>
      <c r="H72" s="11"/>
      <c r="I72" s="10"/>
      <c r="J72" s="32"/>
      <c r="K72" s="11"/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/>
      <c r="AB72" s="32"/>
      <c r="AC72" s="11"/>
      <c r="AD72" s="10"/>
      <c r="AE72" s="32"/>
      <c r="AF72" s="11"/>
      <c r="AG72" s="10"/>
      <c r="AH72" s="32"/>
      <c r="AI72" s="11"/>
      <c r="AJ72" s="10"/>
      <c r="AK72" s="32"/>
      <c r="AL72" s="11"/>
      <c r="AM72" s="10"/>
      <c r="AN72" s="32"/>
      <c r="AO72" s="11"/>
      <c r="AP72" s="10"/>
      <c r="AQ72" s="32"/>
      <c r="AR72" s="11"/>
      <c r="AS72" s="10"/>
      <c r="AT72" s="32"/>
      <c r="AU72" s="11"/>
      <c r="AV72" s="10"/>
      <c r="AW72" s="32"/>
      <c r="AX72" s="11"/>
      <c r="AY72" s="10"/>
      <c r="AZ72" s="32"/>
      <c r="BA72" s="11"/>
      <c r="BB72" s="10"/>
      <c r="BC72" s="32"/>
      <c r="BD72" s="11"/>
      <c r="BE72" s="10"/>
      <c r="BF72" s="32"/>
      <c r="BG72" s="11"/>
      <c r="BJ72">
        <f t="shared" si="6"/>
        <v>0</v>
      </c>
      <c r="BK72">
        <f t="shared" si="6"/>
        <v>0</v>
      </c>
      <c r="BL72">
        <f t="shared" si="6"/>
        <v>0</v>
      </c>
      <c r="BM72">
        <f t="shared" si="2"/>
        <v>0</v>
      </c>
      <c r="BN72">
        <f t="shared" si="3"/>
        <v>0</v>
      </c>
      <c r="BO72" t="e">
        <f t="shared" si="4"/>
        <v>#DIV/0!</v>
      </c>
    </row>
    <row r="73" spans="1:67">
      <c r="A73">
        <f t="shared" si="5"/>
        <v>29</v>
      </c>
      <c r="B73" s="6"/>
      <c r="C73" s="10"/>
      <c r="D73" s="32"/>
      <c r="E73" s="11"/>
      <c r="F73" s="10"/>
      <c r="G73" s="32"/>
      <c r="H73" s="11"/>
      <c r="I73" s="10"/>
      <c r="J73" s="32"/>
      <c r="K73" s="11"/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10"/>
      <c r="AQ73" s="32"/>
      <c r="AR73" s="11"/>
      <c r="AS73" s="10"/>
      <c r="AT73" s="32"/>
      <c r="AU73" s="11"/>
      <c r="AV73" s="10"/>
      <c r="AW73" s="32"/>
      <c r="AX73" s="11"/>
      <c r="AY73" s="10"/>
      <c r="AZ73" s="32"/>
      <c r="BA73" s="11"/>
      <c r="BB73" s="10"/>
      <c r="BC73" s="32"/>
      <c r="BD73" s="11"/>
      <c r="BE73" s="10"/>
      <c r="BF73" s="32"/>
      <c r="BG73" s="11"/>
      <c r="BJ73">
        <f t="shared" si="6"/>
        <v>0</v>
      </c>
      <c r="BK73">
        <f t="shared" si="6"/>
        <v>0</v>
      </c>
      <c r="BL73">
        <f t="shared" si="6"/>
        <v>0</v>
      </c>
      <c r="BM73">
        <f t="shared" si="2"/>
        <v>0</v>
      </c>
      <c r="BN73">
        <f t="shared" si="3"/>
        <v>0</v>
      </c>
      <c r="BO73" t="e">
        <f t="shared" si="4"/>
        <v>#DIV/0!</v>
      </c>
    </row>
    <row r="74" spans="1:67">
      <c r="A74">
        <f t="shared" si="5"/>
        <v>30</v>
      </c>
      <c r="B74" s="6"/>
      <c r="C74" s="10"/>
      <c r="D74" s="32"/>
      <c r="E74" s="11"/>
      <c r="F74" s="10"/>
      <c r="G74" s="32"/>
      <c r="H74" s="11"/>
      <c r="I74" s="10"/>
      <c r="J74" s="32"/>
      <c r="K74" s="11"/>
      <c r="L74" s="10"/>
      <c r="M74" s="32"/>
      <c r="N74" s="11"/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/>
      <c r="AE74" s="32"/>
      <c r="AF74" s="11"/>
      <c r="AG74" s="10"/>
      <c r="AH74" s="32"/>
      <c r="AI74" s="11"/>
      <c r="AJ74" s="10"/>
      <c r="AK74" s="32"/>
      <c r="AL74" s="11"/>
      <c r="AM74" s="10"/>
      <c r="AN74" s="32"/>
      <c r="AO74" s="11"/>
      <c r="AP74" s="10"/>
      <c r="AQ74" s="32"/>
      <c r="AR74" s="11"/>
      <c r="AS74" s="10"/>
      <c r="AT74" s="32"/>
      <c r="AU74" s="11"/>
      <c r="AV74" s="10"/>
      <c r="AW74" s="32"/>
      <c r="AX74" s="11"/>
      <c r="AY74" s="10"/>
      <c r="AZ74" s="32"/>
      <c r="BA74" s="11"/>
      <c r="BB74" s="10"/>
      <c r="BC74" s="32"/>
      <c r="BD74" s="11"/>
      <c r="BE74" s="10"/>
      <c r="BF74" s="32"/>
      <c r="BG74" s="11"/>
      <c r="BJ74">
        <f t="shared" si="6"/>
        <v>0</v>
      </c>
      <c r="BK74">
        <f t="shared" si="6"/>
        <v>0</v>
      </c>
      <c r="BL74">
        <f t="shared" si="6"/>
        <v>0</v>
      </c>
      <c r="BM74">
        <f t="shared" si="2"/>
        <v>0</v>
      </c>
      <c r="BN74">
        <f t="shared" si="3"/>
        <v>0</v>
      </c>
      <c r="BO74" t="e">
        <f t="shared" si="4"/>
        <v>#DIV/0!</v>
      </c>
    </row>
    <row r="75" spans="1:67">
      <c r="A75">
        <f t="shared" si="5"/>
        <v>31</v>
      </c>
      <c r="B75" s="6"/>
      <c r="C75" s="10"/>
      <c r="D75" s="32"/>
      <c r="E75" s="11"/>
      <c r="F75" s="10"/>
      <c r="G75" s="32"/>
      <c r="H75" s="11"/>
      <c r="I75" s="10"/>
      <c r="J75" s="32"/>
      <c r="K75" s="11"/>
      <c r="L75" s="10"/>
      <c r="M75" s="32"/>
      <c r="N75" s="11"/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/>
      <c r="AE75" s="32"/>
      <c r="AF75" s="11"/>
      <c r="AG75" s="10"/>
      <c r="AH75" s="32"/>
      <c r="AI75" s="11"/>
      <c r="AJ75" s="10"/>
      <c r="AK75" s="32"/>
      <c r="AL75" s="11"/>
      <c r="AM75" s="10"/>
      <c r="AN75" s="32"/>
      <c r="AO75" s="11"/>
      <c r="AP75" s="10"/>
      <c r="AQ75" s="32"/>
      <c r="AR75" s="11"/>
      <c r="AS75" s="10"/>
      <c r="AT75" s="32"/>
      <c r="AU75" s="11"/>
      <c r="AV75" s="10"/>
      <c r="AW75" s="32"/>
      <c r="AX75" s="11"/>
      <c r="AY75" s="10"/>
      <c r="AZ75" s="32"/>
      <c r="BA75" s="11"/>
      <c r="BB75" s="10"/>
      <c r="BC75" s="32"/>
      <c r="BD75" s="11"/>
      <c r="BE75" s="10"/>
      <c r="BF75" s="32"/>
      <c r="BG75" s="11"/>
      <c r="BJ75">
        <f t="shared" si="6"/>
        <v>0</v>
      </c>
      <c r="BK75">
        <f t="shared" si="6"/>
        <v>0</v>
      </c>
      <c r="BL75">
        <f t="shared" si="6"/>
        <v>0</v>
      </c>
      <c r="BM75">
        <f t="shared" si="2"/>
        <v>0</v>
      </c>
      <c r="BN75">
        <f t="shared" si="3"/>
        <v>0</v>
      </c>
      <c r="BO75" t="e">
        <f t="shared" si="4"/>
        <v>#DIV/0!</v>
      </c>
    </row>
    <row r="76" spans="1:67">
      <c r="A76">
        <f t="shared" si="5"/>
        <v>32</v>
      </c>
      <c r="B76" s="6"/>
      <c r="C76" s="10"/>
      <c r="D76" s="32"/>
      <c r="E76" s="11"/>
      <c r="F76" s="10"/>
      <c r="G76" s="32"/>
      <c r="H76" s="11"/>
      <c r="I76" s="10"/>
      <c r="J76" s="112"/>
      <c r="K76" s="105"/>
      <c r="L76" s="10"/>
      <c r="M76" s="32"/>
      <c r="N76" s="11"/>
      <c r="O76" s="10"/>
      <c r="P76" s="112"/>
      <c r="Q76" s="105"/>
      <c r="R76" s="10"/>
      <c r="S76" s="32"/>
      <c r="T76" s="11"/>
      <c r="U76" s="10"/>
      <c r="V76" s="32"/>
      <c r="W76" s="11"/>
      <c r="X76" s="10"/>
      <c r="Y76" s="112"/>
      <c r="Z76" s="105"/>
      <c r="AA76" s="10"/>
      <c r="AB76" s="32"/>
      <c r="AC76" s="11"/>
      <c r="AD76" s="10"/>
      <c r="AE76" s="112"/>
      <c r="AF76" s="105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S76" s="10"/>
      <c r="AT76" s="32"/>
      <c r="AU76" s="11"/>
      <c r="AV76" s="10"/>
      <c r="AW76" s="32"/>
      <c r="AX76" s="11"/>
      <c r="AY76" s="10"/>
      <c r="AZ76" s="32"/>
      <c r="BA76" s="11"/>
      <c r="BB76" s="10"/>
      <c r="BC76" s="32"/>
      <c r="BD76" s="11"/>
      <c r="BE76" s="10"/>
      <c r="BF76" s="32"/>
      <c r="BG76" s="11"/>
      <c r="BJ76">
        <f t="shared" si="6"/>
        <v>0</v>
      </c>
      <c r="BK76">
        <f t="shared" si="6"/>
        <v>0</v>
      </c>
      <c r="BL76">
        <f t="shared" si="6"/>
        <v>0</v>
      </c>
      <c r="BM76">
        <f t="shared" si="2"/>
        <v>0</v>
      </c>
      <c r="BN76">
        <f t="shared" si="3"/>
        <v>0</v>
      </c>
      <c r="BO76" t="e">
        <f t="shared" si="4"/>
        <v>#DIV/0!</v>
      </c>
    </row>
    <row r="77" spans="1:67">
      <c r="A77">
        <f t="shared" si="5"/>
        <v>33</v>
      </c>
      <c r="B77" s="6"/>
      <c r="C77" s="10"/>
      <c r="D77" s="32"/>
      <c r="E77" s="11"/>
      <c r="F77" s="10"/>
      <c r="G77" s="32"/>
      <c r="H77" s="11"/>
      <c r="I77" s="10"/>
      <c r="J77" s="32"/>
      <c r="K77" s="11"/>
      <c r="L77" s="10"/>
      <c r="M77" s="32"/>
      <c r="N77" s="11"/>
      <c r="O77" s="10"/>
      <c r="P77" s="32"/>
      <c r="Q77" s="11"/>
      <c r="R77" s="10"/>
      <c r="S77" s="32"/>
      <c r="T77" s="11"/>
      <c r="U77" s="10"/>
      <c r="V77" s="32"/>
      <c r="W77" s="11"/>
      <c r="X77" s="10"/>
      <c r="Y77" s="32"/>
      <c r="Z77" s="11"/>
      <c r="AA77" s="10"/>
      <c r="AB77" s="32"/>
      <c r="AC77" s="11"/>
      <c r="AD77" s="10"/>
      <c r="AE77" s="32"/>
      <c r="AF77" s="11"/>
      <c r="AG77" s="10"/>
      <c r="AH77" s="32"/>
      <c r="AI77" s="11"/>
      <c r="AJ77" s="10"/>
      <c r="AK77" s="32"/>
      <c r="AL77" s="11"/>
      <c r="AM77" s="10"/>
      <c r="AN77" s="32"/>
      <c r="AO77" s="11"/>
      <c r="AP77" s="10"/>
      <c r="AQ77" s="32"/>
      <c r="AR77" s="11"/>
      <c r="AS77" s="10"/>
      <c r="AT77" s="32"/>
      <c r="AU77" s="11"/>
      <c r="AV77" s="10"/>
      <c r="AW77" s="32"/>
      <c r="AX77" s="11"/>
      <c r="AY77" s="10"/>
      <c r="AZ77" s="32"/>
      <c r="BA77" s="11"/>
      <c r="BB77" s="10"/>
      <c r="BC77" s="32"/>
      <c r="BD77" s="11"/>
      <c r="BE77" s="10"/>
      <c r="BF77" s="32"/>
      <c r="BG77" s="11"/>
    </row>
    <row r="78" spans="1:67">
      <c r="A78">
        <f t="shared" si="5"/>
        <v>34</v>
      </c>
      <c r="B78" s="6"/>
      <c r="C78" s="10"/>
      <c r="D78" s="32"/>
      <c r="E78" s="11"/>
      <c r="F78" s="10"/>
      <c r="G78" s="32"/>
      <c r="H78" s="11"/>
      <c r="I78" s="10"/>
      <c r="J78" s="32"/>
      <c r="K78" s="11"/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/>
      <c r="AB78" s="32"/>
      <c r="AC78" s="11"/>
      <c r="AD78" s="10"/>
      <c r="AE78" s="32"/>
      <c r="AF78" s="11"/>
      <c r="AG78" s="10"/>
      <c r="AH78" s="32"/>
      <c r="AI78" s="11"/>
      <c r="AJ78" s="10"/>
      <c r="AK78" s="32"/>
      <c r="AL78" s="11"/>
      <c r="AM78" s="10"/>
      <c r="AN78" s="32"/>
      <c r="AO78" s="11"/>
      <c r="AP78" s="10"/>
      <c r="AQ78" s="32"/>
      <c r="AR78" s="11"/>
      <c r="AS78" s="10"/>
      <c r="AT78" s="32"/>
      <c r="AU78" s="11"/>
      <c r="AV78" s="10"/>
      <c r="AW78" s="32"/>
      <c r="AX78" s="11"/>
      <c r="AY78" s="10"/>
      <c r="AZ78" s="32"/>
      <c r="BA78" s="11"/>
      <c r="BB78" s="10"/>
      <c r="BC78" s="32"/>
      <c r="BD78" s="11"/>
      <c r="BE78" s="10"/>
      <c r="BF78" s="32"/>
      <c r="BG78" s="11"/>
    </row>
    <row r="79" spans="1:67">
      <c r="A79">
        <f t="shared" si="5"/>
        <v>35</v>
      </c>
      <c r="B79" s="6"/>
      <c r="C79" s="10"/>
      <c r="D79" s="32"/>
      <c r="E79" s="11"/>
      <c r="F79" s="10"/>
      <c r="G79" s="32"/>
      <c r="H79" s="11"/>
      <c r="I79" s="10"/>
      <c r="J79" s="32"/>
      <c r="K79" s="11"/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S79" s="10"/>
      <c r="AT79" s="32"/>
      <c r="AU79" s="11"/>
      <c r="AV79" s="10"/>
      <c r="AW79" s="32"/>
      <c r="AX79" s="11"/>
      <c r="AY79" s="10"/>
      <c r="AZ79" s="32"/>
      <c r="BA79" s="11"/>
      <c r="BB79" s="10"/>
      <c r="BC79" s="32"/>
      <c r="BD79" s="11"/>
      <c r="BE79" s="10"/>
      <c r="BF79" s="32"/>
      <c r="BG79" s="11"/>
    </row>
    <row r="80" spans="1:67">
      <c r="A80">
        <f t="shared" si="5"/>
        <v>36</v>
      </c>
      <c r="B80" s="6"/>
      <c r="C80" s="10"/>
      <c r="D80" s="32"/>
      <c r="E80" s="11"/>
      <c r="F80" s="10"/>
      <c r="G80" s="32"/>
      <c r="H80" s="11"/>
      <c r="I80" s="10"/>
      <c r="J80" s="32"/>
      <c r="K80" s="11"/>
      <c r="L80" s="10"/>
      <c r="M80" s="32"/>
      <c r="N80" s="11"/>
      <c r="O80" s="10"/>
      <c r="P80" s="32"/>
      <c r="Q80" s="11"/>
      <c r="R80" s="10"/>
      <c r="S80" s="32"/>
      <c r="T80" s="11"/>
      <c r="U80" s="10"/>
      <c r="V80" s="32"/>
      <c r="W80" s="11"/>
      <c r="X80" s="10"/>
      <c r="Y80" s="32"/>
      <c r="Z80" s="11"/>
      <c r="AA80" s="10"/>
      <c r="AB80" s="32"/>
      <c r="AC80" s="11"/>
      <c r="AD80" s="10"/>
      <c r="AE80" s="32"/>
      <c r="AF80" s="11"/>
      <c r="AG80" s="10"/>
      <c r="AH80" s="32"/>
      <c r="AI80" s="11"/>
      <c r="AJ80" s="10"/>
      <c r="AK80" s="32"/>
      <c r="AL80" s="11"/>
      <c r="AM80" s="10"/>
      <c r="AN80" s="32"/>
      <c r="AO80" s="11"/>
      <c r="AP80" s="10"/>
      <c r="AQ80" s="32"/>
      <c r="AR80" s="11"/>
      <c r="AS80" s="10"/>
      <c r="AT80" s="32"/>
      <c r="AU80" s="11"/>
      <c r="AV80" s="10"/>
      <c r="AW80" s="32"/>
      <c r="AX80" s="11"/>
      <c r="AY80" s="10"/>
      <c r="AZ80" s="32"/>
      <c r="BA80" s="11"/>
      <c r="BB80" s="10"/>
      <c r="BC80" s="32"/>
      <c r="BD80" s="11"/>
      <c r="BE80" s="10"/>
      <c r="BF80" s="32"/>
      <c r="BG80" s="11"/>
    </row>
    <row r="81" spans="1:61">
      <c r="A81">
        <f t="shared" si="5"/>
        <v>37</v>
      </c>
      <c r="B81" s="6"/>
      <c r="C81" s="10"/>
      <c r="D81" s="32"/>
      <c r="E81" s="11"/>
      <c r="F81" s="10"/>
      <c r="G81" s="32"/>
      <c r="H81" s="11"/>
      <c r="I81" s="10"/>
      <c r="J81" s="32"/>
      <c r="K81" s="11"/>
      <c r="L81" s="10"/>
      <c r="M81" s="32"/>
      <c r="N81" s="11"/>
      <c r="O81" s="10"/>
      <c r="P81" s="32"/>
      <c r="Q81" s="11"/>
      <c r="R81" s="10"/>
      <c r="S81" s="32"/>
      <c r="T81" s="11"/>
      <c r="U81" s="10"/>
      <c r="V81" s="32"/>
      <c r="W81" s="11"/>
      <c r="X81" s="10"/>
      <c r="Y81" s="32"/>
      <c r="Z81" s="11"/>
      <c r="AA81" s="10"/>
      <c r="AB81" s="32"/>
      <c r="AC81" s="11"/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10"/>
      <c r="AQ81" s="32"/>
      <c r="AR81" s="11"/>
      <c r="AS81" s="10"/>
      <c r="AT81" s="32"/>
      <c r="AU81" s="11"/>
      <c r="AV81" s="10"/>
      <c r="AW81" s="32"/>
      <c r="AX81" s="11"/>
      <c r="AY81" s="10"/>
      <c r="AZ81" s="32"/>
      <c r="BA81" s="11"/>
      <c r="BB81" s="10"/>
      <c r="BC81" s="32"/>
      <c r="BD81" s="11"/>
      <c r="BE81" s="10"/>
      <c r="BF81" s="32"/>
      <c r="BG81" s="11"/>
    </row>
    <row r="82" spans="1:61">
      <c r="A82">
        <f t="shared" si="5"/>
        <v>38</v>
      </c>
      <c r="B82" s="6"/>
      <c r="C82" s="10"/>
      <c r="D82" s="32"/>
      <c r="E82" s="11"/>
      <c r="F82" s="10"/>
      <c r="G82" s="32"/>
      <c r="H82" s="11"/>
      <c r="I82" s="10"/>
      <c r="J82" s="32"/>
      <c r="K82" s="11"/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/>
      <c r="AQ82" s="32"/>
      <c r="AR82" s="11"/>
      <c r="AS82" s="10"/>
      <c r="AT82" s="32"/>
      <c r="AU82" s="11"/>
      <c r="AV82" s="10"/>
      <c r="AW82" s="32"/>
      <c r="AX82" s="11"/>
      <c r="AY82" s="10"/>
      <c r="AZ82" s="32"/>
      <c r="BA82" s="11"/>
      <c r="BB82" s="10"/>
      <c r="BC82" s="32"/>
      <c r="BD82" s="11"/>
      <c r="BE82" s="10"/>
      <c r="BF82" s="32"/>
      <c r="BG82" s="11"/>
    </row>
    <row r="83" spans="1:61">
      <c r="A83">
        <f t="shared" si="5"/>
        <v>39</v>
      </c>
      <c r="B83" s="6"/>
      <c r="C83" s="10"/>
      <c r="D83" s="32"/>
      <c r="E83" s="11"/>
      <c r="F83" s="10"/>
      <c r="G83" s="32"/>
      <c r="H83" s="11"/>
      <c r="I83" s="10"/>
      <c r="J83" s="32"/>
      <c r="K83" s="11"/>
      <c r="L83" s="10"/>
      <c r="M83" s="32"/>
      <c r="N83" s="11"/>
      <c r="O83" s="10"/>
      <c r="P83" s="32"/>
      <c r="Q83" s="11"/>
      <c r="R83" s="10"/>
      <c r="S83" s="32"/>
      <c r="T83" s="11"/>
      <c r="U83" s="10"/>
      <c r="V83" s="32"/>
      <c r="W83" s="11"/>
      <c r="X83" s="10"/>
      <c r="Y83" s="32"/>
      <c r="Z83" s="11"/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/>
      <c r="AQ83" s="32"/>
      <c r="AR83" s="11"/>
      <c r="AS83" s="10"/>
      <c r="AT83" s="32"/>
      <c r="AU83" s="11"/>
      <c r="AV83" s="10"/>
      <c r="AW83" s="32"/>
      <c r="AX83" s="11"/>
      <c r="AY83" s="10"/>
      <c r="AZ83" s="32"/>
      <c r="BA83" s="11"/>
      <c r="BB83" s="10"/>
      <c r="BC83" s="32"/>
      <c r="BD83" s="11"/>
      <c r="BE83" s="10"/>
      <c r="BF83" s="32"/>
      <c r="BG83" s="11"/>
    </row>
    <row r="84" spans="1:61">
      <c r="A84">
        <f t="shared" si="5"/>
        <v>40</v>
      </c>
      <c r="B84" s="6"/>
      <c r="C84" s="10"/>
      <c r="D84" s="32"/>
      <c r="E84" s="11"/>
      <c r="F84" s="10"/>
      <c r="G84" s="32"/>
      <c r="H84" s="11"/>
      <c r="I84" s="10"/>
      <c r="J84" s="32"/>
      <c r="K84" s="11"/>
      <c r="L84" s="10"/>
      <c r="M84" s="32"/>
      <c r="N84" s="11"/>
      <c r="O84" s="10"/>
      <c r="P84" s="32"/>
      <c r="Q84" s="11"/>
      <c r="R84" s="10"/>
      <c r="S84" s="32"/>
      <c r="T84" s="11"/>
      <c r="U84" s="10"/>
      <c r="V84" s="32"/>
      <c r="W84" s="11"/>
      <c r="X84" s="10"/>
      <c r="Y84" s="32"/>
      <c r="Z84" s="11"/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/>
      <c r="AQ84" s="32"/>
      <c r="AR84" s="11"/>
      <c r="AS84" s="10"/>
      <c r="AT84" s="32"/>
      <c r="AU84" s="11"/>
      <c r="AV84" s="10"/>
      <c r="AW84" s="32"/>
      <c r="AX84" s="11"/>
      <c r="AY84" s="10"/>
      <c r="AZ84" s="32"/>
      <c r="BA84" s="11"/>
      <c r="BB84" s="10"/>
      <c r="BC84" s="32"/>
      <c r="BD84" s="11"/>
      <c r="BE84" s="10"/>
      <c r="BF84" s="32"/>
      <c r="BG84" s="11"/>
    </row>
    <row r="85" spans="1:61">
      <c r="A85">
        <f t="shared" si="5"/>
        <v>41</v>
      </c>
      <c r="B85" s="6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S85" s="10"/>
      <c r="AT85" s="32"/>
      <c r="AU85" s="11"/>
      <c r="AV85" s="10"/>
      <c r="AW85" s="32"/>
      <c r="AX85" s="11"/>
      <c r="AY85" s="10"/>
      <c r="AZ85" s="32"/>
      <c r="BA85" s="11"/>
      <c r="BB85" s="10"/>
      <c r="BC85" s="32"/>
      <c r="BD85" s="11"/>
      <c r="BE85" s="10"/>
      <c r="BF85" s="32"/>
      <c r="BG85" s="11"/>
    </row>
    <row r="86" spans="1:61">
      <c r="A86">
        <f t="shared" si="5"/>
        <v>42</v>
      </c>
      <c r="B86" s="6"/>
      <c r="C86" s="10"/>
      <c r="D86" s="32"/>
      <c r="E86" s="11"/>
      <c r="F86" s="10"/>
      <c r="G86" s="32"/>
      <c r="H86" s="11"/>
      <c r="I86" s="10"/>
      <c r="J86" s="32"/>
      <c r="K86" s="11"/>
      <c r="L86" s="10"/>
      <c r="M86" s="32"/>
      <c r="N86" s="11"/>
      <c r="O86" s="10"/>
      <c r="P86" s="32"/>
      <c r="Q86" s="11"/>
      <c r="R86" s="10"/>
      <c r="S86" s="32"/>
      <c r="T86" s="11"/>
      <c r="U86" s="10"/>
      <c r="V86" s="32"/>
      <c r="W86" s="11"/>
      <c r="X86" s="10"/>
      <c r="Y86" s="32"/>
      <c r="Z86" s="11"/>
      <c r="AA86" s="10"/>
      <c r="AB86" s="32"/>
      <c r="AC86" s="11"/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10"/>
      <c r="AQ86" s="32"/>
      <c r="AR86" s="11"/>
      <c r="AS86" s="94"/>
      <c r="AT86" s="32"/>
      <c r="AU86" s="11"/>
      <c r="AV86" s="10"/>
      <c r="AW86" s="32"/>
      <c r="AX86" s="11"/>
      <c r="AY86" s="10"/>
      <c r="AZ86" s="32"/>
      <c r="BA86" s="11"/>
      <c r="BB86" s="10"/>
      <c r="BC86" s="32"/>
      <c r="BD86" s="11"/>
      <c r="BE86" s="10"/>
      <c r="BF86" s="32"/>
      <c r="BG86" s="11"/>
    </row>
    <row r="87" spans="1:61">
      <c r="A87">
        <f t="shared" si="5"/>
        <v>43</v>
      </c>
      <c r="B87" s="6"/>
      <c r="C87" s="10"/>
      <c r="D87" s="32"/>
      <c r="E87" s="11"/>
      <c r="F87" s="10"/>
      <c r="G87" s="32"/>
      <c r="H87" s="11"/>
      <c r="I87" s="10"/>
      <c r="J87" s="32"/>
      <c r="K87" s="11"/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/>
      <c r="Y87" s="32"/>
      <c r="Z87" s="11"/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S87" s="10"/>
      <c r="AT87" s="32"/>
      <c r="AU87" s="11"/>
      <c r="AV87" s="10"/>
      <c r="AW87" s="32"/>
      <c r="AX87" s="11"/>
      <c r="AY87" s="10"/>
      <c r="AZ87" s="32"/>
      <c r="BA87" s="11"/>
      <c r="BB87" s="10"/>
      <c r="BC87" s="32"/>
      <c r="BD87" s="11"/>
      <c r="BE87" s="10"/>
      <c r="BF87" s="32"/>
      <c r="BG87" s="11"/>
    </row>
    <row r="88" spans="1:61">
      <c r="A88">
        <f t="shared" si="5"/>
        <v>44</v>
      </c>
      <c r="B88" s="6"/>
      <c r="C88" s="10"/>
      <c r="D88" s="32"/>
      <c r="E88" s="11"/>
      <c r="F88" s="10"/>
      <c r="G88" s="32"/>
      <c r="H88" s="11"/>
      <c r="I88" s="10"/>
      <c r="J88" s="32"/>
      <c r="K88" s="11"/>
      <c r="L88" s="10"/>
      <c r="M88" s="32"/>
      <c r="N88" s="11"/>
      <c r="O88" s="10"/>
      <c r="P88" s="32"/>
      <c r="Q88" s="11"/>
      <c r="R88" s="10"/>
      <c r="S88" s="32"/>
      <c r="T88" s="11"/>
      <c r="U88" s="10"/>
      <c r="V88" s="32"/>
      <c r="W88" s="11"/>
      <c r="X88" s="10"/>
      <c r="Y88" s="32"/>
      <c r="Z88" s="11"/>
      <c r="AA88" s="10"/>
      <c r="AB88" s="32"/>
      <c r="AC88" s="11"/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/>
      <c r="AQ88" s="32"/>
      <c r="AR88" s="11"/>
      <c r="AS88" s="10"/>
      <c r="AT88" s="32"/>
      <c r="AU88" s="11"/>
      <c r="AV88" s="10"/>
      <c r="AW88" s="32"/>
      <c r="AX88" s="11"/>
      <c r="AY88" s="10"/>
      <c r="AZ88" s="32"/>
      <c r="BA88" s="11"/>
      <c r="BB88" s="10"/>
      <c r="BC88" s="32"/>
      <c r="BD88" s="11"/>
      <c r="BE88" s="10"/>
      <c r="BF88" s="32"/>
      <c r="BG88" s="11"/>
    </row>
    <row r="89" spans="1:61">
      <c r="A89">
        <f t="shared" si="5"/>
        <v>45</v>
      </c>
      <c r="B89" s="6"/>
      <c r="C89" s="10"/>
      <c r="D89" s="32"/>
      <c r="E89" s="11"/>
      <c r="F89" s="10"/>
      <c r="G89" s="32"/>
      <c r="H89" s="11"/>
      <c r="I89" s="10"/>
      <c r="J89" s="32"/>
      <c r="K89" s="11"/>
      <c r="L89" s="10"/>
      <c r="M89" s="32"/>
      <c r="N89" s="11"/>
      <c r="O89" s="10"/>
      <c r="P89" s="32"/>
      <c r="Q89" s="11"/>
      <c r="R89" s="10"/>
      <c r="S89" s="32"/>
      <c r="T89" s="11"/>
      <c r="U89" s="10"/>
      <c r="V89" s="32"/>
      <c r="W89" s="11"/>
      <c r="X89" s="10"/>
      <c r="Y89" s="32"/>
      <c r="Z89" s="11"/>
      <c r="AA89" s="10"/>
      <c r="AB89" s="32"/>
      <c r="AC89" s="11"/>
      <c r="AD89" s="10"/>
      <c r="AE89" s="32"/>
      <c r="AF89" s="11"/>
      <c r="AG89" s="10"/>
      <c r="AH89" s="32"/>
      <c r="AI89" s="11"/>
      <c r="AJ89" s="10"/>
      <c r="AK89" s="32"/>
      <c r="AL89" s="11"/>
      <c r="AM89" s="10"/>
      <c r="AN89" s="32"/>
      <c r="AO89" s="11"/>
      <c r="AP89" s="10"/>
      <c r="AQ89" s="32"/>
      <c r="AR89" s="11"/>
      <c r="AS89" s="10"/>
      <c r="AT89" s="32"/>
      <c r="AU89" s="11"/>
      <c r="AV89" s="10"/>
      <c r="AW89" s="32"/>
      <c r="AX89" s="11"/>
      <c r="AY89" s="10"/>
      <c r="AZ89" s="32"/>
      <c r="BA89" s="11"/>
      <c r="BB89" s="10"/>
      <c r="BC89" s="32"/>
      <c r="BD89" s="11"/>
      <c r="BE89" s="10"/>
      <c r="BF89" s="32"/>
      <c r="BG89" s="11"/>
    </row>
    <row r="90" spans="1:61">
      <c r="A90">
        <f>+A89+1</f>
        <v>46</v>
      </c>
      <c r="B90" s="6"/>
      <c r="C90" s="10"/>
      <c r="D90" s="32"/>
      <c r="E90" s="11"/>
      <c r="F90" s="10"/>
      <c r="G90" s="32"/>
      <c r="H90" s="11"/>
      <c r="I90" s="10"/>
      <c r="J90" s="32"/>
      <c r="K90" s="11"/>
      <c r="L90" s="10"/>
      <c r="M90" s="32"/>
      <c r="N90" s="11"/>
      <c r="O90" s="10"/>
      <c r="P90" s="32"/>
      <c r="Q90" s="11"/>
      <c r="R90" s="10"/>
      <c r="S90" s="32"/>
      <c r="T90" s="11"/>
      <c r="U90" s="10"/>
      <c r="V90" s="32"/>
      <c r="W90" s="11"/>
      <c r="X90" s="10"/>
      <c r="Y90" s="32"/>
      <c r="Z90" s="11"/>
      <c r="AA90" s="10"/>
      <c r="AB90" s="32"/>
      <c r="AC90" s="11"/>
      <c r="AD90" s="10"/>
      <c r="AE90" s="32"/>
      <c r="AF90" s="11"/>
      <c r="AG90" s="10"/>
      <c r="AH90" s="32"/>
      <c r="AI90" s="11"/>
      <c r="AJ90" s="10"/>
      <c r="AK90" s="32"/>
      <c r="AL90" s="11"/>
      <c r="AM90" s="10"/>
      <c r="AN90" s="32"/>
      <c r="AO90" s="11"/>
      <c r="AP90" s="10"/>
      <c r="AQ90" s="32"/>
      <c r="AR90" s="11"/>
      <c r="AS90" s="10"/>
      <c r="AT90" s="32"/>
      <c r="AU90" s="11"/>
      <c r="AV90" s="10"/>
      <c r="AW90" s="32"/>
      <c r="AX90" s="11"/>
      <c r="AY90" s="10"/>
      <c r="AZ90" s="32"/>
      <c r="BA90" s="11"/>
      <c r="BB90" s="10"/>
      <c r="BC90" s="32"/>
      <c r="BD90" s="11"/>
      <c r="BE90" s="10"/>
      <c r="BF90" s="32"/>
      <c r="BG90" s="11"/>
    </row>
    <row r="91" spans="1:61">
      <c r="A91">
        <f t="shared" si="5"/>
        <v>47</v>
      </c>
      <c r="B91" s="6"/>
      <c r="C91" s="10"/>
      <c r="D91" s="32"/>
      <c r="E91" s="11"/>
      <c r="F91" s="10"/>
      <c r="G91" s="32"/>
      <c r="H91" s="11"/>
      <c r="I91" s="10"/>
      <c r="J91" s="32"/>
      <c r="K91" s="11"/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10"/>
      <c r="Y91" s="32"/>
      <c r="Z91" s="11"/>
      <c r="AA91" s="10"/>
      <c r="AB91" s="32"/>
      <c r="AC91" s="11"/>
      <c r="AD91" s="10"/>
      <c r="AE91" s="32"/>
      <c r="AF91" s="11"/>
      <c r="AG91" s="10"/>
      <c r="AH91" s="32"/>
      <c r="AI91" s="11"/>
      <c r="AJ91" s="10"/>
      <c r="AK91" s="32"/>
      <c r="AL91" s="11"/>
      <c r="AM91" s="10"/>
      <c r="AN91" s="32"/>
      <c r="AO91" s="11"/>
      <c r="AP91" s="10"/>
      <c r="AQ91" s="32"/>
      <c r="AR91" s="11"/>
      <c r="AS91" s="10"/>
      <c r="AT91" s="32"/>
      <c r="AU91" s="11"/>
      <c r="AV91" s="10"/>
      <c r="AW91" s="32"/>
      <c r="AX91" s="11"/>
      <c r="AY91" s="10"/>
      <c r="AZ91" s="32"/>
      <c r="BA91" s="11"/>
      <c r="BB91" s="10"/>
      <c r="BC91" s="32"/>
      <c r="BD91" s="11"/>
      <c r="BE91" s="10"/>
      <c r="BF91" s="32"/>
      <c r="BG91" s="11"/>
    </row>
    <row r="92" spans="1:61">
      <c r="A92">
        <f t="shared" si="5"/>
        <v>48</v>
      </c>
      <c r="B92" s="6"/>
      <c r="C92" s="10"/>
      <c r="D92" s="32"/>
      <c r="E92" s="11"/>
      <c r="F92" s="10"/>
      <c r="G92" s="32"/>
      <c r="H92" s="11"/>
      <c r="I92" s="10"/>
      <c r="J92" s="32"/>
      <c r="K92" s="11"/>
      <c r="L92" s="10"/>
      <c r="M92" s="32"/>
      <c r="N92" s="11"/>
      <c r="O92" s="10"/>
      <c r="P92" s="32"/>
      <c r="Q92" s="11"/>
      <c r="R92" s="10"/>
      <c r="S92" s="32"/>
      <c r="T92" s="11"/>
      <c r="U92" s="10"/>
      <c r="V92" s="32"/>
      <c r="W92" s="11"/>
      <c r="X92" s="10"/>
      <c r="Y92" s="32"/>
      <c r="Z92" s="11"/>
      <c r="AA92" s="10"/>
      <c r="AB92" s="32"/>
      <c r="AC92" s="11"/>
      <c r="AD92" s="10"/>
      <c r="AE92" s="32"/>
      <c r="AF92" s="11"/>
      <c r="AG92" s="10"/>
      <c r="AH92" s="32"/>
      <c r="AI92" s="11"/>
      <c r="AJ92" s="10"/>
      <c r="AK92" s="32"/>
      <c r="AL92" s="11"/>
      <c r="AM92" s="10"/>
      <c r="AN92" s="32"/>
      <c r="AO92" s="11"/>
      <c r="AP92" s="10"/>
      <c r="AQ92" s="32"/>
      <c r="AR92" s="11"/>
      <c r="AS92" s="10"/>
      <c r="AT92" s="32"/>
      <c r="AU92" s="11"/>
      <c r="AV92" s="10"/>
      <c r="AW92" s="32"/>
      <c r="AX92" s="11"/>
      <c r="AY92" s="10"/>
      <c r="AZ92" s="32"/>
      <c r="BA92" s="11"/>
      <c r="BB92" s="10"/>
      <c r="BC92" s="32"/>
      <c r="BD92" s="11"/>
      <c r="BE92" s="10"/>
      <c r="BF92" s="32"/>
      <c r="BG92" s="11"/>
    </row>
    <row r="93" spans="1:61">
      <c r="A93">
        <f t="shared" si="5"/>
        <v>49</v>
      </c>
      <c r="B93" s="6"/>
      <c r="C93" s="10"/>
      <c r="D93" s="32"/>
      <c r="E93" s="11"/>
      <c r="F93" s="10"/>
      <c r="G93" s="32"/>
      <c r="H93" s="11"/>
      <c r="I93" s="10"/>
      <c r="J93" s="32"/>
      <c r="K93" s="11"/>
      <c r="L93" s="10"/>
      <c r="M93" s="32"/>
      <c r="N93" s="11"/>
      <c r="O93" s="10"/>
      <c r="P93" s="32"/>
      <c r="Q93" s="11"/>
      <c r="R93" s="10"/>
      <c r="S93" s="32"/>
      <c r="T93" s="11"/>
      <c r="U93" s="10"/>
      <c r="V93" s="32"/>
      <c r="W93" s="11"/>
      <c r="X93" s="10"/>
      <c r="Y93" s="32"/>
      <c r="Z93" s="11"/>
      <c r="AA93" s="10"/>
      <c r="AB93" s="32"/>
      <c r="AC93" s="11"/>
      <c r="AD93" s="10"/>
      <c r="AE93" s="32"/>
      <c r="AF93" s="11"/>
      <c r="AG93" s="10"/>
      <c r="AH93" s="32"/>
      <c r="AI93" s="11"/>
      <c r="AJ93" s="10"/>
      <c r="AK93" s="32"/>
      <c r="AL93" s="11"/>
      <c r="AM93" s="10"/>
      <c r="AN93" s="32"/>
      <c r="AO93" s="11"/>
      <c r="AP93" s="10"/>
      <c r="AQ93" s="32"/>
      <c r="AR93" s="11"/>
      <c r="AS93" s="10"/>
      <c r="AT93" s="32"/>
      <c r="AU93" s="11"/>
      <c r="AV93" s="10"/>
      <c r="AW93" s="32"/>
      <c r="AX93" s="11"/>
      <c r="AY93" s="10"/>
      <c r="AZ93" s="32"/>
      <c r="BA93" s="11"/>
      <c r="BB93" s="10"/>
      <c r="BC93" s="32"/>
      <c r="BD93" s="11"/>
      <c r="BE93" s="10"/>
      <c r="BF93" s="32"/>
      <c r="BG93" s="11"/>
    </row>
    <row r="94" spans="1:61">
      <c r="A94">
        <f t="shared" si="5"/>
        <v>50</v>
      </c>
      <c r="B94" s="6"/>
      <c r="C94" s="10"/>
      <c r="D94" s="32"/>
      <c r="E94" s="11"/>
      <c r="F94" s="10"/>
      <c r="G94" s="32"/>
      <c r="H94" s="11"/>
      <c r="I94" s="10"/>
      <c r="J94" s="32"/>
      <c r="K94" s="11"/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/>
      <c r="AB94" s="32"/>
      <c r="AC94" s="11"/>
      <c r="AD94" s="10"/>
      <c r="AE94" s="32"/>
      <c r="AF94" s="11"/>
      <c r="AG94" s="10"/>
      <c r="AH94" s="32"/>
      <c r="AI94" s="11"/>
      <c r="AJ94" s="10"/>
      <c r="AK94" s="32"/>
      <c r="AL94" s="11"/>
      <c r="AM94" s="10"/>
      <c r="AN94" s="32"/>
      <c r="AO94" s="11"/>
      <c r="AP94" s="10"/>
      <c r="AQ94" s="32"/>
      <c r="AR94" s="11"/>
      <c r="AS94" s="10"/>
      <c r="AT94" s="32"/>
      <c r="AU94" s="11"/>
      <c r="AV94" s="10"/>
      <c r="AW94" s="32"/>
      <c r="AX94" s="11"/>
      <c r="AY94" s="10"/>
      <c r="AZ94" s="32"/>
      <c r="BA94" s="11"/>
      <c r="BB94" s="10"/>
      <c r="BC94" s="32"/>
      <c r="BD94" s="11"/>
      <c r="BE94" s="10"/>
      <c r="BF94" s="32"/>
      <c r="BG94" s="11"/>
    </row>
    <row r="95" spans="1:61">
      <c r="A95">
        <f t="shared" si="5"/>
        <v>51</v>
      </c>
      <c r="B95" s="6"/>
      <c r="C95" s="10"/>
      <c r="D95" s="32"/>
      <c r="E95" s="11"/>
      <c r="F95" s="10"/>
      <c r="G95" s="32"/>
      <c r="H95" s="11"/>
      <c r="I95" s="10"/>
      <c r="J95" s="32"/>
      <c r="K95" s="11"/>
      <c r="L95" s="10"/>
      <c r="M95" s="32"/>
      <c r="N95" s="11"/>
      <c r="O95" s="10"/>
      <c r="P95" s="32"/>
      <c r="Q95" s="11"/>
      <c r="R95" s="10"/>
      <c r="S95" s="32"/>
      <c r="T95" s="11"/>
      <c r="U95" s="10"/>
      <c r="V95" s="32"/>
      <c r="W95" s="11"/>
      <c r="X95" s="10"/>
      <c r="Y95" s="32"/>
      <c r="Z95" s="11"/>
      <c r="AA95" s="10"/>
      <c r="AB95" s="32"/>
      <c r="AC95" s="11"/>
      <c r="AD95" s="10"/>
      <c r="AE95" s="32"/>
      <c r="AF95" s="11"/>
      <c r="AG95" s="10"/>
      <c r="AH95" s="32"/>
      <c r="AI95" s="11"/>
      <c r="AJ95" s="10"/>
      <c r="AK95" s="32"/>
      <c r="AL95" s="11"/>
      <c r="AM95" s="10"/>
      <c r="AN95" s="32"/>
      <c r="AO95" s="11"/>
      <c r="AP95" s="10"/>
      <c r="AQ95" s="32"/>
      <c r="AR95" s="11"/>
      <c r="AS95" s="10"/>
      <c r="AT95" s="32"/>
      <c r="AU95" s="11"/>
      <c r="AV95" s="10"/>
      <c r="AW95" s="32"/>
      <c r="AX95" s="11"/>
      <c r="AY95" s="10"/>
      <c r="AZ95" s="32"/>
      <c r="BA95" s="11"/>
      <c r="BB95" s="10"/>
      <c r="BC95" s="32"/>
      <c r="BD95" s="11"/>
      <c r="BE95" s="10"/>
      <c r="BF95" s="32"/>
      <c r="BG95" s="11"/>
    </row>
    <row r="96" spans="1:61">
      <c r="A96">
        <f t="shared" si="5"/>
        <v>52</v>
      </c>
      <c r="B96" s="6"/>
      <c r="C96" s="10"/>
      <c r="D96" s="32"/>
      <c r="E96" s="11"/>
      <c r="F96" s="10"/>
      <c r="G96" s="32"/>
      <c r="H96" s="11"/>
      <c r="I96" s="10"/>
      <c r="J96" s="32"/>
      <c r="K96" s="11"/>
      <c r="L96" s="10"/>
      <c r="M96" s="32"/>
      <c r="N96" s="11"/>
      <c r="O96" s="10"/>
      <c r="P96" s="32"/>
      <c r="Q96" s="11"/>
      <c r="R96" s="10"/>
      <c r="S96" s="32"/>
      <c r="T96" s="11"/>
      <c r="U96" s="10"/>
      <c r="V96" s="32"/>
      <c r="W96" s="11"/>
      <c r="X96" s="10"/>
      <c r="Y96" s="32"/>
      <c r="Z96" s="11"/>
      <c r="AA96" s="10"/>
      <c r="AB96" s="32"/>
      <c r="AC96" s="11"/>
      <c r="AD96" s="10"/>
      <c r="AE96" s="32"/>
      <c r="AF96" s="11"/>
      <c r="AG96" s="10"/>
      <c r="AH96" s="32"/>
      <c r="AI96" s="11"/>
      <c r="AJ96" s="10"/>
      <c r="AK96" s="32"/>
      <c r="AL96" s="11"/>
      <c r="AM96" s="10"/>
      <c r="AN96" s="32"/>
      <c r="AO96" s="11"/>
      <c r="AP96" s="10"/>
      <c r="AQ96" s="32"/>
      <c r="AR96" s="11"/>
      <c r="AS96" s="10"/>
      <c r="AT96" s="32"/>
      <c r="AU96" s="11"/>
      <c r="AV96" s="10"/>
      <c r="AW96" s="32"/>
      <c r="AX96" s="11"/>
      <c r="AY96" s="10"/>
      <c r="AZ96" s="32"/>
      <c r="BA96" s="11"/>
      <c r="BB96" s="10"/>
      <c r="BC96" s="32"/>
      <c r="BD96" s="11"/>
      <c r="BE96" s="10"/>
      <c r="BF96" s="32"/>
      <c r="BG96" s="11"/>
      <c r="BI96" s="41"/>
    </row>
    <row r="97" spans="1:61">
      <c r="A97">
        <f t="shared" si="5"/>
        <v>53</v>
      </c>
      <c r="B97" s="6"/>
      <c r="C97" s="10"/>
      <c r="D97" s="32"/>
      <c r="E97" s="11"/>
      <c r="F97" s="10"/>
      <c r="G97" s="32"/>
      <c r="H97" s="11"/>
      <c r="I97" s="10"/>
      <c r="J97" s="32"/>
      <c r="K97" s="11"/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/>
      <c r="AB97" s="32"/>
      <c r="AC97" s="11"/>
      <c r="AD97" s="10"/>
      <c r="AE97" s="32"/>
      <c r="AF97" s="11"/>
      <c r="AG97" s="10"/>
      <c r="AH97" s="32"/>
      <c r="AI97" s="11"/>
      <c r="AJ97" s="10"/>
      <c r="AK97" s="32"/>
      <c r="AL97" s="11"/>
      <c r="AM97" s="10"/>
      <c r="AN97" s="32"/>
      <c r="AO97" s="11"/>
      <c r="AP97" s="10"/>
      <c r="AQ97" s="32"/>
      <c r="AR97" s="11"/>
      <c r="AS97" s="10"/>
      <c r="AT97" s="32"/>
      <c r="AU97" s="11"/>
      <c r="AV97" s="10"/>
      <c r="AW97" s="32"/>
      <c r="AX97" s="11"/>
      <c r="AY97" s="10"/>
      <c r="AZ97" s="32"/>
      <c r="BA97" s="11"/>
      <c r="BB97" s="10"/>
      <c r="BC97" s="32"/>
      <c r="BD97" s="11"/>
      <c r="BE97" s="10"/>
      <c r="BF97" s="32"/>
      <c r="BG97" s="11"/>
      <c r="BI97" s="41"/>
    </row>
    <row r="98" spans="1:61">
      <c r="A98">
        <f t="shared" si="5"/>
        <v>54</v>
      </c>
      <c r="B98" s="6"/>
      <c r="C98" s="10"/>
      <c r="D98" s="32"/>
      <c r="E98" s="11"/>
      <c r="F98" s="10"/>
      <c r="G98" s="32"/>
      <c r="H98" s="11"/>
      <c r="I98" s="10"/>
      <c r="J98" s="32"/>
      <c r="K98" s="11"/>
      <c r="L98" s="10"/>
      <c r="M98" s="32"/>
      <c r="N98" s="11"/>
      <c r="O98" s="10"/>
      <c r="P98" s="32"/>
      <c r="Q98" s="11"/>
      <c r="R98" s="10"/>
      <c r="S98" s="32"/>
      <c r="T98" s="11"/>
      <c r="U98" s="10"/>
      <c r="V98" s="32"/>
      <c r="W98" s="11"/>
      <c r="X98" s="10"/>
      <c r="Y98" s="32"/>
      <c r="Z98" s="11"/>
      <c r="AA98" s="10"/>
      <c r="AB98" s="32"/>
      <c r="AC98" s="11"/>
      <c r="AD98" s="10"/>
      <c r="AE98" s="32"/>
      <c r="AF98" s="11"/>
      <c r="AG98" s="10"/>
      <c r="AH98" s="32"/>
      <c r="AI98" s="11"/>
      <c r="AJ98" s="10"/>
      <c r="AK98" s="32"/>
      <c r="AL98" s="11"/>
      <c r="AM98" s="10"/>
      <c r="AN98" s="32"/>
      <c r="AO98" s="11"/>
      <c r="AP98" s="10"/>
      <c r="AQ98" s="32"/>
      <c r="AR98" s="11"/>
      <c r="AS98" s="10"/>
      <c r="AT98" s="32"/>
      <c r="AU98" s="11"/>
      <c r="AV98" s="10"/>
      <c r="AW98" s="32"/>
      <c r="AX98" s="11"/>
      <c r="AY98" s="10"/>
      <c r="AZ98" s="32"/>
      <c r="BA98" s="11"/>
      <c r="BB98" s="10"/>
      <c r="BC98" s="32"/>
      <c r="BD98" s="11"/>
      <c r="BE98" s="10"/>
      <c r="BF98" s="32"/>
      <c r="BG98" s="11"/>
      <c r="BH98" s="28"/>
      <c r="BI98" s="41"/>
    </row>
    <row r="99" spans="1:61">
      <c r="A99">
        <f t="shared" si="5"/>
        <v>55</v>
      </c>
      <c r="B99" s="6"/>
      <c r="C99" s="10"/>
      <c r="D99" s="32"/>
      <c r="E99" s="11"/>
      <c r="F99" s="10"/>
      <c r="G99" s="32"/>
      <c r="H99" s="11"/>
      <c r="I99" s="10"/>
      <c r="J99" s="32"/>
      <c r="K99" s="11"/>
      <c r="L99" s="10"/>
      <c r="M99" s="32"/>
      <c r="N99" s="11"/>
      <c r="O99" s="10"/>
      <c r="P99" s="32"/>
      <c r="Q99" s="11"/>
      <c r="R99" s="10"/>
      <c r="S99" s="32"/>
      <c r="T99" s="11"/>
      <c r="U99" s="10"/>
      <c r="V99" s="32"/>
      <c r="W99" s="11"/>
      <c r="X99" s="10"/>
      <c r="Y99" s="32"/>
      <c r="Z99" s="11"/>
      <c r="AA99" s="10"/>
      <c r="AB99" s="32"/>
      <c r="AC99" s="11"/>
      <c r="AD99" s="10"/>
      <c r="AE99" s="32"/>
      <c r="AF99" s="11"/>
      <c r="AG99" s="10"/>
      <c r="AH99" s="32"/>
      <c r="AI99" s="11"/>
      <c r="AJ99" s="10"/>
      <c r="AK99" s="32"/>
      <c r="AL99" s="11"/>
      <c r="AM99" s="10"/>
      <c r="AN99" s="32"/>
      <c r="AO99" s="11"/>
      <c r="AP99" s="10"/>
      <c r="AQ99" s="32"/>
      <c r="AR99" s="11"/>
      <c r="AS99" s="10"/>
      <c r="AT99" s="32"/>
      <c r="AU99" s="11"/>
      <c r="AV99" s="10"/>
      <c r="AW99" s="32"/>
      <c r="AX99" s="11"/>
      <c r="AY99" s="10"/>
      <c r="AZ99" s="32"/>
      <c r="BA99" s="11"/>
      <c r="BB99" s="10"/>
      <c r="BC99" s="32"/>
      <c r="BD99" s="11"/>
      <c r="BE99" s="10"/>
      <c r="BF99" s="32"/>
      <c r="BG99" s="11"/>
      <c r="BH99" s="28"/>
      <c r="BI99" s="41"/>
    </row>
    <row r="100" spans="1:61">
      <c r="A100">
        <f t="shared" si="5"/>
        <v>56</v>
      </c>
      <c r="B100" s="6"/>
      <c r="C100" s="10"/>
      <c r="D100" s="32"/>
      <c r="E100" s="11"/>
      <c r="F100" s="10"/>
      <c r="G100" s="32"/>
      <c r="H100" s="11"/>
      <c r="I100" s="10"/>
      <c r="J100" s="32"/>
      <c r="K100" s="11"/>
      <c r="L100" s="10"/>
      <c r="M100" s="32"/>
      <c r="N100" s="11"/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/>
      <c r="AB100" s="32"/>
      <c r="AC100" s="11"/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/>
      <c r="AQ100" s="32"/>
      <c r="AR100" s="11"/>
      <c r="AS100" s="10"/>
      <c r="AT100" s="32"/>
      <c r="AU100" s="11"/>
      <c r="AV100" s="10"/>
      <c r="AW100" s="32"/>
      <c r="AX100" s="11"/>
      <c r="AY100" s="10"/>
      <c r="AZ100" s="32"/>
      <c r="BA100" s="11"/>
      <c r="BB100" s="10"/>
      <c r="BC100" s="32"/>
      <c r="BD100" s="11"/>
      <c r="BE100" s="10"/>
      <c r="BF100" s="32"/>
      <c r="BG100" s="11"/>
      <c r="BI100" s="41"/>
    </row>
    <row r="101" spans="1:61">
      <c r="A101">
        <f t="shared" si="5"/>
        <v>57</v>
      </c>
      <c r="B101" s="6"/>
      <c r="C101" s="10"/>
      <c r="D101" s="32"/>
      <c r="E101" s="11"/>
      <c r="F101" s="10"/>
      <c r="G101" s="32"/>
      <c r="H101" s="11"/>
      <c r="I101" s="10"/>
      <c r="J101" s="32"/>
      <c r="K101" s="11"/>
      <c r="L101" s="10"/>
      <c r="M101" s="32"/>
      <c r="N101" s="11"/>
      <c r="O101" s="10"/>
      <c r="P101" s="32"/>
      <c r="Q101" s="11"/>
      <c r="R101" s="10"/>
      <c r="S101" s="32"/>
      <c r="T101" s="11"/>
      <c r="U101" s="10"/>
      <c r="V101" s="32"/>
      <c r="W101" s="11"/>
      <c r="X101" s="10"/>
      <c r="Y101" s="32"/>
      <c r="Z101" s="11"/>
      <c r="AA101" s="10"/>
      <c r="AB101" s="32"/>
      <c r="AC101" s="11"/>
      <c r="AD101" s="10"/>
      <c r="AE101" s="32"/>
      <c r="AF101" s="11"/>
      <c r="AG101" s="10"/>
      <c r="AH101" s="32"/>
      <c r="AI101" s="11"/>
      <c r="AJ101" s="10"/>
      <c r="AK101" s="32"/>
      <c r="AL101" s="11"/>
      <c r="AM101" s="10"/>
      <c r="AN101" s="32"/>
      <c r="AO101" s="11"/>
      <c r="AP101" s="10"/>
      <c r="AQ101" s="32"/>
      <c r="AR101" s="11"/>
      <c r="AS101" s="10"/>
      <c r="AT101" s="32"/>
      <c r="AU101" s="11"/>
      <c r="AV101" s="10"/>
      <c r="AW101" s="32"/>
      <c r="AX101" s="11"/>
      <c r="AY101" s="10"/>
      <c r="AZ101" s="32"/>
      <c r="BA101" s="11"/>
      <c r="BB101" s="10"/>
      <c r="BC101" s="32"/>
      <c r="BD101" s="11"/>
      <c r="BE101" s="10"/>
      <c r="BF101" s="32"/>
      <c r="BG101" s="11"/>
      <c r="BI101" s="41"/>
    </row>
    <row r="102" spans="1:61">
      <c r="A102">
        <f t="shared" si="5"/>
        <v>58</v>
      </c>
      <c r="B102" s="6"/>
      <c r="C102" s="10"/>
      <c r="D102" s="32"/>
      <c r="E102" s="11"/>
      <c r="F102" s="10"/>
      <c r="G102" s="32"/>
      <c r="H102" s="11"/>
      <c r="I102" s="10"/>
      <c r="J102" s="32"/>
      <c r="K102" s="11"/>
      <c r="L102" s="10"/>
      <c r="M102" s="32"/>
      <c r="N102" s="11"/>
      <c r="O102" s="10"/>
      <c r="P102" s="32"/>
      <c r="Q102" s="11"/>
      <c r="R102" s="10"/>
      <c r="S102" s="32"/>
      <c r="T102" s="11"/>
      <c r="U102" s="10"/>
      <c r="V102" s="32"/>
      <c r="W102" s="11"/>
      <c r="X102" s="10"/>
      <c r="Y102" s="32"/>
      <c r="Z102" s="11"/>
      <c r="AA102" s="10"/>
      <c r="AB102" s="32"/>
      <c r="AC102" s="11"/>
      <c r="AD102" s="10"/>
      <c r="AE102" s="32"/>
      <c r="AF102" s="11"/>
      <c r="AG102" s="10"/>
      <c r="AH102" s="32"/>
      <c r="AI102" s="11"/>
      <c r="AJ102" s="10"/>
      <c r="AK102" s="32"/>
      <c r="AL102" s="11"/>
      <c r="AM102" s="10"/>
      <c r="AN102" s="32"/>
      <c r="AO102" s="11"/>
      <c r="AP102" s="10"/>
      <c r="AQ102" s="32"/>
      <c r="AR102" s="11"/>
      <c r="AS102" s="10"/>
      <c r="AT102" s="32"/>
      <c r="AU102" s="11"/>
      <c r="AV102" s="10"/>
      <c r="AW102" s="32"/>
      <c r="AX102" s="11"/>
      <c r="AY102" s="10"/>
      <c r="AZ102" s="32"/>
      <c r="BA102" s="11"/>
      <c r="BB102" s="10"/>
      <c r="BC102" s="32"/>
      <c r="BD102" s="11"/>
      <c r="BE102" s="10"/>
      <c r="BF102" s="32"/>
      <c r="BG102" s="11"/>
      <c r="BI102" s="41"/>
    </row>
    <row r="103" spans="1:61">
      <c r="A103">
        <f t="shared" si="5"/>
        <v>59</v>
      </c>
      <c r="B103" s="6"/>
      <c r="C103" s="10"/>
      <c r="D103" s="32"/>
      <c r="E103" s="11"/>
      <c r="F103" s="10"/>
      <c r="G103" s="32"/>
      <c r="H103" s="11"/>
      <c r="I103" s="10"/>
      <c r="J103" s="32"/>
      <c r="K103" s="11"/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/>
      <c r="AB103" s="32"/>
      <c r="AC103" s="11"/>
      <c r="AD103" s="10"/>
      <c r="AE103" s="32"/>
      <c r="AF103" s="11"/>
      <c r="AG103" s="10"/>
      <c r="AH103" s="32"/>
      <c r="AI103" s="11"/>
      <c r="AJ103" s="10"/>
      <c r="AK103" s="32"/>
      <c r="AL103" s="11"/>
      <c r="AM103" s="10"/>
      <c r="AN103" s="32"/>
      <c r="AO103" s="11"/>
      <c r="AP103" s="10"/>
      <c r="AQ103" s="32"/>
      <c r="AR103" s="11"/>
      <c r="AS103" s="10"/>
      <c r="AT103" s="32"/>
      <c r="AU103" s="11"/>
      <c r="AV103" s="10"/>
      <c r="AW103" s="32"/>
      <c r="AX103" s="11"/>
      <c r="AY103" s="10"/>
      <c r="AZ103" s="32"/>
      <c r="BA103" s="11"/>
      <c r="BB103" s="10"/>
      <c r="BC103" s="32"/>
      <c r="BD103" s="11"/>
      <c r="BE103" s="10"/>
      <c r="BF103" s="32"/>
      <c r="BG103" s="11"/>
      <c r="BI103" s="41"/>
    </row>
    <row r="104" spans="1:61">
      <c r="A104">
        <f t="shared" si="5"/>
        <v>60</v>
      </c>
      <c r="B104" s="6"/>
      <c r="C104" s="10"/>
      <c r="D104" s="32"/>
      <c r="E104" s="11"/>
      <c r="F104" s="10"/>
      <c r="G104" s="32"/>
      <c r="H104" s="11"/>
      <c r="I104" s="10"/>
      <c r="J104" s="32"/>
      <c r="K104" s="11"/>
      <c r="L104" s="10"/>
      <c r="M104" s="32"/>
      <c r="N104" s="11"/>
      <c r="O104" s="10"/>
      <c r="P104" s="32"/>
      <c r="Q104" s="11"/>
      <c r="R104" s="10"/>
      <c r="S104" s="32"/>
      <c r="T104" s="11"/>
      <c r="U104" s="10"/>
      <c r="V104" s="32"/>
      <c r="W104" s="11"/>
      <c r="X104" s="10"/>
      <c r="Y104" s="32"/>
      <c r="Z104" s="11"/>
      <c r="AA104" s="10"/>
      <c r="AB104" s="32"/>
      <c r="AC104" s="11"/>
      <c r="AD104" s="10"/>
      <c r="AE104" s="32"/>
      <c r="AF104" s="11"/>
      <c r="AG104" s="10"/>
      <c r="AH104" s="32"/>
      <c r="AI104" s="11"/>
      <c r="AJ104" s="10"/>
      <c r="AK104" s="32"/>
      <c r="AL104" s="11"/>
      <c r="AM104" s="10"/>
      <c r="AN104" s="32"/>
      <c r="AO104" s="11"/>
      <c r="AP104" s="10"/>
      <c r="AQ104" s="32"/>
      <c r="AR104" s="11"/>
      <c r="AS104" s="10"/>
      <c r="AT104" s="32"/>
      <c r="AU104" s="11"/>
      <c r="AV104" s="10"/>
      <c r="AW104" s="32"/>
      <c r="AX104" s="11"/>
      <c r="AY104" s="10"/>
      <c r="AZ104" s="32"/>
      <c r="BA104" s="11"/>
      <c r="BB104" s="10"/>
      <c r="BC104" s="32"/>
      <c r="BD104" s="11"/>
      <c r="BE104" s="10"/>
      <c r="BF104" s="32"/>
      <c r="BG104" s="11"/>
      <c r="BI104" s="41"/>
    </row>
    <row r="105" spans="1:61">
      <c r="A105">
        <f t="shared" si="5"/>
        <v>61</v>
      </c>
      <c r="B105" s="6"/>
      <c r="C105" s="10"/>
      <c r="D105" s="32"/>
      <c r="E105" s="11"/>
      <c r="F105" s="10"/>
      <c r="G105" s="32"/>
      <c r="H105" s="11"/>
      <c r="I105" s="10"/>
      <c r="J105" s="32"/>
      <c r="K105" s="11"/>
      <c r="L105" s="10"/>
      <c r="M105" s="32"/>
      <c r="N105" s="11"/>
      <c r="O105" s="10"/>
      <c r="P105" s="32"/>
      <c r="Q105" s="11"/>
      <c r="R105" s="10"/>
      <c r="S105" s="32"/>
      <c r="T105" s="11"/>
      <c r="U105" s="10"/>
      <c r="V105" s="32"/>
      <c r="W105" s="11"/>
      <c r="X105" s="10"/>
      <c r="Y105" s="32"/>
      <c r="Z105" s="11"/>
      <c r="AA105" s="10"/>
      <c r="AB105" s="32"/>
      <c r="AC105" s="11"/>
      <c r="AD105" s="10"/>
      <c r="AE105" s="32"/>
      <c r="AF105" s="11"/>
      <c r="AG105" s="10"/>
      <c r="AH105" s="32"/>
      <c r="AI105" s="11"/>
      <c r="AJ105" s="10"/>
      <c r="AK105" s="32"/>
      <c r="AL105" s="11"/>
      <c r="AM105" s="10"/>
      <c r="AN105" s="32"/>
      <c r="AO105" s="11"/>
      <c r="AP105" s="10"/>
      <c r="AQ105" s="32"/>
      <c r="AR105" s="11"/>
      <c r="AS105" s="10"/>
      <c r="AT105" s="32"/>
      <c r="AU105" s="11"/>
      <c r="AV105" s="10"/>
      <c r="AW105" s="32"/>
      <c r="AX105" s="11"/>
      <c r="AY105" s="10"/>
      <c r="AZ105" s="32"/>
      <c r="BA105" s="11"/>
      <c r="BB105" s="10"/>
      <c r="BC105" s="32"/>
      <c r="BD105" s="11"/>
      <c r="BE105" s="10"/>
      <c r="BF105" s="32"/>
      <c r="BG105" s="11"/>
      <c r="BI105" s="41"/>
    </row>
    <row r="106" spans="1:61">
      <c r="A106">
        <f t="shared" si="5"/>
        <v>62</v>
      </c>
      <c r="B106" s="6"/>
      <c r="C106" s="10"/>
      <c r="D106" s="32"/>
      <c r="E106" s="11"/>
      <c r="F106" s="10"/>
      <c r="G106" s="32"/>
      <c r="H106" s="11"/>
      <c r="I106" s="10"/>
      <c r="J106" s="32"/>
      <c r="K106" s="11"/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/>
      <c r="AC106" s="11"/>
      <c r="AD106" s="10"/>
      <c r="AE106" s="32"/>
      <c r="AF106" s="11"/>
      <c r="AG106" s="10"/>
      <c r="AH106" s="32"/>
      <c r="AI106" s="11"/>
      <c r="AJ106" s="10"/>
      <c r="AK106" s="32"/>
      <c r="AL106" s="11"/>
      <c r="AM106" s="10"/>
      <c r="AN106" s="32"/>
      <c r="AO106" s="11"/>
      <c r="AP106" s="10"/>
      <c r="AQ106" s="32"/>
      <c r="AR106" s="11"/>
      <c r="AS106" s="10"/>
      <c r="AT106" s="32"/>
      <c r="AU106" s="11"/>
      <c r="AV106" s="10"/>
      <c r="AW106" s="32"/>
      <c r="AX106" s="11"/>
      <c r="AY106" s="10"/>
      <c r="AZ106" s="32"/>
      <c r="BA106" s="11"/>
      <c r="BB106" s="10"/>
      <c r="BC106" s="32"/>
      <c r="BD106" s="11"/>
      <c r="BE106" s="10"/>
      <c r="BF106" s="32"/>
      <c r="BG106" s="11"/>
      <c r="BI106" s="41"/>
    </row>
    <row r="107" spans="1:61">
      <c r="A107">
        <f t="shared" si="5"/>
        <v>63</v>
      </c>
      <c r="B107" s="6"/>
      <c r="C107" s="10"/>
      <c r="D107" s="32"/>
      <c r="E107" s="11"/>
      <c r="F107" s="10"/>
      <c r="G107" s="32"/>
      <c r="H107" s="11"/>
      <c r="I107" s="10"/>
      <c r="J107" s="32"/>
      <c r="K107" s="11"/>
      <c r="L107" s="10"/>
      <c r="M107" s="32"/>
      <c r="N107" s="11"/>
      <c r="O107" s="10"/>
      <c r="P107" s="32"/>
      <c r="Q107" s="11"/>
      <c r="R107" s="10"/>
      <c r="S107" s="32"/>
      <c r="T107" s="11"/>
      <c r="U107" s="10"/>
      <c r="V107" s="32"/>
      <c r="W107" s="11"/>
      <c r="X107" s="10"/>
      <c r="Y107" s="32"/>
      <c r="Z107" s="11"/>
      <c r="AA107" s="10"/>
      <c r="AB107" s="32"/>
      <c r="AC107" s="11"/>
      <c r="AD107" s="10"/>
      <c r="AE107" s="32"/>
      <c r="AF107" s="11"/>
      <c r="AG107" s="10"/>
      <c r="AH107" s="32"/>
      <c r="AI107" s="11"/>
      <c r="AJ107" s="10"/>
      <c r="AK107" s="32"/>
      <c r="AL107" s="11"/>
      <c r="AM107" s="10"/>
      <c r="AN107" s="32"/>
      <c r="AO107" s="11"/>
      <c r="AP107" s="10"/>
      <c r="AQ107" s="32"/>
      <c r="AR107" s="11"/>
      <c r="AS107" s="10"/>
      <c r="AT107" s="32"/>
      <c r="AU107" s="11"/>
      <c r="AV107" s="10"/>
      <c r="AW107" s="32"/>
      <c r="AX107" s="11"/>
      <c r="AY107" s="10"/>
      <c r="AZ107" s="32"/>
      <c r="BA107" s="11"/>
      <c r="BB107" s="10"/>
      <c r="BC107" s="32"/>
      <c r="BD107" s="11"/>
      <c r="BE107" s="10"/>
      <c r="BF107" s="32"/>
      <c r="BG107" s="11"/>
      <c r="BH107" s="28"/>
      <c r="BI107" s="41"/>
    </row>
    <row r="108" spans="1:61">
      <c r="A108">
        <f t="shared" si="5"/>
        <v>64</v>
      </c>
      <c r="B108" s="6"/>
      <c r="C108" s="10"/>
      <c r="D108" s="32"/>
      <c r="E108" s="11"/>
      <c r="F108" s="10"/>
      <c r="G108" s="32"/>
      <c r="H108" s="11"/>
      <c r="I108" s="10"/>
      <c r="J108" s="32"/>
      <c r="K108" s="11"/>
      <c r="L108" s="10"/>
      <c r="M108" s="32"/>
      <c r="N108" s="11"/>
      <c r="O108" s="10"/>
      <c r="P108" s="32"/>
      <c r="Q108" s="11"/>
      <c r="R108" s="10"/>
      <c r="S108" s="32"/>
      <c r="T108" s="11"/>
      <c r="U108" s="10"/>
      <c r="V108" s="32"/>
      <c r="W108" s="11"/>
      <c r="X108" s="10"/>
      <c r="Y108" s="32"/>
      <c r="Z108" s="11"/>
      <c r="AA108" s="10"/>
      <c r="AB108" s="32"/>
      <c r="AC108" s="11"/>
      <c r="AD108" s="10"/>
      <c r="AE108" s="32"/>
      <c r="AF108" s="11"/>
      <c r="AG108" s="10"/>
      <c r="AH108" s="32"/>
      <c r="AI108" s="11"/>
      <c r="AJ108" s="10"/>
      <c r="AK108" s="32"/>
      <c r="AL108" s="11"/>
      <c r="AM108" s="10"/>
      <c r="AN108" s="32"/>
      <c r="AO108" s="11"/>
      <c r="AP108" s="10"/>
      <c r="AQ108" s="32"/>
      <c r="AR108" s="11"/>
      <c r="AS108" s="10"/>
      <c r="AT108" s="32"/>
      <c r="AU108" s="11"/>
      <c r="AV108" s="10"/>
      <c r="AW108" s="32"/>
      <c r="AX108" s="11"/>
      <c r="AY108" s="10"/>
      <c r="AZ108" s="32"/>
      <c r="BA108" s="11"/>
      <c r="BB108" s="10"/>
      <c r="BC108" s="32"/>
      <c r="BD108" s="11"/>
      <c r="BE108" s="10"/>
      <c r="BF108" s="32"/>
      <c r="BG108" s="11"/>
      <c r="BH108" s="28"/>
      <c r="BI108" s="41"/>
    </row>
    <row r="109" spans="1:61">
      <c r="A109">
        <f t="shared" si="5"/>
        <v>65</v>
      </c>
      <c r="B109" s="6"/>
      <c r="C109" s="10"/>
      <c r="D109" s="32"/>
      <c r="E109" s="11"/>
      <c r="F109" s="10"/>
      <c r="G109" s="32"/>
      <c r="H109" s="11"/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/>
      <c r="AQ109" s="32"/>
      <c r="AR109" s="11"/>
      <c r="AS109" s="10"/>
      <c r="AT109" s="32"/>
      <c r="AU109" s="11"/>
      <c r="AV109" s="10"/>
      <c r="AW109" s="32"/>
      <c r="AX109" s="11"/>
      <c r="AY109" s="10"/>
      <c r="AZ109" s="32"/>
      <c r="BA109" s="11"/>
      <c r="BB109" s="10"/>
      <c r="BC109" s="32"/>
      <c r="BD109" s="11"/>
      <c r="BE109" s="10"/>
      <c r="BF109" s="32"/>
      <c r="BG109" s="11"/>
      <c r="BH109" s="28"/>
      <c r="BI109" s="41"/>
    </row>
    <row r="110" spans="1:61">
      <c r="A110">
        <f t="shared" si="5"/>
        <v>66</v>
      </c>
      <c r="B110" s="6"/>
      <c r="C110" s="10"/>
      <c r="D110" s="32"/>
      <c r="E110" s="11"/>
      <c r="F110" s="10"/>
      <c r="G110" s="32"/>
      <c r="H110" s="11"/>
      <c r="I110" s="10"/>
      <c r="J110" s="32"/>
      <c r="K110" s="11"/>
      <c r="L110" s="10"/>
      <c r="M110" s="32"/>
      <c r="N110" s="11"/>
      <c r="O110" s="10"/>
      <c r="P110" s="32"/>
      <c r="Q110" s="11"/>
      <c r="R110" s="10"/>
      <c r="S110" s="32"/>
      <c r="T110" s="11"/>
      <c r="U110" s="10"/>
      <c r="V110" s="32"/>
      <c r="W110" s="11"/>
      <c r="X110" s="10"/>
      <c r="Y110" s="32"/>
      <c r="Z110" s="11"/>
      <c r="AA110" s="10"/>
      <c r="AB110" s="32"/>
      <c r="AC110" s="11"/>
      <c r="AD110" s="10"/>
      <c r="AE110" s="32"/>
      <c r="AF110" s="11"/>
      <c r="AG110" s="10"/>
      <c r="AH110" s="32"/>
      <c r="AI110" s="11"/>
      <c r="AJ110" s="10"/>
      <c r="AK110" s="32"/>
      <c r="AL110" s="11"/>
      <c r="AM110" s="10"/>
      <c r="AN110" s="32"/>
      <c r="AO110" s="11"/>
      <c r="AP110" s="10"/>
      <c r="AQ110" s="32"/>
      <c r="AR110" s="11"/>
      <c r="AS110" s="10"/>
      <c r="AT110" s="32"/>
      <c r="AU110" s="11"/>
      <c r="AV110" s="10"/>
      <c r="AW110" s="32"/>
      <c r="AX110" s="11"/>
      <c r="AY110" s="10"/>
      <c r="AZ110" s="32"/>
      <c r="BA110" s="11"/>
      <c r="BB110" s="10"/>
      <c r="BC110" s="32"/>
      <c r="BD110" s="11"/>
      <c r="BE110" s="10"/>
      <c r="BF110" s="32"/>
      <c r="BG110" s="11"/>
      <c r="BH110" s="28"/>
      <c r="BI110" s="41"/>
    </row>
    <row r="111" spans="1:61">
      <c r="A111">
        <f t="shared" ref="A111:A174" si="7">+A110+1</f>
        <v>67</v>
      </c>
      <c r="B111" s="6"/>
      <c r="C111" s="10"/>
      <c r="D111" s="32"/>
      <c r="E111" s="11"/>
      <c r="F111" s="10"/>
      <c r="G111" s="32"/>
      <c r="H111" s="11"/>
      <c r="I111" s="10"/>
      <c r="J111" s="32"/>
      <c r="K111" s="11"/>
      <c r="L111" s="10"/>
      <c r="M111" s="32"/>
      <c r="N111" s="11"/>
      <c r="O111" s="10"/>
      <c r="P111" s="32"/>
      <c r="Q111" s="11"/>
      <c r="R111" s="10"/>
      <c r="S111" s="32"/>
      <c r="T111" s="11"/>
      <c r="U111" s="10"/>
      <c r="V111" s="32"/>
      <c r="W111" s="11"/>
      <c r="X111" s="10"/>
      <c r="Y111" s="32"/>
      <c r="Z111" s="11"/>
      <c r="AA111" s="10"/>
      <c r="AB111" s="32"/>
      <c r="AC111" s="11"/>
      <c r="AD111" s="10"/>
      <c r="AE111" s="32"/>
      <c r="AF111" s="11"/>
      <c r="AG111" s="10"/>
      <c r="AH111" s="32"/>
      <c r="AI111" s="11"/>
      <c r="AJ111" s="10"/>
      <c r="AK111" s="32"/>
      <c r="AL111" s="11"/>
      <c r="AM111" s="10"/>
      <c r="AN111" s="32"/>
      <c r="AO111" s="11"/>
      <c r="AP111" s="10"/>
      <c r="AQ111" s="32"/>
      <c r="AR111" s="11"/>
      <c r="AS111" s="10"/>
      <c r="AT111" s="32"/>
      <c r="AU111" s="11"/>
      <c r="AV111" s="10"/>
      <c r="AW111" s="32"/>
      <c r="AX111" s="11"/>
      <c r="AY111" s="10"/>
      <c r="AZ111" s="32"/>
      <c r="BA111" s="11"/>
      <c r="BB111" s="10"/>
      <c r="BC111" s="32"/>
      <c r="BD111" s="11"/>
      <c r="BE111" s="10"/>
      <c r="BF111" s="32"/>
      <c r="BG111" s="11"/>
      <c r="BH111" s="28"/>
      <c r="BI111" s="41"/>
    </row>
    <row r="112" spans="1:61">
      <c r="A112">
        <f t="shared" si="7"/>
        <v>68</v>
      </c>
      <c r="B112" s="6"/>
      <c r="C112" s="10"/>
      <c r="D112" s="32"/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/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10"/>
      <c r="AT112" s="32"/>
      <c r="AU112" s="11"/>
      <c r="AV112" s="10"/>
      <c r="AW112" s="32"/>
      <c r="AX112" s="11"/>
      <c r="AY112" s="10"/>
      <c r="AZ112" s="32"/>
      <c r="BA112" s="11"/>
      <c r="BB112" s="10"/>
      <c r="BC112" s="32"/>
      <c r="BD112" s="11"/>
      <c r="BE112" s="10"/>
      <c r="BF112" s="32"/>
      <c r="BG112" s="11"/>
    </row>
    <row r="113" spans="1:61">
      <c r="A113">
        <f t="shared" si="7"/>
        <v>69</v>
      </c>
      <c r="B113" s="6"/>
      <c r="C113" s="10"/>
      <c r="D113" s="32"/>
      <c r="E113" s="11"/>
      <c r="F113" s="10"/>
      <c r="G113" s="32"/>
      <c r="H113" s="11"/>
      <c r="I113" s="10"/>
      <c r="J113" s="32"/>
      <c r="K113" s="11"/>
      <c r="L113" s="10"/>
      <c r="M113" s="32"/>
      <c r="N113" s="11"/>
      <c r="O113" s="10"/>
      <c r="P113" s="32"/>
      <c r="Q113" s="11"/>
      <c r="R113" s="10"/>
      <c r="S113" s="32"/>
      <c r="T113" s="11"/>
      <c r="U113" s="10"/>
      <c r="V113" s="32"/>
      <c r="W113" s="11"/>
      <c r="X113" s="10"/>
      <c r="Y113" s="32"/>
      <c r="Z113" s="11"/>
      <c r="AA113" s="10"/>
      <c r="AB113" s="32"/>
      <c r="AC113" s="11"/>
      <c r="AD113" s="10"/>
      <c r="AE113" s="32"/>
      <c r="AF113" s="11"/>
      <c r="AG113" s="10"/>
      <c r="AH113" s="32"/>
      <c r="AI113" s="11"/>
      <c r="AJ113" s="10"/>
      <c r="AK113" s="32"/>
      <c r="AL113" s="11"/>
      <c r="AM113" s="10"/>
      <c r="AN113" s="32"/>
      <c r="AO113" s="11"/>
      <c r="AP113" s="10"/>
      <c r="AQ113" s="32"/>
      <c r="AR113" s="11"/>
      <c r="AS113" s="10"/>
      <c r="AT113" s="32"/>
      <c r="AU113" s="11"/>
      <c r="AV113" s="10"/>
      <c r="AW113" s="32"/>
      <c r="AX113" s="11"/>
      <c r="AY113" s="10"/>
      <c r="AZ113" s="32"/>
      <c r="BA113" s="11"/>
      <c r="BB113" s="10"/>
      <c r="BC113" s="32"/>
      <c r="BD113" s="11"/>
      <c r="BE113" s="10"/>
      <c r="BF113" s="32"/>
      <c r="BG113" s="11"/>
      <c r="BH113" s="28"/>
      <c r="BI113" s="41"/>
    </row>
    <row r="114" spans="1:61">
      <c r="A114">
        <f t="shared" si="7"/>
        <v>70</v>
      </c>
      <c r="B114" s="6"/>
      <c r="C114" s="10"/>
      <c r="D114" s="32"/>
      <c r="E114" s="11"/>
      <c r="F114" s="10"/>
      <c r="G114" s="32"/>
      <c r="H114" s="11"/>
      <c r="I114" s="10"/>
      <c r="J114" s="32"/>
      <c r="K114" s="11"/>
      <c r="L114" s="10"/>
      <c r="M114" s="32"/>
      <c r="N114" s="11"/>
      <c r="O114" s="10"/>
      <c r="P114" s="32"/>
      <c r="Q114" s="11"/>
      <c r="R114" s="10"/>
      <c r="S114" s="32"/>
      <c r="T114" s="11"/>
      <c r="U114" s="10"/>
      <c r="V114" s="32"/>
      <c r="W114" s="11"/>
      <c r="X114" s="10"/>
      <c r="Y114" s="32"/>
      <c r="Z114" s="11"/>
      <c r="AA114" s="10"/>
      <c r="AB114" s="32"/>
      <c r="AC114" s="11"/>
      <c r="AD114" s="10"/>
      <c r="AE114" s="32"/>
      <c r="AF114" s="11"/>
      <c r="AG114" s="10"/>
      <c r="AH114" s="32"/>
      <c r="AI114" s="11"/>
      <c r="AJ114" s="10"/>
      <c r="AK114" s="32"/>
      <c r="AL114" s="11"/>
      <c r="AM114" s="10"/>
      <c r="AN114" s="32"/>
      <c r="AO114" s="11"/>
      <c r="AP114" s="10"/>
      <c r="AQ114" s="32"/>
      <c r="AR114" s="11"/>
      <c r="AS114" s="10"/>
      <c r="AT114" s="32"/>
      <c r="AU114" s="11"/>
      <c r="AV114" s="10"/>
      <c r="AW114" s="32"/>
      <c r="AX114" s="11"/>
      <c r="AY114" s="10"/>
      <c r="AZ114" s="32"/>
      <c r="BA114" s="11"/>
      <c r="BB114" s="10"/>
      <c r="BC114" s="32"/>
      <c r="BD114" s="11"/>
      <c r="BE114" s="10"/>
      <c r="BF114" s="32"/>
      <c r="BG114" s="11"/>
      <c r="BH114" s="28"/>
      <c r="BI114" s="41"/>
    </row>
    <row r="115" spans="1:61">
      <c r="A115">
        <f t="shared" si="7"/>
        <v>71</v>
      </c>
      <c r="B115" s="6"/>
      <c r="C115" s="10"/>
      <c r="D115" s="32"/>
      <c r="E115" s="11"/>
      <c r="F115" s="10"/>
      <c r="G115" s="32"/>
      <c r="H115" s="11"/>
      <c r="I115" s="10"/>
      <c r="J115" s="32"/>
      <c r="K115" s="11"/>
      <c r="L115" s="10"/>
      <c r="M115" s="32"/>
      <c r="N115" s="11"/>
      <c r="O115" s="10"/>
      <c r="P115" s="32"/>
      <c r="Q115" s="11"/>
      <c r="R115" s="10"/>
      <c r="S115" s="32"/>
      <c r="T115" s="11"/>
      <c r="U115" s="10"/>
      <c r="V115" s="32"/>
      <c r="W115" s="11"/>
      <c r="X115" s="10"/>
      <c r="Y115" s="32"/>
      <c r="Z115" s="11"/>
      <c r="AA115" s="10"/>
      <c r="AB115" s="32"/>
      <c r="AC115" s="11"/>
      <c r="AD115" s="10"/>
      <c r="AE115" s="32"/>
      <c r="AF115" s="11"/>
      <c r="AG115" s="10"/>
      <c r="AH115" s="32"/>
      <c r="AI115" s="11"/>
      <c r="AJ115" s="10"/>
      <c r="AK115" s="32"/>
      <c r="AL115" s="11"/>
      <c r="AM115" s="10"/>
      <c r="AN115" s="32"/>
      <c r="AO115" s="11"/>
      <c r="AP115" s="10"/>
      <c r="AQ115" s="32"/>
      <c r="AR115" s="11"/>
      <c r="AS115" s="10"/>
      <c r="AT115" s="32"/>
      <c r="AU115" s="11"/>
      <c r="AV115" s="10"/>
      <c r="AW115" s="32"/>
      <c r="AX115" s="11"/>
      <c r="AY115" s="10"/>
      <c r="AZ115" s="32"/>
      <c r="BA115" s="11"/>
      <c r="BB115" s="10"/>
      <c r="BC115" s="32"/>
      <c r="BD115" s="11"/>
      <c r="BE115" s="10"/>
      <c r="BF115" s="32"/>
      <c r="BG115" s="11"/>
      <c r="BH115" s="28"/>
      <c r="BI115" s="41"/>
    </row>
    <row r="116" spans="1:61">
      <c r="A116">
        <f t="shared" si="7"/>
        <v>72</v>
      </c>
      <c r="B116" s="6"/>
      <c r="C116" s="10"/>
      <c r="D116" s="32"/>
      <c r="E116" s="11"/>
      <c r="F116" s="10"/>
      <c r="G116" s="32"/>
      <c r="H116" s="11"/>
      <c r="I116" s="10"/>
      <c r="J116" s="32"/>
      <c r="K116" s="11"/>
      <c r="L116" s="10"/>
      <c r="M116" s="32"/>
      <c r="N116" s="11"/>
      <c r="O116" s="10"/>
      <c r="P116" s="32"/>
      <c r="Q116" s="11"/>
      <c r="R116" s="10"/>
      <c r="S116" s="32"/>
      <c r="T116" s="11"/>
      <c r="U116" s="10"/>
      <c r="V116" s="32"/>
      <c r="W116" s="11"/>
      <c r="X116" s="10"/>
      <c r="Y116" s="32"/>
      <c r="Z116" s="11"/>
      <c r="AA116" s="10"/>
      <c r="AB116" s="32"/>
      <c r="AC116" s="11"/>
      <c r="AD116" s="10"/>
      <c r="AE116" s="32"/>
      <c r="AF116" s="11"/>
      <c r="AG116" s="10"/>
      <c r="AH116" s="32"/>
      <c r="AI116" s="11"/>
      <c r="AJ116" s="10"/>
      <c r="AK116" s="32"/>
      <c r="AL116" s="11"/>
      <c r="AM116" s="10"/>
      <c r="AN116" s="32"/>
      <c r="AO116" s="11"/>
      <c r="AP116" s="10"/>
      <c r="AQ116" s="32"/>
      <c r="AR116" s="11"/>
      <c r="AS116" s="10"/>
      <c r="AT116" s="32"/>
      <c r="AU116" s="11"/>
      <c r="AV116" s="10"/>
      <c r="AW116" s="32"/>
      <c r="AX116" s="11"/>
      <c r="AY116" s="10"/>
      <c r="AZ116" s="32"/>
      <c r="BA116" s="11"/>
      <c r="BB116" s="10"/>
      <c r="BC116" s="32"/>
      <c r="BD116" s="11"/>
      <c r="BE116" s="10"/>
      <c r="BF116" s="32"/>
      <c r="BG116" s="11"/>
      <c r="BH116" s="28"/>
      <c r="BI116" s="41"/>
    </row>
    <row r="117" spans="1:61">
      <c r="A117">
        <f t="shared" si="7"/>
        <v>73</v>
      </c>
      <c r="B117" s="6"/>
      <c r="C117" s="12"/>
      <c r="D117" s="36"/>
      <c r="E117" s="13"/>
      <c r="F117" s="12"/>
      <c r="G117" s="36"/>
      <c r="H117" s="13"/>
      <c r="I117" s="12"/>
      <c r="J117" s="36"/>
      <c r="K117" s="13"/>
      <c r="L117" s="12"/>
      <c r="M117" s="36"/>
      <c r="N117" s="13"/>
      <c r="O117" s="12"/>
      <c r="P117" s="36"/>
      <c r="Q117" s="13"/>
      <c r="R117" s="12"/>
      <c r="S117" s="36"/>
      <c r="T117" s="13"/>
      <c r="U117" s="12"/>
      <c r="V117" s="36"/>
      <c r="W117" s="13"/>
      <c r="X117" s="12"/>
      <c r="Y117" s="36"/>
      <c r="Z117" s="13"/>
      <c r="AA117" s="12"/>
      <c r="AB117" s="36"/>
      <c r="AC117" s="13"/>
      <c r="AD117" s="12"/>
      <c r="AE117" s="36"/>
      <c r="AF117" s="13"/>
      <c r="AG117" s="12"/>
      <c r="AH117" s="36"/>
      <c r="AI117" s="13"/>
      <c r="AJ117" s="12"/>
      <c r="AK117" s="36"/>
      <c r="AL117" s="13"/>
      <c r="AM117" s="12"/>
      <c r="AN117" s="36"/>
      <c r="AO117" s="13"/>
      <c r="AP117" s="12"/>
      <c r="AQ117" s="36"/>
      <c r="AR117" s="13"/>
      <c r="AS117" s="12"/>
      <c r="AT117" s="36"/>
      <c r="AU117" s="13"/>
      <c r="AV117" s="12"/>
      <c r="AW117" s="36"/>
      <c r="AX117" s="13"/>
      <c r="AY117" s="12"/>
      <c r="AZ117" s="36"/>
      <c r="BA117" s="13"/>
      <c r="BB117" s="12"/>
      <c r="BC117" s="36"/>
      <c r="BD117" s="13"/>
      <c r="BE117" s="12"/>
      <c r="BF117" s="36"/>
      <c r="BG117" s="13"/>
      <c r="BH117" s="28"/>
      <c r="BI117" s="41"/>
    </row>
    <row r="118" spans="1:61">
      <c r="A118">
        <f t="shared" si="7"/>
        <v>74</v>
      </c>
      <c r="B118" s="6"/>
      <c r="C118" s="10"/>
      <c r="D118" s="32"/>
      <c r="E118" s="11"/>
      <c r="F118" s="10"/>
      <c r="G118" s="32"/>
      <c r="H118" s="11"/>
      <c r="I118" s="10"/>
      <c r="J118" s="32"/>
      <c r="K118" s="11"/>
      <c r="L118" s="10"/>
      <c r="M118" s="32"/>
      <c r="N118" s="11"/>
      <c r="O118" s="10"/>
      <c r="P118" s="32"/>
      <c r="Q118" s="11"/>
      <c r="R118" s="10"/>
      <c r="S118" s="32"/>
      <c r="T118" s="11"/>
      <c r="U118" s="10"/>
      <c r="V118" s="32"/>
      <c r="W118" s="11"/>
      <c r="X118" s="10"/>
      <c r="Y118" s="32"/>
      <c r="Z118" s="11"/>
      <c r="AA118" s="10"/>
      <c r="AB118" s="32"/>
      <c r="AC118" s="11"/>
      <c r="AD118" s="10"/>
      <c r="AE118" s="32"/>
      <c r="AF118" s="11"/>
      <c r="AG118" s="10"/>
      <c r="AH118" s="32"/>
      <c r="AI118" s="11"/>
      <c r="AJ118" s="10"/>
      <c r="AK118" s="32"/>
      <c r="AL118" s="11"/>
      <c r="AM118" s="10"/>
      <c r="AN118" s="32"/>
      <c r="AO118" s="11"/>
      <c r="AP118" s="10"/>
      <c r="AQ118" s="32"/>
      <c r="AR118" s="11"/>
      <c r="AS118" s="10"/>
      <c r="AT118" s="32"/>
      <c r="AU118" s="11"/>
      <c r="AV118" s="10"/>
      <c r="AW118" s="32"/>
      <c r="AX118" s="11"/>
      <c r="AY118" s="10"/>
      <c r="AZ118" s="32"/>
      <c r="BA118" s="11"/>
      <c r="BB118" s="10"/>
      <c r="BC118" s="32"/>
      <c r="BD118" s="11"/>
      <c r="BE118" s="10"/>
      <c r="BF118" s="32"/>
      <c r="BG118" s="11"/>
      <c r="BH118" s="28"/>
      <c r="BI118" s="41"/>
    </row>
    <row r="119" spans="1:61">
      <c r="A119">
        <f t="shared" si="7"/>
        <v>75</v>
      </c>
      <c r="B119" s="6"/>
      <c r="C119" s="10"/>
      <c r="D119" s="32"/>
      <c r="E119" s="11"/>
      <c r="F119" s="10"/>
      <c r="G119" s="32"/>
      <c r="H119" s="11"/>
      <c r="I119" s="10"/>
      <c r="J119" s="32"/>
      <c r="K119" s="11"/>
      <c r="L119" s="10"/>
      <c r="M119" s="32"/>
      <c r="N119" s="11"/>
      <c r="O119" s="10"/>
      <c r="P119" s="32"/>
      <c r="Q119" s="11"/>
      <c r="R119" s="10"/>
      <c r="S119" s="32"/>
      <c r="T119" s="11"/>
      <c r="U119" s="10"/>
      <c r="V119" s="32"/>
      <c r="W119" s="11"/>
      <c r="X119" s="10"/>
      <c r="Y119" s="32"/>
      <c r="Z119" s="11"/>
      <c r="AA119" s="10"/>
      <c r="AB119" s="32"/>
      <c r="AC119" s="11"/>
      <c r="AD119" s="10"/>
      <c r="AE119" s="32"/>
      <c r="AF119" s="11"/>
      <c r="AG119" s="10"/>
      <c r="AH119" s="32"/>
      <c r="AI119" s="11"/>
      <c r="AJ119" s="10"/>
      <c r="AK119" s="32"/>
      <c r="AL119" s="11"/>
      <c r="AM119" s="10"/>
      <c r="AN119" s="32"/>
      <c r="AO119" s="11"/>
      <c r="AP119" s="10"/>
      <c r="AQ119" s="32"/>
      <c r="AR119" s="11"/>
      <c r="AS119" s="10"/>
      <c r="AT119" s="32"/>
      <c r="AU119" s="11"/>
      <c r="AV119" s="10"/>
      <c r="AW119" s="32"/>
      <c r="AX119" s="11"/>
      <c r="AY119" s="10"/>
      <c r="AZ119" s="32"/>
      <c r="BA119" s="11"/>
      <c r="BB119" s="10"/>
      <c r="BC119" s="32"/>
      <c r="BD119" s="11"/>
      <c r="BE119" s="10"/>
      <c r="BF119" s="32"/>
      <c r="BG119" s="11"/>
      <c r="BH119" s="28"/>
      <c r="BI119" s="41"/>
    </row>
    <row r="120" spans="1:61">
      <c r="A120">
        <f t="shared" si="7"/>
        <v>76</v>
      </c>
      <c r="B120" s="6"/>
      <c r="C120" s="10"/>
      <c r="D120" s="32"/>
      <c r="E120" s="11"/>
      <c r="F120" s="10"/>
      <c r="G120" s="32"/>
      <c r="H120" s="11"/>
      <c r="I120" s="10"/>
      <c r="J120" s="32"/>
      <c r="K120" s="11"/>
      <c r="L120" s="10"/>
      <c r="M120" s="32"/>
      <c r="N120" s="11"/>
      <c r="O120" s="10"/>
      <c r="P120" s="32"/>
      <c r="Q120" s="11"/>
      <c r="R120" s="10"/>
      <c r="S120" s="32"/>
      <c r="T120" s="11"/>
      <c r="U120" s="10"/>
      <c r="V120" s="32"/>
      <c r="W120" s="11"/>
      <c r="X120" s="10"/>
      <c r="Y120" s="32"/>
      <c r="Z120" s="11"/>
      <c r="AA120" s="10"/>
      <c r="AB120" s="32"/>
      <c r="AC120" s="11"/>
      <c r="AD120" s="10"/>
      <c r="AE120" s="32"/>
      <c r="AF120" s="11"/>
      <c r="AG120" s="10"/>
      <c r="AH120" s="32"/>
      <c r="AI120" s="11"/>
      <c r="AJ120" s="10"/>
      <c r="AK120" s="32"/>
      <c r="AL120" s="11"/>
      <c r="AM120" s="10"/>
      <c r="AN120" s="32"/>
      <c r="AO120" s="11"/>
      <c r="AP120" s="10"/>
      <c r="AQ120" s="32"/>
      <c r="AR120" s="11"/>
      <c r="AS120" s="10"/>
      <c r="AT120" s="32"/>
      <c r="AU120" s="11"/>
      <c r="AV120" s="10"/>
      <c r="AW120" s="32"/>
      <c r="AX120" s="11"/>
      <c r="AY120" s="10"/>
      <c r="AZ120" s="32"/>
      <c r="BA120" s="11"/>
      <c r="BB120" s="10"/>
      <c r="BC120" s="32"/>
      <c r="BD120" s="11"/>
      <c r="BE120" s="10"/>
      <c r="BF120" s="32"/>
      <c r="BG120" s="11"/>
      <c r="BI120" s="41"/>
    </row>
    <row r="121" spans="1:61">
      <c r="A121">
        <f t="shared" si="7"/>
        <v>77</v>
      </c>
      <c r="B121" s="6"/>
      <c r="C121" s="10"/>
      <c r="D121" s="32"/>
      <c r="E121" s="11"/>
      <c r="F121" s="10"/>
      <c r="G121" s="32"/>
      <c r="H121" s="11"/>
      <c r="I121" s="10"/>
      <c r="J121" s="32"/>
      <c r="K121" s="11"/>
      <c r="L121" s="10"/>
      <c r="M121" s="32"/>
      <c r="N121" s="11"/>
      <c r="O121" s="10"/>
      <c r="P121" s="32"/>
      <c r="Q121" s="11"/>
      <c r="R121" s="10"/>
      <c r="S121" s="32"/>
      <c r="T121" s="11"/>
      <c r="U121" s="10"/>
      <c r="V121" s="32"/>
      <c r="W121" s="11"/>
      <c r="X121" s="10"/>
      <c r="Y121" s="32"/>
      <c r="Z121" s="11"/>
      <c r="AA121" s="10"/>
      <c r="AB121" s="32"/>
      <c r="AC121" s="11"/>
      <c r="AD121" s="10"/>
      <c r="AE121" s="32"/>
      <c r="AF121" s="11"/>
      <c r="AG121" s="10"/>
      <c r="AH121" s="32"/>
      <c r="AI121" s="11"/>
      <c r="AJ121" s="10"/>
      <c r="AK121" s="32"/>
      <c r="AL121" s="11"/>
      <c r="AM121" s="10"/>
      <c r="AN121" s="32"/>
      <c r="AO121" s="11"/>
      <c r="AP121" s="10"/>
      <c r="AQ121" s="32"/>
      <c r="AR121" s="11"/>
      <c r="AS121" s="10"/>
      <c r="AT121" s="32"/>
      <c r="AU121" s="11"/>
      <c r="AV121" s="10"/>
      <c r="AW121" s="32"/>
      <c r="AX121" s="11"/>
      <c r="AY121" s="10"/>
      <c r="AZ121" s="32"/>
      <c r="BA121" s="11"/>
      <c r="BB121" s="10"/>
      <c r="BC121" s="32"/>
      <c r="BD121" s="11"/>
      <c r="BE121" s="10"/>
      <c r="BF121" s="32"/>
      <c r="BG121" s="11"/>
      <c r="BI121" s="41"/>
    </row>
    <row r="122" spans="1:61">
      <c r="A122">
        <f t="shared" si="7"/>
        <v>78</v>
      </c>
      <c r="B122" s="6"/>
      <c r="C122" s="10"/>
      <c r="D122" s="32"/>
      <c r="E122" s="11"/>
      <c r="F122" s="10"/>
      <c r="G122" s="32"/>
      <c r="H122" s="11"/>
      <c r="I122" s="10"/>
      <c r="J122" s="32"/>
      <c r="K122" s="11"/>
      <c r="L122" s="10"/>
      <c r="M122" s="32"/>
      <c r="N122" s="11"/>
      <c r="O122" s="10"/>
      <c r="P122" s="32"/>
      <c r="Q122" s="11"/>
      <c r="R122" s="10"/>
      <c r="S122" s="32"/>
      <c r="T122" s="11"/>
      <c r="U122" s="10"/>
      <c r="V122" s="32"/>
      <c r="W122" s="11"/>
      <c r="X122" s="10"/>
      <c r="Y122" s="32"/>
      <c r="Z122" s="11"/>
      <c r="AA122" s="10"/>
      <c r="AB122" s="32"/>
      <c r="AC122" s="11"/>
      <c r="AD122" s="10"/>
      <c r="AE122" s="32"/>
      <c r="AF122" s="11"/>
      <c r="AG122" s="10"/>
      <c r="AH122" s="32"/>
      <c r="AI122" s="11"/>
      <c r="AJ122" s="10"/>
      <c r="AK122" s="32"/>
      <c r="AL122" s="11"/>
      <c r="AM122" s="10"/>
      <c r="AN122" s="32"/>
      <c r="AO122" s="11"/>
      <c r="AP122" s="10"/>
      <c r="AQ122" s="32"/>
      <c r="AR122" s="11"/>
      <c r="AS122" s="10"/>
      <c r="AT122" s="32"/>
      <c r="AU122" s="11"/>
      <c r="AV122" s="10"/>
      <c r="AW122" s="32"/>
      <c r="AX122" s="11"/>
      <c r="AY122" s="10"/>
      <c r="AZ122" s="32"/>
      <c r="BA122" s="11"/>
      <c r="BB122" s="10"/>
      <c r="BC122" s="32"/>
      <c r="BD122" s="11"/>
      <c r="BE122" s="10"/>
      <c r="BF122" s="32"/>
      <c r="BG122" s="11"/>
      <c r="BI122" s="41"/>
    </row>
    <row r="123" spans="1:61">
      <c r="A123">
        <f t="shared" si="7"/>
        <v>79</v>
      </c>
      <c r="B123" s="6"/>
      <c r="C123" s="10"/>
      <c r="D123" s="32"/>
      <c r="E123" s="11"/>
      <c r="F123" s="10"/>
      <c r="G123" s="32"/>
      <c r="H123" s="11"/>
      <c r="I123" s="10"/>
      <c r="J123" s="32"/>
      <c r="K123" s="11"/>
      <c r="L123" s="10"/>
      <c r="M123" s="32"/>
      <c r="N123" s="11"/>
      <c r="O123" s="10"/>
      <c r="P123" s="32"/>
      <c r="Q123" s="11"/>
      <c r="R123" s="10"/>
      <c r="S123" s="32"/>
      <c r="T123" s="11"/>
      <c r="U123" s="10"/>
      <c r="V123" s="32"/>
      <c r="W123" s="11"/>
      <c r="X123" s="10"/>
      <c r="Y123" s="32"/>
      <c r="Z123" s="11"/>
      <c r="AA123" s="10"/>
      <c r="AB123" s="32"/>
      <c r="AC123" s="11"/>
      <c r="AD123" s="10"/>
      <c r="AE123" s="32"/>
      <c r="AF123" s="11"/>
      <c r="AG123" s="10"/>
      <c r="AH123" s="32"/>
      <c r="AI123" s="11"/>
      <c r="AJ123" s="10"/>
      <c r="AK123" s="32"/>
      <c r="AL123" s="11"/>
      <c r="AM123" s="10"/>
      <c r="AN123" s="32"/>
      <c r="AO123" s="11"/>
      <c r="AP123" s="10"/>
      <c r="AQ123" s="32"/>
      <c r="AR123" s="11"/>
      <c r="AS123" s="10"/>
      <c r="AT123" s="32"/>
      <c r="AU123" s="11"/>
      <c r="AV123" s="10"/>
      <c r="AW123" s="32"/>
      <c r="AX123" s="11"/>
      <c r="AY123" s="10"/>
      <c r="AZ123" s="32"/>
      <c r="BA123" s="11"/>
      <c r="BB123" s="10"/>
      <c r="BC123" s="32"/>
      <c r="BD123" s="11"/>
      <c r="BE123" s="10"/>
      <c r="BF123" s="32"/>
      <c r="BG123" s="11"/>
      <c r="BI123" s="41"/>
    </row>
    <row r="124" spans="1:61">
      <c r="A124">
        <f t="shared" si="7"/>
        <v>80</v>
      </c>
      <c r="B124" s="6"/>
      <c r="C124" s="10"/>
      <c r="D124" s="32"/>
      <c r="E124" s="11"/>
      <c r="F124" s="10"/>
      <c r="G124" s="32"/>
      <c r="H124" s="11"/>
      <c r="I124" s="10"/>
      <c r="J124" s="32"/>
      <c r="K124" s="11"/>
      <c r="L124" s="10"/>
      <c r="M124" s="32"/>
      <c r="N124" s="11"/>
      <c r="O124" s="10"/>
      <c r="P124" s="32"/>
      <c r="Q124" s="11"/>
      <c r="R124" s="10"/>
      <c r="S124" s="32"/>
      <c r="T124" s="11"/>
      <c r="U124" s="10"/>
      <c r="V124" s="32"/>
      <c r="W124" s="11"/>
      <c r="X124" s="10"/>
      <c r="Y124" s="32"/>
      <c r="Z124" s="11"/>
      <c r="AA124" s="10"/>
      <c r="AB124" s="32"/>
      <c r="AC124" s="11"/>
      <c r="AD124" s="10"/>
      <c r="AE124" s="32"/>
      <c r="AF124" s="11"/>
      <c r="AG124" s="10"/>
      <c r="AH124" s="32"/>
      <c r="AI124" s="11"/>
      <c r="AJ124" s="10"/>
      <c r="AK124" s="32"/>
      <c r="AL124" s="11"/>
      <c r="AM124" s="10"/>
      <c r="AN124" s="32"/>
      <c r="AO124" s="11"/>
      <c r="AP124" s="10"/>
      <c r="AQ124" s="32"/>
      <c r="AR124" s="11"/>
      <c r="AS124" s="10"/>
      <c r="AT124" s="32"/>
      <c r="AU124" s="11"/>
      <c r="AV124" s="10"/>
      <c r="AW124" s="32"/>
      <c r="AX124" s="11"/>
      <c r="AY124" s="10"/>
      <c r="AZ124" s="32"/>
      <c r="BA124" s="11"/>
      <c r="BB124" s="10"/>
      <c r="BC124" s="32"/>
      <c r="BD124" s="11"/>
      <c r="BE124" s="10"/>
      <c r="BF124" s="32"/>
      <c r="BG124" s="11"/>
      <c r="BI124" s="41"/>
    </row>
    <row r="125" spans="1:61">
      <c r="A125">
        <f t="shared" si="7"/>
        <v>81</v>
      </c>
      <c r="B125" s="6"/>
      <c r="C125" s="10"/>
      <c r="D125" s="32"/>
      <c r="E125" s="11"/>
      <c r="F125" s="10"/>
      <c r="G125" s="32"/>
      <c r="H125" s="11"/>
      <c r="I125" s="10"/>
      <c r="J125" s="32"/>
      <c r="K125" s="11"/>
      <c r="L125" s="10"/>
      <c r="M125" s="32"/>
      <c r="N125" s="11"/>
      <c r="O125" s="10"/>
      <c r="P125" s="32"/>
      <c r="Q125" s="11"/>
      <c r="R125" s="10"/>
      <c r="S125" s="32"/>
      <c r="T125" s="11"/>
      <c r="U125" s="10"/>
      <c r="V125" s="32"/>
      <c r="W125" s="11"/>
      <c r="X125" s="10"/>
      <c r="Y125" s="32"/>
      <c r="Z125" s="11"/>
      <c r="AA125" s="10"/>
      <c r="AB125" s="32"/>
      <c r="AC125" s="11"/>
      <c r="AD125" s="10"/>
      <c r="AE125" s="32"/>
      <c r="AF125" s="11"/>
      <c r="AG125" s="10"/>
      <c r="AH125" s="32"/>
      <c r="AI125" s="11"/>
      <c r="AJ125" s="10"/>
      <c r="AK125" s="32"/>
      <c r="AL125" s="11"/>
      <c r="AM125" s="10"/>
      <c r="AN125" s="32"/>
      <c r="AO125" s="11"/>
      <c r="AP125" s="10"/>
      <c r="AQ125" s="32"/>
      <c r="AR125" s="11"/>
      <c r="AS125" s="10"/>
      <c r="AT125" s="32"/>
      <c r="AU125" s="11"/>
      <c r="AV125" s="10"/>
      <c r="AW125" s="32"/>
      <c r="AX125" s="11"/>
      <c r="AY125" s="10"/>
      <c r="AZ125" s="32"/>
      <c r="BA125" s="11"/>
      <c r="BB125" s="10"/>
      <c r="BC125" s="32"/>
      <c r="BD125" s="11"/>
      <c r="BE125" s="10"/>
      <c r="BF125" s="32"/>
      <c r="BG125" s="11"/>
    </row>
    <row r="126" spans="1:61">
      <c r="A126">
        <f t="shared" si="7"/>
        <v>82</v>
      </c>
      <c r="B126" s="6"/>
      <c r="C126" s="10"/>
      <c r="D126" s="32"/>
      <c r="E126" s="11"/>
      <c r="F126" s="10"/>
      <c r="G126" s="32"/>
      <c r="H126" s="11"/>
      <c r="I126" s="10"/>
      <c r="J126" s="32"/>
      <c r="K126" s="11"/>
      <c r="L126" s="10"/>
      <c r="M126" s="32"/>
      <c r="N126" s="11"/>
      <c r="O126" s="10"/>
      <c r="P126" s="32"/>
      <c r="Q126" s="11"/>
      <c r="R126" s="10"/>
      <c r="S126" s="32"/>
      <c r="T126" s="11"/>
      <c r="U126" s="10"/>
      <c r="V126" s="32"/>
      <c r="W126" s="11"/>
      <c r="X126" s="10"/>
      <c r="Y126" s="32"/>
      <c r="Z126" s="11"/>
      <c r="AA126" s="10"/>
      <c r="AB126" s="32"/>
      <c r="AC126" s="11"/>
      <c r="AD126" s="10"/>
      <c r="AE126" s="32"/>
      <c r="AF126" s="11"/>
      <c r="AG126" s="10"/>
      <c r="AH126" s="32"/>
      <c r="AI126" s="11"/>
      <c r="AJ126" s="10"/>
      <c r="AK126" s="32"/>
      <c r="AL126" s="11"/>
      <c r="AM126" s="10"/>
      <c r="AN126" s="32"/>
      <c r="AO126" s="11"/>
      <c r="AP126" s="10"/>
      <c r="AQ126" s="32"/>
      <c r="AR126" s="11"/>
      <c r="AS126" s="10"/>
      <c r="AT126" s="32"/>
      <c r="AU126" s="11"/>
      <c r="AV126" s="10"/>
      <c r="AW126" s="32"/>
      <c r="AX126" s="11"/>
      <c r="AY126" s="10"/>
      <c r="AZ126" s="32"/>
      <c r="BA126" s="11"/>
      <c r="BB126" s="10"/>
      <c r="BC126" s="32"/>
      <c r="BD126" s="11"/>
      <c r="BE126" s="10"/>
      <c r="BF126" s="32"/>
      <c r="BG126" s="11"/>
    </row>
    <row r="127" spans="1:61">
      <c r="A127">
        <f t="shared" si="7"/>
        <v>83</v>
      </c>
      <c r="B127" s="6"/>
      <c r="C127" s="10"/>
      <c r="D127" s="32"/>
      <c r="E127" s="11"/>
      <c r="F127" s="10"/>
      <c r="G127" s="32"/>
      <c r="H127" s="11"/>
      <c r="I127" s="10"/>
      <c r="J127" s="32"/>
      <c r="K127" s="11"/>
      <c r="L127" s="10"/>
      <c r="M127" s="32"/>
      <c r="N127" s="11"/>
      <c r="O127" s="10"/>
      <c r="P127" s="32"/>
      <c r="Q127" s="11"/>
      <c r="R127" s="10"/>
      <c r="S127" s="32"/>
      <c r="T127" s="11"/>
      <c r="U127" s="10"/>
      <c r="V127" s="32"/>
      <c r="W127" s="11"/>
      <c r="X127" s="10"/>
      <c r="Y127" s="32"/>
      <c r="Z127" s="11"/>
      <c r="AA127" s="10"/>
      <c r="AB127" s="32"/>
      <c r="AC127" s="11"/>
      <c r="AD127" s="10"/>
      <c r="AE127" s="32"/>
      <c r="AF127" s="11"/>
      <c r="AG127" s="10"/>
      <c r="AH127" s="32"/>
      <c r="AI127" s="11"/>
      <c r="AJ127" s="10"/>
      <c r="AK127" s="32"/>
      <c r="AL127" s="11"/>
      <c r="AM127" s="10"/>
      <c r="AN127" s="32"/>
      <c r="AO127" s="11"/>
      <c r="AP127" s="10"/>
      <c r="AQ127" s="32"/>
      <c r="AR127" s="11"/>
      <c r="AS127" s="10"/>
      <c r="AT127" s="32"/>
      <c r="AU127" s="11"/>
      <c r="AV127" s="10"/>
      <c r="AW127" s="32"/>
      <c r="AX127" s="11"/>
      <c r="AY127" s="10"/>
      <c r="AZ127" s="32"/>
      <c r="BA127" s="11"/>
      <c r="BB127" s="10"/>
      <c r="BC127" s="32"/>
      <c r="BD127" s="11"/>
      <c r="BE127" s="10"/>
      <c r="BF127" s="32"/>
      <c r="BG127" s="11"/>
    </row>
    <row r="128" spans="1:61">
      <c r="A128">
        <f t="shared" si="7"/>
        <v>84</v>
      </c>
      <c r="B128" s="6"/>
      <c r="C128" s="10"/>
      <c r="D128" s="32"/>
      <c r="E128" s="11"/>
      <c r="F128" s="10"/>
      <c r="G128" s="32"/>
      <c r="H128" s="11"/>
      <c r="I128" s="10"/>
      <c r="J128" s="32"/>
      <c r="K128" s="11"/>
      <c r="L128" s="10"/>
      <c r="M128" s="32"/>
      <c r="N128" s="11"/>
      <c r="O128" s="10"/>
      <c r="P128" s="32"/>
      <c r="Q128" s="11"/>
      <c r="R128" s="10"/>
      <c r="S128" s="32"/>
      <c r="T128" s="11"/>
      <c r="U128" s="10"/>
      <c r="V128" s="32"/>
      <c r="W128" s="11"/>
      <c r="X128" s="10"/>
      <c r="Y128" s="32"/>
      <c r="Z128" s="11"/>
      <c r="AA128" s="10"/>
      <c r="AB128" s="32"/>
      <c r="AC128" s="11"/>
      <c r="AD128" s="10"/>
      <c r="AE128" s="32"/>
      <c r="AF128" s="11"/>
      <c r="AG128" s="10"/>
      <c r="AH128" s="32"/>
      <c r="AI128" s="11"/>
      <c r="AJ128" s="10"/>
      <c r="AK128" s="32"/>
      <c r="AL128" s="11"/>
      <c r="AM128" s="10"/>
      <c r="AN128" s="32"/>
      <c r="AO128" s="11"/>
      <c r="AP128" s="10"/>
      <c r="AQ128" s="32"/>
      <c r="AR128" s="11"/>
      <c r="AS128" s="10"/>
      <c r="AT128" s="32"/>
      <c r="AU128" s="11"/>
      <c r="AV128" s="10"/>
      <c r="AW128" s="32"/>
      <c r="AX128" s="11"/>
      <c r="AY128" s="10"/>
      <c r="AZ128" s="32"/>
      <c r="BA128" s="11"/>
      <c r="BB128" s="10"/>
      <c r="BC128" s="32"/>
      <c r="BD128" s="11"/>
      <c r="BE128" s="10"/>
      <c r="BF128" s="32"/>
      <c r="BG128" s="11"/>
    </row>
    <row r="129" spans="1:61">
      <c r="A129">
        <f t="shared" si="7"/>
        <v>85</v>
      </c>
      <c r="B129" s="6"/>
      <c r="C129" s="10"/>
      <c r="D129" s="32"/>
      <c r="E129" s="11"/>
      <c r="F129" s="10"/>
      <c r="G129" s="32"/>
      <c r="H129" s="11"/>
      <c r="I129" s="10"/>
      <c r="J129" s="32"/>
      <c r="K129" s="11"/>
      <c r="L129" s="10"/>
      <c r="M129" s="32"/>
      <c r="N129" s="11"/>
      <c r="O129" s="10"/>
      <c r="P129" s="32"/>
      <c r="Q129" s="11"/>
      <c r="R129" s="10"/>
      <c r="S129" s="32"/>
      <c r="T129" s="11"/>
      <c r="U129" s="10"/>
      <c r="V129" s="32"/>
      <c r="W129" s="11"/>
      <c r="X129" s="10"/>
      <c r="Y129" s="32"/>
      <c r="Z129" s="11"/>
      <c r="AA129" s="10"/>
      <c r="AB129" s="32"/>
      <c r="AC129" s="11"/>
      <c r="AD129" s="10"/>
      <c r="AE129" s="32"/>
      <c r="AF129" s="11"/>
      <c r="AG129" s="10"/>
      <c r="AH129" s="32"/>
      <c r="AI129" s="11"/>
      <c r="AJ129" s="10"/>
      <c r="AK129" s="32"/>
      <c r="AL129" s="11"/>
      <c r="AM129" s="10"/>
      <c r="AN129" s="32"/>
      <c r="AO129" s="11"/>
      <c r="AP129" s="10"/>
      <c r="AQ129" s="32"/>
      <c r="AR129" s="11"/>
      <c r="AS129" s="10"/>
      <c r="AT129" s="32"/>
      <c r="AU129" s="11"/>
      <c r="AV129" s="10"/>
      <c r="AW129" s="32"/>
      <c r="AX129" s="11"/>
      <c r="AY129" s="10"/>
      <c r="AZ129" s="32"/>
      <c r="BA129" s="11"/>
      <c r="BB129" s="10"/>
      <c r="BC129" s="32"/>
      <c r="BD129" s="11"/>
      <c r="BE129" s="10"/>
      <c r="BF129" s="32"/>
      <c r="BG129" s="11"/>
      <c r="BI129" s="41"/>
    </row>
    <row r="130" spans="1:61">
      <c r="A130">
        <f t="shared" si="7"/>
        <v>86</v>
      </c>
      <c r="B130" s="6"/>
      <c r="C130" s="10"/>
      <c r="D130" s="32"/>
      <c r="E130" s="11"/>
      <c r="F130" s="10"/>
      <c r="G130" s="32"/>
      <c r="H130" s="11"/>
      <c r="I130" s="10"/>
      <c r="J130" s="32"/>
      <c r="K130" s="11"/>
      <c r="L130" s="10"/>
      <c r="M130" s="32"/>
      <c r="N130" s="11"/>
      <c r="O130" s="10"/>
      <c r="P130" s="32"/>
      <c r="Q130" s="11"/>
      <c r="R130" s="10"/>
      <c r="S130" s="32"/>
      <c r="T130" s="11"/>
      <c r="U130" s="10"/>
      <c r="V130" s="32"/>
      <c r="W130" s="11"/>
      <c r="X130" s="10"/>
      <c r="Y130" s="32"/>
      <c r="Z130" s="11"/>
      <c r="AA130" s="10"/>
      <c r="AB130" s="32"/>
      <c r="AC130" s="11"/>
      <c r="AD130" s="10"/>
      <c r="AE130" s="32"/>
      <c r="AF130" s="11"/>
      <c r="AG130" s="10"/>
      <c r="AH130" s="32"/>
      <c r="AI130" s="11"/>
      <c r="AJ130" s="10"/>
      <c r="AK130" s="32"/>
      <c r="AL130" s="11"/>
      <c r="AM130" s="10"/>
      <c r="AN130" s="32"/>
      <c r="AO130" s="11"/>
      <c r="AP130" s="10"/>
      <c r="AQ130" s="32"/>
      <c r="AR130" s="11"/>
      <c r="AS130" s="10"/>
      <c r="AT130" s="32"/>
      <c r="AU130" s="11"/>
      <c r="AV130" s="10"/>
      <c r="AW130" s="32"/>
      <c r="AX130" s="11"/>
      <c r="AY130" s="10"/>
      <c r="AZ130" s="32"/>
      <c r="BA130" s="11"/>
      <c r="BB130" s="10"/>
      <c r="BC130" s="32"/>
      <c r="BD130" s="11"/>
      <c r="BE130" s="10"/>
      <c r="BF130" s="32"/>
      <c r="BG130" s="11"/>
      <c r="BI130" s="76"/>
    </row>
    <row r="131" spans="1:61">
      <c r="A131">
        <f t="shared" si="7"/>
        <v>87</v>
      </c>
      <c r="B131" s="6"/>
      <c r="C131" s="10"/>
      <c r="D131" s="32"/>
      <c r="E131" s="11"/>
      <c r="F131" s="10"/>
      <c r="G131" s="32"/>
      <c r="H131" s="11"/>
      <c r="I131" s="10"/>
      <c r="J131" s="32"/>
      <c r="K131" s="11"/>
      <c r="L131" s="10"/>
      <c r="M131" s="32"/>
      <c r="N131" s="11"/>
      <c r="O131" s="10"/>
      <c r="P131" s="32"/>
      <c r="Q131" s="11"/>
      <c r="R131" s="10"/>
      <c r="S131" s="32"/>
      <c r="T131" s="11"/>
      <c r="U131" s="10"/>
      <c r="V131" s="32"/>
      <c r="W131" s="11"/>
      <c r="X131" s="10"/>
      <c r="Y131" s="32"/>
      <c r="Z131" s="11"/>
      <c r="AA131" s="10"/>
      <c r="AB131" s="32"/>
      <c r="AC131" s="11"/>
      <c r="AD131" s="10"/>
      <c r="AE131" s="32"/>
      <c r="AF131" s="11"/>
      <c r="AG131" s="10"/>
      <c r="AH131" s="32"/>
      <c r="AI131" s="11"/>
      <c r="AJ131" s="10"/>
      <c r="AK131" s="32"/>
      <c r="AL131" s="11"/>
      <c r="AM131" s="10"/>
      <c r="AN131" s="32"/>
      <c r="AO131" s="11"/>
      <c r="AP131" s="10"/>
      <c r="AQ131" s="32"/>
      <c r="AR131" s="11"/>
      <c r="AS131" s="10"/>
      <c r="AT131" s="32"/>
      <c r="AU131" s="11"/>
      <c r="AV131" s="10"/>
      <c r="AW131" s="32"/>
      <c r="AX131" s="11"/>
      <c r="AY131" s="10"/>
      <c r="AZ131" s="32"/>
      <c r="BA131" s="11"/>
      <c r="BB131" s="10"/>
      <c r="BC131" s="32"/>
      <c r="BD131" s="11"/>
      <c r="BE131" s="10"/>
      <c r="BF131" s="32"/>
      <c r="BG131" s="11"/>
      <c r="BI131" s="41"/>
    </row>
    <row r="132" spans="1:61">
      <c r="A132">
        <f t="shared" si="7"/>
        <v>88</v>
      </c>
      <c r="B132" s="6"/>
      <c r="C132" s="10"/>
      <c r="D132" s="32"/>
      <c r="E132" s="11"/>
      <c r="F132" s="10"/>
      <c r="G132" s="32"/>
      <c r="H132" s="11"/>
      <c r="I132" s="10"/>
      <c r="J132" s="32"/>
      <c r="K132" s="11"/>
      <c r="L132" s="10"/>
      <c r="M132" s="32"/>
      <c r="N132" s="11"/>
      <c r="O132" s="10"/>
      <c r="P132" s="32"/>
      <c r="Q132" s="11"/>
      <c r="R132" s="10"/>
      <c r="S132" s="32"/>
      <c r="T132" s="11"/>
      <c r="U132" s="10"/>
      <c r="V132" s="32"/>
      <c r="W132" s="11"/>
      <c r="X132" s="10"/>
      <c r="Y132" s="32"/>
      <c r="Z132" s="11"/>
      <c r="AA132" s="10"/>
      <c r="AB132" s="32"/>
      <c r="AC132" s="11"/>
      <c r="AD132" s="10"/>
      <c r="AE132" s="32"/>
      <c r="AF132" s="11"/>
      <c r="AG132" s="10"/>
      <c r="AH132" s="32"/>
      <c r="AI132" s="11"/>
      <c r="AJ132" s="10"/>
      <c r="AK132" s="32"/>
      <c r="AL132" s="11"/>
      <c r="AM132" s="10"/>
      <c r="AN132" s="32"/>
      <c r="AO132" s="11"/>
      <c r="AP132" s="10"/>
      <c r="AQ132" s="32"/>
      <c r="AR132" s="11"/>
      <c r="AS132" s="10"/>
      <c r="AT132" s="32"/>
      <c r="AU132" s="11"/>
      <c r="AV132" s="10"/>
      <c r="AW132" s="32"/>
      <c r="AX132" s="11"/>
      <c r="AY132" s="10"/>
      <c r="AZ132" s="32"/>
      <c r="BA132" s="11"/>
      <c r="BB132" s="10"/>
      <c r="BC132" s="32"/>
      <c r="BD132" s="11"/>
      <c r="BE132" s="10"/>
      <c r="BF132" s="32"/>
      <c r="BG132" s="11"/>
      <c r="BI132" s="41"/>
    </row>
    <row r="133" spans="1:61">
      <c r="A133">
        <f t="shared" si="7"/>
        <v>89</v>
      </c>
      <c r="B133" s="6"/>
      <c r="C133" s="10"/>
      <c r="D133" s="32"/>
      <c r="E133" s="11"/>
      <c r="F133" s="10"/>
      <c r="G133" s="32"/>
      <c r="H133" s="11"/>
      <c r="I133" s="10"/>
      <c r="J133" s="32"/>
      <c r="K133" s="11"/>
      <c r="L133" s="10"/>
      <c r="M133" s="32"/>
      <c r="N133" s="11"/>
      <c r="O133" s="10"/>
      <c r="P133" s="32"/>
      <c r="Q133" s="11"/>
      <c r="R133" s="10"/>
      <c r="S133" s="32"/>
      <c r="T133" s="11"/>
      <c r="U133" s="10"/>
      <c r="V133" s="32"/>
      <c r="W133" s="11"/>
      <c r="X133" s="10"/>
      <c r="Y133" s="32"/>
      <c r="Z133" s="11"/>
      <c r="AA133" s="10"/>
      <c r="AB133" s="32"/>
      <c r="AC133" s="11"/>
      <c r="AD133" s="10"/>
      <c r="AE133" s="32"/>
      <c r="AF133" s="11"/>
      <c r="AG133" s="10"/>
      <c r="AH133" s="32"/>
      <c r="AI133" s="11"/>
      <c r="AJ133" s="10"/>
      <c r="AK133" s="32"/>
      <c r="AL133" s="11"/>
      <c r="AM133" s="10"/>
      <c r="AN133" s="32"/>
      <c r="AO133" s="11"/>
      <c r="AP133" s="10"/>
      <c r="AQ133" s="32"/>
      <c r="AR133" s="11"/>
      <c r="AS133" s="10"/>
      <c r="AT133" s="32"/>
      <c r="AU133" s="11"/>
      <c r="AV133" s="10"/>
      <c r="AW133" s="32"/>
      <c r="AX133" s="11"/>
      <c r="AY133" s="10"/>
      <c r="AZ133" s="32"/>
      <c r="BA133" s="11"/>
      <c r="BB133" s="10"/>
      <c r="BC133" s="32"/>
      <c r="BD133" s="11"/>
      <c r="BE133" s="10"/>
      <c r="BF133" s="32"/>
      <c r="BG133" s="11"/>
      <c r="BI133" s="76"/>
    </row>
    <row r="134" spans="1:61">
      <c r="A134">
        <f t="shared" si="7"/>
        <v>90</v>
      </c>
      <c r="B134" s="6"/>
      <c r="C134" s="10"/>
      <c r="D134" s="32"/>
      <c r="E134" s="11"/>
      <c r="F134" s="10"/>
      <c r="G134" s="32"/>
      <c r="H134" s="11"/>
      <c r="I134" s="10"/>
      <c r="J134" s="32"/>
      <c r="K134" s="11"/>
      <c r="L134" s="10"/>
      <c r="M134" s="32"/>
      <c r="N134" s="11"/>
      <c r="O134" s="10"/>
      <c r="P134" s="32"/>
      <c r="Q134" s="11"/>
      <c r="R134" s="10"/>
      <c r="S134" s="32"/>
      <c r="T134" s="11"/>
      <c r="U134" s="10"/>
      <c r="V134" s="32"/>
      <c r="W134" s="11"/>
      <c r="X134" s="10"/>
      <c r="Y134" s="32"/>
      <c r="Z134" s="11"/>
      <c r="AA134" s="10"/>
      <c r="AB134" s="32"/>
      <c r="AC134" s="11"/>
      <c r="AD134" s="10"/>
      <c r="AE134" s="32"/>
      <c r="AF134" s="11"/>
      <c r="AG134" s="94"/>
      <c r="AH134" s="32"/>
      <c r="AI134" s="11"/>
      <c r="AJ134" s="10"/>
      <c r="AK134" s="32"/>
      <c r="AL134" s="11"/>
      <c r="AM134" s="10"/>
      <c r="AN134" s="32"/>
      <c r="AO134" s="11"/>
      <c r="AP134" s="10"/>
      <c r="AQ134" s="32"/>
      <c r="AR134" s="11"/>
      <c r="AS134" s="10"/>
      <c r="AT134" s="32"/>
      <c r="AU134" s="11"/>
      <c r="AV134" s="10"/>
      <c r="AW134" s="32"/>
      <c r="AX134" s="11"/>
      <c r="AY134" s="94"/>
      <c r="AZ134" s="32"/>
      <c r="BA134" s="11"/>
      <c r="BB134" s="10"/>
      <c r="BC134" s="32"/>
      <c r="BD134" s="11"/>
      <c r="BE134" s="10"/>
      <c r="BF134" s="32"/>
      <c r="BG134" s="11"/>
      <c r="BI134" s="41"/>
    </row>
    <row r="135" spans="1:61">
      <c r="A135">
        <f t="shared" si="7"/>
        <v>91</v>
      </c>
      <c r="B135" s="6"/>
      <c r="C135" s="10"/>
      <c r="D135" s="32"/>
      <c r="E135" s="11"/>
      <c r="F135" s="10"/>
      <c r="G135" s="32"/>
      <c r="H135" s="11"/>
      <c r="I135" s="10"/>
      <c r="J135" s="32"/>
      <c r="K135" s="11"/>
      <c r="L135" s="10"/>
      <c r="M135" s="32"/>
      <c r="N135" s="11"/>
      <c r="O135" s="10"/>
      <c r="P135" s="32"/>
      <c r="Q135" s="11"/>
      <c r="R135" s="10"/>
      <c r="S135" s="32"/>
      <c r="T135" s="11"/>
      <c r="U135" s="10"/>
      <c r="V135" s="32"/>
      <c r="W135" s="11"/>
      <c r="X135" s="10"/>
      <c r="Y135" s="32"/>
      <c r="Z135" s="11"/>
      <c r="AA135" s="10"/>
      <c r="AB135" s="32"/>
      <c r="AC135" s="11"/>
      <c r="AD135" s="10"/>
      <c r="AE135" s="32"/>
      <c r="AF135" s="11"/>
      <c r="AG135" s="10"/>
      <c r="AH135" s="32"/>
      <c r="AI135" s="11"/>
      <c r="AJ135" s="10"/>
      <c r="AK135" s="32"/>
      <c r="AL135" s="11"/>
      <c r="AM135" s="10"/>
      <c r="AN135" s="32"/>
      <c r="AO135" s="11"/>
      <c r="AP135" s="10"/>
      <c r="AQ135" s="32"/>
      <c r="AR135" s="11"/>
      <c r="AS135" s="10"/>
      <c r="AT135" s="32"/>
      <c r="AU135" s="11"/>
      <c r="AV135" s="10"/>
      <c r="AW135" s="32"/>
      <c r="AX135" s="11"/>
      <c r="AY135" s="10"/>
      <c r="AZ135" s="32"/>
      <c r="BA135" s="11"/>
      <c r="BB135" s="10"/>
      <c r="BC135" s="32"/>
      <c r="BD135" s="11"/>
      <c r="BE135" s="10"/>
      <c r="BF135" s="32"/>
      <c r="BG135" s="11"/>
      <c r="BI135" s="41"/>
    </row>
    <row r="136" spans="1:61">
      <c r="A136">
        <f t="shared" si="7"/>
        <v>92</v>
      </c>
      <c r="B136" s="6"/>
      <c r="C136" s="10"/>
      <c r="D136" s="32"/>
      <c r="E136" s="11"/>
      <c r="F136" s="10"/>
      <c r="G136" s="32"/>
      <c r="H136" s="11"/>
      <c r="I136" s="10"/>
      <c r="J136" s="32"/>
      <c r="K136" s="11"/>
      <c r="L136" s="10"/>
      <c r="M136" s="32"/>
      <c r="N136" s="11"/>
      <c r="O136" s="10"/>
      <c r="P136" s="32"/>
      <c r="Q136" s="11"/>
      <c r="R136" s="10"/>
      <c r="S136" s="32"/>
      <c r="T136" s="11"/>
      <c r="U136" s="10"/>
      <c r="V136" s="32"/>
      <c r="W136" s="11"/>
      <c r="X136" s="10"/>
      <c r="Y136" s="32"/>
      <c r="Z136" s="11"/>
      <c r="AA136" s="10"/>
      <c r="AB136" s="32"/>
      <c r="AC136" s="11"/>
      <c r="AD136" s="10"/>
      <c r="AE136" s="32"/>
      <c r="AF136" s="11"/>
      <c r="AG136" s="10"/>
      <c r="AH136" s="32"/>
      <c r="AI136" s="11"/>
      <c r="AJ136" s="10"/>
      <c r="AK136" s="32"/>
      <c r="AL136" s="11"/>
      <c r="AM136" s="10"/>
      <c r="AN136" s="32"/>
      <c r="AO136" s="11"/>
      <c r="AP136" s="10"/>
      <c r="AQ136" s="32"/>
      <c r="AR136" s="11"/>
      <c r="AS136" s="10"/>
      <c r="AT136" s="32"/>
      <c r="AU136" s="11"/>
      <c r="AV136" s="10"/>
      <c r="AW136" s="32"/>
      <c r="AX136" s="11"/>
      <c r="AY136" s="10"/>
      <c r="AZ136" s="32"/>
      <c r="BA136" s="11"/>
      <c r="BB136" s="10"/>
      <c r="BC136" s="32"/>
      <c r="BD136" s="11"/>
      <c r="BE136" s="10"/>
      <c r="BF136" s="32"/>
      <c r="BG136" s="11"/>
      <c r="BH136" s="28"/>
      <c r="BI136" s="76"/>
    </row>
    <row r="137" spans="1:61">
      <c r="A137">
        <f t="shared" si="7"/>
        <v>93</v>
      </c>
      <c r="B137" s="6"/>
      <c r="C137" s="10"/>
      <c r="D137" s="32"/>
      <c r="E137" s="11"/>
      <c r="F137" s="10"/>
      <c r="G137" s="32"/>
      <c r="H137" s="11"/>
      <c r="I137" s="10"/>
      <c r="J137" s="32"/>
      <c r="K137" s="11"/>
      <c r="L137" s="10"/>
      <c r="M137" s="32"/>
      <c r="N137" s="11"/>
      <c r="O137" s="10"/>
      <c r="P137" s="32"/>
      <c r="Q137" s="11"/>
      <c r="R137" s="10"/>
      <c r="S137" s="32"/>
      <c r="T137" s="11"/>
      <c r="U137" s="10"/>
      <c r="V137" s="32"/>
      <c r="W137" s="11"/>
      <c r="X137" s="10"/>
      <c r="Y137" s="32"/>
      <c r="Z137" s="11"/>
      <c r="AA137" s="10"/>
      <c r="AB137" s="32"/>
      <c r="AC137" s="11"/>
      <c r="AD137" s="10"/>
      <c r="AE137" s="32"/>
      <c r="AF137" s="11"/>
      <c r="AG137" s="10"/>
      <c r="AH137" s="32"/>
      <c r="AI137" s="11"/>
      <c r="AJ137" s="10"/>
      <c r="AK137" s="32"/>
      <c r="AL137" s="11"/>
      <c r="AM137" s="10"/>
      <c r="AN137" s="32"/>
      <c r="AO137" s="11"/>
      <c r="AP137" s="10"/>
      <c r="AQ137" s="32"/>
      <c r="AR137" s="11"/>
      <c r="AS137" s="10"/>
      <c r="AT137" s="32"/>
      <c r="AU137" s="11"/>
      <c r="AV137" s="10"/>
      <c r="AW137" s="32"/>
      <c r="AX137" s="11"/>
      <c r="AY137" s="10"/>
      <c r="AZ137" s="32"/>
      <c r="BA137" s="11"/>
      <c r="BB137" s="10"/>
      <c r="BC137" s="32"/>
      <c r="BD137" s="11"/>
      <c r="BE137" s="10"/>
      <c r="BF137" s="32"/>
      <c r="BG137" s="11"/>
      <c r="BH137" s="28"/>
      <c r="BI137" s="76"/>
    </row>
    <row r="138" spans="1:61">
      <c r="A138">
        <f t="shared" si="7"/>
        <v>94</v>
      </c>
      <c r="B138" s="6"/>
      <c r="C138" s="10"/>
      <c r="D138" s="32"/>
      <c r="E138" s="11"/>
      <c r="F138" s="10"/>
      <c r="G138" s="32"/>
      <c r="H138" s="11"/>
      <c r="I138" s="10"/>
      <c r="J138" s="32"/>
      <c r="K138" s="11"/>
      <c r="L138" s="10"/>
      <c r="M138" s="32"/>
      <c r="N138" s="11"/>
      <c r="O138" s="10"/>
      <c r="P138" s="32"/>
      <c r="Q138" s="11"/>
      <c r="R138" s="10"/>
      <c r="S138" s="32"/>
      <c r="T138" s="11"/>
      <c r="U138" s="10"/>
      <c r="V138" s="32"/>
      <c r="W138" s="11"/>
      <c r="X138" s="10"/>
      <c r="Y138" s="32"/>
      <c r="Z138" s="11"/>
      <c r="AA138" s="10"/>
      <c r="AB138" s="32"/>
      <c r="AC138" s="11"/>
      <c r="AD138" s="10"/>
      <c r="AE138" s="32"/>
      <c r="AF138" s="11"/>
      <c r="AG138" s="10"/>
      <c r="AH138" s="32"/>
      <c r="AI138" s="11"/>
      <c r="AJ138" s="10"/>
      <c r="AK138" s="32"/>
      <c r="AL138" s="11"/>
      <c r="AM138" s="10"/>
      <c r="AN138" s="32"/>
      <c r="AO138" s="11"/>
      <c r="AP138" s="10"/>
      <c r="AQ138" s="32"/>
      <c r="AR138" s="11"/>
      <c r="AS138" s="10"/>
      <c r="AT138" s="32"/>
      <c r="AU138" s="11"/>
      <c r="AV138" s="10"/>
      <c r="AW138" s="32"/>
      <c r="AX138" s="11"/>
      <c r="AY138" s="10"/>
      <c r="AZ138" s="32"/>
      <c r="BA138" s="11"/>
      <c r="BB138" s="10"/>
      <c r="BC138" s="32"/>
      <c r="BD138" s="11"/>
      <c r="BE138" s="10"/>
      <c r="BF138" s="32"/>
      <c r="BG138" s="11"/>
      <c r="BH138" s="28"/>
      <c r="BI138" s="41"/>
    </row>
    <row r="139" spans="1:61">
      <c r="A139">
        <f t="shared" si="7"/>
        <v>95</v>
      </c>
      <c r="B139" s="6"/>
      <c r="C139" s="10"/>
      <c r="D139" s="32"/>
      <c r="E139" s="11"/>
      <c r="F139" s="10"/>
      <c r="G139" s="32"/>
      <c r="H139" s="11"/>
      <c r="I139" s="10"/>
      <c r="J139" s="32"/>
      <c r="K139" s="11"/>
      <c r="L139" s="10"/>
      <c r="M139" s="32"/>
      <c r="N139" s="11"/>
      <c r="O139" s="10"/>
      <c r="P139" s="32"/>
      <c r="Q139" s="11"/>
      <c r="R139" s="10"/>
      <c r="S139" s="32"/>
      <c r="T139" s="11"/>
      <c r="U139" s="10"/>
      <c r="V139" s="32"/>
      <c r="W139" s="11"/>
      <c r="X139" s="10"/>
      <c r="Y139" s="32"/>
      <c r="Z139" s="11"/>
      <c r="AA139" s="10"/>
      <c r="AB139" s="32"/>
      <c r="AC139" s="11"/>
      <c r="AD139" s="10"/>
      <c r="AE139" s="32"/>
      <c r="AF139" s="11"/>
      <c r="AG139" s="10"/>
      <c r="AH139" s="32"/>
      <c r="AI139" s="11"/>
      <c r="AJ139" s="10"/>
      <c r="AK139" s="32"/>
      <c r="AL139" s="11"/>
      <c r="AM139" s="10"/>
      <c r="AN139" s="32"/>
      <c r="AO139" s="11"/>
      <c r="AP139" s="10"/>
      <c r="AQ139" s="32"/>
      <c r="AR139" s="11"/>
      <c r="AS139" s="10"/>
      <c r="AT139" s="32"/>
      <c r="AU139" s="11"/>
      <c r="AV139" s="10"/>
      <c r="AW139" s="32"/>
      <c r="AX139" s="11"/>
      <c r="AY139" s="10"/>
      <c r="AZ139" s="32"/>
      <c r="BA139" s="11"/>
      <c r="BB139" s="10"/>
      <c r="BC139" s="32"/>
      <c r="BD139" s="11"/>
      <c r="BE139" s="10"/>
      <c r="BF139" s="32"/>
      <c r="BG139" s="11"/>
      <c r="BI139" s="41"/>
    </row>
    <row r="140" spans="1:61">
      <c r="A140">
        <f t="shared" si="7"/>
        <v>96</v>
      </c>
      <c r="B140" s="6"/>
      <c r="C140" s="10"/>
      <c r="D140" s="32"/>
      <c r="E140" s="11"/>
      <c r="F140" s="10"/>
      <c r="G140" s="32"/>
      <c r="H140" s="11"/>
      <c r="I140" s="10"/>
      <c r="J140" s="32"/>
      <c r="K140" s="11"/>
      <c r="L140" s="10"/>
      <c r="M140" s="32"/>
      <c r="N140" s="11"/>
      <c r="O140" s="10"/>
      <c r="P140" s="32"/>
      <c r="Q140" s="11"/>
      <c r="R140" s="10"/>
      <c r="S140" s="32"/>
      <c r="T140" s="11"/>
      <c r="U140" s="10"/>
      <c r="V140" s="32"/>
      <c r="W140" s="11"/>
      <c r="X140" s="10"/>
      <c r="Y140" s="32"/>
      <c r="Z140" s="11"/>
      <c r="AA140" s="10"/>
      <c r="AB140" s="32"/>
      <c r="AC140" s="11"/>
      <c r="AD140" s="10"/>
      <c r="AE140" s="32"/>
      <c r="AF140" s="11"/>
      <c r="AG140" s="10"/>
      <c r="AH140" s="32"/>
      <c r="AI140" s="11"/>
      <c r="AJ140" s="10"/>
      <c r="AK140" s="32"/>
      <c r="AL140" s="11"/>
      <c r="AM140" s="10"/>
      <c r="AN140" s="32"/>
      <c r="AO140" s="11"/>
      <c r="AP140" s="10"/>
      <c r="AQ140" s="32"/>
      <c r="AR140" s="11"/>
      <c r="AS140" s="10"/>
      <c r="AT140" s="32"/>
      <c r="AU140" s="11"/>
      <c r="AV140" s="10"/>
      <c r="AW140" s="32"/>
      <c r="AX140" s="11"/>
      <c r="AY140" s="10"/>
      <c r="AZ140" s="32"/>
      <c r="BA140" s="11"/>
      <c r="BB140" s="10"/>
      <c r="BC140" s="32"/>
      <c r="BD140" s="11"/>
      <c r="BE140" s="10"/>
      <c r="BF140" s="32"/>
      <c r="BG140" s="11"/>
      <c r="BH140" s="28"/>
      <c r="BI140" s="76"/>
    </row>
    <row r="141" spans="1:61">
      <c r="A141">
        <f t="shared" si="7"/>
        <v>97</v>
      </c>
      <c r="B141" s="6"/>
      <c r="C141" s="10"/>
      <c r="D141" s="32"/>
      <c r="E141" s="11"/>
      <c r="F141" s="10"/>
      <c r="G141" s="32"/>
      <c r="H141" s="11"/>
      <c r="I141" s="10"/>
      <c r="J141" s="32"/>
      <c r="K141" s="11"/>
      <c r="L141" s="10"/>
      <c r="M141" s="32"/>
      <c r="N141" s="11"/>
      <c r="O141" s="10"/>
      <c r="P141" s="32"/>
      <c r="Q141" s="11"/>
      <c r="R141" s="10"/>
      <c r="S141" s="32"/>
      <c r="T141" s="11"/>
      <c r="U141" s="10"/>
      <c r="V141" s="32"/>
      <c r="W141" s="11"/>
      <c r="X141" s="10"/>
      <c r="Y141" s="32"/>
      <c r="Z141" s="11"/>
      <c r="AA141" s="10"/>
      <c r="AB141" s="32"/>
      <c r="AC141" s="11"/>
      <c r="AD141" s="10"/>
      <c r="AE141" s="32"/>
      <c r="AF141" s="11"/>
      <c r="AG141" s="10"/>
      <c r="AH141" s="32"/>
      <c r="AI141" s="11"/>
      <c r="AJ141" s="10"/>
      <c r="AK141" s="32"/>
      <c r="AL141" s="11"/>
      <c r="AM141" s="10"/>
      <c r="AN141" s="32"/>
      <c r="AO141" s="11"/>
      <c r="AP141" s="10"/>
      <c r="AQ141" s="32"/>
      <c r="AR141" s="11"/>
      <c r="AS141" s="10"/>
      <c r="AT141" s="32"/>
      <c r="AU141" s="11"/>
      <c r="AV141" s="10"/>
      <c r="AW141" s="32"/>
      <c r="AX141" s="11"/>
      <c r="AY141" s="10"/>
      <c r="AZ141" s="32"/>
      <c r="BA141" s="11"/>
      <c r="BB141" s="10"/>
      <c r="BC141" s="32"/>
      <c r="BD141" s="11"/>
      <c r="BE141" s="10"/>
      <c r="BF141" s="32"/>
      <c r="BG141" s="11"/>
      <c r="BH141" s="28"/>
      <c r="BI141" s="41"/>
    </row>
    <row r="142" spans="1:61">
      <c r="A142">
        <f t="shared" si="7"/>
        <v>98</v>
      </c>
      <c r="B142" s="6"/>
      <c r="C142" s="10"/>
      <c r="D142" s="32"/>
      <c r="E142" s="11"/>
      <c r="F142" s="10"/>
      <c r="G142" s="32"/>
      <c r="H142" s="11"/>
      <c r="I142" s="10"/>
      <c r="J142" s="32"/>
      <c r="K142" s="11"/>
      <c r="L142" s="10"/>
      <c r="M142" s="32"/>
      <c r="N142" s="11"/>
      <c r="O142" s="10"/>
      <c r="P142" s="32"/>
      <c r="Q142" s="11"/>
      <c r="R142" s="10"/>
      <c r="S142" s="32"/>
      <c r="T142" s="11"/>
      <c r="U142" s="10"/>
      <c r="V142" s="32"/>
      <c r="W142" s="11"/>
      <c r="X142" s="10"/>
      <c r="Y142" s="32"/>
      <c r="Z142" s="11"/>
      <c r="AA142" s="10"/>
      <c r="AB142" s="32"/>
      <c r="AC142" s="11"/>
      <c r="AD142" s="10"/>
      <c r="AE142" s="32"/>
      <c r="AF142" s="11"/>
      <c r="AG142" s="10"/>
      <c r="AH142" s="32"/>
      <c r="AI142" s="11"/>
      <c r="AJ142" s="10"/>
      <c r="AK142" s="32"/>
      <c r="AL142" s="11"/>
      <c r="AM142" s="10"/>
      <c r="AN142" s="32"/>
      <c r="AO142" s="11"/>
      <c r="AP142" s="10"/>
      <c r="AQ142" s="32"/>
      <c r="AR142" s="11"/>
      <c r="AS142" s="10"/>
      <c r="AT142" s="32"/>
      <c r="AU142" s="11"/>
      <c r="AV142" s="10"/>
      <c r="AW142" s="32"/>
      <c r="AX142" s="11"/>
      <c r="AY142" s="10"/>
      <c r="AZ142" s="32"/>
      <c r="BA142" s="11"/>
      <c r="BB142" s="10"/>
      <c r="BC142" s="32"/>
      <c r="BD142" s="11"/>
      <c r="BE142" s="10"/>
      <c r="BF142" s="32"/>
      <c r="BG142" s="11"/>
      <c r="BH142" s="28"/>
      <c r="BI142" s="41"/>
    </row>
    <row r="143" spans="1:61">
      <c r="A143">
        <f t="shared" si="7"/>
        <v>99</v>
      </c>
      <c r="B143" s="6"/>
      <c r="C143" s="12"/>
      <c r="D143" s="36"/>
      <c r="E143" s="13"/>
      <c r="F143" s="12"/>
      <c r="G143" s="36"/>
      <c r="H143" s="13"/>
      <c r="I143" s="12"/>
      <c r="J143" s="36"/>
      <c r="K143" s="13"/>
      <c r="L143" s="12"/>
      <c r="M143" s="36"/>
      <c r="N143" s="13"/>
      <c r="O143" s="12"/>
      <c r="P143" s="36"/>
      <c r="Q143" s="13"/>
      <c r="R143" s="12"/>
      <c r="S143" s="36"/>
      <c r="T143" s="13"/>
      <c r="U143" s="12"/>
      <c r="V143" s="36"/>
      <c r="W143" s="13"/>
      <c r="X143" s="12"/>
      <c r="Y143" s="36"/>
      <c r="Z143" s="13"/>
      <c r="AA143" s="12"/>
      <c r="AB143" s="36"/>
      <c r="AC143" s="13"/>
      <c r="AD143" s="12"/>
      <c r="AE143" s="36"/>
      <c r="AF143" s="13"/>
      <c r="AG143" s="12"/>
      <c r="AH143" s="36"/>
      <c r="AI143" s="13"/>
      <c r="AJ143" s="12"/>
      <c r="AK143" s="36"/>
      <c r="AL143" s="13"/>
      <c r="AM143" s="12"/>
      <c r="AN143" s="36"/>
      <c r="AO143" s="13"/>
      <c r="AP143" s="12"/>
      <c r="AQ143" s="36"/>
      <c r="AR143" s="13"/>
      <c r="AS143" s="12"/>
      <c r="AT143" s="36"/>
      <c r="AU143" s="13"/>
      <c r="AV143" s="12"/>
      <c r="AW143" s="36"/>
      <c r="AX143" s="13"/>
      <c r="AY143" s="12"/>
      <c r="AZ143" s="36"/>
      <c r="BA143" s="13"/>
      <c r="BB143" s="12"/>
      <c r="BC143" s="36"/>
      <c r="BD143" s="13"/>
      <c r="BE143" s="12"/>
      <c r="BF143" s="36"/>
      <c r="BG143" s="13"/>
      <c r="BI143" s="76"/>
    </row>
    <row r="144" spans="1:61">
      <c r="A144">
        <f t="shared" si="7"/>
        <v>100</v>
      </c>
      <c r="B144" s="6"/>
      <c r="C144" s="10"/>
      <c r="D144" s="32"/>
      <c r="E144" s="11"/>
      <c r="F144" s="10"/>
      <c r="G144" s="32"/>
      <c r="H144" s="11"/>
      <c r="I144" s="10"/>
      <c r="J144" s="32"/>
      <c r="K144" s="11"/>
      <c r="L144" s="10"/>
      <c r="M144" s="32"/>
      <c r="N144" s="11"/>
      <c r="O144" s="10"/>
      <c r="P144" s="32"/>
      <c r="Q144" s="11"/>
      <c r="R144" s="10"/>
      <c r="S144" s="32"/>
      <c r="T144" s="11"/>
      <c r="U144" s="10"/>
      <c r="V144" s="32"/>
      <c r="W144" s="11"/>
      <c r="X144" s="10"/>
      <c r="Y144" s="32"/>
      <c r="Z144" s="11"/>
      <c r="AA144" s="10"/>
      <c r="AB144" s="32"/>
      <c r="AC144" s="11"/>
      <c r="AD144" s="10"/>
      <c r="AE144" s="32"/>
      <c r="AF144" s="11"/>
      <c r="AG144" s="10"/>
      <c r="AH144" s="32"/>
      <c r="AI144" s="11"/>
      <c r="AJ144" s="10"/>
      <c r="AK144" s="32"/>
      <c r="AL144" s="11"/>
      <c r="AM144" s="10"/>
      <c r="AN144" s="32"/>
      <c r="AO144" s="11"/>
      <c r="AP144" s="10"/>
      <c r="AQ144" s="32"/>
      <c r="AR144" s="11"/>
      <c r="AS144" s="10"/>
      <c r="AT144" s="32"/>
      <c r="AU144" s="11"/>
      <c r="AV144" s="10"/>
      <c r="AW144" s="32"/>
      <c r="AX144" s="11"/>
      <c r="AY144" s="10"/>
      <c r="AZ144" s="32"/>
      <c r="BA144" s="11"/>
      <c r="BB144" s="10"/>
      <c r="BC144" s="32"/>
      <c r="BD144" s="11"/>
      <c r="BE144" s="10"/>
      <c r="BF144" s="32"/>
      <c r="BG144" s="11"/>
      <c r="BI144" s="76"/>
    </row>
    <row r="145" spans="1:61">
      <c r="A145">
        <f t="shared" si="7"/>
        <v>101</v>
      </c>
      <c r="B145" s="6"/>
      <c r="C145" s="10"/>
      <c r="D145" s="32"/>
      <c r="E145" s="11"/>
      <c r="F145" s="10"/>
      <c r="G145" s="32"/>
      <c r="H145" s="11"/>
      <c r="I145" s="10"/>
      <c r="J145" s="32"/>
      <c r="K145" s="11"/>
      <c r="L145" s="10"/>
      <c r="M145" s="32"/>
      <c r="N145" s="11"/>
      <c r="O145" s="10"/>
      <c r="P145" s="32"/>
      <c r="Q145" s="11"/>
      <c r="R145" s="10"/>
      <c r="S145" s="32"/>
      <c r="T145" s="11"/>
      <c r="U145" s="10"/>
      <c r="V145" s="32"/>
      <c r="W145" s="11"/>
      <c r="X145" s="10"/>
      <c r="Y145" s="32"/>
      <c r="Z145" s="11"/>
      <c r="AA145" s="10"/>
      <c r="AB145" s="32"/>
      <c r="AC145" s="11"/>
      <c r="AD145" s="10"/>
      <c r="AE145" s="32"/>
      <c r="AF145" s="11"/>
      <c r="AG145" s="10"/>
      <c r="AH145" s="32"/>
      <c r="AI145" s="11"/>
      <c r="AJ145" s="10"/>
      <c r="AK145" s="32"/>
      <c r="AL145" s="11"/>
      <c r="AM145" s="10"/>
      <c r="AN145" s="32"/>
      <c r="AO145" s="11"/>
      <c r="AP145" s="10"/>
      <c r="AQ145" s="32"/>
      <c r="AR145" s="11"/>
      <c r="AS145" s="10"/>
      <c r="AT145" s="32"/>
      <c r="AU145" s="11"/>
      <c r="AV145" s="10"/>
      <c r="AW145" s="32"/>
      <c r="AX145" s="11"/>
      <c r="AY145" s="10"/>
      <c r="AZ145" s="32"/>
      <c r="BA145" s="11"/>
      <c r="BB145" s="10"/>
      <c r="BC145" s="32"/>
      <c r="BD145" s="11"/>
      <c r="BE145" s="10"/>
      <c r="BF145" s="32"/>
      <c r="BG145" s="11"/>
      <c r="BI145" s="41"/>
    </row>
    <row r="146" spans="1:61">
      <c r="A146">
        <f t="shared" si="7"/>
        <v>102</v>
      </c>
      <c r="B146" s="6"/>
      <c r="C146" s="10"/>
      <c r="D146" s="32"/>
      <c r="E146" s="11"/>
      <c r="F146" s="10"/>
      <c r="G146" s="32"/>
      <c r="H146" s="11"/>
      <c r="I146" s="10"/>
      <c r="J146" s="32"/>
      <c r="K146" s="11"/>
      <c r="L146" s="10"/>
      <c r="M146" s="32"/>
      <c r="N146" s="11"/>
      <c r="O146" s="10"/>
      <c r="P146" s="32"/>
      <c r="Q146" s="11"/>
      <c r="R146" s="10"/>
      <c r="S146" s="32"/>
      <c r="T146" s="11"/>
      <c r="U146" s="10"/>
      <c r="V146" s="32"/>
      <c r="W146" s="11"/>
      <c r="X146" s="10"/>
      <c r="Y146" s="32"/>
      <c r="Z146" s="11"/>
      <c r="AA146" s="10"/>
      <c r="AB146" s="32"/>
      <c r="AC146" s="11"/>
      <c r="AD146" s="10"/>
      <c r="AE146" s="32"/>
      <c r="AF146" s="11"/>
      <c r="AG146" s="10"/>
      <c r="AH146" s="32"/>
      <c r="AI146" s="11"/>
      <c r="AJ146" s="10"/>
      <c r="AK146" s="32"/>
      <c r="AL146" s="11"/>
      <c r="AM146" s="10"/>
      <c r="AN146" s="32"/>
      <c r="AO146" s="11"/>
      <c r="AP146" s="10"/>
      <c r="AQ146" s="32"/>
      <c r="AR146" s="11"/>
      <c r="AS146" s="10"/>
      <c r="AT146" s="32"/>
      <c r="AU146" s="11"/>
      <c r="AV146" s="10"/>
      <c r="AW146" s="32"/>
      <c r="AX146" s="11"/>
      <c r="AY146" s="10"/>
      <c r="AZ146" s="32"/>
      <c r="BA146" s="11"/>
      <c r="BB146" s="10"/>
      <c r="BC146" s="32"/>
      <c r="BD146" s="11"/>
      <c r="BE146" s="10"/>
      <c r="BF146" s="32"/>
      <c r="BG146" s="11"/>
      <c r="BI146" s="76"/>
    </row>
    <row r="147" spans="1:61">
      <c r="A147">
        <f t="shared" si="7"/>
        <v>103</v>
      </c>
      <c r="B147" s="6"/>
      <c r="C147" s="10"/>
      <c r="D147" s="32"/>
      <c r="E147" s="11"/>
      <c r="F147" s="10"/>
      <c r="G147" s="32"/>
      <c r="H147" s="11"/>
      <c r="I147" s="10"/>
      <c r="J147" s="32"/>
      <c r="K147" s="11"/>
      <c r="L147" s="10"/>
      <c r="M147" s="32"/>
      <c r="N147" s="11"/>
      <c r="O147" s="10"/>
      <c r="P147" s="32"/>
      <c r="Q147" s="11"/>
      <c r="R147" s="10"/>
      <c r="S147" s="32"/>
      <c r="T147" s="11"/>
      <c r="U147" s="10"/>
      <c r="V147" s="32"/>
      <c r="W147" s="11"/>
      <c r="X147" s="10"/>
      <c r="Y147" s="32"/>
      <c r="Z147" s="11"/>
      <c r="AA147" s="10"/>
      <c r="AB147" s="32"/>
      <c r="AC147" s="11"/>
      <c r="AD147" s="10"/>
      <c r="AE147" s="32"/>
      <c r="AF147" s="11"/>
      <c r="AG147" s="10"/>
      <c r="AH147" s="32"/>
      <c r="AI147" s="11"/>
      <c r="AJ147" s="10"/>
      <c r="AK147" s="32"/>
      <c r="AL147" s="11"/>
      <c r="AM147" s="10"/>
      <c r="AN147" s="32"/>
      <c r="AO147" s="11"/>
      <c r="AP147" s="10"/>
      <c r="AQ147" s="32"/>
      <c r="AR147" s="11"/>
      <c r="AS147" s="10"/>
      <c r="AT147" s="32"/>
      <c r="AU147" s="11"/>
      <c r="AV147" s="10"/>
      <c r="AW147" s="32"/>
      <c r="AX147" s="11"/>
      <c r="AY147" s="10"/>
      <c r="AZ147" s="32"/>
      <c r="BA147" s="11"/>
      <c r="BB147" s="10"/>
      <c r="BC147" s="32"/>
      <c r="BD147" s="11"/>
      <c r="BE147" s="10"/>
      <c r="BF147" s="32"/>
      <c r="BG147" s="11"/>
      <c r="BI147" s="76"/>
    </row>
    <row r="148" spans="1:61">
      <c r="A148">
        <f t="shared" si="7"/>
        <v>104</v>
      </c>
      <c r="B148" s="6"/>
      <c r="C148" s="10"/>
      <c r="D148" s="32"/>
      <c r="E148" s="11"/>
      <c r="F148" s="10"/>
      <c r="G148" s="32"/>
      <c r="H148" s="11"/>
      <c r="I148" s="10"/>
      <c r="J148" s="32"/>
      <c r="K148" s="11"/>
      <c r="L148" s="10"/>
      <c r="M148" s="32"/>
      <c r="N148" s="11"/>
      <c r="O148" s="10"/>
      <c r="P148" s="32"/>
      <c r="Q148" s="11"/>
      <c r="R148" s="10"/>
      <c r="S148" s="32"/>
      <c r="T148" s="11"/>
      <c r="U148" s="10"/>
      <c r="V148" s="32"/>
      <c r="W148" s="11"/>
      <c r="X148" s="10"/>
      <c r="Y148" s="32"/>
      <c r="Z148" s="11"/>
      <c r="AA148" s="10"/>
      <c r="AB148" s="32"/>
      <c r="AC148" s="11"/>
      <c r="AD148" s="10"/>
      <c r="AE148" s="32"/>
      <c r="AF148" s="11"/>
      <c r="AG148" s="54"/>
      <c r="AH148" s="32"/>
      <c r="AI148" s="11"/>
      <c r="AJ148" s="10"/>
      <c r="AK148" s="32"/>
      <c r="AL148" s="11"/>
      <c r="AM148" s="10"/>
      <c r="AN148" s="32"/>
      <c r="AO148" s="11"/>
      <c r="AP148" s="10"/>
      <c r="AQ148" s="32"/>
      <c r="AR148" s="11"/>
      <c r="AS148" s="10"/>
      <c r="AT148" s="32"/>
      <c r="AU148" s="11"/>
      <c r="AV148" s="10"/>
      <c r="AW148" s="32"/>
      <c r="AX148" s="11"/>
      <c r="AY148" s="54"/>
      <c r="AZ148" s="32"/>
      <c r="BA148" s="11"/>
      <c r="BB148" s="10"/>
      <c r="BC148" s="32"/>
      <c r="BD148" s="11"/>
      <c r="BE148" s="10"/>
      <c r="BF148" s="32"/>
      <c r="BG148" s="11"/>
      <c r="BI148" s="76"/>
    </row>
    <row r="149" spans="1:61">
      <c r="A149">
        <f t="shared" si="7"/>
        <v>105</v>
      </c>
      <c r="B149" s="6"/>
      <c r="C149" s="10"/>
      <c r="D149" s="32"/>
      <c r="E149" s="11"/>
      <c r="F149" s="10"/>
      <c r="G149" s="32"/>
      <c r="H149" s="11"/>
      <c r="I149" s="10"/>
      <c r="J149" s="32"/>
      <c r="K149" s="11"/>
      <c r="L149" s="10"/>
      <c r="M149" s="32"/>
      <c r="N149" s="11"/>
      <c r="O149" s="10"/>
      <c r="P149" s="32"/>
      <c r="Q149" s="11"/>
      <c r="R149" s="10"/>
      <c r="S149" s="32"/>
      <c r="T149" s="11"/>
      <c r="U149" s="10"/>
      <c r="V149" s="32"/>
      <c r="W149" s="11"/>
      <c r="X149" s="10"/>
      <c r="Y149" s="32"/>
      <c r="Z149" s="11"/>
      <c r="AA149" s="10"/>
      <c r="AB149" s="32"/>
      <c r="AC149" s="11"/>
      <c r="AD149" s="10"/>
      <c r="AE149" s="32"/>
      <c r="AF149" s="11"/>
      <c r="AG149" s="54"/>
      <c r="AH149" s="32"/>
      <c r="AI149" s="11"/>
      <c r="AJ149" s="10"/>
      <c r="AK149" s="32"/>
      <c r="AL149" s="11"/>
      <c r="AM149" s="10"/>
      <c r="AN149" s="32"/>
      <c r="AO149" s="11"/>
      <c r="AP149" s="10"/>
      <c r="AQ149" s="32"/>
      <c r="AR149" s="11"/>
      <c r="AS149" s="10"/>
      <c r="AT149" s="32"/>
      <c r="AU149" s="11"/>
      <c r="AV149" s="10"/>
      <c r="AW149" s="32"/>
      <c r="AX149" s="11"/>
      <c r="AY149" s="10"/>
      <c r="AZ149" s="32"/>
      <c r="BA149" s="11"/>
      <c r="BB149" s="10"/>
      <c r="BC149" s="32"/>
      <c r="BD149" s="11"/>
      <c r="BE149" s="10"/>
      <c r="BF149" s="32"/>
      <c r="BG149" s="11"/>
      <c r="BH149" s="28"/>
      <c r="BI149" s="76"/>
    </row>
    <row r="150" spans="1:61">
      <c r="A150">
        <f t="shared" si="7"/>
        <v>106</v>
      </c>
      <c r="B150" s="6"/>
      <c r="C150" s="10"/>
      <c r="D150" s="32"/>
      <c r="E150" s="11"/>
      <c r="F150" s="10"/>
      <c r="G150" s="32"/>
      <c r="H150" s="11"/>
      <c r="I150" s="10"/>
      <c r="J150" s="32"/>
      <c r="K150" s="11"/>
      <c r="L150" s="10"/>
      <c r="M150" s="32"/>
      <c r="N150" s="11"/>
      <c r="O150" s="10"/>
      <c r="P150" s="32"/>
      <c r="Q150" s="11"/>
      <c r="R150" s="10"/>
      <c r="S150" s="32"/>
      <c r="T150" s="11"/>
      <c r="U150" s="10"/>
      <c r="V150" s="32"/>
      <c r="W150" s="11"/>
      <c r="X150" s="10"/>
      <c r="Y150" s="32"/>
      <c r="Z150" s="11"/>
      <c r="AA150" s="10"/>
      <c r="AB150" s="32"/>
      <c r="AC150" s="11"/>
      <c r="AD150" s="10"/>
      <c r="AE150" s="32"/>
      <c r="AF150" s="11"/>
      <c r="AG150" s="54"/>
      <c r="AH150" s="32"/>
      <c r="AI150" s="11"/>
      <c r="AJ150" s="10"/>
      <c r="AK150" s="32"/>
      <c r="AL150" s="11"/>
      <c r="AM150" s="10"/>
      <c r="AN150" s="32"/>
      <c r="AO150" s="11"/>
      <c r="AP150" s="10"/>
      <c r="AQ150" s="32"/>
      <c r="AR150" s="11"/>
      <c r="AS150" s="10"/>
      <c r="AT150" s="32"/>
      <c r="AU150" s="11"/>
      <c r="AV150" s="10"/>
      <c r="AW150" s="32"/>
      <c r="AX150" s="11"/>
      <c r="AY150" s="10"/>
      <c r="AZ150" s="32"/>
      <c r="BA150" s="11"/>
      <c r="BB150" s="10"/>
      <c r="BC150" s="32"/>
      <c r="BD150" s="11"/>
      <c r="BE150" s="10"/>
      <c r="BF150" s="32"/>
      <c r="BG150" s="11"/>
      <c r="BI150" s="41"/>
    </row>
    <row r="151" spans="1:61">
      <c r="A151">
        <f t="shared" si="7"/>
        <v>107</v>
      </c>
      <c r="B151" s="6"/>
      <c r="C151" s="10"/>
      <c r="D151" s="32"/>
      <c r="E151" s="11"/>
      <c r="F151" s="10"/>
      <c r="G151" s="32"/>
      <c r="H151" s="11"/>
      <c r="I151" s="10"/>
      <c r="J151" s="32"/>
      <c r="K151" s="11"/>
      <c r="L151" s="10"/>
      <c r="M151" s="32"/>
      <c r="N151" s="11"/>
      <c r="O151" s="10"/>
      <c r="P151" s="32"/>
      <c r="Q151" s="11"/>
      <c r="R151" s="10"/>
      <c r="S151" s="32"/>
      <c r="T151" s="11"/>
      <c r="U151" s="10"/>
      <c r="V151" s="32"/>
      <c r="W151" s="11"/>
      <c r="X151" s="10"/>
      <c r="Y151" s="32"/>
      <c r="Z151" s="11"/>
      <c r="AA151" s="10"/>
      <c r="AB151" s="32"/>
      <c r="AC151" s="11"/>
      <c r="AD151" s="10"/>
      <c r="AE151" s="32"/>
      <c r="AF151" s="11"/>
      <c r="AG151" s="10"/>
      <c r="AH151" s="32"/>
      <c r="AI151" s="11"/>
      <c r="AJ151" s="10"/>
      <c r="AK151" s="32"/>
      <c r="AL151" s="11"/>
      <c r="AM151" s="10"/>
      <c r="AN151" s="32"/>
      <c r="AO151" s="11"/>
      <c r="AP151" s="10"/>
      <c r="AQ151" s="32"/>
      <c r="AR151" s="11"/>
      <c r="AS151" s="10"/>
      <c r="AT151" s="32"/>
      <c r="AU151" s="11"/>
      <c r="AV151" s="10"/>
      <c r="AW151" s="32"/>
      <c r="AX151" s="11"/>
      <c r="AY151" s="10"/>
      <c r="AZ151" s="32"/>
      <c r="BA151" s="11"/>
      <c r="BB151" s="10"/>
      <c r="BC151" s="32"/>
      <c r="BD151" s="11"/>
      <c r="BE151" s="10"/>
      <c r="BF151" s="32"/>
      <c r="BG151" s="11"/>
      <c r="BH151" s="28"/>
      <c r="BI151" s="41"/>
    </row>
    <row r="152" spans="1:61">
      <c r="A152">
        <f t="shared" si="7"/>
        <v>108</v>
      </c>
      <c r="B152" s="6"/>
      <c r="C152" s="10"/>
      <c r="D152" s="32"/>
      <c r="E152" s="11"/>
      <c r="F152" s="10"/>
      <c r="G152" s="32"/>
      <c r="H152" s="11"/>
      <c r="I152" s="10"/>
      <c r="J152" s="32"/>
      <c r="K152" s="11"/>
      <c r="L152" s="10"/>
      <c r="M152" s="32"/>
      <c r="N152" s="11"/>
      <c r="O152" s="10"/>
      <c r="P152" s="32"/>
      <c r="Q152" s="11"/>
      <c r="R152" s="10"/>
      <c r="S152" s="32"/>
      <c r="T152" s="11"/>
      <c r="U152" s="10"/>
      <c r="V152" s="32"/>
      <c r="W152" s="11"/>
      <c r="X152" s="10"/>
      <c r="Y152" s="32"/>
      <c r="Z152" s="11"/>
      <c r="AA152" s="10"/>
      <c r="AB152" s="32"/>
      <c r="AC152" s="11"/>
      <c r="AD152" s="10"/>
      <c r="AE152" s="32"/>
      <c r="AF152" s="11"/>
      <c r="AG152" s="10"/>
      <c r="AH152" s="32"/>
      <c r="AI152" s="11"/>
      <c r="AJ152" s="10"/>
      <c r="AK152" s="32"/>
      <c r="AL152" s="11"/>
      <c r="AM152" s="10"/>
      <c r="AN152" s="32"/>
      <c r="AO152" s="11"/>
      <c r="AP152" s="10"/>
      <c r="AQ152" s="32"/>
      <c r="AR152" s="11"/>
      <c r="AS152" s="10"/>
      <c r="AT152" s="32"/>
      <c r="AU152" s="11"/>
      <c r="AV152" s="10"/>
      <c r="AW152" s="32"/>
      <c r="AX152" s="11"/>
      <c r="AY152" s="10"/>
      <c r="AZ152" s="32"/>
      <c r="BA152" s="11"/>
      <c r="BB152" s="10"/>
      <c r="BC152" s="32"/>
      <c r="BD152" s="11"/>
      <c r="BE152" s="10"/>
      <c r="BF152" s="32"/>
      <c r="BG152" s="11"/>
      <c r="BH152" s="28"/>
      <c r="BI152" s="41"/>
    </row>
    <row r="153" spans="1:61">
      <c r="A153">
        <f t="shared" si="7"/>
        <v>109</v>
      </c>
      <c r="B153" s="6"/>
      <c r="C153" s="10"/>
      <c r="D153" s="32"/>
      <c r="E153" s="11"/>
      <c r="F153" s="10"/>
      <c r="G153" s="32"/>
      <c r="H153" s="11"/>
      <c r="I153" s="10"/>
      <c r="J153" s="32"/>
      <c r="K153" s="11"/>
      <c r="L153" s="10"/>
      <c r="M153" s="32"/>
      <c r="N153" s="11"/>
      <c r="O153" s="10"/>
      <c r="P153" s="32"/>
      <c r="Q153" s="11"/>
      <c r="R153" s="10"/>
      <c r="S153" s="32"/>
      <c r="T153" s="11"/>
      <c r="U153" s="10"/>
      <c r="V153" s="32"/>
      <c r="W153" s="11"/>
      <c r="X153" s="10"/>
      <c r="Y153" s="32"/>
      <c r="Z153" s="11"/>
      <c r="AA153" s="10"/>
      <c r="AB153" s="32"/>
      <c r="AC153" s="11"/>
      <c r="AD153" s="10"/>
      <c r="AE153" s="32"/>
      <c r="AF153" s="11"/>
      <c r="AG153" s="10"/>
      <c r="AH153" s="32"/>
      <c r="AI153" s="11"/>
      <c r="AJ153" s="10"/>
      <c r="AK153" s="32"/>
      <c r="AL153" s="11"/>
      <c r="AM153" s="10"/>
      <c r="AN153" s="32"/>
      <c r="AO153" s="11"/>
      <c r="AP153" s="10"/>
      <c r="AQ153" s="32"/>
      <c r="AR153" s="11"/>
      <c r="AS153" s="10"/>
      <c r="AT153" s="32"/>
      <c r="AU153" s="11"/>
      <c r="AV153" s="10"/>
      <c r="AW153" s="32"/>
      <c r="AX153" s="11"/>
      <c r="AY153" s="10"/>
      <c r="AZ153" s="32"/>
      <c r="BA153" s="11"/>
      <c r="BB153" s="10"/>
      <c r="BC153" s="32"/>
      <c r="BD153" s="11"/>
      <c r="BE153" s="10"/>
      <c r="BF153" s="32"/>
      <c r="BG153" s="11"/>
      <c r="BH153" s="28"/>
      <c r="BI153" s="41"/>
    </row>
    <row r="154" spans="1:61">
      <c r="A154">
        <f t="shared" si="7"/>
        <v>110</v>
      </c>
      <c r="B154" s="6"/>
      <c r="C154" s="10"/>
      <c r="D154" s="32"/>
      <c r="E154" s="11"/>
      <c r="F154" s="10"/>
      <c r="G154" s="32"/>
      <c r="H154" s="11"/>
      <c r="I154" s="10"/>
      <c r="J154" s="32"/>
      <c r="K154" s="11"/>
      <c r="L154" s="10"/>
      <c r="M154" s="32"/>
      <c r="N154" s="11"/>
      <c r="O154" s="10"/>
      <c r="P154" s="32"/>
      <c r="Q154" s="11"/>
      <c r="R154" s="10"/>
      <c r="S154" s="32"/>
      <c r="T154" s="11"/>
      <c r="U154" s="10"/>
      <c r="V154" s="32"/>
      <c r="W154" s="11"/>
      <c r="X154" s="10"/>
      <c r="Y154" s="32"/>
      <c r="Z154" s="11"/>
      <c r="AA154" s="10"/>
      <c r="AB154" s="32"/>
      <c r="AC154" s="11"/>
      <c r="AD154" s="10"/>
      <c r="AE154" s="32"/>
      <c r="AF154" s="11"/>
      <c r="AG154" s="10"/>
      <c r="AH154" s="32"/>
      <c r="AI154" s="11"/>
      <c r="AJ154" s="10"/>
      <c r="AK154" s="32"/>
      <c r="AL154" s="11"/>
      <c r="AM154" s="10"/>
      <c r="AN154" s="32"/>
      <c r="AO154" s="11"/>
      <c r="AP154" s="10"/>
      <c r="AQ154" s="32"/>
      <c r="AR154" s="11"/>
      <c r="AS154" s="10"/>
      <c r="AT154" s="32"/>
      <c r="AU154" s="11"/>
      <c r="AV154" s="10"/>
      <c r="AW154" s="32"/>
      <c r="AX154" s="11"/>
      <c r="AY154" s="10"/>
      <c r="AZ154" s="32"/>
      <c r="BA154" s="11"/>
      <c r="BB154" s="10"/>
      <c r="BC154" s="32"/>
      <c r="BD154" s="11"/>
      <c r="BE154" s="10"/>
      <c r="BF154" s="32"/>
      <c r="BG154" s="11"/>
      <c r="BI154" s="41"/>
    </row>
    <row r="155" spans="1:61">
      <c r="A155">
        <f t="shared" si="7"/>
        <v>111</v>
      </c>
      <c r="B155" s="6"/>
      <c r="C155" s="10"/>
      <c r="D155" s="32"/>
      <c r="E155" s="11"/>
      <c r="F155" s="10"/>
      <c r="G155" s="32"/>
      <c r="H155" s="11"/>
      <c r="I155" s="10"/>
      <c r="J155" s="32"/>
      <c r="K155" s="11"/>
      <c r="L155" s="10"/>
      <c r="M155" s="32"/>
      <c r="N155" s="11"/>
      <c r="O155" s="10"/>
      <c r="P155" s="32"/>
      <c r="Q155" s="11"/>
      <c r="R155" s="10"/>
      <c r="S155" s="32"/>
      <c r="T155" s="11"/>
      <c r="U155" s="10"/>
      <c r="V155" s="32"/>
      <c r="W155" s="11"/>
      <c r="X155" s="10"/>
      <c r="Y155" s="32"/>
      <c r="Z155" s="11"/>
      <c r="AA155" s="10"/>
      <c r="AB155" s="32"/>
      <c r="AC155" s="11"/>
      <c r="AD155" s="10"/>
      <c r="AE155" s="32"/>
      <c r="AF155" s="11"/>
      <c r="AG155" s="10"/>
      <c r="AH155" s="32"/>
      <c r="AI155" s="11"/>
      <c r="AJ155" s="10"/>
      <c r="AK155" s="32"/>
      <c r="AL155" s="11"/>
      <c r="AM155" s="10"/>
      <c r="AN155" s="32"/>
      <c r="AO155" s="11"/>
      <c r="AP155" s="10"/>
      <c r="AQ155" s="32"/>
      <c r="AR155" s="11"/>
      <c r="AS155" s="10"/>
      <c r="AT155" s="32"/>
      <c r="AU155" s="11"/>
      <c r="AV155" s="10"/>
      <c r="AW155" s="32"/>
      <c r="AX155" s="11"/>
      <c r="AY155" s="10"/>
      <c r="AZ155" s="32"/>
      <c r="BA155" s="11"/>
      <c r="BB155" s="10"/>
      <c r="BC155" s="32"/>
      <c r="BD155" s="11"/>
      <c r="BE155" s="10"/>
      <c r="BF155" s="32"/>
      <c r="BG155" s="11"/>
      <c r="BI155" s="41"/>
    </row>
    <row r="156" spans="1:61">
      <c r="A156">
        <f t="shared" si="7"/>
        <v>112</v>
      </c>
      <c r="B156" s="6"/>
      <c r="C156" s="10"/>
      <c r="D156" s="32"/>
      <c r="E156" s="11"/>
      <c r="F156" s="10"/>
      <c r="G156" s="32"/>
      <c r="H156" s="11"/>
      <c r="I156" s="10"/>
      <c r="J156" s="32"/>
      <c r="K156" s="11"/>
      <c r="L156" s="10"/>
      <c r="M156" s="32"/>
      <c r="N156" s="11"/>
      <c r="O156" s="10"/>
      <c r="P156" s="32"/>
      <c r="Q156" s="11"/>
      <c r="R156" s="10"/>
      <c r="S156" s="32"/>
      <c r="T156" s="11"/>
      <c r="U156" s="10"/>
      <c r="V156" s="32"/>
      <c r="W156" s="11"/>
      <c r="X156" s="10"/>
      <c r="Y156" s="32"/>
      <c r="Z156" s="11"/>
      <c r="AA156" s="10"/>
      <c r="AB156" s="32"/>
      <c r="AC156" s="11"/>
      <c r="AD156" s="10"/>
      <c r="AE156" s="32"/>
      <c r="AF156" s="11"/>
      <c r="AG156" s="10"/>
      <c r="AH156" s="32"/>
      <c r="AI156" s="11"/>
      <c r="AJ156" s="10"/>
      <c r="AK156" s="32"/>
      <c r="AL156" s="11"/>
      <c r="AM156" s="10"/>
      <c r="AN156" s="32"/>
      <c r="AO156" s="11"/>
      <c r="AP156" s="10"/>
      <c r="AQ156" s="32"/>
      <c r="AR156" s="11"/>
      <c r="AS156" s="10"/>
      <c r="AT156" s="32"/>
      <c r="AU156" s="11"/>
      <c r="AV156" s="10"/>
      <c r="AW156" s="32"/>
      <c r="AX156" s="11"/>
      <c r="AY156" s="10"/>
      <c r="AZ156" s="32"/>
      <c r="BA156" s="11"/>
      <c r="BB156" s="10"/>
      <c r="BC156" s="32"/>
      <c r="BD156" s="11"/>
      <c r="BE156" s="10"/>
      <c r="BF156" s="32"/>
      <c r="BG156" s="11"/>
      <c r="BI156" s="41"/>
    </row>
    <row r="157" spans="1:61">
      <c r="A157">
        <f t="shared" si="7"/>
        <v>113</v>
      </c>
      <c r="B157" s="6"/>
      <c r="C157" s="10"/>
      <c r="D157" s="32"/>
      <c r="E157" s="11"/>
      <c r="F157" s="10"/>
      <c r="G157" s="32"/>
      <c r="H157" s="11"/>
      <c r="I157" s="10"/>
      <c r="J157" s="32"/>
      <c r="K157" s="11"/>
      <c r="L157" s="10"/>
      <c r="M157" s="32"/>
      <c r="N157" s="11"/>
      <c r="O157" s="10"/>
      <c r="P157" s="32"/>
      <c r="Q157" s="11"/>
      <c r="R157" s="10"/>
      <c r="S157" s="32"/>
      <c r="T157" s="11"/>
      <c r="U157" s="10"/>
      <c r="V157" s="32"/>
      <c r="W157" s="11"/>
      <c r="X157" s="10"/>
      <c r="Y157" s="32"/>
      <c r="Z157" s="11"/>
      <c r="AA157" s="10"/>
      <c r="AB157" s="32"/>
      <c r="AC157" s="11"/>
      <c r="AD157" s="10"/>
      <c r="AE157" s="32"/>
      <c r="AF157" s="11"/>
      <c r="AG157" s="10"/>
      <c r="AH157" s="32"/>
      <c r="AI157" s="11"/>
      <c r="AJ157" s="10"/>
      <c r="AK157" s="32"/>
      <c r="AL157" s="11"/>
      <c r="AM157" s="10"/>
      <c r="AN157" s="32"/>
      <c r="AO157" s="11"/>
      <c r="AP157" s="10"/>
      <c r="AQ157" s="32"/>
      <c r="AR157" s="11"/>
      <c r="AS157" s="10"/>
      <c r="AT157" s="32"/>
      <c r="AU157" s="11"/>
      <c r="AV157" s="10"/>
      <c r="AW157" s="32"/>
      <c r="AX157" s="11"/>
      <c r="AY157" s="10"/>
      <c r="AZ157" s="32"/>
      <c r="BA157" s="11"/>
      <c r="BB157" s="10"/>
      <c r="BC157" s="32"/>
      <c r="BD157" s="11"/>
      <c r="BE157" s="10"/>
      <c r="BF157" s="32"/>
      <c r="BG157" s="11"/>
      <c r="BI157" s="41"/>
    </row>
    <row r="158" spans="1:61">
      <c r="A158">
        <f t="shared" si="7"/>
        <v>114</v>
      </c>
      <c r="B158" s="6"/>
      <c r="C158" s="10"/>
      <c r="D158" s="32"/>
      <c r="E158" s="11"/>
      <c r="F158" s="10"/>
      <c r="G158" s="32"/>
      <c r="H158" s="11"/>
      <c r="I158" s="10"/>
      <c r="J158" s="32"/>
      <c r="K158" s="11"/>
      <c r="L158" s="10"/>
      <c r="M158" s="32"/>
      <c r="N158" s="11"/>
      <c r="O158" s="10"/>
      <c r="P158" s="32"/>
      <c r="Q158" s="11"/>
      <c r="R158" s="10"/>
      <c r="S158" s="32"/>
      <c r="T158" s="11"/>
      <c r="U158" s="10"/>
      <c r="V158" s="32"/>
      <c r="W158" s="11"/>
      <c r="X158" s="10"/>
      <c r="Y158" s="32"/>
      <c r="Z158" s="11"/>
      <c r="AA158" s="10"/>
      <c r="AB158" s="32"/>
      <c r="AC158" s="11"/>
      <c r="AD158" s="10"/>
      <c r="AE158" s="32"/>
      <c r="AF158" s="11"/>
      <c r="AG158" s="10"/>
      <c r="AH158" s="32"/>
      <c r="AI158" s="11"/>
      <c r="AJ158" s="10"/>
      <c r="AK158" s="32"/>
      <c r="AL158" s="11"/>
      <c r="AM158" s="10"/>
      <c r="AN158" s="32"/>
      <c r="AO158" s="11"/>
      <c r="AP158" s="10"/>
      <c r="AQ158" s="32"/>
      <c r="AR158" s="11"/>
      <c r="AS158" s="10"/>
      <c r="AT158" s="32"/>
      <c r="AU158" s="11"/>
      <c r="AV158" s="10"/>
      <c r="AW158" s="32"/>
      <c r="AX158" s="11"/>
      <c r="AY158" s="10"/>
      <c r="AZ158" s="32"/>
      <c r="BA158" s="11"/>
      <c r="BB158" s="10"/>
      <c r="BC158" s="32"/>
      <c r="BD158" s="11"/>
      <c r="BE158" s="10"/>
      <c r="BF158" s="32"/>
      <c r="BG158" s="11"/>
      <c r="BI158" s="41"/>
    </row>
    <row r="159" spans="1:61">
      <c r="A159">
        <f t="shared" si="7"/>
        <v>115</v>
      </c>
      <c r="B159" s="6"/>
      <c r="C159" s="10"/>
      <c r="D159" s="32"/>
      <c r="E159" s="11"/>
      <c r="F159" s="10"/>
      <c r="G159" s="32"/>
      <c r="H159" s="11"/>
      <c r="I159" s="10"/>
      <c r="J159" s="32"/>
      <c r="K159" s="11"/>
      <c r="L159" s="10"/>
      <c r="M159" s="32"/>
      <c r="N159" s="11"/>
      <c r="O159" s="10"/>
      <c r="P159" s="32"/>
      <c r="Q159" s="11"/>
      <c r="R159" s="10"/>
      <c r="S159" s="32"/>
      <c r="T159" s="11"/>
      <c r="U159" s="10"/>
      <c r="V159" s="32"/>
      <c r="W159" s="11"/>
      <c r="X159" s="10"/>
      <c r="Y159" s="32"/>
      <c r="Z159" s="11"/>
      <c r="AA159" s="10"/>
      <c r="AB159" s="32"/>
      <c r="AC159" s="11"/>
      <c r="AD159" s="10"/>
      <c r="AE159" s="32"/>
      <c r="AF159" s="11"/>
      <c r="AG159" s="10"/>
      <c r="AH159" s="32"/>
      <c r="AI159" s="11"/>
      <c r="AJ159" s="10"/>
      <c r="AK159" s="32"/>
      <c r="AL159" s="11"/>
      <c r="AM159" s="10"/>
      <c r="AN159" s="32"/>
      <c r="AO159" s="11"/>
      <c r="AP159" s="10"/>
      <c r="AQ159" s="32"/>
      <c r="AR159" s="11"/>
      <c r="AS159" s="10"/>
      <c r="AT159" s="32"/>
      <c r="AU159" s="11"/>
      <c r="AV159" s="10"/>
      <c r="AW159" s="32"/>
      <c r="AX159" s="11"/>
      <c r="AY159" s="10"/>
      <c r="AZ159" s="32"/>
      <c r="BA159" s="11"/>
      <c r="BB159" s="10"/>
      <c r="BC159" s="32"/>
      <c r="BD159" s="11"/>
      <c r="BE159" s="10"/>
      <c r="BF159" s="32"/>
      <c r="BG159" s="11"/>
      <c r="BI159" s="41"/>
    </row>
    <row r="160" spans="1:61">
      <c r="A160">
        <f t="shared" si="7"/>
        <v>116</v>
      </c>
      <c r="B160" s="6"/>
      <c r="C160" s="10"/>
      <c r="D160" s="32"/>
      <c r="E160" s="11"/>
      <c r="F160" s="10"/>
      <c r="G160" s="32"/>
      <c r="H160" s="11"/>
      <c r="I160" s="10"/>
      <c r="J160" s="32"/>
      <c r="K160" s="11"/>
      <c r="L160" s="10"/>
      <c r="M160" s="32"/>
      <c r="N160" s="11"/>
      <c r="O160" s="10"/>
      <c r="P160" s="32"/>
      <c r="Q160" s="11"/>
      <c r="R160" s="10"/>
      <c r="S160" s="32"/>
      <c r="T160" s="11"/>
      <c r="U160" s="10"/>
      <c r="V160" s="32"/>
      <c r="W160" s="11"/>
      <c r="X160" s="10"/>
      <c r="Y160" s="32"/>
      <c r="Z160" s="11"/>
      <c r="AA160" s="10"/>
      <c r="AB160" s="32"/>
      <c r="AC160" s="11"/>
      <c r="AD160" s="10"/>
      <c r="AE160" s="32"/>
      <c r="AF160" s="11"/>
      <c r="AG160" s="10"/>
      <c r="AH160" s="32"/>
      <c r="AI160" s="11"/>
      <c r="AJ160" s="10"/>
      <c r="AK160" s="32"/>
      <c r="AL160" s="11"/>
      <c r="AM160" s="10"/>
      <c r="AN160" s="32"/>
      <c r="AO160" s="11"/>
      <c r="AP160" s="10"/>
      <c r="AQ160" s="32"/>
      <c r="AR160" s="11"/>
      <c r="AS160" s="10"/>
      <c r="AT160" s="32"/>
      <c r="AU160" s="11"/>
      <c r="AV160" s="10"/>
      <c r="AW160" s="32"/>
      <c r="AX160" s="11"/>
      <c r="AY160" s="10"/>
      <c r="AZ160" s="32"/>
      <c r="BA160" s="11"/>
      <c r="BB160" s="10"/>
      <c r="BC160" s="32"/>
      <c r="BD160" s="11"/>
      <c r="BE160" s="10"/>
      <c r="BF160" s="32"/>
      <c r="BG160" s="11"/>
      <c r="BI160" s="41"/>
    </row>
    <row r="161" spans="1:61">
      <c r="A161">
        <f t="shared" si="7"/>
        <v>117</v>
      </c>
      <c r="B161" s="6"/>
      <c r="C161" s="10"/>
      <c r="D161" s="32"/>
      <c r="E161" s="11"/>
      <c r="F161" s="10"/>
      <c r="G161" s="32"/>
      <c r="H161" s="11"/>
      <c r="I161" s="10"/>
      <c r="J161" s="32"/>
      <c r="K161" s="11"/>
      <c r="L161" s="10"/>
      <c r="M161" s="32"/>
      <c r="N161" s="11"/>
      <c r="O161" s="10"/>
      <c r="P161" s="32"/>
      <c r="Q161" s="11"/>
      <c r="R161" s="10"/>
      <c r="S161" s="32"/>
      <c r="T161" s="11"/>
      <c r="U161" s="10"/>
      <c r="V161" s="32"/>
      <c r="W161" s="11"/>
      <c r="X161" s="10"/>
      <c r="Y161" s="32"/>
      <c r="Z161" s="11"/>
      <c r="AA161" s="10"/>
      <c r="AB161" s="32"/>
      <c r="AC161" s="11"/>
      <c r="AD161" s="10"/>
      <c r="AE161" s="32"/>
      <c r="AF161" s="11"/>
      <c r="AG161" s="10"/>
      <c r="AH161" s="32"/>
      <c r="AI161" s="11"/>
      <c r="AJ161" s="10"/>
      <c r="AK161" s="32"/>
      <c r="AL161" s="11"/>
      <c r="AM161" s="10"/>
      <c r="AN161" s="32"/>
      <c r="AO161" s="11"/>
      <c r="AP161" s="10"/>
      <c r="AQ161" s="32"/>
      <c r="AR161" s="11"/>
      <c r="AS161" s="10"/>
      <c r="AT161" s="32"/>
      <c r="AU161" s="11"/>
      <c r="AV161" s="10"/>
      <c r="AW161" s="32"/>
      <c r="AX161" s="11"/>
      <c r="AY161" s="10"/>
      <c r="AZ161" s="32"/>
      <c r="BA161" s="11"/>
      <c r="BB161" s="10"/>
      <c r="BC161" s="32"/>
      <c r="BD161" s="11"/>
      <c r="BE161" s="10"/>
      <c r="BF161" s="32"/>
      <c r="BG161" s="11"/>
      <c r="BI161" s="41"/>
    </row>
    <row r="162" spans="1:61">
      <c r="A162">
        <f t="shared" si="7"/>
        <v>118</v>
      </c>
      <c r="B162" s="6"/>
      <c r="C162" s="10"/>
      <c r="D162" s="32"/>
      <c r="E162" s="11"/>
      <c r="F162" s="10"/>
      <c r="G162" s="32"/>
      <c r="H162" s="11"/>
      <c r="I162" s="10"/>
      <c r="J162" s="32"/>
      <c r="K162" s="11"/>
      <c r="L162" s="10"/>
      <c r="M162" s="32"/>
      <c r="N162" s="11"/>
      <c r="O162" s="10"/>
      <c r="P162" s="32"/>
      <c r="Q162" s="11"/>
      <c r="R162" s="10"/>
      <c r="S162" s="32"/>
      <c r="T162" s="11"/>
      <c r="U162" s="10"/>
      <c r="V162" s="32"/>
      <c r="W162" s="11"/>
      <c r="X162" s="10"/>
      <c r="Y162" s="32"/>
      <c r="Z162" s="11"/>
      <c r="AA162" s="10"/>
      <c r="AB162" s="32"/>
      <c r="AC162" s="11"/>
      <c r="AD162" s="10"/>
      <c r="AE162" s="32"/>
      <c r="AF162" s="11"/>
      <c r="AG162" s="10"/>
      <c r="AH162" s="32"/>
      <c r="AI162" s="11"/>
      <c r="AJ162" s="10"/>
      <c r="AK162" s="32"/>
      <c r="AL162" s="11"/>
      <c r="AM162" s="10"/>
      <c r="AN162" s="32"/>
      <c r="AO162" s="11"/>
      <c r="AP162" s="10"/>
      <c r="AQ162" s="32"/>
      <c r="AR162" s="11"/>
      <c r="AS162" s="10"/>
      <c r="AT162" s="32"/>
      <c r="AU162" s="11"/>
      <c r="AV162" s="10"/>
      <c r="AW162" s="32"/>
      <c r="AX162" s="11"/>
      <c r="AY162" s="10"/>
      <c r="AZ162" s="32"/>
      <c r="BA162" s="11"/>
      <c r="BB162" s="10"/>
      <c r="BC162" s="32"/>
      <c r="BD162" s="11"/>
      <c r="BE162" s="10"/>
      <c r="BF162" s="32"/>
      <c r="BG162" s="11"/>
      <c r="BI162" s="41"/>
    </row>
    <row r="163" spans="1:61">
      <c r="A163">
        <f t="shared" si="7"/>
        <v>119</v>
      </c>
      <c r="B163" s="6"/>
      <c r="C163" s="10"/>
      <c r="D163" s="32"/>
      <c r="E163" s="11"/>
      <c r="F163" s="10"/>
      <c r="G163" s="32"/>
      <c r="H163" s="11"/>
      <c r="I163" s="10"/>
      <c r="J163" s="32"/>
      <c r="K163" s="11"/>
      <c r="L163" s="10"/>
      <c r="M163" s="32"/>
      <c r="N163" s="11"/>
      <c r="O163" s="10"/>
      <c r="P163" s="32"/>
      <c r="Q163" s="11"/>
      <c r="R163" s="10"/>
      <c r="S163" s="32"/>
      <c r="T163" s="11"/>
      <c r="U163" s="10"/>
      <c r="V163" s="32"/>
      <c r="W163" s="11"/>
      <c r="X163" s="10"/>
      <c r="Y163" s="32"/>
      <c r="Z163" s="11"/>
      <c r="AA163" s="10"/>
      <c r="AB163" s="32"/>
      <c r="AC163" s="11"/>
      <c r="AD163" s="10"/>
      <c r="AE163" s="32"/>
      <c r="AF163" s="11"/>
      <c r="AG163" s="10"/>
      <c r="AH163" s="32"/>
      <c r="AI163" s="11"/>
      <c r="AJ163" s="10"/>
      <c r="AK163" s="32"/>
      <c r="AL163" s="11"/>
      <c r="AM163" s="10"/>
      <c r="AN163" s="32"/>
      <c r="AO163" s="11"/>
      <c r="AP163" s="10"/>
      <c r="AQ163" s="32"/>
      <c r="AR163" s="11"/>
      <c r="AS163" s="10"/>
      <c r="AT163" s="32"/>
      <c r="AU163" s="11"/>
      <c r="AV163" s="10"/>
      <c r="AW163" s="32"/>
      <c r="AX163" s="11"/>
      <c r="AY163" s="10"/>
      <c r="AZ163" s="32"/>
      <c r="BA163" s="11"/>
      <c r="BB163" s="10"/>
      <c r="BC163" s="32"/>
      <c r="BD163" s="11"/>
      <c r="BE163" s="10"/>
      <c r="BF163" s="32"/>
      <c r="BG163" s="11"/>
      <c r="BI163" s="41"/>
    </row>
    <row r="164" spans="1:61">
      <c r="A164">
        <f t="shared" si="7"/>
        <v>120</v>
      </c>
      <c r="B164" s="6"/>
      <c r="C164" s="10"/>
      <c r="D164" s="32"/>
      <c r="E164" s="11"/>
      <c r="F164" s="10"/>
      <c r="G164" s="32"/>
      <c r="H164" s="11"/>
      <c r="I164" s="10"/>
      <c r="J164" s="32"/>
      <c r="K164" s="11"/>
      <c r="L164" s="10"/>
      <c r="M164" s="32"/>
      <c r="N164" s="11"/>
      <c r="O164" s="10"/>
      <c r="P164" s="32"/>
      <c r="Q164" s="11"/>
      <c r="R164" s="10"/>
      <c r="S164" s="32"/>
      <c r="T164" s="11"/>
      <c r="U164" s="10"/>
      <c r="V164" s="32"/>
      <c r="W164" s="11"/>
      <c r="X164" s="10"/>
      <c r="Y164" s="32"/>
      <c r="Z164" s="11"/>
      <c r="AA164" s="10"/>
      <c r="AB164" s="32"/>
      <c r="AC164" s="11"/>
      <c r="AD164" s="10"/>
      <c r="AE164" s="32"/>
      <c r="AF164" s="11"/>
      <c r="AG164" s="10"/>
      <c r="AH164" s="32"/>
      <c r="AI164" s="11"/>
      <c r="AJ164" s="10"/>
      <c r="AK164" s="32"/>
      <c r="AL164" s="11"/>
      <c r="AM164" s="10"/>
      <c r="AN164" s="32"/>
      <c r="AO164" s="11"/>
      <c r="AP164" s="10"/>
      <c r="AQ164" s="32"/>
      <c r="AR164" s="11"/>
      <c r="AS164" s="10"/>
      <c r="AT164" s="32"/>
      <c r="AU164" s="11"/>
      <c r="AV164" s="10"/>
      <c r="AW164" s="32"/>
      <c r="AX164" s="11"/>
      <c r="AY164" s="10"/>
      <c r="AZ164" s="32"/>
      <c r="BA164" s="11"/>
      <c r="BB164" s="10"/>
      <c r="BC164" s="32"/>
      <c r="BD164" s="11"/>
      <c r="BE164" s="10"/>
      <c r="BF164" s="32"/>
      <c r="BG164" s="11"/>
      <c r="BI164" s="41"/>
    </row>
    <row r="165" spans="1:61">
      <c r="A165">
        <f t="shared" si="7"/>
        <v>121</v>
      </c>
      <c r="B165" s="6"/>
      <c r="C165" s="10"/>
      <c r="D165" s="32"/>
      <c r="E165" s="11"/>
      <c r="F165" s="10"/>
      <c r="G165" s="32"/>
      <c r="H165" s="11"/>
      <c r="I165" s="10"/>
      <c r="J165" s="32"/>
      <c r="K165" s="11"/>
      <c r="L165" s="10"/>
      <c r="M165" s="32"/>
      <c r="N165" s="11"/>
      <c r="O165" s="10"/>
      <c r="P165" s="32"/>
      <c r="Q165" s="11"/>
      <c r="R165" s="10"/>
      <c r="S165" s="32"/>
      <c r="T165" s="11"/>
      <c r="U165" s="10"/>
      <c r="V165" s="32"/>
      <c r="W165" s="11"/>
      <c r="X165" s="10"/>
      <c r="Y165" s="32"/>
      <c r="Z165" s="11"/>
      <c r="AA165" s="10"/>
      <c r="AB165" s="32"/>
      <c r="AC165" s="11"/>
      <c r="AD165" s="10"/>
      <c r="AE165" s="32"/>
      <c r="AF165" s="11"/>
      <c r="AG165" s="10"/>
      <c r="AH165" s="32"/>
      <c r="AI165" s="11"/>
      <c r="AJ165" s="10"/>
      <c r="AK165" s="32"/>
      <c r="AL165" s="11"/>
      <c r="AM165" s="10"/>
      <c r="AN165" s="32"/>
      <c r="AO165" s="11"/>
      <c r="AP165" s="10"/>
      <c r="AQ165" s="32"/>
      <c r="AR165" s="11"/>
      <c r="AS165" s="10"/>
      <c r="AT165" s="32"/>
      <c r="AU165" s="11"/>
      <c r="AV165" s="10"/>
      <c r="AW165" s="32"/>
      <c r="AX165" s="11"/>
      <c r="AY165" s="10"/>
      <c r="AZ165" s="32"/>
      <c r="BA165" s="11"/>
      <c r="BB165" s="10"/>
      <c r="BC165" s="32"/>
      <c r="BD165" s="11"/>
      <c r="BE165" s="10"/>
      <c r="BF165" s="32"/>
      <c r="BG165" s="11"/>
      <c r="BI165" s="41"/>
    </row>
    <row r="166" spans="1:61">
      <c r="A166">
        <f t="shared" si="7"/>
        <v>122</v>
      </c>
      <c r="B166" s="6"/>
      <c r="C166" s="10"/>
      <c r="D166" s="32"/>
      <c r="E166" s="11"/>
      <c r="F166" s="10"/>
      <c r="G166" s="32"/>
      <c r="H166" s="11"/>
      <c r="I166" s="10"/>
      <c r="J166" s="32"/>
      <c r="K166" s="11"/>
      <c r="L166" s="10"/>
      <c r="M166" s="32"/>
      <c r="N166" s="11"/>
      <c r="O166" s="10"/>
      <c r="P166" s="32"/>
      <c r="Q166" s="11"/>
      <c r="R166" s="10"/>
      <c r="S166" s="32"/>
      <c r="T166" s="11"/>
      <c r="U166" s="10"/>
      <c r="V166" s="32"/>
      <c r="W166" s="11"/>
      <c r="X166" s="10"/>
      <c r="Y166" s="32"/>
      <c r="Z166" s="11"/>
      <c r="AA166" s="10"/>
      <c r="AB166" s="32"/>
      <c r="AC166" s="11"/>
      <c r="AD166" s="10"/>
      <c r="AE166" s="32"/>
      <c r="AF166" s="11"/>
      <c r="AG166" s="10"/>
      <c r="AH166" s="32"/>
      <c r="AI166" s="11"/>
      <c r="AJ166" s="10"/>
      <c r="AK166" s="32"/>
      <c r="AL166" s="11"/>
      <c r="AM166" s="10"/>
      <c r="AN166" s="32"/>
      <c r="AO166" s="11"/>
      <c r="AP166" s="10"/>
      <c r="AQ166" s="32"/>
      <c r="AR166" s="11"/>
      <c r="AS166" s="10"/>
      <c r="AT166" s="32"/>
      <c r="AU166" s="11"/>
      <c r="AV166" s="10"/>
      <c r="AW166" s="32"/>
      <c r="AX166" s="11"/>
      <c r="AY166" s="10"/>
      <c r="AZ166" s="32"/>
      <c r="BA166" s="11"/>
      <c r="BB166" s="10"/>
      <c r="BC166" s="32"/>
      <c r="BD166" s="11"/>
      <c r="BE166" s="10"/>
      <c r="BF166" s="32"/>
      <c r="BG166" s="11"/>
      <c r="BH166" s="28"/>
      <c r="BI166" s="41"/>
    </row>
    <row r="167" spans="1:61">
      <c r="A167">
        <f t="shared" si="7"/>
        <v>123</v>
      </c>
      <c r="B167" s="6"/>
      <c r="C167" s="10"/>
      <c r="D167" s="32"/>
      <c r="E167" s="11"/>
      <c r="F167" s="10"/>
      <c r="G167" s="32"/>
      <c r="H167" s="11"/>
      <c r="I167" s="10"/>
      <c r="J167" s="32"/>
      <c r="K167" s="11"/>
      <c r="L167" s="10"/>
      <c r="M167" s="32"/>
      <c r="N167" s="11"/>
      <c r="O167" s="10"/>
      <c r="P167" s="32"/>
      <c r="Q167" s="11"/>
      <c r="R167" s="10"/>
      <c r="S167" s="32"/>
      <c r="T167" s="11"/>
      <c r="U167" s="10"/>
      <c r="V167" s="32"/>
      <c r="W167" s="11"/>
      <c r="X167" s="10"/>
      <c r="Y167" s="32"/>
      <c r="Z167" s="11"/>
      <c r="AA167" s="10"/>
      <c r="AB167" s="32"/>
      <c r="AC167" s="11"/>
      <c r="AD167" s="10"/>
      <c r="AE167" s="32"/>
      <c r="AF167" s="11"/>
      <c r="AG167" s="10"/>
      <c r="AH167" s="32"/>
      <c r="AI167" s="11"/>
      <c r="AJ167" s="10"/>
      <c r="AK167" s="32"/>
      <c r="AL167" s="11"/>
      <c r="AM167" s="10"/>
      <c r="AN167" s="32"/>
      <c r="AO167" s="11"/>
      <c r="AP167" s="10"/>
      <c r="AQ167" s="32"/>
      <c r="AR167" s="11"/>
      <c r="AS167" s="10"/>
      <c r="AT167" s="32"/>
      <c r="AU167" s="11"/>
      <c r="AV167" s="10"/>
      <c r="AW167" s="32"/>
      <c r="AX167" s="11"/>
      <c r="AY167" s="10"/>
      <c r="AZ167" s="32"/>
      <c r="BA167" s="11"/>
      <c r="BB167" s="10"/>
      <c r="BC167" s="32"/>
      <c r="BD167" s="11"/>
      <c r="BE167" s="10"/>
      <c r="BF167" s="32"/>
      <c r="BG167" s="11"/>
      <c r="BH167" s="28"/>
      <c r="BI167" s="41"/>
    </row>
    <row r="168" spans="1:61">
      <c r="A168">
        <f t="shared" si="7"/>
        <v>124</v>
      </c>
      <c r="B168" s="6"/>
      <c r="C168" s="12"/>
      <c r="D168" s="36"/>
      <c r="E168" s="13"/>
      <c r="F168" s="12"/>
      <c r="G168" s="36"/>
      <c r="H168" s="13"/>
      <c r="I168" s="12"/>
      <c r="J168" s="36"/>
      <c r="K168" s="13"/>
      <c r="L168" s="12"/>
      <c r="M168" s="36"/>
      <c r="N168" s="13"/>
      <c r="O168" s="12"/>
      <c r="P168" s="36"/>
      <c r="Q168" s="13"/>
      <c r="R168" s="12"/>
      <c r="S168" s="36"/>
      <c r="T168" s="13"/>
      <c r="U168" s="12"/>
      <c r="V168" s="36"/>
      <c r="W168" s="13"/>
      <c r="X168" s="12"/>
      <c r="Y168" s="36"/>
      <c r="Z168" s="13"/>
      <c r="AA168" s="12"/>
      <c r="AB168" s="36"/>
      <c r="AC168" s="13"/>
      <c r="AD168" s="12"/>
      <c r="AE168" s="36"/>
      <c r="AF168" s="13"/>
      <c r="AG168" s="12"/>
      <c r="AH168" s="36"/>
      <c r="AI168" s="13"/>
      <c r="AJ168" s="12"/>
      <c r="AK168" s="36"/>
      <c r="AL168" s="13"/>
      <c r="AM168" s="12"/>
      <c r="AN168" s="36"/>
      <c r="AO168" s="13"/>
      <c r="AP168" s="12"/>
      <c r="AQ168" s="36"/>
      <c r="AR168" s="13"/>
      <c r="AS168" s="12"/>
      <c r="AT168" s="36"/>
      <c r="AU168" s="13"/>
      <c r="AV168" s="12"/>
      <c r="AW168" s="36"/>
      <c r="AX168" s="13"/>
      <c r="AY168" s="12"/>
      <c r="AZ168" s="36"/>
      <c r="BA168" s="13"/>
      <c r="BB168" s="12"/>
      <c r="BC168" s="36"/>
      <c r="BD168" s="13"/>
      <c r="BE168" s="12"/>
      <c r="BF168" s="36"/>
      <c r="BG168" s="13"/>
      <c r="BH168" s="28"/>
      <c r="BI168" s="41"/>
    </row>
    <row r="169" spans="1:61">
      <c r="A169">
        <f t="shared" si="7"/>
        <v>125</v>
      </c>
      <c r="B169" s="6"/>
      <c r="C169" s="10"/>
      <c r="D169" s="32"/>
      <c r="E169" s="11"/>
      <c r="F169" s="10"/>
      <c r="G169" s="32"/>
      <c r="H169" s="11"/>
      <c r="I169" s="10"/>
      <c r="J169" s="32"/>
      <c r="K169" s="11"/>
      <c r="L169" s="10"/>
      <c r="M169" s="32"/>
      <c r="N169" s="11"/>
      <c r="O169" s="10"/>
      <c r="P169" s="32"/>
      <c r="Q169" s="11"/>
      <c r="R169" s="10"/>
      <c r="S169" s="32"/>
      <c r="T169" s="11"/>
      <c r="U169" s="10"/>
      <c r="V169" s="32"/>
      <c r="W169" s="11"/>
      <c r="X169" s="10"/>
      <c r="Y169" s="32"/>
      <c r="Z169" s="11"/>
      <c r="AA169" s="10"/>
      <c r="AB169" s="32"/>
      <c r="AC169" s="11"/>
      <c r="AD169" s="10"/>
      <c r="AE169" s="32"/>
      <c r="AF169" s="11"/>
      <c r="AG169" s="10"/>
      <c r="AH169" s="32"/>
      <c r="AI169" s="11"/>
      <c r="AJ169" s="10"/>
      <c r="AK169" s="32"/>
      <c r="AL169" s="11"/>
      <c r="AM169" s="10"/>
      <c r="AN169" s="32"/>
      <c r="AO169" s="11"/>
      <c r="AP169" s="10"/>
      <c r="AQ169" s="32"/>
      <c r="AR169" s="11"/>
      <c r="AS169" s="10"/>
      <c r="AT169" s="32"/>
      <c r="AU169" s="11"/>
      <c r="AV169" s="10"/>
      <c r="AW169" s="32"/>
      <c r="AX169" s="11"/>
      <c r="AY169" s="10"/>
      <c r="AZ169" s="32"/>
      <c r="BA169" s="11"/>
      <c r="BB169" s="10"/>
      <c r="BC169" s="32"/>
      <c r="BD169" s="11"/>
      <c r="BE169" s="10"/>
      <c r="BF169" s="32"/>
      <c r="BG169" s="11"/>
      <c r="BH169" s="28"/>
      <c r="BI169" s="41"/>
    </row>
    <row r="170" spans="1:61">
      <c r="A170">
        <f t="shared" si="7"/>
        <v>126</v>
      </c>
      <c r="B170" s="6"/>
      <c r="C170" s="10"/>
      <c r="D170" s="32"/>
      <c r="E170" s="11"/>
      <c r="F170" s="10"/>
      <c r="G170" s="32"/>
      <c r="H170" s="11"/>
      <c r="I170" s="10"/>
      <c r="J170" s="32"/>
      <c r="K170" s="11"/>
      <c r="L170" s="10"/>
      <c r="M170" s="32"/>
      <c r="N170" s="11"/>
      <c r="O170" s="10"/>
      <c r="P170" s="32"/>
      <c r="Q170" s="11"/>
      <c r="R170" s="10"/>
      <c r="S170" s="32"/>
      <c r="T170" s="11"/>
      <c r="U170" s="10"/>
      <c r="V170" s="32"/>
      <c r="W170" s="11"/>
      <c r="X170" s="10"/>
      <c r="Y170" s="32"/>
      <c r="Z170" s="11"/>
      <c r="AA170" s="10"/>
      <c r="AB170" s="32"/>
      <c r="AC170" s="11"/>
      <c r="AD170" s="10"/>
      <c r="AE170" s="32"/>
      <c r="AF170" s="11"/>
      <c r="AG170" s="10"/>
      <c r="AH170" s="32"/>
      <c r="AI170" s="11"/>
      <c r="AJ170" s="10"/>
      <c r="AK170" s="32"/>
      <c r="AL170" s="11"/>
      <c r="AM170" s="10"/>
      <c r="AN170" s="32"/>
      <c r="AO170" s="11"/>
      <c r="AP170" s="10"/>
      <c r="AQ170" s="32"/>
      <c r="AR170" s="11"/>
      <c r="AS170" s="10"/>
      <c r="AT170" s="32"/>
      <c r="AU170" s="11"/>
      <c r="AV170" s="10"/>
      <c r="AW170" s="32"/>
      <c r="AX170" s="11"/>
      <c r="AY170" s="10"/>
      <c r="AZ170" s="32"/>
      <c r="BA170" s="11"/>
      <c r="BB170" s="10"/>
      <c r="BC170" s="32"/>
      <c r="BD170" s="11"/>
      <c r="BE170" s="10"/>
      <c r="BF170" s="32"/>
      <c r="BG170" s="11"/>
      <c r="BH170" s="28"/>
      <c r="BI170" s="41"/>
    </row>
    <row r="171" spans="1:61">
      <c r="A171">
        <f t="shared" si="7"/>
        <v>127</v>
      </c>
      <c r="B171" s="6"/>
      <c r="C171" s="10"/>
      <c r="D171" s="32"/>
      <c r="E171" s="11"/>
      <c r="F171" s="10"/>
      <c r="G171" s="32"/>
      <c r="H171" s="11"/>
      <c r="I171" s="10"/>
      <c r="J171" s="32"/>
      <c r="K171" s="11"/>
      <c r="L171" s="10"/>
      <c r="M171" s="32"/>
      <c r="N171" s="11"/>
      <c r="O171" s="10"/>
      <c r="P171" s="32"/>
      <c r="Q171" s="11"/>
      <c r="R171" s="10"/>
      <c r="S171" s="32"/>
      <c r="T171" s="11"/>
      <c r="U171" s="10"/>
      <c r="V171" s="32"/>
      <c r="W171" s="11"/>
      <c r="X171" s="10"/>
      <c r="Y171" s="32"/>
      <c r="Z171" s="11"/>
      <c r="AA171" s="10"/>
      <c r="AB171" s="32"/>
      <c r="AC171" s="11"/>
      <c r="AD171" s="10"/>
      <c r="AE171" s="32"/>
      <c r="AF171" s="11"/>
      <c r="AG171" s="10"/>
      <c r="AH171" s="32"/>
      <c r="AI171" s="11"/>
      <c r="AJ171" s="10"/>
      <c r="AK171" s="32"/>
      <c r="AL171" s="11"/>
      <c r="AM171" s="10"/>
      <c r="AN171" s="32"/>
      <c r="AO171" s="11"/>
      <c r="AP171" s="10"/>
      <c r="AQ171" s="32"/>
      <c r="AR171" s="11"/>
      <c r="AS171" s="10"/>
      <c r="AT171" s="32"/>
      <c r="AU171" s="11"/>
      <c r="AV171" s="10"/>
      <c r="AW171" s="32"/>
      <c r="AX171" s="11"/>
      <c r="AY171" s="10"/>
      <c r="AZ171" s="32"/>
      <c r="BA171" s="11"/>
      <c r="BB171" s="10"/>
      <c r="BC171" s="32"/>
      <c r="BD171" s="11"/>
      <c r="BE171" s="10"/>
      <c r="BF171" s="32"/>
      <c r="BG171" s="11"/>
      <c r="BH171" s="28"/>
      <c r="BI171" s="41"/>
    </row>
    <row r="172" spans="1:61">
      <c r="A172">
        <f t="shared" si="7"/>
        <v>128</v>
      </c>
      <c r="B172" s="6"/>
      <c r="C172" s="10"/>
      <c r="D172" s="32"/>
      <c r="E172" s="11"/>
      <c r="F172" s="10"/>
      <c r="G172" s="32"/>
      <c r="H172" s="11"/>
      <c r="I172" s="10"/>
      <c r="J172" s="32"/>
      <c r="K172" s="11"/>
      <c r="L172" s="10"/>
      <c r="M172" s="32"/>
      <c r="N172" s="11"/>
      <c r="O172" s="10"/>
      <c r="P172" s="32"/>
      <c r="Q172" s="11"/>
      <c r="R172" s="10"/>
      <c r="S172" s="32"/>
      <c r="T172" s="11"/>
      <c r="U172" s="10"/>
      <c r="V172" s="32"/>
      <c r="W172" s="11"/>
      <c r="X172" s="10"/>
      <c r="Y172" s="32"/>
      <c r="Z172" s="11"/>
      <c r="AA172" s="10"/>
      <c r="AB172" s="32"/>
      <c r="AC172" s="11"/>
      <c r="AD172" s="10"/>
      <c r="AE172" s="32"/>
      <c r="AF172" s="11"/>
      <c r="AG172" s="10"/>
      <c r="AH172" s="32"/>
      <c r="AI172" s="11"/>
      <c r="AJ172" s="10"/>
      <c r="AK172" s="32"/>
      <c r="AL172" s="11"/>
      <c r="AM172" s="10"/>
      <c r="AN172" s="32"/>
      <c r="AO172" s="11"/>
      <c r="AP172" s="10"/>
      <c r="AQ172" s="32"/>
      <c r="AR172" s="11"/>
      <c r="AS172" s="10"/>
      <c r="AT172" s="32"/>
      <c r="AU172" s="11"/>
      <c r="AV172" s="10"/>
      <c r="AW172" s="32"/>
      <c r="AX172" s="11"/>
      <c r="AY172" s="10"/>
      <c r="AZ172" s="32"/>
      <c r="BA172" s="11"/>
      <c r="BB172" s="10"/>
      <c r="BC172" s="32"/>
      <c r="BD172" s="11"/>
      <c r="BE172" s="10"/>
      <c r="BF172" s="32"/>
      <c r="BG172" s="11"/>
      <c r="BI172" s="41"/>
    </row>
    <row r="173" spans="1:61">
      <c r="A173">
        <f t="shared" si="7"/>
        <v>129</v>
      </c>
      <c r="B173" s="6"/>
      <c r="C173" s="10"/>
      <c r="D173" s="32"/>
      <c r="E173" s="11"/>
      <c r="F173" s="10"/>
      <c r="G173" s="32"/>
      <c r="H173" s="11"/>
      <c r="I173" s="10"/>
      <c r="J173" s="32"/>
      <c r="K173" s="11"/>
      <c r="L173" s="10"/>
      <c r="M173" s="32"/>
      <c r="N173" s="11"/>
      <c r="O173" s="10"/>
      <c r="P173" s="32"/>
      <c r="Q173" s="11"/>
      <c r="R173" s="10"/>
      <c r="S173" s="32"/>
      <c r="T173" s="11"/>
      <c r="U173" s="10"/>
      <c r="V173" s="32"/>
      <c r="W173" s="11"/>
      <c r="X173" s="10"/>
      <c r="Y173" s="32"/>
      <c r="Z173" s="11"/>
      <c r="AA173" s="10"/>
      <c r="AB173" s="32"/>
      <c r="AC173" s="11"/>
      <c r="AD173" s="10"/>
      <c r="AE173" s="32"/>
      <c r="AF173" s="11"/>
      <c r="AG173" s="10"/>
      <c r="AH173" s="32"/>
      <c r="AI173" s="11"/>
      <c r="AJ173" s="10"/>
      <c r="AK173" s="32"/>
      <c r="AL173" s="11"/>
      <c r="AM173" s="10"/>
      <c r="AN173" s="32"/>
      <c r="AO173" s="11"/>
      <c r="AP173" s="10"/>
      <c r="AQ173" s="32"/>
      <c r="AR173" s="11"/>
      <c r="AS173" s="10"/>
      <c r="AT173" s="32"/>
      <c r="AU173" s="11"/>
      <c r="AV173" s="10"/>
      <c r="AW173" s="32"/>
      <c r="AX173" s="11"/>
      <c r="AY173" s="10"/>
      <c r="AZ173" s="32"/>
      <c r="BA173" s="11"/>
      <c r="BB173" s="10"/>
      <c r="BC173" s="32"/>
      <c r="BD173" s="11"/>
      <c r="BE173" s="10"/>
      <c r="BF173" s="32"/>
      <c r="BG173" s="11"/>
      <c r="BI173" s="41"/>
    </row>
    <row r="174" spans="1:61">
      <c r="A174">
        <f t="shared" si="7"/>
        <v>130</v>
      </c>
      <c r="B174" s="6"/>
      <c r="C174" s="10"/>
      <c r="D174" s="32"/>
      <c r="E174" s="11"/>
      <c r="F174" s="10"/>
      <c r="G174" s="32"/>
      <c r="H174" s="11"/>
      <c r="I174" s="10"/>
      <c r="J174" s="32"/>
      <c r="K174" s="11"/>
      <c r="L174" s="10"/>
      <c r="M174" s="32"/>
      <c r="N174" s="11"/>
      <c r="O174" s="10"/>
      <c r="P174" s="32"/>
      <c r="Q174" s="11"/>
      <c r="R174" s="10"/>
      <c r="S174" s="32"/>
      <c r="T174" s="11"/>
      <c r="U174" s="10"/>
      <c r="V174" s="32"/>
      <c r="W174" s="11"/>
      <c r="X174" s="10"/>
      <c r="Y174" s="32"/>
      <c r="Z174" s="11"/>
      <c r="AA174" s="10"/>
      <c r="AB174" s="32"/>
      <c r="AC174" s="11"/>
      <c r="AD174" s="10"/>
      <c r="AE174" s="32"/>
      <c r="AF174" s="11"/>
      <c r="AG174" s="10"/>
      <c r="AH174" s="32"/>
      <c r="AI174" s="11"/>
      <c r="AJ174" s="10"/>
      <c r="AK174" s="32"/>
      <c r="AL174" s="11"/>
      <c r="AM174" s="10"/>
      <c r="AN174" s="32"/>
      <c r="AO174" s="11"/>
      <c r="AP174" s="10"/>
      <c r="AQ174" s="32"/>
      <c r="AR174" s="11"/>
      <c r="AS174" s="10"/>
      <c r="AT174" s="32"/>
      <c r="AU174" s="11"/>
      <c r="AV174" s="10"/>
      <c r="AW174" s="32"/>
      <c r="AX174" s="11"/>
      <c r="AY174" s="10"/>
      <c r="AZ174" s="32"/>
      <c r="BA174" s="11"/>
      <c r="BB174" s="10"/>
      <c r="BC174" s="32"/>
      <c r="BD174" s="11"/>
      <c r="BE174" s="10"/>
      <c r="BF174" s="32"/>
      <c r="BG174" s="11"/>
      <c r="BI174" s="41"/>
    </row>
    <row r="175" spans="1:61">
      <c r="A175">
        <f t="shared" ref="A175:A180" si="8">+A174+1</f>
        <v>131</v>
      </c>
      <c r="B175" s="6"/>
      <c r="C175" s="10"/>
      <c r="D175" s="32"/>
      <c r="E175" s="11"/>
      <c r="F175" s="10"/>
      <c r="G175" s="32"/>
      <c r="H175" s="11"/>
      <c r="I175" s="10"/>
      <c r="J175" s="32"/>
      <c r="K175" s="11"/>
      <c r="L175" s="10"/>
      <c r="M175" s="32"/>
      <c r="N175" s="11"/>
      <c r="O175" s="10"/>
      <c r="P175" s="32"/>
      <c r="Q175" s="11"/>
      <c r="R175" s="10"/>
      <c r="S175" s="32"/>
      <c r="T175" s="11"/>
      <c r="U175" s="10"/>
      <c r="V175" s="32"/>
      <c r="W175" s="11"/>
      <c r="X175" s="10"/>
      <c r="Y175" s="32"/>
      <c r="Z175" s="11"/>
      <c r="AA175" s="10"/>
      <c r="AB175" s="32"/>
      <c r="AC175" s="11"/>
      <c r="AD175" s="10"/>
      <c r="AE175" s="32"/>
      <c r="AF175" s="11"/>
      <c r="AG175" s="10"/>
      <c r="AH175" s="32"/>
      <c r="AI175" s="11"/>
      <c r="AJ175" s="10"/>
      <c r="AK175" s="32"/>
      <c r="AL175" s="11"/>
      <c r="AM175" s="10"/>
      <c r="AN175" s="32"/>
      <c r="AO175" s="11"/>
      <c r="AP175" s="10"/>
      <c r="AQ175" s="32"/>
      <c r="AR175" s="11"/>
      <c r="AS175" s="10"/>
      <c r="AT175" s="32"/>
      <c r="AU175" s="11"/>
      <c r="AV175" s="10"/>
      <c r="AW175" s="32"/>
      <c r="AX175" s="11"/>
      <c r="AY175" s="10"/>
      <c r="AZ175" s="32"/>
      <c r="BA175" s="11"/>
      <c r="BB175" s="10"/>
      <c r="BC175" s="32"/>
      <c r="BD175" s="11"/>
      <c r="BE175" s="10"/>
      <c r="BF175" s="32"/>
      <c r="BG175" s="11"/>
      <c r="BI175" s="41"/>
    </row>
    <row r="176" spans="1:61">
      <c r="A176">
        <f t="shared" si="8"/>
        <v>132</v>
      </c>
      <c r="B176" s="6"/>
      <c r="C176" s="10"/>
      <c r="D176" s="32"/>
      <c r="E176" s="11"/>
      <c r="F176" s="10"/>
      <c r="G176" s="32"/>
      <c r="H176" s="11"/>
      <c r="I176" s="10"/>
      <c r="J176" s="32"/>
      <c r="K176" s="11"/>
      <c r="L176" s="10"/>
      <c r="M176" s="32"/>
      <c r="N176" s="11"/>
      <c r="O176" s="10"/>
      <c r="P176" s="32"/>
      <c r="Q176" s="11"/>
      <c r="R176" s="10"/>
      <c r="S176" s="32"/>
      <c r="T176" s="11"/>
      <c r="U176" s="10"/>
      <c r="V176" s="32"/>
      <c r="W176" s="11"/>
      <c r="X176" s="10"/>
      <c r="Y176" s="32"/>
      <c r="Z176" s="11"/>
      <c r="AA176" s="10"/>
      <c r="AB176" s="32"/>
      <c r="AC176" s="11"/>
      <c r="AD176" s="10"/>
      <c r="AE176" s="32"/>
      <c r="AF176" s="11"/>
      <c r="AG176" s="10"/>
      <c r="AH176" s="32"/>
      <c r="AI176" s="11"/>
      <c r="AJ176" s="10"/>
      <c r="AK176" s="32"/>
      <c r="AL176" s="11"/>
      <c r="AM176" s="10"/>
      <c r="AN176" s="32"/>
      <c r="AO176" s="11"/>
      <c r="AP176" s="10"/>
      <c r="AQ176" s="32"/>
      <c r="AR176" s="11"/>
      <c r="AS176" s="10"/>
      <c r="AT176" s="32"/>
      <c r="AU176" s="11"/>
      <c r="AV176" s="10"/>
      <c r="AW176" s="32"/>
      <c r="AX176" s="11"/>
      <c r="AY176" s="10"/>
      <c r="AZ176" s="32"/>
      <c r="BA176" s="11"/>
      <c r="BB176" s="10"/>
      <c r="BC176" s="32"/>
      <c r="BD176" s="11"/>
      <c r="BE176" s="10"/>
      <c r="BF176" s="32"/>
      <c r="BG176" s="11"/>
      <c r="BI176" s="41"/>
    </row>
    <row r="177" spans="1:61">
      <c r="A177">
        <f t="shared" si="8"/>
        <v>133</v>
      </c>
      <c r="B177" s="6"/>
      <c r="C177" s="10"/>
      <c r="D177" s="32"/>
      <c r="E177" s="11"/>
      <c r="F177" s="10"/>
      <c r="G177" s="32"/>
      <c r="H177" s="11"/>
      <c r="I177" s="10"/>
      <c r="J177" s="32"/>
      <c r="K177" s="11"/>
      <c r="L177" s="10"/>
      <c r="M177" s="32"/>
      <c r="N177" s="11"/>
      <c r="O177" s="10"/>
      <c r="P177" s="32"/>
      <c r="Q177" s="11"/>
      <c r="R177" s="10"/>
      <c r="S177" s="32"/>
      <c r="T177" s="11"/>
      <c r="U177" s="10"/>
      <c r="V177" s="32"/>
      <c r="W177" s="11"/>
      <c r="X177" s="10"/>
      <c r="Y177" s="32"/>
      <c r="Z177" s="11"/>
      <c r="AA177" s="10"/>
      <c r="AB177" s="32"/>
      <c r="AC177" s="11"/>
      <c r="AD177" s="10"/>
      <c r="AE177" s="32"/>
      <c r="AF177" s="11"/>
      <c r="AG177" s="10"/>
      <c r="AH177" s="32"/>
      <c r="AI177" s="11"/>
      <c r="AJ177" s="10"/>
      <c r="AK177" s="32"/>
      <c r="AL177" s="11"/>
      <c r="AM177" s="10"/>
      <c r="AN177" s="32"/>
      <c r="AO177" s="11"/>
      <c r="AP177" s="10"/>
      <c r="AQ177" s="32"/>
      <c r="AR177" s="11"/>
      <c r="AS177" s="10"/>
      <c r="AT177" s="32"/>
      <c r="AU177" s="11"/>
      <c r="AV177" s="10"/>
      <c r="AW177" s="32"/>
      <c r="AX177" s="11"/>
      <c r="AY177" s="10"/>
      <c r="AZ177" s="32"/>
      <c r="BA177" s="11"/>
      <c r="BB177" s="10"/>
      <c r="BC177" s="32"/>
      <c r="BD177" s="11"/>
      <c r="BE177" s="10"/>
      <c r="BF177" s="32"/>
      <c r="BG177" s="11"/>
      <c r="BI177" s="41"/>
    </row>
    <row r="178" spans="1:61">
      <c r="A178">
        <f t="shared" si="8"/>
        <v>134</v>
      </c>
      <c r="B178" s="6"/>
      <c r="C178" s="10"/>
      <c r="D178" s="32"/>
      <c r="E178" s="11"/>
      <c r="F178" s="10"/>
      <c r="G178" s="32"/>
      <c r="H178" s="11"/>
      <c r="I178" s="10"/>
      <c r="J178" s="32"/>
      <c r="K178" s="11"/>
      <c r="L178" s="10"/>
      <c r="M178" s="32"/>
      <c r="N178" s="11"/>
      <c r="O178" s="10"/>
      <c r="P178" s="32"/>
      <c r="Q178" s="11"/>
      <c r="R178" s="10"/>
      <c r="S178" s="32"/>
      <c r="T178" s="11"/>
      <c r="U178" s="10"/>
      <c r="V178" s="32"/>
      <c r="W178" s="11"/>
      <c r="X178" s="10"/>
      <c r="Y178" s="32"/>
      <c r="Z178" s="11"/>
      <c r="AA178" s="10"/>
      <c r="AB178" s="32"/>
      <c r="AC178" s="11"/>
      <c r="AD178" s="10"/>
      <c r="AE178" s="32"/>
      <c r="AF178" s="11"/>
      <c r="AG178" s="10"/>
      <c r="AH178" s="32"/>
      <c r="AI178" s="11"/>
      <c r="AJ178" s="10"/>
      <c r="AK178" s="32"/>
      <c r="AL178" s="11"/>
      <c r="AM178" s="10"/>
      <c r="AN178" s="32"/>
      <c r="AO178" s="11"/>
      <c r="AP178" s="10"/>
      <c r="AQ178" s="32"/>
      <c r="AR178" s="11"/>
      <c r="AS178" s="10"/>
      <c r="AT178" s="32"/>
      <c r="AU178" s="11"/>
      <c r="AV178" s="10"/>
      <c r="AW178" s="32"/>
      <c r="AX178" s="11"/>
      <c r="AY178" s="10"/>
      <c r="AZ178" s="32"/>
      <c r="BA178" s="11"/>
      <c r="BB178" s="10"/>
      <c r="BC178" s="32"/>
      <c r="BD178" s="11"/>
      <c r="BE178" s="10"/>
      <c r="BF178" s="32"/>
      <c r="BG178" s="11"/>
      <c r="BI178" s="41"/>
    </row>
    <row r="179" spans="1:61">
      <c r="A179">
        <f t="shared" si="8"/>
        <v>135</v>
      </c>
      <c r="B179" s="6"/>
      <c r="C179" s="10"/>
      <c r="D179" s="32"/>
      <c r="E179" s="11"/>
      <c r="F179" s="10"/>
      <c r="G179" s="32"/>
      <c r="H179" s="11"/>
      <c r="I179" s="10"/>
      <c r="J179" s="32"/>
      <c r="K179" s="11"/>
      <c r="L179" s="10"/>
      <c r="M179" s="32"/>
      <c r="N179" s="11"/>
      <c r="O179" s="10"/>
      <c r="P179" s="32"/>
      <c r="Q179" s="11"/>
      <c r="R179" s="10"/>
      <c r="S179" s="32"/>
      <c r="T179" s="11"/>
      <c r="U179" s="10"/>
      <c r="V179" s="32"/>
      <c r="W179" s="11"/>
      <c r="X179" s="10"/>
      <c r="Y179" s="32"/>
      <c r="Z179" s="11"/>
      <c r="AA179" s="10"/>
      <c r="AB179" s="32"/>
      <c r="AC179" s="11"/>
      <c r="AD179" s="10"/>
      <c r="AE179" s="32"/>
      <c r="AF179" s="11"/>
      <c r="AG179" s="10"/>
      <c r="AH179" s="32"/>
      <c r="AI179" s="11"/>
      <c r="AJ179" s="10"/>
      <c r="AK179" s="32"/>
      <c r="AL179" s="11"/>
      <c r="AM179" s="10"/>
      <c r="AN179" s="32"/>
      <c r="AO179" s="11"/>
      <c r="AP179" s="10"/>
      <c r="AQ179" s="32"/>
      <c r="AR179" s="11"/>
      <c r="AS179" s="10"/>
      <c r="AT179" s="32"/>
      <c r="AU179" s="11"/>
      <c r="AV179" s="10"/>
      <c r="AW179" s="32"/>
      <c r="AX179" s="11"/>
      <c r="AY179" s="10"/>
      <c r="AZ179" s="32"/>
      <c r="BA179" s="11"/>
      <c r="BB179" s="10"/>
      <c r="BC179" s="32"/>
      <c r="BD179" s="11"/>
      <c r="BE179" s="10"/>
      <c r="BF179" s="32"/>
      <c r="BG179" s="11"/>
      <c r="BH179" s="28"/>
      <c r="BI179" s="41"/>
    </row>
    <row r="180" spans="1:61">
      <c r="A180">
        <f t="shared" si="8"/>
        <v>136</v>
      </c>
      <c r="B180" s="6"/>
      <c r="C180" s="10"/>
      <c r="D180" s="32"/>
      <c r="E180" s="11"/>
      <c r="F180" s="10"/>
      <c r="G180" s="32"/>
      <c r="H180" s="11"/>
      <c r="I180" s="10"/>
      <c r="J180" s="32"/>
      <c r="K180" s="11"/>
      <c r="L180" s="10"/>
      <c r="M180" s="32"/>
      <c r="N180" s="11"/>
      <c r="O180" s="10"/>
      <c r="P180" s="32"/>
      <c r="Q180" s="11"/>
      <c r="R180" s="10"/>
      <c r="S180" s="32"/>
      <c r="T180" s="11"/>
      <c r="U180" s="10"/>
      <c r="V180" s="32"/>
      <c r="W180" s="11"/>
      <c r="X180" s="10"/>
      <c r="Y180" s="32"/>
      <c r="Z180" s="11"/>
      <c r="AA180" s="10"/>
      <c r="AB180" s="32"/>
      <c r="AC180" s="11"/>
      <c r="AD180" s="10"/>
      <c r="AE180" s="32"/>
      <c r="AF180" s="11"/>
      <c r="AG180" s="10"/>
      <c r="AH180" s="32"/>
      <c r="AI180" s="11"/>
      <c r="AJ180" s="10"/>
      <c r="AK180" s="32"/>
      <c r="AL180" s="11"/>
      <c r="AM180" s="10"/>
      <c r="AN180" s="32"/>
      <c r="AO180" s="11"/>
      <c r="AP180" s="10"/>
      <c r="AQ180" s="32"/>
      <c r="AR180" s="11"/>
      <c r="AS180" s="10"/>
      <c r="AT180" s="32"/>
      <c r="AU180" s="11"/>
      <c r="AV180" s="10"/>
      <c r="AW180" s="32"/>
      <c r="AX180" s="11"/>
      <c r="AY180" s="10"/>
      <c r="AZ180" s="32"/>
      <c r="BA180" s="11"/>
      <c r="BB180" s="10"/>
      <c r="BC180" s="32"/>
      <c r="BD180" s="11"/>
      <c r="BE180" s="10"/>
      <c r="BF180" s="32"/>
      <c r="BG180" s="11"/>
      <c r="BH180" s="28"/>
      <c r="BI180" s="41"/>
    </row>
    <row r="181" spans="1:61">
      <c r="A181">
        <f>+A180+1</f>
        <v>137</v>
      </c>
      <c r="B181" s="6"/>
      <c r="C181" s="10"/>
      <c r="D181" s="32"/>
      <c r="E181" s="11"/>
      <c r="F181" s="10"/>
      <c r="G181" s="32"/>
      <c r="H181" s="11"/>
      <c r="I181" s="10"/>
      <c r="J181" s="32"/>
      <c r="K181" s="11"/>
      <c r="L181" s="10"/>
      <c r="M181" s="32"/>
      <c r="N181" s="11"/>
      <c r="O181" s="10"/>
      <c r="P181" s="32"/>
      <c r="Q181" s="11"/>
      <c r="R181" s="10"/>
      <c r="S181" s="32"/>
      <c r="T181" s="11"/>
      <c r="U181" s="10"/>
      <c r="V181" s="32"/>
      <c r="W181" s="11"/>
      <c r="X181" s="10"/>
      <c r="Y181" s="32"/>
      <c r="Z181" s="11"/>
      <c r="AA181" s="10"/>
      <c r="AB181" s="32"/>
      <c r="AC181" s="11"/>
      <c r="AD181" s="10"/>
      <c r="AE181" s="32"/>
      <c r="AF181" s="11"/>
      <c r="AG181" s="10"/>
      <c r="AH181" s="32"/>
      <c r="AI181" s="11"/>
      <c r="AJ181" s="10"/>
      <c r="AK181" s="32"/>
      <c r="AL181" s="11"/>
      <c r="AM181" s="10"/>
      <c r="AN181" s="32"/>
      <c r="AO181" s="11"/>
      <c r="AP181" s="10"/>
      <c r="AQ181" s="32"/>
      <c r="AR181" s="11"/>
      <c r="AS181" s="10"/>
      <c r="AT181" s="32"/>
      <c r="AU181" s="11"/>
      <c r="AV181" s="10"/>
      <c r="AW181" s="32"/>
      <c r="AX181" s="11"/>
      <c r="AY181" s="10"/>
      <c r="AZ181" s="32"/>
      <c r="BA181" s="11"/>
      <c r="BB181" s="10"/>
      <c r="BC181" s="32"/>
      <c r="BD181" s="11"/>
      <c r="BE181" s="10"/>
      <c r="BF181" s="32"/>
      <c r="BG181" s="11"/>
      <c r="BH181" s="28"/>
      <c r="BI181" s="41"/>
    </row>
    <row r="182" spans="1:61">
      <c r="A182">
        <f>+A181+1</f>
        <v>138</v>
      </c>
      <c r="B182" s="6"/>
      <c r="C182" s="10"/>
      <c r="D182" s="32"/>
      <c r="E182" s="11"/>
      <c r="F182" s="10"/>
      <c r="G182" s="32"/>
      <c r="H182" s="11"/>
      <c r="I182" s="10"/>
      <c r="J182" s="32"/>
      <c r="K182" s="11"/>
      <c r="L182" s="10"/>
      <c r="M182" s="32"/>
      <c r="N182" s="11"/>
      <c r="O182" s="10"/>
      <c r="P182" s="32"/>
      <c r="Q182" s="11"/>
      <c r="R182" s="10"/>
      <c r="S182" s="32"/>
      <c r="T182" s="11"/>
      <c r="U182" s="10"/>
      <c r="V182" s="32"/>
      <c r="W182" s="11"/>
      <c r="X182" s="10"/>
      <c r="Y182" s="32"/>
      <c r="Z182" s="11"/>
      <c r="AA182" s="10"/>
      <c r="AB182" s="32"/>
      <c r="AC182" s="11"/>
      <c r="AD182" s="10"/>
      <c r="AE182" s="32"/>
      <c r="AF182" s="11"/>
      <c r="AG182" s="10"/>
      <c r="AH182" s="32"/>
      <c r="AI182" s="11"/>
      <c r="AJ182" s="10"/>
      <c r="AK182" s="32"/>
      <c r="AL182" s="11"/>
      <c r="AM182" s="10"/>
      <c r="AN182" s="32"/>
      <c r="AO182" s="11"/>
      <c r="AP182" s="10"/>
      <c r="AQ182" s="32"/>
      <c r="AR182" s="11"/>
      <c r="AS182" s="10"/>
      <c r="AT182" s="32"/>
      <c r="AU182" s="11"/>
      <c r="AV182" s="10"/>
      <c r="AW182" s="32"/>
      <c r="AX182" s="11"/>
      <c r="AY182" s="10"/>
      <c r="AZ182" s="32"/>
      <c r="BA182" s="11"/>
      <c r="BB182" s="10"/>
      <c r="BC182" s="32"/>
      <c r="BD182" s="11"/>
      <c r="BE182" s="10"/>
      <c r="BF182" s="32"/>
      <c r="BG182" s="11"/>
      <c r="BH182" s="28"/>
      <c r="BI182" s="41"/>
    </row>
    <row r="183" spans="1:61">
      <c r="A183">
        <f>+A182+1</f>
        <v>139</v>
      </c>
      <c r="B183" s="6"/>
      <c r="C183" s="10"/>
      <c r="D183" s="32"/>
      <c r="E183" s="11"/>
      <c r="F183" s="10"/>
      <c r="G183" s="32"/>
      <c r="H183" s="11"/>
      <c r="I183" s="10"/>
      <c r="J183" s="32"/>
      <c r="K183" s="11"/>
      <c r="L183" s="10"/>
      <c r="M183" s="32"/>
      <c r="N183" s="11"/>
      <c r="O183" s="10"/>
      <c r="P183" s="32"/>
      <c r="Q183" s="11"/>
      <c r="R183" s="10"/>
      <c r="S183" s="32"/>
      <c r="T183" s="11"/>
      <c r="U183" s="10"/>
      <c r="V183" s="32"/>
      <c r="W183" s="11"/>
      <c r="X183" s="10"/>
      <c r="Y183" s="32"/>
      <c r="Z183" s="11"/>
      <c r="AA183" s="10"/>
      <c r="AB183" s="32"/>
      <c r="AC183" s="11"/>
      <c r="AD183" s="10"/>
      <c r="AE183" s="32"/>
      <c r="AF183" s="11"/>
      <c r="AG183" s="10"/>
      <c r="AH183" s="32"/>
      <c r="AI183" s="11"/>
      <c r="AJ183" s="10"/>
      <c r="AK183" s="32"/>
      <c r="AL183" s="11"/>
      <c r="AM183" s="10"/>
      <c r="AN183" s="32"/>
      <c r="AO183" s="11"/>
      <c r="AP183" s="10"/>
      <c r="AQ183" s="32"/>
      <c r="AR183" s="11"/>
      <c r="AS183" s="10"/>
      <c r="AT183" s="32"/>
      <c r="AU183" s="11"/>
      <c r="AV183" s="10"/>
      <c r="AW183" s="32"/>
      <c r="AX183" s="11"/>
      <c r="AY183" s="10"/>
      <c r="AZ183" s="32"/>
      <c r="BA183" s="11"/>
      <c r="BB183" s="10"/>
      <c r="BC183" s="32"/>
      <c r="BD183" s="11"/>
      <c r="BE183" s="10"/>
      <c r="BF183" s="32"/>
      <c r="BG183" s="11"/>
      <c r="BH183" s="28"/>
      <c r="BI183" s="41"/>
    </row>
    <row r="184" spans="1:61">
      <c r="A184">
        <f t="shared" ref="A184:A240" si="9">+A183+1</f>
        <v>140</v>
      </c>
      <c r="B184" s="6"/>
      <c r="C184" s="10"/>
      <c r="D184" s="32"/>
      <c r="E184" s="11"/>
      <c r="F184" s="10"/>
      <c r="G184" s="32"/>
      <c r="H184" s="11"/>
      <c r="I184" s="10"/>
      <c r="J184" s="32"/>
      <c r="K184" s="11"/>
      <c r="L184" s="10"/>
      <c r="M184" s="32"/>
      <c r="N184" s="11"/>
      <c r="O184" s="10"/>
      <c r="P184" s="32"/>
      <c r="Q184" s="11"/>
      <c r="R184" s="10"/>
      <c r="S184" s="32"/>
      <c r="T184" s="11"/>
      <c r="U184" s="10"/>
      <c r="V184" s="32"/>
      <c r="W184" s="11"/>
      <c r="X184" s="10"/>
      <c r="Y184" s="32"/>
      <c r="Z184" s="11"/>
      <c r="AA184" s="10"/>
      <c r="AB184" s="32"/>
      <c r="AC184" s="11"/>
      <c r="AD184" s="10"/>
      <c r="AE184" s="32"/>
      <c r="AF184" s="11"/>
      <c r="AG184" s="10"/>
      <c r="AH184" s="32"/>
      <c r="AI184" s="11"/>
      <c r="AJ184" s="10"/>
      <c r="AK184" s="32"/>
      <c r="AL184" s="11"/>
      <c r="AM184" s="10"/>
      <c r="AN184" s="32"/>
      <c r="AO184" s="11"/>
      <c r="AP184" s="10"/>
      <c r="AQ184" s="32"/>
      <c r="AR184" s="11"/>
      <c r="AS184" s="10"/>
      <c r="AT184" s="32"/>
      <c r="AU184" s="11"/>
      <c r="AV184" s="10"/>
      <c r="AW184" s="32"/>
      <c r="AX184" s="11"/>
      <c r="AY184" s="10"/>
      <c r="AZ184" s="32"/>
      <c r="BA184" s="11"/>
      <c r="BB184" s="10"/>
      <c r="BC184" s="32"/>
      <c r="BD184" s="11"/>
      <c r="BE184" s="10"/>
      <c r="BF184" s="32"/>
      <c r="BG184" s="11"/>
      <c r="BI184" s="41"/>
    </row>
    <row r="185" spans="1:61">
      <c r="A185">
        <f t="shared" si="9"/>
        <v>141</v>
      </c>
      <c r="B185" s="6"/>
      <c r="C185" s="10"/>
      <c r="D185" s="32"/>
      <c r="E185" s="11"/>
      <c r="F185" s="10"/>
      <c r="G185" s="32"/>
      <c r="H185" s="11"/>
      <c r="I185" s="10"/>
      <c r="J185" s="32"/>
      <c r="K185" s="11"/>
      <c r="L185" s="10"/>
      <c r="M185" s="32"/>
      <c r="N185" s="11"/>
      <c r="O185" s="10"/>
      <c r="P185" s="32"/>
      <c r="Q185" s="11"/>
      <c r="R185" s="10"/>
      <c r="S185" s="32"/>
      <c r="T185" s="11"/>
      <c r="U185" s="10"/>
      <c r="V185" s="32"/>
      <c r="W185" s="11"/>
      <c r="X185" s="10"/>
      <c r="Y185" s="32"/>
      <c r="Z185" s="11"/>
      <c r="AA185" s="10"/>
      <c r="AB185" s="32"/>
      <c r="AC185" s="11"/>
      <c r="AD185" s="10"/>
      <c r="AE185" s="32"/>
      <c r="AF185" s="11"/>
      <c r="AG185" s="10"/>
      <c r="AH185" s="32"/>
      <c r="AI185" s="11"/>
      <c r="AJ185" s="10"/>
      <c r="AK185" s="32"/>
      <c r="AL185" s="11"/>
      <c r="AM185" s="10"/>
      <c r="AN185" s="32"/>
      <c r="AO185" s="11"/>
      <c r="AP185" s="10"/>
      <c r="AQ185" s="32"/>
      <c r="AR185" s="11"/>
      <c r="AS185" s="10"/>
      <c r="AT185" s="32"/>
      <c r="AU185" s="11"/>
      <c r="AV185" s="10"/>
      <c r="AW185" s="32"/>
      <c r="AX185" s="11"/>
      <c r="AY185" s="10"/>
      <c r="AZ185" s="32"/>
      <c r="BA185" s="11"/>
      <c r="BB185" s="10"/>
      <c r="BC185" s="32"/>
      <c r="BD185" s="11"/>
      <c r="BE185" s="10"/>
      <c r="BF185" s="32"/>
      <c r="BG185" s="11"/>
      <c r="BI185" s="41"/>
    </row>
    <row r="186" spans="1:61">
      <c r="A186">
        <f t="shared" si="9"/>
        <v>142</v>
      </c>
      <c r="B186" s="6"/>
      <c r="C186" s="10"/>
      <c r="D186" s="32"/>
      <c r="E186" s="11"/>
      <c r="F186" s="10"/>
      <c r="G186" s="32"/>
      <c r="H186" s="11"/>
      <c r="I186" s="10"/>
      <c r="J186" s="32"/>
      <c r="K186" s="11"/>
      <c r="L186" s="10"/>
      <c r="M186" s="32"/>
      <c r="N186" s="11"/>
      <c r="O186" s="10"/>
      <c r="P186" s="32"/>
      <c r="Q186" s="11"/>
      <c r="R186" s="10"/>
      <c r="S186" s="32"/>
      <c r="T186" s="11"/>
      <c r="U186" s="10"/>
      <c r="V186" s="32"/>
      <c r="W186" s="11"/>
      <c r="X186" s="10"/>
      <c r="Y186" s="32"/>
      <c r="Z186" s="11"/>
      <c r="AA186" s="10"/>
      <c r="AB186" s="32"/>
      <c r="AC186" s="11"/>
      <c r="AD186" s="10"/>
      <c r="AE186" s="32"/>
      <c r="AF186" s="11"/>
      <c r="AG186" s="10"/>
      <c r="AH186" s="32"/>
      <c r="AI186" s="11"/>
      <c r="AJ186" s="10"/>
      <c r="AK186" s="32"/>
      <c r="AL186" s="11"/>
      <c r="AM186" s="10"/>
      <c r="AN186" s="32"/>
      <c r="AO186" s="11"/>
      <c r="AP186" s="10"/>
      <c r="AQ186" s="32"/>
      <c r="AR186" s="11"/>
      <c r="AS186" s="10"/>
      <c r="AT186" s="32"/>
      <c r="AU186" s="11"/>
      <c r="AV186" s="10"/>
      <c r="AW186" s="32"/>
      <c r="AX186" s="11"/>
      <c r="AY186" s="10"/>
      <c r="AZ186" s="32"/>
      <c r="BA186" s="11"/>
      <c r="BB186" s="10"/>
      <c r="BC186" s="32"/>
      <c r="BD186" s="11"/>
      <c r="BE186" s="10"/>
      <c r="BF186" s="32"/>
      <c r="BG186" s="11"/>
      <c r="BI186" s="76"/>
    </row>
    <row r="187" spans="1:61">
      <c r="A187">
        <f t="shared" si="9"/>
        <v>143</v>
      </c>
      <c r="B187" s="6"/>
      <c r="C187" s="10"/>
      <c r="D187" s="32"/>
      <c r="E187" s="11"/>
      <c r="F187" s="10"/>
      <c r="G187" s="32"/>
      <c r="H187" s="11"/>
      <c r="I187" s="10"/>
      <c r="J187" s="32"/>
      <c r="K187" s="11"/>
      <c r="L187" s="10"/>
      <c r="M187" s="32"/>
      <c r="N187" s="11"/>
      <c r="O187" s="10"/>
      <c r="P187" s="32"/>
      <c r="Q187" s="11"/>
      <c r="R187" s="10"/>
      <c r="S187" s="32"/>
      <c r="T187" s="11"/>
      <c r="U187" s="10"/>
      <c r="V187" s="32"/>
      <c r="W187" s="11"/>
      <c r="X187" s="10"/>
      <c r="Y187" s="32"/>
      <c r="Z187" s="11"/>
      <c r="AA187" s="10"/>
      <c r="AB187" s="32"/>
      <c r="AC187" s="11"/>
      <c r="AD187" s="10"/>
      <c r="AE187" s="32"/>
      <c r="AF187" s="11"/>
      <c r="AG187" s="10"/>
      <c r="AH187" s="32"/>
      <c r="AI187" s="11"/>
      <c r="AJ187" s="10"/>
      <c r="AK187" s="32"/>
      <c r="AL187" s="11"/>
      <c r="AM187" s="10"/>
      <c r="AN187" s="32"/>
      <c r="AO187" s="11"/>
      <c r="AP187" s="10"/>
      <c r="AQ187" s="32"/>
      <c r="AR187" s="11"/>
      <c r="AS187" s="10"/>
      <c r="AT187" s="32"/>
      <c r="AU187" s="11"/>
      <c r="AV187" s="10"/>
      <c r="AW187" s="32"/>
      <c r="AX187" s="11"/>
      <c r="AY187" s="10"/>
      <c r="AZ187" s="32"/>
      <c r="BA187" s="11"/>
      <c r="BB187" s="10"/>
      <c r="BC187" s="32"/>
      <c r="BD187" s="11"/>
      <c r="BE187" s="10"/>
      <c r="BF187" s="32"/>
      <c r="BG187" s="11"/>
      <c r="BI187" s="76"/>
    </row>
    <row r="188" spans="1:61">
      <c r="A188">
        <f t="shared" si="9"/>
        <v>144</v>
      </c>
      <c r="B188" s="6"/>
      <c r="C188" s="10"/>
      <c r="D188" s="32"/>
      <c r="E188" s="11"/>
      <c r="F188" s="10"/>
      <c r="G188" s="32"/>
      <c r="H188" s="11"/>
      <c r="I188" s="10"/>
      <c r="J188" s="32"/>
      <c r="K188" s="11"/>
      <c r="L188" s="10"/>
      <c r="M188" s="32"/>
      <c r="N188" s="11"/>
      <c r="O188" s="10"/>
      <c r="P188" s="32"/>
      <c r="Q188" s="11"/>
      <c r="R188" s="10"/>
      <c r="S188" s="32"/>
      <c r="T188" s="11"/>
      <c r="U188" s="10"/>
      <c r="V188" s="32"/>
      <c r="W188" s="11"/>
      <c r="X188" s="10"/>
      <c r="Y188" s="32"/>
      <c r="Z188" s="11"/>
      <c r="AA188" s="10"/>
      <c r="AB188" s="32"/>
      <c r="AC188" s="11"/>
      <c r="AD188" s="10"/>
      <c r="AE188" s="32"/>
      <c r="AF188" s="11"/>
      <c r="AG188" s="10"/>
      <c r="AH188" s="32"/>
      <c r="AI188" s="11"/>
      <c r="AJ188" s="10"/>
      <c r="AK188" s="32"/>
      <c r="AL188" s="11"/>
      <c r="AM188" s="10"/>
      <c r="AN188" s="32"/>
      <c r="AO188" s="11"/>
      <c r="AP188" s="10"/>
      <c r="AQ188" s="32"/>
      <c r="AR188" s="11"/>
      <c r="AS188" s="10"/>
      <c r="AT188" s="32"/>
      <c r="AU188" s="11"/>
      <c r="AV188" s="10"/>
      <c r="AW188" s="32"/>
      <c r="AX188" s="11"/>
      <c r="AY188" s="10"/>
      <c r="AZ188" s="32"/>
      <c r="BA188" s="11"/>
      <c r="BB188" s="10"/>
      <c r="BC188" s="32"/>
      <c r="BD188" s="11"/>
      <c r="BE188" s="10"/>
      <c r="BF188" s="32"/>
      <c r="BG188" s="11"/>
      <c r="BH188" s="28"/>
      <c r="BI188" s="41"/>
    </row>
    <row r="189" spans="1:61">
      <c r="A189">
        <f t="shared" si="9"/>
        <v>145</v>
      </c>
      <c r="B189" s="6"/>
      <c r="C189" s="10"/>
      <c r="D189" s="32"/>
      <c r="E189" s="11"/>
      <c r="F189" s="10"/>
      <c r="G189" s="32"/>
      <c r="H189" s="11"/>
      <c r="I189" s="10"/>
      <c r="J189" s="32"/>
      <c r="K189" s="11"/>
      <c r="L189" s="10"/>
      <c r="M189" s="32"/>
      <c r="N189" s="11"/>
      <c r="O189" s="10"/>
      <c r="P189" s="32"/>
      <c r="Q189" s="11"/>
      <c r="R189" s="10"/>
      <c r="S189" s="32"/>
      <c r="T189" s="11"/>
      <c r="U189" s="10"/>
      <c r="V189" s="32"/>
      <c r="W189" s="11"/>
      <c r="X189" s="10"/>
      <c r="Y189" s="32"/>
      <c r="Z189" s="11"/>
      <c r="AA189" s="10"/>
      <c r="AB189" s="32"/>
      <c r="AC189" s="11"/>
      <c r="AD189" s="10"/>
      <c r="AE189" s="32"/>
      <c r="AF189" s="11"/>
      <c r="AG189" s="10"/>
      <c r="AH189" s="32"/>
      <c r="AI189" s="11"/>
      <c r="AJ189" s="10"/>
      <c r="AK189" s="32"/>
      <c r="AL189" s="11"/>
      <c r="AM189" s="10"/>
      <c r="AN189" s="32"/>
      <c r="AO189" s="11"/>
      <c r="AP189" s="10"/>
      <c r="AQ189" s="32"/>
      <c r="AR189" s="11"/>
      <c r="AS189" s="10"/>
      <c r="AT189" s="32"/>
      <c r="AU189" s="11"/>
      <c r="AV189" s="10"/>
      <c r="AW189" s="32"/>
      <c r="AX189" s="11"/>
      <c r="AY189" s="10"/>
      <c r="AZ189" s="32"/>
      <c r="BA189" s="11"/>
      <c r="BB189" s="10"/>
      <c r="BC189" s="32"/>
      <c r="BD189" s="11"/>
      <c r="BE189" s="10"/>
      <c r="BF189" s="32"/>
      <c r="BG189" s="11"/>
      <c r="BH189" s="28"/>
      <c r="BI189" s="41"/>
    </row>
    <row r="190" spans="1:61">
      <c r="A190">
        <f t="shared" si="9"/>
        <v>146</v>
      </c>
      <c r="B190" s="6"/>
      <c r="C190" s="10"/>
      <c r="D190" s="32"/>
      <c r="E190" s="11"/>
      <c r="F190" s="10"/>
      <c r="G190" s="32"/>
      <c r="H190" s="11"/>
      <c r="I190" s="10"/>
      <c r="J190" s="32"/>
      <c r="K190" s="11"/>
      <c r="L190" s="10"/>
      <c r="M190" s="32"/>
      <c r="N190" s="11"/>
      <c r="O190" s="10"/>
      <c r="P190" s="32"/>
      <c r="Q190" s="11"/>
      <c r="R190" s="10"/>
      <c r="S190" s="32"/>
      <c r="T190" s="11"/>
      <c r="U190" s="10"/>
      <c r="V190" s="32"/>
      <c r="W190" s="11"/>
      <c r="X190" s="10"/>
      <c r="Y190" s="32"/>
      <c r="Z190" s="11"/>
      <c r="AA190" s="10"/>
      <c r="AB190" s="32"/>
      <c r="AC190" s="11"/>
      <c r="AD190" s="10"/>
      <c r="AE190" s="32"/>
      <c r="AF190" s="11"/>
      <c r="AG190" s="10"/>
      <c r="AH190" s="32"/>
      <c r="AI190" s="11"/>
      <c r="AJ190" s="10"/>
      <c r="AK190" s="32"/>
      <c r="AL190" s="11"/>
      <c r="AM190" s="10"/>
      <c r="AN190" s="32"/>
      <c r="AO190" s="11"/>
      <c r="AP190" s="10"/>
      <c r="AQ190" s="32"/>
      <c r="AR190" s="11"/>
      <c r="AS190" s="10"/>
      <c r="AT190" s="32"/>
      <c r="AU190" s="11"/>
      <c r="AV190" s="10"/>
      <c r="AW190" s="32"/>
      <c r="AX190" s="11"/>
      <c r="AY190" s="10"/>
      <c r="AZ190" s="32"/>
      <c r="BA190" s="11"/>
      <c r="BB190" s="10"/>
      <c r="BC190" s="32"/>
      <c r="BD190" s="11"/>
      <c r="BE190" s="10"/>
      <c r="BF190" s="32"/>
      <c r="BG190" s="11"/>
      <c r="BH190" s="28"/>
      <c r="BI190" s="41"/>
    </row>
    <row r="191" spans="1:61">
      <c r="A191">
        <f t="shared" si="9"/>
        <v>147</v>
      </c>
      <c r="B191" s="6"/>
      <c r="C191" s="10"/>
      <c r="D191" s="32"/>
      <c r="E191" s="11"/>
      <c r="F191" s="10"/>
      <c r="G191" s="32"/>
      <c r="H191" s="11"/>
      <c r="I191" s="10"/>
      <c r="J191" s="32"/>
      <c r="K191" s="11"/>
      <c r="L191" s="10"/>
      <c r="M191" s="32"/>
      <c r="N191" s="11"/>
      <c r="O191" s="10"/>
      <c r="P191" s="32"/>
      <c r="Q191" s="11"/>
      <c r="R191" s="10"/>
      <c r="S191" s="32"/>
      <c r="T191" s="11"/>
      <c r="U191" s="10"/>
      <c r="V191" s="32"/>
      <c r="W191" s="11"/>
      <c r="X191" s="10"/>
      <c r="Y191" s="32"/>
      <c r="Z191" s="11"/>
      <c r="AA191" s="10"/>
      <c r="AB191" s="32"/>
      <c r="AC191" s="11"/>
      <c r="AD191" s="10"/>
      <c r="AE191" s="32"/>
      <c r="AF191" s="11"/>
      <c r="AG191" s="10"/>
      <c r="AH191" s="32"/>
      <c r="AI191" s="11"/>
      <c r="AJ191" s="10"/>
      <c r="AK191" s="32"/>
      <c r="AL191" s="11"/>
      <c r="AM191" s="10"/>
      <c r="AN191" s="32"/>
      <c r="AO191" s="11"/>
      <c r="AP191" s="10"/>
      <c r="AQ191" s="32"/>
      <c r="AR191" s="11"/>
      <c r="AS191" s="10"/>
      <c r="AT191" s="32"/>
      <c r="AU191" s="11"/>
      <c r="AV191" s="10"/>
      <c r="AW191" s="32"/>
      <c r="AX191" s="11"/>
      <c r="AY191" s="10"/>
      <c r="AZ191" s="32"/>
      <c r="BA191" s="11"/>
      <c r="BB191" s="10"/>
      <c r="BC191" s="32"/>
      <c r="BD191" s="11"/>
      <c r="BE191" s="10"/>
      <c r="BF191" s="32"/>
      <c r="BG191" s="11"/>
      <c r="BH191" s="28"/>
      <c r="BI191" s="41"/>
    </row>
    <row r="192" spans="1:61">
      <c r="A192">
        <f t="shared" si="9"/>
        <v>148</v>
      </c>
      <c r="B192" s="6"/>
      <c r="C192" s="10"/>
      <c r="D192" s="32"/>
      <c r="E192" s="11"/>
      <c r="F192" s="10"/>
      <c r="G192" s="32"/>
      <c r="H192" s="11"/>
      <c r="I192" s="10"/>
      <c r="J192" s="32"/>
      <c r="K192" s="11"/>
      <c r="L192" s="10"/>
      <c r="M192" s="32"/>
      <c r="N192" s="11"/>
      <c r="O192" s="10"/>
      <c r="P192" s="32"/>
      <c r="Q192" s="11"/>
      <c r="R192" s="10"/>
      <c r="S192" s="32"/>
      <c r="T192" s="11"/>
      <c r="U192" s="10"/>
      <c r="V192" s="32"/>
      <c r="W192" s="11"/>
      <c r="X192" s="10"/>
      <c r="Y192" s="32"/>
      <c r="Z192" s="11"/>
      <c r="AA192" s="10"/>
      <c r="AB192" s="32"/>
      <c r="AC192" s="11"/>
      <c r="AD192" s="10"/>
      <c r="AE192" s="32"/>
      <c r="AF192" s="11"/>
      <c r="AG192" s="10"/>
      <c r="AH192" s="32"/>
      <c r="AI192" s="11"/>
      <c r="AJ192" s="10"/>
      <c r="AK192" s="32"/>
      <c r="AL192" s="11"/>
      <c r="AM192" s="10"/>
      <c r="AN192" s="32"/>
      <c r="AO192" s="11"/>
      <c r="AP192" s="10"/>
      <c r="AQ192" s="32"/>
      <c r="AR192" s="11"/>
      <c r="AS192" s="10"/>
      <c r="AT192" s="32"/>
      <c r="AU192" s="11"/>
      <c r="AV192" s="10"/>
      <c r="AW192" s="32"/>
      <c r="AX192" s="11"/>
      <c r="AY192" s="10"/>
      <c r="AZ192" s="32"/>
      <c r="BA192" s="11"/>
      <c r="BB192" s="10"/>
      <c r="BC192" s="32"/>
      <c r="BD192" s="11"/>
      <c r="BE192" s="10"/>
      <c r="BF192" s="32"/>
      <c r="BG192" s="11"/>
      <c r="BH192" s="28"/>
      <c r="BI192" s="41"/>
    </row>
    <row r="193" spans="1:61">
      <c r="A193">
        <f t="shared" si="9"/>
        <v>149</v>
      </c>
      <c r="B193" s="6"/>
      <c r="C193" s="10"/>
      <c r="D193" s="32"/>
      <c r="E193" s="11"/>
      <c r="F193" s="10"/>
      <c r="G193" s="32"/>
      <c r="H193" s="11"/>
      <c r="I193" s="10"/>
      <c r="J193" s="32"/>
      <c r="K193" s="11"/>
      <c r="L193" s="10"/>
      <c r="M193" s="32"/>
      <c r="N193" s="11"/>
      <c r="O193" s="10"/>
      <c r="P193" s="32"/>
      <c r="Q193" s="11"/>
      <c r="R193" s="10"/>
      <c r="S193" s="32"/>
      <c r="T193" s="11"/>
      <c r="U193" s="10"/>
      <c r="V193" s="32"/>
      <c r="W193" s="11"/>
      <c r="X193" s="10"/>
      <c r="Y193" s="32"/>
      <c r="Z193" s="11"/>
      <c r="AA193" s="10"/>
      <c r="AB193" s="32"/>
      <c r="AC193" s="11"/>
      <c r="AD193" s="10"/>
      <c r="AE193" s="32"/>
      <c r="AF193" s="11"/>
      <c r="AG193" s="10"/>
      <c r="AH193" s="32"/>
      <c r="AI193" s="11"/>
      <c r="AJ193" s="10"/>
      <c r="AK193" s="32"/>
      <c r="AL193" s="11"/>
      <c r="AM193" s="10"/>
      <c r="AN193" s="32"/>
      <c r="AO193" s="11"/>
      <c r="AP193" s="10"/>
      <c r="AQ193" s="32"/>
      <c r="AR193" s="11"/>
      <c r="AS193" s="10"/>
      <c r="AT193" s="32"/>
      <c r="AU193" s="11"/>
      <c r="AV193" s="10"/>
      <c r="AW193" s="32"/>
      <c r="AX193" s="11"/>
      <c r="AY193" s="10"/>
      <c r="AZ193" s="32"/>
      <c r="BA193" s="11"/>
      <c r="BB193" s="10"/>
      <c r="BC193" s="32"/>
      <c r="BD193" s="11"/>
      <c r="BE193" s="10"/>
      <c r="BF193" s="32"/>
      <c r="BG193" s="11"/>
      <c r="BH193" s="28"/>
      <c r="BI193" s="41"/>
    </row>
    <row r="194" spans="1:61">
      <c r="A194">
        <f t="shared" si="9"/>
        <v>150</v>
      </c>
      <c r="B194" s="6"/>
      <c r="C194" s="10"/>
      <c r="D194" s="32"/>
      <c r="E194" s="11"/>
      <c r="F194" s="10"/>
      <c r="G194" s="32"/>
      <c r="H194" s="11"/>
      <c r="I194" s="10"/>
      <c r="J194" s="32"/>
      <c r="K194" s="11"/>
      <c r="L194" s="10"/>
      <c r="M194" s="32"/>
      <c r="N194" s="11"/>
      <c r="O194" s="10"/>
      <c r="P194" s="32"/>
      <c r="Q194" s="11"/>
      <c r="R194" s="10"/>
      <c r="S194" s="32"/>
      <c r="T194" s="11"/>
      <c r="U194" s="10"/>
      <c r="V194" s="32"/>
      <c r="W194" s="11"/>
      <c r="X194" s="10"/>
      <c r="Y194" s="32"/>
      <c r="Z194" s="11"/>
      <c r="AA194" s="10"/>
      <c r="AB194" s="32"/>
      <c r="AC194" s="11"/>
      <c r="AD194" s="10"/>
      <c r="AE194" s="32"/>
      <c r="AF194" s="11"/>
      <c r="AG194" s="10"/>
      <c r="AH194" s="32"/>
      <c r="AI194" s="11"/>
      <c r="AJ194" s="10"/>
      <c r="AK194" s="32"/>
      <c r="AL194" s="11"/>
      <c r="AM194" s="10"/>
      <c r="AN194" s="32"/>
      <c r="AO194" s="11"/>
      <c r="AP194" s="10"/>
      <c r="AQ194" s="32"/>
      <c r="AR194" s="11"/>
      <c r="AS194" s="10"/>
      <c r="AT194" s="32"/>
      <c r="AU194" s="11"/>
      <c r="AV194" s="10"/>
      <c r="AW194" s="32"/>
      <c r="AX194" s="11"/>
      <c r="AY194" s="10"/>
      <c r="AZ194" s="32"/>
      <c r="BA194" s="11"/>
      <c r="BB194" s="10"/>
      <c r="BC194" s="32"/>
      <c r="BD194" s="11"/>
      <c r="BE194" s="10"/>
      <c r="BF194" s="32"/>
      <c r="BG194" s="11"/>
      <c r="BH194" s="28"/>
      <c r="BI194" s="41"/>
    </row>
    <row r="195" spans="1:61">
      <c r="A195">
        <f t="shared" si="9"/>
        <v>151</v>
      </c>
      <c r="B195" s="6"/>
      <c r="C195" s="10"/>
      <c r="D195" s="32"/>
      <c r="E195" s="11"/>
      <c r="F195" s="10"/>
      <c r="G195" s="32"/>
      <c r="H195" s="11"/>
      <c r="I195" s="10"/>
      <c r="J195" s="32"/>
      <c r="K195" s="11"/>
      <c r="L195" s="10"/>
      <c r="M195" s="32"/>
      <c r="N195" s="11"/>
      <c r="O195" s="10"/>
      <c r="P195" s="32"/>
      <c r="Q195" s="11"/>
      <c r="R195" s="10"/>
      <c r="S195" s="32"/>
      <c r="T195" s="11"/>
      <c r="U195" s="10"/>
      <c r="V195" s="32"/>
      <c r="W195" s="11"/>
      <c r="X195" s="10"/>
      <c r="Y195" s="32"/>
      <c r="Z195" s="11"/>
      <c r="AA195" s="10"/>
      <c r="AB195" s="32"/>
      <c r="AC195" s="11"/>
      <c r="AD195" s="10"/>
      <c r="AE195" s="32"/>
      <c r="AF195" s="11"/>
      <c r="AG195" s="10"/>
      <c r="AH195" s="32"/>
      <c r="AI195" s="11"/>
      <c r="AJ195" s="10"/>
      <c r="AK195" s="32"/>
      <c r="AL195" s="11"/>
      <c r="AM195" s="10"/>
      <c r="AN195" s="32"/>
      <c r="AO195" s="11"/>
      <c r="AP195" s="10"/>
      <c r="AQ195" s="32"/>
      <c r="AR195" s="11"/>
      <c r="AS195" s="10"/>
      <c r="AT195" s="32"/>
      <c r="AU195" s="11"/>
      <c r="AV195" s="10"/>
      <c r="AW195" s="32"/>
      <c r="AX195" s="11"/>
      <c r="AY195" s="10"/>
      <c r="AZ195" s="32"/>
      <c r="BA195" s="11"/>
      <c r="BB195" s="10"/>
      <c r="BC195" s="32"/>
      <c r="BD195" s="11"/>
      <c r="BE195" s="10"/>
      <c r="BF195" s="32"/>
      <c r="BG195" s="11"/>
      <c r="BH195" s="28"/>
      <c r="BI195" s="41"/>
    </row>
    <row r="196" spans="1:61">
      <c r="A196">
        <f t="shared" si="9"/>
        <v>152</v>
      </c>
      <c r="B196" s="6"/>
      <c r="C196" s="10"/>
      <c r="D196" s="32"/>
      <c r="E196" s="11"/>
      <c r="F196" s="10"/>
      <c r="G196" s="32"/>
      <c r="H196" s="11"/>
      <c r="I196" s="10"/>
      <c r="J196" s="32"/>
      <c r="K196" s="11"/>
      <c r="L196" s="10"/>
      <c r="M196" s="32"/>
      <c r="N196" s="11"/>
      <c r="O196" s="10"/>
      <c r="P196" s="32"/>
      <c r="Q196" s="11"/>
      <c r="R196" s="10"/>
      <c r="S196" s="32"/>
      <c r="T196" s="11"/>
      <c r="U196" s="10"/>
      <c r="V196" s="32"/>
      <c r="W196" s="11"/>
      <c r="X196" s="10"/>
      <c r="Y196" s="32"/>
      <c r="Z196" s="11"/>
      <c r="AA196" s="10"/>
      <c r="AB196" s="32"/>
      <c r="AC196" s="11"/>
      <c r="AD196" s="10"/>
      <c r="AE196" s="32"/>
      <c r="AF196" s="11"/>
      <c r="AG196" s="10"/>
      <c r="AH196" s="32"/>
      <c r="AI196" s="11"/>
      <c r="AJ196" s="10"/>
      <c r="AK196" s="32"/>
      <c r="AL196" s="11"/>
      <c r="AM196" s="10"/>
      <c r="AN196" s="32"/>
      <c r="AO196" s="11"/>
      <c r="AP196" s="10"/>
      <c r="AQ196" s="32"/>
      <c r="AR196" s="11"/>
      <c r="AS196" s="10"/>
      <c r="AT196" s="32"/>
      <c r="AU196" s="11"/>
      <c r="AV196" s="10"/>
      <c r="AW196" s="32"/>
      <c r="AX196" s="11"/>
      <c r="AY196" s="10"/>
      <c r="AZ196" s="32"/>
      <c r="BA196" s="11"/>
      <c r="BB196" s="10"/>
      <c r="BC196" s="32"/>
      <c r="BD196" s="11"/>
      <c r="BE196" s="10"/>
      <c r="BF196" s="32"/>
      <c r="BG196" s="11"/>
      <c r="BH196" s="28"/>
      <c r="BI196" s="41"/>
    </row>
    <row r="197" spans="1:61">
      <c r="A197">
        <f t="shared" si="9"/>
        <v>153</v>
      </c>
      <c r="B197" s="6"/>
      <c r="C197" s="10"/>
      <c r="D197" s="32"/>
      <c r="E197" s="11"/>
      <c r="F197" s="10"/>
      <c r="G197" s="32"/>
      <c r="H197" s="11"/>
      <c r="I197" s="10"/>
      <c r="J197" s="32"/>
      <c r="K197" s="11"/>
      <c r="L197" s="10"/>
      <c r="M197" s="32"/>
      <c r="N197" s="11"/>
      <c r="O197" s="10"/>
      <c r="P197" s="32"/>
      <c r="Q197" s="11"/>
      <c r="R197" s="10"/>
      <c r="S197" s="32"/>
      <c r="T197" s="11"/>
      <c r="U197" s="10"/>
      <c r="V197" s="32"/>
      <c r="W197" s="11"/>
      <c r="X197" s="10"/>
      <c r="Y197" s="32"/>
      <c r="Z197" s="11"/>
      <c r="AA197" s="10"/>
      <c r="AB197" s="32"/>
      <c r="AC197" s="11"/>
      <c r="AD197" s="10"/>
      <c r="AE197" s="32"/>
      <c r="AF197" s="11"/>
      <c r="AG197" s="10"/>
      <c r="AH197" s="32"/>
      <c r="AI197" s="11"/>
      <c r="AJ197" s="10"/>
      <c r="AK197" s="32"/>
      <c r="AL197" s="11"/>
      <c r="AM197" s="10"/>
      <c r="AN197" s="32"/>
      <c r="AO197" s="11"/>
      <c r="AP197" s="10"/>
      <c r="AQ197" s="32"/>
      <c r="AR197" s="11"/>
      <c r="AS197" s="10"/>
      <c r="AT197" s="32"/>
      <c r="AU197" s="11"/>
      <c r="AV197" s="10"/>
      <c r="AW197" s="32"/>
      <c r="AX197" s="11"/>
      <c r="AY197" s="10"/>
      <c r="AZ197" s="32"/>
      <c r="BA197" s="11"/>
      <c r="BB197" s="10"/>
      <c r="BC197" s="32"/>
      <c r="BD197" s="11"/>
      <c r="BE197" s="10"/>
      <c r="BF197" s="32"/>
      <c r="BG197" s="11"/>
      <c r="BH197" s="28"/>
      <c r="BI197" s="41"/>
    </row>
    <row r="198" spans="1:61">
      <c r="A198">
        <f t="shared" si="9"/>
        <v>154</v>
      </c>
      <c r="B198" s="6"/>
      <c r="C198" s="10"/>
      <c r="D198" s="32"/>
      <c r="E198" s="11"/>
      <c r="F198" s="10"/>
      <c r="G198" s="32"/>
      <c r="H198" s="11"/>
      <c r="I198" s="10"/>
      <c r="J198" s="32"/>
      <c r="K198" s="11"/>
      <c r="L198" s="10"/>
      <c r="M198" s="32"/>
      <c r="N198" s="11"/>
      <c r="O198" s="10"/>
      <c r="P198" s="32"/>
      <c r="Q198" s="11"/>
      <c r="R198" s="10"/>
      <c r="S198" s="32"/>
      <c r="T198" s="11"/>
      <c r="U198" s="10"/>
      <c r="V198" s="32"/>
      <c r="W198" s="11"/>
      <c r="X198" s="10"/>
      <c r="Y198" s="32"/>
      <c r="Z198" s="11"/>
      <c r="AA198" s="10"/>
      <c r="AB198" s="32"/>
      <c r="AC198" s="11"/>
      <c r="AD198" s="10"/>
      <c r="AE198" s="32"/>
      <c r="AF198" s="11"/>
      <c r="AG198" s="10"/>
      <c r="AH198" s="32"/>
      <c r="AI198" s="11"/>
      <c r="AJ198" s="10"/>
      <c r="AK198" s="32"/>
      <c r="AL198" s="11"/>
      <c r="AM198" s="10"/>
      <c r="AN198" s="32"/>
      <c r="AO198" s="11"/>
      <c r="AP198" s="10"/>
      <c r="AQ198" s="32"/>
      <c r="AR198" s="11"/>
      <c r="AS198" s="10"/>
      <c r="AT198" s="32"/>
      <c r="AU198" s="11"/>
      <c r="AV198" s="10"/>
      <c r="AW198" s="32"/>
      <c r="AX198" s="11"/>
      <c r="AY198" s="10"/>
      <c r="AZ198" s="32"/>
      <c r="BA198" s="11"/>
      <c r="BB198" s="10"/>
      <c r="BC198" s="32"/>
      <c r="BD198" s="11"/>
      <c r="BE198" s="10"/>
      <c r="BF198" s="32"/>
      <c r="BG198" s="11"/>
      <c r="BI198" s="41"/>
    </row>
    <row r="199" spans="1:61">
      <c r="A199">
        <f t="shared" si="9"/>
        <v>155</v>
      </c>
      <c r="B199" s="6"/>
      <c r="C199" s="10"/>
      <c r="D199" s="32"/>
      <c r="E199" s="11"/>
      <c r="F199" s="10"/>
      <c r="G199" s="32"/>
      <c r="H199" s="11"/>
      <c r="I199" s="10"/>
      <c r="J199" s="32"/>
      <c r="K199" s="11"/>
      <c r="L199" s="10"/>
      <c r="M199" s="32"/>
      <c r="N199" s="11"/>
      <c r="O199" s="10"/>
      <c r="P199" s="32"/>
      <c r="Q199" s="11"/>
      <c r="R199" s="10"/>
      <c r="S199" s="32"/>
      <c r="T199" s="11"/>
      <c r="U199" s="10"/>
      <c r="V199" s="32"/>
      <c r="W199" s="11"/>
      <c r="X199" s="10"/>
      <c r="Y199" s="32"/>
      <c r="Z199" s="11"/>
      <c r="AA199" s="10"/>
      <c r="AB199" s="32"/>
      <c r="AC199" s="11"/>
      <c r="AD199" s="10"/>
      <c r="AE199" s="32"/>
      <c r="AF199" s="11"/>
      <c r="AG199" s="10"/>
      <c r="AH199" s="32"/>
      <c r="AI199" s="11"/>
      <c r="AJ199" s="10"/>
      <c r="AK199" s="32"/>
      <c r="AL199" s="11"/>
      <c r="AM199" s="10"/>
      <c r="AN199" s="32"/>
      <c r="AO199" s="11"/>
      <c r="AP199" s="10"/>
      <c r="AQ199" s="32"/>
      <c r="AR199" s="11"/>
      <c r="AS199" s="10"/>
      <c r="AT199" s="32"/>
      <c r="AU199" s="11"/>
      <c r="AV199" s="10"/>
      <c r="AW199" s="32"/>
      <c r="AX199" s="11"/>
      <c r="AY199" s="10"/>
      <c r="AZ199" s="32"/>
      <c r="BA199" s="11"/>
      <c r="BB199" s="10"/>
      <c r="BC199" s="32"/>
      <c r="BD199" s="11"/>
      <c r="BE199" s="10"/>
      <c r="BF199" s="32"/>
      <c r="BG199" s="11"/>
      <c r="BI199" s="41"/>
    </row>
    <row r="200" spans="1:61">
      <c r="A200">
        <f t="shared" si="9"/>
        <v>156</v>
      </c>
      <c r="B200" s="6"/>
      <c r="C200" s="10"/>
      <c r="D200" s="32"/>
      <c r="E200" s="11"/>
      <c r="F200" s="10"/>
      <c r="G200" s="32"/>
      <c r="H200" s="11"/>
      <c r="I200" s="10"/>
      <c r="J200" s="32"/>
      <c r="K200" s="11"/>
      <c r="L200" s="10"/>
      <c r="M200" s="32"/>
      <c r="N200" s="11"/>
      <c r="O200" s="10"/>
      <c r="P200" s="32"/>
      <c r="Q200" s="11"/>
      <c r="R200" s="10"/>
      <c r="S200" s="32"/>
      <c r="T200" s="11"/>
      <c r="U200" s="10"/>
      <c r="V200" s="32"/>
      <c r="W200" s="11"/>
      <c r="X200" s="10"/>
      <c r="Y200" s="32"/>
      <c r="Z200" s="11"/>
      <c r="AA200" s="10"/>
      <c r="AB200" s="32"/>
      <c r="AC200" s="11"/>
      <c r="AD200" s="10"/>
      <c r="AE200" s="32"/>
      <c r="AF200" s="11"/>
      <c r="AG200" s="10"/>
      <c r="AH200" s="32"/>
      <c r="AI200" s="11"/>
      <c r="AJ200" s="10"/>
      <c r="AK200" s="32"/>
      <c r="AL200" s="11"/>
      <c r="AM200" s="10"/>
      <c r="AN200" s="32"/>
      <c r="AO200" s="11"/>
      <c r="AP200" s="10"/>
      <c r="AQ200" s="32"/>
      <c r="AR200" s="11"/>
      <c r="AS200" s="10"/>
      <c r="AT200" s="32"/>
      <c r="AU200" s="11"/>
      <c r="AV200" s="10"/>
      <c r="AW200" s="32"/>
      <c r="AX200" s="11"/>
      <c r="AY200" s="10"/>
      <c r="AZ200" s="32"/>
      <c r="BA200" s="11"/>
      <c r="BB200" s="10"/>
      <c r="BC200" s="32"/>
      <c r="BD200" s="11"/>
      <c r="BE200" s="10"/>
      <c r="BF200" s="32"/>
      <c r="BG200" s="11"/>
      <c r="BI200" s="41"/>
    </row>
    <row r="201" spans="1:61">
      <c r="A201">
        <f t="shared" si="9"/>
        <v>157</v>
      </c>
      <c r="B201" s="6"/>
      <c r="C201" s="12"/>
      <c r="D201" s="36"/>
      <c r="E201" s="13"/>
      <c r="F201" s="12"/>
      <c r="G201" s="36"/>
      <c r="H201" s="13"/>
      <c r="I201" s="12"/>
      <c r="J201" s="36"/>
      <c r="K201" s="13"/>
      <c r="L201" s="12"/>
      <c r="M201" s="36"/>
      <c r="N201" s="13"/>
      <c r="O201" s="12"/>
      <c r="P201" s="36"/>
      <c r="Q201" s="13"/>
      <c r="R201" s="12"/>
      <c r="S201" s="36"/>
      <c r="T201" s="13"/>
      <c r="U201" s="12"/>
      <c r="V201" s="36"/>
      <c r="W201" s="13"/>
      <c r="X201" s="12"/>
      <c r="Y201" s="36"/>
      <c r="Z201" s="13"/>
      <c r="AA201" s="12"/>
      <c r="AB201" s="36"/>
      <c r="AC201" s="13"/>
      <c r="AD201" s="12"/>
      <c r="AE201" s="36"/>
      <c r="AF201" s="13"/>
      <c r="AG201" s="12"/>
      <c r="AH201" s="36"/>
      <c r="AI201" s="13"/>
      <c r="AJ201" s="12"/>
      <c r="AK201" s="36"/>
      <c r="AL201" s="13"/>
      <c r="AM201" s="12"/>
      <c r="AN201" s="36"/>
      <c r="AO201" s="13"/>
      <c r="AP201" s="12"/>
      <c r="AQ201" s="36"/>
      <c r="AR201" s="13"/>
      <c r="AS201" s="12"/>
      <c r="AT201" s="36"/>
      <c r="AU201" s="13"/>
      <c r="AV201" s="12"/>
      <c r="AW201" s="36"/>
      <c r="AX201" s="13"/>
      <c r="AY201" s="12"/>
      <c r="AZ201" s="36"/>
      <c r="BA201" s="13"/>
      <c r="BB201" s="12"/>
      <c r="BC201" s="36"/>
      <c r="BD201" s="13"/>
      <c r="BE201" s="12"/>
      <c r="BF201" s="36"/>
      <c r="BG201" s="13"/>
      <c r="BI201" s="41"/>
    </row>
    <row r="202" spans="1:61">
      <c r="A202">
        <f t="shared" si="9"/>
        <v>158</v>
      </c>
      <c r="B202" s="6"/>
      <c r="C202" s="10"/>
      <c r="D202" s="32"/>
      <c r="E202" s="11"/>
      <c r="F202" s="10"/>
      <c r="G202" s="32"/>
      <c r="H202" s="11"/>
      <c r="I202" s="10"/>
      <c r="J202" s="32"/>
      <c r="K202" s="11"/>
      <c r="L202" s="10"/>
      <c r="M202" s="32"/>
      <c r="N202" s="11"/>
      <c r="O202" s="10"/>
      <c r="P202" s="32"/>
      <c r="Q202" s="11"/>
      <c r="R202" s="10"/>
      <c r="S202" s="32"/>
      <c r="T202" s="11"/>
      <c r="U202" s="10"/>
      <c r="V202" s="32"/>
      <c r="W202" s="11"/>
      <c r="X202" s="10"/>
      <c r="Y202" s="32"/>
      <c r="Z202" s="11"/>
      <c r="AA202" s="10"/>
      <c r="AB202" s="32"/>
      <c r="AC202" s="11"/>
      <c r="AD202" s="10"/>
      <c r="AE202" s="32"/>
      <c r="AF202" s="11"/>
      <c r="AG202" s="10"/>
      <c r="AH202" s="32"/>
      <c r="AI202" s="11"/>
      <c r="AJ202" s="10"/>
      <c r="AK202" s="32"/>
      <c r="AL202" s="11"/>
      <c r="AM202" s="10"/>
      <c r="AN202" s="32"/>
      <c r="AO202" s="11"/>
      <c r="AP202" s="10"/>
      <c r="AQ202" s="32"/>
      <c r="AR202" s="11"/>
      <c r="AS202" s="10"/>
      <c r="AT202" s="32"/>
      <c r="AU202" s="11"/>
      <c r="AV202" s="10"/>
      <c r="AW202" s="32"/>
      <c r="AX202" s="11"/>
      <c r="AY202" s="10"/>
      <c r="AZ202" s="32"/>
      <c r="BA202" s="11"/>
      <c r="BB202" s="10"/>
      <c r="BC202" s="32"/>
      <c r="BD202" s="11"/>
      <c r="BE202" s="10"/>
      <c r="BF202" s="32"/>
      <c r="BG202" s="11"/>
      <c r="BI202" s="41"/>
    </row>
    <row r="203" spans="1:61">
      <c r="A203">
        <f t="shared" si="9"/>
        <v>159</v>
      </c>
      <c r="B203" s="6"/>
      <c r="C203" s="10"/>
      <c r="D203" s="32"/>
      <c r="E203" s="11"/>
      <c r="F203" s="10"/>
      <c r="G203" s="32"/>
      <c r="H203" s="11"/>
      <c r="I203" s="10"/>
      <c r="J203" s="32"/>
      <c r="K203" s="11"/>
      <c r="L203" s="10"/>
      <c r="M203" s="32"/>
      <c r="N203" s="11"/>
      <c r="O203" s="10"/>
      <c r="P203" s="32"/>
      <c r="Q203" s="11"/>
      <c r="R203" s="10"/>
      <c r="S203" s="32"/>
      <c r="T203" s="11"/>
      <c r="U203" s="10"/>
      <c r="V203" s="32"/>
      <c r="W203" s="11"/>
      <c r="X203" s="10"/>
      <c r="Y203" s="32"/>
      <c r="Z203" s="11"/>
      <c r="AA203" s="10"/>
      <c r="AB203" s="32"/>
      <c r="AC203" s="11"/>
      <c r="AD203" s="10"/>
      <c r="AE203" s="32"/>
      <c r="AF203" s="11"/>
      <c r="AG203" s="10"/>
      <c r="AH203" s="32"/>
      <c r="AI203" s="11"/>
      <c r="AJ203" s="10"/>
      <c r="AK203" s="32"/>
      <c r="AL203" s="11"/>
      <c r="AM203" s="10"/>
      <c r="AN203" s="32"/>
      <c r="AO203" s="11"/>
      <c r="AP203" s="10"/>
      <c r="AQ203" s="32"/>
      <c r="AR203" s="11"/>
      <c r="AS203" s="10"/>
      <c r="AT203" s="32"/>
      <c r="AU203" s="11"/>
      <c r="AV203" s="10"/>
      <c r="AW203" s="32"/>
      <c r="AX203" s="11"/>
      <c r="AY203" s="10"/>
      <c r="AZ203" s="32"/>
      <c r="BA203" s="11"/>
      <c r="BB203" s="10"/>
      <c r="BC203" s="32"/>
      <c r="BD203" s="11"/>
      <c r="BE203" s="10"/>
      <c r="BF203" s="32"/>
      <c r="BG203" s="11"/>
      <c r="BI203" s="41"/>
    </row>
    <row r="204" spans="1:61">
      <c r="A204">
        <f t="shared" si="9"/>
        <v>160</v>
      </c>
      <c r="B204" s="6"/>
      <c r="C204" s="10"/>
      <c r="D204" s="32"/>
      <c r="E204" s="11"/>
      <c r="F204" s="10"/>
      <c r="G204" s="32"/>
      <c r="H204" s="11"/>
      <c r="I204" s="10"/>
      <c r="J204" s="32"/>
      <c r="K204" s="11"/>
      <c r="L204" s="10"/>
      <c r="M204" s="32"/>
      <c r="N204" s="11"/>
      <c r="O204" s="10"/>
      <c r="P204" s="32"/>
      <c r="Q204" s="11"/>
      <c r="R204" s="10"/>
      <c r="S204" s="32"/>
      <c r="T204" s="11"/>
      <c r="U204" s="10"/>
      <c r="V204" s="32"/>
      <c r="W204" s="11"/>
      <c r="X204" s="10"/>
      <c r="Y204" s="32"/>
      <c r="Z204" s="11"/>
      <c r="AA204" s="10"/>
      <c r="AB204" s="32"/>
      <c r="AC204" s="11"/>
      <c r="AD204" s="10"/>
      <c r="AE204" s="32"/>
      <c r="AF204" s="11"/>
      <c r="AG204" s="10"/>
      <c r="AH204" s="32"/>
      <c r="AI204" s="11"/>
      <c r="AJ204" s="10"/>
      <c r="AK204" s="32"/>
      <c r="AL204" s="11"/>
      <c r="AM204" s="10"/>
      <c r="AN204" s="32"/>
      <c r="AO204" s="11"/>
      <c r="AP204" s="10"/>
      <c r="AQ204" s="32"/>
      <c r="AR204" s="11"/>
      <c r="AS204" s="10"/>
      <c r="AT204" s="32"/>
      <c r="AU204" s="11"/>
      <c r="AV204" s="10"/>
      <c r="AW204" s="32"/>
      <c r="AX204" s="11"/>
      <c r="AY204" s="10"/>
      <c r="AZ204" s="32"/>
      <c r="BA204" s="11"/>
      <c r="BB204" s="10"/>
      <c r="BC204" s="32"/>
      <c r="BD204" s="11"/>
      <c r="BE204" s="10"/>
      <c r="BF204" s="32"/>
      <c r="BG204" s="11"/>
      <c r="BI204" s="41"/>
    </row>
    <row r="205" spans="1:61">
      <c r="A205">
        <f t="shared" si="9"/>
        <v>161</v>
      </c>
      <c r="B205" s="6"/>
      <c r="C205" s="10"/>
      <c r="D205" s="32"/>
      <c r="E205" s="11"/>
      <c r="F205" s="10"/>
      <c r="G205" s="32"/>
      <c r="H205" s="11"/>
      <c r="I205" s="10"/>
      <c r="J205" s="32"/>
      <c r="K205" s="11"/>
      <c r="L205" s="10"/>
      <c r="M205" s="32"/>
      <c r="N205" s="11"/>
      <c r="O205" s="10"/>
      <c r="P205" s="32"/>
      <c r="Q205" s="11"/>
      <c r="R205" s="10"/>
      <c r="S205" s="32"/>
      <c r="T205" s="11"/>
      <c r="U205" s="10"/>
      <c r="V205" s="32"/>
      <c r="W205" s="11"/>
      <c r="X205" s="10"/>
      <c r="Y205" s="32"/>
      <c r="Z205" s="11"/>
      <c r="AA205" s="10"/>
      <c r="AB205" s="32"/>
      <c r="AC205" s="11"/>
      <c r="AD205" s="10"/>
      <c r="AE205" s="32"/>
      <c r="AF205" s="11"/>
      <c r="AG205" s="10"/>
      <c r="AH205" s="32"/>
      <c r="AI205" s="11"/>
      <c r="AJ205" s="10"/>
      <c r="AK205" s="32"/>
      <c r="AL205" s="11"/>
      <c r="AM205" s="10"/>
      <c r="AN205" s="32"/>
      <c r="AO205" s="11"/>
      <c r="AP205" s="10"/>
      <c r="AQ205" s="32"/>
      <c r="AR205" s="11"/>
      <c r="AS205" s="10"/>
      <c r="AT205" s="32"/>
      <c r="AU205" s="11"/>
      <c r="AV205" s="10"/>
      <c r="AW205" s="32"/>
      <c r="AX205" s="11"/>
      <c r="AY205" s="10"/>
      <c r="AZ205" s="32"/>
      <c r="BA205" s="11"/>
      <c r="BB205" s="10"/>
      <c r="BC205" s="32"/>
      <c r="BD205" s="11"/>
      <c r="BE205" s="10"/>
      <c r="BF205" s="32"/>
      <c r="BG205" s="11"/>
      <c r="BI205" s="41"/>
    </row>
    <row r="206" spans="1:61">
      <c r="A206">
        <f t="shared" si="9"/>
        <v>162</v>
      </c>
      <c r="B206" s="6"/>
      <c r="C206" s="10"/>
      <c r="D206" s="32"/>
      <c r="E206" s="11"/>
      <c r="F206" s="10"/>
      <c r="G206" s="32"/>
      <c r="H206" s="11"/>
      <c r="I206" s="10"/>
      <c r="J206" s="32"/>
      <c r="K206" s="11"/>
      <c r="L206" s="10"/>
      <c r="M206" s="32"/>
      <c r="N206" s="11"/>
      <c r="O206" s="10"/>
      <c r="P206" s="32"/>
      <c r="Q206" s="11"/>
      <c r="R206" s="10"/>
      <c r="S206" s="32"/>
      <c r="T206" s="11"/>
      <c r="U206" s="10"/>
      <c r="V206" s="32"/>
      <c r="W206" s="11"/>
      <c r="X206" s="10"/>
      <c r="Y206" s="32"/>
      <c r="Z206" s="11"/>
      <c r="AA206" s="10"/>
      <c r="AB206" s="32"/>
      <c r="AC206" s="11"/>
      <c r="AD206" s="10"/>
      <c r="AE206" s="32"/>
      <c r="AF206" s="11"/>
      <c r="AG206" s="10"/>
      <c r="AH206" s="32"/>
      <c r="AI206" s="11"/>
      <c r="AJ206" s="10"/>
      <c r="AK206" s="32"/>
      <c r="AL206" s="11"/>
      <c r="AM206" s="10"/>
      <c r="AN206" s="32"/>
      <c r="AO206" s="11"/>
      <c r="AP206" s="10"/>
      <c r="AQ206" s="32"/>
      <c r="AR206" s="11"/>
      <c r="AS206" s="10"/>
      <c r="AT206" s="32"/>
      <c r="AU206" s="11"/>
      <c r="AV206" s="10"/>
      <c r="AW206" s="32"/>
      <c r="AX206" s="11"/>
      <c r="AY206" s="10"/>
      <c r="AZ206" s="32"/>
      <c r="BA206" s="11"/>
      <c r="BB206" s="10"/>
      <c r="BC206" s="32"/>
      <c r="BD206" s="11"/>
      <c r="BE206" s="10"/>
      <c r="BF206" s="32"/>
      <c r="BG206" s="11"/>
      <c r="BI206" s="41"/>
    </row>
    <row r="207" spans="1:61">
      <c r="A207">
        <f t="shared" si="9"/>
        <v>163</v>
      </c>
      <c r="B207" s="6"/>
      <c r="C207" s="10"/>
      <c r="D207" s="32"/>
      <c r="E207" s="11"/>
      <c r="F207" s="10"/>
      <c r="G207" s="32"/>
      <c r="H207" s="11"/>
      <c r="I207" s="10"/>
      <c r="J207" s="32"/>
      <c r="K207" s="11"/>
      <c r="L207" s="10"/>
      <c r="M207" s="32"/>
      <c r="N207" s="11"/>
      <c r="O207" s="10"/>
      <c r="P207" s="32"/>
      <c r="Q207" s="11"/>
      <c r="R207" s="10"/>
      <c r="S207" s="32"/>
      <c r="T207" s="11"/>
      <c r="U207" s="10"/>
      <c r="V207" s="32"/>
      <c r="W207" s="11"/>
      <c r="X207" s="10"/>
      <c r="Y207" s="32"/>
      <c r="Z207" s="11"/>
      <c r="AA207" s="10"/>
      <c r="AB207" s="32"/>
      <c r="AC207" s="11"/>
      <c r="AD207" s="10"/>
      <c r="AE207" s="32"/>
      <c r="AF207" s="11"/>
      <c r="AG207" s="10"/>
      <c r="AH207" s="32"/>
      <c r="AI207" s="11"/>
      <c r="AJ207" s="10"/>
      <c r="AK207" s="32"/>
      <c r="AL207" s="11"/>
      <c r="AM207" s="10"/>
      <c r="AN207" s="32"/>
      <c r="AO207" s="11"/>
      <c r="AP207" s="10"/>
      <c r="AQ207" s="32"/>
      <c r="AR207" s="11"/>
      <c r="AS207" s="10"/>
      <c r="AT207" s="32"/>
      <c r="AU207" s="11"/>
      <c r="AV207" s="10"/>
      <c r="AW207" s="32"/>
      <c r="AX207" s="11"/>
      <c r="AY207" s="10"/>
      <c r="AZ207" s="32"/>
      <c r="BA207" s="11"/>
      <c r="BB207" s="10"/>
      <c r="BC207" s="32"/>
      <c r="BD207" s="11"/>
      <c r="BE207" s="10"/>
      <c r="BF207" s="32"/>
      <c r="BG207" s="11"/>
      <c r="BI207" s="41"/>
    </row>
    <row r="208" spans="1:61">
      <c r="A208">
        <f t="shared" si="9"/>
        <v>164</v>
      </c>
      <c r="B208" s="6"/>
      <c r="C208" s="10"/>
      <c r="D208" s="32"/>
      <c r="E208" s="11"/>
      <c r="F208" s="10"/>
      <c r="G208" s="32"/>
      <c r="H208" s="11"/>
      <c r="I208" s="10"/>
      <c r="J208" s="32"/>
      <c r="K208" s="11"/>
      <c r="L208" s="10"/>
      <c r="M208" s="32"/>
      <c r="N208" s="11"/>
      <c r="O208" s="10"/>
      <c r="P208" s="32"/>
      <c r="Q208" s="11"/>
      <c r="R208" s="10"/>
      <c r="S208" s="32"/>
      <c r="T208" s="11"/>
      <c r="U208" s="10"/>
      <c r="V208" s="32"/>
      <c r="W208" s="11"/>
      <c r="X208" s="10"/>
      <c r="Y208" s="32"/>
      <c r="Z208" s="11"/>
      <c r="AA208" s="10"/>
      <c r="AB208" s="32"/>
      <c r="AC208" s="11"/>
      <c r="AD208" s="10"/>
      <c r="AE208" s="32"/>
      <c r="AF208" s="11"/>
      <c r="AG208" s="10"/>
      <c r="AH208" s="32"/>
      <c r="AI208" s="11"/>
      <c r="AJ208" s="10"/>
      <c r="AK208" s="32"/>
      <c r="AL208" s="11"/>
      <c r="AM208" s="10"/>
      <c r="AN208" s="32"/>
      <c r="AO208" s="11"/>
      <c r="AP208" s="10"/>
      <c r="AQ208" s="32"/>
      <c r="AR208" s="11"/>
      <c r="AS208" s="10"/>
      <c r="AT208" s="32"/>
      <c r="AU208" s="11"/>
      <c r="AV208" s="10"/>
      <c r="AW208" s="32"/>
      <c r="AX208" s="11"/>
      <c r="AY208" s="10"/>
      <c r="AZ208" s="32"/>
      <c r="BA208" s="11"/>
      <c r="BB208" s="10"/>
      <c r="BC208" s="32"/>
      <c r="BD208" s="11"/>
      <c r="BE208" s="10"/>
      <c r="BF208" s="32"/>
      <c r="BG208" s="11"/>
      <c r="BI208" s="41"/>
    </row>
    <row r="209" spans="1:61">
      <c r="A209">
        <f t="shared" si="9"/>
        <v>165</v>
      </c>
      <c r="B209" s="6"/>
      <c r="C209" s="10"/>
      <c r="D209" s="32"/>
      <c r="E209" s="11"/>
      <c r="F209" s="10"/>
      <c r="G209" s="32"/>
      <c r="H209" s="11"/>
      <c r="I209" s="10"/>
      <c r="J209" s="32"/>
      <c r="K209" s="11"/>
      <c r="L209" s="10"/>
      <c r="M209" s="32"/>
      <c r="N209" s="11"/>
      <c r="O209" s="10"/>
      <c r="P209" s="32"/>
      <c r="Q209" s="11"/>
      <c r="R209" s="10"/>
      <c r="S209" s="32"/>
      <c r="T209" s="11"/>
      <c r="U209" s="10"/>
      <c r="V209" s="32"/>
      <c r="W209" s="11"/>
      <c r="X209" s="10"/>
      <c r="Y209" s="32"/>
      <c r="Z209" s="11"/>
      <c r="AA209" s="10"/>
      <c r="AB209" s="32"/>
      <c r="AC209" s="11"/>
      <c r="AD209" s="10"/>
      <c r="AE209" s="32"/>
      <c r="AF209" s="11"/>
      <c r="AG209" s="10"/>
      <c r="AH209" s="32"/>
      <c r="AI209" s="11"/>
      <c r="AJ209" s="10"/>
      <c r="AK209" s="32"/>
      <c r="AL209" s="11"/>
      <c r="AM209" s="10"/>
      <c r="AN209" s="32"/>
      <c r="AO209" s="11"/>
      <c r="AP209" s="10"/>
      <c r="AQ209" s="32"/>
      <c r="AR209" s="11"/>
      <c r="AS209" s="10"/>
      <c r="AT209" s="32"/>
      <c r="AU209" s="11"/>
      <c r="AV209" s="10"/>
      <c r="AW209" s="32"/>
      <c r="AX209" s="11"/>
      <c r="AY209" s="10"/>
      <c r="AZ209" s="32"/>
      <c r="BA209" s="11"/>
      <c r="BB209" s="10"/>
      <c r="BC209" s="32"/>
      <c r="BD209" s="11"/>
      <c r="BE209" s="10"/>
      <c r="BF209" s="32"/>
      <c r="BG209" s="11"/>
      <c r="BI209" s="41"/>
    </row>
    <row r="210" spans="1:61">
      <c r="A210">
        <f t="shared" si="9"/>
        <v>166</v>
      </c>
      <c r="B210" s="6"/>
      <c r="C210" s="10"/>
      <c r="D210" s="32"/>
      <c r="E210" s="11"/>
      <c r="F210" s="10"/>
      <c r="G210" s="32"/>
      <c r="H210" s="11"/>
      <c r="I210" s="10"/>
      <c r="J210" s="32"/>
      <c r="K210" s="11"/>
      <c r="L210" s="10"/>
      <c r="M210" s="32"/>
      <c r="N210" s="11"/>
      <c r="O210" s="10"/>
      <c r="P210" s="32"/>
      <c r="Q210" s="11"/>
      <c r="R210" s="10"/>
      <c r="S210" s="32"/>
      <c r="T210" s="11"/>
      <c r="U210" s="10"/>
      <c r="V210" s="32"/>
      <c r="W210" s="11"/>
      <c r="X210" s="10"/>
      <c r="Y210" s="32"/>
      <c r="Z210" s="11"/>
      <c r="AA210" s="10"/>
      <c r="AB210" s="32"/>
      <c r="AC210" s="11"/>
      <c r="AD210" s="10"/>
      <c r="AE210" s="32"/>
      <c r="AF210" s="11"/>
      <c r="AG210" s="10"/>
      <c r="AH210" s="32"/>
      <c r="AI210" s="11"/>
      <c r="AJ210" s="10"/>
      <c r="AK210" s="32"/>
      <c r="AL210" s="11"/>
      <c r="AM210" s="10"/>
      <c r="AN210" s="32"/>
      <c r="AO210" s="11"/>
      <c r="AP210" s="10"/>
      <c r="AQ210" s="32"/>
      <c r="AR210" s="11"/>
      <c r="AS210" s="10"/>
      <c r="AT210" s="32"/>
      <c r="AU210" s="11"/>
      <c r="AV210" s="10"/>
      <c r="AW210" s="32"/>
      <c r="AX210" s="11"/>
      <c r="AY210" s="10"/>
      <c r="AZ210" s="32"/>
      <c r="BA210" s="11"/>
      <c r="BB210" s="10"/>
      <c r="BC210" s="32"/>
      <c r="BD210" s="11"/>
      <c r="BE210" s="10"/>
      <c r="BF210" s="32"/>
      <c r="BG210" s="11"/>
      <c r="BI210" s="41"/>
    </row>
    <row r="211" spans="1:61">
      <c r="A211">
        <f t="shared" si="9"/>
        <v>167</v>
      </c>
      <c r="B211" s="6"/>
      <c r="C211" s="10"/>
      <c r="D211" s="32"/>
      <c r="E211" s="11"/>
      <c r="F211" s="10"/>
      <c r="G211" s="32"/>
      <c r="H211" s="11"/>
      <c r="I211" s="10"/>
      <c r="J211" s="32"/>
      <c r="K211" s="11"/>
      <c r="L211" s="10"/>
      <c r="M211" s="32"/>
      <c r="N211" s="11"/>
      <c r="O211" s="10"/>
      <c r="P211" s="32"/>
      <c r="Q211" s="11"/>
      <c r="R211" s="10"/>
      <c r="S211" s="32"/>
      <c r="T211" s="11"/>
      <c r="U211" s="10"/>
      <c r="V211" s="32"/>
      <c r="W211" s="11"/>
      <c r="X211" s="10"/>
      <c r="Y211" s="32"/>
      <c r="Z211" s="11"/>
      <c r="AA211" s="10"/>
      <c r="AB211" s="32"/>
      <c r="AC211" s="11"/>
      <c r="AD211" s="10"/>
      <c r="AE211" s="32"/>
      <c r="AF211" s="11"/>
      <c r="AG211" s="10"/>
      <c r="AH211" s="32"/>
      <c r="AI211" s="11"/>
      <c r="AJ211" s="10"/>
      <c r="AK211" s="32"/>
      <c r="AL211" s="11"/>
      <c r="AM211" s="10"/>
      <c r="AN211" s="32"/>
      <c r="AO211" s="11"/>
      <c r="AP211" s="10"/>
      <c r="AQ211" s="32"/>
      <c r="AR211" s="11"/>
      <c r="AS211" s="10"/>
      <c r="AT211" s="32"/>
      <c r="AU211" s="11"/>
      <c r="AV211" s="10"/>
      <c r="AW211" s="32"/>
      <c r="AX211" s="11"/>
      <c r="AY211" s="10"/>
      <c r="AZ211" s="32"/>
      <c r="BA211" s="11"/>
      <c r="BB211" s="10"/>
      <c r="BC211" s="32"/>
      <c r="BD211" s="11"/>
      <c r="BE211" s="10"/>
      <c r="BF211" s="32"/>
      <c r="BG211" s="11"/>
      <c r="BI211" s="41"/>
    </row>
    <row r="212" spans="1:61">
      <c r="A212">
        <f t="shared" si="9"/>
        <v>168</v>
      </c>
      <c r="B212" s="6"/>
      <c r="C212" s="10"/>
      <c r="D212" s="32"/>
      <c r="E212" s="11"/>
      <c r="F212" s="10"/>
      <c r="G212" s="32"/>
      <c r="H212" s="11"/>
      <c r="I212" s="10"/>
      <c r="J212" s="32"/>
      <c r="K212" s="11"/>
      <c r="L212" s="10"/>
      <c r="M212" s="32"/>
      <c r="N212" s="11"/>
      <c r="O212" s="10"/>
      <c r="P212" s="32"/>
      <c r="Q212" s="11"/>
      <c r="R212" s="10"/>
      <c r="S212" s="32"/>
      <c r="T212" s="11"/>
      <c r="U212" s="10"/>
      <c r="V212" s="32"/>
      <c r="W212" s="11"/>
      <c r="X212" s="10"/>
      <c r="Y212" s="32"/>
      <c r="Z212" s="11"/>
      <c r="AA212" s="10"/>
      <c r="AB212" s="32"/>
      <c r="AC212" s="11"/>
      <c r="AD212" s="10"/>
      <c r="AE212" s="32"/>
      <c r="AF212" s="11"/>
      <c r="AG212" s="10"/>
      <c r="AH212" s="32"/>
      <c r="AI212" s="11"/>
      <c r="AJ212" s="10"/>
      <c r="AK212" s="32"/>
      <c r="AL212" s="11"/>
      <c r="AM212" s="10"/>
      <c r="AN212" s="32"/>
      <c r="AO212" s="11"/>
      <c r="AP212" s="10"/>
      <c r="AQ212" s="32"/>
      <c r="AR212" s="11"/>
      <c r="AS212" s="10"/>
      <c r="AT212" s="32"/>
      <c r="AU212" s="11"/>
      <c r="AV212" s="10"/>
      <c r="AW212" s="32"/>
      <c r="AX212" s="11"/>
      <c r="AY212" s="10"/>
      <c r="AZ212" s="32"/>
      <c r="BA212" s="11"/>
      <c r="BB212" s="10"/>
      <c r="BC212" s="32"/>
      <c r="BD212" s="11"/>
      <c r="BE212" s="10"/>
      <c r="BF212" s="32"/>
      <c r="BG212" s="11"/>
      <c r="BI212" s="41"/>
    </row>
    <row r="213" spans="1:61">
      <c r="A213">
        <f t="shared" si="9"/>
        <v>169</v>
      </c>
      <c r="B213" s="6"/>
      <c r="C213" s="10"/>
      <c r="D213" s="32"/>
      <c r="E213" s="11"/>
      <c r="F213" s="10"/>
      <c r="G213" s="32"/>
      <c r="H213" s="11"/>
      <c r="I213" s="10"/>
      <c r="J213" s="32"/>
      <c r="K213" s="11"/>
      <c r="L213" s="10"/>
      <c r="M213" s="32"/>
      <c r="N213" s="11"/>
      <c r="O213" s="10"/>
      <c r="P213" s="32"/>
      <c r="Q213" s="11"/>
      <c r="R213" s="10"/>
      <c r="S213" s="32"/>
      <c r="T213" s="11"/>
      <c r="U213" s="10"/>
      <c r="V213" s="32"/>
      <c r="W213" s="11"/>
      <c r="X213" s="10"/>
      <c r="Y213" s="32"/>
      <c r="Z213" s="11"/>
      <c r="AA213" s="10"/>
      <c r="AB213" s="32"/>
      <c r="AC213" s="11"/>
      <c r="AD213" s="10"/>
      <c r="AE213" s="32"/>
      <c r="AF213" s="11"/>
      <c r="AG213" s="10"/>
      <c r="AH213" s="32"/>
      <c r="AI213" s="11"/>
      <c r="AJ213" s="10"/>
      <c r="AK213" s="32"/>
      <c r="AL213" s="11"/>
      <c r="AM213" s="10"/>
      <c r="AN213" s="32"/>
      <c r="AO213" s="11"/>
      <c r="AP213" s="10"/>
      <c r="AQ213" s="32"/>
      <c r="AR213" s="11"/>
      <c r="AS213" s="10"/>
      <c r="AT213" s="32"/>
      <c r="AU213" s="11"/>
      <c r="AV213" s="10"/>
      <c r="AW213" s="32"/>
      <c r="AX213" s="11"/>
      <c r="AY213" s="10"/>
      <c r="AZ213" s="32"/>
      <c r="BA213" s="11"/>
      <c r="BB213" s="10"/>
      <c r="BC213" s="32"/>
      <c r="BD213" s="11"/>
      <c r="BE213" s="10"/>
      <c r="BF213" s="32"/>
      <c r="BG213" s="11"/>
      <c r="BI213" s="41"/>
    </row>
    <row r="214" spans="1:61">
      <c r="A214">
        <f t="shared" si="9"/>
        <v>170</v>
      </c>
      <c r="B214" s="6"/>
      <c r="C214" s="10"/>
      <c r="D214" s="32"/>
      <c r="E214" s="11"/>
      <c r="F214" s="10"/>
      <c r="G214" s="32"/>
      <c r="H214" s="11"/>
      <c r="I214" s="10"/>
      <c r="J214" s="32"/>
      <c r="K214" s="11"/>
      <c r="L214" s="10"/>
      <c r="M214" s="32"/>
      <c r="N214" s="11"/>
      <c r="O214" s="10"/>
      <c r="P214" s="32"/>
      <c r="Q214" s="11"/>
      <c r="R214" s="10"/>
      <c r="S214" s="32"/>
      <c r="T214" s="11"/>
      <c r="U214" s="10"/>
      <c r="V214" s="32"/>
      <c r="W214" s="11"/>
      <c r="X214" s="10"/>
      <c r="Y214" s="32"/>
      <c r="Z214" s="11"/>
      <c r="AA214" s="10"/>
      <c r="AB214" s="32"/>
      <c r="AC214" s="11"/>
      <c r="AD214" s="10"/>
      <c r="AE214" s="32"/>
      <c r="AF214" s="11"/>
      <c r="AG214" s="10"/>
      <c r="AH214" s="32"/>
      <c r="AI214" s="11"/>
      <c r="AJ214" s="10"/>
      <c r="AK214" s="32"/>
      <c r="AL214" s="11"/>
      <c r="AM214" s="10"/>
      <c r="AN214" s="32"/>
      <c r="AO214" s="11"/>
      <c r="AP214" s="10"/>
      <c r="AQ214" s="32"/>
      <c r="AR214" s="11"/>
      <c r="AS214" s="10"/>
      <c r="AT214" s="32"/>
      <c r="AU214" s="11"/>
      <c r="AV214" s="10"/>
      <c r="AW214" s="32"/>
      <c r="AX214" s="11"/>
      <c r="AY214" s="10"/>
      <c r="AZ214" s="32"/>
      <c r="BA214" s="11"/>
      <c r="BB214" s="10"/>
      <c r="BC214" s="32"/>
      <c r="BD214" s="11"/>
      <c r="BE214" s="10"/>
      <c r="BF214" s="32"/>
      <c r="BG214" s="11"/>
      <c r="BI214" s="41"/>
    </row>
    <row r="215" spans="1:61">
      <c r="A215">
        <f t="shared" si="9"/>
        <v>171</v>
      </c>
      <c r="B215" s="6"/>
      <c r="C215" s="10"/>
      <c r="D215" s="32"/>
      <c r="E215" s="11"/>
      <c r="F215" s="10"/>
      <c r="G215" s="32"/>
      <c r="H215" s="11"/>
      <c r="I215" s="10"/>
      <c r="J215" s="32"/>
      <c r="K215" s="11"/>
      <c r="L215" s="10"/>
      <c r="M215" s="32"/>
      <c r="N215" s="11"/>
      <c r="O215" s="10"/>
      <c r="P215" s="32"/>
      <c r="Q215" s="11"/>
      <c r="R215" s="10"/>
      <c r="S215" s="32"/>
      <c r="T215" s="11"/>
      <c r="U215" s="10"/>
      <c r="V215" s="32"/>
      <c r="W215" s="11"/>
      <c r="X215" s="10"/>
      <c r="Y215" s="32"/>
      <c r="Z215" s="11"/>
      <c r="AA215" s="10"/>
      <c r="AB215" s="32"/>
      <c r="AC215" s="11"/>
      <c r="AD215" s="10"/>
      <c r="AE215" s="32"/>
      <c r="AF215" s="11"/>
      <c r="AG215" s="10"/>
      <c r="AH215" s="32"/>
      <c r="AI215" s="11"/>
      <c r="AJ215" s="10"/>
      <c r="AK215" s="32"/>
      <c r="AL215" s="11"/>
      <c r="AM215" s="10"/>
      <c r="AN215" s="32"/>
      <c r="AO215" s="11"/>
      <c r="AP215" s="10"/>
      <c r="AQ215" s="32"/>
      <c r="AR215" s="11"/>
      <c r="AS215" s="10"/>
      <c r="AT215" s="32"/>
      <c r="AU215" s="11"/>
      <c r="AV215" s="10"/>
      <c r="AW215" s="32"/>
      <c r="AX215" s="11"/>
      <c r="AY215" s="10"/>
      <c r="AZ215" s="32"/>
      <c r="BA215" s="11"/>
      <c r="BB215" s="10"/>
      <c r="BC215" s="32"/>
      <c r="BD215" s="11"/>
      <c r="BE215" s="10"/>
      <c r="BF215" s="32"/>
      <c r="BG215" s="11"/>
      <c r="BI215" s="41"/>
    </row>
    <row r="216" spans="1:61">
      <c r="A216">
        <f t="shared" si="9"/>
        <v>172</v>
      </c>
      <c r="B216" s="6"/>
      <c r="C216" s="10"/>
      <c r="D216" s="32"/>
      <c r="E216" s="11"/>
      <c r="F216" s="10"/>
      <c r="G216" s="32"/>
      <c r="H216" s="11"/>
      <c r="I216" s="10"/>
      <c r="J216" s="32"/>
      <c r="K216" s="11"/>
      <c r="L216" s="10"/>
      <c r="M216" s="32"/>
      <c r="N216" s="11"/>
      <c r="O216" s="10"/>
      <c r="P216" s="32"/>
      <c r="Q216" s="11"/>
      <c r="R216" s="10"/>
      <c r="S216" s="32"/>
      <c r="T216" s="11"/>
      <c r="U216" s="10"/>
      <c r="V216" s="32"/>
      <c r="W216" s="11"/>
      <c r="X216" s="10"/>
      <c r="Y216" s="32"/>
      <c r="Z216" s="11"/>
      <c r="AA216" s="10"/>
      <c r="AB216" s="32"/>
      <c r="AC216" s="11"/>
      <c r="AD216" s="10"/>
      <c r="AE216" s="32"/>
      <c r="AF216" s="11"/>
      <c r="AG216" s="10"/>
      <c r="AH216" s="32"/>
      <c r="AI216" s="11"/>
      <c r="AJ216" s="10"/>
      <c r="AK216" s="32"/>
      <c r="AL216" s="11"/>
      <c r="AM216" s="10"/>
      <c r="AN216" s="32"/>
      <c r="AO216" s="11"/>
      <c r="AP216" s="10"/>
      <c r="AQ216" s="32"/>
      <c r="AR216" s="11"/>
      <c r="AS216" s="10"/>
      <c r="AT216" s="32"/>
      <c r="AU216" s="11"/>
      <c r="AV216" s="10"/>
      <c r="AW216" s="32"/>
      <c r="AX216" s="11"/>
      <c r="AY216" s="10"/>
      <c r="AZ216" s="32"/>
      <c r="BA216" s="11"/>
      <c r="BB216" s="10"/>
      <c r="BC216" s="32"/>
      <c r="BD216" s="11"/>
      <c r="BE216" s="10"/>
      <c r="BF216" s="32"/>
      <c r="BG216" s="11"/>
      <c r="BI216" s="41"/>
    </row>
    <row r="217" spans="1:61">
      <c r="A217">
        <f t="shared" si="9"/>
        <v>173</v>
      </c>
      <c r="B217" s="6"/>
      <c r="C217" s="10"/>
      <c r="D217" s="32"/>
      <c r="E217" s="11"/>
      <c r="F217" s="10"/>
      <c r="G217" s="32"/>
      <c r="H217" s="11"/>
      <c r="I217" s="10"/>
      <c r="J217" s="32"/>
      <c r="K217" s="11"/>
      <c r="L217" s="10"/>
      <c r="M217" s="32"/>
      <c r="N217" s="11"/>
      <c r="O217" s="10"/>
      <c r="P217" s="32"/>
      <c r="Q217" s="11"/>
      <c r="R217" s="10"/>
      <c r="S217" s="32"/>
      <c r="T217" s="11"/>
      <c r="U217" s="10"/>
      <c r="V217" s="32"/>
      <c r="W217" s="11"/>
      <c r="X217" s="10"/>
      <c r="Y217" s="32"/>
      <c r="Z217" s="11"/>
      <c r="AA217" s="10"/>
      <c r="AB217" s="32"/>
      <c r="AC217" s="11"/>
      <c r="AD217" s="10"/>
      <c r="AE217" s="32"/>
      <c r="AF217" s="11"/>
      <c r="AG217" s="10"/>
      <c r="AH217" s="32"/>
      <c r="AI217" s="11"/>
      <c r="AJ217" s="10"/>
      <c r="AK217" s="32"/>
      <c r="AL217" s="11"/>
      <c r="AM217" s="10"/>
      <c r="AN217" s="32"/>
      <c r="AO217" s="11"/>
      <c r="AP217" s="10"/>
      <c r="AQ217" s="32"/>
      <c r="AR217" s="11"/>
      <c r="AS217" s="10"/>
      <c r="AT217" s="32"/>
      <c r="AU217" s="11"/>
      <c r="AV217" s="10"/>
      <c r="AW217" s="32"/>
      <c r="AX217" s="11"/>
      <c r="AY217" s="10"/>
      <c r="AZ217" s="32"/>
      <c r="BA217" s="11"/>
      <c r="BB217" s="10"/>
      <c r="BC217" s="32"/>
      <c r="BD217" s="11"/>
      <c r="BE217" s="10"/>
      <c r="BF217" s="32"/>
      <c r="BG217" s="11"/>
      <c r="BI217" s="41"/>
    </row>
    <row r="218" spans="1:61">
      <c r="A218">
        <f t="shared" si="9"/>
        <v>174</v>
      </c>
      <c r="B218" s="6"/>
      <c r="C218" s="10"/>
      <c r="D218" s="32"/>
      <c r="E218" s="11"/>
      <c r="F218" s="10"/>
      <c r="G218" s="32"/>
      <c r="H218" s="11"/>
      <c r="I218" s="10"/>
      <c r="J218" s="32"/>
      <c r="K218" s="11"/>
      <c r="L218" s="10"/>
      <c r="M218" s="32"/>
      <c r="N218" s="11"/>
      <c r="O218" s="10"/>
      <c r="P218" s="32"/>
      <c r="Q218" s="11"/>
      <c r="R218" s="10"/>
      <c r="S218" s="32"/>
      <c r="T218" s="11"/>
      <c r="U218" s="10"/>
      <c r="V218" s="32"/>
      <c r="W218" s="11"/>
      <c r="X218" s="10"/>
      <c r="Y218" s="32"/>
      <c r="Z218" s="11"/>
      <c r="AA218" s="10"/>
      <c r="AB218" s="32"/>
      <c r="AC218" s="11"/>
      <c r="AD218" s="10"/>
      <c r="AE218" s="32"/>
      <c r="AF218" s="11"/>
      <c r="AG218" s="10"/>
      <c r="AH218" s="32"/>
      <c r="AI218" s="11"/>
      <c r="AJ218" s="10"/>
      <c r="AK218" s="32"/>
      <c r="AL218" s="11"/>
      <c r="AM218" s="10"/>
      <c r="AN218" s="32"/>
      <c r="AO218" s="11"/>
      <c r="AP218" s="10"/>
      <c r="AQ218" s="32"/>
      <c r="AR218" s="11"/>
      <c r="AS218" s="10"/>
      <c r="AT218" s="32"/>
      <c r="AU218" s="11"/>
      <c r="AV218" s="10"/>
      <c r="AW218" s="32"/>
      <c r="AX218" s="11"/>
      <c r="AY218" s="10"/>
      <c r="AZ218" s="32"/>
      <c r="BA218" s="11"/>
      <c r="BB218" s="10"/>
      <c r="BC218" s="32"/>
      <c r="BD218" s="11"/>
      <c r="BE218" s="10"/>
      <c r="BF218" s="32"/>
      <c r="BG218" s="11"/>
      <c r="BI218" s="41"/>
    </row>
    <row r="219" spans="1:61">
      <c r="A219">
        <f t="shared" si="9"/>
        <v>175</v>
      </c>
      <c r="B219" s="6"/>
      <c r="C219" s="10"/>
      <c r="D219" s="32"/>
      <c r="E219" s="11"/>
      <c r="F219" s="10"/>
      <c r="G219" s="32"/>
      <c r="H219" s="11"/>
      <c r="I219" s="10"/>
      <c r="J219" s="32"/>
      <c r="K219" s="11"/>
      <c r="L219" s="10"/>
      <c r="M219" s="32"/>
      <c r="N219" s="11"/>
      <c r="O219" s="10"/>
      <c r="P219" s="32"/>
      <c r="Q219" s="11"/>
      <c r="R219" s="10"/>
      <c r="S219" s="32"/>
      <c r="T219" s="11"/>
      <c r="U219" s="10"/>
      <c r="V219" s="32"/>
      <c r="W219" s="11"/>
      <c r="X219" s="10"/>
      <c r="Y219" s="32"/>
      <c r="Z219" s="11"/>
      <c r="AA219" s="10"/>
      <c r="AB219" s="32"/>
      <c r="AC219" s="11"/>
      <c r="AD219" s="10"/>
      <c r="AE219" s="32"/>
      <c r="AF219" s="11"/>
      <c r="AG219" s="10"/>
      <c r="AH219" s="32"/>
      <c r="AI219" s="11"/>
      <c r="AJ219" s="10"/>
      <c r="AK219" s="32"/>
      <c r="AL219" s="11"/>
      <c r="AM219" s="10"/>
      <c r="AN219" s="32"/>
      <c r="AO219" s="11"/>
      <c r="AP219" s="10"/>
      <c r="AQ219" s="32"/>
      <c r="AR219" s="11"/>
      <c r="AS219" s="10"/>
      <c r="AT219" s="32"/>
      <c r="AU219" s="11"/>
      <c r="AV219" s="10"/>
      <c r="AW219" s="32"/>
      <c r="AX219" s="11"/>
      <c r="AY219" s="10"/>
      <c r="AZ219" s="32"/>
      <c r="BA219" s="11"/>
      <c r="BB219" s="10"/>
      <c r="BC219" s="32"/>
      <c r="BD219" s="11"/>
      <c r="BE219" s="10"/>
      <c r="BF219" s="32"/>
      <c r="BG219" s="11"/>
      <c r="BI219" s="41"/>
    </row>
    <row r="220" spans="1:61">
      <c r="A220">
        <f t="shared" si="9"/>
        <v>176</v>
      </c>
      <c r="B220" s="6"/>
      <c r="C220" s="10"/>
      <c r="D220" s="32"/>
      <c r="E220" s="11"/>
      <c r="F220" s="10"/>
      <c r="G220" s="32"/>
      <c r="H220" s="11"/>
      <c r="I220" s="10"/>
      <c r="J220" s="32"/>
      <c r="K220" s="11"/>
      <c r="L220" s="10"/>
      <c r="M220" s="32"/>
      <c r="N220" s="11"/>
      <c r="O220" s="10"/>
      <c r="P220" s="32"/>
      <c r="Q220" s="11"/>
      <c r="R220" s="10"/>
      <c r="S220" s="32"/>
      <c r="T220" s="11"/>
      <c r="U220" s="10"/>
      <c r="V220" s="32"/>
      <c r="W220" s="11"/>
      <c r="X220" s="10"/>
      <c r="Y220" s="32"/>
      <c r="Z220" s="11"/>
      <c r="AA220" s="10"/>
      <c r="AB220" s="32"/>
      <c r="AC220" s="11"/>
      <c r="AD220" s="10"/>
      <c r="AE220" s="32"/>
      <c r="AF220" s="11"/>
      <c r="AG220" s="10"/>
      <c r="AH220" s="32"/>
      <c r="AI220" s="11"/>
      <c r="AJ220" s="10"/>
      <c r="AK220" s="32"/>
      <c r="AL220" s="11"/>
      <c r="AM220" s="10"/>
      <c r="AN220" s="32"/>
      <c r="AO220" s="11"/>
      <c r="AP220" s="10"/>
      <c r="AQ220" s="32"/>
      <c r="AR220" s="11"/>
      <c r="AS220" s="10"/>
      <c r="AT220" s="32"/>
      <c r="AU220" s="11"/>
      <c r="AV220" s="10"/>
      <c r="AW220" s="32"/>
      <c r="AX220" s="11"/>
      <c r="AY220" s="10"/>
      <c r="AZ220" s="32"/>
      <c r="BA220" s="11"/>
      <c r="BB220" s="10"/>
      <c r="BC220" s="32"/>
      <c r="BD220" s="11"/>
      <c r="BE220" s="10"/>
      <c r="BF220" s="32"/>
      <c r="BG220" s="11"/>
      <c r="BI220" s="41"/>
    </row>
    <row r="221" spans="1:61">
      <c r="A221">
        <f t="shared" si="9"/>
        <v>177</v>
      </c>
      <c r="B221" s="6"/>
      <c r="C221" s="10"/>
      <c r="D221" s="32"/>
      <c r="E221" s="11"/>
      <c r="F221" s="10"/>
      <c r="G221" s="32"/>
      <c r="H221" s="11"/>
      <c r="I221" s="10"/>
      <c r="J221" s="32"/>
      <c r="K221" s="11"/>
      <c r="L221" s="10"/>
      <c r="M221" s="32"/>
      <c r="N221" s="11"/>
      <c r="O221" s="10"/>
      <c r="P221" s="32"/>
      <c r="Q221" s="11"/>
      <c r="R221" s="10"/>
      <c r="S221" s="32"/>
      <c r="T221" s="11"/>
      <c r="U221" s="10"/>
      <c r="V221" s="32"/>
      <c r="W221" s="11"/>
      <c r="X221" s="10"/>
      <c r="Y221" s="32"/>
      <c r="Z221" s="11"/>
      <c r="AA221" s="10"/>
      <c r="AB221" s="32"/>
      <c r="AC221" s="11"/>
      <c r="AD221" s="10"/>
      <c r="AE221" s="32"/>
      <c r="AF221" s="11"/>
      <c r="AG221" s="10"/>
      <c r="AH221" s="32"/>
      <c r="AI221" s="11"/>
      <c r="AJ221" s="10"/>
      <c r="AK221" s="32"/>
      <c r="AL221" s="11"/>
      <c r="AM221" s="10"/>
      <c r="AN221" s="32"/>
      <c r="AO221" s="11"/>
      <c r="AP221" s="10"/>
      <c r="AQ221" s="32"/>
      <c r="AR221" s="11"/>
      <c r="AS221" s="10"/>
      <c r="AT221" s="32"/>
      <c r="AU221" s="11"/>
      <c r="AV221" s="10"/>
      <c r="AW221" s="32"/>
      <c r="AX221" s="11"/>
      <c r="AY221" s="10"/>
      <c r="AZ221" s="32"/>
      <c r="BA221" s="11"/>
      <c r="BB221" s="10"/>
      <c r="BC221" s="32"/>
      <c r="BD221" s="11"/>
      <c r="BE221" s="10"/>
      <c r="BF221" s="32"/>
      <c r="BG221" s="11"/>
      <c r="BH221" s="28"/>
      <c r="BI221" s="41"/>
    </row>
    <row r="222" spans="1:61">
      <c r="A222">
        <f t="shared" si="9"/>
        <v>178</v>
      </c>
      <c r="B222" s="6"/>
      <c r="C222" s="10"/>
      <c r="D222" s="32"/>
      <c r="E222" s="11"/>
      <c r="F222" s="10"/>
      <c r="G222" s="32"/>
      <c r="H222" s="11"/>
      <c r="I222" s="10"/>
      <c r="J222" s="32"/>
      <c r="K222" s="11"/>
      <c r="L222" s="10"/>
      <c r="M222" s="32"/>
      <c r="N222" s="11"/>
      <c r="O222" s="10"/>
      <c r="P222" s="32"/>
      <c r="Q222" s="11"/>
      <c r="R222" s="10"/>
      <c r="S222" s="32"/>
      <c r="T222" s="11"/>
      <c r="U222" s="10"/>
      <c r="V222" s="32"/>
      <c r="W222" s="11"/>
      <c r="X222" s="10"/>
      <c r="Y222" s="32"/>
      <c r="Z222" s="11"/>
      <c r="AA222" s="10"/>
      <c r="AB222" s="32"/>
      <c r="AC222" s="11"/>
      <c r="AD222" s="10"/>
      <c r="AE222" s="32"/>
      <c r="AF222" s="11"/>
      <c r="AG222" s="10"/>
      <c r="AH222" s="32"/>
      <c r="AI222" s="11"/>
      <c r="AJ222" s="10"/>
      <c r="AK222" s="32"/>
      <c r="AL222" s="11"/>
      <c r="AM222" s="10"/>
      <c r="AN222" s="32"/>
      <c r="AO222" s="11"/>
      <c r="AP222" s="10"/>
      <c r="AQ222" s="32"/>
      <c r="AR222" s="11"/>
      <c r="AS222" s="10"/>
      <c r="AT222" s="32"/>
      <c r="AU222" s="11"/>
      <c r="AV222" s="10"/>
      <c r="AW222" s="32"/>
      <c r="AX222" s="11"/>
      <c r="AY222" s="10"/>
      <c r="AZ222" s="32"/>
      <c r="BA222" s="11"/>
      <c r="BB222" s="10"/>
      <c r="BC222" s="32"/>
      <c r="BD222" s="11"/>
      <c r="BE222" s="10"/>
      <c r="BF222" s="32"/>
      <c r="BG222" s="11"/>
      <c r="BH222" s="28"/>
      <c r="BI222" s="41"/>
    </row>
    <row r="223" spans="1:61">
      <c r="A223">
        <f t="shared" si="9"/>
        <v>179</v>
      </c>
      <c r="B223" s="6"/>
      <c r="C223" s="10"/>
      <c r="D223" s="32"/>
      <c r="E223" s="11"/>
      <c r="F223" s="10"/>
      <c r="G223" s="32"/>
      <c r="H223" s="11"/>
      <c r="I223" s="10"/>
      <c r="J223" s="32"/>
      <c r="K223" s="11"/>
      <c r="L223" s="10"/>
      <c r="M223" s="32"/>
      <c r="N223" s="11"/>
      <c r="O223" s="10"/>
      <c r="P223" s="32"/>
      <c r="Q223" s="11"/>
      <c r="R223" s="10"/>
      <c r="S223" s="32"/>
      <c r="T223" s="11"/>
      <c r="U223" s="10"/>
      <c r="V223" s="32"/>
      <c r="W223" s="11"/>
      <c r="X223" s="10"/>
      <c r="Y223" s="32"/>
      <c r="Z223" s="11"/>
      <c r="AA223" s="10"/>
      <c r="AB223" s="32"/>
      <c r="AC223" s="11"/>
      <c r="AD223" s="10"/>
      <c r="AE223" s="32"/>
      <c r="AF223" s="11"/>
      <c r="AG223" s="10"/>
      <c r="AH223" s="32"/>
      <c r="AI223" s="11"/>
      <c r="AJ223" s="10"/>
      <c r="AK223" s="32"/>
      <c r="AL223" s="11"/>
      <c r="AM223" s="10"/>
      <c r="AN223" s="32"/>
      <c r="AO223" s="11"/>
      <c r="AP223" s="10"/>
      <c r="AQ223" s="32"/>
      <c r="AR223" s="11"/>
      <c r="AS223" s="10"/>
      <c r="AT223" s="32"/>
      <c r="AU223" s="11"/>
      <c r="AV223" s="10"/>
      <c r="AW223" s="32"/>
      <c r="AX223" s="11"/>
      <c r="AY223" s="10"/>
      <c r="AZ223" s="32"/>
      <c r="BA223" s="11"/>
      <c r="BB223" s="10"/>
      <c r="BC223" s="32"/>
      <c r="BD223" s="11"/>
      <c r="BE223" s="10"/>
      <c r="BF223" s="32"/>
      <c r="BG223" s="11"/>
      <c r="BH223" s="28"/>
      <c r="BI223" s="41"/>
    </row>
    <row r="224" spans="1:61">
      <c r="A224">
        <f t="shared" si="9"/>
        <v>180</v>
      </c>
      <c r="B224" s="6"/>
      <c r="C224" s="10"/>
      <c r="D224" s="32"/>
      <c r="E224" s="11"/>
      <c r="F224" s="10"/>
      <c r="G224" s="32"/>
      <c r="H224" s="11"/>
      <c r="I224" s="10"/>
      <c r="J224" s="32"/>
      <c r="K224" s="11"/>
      <c r="L224" s="10"/>
      <c r="M224" s="32"/>
      <c r="N224" s="11"/>
      <c r="O224" s="10"/>
      <c r="P224" s="32"/>
      <c r="Q224" s="11"/>
      <c r="R224" s="10"/>
      <c r="S224" s="32"/>
      <c r="T224" s="11"/>
      <c r="U224" s="10"/>
      <c r="V224" s="32"/>
      <c r="W224" s="11"/>
      <c r="X224" s="10"/>
      <c r="Y224" s="32"/>
      <c r="Z224" s="11"/>
      <c r="AA224" s="10"/>
      <c r="AB224" s="32"/>
      <c r="AC224" s="11"/>
      <c r="AD224" s="10"/>
      <c r="AE224" s="32"/>
      <c r="AF224" s="11"/>
      <c r="AG224" s="10"/>
      <c r="AH224" s="32"/>
      <c r="AI224" s="11"/>
      <c r="AJ224" s="10"/>
      <c r="AK224" s="32"/>
      <c r="AL224" s="11"/>
      <c r="AM224" s="10"/>
      <c r="AN224" s="32"/>
      <c r="AO224" s="11"/>
      <c r="AP224" s="10"/>
      <c r="AQ224" s="32"/>
      <c r="AR224" s="11"/>
      <c r="AS224" s="10"/>
      <c r="AT224" s="32"/>
      <c r="AU224" s="11"/>
      <c r="AV224" s="10"/>
      <c r="AW224" s="32"/>
      <c r="AX224" s="11"/>
      <c r="AY224" s="10"/>
      <c r="AZ224" s="32"/>
      <c r="BA224" s="11"/>
      <c r="BB224" s="10"/>
      <c r="BC224" s="32"/>
      <c r="BD224" s="11"/>
      <c r="BE224" s="10"/>
      <c r="BF224" s="32"/>
      <c r="BG224" s="11"/>
      <c r="BH224" s="28"/>
      <c r="BI224" s="41"/>
    </row>
    <row r="225" spans="1:61">
      <c r="A225">
        <f t="shared" si="9"/>
        <v>181</v>
      </c>
      <c r="B225" s="6"/>
      <c r="C225" s="10"/>
      <c r="D225" s="32"/>
      <c r="E225" s="11"/>
      <c r="F225" s="10"/>
      <c r="G225" s="32"/>
      <c r="H225" s="11"/>
      <c r="I225" s="10"/>
      <c r="J225" s="32"/>
      <c r="K225" s="11"/>
      <c r="L225" s="10"/>
      <c r="M225" s="32"/>
      <c r="N225" s="11"/>
      <c r="O225" s="10"/>
      <c r="P225" s="32"/>
      <c r="Q225" s="11"/>
      <c r="R225" s="10"/>
      <c r="S225" s="32"/>
      <c r="T225" s="11"/>
      <c r="U225" s="10"/>
      <c r="V225" s="32"/>
      <c r="W225" s="11"/>
      <c r="X225" s="10"/>
      <c r="Y225" s="32"/>
      <c r="Z225" s="11"/>
      <c r="AA225" s="10"/>
      <c r="AB225" s="32"/>
      <c r="AC225" s="11"/>
      <c r="AD225" s="10"/>
      <c r="AE225" s="32"/>
      <c r="AF225" s="11"/>
      <c r="AG225" s="10"/>
      <c r="AH225" s="32"/>
      <c r="AI225" s="11"/>
      <c r="AJ225" s="10"/>
      <c r="AK225" s="32"/>
      <c r="AL225" s="11"/>
      <c r="AM225" s="10"/>
      <c r="AN225" s="32"/>
      <c r="AO225" s="11"/>
      <c r="AP225" s="10"/>
      <c r="AQ225" s="32"/>
      <c r="AR225" s="11"/>
      <c r="AS225" s="10"/>
      <c r="AT225" s="32"/>
      <c r="AU225" s="11"/>
      <c r="AV225" s="10"/>
      <c r="AW225" s="32"/>
      <c r="AX225" s="11"/>
      <c r="AY225" s="10"/>
      <c r="AZ225" s="32"/>
      <c r="BA225" s="11"/>
      <c r="BB225" s="10"/>
      <c r="BC225" s="32"/>
      <c r="BD225" s="11"/>
      <c r="BE225" s="10"/>
      <c r="BF225" s="32"/>
      <c r="BG225" s="11"/>
      <c r="BH225" s="28"/>
      <c r="BI225" s="41"/>
    </row>
    <row r="226" spans="1:61">
      <c r="A226">
        <f t="shared" si="9"/>
        <v>182</v>
      </c>
      <c r="B226" s="6"/>
      <c r="C226" s="12"/>
      <c r="D226" s="36"/>
      <c r="E226" s="13"/>
      <c r="F226" s="12"/>
      <c r="G226" s="36"/>
      <c r="H226" s="13"/>
      <c r="I226" s="12"/>
      <c r="J226" s="36"/>
      <c r="K226" s="13"/>
      <c r="L226" s="12"/>
      <c r="M226" s="36"/>
      <c r="N226" s="13"/>
      <c r="O226" s="12"/>
      <c r="P226" s="36"/>
      <c r="Q226" s="13"/>
      <c r="R226" s="12"/>
      <c r="S226" s="36"/>
      <c r="T226" s="13"/>
      <c r="U226" s="12"/>
      <c r="V226" s="36"/>
      <c r="W226" s="13"/>
      <c r="X226" s="12"/>
      <c r="Y226" s="36"/>
      <c r="Z226" s="13"/>
      <c r="AA226" s="12"/>
      <c r="AB226" s="36"/>
      <c r="AC226" s="13"/>
      <c r="AD226" s="12"/>
      <c r="AE226" s="36"/>
      <c r="AF226" s="13"/>
      <c r="AG226" s="12"/>
      <c r="AH226" s="36"/>
      <c r="AI226" s="13"/>
      <c r="AJ226" s="12"/>
      <c r="AK226" s="36"/>
      <c r="AL226" s="13"/>
      <c r="AM226" s="12"/>
      <c r="AN226" s="36"/>
      <c r="AO226" s="13"/>
      <c r="AP226" s="12"/>
      <c r="AQ226" s="36"/>
      <c r="AR226" s="13"/>
      <c r="AS226" s="12"/>
      <c r="AT226" s="36"/>
      <c r="AU226" s="13"/>
      <c r="AV226" s="12"/>
      <c r="AW226" s="36"/>
      <c r="AX226" s="13"/>
      <c r="AY226" s="12"/>
      <c r="AZ226" s="36"/>
      <c r="BA226" s="13"/>
      <c r="BB226" s="12"/>
      <c r="BC226" s="36"/>
      <c r="BD226" s="13"/>
      <c r="BE226" s="12"/>
      <c r="BF226" s="36"/>
      <c r="BG226" s="13"/>
      <c r="BH226" s="28"/>
      <c r="BI226" s="41"/>
    </row>
    <row r="227" spans="1:61">
      <c r="A227">
        <f t="shared" si="9"/>
        <v>183</v>
      </c>
      <c r="B227" s="6"/>
      <c r="C227" s="10"/>
      <c r="D227" s="32"/>
      <c r="E227" s="11"/>
      <c r="F227" s="10"/>
      <c r="G227" s="32"/>
      <c r="H227" s="11"/>
      <c r="I227" s="10"/>
      <c r="J227" s="32"/>
      <c r="K227" s="11"/>
      <c r="L227" s="10"/>
      <c r="M227" s="32"/>
      <c r="N227" s="11"/>
      <c r="O227" s="10"/>
      <c r="P227" s="32"/>
      <c r="Q227" s="11"/>
      <c r="R227" s="10"/>
      <c r="S227" s="32"/>
      <c r="T227" s="11"/>
      <c r="U227" s="10"/>
      <c r="V227" s="32"/>
      <c r="W227" s="11"/>
      <c r="X227" s="10"/>
      <c r="Y227" s="32"/>
      <c r="Z227" s="11"/>
      <c r="AA227" s="10"/>
      <c r="AB227" s="32"/>
      <c r="AC227" s="11"/>
      <c r="AD227" s="10"/>
      <c r="AE227" s="32"/>
      <c r="AF227" s="11"/>
      <c r="AG227" s="10"/>
      <c r="AH227" s="32"/>
      <c r="AI227" s="11"/>
      <c r="AJ227" s="10"/>
      <c r="AK227" s="32"/>
      <c r="AL227" s="11"/>
      <c r="AM227" s="10"/>
      <c r="AN227" s="32"/>
      <c r="AO227" s="11"/>
      <c r="AP227" s="10"/>
      <c r="AQ227" s="32"/>
      <c r="AR227" s="11"/>
      <c r="AS227" s="10"/>
      <c r="AT227" s="32"/>
      <c r="AU227" s="11"/>
      <c r="AV227" s="10"/>
      <c r="AW227" s="32"/>
      <c r="AX227" s="11"/>
      <c r="AY227" s="10"/>
      <c r="AZ227" s="32"/>
      <c r="BA227" s="11"/>
      <c r="BB227" s="10"/>
      <c r="BC227" s="32"/>
      <c r="BD227" s="11"/>
      <c r="BE227" s="10"/>
      <c r="BF227" s="32"/>
      <c r="BG227" s="11"/>
      <c r="BH227" s="28"/>
      <c r="BI227" s="41"/>
    </row>
    <row r="228" spans="1:61">
      <c r="A228">
        <f t="shared" si="9"/>
        <v>184</v>
      </c>
      <c r="B228" s="6"/>
      <c r="C228" s="10"/>
      <c r="D228" s="32"/>
      <c r="E228" s="11"/>
      <c r="F228" s="10"/>
      <c r="G228" s="32"/>
      <c r="H228" s="11"/>
      <c r="I228" s="10"/>
      <c r="J228" s="32"/>
      <c r="K228" s="11"/>
      <c r="L228" s="10"/>
      <c r="M228" s="32"/>
      <c r="N228" s="11"/>
      <c r="O228" s="10"/>
      <c r="P228" s="32"/>
      <c r="Q228" s="11"/>
      <c r="R228" s="10"/>
      <c r="S228" s="32"/>
      <c r="T228" s="11"/>
      <c r="U228" s="10"/>
      <c r="V228" s="32"/>
      <c r="W228" s="11"/>
      <c r="X228" s="10"/>
      <c r="Y228" s="32"/>
      <c r="Z228" s="11"/>
      <c r="AA228" s="10"/>
      <c r="AB228" s="32"/>
      <c r="AC228" s="11"/>
      <c r="AD228" s="10"/>
      <c r="AE228" s="32"/>
      <c r="AF228" s="11"/>
      <c r="AG228" s="10"/>
      <c r="AH228" s="32"/>
      <c r="AI228" s="11"/>
      <c r="AJ228" s="10"/>
      <c r="AK228" s="32"/>
      <c r="AL228" s="11"/>
      <c r="AM228" s="10"/>
      <c r="AN228" s="32"/>
      <c r="AO228" s="11"/>
      <c r="AP228" s="10"/>
      <c r="AQ228" s="32"/>
      <c r="AR228" s="11"/>
      <c r="AS228" s="10"/>
      <c r="AT228" s="32"/>
      <c r="AU228" s="11"/>
      <c r="AV228" s="10"/>
      <c r="AW228" s="32"/>
      <c r="AX228" s="11"/>
      <c r="AY228" s="10"/>
      <c r="AZ228" s="32"/>
      <c r="BA228" s="11"/>
      <c r="BB228" s="10"/>
      <c r="BC228" s="32"/>
      <c r="BD228" s="11"/>
      <c r="BE228" s="10"/>
      <c r="BF228" s="32"/>
      <c r="BG228" s="11"/>
      <c r="BH228" s="28"/>
      <c r="BI228" s="41"/>
    </row>
    <row r="229" spans="1:61">
      <c r="A229">
        <f t="shared" si="9"/>
        <v>185</v>
      </c>
      <c r="B229" s="6"/>
      <c r="C229" s="10"/>
      <c r="D229" s="32"/>
      <c r="E229" s="11"/>
      <c r="F229" s="10"/>
      <c r="G229" s="32"/>
      <c r="H229" s="11"/>
      <c r="I229" s="10"/>
      <c r="J229" s="32"/>
      <c r="K229" s="11"/>
      <c r="L229" s="10"/>
      <c r="M229" s="32"/>
      <c r="N229" s="11"/>
      <c r="O229" s="10"/>
      <c r="P229" s="32"/>
      <c r="Q229" s="11"/>
      <c r="R229" s="10"/>
      <c r="S229" s="32"/>
      <c r="T229" s="11"/>
      <c r="U229" s="10"/>
      <c r="V229" s="32"/>
      <c r="W229" s="11"/>
      <c r="X229" s="10"/>
      <c r="Y229" s="32"/>
      <c r="Z229" s="11"/>
      <c r="AA229" s="10"/>
      <c r="AB229" s="32"/>
      <c r="AC229" s="11"/>
      <c r="AD229" s="10"/>
      <c r="AE229" s="32"/>
      <c r="AF229" s="11"/>
      <c r="AG229" s="10"/>
      <c r="AH229" s="32"/>
      <c r="AI229" s="11"/>
      <c r="AJ229" s="10"/>
      <c r="AK229" s="32"/>
      <c r="AL229" s="11"/>
      <c r="AM229" s="10"/>
      <c r="AN229" s="32"/>
      <c r="AO229" s="11"/>
      <c r="AP229" s="10"/>
      <c r="AQ229" s="32"/>
      <c r="AR229" s="11"/>
      <c r="AS229" s="10"/>
      <c r="AT229" s="32"/>
      <c r="AU229" s="11"/>
      <c r="AV229" s="10"/>
      <c r="AW229" s="32"/>
      <c r="AX229" s="11"/>
      <c r="AY229" s="10"/>
      <c r="AZ229" s="32"/>
      <c r="BA229" s="11"/>
      <c r="BB229" s="10"/>
      <c r="BC229" s="32"/>
      <c r="BD229" s="11"/>
      <c r="BE229" s="10"/>
      <c r="BF229" s="32"/>
      <c r="BG229" s="11"/>
      <c r="BI229" s="41"/>
    </row>
    <row r="230" spans="1:61">
      <c r="A230">
        <f t="shared" si="9"/>
        <v>186</v>
      </c>
      <c r="B230" s="6"/>
      <c r="C230" s="10"/>
      <c r="D230" s="32"/>
      <c r="E230" s="11"/>
      <c r="F230" s="10"/>
      <c r="G230" s="32"/>
      <c r="H230" s="11"/>
      <c r="I230" s="10"/>
      <c r="J230" s="32"/>
      <c r="K230" s="11"/>
      <c r="L230" s="10"/>
      <c r="M230" s="32"/>
      <c r="N230" s="11"/>
      <c r="O230" s="10"/>
      <c r="P230" s="32"/>
      <c r="Q230" s="11"/>
      <c r="R230" s="10"/>
      <c r="S230" s="32"/>
      <c r="T230" s="11"/>
      <c r="U230" s="10"/>
      <c r="V230" s="32"/>
      <c r="W230" s="11"/>
      <c r="X230" s="10"/>
      <c r="Y230" s="32"/>
      <c r="Z230" s="11"/>
      <c r="AA230" s="10"/>
      <c r="AB230" s="32"/>
      <c r="AC230" s="11"/>
      <c r="AD230" s="10"/>
      <c r="AE230" s="32"/>
      <c r="AF230" s="11"/>
      <c r="AG230" s="10"/>
      <c r="AH230" s="32"/>
      <c r="AI230" s="11"/>
      <c r="AJ230" s="10"/>
      <c r="AK230" s="32"/>
      <c r="AL230" s="11"/>
      <c r="AM230" s="10"/>
      <c r="AN230" s="32"/>
      <c r="AO230" s="11"/>
      <c r="AP230" s="10"/>
      <c r="AQ230" s="32"/>
      <c r="AR230" s="11"/>
      <c r="AS230" s="10"/>
      <c r="AT230" s="32"/>
      <c r="AU230" s="11"/>
      <c r="AV230" s="10"/>
      <c r="AW230" s="32"/>
      <c r="AX230" s="11"/>
      <c r="AY230" s="10"/>
      <c r="AZ230" s="32"/>
      <c r="BA230" s="11"/>
      <c r="BB230" s="10"/>
      <c r="BC230" s="32"/>
      <c r="BD230" s="11"/>
      <c r="BE230" s="10"/>
      <c r="BF230" s="32"/>
      <c r="BG230" s="11"/>
      <c r="BI230" s="41"/>
    </row>
    <row r="231" spans="1:61">
      <c r="A231">
        <f t="shared" si="9"/>
        <v>187</v>
      </c>
      <c r="B231" s="6"/>
      <c r="C231" s="10"/>
      <c r="D231" s="32"/>
      <c r="E231" s="11"/>
      <c r="F231" s="10"/>
      <c r="G231" s="32"/>
      <c r="H231" s="11"/>
      <c r="I231" s="10"/>
      <c r="J231" s="32"/>
      <c r="K231" s="11"/>
      <c r="L231" s="10"/>
      <c r="M231" s="32"/>
      <c r="N231" s="11"/>
      <c r="O231" s="10"/>
      <c r="P231" s="32"/>
      <c r="Q231" s="11"/>
      <c r="R231" s="10"/>
      <c r="S231" s="32"/>
      <c r="T231" s="11"/>
      <c r="U231" s="10"/>
      <c r="V231" s="32"/>
      <c r="W231" s="11"/>
      <c r="X231" s="10"/>
      <c r="Y231" s="32"/>
      <c r="Z231" s="11"/>
      <c r="AA231" s="10"/>
      <c r="AB231" s="32"/>
      <c r="AC231" s="11"/>
      <c r="AD231" s="10"/>
      <c r="AE231" s="32"/>
      <c r="AF231" s="11"/>
      <c r="AG231" s="10"/>
      <c r="AH231" s="32"/>
      <c r="AI231" s="11"/>
      <c r="AJ231" s="10"/>
      <c r="AK231" s="32"/>
      <c r="AL231" s="11"/>
      <c r="AM231" s="10"/>
      <c r="AN231" s="32"/>
      <c r="AO231" s="11"/>
      <c r="AP231" s="10"/>
      <c r="AQ231" s="32"/>
      <c r="AR231" s="11"/>
      <c r="AS231" s="10"/>
      <c r="AT231" s="32"/>
      <c r="AU231" s="11"/>
      <c r="AV231" s="10"/>
      <c r="AW231" s="32"/>
      <c r="AX231" s="11"/>
      <c r="AY231" s="10"/>
      <c r="AZ231" s="32"/>
      <c r="BA231" s="11"/>
      <c r="BB231" s="10"/>
      <c r="BC231" s="32"/>
      <c r="BD231" s="11"/>
      <c r="BE231" s="10"/>
      <c r="BF231" s="32"/>
      <c r="BG231" s="11"/>
      <c r="BI231" s="41"/>
    </row>
    <row r="232" spans="1:61">
      <c r="A232">
        <f t="shared" si="9"/>
        <v>188</v>
      </c>
      <c r="B232" s="6"/>
      <c r="C232" s="10"/>
      <c r="D232" s="32"/>
      <c r="E232" s="11"/>
      <c r="F232" s="10"/>
      <c r="G232" s="32"/>
      <c r="H232" s="11"/>
      <c r="I232" s="10"/>
      <c r="J232" s="32"/>
      <c r="K232" s="11"/>
      <c r="L232" s="10"/>
      <c r="M232" s="32"/>
      <c r="N232" s="11"/>
      <c r="O232" s="10"/>
      <c r="P232" s="32"/>
      <c r="Q232" s="11"/>
      <c r="R232" s="10"/>
      <c r="S232" s="32"/>
      <c r="T232" s="11"/>
      <c r="U232" s="10"/>
      <c r="V232" s="32"/>
      <c r="W232" s="11"/>
      <c r="X232" s="10"/>
      <c r="Y232" s="32"/>
      <c r="Z232" s="11"/>
      <c r="AA232" s="10"/>
      <c r="AB232" s="32"/>
      <c r="AC232" s="11"/>
      <c r="AD232" s="10"/>
      <c r="AE232" s="32"/>
      <c r="AF232" s="11"/>
      <c r="AG232" s="10"/>
      <c r="AH232" s="32"/>
      <c r="AI232" s="11"/>
      <c r="AJ232" s="10"/>
      <c r="AK232" s="32"/>
      <c r="AL232" s="11"/>
      <c r="AM232" s="10"/>
      <c r="AN232" s="32"/>
      <c r="AO232" s="11"/>
      <c r="AP232" s="10"/>
      <c r="AQ232" s="32"/>
      <c r="AR232" s="11"/>
      <c r="AS232" s="10"/>
      <c r="AT232" s="32"/>
      <c r="AU232" s="11"/>
      <c r="AV232" s="10"/>
      <c r="AW232" s="32"/>
      <c r="AX232" s="11"/>
      <c r="AY232" s="10"/>
      <c r="AZ232" s="32"/>
      <c r="BA232" s="11"/>
      <c r="BB232" s="10"/>
      <c r="BC232" s="32"/>
      <c r="BD232" s="11"/>
      <c r="BE232" s="10"/>
      <c r="BF232" s="32"/>
      <c r="BG232" s="11"/>
      <c r="BI232" s="41"/>
    </row>
    <row r="233" spans="1:61">
      <c r="A233">
        <f t="shared" si="9"/>
        <v>189</v>
      </c>
      <c r="B233" s="6"/>
      <c r="C233" s="10"/>
      <c r="D233" s="32"/>
      <c r="E233" s="11"/>
      <c r="F233" s="10"/>
      <c r="G233" s="32"/>
      <c r="H233" s="11"/>
      <c r="I233" s="10"/>
      <c r="J233" s="32"/>
      <c r="K233" s="11"/>
      <c r="L233" s="10"/>
      <c r="M233" s="32"/>
      <c r="N233" s="11"/>
      <c r="O233" s="10"/>
      <c r="P233" s="32"/>
      <c r="Q233" s="11"/>
      <c r="R233" s="10"/>
      <c r="S233" s="32"/>
      <c r="T233" s="11"/>
      <c r="U233" s="10"/>
      <c r="V233" s="32"/>
      <c r="W233" s="11"/>
      <c r="X233" s="10"/>
      <c r="Y233" s="32"/>
      <c r="Z233" s="11"/>
      <c r="AA233" s="10"/>
      <c r="AB233" s="32"/>
      <c r="AC233" s="11"/>
      <c r="AD233" s="10"/>
      <c r="AE233" s="32"/>
      <c r="AF233" s="11"/>
      <c r="AG233" s="10"/>
      <c r="AH233" s="32"/>
      <c r="AI233" s="11"/>
      <c r="AJ233" s="10"/>
      <c r="AK233" s="32"/>
      <c r="AL233" s="11"/>
      <c r="AM233" s="10"/>
      <c r="AN233" s="32"/>
      <c r="AO233" s="11"/>
      <c r="AP233" s="10"/>
      <c r="AQ233" s="32"/>
      <c r="AR233" s="11"/>
      <c r="AS233" s="10"/>
      <c r="AT233" s="32"/>
      <c r="AU233" s="11"/>
      <c r="AV233" s="10"/>
      <c r="AW233" s="32"/>
      <c r="AX233" s="11"/>
      <c r="AY233" s="10"/>
      <c r="AZ233" s="32"/>
      <c r="BA233" s="11"/>
      <c r="BB233" s="10"/>
      <c r="BC233" s="32"/>
      <c r="BD233" s="11"/>
      <c r="BE233" s="10"/>
      <c r="BF233" s="32"/>
      <c r="BG233" s="11"/>
      <c r="BI233" s="41"/>
    </row>
    <row r="234" spans="1:61">
      <c r="A234">
        <f t="shared" si="9"/>
        <v>190</v>
      </c>
      <c r="B234" s="6"/>
      <c r="C234" s="10"/>
      <c r="D234" s="32"/>
      <c r="E234" s="11"/>
      <c r="F234" s="10"/>
      <c r="G234" s="32"/>
      <c r="H234" s="11"/>
      <c r="I234" s="10"/>
      <c r="J234" s="32"/>
      <c r="K234" s="11"/>
      <c r="L234" s="10"/>
      <c r="M234" s="32"/>
      <c r="N234" s="11"/>
      <c r="O234" s="10"/>
      <c r="P234" s="32"/>
      <c r="Q234" s="11"/>
      <c r="R234" s="10"/>
      <c r="S234" s="32"/>
      <c r="T234" s="11"/>
      <c r="U234" s="10"/>
      <c r="V234" s="32"/>
      <c r="W234" s="11"/>
      <c r="X234" s="10"/>
      <c r="Y234" s="32"/>
      <c r="Z234" s="11"/>
      <c r="AA234" s="10"/>
      <c r="AB234" s="32"/>
      <c r="AC234" s="11"/>
      <c r="AD234" s="10"/>
      <c r="AE234" s="32"/>
      <c r="AF234" s="11"/>
      <c r="AG234" s="10"/>
      <c r="AH234" s="32"/>
      <c r="AI234" s="11"/>
      <c r="AJ234" s="10"/>
      <c r="AK234" s="32"/>
      <c r="AL234" s="11"/>
      <c r="AM234" s="10"/>
      <c r="AN234" s="32"/>
      <c r="AO234" s="11"/>
      <c r="AP234" s="10"/>
      <c r="AQ234" s="32"/>
      <c r="AR234" s="11"/>
      <c r="AS234" s="10"/>
      <c r="AT234" s="32"/>
      <c r="AU234" s="11"/>
      <c r="AV234" s="10"/>
      <c r="AW234" s="32"/>
      <c r="AX234" s="11"/>
      <c r="AY234" s="10"/>
      <c r="AZ234" s="32"/>
      <c r="BA234" s="11"/>
      <c r="BB234" s="10"/>
      <c r="BC234" s="32"/>
      <c r="BD234" s="11"/>
      <c r="BE234" s="10"/>
      <c r="BF234" s="32"/>
      <c r="BG234" s="11"/>
      <c r="BI234" s="41"/>
    </row>
    <row r="235" spans="1:61">
      <c r="A235">
        <f t="shared" si="9"/>
        <v>191</v>
      </c>
      <c r="B235" s="6"/>
      <c r="C235" s="10"/>
      <c r="D235" s="32"/>
      <c r="E235" s="11"/>
      <c r="F235" s="10"/>
      <c r="G235" s="32"/>
      <c r="H235" s="11"/>
      <c r="I235" s="10"/>
      <c r="J235" s="32"/>
      <c r="K235" s="11"/>
      <c r="L235" s="10"/>
      <c r="M235" s="32"/>
      <c r="N235" s="11"/>
      <c r="O235" s="10"/>
      <c r="P235" s="32"/>
      <c r="Q235" s="11"/>
      <c r="R235" s="10"/>
      <c r="S235" s="32"/>
      <c r="T235" s="11"/>
      <c r="U235" s="10"/>
      <c r="V235" s="32"/>
      <c r="W235" s="11"/>
      <c r="X235" s="10"/>
      <c r="Y235" s="32"/>
      <c r="Z235" s="11"/>
      <c r="AA235" s="10"/>
      <c r="AB235" s="32"/>
      <c r="AC235" s="11"/>
      <c r="AD235" s="10"/>
      <c r="AE235" s="32"/>
      <c r="AF235" s="11"/>
      <c r="AG235" s="10"/>
      <c r="AH235" s="32"/>
      <c r="AI235" s="11"/>
      <c r="AJ235" s="10"/>
      <c r="AK235" s="32"/>
      <c r="AL235" s="11"/>
      <c r="AM235" s="10"/>
      <c r="AN235" s="32"/>
      <c r="AO235" s="11"/>
      <c r="AP235" s="10"/>
      <c r="AQ235" s="32"/>
      <c r="AR235" s="11"/>
      <c r="AS235" s="10"/>
      <c r="AT235" s="32"/>
      <c r="AU235" s="11"/>
      <c r="AV235" s="10"/>
      <c r="AW235" s="32"/>
      <c r="AX235" s="11"/>
      <c r="AY235" s="10"/>
      <c r="AZ235" s="32"/>
      <c r="BA235" s="11"/>
      <c r="BB235" s="10"/>
      <c r="BC235" s="32"/>
      <c r="BD235" s="11"/>
      <c r="BE235" s="10"/>
      <c r="BF235" s="32"/>
      <c r="BG235" s="11"/>
      <c r="BH235" s="28"/>
      <c r="BI235" s="41"/>
    </row>
    <row r="236" spans="1:61">
      <c r="A236">
        <f t="shared" si="9"/>
        <v>192</v>
      </c>
      <c r="B236" s="6"/>
      <c r="C236" s="10"/>
      <c r="D236" s="32"/>
      <c r="E236" s="11"/>
      <c r="F236" s="10"/>
      <c r="G236" s="32"/>
      <c r="H236" s="11"/>
      <c r="I236" s="10"/>
      <c r="J236" s="32"/>
      <c r="K236" s="11"/>
      <c r="L236" s="10"/>
      <c r="M236" s="32"/>
      <c r="N236" s="11"/>
      <c r="O236" s="10"/>
      <c r="P236" s="32"/>
      <c r="Q236" s="11"/>
      <c r="R236" s="10"/>
      <c r="S236" s="32"/>
      <c r="T236" s="11"/>
      <c r="U236" s="10"/>
      <c r="V236" s="32"/>
      <c r="W236" s="11"/>
      <c r="X236" s="10"/>
      <c r="Y236" s="32"/>
      <c r="Z236" s="11"/>
      <c r="AA236" s="10"/>
      <c r="AB236" s="32"/>
      <c r="AC236" s="11"/>
      <c r="AD236" s="10"/>
      <c r="AE236" s="32"/>
      <c r="AF236" s="11"/>
      <c r="AG236" s="10"/>
      <c r="AH236" s="32"/>
      <c r="AI236" s="11"/>
      <c r="AJ236" s="10"/>
      <c r="AK236" s="32"/>
      <c r="AL236" s="11"/>
      <c r="AM236" s="10"/>
      <c r="AN236" s="32"/>
      <c r="AO236" s="11"/>
      <c r="AP236" s="10"/>
      <c r="AQ236" s="32"/>
      <c r="AR236" s="11"/>
      <c r="AS236" s="10"/>
      <c r="AT236" s="32"/>
      <c r="AU236" s="11"/>
      <c r="AV236" s="10"/>
      <c r="AW236" s="32"/>
      <c r="AX236" s="11"/>
      <c r="AY236" s="10"/>
      <c r="AZ236" s="32"/>
      <c r="BA236" s="11"/>
      <c r="BB236" s="10"/>
      <c r="BC236" s="32"/>
      <c r="BD236" s="11"/>
      <c r="BE236" s="10"/>
      <c r="BF236" s="32"/>
      <c r="BG236" s="11"/>
      <c r="BI236" s="41"/>
    </row>
    <row r="237" spans="1:61">
      <c r="A237">
        <f t="shared" si="9"/>
        <v>193</v>
      </c>
      <c r="B237" s="6"/>
      <c r="C237" s="10"/>
      <c r="D237" s="32"/>
      <c r="E237" s="11"/>
      <c r="F237" s="10"/>
      <c r="G237" s="32"/>
      <c r="H237" s="11"/>
      <c r="I237" s="10"/>
      <c r="J237" s="32"/>
      <c r="K237" s="11"/>
      <c r="L237" s="10"/>
      <c r="M237" s="32"/>
      <c r="N237" s="11"/>
      <c r="O237" s="10"/>
      <c r="P237" s="32"/>
      <c r="Q237" s="11"/>
      <c r="R237" s="10"/>
      <c r="S237" s="32"/>
      <c r="T237" s="11"/>
      <c r="U237" s="10"/>
      <c r="V237" s="32"/>
      <c r="W237" s="11"/>
      <c r="X237" s="10"/>
      <c r="Y237" s="32"/>
      <c r="Z237" s="11"/>
      <c r="AA237" s="10"/>
      <c r="AB237" s="32"/>
      <c r="AC237" s="11"/>
      <c r="AD237" s="10"/>
      <c r="AE237" s="32"/>
      <c r="AF237" s="11"/>
      <c r="AG237" s="10"/>
      <c r="AH237" s="32"/>
      <c r="AI237" s="11"/>
      <c r="AJ237" s="10"/>
      <c r="AK237" s="32"/>
      <c r="AL237" s="11"/>
      <c r="AM237" s="10"/>
      <c r="AN237" s="32"/>
      <c r="AO237" s="11"/>
      <c r="AP237" s="10"/>
      <c r="AQ237" s="32"/>
      <c r="AR237" s="11"/>
      <c r="AS237" s="10"/>
      <c r="AT237" s="32"/>
      <c r="AU237" s="11"/>
      <c r="AV237" s="10"/>
      <c r="AW237" s="32"/>
      <c r="AX237" s="11"/>
      <c r="AY237" s="10"/>
      <c r="AZ237" s="32"/>
      <c r="BA237" s="11"/>
      <c r="BB237" s="10"/>
      <c r="BC237" s="32"/>
      <c r="BD237" s="11"/>
      <c r="BE237" s="10"/>
      <c r="BF237" s="32"/>
      <c r="BG237" s="11"/>
      <c r="BI237" s="41"/>
    </row>
    <row r="238" spans="1:61">
      <c r="A238">
        <f t="shared" si="9"/>
        <v>194</v>
      </c>
      <c r="B238" s="6"/>
      <c r="C238" s="10"/>
      <c r="D238" s="32"/>
      <c r="E238" s="11"/>
      <c r="F238" s="10"/>
      <c r="G238" s="32"/>
      <c r="H238" s="11"/>
      <c r="I238" s="10"/>
      <c r="J238" s="32"/>
      <c r="K238" s="11"/>
      <c r="L238" s="10"/>
      <c r="M238" s="32"/>
      <c r="N238" s="11"/>
      <c r="O238" s="10"/>
      <c r="P238" s="32"/>
      <c r="Q238" s="11"/>
      <c r="R238" s="10"/>
      <c r="S238" s="32"/>
      <c r="T238" s="11"/>
      <c r="U238" s="10"/>
      <c r="V238" s="32"/>
      <c r="W238" s="11"/>
      <c r="X238" s="10"/>
      <c r="Y238" s="32"/>
      <c r="Z238" s="11"/>
      <c r="AA238" s="10"/>
      <c r="AB238" s="32"/>
      <c r="AC238" s="11"/>
      <c r="AD238" s="10"/>
      <c r="AE238" s="32"/>
      <c r="AF238" s="11"/>
      <c r="AG238" s="10"/>
      <c r="AH238" s="32"/>
      <c r="AI238" s="11"/>
      <c r="AJ238" s="10"/>
      <c r="AK238" s="32"/>
      <c r="AL238" s="11"/>
      <c r="AM238" s="10"/>
      <c r="AN238" s="32"/>
      <c r="AO238" s="11"/>
      <c r="AP238" s="10"/>
      <c r="AQ238" s="32"/>
      <c r="AR238" s="11"/>
      <c r="AS238" s="10"/>
      <c r="AT238" s="32"/>
      <c r="AU238" s="11"/>
      <c r="AV238" s="10"/>
      <c r="AW238" s="32"/>
      <c r="AX238" s="11"/>
      <c r="AY238" s="10"/>
      <c r="AZ238" s="32"/>
      <c r="BA238" s="11"/>
      <c r="BB238" s="10"/>
      <c r="BC238" s="32"/>
      <c r="BD238" s="11"/>
      <c r="BE238" s="10"/>
      <c r="BF238" s="32"/>
      <c r="BG238" s="11"/>
    </row>
    <row r="239" spans="1:61">
      <c r="A239">
        <f t="shared" si="9"/>
        <v>195</v>
      </c>
      <c r="B239" s="6"/>
      <c r="C239" s="10"/>
      <c r="D239" s="32"/>
      <c r="E239" s="11"/>
      <c r="F239" s="10"/>
      <c r="G239" s="32"/>
      <c r="H239" s="11"/>
      <c r="I239" s="10"/>
      <c r="J239" s="32"/>
      <c r="K239" s="11"/>
      <c r="L239" s="10"/>
      <c r="M239" s="32"/>
      <c r="N239" s="11"/>
      <c r="O239" s="10"/>
      <c r="P239" s="32"/>
      <c r="Q239" s="11"/>
      <c r="R239" s="10"/>
      <c r="S239" s="32"/>
      <c r="T239" s="11"/>
      <c r="U239" s="10"/>
      <c r="V239" s="32"/>
      <c r="W239" s="11"/>
      <c r="X239" s="10"/>
      <c r="Y239" s="32"/>
      <c r="Z239" s="11"/>
      <c r="AA239" s="10"/>
      <c r="AB239" s="32"/>
      <c r="AC239" s="11"/>
      <c r="AD239" s="10"/>
      <c r="AE239" s="32"/>
      <c r="AF239" s="11"/>
      <c r="AG239" s="10"/>
      <c r="AH239" s="32"/>
      <c r="AI239" s="11"/>
      <c r="AJ239" s="10"/>
      <c r="AK239" s="32"/>
      <c r="AL239" s="11"/>
      <c r="AM239" s="10"/>
      <c r="AN239" s="32"/>
      <c r="AO239" s="11"/>
      <c r="AP239" s="10"/>
      <c r="AQ239" s="32"/>
      <c r="AR239" s="11"/>
      <c r="AS239" s="10"/>
      <c r="AT239" s="32"/>
      <c r="AU239" s="11"/>
      <c r="AV239" s="10"/>
      <c r="AW239" s="32"/>
      <c r="AX239" s="11"/>
      <c r="AY239" s="10"/>
      <c r="AZ239" s="32"/>
      <c r="BA239" s="11"/>
      <c r="BB239" s="10"/>
      <c r="BC239" s="32"/>
      <c r="BD239" s="11"/>
      <c r="BE239" s="10"/>
      <c r="BF239" s="32"/>
      <c r="BG239" s="11"/>
    </row>
    <row r="240" spans="1:61">
      <c r="A240">
        <f t="shared" si="9"/>
        <v>196</v>
      </c>
      <c r="B240" s="6"/>
      <c r="C240" s="10"/>
      <c r="D240" s="32"/>
      <c r="E240" s="11"/>
      <c r="F240" s="10"/>
      <c r="G240" s="32"/>
      <c r="H240" s="11"/>
      <c r="I240" s="10"/>
      <c r="J240" s="32"/>
      <c r="K240" s="11"/>
      <c r="L240" s="10"/>
      <c r="M240" s="32"/>
      <c r="N240" s="11"/>
      <c r="O240" s="10"/>
      <c r="P240" s="32"/>
      <c r="Q240" s="11"/>
      <c r="R240" s="10"/>
      <c r="S240" s="32"/>
      <c r="T240" s="11"/>
      <c r="U240" s="10"/>
      <c r="V240" s="32"/>
      <c r="W240" s="11"/>
      <c r="X240" s="10"/>
      <c r="Y240" s="32"/>
      <c r="Z240" s="11"/>
      <c r="AA240" s="10"/>
      <c r="AB240" s="32"/>
      <c r="AC240" s="11"/>
      <c r="AD240" s="10"/>
      <c r="AE240" s="32"/>
      <c r="AF240" s="11"/>
      <c r="AG240" s="10"/>
      <c r="AH240" s="32"/>
      <c r="AI240" s="11"/>
      <c r="AJ240" s="10"/>
      <c r="AK240" s="32"/>
      <c r="AL240" s="11"/>
      <c r="AM240" s="10"/>
      <c r="AN240" s="32"/>
      <c r="AO240" s="11"/>
      <c r="AP240" s="10"/>
      <c r="AQ240" s="32"/>
      <c r="AR240" s="11"/>
      <c r="AS240" s="10"/>
      <c r="AT240" s="32"/>
      <c r="AU240" s="11"/>
      <c r="AV240" s="10"/>
      <c r="AW240" s="32"/>
      <c r="AX240" s="11"/>
      <c r="AY240" s="10"/>
      <c r="AZ240" s="32"/>
      <c r="BA240" s="11"/>
      <c r="BB240" s="10"/>
      <c r="BC240" s="32"/>
      <c r="BD240" s="11"/>
      <c r="BE240" s="10"/>
      <c r="BF240" s="32"/>
      <c r="BG240" s="11"/>
    </row>
  </sheetData>
  <sortState xmlns:xlrd2="http://schemas.microsoft.com/office/spreadsheetml/2017/richdata2" ref="B5:G23">
    <sortCondition descending="1" ref="G5:G23"/>
    <sortCondition descending="1" ref="F5:F23"/>
    <sortCondition ref="C5:C23"/>
  </sortState>
  <mergeCells count="19">
    <mergeCell ref="AJ43:AL43"/>
    <mergeCell ref="C43:E43"/>
    <mergeCell ref="F43:H43"/>
    <mergeCell ref="I43:K43"/>
    <mergeCell ref="L43:N43"/>
    <mergeCell ref="O43:Q43"/>
    <mergeCell ref="R43:T43"/>
    <mergeCell ref="U43:W43"/>
    <mergeCell ref="X43:Z43"/>
    <mergeCell ref="AA43:AC43"/>
    <mergeCell ref="AD43:AF43"/>
    <mergeCell ref="AG43:AI43"/>
    <mergeCell ref="BE43:BG43"/>
    <mergeCell ref="AM43:AO43"/>
    <mergeCell ref="AP43:AR43"/>
    <mergeCell ref="AS43:AU43"/>
    <mergeCell ref="AV43:AX43"/>
    <mergeCell ref="AY43:BA43"/>
    <mergeCell ref="BB43:BD43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33"/>
  <dimension ref="A1:BF156"/>
  <sheetViews>
    <sheetView workbookViewId="0"/>
  </sheetViews>
  <sheetFormatPr baseColWidth="10" defaultColWidth="11.5703125" defaultRowHeight="12.75"/>
  <cols>
    <col min="1" max="1" width="5" customWidth="1"/>
    <col min="3" max="3" width="5.5703125" customWidth="1"/>
    <col min="4" max="4" width="5" customWidth="1"/>
    <col min="5" max="5" width="3.42578125" customWidth="1"/>
    <col min="6" max="6" width="4.28515625" customWidth="1"/>
    <col min="7" max="7" width="4.42578125" customWidth="1"/>
    <col min="8" max="8" width="3.42578125" customWidth="1"/>
    <col min="9" max="9" width="5.28515625" customWidth="1"/>
    <col min="10" max="11" width="3.85546875" customWidth="1"/>
    <col min="12" max="12" width="3.42578125" hidden="1" customWidth="1"/>
    <col min="13" max="13" width="4.42578125" hidden="1" customWidth="1"/>
    <col min="14" max="14" width="3.42578125" hidden="1" customWidth="1"/>
    <col min="15" max="15" width="4.7109375" customWidth="1"/>
    <col min="16" max="16" width="4.5703125" customWidth="1"/>
    <col min="17" max="17" width="3.42578125" customWidth="1"/>
    <col min="18" max="18" width="5.28515625" customWidth="1"/>
    <col min="19" max="19" width="4.28515625" customWidth="1"/>
    <col min="20" max="20" width="3.42578125" customWidth="1"/>
    <col min="21" max="21" width="5.28515625" customWidth="1"/>
    <col min="22" max="23" width="3.85546875" customWidth="1"/>
    <col min="24" max="25" width="4.7109375" customWidth="1"/>
    <col min="26" max="26" width="3.42578125" customWidth="1"/>
    <col min="27" max="27" width="4.42578125" hidden="1" customWidth="1"/>
    <col min="28" max="30" width="3.42578125" hidden="1" customWidth="1"/>
    <col min="31" max="31" width="3.85546875" hidden="1" customWidth="1"/>
    <col min="32" max="35" width="3.42578125" hidden="1" customWidth="1"/>
    <col min="36" max="38" width="3.42578125" customWidth="1"/>
    <col min="39" max="41" width="3.42578125" hidden="1" customWidth="1"/>
    <col min="42" max="42" width="5" hidden="1" customWidth="1"/>
    <col min="43" max="43" width="4.28515625" hidden="1" customWidth="1"/>
    <col min="44" max="44" width="3.42578125" hidden="1" customWidth="1"/>
    <col min="45" max="45" width="4" customWidth="1"/>
    <col min="46" max="46" width="4.140625" customWidth="1"/>
    <col min="47" max="47" width="3.42578125" customWidth="1"/>
    <col min="48" max="50" width="3.42578125" hidden="1" customWidth="1"/>
    <col min="51" max="51" width="4" customWidth="1"/>
    <col min="52" max="52" width="4.140625" customWidth="1"/>
    <col min="53" max="53" width="3.42578125" customWidth="1"/>
    <col min="54" max="54" width="11.42578125" style="24"/>
  </cols>
  <sheetData>
    <row r="1" spans="1:31">
      <c r="A1" s="5" t="s">
        <v>130</v>
      </c>
      <c r="B1" s="52"/>
    </row>
    <row r="2" spans="1:31">
      <c r="A2" t="s">
        <v>10</v>
      </c>
      <c r="U2" s="126"/>
    </row>
    <row r="3" spans="1:31" ht="13.5" thickBot="1">
      <c r="A3">
        <f>+GENERAL!B6</f>
        <v>12</v>
      </c>
      <c r="C3" s="41">
        <f>SUM(C5:C8)</f>
        <v>-400000000</v>
      </c>
      <c r="U3" s="126"/>
    </row>
    <row r="4" spans="1:31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O4" s="126"/>
      <c r="U4" s="126"/>
    </row>
    <row r="5" spans="1:31" ht="13.5" thickBot="1">
      <c r="A5" s="150">
        <v>1</v>
      </c>
      <c r="B5" s="23" t="s">
        <v>9</v>
      </c>
      <c r="C5" s="44">
        <f>+U$38</f>
        <v>-100000000</v>
      </c>
      <c r="D5" s="49">
        <f>+U$39</f>
        <v>0</v>
      </c>
      <c r="E5" s="45">
        <f>+V$38</f>
        <v>0</v>
      </c>
      <c r="F5" s="18">
        <f>+U$24</f>
        <v>0</v>
      </c>
      <c r="G5">
        <f t="shared" ref="G5:G21" si="0">IF(E5&lt;A$3/2,-1,1)*800+C5</f>
        <v>-100000800</v>
      </c>
      <c r="H5" s="30"/>
      <c r="O5" s="126"/>
      <c r="U5" s="126"/>
    </row>
    <row r="6" spans="1:31" ht="13.5" thickBot="1">
      <c r="A6" s="150">
        <v>2</v>
      </c>
      <c r="B6" s="23" t="s">
        <v>43</v>
      </c>
      <c r="C6" s="44">
        <f>+X$38</f>
        <v>-100000000</v>
      </c>
      <c r="D6" s="49">
        <f>+X$39</f>
        <v>0</v>
      </c>
      <c r="E6" s="45">
        <f>+Y$38</f>
        <v>0</v>
      </c>
      <c r="F6" s="18">
        <f>+X$24</f>
        <v>0</v>
      </c>
      <c r="G6">
        <f t="shared" si="0"/>
        <v>-100000800</v>
      </c>
      <c r="H6" s="30"/>
      <c r="O6" s="126"/>
      <c r="U6" s="126"/>
    </row>
    <row r="7" spans="1:31" ht="13.5" thickBot="1">
      <c r="A7" s="150">
        <v>3</v>
      </c>
      <c r="B7" s="23" t="s">
        <v>6</v>
      </c>
      <c r="C7" s="44">
        <f>+R$38</f>
        <v>-100000000</v>
      </c>
      <c r="D7" s="49">
        <f>+R$39</f>
        <v>0</v>
      </c>
      <c r="E7" s="45">
        <f>+S$38</f>
        <v>0</v>
      </c>
      <c r="F7" s="18">
        <f>+R$24</f>
        <v>0</v>
      </c>
      <c r="G7">
        <f t="shared" si="0"/>
        <v>-100000800</v>
      </c>
      <c r="H7" s="30"/>
      <c r="O7" s="126"/>
      <c r="U7" s="126"/>
    </row>
    <row r="8" spans="1:31" ht="13.5" thickBot="1">
      <c r="A8" s="150">
        <v>4</v>
      </c>
      <c r="B8" s="162" t="s">
        <v>120</v>
      </c>
      <c r="C8" s="44">
        <f>+O$38</f>
        <v>-100000000</v>
      </c>
      <c r="D8" s="49">
        <f>+O$39</f>
        <v>0</v>
      </c>
      <c r="E8" s="45">
        <f>+P$38</f>
        <v>0</v>
      </c>
      <c r="F8" s="18">
        <f>+O$24</f>
        <v>0</v>
      </c>
      <c r="G8">
        <f t="shared" si="0"/>
        <v>-100000800</v>
      </c>
      <c r="H8" s="30"/>
      <c r="O8" s="126"/>
      <c r="U8" s="126"/>
    </row>
    <row r="9" spans="1:31" ht="13.5" thickBot="1">
      <c r="A9" s="150">
        <v>5</v>
      </c>
      <c r="B9" s="23" t="s">
        <v>1</v>
      </c>
      <c r="C9" s="44">
        <f>+I$38</f>
        <v>-100000000</v>
      </c>
      <c r="D9" s="49">
        <f>+I$39</f>
        <v>0</v>
      </c>
      <c r="E9" s="45">
        <f>+J$38</f>
        <v>0</v>
      </c>
      <c r="F9" s="18">
        <f>+I$24</f>
        <v>0</v>
      </c>
      <c r="G9">
        <f t="shared" si="0"/>
        <v>-100000800</v>
      </c>
      <c r="H9" s="30"/>
      <c r="U9" s="126"/>
    </row>
    <row r="10" spans="1:31" ht="13.5" hidden="1" thickBot="1">
      <c r="A10" s="150">
        <v>6</v>
      </c>
      <c r="B10" s="23" t="s">
        <v>94</v>
      </c>
      <c r="C10" s="44">
        <f>+AY$38</f>
        <v>-100000000</v>
      </c>
      <c r="D10" s="49">
        <f>+AY$39</f>
        <v>0</v>
      </c>
      <c r="E10" s="45">
        <f>+AZ$38</f>
        <v>0</v>
      </c>
      <c r="F10" s="18">
        <f>+AY$24</f>
        <v>0</v>
      </c>
      <c r="G10">
        <f t="shared" si="0"/>
        <v>-100000800</v>
      </c>
      <c r="H10" s="30"/>
      <c r="U10" s="126"/>
    </row>
    <row r="11" spans="1:31" ht="13.5" hidden="1" thickBot="1">
      <c r="A11" s="150">
        <v>7</v>
      </c>
      <c r="B11" s="162" t="s">
        <v>127</v>
      </c>
      <c r="C11" s="44">
        <f>+F$38</f>
        <v>-100000000</v>
      </c>
      <c r="D11" s="49">
        <f>+F$39</f>
        <v>0</v>
      </c>
      <c r="E11" s="45">
        <f>+G$38</f>
        <v>0</v>
      </c>
      <c r="F11" s="18">
        <f>+F$24</f>
        <v>0</v>
      </c>
      <c r="G11">
        <f t="shared" si="0"/>
        <v>-100000800</v>
      </c>
      <c r="H11" s="30"/>
    </row>
    <row r="12" spans="1:31" ht="13.5" hidden="1" thickBot="1">
      <c r="A12" s="150">
        <v>8</v>
      </c>
      <c r="B12" s="23" t="s">
        <v>35</v>
      </c>
      <c r="C12" s="44">
        <f>+AP$38</f>
        <v>-100000000</v>
      </c>
      <c r="D12" s="49">
        <f>+AP$39</f>
        <v>0</v>
      </c>
      <c r="E12" s="45">
        <f>+AQ$38</f>
        <v>0</v>
      </c>
      <c r="F12" s="18">
        <f>+AP$24</f>
        <v>0</v>
      </c>
      <c r="G12">
        <f t="shared" si="0"/>
        <v>-100000800</v>
      </c>
      <c r="H12" s="30"/>
    </row>
    <row r="13" spans="1:31" ht="13.5" hidden="1" thickBot="1">
      <c r="A13" s="150">
        <v>9</v>
      </c>
      <c r="B13" s="162" t="s">
        <v>124</v>
      </c>
      <c r="C13" s="44">
        <f>+AJ$38</f>
        <v>-100000000</v>
      </c>
      <c r="D13" s="49">
        <f>+AJ$39</f>
        <v>0</v>
      </c>
      <c r="E13" s="45">
        <f>+AK$38</f>
        <v>0</v>
      </c>
      <c r="F13" s="18">
        <f>+AJ$24</f>
        <v>0</v>
      </c>
      <c r="G13">
        <f t="shared" si="0"/>
        <v>-100000800</v>
      </c>
      <c r="H13" s="30"/>
    </row>
    <row r="14" spans="1:31" ht="13.5" hidden="1" thickBot="1">
      <c r="A14" s="150">
        <v>10</v>
      </c>
      <c r="B14" s="23" t="s">
        <v>62</v>
      </c>
      <c r="C14" s="44">
        <f>+AS$38</f>
        <v>-100000000</v>
      </c>
      <c r="D14" s="49">
        <f>+AS$39</f>
        <v>0</v>
      </c>
      <c r="E14" s="46">
        <f>+AT$38</f>
        <v>0</v>
      </c>
      <c r="F14" s="18">
        <f>+AS$24</f>
        <v>0</v>
      </c>
      <c r="G14">
        <f t="shared" si="0"/>
        <v>-100000800</v>
      </c>
      <c r="H14" s="30"/>
    </row>
    <row r="15" spans="1:31" ht="13.5" hidden="1" thickBot="1">
      <c r="A15" s="150">
        <v>11</v>
      </c>
      <c r="B15" s="162" t="s">
        <v>128</v>
      </c>
      <c r="C15" s="44">
        <f>+L$38</f>
        <v>-100000000</v>
      </c>
      <c r="D15" s="49">
        <f>+L$39</f>
        <v>0</v>
      </c>
      <c r="E15" s="45">
        <f>+M$38</f>
        <v>0</v>
      </c>
      <c r="F15" s="18">
        <f>+L$24</f>
        <v>0</v>
      </c>
      <c r="G15">
        <f t="shared" si="0"/>
        <v>-100000800</v>
      </c>
      <c r="AE15" s="43"/>
    </row>
    <row r="16" spans="1:31" ht="13.5" hidden="1" thickBot="1">
      <c r="A16" s="150">
        <v>12</v>
      </c>
      <c r="B16" s="23" t="s">
        <v>97</v>
      </c>
      <c r="C16" s="44">
        <f>+AM$38</f>
        <v>-100000000</v>
      </c>
      <c r="D16" s="49">
        <f>+AM$39</f>
        <v>0</v>
      </c>
      <c r="E16" s="45">
        <f>+AN$38</f>
        <v>0</v>
      </c>
      <c r="F16" s="18">
        <f>+AM$24</f>
        <v>0</v>
      </c>
      <c r="G16">
        <f t="shared" si="0"/>
        <v>-100000800</v>
      </c>
    </row>
    <row r="17" spans="1:52" ht="13.5" hidden="1" thickBot="1">
      <c r="A17" s="150">
        <v>13</v>
      </c>
      <c r="B17" s="23" t="s">
        <v>4</v>
      </c>
      <c r="C17" s="44">
        <f>+AG$38</f>
        <v>-100000000</v>
      </c>
      <c r="D17" s="49">
        <f>+AG$39</f>
        <v>0</v>
      </c>
      <c r="E17" s="45">
        <f>+AH$38</f>
        <v>0</v>
      </c>
      <c r="F17" s="18">
        <f>+AG$24</f>
        <v>0</v>
      </c>
      <c r="G17">
        <f t="shared" si="0"/>
        <v>-100000800</v>
      </c>
    </row>
    <row r="18" spans="1:52" ht="13.5" hidden="1" thickBot="1">
      <c r="A18" s="150">
        <v>14</v>
      </c>
      <c r="B18" s="23" t="s">
        <v>78</v>
      </c>
      <c r="C18" s="44">
        <f>+AD$38</f>
        <v>-100000000</v>
      </c>
      <c r="D18" s="49">
        <f>+AD$39</f>
        <v>0</v>
      </c>
      <c r="E18" s="45">
        <f>+AE$38</f>
        <v>0</v>
      </c>
      <c r="F18" s="18">
        <f>+AD$24</f>
        <v>0</v>
      </c>
      <c r="G18">
        <f t="shared" si="0"/>
        <v>-100000800</v>
      </c>
      <c r="P18" s="62"/>
    </row>
    <row r="19" spans="1:52" ht="13.5" hidden="1" thickBot="1">
      <c r="A19" s="150">
        <v>15</v>
      </c>
      <c r="B19" s="23" t="s">
        <v>26</v>
      </c>
      <c r="C19" s="44">
        <f>+AA$38</f>
        <v>-100000000</v>
      </c>
      <c r="D19" s="49">
        <f>+AA$39</f>
        <v>0</v>
      </c>
      <c r="E19" s="45">
        <f>+AB$38</f>
        <v>0</v>
      </c>
      <c r="F19" s="18">
        <f>+AA$24</f>
        <v>0</v>
      </c>
      <c r="G19">
        <f t="shared" si="0"/>
        <v>-100000800</v>
      </c>
      <c r="P19" s="62"/>
      <c r="AI19" s="61"/>
      <c r="AJ19" s="61"/>
      <c r="AK19" s="61"/>
      <c r="AL19" s="61"/>
      <c r="AM19" s="61"/>
      <c r="AN19" s="61"/>
      <c r="AO19" s="61"/>
    </row>
    <row r="20" spans="1:52" ht="13.5" hidden="1" thickBot="1">
      <c r="A20" s="150">
        <v>16</v>
      </c>
      <c r="B20" s="23" t="s">
        <v>73</v>
      </c>
      <c r="C20" s="44">
        <f>+C$38</f>
        <v>-100000000</v>
      </c>
      <c r="D20" s="49">
        <f>+C$39</f>
        <v>0</v>
      </c>
      <c r="E20" s="46">
        <f>+D$38</f>
        <v>0</v>
      </c>
      <c r="F20" s="18">
        <f>+C$24</f>
        <v>0</v>
      </c>
      <c r="G20">
        <f t="shared" si="0"/>
        <v>-100000800</v>
      </c>
      <c r="P20" s="62"/>
      <c r="AI20" s="61"/>
      <c r="AJ20" s="61"/>
      <c r="AK20" s="61"/>
      <c r="AL20" s="61"/>
      <c r="AM20" s="61"/>
      <c r="AN20" s="61"/>
      <c r="AO20" s="61"/>
    </row>
    <row r="21" spans="1:52" ht="13.5" hidden="1" thickBot="1">
      <c r="A21" s="150">
        <v>17</v>
      </c>
      <c r="B21" s="162" t="s">
        <v>63</v>
      </c>
      <c r="C21" s="44">
        <f>+AV$38</f>
        <v>-100000000</v>
      </c>
      <c r="D21" s="49">
        <f>+AV$39</f>
        <v>0</v>
      </c>
      <c r="E21" s="46">
        <f>+AW$38</f>
        <v>0</v>
      </c>
      <c r="F21" s="18">
        <f>+AU$24</f>
        <v>0</v>
      </c>
      <c r="G21">
        <f t="shared" si="0"/>
        <v>-100000800</v>
      </c>
      <c r="P21" s="62"/>
      <c r="AI21" s="61"/>
      <c r="AJ21" s="61"/>
      <c r="AK21" s="61"/>
      <c r="AL21" s="61"/>
      <c r="AM21" s="61"/>
      <c r="AN21" s="61"/>
      <c r="AO21" s="61"/>
    </row>
    <row r="22" spans="1:52">
      <c r="A22" s="16"/>
      <c r="D22" s="39"/>
      <c r="P22" s="104"/>
    </row>
    <row r="24" spans="1:52" hidden="1">
      <c r="B24" t="s">
        <v>12</v>
      </c>
      <c r="C24">
        <f>+C25*C26</f>
        <v>0</v>
      </c>
      <c r="D24">
        <f>+D25*D26</f>
        <v>0</v>
      </c>
      <c r="F24">
        <f>+F25*F26</f>
        <v>0</v>
      </c>
      <c r="G24">
        <f>+G25*G26</f>
        <v>0</v>
      </c>
      <c r="I24">
        <f>+I25*I26</f>
        <v>0</v>
      </c>
      <c r="J24">
        <f>+J25*J26</f>
        <v>0</v>
      </c>
      <c r="L24">
        <f>L25*L26</f>
        <v>0</v>
      </c>
      <c r="M24">
        <f>+M25*M26</f>
        <v>0</v>
      </c>
      <c r="O24">
        <f>+O25*O26</f>
        <v>0</v>
      </c>
      <c r="P24">
        <f>+P25*P26</f>
        <v>0</v>
      </c>
      <c r="R24">
        <f>+R25*R26</f>
        <v>0</v>
      </c>
      <c r="S24">
        <f>+S25*S26</f>
        <v>0</v>
      </c>
      <c r="U24">
        <f>+U25*U26</f>
        <v>0</v>
      </c>
      <c r="V24">
        <f>+V25*V26</f>
        <v>0</v>
      </c>
      <c r="X24">
        <f>+X25*X26</f>
        <v>0</v>
      </c>
      <c r="Y24">
        <f>+Y25*Y26</f>
        <v>0</v>
      </c>
      <c r="AA24">
        <f>+AA25*AA26</f>
        <v>0</v>
      </c>
      <c r="AB24">
        <f>+AB25*AB26</f>
        <v>0</v>
      </c>
      <c r="AD24">
        <f>+AD25*AD26</f>
        <v>0</v>
      </c>
      <c r="AE24">
        <f>+AE25*AE26</f>
        <v>0</v>
      </c>
      <c r="AG24">
        <f>+AG25*AG26</f>
        <v>0</v>
      </c>
      <c r="AH24">
        <f>+AH25*AH26</f>
        <v>0</v>
      </c>
      <c r="AJ24">
        <f>+AJ25*AJ26</f>
        <v>0</v>
      </c>
      <c r="AK24">
        <f>+AK25*AK26</f>
        <v>0</v>
      </c>
      <c r="AM24">
        <f>+AM25*AM26</f>
        <v>0</v>
      </c>
      <c r="AN24">
        <f>+AN25*AN26</f>
        <v>0</v>
      </c>
      <c r="AP24">
        <f>+AP25*AP26</f>
        <v>0</v>
      </c>
      <c r="AQ24">
        <f>+AQ25*AQ26</f>
        <v>0</v>
      </c>
      <c r="AS24">
        <f>+AS25*AS26</f>
        <v>0</v>
      </c>
      <c r="AT24">
        <f>+AT25*AT26</f>
        <v>0</v>
      </c>
      <c r="AV24">
        <f>+AV25*AV26</f>
        <v>0</v>
      </c>
      <c r="AW24">
        <f>+AW25*AW26</f>
        <v>0</v>
      </c>
      <c r="AY24">
        <f>+AY25*AY26</f>
        <v>0</v>
      </c>
      <c r="AZ24">
        <f>+AZ25*AZ26</f>
        <v>0</v>
      </c>
    </row>
    <row r="25" spans="1:52" hidden="1">
      <c r="C25">
        <f>IF($B37&gt;3,1,0)</f>
        <v>0</v>
      </c>
      <c r="D25">
        <f t="shared" ref="D25:AZ25" si="1">IF($B37&gt;3,1,0)</f>
        <v>0</v>
      </c>
      <c r="F25">
        <f t="shared" si="1"/>
        <v>0</v>
      </c>
      <c r="G25">
        <f t="shared" si="1"/>
        <v>0</v>
      </c>
      <c r="I25">
        <f>IF($B37&gt;3,1,0)</f>
        <v>0</v>
      </c>
      <c r="J25">
        <f t="shared" si="1"/>
        <v>0</v>
      </c>
      <c r="L25">
        <f t="shared" si="1"/>
        <v>0</v>
      </c>
      <c r="M25">
        <f t="shared" si="1"/>
        <v>0</v>
      </c>
      <c r="O25">
        <f t="shared" si="1"/>
        <v>0</v>
      </c>
      <c r="P25">
        <f t="shared" si="1"/>
        <v>0</v>
      </c>
      <c r="R25">
        <f t="shared" si="1"/>
        <v>0</v>
      </c>
      <c r="S25">
        <f t="shared" si="1"/>
        <v>0</v>
      </c>
      <c r="U25">
        <f t="shared" si="1"/>
        <v>0</v>
      </c>
      <c r="V25">
        <f t="shared" si="1"/>
        <v>0</v>
      </c>
      <c r="X25">
        <f t="shared" si="1"/>
        <v>0</v>
      </c>
      <c r="Y25">
        <f t="shared" si="1"/>
        <v>0</v>
      </c>
      <c r="AA25">
        <f t="shared" si="1"/>
        <v>0</v>
      </c>
      <c r="AB25">
        <f t="shared" si="1"/>
        <v>0</v>
      </c>
      <c r="AD25">
        <f t="shared" si="1"/>
        <v>0</v>
      </c>
      <c r="AE25">
        <f t="shared" si="1"/>
        <v>0</v>
      </c>
      <c r="AG25">
        <f t="shared" si="1"/>
        <v>0</v>
      </c>
      <c r="AH25">
        <f t="shared" si="1"/>
        <v>0</v>
      </c>
      <c r="AJ25">
        <f>IF($B37&gt;3,1,0)</f>
        <v>0</v>
      </c>
      <c r="AK25">
        <f>IF($B37&gt;3,1,0)</f>
        <v>0</v>
      </c>
      <c r="AM25">
        <f>IF($B37&gt;3,1,0)</f>
        <v>0</v>
      </c>
      <c r="AN25">
        <f>IF($B37&gt;3,1,0)</f>
        <v>0</v>
      </c>
      <c r="AP25">
        <f t="shared" si="1"/>
        <v>0</v>
      </c>
      <c r="AQ25">
        <f t="shared" si="1"/>
        <v>0</v>
      </c>
      <c r="AS25">
        <f>IF($B37&gt;3,1,0)</f>
        <v>0</v>
      </c>
      <c r="AT25">
        <f>IF($B37&gt;3,1,0)</f>
        <v>0</v>
      </c>
      <c r="AV25">
        <f>IF($B37&gt;3,1,0)</f>
        <v>0</v>
      </c>
      <c r="AW25">
        <f>IF($B37&gt;3,1,0)</f>
        <v>0</v>
      </c>
      <c r="AY25">
        <f t="shared" si="1"/>
        <v>0</v>
      </c>
      <c r="AZ25">
        <f t="shared" si="1"/>
        <v>0</v>
      </c>
    </row>
    <row r="26" spans="1:52" hidden="1">
      <c r="C26">
        <f>MAX(C27:C31)</f>
        <v>0</v>
      </c>
      <c r="D26">
        <f>+D38</f>
        <v>0</v>
      </c>
      <c r="F26">
        <f>MAX(F27:F31)</f>
        <v>0</v>
      </c>
      <c r="G26">
        <f>+G38</f>
        <v>0</v>
      </c>
      <c r="I26">
        <f>MAX(I27:I31)</f>
        <v>0</v>
      </c>
      <c r="J26">
        <f>+J38</f>
        <v>0</v>
      </c>
      <c r="L26">
        <f>MAX(L27:L31)</f>
        <v>0</v>
      </c>
      <c r="M26">
        <f>+M38</f>
        <v>0</v>
      </c>
      <c r="O26">
        <f>MAX(O27:O31)</f>
        <v>0</v>
      </c>
      <c r="P26">
        <f>+P38</f>
        <v>0</v>
      </c>
      <c r="R26">
        <f>MAX(R27:R31)</f>
        <v>0</v>
      </c>
      <c r="S26">
        <f>+S38</f>
        <v>0</v>
      </c>
      <c r="U26">
        <f>MAX(U27:U31)</f>
        <v>0</v>
      </c>
      <c r="V26">
        <f>+V38</f>
        <v>0</v>
      </c>
      <c r="X26">
        <f>MAX(X27:X31)</f>
        <v>0</v>
      </c>
      <c r="Y26">
        <f>+Y38</f>
        <v>0</v>
      </c>
      <c r="AA26">
        <f>MAX(AA27:AA31)</f>
        <v>0</v>
      </c>
      <c r="AB26">
        <f>+AB38</f>
        <v>0</v>
      </c>
      <c r="AD26">
        <f>MAX(AD27:AD31)</f>
        <v>0</v>
      </c>
      <c r="AE26">
        <f>+AE38</f>
        <v>0</v>
      </c>
      <c r="AG26">
        <f>MAX(AG27:AG31)</f>
        <v>0</v>
      </c>
      <c r="AH26">
        <f>+AH38</f>
        <v>0</v>
      </c>
      <c r="AJ26">
        <f>MAX(AJ27:AJ31)</f>
        <v>0</v>
      </c>
      <c r="AK26">
        <f>+AK38</f>
        <v>0</v>
      </c>
      <c r="AM26">
        <f>MAX(AM27:AM31)</f>
        <v>0</v>
      </c>
      <c r="AN26">
        <f>+AN38</f>
        <v>0</v>
      </c>
      <c r="AP26">
        <f>MAX(AP27:AP31)</f>
        <v>0</v>
      </c>
      <c r="AQ26">
        <f>+AQ38</f>
        <v>0</v>
      </c>
      <c r="AS26">
        <f>MAX(AS27:AS31)</f>
        <v>0</v>
      </c>
      <c r="AT26">
        <f>+AT38</f>
        <v>0</v>
      </c>
      <c r="AV26">
        <f>MAX(AV27:AV31)</f>
        <v>0</v>
      </c>
      <c r="AW26">
        <f>+AW38</f>
        <v>0</v>
      </c>
      <c r="AY26">
        <f>MAX(AY27:AY31)</f>
        <v>0</v>
      </c>
      <c r="AZ26">
        <f>+AZ38</f>
        <v>0</v>
      </c>
    </row>
    <row r="27" spans="1:52" hidden="1">
      <c r="C27">
        <f>IF(C$32=5,5,0)</f>
        <v>0</v>
      </c>
      <c r="F27">
        <f>IF(F$32=5,5,0)</f>
        <v>0</v>
      </c>
      <c r="I27">
        <f>IF(I$32=5,5,0)</f>
        <v>0</v>
      </c>
      <c r="L27" s="41">
        <f>IF(L$32=5,5,0)</f>
        <v>0</v>
      </c>
      <c r="O27">
        <f>IF(O$32=5,5,0)</f>
        <v>0</v>
      </c>
      <c r="R27">
        <f>IF(R$32=5,5,0)</f>
        <v>0</v>
      </c>
      <c r="U27">
        <f>IF(U$32=5,5,0)</f>
        <v>0</v>
      </c>
      <c r="X27">
        <f>IF(X$32=5,5,0)</f>
        <v>0</v>
      </c>
      <c r="AA27">
        <f>IF(AA$32=5,5,0)</f>
        <v>0</v>
      </c>
      <c r="AD27">
        <f>IF(AD$32=5,5,0)</f>
        <v>0</v>
      </c>
      <c r="AG27">
        <f>IF(AG$32=5,5,0)</f>
        <v>0</v>
      </c>
      <c r="AJ27">
        <f>IF(AJ$32=5,5,0)</f>
        <v>0</v>
      </c>
      <c r="AM27">
        <f>IF(AM$32=5,5,0)</f>
        <v>0</v>
      </c>
      <c r="AP27">
        <f>IF(AP$32=5,5,0)</f>
        <v>0</v>
      </c>
      <c r="AS27">
        <f>IF(AS$32=5,5,0)</f>
        <v>0</v>
      </c>
      <c r="AV27">
        <f>IF(AV$32=5,5,0)</f>
        <v>0</v>
      </c>
      <c r="AY27">
        <f>IF(AY$32=5,5,0)</f>
        <v>0</v>
      </c>
    </row>
    <row r="28" spans="1:52" hidden="1">
      <c r="C28">
        <f>IF(C$32=4,10,0)</f>
        <v>0</v>
      </c>
      <c r="F28">
        <f>IF(F$32=4,10,0)</f>
        <v>0</v>
      </c>
      <c r="I28">
        <f>IF(I$32=4,10,0)</f>
        <v>0</v>
      </c>
      <c r="L28" s="41">
        <f>IF(L$32=4,10,0)</f>
        <v>0</v>
      </c>
      <c r="O28">
        <f>IF(O$32=4,10,0)</f>
        <v>0</v>
      </c>
      <c r="R28">
        <f>IF(R$32=4,10,0)</f>
        <v>0</v>
      </c>
      <c r="U28">
        <f>IF(U$32=4,10,0)</f>
        <v>0</v>
      </c>
      <c r="X28">
        <f>IF(X$32=4,10,0)</f>
        <v>0</v>
      </c>
      <c r="AA28">
        <f>IF(AA$32=4,10,0)</f>
        <v>0</v>
      </c>
      <c r="AD28">
        <f>IF(AD$32=4,10,0)</f>
        <v>0</v>
      </c>
      <c r="AG28">
        <f>IF(AG$32=4,10,0)</f>
        <v>0</v>
      </c>
      <c r="AJ28">
        <f>IF(AJ$32=4,10,0)</f>
        <v>0</v>
      </c>
      <c r="AM28">
        <f>IF(AM$32=4,10,0)</f>
        <v>0</v>
      </c>
      <c r="AP28">
        <f>IF(AP$32=4,10,0)</f>
        <v>0</v>
      </c>
      <c r="AS28">
        <f>IF(AS$32=4,10,0)</f>
        <v>0</v>
      </c>
      <c r="AV28">
        <f>IF(AV$32=4,10,0)</f>
        <v>0</v>
      </c>
      <c r="AY28">
        <f>IF(AY$32=4,10,0)</f>
        <v>0</v>
      </c>
    </row>
    <row r="29" spans="1:52" hidden="1">
      <c r="C29">
        <f>IF(C$32=3,20,0)</f>
        <v>0</v>
      </c>
      <c r="F29">
        <f>IF(F$32=3,20,0)</f>
        <v>0</v>
      </c>
      <c r="I29">
        <f>IF(I$32=3,20,0)</f>
        <v>0</v>
      </c>
      <c r="L29" s="41">
        <f>IF(L$32=3,20,0)</f>
        <v>0</v>
      </c>
      <c r="O29">
        <f>IF(O$32=3,20,0)</f>
        <v>0</v>
      </c>
      <c r="R29">
        <f>IF(R$32=3,20,0)</f>
        <v>0</v>
      </c>
      <c r="U29">
        <f>IF(U$32=3,20,0)</f>
        <v>0</v>
      </c>
      <c r="X29">
        <f>IF(X$32=3,20,0)</f>
        <v>0</v>
      </c>
      <c r="AA29">
        <f>IF(AA$32=3,20,0)</f>
        <v>0</v>
      </c>
      <c r="AD29">
        <f>IF(AD$32=3,20,0)</f>
        <v>0</v>
      </c>
      <c r="AG29">
        <f>IF(AG$32=3,20,0)</f>
        <v>0</v>
      </c>
      <c r="AJ29">
        <f>IF(AJ$32=3,20,0)</f>
        <v>0</v>
      </c>
      <c r="AM29">
        <f>IF(AM$32=3,20,0)</f>
        <v>0</v>
      </c>
      <c r="AP29">
        <f>IF(AP$32=3,20,0)</f>
        <v>0</v>
      </c>
      <c r="AS29">
        <f>IF(AS$32=3,20,0)</f>
        <v>0</v>
      </c>
      <c r="AV29">
        <f>IF(AV$32=3,20,0)</f>
        <v>0</v>
      </c>
      <c r="AY29">
        <f>IF(AY$32=3,20,0)</f>
        <v>0</v>
      </c>
    </row>
    <row r="30" spans="1:52" hidden="1">
      <c r="C30">
        <f>IF(C$32=2,40,0)</f>
        <v>0</v>
      </c>
      <c r="F30">
        <f>IF(F$32=2,40,0)</f>
        <v>0</v>
      </c>
      <c r="I30">
        <f>IF(I$32=2,40,0)</f>
        <v>0</v>
      </c>
      <c r="L30" s="41">
        <f>IF(L$32=2,40,0)</f>
        <v>0</v>
      </c>
      <c r="O30">
        <f>IF(O$32=2,40,0)</f>
        <v>0</v>
      </c>
      <c r="R30">
        <f>IF(R$32=2,40,0)</f>
        <v>0</v>
      </c>
      <c r="U30">
        <f>IF(U$32=2,40,0)</f>
        <v>0</v>
      </c>
      <c r="X30">
        <f>IF(X$32=2,40,0)</f>
        <v>0</v>
      </c>
      <c r="AA30">
        <f>IF(AA$32=2,40,0)</f>
        <v>0</v>
      </c>
      <c r="AD30">
        <f>IF(AD$32=2,40,0)</f>
        <v>0</v>
      </c>
      <c r="AG30">
        <f>IF(AG$32=2,40,0)</f>
        <v>0</v>
      </c>
      <c r="AJ30">
        <f>IF(AJ$32=2,40,0)</f>
        <v>0</v>
      </c>
      <c r="AM30">
        <f>IF(AM$32=2,40,0)</f>
        <v>0</v>
      </c>
      <c r="AP30">
        <f>IF(AP$32=2,40,0)</f>
        <v>0</v>
      </c>
      <c r="AS30">
        <f>IF(AS$32=2,40,0)</f>
        <v>0</v>
      </c>
      <c r="AV30">
        <f>IF(AV$32=2,40,0)</f>
        <v>0</v>
      </c>
      <c r="AY30">
        <f>IF(AY$32=2,40,0)</f>
        <v>0</v>
      </c>
    </row>
    <row r="31" spans="1:52" hidden="1">
      <c r="C31">
        <f>IF(C$32=1,80,0)</f>
        <v>0</v>
      </c>
      <c r="F31">
        <f>IF(F$32=1,80,0)</f>
        <v>0</v>
      </c>
      <c r="I31">
        <f>IF(I$32=1,80,0)</f>
        <v>0</v>
      </c>
      <c r="L31" s="41">
        <f>IF(L$32=1,80,0)</f>
        <v>0</v>
      </c>
      <c r="O31">
        <f>IF(O$32=1,80,0)</f>
        <v>0</v>
      </c>
      <c r="R31">
        <f>IF(R$32=1,80,0)</f>
        <v>0</v>
      </c>
      <c r="U31">
        <f>IF(U$32=1,80,0)</f>
        <v>0</v>
      </c>
      <c r="X31">
        <f>IF(X$32=1,80,0)</f>
        <v>0</v>
      </c>
      <c r="AA31">
        <f>IF(AA$32=1,80,0)</f>
        <v>0</v>
      </c>
      <c r="AD31">
        <f>IF(AD$32=1,80,0)</f>
        <v>0</v>
      </c>
      <c r="AG31">
        <f>IF(AG$32=1,80,0)</f>
        <v>0</v>
      </c>
      <c r="AJ31">
        <f>IF(AJ$32=1,80,0)</f>
        <v>0</v>
      </c>
      <c r="AM31">
        <f>IF(AM$32=1,80,0)</f>
        <v>0</v>
      </c>
      <c r="AP31">
        <f>IF(AP$32=1,80,0)</f>
        <v>0</v>
      </c>
      <c r="AS31">
        <f>IF(AS$32=1,80,0)</f>
        <v>0</v>
      </c>
      <c r="AV31">
        <f>IF(AV$32=1,80,0)</f>
        <v>0</v>
      </c>
      <c r="AY31">
        <f>IF(AY$32=1,80,0)</f>
        <v>0</v>
      </c>
    </row>
    <row r="32" spans="1:52" hidden="1">
      <c r="C32">
        <f>RANK(C33,$C33:$AZ33)*C37</f>
        <v>0</v>
      </c>
      <c r="F32">
        <f>RANK(F33,$C33:$AZ33)*F37</f>
        <v>0</v>
      </c>
      <c r="I32">
        <f>RANK(I33,$C33:$AZ33)*I37</f>
        <v>0</v>
      </c>
      <c r="L32" s="41">
        <f>RANK(L33,$C33:$AZ33)*L37</f>
        <v>0</v>
      </c>
      <c r="O32">
        <f>RANK(O33,$C33:$AZ33)*O37</f>
        <v>0</v>
      </c>
      <c r="R32">
        <f>RANK(R33,$C33:$AZ33)*R37</f>
        <v>0</v>
      </c>
      <c r="U32">
        <f>RANK(U33,$C33:$AZ33)*U37</f>
        <v>0</v>
      </c>
      <c r="X32">
        <f>RANK(X33,$C33:$AZ33)*X37</f>
        <v>0</v>
      </c>
      <c r="AA32">
        <f>RANK(AA33,$C33:$AZ33)*AA37</f>
        <v>0</v>
      </c>
      <c r="AD32">
        <f>RANK(AD33,$C33:$AZ33)*AD37</f>
        <v>0</v>
      </c>
      <c r="AG32">
        <f>RANK(AG33,$C33:$AZ33)*AG37</f>
        <v>0</v>
      </c>
      <c r="AJ32">
        <f>RANK(AJ33,$C33:$AZ33)*AJ37</f>
        <v>0</v>
      </c>
      <c r="AM32">
        <f>RANK(AM33,$C33:$AZ33)*AM37</f>
        <v>0</v>
      </c>
      <c r="AP32">
        <f>RANK(AP33,$C33:$AZ33)*AP37</f>
        <v>0</v>
      </c>
      <c r="AS32">
        <f>RANK(AS33,$C33:$AZ33)*AS37</f>
        <v>0</v>
      </c>
      <c r="AV32">
        <f>RANK(AV33,$C33:$AZ33)*AV37</f>
        <v>0</v>
      </c>
      <c r="AY32">
        <f>RANK(AY33,$C33:$AZ33)*AY37</f>
        <v>0</v>
      </c>
    </row>
    <row r="33" spans="1:58" hidden="1">
      <c r="C33">
        <f>SUM(C34:C36)</f>
        <v>-1000000</v>
      </c>
      <c r="F33">
        <f>SUM(F34:F36)</f>
        <v>-1000000</v>
      </c>
      <c r="I33">
        <f>SUM(I34:I36)</f>
        <v>-1000000</v>
      </c>
      <c r="L33" s="41">
        <f>SUM(L34:L36)</f>
        <v>-1000000</v>
      </c>
      <c r="O33">
        <f>SUM(O34:O36)</f>
        <v>-1000000</v>
      </c>
      <c r="R33">
        <f>SUM(R34:R36)</f>
        <v>-1000000</v>
      </c>
      <c r="U33">
        <f>SUM(U34:U36)</f>
        <v>-1000000</v>
      </c>
      <c r="X33">
        <f>SUM(X34:X36)</f>
        <v>-1000000</v>
      </c>
      <c r="AA33">
        <f>SUM(AA34:AA36)</f>
        <v>-1000000</v>
      </c>
      <c r="AD33">
        <f>SUM(AD34:AD36)</f>
        <v>-1000000</v>
      </c>
      <c r="AG33">
        <f>SUM(AG34:AG36)</f>
        <v>-1000000</v>
      </c>
      <c r="AJ33">
        <f>SUM(AJ34:AJ36)</f>
        <v>-1000000</v>
      </c>
      <c r="AM33">
        <f>SUM(AM34:AM36)</f>
        <v>-1000000</v>
      </c>
      <c r="AP33">
        <f>SUM(AP34:AP36)</f>
        <v>-1000000</v>
      </c>
      <c r="AS33">
        <f>SUM(AS34:AS36)</f>
        <v>-1000000</v>
      </c>
      <c r="AV33">
        <f>SUM(AV34:AV36)</f>
        <v>-1000000</v>
      </c>
      <c r="AY33">
        <f>SUM(AY34:AY36)</f>
        <v>-1000000</v>
      </c>
    </row>
    <row r="34" spans="1:58" hidden="1">
      <c r="C34">
        <f>+D38</f>
        <v>0</v>
      </c>
      <c r="F34">
        <f>+G38</f>
        <v>0</v>
      </c>
      <c r="I34">
        <f>+J38</f>
        <v>0</v>
      </c>
      <c r="L34">
        <f>+M38</f>
        <v>0</v>
      </c>
      <c r="O34">
        <f>+P38</f>
        <v>0</v>
      </c>
      <c r="R34">
        <f>+S38</f>
        <v>0</v>
      </c>
      <c r="U34">
        <f>+V38</f>
        <v>0</v>
      </c>
      <c r="X34">
        <f>+Y38</f>
        <v>0</v>
      </c>
      <c r="AA34">
        <f>+AB38</f>
        <v>0</v>
      </c>
      <c r="AD34">
        <f>+AE38</f>
        <v>0</v>
      </c>
      <c r="AG34">
        <f>+AH38</f>
        <v>0</v>
      </c>
      <c r="AJ34">
        <f>+AK38</f>
        <v>0</v>
      </c>
      <c r="AM34">
        <f>+AN38</f>
        <v>0</v>
      </c>
      <c r="AP34">
        <f>+AQ38</f>
        <v>0</v>
      </c>
      <c r="AS34">
        <f>+AT38</f>
        <v>0</v>
      </c>
      <c r="AV34">
        <f>+AW38</f>
        <v>0</v>
      </c>
      <c r="AY34">
        <f>+AZ38</f>
        <v>0</v>
      </c>
    </row>
    <row r="35" spans="1:58" hidden="1">
      <c r="C35">
        <f>-C39*100</f>
        <v>0</v>
      </c>
      <c r="F35">
        <f>-F39*100</f>
        <v>0</v>
      </c>
      <c r="I35">
        <f>-I39*100</f>
        <v>0</v>
      </c>
      <c r="L35">
        <f>-L39*100</f>
        <v>0</v>
      </c>
      <c r="O35">
        <f>-O39*100</f>
        <v>0</v>
      </c>
      <c r="R35">
        <f>-R39*100</f>
        <v>0</v>
      </c>
      <c r="U35">
        <f>-U39*100</f>
        <v>0</v>
      </c>
      <c r="X35">
        <f>-X39*100</f>
        <v>0</v>
      </c>
      <c r="AA35">
        <f>-AA39*100</f>
        <v>0</v>
      </c>
      <c r="AD35">
        <f>-AD39*100</f>
        <v>0</v>
      </c>
      <c r="AG35">
        <f>-AG39*100</f>
        <v>0</v>
      </c>
      <c r="AJ35">
        <f>-AJ39*100</f>
        <v>0</v>
      </c>
      <c r="AM35">
        <f>-AM39*100</f>
        <v>0</v>
      </c>
      <c r="AP35">
        <f>-AP39*100</f>
        <v>0</v>
      </c>
      <c r="AS35">
        <f>-AS39*100</f>
        <v>0</v>
      </c>
      <c r="AV35">
        <f>-AV39*100</f>
        <v>0</v>
      </c>
      <c r="AY35">
        <f>-AY39*100</f>
        <v>0</v>
      </c>
    </row>
    <row r="36" spans="1:58" hidden="1">
      <c r="C36">
        <f>IF(D38-$A3/2&lt;0,-1000000,C38*C37*10000+C38)</f>
        <v>-1000000</v>
      </c>
      <c r="F36">
        <f>IF(G38-$A3/2&lt;0,-1000000,F38*F37*10000+F38)</f>
        <v>-1000000</v>
      </c>
      <c r="I36">
        <f>IF(J38-$A3/2&lt;0,-1000000,I38*I37*10000+I38)</f>
        <v>-1000000</v>
      </c>
      <c r="L36">
        <f>IF(M38-$A3/2&lt;0,-1000000,L38*L37*10000+L38)</f>
        <v>-1000000</v>
      </c>
      <c r="O36">
        <f>IF(P38-$A3/2&lt;0,-1000000,O38*O37*10000+O38)</f>
        <v>-1000000</v>
      </c>
      <c r="R36">
        <f>IF(S38-$A3/2&lt;0,-1000000,R38*R37*10000+R38)</f>
        <v>-1000000</v>
      </c>
      <c r="U36">
        <f>IF(V38-$A3/2&lt;0,-1000000,U38*U37*10000+U38)</f>
        <v>-1000000</v>
      </c>
      <c r="X36">
        <f>IF(Y38-$A3/2&lt;0,-1000000,X38*X37*10000+X38)</f>
        <v>-1000000</v>
      </c>
      <c r="AA36">
        <f>IF(AB38-$A3/2&lt;0,-1000000,AA38*AA37*10000+AA38)</f>
        <v>-1000000</v>
      </c>
      <c r="AD36">
        <f>IF(AE38-$A3/2&lt;0,-1000000,AD38*AD37*10000+AD38)</f>
        <v>-1000000</v>
      </c>
      <c r="AG36">
        <f>IF(AH38-$A3/2&lt;0,-1000000,AG38*AG37*10000+AG38)</f>
        <v>-1000000</v>
      </c>
      <c r="AJ36">
        <f>IF(AK38-$A3/2&lt;0,-1000000,AJ38*AJ37*10000+AJ38)</f>
        <v>-1000000</v>
      </c>
      <c r="AM36">
        <f>IF(AN38-$A3/2&lt;0,-1000000,AM38*AM37*10000+AM38)</f>
        <v>-1000000</v>
      </c>
      <c r="AP36">
        <f>IF(AQ38-$A3/2&lt;0,-1000000,AP38*AP37*10000+AP38)</f>
        <v>-1000000</v>
      </c>
      <c r="AS36">
        <f>IF(AT38-$A3/2&lt;0,-1000000,AS38*AS37*10000+AS38)</f>
        <v>-1000000</v>
      </c>
      <c r="AV36">
        <f>IF(AW38-$A3/2&lt;0,-1000000,AV38*AV37*10000+AV38)</f>
        <v>-1000000</v>
      </c>
      <c r="AY36">
        <f>IF(AZ38-$A3/2&lt;0,-1000000,AY38*AY37*10000+AY38)</f>
        <v>-1000000</v>
      </c>
    </row>
    <row r="37" spans="1:58">
      <c r="A37" t="s">
        <v>13</v>
      </c>
      <c r="B37">
        <f>SUM(C37:AY37)</f>
        <v>0</v>
      </c>
      <c r="C37">
        <f>IF(D38&gt;=$A3/2,1,0)</f>
        <v>0</v>
      </c>
      <c r="F37">
        <f>IF(G38&gt;=$A3/2,1,0)</f>
        <v>0</v>
      </c>
      <c r="I37">
        <f>IF(J38&gt;=$A3/2,1,0)</f>
        <v>0</v>
      </c>
      <c r="L37">
        <f>IF(M38&gt;=$A3/2,1,0)</f>
        <v>0</v>
      </c>
      <c r="O37">
        <f>IF(P38&gt;=$A3/2,1,0)</f>
        <v>0</v>
      </c>
      <c r="R37">
        <f>IF(S38&gt;=$A3/2,1,0)</f>
        <v>0</v>
      </c>
      <c r="U37">
        <f>IF(V38&gt;=$A3/2,1,0)</f>
        <v>0</v>
      </c>
      <c r="X37">
        <f>IF(Y38&gt;=$A3/2,1,0)</f>
        <v>0</v>
      </c>
      <c r="AA37">
        <f>IF(AB38&gt;=$A3/2,1,0)</f>
        <v>0</v>
      </c>
      <c r="AD37">
        <f>IF(AE38&gt;=$A3/2,1,0)</f>
        <v>0</v>
      </c>
      <c r="AG37">
        <f>IF(AH38&gt;=$A3/2,1,0)</f>
        <v>0</v>
      </c>
      <c r="AJ37">
        <f>IF(AK38&gt;=$A3/2,1,0)</f>
        <v>0</v>
      </c>
      <c r="AM37">
        <f>IF(AN38&gt;=$A3/2,1,0)</f>
        <v>0</v>
      </c>
      <c r="AP37">
        <f>IF(AQ38&gt;=$A3/2,1,0)</f>
        <v>0</v>
      </c>
      <c r="AS37">
        <f>IF(AT38&gt;=$A3/2,1,0)</f>
        <v>0</v>
      </c>
      <c r="AV37">
        <f>IF(AW38&gt;=$A3/2,1,0)</f>
        <v>0</v>
      </c>
      <c r="AY37">
        <f>IF(AZ38&gt;=$A3/2,1,0)</f>
        <v>0</v>
      </c>
    </row>
    <row r="38" spans="1:58" ht="13.5" hidden="1" customHeight="1">
      <c r="C38" s="2">
        <f>IF(SUM(C43:C241)&lt;-1000,-100000000,SUM(C43:C241))</f>
        <v>-100000000</v>
      </c>
      <c r="D38" s="2">
        <f>COUNT(D43:D241)</f>
        <v>0</v>
      </c>
      <c r="E38" s="2"/>
      <c r="F38" s="2">
        <f>IF(SUM(F43:F241)&lt;-1000,-100000000,SUM(F43:F241))</f>
        <v>-100000000</v>
      </c>
      <c r="G38" s="2">
        <f>COUNT(G43:G241)</f>
        <v>0</v>
      </c>
      <c r="H38" s="2"/>
      <c r="I38" s="2">
        <f>IF(SUM(I43:I241)&lt;-1000,-100000000,SUM(I43:I241))</f>
        <v>-100000000</v>
      </c>
      <c r="J38" s="2">
        <f>COUNT(J43:J241)</f>
        <v>0</v>
      </c>
      <c r="K38" s="2"/>
      <c r="L38" s="2">
        <f>IF(SUM(L43:L241)&lt;-1000,-100000000,SUM(L43:L241))</f>
        <v>-100000000</v>
      </c>
      <c r="M38" s="2">
        <f>COUNT(M43:M241)</f>
        <v>0</v>
      </c>
      <c r="N38" s="2"/>
      <c r="O38" s="2">
        <f>IF(SUM(O43:O241)&lt;-1000,-100000000,SUM(O43:O241))</f>
        <v>-100000000</v>
      </c>
      <c r="P38" s="2">
        <f>COUNT(P43:P241)</f>
        <v>0</v>
      </c>
      <c r="Q38" s="2"/>
      <c r="R38" s="2">
        <f>IF(SUM(R43:R241)&lt;-1000,-100000000,SUM(R43:R241))</f>
        <v>-100000000</v>
      </c>
      <c r="S38" s="2">
        <f>COUNT(S43:S241)</f>
        <v>0</v>
      </c>
      <c r="T38" s="2"/>
      <c r="U38" s="2">
        <f>IF(SUM(U43:U241)&lt;-1000,-100000000,SUM(U43:U241))</f>
        <v>-100000000</v>
      </c>
      <c r="V38" s="2">
        <f>COUNT(V43:V241)</f>
        <v>0</v>
      </c>
      <c r="W38" s="2"/>
      <c r="X38" s="2">
        <f>IF(SUM(X43:X241)&lt;-1000,-100000000,SUM(X43:X241))</f>
        <v>-100000000</v>
      </c>
      <c r="Y38" s="2">
        <f>COUNT(Y43:Y241)</f>
        <v>0</v>
      </c>
      <c r="Z38" s="2"/>
      <c r="AA38" s="2">
        <f>IF(SUM(AA43:AA241)&lt;-1000,-100000000,SUM(AA43:AA241))</f>
        <v>-100000000</v>
      </c>
      <c r="AB38" s="2">
        <f>COUNT(AB43:AB241)</f>
        <v>0</v>
      </c>
      <c r="AC38" s="2"/>
      <c r="AD38" s="2">
        <f>IF(SUM(AD43:AD241)&lt;-1000,-100000000,SUM(AD43:AD241))</f>
        <v>-100000000</v>
      </c>
      <c r="AE38" s="2">
        <f>COUNT(AE43:AE241)</f>
        <v>0</v>
      </c>
      <c r="AF38" s="2"/>
      <c r="AG38" s="2">
        <f>IF(SUM(AG43:AG241)&lt;-1000,-100000000,SUM(AG43:AG241))</f>
        <v>-100000000</v>
      </c>
      <c r="AH38" s="2">
        <f>COUNT(AH43:AH241)</f>
        <v>0</v>
      </c>
      <c r="AI38" s="2"/>
      <c r="AJ38" s="2">
        <f>IF(SUM(AJ43:AJ241)&lt;-1000,-100000000,SUM(AJ43:AJ241))</f>
        <v>-100000000</v>
      </c>
      <c r="AK38" s="2">
        <f>COUNT(AK43:AK241)</f>
        <v>0</v>
      </c>
      <c r="AL38" s="2"/>
      <c r="AM38" s="2">
        <f>IF(SUM(AM43:AM241)&lt;-1000,-100000000,SUM(AM43:AM241))</f>
        <v>-100000000</v>
      </c>
      <c r="AN38" s="2">
        <f>COUNT(AN43:AN241)</f>
        <v>0</v>
      </c>
      <c r="AO38" s="2"/>
      <c r="AP38" s="2">
        <f>IF(SUM(AP43:AP241)&lt;-1000,-100000000,SUM(AP43:AP241))</f>
        <v>-100000000</v>
      </c>
      <c r="AQ38" s="2">
        <f>COUNT(AQ43:AQ241)</f>
        <v>0</v>
      </c>
      <c r="AR38" s="2"/>
      <c r="AS38" s="2">
        <f>IF(SUM(AS43:AS241)&lt;-1000,-100000000,SUM(AS43:AS241))</f>
        <v>-100000000</v>
      </c>
      <c r="AT38" s="2">
        <f>COUNT(AT43:AT241)</f>
        <v>0</v>
      </c>
      <c r="AU38" s="2"/>
      <c r="AV38" s="2">
        <f>IF(SUM(AV43:AV241)&lt;-1000,-100000000,SUM(AV43:AV241))</f>
        <v>-100000000</v>
      </c>
      <c r="AW38" s="2">
        <f>COUNT(AW43:AW241)</f>
        <v>0</v>
      </c>
      <c r="AX38" s="2"/>
      <c r="AY38" s="2">
        <f>IF(SUM(AY43:AY241)&lt;-1000,-100000000,SUM(AY43:AY241))</f>
        <v>-100000000</v>
      </c>
      <c r="AZ38" s="2">
        <f>COUNT(AZ43:AZ241)</f>
        <v>0</v>
      </c>
      <c r="BA38" s="2"/>
      <c r="BB38" s="25"/>
      <c r="BC38" t="s">
        <v>7</v>
      </c>
    </row>
    <row r="39" spans="1:58" ht="12.75" hidden="1" customHeight="1">
      <c r="C39" s="2">
        <f>+D39/E39</f>
        <v>0</v>
      </c>
      <c r="D39" s="2">
        <f>SUM(D43:D156)</f>
        <v>0</v>
      </c>
      <c r="E39" s="2">
        <f>SUM(E43:E156)</f>
        <v>-1</v>
      </c>
      <c r="F39" s="2">
        <f>+G39/H39</f>
        <v>0</v>
      </c>
      <c r="G39" s="2">
        <f>SUM(G43:G156)</f>
        <v>0</v>
      </c>
      <c r="H39" s="2">
        <f>SUM(H43:H156)</f>
        <v>-1</v>
      </c>
      <c r="I39" s="2">
        <f>+J39/K39</f>
        <v>0</v>
      </c>
      <c r="J39" s="2">
        <f>SUM(J43:J156)</f>
        <v>0</v>
      </c>
      <c r="K39" s="2">
        <f>SUM(K43:K156)</f>
        <v>-1</v>
      </c>
      <c r="L39" s="2">
        <f>+M39/N39</f>
        <v>0</v>
      </c>
      <c r="M39" s="2">
        <f>SUM(M43:M156)</f>
        <v>0</v>
      </c>
      <c r="N39" s="2">
        <f>SUM(N43:N156)</f>
        <v>-1</v>
      </c>
      <c r="O39" s="2">
        <f>+P39/Q39</f>
        <v>0</v>
      </c>
      <c r="P39" s="2">
        <f>SUM(P43:P156)</f>
        <v>0</v>
      </c>
      <c r="Q39" s="2">
        <f>SUM(Q43:Q156)</f>
        <v>-1</v>
      </c>
      <c r="R39" s="2">
        <f>+S39/T39</f>
        <v>0</v>
      </c>
      <c r="S39" s="2">
        <f>SUM(S43:S156)</f>
        <v>0</v>
      </c>
      <c r="T39" s="2">
        <f>SUM(T43:T156)</f>
        <v>-1</v>
      </c>
      <c r="U39" s="2">
        <f>+V39/W39</f>
        <v>0</v>
      </c>
      <c r="V39" s="2">
        <f>SUM(V43:V156)</f>
        <v>0</v>
      </c>
      <c r="W39" s="2">
        <f>SUM(W43:W156)</f>
        <v>-1</v>
      </c>
      <c r="X39" s="2">
        <f>+Y39/Z39</f>
        <v>0</v>
      </c>
      <c r="Y39" s="2">
        <f>SUM(Y43:Y156)</f>
        <v>0</v>
      </c>
      <c r="Z39" s="2">
        <f>SUM(Z43:Z156)</f>
        <v>-1</v>
      </c>
      <c r="AA39" s="2">
        <f>+AB39/AC39</f>
        <v>0</v>
      </c>
      <c r="AB39" s="2">
        <f>SUM(AB43:AB156)</f>
        <v>0</v>
      </c>
      <c r="AC39" s="2">
        <f>SUM(AC43:AC156)</f>
        <v>-1</v>
      </c>
      <c r="AD39" s="2">
        <f>+AE39/AF39</f>
        <v>0</v>
      </c>
      <c r="AE39" s="2">
        <f>SUM(AE43:AE156)</f>
        <v>0</v>
      </c>
      <c r="AF39" s="2">
        <f>SUM(AF43:AF156)</f>
        <v>-1</v>
      </c>
      <c r="AG39" s="2">
        <f>+AH39/AI39</f>
        <v>0</v>
      </c>
      <c r="AH39" s="2">
        <f>SUM(AH43:AH156)</f>
        <v>0</v>
      </c>
      <c r="AI39" s="2">
        <f>SUM(AI43:AI156)</f>
        <v>-1</v>
      </c>
      <c r="AJ39" s="2">
        <f>+AK39/AL39</f>
        <v>0</v>
      </c>
      <c r="AK39" s="2">
        <f>SUM(AK43:AK156)</f>
        <v>0</v>
      </c>
      <c r="AL39" s="2">
        <f>SUM(AL43:AL156)</f>
        <v>-1</v>
      </c>
      <c r="AM39" s="2">
        <f>+AN39/AO39</f>
        <v>0</v>
      </c>
      <c r="AN39" s="2">
        <f>SUM(AN43:AN156)</f>
        <v>0</v>
      </c>
      <c r="AO39" s="2">
        <f>SUM(AO43:AO156)</f>
        <v>-1</v>
      </c>
      <c r="AP39" s="2">
        <f>+AQ39/AR39</f>
        <v>0</v>
      </c>
      <c r="AQ39" s="2">
        <f>SUM(AQ43:AQ156)</f>
        <v>0</v>
      </c>
      <c r="AR39" s="2">
        <f>SUM(AR43:AR156)</f>
        <v>-1</v>
      </c>
      <c r="AS39" s="2">
        <f>+AT39/AU39</f>
        <v>0</v>
      </c>
      <c r="AT39" s="2">
        <f>SUM(AT43:AT156)</f>
        <v>0</v>
      </c>
      <c r="AU39" s="2">
        <f>SUM(AU43:AU156)</f>
        <v>-1</v>
      </c>
      <c r="AV39" s="2">
        <f>+AW39/AX39</f>
        <v>0</v>
      </c>
      <c r="AW39" s="2">
        <f>SUM(AW43:AW156)</f>
        <v>0</v>
      </c>
      <c r="AX39" s="2">
        <f>SUM(AX43:AX156)</f>
        <v>-1</v>
      </c>
      <c r="AY39" s="2">
        <f>+AZ39/BA39</f>
        <v>0</v>
      </c>
      <c r="AZ39" s="2">
        <f>SUM(AZ43:AZ156)</f>
        <v>0</v>
      </c>
      <c r="BA39" s="2">
        <f>SUM(BA43:BA156)</f>
        <v>-1</v>
      </c>
      <c r="BB39" s="26"/>
      <c r="BC39" t="s">
        <v>8</v>
      </c>
    </row>
    <row r="40" spans="1:58" ht="13.5" thickBot="1">
      <c r="B40" s="9"/>
      <c r="C40" s="9"/>
      <c r="D40" s="9"/>
      <c r="E40" s="9"/>
      <c r="F40" s="9"/>
      <c r="G40" s="9"/>
      <c r="H40" s="9"/>
      <c r="I40" s="9">
        <f>COUNTIF(I43:I62,10)</f>
        <v>0</v>
      </c>
      <c r="J40" s="9"/>
      <c r="K40" s="9"/>
      <c r="L40" s="9"/>
      <c r="M40" s="9"/>
      <c r="N40" s="9"/>
      <c r="O40" s="9"/>
      <c r="P40" s="9"/>
      <c r="Q40" s="9"/>
      <c r="R40" s="9">
        <f>COUNTIF(R43:R62,10)</f>
        <v>0</v>
      </c>
      <c r="S40" s="9"/>
      <c r="T40" s="9"/>
      <c r="U40" s="9">
        <f>COUNTIF(U43:U62,10)</f>
        <v>0</v>
      </c>
      <c r="V40" s="9"/>
      <c r="W40" s="9"/>
      <c r="X40" s="9">
        <f>COUNTIF(X43:X62,10)</f>
        <v>0</v>
      </c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>
        <f>COUNTIF(AP43:AP62,10)</f>
        <v>0</v>
      </c>
      <c r="AQ40" s="9"/>
      <c r="AR40" s="9"/>
      <c r="AS40" s="9">
        <f>COUNTIF(AS43:AS62,10)</f>
        <v>0</v>
      </c>
      <c r="AT40" s="9"/>
      <c r="AU40" s="9"/>
      <c r="AV40" s="9"/>
      <c r="AW40" s="9"/>
      <c r="AX40" s="9"/>
      <c r="AY40" s="9">
        <f>COUNTIF(AY43:AY62,10)</f>
        <v>0</v>
      </c>
      <c r="AZ40" s="9"/>
      <c r="BB40" s="41">
        <f>MAX(BC43:BC102)</f>
        <v>0</v>
      </c>
    </row>
    <row r="41" spans="1:58" ht="13.5" thickBot="1">
      <c r="B41" s="84" t="s">
        <v>0</v>
      </c>
      <c r="C41" s="423" t="s">
        <v>73</v>
      </c>
      <c r="D41" s="410"/>
      <c r="E41" s="411"/>
      <c r="F41" s="423" t="s">
        <v>127</v>
      </c>
      <c r="G41" s="410"/>
      <c r="H41" s="411"/>
      <c r="I41" s="409" t="s">
        <v>1</v>
      </c>
      <c r="J41" s="410"/>
      <c r="K41" s="411"/>
      <c r="L41" s="423" t="s">
        <v>128</v>
      </c>
      <c r="M41" s="410"/>
      <c r="N41" s="411"/>
      <c r="O41" s="423" t="s">
        <v>120</v>
      </c>
      <c r="P41" s="410"/>
      <c r="Q41" s="411"/>
      <c r="R41" s="409" t="s">
        <v>6</v>
      </c>
      <c r="S41" s="410"/>
      <c r="T41" s="411"/>
      <c r="U41" s="409" t="s">
        <v>9</v>
      </c>
      <c r="V41" s="410"/>
      <c r="W41" s="411"/>
      <c r="X41" s="409" t="s">
        <v>43</v>
      </c>
      <c r="Y41" s="410"/>
      <c r="Z41" s="411"/>
      <c r="AA41" s="409" t="s">
        <v>26</v>
      </c>
      <c r="AB41" s="410"/>
      <c r="AC41" s="411"/>
      <c r="AD41" s="409" t="s">
        <v>77</v>
      </c>
      <c r="AE41" s="410"/>
      <c r="AF41" s="411"/>
      <c r="AG41" s="409" t="s">
        <v>4</v>
      </c>
      <c r="AH41" s="410"/>
      <c r="AI41" s="411"/>
      <c r="AJ41" s="423" t="s">
        <v>124</v>
      </c>
      <c r="AK41" s="410"/>
      <c r="AL41" s="411"/>
      <c r="AM41" s="409" t="s">
        <v>97</v>
      </c>
      <c r="AN41" s="410"/>
      <c r="AO41" s="411"/>
      <c r="AP41" s="409" t="s">
        <v>35</v>
      </c>
      <c r="AQ41" s="410"/>
      <c r="AR41" s="411"/>
      <c r="AS41" s="409" t="s">
        <v>62</v>
      </c>
      <c r="AT41" s="410"/>
      <c r="AU41" s="411"/>
      <c r="AV41" s="409" t="s">
        <v>63</v>
      </c>
      <c r="AW41" s="410"/>
      <c r="AX41" s="411"/>
      <c r="AY41" s="409" t="s">
        <v>94</v>
      </c>
      <c r="AZ41" s="410"/>
      <c r="BA41" s="411"/>
      <c r="BB41" s="41">
        <f>COUNT(BB43:BB156)</f>
        <v>0</v>
      </c>
      <c r="BC41" s="86" t="s">
        <v>7</v>
      </c>
      <c r="BD41" s="182" t="s">
        <v>8</v>
      </c>
      <c r="BE41" s="87" t="s">
        <v>47</v>
      </c>
    </row>
    <row r="42" spans="1:58" ht="13.5" thickBot="1">
      <c r="B42" s="31" t="s">
        <v>24</v>
      </c>
      <c r="C42" s="37" t="s">
        <v>3</v>
      </c>
      <c r="D42" s="38" t="s">
        <v>2</v>
      </c>
      <c r="E42" s="77"/>
      <c r="F42" s="37" t="s">
        <v>3</v>
      </c>
      <c r="G42" s="38" t="s">
        <v>2</v>
      </c>
      <c r="H42" s="77"/>
      <c r="I42" s="37" t="s">
        <v>3</v>
      </c>
      <c r="J42" s="38" t="s">
        <v>2</v>
      </c>
      <c r="K42" s="77"/>
      <c r="L42" s="37" t="s">
        <v>3</v>
      </c>
      <c r="M42" s="38" t="s">
        <v>2</v>
      </c>
      <c r="N42" s="77"/>
      <c r="O42" s="37" t="s">
        <v>3</v>
      </c>
      <c r="P42" s="38" t="s">
        <v>2</v>
      </c>
      <c r="Q42" s="77"/>
      <c r="R42" s="37" t="s">
        <v>3</v>
      </c>
      <c r="S42" s="38" t="s">
        <v>2</v>
      </c>
      <c r="T42" s="77"/>
      <c r="U42" s="37" t="s">
        <v>3</v>
      </c>
      <c r="V42" s="38" t="s">
        <v>2</v>
      </c>
      <c r="W42" s="77"/>
      <c r="X42" s="37" t="s">
        <v>3</v>
      </c>
      <c r="Y42" s="38" t="s">
        <v>2</v>
      </c>
      <c r="Z42" s="77"/>
      <c r="AA42" s="37" t="s">
        <v>3</v>
      </c>
      <c r="AB42" s="38" t="s">
        <v>2</v>
      </c>
      <c r="AC42" s="77"/>
      <c r="AD42" s="37" t="s">
        <v>3</v>
      </c>
      <c r="AE42" s="38" t="s">
        <v>2</v>
      </c>
      <c r="AF42" s="77"/>
      <c r="AG42" s="113" t="s">
        <v>3</v>
      </c>
      <c r="AH42" s="38" t="s">
        <v>2</v>
      </c>
      <c r="AI42" s="77"/>
      <c r="AJ42" s="37" t="s">
        <v>3</v>
      </c>
      <c r="AK42" s="38" t="s">
        <v>2</v>
      </c>
      <c r="AL42" s="77"/>
      <c r="AM42" s="37" t="s">
        <v>3</v>
      </c>
      <c r="AN42" s="38" t="s">
        <v>2</v>
      </c>
      <c r="AO42" s="77"/>
      <c r="AP42" s="37" t="s">
        <v>3</v>
      </c>
      <c r="AQ42" s="38" t="s">
        <v>2</v>
      </c>
      <c r="AR42" s="77"/>
      <c r="AS42" s="37" t="s">
        <v>3</v>
      </c>
      <c r="AT42" s="38" t="s">
        <v>2</v>
      </c>
      <c r="AU42" s="77"/>
      <c r="AV42" s="37" t="s">
        <v>3</v>
      </c>
      <c r="AW42" s="38" t="s">
        <v>2</v>
      </c>
      <c r="AX42" s="77"/>
      <c r="AY42" s="77" t="s">
        <v>3</v>
      </c>
      <c r="AZ42" s="38" t="s">
        <v>2</v>
      </c>
      <c r="BA42" s="38"/>
      <c r="BB42" s="27" t="s">
        <v>22</v>
      </c>
      <c r="BC42" s="30" t="s">
        <v>23</v>
      </c>
    </row>
    <row r="43" spans="1:58">
      <c r="A43">
        <v>1</v>
      </c>
      <c r="B43" s="6"/>
      <c r="C43" s="78">
        <v>-10000</v>
      </c>
      <c r="D43" s="35"/>
      <c r="E43" s="79">
        <v>-1</v>
      </c>
      <c r="F43" s="78">
        <v>-10000</v>
      </c>
      <c r="G43" s="35"/>
      <c r="H43" s="79">
        <v>-1</v>
      </c>
      <c r="I43" s="78">
        <v>-10000</v>
      </c>
      <c r="J43" s="35"/>
      <c r="K43" s="79">
        <v>-1</v>
      </c>
      <c r="L43" s="78">
        <v>-10000</v>
      </c>
      <c r="M43" s="35"/>
      <c r="N43" s="79">
        <v>-1</v>
      </c>
      <c r="O43" s="78">
        <v>-10000</v>
      </c>
      <c r="P43" s="35"/>
      <c r="Q43" s="79">
        <v>-1</v>
      </c>
      <c r="R43" s="78">
        <v>-10000</v>
      </c>
      <c r="S43" s="35"/>
      <c r="T43" s="79">
        <v>-1</v>
      </c>
      <c r="U43" s="78">
        <v>-10000</v>
      </c>
      <c r="V43" s="35"/>
      <c r="W43" s="79">
        <v>-1</v>
      </c>
      <c r="X43" s="78">
        <v>-10000</v>
      </c>
      <c r="Y43" s="35"/>
      <c r="Z43" s="79">
        <v>-1</v>
      </c>
      <c r="AA43" s="78">
        <v>-10000</v>
      </c>
      <c r="AB43" s="35"/>
      <c r="AC43" s="79">
        <v>-1</v>
      </c>
      <c r="AD43" s="78">
        <v>-10000</v>
      </c>
      <c r="AE43" s="35"/>
      <c r="AF43" s="79">
        <v>-1</v>
      </c>
      <c r="AG43" s="78">
        <v>-10000</v>
      </c>
      <c r="AH43" s="35"/>
      <c r="AI43" s="79">
        <v>-1</v>
      </c>
      <c r="AJ43" s="78">
        <v>-10000</v>
      </c>
      <c r="AK43" s="35"/>
      <c r="AL43" s="79">
        <v>-1</v>
      </c>
      <c r="AM43" s="78">
        <v>-10000</v>
      </c>
      <c r="AN43" s="35"/>
      <c r="AO43" s="79">
        <v>-1</v>
      </c>
      <c r="AP43" s="78">
        <v>-10000</v>
      </c>
      <c r="AQ43" s="35"/>
      <c r="AR43" s="79">
        <v>-1</v>
      </c>
      <c r="AS43" s="78">
        <v>-10000</v>
      </c>
      <c r="AT43" s="35"/>
      <c r="AU43" s="79">
        <v>-1</v>
      </c>
      <c r="AV43" s="78">
        <v>-10000</v>
      </c>
      <c r="AW43" s="35"/>
      <c r="AX43" s="79">
        <v>-1</v>
      </c>
      <c r="AY43" s="78">
        <v>-10000</v>
      </c>
      <c r="AZ43" s="35"/>
      <c r="BA43" s="79">
        <v>-1</v>
      </c>
      <c r="BD43">
        <f t="shared" ref="BD43:BD65" si="2">+AY43+AP43+AG43+AD43+AA43+X43+U43+R43+O43+L43+I43+F43+C43+AJ43+AM43+AS43+AV43</f>
        <v>-170000</v>
      </c>
      <c r="BE43">
        <f t="shared" ref="BE43:BE66" si="3">COUNT(C43:BA43)/3</f>
        <v>11.333333333333334</v>
      </c>
      <c r="BF43">
        <f t="shared" ref="BF43:BF66" si="4">+BD43/BE43</f>
        <v>-15000</v>
      </c>
    </row>
    <row r="44" spans="1:58">
      <c r="A44">
        <f>+A43+1</f>
        <v>2</v>
      </c>
      <c r="B44" s="6"/>
      <c r="C44" s="10"/>
      <c r="D44" s="32"/>
      <c r="E44" s="11"/>
      <c r="F44" s="10"/>
      <c r="G44" s="32"/>
      <c r="H44" s="11"/>
      <c r="I44" s="10"/>
      <c r="J44" s="32"/>
      <c r="K44" s="11"/>
      <c r="L44" s="10"/>
      <c r="M44" s="32"/>
      <c r="N44" s="11"/>
      <c r="O44" s="10"/>
      <c r="P44" s="32"/>
      <c r="Q44" s="11"/>
      <c r="R44" s="10"/>
      <c r="S44" s="32"/>
      <c r="T44" s="11"/>
      <c r="U44" s="10"/>
      <c r="V44" s="32"/>
      <c r="W44" s="11"/>
      <c r="X44" s="10"/>
      <c r="Y44" s="32"/>
      <c r="Z44" s="11"/>
      <c r="AA44" s="10"/>
      <c r="AB44" s="32"/>
      <c r="AC44" s="11"/>
      <c r="AD44" s="10"/>
      <c r="AE44" s="32"/>
      <c r="AF44" s="11"/>
      <c r="AG44" s="10"/>
      <c r="AH44" s="32"/>
      <c r="AI44" s="11"/>
      <c r="AJ44" s="10"/>
      <c r="AK44" s="32"/>
      <c r="AL44" s="11"/>
      <c r="AM44" s="10"/>
      <c r="AN44" s="32"/>
      <c r="AO44" s="11"/>
      <c r="AP44" s="10"/>
      <c r="AQ44" s="32"/>
      <c r="AR44" s="11"/>
      <c r="AS44" s="10"/>
      <c r="AT44" s="32"/>
      <c r="AU44" s="11"/>
      <c r="AV44" s="10"/>
      <c r="AW44" s="32"/>
      <c r="AX44" s="11"/>
      <c r="AY44" s="10"/>
      <c r="AZ44" s="32"/>
      <c r="BA44" s="11"/>
      <c r="BD44">
        <f t="shared" si="2"/>
        <v>0</v>
      </c>
      <c r="BE44">
        <f t="shared" si="3"/>
        <v>0</v>
      </c>
      <c r="BF44" t="e">
        <f t="shared" si="4"/>
        <v>#DIV/0!</v>
      </c>
    </row>
    <row r="45" spans="1:58">
      <c r="A45">
        <f t="shared" ref="A45:A108" si="5">+A44+1</f>
        <v>3</v>
      </c>
      <c r="B45" s="6"/>
      <c r="C45" s="10"/>
      <c r="D45" s="32"/>
      <c r="E45" s="11"/>
      <c r="F45" s="10"/>
      <c r="G45" s="32"/>
      <c r="H45" s="11"/>
      <c r="I45" s="10"/>
      <c r="J45" s="32"/>
      <c r="K45" s="11"/>
      <c r="L45" s="10"/>
      <c r="M45" s="32"/>
      <c r="N45" s="11"/>
      <c r="O45" s="10"/>
      <c r="P45" s="32"/>
      <c r="Q45" s="11"/>
      <c r="R45" s="10"/>
      <c r="S45" s="32"/>
      <c r="T45" s="11"/>
      <c r="U45" s="10"/>
      <c r="V45" s="32"/>
      <c r="W45" s="11"/>
      <c r="X45" s="10"/>
      <c r="Y45" s="32"/>
      <c r="Z45" s="11"/>
      <c r="AA45" s="10"/>
      <c r="AB45" s="32"/>
      <c r="AC45" s="11"/>
      <c r="AD45" s="10"/>
      <c r="AE45" s="32"/>
      <c r="AF45" s="11"/>
      <c r="AG45" s="10"/>
      <c r="AH45" s="32"/>
      <c r="AI45" s="11"/>
      <c r="AJ45" s="10"/>
      <c r="AK45" s="32"/>
      <c r="AL45" s="11"/>
      <c r="AM45" s="10"/>
      <c r="AN45" s="32"/>
      <c r="AO45" s="11"/>
      <c r="AP45" s="10"/>
      <c r="AQ45" s="32"/>
      <c r="AR45" s="11"/>
      <c r="AS45" s="10"/>
      <c r="AT45" s="32"/>
      <c r="AU45" s="11"/>
      <c r="AV45" s="10"/>
      <c r="AW45" s="32"/>
      <c r="AX45" s="11"/>
      <c r="AY45" s="10"/>
      <c r="AZ45" s="32"/>
      <c r="BA45" s="11"/>
      <c r="BC45" s="41"/>
      <c r="BD45">
        <f t="shared" si="2"/>
        <v>0</v>
      </c>
      <c r="BE45">
        <f t="shared" si="3"/>
        <v>0</v>
      </c>
      <c r="BF45" t="e">
        <f t="shared" si="4"/>
        <v>#DIV/0!</v>
      </c>
    </row>
    <row r="46" spans="1:58">
      <c r="A46">
        <f t="shared" si="5"/>
        <v>4</v>
      </c>
      <c r="B46" s="6"/>
      <c r="C46" s="10"/>
      <c r="D46" s="32"/>
      <c r="E46" s="11"/>
      <c r="F46" s="10"/>
      <c r="G46" s="32"/>
      <c r="H46" s="11"/>
      <c r="I46" s="10"/>
      <c r="J46" s="32"/>
      <c r="K46" s="11"/>
      <c r="L46" s="10"/>
      <c r="M46" s="32"/>
      <c r="N46" s="11"/>
      <c r="O46" s="10"/>
      <c r="P46" s="32"/>
      <c r="Q46" s="11"/>
      <c r="R46" s="10"/>
      <c r="S46" s="32"/>
      <c r="T46" s="11"/>
      <c r="U46" s="10"/>
      <c r="V46" s="32"/>
      <c r="W46" s="11"/>
      <c r="X46" s="10"/>
      <c r="Y46" s="32"/>
      <c r="Z46" s="11"/>
      <c r="AA46" s="10"/>
      <c r="AB46" s="32"/>
      <c r="AC46" s="11"/>
      <c r="AD46" s="10"/>
      <c r="AE46" s="32"/>
      <c r="AF46" s="11"/>
      <c r="AG46" s="10"/>
      <c r="AH46" s="32"/>
      <c r="AI46" s="11"/>
      <c r="AJ46" s="10"/>
      <c r="AK46" s="32"/>
      <c r="AL46" s="11"/>
      <c r="AM46" s="10"/>
      <c r="AN46" s="32"/>
      <c r="AO46" s="11"/>
      <c r="AP46" s="10"/>
      <c r="AQ46" s="32"/>
      <c r="AR46" s="11"/>
      <c r="AS46" s="10"/>
      <c r="AT46" s="32"/>
      <c r="AU46" s="11"/>
      <c r="AV46" s="10"/>
      <c r="AW46" s="32"/>
      <c r="AX46" s="11"/>
      <c r="AY46" s="10"/>
      <c r="AZ46" s="32"/>
      <c r="BA46" s="11"/>
      <c r="BC46" s="41"/>
      <c r="BD46">
        <f t="shared" si="2"/>
        <v>0</v>
      </c>
      <c r="BE46">
        <f t="shared" si="3"/>
        <v>0</v>
      </c>
      <c r="BF46" t="e">
        <f t="shared" si="4"/>
        <v>#DIV/0!</v>
      </c>
    </row>
    <row r="47" spans="1:58">
      <c r="A47">
        <f t="shared" si="5"/>
        <v>5</v>
      </c>
      <c r="B47" s="6"/>
      <c r="C47" s="10"/>
      <c r="D47" s="32"/>
      <c r="E47" s="11"/>
      <c r="F47" s="10"/>
      <c r="G47" s="32"/>
      <c r="H47" s="11"/>
      <c r="I47" s="10"/>
      <c r="J47" s="32"/>
      <c r="K47" s="11"/>
      <c r="L47" s="10"/>
      <c r="M47" s="32"/>
      <c r="N47" s="11"/>
      <c r="O47" s="10"/>
      <c r="P47" s="32"/>
      <c r="Q47" s="11"/>
      <c r="R47" s="10"/>
      <c r="S47" s="32"/>
      <c r="T47" s="11"/>
      <c r="U47" s="10"/>
      <c r="V47" s="32"/>
      <c r="W47" s="11"/>
      <c r="X47" s="10"/>
      <c r="Y47" s="32"/>
      <c r="Z47" s="11"/>
      <c r="AA47" s="10"/>
      <c r="AB47" s="32"/>
      <c r="AC47" s="11"/>
      <c r="AD47" s="10"/>
      <c r="AE47" s="32"/>
      <c r="AF47" s="11"/>
      <c r="AG47" s="10"/>
      <c r="AH47" s="32"/>
      <c r="AI47" s="11"/>
      <c r="AJ47" s="10"/>
      <c r="AK47" s="32"/>
      <c r="AL47" s="11"/>
      <c r="AM47" s="10"/>
      <c r="AN47" s="32"/>
      <c r="AO47" s="11"/>
      <c r="AP47" s="10"/>
      <c r="AQ47" s="32"/>
      <c r="AR47" s="11"/>
      <c r="AS47" s="10"/>
      <c r="AT47" s="32"/>
      <c r="AU47" s="11"/>
      <c r="AV47" s="10"/>
      <c r="AW47" s="32"/>
      <c r="AX47" s="11"/>
      <c r="AY47" s="10"/>
      <c r="AZ47" s="32"/>
      <c r="BA47" s="11"/>
      <c r="BC47" s="41"/>
      <c r="BD47">
        <f t="shared" si="2"/>
        <v>0</v>
      </c>
      <c r="BE47">
        <f t="shared" si="3"/>
        <v>0</v>
      </c>
      <c r="BF47" t="e">
        <f t="shared" si="4"/>
        <v>#DIV/0!</v>
      </c>
    </row>
    <row r="48" spans="1:58">
      <c r="A48">
        <f t="shared" si="5"/>
        <v>6</v>
      </c>
      <c r="B48" s="6"/>
      <c r="C48" s="12"/>
      <c r="D48" s="36"/>
      <c r="E48" s="13"/>
      <c r="F48" s="12"/>
      <c r="G48" s="36"/>
      <c r="H48" s="13"/>
      <c r="I48" s="10"/>
      <c r="J48" s="32"/>
      <c r="K48" s="11"/>
      <c r="L48" s="10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/>
      <c r="AB48" s="32"/>
      <c r="AC48" s="11"/>
      <c r="AD48" s="10"/>
      <c r="AE48" s="32"/>
      <c r="AF48" s="11"/>
      <c r="AG48" s="10"/>
      <c r="AH48" s="32"/>
      <c r="AI48" s="11"/>
      <c r="AJ48" s="10"/>
      <c r="AK48" s="32"/>
      <c r="AL48" s="11"/>
      <c r="AM48" s="10"/>
      <c r="AN48" s="32"/>
      <c r="AO48" s="11"/>
      <c r="AP48" s="10"/>
      <c r="AQ48" s="32"/>
      <c r="AR48" s="11"/>
      <c r="AS48" s="10"/>
      <c r="AT48" s="32"/>
      <c r="AU48" s="11"/>
      <c r="AV48" s="10"/>
      <c r="AW48" s="32"/>
      <c r="AX48" s="11"/>
      <c r="AY48" s="10"/>
      <c r="AZ48" s="32"/>
      <c r="BA48" s="11"/>
      <c r="BC48" s="41"/>
      <c r="BD48">
        <f t="shared" si="2"/>
        <v>0</v>
      </c>
      <c r="BE48">
        <f t="shared" si="3"/>
        <v>0</v>
      </c>
      <c r="BF48" t="e">
        <f t="shared" si="4"/>
        <v>#DIV/0!</v>
      </c>
    </row>
    <row r="49" spans="1:58">
      <c r="A49">
        <f t="shared" si="5"/>
        <v>7</v>
      </c>
      <c r="B49" s="6"/>
      <c r="C49" s="10"/>
      <c r="D49" s="32"/>
      <c r="E49" s="11"/>
      <c r="F49" s="10"/>
      <c r="G49" s="32"/>
      <c r="H49" s="11"/>
      <c r="I49" s="10"/>
      <c r="J49" s="32"/>
      <c r="K49" s="11"/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/>
      <c r="AR49" s="11"/>
      <c r="AS49" s="10"/>
      <c r="AT49" s="32"/>
      <c r="AU49" s="11"/>
      <c r="AV49" s="10"/>
      <c r="AW49" s="32"/>
      <c r="AX49" s="11"/>
      <c r="AY49" s="10"/>
      <c r="AZ49" s="32"/>
      <c r="BA49" s="11"/>
      <c r="BC49" s="41"/>
      <c r="BD49">
        <f t="shared" si="2"/>
        <v>0</v>
      </c>
      <c r="BE49">
        <f t="shared" si="3"/>
        <v>0</v>
      </c>
      <c r="BF49" t="e">
        <f t="shared" si="4"/>
        <v>#DIV/0!</v>
      </c>
    </row>
    <row r="50" spans="1:58">
      <c r="A50">
        <f t="shared" si="5"/>
        <v>8</v>
      </c>
      <c r="B50" s="6"/>
      <c r="C50" s="10"/>
      <c r="D50" s="32"/>
      <c r="E50" s="11"/>
      <c r="F50" s="10"/>
      <c r="G50" s="32"/>
      <c r="H50" s="11"/>
      <c r="I50" s="10"/>
      <c r="J50" s="32"/>
      <c r="K50" s="11"/>
      <c r="L50" s="10"/>
      <c r="M50" s="32"/>
      <c r="N50" s="11"/>
      <c r="O50" s="10"/>
      <c r="P50" s="32"/>
      <c r="Q50" s="11"/>
      <c r="R50" s="10"/>
      <c r="S50" s="32"/>
      <c r="T50" s="11"/>
      <c r="U50" s="10"/>
      <c r="V50" s="32"/>
      <c r="W50" s="11"/>
      <c r="X50" s="10"/>
      <c r="Y50" s="32"/>
      <c r="Z50" s="11"/>
      <c r="AA50" s="10"/>
      <c r="AB50" s="32"/>
      <c r="AC50" s="11"/>
      <c r="AD50" s="10"/>
      <c r="AE50" s="32"/>
      <c r="AF50" s="11"/>
      <c r="AG50" s="10"/>
      <c r="AH50" s="32"/>
      <c r="AI50" s="11"/>
      <c r="AJ50" s="10"/>
      <c r="AK50" s="32"/>
      <c r="AL50" s="11"/>
      <c r="AM50" s="10"/>
      <c r="AN50" s="32"/>
      <c r="AO50" s="11"/>
      <c r="AP50" s="10"/>
      <c r="AQ50" s="32"/>
      <c r="AR50" s="11"/>
      <c r="AS50" s="10"/>
      <c r="AT50" s="32"/>
      <c r="AU50" s="11"/>
      <c r="AV50" s="10"/>
      <c r="AW50" s="32"/>
      <c r="AX50" s="11"/>
      <c r="AY50" s="10"/>
      <c r="AZ50" s="32"/>
      <c r="BA50" s="11"/>
      <c r="BC50" s="69"/>
      <c r="BD50">
        <f t="shared" si="2"/>
        <v>0</v>
      </c>
      <c r="BE50">
        <f t="shared" si="3"/>
        <v>0</v>
      </c>
      <c r="BF50" t="e">
        <f t="shared" si="4"/>
        <v>#DIV/0!</v>
      </c>
    </row>
    <row r="51" spans="1:58">
      <c r="A51">
        <f t="shared" si="5"/>
        <v>9</v>
      </c>
      <c r="B51" s="6"/>
      <c r="C51" s="10"/>
      <c r="D51" s="32"/>
      <c r="E51" s="11"/>
      <c r="F51" s="10"/>
      <c r="G51" s="32"/>
      <c r="H51" s="11"/>
      <c r="I51" s="10"/>
      <c r="J51" s="32"/>
      <c r="K51" s="11"/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/>
      <c r="AH51" s="32"/>
      <c r="AI51" s="11"/>
      <c r="AJ51" s="10"/>
      <c r="AK51" s="32"/>
      <c r="AL51" s="11"/>
      <c r="AM51" s="10"/>
      <c r="AN51" s="32"/>
      <c r="AO51" s="11"/>
      <c r="AP51" s="10"/>
      <c r="AQ51" s="32"/>
      <c r="AR51" s="11"/>
      <c r="AS51" s="10"/>
      <c r="AT51" s="32"/>
      <c r="AU51" s="11"/>
      <c r="AV51" s="10"/>
      <c r="AW51" s="32"/>
      <c r="AX51" s="11"/>
      <c r="AY51" s="10"/>
      <c r="AZ51" s="32"/>
      <c r="BA51" s="11"/>
      <c r="BC51" s="41"/>
      <c r="BD51">
        <f t="shared" si="2"/>
        <v>0</v>
      </c>
      <c r="BE51">
        <f t="shared" si="3"/>
        <v>0</v>
      </c>
      <c r="BF51" t="e">
        <f t="shared" si="4"/>
        <v>#DIV/0!</v>
      </c>
    </row>
    <row r="52" spans="1:58">
      <c r="A52">
        <f t="shared" si="5"/>
        <v>10</v>
      </c>
      <c r="B52" s="6"/>
      <c r="C52" s="10"/>
      <c r="D52" s="32"/>
      <c r="E52" s="11"/>
      <c r="F52" s="10"/>
      <c r="G52" s="32"/>
      <c r="H52" s="11"/>
      <c r="I52" s="10"/>
      <c r="J52" s="32"/>
      <c r="K52" s="11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10"/>
      <c r="AQ52" s="32"/>
      <c r="AR52" s="11"/>
      <c r="AS52" s="10"/>
      <c r="AT52" s="32"/>
      <c r="AU52" s="11"/>
      <c r="AV52" s="10"/>
      <c r="AW52" s="32"/>
      <c r="AX52" s="11"/>
      <c r="AY52" s="10"/>
      <c r="AZ52" s="32"/>
      <c r="BA52" s="11"/>
      <c r="BC52" s="41"/>
      <c r="BD52">
        <f t="shared" si="2"/>
        <v>0</v>
      </c>
      <c r="BE52">
        <f t="shared" si="3"/>
        <v>0</v>
      </c>
      <c r="BF52" t="e">
        <f t="shared" si="4"/>
        <v>#DIV/0!</v>
      </c>
    </row>
    <row r="53" spans="1:58">
      <c r="A53">
        <f t="shared" si="5"/>
        <v>11</v>
      </c>
      <c r="B53" s="6"/>
      <c r="C53" s="10"/>
      <c r="D53" s="32"/>
      <c r="E53" s="11"/>
      <c r="F53" s="10"/>
      <c r="G53" s="32"/>
      <c r="H53" s="11"/>
      <c r="I53" s="10"/>
      <c r="J53" s="32"/>
      <c r="K53" s="11"/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10"/>
      <c r="AQ53" s="32"/>
      <c r="AR53" s="11"/>
      <c r="AS53" s="10"/>
      <c r="AT53" s="32"/>
      <c r="AU53" s="11"/>
      <c r="AV53" s="10"/>
      <c r="AW53" s="32"/>
      <c r="AX53" s="11"/>
      <c r="AY53" s="10"/>
      <c r="AZ53" s="32"/>
      <c r="BA53" s="11"/>
      <c r="BC53" s="41"/>
      <c r="BD53">
        <f t="shared" si="2"/>
        <v>0</v>
      </c>
      <c r="BE53">
        <f t="shared" si="3"/>
        <v>0</v>
      </c>
      <c r="BF53" t="e">
        <f t="shared" si="4"/>
        <v>#DIV/0!</v>
      </c>
    </row>
    <row r="54" spans="1:58">
      <c r="A54">
        <f t="shared" si="5"/>
        <v>12</v>
      </c>
      <c r="B54" s="6"/>
      <c r="C54" s="10"/>
      <c r="D54" s="32"/>
      <c r="E54" s="11"/>
      <c r="F54" s="10"/>
      <c r="G54" s="32"/>
      <c r="H54" s="11"/>
      <c r="I54" s="10"/>
      <c r="J54" s="32"/>
      <c r="K54" s="11"/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/>
      <c r="AN54" s="32"/>
      <c r="AO54" s="11"/>
      <c r="AP54" s="10"/>
      <c r="AQ54" s="32"/>
      <c r="AR54" s="11"/>
      <c r="AS54" s="10"/>
      <c r="AT54" s="32"/>
      <c r="AU54" s="11"/>
      <c r="AV54" s="10"/>
      <c r="AW54" s="32"/>
      <c r="AX54" s="11"/>
      <c r="AY54" s="10"/>
      <c r="AZ54" s="32"/>
      <c r="BA54" s="11"/>
      <c r="BB54" s="28"/>
      <c r="BC54" s="41"/>
      <c r="BD54">
        <f t="shared" si="2"/>
        <v>0</v>
      </c>
      <c r="BE54">
        <f t="shared" si="3"/>
        <v>0</v>
      </c>
      <c r="BF54" t="e">
        <f t="shared" si="4"/>
        <v>#DIV/0!</v>
      </c>
    </row>
    <row r="55" spans="1:58">
      <c r="A55">
        <f t="shared" si="5"/>
        <v>13</v>
      </c>
      <c r="B55" s="6"/>
      <c r="C55" s="10"/>
      <c r="D55" s="32"/>
      <c r="E55" s="11"/>
      <c r="F55" s="10"/>
      <c r="G55" s="32"/>
      <c r="H55" s="11"/>
      <c r="I55" s="10"/>
      <c r="J55" s="32"/>
      <c r="K55" s="11"/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/>
      <c r="AR55" s="11"/>
      <c r="AS55" s="10"/>
      <c r="AT55" s="32"/>
      <c r="AU55" s="11"/>
      <c r="AV55" s="10"/>
      <c r="AW55" s="32"/>
      <c r="AX55" s="11"/>
      <c r="AY55" s="10"/>
      <c r="AZ55" s="32"/>
      <c r="BA55" s="11"/>
      <c r="BB55" s="28"/>
      <c r="BC55" s="41"/>
      <c r="BD55">
        <f t="shared" si="2"/>
        <v>0</v>
      </c>
      <c r="BE55">
        <f t="shared" si="3"/>
        <v>0</v>
      </c>
      <c r="BF55" t="e">
        <f t="shared" si="4"/>
        <v>#DIV/0!</v>
      </c>
    </row>
    <row r="56" spans="1:58">
      <c r="A56">
        <f t="shared" si="5"/>
        <v>14</v>
      </c>
      <c r="B56" s="6"/>
      <c r="C56" s="10"/>
      <c r="D56" s="32"/>
      <c r="E56" s="11"/>
      <c r="F56" s="10"/>
      <c r="G56" s="32"/>
      <c r="H56" s="11"/>
      <c r="I56" s="10"/>
      <c r="J56" s="32"/>
      <c r="K56" s="11"/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10"/>
      <c r="AQ56" s="32"/>
      <c r="AR56" s="11"/>
      <c r="AS56" s="10"/>
      <c r="AT56" s="32"/>
      <c r="AU56" s="11"/>
      <c r="AV56" s="10"/>
      <c r="AW56" s="32"/>
      <c r="AX56" s="11"/>
      <c r="AY56" s="10"/>
      <c r="AZ56" s="32"/>
      <c r="BA56" s="11"/>
      <c r="BC56" s="41"/>
      <c r="BD56">
        <f t="shared" si="2"/>
        <v>0</v>
      </c>
      <c r="BE56">
        <f t="shared" si="3"/>
        <v>0</v>
      </c>
      <c r="BF56" t="e">
        <f t="shared" si="4"/>
        <v>#DIV/0!</v>
      </c>
    </row>
    <row r="57" spans="1:58">
      <c r="A57">
        <f t="shared" si="5"/>
        <v>15</v>
      </c>
      <c r="B57" s="6"/>
      <c r="C57" s="10"/>
      <c r="D57" s="32"/>
      <c r="E57" s="11"/>
      <c r="F57" s="10"/>
      <c r="G57" s="32"/>
      <c r="H57" s="11"/>
      <c r="I57" s="10"/>
      <c r="J57" s="32"/>
      <c r="K57" s="11"/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10"/>
      <c r="AQ57" s="32"/>
      <c r="AR57" s="11"/>
      <c r="AS57" s="10"/>
      <c r="AT57" s="32"/>
      <c r="AU57" s="11"/>
      <c r="AV57" s="10"/>
      <c r="AW57" s="32"/>
      <c r="AX57" s="11"/>
      <c r="AY57" s="10"/>
      <c r="AZ57" s="32"/>
      <c r="BA57" s="11"/>
      <c r="BC57" s="41"/>
      <c r="BD57">
        <f t="shared" si="2"/>
        <v>0</v>
      </c>
      <c r="BE57">
        <f t="shared" si="3"/>
        <v>0</v>
      </c>
      <c r="BF57" t="e">
        <f t="shared" si="4"/>
        <v>#DIV/0!</v>
      </c>
    </row>
    <row r="58" spans="1:58">
      <c r="A58">
        <f t="shared" si="5"/>
        <v>16</v>
      </c>
      <c r="B58" s="6"/>
      <c r="C58" s="10"/>
      <c r="D58" s="32"/>
      <c r="E58" s="11"/>
      <c r="F58" s="10"/>
      <c r="G58" s="32"/>
      <c r="H58" s="11"/>
      <c r="I58" s="10"/>
      <c r="J58" s="32"/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S58" s="10"/>
      <c r="AT58" s="32"/>
      <c r="AU58" s="11"/>
      <c r="AV58" s="10"/>
      <c r="AW58" s="32"/>
      <c r="AX58" s="11"/>
      <c r="AY58" s="10"/>
      <c r="AZ58" s="32"/>
      <c r="BA58" s="11"/>
      <c r="BC58" s="41"/>
      <c r="BD58">
        <f t="shared" si="2"/>
        <v>0</v>
      </c>
      <c r="BE58">
        <f t="shared" si="3"/>
        <v>0</v>
      </c>
      <c r="BF58" t="e">
        <f t="shared" si="4"/>
        <v>#DIV/0!</v>
      </c>
    </row>
    <row r="59" spans="1:58">
      <c r="A59">
        <f t="shared" si="5"/>
        <v>17</v>
      </c>
      <c r="B59" s="6"/>
      <c r="C59" s="10"/>
      <c r="D59" s="32"/>
      <c r="E59" s="11"/>
      <c r="F59" s="10"/>
      <c r="G59" s="32"/>
      <c r="H59" s="11"/>
      <c r="I59" s="10"/>
      <c r="J59" s="32"/>
      <c r="K59" s="11"/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10"/>
      <c r="AQ59" s="32"/>
      <c r="AR59" s="11"/>
      <c r="AS59" s="10"/>
      <c r="AT59" s="32"/>
      <c r="AU59" s="11"/>
      <c r="AV59" s="10"/>
      <c r="AW59" s="32"/>
      <c r="AX59" s="11"/>
      <c r="AY59" s="10"/>
      <c r="AZ59" s="32"/>
      <c r="BA59" s="11"/>
      <c r="BC59" s="41"/>
      <c r="BD59">
        <f t="shared" si="2"/>
        <v>0</v>
      </c>
      <c r="BE59">
        <f t="shared" si="3"/>
        <v>0</v>
      </c>
      <c r="BF59" t="e">
        <f t="shared" si="4"/>
        <v>#DIV/0!</v>
      </c>
    </row>
    <row r="60" spans="1:58">
      <c r="A60">
        <f t="shared" si="5"/>
        <v>18</v>
      </c>
      <c r="B60" s="6"/>
      <c r="C60" s="10"/>
      <c r="D60" s="32"/>
      <c r="E60" s="11"/>
      <c r="F60" s="10"/>
      <c r="G60" s="32"/>
      <c r="H60" s="11"/>
      <c r="I60" s="10"/>
      <c r="J60" s="32"/>
      <c r="K60" s="11"/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10"/>
      <c r="AQ60" s="32"/>
      <c r="AR60" s="11"/>
      <c r="AS60" s="10"/>
      <c r="AT60" s="32"/>
      <c r="AU60" s="11"/>
      <c r="AV60" s="10"/>
      <c r="AW60" s="32"/>
      <c r="AX60" s="11"/>
      <c r="AY60" s="10"/>
      <c r="AZ60" s="32"/>
      <c r="BA60" s="11"/>
      <c r="BC60" s="41"/>
      <c r="BD60">
        <f t="shared" si="2"/>
        <v>0</v>
      </c>
      <c r="BE60">
        <f t="shared" si="3"/>
        <v>0</v>
      </c>
      <c r="BF60" t="e">
        <f t="shared" si="4"/>
        <v>#DIV/0!</v>
      </c>
    </row>
    <row r="61" spans="1:58">
      <c r="A61">
        <f t="shared" si="5"/>
        <v>19</v>
      </c>
      <c r="B61" s="6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10"/>
      <c r="AT61" s="32"/>
      <c r="AU61" s="11"/>
      <c r="AV61" s="10"/>
      <c r="AW61" s="32"/>
      <c r="AX61" s="11"/>
      <c r="AY61" s="10"/>
      <c r="AZ61" s="32"/>
      <c r="BA61" s="11"/>
      <c r="BC61" s="41"/>
      <c r="BD61">
        <f t="shared" si="2"/>
        <v>0</v>
      </c>
      <c r="BE61">
        <f t="shared" si="3"/>
        <v>0</v>
      </c>
      <c r="BF61" t="e">
        <f t="shared" si="4"/>
        <v>#DIV/0!</v>
      </c>
    </row>
    <row r="62" spans="1:58">
      <c r="A62">
        <f t="shared" si="5"/>
        <v>20</v>
      </c>
      <c r="B62" s="6"/>
      <c r="C62" s="10"/>
      <c r="D62" s="32"/>
      <c r="E62" s="11"/>
      <c r="F62" s="10"/>
      <c r="G62" s="32"/>
      <c r="H62" s="11"/>
      <c r="I62" s="10"/>
      <c r="J62" s="32"/>
      <c r="K62" s="11"/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/>
      <c r="AB62" s="32"/>
      <c r="AC62" s="11"/>
      <c r="AD62" s="10"/>
      <c r="AE62" s="32"/>
      <c r="AF62" s="11"/>
      <c r="AG62" s="10"/>
      <c r="AH62" s="32"/>
      <c r="AI62" s="11"/>
      <c r="AJ62" s="10"/>
      <c r="AK62" s="32"/>
      <c r="AL62" s="11"/>
      <c r="AM62" s="10"/>
      <c r="AN62" s="32"/>
      <c r="AO62" s="11"/>
      <c r="AP62" s="10"/>
      <c r="AQ62" s="32"/>
      <c r="AR62" s="11"/>
      <c r="AS62" s="10"/>
      <c r="AT62" s="32"/>
      <c r="AU62" s="11"/>
      <c r="AV62" s="10"/>
      <c r="AW62" s="32"/>
      <c r="AX62" s="11"/>
      <c r="AY62" s="10"/>
      <c r="AZ62" s="32"/>
      <c r="BA62" s="11"/>
      <c r="BD62">
        <f t="shared" si="2"/>
        <v>0</v>
      </c>
      <c r="BE62">
        <f t="shared" si="3"/>
        <v>0</v>
      </c>
      <c r="BF62" t="e">
        <f t="shared" si="4"/>
        <v>#DIV/0!</v>
      </c>
    </row>
    <row r="63" spans="1:58">
      <c r="A63">
        <f t="shared" si="5"/>
        <v>21</v>
      </c>
      <c r="B63" s="6"/>
      <c r="C63" s="10"/>
      <c r="D63" s="32"/>
      <c r="E63" s="11"/>
      <c r="F63" s="10"/>
      <c r="G63" s="32"/>
      <c r="H63" s="11"/>
      <c r="I63" s="10"/>
      <c r="J63" s="32"/>
      <c r="K63" s="11"/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/>
      <c r="AB63" s="32"/>
      <c r="AC63" s="11"/>
      <c r="AD63" s="10"/>
      <c r="AE63" s="32"/>
      <c r="AF63" s="11"/>
      <c r="AG63" s="10"/>
      <c r="AH63" s="32"/>
      <c r="AI63" s="11"/>
      <c r="AJ63" s="10"/>
      <c r="AK63" s="32"/>
      <c r="AL63" s="11"/>
      <c r="AM63" s="10"/>
      <c r="AN63" s="32"/>
      <c r="AO63" s="11"/>
      <c r="AP63" s="10"/>
      <c r="AQ63" s="32"/>
      <c r="AR63" s="11"/>
      <c r="AS63" s="10"/>
      <c r="AT63" s="32"/>
      <c r="AU63" s="11"/>
      <c r="AV63" s="10"/>
      <c r="AW63" s="32"/>
      <c r="AX63" s="11"/>
      <c r="AY63" s="10"/>
      <c r="AZ63" s="32"/>
      <c r="BA63" s="11"/>
      <c r="BD63">
        <f t="shared" si="2"/>
        <v>0</v>
      </c>
      <c r="BE63">
        <f t="shared" si="3"/>
        <v>0</v>
      </c>
      <c r="BF63" t="e">
        <f t="shared" si="4"/>
        <v>#DIV/0!</v>
      </c>
    </row>
    <row r="64" spans="1:58">
      <c r="A64">
        <f t="shared" si="5"/>
        <v>22</v>
      </c>
      <c r="B64" s="6"/>
      <c r="C64" s="12"/>
      <c r="D64" s="36"/>
      <c r="E64" s="13"/>
      <c r="F64" s="12"/>
      <c r="G64" s="36"/>
      <c r="H64" s="13"/>
      <c r="I64" s="12"/>
      <c r="J64" s="36"/>
      <c r="K64" s="13"/>
      <c r="L64" s="10"/>
      <c r="M64" s="32"/>
      <c r="N64" s="11"/>
      <c r="O64" s="12"/>
      <c r="P64" s="36"/>
      <c r="Q64" s="13"/>
      <c r="R64" s="12"/>
      <c r="S64" s="36"/>
      <c r="T64" s="13"/>
      <c r="U64" s="12"/>
      <c r="V64" s="36"/>
      <c r="W64" s="13"/>
      <c r="X64" s="12"/>
      <c r="Y64" s="36"/>
      <c r="Z64" s="13"/>
      <c r="AA64" s="12"/>
      <c r="AB64" s="36"/>
      <c r="AC64" s="13"/>
      <c r="AD64" s="10"/>
      <c r="AE64" s="32"/>
      <c r="AF64" s="11"/>
      <c r="AG64" s="12"/>
      <c r="AH64" s="36"/>
      <c r="AI64" s="13"/>
      <c r="AJ64" s="10"/>
      <c r="AK64" s="32"/>
      <c r="AL64" s="11"/>
      <c r="AM64" s="12"/>
      <c r="AN64" s="36"/>
      <c r="AO64" s="13"/>
      <c r="AP64" s="12"/>
      <c r="AQ64" s="36"/>
      <c r="AR64" s="13"/>
      <c r="AS64" s="12"/>
      <c r="AT64" s="36"/>
      <c r="AU64" s="13"/>
      <c r="AV64" s="12"/>
      <c r="AW64" s="36"/>
      <c r="AX64" s="13"/>
      <c r="AY64" s="12"/>
      <c r="AZ64" s="36"/>
      <c r="BA64" s="13"/>
      <c r="BB64" s="28"/>
      <c r="BC64" s="41"/>
      <c r="BD64">
        <f t="shared" si="2"/>
        <v>0</v>
      </c>
      <c r="BE64">
        <f t="shared" si="3"/>
        <v>0</v>
      </c>
      <c r="BF64" t="e">
        <f t="shared" si="4"/>
        <v>#DIV/0!</v>
      </c>
    </row>
    <row r="65" spans="1:58">
      <c r="A65">
        <f t="shared" si="5"/>
        <v>23</v>
      </c>
      <c r="B65" s="6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/>
      <c r="AQ65" s="32"/>
      <c r="AR65" s="11"/>
      <c r="AS65" s="10"/>
      <c r="AT65" s="32"/>
      <c r="AU65" s="11"/>
      <c r="AV65" s="10"/>
      <c r="AW65" s="32"/>
      <c r="AX65" s="11"/>
      <c r="AY65" s="10"/>
      <c r="AZ65" s="32"/>
      <c r="BA65" s="11"/>
      <c r="BB65" s="28"/>
      <c r="BC65" s="41"/>
      <c r="BD65">
        <f t="shared" si="2"/>
        <v>0</v>
      </c>
      <c r="BE65">
        <f t="shared" si="3"/>
        <v>0</v>
      </c>
      <c r="BF65" t="e">
        <f t="shared" si="4"/>
        <v>#DIV/0!</v>
      </c>
    </row>
    <row r="66" spans="1:58">
      <c r="A66">
        <f t="shared" si="5"/>
        <v>24</v>
      </c>
      <c r="B66" s="6"/>
      <c r="C66" s="10"/>
      <c r="D66" s="32"/>
      <c r="E66" s="11"/>
      <c r="F66" s="10"/>
      <c r="G66" s="32"/>
      <c r="H66" s="11"/>
      <c r="I66" s="10"/>
      <c r="J66" s="32"/>
      <c r="K66" s="11"/>
      <c r="L66" s="10"/>
      <c r="M66" s="32"/>
      <c r="N66" s="11"/>
      <c r="O66" s="10"/>
      <c r="P66" s="32"/>
      <c r="Q66" s="11"/>
      <c r="R66" s="10"/>
      <c r="S66" s="32"/>
      <c r="T66" s="11"/>
      <c r="U66" s="10"/>
      <c r="V66" s="32"/>
      <c r="W66" s="11"/>
      <c r="X66" s="10"/>
      <c r="Y66" s="32"/>
      <c r="Z66" s="11"/>
      <c r="AA66" s="10"/>
      <c r="AB66" s="32"/>
      <c r="AC66" s="11"/>
      <c r="AD66" s="10"/>
      <c r="AE66" s="32"/>
      <c r="AF66" s="11"/>
      <c r="AG66" s="10"/>
      <c r="AH66" s="32"/>
      <c r="AI66" s="11"/>
      <c r="AJ66" s="10"/>
      <c r="AK66" s="32"/>
      <c r="AL66" s="11"/>
      <c r="AM66" s="10"/>
      <c r="AN66" s="32"/>
      <c r="AO66" s="11"/>
      <c r="AP66" s="10"/>
      <c r="AQ66" s="32"/>
      <c r="AR66" s="11"/>
      <c r="AS66" s="10"/>
      <c r="AT66" s="32"/>
      <c r="AU66" s="11"/>
      <c r="AV66" s="10"/>
      <c r="AW66" s="32"/>
      <c r="AX66" s="11"/>
      <c r="AY66" s="10"/>
      <c r="AZ66" s="32"/>
      <c r="BA66" s="11"/>
      <c r="BC66" s="41"/>
      <c r="BD66">
        <f>+AY66+AP66+AG66+AD66+AA66+X66+U66+R66+O66+L66+I66+F66+C66+AJ66+AM66+AS66+AV66</f>
        <v>0</v>
      </c>
      <c r="BE66">
        <f t="shared" si="3"/>
        <v>0</v>
      </c>
      <c r="BF66" t="e">
        <f t="shared" si="4"/>
        <v>#DIV/0!</v>
      </c>
    </row>
    <row r="67" spans="1:58">
      <c r="A67">
        <f t="shared" si="5"/>
        <v>25</v>
      </c>
      <c r="B67" s="6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0"/>
      <c r="V67" s="32"/>
      <c r="W67" s="11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S67" s="10"/>
      <c r="AT67" s="32"/>
      <c r="AU67" s="11"/>
      <c r="AV67" s="10"/>
      <c r="AW67" s="32"/>
      <c r="AX67" s="11"/>
      <c r="AY67" s="10"/>
      <c r="AZ67" s="32"/>
      <c r="BA67" s="11"/>
      <c r="BC67" s="41"/>
      <c r="BD67">
        <f>+AY67+AP67+AG67+AD67+AA67+X67+U67+R67+O67+L67+I67+F67+C67+AJ67+AM67+AS67+AV67</f>
        <v>0</v>
      </c>
      <c r="BE67">
        <f>COUNT(C67:BA67)/3</f>
        <v>0</v>
      </c>
      <c r="BF67" t="e">
        <f>+BD67/BE67</f>
        <v>#DIV/0!</v>
      </c>
    </row>
    <row r="68" spans="1:58">
      <c r="A68">
        <f t="shared" si="5"/>
        <v>26</v>
      </c>
      <c r="B68" s="6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10"/>
      <c r="AQ68" s="32"/>
      <c r="AR68" s="11"/>
      <c r="AS68" s="10"/>
      <c r="AT68" s="32"/>
      <c r="AU68" s="11"/>
      <c r="AV68" s="10"/>
      <c r="AW68" s="32"/>
      <c r="AX68" s="11"/>
      <c r="AY68" s="10"/>
      <c r="AZ68" s="32"/>
      <c r="BA68" s="11"/>
      <c r="BC68" s="41"/>
      <c r="BD68">
        <f>+AY68+AP68+AG68+AD68+AA68+X68+U68+R68+O68+L68+I68+F68+C68+AJ68+AM68+AS68+AV68</f>
        <v>0</v>
      </c>
      <c r="BE68">
        <f>COUNT(C68:BA68)/3</f>
        <v>0</v>
      </c>
      <c r="BF68" t="e">
        <f>+BD68/BE68</f>
        <v>#DIV/0!</v>
      </c>
    </row>
    <row r="69" spans="1:58">
      <c r="A69">
        <f t="shared" si="5"/>
        <v>27</v>
      </c>
      <c r="B69" s="6"/>
      <c r="C69" s="10"/>
      <c r="D69" s="32"/>
      <c r="E69" s="11"/>
      <c r="F69" s="10"/>
      <c r="G69" s="32"/>
      <c r="H69" s="11"/>
      <c r="I69" s="10"/>
      <c r="J69" s="32"/>
      <c r="K69" s="11"/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/>
      <c r="AB69" s="32"/>
      <c r="AC69" s="11"/>
      <c r="AD69" s="10"/>
      <c r="AE69" s="32"/>
      <c r="AF69" s="11"/>
      <c r="AG69" s="10"/>
      <c r="AH69" s="32"/>
      <c r="AI69" s="11"/>
      <c r="AJ69" s="10"/>
      <c r="AK69" s="32"/>
      <c r="AL69" s="11"/>
      <c r="AM69" s="10"/>
      <c r="AN69" s="32"/>
      <c r="AO69" s="11"/>
      <c r="AP69" s="10"/>
      <c r="AQ69" s="32"/>
      <c r="AR69" s="11"/>
      <c r="AS69" s="10"/>
      <c r="AT69" s="32"/>
      <c r="AU69" s="11"/>
      <c r="AV69" s="10"/>
      <c r="AW69" s="32"/>
      <c r="AX69" s="11"/>
      <c r="AY69" s="10"/>
      <c r="AZ69" s="32"/>
      <c r="BA69" s="11"/>
      <c r="BC69" s="41"/>
      <c r="BD69">
        <f>+AY69+AP69+AG69+AD69+AA69+X69+U69+R69+O69+L69+I69+F69+C69+AJ69+AM69+AS69+AV69</f>
        <v>0</v>
      </c>
      <c r="BE69">
        <f>COUNT(C69:BA69)/3</f>
        <v>0</v>
      </c>
      <c r="BF69" t="e">
        <f>+BD69/BE69</f>
        <v>#DIV/0!</v>
      </c>
    </row>
    <row r="70" spans="1:58">
      <c r="A70">
        <f t="shared" si="5"/>
        <v>28</v>
      </c>
      <c r="B70" s="6"/>
      <c r="C70" s="10"/>
      <c r="D70" s="32"/>
      <c r="E70" s="11"/>
      <c r="F70" s="10"/>
      <c r="G70" s="32"/>
      <c r="H70" s="11"/>
      <c r="I70" s="10"/>
      <c r="J70" s="32"/>
      <c r="K70" s="11"/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0"/>
      <c r="Y70" s="32"/>
      <c r="Z70" s="11"/>
      <c r="AA70" s="10"/>
      <c r="AB70" s="32"/>
      <c r="AC70" s="11"/>
      <c r="AD70" s="10"/>
      <c r="AE70" s="32"/>
      <c r="AF70" s="11"/>
      <c r="AG70" s="10"/>
      <c r="AH70" s="32"/>
      <c r="AI70" s="11"/>
      <c r="AJ70" s="10"/>
      <c r="AK70" s="32"/>
      <c r="AL70" s="11"/>
      <c r="AM70" s="10"/>
      <c r="AN70" s="32"/>
      <c r="AO70" s="11"/>
      <c r="AP70" s="10"/>
      <c r="AQ70" s="32"/>
      <c r="AR70" s="11"/>
      <c r="AS70" s="10"/>
      <c r="AT70" s="32"/>
      <c r="AU70" s="11"/>
      <c r="AV70" s="10"/>
      <c r="AW70" s="32"/>
      <c r="AX70" s="11"/>
      <c r="AY70" s="10"/>
      <c r="AZ70" s="32"/>
      <c r="BA70" s="11"/>
      <c r="BC70" s="41"/>
    </row>
    <row r="71" spans="1:58">
      <c r="A71">
        <f t="shared" si="5"/>
        <v>29</v>
      </c>
      <c r="B71" s="6"/>
      <c r="C71" s="10"/>
      <c r="D71" s="32"/>
      <c r="E71" s="11"/>
      <c r="F71" s="10"/>
      <c r="G71" s="32"/>
      <c r="H71" s="11"/>
      <c r="I71" s="10"/>
      <c r="J71" s="32"/>
      <c r="K71" s="11"/>
      <c r="L71" s="10"/>
      <c r="M71" s="32"/>
      <c r="N71" s="11"/>
      <c r="O71" s="10"/>
      <c r="P71" s="32"/>
      <c r="Q71" s="11"/>
      <c r="R71" s="10"/>
      <c r="S71" s="32"/>
      <c r="T71" s="11"/>
      <c r="U71" s="10"/>
      <c r="V71" s="32"/>
      <c r="W71" s="11"/>
      <c r="X71" s="10"/>
      <c r="Y71" s="32"/>
      <c r="Z71" s="11"/>
      <c r="AA71" s="10"/>
      <c r="AB71" s="32"/>
      <c r="AC71" s="11"/>
      <c r="AD71" s="10"/>
      <c r="AE71" s="32"/>
      <c r="AF71" s="11"/>
      <c r="AG71" s="10"/>
      <c r="AH71" s="32"/>
      <c r="AI71" s="11"/>
      <c r="AJ71" s="10"/>
      <c r="AK71" s="32"/>
      <c r="AL71" s="11"/>
      <c r="AM71" s="10"/>
      <c r="AN71" s="32"/>
      <c r="AO71" s="11"/>
      <c r="AP71" s="10"/>
      <c r="AQ71" s="32"/>
      <c r="AR71" s="11"/>
      <c r="AS71" s="10"/>
      <c r="AT71" s="32"/>
      <c r="AU71" s="11"/>
      <c r="AV71" s="10"/>
      <c r="AW71" s="32"/>
      <c r="AX71" s="11"/>
      <c r="AY71" s="10"/>
      <c r="AZ71" s="32"/>
      <c r="BA71" s="11"/>
      <c r="BC71" s="41"/>
    </row>
    <row r="72" spans="1:58">
      <c r="A72">
        <f t="shared" si="5"/>
        <v>30</v>
      </c>
      <c r="B72" s="6"/>
      <c r="C72" s="10"/>
      <c r="D72" s="32"/>
      <c r="E72" s="11"/>
      <c r="F72" s="10"/>
      <c r="G72" s="32"/>
      <c r="H72" s="11"/>
      <c r="I72" s="10"/>
      <c r="J72" s="32"/>
      <c r="K72" s="11"/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/>
      <c r="AB72" s="32"/>
      <c r="AC72" s="11"/>
      <c r="AD72" s="10"/>
      <c r="AE72" s="32"/>
      <c r="AF72" s="11"/>
      <c r="AG72" s="10"/>
      <c r="AH72" s="32"/>
      <c r="AI72" s="11"/>
      <c r="AJ72" s="10"/>
      <c r="AK72" s="32"/>
      <c r="AL72" s="11"/>
      <c r="AM72" s="10"/>
      <c r="AN72" s="32"/>
      <c r="AO72" s="11"/>
      <c r="AP72" s="10"/>
      <c r="AQ72" s="32"/>
      <c r="AR72" s="11"/>
      <c r="AS72" s="10"/>
      <c r="AT72" s="32"/>
      <c r="AU72" s="11"/>
      <c r="AV72" s="10"/>
      <c r="AW72" s="32"/>
      <c r="AX72" s="11"/>
      <c r="AY72" s="10"/>
      <c r="AZ72" s="32"/>
      <c r="BA72" s="11"/>
      <c r="BC72" s="41"/>
    </row>
    <row r="73" spans="1:58">
      <c r="A73">
        <f t="shared" si="5"/>
        <v>31</v>
      </c>
      <c r="B73" s="6"/>
      <c r="C73" s="10"/>
      <c r="D73" s="32"/>
      <c r="E73" s="11"/>
      <c r="F73" s="10"/>
      <c r="G73" s="32"/>
      <c r="H73" s="11"/>
      <c r="I73" s="10"/>
      <c r="J73" s="32"/>
      <c r="K73" s="11"/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10"/>
      <c r="AQ73" s="32"/>
      <c r="AR73" s="11"/>
      <c r="AS73" s="10"/>
      <c r="AT73" s="32"/>
      <c r="AU73" s="11"/>
      <c r="AV73" s="10"/>
      <c r="AW73" s="32"/>
      <c r="AX73" s="11"/>
      <c r="AY73" s="10"/>
      <c r="AZ73" s="32"/>
      <c r="BA73" s="11"/>
      <c r="BB73" s="28"/>
      <c r="BC73" s="41"/>
    </row>
    <row r="74" spans="1:58">
      <c r="A74">
        <f t="shared" si="5"/>
        <v>32</v>
      </c>
      <c r="B74" s="6"/>
      <c r="C74" s="10"/>
      <c r="D74" s="32"/>
      <c r="E74" s="11"/>
      <c r="F74" s="10"/>
      <c r="G74" s="32"/>
      <c r="H74" s="11"/>
      <c r="I74" s="10"/>
      <c r="J74" s="32"/>
      <c r="K74" s="11"/>
      <c r="L74" s="10"/>
      <c r="M74" s="32"/>
      <c r="N74" s="11"/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/>
      <c r="AE74" s="32"/>
      <c r="AF74" s="11"/>
      <c r="AG74" s="10"/>
      <c r="AH74" s="32"/>
      <c r="AI74" s="11"/>
      <c r="AJ74" s="10"/>
      <c r="AK74" s="32"/>
      <c r="AL74" s="11"/>
      <c r="AM74" s="10"/>
      <c r="AN74" s="32"/>
      <c r="AO74" s="11"/>
      <c r="AP74" s="10"/>
      <c r="AQ74" s="32"/>
      <c r="AR74" s="11"/>
      <c r="AS74" s="10"/>
      <c r="AT74" s="32"/>
      <c r="AU74" s="11"/>
      <c r="AV74" s="10"/>
      <c r="AW74" s="32"/>
      <c r="AX74" s="11"/>
      <c r="AY74" s="10"/>
      <c r="AZ74" s="32"/>
      <c r="BA74" s="11"/>
      <c r="BC74" s="41"/>
    </row>
    <row r="75" spans="1:58">
      <c r="A75">
        <f t="shared" si="5"/>
        <v>33</v>
      </c>
      <c r="B75" s="6"/>
      <c r="C75" s="10"/>
      <c r="D75" s="32"/>
      <c r="E75" s="11"/>
      <c r="F75" s="10"/>
      <c r="G75" s="32"/>
      <c r="H75" s="11"/>
      <c r="I75" s="10"/>
      <c r="J75" s="32"/>
      <c r="K75" s="11"/>
      <c r="L75" s="10"/>
      <c r="M75" s="32"/>
      <c r="N75" s="11"/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/>
      <c r="AE75" s="32"/>
      <c r="AF75" s="11"/>
      <c r="AG75" s="10"/>
      <c r="AH75" s="32"/>
      <c r="AI75" s="11"/>
      <c r="AJ75" s="10"/>
      <c r="AK75" s="32"/>
      <c r="AL75" s="11"/>
      <c r="AM75" s="10"/>
      <c r="AN75" s="32"/>
      <c r="AO75" s="11"/>
      <c r="AP75" s="10"/>
      <c r="AQ75" s="32"/>
      <c r="AR75" s="11"/>
      <c r="AS75" s="10"/>
      <c r="AT75" s="32"/>
      <c r="AU75" s="11"/>
      <c r="AV75" s="10"/>
      <c r="AW75" s="32"/>
      <c r="AX75" s="11"/>
      <c r="AY75" s="10"/>
      <c r="AZ75" s="32"/>
      <c r="BA75" s="11"/>
      <c r="BB75" s="28"/>
    </row>
    <row r="76" spans="1:58">
      <c r="A76">
        <f t="shared" si="5"/>
        <v>34</v>
      </c>
      <c r="B76" s="6"/>
      <c r="C76" s="10"/>
      <c r="D76" s="32"/>
      <c r="E76" s="11"/>
      <c r="F76" s="10"/>
      <c r="G76" s="32"/>
      <c r="H76" s="11"/>
      <c r="I76" s="10"/>
      <c r="J76" s="32"/>
      <c r="K76" s="11"/>
      <c r="L76" s="10"/>
      <c r="M76" s="32"/>
      <c r="N76" s="11"/>
      <c r="O76" s="10"/>
      <c r="P76" s="32"/>
      <c r="Q76" s="11"/>
      <c r="R76" s="10"/>
      <c r="S76" s="32"/>
      <c r="T76" s="11"/>
      <c r="U76" s="10"/>
      <c r="V76" s="32"/>
      <c r="W76" s="11"/>
      <c r="X76" s="10"/>
      <c r="Y76" s="32"/>
      <c r="Z76" s="11"/>
      <c r="AA76" s="10"/>
      <c r="AB76" s="32"/>
      <c r="AC76" s="11"/>
      <c r="AD76" s="10"/>
      <c r="AE76" s="32"/>
      <c r="AF76" s="11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S76" s="10"/>
      <c r="AT76" s="32"/>
      <c r="AU76" s="11"/>
      <c r="AV76" s="10"/>
      <c r="AW76" s="32"/>
      <c r="AX76" s="11"/>
      <c r="AY76" s="10"/>
      <c r="AZ76" s="32"/>
      <c r="BA76" s="11"/>
      <c r="BB76" s="28"/>
    </row>
    <row r="77" spans="1:58">
      <c r="A77">
        <f t="shared" si="5"/>
        <v>35</v>
      </c>
      <c r="B77" s="6"/>
      <c r="C77" s="10"/>
      <c r="D77" s="32"/>
      <c r="E77" s="11"/>
      <c r="F77" s="10"/>
      <c r="G77" s="32"/>
      <c r="H77" s="11"/>
      <c r="I77" s="10"/>
      <c r="J77" s="32"/>
      <c r="K77" s="11"/>
      <c r="L77" s="10"/>
      <c r="M77" s="32"/>
      <c r="N77" s="11"/>
      <c r="O77" s="10"/>
      <c r="P77" s="32"/>
      <c r="Q77" s="11"/>
      <c r="R77" s="10"/>
      <c r="S77" s="32"/>
      <c r="T77" s="11"/>
      <c r="U77" s="10"/>
      <c r="V77" s="32"/>
      <c r="W77" s="11"/>
      <c r="X77" s="10"/>
      <c r="Y77" s="32"/>
      <c r="Z77" s="11"/>
      <c r="AA77" s="10"/>
      <c r="AB77" s="32"/>
      <c r="AC77" s="11"/>
      <c r="AD77" s="10"/>
      <c r="AE77" s="32"/>
      <c r="AF77" s="11"/>
      <c r="AG77" s="10"/>
      <c r="AH77" s="32"/>
      <c r="AI77" s="11"/>
      <c r="AJ77" s="10"/>
      <c r="AK77" s="32"/>
      <c r="AL77" s="11"/>
      <c r="AM77" s="10"/>
      <c r="AN77" s="32"/>
      <c r="AO77" s="11"/>
      <c r="AP77" s="10"/>
      <c r="AQ77" s="32"/>
      <c r="AR77" s="11"/>
      <c r="AS77" s="10"/>
      <c r="AT77" s="32"/>
      <c r="AU77" s="11"/>
      <c r="AV77" s="10"/>
      <c r="AW77" s="32"/>
      <c r="AX77" s="11"/>
      <c r="AY77" s="10"/>
      <c r="AZ77" s="32"/>
      <c r="BA77" s="11"/>
      <c r="BC77" s="41"/>
    </row>
    <row r="78" spans="1:58">
      <c r="A78">
        <f t="shared" si="5"/>
        <v>36</v>
      </c>
      <c r="B78" s="6"/>
      <c r="C78" s="10"/>
      <c r="D78" s="32"/>
      <c r="E78" s="11"/>
      <c r="F78" s="10"/>
      <c r="G78" s="32"/>
      <c r="H78" s="11"/>
      <c r="I78" s="10"/>
      <c r="J78" s="32"/>
      <c r="K78" s="11"/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/>
      <c r="AB78" s="32"/>
      <c r="AC78" s="11"/>
      <c r="AD78" s="10"/>
      <c r="AE78" s="32"/>
      <c r="AF78" s="11"/>
      <c r="AG78" s="10"/>
      <c r="AH78" s="32"/>
      <c r="AI78" s="11"/>
      <c r="AJ78" s="10"/>
      <c r="AK78" s="32"/>
      <c r="AL78" s="11"/>
      <c r="AM78" s="10"/>
      <c r="AN78" s="32"/>
      <c r="AO78" s="11"/>
      <c r="AP78" s="10"/>
      <c r="AQ78" s="32"/>
      <c r="AR78" s="11"/>
      <c r="AS78" s="10"/>
      <c r="AT78" s="32"/>
      <c r="AU78" s="11"/>
      <c r="AV78" s="10"/>
      <c r="AW78" s="32"/>
      <c r="AX78" s="11"/>
      <c r="AY78" s="10"/>
      <c r="AZ78" s="32"/>
      <c r="BA78" s="11"/>
      <c r="BC78" s="41"/>
    </row>
    <row r="79" spans="1:58">
      <c r="A79">
        <f t="shared" si="5"/>
        <v>37</v>
      </c>
      <c r="B79" s="6"/>
      <c r="C79" s="10"/>
      <c r="D79" s="32"/>
      <c r="E79" s="11"/>
      <c r="F79" s="10"/>
      <c r="G79" s="32"/>
      <c r="H79" s="11"/>
      <c r="I79" s="10"/>
      <c r="J79" s="32"/>
      <c r="K79" s="11"/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S79" s="10"/>
      <c r="AT79" s="32"/>
      <c r="AU79" s="11"/>
      <c r="AV79" s="10"/>
      <c r="AW79" s="32"/>
      <c r="AX79" s="11"/>
      <c r="AY79" s="10"/>
      <c r="AZ79" s="32"/>
      <c r="BA79" s="11"/>
      <c r="BC79" s="41"/>
    </row>
    <row r="80" spans="1:58">
      <c r="A80">
        <f t="shared" si="5"/>
        <v>38</v>
      </c>
      <c r="B80" s="6"/>
      <c r="C80" s="10"/>
      <c r="D80" s="32"/>
      <c r="E80" s="11"/>
      <c r="F80" s="10"/>
      <c r="G80" s="32"/>
      <c r="H80" s="11"/>
      <c r="I80" s="10"/>
      <c r="J80" s="32"/>
      <c r="K80" s="11"/>
      <c r="L80" s="10"/>
      <c r="M80" s="32"/>
      <c r="N80" s="11"/>
      <c r="O80" s="10"/>
      <c r="P80" s="32"/>
      <c r="Q80" s="11"/>
      <c r="R80" s="10"/>
      <c r="S80" s="32"/>
      <c r="T80" s="11"/>
      <c r="U80" s="10"/>
      <c r="V80" s="32"/>
      <c r="W80" s="11"/>
      <c r="X80" s="10"/>
      <c r="Y80" s="32"/>
      <c r="Z80" s="11"/>
      <c r="AA80" s="10"/>
      <c r="AB80" s="32"/>
      <c r="AC80" s="11"/>
      <c r="AD80" s="10"/>
      <c r="AE80" s="32"/>
      <c r="AF80" s="11"/>
      <c r="AG80" s="10"/>
      <c r="AH80" s="32"/>
      <c r="AI80" s="11"/>
      <c r="AJ80" s="10"/>
      <c r="AK80" s="32"/>
      <c r="AL80" s="11"/>
      <c r="AM80" s="10"/>
      <c r="AN80" s="32"/>
      <c r="AO80" s="11"/>
      <c r="AP80" s="10"/>
      <c r="AQ80" s="32"/>
      <c r="AR80" s="11"/>
      <c r="AS80" s="10"/>
      <c r="AT80" s="32"/>
      <c r="AU80" s="11"/>
      <c r="AV80" s="10"/>
      <c r="AW80" s="32"/>
      <c r="AX80" s="11"/>
      <c r="AY80" s="10"/>
      <c r="AZ80" s="32"/>
      <c r="BA80" s="11"/>
      <c r="BC80" s="41"/>
    </row>
    <row r="81" spans="1:55">
      <c r="A81">
        <f t="shared" si="5"/>
        <v>39</v>
      </c>
      <c r="B81" s="6"/>
      <c r="C81" s="10"/>
      <c r="D81" s="32"/>
      <c r="E81" s="11"/>
      <c r="F81" s="10"/>
      <c r="G81" s="32"/>
      <c r="H81" s="11"/>
      <c r="I81" s="10"/>
      <c r="J81" s="32"/>
      <c r="K81" s="11"/>
      <c r="L81" s="10"/>
      <c r="M81" s="32"/>
      <c r="N81" s="11"/>
      <c r="O81" s="10"/>
      <c r="P81" s="32"/>
      <c r="Q81" s="11"/>
      <c r="R81" s="10"/>
      <c r="S81" s="32"/>
      <c r="T81" s="11"/>
      <c r="U81" s="10"/>
      <c r="V81" s="32"/>
      <c r="W81" s="11"/>
      <c r="X81" s="10"/>
      <c r="Y81" s="32"/>
      <c r="Z81" s="11"/>
      <c r="AA81" s="10"/>
      <c r="AB81" s="32"/>
      <c r="AC81" s="11"/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10"/>
      <c r="AQ81" s="32"/>
      <c r="AR81" s="11"/>
      <c r="AS81" s="10"/>
      <c r="AT81" s="32"/>
      <c r="AU81" s="11"/>
      <c r="AV81" s="10"/>
      <c r="AW81" s="32"/>
      <c r="AX81" s="11"/>
      <c r="AY81" s="10"/>
      <c r="AZ81" s="32"/>
      <c r="BA81" s="11"/>
      <c r="BC81" s="41"/>
    </row>
    <row r="82" spans="1:55">
      <c r="A82">
        <f t="shared" si="5"/>
        <v>40</v>
      </c>
      <c r="B82" s="6"/>
      <c r="C82" s="10"/>
      <c r="D82" s="32"/>
      <c r="E82" s="11"/>
      <c r="F82" s="10"/>
      <c r="G82" s="32"/>
      <c r="H82" s="11"/>
      <c r="I82" s="10"/>
      <c r="J82" s="32"/>
      <c r="K82" s="11"/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/>
      <c r="AQ82" s="32"/>
      <c r="AR82" s="11"/>
      <c r="AS82" s="10"/>
      <c r="AT82" s="32"/>
      <c r="AU82" s="11"/>
      <c r="AV82" s="10"/>
      <c r="AW82" s="32"/>
      <c r="AX82" s="11"/>
      <c r="AY82" s="10"/>
      <c r="AZ82" s="32"/>
      <c r="BA82" s="11"/>
      <c r="BC82" s="41"/>
    </row>
    <row r="83" spans="1:55">
      <c r="A83">
        <f t="shared" si="5"/>
        <v>41</v>
      </c>
      <c r="B83" s="6"/>
      <c r="C83" s="10"/>
      <c r="D83" s="32"/>
      <c r="E83" s="11"/>
      <c r="F83" s="10"/>
      <c r="G83" s="32"/>
      <c r="H83" s="11"/>
      <c r="I83" s="10"/>
      <c r="J83" s="32"/>
      <c r="K83" s="11"/>
      <c r="L83" s="10"/>
      <c r="M83" s="32"/>
      <c r="N83" s="11"/>
      <c r="O83" s="10"/>
      <c r="P83" s="32"/>
      <c r="Q83" s="11"/>
      <c r="R83" s="10"/>
      <c r="S83" s="32"/>
      <c r="T83" s="11"/>
      <c r="U83" s="10"/>
      <c r="V83" s="32"/>
      <c r="W83" s="11"/>
      <c r="X83" s="10"/>
      <c r="Y83" s="32"/>
      <c r="Z83" s="11"/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/>
      <c r="AQ83" s="32"/>
      <c r="AR83" s="11"/>
      <c r="AS83" s="10"/>
      <c r="AT83" s="32"/>
      <c r="AU83" s="11"/>
      <c r="AV83" s="10"/>
      <c r="AW83" s="32"/>
      <c r="AX83" s="11"/>
      <c r="AY83" s="10"/>
      <c r="AZ83" s="32"/>
      <c r="BA83" s="11"/>
      <c r="BC83" s="41"/>
    </row>
    <row r="84" spans="1:55">
      <c r="A84">
        <f t="shared" si="5"/>
        <v>42</v>
      </c>
      <c r="B84" s="6"/>
      <c r="C84" s="10"/>
      <c r="D84" s="32"/>
      <c r="E84" s="11"/>
      <c r="F84" s="10"/>
      <c r="G84" s="32"/>
      <c r="H84" s="11"/>
      <c r="I84" s="10"/>
      <c r="J84" s="32"/>
      <c r="K84" s="11"/>
      <c r="L84" s="10"/>
      <c r="M84" s="32"/>
      <c r="N84" s="11"/>
      <c r="O84" s="10"/>
      <c r="P84" s="32"/>
      <c r="Q84" s="11"/>
      <c r="R84" s="10"/>
      <c r="S84" s="32"/>
      <c r="T84" s="11"/>
      <c r="U84" s="10"/>
      <c r="V84" s="32"/>
      <c r="W84" s="11"/>
      <c r="X84" s="10"/>
      <c r="Y84" s="32"/>
      <c r="Z84" s="11"/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/>
      <c r="AQ84" s="32"/>
      <c r="AR84" s="11"/>
      <c r="AS84" s="10"/>
      <c r="AT84" s="32"/>
      <c r="AU84" s="11"/>
      <c r="AV84" s="10"/>
      <c r="AW84" s="32"/>
      <c r="AX84" s="11"/>
      <c r="AY84" s="10"/>
      <c r="AZ84" s="32"/>
      <c r="BA84" s="11"/>
      <c r="BC84" s="76"/>
    </row>
    <row r="85" spans="1:55">
      <c r="A85">
        <f t="shared" si="5"/>
        <v>43</v>
      </c>
      <c r="B85" s="6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S85" s="10"/>
      <c r="AT85" s="32"/>
      <c r="AU85" s="11"/>
      <c r="AV85" s="10"/>
      <c r="AW85" s="32"/>
      <c r="AX85" s="11"/>
      <c r="AY85" s="10"/>
      <c r="AZ85" s="32"/>
      <c r="BA85" s="11"/>
      <c r="BC85" s="41"/>
    </row>
    <row r="86" spans="1:55">
      <c r="A86">
        <f t="shared" si="5"/>
        <v>44</v>
      </c>
      <c r="B86" s="6"/>
      <c r="C86" s="10"/>
      <c r="D86" s="32"/>
      <c r="E86" s="11"/>
      <c r="F86" s="10"/>
      <c r="G86" s="32"/>
      <c r="H86" s="11"/>
      <c r="I86" s="10"/>
      <c r="J86" s="32"/>
      <c r="K86" s="11"/>
      <c r="L86" s="10"/>
      <c r="M86" s="32"/>
      <c r="N86" s="11"/>
      <c r="O86" s="10"/>
      <c r="P86" s="32"/>
      <c r="Q86" s="11"/>
      <c r="R86" s="10"/>
      <c r="S86" s="32"/>
      <c r="T86" s="11"/>
      <c r="U86" s="10"/>
      <c r="V86" s="32"/>
      <c r="W86" s="11"/>
      <c r="X86" s="10"/>
      <c r="Y86" s="32"/>
      <c r="Z86" s="11"/>
      <c r="AA86" s="10"/>
      <c r="AB86" s="32"/>
      <c r="AC86" s="11"/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10"/>
      <c r="AQ86" s="32"/>
      <c r="AR86" s="11"/>
      <c r="AS86" s="10"/>
      <c r="AT86" s="32"/>
      <c r="AU86" s="11"/>
      <c r="AV86" s="10"/>
      <c r="AW86" s="32"/>
      <c r="AX86" s="11"/>
      <c r="AY86" s="10"/>
      <c r="AZ86" s="32"/>
      <c r="BA86" s="11"/>
      <c r="BC86" s="41"/>
    </row>
    <row r="87" spans="1:55">
      <c r="A87">
        <f t="shared" si="5"/>
        <v>45</v>
      </c>
      <c r="B87" s="6"/>
      <c r="C87" s="10"/>
      <c r="D87" s="32"/>
      <c r="E87" s="11"/>
      <c r="F87" s="10"/>
      <c r="G87" s="32"/>
      <c r="H87" s="11"/>
      <c r="I87" s="10"/>
      <c r="J87" s="32"/>
      <c r="K87" s="11"/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/>
      <c r="Y87" s="32"/>
      <c r="Z87" s="11"/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S87" s="10"/>
      <c r="AT87" s="32"/>
      <c r="AU87" s="11"/>
      <c r="AV87" s="10"/>
      <c r="AW87" s="32"/>
      <c r="AX87" s="11"/>
      <c r="AY87" s="10"/>
      <c r="AZ87" s="32"/>
      <c r="BA87" s="11"/>
    </row>
    <row r="88" spans="1:55">
      <c r="A88">
        <f>+A87+1</f>
        <v>46</v>
      </c>
      <c r="B88" s="6"/>
      <c r="C88" s="10"/>
      <c r="D88" s="32"/>
      <c r="E88" s="11"/>
      <c r="F88" s="10"/>
      <c r="G88" s="32"/>
      <c r="H88" s="11"/>
      <c r="I88" s="10"/>
      <c r="J88" s="32"/>
      <c r="K88" s="11"/>
      <c r="L88" s="10"/>
      <c r="M88" s="32"/>
      <c r="N88" s="11"/>
      <c r="O88" s="10"/>
      <c r="P88" s="32"/>
      <c r="Q88" s="11"/>
      <c r="R88" s="10"/>
      <c r="S88" s="32"/>
      <c r="T88" s="11"/>
      <c r="U88" s="10"/>
      <c r="V88" s="32"/>
      <c r="W88" s="11"/>
      <c r="X88" s="10"/>
      <c r="Y88" s="32"/>
      <c r="Z88" s="11"/>
      <c r="AA88" s="10"/>
      <c r="AB88" s="32"/>
      <c r="AC88" s="11"/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/>
      <c r="AQ88" s="32"/>
      <c r="AR88" s="11"/>
      <c r="AS88" s="10"/>
      <c r="AT88" s="32"/>
      <c r="AU88" s="11"/>
      <c r="AV88" s="10"/>
      <c r="AW88" s="32"/>
      <c r="AX88" s="11"/>
      <c r="AY88" s="10"/>
      <c r="AZ88" s="32"/>
      <c r="BA88" s="11"/>
      <c r="BB88" s="28"/>
      <c r="BC88" s="41"/>
    </row>
    <row r="89" spans="1:55">
      <c r="A89">
        <f t="shared" si="5"/>
        <v>47</v>
      </c>
      <c r="B89" s="6"/>
      <c r="C89" s="10"/>
      <c r="D89" s="32"/>
      <c r="E89" s="11"/>
      <c r="F89" s="10"/>
      <c r="G89" s="32"/>
      <c r="H89" s="11"/>
      <c r="I89" s="10"/>
      <c r="J89" s="32"/>
      <c r="K89" s="11"/>
      <c r="L89" s="10"/>
      <c r="M89" s="32"/>
      <c r="N89" s="11"/>
      <c r="O89" s="10"/>
      <c r="P89" s="32"/>
      <c r="Q89" s="11"/>
      <c r="R89" s="10"/>
      <c r="S89" s="32"/>
      <c r="T89" s="11"/>
      <c r="U89" s="10"/>
      <c r="V89" s="32"/>
      <c r="W89" s="11"/>
      <c r="X89" s="10"/>
      <c r="Y89" s="32"/>
      <c r="Z89" s="11"/>
      <c r="AA89" s="10"/>
      <c r="AB89" s="32"/>
      <c r="AC89" s="11"/>
      <c r="AD89" s="10"/>
      <c r="AE89" s="32"/>
      <c r="AF89" s="11"/>
      <c r="AG89" s="10"/>
      <c r="AH89" s="32"/>
      <c r="AI89" s="11"/>
      <c r="AJ89" s="10"/>
      <c r="AK89" s="32"/>
      <c r="AL89" s="11"/>
      <c r="AM89" s="10"/>
      <c r="AN89" s="32"/>
      <c r="AO89" s="11"/>
      <c r="AP89" s="10"/>
      <c r="AQ89" s="32"/>
      <c r="AR89" s="11"/>
      <c r="AS89" s="10"/>
      <c r="AT89" s="32"/>
      <c r="AU89" s="11"/>
      <c r="AV89" s="10"/>
      <c r="AW89" s="32"/>
      <c r="AX89" s="11"/>
      <c r="AY89" s="10"/>
      <c r="AZ89" s="32"/>
      <c r="BA89" s="11"/>
      <c r="BC89" s="41"/>
    </row>
    <row r="90" spans="1:55">
      <c r="A90">
        <f t="shared" si="5"/>
        <v>48</v>
      </c>
      <c r="B90" s="6"/>
      <c r="C90" s="10"/>
      <c r="D90" s="32"/>
      <c r="E90" s="11"/>
      <c r="F90" s="10"/>
      <c r="G90" s="32"/>
      <c r="H90" s="11"/>
      <c r="I90" s="10"/>
      <c r="J90" s="32"/>
      <c r="K90" s="11"/>
      <c r="L90" s="10"/>
      <c r="M90" s="32"/>
      <c r="N90" s="11"/>
      <c r="O90" s="10"/>
      <c r="P90" s="32"/>
      <c r="Q90" s="11"/>
      <c r="R90" s="10"/>
      <c r="S90" s="32"/>
      <c r="T90" s="11"/>
      <c r="U90" s="10"/>
      <c r="V90" s="32"/>
      <c r="W90" s="11"/>
      <c r="X90" s="10"/>
      <c r="Y90" s="32"/>
      <c r="Z90" s="11"/>
      <c r="AA90" s="10"/>
      <c r="AB90" s="32"/>
      <c r="AC90" s="11"/>
      <c r="AD90" s="10"/>
      <c r="AE90" s="32"/>
      <c r="AF90" s="11"/>
      <c r="AG90" s="10"/>
      <c r="AH90" s="32"/>
      <c r="AI90" s="11"/>
      <c r="AJ90" s="10"/>
      <c r="AK90" s="32"/>
      <c r="AL90" s="11"/>
      <c r="AM90" s="10"/>
      <c r="AN90" s="32"/>
      <c r="AO90" s="11"/>
      <c r="AP90" s="10"/>
      <c r="AQ90" s="32"/>
      <c r="AR90" s="11"/>
      <c r="AS90" s="10"/>
      <c r="AT90" s="32"/>
      <c r="AU90" s="11"/>
      <c r="AV90" s="10"/>
      <c r="AW90" s="32"/>
      <c r="AX90" s="11"/>
      <c r="AY90" s="10"/>
      <c r="AZ90" s="32"/>
      <c r="BA90" s="11"/>
      <c r="BB90" s="28"/>
      <c r="BC90" s="76"/>
    </row>
    <row r="91" spans="1:55">
      <c r="A91">
        <f t="shared" si="5"/>
        <v>49</v>
      </c>
      <c r="B91" s="6"/>
      <c r="C91" s="10"/>
      <c r="D91" s="32"/>
      <c r="E91" s="11"/>
      <c r="F91" s="10"/>
      <c r="G91" s="32"/>
      <c r="H91" s="11"/>
      <c r="I91" s="10"/>
      <c r="J91" s="32"/>
      <c r="K91" s="11"/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10"/>
      <c r="Y91" s="32"/>
      <c r="Z91" s="11"/>
      <c r="AA91" s="10"/>
      <c r="AB91" s="32"/>
      <c r="AC91" s="11"/>
      <c r="AD91" s="10"/>
      <c r="AE91" s="32"/>
      <c r="AF91" s="11"/>
      <c r="AG91" s="10"/>
      <c r="AH91" s="32"/>
      <c r="AI91" s="11"/>
      <c r="AJ91" s="10"/>
      <c r="AK91" s="32"/>
      <c r="AL91" s="11"/>
      <c r="AM91" s="10"/>
      <c r="AN91" s="32"/>
      <c r="AO91" s="11"/>
      <c r="AP91" s="10"/>
      <c r="AQ91" s="32"/>
      <c r="AR91" s="11"/>
      <c r="AS91" s="10"/>
      <c r="AT91" s="32"/>
      <c r="AU91" s="11"/>
      <c r="AV91" s="10"/>
      <c r="AW91" s="32"/>
      <c r="AX91" s="11"/>
      <c r="AY91" s="10"/>
      <c r="AZ91" s="32"/>
      <c r="BA91" s="11"/>
      <c r="BC91" s="41"/>
    </row>
    <row r="92" spans="1:55">
      <c r="A92">
        <f t="shared" si="5"/>
        <v>50</v>
      </c>
      <c r="B92" s="6"/>
      <c r="C92" s="10"/>
      <c r="D92" s="32"/>
      <c r="E92" s="11"/>
      <c r="F92" s="10"/>
      <c r="G92" s="32"/>
      <c r="H92" s="11"/>
      <c r="I92" s="10"/>
      <c r="J92" s="32"/>
      <c r="K92" s="11"/>
      <c r="L92" s="10"/>
      <c r="M92" s="32"/>
      <c r="N92" s="11"/>
      <c r="O92" s="10"/>
      <c r="P92" s="32"/>
      <c r="Q92" s="11"/>
      <c r="R92" s="10"/>
      <c r="S92" s="32"/>
      <c r="T92" s="11"/>
      <c r="U92" s="10"/>
      <c r="V92" s="32"/>
      <c r="W92" s="11"/>
      <c r="X92" s="10"/>
      <c r="Y92" s="32"/>
      <c r="Z92" s="11"/>
      <c r="AA92" s="10"/>
      <c r="AB92" s="32"/>
      <c r="AC92" s="11"/>
      <c r="AD92" s="10"/>
      <c r="AE92" s="32"/>
      <c r="AF92" s="11"/>
      <c r="AG92" s="10"/>
      <c r="AH92" s="32"/>
      <c r="AI92" s="11"/>
      <c r="AJ92" s="10"/>
      <c r="AK92" s="32"/>
      <c r="AL92" s="11"/>
      <c r="AM92" s="10"/>
      <c r="AN92" s="32"/>
      <c r="AO92" s="11"/>
      <c r="AP92" s="10"/>
      <c r="AQ92" s="32"/>
      <c r="AR92" s="11"/>
      <c r="AS92" s="10"/>
      <c r="AT92" s="32"/>
      <c r="AU92" s="11"/>
      <c r="AV92" s="10"/>
      <c r="AW92" s="32"/>
      <c r="AX92" s="11"/>
      <c r="AY92" s="10"/>
      <c r="AZ92" s="32"/>
      <c r="BA92" s="11"/>
      <c r="BC92" s="41"/>
    </row>
    <row r="93" spans="1:55">
      <c r="A93">
        <f t="shared" si="5"/>
        <v>51</v>
      </c>
      <c r="B93" s="6"/>
      <c r="C93" s="10"/>
      <c r="D93" s="32"/>
      <c r="E93" s="11"/>
      <c r="F93" s="10"/>
      <c r="G93" s="32"/>
      <c r="H93" s="11"/>
      <c r="I93" s="10"/>
      <c r="J93" s="32"/>
      <c r="K93" s="11"/>
      <c r="L93" s="10"/>
      <c r="M93" s="32"/>
      <c r="N93" s="11"/>
      <c r="O93" s="10"/>
      <c r="P93" s="32"/>
      <c r="Q93" s="11"/>
      <c r="R93" s="10"/>
      <c r="S93" s="32"/>
      <c r="T93" s="11"/>
      <c r="U93" s="10"/>
      <c r="V93" s="32"/>
      <c r="W93" s="11"/>
      <c r="X93" s="10"/>
      <c r="Y93" s="32"/>
      <c r="Z93" s="11"/>
      <c r="AA93" s="10"/>
      <c r="AB93" s="32"/>
      <c r="AC93" s="11"/>
      <c r="AD93" s="10"/>
      <c r="AE93" s="32"/>
      <c r="AF93" s="11"/>
      <c r="AG93" s="10"/>
      <c r="AH93" s="32"/>
      <c r="AI93" s="11"/>
      <c r="AJ93" s="10"/>
      <c r="AK93" s="32"/>
      <c r="AL93" s="11"/>
      <c r="AM93" s="10"/>
      <c r="AN93" s="32"/>
      <c r="AO93" s="11"/>
      <c r="AP93" s="10"/>
      <c r="AQ93" s="32"/>
      <c r="AR93" s="11"/>
      <c r="AS93" s="10"/>
      <c r="AT93" s="32"/>
      <c r="AU93" s="11"/>
      <c r="AV93" s="10"/>
      <c r="AW93" s="32"/>
      <c r="AX93" s="11"/>
      <c r="AY93" s="10"/>
      <c r="AZ93" s="32"/>
      <c r="BA93" s="11"/>
      <c r="BB93" s="28"/>
      <c r="BC93" s="41"/>
    </row>
    <row r="94" spans="1:55">
      <c r="A94">
        <f t="shared" si="5"/>
        <v>52</v>
      </c>
      <c r="B94" s="6"/>
      <c r="C94" s="10"/>
      <c r="D94" s="32"/>
      <c r="E94" s="11"/>
      <c r="F94" s="10"/>
      <c r="G94" s="32"/>
      <c r="H94" s="11"/>
      <c r="I94" s="10"/>
      <c r="J94" s="32"/>
      <c r="K94" s="11"/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/>
      <c r="AB94" s="32"/>
      <c r="AC94" s="11"/>
      <c r="AD94" s="10"/>
      <c r="AE94" s="32"/>
      <c r="AF94" s="11"/>
      <c r="AG94" s="10"/>
      <c r="AH94" s="32"/>
      <c r="AI94" s="11"/>
      <c r="AJ94" s="10"/>
      <c r="AK94" s="32"/>
      <c r="AL94" s="11"/>
      <c r="AM94" s="10"/>
      <c r="AN94" s="32"/>
      <c r="AO94" s="11"/>
      <c r="AP94" s="10"/>
      <c r="AQ94" s="32"/>
      <c r="AR94" s="11"/>
      <c r="AS94" s="10"/>
      <c r="AT94" s="32"/>
      <c r="AU94" s="11"/>
      <c r="AV94" s="10"/>
      <c r="AW94" s="32"/>
      <c r="AX94" s="11"/>
      <c r="AY94" s="10"/>
      <c r="AZ94" s="32"/>
      <c r="BA94" s="11"/>
      <c r="BB94" s="28"/>
      <c r="BC94" s="41"/>
    </row>
    <row r="95" spans="1:55">
      <c r="A95">
        <f t="shared" si="5"/>
        <v>53</v>
      </c>
      <c r="B95" s="6"/>
      <c r="C95" s="10"/>
      <c r="D95" s="32"/>
      <c r="E95" s="11"/>
      <c r="F95" s="10"/>
      <c r="G95" s="32"/>
      <c r="H95" s="11"/>
      <c r="I95" s="10"/>
      <c r="J95" s="32"/>
      <c r="K95" s="11"/>
      <c r="L95" s="10"/>
      <c r="M95" s="32"/>
      <c r="N95" s="11"/>
      <c r="O95" s="10"/>
      <c r="P95" s="32"/>
      <c r="Q95" s="11"/>
      <c r="R95" s="10"/>
      <c r="S95" s="32"/>
      <c r="T95" s="11"/>
      <c r="U95" s="10"/>
      <c r="V95" s="32"/>
      <c r="W95" s="11"/>
      <c r="X95" s="10"/>
      <c r="Y95" s="32"/>
      <c r="Z95" s="11"/>
      <c r="AA95" s="10"/>
      <c r="AB95" s="32"/>
      <c r="AC95" s="11"/>
      <c r="AD95" s="10"/>
      <c r="AE95" s="32"/>
      <c r="AF95" s="11"/>
      <c r="AG95" s="10"/>
      <c r="AH95" s="32"/>
      <c r="AI95" s="11"/>
      <c r="AJ95" s="10"/>
      <c r="AK95" s="32"/>
      <c r="AL95" s="11"/>
      <c r="AM95" s="10"/>
      <c r="AN95" s="32"/>
      <c r="AO95" s="11"/>
      <c r="AP95" s="10"/>
      <c r="AQ95" s="32"/>
      <c r="AR95" s="11"/>
      <c r="AS95" s="10"/>
      <c r="AT95" s="32"/>
      <c r="AU95" s="11"/>
      <c r="AV95" s="10"/>
      <c r="AW95" s="32"/>
      <c r="AX95" s="11"/>
      <c r="AY95" s="10"/>
      <c r="AZ95" s="32"/>
      <c r="BA95" s="11"/>
      <c r="BB95" s="28"/>
      <c r="BC95" s="41"/>
    </row>
    <row r="96" spans="1:55">
      <c r="A96">
        <f t="shared" si="5"/>
        <v>54</v>
      </c>
      <c r="B96" s="6"/>
      <c r="C96" s="10"/>
      <c r="D96" s="32"/>
      <c r="E96" s="11"/>
      <c r="F96" s="10"/>
      <c r="G96" s="32"/>
      <c r="H96" s="11"/>
      <c r="I96" s="10"/>
      <c r="J96" s="32"/>
      <c r="K96" s="11"/>
      <c r="L96" s="10"/>
      <c r="M96" s="32"/>
      <c r="N96" s="11"/>
      <c r="O96" s="10"/>
      <c r="P96" s="32"/>
      <c r="Q96" s="11"/>
      <c r="R96" s="10"/>
      <c r="S96" s="32"/>
      <c r="T96" s="11"/>
      <c r="U96" s="10"/>
      <c r="V96" s="32"/>
      <c r="W96" s="11"/>
      <c r="X96" s="10"/>
      <c r="Y96" s="32"/>
      <c r="Z96" s="11"/>
      <c r="AA96" s="10"/>
      <c r="AB96" s="32"/>
      <c r="AC96" s="11"/>
      <c r="AD96" s="10"/>
      <c r="AE96" s="32"/>
      <c r="AF96" s="11"/>
      <c r="AG96" s="10"/>
      <c r="AH96" s="32"/>
      <c r="AI96" s="11"/>
      <c r="AJ96" s="10"/>
      <c r="AK96" s="32"/>
      <c r="AL96" s="11"/>
      <c r="AM96" s="10"/>
      <c r="AN96" s="32"/>
      <c r="AO96" s="11"/>
      <c r="AP96" s="10"/>
      <c r="AQ96" s="32"/>
      <c r="AR96" s="11"/>
      <c r="AS96" s="10"/>
      <c r="AT96" s="32"/>
      <c r="AU96" s="11"/>
      <c r="AV96" s="10"/>
      <c r="AW96" s="32"/>
      <c r="AX96" s="11"/>
      <c r="AY96" s="10"/>
      <c r="AZ96" s="32"/>
      <c r="BA96" s="11"/>
      <c r="BB96" s="28"/>
      <c r="BC96" s="41"/>
    </row>
    <row r="97" spans="1:55">
      <c r="A97">
        <f t="shared" si="5"/>
        <v>55</v>
      </c>
      <c r="B97" s="6"/>
      <c r="C97" s="10"/>
      <c r="D97" s="32"/>
      <c r="E97" s="11"/>
      <c r="F97" s="10"/>
      <c r="G97" s="32"/>
      <c r="H97" s="11"/>
      <c r="I97" s="10"/>
      <c r="J97" s="32"/>
      <c r="K97" s="11"/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/>
      <c r="AB97" s="32"/>
      <c r="AC97" s="11"/>
      <c r="AD97" s="10"/>
      <c r="AE97" s="32"/>
      <c r="AF97" s="11"/>
      <c r="AG97" s="10"/>
      <c r="AH97" s="32"/>
      <c r="AI97" s="11"/>
      <c r="AJ97" s="10"/>
      <c r="AK97" s="32"/>
      <c r="AL97" s="11"/>
      <c r="AM97" s="10"/>
      <c r="AN97" s="32"/>
      <c r="AO97" s="11"/>
      <c r="AP97" s="10"/>
      <c r="AQ97" s="32"/>
      <c r="AR97" s="11"/>
      <c r="AS97" s="10"/>
      <c r="AT97" s="32"/>
      <c r="AU97" s="11"/>
      <c r="AV97" s="10"/>
      <c r="AW97" s="32"/>
      <c r="AX97" s="11"/>
      <c r="AY97" s="10"/>
      <c r="AZ97" s="32"/>
      <c r="BA97" s="11"/>
      <c r="BC97" s="41"/>
    </row>
    <row r="98" spans="1:55">
      <c r="A98">
        <f t="shared" si="5"/>
        <v>56</v>
      </c>
      <c r="B98" s="6"/>
      <c r="C98" s="10"/>
      <c r="D98" s="32"/>
      <c r="E98" s="11"/>
      <c r="F98" s="10"/>
      <c r="G98" s="32"/>
      <c r="H98" s="11"/>
      <c r="I98" s="10"/>
      <c r="J98" s="32"/>
      <c r="K98" s="11"/>
      <c r="L98" s="10"/>
      <c r="M98" s="32"/>
      <c r="N98" s="11"/>
      <c r="O98" s="10"/>
      <c r="P98" s="32"/>
      <c r="Q98" s="11"/>
      <c r="R98" s="10"/>
      <c r="S98" s="32"/>
      <c r="T98" s="11"/>
      <c r="U98" s="10"/>
      <c r="V98" s="32"/>
      <c r="W98" s="11"/>
      <c r="X98" s="10"/>
      <c r="Y98" s="32"/>
      <c r="Z98" s="11"/>
      <c r="AA98" s="10"/>
      <c r="AB98" s="32"/>
      <c r="AC98" s="11"/>
      <c r="AD98" s="10"/>
      <c r="AE98" s="32"/>
      <c r="AF98" s="11"/>
      <c r="AG98" s="10"/>
      <c r="AH98" s="32"/>
      <c r="AI98" s="11"/>
      <c r="AJ98" s="10"/>
      <c r="AK98" s="32"/>
      <c r="AL98" s="11"/>
      <c r="AM98" s="10"/>
      <c r="AN98" s="32"/>
      <c r="AO98" s="11"/>
      <c r="AP98" s="10"/>
      <c r="AQ98" s="32"/>
      <c r="AR98" s="11"/>
      <c r="AS98" s="10"/>
      <c r="AT98" s="32"/>
      <c r="AU98" s="11"/>
      <c r="AV98" s="10"/>
      <c r="AW98" s="32"/>
      <c r="AX98" s="11"/>
      <c r="AY98" s="10"/>
      <c r="AZ98" s="32"/>
      <c r="BA98" s="11"/>
      <c r="BC98" s="41"/>
    </row>
    <row r="99" spans="1:55">
      <c r="A99">
        <f t="shared" si="5"/>
        <v>57</v>
      </c>
      <c r="B99" s="6"/>
      <c r="C99" s="10"/>
      <c r="D99" s="32"/>
      <c r="E99" s="11"/>
      <c r="F99" s="10"/>
      <c r="G99" s="32"/>
      <c r="H99" s="11"/>
      <c r="I99" s="10"/>
      <c r="J99" s="32"/>
      <c r="K99" s="11"/>
      <c r="L99" s="10"/>
      <c r="M99" s="32"/>
      <c r="N99" s="11"/>
      <c r="O99" s="10"/>
      <c r="P99" s="32"/>
      <c r="Q99" s="11"/>
      <c r="R99" s="10"/>
      <c r="S99" s="32"/>
      <c r="T99" s="11"/>
      <c r="U99" s="10"/>
      <c r="V99" s="32"/>
      <c r="W99" s="11"/>
      <c r="X99" s="10"/>
      <c r="Y99" s="32"/>
      <c r="Z99" s="11"/>
      <c r="AA99" s="10"/>
      <c r="AB99" s="32"/>
      <c r="AC99" s="11"/>
      <c r="AD99" s="10"/>
      <c r="AE99" s="32"/>
      <c r="AF99" s="11"/>
      <c r="AG99" s="10"/>
      <c r="AH99" s="32"/>
      <c r="AI99" s="11"/>
      <c r="AJ99" s="10"/>
      <c r="AK99" s="32"/>
      <c r="AL99" s="11"/>
      <c r="AM99" s="10"/>
      <c r="AN99" s="32"/>
      <c r="AO99" s="11"/>
      <c r="AP99" s="10"/>
      <c r="AQ99" s="32"/>
      <c r="AR99" s="11"/>
      <c r="AS99" s="10"/>
      <c r="AT99" s="32"/>
      <c r="AU99" s="11"/>
      <c r="AV99" s="10"/>
      <c r="AW99" s="32"/>
      <c r="AX99" s="11"/>
      <c r="AY99" s="10"/>
      <c r="AZ99" s="32"/>
      <c r="BA99" s="11"/>
      <c r="BC99" s="41"/>
    </row>
    <row r="100" spans="1:55">
      <c r="A100">
        <f t="shared" si="5"/>
        <v>58</v>
      </c>
      <c r="B100" s="6"/>
      <c r="C100" s="10"/>
      <c r="D100" s="32"/>
      <c r="E100" s="11"/>
      <c r="F100" s="10"/>
      <c r="G100" s="32"/>
      <c r="H100" s="11"/>
      <c r="I100" s="10"/>
      <c r="J100" s="32"/>
      <c r="K100" s="11"/>
      <c r="L100" s="10"/>
      <c r="M100" s="32"/>
      <c r="N100" s="11"/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/>
      <c r="AB100" s="32"/>
      <c r="AC100" s="11"/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/>
      <c r="AQ100" s="32"/>
      <c r="AR100" s="11"/>
      <c r="AS100" s="10"/>
      <c r="AT100" s="32"/>
      <c r="AU100" s="11"/>
      <c r="AV100" s="10"/>
      <c r="AW100" s="32"/>
      <c r="AX100" s="11"/>
      <c r="AY100" s="10"/>
      <c r="AZ100" s="32"/>
      <c r="BA100" s="11"/>
      <c r="BC100" s="41"/>
    </row>
    <row r="101" spans="1:55">
      <c r="A101">
        <f t="shared" si="5"/>
        <v>59</v>
      </c>
      <c r="B101" s="6"/>
      <c r="C101" s="10"/>
      <c r="D101" s="32"/>
      <c r="E101" s="11"/>
      <c r="F101" s="10"/>
      <c r="G101" s="32"/>
      <c r="H101" s="11"/>
      <c r="I101" s="10"/>
      <c r="J101" s="32"/>
      <c r="K101" s="11"/>
      <c r="L101" s="10"/>
      <c r="M101" s="32"/>
      <c r="N101" s="11"/>
      <c r="O101" s="10"/>
      <c r="P101" s="32"/>
      <c r="Q101" s="11"/>
      <c r="R101" s="10"/>
      <c r="S101" s="32"/>
      <c r="T101" s="11"/>
      <c r="U101" s="10"/>
      <c r="V101" s="32"/>
      <c r="W101" s="11"/>
      <c r="X101" s="10"/>
      <c r="Y101" s="32"/>
      <c r="Z101" s="11"/>
      <c r="AA101" s="10"/>
      <c r="AB101" s="32"/>
      <c r="AC101" s="11"/>
      <c r="AD101" s="10"/>
      <c r="AE101" s="32"/>
      <c r="AF101" s="11"/>
      <c r="AG101" s="10"/>
      <c r="AH101" s="32"/>
      <c r="AI101" s="11"/>
      <c r="AJ101" s="10"/>
      <c r="AK101" s="32"/>
      <c r="AL101" s="11"/>
      <c r="AM101" s="10"/>
      <c r="AN101" s="32"/>
      <c r="AO101" s="11"/>
      <c r="AP101" s="10"/>
      <c r="AQ101" s="32"/>
      <c r="AR101" s="11"/>
      <c r="AS101" s="10"/>
      <c r="AT101" s="32"/>
      <c r="AU101" s="11"/>
      <c r="AV101" s="10"/>
      <c r="AW101" s="32"/>
      <c r="AX101" s="11"/>
      <c r="AY101" s="10"/>
      <c r="AZ101" s="32"/>
      <c r="BA101" s="11"/>
      <c r="BC101" s="41"/>
    </row>
    <row r="102" spans="1:55">
      <c r="A102">
        <f t="shared" si="5"/>
        <v>60</v>
      </c>
      <c r="B102" s="6"/>
      <c r="C102" s="10"/>
      <c r="D102" s="32"/>
      <c r="E102" s="11"/>
      <c r="F102" s="10"/>
      <c r="G102" s="32"/>
      <c r="H102" s="11"/>
      <c r="I102" s="10"/>
      <c r="J102" s="32"/>
      <c r="K102" s="11"/>
      <c r="L102" s="10"/>
      <c r="M102" s="32"/>
      <c r="N102" s="11"/>
      <c r="O102" s="10"/>
      <c r="P102" s="32"/>
      <c r="Q102" s="11"/>
      <c r="R102" s="10"/>
      <c r="S102" s="32"/>
      <c r="T102" s="11"/>
      <c r="U102" s="10"/>
      <c r="V102" s="32"/>
      <c r="W102" s="11"/>
      <c r="X102" s="10"/>
      <c r="Y102" s="32"/>
      <c r="Z102" s="11"/>
      <c r="AA102" s="10"/>
      <c r="AB102" s="32"/>
      <c r="AC102" s="11"/>
      <c r="AD102" s="10"/>
      <c r="AE102" s="32"/>
      <c r="AF102" s="11"/>
      <c r="AG102" s="10"/>
      <c r="AH102" s="32"/>
      <c r="AI102" s="11"/>
      <c r="AJ102" s="10"/>
      <c r="AK102" s="32"/>
      <c r="AL102" s="11"/>
      <c r="AM102" s="10"/>
      <c r="AN102" s="32"/>
      <c r="AO102" s="11"/>
      <c r="AP102" s="10"/>
      <c r="AQ102" s="32"/>
      <c r="AR102" s="11"/>
      <c r="AS102" s="10"/>
      <c r="AT102" s="32"/>
      <c r="AU102" s="11"/>
      <c r="AV102" s="10"/>
      <c r="AW102" s="32"/>
      <c r="AX102" s="11"/>
      <c r="AY102" s="10"/>
      <c r="AZ102" s="32"/>
      <c r="BA102" s="11"/>
      <c r="BC102" s="41"/>
    </row>
    <row r="103" spans="1:55">
      <c r="A103">
        <f t="shared" si="5"/>
        <v>61</v>
      </c>
      <c r="B103" s="6"/>
      <c r="C103" s="10"/>
      <c r="D103" s="32"/>
      <c r="E103" s="11"/>
      <c r="F103" s="10"/>
      <c r="G103" s="32"/>
      <c r="H103" s="11"/>
      <c r="I103" s="10"/>
      <c r="J103" s="32"/>
      <c r="K103" s="11"/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/>
      <c r="AB103" s="32"/>
      <c r="AC103" s="11"/>
      <c r="AD103" s="10"/>
      <c r="AE103" s="32"/>
      <c r="AF103" s="11"/>
      <c r="AG103" s="10"/>
      <c r="AH103" s="32"/>
      <c r="AI103" s="11"/>
      <c r="AJ103" s="10"/>
      <c r="AK103" s="32"/>
      <c r="AL103" s="11"/>
      <c r="AM103" s="10"/>
      <c r="AN103" s="32"/>
      <c r="AO103" s="11"/>
      <c r="AP103" s="10"/>
      <c r="AQ103" s="32"/>
      <c r="AR103" s="11"/>
      <c r="AS103" s="10"/>
      <c r="AT103" s="32"/>
      <c r="AU103" s="11"/>
      <c r="AV103" s="10"/>
      <c r="AW103" s="32"/>
      <c r="AX103" s="11"/>
      <c r="AY103" s="10"/>
      <c r="AZ103" s="32"/>
      <c r="BA103" s="11"/>
      <c r="BC103" s="41"/>
    </row>
    <row r="104" spans="1:55">
      <c r="A104">
        <f t="shared" si="5"/>
        <v>62</v>
      </c>
      <c r="B104" s="6"/>
      <c r="C104" s="10"/>
      <c r="D104" s="32"/>
      <c r="E104" s="11"/>
      <c r="F104" s="10"/>
      <c r="G104" s="32"/>
      <c r="H104" s="11"/>
      <c r="I104" s="10"/>
      <c r="J104" s="32"/>
      <c r="K104" s="11"/>
      <c r="L104" s="10"/>
      <c r="M104" s="32"/>
      <c r="N104" s="11"/>
      <c r="O104" s="10"/>
      <c r="P104" s="32"/>
      <c r="Q104" s="11"/>
      <c r="R104" s="10"/>
      <c r="S104" s="32"/>
      <c r="T104" s="11"/>
      <c r="U104" s="10"/>
      <c r="V104" s="32"/>
      <c r="W104" s="11"/>
      <c r="X104" s="10"/>
      <c r="Y104" s="32"/>
      <c r="Z104" s="11"/>
      <c r="AA104" s="10"/>
      <c r="AB104" s="32"/>
      <c r="AC104" s="11"/>
      <c r="AD104" s="10"/>
      <c r="AE104" s="32"/>
      <c r="AF104" s="11"/>
      <c r="AG104" s="10"/>
      <c r="AH104" s="32"/>
      <c r="AI104" s="11"/>
      <c r="AJ104" s="10"/>
      <c r="AK104" s="32"/>
      <c r="AL104" s="11"/>
      <c r="AM104" s="10"/>
      <c r="AN104" s="32"/>
      <c r="AO104" s="11"/>
      <c r="AP104" s="10"/>
      <c r="AQ104" s="32"/>
      <c r="AR104" s="11"/>
      <c r="AS104" s="10"/>
      <c r="AT104" s="32"/>
      <c r="AU104" s="11"/>
      <c r="AV104" s="10"/>
      <c r="AW104" s="32"/>
      <c r="AX104" s="11"/>
      <c r="AY104" s="10"/>
      <c r="AZ104" s="32"/>
      <c r="BA104" s="11"/>
      <c r="BC104" s="41"/>
    </row>
    <row r="105" spans="1:55">
      <c r="A105">
        <f t="shared" si="5"/>
        <v>63</v>
      </c>
      <c r="B105" s="6"/>
      <c r="C105" s="10"/>
      <c r="D105" s="32"/>
      <c r="E105" s="11"/>
      <c r="F105" s="10"/>
      <c r="G105" s="32"/>
      <c r="H105" s="11"/>
      <c r="I105" s="10"/>
      <c r="J105" s="32"/>
      <c r="K105" s="11"/>
      <c r="L105" s="10"/>
      <c r="M105" s="32"/>
      <c r="N105" s="11"/>
      <c r="O105" s="10"/>
      <c r="P105" s="32"/>
      <c r="Q105" s="11"/>
      <c r="R105" s="10"/>
      <c r="S105" s="32"/>
      <c r="T105" s="11"/>
      <c r="U105" s="10"/>
      <c r="V105" s="32"/>
      <c r="W105" s="11"/>
      <c r="X105" s="10"/>
      <c r="Y105" s="32"/>
      <c r="Z105" s="11"/>
      <c r="AA105" s="10"/>
      <c r="AB105" s="32"/>
      <c r="AC105" s="11"/>
      <c r="AD105" s="10"/>
      <c r="AE105" s="32"/>
      <c r="AF105" s="11"/>
      <c r="AG105" s="10"/>
      <c r="AH105" s="32"/>
      <c r="AI105" s="11"/>
      <c r="AJ105" s="10"/>
      <c r="AK105" s="32"/>
      <c r="AL105" s="11"/>
      <c r="AM105" s="10"/>
      <c r="AN105" s="32"/>
      <c r="AO105" s="11"/>
      <c r="AP105" s="10"/>
      <c r="AQ105" s="32"/>
      <c r="AR105" s="11"/>
      <c r="AS105" s="10"/>
      <c r="AT105" s="32"/>
      <c r="AU105" s="11"/>
      <c r="AV105" s="10"/>
      <c r="AW105" s="32"/>
      <c r="AX105" s="11"/>
      <c r="AY105" s="10"/>
      <c r="AZ105" s="32"/>
      <c r="BA105" s="11"/>
      <c r="BC105" s="41"/>
    </row>
    <row r="106" spans="1:55">
      <c r="A106">
        <f t="shared" si="5"/>
        <v>64</v>
      </c>
      <c r="B106" s="6"/>
      <c r="C106" s="10"/>
      <c r="D106" s="32"/>
      <c r="E106" s="11"/>
      <c r="F106" s="10"/>
      <c r="G106" s="32"/>
      <c r="H106" s="11"/>
      <c r="I106" s="10"/>
      <c r="J106" s="32"/>
      <c r="K106" s="11"/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/>
      <c r="AC106" s="11"/>
      <c r="AD106" s="10"/>
      <c r="AE106" s="32"/>
      <c r="AF106" s="11"/>
      <c r="AG106" s="10"/>
      <c r="AH106" s="32"/>
      <c r="AI106" s="11"/>
      <c r="AJ106" s="10"/>
      <c r="AK106" s="32"/>
      <c r="AL106" s="11"/>
      <c r="AM106" s="10"/>
      <c r="AN106" s="32"/>
      <c r="AO106" s="11"/>
      <c r="AP106" s="10"/>
      <c r="AQ106" s="32"/>
      <c r="AR106" s="11"/>
      <c r="AS106" s="10"/>
      <c r="AT106" s="32"/>
      <c r="AU106" s="11"/>
      <c r="AV106" s="10"/>
      <c r="AW106" s="32"/>
      <c r="AX106" s="11"/>
      <c r="AY106" s="10"/>
      <c r="AZ106" s="32"/>
      <c r="BA106" s="11"/>
      <c r="BC106" s="41"/>
    </row>
    <row r="107" spans="1:55">
      <c r="A107">
        <f t="shared" si="5"/>
        <v>65</v>
      </c>
      <c r="B107" s="6"/>
      <c r="C107" s="10"/>
      <c r="D107" s="32"/>
      <c r="E107" s="11"/>
      <c r="F107" s="10"/>
      <c r="G107" s="32"/>
      <c r="H107" s="11"/>
      <c r="I107" s="10"/>
      <c r="J107" s="32"/>
      <c r="K107" s="11"/>
      <c r="L107" s="10"/>
      <c r="M107" s="32"/>
      <c r="N107" s="11"/>
      <c r="O107" s="10"/>
      <c r="P107" s="32"/>
      <c r="Q107" s="11"/>
      <c r="R107" s="10"/>
      <c r="S107" s="32"/>
      <c r="T107" s="11"/>
      <c r="U107" s="10"/>
      <c r="V107" s="32"/>
      <c r="W107" s="11"/>
      <c r="X107" s="10"/>
      <c r="Y107" s="32"/>
      <c r="Z107" s="11"/>
      <c r="AA107" s="10"/>
      <c r="AB107" s="32"/>
      <c r="AC107" s="11"/>
      <c r="AD107" s="10"/>
      <c r="AE107" s="32"/>
      <c r="AF107" s="11"/>
      <c r="AG107" s="10"/>
      <c r="AH107" s="32"/>
      <c r="AI107" s="11"/>
      <c r="AJ107" s="10"/>
      <c r="AK107" s="32"/>
      <c r="AL107" s="11"/>
      <c r="AM107" s="10"/>
      <c r="AN107" s="32"/>
      <c r="AO107" s="11"/>
      <c r="AP107" s="10"/>
      <c r="AQ107" s="32"/>
      <c r="AR107" s="11"/>
      <c r="AS107" s="10"/>
      <c r="AT107" s="32"/>
      <c r="AU107" s="11"/>
      <c r="AV107" s="10"/>
      <c r="AW107" s="32"/>
      <c r="AX107" s="11"/>
      <c r="AY107" s="10"/>
      <c r="AZ107" s="32"/>
      <c r="BA107" s="11"/>
      <c r="BB107" s="128"/>
      <c r="BC107" s="76"/>
    </row>
    <row r="108" spans="1:55">
      <c r="A108">
        <f t="shared" si="5"/>
        <v>66</v>
      </c>
      <c r="B108" s="6"/>
      <c r="C108" s="10"/>
      <c r="D108" s="32"/>
      <c r="E108" s="11"/>
      <c r="F108" s="10"/>
      <c r="G108" s="32"/>
      <c r="H108" s="11"/>
      <c r="I108" s="10"/>
      <c r="J108" s="32"/>
      <c r="K108" s="11"/>
      <c r="L108" s="10"/>
      <c r="M108" s="32"/>
      <c r="N108" s="11"/>
      <c r="O108" s="10"/>
      <c r="P108" s="32"/>
      <c r="Q108" s="11"/>
      <c r="R108" s="10"/>
      <c r="S108" s="32"/>
      <c r="T108" s="11"/>
      <c r="U108" s="10"/>
      <c r="V108" s="32"/>
      <c r="W108" s="11"/>
      <c r="X108" s="10"/>
      <c r="Y108" s="32"/>
      <c r="Z108" s="11"/>
      <c r="AA108" s="10"/>
      <c r="AB108" s="32"/>
      <c r="AC108" s="11"/>
      <c r="AD108" s="10"/>
      <c r="AE108" s="32"/>
      <c r="AF108" s="11"/>
      <c r="AG108" s="10"/>
      <c r="AH108" s="32"/>
      <c r="AI108" s="11"/>
      <c r="AJ108" s="10"/>
      <c r="AK108" s="32"/>
      <c r="AL108" s="11"/>
      <c r="AM108" s="10"/>
      <c r="AN108" s="32"/>
      <c r="AO108" s="11"/>
      <c r="AP108" s="10"/>
      <c r="AQ108" s="32"/>
      <c r="AR108" s="11"/>
      <c r="AS108" s="10"/>
      <c r="AT108" s="32"/>
      <c r="AU108" s="11"/>
      <c r="AV108" s="10"/>
      <c r="AW108" s="32"/>
      <c r="AX108" s="11"/>
      <c r="AY108" s="10"/>
      <c r="AZ108" s="32"/>
      <c r="BA108" s="11"/>
      <c r="BB108" s="28"/>
      <c r="BC108" s="41"/>
    </row>
    <row r="109" spans="1:55">
      <c r="A109">
        <f t="shared" ref="A109:A156" si="6">+A108+1</f>
        <v>67</v>
      </c>
      <c r="B109" s="6"/>
      <c r="C109" s="10"/>
      <c r="D109" s="32"/>
      <c r="E109" s="11"/>
      <c r="F109" s="10"/>
      <c r="G109" s="32"/>
      <c r="H109" s="11"/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/>
      <c r="AQ109" s="32"/>
      <c r="AR109" s="11"/>
      <c r="AS109" s="10"/>
      <c r="AT109" s="32"/>
      <c r="AU109" s="11"/>
      <c r="AV109" s="10"/>
      <c r="AW109" s="32"/>
      <c r="AX109" s="11"/>
      <c r="AY109" s="10"/>
      <c r="AZ109" s="32"/>
      <c r="BA109" s="11"/>
      <c r="BB109" s="28"/>
      <c r="BC109" s="41"/>
    </row>
    <row r="110" spans="1:55">
      <c r="A110">
        <f t="shared" si="6"/>
        <v>68</v>
      </c>
      <c r="B110" s="6"/>
      <c r="C110" s="10"/>
      <c r="D110" s="32"/>
      <c r="E110" s="11"/>
      <c r="F110" s="10"/>
      <c r="G110" s="32"/>
      <c r="H110" s="11"/>
      <c r="I110" s="10"/>
      <c r="J110" s="32"/>
      <c r="K110" s="11"/>
      <c r="L110" s="10"/>
      <c r="M110" s="32"/>
      <c r="N110" s="11"/>
      <c r="O110" s="10"/>
      <c r="P110" s="32"/>
      <c r="Q110" s="11"/>
      <c r="R110" s="10"/>
      <c r="S110" s="32"/>
      <c r="T110" s="11"/>
      <c r="U110" s="10"/>
      <c r="V110" s="32"/>
      <c r="W110" s="11"/>
      <c r="X110" s="10"/>
      <c r="Y110" s="32"/>
      <c r="Z110" s="11"/>
      <c r="AA110" s="10"/>
      <c r="AB110" s="32"/>
      <c r="AC110" s="11"/>
      <c r="AD110" s="10"/>
      <c r="AE110" s="32"/>
      <c r="AF110" s="11"/>
      <c r="AG110" s="10"/>
      <c r="AH110" s="32"/>
      <c r="AI110" s="11"/>
      <c r="AJ110" s="10"/>
      <c r="AK110" s="32"/>
      <c r="AL110" s="11"/>
      <c r="AM110" s="10"/>
      <c r="AN110" s="32"/>
      <c r="AO110" s="11"/>
      <c r="AP110" s="10"/>
      <c r="AQ110" s="32"/>
      <c r="AR110" s="11"/>
      <c r="AS110" s="10"/>
      <c r="AT110" s="32"/>
      <c r="AU110" s="11"/>
      <c r="AV110" s="10"/>
      <c r="AW110" s="32"/>
      <c r="AX110" s="11"/>
      <c r="AY110" s="10"/>
      <c r="AZ110" s="32"/>
      <c r="BA110" s="11"/>
      <c r="BC110" s="41"/>
    </row>
    <row r="111" spans="1:55">
      <c r="A111">
        <f t="shared" si="6"/>
        <v>69</v>
      </c>
      <c r="B111" s="6"/>
      <c r="C111" s="10"/>
      <c r="D111" s="32"/>
      <c r="E111" s="11"/>
      <c r="F111" s="10"/>
      <c r="G111" s="32"/>
      <c r="H111" s="11"/>
      <c r="I111" s="10"/>
      <c r="J111" s="32"/>
      <c r="K111" s="11"/>
      <c r="L111" s="10"/>
      <c r="M111" s="32"/>
      <c r="N111" s="11"/>
      <c r="O111" s="10"/>
      <c r="P111" s="32"/>
      <c r="Q111" s="11"/>
      <c r="R111" s="10"/>
      <c r="S111" s="32"/>
      <c r="T111" s="11"/>
      <c r="U111" s="10"/>
      <c r="V111" s="32"/>
      <c r="W111" s="11"/>
      <c r="X111" s="10"/>
      <c r="Y111" s="32"/>
      <c r="Z111" s="11"/>
      <c r="AA111" s="10"/>
      <c r="AB111" s="32"/>
      <c r="AC111" s="11"/>
      <c r="AD111" s="10"/>
      <c r="AE111" s="32"/>
      <c r="AF111" s="11"/>
      <c r="AG111" s="10"/>
      <c r="AH111" s="32"/>
      <c r="AI111" s="11"/>
      <c r="AJ111" s="10"/>
      <c r="AK111" s="32"/>
      <c r="AL111" s="11"/>
      <c r="AM111" s="10"/>
      <c r="AN111" s="32"/>
      <c r="AO111" s="11"/>
      <c r="AP111" s="10"/>
      <c r="AQ111" s="32"/>
      <c r="AR111" s="11"/>
      <c r="AS111" s="10"/>
      <c r="AT111" s="32"/>
      <c r="AU111" s="11"/>
      <c r="AV111" s="10"/>
      <c r="AW111" s="32"/>
      <c r="AX111" s="11"/>
      <c r="AY111" s="10"/>
      <c r="AZ111" s="32"/>
      <c r="BA111" s="11"/>
      <c r="BC111" s="41"/>
    </row>
    <row r="112" spans="1:55">
      <c r="A112">
        <f t="shared" si="6"/>
        <v>70</v>
      </c>
      <c r="B112" s="6"/>
      <c r="C112" s="10"/>
      <c r="D112" s="32"/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/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10"/>
      <c r="AT112" s="32"/>
      <c r="AU112" s="11"/>
      <c r="AV112" s="10"/>
      <c r="AW112" s="32"/>
      <c r="AX112" s="11"/>
      <c r="AY112" s="10"/>
      <c r="AZ112" s="32"/>
      <c r="BA112" s="11"/>
      <c r="BC112" s="41"/>
    </row>
    <row r="113" spans="1:55">
      <c r="A113">
        <f t="shared" si="6"/>
        <v>71</v>
      </c>
      <c r="B113" s="6"/>
      <c r="C113" s="10"/>
      <c r="D113" s="32"/>
      <c r="E113" s="11"/>
      <c r="F113" s="10"/>
      <c r="G113" s="32"/>
      <c r="H113" s="11"/>
      <c r="I113" s="10"/>
      <c r="J113" s="32"/>
      <c r="K113" s="11"/>
      <c r="L113" s="10"/>
      <c r="M113" s="32"/>
      <c r="N113" s="11"/>
      <c r="O113" s="10"/>
      <c r="P113" s="32"/>
      <c r="Q113" s="11"/>
      <c r="R113" s="10"/>
      <c r="S113" s="32"/>
      <c r="T113" s="11"/>
      <c r="U113" s="10"/>
      <c r="V113" s="32"/>
      <c r="W113" s="11"/>
      <c r="X113" s="10"/>
      <c r="Y113" s="32"/>
      <c r="Z113" s="11"/>
      <c r="AA113" s="10"/>
      <c r="AB113" s="32"/>
      <c r="AC113" s="11"/>
      <c r="AD113" s="10"/>
      <c r="AE113" s="32"/>
      <c r="AF113" s="11"/>
      <c r="AG113" s="10"/>
      <c r="AH113" s="32"/>
      <c r="AI113" s="11"/>
      <c r="AJ113" s="10"/>
      <c r="AK113" s="32"/>
      <c r="AL113" s="11"/>
      <c r="AM113" s="10"/>
      <c r="AN113" s="32"/>
      <c r="AO113" s="11"/>
      <c r="AP113" s="10"/>
      <c r="AQ113" s="32"/>
      <c r="AR113" s="11"/>
      <c r="AS113" s="10"/>
      <c r="AT113" s="32"/>
      <c r="AU113" s="11"/>
      <c r="AV113" s="10"/>
      <c r="AW113" s="32"/>
      <c r="AX113" s="11"/>
      <c r="AY113" s="10"/>
      <c r="AZ113" s="32"/>
      <c r="BA113" s="11"/>
      <c r="BC113" s="41"/>
    </row>
    <row r="114" spans="1:55">
      <c r="A114">
        <f t="shared" si="6"/>
        <v>72</v>
      </c>
      <c r="B114" s="6"/>
      <c r="C114" s="10"/>
      <c r="D114" s="32"/>
      <c r="E114" s="11"/>
      <c r="F114" s="10"/>
      <c r="G114" s="32"/>
      <c r="H114" s="11"/>
      <c r="I114" s="10"/>
      <c r="J114" s="32"/>
      <c r="K114" s="11"/>
      <c r="L114" s="10"/>
      <c r="M114" s="32"/>
      <c r="N114" s="11"/>
      <c r="O114" s="10"/>
      <c r="P114" s="32"/>
      <c r="Q114" s="11"/>
      <c r="R114" s="10"/>
      <c r="S114" s="32"/>
      <c r="T114" s="11"/>
      <c r="U114" s="10"/>
      <c r="V114" s="32"/>
      <c r="W114" s="11"/>
      <c r="X114" s="10"/>
      <c r="Y114" s="32"/>
      <c r="Z114" s="11"/>
      <c r="AA114" s="10"/>
      <c r="AB114" s="32"/>
      <c r="AC114" s="11"/>
      <c r="AD114" s="10"/>
      <c r="AE114" s="32"/>
      <c r="AF114" s="11"/>
      <c r="AG114" s="10"/>
      <c r="AH114" s="32"/>
      <c r="AI114" s="11"/>
      <c r="AJ114" s="10"/>
      <c r="AK114" s="32"/>
      <c r="AL114" s="11"/>
      <c r="AM114" s="10"/>
      <c r="AN114" s="32"/>
      <c r="AO114" s="11"/>
      <c r="AP114" s="10"/>
      <c r="AQ114" s="32"/>
      <c r="AR114" s="11"/>
      <c r="AS114" s="10"/>
      <c r="AT114" s="32"/>
      <c r="AU114" s="11"/>
      <c r="AV114" s="10"/>
      <c r="AW114" s="32"/>
      <c r="AX114" s="11"/>
      <c r="AY114" s="10"/>
      <c r="AZ114" s="32"/>
      <c r="BA114" s="11"/>
      <c r="BC114" s="41"/>
    </row>
    <row r="115" spans="1:55">
      <c r="A115">
        <f t="shared" si="6"/>
        <v>73</v>
      </c>
      <c r="B115" s="6"/>
      <c r="C115" s="12"/>
      <c r="D115" s="36"/>
      <c r="E115" s="13"/>
      <c r="F115" s="12"/>
      <c r="G115" s="36"/>
      <c r="H115" s="13"/>
      <c r="I115" s="12"/>
      <c r="J115" s="36"/>
      <c r="K115" s="13"/>
      <c r="L115" s="12"/>
      <c r="M115" s="36"/>
      <c r="N115" s="13"/>
      <c r="O115" s="12"/>
      <c r="P115" s="36"/>
      <c r="Q115" s="13"/>
      <c r="R115" s="12"/>
      <c r="S115" s="36"/>
      <c r="T115" s="13"/>
      <c r="U115" s="12"/>
      <c r="V115" s="36"/>
      <c r="W115" s="13"/>
      <c r="X115" s="12"/>
      <c r="Y115" s="36"/>
      <c r="Z115" s="13"/>
      <c r="AA115" s="12"/>
      <c r="AB115" s="36"/>
      <c r="AC115" s="13"/>
      <c r="AD115" s="12"/>
      <c r="AE115" s="36"/>
      <c r="AF115" s="13"/>
      <c r="AG115" s="12"/>
      <c r="AH115" s="36"/>
      <c r="AI115" s="13"/>
      <c r="AJ115" s="12"/>
      <c r="AK115" s="36"/>
      <c r="AL115" s="13"/>
      <c r="AM115" s="12"/>
      <c r="AN115" s="36"/>
      <c r="AO115" s="13"/>
      <c r="AP115" s="12"/>
      <c r="AQ115" s="36"/>
      <c r="AR115" s="13"/>
      <c r="AS115" s="12"/>
      <c r="AT115" s="36"/>
      <c r="AU115" s="13"/>
      <c r="AV115" s="12"/>
      <c r="AW115" s="36"/>
      <c r="AX115" s="13"/>
      <c r="AY115" s="12"/>
      <c r="AZ115" s="36"/>
      <c r="BA115" s="13"/>
      <c r="BC115" s="41"/>
    </row>
    <row r="116" spans="1:55">
      <c r="A116">
        <f t="shared" si="6"/>
        <v>74</v>
      </c>
      <c r="B116" s="6"/>
      <c r="C116" s="10"/>
      <c r="D116" s="32"/>
      <c r="E116" s="11"/>
      <c r="F116" s="10"/>
      <c r="G116" s="32"/>
      <c r="H116" s="11"/>
      <c r="I116" s="10"/>
      <c r="J116" s="32"/>
      <c r="K116" s="11"/>
      <c r="L116" s="10"/>
      <c r="M116" s="32"/>
      <c r="N116" s="11"/>
      <c r="O116" s="10"/>
      <c r="P116" s="32"/>
      <c r="Q116" s="11"/>
      <c r="R116" s="10"/>
      <c r="S116" s="32"/>
      <c r="T116" s="11"/>
      <c r="U116" s="10"/>
      <c r="V116" s="32"/>
      <c r="W116" s="11"/>
      <c r="X116" s="10"/>
      <c r="Y116" s="32"/>
      <c r="Z116" s="11"/>
      <c r="AA116" s="10"/>
      <c r="AB116" s="32"/>
      <c r="AC116" s="11"/>
      <c r="AD116" s="10"/>
      <c r="AE116" s="32"/>
      <c r="AF116" s="11"/>
      <c r="AG116" s="10"/>
      <c r="AH116" s="32"/>
      <c r="AI116" s="11"/>
      <c r="AJ116" s="10"/>
      <c r="AK116" s="32"/>
      <c r="AL116" s="11"/>
      <c r="AM116" s="10"/>
      <c r="AN116" s="32"/>
      <c r="AO116" s="11"/>
      <c r="AP116" s="10"/>
      <c r="AQ116" s="32"/>
      <c r="AR116" s="11"/>
      <c r="AS116" s="10"/>
      <c r="AT116" s="32"/>
      <c r="AU116" s="11"/>
      <c r="AV116" s="10"/>
      <c r="AW116" s="32"/>
      <c r="AX116" s="11"/>
      <c r="AY116" s="10"/>
      <c r="AZ116" s="32"/>
      <c r="BA116" s="11"/>
      <c r="BC116" s="41"/>
    </row>
    <row r="117" spans="1:55">
      <c r="A117">
        <f t="shared" si="6"/>
        <v>75</v>
      </c>
      <c r="B117" s="6"/>
      <c r="C117" s="10"/>
      <c r="D117" s="32"/>
      <c r="E117" s="11"/>
      <c r="F117" s="10"/>
      <c r="G117" s="32"/>
      <c r="H117" s="11"/>
      <c r="I117" s="10"/>
      <c r="J117" s="32"/>
      <c r="K117" s="11"/>
      <c r="L117" s="10"/>
      <c r="M117" s="32"/>
      <c r="N117" s="11"/>
      <c r="O117" s="10"/>
      <c r="P117" s="32"/>
      <c r="Q117" s="11"/>
      <c r="R117" s="10"/>
      <c r="S117" s="32"/>
      <c r="T117" s="11"/>
      <c r="U117" s="10"/>
      <c r="V117" s="32"/>
      <c r="W117" s="11"/>
      <c r="X117" s="10"/>
      <c r="Y117" s="32"/>
      <c r="Z117" s="11"/>
      <c r="AA117" s="10"/>
      <c r="AB117" s="32"/>
      <c r="AC117" s="11"/>
      <c r="AD117" s="10"/>
      <c r="AE117" s="32"/>
      <c r="AF117" s="11"/>
      <c r="AG117" s="10"/>
      <c r="AH117" s="32"/>
      <c r="AI117" s="11"/>
      <c r="AJ117" s="10"/>
      <c r="AK117" s="32"/>
      <c r="AL117" s="11"/>
      <c r="AM117" s="10"/>
      <c r="AN117" s="32"/>
      <c r="AO117" s="11"/>
      <c r="AP117" s="10"/>
      <c r="AQ117" s="32"/>
      <c r="AR117" s="11"/>
      <c r="AS117" s="10"/>
      <c r="AT117" s="32"/>
      <c r="AU117" s="11"/>
      <c r="AV117" s="10"/>
      <c r="AW117" s="32"/>
      <c r="AX117" s="11"/>
      <c r="AY117" s="10"/>
      <c r="AZ117" s="32"/>
      <c r="BA117" s="11"/>
      <c r="BC117" s="41"/>
    </row>
    <row r="118" spans="1:55">
      <c r="A118">
        <f t="shared" si="6"/>
        <v>76</v>
      </c>
      <c r="B118" s="6"/>
      <c r="C118" s="10"/>
      <c r="D118" s="32"/>
      <c r="E118" s="11"/>
      <c r="F118" s="10"/>
      <c r="G118" s="32"/>
      <c r="H118" s="11"/>
      <c r="I118" s="10"/>
      <c r="J118" s="32"/>
      <c r="K118" s="11"/>
      <c r="L118" s="10"/>
      <c r="M118" s="32"/>
      <c r="N118" s="11"/>
      <c r="O118" s="10"/>
      <c r="P118" s="32"/>
      <c r="Q118" s="11"/>
      <c r="R118" s="10"/>
      <c r="S118" s="32"/>
      <c r="T118" s="11"/>
      <c r="U118" s="10"/>
      <c r="V118" s="32"/>
      <c r="W118" s="11"/>
      <c r="X118" s="10"/>
      <c r="Y118" s="32"/>
      <c r="Z118" s="11"/>
      <c r="AA118" s="10"/>
      <c r="AB118" s="32"/>
      <c r="AC118" s="11"/>
      <c r="AD118" s="10"/>
      <c r="AE118" s="32"/>
      <c r="AF118" s="11"/>
      <c r="AG118" s="10"/>
      <c r="AH118" s="32"/>
      <c r="AI118" s="11"/>
      <c r="AJ118" s="10"/>
      <c r="AK118" s="32"/>
      <c r="AL118" s="11"/>
      <c r="AM118" s="10"/>
      <c r="AN118" s="32"/>
      <c r="AO118" s="11"/>
      <c r="AP118" s="10"/>
      <c r="AQ118" s="32"/>
      <c r="AR118" s="11"/>
      <c r="AS118" s="10"/>
      <c r="AT118" s="32"/>
      <c r="AU118" s="11"/>
      <c r="AV118" s="10"/>
      <c r="AW118" s="32"/>
      <c r="AX118" s="11"/>
      <c r="AY118" s="10"/>
      <c r="AZ118" s="32"/>
      <c r="BA118" s="11"/>
      <c r="BC118" s="41"/>
    </row>
    <row r="119" spans="1:55">
      <c r="A119">
        <f t="shared" si="6"/>
        <v>77</v>
      </c>
      <c r="B119" s="6"/>
      <c r="C119" s="10"/>
      <c r="D119" s="32"/>
      <c r="E119" s="11"/>
      <c r="F119" s="10"/>
      <c r="G119" s="32"/>
      <c r="H119" s="11"/>
      <c r="I119" s="10"/>
      <c r="J119" s="32"/>
      <c r="K119" s="11"/>
      <c r="L119" s="10"/>
      <c r="M119" s="32"/>
      <c r="N119" s="11"/>
      <c r="O119" s="10"/>
      <c r="P119" s="32"/>
      <c r="Q119" s="11"/>
      <c r="R119" s="10"/>
      <c r="S119" s="32"/>
      <c r="T119" s="11"/>
      <c r="U119" s="10"/>
      <c r="V119" s="32"/>
      <c r="W119" s="11"/>
      <c r="X119" s="10"/>
      <c r="Y119" s="32"/>
      <c r="Z119" s="11"/>
      <c r="AA119" s="10"/>
      <c r="AB119" s="32"/>
      <c r="AC119" s="11"/>
      <c r="AD119" s="10"/>
      <c r="AE119" s="32"/>
      <c r="AF119" s="11"/>
      <c r="AG119" s="10"/>
      <c r="AH119" s="32"/>
      <c r="AI119" s="11"/>
      <c r="AJ119" s="10"/>
      <c r="AK119" s="32"/>
      <c r="AL119" s="11"/>
      <c r="AM119" s="10"/>
      <c r="AN119" s="32"/>
      <c r="AO119" s="11"/>
      <c r="AP119" s="10"/>
      <c r="AQ119" s="32"/>
      <c r="AR119" s="11"/>
      <c r="AS119" s="10"/>
      <c r="AT119" s="32"/>
      <c r="AU119" s="11"/>
      <c r="AV119" s="10"/>
      <c r="AW119" s="32"/>
      <c r="AX119" s="11"/>
      <c r="AY119" s="10"/>
      <c r="AZ119" s="32"/>
      <c r="BA119" s="11"/>
      <c r="BC119" s="41"/>
    </row>
    <row r="120" spans="1:55">
      <c r="A120">
        <f t="shared" si="6"/>
        <v>78</v>
      </c>
      <c r="B120" s="6"/>
      <c r="C120" s="10"/>
      <c r="D120" s="32"/>
      <c r="E120" s="11"/>
      <c r="F120" s="10"/>
      <c r="G120" s="32"/>
      <c r="H120" s="11"/>
      <c r="I120" s="10"/>
      <c r="J120" s="32"/>
      <c r="K120" s="11"/>
      <c r="L120" s="10"/>
      <c r="M120" s="32"/>
      <c r="N120" s="11"/>
      <c r="O120" s="10"/>
      <c r="P120" s="32"/>
      <c r="Q120" s="11"/>
      <c r="R120" s="10"/>
      <c r="S120" s="32"/>
      <c r="T120" s="11"/>
      <c r="U120" s="10"/>
      <c r="V120" s="32"/>
      <c r="W120" s="11"/>
      <c r="X120" s="10"/>
      <c r="Y120" s="32"/>
      <c r="Z120" s="11"/>
      <c r="AA120" s="10"/>
      <c r="AB120" s="32"/>
      <c r="AC120" s="11"/>
      <c r="AD120" s="10"/>
      <c r="AE120" s="32"/>
      <c r="AF120" s="11"/>
      <c r="AG120" s="10"/>
      <c r="AH120" s="32"/>
      <c r="AI120" s="11"/>
      <c r="AJ120" s="10"/>
      <c r="AK120" s="32"/>
      <c r="AL120" s="11"/>
      <c r="AM120" s="10"/>
      <c r="AN120" s="32"/>
      <c r="AO120" s="11"/>
      <c r="AP120" s="10"/>
      <c r="AQ120" s="32"/>
      <c r="AR120" s="11"/>
      <c r="AS120" s="10"/>
      <c r="AT120" s="32"/>
      <c r="AU120" s="11"/>
      <c r="AV120" s="10"/>
      <c r="AW120" s="32"/>
      <c r="AX120" s="11"/>
      <c r="AY120" s="10"/>
      <c r="AZ120" s="32"/>
      <c r="BA120" s="11"/>
      <c r="BC120" s="41"/>
    </row>
    <row r="121" spans="1:55">
      <c r="A121">
        <f t="shared" si="6"/>
        <v>79</v>
      </c>
      <c r="B121" s="6"/>
      <c r="C121" s="10"/>
      <c r="D121" s="32"/>
      <c r="E121" s="11"/>
      <c r="F121" s="10"/>
      <c r="G121" s="32"/>
      <c r="H121" s="11"/>
      <c r="I121" s="10"/>
      <c r="J121" s="32"/>
      <c r="K121" s="11"/>
      <c r="L121" s="10"/>
      <c r="M121" s="32"/>
      <c r="N121" s="11"/>
      <c r="O121" s="10"/>
      <c r="P121" s="32"/>
      <c r="Q121" s="11"/>
      <c r="R121" s="10"/>
      <c r="S121" s="32"/>
      <c r="T121" s="11"/>
      <c r="U121" s="10"/>
      <c r="V121" s="32"/>
      <c r="W121" s="11"/>
      <c r="X121" s="10"/>
      <c r="Y121" s="32"/>
      <c r="Z121" s="11"/>
      <c r="AA121" s="10"/>
      <c r="AB121" s="32"/>
      <c r="AC121" s="11"/>
      <c r="AD121" s="10"/>
      <c r="AE121" s="32"/>
      <c r="AF121" s="11"/>
      <c r="AG121" s="10"/>
      <c r="AH121" s="32"/>
      <c r="AI121" s="11"/>
      <c r="AJ121" s="10"/>
      <c r="AK121" s="32"/>
      <c r="AL121" s="11"/>
      <c r="AM121" s="10"/>
      <c r="AN121" s="32"/>
      <c r="AO121" s="11"/>
      <c r="AP121" s="10"/>
      <c r="AQ121" s="32"/>
      <c r="AR121" s="11"/>
      <c r="AS121" s="10"/>
      <c r="AT121" s="32"/>
      <c r="AU121" s="11"/>
      <c r="AV121" s="10"/>
      <c r="AW121" s="32"/>
      <c r="AX121" s="11"/>
      <c r="AY121" s="10"/>
      <c r="AZ121" s="32"/>
      <c r="BA121" s="11"/>
      <c r="BC121" s="41"/>
    </row>
    <row r="122" spans="1:55">
      <c r="A122">
        <f t="shared" si="6"/>
        <v>80</v>
      </c>
      <c r="B122" s="6"/>
      <c r="C122" s="10"/>
      <c r="D122" s="32"/>
      <c r="E122" s="11"/>
      <c r="F122" s="10"/>
      <c r="G122" s="32"/>
      <c r="H122" s="11"/>
      <c r="I122" s="10"/>
      <c r="J122" s="32"/>
      <c r="K122" s="11"/>
      <c r="L122" s="10"/>
      <c r="M122" s="32"/>
      <c r="N122" s="11"/>
      <c r="O122" s="10"/>
      <c r="P122" s="32"/>
      <c r="Q122" s="11"/>
      <c r="R122" s="10"/>
      <c r="S122" s="32"/>
      <c r="T122" s="11"/>
      <c r="U122" s="10"/>
      <c r="V122" s="32"/>
      <c r="W122" s="11"/>
      <c r="X122" s="10"/>
      <c r="Y122" s="32"/>
      <c r="Z122" s="11"/>
      <c r="AA122" s="10"/>
      <c r="AB122" s="32"/>
      <c r="AC122" s="11"/>
      <c r="AD122" s="10"/>
      <c r="AE122" s="32"/>
      <c r="AF122" s="11"/>
      <c r="AG122" s="10"/>
      <c r="AH122" s="32"/>
      <c r="AI122" s="11"/>
      <c r="AJ122" s="10"/>
      <c r="AK122" s="32"/>
      <c r="AL122" s="11"/>
      <c r="AM122" s="10"/>
      <c r="AN122" s="32"/>
      <c r="AO122" s="11"/>
      <c r="AP122" s="10"/>
      <c r="AQ122" s="32"/>
      <c r="AR122" s="11"/>
      <c r="AS122" s="10"/>
      <c r="AT122" s="32"/>
      <c r="AU122" s="11"/>
      <c r="AV122" s="10"/>
      <c r="AW122" s="32"/>
      <c r="AX122" s="11"/>
      <c r="AY122" s="10"/>
      <c r="AZ122" s="32"/>
      <c r="BA122" s="11"/>
      <c r="BC122" s="41"/>
    </row>
    <row r="123" spans="1:55">
      <c r="A123">
        <f t="shared" si="6"/>
        <v>81</v>
      </c>
      <c r="B123" s="6"/>
      <c r="C123" s="10"/>
      <c r="D123" s="32"/>
      <c r="E123" s="11"/>
      <c r="F123" s="10"/>
      <c r="G123" s="32"/>
      <c r="H123" s="11"/>
      <c r="I123" s="10"/>
      <c r="J123" s="32"/>
      <c r="K123" s="11"/>
      <c r="L123" s="10"/>
      <c r="M123" s="32"/>
      <c r="N123" s="11"/>
      <c r="O123" s="10"/>
      <c r="P123" s="32"/>
      <c r="Q123" s="11"/>
      <c r="R123" s="10"/>
      <c r="S123" s="32"/>
      <c r="T123" s="11"/>
      <c r="U123" s="10"/>
      <c r="V123" s="32"/>
      <c r="W123" s="11"/>
      <c r="X123" s="10"/>
      <c r="Y123" s="32"/>
      <c r="Z123" s="11"/>
      <c r="AA123" s="10"/>
      <c r="AB123" s="32"/>
      <c r="AC123" s="11"/>
      <c r="AD123" s="10"/>
      <c r="AE123" s="32"/>
      <c r="AF123" s="11"/>
      <c r="AG123" s="10"/>
      <c r="AH123" s="32"/>
      <c r="AI123" s="11"/>
      <c r="AJ123" s="10"/>
      <c r="AK123" s="32"/>
      <c r="AL123" s="11"/>
      <c r="AM123" s="10"/>
      <c r="AN123" s="32"/>
      <c r="AO123" s="11"/>
      <c r="AP123" s="10"/>
      <c r="AQ123" s="32"/>
      <c r="AR123" s="11"/>
      <c r="AS123" s="10"/>
      <c r="AT123" s="32"/>
      <c r="AU123" s="11"/>
      <c r="AV123" s="10"/>
      <c r="AW123" s="32"/>
      <c r="AX123" s="11"/>
      <c r="AY123" s="10"/>
      <c r="AZ123" s="32"/>
      <c r="BA123" s="11"/>
      <c r="BC123" s="41"/>
    </row>
    <row r="124" spans="1:55">
      <c r="A124">
        <f t="shared" si="6"/>
        <v>82</v>
      </c>
      <c r="B124" s="6"/>
      <c r="C124" s="10"/>
      <c r="D124" s="32"/>
      <c r="E124" s="11"/>
      <c r="F124" s="10"/>
      <c r="G124" s="32"/>
      <c r="H124" s="11"/>
      <c r="I124" s="10"/>
      <c r="J124" s="32"/>
      <c r="K124" s="11"/>
      <c r="L124" s="10"/>
      <c r="M124" s="32"/>
      <c r="N124" s="11"/>
      <c r="O124" s="10"/>
      <c r="P124" s="32"/>
      <c r="Q124" s="11"/>
      <c r="R124" s="10"/>
      <c r="S124" s="32"/>
      <c r="T124" s="11"/>
      <c r="U124" s="10"/>
      <c r="V124" s="32"/>
      <c r="W124" s="11"/>
      <c r="X124" s="10"/>
      <c r="Y124" s="32"/>
      <c r="Z124" s="11"/>
      <c r="AA124" s="10"/>
      <c r="AB124" s="32"/>
      <c r="AC124" s="11"/>
      <c r="AD124" s="10"/>
      <c r="AE124" s="32"/>
      <c r="AF124" s="11"/>
      <c r="AG124" s="10"/>
      <c r="AH124" s="32"/>
      <c r="AI124" s="11"/>
      <c r="AJ124" s="10"/>
      <c r="AK124" s="32"/>
      <c r="AL124" s="11"/>
      <c r="AM124" s="10"/>
      <c r="AN124" s="32"/>
      <c r="AO124" s="11"/>
      <c r="AP124" s="10"/>
      <c r="AQ124" s="32"/>
      <c r="AR124" s="11"/>
      <c r="AS124" s="10"/>
      <c r="AT124" s="32"/>
      <c r="AU124" s="11"/>
      <c r="AV124" s="10"/>
      <c r="AW124" s="32"/>
      <c r="AX124" s="11"/>
      <c r="AY124" s="10"/>
      <c r="AZ124" s="32"/>
      <c r="BA124" s="11"/>
      <c r="BC124" s="41"/>
    </row>
    <row r="125" spans="1:55">
      <c r="A125">
        <f t="shared" si="6"/>
        <v>83</v>
      </c>
      <c r="B125" s="6"/>
      <c r="C125" s="10"/>
      <c r="D125" s="32"/>
      <c r="E125" s="11"/>
      <c r="F125" s="10"/>
      <c r="G125" s="32"/>
      <c r="H125" s="11"/>
      <c r="I125" s="10"/>
      <c r="J125" s="32"/>
      <c r="K125" s="11"/>
      <c r="L125" s="10"/>
      <c r="M125" s="32"/>
      <c r="N125" s="11"/>
      <c r="O125" s="10"/>
      <c r="P125" s="32"/>
      <c r="Q125" s="11"/>
      <c r="R125" s="10"/>
      <c r="S125" s="32"/>
      <c r="T125" s="11"/>
      <c r="U125" s="10"/>
      <c r="V125" s="32"/>
      <c r="W125" s="11"/>
      <c r="X125" s="10"/>
      <c r="Y125" s="32"/>
      <c r="Z125" s="11"/>
      <c r="AA125" s="10"/>
      <c r="AB125" s="32"/>
      <c r="AC125" s="11"/>
      <c r="AD125" s="10"/>
      <c r="AE125" s="32"/>
      <c r="AF125" s="11"/>
      <c r="AG125" s="10"/>
      <c r="AH125" s="32"/>
      <c r="AI125" s="11"/>
      <c r="AJ125" s="10"/>
      <c r="AK125" s="32"/>
      <c r="AL125" s="11"/>
      <c r="AM125" s="10"/>
      <c r="AN125" s="32"/>
      <c r="AO125" s="11"/>
      <c r="AP125" s="10"/>
      <c r="AQ125" s="32"/>
      <c r="AR125" s="11"/>
      <c r="AS125" s="10"/>
      <c r="AT125" s="32"/>
      <c r="AU125" s="11"/>
      <c r="AV125" s="10"/>
      <c r="AW125" s="32"/>
      <c r="AX125" s="11"/>
      <c r="AY125" s="10"/>
      <c r="AZ125" s="32"/>
      <c r="BA125" s="11"/>
      <c r="BC125" s="41"/>
    </row>
    <row r="126" spans="1:55">
      <c r="A126">
        <f t="shared" si="6"/>
        <v>84</v>
      </c>
      <c r="B126" s="6"/>
      <c r="C126" s="10"/>
      <c r="D126" s="32"/>
      <c r="E126" s="11"/>
      <c r="F126" s="10"/>
      <c r="G126" s="32"/>
      <c r="H126" s="11"/>
      <c r="I126" s="10"/>
      <c r="J126" s="32"/>
      <c r="K126" s="11"/>
      <c r="L126" s="10"/>
      <c r="M126" s="32"/>
      <c r="N126" s="11"/>
      <c r="O126" s="10"/>
      <c r="P126" s="32"/>
      <c r="Q126" s="11"/>
      <c r="R126" s="10"/>
      <c r="S126" s="32"/>
      <c r="T126" s="11"/>
      <c r="U126" s="10"/>
      <c r="V126" s="32"/>
      <c r="W126" s="11"/>
      <c r="X126" s="10"/>
      <c r="Y126" s="32"/>
      <c r="Z126" s="11"/>
      <c r="AA126" s="10"/>
      <c r="AB126" s="32"/>
      <c r="AC126" s="11"/>
      <c r="AD126" s="10"/>
      <c r="AE126" s="32"/>
      <c r="AF126" s="11"/>
      <c r="AG126" s="10"/>
      <c r="AH126" s="32"/>
      <c r="AI126" s="11"/>
      <c r="AJ126" s="10"/>
      <c r="AK126" s="32"/>
      <c r="AL126" s="11"/>
      <c r="AM126" s="10"/>
      <c r="AN126" s="32"/>
      <c r="AO126" s="11"/>
      <c r="AP126" s="10"/>
      <c r="AQ126" s="32"/>
      <c r="AR126" s="11"/>
      <c r="AS126" s="10"/>
      <c r="AT126" s="32"/>
      <c r="AU126" s="11"/>
      <c r="AV126" s="10"/>
      <c r="AW126" s="32"/>
      <c r="AX126" s="11"/>
      <c r="AY126" s="10"/>
      <c r="AZ126" s="32"/>
      <c r="BA126" s="11"/>
    </row>
    <row r="127" spans="1:55">
      <c r="A127">
        <f t="shared" si="6"/>
        <v>85</v>
      </c>
      <c r="B127" s="6"/>
      <c r="C127" s="10"/>
      <c r="D127" s="32"/>
      <c r="E127" s="11"/>
      <c r="F127" s="10"/>
      <c r="G127" s="32"/>
      <c r="H127" s="11"/>
      <c r="I127" s="10"/>
      <c r="J127" s="32"/>
      <c r="K127" s="11"/>
      <c r="L127" s="10"/>
      <c r="M127" s="32"/>
      <c r="N127" s="11"/>
      <c r="O127" s="10"/>
      <c r="P127" s="32"/>
      <c r="Q127" s="11"/>
      <c r="R127" s="10"/>
      <c r="S127" s="32"/>
      <c r="T127" s="11"/>
      <c r="U127" s="10"/>
      <c r="V127" s="32"/>
      <c r="W127" s="11"/>
      <c r="X127" s="10"/>
      <c r="Y127" s="32"/>
      <c r="Z127" s="11"/>
      <c r="AA127" s="10"/>
      <c r="AB127" s="32"/>
      <c r="AC127" s="11"/>
      <c r="AD127" s="10"/>
      <c r="AE127" s="32"/>
      <c r="AF127" s="11"/>
      <c r="AG127" s="10"/>
      <c r="AH127" s="32"/>
      <c r="AI127" s="11"/>
      <c r="AJ127" s="10"/>
      <c r="AK127" s="32"/>
      <c r="AL127" s="11"/>
      <c r="AM127" s="10"/>
      <c r="AN127" s="32"/>
      <c r="AO127" s="11"/>
      <c r="AP127" s="10"/>
      <c r="AQ127" s="32"/>
      <c r="AR127" s="11"/>
      <c r="AS127" s="10"/>
      <c r="AT127" s="32"/>
      <c r="AU127" s="11"/>
      <c r="AV127" s="10"/>
      <c r="AW127" s="32"/>
      <c r="AX127" s="11"/>
      <c r="AY127" s="10"/>
      <c r="AZ127" s="32"/>
      <c r="BA127" s="11"/>
    </row>
    <row r="128" spans="1:55">
      <c r="A128">
        <f t="shared" si="6"/>
        <v>86</v>
      </c>
      <c r="B128" s="6"/>
      <c r="C128" s="10"/>
      <c r="D128" s="32"/>
      <c r="E128" s="11"/>
      <c r="F128" s="10"/>
      <c r="G128" s="32"/>
      <c r="H128" s="11"/>
      <c r="I128" s="10"/>
      <c r="J128" s="32"/>
      <c r="K128" s="11"/>
      <c r="L128" s="10"/>
      <c r="M128" s="32"/>
      <c r="N128" s="11"/>
      <c r="O128" s="10"/>
      <c r="P128" s="32"/>
      <c r="Q128" s="11"/>
      <c r="R128" s="10"/>
      <c r="S128" s="32"/>
      <c r="T128" s="11"/>
      <c r="U128" s="10"/>
      <c r="V128" s="32"/>
      <c r="W128" s="11"/>
      <c r="X128" s="10"/>
      <c r="Y128" s="32"/>
      <c r="Z128" s="11"/>
      <c r="AA128" s="10"/>
      <c r="AB128" s="32"/>
      <c r="AC128" s="11"/>
      <c r="AD128" s="10"/>
      <c r="AE128" s="32"/>
      <c r="AF128" s="11"/>
      <c r="AG128" s="10"/>
      <c r="AH128" s="32"/>
      <c r="AI128" s="11"/>
      <c r="AJ128" s="10"/>
      <c r="AK128" s="32"/>
      <c r="AL128" s="11"/>
      <c r="AM128" s="10"/>
      <c r="AN128" s="32"/>
      <c r="AO128" s="11"/>
      <c r="AP128" s="10"/>
      <c r="AQ128" s="32"/>
      <c r="AR128" s="11"/>
      <c r="AS128" s="10"/>
      <c r="AT128" s="32"/>
      <c r="AU128" s="11"/>
      <c r="AV128" s="10"/>
      <c r="AW128" s="32"/>
      <c r="AX128" s="11"/>
      <c r="AY128" s="10"/>
      <c r="AZ128" s="32"/>
      <c r="BA128" s="11"/>
      <c r="BC128" s="41"/>
    </row>
    <row r="129" spans="1:55">
      <c r="A129">
        <f t="shared" si="6"/>
        <v>87</v>
      </c>
      <c r="B129" s="6"/>
      <c r="C129" s="10"/>
      <c r="D129" s="32"/>
      <c r="E129" s="11"/>
      <c r="F129" s="10"/>
      <c r="G129" s="32"/>
      <c r="H129" s="11"/>
      <c r="I129" s="10"/>
      <c r="J129" s="32"/>
      <c r="K129" s="11"/>
      <c r="L129" s="10"/>
      <c r="M129" s="32"/>
      <c r="N129" s="11"/>
      <c r="O129" s="10"/>
      <c r="P129" s="32"/>
      <c r="Q129" s="11"/>
      <c r="R129" s="10"/>
      <c r="S129" s="32"/>
      <c r="T129" s="11"/>
      <c r="U129" s="10"/>
      <c r="V129" s="32"/>
      <c r="W129" s="11"/>
      <c r="X129" s="10"/>
      <c r="Y129" s="32"/>
      <c r="Z129" s="11"/>
      <c r="AA129" s="10"/>
      <c r="AB129" s="32"/>
      <c r="AC129" s="11"/>
      <c r="AD129" s="10"/>
      <c r="AE129" s="32"/>
      <c r="AF129" s="11"/>
      <c r="AG129" s="10"/>
      <c r="AH129" s="32"/>
      <c r="AI129" s="11"/>
      <c r="AJ129" s="10"/>
      <c r="AK129" s="32"/>
      <c r="AL129" s="11"/>
      <c r="AM129" s="10"/>
      <c r="AN129" s="32"/>
      <c r="AO129" s="11"/>
      <c r="AP129" s="10"/>
      <c r="AQ129" s="32"/>
      <c r="AR129" s="11"/>
      <c r="AS129" s="10"/>
      <c r="AT129" s="32"/>
      <c r="AU129" s="11"/>
      <c r="AV129" s="10"/>
      <c r="AW129" s="32"/>
      <c r="AX129" s="11"/>
      <c r="AY129" s="10"/>
      <c r="AZ129" s="32"/>
      <c r="BA129" s="11"/>
      <c r="BC129" s="41"/>
    </row>
    <row r="130" spans="1:55">
      <c r="A130">
        <f t="shared" si="6"/>
        <v>88</v>
      </c>
      <c r="B130" s="6"/>
      <c r="C130" s="10"/>
      <c r="D130" s="32"/>
      <c r="E130" s="11"/>
      <c r="F130" s="10"/>
      <c r="G130" s="32"/>
      <c r="H130" s="11"/>
      <c r="I130" s="10"/>
      <c r="J130" s="32"/>
      <c r="K130" s="11"/>
      <c r="L130" s="10"/>
      <c r="M130" s="32"/>
      <c r="N130" s="11"/>
      <c r="O130" s="10"/>
      <c r="P130" s="32"/>
      <c r="Q130" s="11"/>
      <c r="R130" s="10"/>
      <c r="S130" s="32"/>
      <c r="T130" s="11"/>
      <c r="U130" s="10"/>
      <c r="V130" s="32"/>
      <c r="W130" s="11"/>
      <c r="X130" s="10"/>
      <c r="Y130" s="32"/>
      <c r="Z130" s="11"/>
      <c r="AA130" s="10"/>
      <c r="AB130" s="32"/>
      <c r="AC130" s="11"/>
      <c r="AD130" s="10"/>
      <c r="AE130" s="32"/>
      <c r="AF130" s="11"/>
      <c r="AG130" s="10"/>
      <c r="AH130" s="32"/>
      <c r="AI130" s="11"/>
      <c r="AJ130" s="10"/>
      <c r="AK130" s="32"/>
      <c r="AL130" s="11"/>
      <c r="AM130" s="10"/>
      <c r="AN130" s="32"/>
      <c r="AO130" s="11"/>
      <c r="AP130" s="10"/>
      <c r="AQ130" s="32"/>
      <c r="AR130" s="11"/>
      <c r="AS130" s="10"/>
      <c r="AT130" s="32"/>
      <c r="AU130" s="11"/>
      <c r="AV130" s="10"/>
      <c r="AW130" s="32"/>
      <c r="AX130" s="11"/>
      <c r="AY130" s="10"/>
      <c r="AZ130" s="32"/>
      <c r="BA130" s="11"/>
      <c r="BC130" s="41"/>
    </row>
    <row r="131" spans="1:55">
      <c r="A131">
        <f t="shared" si="6"/>
        <v>89</v>
      </c>
      <c r="B131" s="6"/>
      <c r="C131" s="10"/>
      <c r="D131" s="32"/>
      <c r="E131" s="11"/>
      <c r="F131" s="10"/>
      <c r="G131" s="32"/>
      <c r="H131" s="11"/>
      <c r="I131" s="10"/>
      <c r="J131" s="32"/>
      <c r="K131" s="11"/>
      <c r="L131" s="10"/>
      <c r="M131" s="32"/>
      <c r="N131" s="11"/>
      <c r="O131" s="10"/>
      <c r="P131" s="32"/>
      <c r="Q131" s="11"/>
      <c r="R131" s="10"/>
      <c r="S131" s="32"/>
      <c r="T131" s="11"/>
      <c r="U131" s="10"/>
      <c r="V131" s="32"/>
      <c r="W131" s="11"/>
      <c r="X131" s="10"/>
      <c r="Y131" s="32"/>
      <c r="Z131" s="11"/>
      <c r="AA131" s="10"/>
      <c r="AB131" s="32"/>
      <c r="AC131" s="11"/>
      <c r="AD131" s="10"/>
      <c r="AE131" s="32"/>
      <c r="AF131" s="11"/>
      <c r="AG131" s="10"/>
      <c r="AH131" s="32"/>
      <c r="AI131" s="11"/>
      <c r="AJ131" s="10"/>
      <c r="AK131" s="32"/>
      <c r="AL131" s="11"/>
      <c r="AM131" s="10"/>
      <c r="AN131" s="32"/>
      <c r="AO131" s="11"/>
      <c r="AP131" s="10"/>
      <c r="AQ131" s="32"/>
      <c r="AR131" s="11"/>
      <c r="AS131" s="10"/>
      <c r="AT131" s="32"/>
      <c r="AU131" s="11"/>
      <c r="AV131" s="10"/>
      <c r="AW131" s="32"/>
      <c r="AX131" s="11"/>
      <c r="AY131" s="10"/>
      <c r="AZ131" s="32"/>
      <c r="BA131" s="11"/>
      <c r="BC131" s="41"/>
    </row>
    <row r="132" spans="1:55">
      <c r="A132">
        <f t="shared" si="6"/>
        <v>90</v>
      </c>
      <c r="B132" s="6"/>
      <c r="C132" s="10"/>
      <c r="D132" s="32"/>
      <c r="E132" s="11"/>
      <c r="F132" s="10"/>
      <c r="G132" s="32"/>
      <c r="H132" s="11"/>
      <c r="I132" s="10"/>
      <c r="J132" s="32"/>
      <c r="K132" s="11"/>
      <c r="L132" s="10"/>
      <c r="M132" s="32"/>
      <c r="N132" s="11"/>
      <c r="O132" s="10"/>
      <c r="P132" s="32"/>
      <c r="Q132" s="11"/>
      <c r="R132" s="10"/>
      <c r="S132" s="32"/>
      <c r="T132" s="11"/>
      <c r="U132" s="10"/>
      <c r="V132" s="32"/>
      <c r="W132" s="11"/>
      <c r="X132" s="10"/>
      <c r="Y132" s="32"/>
      <c r="Z132" s="11"/>
      <c r="AA132" s="10"/>
      <c r="AB132" s="32"/>
      <c r="AC132" s="11"/>
      <c r="AD132" s="10"/>
      <c r="AE132" s="32"/>
      <c r="AF132" s="11"/>
      <c r="AG132" s="10"/>
      <c r="AH132" s="32"/>
      <c r="AI132" s="11"/>
      <c r="AJ132" s="10"/>
      <c r="AK132" s="32"/>
      <c r="AL132" s="11"/>
      <c r="AM132" s="10"/>
      <c r="AN132" s="32"/>
      <c r="AO132" s="11"/>
      <c r="AP132" s="10"/>
      <c r="AQ132" s="32"/>
      <c r="AR132" s="11"/>
      <c r="AS132" s="10"/>
      <c r="AT132" s="32"/>
      <c r="AU132" s="11"/>
      <c r="AV132" s="10"/>
      <c r="AW132" s="32"/>
      <c r="AX132" s="11"/>
      <c r="AY132" s="10"/>
      <c r="AZ132" s="32"/>
      <c r="BA132" s="11"/>
      <c r="BC132" s="41"/>
    </row>
    <row r="133" spans="1:55">
      <c r="A133">
        <f t="shared" si="6"/>
        <v>91</v>
      </c>
      <c r="B133" s="6"/>
      <c r="C133" s="10"/>
      <c r="D133" s="32"/>
      <c r="E133" s="11"/>
      <c r="F133" s="10"/>
      <c r="G133" s="32"/>
      <c r="H133" s="11"/>
      <c r="I133" s="10"/>
      <c r="J133" s="32"/>
      <c r="K133" s="11"/>
      <c r="L133" s="10"/>
      <c r="M133" s="32"/>
      <c r="N133" s="11"/>
      <c r="O133" s="10"/>
      <c r="P133" s="32"/>
      <c r="Q133" s="11"/>
      <c r="R133" s="10"/>
      <c r="S133" s="32"/>
      <c r="T133" s="11"/>
      <c r="U133" s="10"/>
      <c r="V133" s="32"/>
      <c r="W133" s="11"/>
      <c r="X133" s="10"/>
      <c r="Y133" s="32"/>
      <c r="Z133" s="11"/>
      <c r="AA133" s="10"/>
      <c r="AB133" s="32"/>
      <c r="AC133" s="11"/>
      <c r="AD133" s="10"/>
      <c r="AE133" s="32"/>
      <c r="AF133" s="11"/>
      <c r="AG133" s="10"/>
      <c r="AH133" s="32"/>
      <c r="AI133" s="11"/>
      <c r="AJ133" s="10"/>
      <c r="AK133" s="32"/>
      <c r="AL133" s="11"/>
      <c r="AM133" s="10"/>
      <c r="AN133" s="32"/>
      <c r="AO133" s="11"/>
      <c r="AP133" s="10"/>
      <c r="AQ133" s="32"/>
      <c r="AR133" s="11"/>
      <c r="AS133" s="10"/>
      <c r="AT133" s="32"/>
      <c r="AU133" s="11"/>
      <c r="AV133" s="10"/>
      <c r="AW133" s="32"/>
      <c r="AX133" s="11"/>
      <c r="AY133" s="10"/>
      <c r="AZ133" s="32"/>
      <c r="BA133" s="11"/>
      <c r="BC133" s="41"/>
    </row>
    <row r="134" spans="1:55">
      <c r="A134">
        <f t="shared" si="6"/>
        <v>92</v>
      </c>
      <c r="B134" s="6"/>
      <c r="C134" s="10"/>
      <c r="D134" s="32"/>
      <c r="E134" s="11"/>
      <c r="F134" s="10"/>
      <c r="G134" s="32"/>
      <c r="H134" s="11"/>
      <c r="I134" s="10"/>
      <c r="J134" s="32"/>
      <c r="K134" s="11"/>
      <c r="L134" s="10"/>
      <c r="M134" s="32"/>
      <c r="N134" s="11"/>
      <c r="O134" s="10"/>
      <c r="P134" s="32"/>
      <c r="Q134" s="11"/>
      <c r="R134" s="10"/>
      <c r="S134" s="32"/>
      <c r="T134" s="11"/>
      <c r="U134" s="10"/>
      <c r="V134" s="32"/>
      <c r="W134" s="11"/>
      <c r="X134" s="10"/>
      <c r="Y134" s="32"/>
      <c r="Z134" s="11"/>
      <c r="AA134" s="10"/>
      <c r="AB134" s="32"/>
      <c r="AC134" s="11"/>
      <c r="AD134" s="10"/>
      <c r="AE134" s="32"/>
      <c r="AF134" s="11"/>
      <c r="AG134" s="10"/>
      <c r="AH134" s="32"/>
      <c r="AI134" s="11"/>
      <c r="AJ134" s="10"/>
      <c r="AK134" s="32"/>
      <c r="AL134" s="11"/>
      <c r="AM134" s="10"/>
      <c r="AN134" s="32"/>
      <c r="AO134" s="11"/>
      <c r="AP134" s="10"/>
      <c r="AQ134" s="32"/>
      <c r="AR134" s="11"/>
      <c r="AS134" s="10"/>
      <c r="AT134" s="32"/>
      <c r="AU134" s="11"/>
      <c r="AV134" s="10"/>
      <c r="AW134" s="32"/>
      <c r="AX134" s="11"/>
      <c r="AY134" s="10"/>
      <c r="AZ134" s="32"/>
      <c r="BA134" s="11"/>
      <c r="BC134" s="41"/>
    </row>
    <row r="135" spans="1:55">
      <c r="A135">
        <f t="shared" si="6"/>
        <v>93</v>
      </c>
      <c r="B135" s="6"/>
      <c r="C135" s="10"/>
      <c r="D135" s="32"/>
      <c r="E135" s="11"/>
      <c r="F135" s="10"/>
      <c r="G135" s="32"/>
      <c r="H135" s="11"/>
      <c r="I135" s="10"/>
      <c r="J135" s="32"/>
      <c r="K135" s="11"/>
      <c r="L135" s="10"/>
      <c r="M135" s="32"/>
      <c r="N135" s="11"/>
      <c r="O135" s="10"/>
      <c r="P135" s="32"/>
      <c r="Q135" s="11"/>
      <c r="R135" s="10"/>
      <c r="S135" s="32"/>
      <c r="T135" s="11"/>
      <c r="U135" s="10"/>
      <c r="V135" s="32"/>
      <c r="W135" s="11"/>
      <c r="X135" s="10"/>
      <c r="Y135" s="32"/>
      <c r="Z135" s="11"/>
      <c r="AA135" s="10"/>
      <c r="AB135" s="32"/>
      <c r="AC135" s="11"/>
      <c r="AD135" s="10"/>
      <c r="AE135" s="32"/>
      <c r="AF135" s="11"/>
      <c r="AG135" s="10"/>
      <c r="AH135" s="32"/>
      <c r="AI135" s="11"/>
      <c r="AJ135" s="10"/>
      <c r="AK135" s="32"/>
      <c r="AL135" s="11"/>
      <c r="AM135" s="10"/>
      <c r="AN135" s="32"/>
      <c r="AO135" s="11"/>
      <c r="AP135" s="10"/>
      <c r="AQ135" s="32"/>
      <c r="AR135" s="11"/>
      <c r="AS135" s="10"/>
      <c r="AT135" s="32"/>
      <c r="AU135" s="11"/>
      <c r="AV135" s="10"/>
      <c r="AW135" s="32"/>
      <c r="AX135" s="11"/>
      <c r="AY135" s="10"/>
      <c r="AZ135" s="32"/>
      <c r="BA135" s="11"/>
      <c r="BC135" s="41"/>
    </row>
    <row r="136" spans="1:55">
      <c r="A136">
        <f t="shared" si="6"/>
        <v>94</v>
      </c>
      <c r="B136" s="6"/>
      <c r="C136" s="10"/>
      <c r="D136" s="32"/>
      <c r="E136" s="11"/>
      <c r="F136" s="10"/>
      <c r="G136" s="32"/>
      <c r="H136" s="11"/>
      <c r="I136" s="10"/>
      <c r="J136" s="32"/>
      <c r="K136" s="11"/>
      <c r="L136" s="10"/>
      <c r="M136" s="32"/>
      <c r="N136" s="11"/>
      <c r="O136" s="10"/>
      <c r="P136" s="32"/>
      <c r="Q136" s="11"/>
      <c r="R136" s="10"/>
      <c r="S136" s="32"/>
      <c r="T136" s="11"/>
      <c r="U136" s="10"/>
      <c r="V136" s="32"/>
      <c r="W136" s="11"/>
      <c r="X136" s="10"/>
      <c r="Y136" s="32"/>
      <c r="Z136" s="11"/>
      <c r="AA136" s="10"/>
      <c r="AB136" s="32"/>
      <c r="AC136" s="11"/>
      <c r="AD136" s="10"/>
      <c r="AE136" s="32"/>
      <c r="AF136" s="11"/>
      <c r="AG136" s="10"/>
      <c r="AH136" s="32"/>
      <c r="AI136" s="11"/>
      <c r="AJ136" s="10"/>
      <c r="AK136" s="32"/>
      <c r="AL136" s="11"/>
      <c r="AM136" s="10"/>
      <c r="AN136" s="32"/>
      <c r="AO136" s="11"/>
      <c r="AP136" s="10"/>
      <c r="AQ136" s="32"/>
      <c r="AR136" s="11"/>
      <c r="AS136" s="10"/>
      <c r="AT136" s="32"/>
      <c r="AU136" s="11"/>
      <c r="AV136" s="10"/>
      <c r="AW136" s="32"/>
      <c r="AX136" s="11"/>
      <c r="AY136" s="10"/>
      <c r="AZ136" s="32"/>
      <c r="BA136" s="11"/>
      <c r="BC136" s="41"/>
    </row>
    <row r="137" spans="1:55">
      <c r="A137">
        <f t="shared" si="6"/>
        <v>95</v>
      </c>
      <c r="B137" s="6"/>
      <c r="C137" s="10"/>
      <c r="D137" s="32"/>
      <c r="E137" s="11"/>
      <c r="F137" s="10"/>
      <c r="G137" s="32"/>
      <c r="H137" s="11"/>
      <c r="I137" s="10"/>
      <c r="J137" s="32"/>
      <c r="K137" s="11"/>
      <c r="L137" s="10"/>
      <c r="M137" s="32"/>
      <c r="N137" s="11"/>
      <c r="O137" s="10"/>
      <c r="P137" s="32"/>
      <c r="Q137" s="11"/>
      <c r="R137" s="10"/>
      <c r="S137" s="32"/>
      <c r="T137" s="11"/>
      <c r="U137" s="10"/>
      <c r="V137" s="32"/>
      <c r="W137" s="11"/>
      <c r="X137" s="10"/>
      <c r="Y137" s="32"/>
      <c r="Z137" s="11"/>
      <c r="AA137" s="10"/>
      <c r="AB137" s="32"/>
      <c r="AC137" s="11"/>
      <c r="AD137" s="10"/>
      <c r="AE137" s="32"/>
      <c r="AF137" s="11"/>
      <c r="AG137" s="10"/>
      <c r="AH137" s="32"/>
      <c r="AI137" s="11"/>
      <c r="AJ137" s="10"/>
      <c r="AK137" s="32"/>
      <c r="AL137" s="11"/>
      <c r="AM137" s="10"/>
      <c r="AN137" s="32"/>
      <c r="AO137" s="11"/>
      <c r="AP137" s="10"/>
      <c r="AQ137" s="32"/>
      <c r="AR137" s="11"/>
      <c r="AS137" s="10"/>
      <c r="AT137" s="32"/>
      <c r="AU137" s="11"/>
      <c r="AV137" s="10"/>
      <c r="AW137" s="32"/>
      <c r="AX137" s="11"/>
      <c r="AY137" s="10"/>
      <c r="AZ137" s="32"/>
      <c r="BA137" s="11"/>
      <c r="BC137" s="41"/>
    </row>
    <row r="138" spans="1:55">
      <c r="A138">
        <f t="shared" si="6"/>
        <v>96</v>
      </c>
      <c r="B138" s="6"/>
      <c r="C138" s="10"/>
      <c r="D138" s="32"/>
      <c r="E138" s="11"/>
      <c r="F138" s="10"/>
      <c r="G138" s="32"/>
      <c r="H138" s="11"/>
      <c r="I138" s="10"/>
      <c r="J138" s="32"/>
      <c r="K138" s="11"/>
      <c r="L138" s="10"/>
      <c r="M138" s="32"/>
      <c r="N138" s="11"/>
      <c r="O138" s="10"/>
      <c r="P138" s="32"/>
      <c r="Q138" s="11"/>
      <c r="R138" s="10"/>
      <c r="S138" s="32"/>
      <c r="T138" s="11"/>
      <c r="U138" s="10"/>
      <c r="V138" s="32"/>
      <c r="W138" s="11"/>
      <c r="X138" s="10"/>
      <c r="Y138" s="32"/>
      <c r="Z138" s="11"/>
      <c r="AA138" s="10"/>
      <c r="AB138" s="32"/>
      <c r="AC138" s="11"/>
      <c r="AD138" s="10"/>
      <c r="AE138" s="32"/>
      <c r="AF138" s="11"/>
      <c r="AG138" s="10"/>
      <c r="AH138" s="32"/>
      <c r="AI138" s="11"/>
      <c r="AJ138" s="10"/>
      <c r="AK138" s="32"/>
      <c r="AL138" s="11"/>
      <c r="AM138" s="10"/>
      <c r="AN138" s="32"/>
      <c r="AO138" s="11"/>
      <c r="AP138" s="10"/>
      <c r="AQ138" s="32"/>
      <c r="AR138" s="11"/>
      <c r="AS138" s="10"/>
      <c r="AT138" s="32"/>
      <c r="AU138" s="11"/>
      <c r="AV138" s="10"/>
      <c r="AW138" s="32"/>
      <c r="AX138" s="11"/>
      <c r="AY138" s="10"/>
      <c r="AZ138" s="32"/>
      <c r="BA138" s="11"/>
      <c r="BC138" s="41"/>
    </row>
    <row r="139" spans="1:55">
      <c r="A139">
        <f t="shared" si="6"/>
        <v>97</v>
      </c>
      <c r="B139" s="6"/>
      <c r="C139" s="10"/>
      <c r="D139" s="32"/>
      <c r="E139" s="11"/>
      <c r="F139" s="10"/>
      <c r="G139" s="32"/>
      <c r="H139" s="11"/>
      <c r="I139" s="10"/>
      <c r="J139" s="32"/>
      <c r="K139" s="11"/>
      <c r="L139" s="10"/>
      <c r="M139" s="32"/>
      <c r="N139" s="11"/>
      <c r="O139" s="10"/>
      <c r="P139" s="32"/>
      <c r="Q139" s="11"/>
      <c r="R139" s="10"/>
      <c r="S139" s="32"/>
      <c r="T139" s="11"/>
      <c r="U139" s="10"/>
      <c r="V139" s="32"/>
      <c r="W139" s="11"/>
      <c r="X139" s="10"/>
      <c r="Y139" s="32"/>
      <c r="Z139" s="11"/>
      <c r="AA139" s="10"/>
      <c r="AB139" s="32"/>
      <c r="AC139" s="11"/>
      <c r="AD139" s="10"/>
      <c r="AE139" s="32"/>
      <c r="AF139" s="11"/>
      <c r="AG139" s="10"/>
      <c r="AH139" s="32"/>
      <c r="AI139" s="11"/>
      <c r="AJ139" s="10"/>
      <c r="AK139" s="32"/>
      <c r="AL139" s="11"/>
      <c r="AM139" s="10"/>
      <c r="AN139" s="32"/>
      <c r="AO139" s="11"/>
      <c r="AP139" s="10"/>
      <c r="AQ139" s="32"/>
      <c r="AR139" s="11"/>
      <c r="AS139" s="10"/>
      <c r="AT139" s="32"/>
      <c r="AU139" s="11"/>
      <c r="AV139" s="10"/>
      <c r="AW139" s="32"/>
      <c r="AX139" s="11"/>
      <c r="AY139" s="10"/>
      <c r="AZ139" s="32"/>
      <c r="BA139" s="11"/>
      <c r="BC139" s="41"/>
    </row>
    <row r="140" spans="1:55">
      <c r="A140">
        <f t="shared" si="6"/>
        <v>98</v>
      </c>
      <c r="B140" s="6"/>
      <c r="C140" s="10"/>
      <c r="D140" s="32"/>
      <c r="E140" s="11"/>
      <c r="F140" s="10"/>
      <c r="G140" s="32"/>
      <c r="H140" s="11"/>
      <c r="I140" s="10"/>
      <c r="J140" s="32"/>
      <c r="K140" s="11"/>
      <c r="L140" s="10"/>
      <c r="M140" s="32"/>
      <c r="N140" s="11"/>
      <c r="O140" s="10"/>
      <c r="P140" s="32"/>
      <c r="Q140" s="11"/>
      <c r="R140" s="10"/>
      <c r="S140" s="32"/>
      <c r="T140" s="11"/>
      <c r="U140" s="10"/>
      <c r="V140" s="32"/>
      <c r="W140" s="11"/>
      <c r="X140" s="10"/>
      <c r="Y140" s="32"/>
      <c r="Z140" s="11"/>
      <c r="AA140" s="10"/>
      <c r="AB140" s="32"/>
      <c r="AC140" s="11"/>
      <c r="AD140" s="10"/>
      <c r="AE140" s="32"/>
      <c r="AF140" s="11"/>
      <c r="AG140" s="10"/>
      <c r="AH140" s="32"/>
      <c r="AI140" s="11"/>
      <c r="AJ140" s="10"/>
      <c r="AK140" s="32"/>
      <c r="AL140" s="11"/>
      <c r="AM140" s="10"/>
      <c r="AN140" s="32"/>
      <c r="AO140" s="11"/>
      <c r="AP140" s="10"/>
      <c r="AQ140" s="32"/>
      <c r="AR140" s="11"/>
      <c r="AS140" s="10"/>
      <c r="AT140" s="32"/>
      <c r="AU140" s="11"/>
      <c r="AV140" s="10"/>
      <c r="AW140" s="32"/>
      <c r="AX140" s="11"/>
      <c r="AY140" s="10"/>
      <c r="AZ140" s="32"/>
      <c r="BA140" s="11"/>
      <c r="BC140" s="41"/>
    </row>
    <row r="141" spans="1:55">
      <c r="A141">
        <f t="shared" si="6"/>
        <v>99</v>
      </c>
      <c r="B141" s="6"/>
      <c r="C141" s="12"/>
      <c r="D141" s="36"/>
      <c r="E141" s="13"/>
      <c r="F141" s="12"/>
      <c r="G141" s="36"/>
      <c r="H141" s="13"/>
      <c r="I141" s="12"/>
      <c r="J141" s="36"/>
      <c r="K141" s="13"/>
      <c r="L141" s="12"/>
      <c r="M141" s="36"/>
      <c r="N141" s="13"/>
      <c r="O141" s="12"/>
      <c r="P141" s="36"/>
      <c r="Q141" s="13"/>
      <c r="R141" s="12"/>
      <c r="S141" s="36"/>
      <c r="T141" s="13"/>
      <c r="U141" s="12"/>
      <c r="V141" s="36"/>
      <c r="W141" s="13"/>
      <c r="X141" s="12"/>
      <c r="Y141" s="36"/>
      <c r="Z141" s="13"/>
      <c r="AA141" s="12"/>
      <c r="AB141" s="36"/>
      <c r="AC141" s="13"/>
      <c r="AD141" s="12"/>
      <c r="AE141" s="36"/>
      <c r="AF141" s="13"/>
      <c r="AG141" s="12"/>
      <c r="AH141" s="36"/>
      <c r="AI141" s="13"/>
      <c r="AJ141" s="12"/>
      <c r="AK141" s="36"/>
      <c r="AL141" s="13"/>
      <c r="AM141" s="12"/>
      <c r="AN141" s="36"/>
      <c r="AO141" s="13"/>
      <c r="AP141" s="12"/>
      <c r="AQ141" s="36"/>
      <c r="AR141" s="13"/>
      <c r="AS141" s="12"/>
      <c r="AT141" s="36"/>
      <c r="AU141" s="13"/>
      <c r="AV141" s="12"/>
      <c r="AW141" s="36"/>
      <c r="AX141" s="13"/>
      <c r="AY141" s="12"/>
      <c r="AZ141" s="36"/>
      <c r="BA141" s="13"/>
      <c r="BC141" s="41"/>
    </row>
    <row r="142" spans="1:55">
      <c r="A142">
        <f t="shared" si="6"/>
        <v>100</v>
      </c>
      <c r="B142" s="6"/>
      <c r="C142" s="10"/>
      <c r="D142" s="32"/>
      <c r="E142" s="11"/>
      <c r="F142" s="10"/>
      <c r="G142" s="32"/>
      <c r="H142" s="11"/>
      <c r="I142" s="10"/>
      <c r="J142" s="32"/>
      <c r="K142" s="11"/>
      <c r="L142" s="10"/>
      <c r="M142" s="32"/>
      <c r="N142" s="11"/>
      <c r="O142" s="10"/>
      <c r="P142" s="32"/>
      <c r="Q142" s="11"/>
      <c r="R142" s="10"/>
      <c r="S142" s="32"/>
      <c r="T142" s="11"/>
      <c r="U142" s="10"/>
      <c r="V142" s="32"/>
      <c r="W142" s="11"/>
      <c r="X142" s="10"/>
      <c r="Y142" s="32"/>
      <c r="Z142" s="11"/>
      <c r="AA142" s="10"/>
      <c r="AB142" s="32"/>
      <c r="AC142" s="11"/>
      <c r="AD142" s="10"/>
      <c r="AE142" s="32"/>
      <c r="AF142" s="11"/>
      <c r="AG142" s="10"/>
      <c r="AH142" s="32"/>
      <c r="AI142" s="11"/>
      <c r="AJ142" s="10"/>
      <c r="AK142" s="32"/>
      <c r="AL142" s="11"/>
      <c r="AM142" s="10"/>
      <c r="AN142" s="32"/>
      <c r="AO142" s="11"/>
      <c r="AP142" s="10"/>
      <c r="AQ142" s="32"/>
      <c r="AR142" s="11"/>
      <c r="AS142" s="10"/>
      <c r="AT142" s="32"/>
      <c r="AU142" s="11"/>
      <c r="AV142" s="10"/>
      <c r="AW142" s="32"/>
      <c r="AX142" s="11"/>
      <c r="AY142" s="10"/>
      <c r="AZ142" s="32"/>
      <c r="BA142" s="11"/>
      <c r="BC142" s="41"/>
    </row>
    <row r="143" spans="1:55">
      <c r="A143">
        <f t="shared" si="6"/>
        <v>101</v>
      </c>
      <c r="B143" s="6"/>
      <c r="C143" s="10"/>
      <c r="D143" s="32"/>
      <c r="E143" s="11"/>
      <c r="F143" s="10"/>
      <c r="G143" s="32"/>
      <c r="H143" s="11"/>
      <c r="I143" s="10"/>
      <c r="J143" s="32"/>
      <c r="K143" s="11"/>
      <c r="L143" s="10"/>
      <c r="M143" s="32"/>
      <c r="N143" s="11"/>
      <c r="O143" s="10"/>
      <c r="P143" s="32"/>
      <c r="Q143" s="11"/>
      <c r="R143" s="10"/>
      <c r="S143" s="32"/>
      <c r="T143" s="11"/>
      <c r="U143" s="10"/>
      <c r="V143" s="32"/>
      <c r="W143" s="11"/>
      <c r="X143" s="10"/>
      <c r="Y143" s="32"/>
      <c r="Z143" s="11"/>
      <c r="AA143" s="10"/>
      <c r="AB143" s="32"/>
      <c r="AC143" s="11"/>
      <c r="AD143" s="10"/>
      <c r="AE143" s="32"/>
      <c r="AF143" s="11"/>
      <c r="AG143" s="10"/>
      <c r="AH143" s="32"/>
      <c r="AI143" s="11"/>
      <c r="AJ143" s="10"/>
      <c r="AK143" s="32"/>
      <c r="AL143" s="11"/>
      <c r="AM143" s="10"/>
      <c r="AN143" s="32"/>
      <c r="AO143" s="11"/>
      <c r="AP143" s="10"/>
      <c r="AQ143" s="32"/>
      <c r="AR143" s="11"/>
      <c r="AS143" s="10"/>
      <c r="AT143" s="32"/>
      <c r="AU143" s="11"/>
      <c r="AV143" s="10"/>
      <c r="AW143" s="32"/>
      <c r="AX143" s="11"/>
      <c r="AY143" s="10"/>
      <c r="AZ143" s="32"/>
      <c r="BA143" s="11"/>
      <c r="BC143" s="41"/>
    </row>
    <row r="144" spans="1:55">
      <c r="A144">
        <f t="shared" si="6"/>
        <v>102</v>
      </c>
      <c r="B144" s="6"/>
      <c r="C144" s="10"/>
      <c r="D144" s="32"/>
      <c r="E144" s="11"/>
      <c r="F144" s="10"/>
      <c r="G144" s="32"/>
      <c r="H144" s="11"/>
      <c r="I144" s="10"/>
      <c r="J144" s="32"/>
      <c r="K144" s="11"/>
      <c r="L144" s="10"/>
      <c r="M144" s="32"/>
      <c r="N144" s="11"/>
      <c r="O144" s="10"/>
      <c r="P144" s="32"/>
      <c r="Q144" s="11"/>
      <c r="R144" s="10"/>
      <c r="S144" s="32"/>
      <c r="T144" s="11"/>
      <c r="U144" s="10"/>
      <c r="V144" s="32"/>
      <c r="W144" s="11"/>
      <c r="X144" s="10"/>
      <c r="Y144" s="32"/>
      <c r="Z144" s="11"/>
      <c r="AA144" s="10"/>
      <c r="AB144" s="32"/>
      <c r="AC144" s="11"/>
      <c r="AD144" s="10"/>
      <c r="AE144" s="32"/>
      <c r="AF144" s="11"/>
      <c r="AG144" s="10"/>
      <c r="AH144" s="32"/>
      <c r="AI144" s="11"/>
      <c r="AJ144" s="10"/>
      <c r="AK144" s="32"/>
      <c r="AL144" s="11"/>
      <c r="AM144" s="10"/>
      <c r="AN144" s="32"/>
      <c r="AO144" s="11"/>
      <c r="AP144" s="10"/>
      <c r="AQ144" s="32"/>
      <c r="AR144" s="11"/>
      <c r="AS144" s="10"/>
      <c r="AT144" s="32"/>
      <c r="AU144" s="11"/>
      <c r="AV144" s="10"/>
      <c r="AW144" s="32"/>
      <c r="AX144" s="11"/>
      <c r="AY144" s="10"/>
      <c r="AZ144" s="32"/>
      <c r="BA144" s="11"/>
      <c r="BC144" s="41"/>
    </row>
    <row r="145" spans="1:55">
      <c r="A145">
        <f t="shared" si="6"/>
        <v>103</v>
      </c>
      <c r="B145" s="6"/>
      <c r="C145" s="10"/>
      <c r="D145" s="32"/>
      <c r="E145" s="11"/>
      <c r="F145" s="10"/>
      <c r="G145" s="32"/>
      <c r="H145" s="11"/>
      <c r="I145" s="10"/>
      <c r="J145" s="32"/>
      <c r="K145" s="11"/>
      <c r="L145" s="10"/>
      <c r="M145" s="32"/>
      <c r="N145" s="11"/>
      <c r="O145" s="10"/>
      <c r="P145" s="32"/>
      <c r="Q145" s="11"/>
      <c r="R145" s="10"/>
      <c r="S145" s="32"/>
      <c r="T145" s="11"/>
      <c r="U145" s="10"/>
      <c r="V145" s="32"/>
      <c r="W145" s="11"/>
      <c r="X145" s="10"/>
      <c r="Y145" s="32"/>
      <c r="Z145" s="11"/>
      <c r="AA145" s="10"/>
      <c r="AB145" s="32"/>
      <c r="AC145" s="11"/>
      <c r="AD145" s="10"/>
      <c r="AE145" s="32"/>
      <c r="AF145" s="11"/>
      <c r="AG145" s="10"/>
      <c r="AH145" s="32"/>
      <c r="AI145" s="11"/>
      <c r="AJ145" s="10"/>
      <c r="AK145" s="32"/>
      <c r="AL145" s="11"/>
      <c r="AM145" s="10"/>
      <c r="AN145" s="32"/>
      <c r="AO145" s="11"/>
      <c r="AP145" s="10"/>
      <c r="AQ145" s="32"/>
      <c r="AR145" s="11"/>
      <c r="AS145" s="10"/>
      <c r="AT145" s="32"/>
      <c r="AU145" s="11"/>
      <c r="AV145" s="10"/>
      <c r="AW145" s="32"/>
      <c r="AX145" s="11"/>
      <c r="AY145" s="10"/>
      <c r="AZ145" s="32"/>
      <c r="BA145" s="11"/>
      <c r="BC145" s="41"/>
    </row>
    <row r="146" spans="1:55">
      <c r="A146">
        <f t="shared" si="6"/>
        <v>104</v>
      </c>
      <c r="B146" s="6"/>
      <c r="C146" s="10"/>
      <c r="D146" s="32"/>
      <c r="E146" s="11"/>
      <c r="F146" s="10"/>
      <c r="G146" s="32"/>
      <c r="H146" s="11"/>
      <c r="I146" s="10"/>
      <c r="J146" s="32"/>
      <c r="K146" s="11"/>
      <c r="L146" s="10"/>
      <c r="M146" s="32"/>
      <c r="N146" s="11"/>
      <c r="O146" s="10"/>
      <c r="P146" s="32"/>
      <c r="Q146" s="11"/>
      <c r="R146" s="10"/>
      <c r="S146" s="32"/>
      <c r="T146" s="11"/>
      <c r="U146" s="10"/>
      <c r="V146" s="32"/>
      <c r="W146" s="11"/>
      <c r="X146" s="10"/>
      <c r="Y146" s="32"/>
      <c r="Z146" s="11"/>
      <c r="AA146" s="10"/>
      <c r="AB146" s="32"/>
      <c r="AC146" s="11"/>
      <c r="AD146" s="10"/>
      <c r="AE146" s="32"/>
      <c r="AF146" s="11"/>
      <c r="AG146" s="10"/>
      <c r="AH146" s="32"/>
      <c r="AI146" s="11"/>
      <c r="AJ146" s="10"/>
      <c r="AK146" s="32"/>
      <c r="AL146" s="11"/>
      <c r="AM146" s="10"/>
      <c r="AN146" s="32"/>
      <c r="AO146" s="11"/>
      <c r="AP146" s="10"/>
      <c r="AQ146" s="32"/>
      <c r="AR146" s="11"/>
      <c r="AS146" s="10"/>
      <c r="AT146" s="32"/>
      <c r="AU146" s="11"/>
      <c r="AV146" s="10"/>
      <c r="AW146" s="32"/>
      <c r="AX146" s="11"/>
      <c r="AY146" s="10"/>
      <c r="AZ146" s="32"/>
      <c r="BA146" s="11"/>
      <c r="BC146" s="41"/>
    </row>
    <row r="147" spans="1:55">
      <c r="A147">
        <f t="shared" si="6"/>
        <v>105</v>
      </c>
      <c r="B147" s="6"/>
      <c r="C147" s="10"/>
      <c r="D147" s="32"/>
      <c r="E147" s="11"/>
      <c r="F147" s="10"/>
      <c r="G147" s="32"/>
      <c r="H147" s="11"/>
      <c r="I147" s="10"/>
      <c r="J147" s="32"/>
      <c r="K147" s="11"/>
      <c r="L147" s="10"/>
      <c r="M147" s="32"/>
      <c r="N147" s="11"/>
      <c r="O147" s="10"/>
      <c r="P147" s="32"/>
      <c r="Q147" s="11"/>
      <c r="R147" s="10"/>
      <c r="S147" s="32"/>
      <c r="T147" s="11"/>
      <c r="U147" s="10"/>
      <c r="V147" s="32"/>
      <c r="W147" s="11"/>
      <c r="X147" s="10"/>
      <c r="Y147" s="32"/>
      <c r="Z147" s="11"/>
      <c r="AA147" s="10"/>
      <c r="AB147" s="32"/>
      <c r="AC147" s="11"/>
      <c r="AD147" s="10"/>
      <c r="AE147" s="32"/>
      <c r="AF147" s="11"/>
      <c r="AG147" s="10"/>
      <c r="AH147" s="32"/>
      <c r="AI147" s="11"/>
      <c r="AJ147" s="10"/>
      <c r="AK147" s="32"/>
      <c r="AL147" s="11"/>
      <c r="AM147" s="10"/>
      <c r="AN147" s="32"/>
      <c r="AO147" s="11"/>
      <c r="AP147" s="10"/>
      <c r="AQ147" s="32"/>
      <c r="AR147" s="11"/>
      <c r="AS147" s="10"/>
      <c r="AT147" s="32"/>
      <c r="AU147" s="11"/>
      <c r="AV147" s="10"/>
      <c r="AW147" s="32"/>
      <c r="AX147" s="11"/>
      <c r="AY147" s="10"/>
      <c r="AZ147" s="32"/>
      <c r="BA147" s="11"/>
      <c r="BC147" s="41"/>
    </row>
    <row r="148" spans="1:55">
      <c r="A148">
        <f t="shared" si="6"/>
        <v>106</v>
      </c>
      <c r="B148" s="6"/>
      <c r="C148" s="10"/>
      <c r="D148" s="32"/>
      <c r="E148" s="11"/>
      <c r="F148" s="10"/>
      <c r="G148" s="32"/>
      <c r="H148" s="11"/>
      <c r="I148" s="10"/>
      <c r="J148" s="32"/>
      <c r="K148" s="11"/>
      <c r="L148" s="10"/>
      <c r="M148" s="32"/>
      <c r="N148" s="11"/>
      <c r="O148" s="10"/>
      <c r="P148" s="32"/>
      <c r="Q148" s="11"/>
      <c r="R148" s="10"/>
      <c r="S148" s="32"/>
      <c r="T148" s="11"/>
      <c r="U148" s="10"/>
      <c r="V148" s="32"/>
      <c r="W148" s="11"/>
      <c r="X148" s="10"/>
      <c r="Y148" s="32"/>
      <c r="Z148" s="11"/>
      <c r="AA148" s="10"/>
      <c r="AB148" s="32"/>
      <c r="AC148" s="11"/>
      <c r="AD148" s="10"/>
      <c r="AE148" s="32"/>
      <c r="AF148" s="11"/>
      <c r="AG148" s="10"/>
      <c r="AH148" s="32"/>
      <c r="AI148" s="11"/>
      <c r="AJ148" s="10"/>
      <c r="AK148" s="32"/>
      <c r="AL148" s="11"/>
      <c r="AM148" s="10"/>
      <c r="AN148" s="32"/>
      <c r="AO148" s="11"/>
      <c r="AP148" s="10"/>
      <c r="AQ148" s="32"/>
      <c r="AR148" s="11"/>
      <c r="AS148" s="10"/>
      <c r="AT148" s="32"/>
      <c r="AU148" s="11"/>
      <c r="AV148" s="10"/>
      <c r="AW148" s="32"/>
      <c r="AX148" s="11"/>
      <c r="AY148" s="10"/>
      <c r="AZ148" s="32"/>
      <c r="BA148" s="11"/>
      <c r="BC148" s="41"/>
    </row>
    <row r="149" spans="1:55">
      <c r="A149">
        <f t="shared" si="6"/>
        <v>107</v>
      </c>
      <c r="B149" s="6"/>
      <c r="C149" s="10"/>
      <c r="D149" s="32"/>
      <c r="E149" s="11"/>
      <c r="F149" s="10"/>
      <c r="G149" s="32"/>
      <c r="H149" s="11"/>
      <c r="I149" s="10"/>
      <c r="J149" s="32"/>
      <c r="K149" s="11"/>
      <c r="L149" s="10"/>
      <c r="M149" s="32"/>
      <c r="N149" s="11"/>
      <c r="O149" s="10"/>
      <c r="P149" s="32"/>
      <c r="Q149" s="11"/>
      <c r="R149" s="10"/>
      <c r="S149" s="32"/>
      <c r="T149" s="11"/>
      <c r="U149" s="10"/>
      <c r="V149" s="32"/>
      <c r="W149" s="11"/>
      <c r="X149" s="10"/>
      <c r="Y149" s="32"/>
      <c r="Z149" s="11"/>
      <c r="AA149" s="10"/>
      <c r="AB149" s="32"/>
      <c r="AC149" s="11"/>
      <c r="AD149" s="10"/>
      <c r="AE149" s="32"/>
      <c r="AF149" s="11"/>
      <c r="AG149" s="10"/>
      <c r="AH149" s="32"/>
      <c r="AI149" s="11"/>
      <c r="AJ149" s="10"/>
      <c r="AK149" s="32"/>
      <c r="AL149" s="11"/>
      <c r="AM149" s="10"/>
      <c r="AN149" s="32"/>
      <c r="AO149" s="11"/>
      <c r="AP149" s="10"/>
      <c r="AQ149" s="32"/>
      <c r="AR149" s="11"/>
      <c r="AS149" s="10"/>
      <c r="AT149" s="32"/>
      <c r="AU149" s="11"/>
      <c r="AV149" s="10"/>
      <c r="AW149" s="32"/>
      <c r="AX149" s="11"/>
      <c r="AY149" s="10"/>
      <c r="AZ149" s="32"/>
      <c r="BA149" s="11"/>
      <c r="BC149" s="41"/>
    </row>
    <row r="150" spans="1:55">
      <c r="A150">
        <f t="shared" si="6"/>
        <v>108</v>
      </c>
      <c r="B150" s="6"/>
      <c r="C150" s="10"/>
      <c r="D150" s="32"/>
      <c r="E150" s="11"/>
      <c r="F150" s="10"/>
      <c r="G150" s="32"/>
      <c r="H150" s="11"/>
      <c r="I150" s="10"/>
      <c r="J150" s="32"/>
      <c r="K150" s="11"/>
      <c r="L150" s="10"/>
      <c r="M150" s="32"/>
      <c r="N150" s="11"/>
      <c r="O150" s="10"/>
      <c r="P150" s="32"/>
      <c r="Q150" s="11"/>
      <c r="R150" s="10"/>
      <c r="S150" s="32"/>
      <c r="T150" s="11"/>
      <c r="U150" s="10"/>
      <c r="V150" s="32"/>
      <c r="W150" s="11"/>
      <c r="X150" s="10"/>
      <c r="Y150" s="32"/>
      <c r="Z150" s="11"/>
      <c r="AA150" s="10"/>
      <c r="AB150" s="32"/>
      <c r="AC150" s="11"/>
      <c r="AD150" s="10"/>
      <c r="AE150" s="32"/>
      <c r="AF150" s="11"/>
      <c r="AG150" s="10"/>
      <c r="AH150" s="32"/>
      <c r="AI150" s="11"/>
      <c r="AJ150" s="10"/>
      <c r="AK150" s="32"/>
      <c r="AL150" s="11"/>
      <c r="AM150" s="10"/>
      <c r="AN150" s="32"/>
      <c r="AO150" s="11"/>
      <c r="AP150" s="10"/>
      <c r="AQ150" s="32"/>
      <c r="AR150" s="11"/>
      <c r="AS150" s="10"/>
      <c r="AT150" s="32"/>
      <c r="AU150" s="11"/>
      <c r="AV150" s="10"/>
      <c r="AW150" s="32"/>
      <c r="AX150" s="11"/>
      <c r="AY150" s="10"/>
      <c r="AZ150" s="32"/>
      <c r="BA150" s="11"/>
      <c r="BC150" s="41"/>
    </row>
    <row r="151" spans="1:55">
      <c r="A151">
        <f t="shared" si="6"/>
        <v>109</v>
      </c>
      <c r="B151" s="6"/>
      <c r="C151" s="10"/>
      <c r="D151" s="32"/>
      <c r="E151" s="11"/>
      <c r="F151" s="10"/>
      <c r="G151" s="32"/>
      <c r="H151" s="11"/>
      <c r="I151" s="10"/>
      <c r="J151" s="32"/>
      <c r="K151" s="11"/>
      <c r="L151" s="10"/>
      <c r="M151" s="32"/>
      <c r="N151" s="11"/>
      <c r="O151" s="10"/>
      <c r="P151" s="32"/>
      <c r="Q151" s="11"/>
      <c r="R151" s="10"/>
      <c r="S151" s="32"/>
      <c r="T151" s="11"/>
      <c r="U151" s="10"/>
      <c r="V151" s="32"/>
      <c r="W151" s="11"/>
      <c r="X151" s="10"/>
      <c r="Y151" s="32"/>
      <c r="Z151" s="11"/>
      <c r="AA151" s="10"/>
      <c r="AB151" s="32"/>
      <c r="AC151" s="11"/>
      <c r="AD151" s="10"/>
      <c r="AE151" s="32"/>
      <c r="AF151" s="11"/>
      <c r="AG151" s="10"/>
      <c r="AH151" s="32"/>
      <c r="AI151" s="11"/>
      <c r="AJ151" s="10"/>
      <c r="AK151" s="32"/>
      <c r="AL151" s="11"/>
      <c r="AM151" s="10"/>
      <c r="AN151" s="32"/>
      <c r="AO151" s="11"/>
      <c r="AP151" s="10"/>
      <c r="AQ151" s="32"/>
      <c r="AR151" s="11"/>
      <c r="AS151" s="10"/>
      <c r="AT151" s="32"/>
      <c r="AU151" s="11"/>
      <c r="AV151" s="10"/>
      <c r="AW151" s="32"/>
      <c r="AX151" s="11"/>
      <c r="AY151" s="10"/>
      <c r="AZ151" s="32"/>
      <c r="BA151" s="11"/>
    </row>
    <row r="152" spans="1:55">
      <c r="A152">
        <f t="shared" si="6"/>
        <v>110</v>
      </c>
      <c r="B152" s="6"/>
      <c r="C152" s="10"/>
      <c r="D152" s="32"/>
      <c r="E152" s="11"/>
      <c r="F152" s="10"/>
      <c r="G152" s="32"/>
      <c r="H152" s="11"/>
      <c r="I152" s="10"/>
      <c r="J152" s="32"/>
      <c r="K152" s="11"/>
      <c r="L152" s="10"/>
      <c r="M152" s="32"/>
      <c r="N152" s="11"/>
      <c r="O152" s="10"/>
      <c r="P152" s="32"/>
      <c r="Q152" s="11"/>
      <c r="R152" s="10"/>
      <c r="S152" s="32"/>
      <c r="T152" s="11"/>
      <c r="U152" s="10"/>
      <c r="V152" s="32"/>
      <c r="W152" s="11"/>
      <c r="X152" s="10"/>
      <c r="Y152" s="32"/>
      <c r="Z152" s="11"/>
      <c r="AA152" s="10"/>
      <c r="AB152" s="32"/>
      <c r="AC152" s="11"/>
      <c r="AD152" s="10"/>
      <c r="AE152" s="32"/>
      <c r="AF152" s="11"/>
      <c r="AG152" s="10"/>
      <c r="AH152" s="32"/>
      <c r="AI152" s="11"/>
      <c r="AJ152" s="10"/>
      <c r="AK152" s="32"/>
      <c r="AL152" s="11"/>
      <c r="AM152" s="10"/>
      <c r="AN152" s="32"/>
      <c r="AO152" s="11"/>
      <c r="AP152" s="10"/>
      <c r="AQ152" s="32"/>
      <c r="AR152" s="11"/>
      <c r="AS152" s="10"/>
      <c r="AT152" s="32"/>
      <c r="AU152" s="11"/>
      <c r="AV152" s="10"/>
      <c r="AW152" s="32"/>
      <c r="AX152" s="11"/>
      <c r="AY152" s="10"/>
      <c r="AZ152" s="32"/>
      <c r="BA152" s="11"/>
    </row>
    <row r="153" spans="1:55">
      <c r="A153">
        <f t="shared" si="6"/>
        <v>111</v>
      </c>
      <c r="B153" s="6"/>
      <c r="C153" s="10"/>
      <c r="D153" s="32"/>
      <c r="E153" s="11"/>
      <c r="F153" s="10"/>
      <c r="G153" s="32"/>
      <c r="H153" s="11"/>
      <c r="I153" s="10"/>
      <c r="J153" s="32"/>
      <c r="K153" s="11"/>
      <c r="L153" s="10"/>
      <c r="M153" s="32"/>
      <c r="N153" s="11"/>
      <c r="O153" s="10"/>
      <c r="P153" s="32"/>
      <c r="Q153" s="11"/>
      <c r="R153" s="10"/>
      <c r="S153" s="32"/>
      <c r="T153" s="11"/>
      <c r="U153" s="10"/>
      <c r="V153" s="32"/>
      <c r="W153" s="11"/>
      <c r="X153" s="10"/>
      <c r="Y153" s="32"/>
      <c r="Z153" s="11"/>
      <c r="AA153" s="10"/>
      <c r="AB153" s="32"/>
      <c r="AC153" s="11"/>
      <c r="AD153" s="10"/>
      <c r="AE153" s="32"/>
      <c r="AF153" s="11"/>
      <c r="AG153" s="10"/>
      <c r="AH153" s="32"/>
      <c r="AI153" s="11"/>
      <c r="AJ153" s="10"/>
      <c r="AK153" s="32"/>
      <c r="AL153" s="11"/>
      <c r="AM153" s="10"/>
      <c r="AN153" s="32"/>
      <c r="AO153" s="11"/>
      <c r="AP153" s="10"/>
      <c r="AQ153" s="32"/>
      <c r="AR153" s="11"/>
      <c r="AS153" s="10"/>
      <c r="AT153" s="32"/>
      <c r="AU153" s="11"/>
      <c r="AV153" s="10"/>
      <c r="AW153" s="32"/>
      <c r="AX153" s="11"/>
      <c r="AY153" s="10"/>
      <c r="AZ153" s="32"/>
      <c r="BA153" s="11"/>
    </row>
    <row r="154" spans="1:55">
      <c r="A154">
        <f t="shared" si="6"/>
        <v>112</v>
      </c>
      <c r="B154" s="6"/>
      <c r="C154" s="10"/>
      <c r="D154" s="32"/>
      <c r="E154" s="11"/>
      <c r="F154" s="10"/>
      <c r="G154" s="32"/>
      <c r="H154" s="11"/>
      <c r="I154" s="10"/>
      <c r="J154" s="32"/>
      <c r="K154" s="11"/>
      <c r="L154" s="10"/>
      <c r="M154" s="32"/>
      <c r="N154" s="11"/>
      <c r="O154" s="10"/>
      <c r="P154" s="32"/>
      <c r="Q154" s="11"/>
      <c r="R154" s="10"/>
      <c r="S154" s="32"/>
      <c r="T154" s="11"/>
      <c r="U154" s="10"/>
      <c r="V154" s="32"/>
      <c r="W154" s="11"/>
      <c r="X154" s="10"/>
      <c r="Y154" s="32"/>
      <c r="Z154" s="11"/>
      <c r="AA154" s="10"/>
      <c r="AB154" s="32"/>
      <c r="AC154" s="11"/>
      <c r="AD154" s="10"/>
      <c r="AE154" s="32"/>
      <c r="AF154" s="11"/>
      <c r="AG154" s="10"/>
      <c r="AH154" s="32"/>
      <c r="AI154" s="11"/>
      <c r="AJ154" s="10"/>
      <c r="AK154" s="32"/>
      <c r="AL154" s="11"/>
      <c r="AM154" s="10"/>
      <c r="AN154" s="32"/>
      <c r="AO154" s="11"/>
      <c r="AP154" s="10"/>
      <c r="AQ154" s="32"/>
      <c r="AR154" s="11"/>
      <c r="AS154" s="10"/>
      <c r="AT154" s="32"/>
      <c r="AU154" s="11"/>
      <c r="AV154" s="10"/>
      <c r="AW154" s="32"/>
      <c r="AX154" s="11"/>
      <c r="AY154" s="10"/>
      <c r="AZ154" s="32"/>
      <c r="BA154" s="11"/>
    </row>
    <row r="155" spans="1:55">
      <c r="A155">
        <f t="shared" si="6"/>
        <v>113</v>
      </c>
      <c r="B155" s="6"/>
      <c r="C155" s="10"/>
      <c r="D155" s="32"/>
      <c r="E155" s="11"/>
      <c r="F155" s="10"/>
      <c r="G155" s="32"/>
      <c r="H155" s="11"/>
      <c r="I155" s="10"/>
      <c r="J155" s="32"/>
      <c r="K155" s="11"/>
      <c r="L155" s="10"/>
      <c r="M155" s="32"/>
      <c r="N155" s="11"/>
      <c r="O155" s="10"/>
      <c r="P155" s="32"/>
      <c r="Q155" s="11"/>
      <c r="R155" s="10"/>
      <c r="S155" s="32"/>
      <c r="T155" s="11"/>
      <c r="U155" s="10"/>
      <c r="V155" s="32"/>
      <c r="W155" s="11"/>
      <c r="X155" s="10"/>
      <c r="Y155" s="32"/>
      <c r="Z155" s="11"/>
      <c r="AA155" s="10"/>
      <c r="AB155" s="32"/>
      <c r="AC155" s="11"/>
      <c r="AD155" s="10"/>
      <c r="AE155" s="32"/>
      <c r="AF155" s="11"/>
      <c r="AG155" s="10"/>
      <c r="AH155" s="32"/>
      <c r="AI155" s="11"/>
      <c r="AJ155" s="10"/>
      <c r="AK155" s="32"/>
      <c r="AL155" s="11"/>
      <c r="AM155" s="10"/>
      <c r="AN155" s="32"/>
      <c r="AO155" s="11"/>
      <c r="AP155" s="10"/>
      <c r="AQ155" s="32"/>
      <c r="AR155" s="11"/>
      <c r="AS155" s="10"/>
      <c r="AT155" s="32"/>
      <c r="AU155" s="11"/>
      <c r="AV155" s="10"/>
      <c r="AW155" s="32"/>
      <c r="AX155" s="11"/>
      <c r="AY155" s="10"/>
      <c r="AZ155" s="32"/>
      <c r="BA155" s="11"/>
    </row>
    <row r="156" spans="1:55">
      <c r="A156">
        <f t="shared" si="6"/>
        <v>114</v>
      </c>
      <c r="B156" s="6"/>
      <c r="C156" s="10"/>
      <c r="D156" s="32"/>
      <c r="E156" s="11"/>
      <c r="F156" s="10"/>
      <c r="G156" s="32"/>
      <c r="H156" s="11"/>
      <c r="I156" s="10"/>
      <c r="J156" s="32"/>
      <c r="K156" s="11"/>
      <c r="L156" s="10"/>
      <c r="M156" s="32"/>
      <c r="N156" s="11"/>
      <c r="O156" s="10"/>
      <c r="P156" s="32"/>
      <c r="Q156" s="11"/>
      <c r="R156" s="10"/>
      <c r="S156" s="32"/>
      <c r="T156" s="11"/>
      <c r="U156" s="10"/>
      <c r="V156" s="32"/>
      <c r="W156" s="11"/>
      <c r="X156" s="10"/>
      <c r="Y156" s="32"/>
      <c r="Z156" s="11"/>
      <c r="AA156" s="10"/>
      <c r="AB156" s="32"/>
      <c r="AC156" s="11"/>
      <c r="AD156" s="10"/>
      <c r="AE156" s="32"/>
      <c r="AF156" s="11"/>
      <c r="AG156" s="10"/>
      <c r="AH156" s="32"/>
      <c r="AI156" s="11"/>
      <c r="AJ156" s="10"/>
      <c r="AK156" s="32"/>
      <c r="AL156" s="11"/>
      <c r="AM156" s="10"/>
      <c r="AN156" s="32"/>
      <c r="AO156" s="11"/>
      <c r="AP156" s="10"/>
      <c r="AQ156" s="32"/>
      <c r="AR156" s="11"/>
      <c r="AS156" s="10"/>
      <c r="AT156" s="32"/>
      <c r="AU156" s="11"/>
      <c r="AV156" s="10"/>
      <c r="AW156" s="32"/>
      <c r="AX156" s="11"/>
      <c r="AY156" s="10"/>
      <c r="AZ156" s="32"/>
      <c r="BA156" s="11"/>
    </row>
  </sheetData>
  <mergeCells count="17">
    <mergeCell ref="AM41:AO41"/>
    <mergeCell ref="AP41:AR41"/>
    <mergeCell ref="AS41:AU41"/>
    <mergeCell ref="AV41:AX41"/>
    <mergeCell ref="AY41:BA41"/>
    <mergeCell ref="AJ41:AL41"/>
    <mergeCell ref="C41:E41"/>
    <mergeCell ref="F41:H41"/>
    <mergeCell ref="I41:K41"/>
    <mergeCell ref="L41:N41"/>
    <mergeCell ref="O41:Q41"/>
    <mergeCell ref="R41:T41"/>
    <mergeCell ref="U41:W41"/>
    <mergeCell ref="X41:Z41"/>
    <mergeCell ref="AA41:AC41"/>
    <mergeCell ref="AD41:AF41"/>
    <mergeCell ref="AG41:AI4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5">
    <pageSetUpPr fitToPage="1"/>
  </sheetPr>
  <dimension ref="A1:AO173"/>
  <sheetViews>
    <sheetView workbookViewId="0"/>
  </sheetViews>
  <sheetFormatPr baseColWidth="10" defaultColWidth="11.5703125" defaultRowHeight="12.75"/>
  <cols>
    <col min="1" max="1" width="5" customWidth="1"/>
    <col min="3" max="3" width="6.7109375" customWidth="1"/>
    <col min="4" max="4" width="4.7109375" customWidth="1"/>
    <col min="5" max="5" width="4.28515625" customWidth="1"/>
    <col min="6" max="6" width="4" customWidth="1"/>
    <col min="7" max="7" width="3.85546875" customWidth="1"/>
    <col min="8" max="8" width="4.42578125" customWidth="1"/>
    <col min="9" max="9" width="3.42578125" hidden="1" customWidth="1"/>
    <col min="10" max="10" width="3.5703125" hidden="1" customWidth="1"/>
    <col min="11" max="11" width="4.140625" customWidth="1"/>
    <col min="12" max="12" width="3.42578125" customWidth="1"/>
    <col min="13" max="13" width="3.7109375" customWidth="1"/>
    <col min="14" max="14" width="4.140625" customWidth="1"/>
    <col min="15" max="15" width="4.28515625" customWidth="1"/>
    <col min="16" max="16" width="4.85546875" customWidth="1"/>
    <col min="17" max="17" width="5.140625" customWidth="1"/>
    <col min="18" max="18" width="4.42578125" customWidth="1"/>
    <col min="19" max="19" width="4" hidden="1" customWidth="1"/>
    <col min="20" max="20" width="3.42578125" hidden="1" customWidth="1"/>
    <col min="21" max="21" width="3.85546875" hidden="1" customWidth="1"/>
    <col min="22" max="22" width="3.5703125" hidden="1" customWidth="1"/>
    <col min="23" max="23" width="3.7109375" hidden="1" customWidth="1"/>
    <col min="24" max="26" width="3.42578125" hidden="1" customWidth="1"/>
    <col min="27" max="27" width="4.140625" hidden="1" customWidth="1"/>
    <col min="28" max="28" width="4.42578125" hidden="1" customWidth="1"/>
    <col min="29" max="29" width="4.140625" customWidth="1"/>
    <col min="30" max="30" width="4" customWidth="1"/>
    <col min="31" max="31" width="4.85546875" hidden="1" customWidth="1"/>
    <col min="32" max="32" width="4.5703125" hidden="1" customWidth="1"/>
    <col min="33" max="33" width="3.42578125" hidden="1" customWidth="1"/>
    <col min="34" max="34" width="4.140625" hidden="1" customWidth="1"/>
    <col min="35" max="35" width="3.85546875" hidden="1" customWidth="1"/>
    <col min="36" max="36" width="3.42578125" hidden="1" customWidth="1"/>
    <col min="37" max="37" width="11.42578125" style="24" customWidth="1"/>
  </cols>
  <sheetData>
    <row r="1" spans="1:7">
      <c r="A1" s="5" t="s">
        <v>21</v>
      </c>
    </row>
    <row r="2" spans="1:7">
      <c r="A2" t="s">
        <v>10</v>
      </c>
    </row>
    <row r="3" spans="1:7" ht="13.5" thickBot="1">
      <c r="A3">
        <f>+GENERAL!B6</f>
        <v>12</v>
      </c>
      <c r="C3" s="39">
        <f>SUM(C5:C9)</f>
        <v>-500000000</v>
      </c>
    </row>
    <row r="4" spans="1:7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</row>
    <row r="5" spans="1:7" ht="13.5" thickBot="1">
      <c r="A5" s="150">
        <v>1</v>
      </c>
      <c r="B5" s="162" t="s">
        <v>129</v>
      </c>
      <c r="C5" s="44">
        <f>+O$38</f>
        <v>-100000000</v>
      </c>
      <c r="D5" s="48">
        <f>+P$39</f>
        <v>1E-4</v>
      </c>
      <c r="E5" s="45">
        <f>+P$38</f>
        <v>0</v>
      </c>
      <c r="F5" s="18">
        <f>+O$24</f>
        <v>0</v>
      </c>
      <c r="G5" s="41">
        <f>IF(E5&lt;A$3/2,-1,1)*800000+C5*1000+D5*10+E5</f>
        <v>-100000799999.99899</v>
      </c>
    </row>
    <row r="6" spans="1:7" ht="13.5" thickBot="1">
      <c r="A6" s="150">
        <v>2</v>
      </c>
      <c r="B6" s="23" t="s">
        <v>1</v>
      </c>
      <c r="C6" s="44">
        <f>+G$38</f>
        <v>-100000000</v>
      </c>
      <c r="D6" s="48">
        <f>+H$39</f>
        <v>1E-4</v>
      </c>
      <c r="E6" s="45">
        <f>+H$38</f>
        <v>0</v>
      </c>
      <c r="F6" s="18">
        <f>+G$24</f>
        <v>0</v>
      </c>
      <c r="G6" s="41">
        <f>IF(E6&lt;A$3/2,-1,1)*800000+C6*1000+D6*10+E6</f>
        <v>-100000799999.99899</v>
      </c>
    </row>
    <row r="7" spans="1:7" ht="13.5" thickBot="1">
      <c r="A7" s="150">
        <v>3</v>
      </c>
      <c r="B7" s="23" t="s">
        <v>94</v>
      </c>
      <c r="C7" s="44">
        <f>+AC$38</f>
        <v>-100000000</v>
      </c>
      <c r="D7" s="48">
        <f>+AD$39</f>
        <v>1E-4</v>
      </c>
      <c r="E7" s="46">
        <f>+AD$38</f>
        <v>0</v>
      </c>
      <c r="F7" s="18">
        <f>+AC$24</f>
        <v>0</v>
      </c>
      <c r="G7" s="41">
        <f>IF(E7&lt;A$3/2,-1,1)*800000+C7*1000+D7*10+E7</f>
        <v>-100000799999.99899</v>
      </c>
    </row>
    <row r="8" spans="1:7" ht="13.5" thickBot="1">
      <c r="A8" s="150">
        <v>4</v>
      </c>
      <c r="B8" s="162" t="s">
        <v>123</v>
      </c>
      <c r="C8" s="44">
        <f>+C$38</f>
        <v>-100000000</v>
      </c>
      <c r="D8" s="48">
        <f>+D$39</f>
        <v>1E-4</v>
      </c>
      <c r="E8" s="46">
        <f>+D$38</f>
        <v>0</v>
      </c>
      <c r="F8" s="18">
        <f>+C$24</f>
        <v>0</v>
      </c>
      <c r="G8" s="41">
        <f>IF(E8&lt;A$3/2,-1,1)*800000+C8*1000+D8*10+E8</f>
        <v>-100000799999.99899</v>
      </c>
    </row>
    <row r="9" spans="1:7" ht="13.5" thickBot="1">
      <c r="A9" s="150">
        <v>5</v>
      </c>
      <c r="B9" s="23" t="s">
        <v>43</v>
      </c>
      <c r="C9" s="44">
        <f>+Q$38</f>
        <v>-100000000</v>
      </c>
      <c r="D9" s="48">
        <f>+R$39</f>
        <v>1E-4</v>
      </c>
      <c r="E9" s="46">
        <f>+R$38</f>
        <v>0</v>
      </c>
      <c r="F9" s="18">
        <f>+Q$24</f>
        <v>0</v>
      </c>
      <c r="G9" s="41">
        <f>IF(E9&lt;A$3/2,-1,1)*800000+C9*1000+D9*10+E9</f>
        <v>-100000799999.99899</v>
      </c>
    </row>
    <row r="10" spans="1:7" ht="13.5" hidden="1" thickBot="1">
      <c r="A10" s="150">
        <v>6</v>
      </c>
      <c r="B10" s="23" t="s">
        <v>27</v>
      </c>
      <c r="C10" s="44">
        <f>+Y$38</f>
        <v>-100000000</v>
      </c>
      <c r="D10" s="48">
        <f>+Z$39</f>
        <v>1E-4</v>
      </c>
      <c r="E10" s="45">
        <f>+Z$38</f>
        <v>0</v>
      </c>
      <c r="F10" s="18">
        <f>+Y$24</f>
        <v>0</v>
      </c>
      <c r="G10" s="41">
        <f>IF(E10&lt;A$3/2,-1,1)*800+C10*1000+D10*10+E10</f>
        <v>-100000000799.99899</v>
      </c>
    </row>
    <row r="11" spans="1:7" ht="13.5" hidden="1" thickBot="1">
      <c r="A11" s="150">
        <v>7</v>
      </c>
      <c r="B11" s="23" t="s">
        <v>35</v>
      </c>
      <c r="C11" s="44">
        <f>+AE$38</f>
        <v>-100000000</v>
      </c>
      <c r="D11" s="48">
        <f>+AF$39</f>
        <v>1E-4</v>
      </c>
      <c r="E11" s="46">
        <f>+AF$38</f>
        <v>0</v>
      </c>
      <c r="F11" s="18">
        <f>+AE$24</f>
        <v>0</v>
      </c>
      <c r="G11" s="41">
        <f t="shared" ref="G11:G21" si="0">IF(E11&lt;A$3/2,-1,1)*800000+C11*1000+D11*10+E11</f>
        <v>-100000799999.99899</v>
      </c>
    </row>
    <row r="12" spans="1:7" ht="13.5" hidden="1" thickBot="1">
      <c r="A12" s="150">
        <v>8</v>
      </c>
      <c r="B12" s="23" t="s">
        <v>6</v>
      </c>
      <c r="C12" s="44">
        <f>+M$38</f>
        <v>-100000000</v>
      </c>
      <c r="D12" s="48">
        <f>+N$39</f>
        <v>1E-4</v>
      </c>
      <c r="E12" s="45">
        <f>+N$38</f>
        <v>0</v>
      </c>
      <c r="F12" s="18">
        <f>+M$24</f>
        <v>0</v>
      </c>
      <c r="G12" s="41">
        <f t="shared" si="0"/>
        <v>-100000799999.99899</v>
      </c>
    </row>
    <row r="13" spans="1:7" ht="13.5" hidden="1" thickBot="1">
      <c r="A13" s="150">
        <v>9</v>
      </c>
      <c r="B13" s="23" t="s">
        <v>62</v>
      </c>
      <c r="C13" s="44">
        <f>+K$38</f>
        <v>-100000000</v>
      </c>
      <c r="D13" s="48">
        <f>+L$39</f>
        <v>1E-4</v>
      </c>
      <c r="E13" s="45">
        <f>+L$38</f>
        <v>0</v>
      </c>
      <c r="F13" s="18">
        <f>+K$24</f>
        <v>0</v>
      </c>
      <c r="G13" s="41">
        <f t="shared" si="0"/>
        <v>-100000799999.99899</v>
      </c>
    </row>
    <row r="14" spans="1:7" ht="13.5" hidden="1" thickBot="1">
      <c r="A14" s="150">
        <v>10</v>
      </c>
      <c r="B14" s="23" t="s">
        <v>93</v>
      </c>
      <c r="C14" s="44">
        <f>+AA$38</f>
        <v>-100000000</v>
      </c>
      <c r="D14" s="48">
        <f>+AB$39</f>
        <v>1E-4</v>
      </c>
      <c r="E14" s="46">
        <f>+AB$38</f>
        <v>0</v>
      </c>
      <c r="F14" s="18">
        <f>+AA$24</f>
        <v>0</v>
      </c>
      <c r="G14" s="41">
        <f t="shared" si="0"/>
        <v>-100000799999.99899</v>
      </c>
    </row>
    <row r="15" spans="1:7" ht="13.5" hidden="1" thickBot="1">
      <c r="A15" s="150">
        <v>11</v>
      </c>
      <c r="B15" s="23" t="s">
        <v>4</v>
      </c>
      <c r="C15" s="44">
        <f>+W$38</f>
        <v>-100000000</v>
      </c>
      <c r="D15" s="48">
        <f>+X$39</f>
        <v>1E-4</v>
      </c>
      <c r="E15" s="45">
        <f>+X$38</f>
        <v>0</v>
      </c>
      <c r="F15" s="18">
        <f>+W$24</f>
        <v>0</v>
      </c>
      <c r="G15" s="41">
        <f t="shared" si="0"/>
        <v>-100000799999.99899</v>
      </c>
    </row>
    <row r="16" spans="1:7" ht="13.5" hidden="1" thickBot="1">
      <c r="A16" s="150">
        <v>12</v>
      </c>
      <c r="B16" s="23" t="s">
        <v>78</v>
      </c>
      <c r="C16" s="44">
        <f>+U$38</f>
        <v>-100000000</v>
      </c>
      <c r="D16" s="48">
        <f>+V$39</f>
        <v>1E-4</v>
      </c>
      <c r="E16" s="45">
        <f>+V$38</f>
        <v>0</v>
      </c>
      <c r="F16" s="18">
        <f>+U$24</f>
        <v>0</v>
      </c>
      <c r="G16" s="41">
        <f t="shared" si="0"/>
        <v>-100000799999.99899</v>
      </c>
    </row>
    <row r="17" spans="1:36" ht="13.5" hidden="1" thickBot="1">
      <c r="A17" s="150">
        <v>13</v>
      </c>
      <c r="B17" s="23" t="s">
        <v>64</v>
      </c>
      <c r="C17" s="44">
        <f>+AI$38</f>
        <v>-100000000</v>
      </c>
      <c r="D17" s="48">
        <f>+AJ$39</f>
        <v>1E-4</v>
      </c>
      <c r="E17" s="45">
        <f>+AJ$38</f>
        <v>0</v>
      </c>
      <c r="F17" s="18">
        <f>+AI$24</f>
        <v>0</v>
      </c>
      <c r="G17" s="41">
        <f t="shared" si="0"/>
        <v>-100000799999.99899</v>
      </c>
    </row>
    <row r="18" spans="1:36" ht="13.5" hidden="1" thickBot="1">
      <c r="A18" s="150">
        <v>14</v>
      </c>
      <c r="B18" s="23" t="s">
        <v>26</v>
      </c>
      <c r="C18" s="44">
        <f>+S$38</f>
        <v>-100000000</v>
      </c>
      <c r="D18" s="48">
        <f>+T$39</f>
        <v>1E-4</v>
      </c>
      <c r="E18" s="45">
        <f>+T$38</f>
        <v>0</v>
      </c>
      <c r="F18" s="18">
        <f>+S$24</f>
        <v>0</v>
      </c>
      <c r="G18" s="41">
        <f t="shared" si="0"/>
        <v>-100000799999.99899</v>
      </c>
    </row>
    <row r="19" spans="1:36" ht="13.5" hidden="1" thickBot="1">
      <c r="A19" s="150">
        <v>15</v>
      </c>
      <c r="B19" s="23" t="s">
        <v>28</v>
      </c>
      <c r="C19" s="44">
        <f>+I$38</f>
        <v>-100000000</v>
      </c>
      <c r="D19" s="48">
        <f>+J$39</f>
        <v>1E-4</v>
      </c>
      <c r="E19" s="45">
        <f>+J$38</f>
        <v>0</v>
      </c>
      <c r="F19" s="18">
        <f>+I$24</f>
        <v>0</v>
      </c>
      <c r="G19" s="41">
        <f t="shared" si="0"/>
        <v>-100000799999.99899</v>
      </c>
    </row>
    <row r="20" spans="1:36" ht="13.5" hidden="1" thickBot="1">
      <c r="A20" s="150">
        <v>16</v>
      </c>
      <c r="B20" s="23" t="s">
        <v>73</v>
      </c>
      <c r="C20" s="44">
        <f>+AG$38</f>
        <v>-100000000</v>
      </c>
      <c r="D20" s="48">
        <f>+AH$39</f>
        <v>1E-4</v>
      </c>
      <c r="E20" s="46">
        <f>+AH$38</f>
        <v>0</v>
      </c>
      <c r="F20" s="18">
        <f>+AG$24</f>
        <v>0</v>
      </c>
      <c r="G20" s="41">
        <f t="shared" si="0"/>
        <v>-100000799999.99899</v>
      </c>
    </row>
    <row r="21" spans="1:36" ht="13.5" hidden="1" thickBot="1">
      <c r="A21" s="150">
        <v>17</v>
      </c>
      <c r="B21" s="23" t="s">
        <v>15</v>
      </c>
      <c r="C21" s="44">
        <f>+E$38</f>
        <v>-100000000</v>
      </c>
      <c r="D21" s="48">
        <f>+F$39</f>
        <v>1E-4</v>
      </c>
      <c r="E21" s="45">
        <f>+F$38</f>
        <v>0</v>
      </c>
      <c r="F21" s="18">
        <f>+E$24</f>
        <v>0</v>
      </c>
      <c r="G21" s="41">
        <f t="shared" si="0"/>
        <v>-100000799999.99899</v>
      </c>
    </row>
    <row r="22" spans="1:36">
      <c r="A22" s="16"/>
      <c r="G22" s="41"/>
    </row>
    <row r="24" spans="1:36" hidden="1">
      <c r="B24" t="s">
        <v>12</v>
      </c>
      <c r="C24">
        <f>+C25*C26</f>
        <v>0</v>
      </c>
      <c r="D24">
        <f t="shared" ref="D24:AJ24" si="1">+D25*D26</f>
        <v>0</v>
      </c>
      <c r="E24">
        <f t="shared" si="1"/>
        <v>0</v>
      </c>
      <c r="F24">
        <f t="shared" si="1"/>
        <v>0</v>
      </c>
      <c r="G24">
        <f t="shared" si="1"/>
        <v>0</v>
      </c>
      <c r="H24">
        <f t="shared" si="1"/>
        <v>0</v>
      </c>
      <c r="I24">
        <f t="shared" si="1"/>
        <v>0</v>
      </c>
      <c r="J24">
        <f t="shared" si="1"/>
        <v>0</v>
      </c>
      <c r="K24">
        <f t="shared" si="1"/>
        <v>0</v>
      </c>
      <c r="L24">
        <f t="shared" si="1"/>
        <v>0</v>
      </c>
      <c r="M24">
        <f t="shared" si="1"/>
        <v>0</v>
      </c>
      <c r="N24">
        <f t="shared" si="1"/>
        <v>0</v>
      </c>
      <c r="O24">
        <f t="shared" si="1"/>
        <v>0</v>
      </c>
      <c r="P24">
        <f t="shared" si="1"/>
        <v>0</v>
      </c>
      <c r="Q24">
        <f t="shared" si="1"/>
        <v>0</v>
      </c>
      <c r="R24">
        <f t="shared" si="1"/>
        <v>0</v>
      </c>
      <c r="S24">
        <f t="shared" si="1"/>
        <v>0</v>
      </c>
      <c r="T24">
        <f t="shared" si="1"/>
        <v>0</v>
      </c>
      <c r="U24">
        <f t="shared" si="1"/>
        <v>0</v>
      </c>
      <c r="V24">
        <f t="shared" si="1"/>
        <v>0</v>
      </c>
      <c r="W24">
        <f t="shared" si="1"/>
        <v>0</v>
      </c>
      <c r="X24">
        <f t="shared" si="1"/>
        <v>0</v>
      </c>
      <c r="Y24">
        <f t="shared" si="1"/>
        <v>0</v>
      </c>
      <c r="Z24">
        <f t="shared" si="1"/>
        <v>0</v>
      </c>
      <c r="AA24">
        <f t="shared" ref="AA24:AH24" si="2">+AA25*AA26</f>
        <v>0</v>
      </c>
      <c r="AB24">
        <f t="shared" si="2"/>
        <v>0</v>
      </c>
      <c r="AC24">
        <f t="shared" si="2"/>
        <v>0</v>
      </c>
      <c r="AD24">
        <f t="shared" si="2"/>
        <v>0</v>
      </c>
      <c r="AE24">
        <f t="shared" si="2"/>
        <v>0</v>
      </c>
      <c r="AF24">
        <f t="shared" si="2"/>
        <v>0</v>
      </c>
      <c r="AG24">
        <f t="shared" si="2"/>
        <v>0</v>
      </c>
      <c r="AH24">
        <f t="shared" si="2"/>
        <v>0</v>
      </c>
      <c r="AI24">
        <f t="shared" si="1"/>
        <v>0</v>
      </c>
      <c r="AJ24">
        <f t="shared" si="1"/>
        <v>0</v>
      </c>
    </row>
    <row r="25" spans="1:36" hidden="1">
      <c r="C25">
        <f>IF($B37&gt;3,1,0)</f>
        <v>0</v>
      </c>
      <c r="D25">
        <f t="shared" ref="D25:AJ25" si="3">IF($B37&gt;3,1,0)</f>
        <v>0</v>
      </c>
      <c r="E25">
        <f t="shared" si="3"/>
        <v>0</v>
      </c>
      <c r="F25">
        <f t="shared" si="3"/>
        <v>0</v>
      </c>
      <c r="G25">
        <f t="shared" si="3"/>
        <v>0</v>
      </c>
      <c r="H25">
        <f t="shared" si="3"/>
        <v>0</v>
      </c>
      <c r="I25">
        <f t="shared" si="3"/>
        <v>0</v>
      </c>
      <c r="J25">
        <f t="shared" si="3"/>
        <v>0</v>
      </c>
      <c r="K25">
        <f t="shared" si="3"/>
        <v>0</v>
      </c>
      <c r="L25">
        <f t="shared" si="3"/>
        <v>0</v>
      </c>
      <c r="M25">
        <f t="shared" si="3"/>
        <v>0</v>
      </c>
      <c r="N25">
        <f t="shared" si="3"/>
        <v>0</v>
      </c>
      <c r="O25">
        <f t="shared" si="3"/>
        <v>0</v>
      </c>
      <c r="P25">
        <f t="shared" si="3"/>
        <v>0</v>
      </c>
      <c r="Q25">
        <f t="shared" si="3"/>
        <v>0</v>
      </c>
      <c r="R25">
        <f t="shared" si="3"/>
        <v>0</v>
      </c>
      <c r="S25">
        <f t="shared" si="3"/>
        <v>0</v>
      </c>
      <c r="T25">
        <f t="shared" si="3"/>
        <v>0</v>
      </c>
      <c r="U25">
        <f t="shared" si="3"/>
        <v>0</v>
      </c>
      <c r="V25">
        <f t="shared" si="3"/>
        <v>0</v>
      </c>
      <c r="W25">
        <f t="shared" si="3"/>
        <v>0</v>
      </c>
      <c r="X25">
        <f t="shared" si="3"/>
        <v>0</v>
      </c>
      <c r="Y25">
        <f t="shared" si="3"/>
        <v>0</v>
      </c>
      <c r="Z25">
        <f t="shared" si="3"/>
        <v>0</v>
      </c>
      <c r="AA25">
        <f t="shared" ref="AA25:AH25" si="4">IF($B37&gt;3,1,0)</f>
        <v>0</v>
      </c>
      <c r="AB25">
        <f t="shared" si="4"/>
        <v>0</v>
      </c>
      <c r="AC25">
        <f t="shared" si="4"/>
        <v>0</v>
      </c>
      <c r="AD25">
        <f t="shared" si="4"/>
        <v>0</v>
      </c>
      <c r="AE25">
        <f t="shared" si="4"/>
        <v>0</v>
      </c>
      <c r="AF25">
        <f t="shared" si="4"/>
        <v>0</v>
      </c>
      <c r="AG25">
        <f t="shared" si="4"/>
        <v>0</v>
      </c>
      <c r="AH25">
        <f t="shared" si="4"/>
        <v>0</v>
      </c>
      <c r="AI25">
        <f t="shared" si="3"/>
        <v>0</v>
      </c>
      <c r="AJ25">
        <f t="shared" si="3"/>
        <v>0</v>
      </c>
    </row>
    <row r="26" spans="1:36" hidden="1">
      <c r="C26">
        <f>MAX(C27:C31)</f>
        <v>0</v>
      </c>
      <c r="D26">
        <f>+D38</f>
        <v>0</v>
      </c>
      <c r="E26">
        <f>MAX(E27:E31)</f>
        <v>0</v>
      </c>
      <c r="F26">
        <f>+F38</f>
        <v>0</v>
      </c>
      <c r="G26">
        <f>MAX(G27:G31)</f>
        <v>0</v>
      </c>
      <c r="H26">
        <f>+H38</f>
        <v>0</v>
      </c>
      <c r="I26">
        <f>MAX(I27:I31)</f>
        <v>0</v>
      </c>
      <c r="J26">
        <f>+J38</f>
        <v>0</v>
      </c>
      <c r="K26">
        <f>MAX(K27:K31)</f>
        <v>0</v>
      </c>
      <c r="L26">
        <f>+L38</f>
        <v>0</v>
      </c>
      <c r="M26">
        <f>MAX(M27:M31)</f>
        <v>0</v>
      </c>
      <c r="N26">
        <f>+N38</f>
        <v>0</v>
      </c>
      <c r="O26">
        <f>MAX(O27:O31)</f>
        <v>0</v>
      </c>
      <c r="P26">
        <f>+P38</f>
        <v>0</v>
      </c>
      <c r="Q26">
        <f>MAX(Q27:Q31)</f>
        <v>0</v>
      </c>
      <c r="R26">
        <f>+R38</f>
        <v>0</v>
      </c>
      <c r="S26">
        <f>MAX(S27:S31)</f>
        <v>0</v>
      </c>
      <c r="T26">
        <f>+T38</f>
        <v>0</v>
      </c>
      <c r="U26">
        <f>MAX(U27:U31)</f>
        <v>0</v>
      </c>
      <c r="V26">
        <f>+V38</f>
        <v>0</v>
      </c>
      <c r="W26">
        <f>MAX(W27:W31)</f>
        <v>0</v>
      </c>
      <c r="X26">
        <f>+X38</f>
        <v>0</v>
      </c>
      <c r="Y26">
        <f>MAX(Y27:Y31)</f>
        <v>0</v>
      </c>
      <c r="Z26">
        <f>+Z38</f>
        <v>0</v>
      </c>
      <c r="AA26">
        <f>MAX(AA27:AA31)</f>
        <v>0</v>
      </c>
      <c r="AB26">
        <f>+AB38</f>
        <v>0</v>
      </c>
      <c r="AC26">
        <f>MAX(AC27:AC31)</f>
        <v>0</v>
      </c>
      <c r="AD26">
        <f>+AD38</f>
        <v>0</v>
      </c>
      <c r="AE26">
        <f>MAX(AE27:AE31)</f>
        <v>0</v>
      </c>
      <c r="AF26">
        <f>+AF38</f>
        <v>0</v>
      </c>
      <c r="AG26">
        <f>MAX(AG27:AG31)</f>
        <v>0</v>
      </c>
      <c r="AH26">
        <f>+AH38</f>
        <v>0</v>
      </c>
      <c r="AI26">
        <f>MAX(AI27:AI31)</f>
        <v>0</v>
      </c>
      <c r="AJ26">
        <f>+AJ38</f>
        <v>0</v>
      </c>
    </row>
    <row r="27" spans="1:36" hidden="1">
      <c r="C27">
        <f>IF(C$32=5,5,0)</f>
        <v>0</v>
      </c>
      <c r="E27">
        <f>IF(E$32=5,5,0)</f>
        <v>0</v>
      </c>
      <c r="G27">
        <f>IF(G$32=5,5,0)</f>
        <v>0</v>
      </c>
      <c r="I27">
        <f>IF(I$32=5,5,0)</f>
        <v>0</v>
      </c>
      <c r="K27">
        <f>IF(K$32=5,5,0)</f>
        <v>0</v>
      </c>
      <c r="M27">
        <f>IF(M$32=5,5,0)</f>
        <v>0</v>
      </c>
      <c r="O27">
        <f>IF(O$32=5,5,0)</f>
        <v>0</v>
      </c>
      <c r="Q27">
        <f>IF(Q$32=5,5,0)</f>
        <v>0</v>
      </c>
      <c r="S27">
        <f>IF(S$32=5,5,0)</f>
        <v>0</v>
      </c>
      <c r="U27">
        <f>IF(U$32=5,5,0)</f>
        <v>0</v>
      </c>
      <c r="W27">
        <f>IF(W$32=5,5,0)</f>
        <v>0</v>
      </c>
      <c r="Y27">
        <f>IF(Y$32=5,5,0)</f>
        <v>0</v>
      </c>
      <c r="AA27">
        <f>IF(AA$32=5,5,0)</f>
        <v>0</v>
      </c>
      <c r="AC27">
        <f>IF(AC$32=5,5,0)</f>
        <v>0</v>
      </c>
      <c r="AE27">
        <f>IF(AE$32=5,5,0)</f>
        <v>0</v>
      </c>
      <c r="AG27">
        <f>IF(AG$32=5,5,0)</f>
        <v>0</v>
      </c>
      <c r="AI27">
        <f>IF(AI$32=5,5,0)</f>
        <v>0</v>
      </c>
    </row>
    <row r="28" spans="1:36" hidden="1">
      <c r="C28">
        <f>IF(C$32=4,10,0)</f>
        <v>0</v>
      </c>
      <c r="E28">
        <f>IF(E$32=4,10,0)</f>
        <v>0</v>
      </c>
      <c r="G28">
        <f>IF(G$32=4,10,0)</f>
        <v>0</v>
      </c>
      <c r="I28">
        <f>IF(I$32=4,10,0)</f>
        <v>0</v>
      </c>
      <c r="K28">
        <f>IF(K$32=4,10,0)</f>
        <v>0</v>
      </c>
      <c r="M28">
        <f>IF(M$32=4,10,0)</f>
        <v>0</v>
      </c>
      <c r="O28">
        <f>IF(O$32=4,10,0)</f>
        <v>0</v>
      </c>
      <c r="Q28">
        <f>IF(Q$32=4,10,0)</f>
        <v>0</v>
      </c>
      <c r="S28">
        <f>IF(S$32=4,10,0)</f>
        <v>0</v>
      </c>
      <c r="U28">
        <f>IF(U$32=4,10,0)</f>
        <v>0</v>
      </c>
      <c r="W28">
        <f>IF(W$32=4,10,0)</f>
        <v>0</v>
      </c>
      <c r="Y28">
        <f>IF(Y$32=4,10,0)</f>
        <v>0</v>
      </c>
      <c r="AA28">
        <f>IF(AA$32=4,10,0)</f>
        <v>0</v>
      </c>
      <c r="AC28">
        <f>IF(AC$32=4,10,0)</f>
        <v>0</v>
      </c>
      <c r="AE28">
        <f>IF(AE$32=4,10,0)</f>
        <v>0</v>
      </c>
      <c r="AG28">
        <f>IF(AG$32=4,10,0)</f>
        <v>0</v>
      </c>
      <c r="AI28">
        <f>IF(AI$32=4,10,0)</f>
        <v>0</v>
      </c>
    </row>
    <row r="29" spans="1:36" hidden="1">
      <c r="C29">
        <f>IF(C$32=3,20,0)</f>
        <v>0</v>
      </c>
      <c r="E29">
        <f>IF(E$32=3,20,0)</f>
        <v>0</v>
      </c>
      <c r="G29">
        <f>IF(G$32=3,20,0)</f>
        <v>0</v>
      </c>
      <c r="I29">
        <f>IF(I$32=3,20,0)</f>
        <v>0</v>
      </c>
      <c r="K29">
        <f>IF(K$32=3,20,0)</f>
        <v>0</v>
      </c>
      <c r="M29">
        <f>IF(M$32=3,20,0)</f>
        <v>0</v>
      </c>
      <c r="O29">
        <f>IF(O$32=3,20,0)</f>
        <v>0</v>
      </c>
      <c r="Q29">
        <f>IF(Q$32=3,20,0)</f>
        <v>0</v>
      </c>
      <c r="S29">
        <f>IF(S$32=3,20,0)</f>
        <v>0</v>
      </c>
      <c r="U29">
        <f>IF(U$32=3,20,0)</f>
        <v>0</v>
      </c>
      <c r="W29">
        <f>IF(W$32=3,20,0)</f>
        <v>0</v>
      </c>
      <c r="Y29">
        <f>IF(Y$32=3,20,0)</f>
        <v>0</v>
      </c>
      <c r="AA29">
        <f>IF(AA$32=3,20,0)</f>
        <v>0</v>
      </c>
      <c r="AC29">
        <f>IF(AC$32=3,20,0)</f>
        <v>0</v>
      </c>
      <c r="AE29">
        <f>IF(AE$32=3,20,0)</f>
        <v>0</v>
      </c>
      <c r="AG29">
        <f>IF(AG$32=3,20,0)</f>
        <v>0</v>
      </c>
      <c r="AI29">
        <f>IF(AI$32=3,20,0)</f>
        <v>0</v>
      </c>
    </row>
    <row r="30" spans="1:36" hidden="1">
      <c r="C30">
        <f>IF(C$32=2,40,0)</f>
        <v>0</v>
      </c>
      <c r="E30">
        <f>IF(E$32=2,40,0)</f>
        <v>0</v>
      </c>
      <c r="G30">
        <f>IF(G$32=2,40,0)</f>
        <v>0</v>
      </c>
      <c r="I30">
        <f>IF(I$32=2,40,0)</f>
        <v>0</v>
      </c>
      <c r="K30">
        <f>IF(K$32=2,40,0)</f>
        <v>0</v>
      </c>
      <c r="M30">
        <f>IF(M$32=2,40,0)</f>
        <v>0</v>
      </c>
      <c r="O30">
        <f>IF(O$32=2,40,0)</f>
        <v>0</v>
      </c>
      <c r="Q30">
        <f>IF(Q$32=2,40,0)</f>
        <v>0</v>
      </c>
      <c r="S30">
        <f>IF(S$32=2,40,0)</f>
        <v>0</v>
      </c>
      <c r="U30">
        <f>IF(U$32=2,40,0)</f>
        <v>0</v>
      </c>
      <c r="W30">
        <f>IF(W$32=2,40,0)</f>
        <v>0</v>
      </c>
      <c r="Y30">
        <f>IF(Y$32=2,40,0)</f>
        <v>0</v>
      </c>
      <c r="AA30">
        <f>IF(AA$32=2,40,0)</f>
        <v>0</v>
      </c>
      <c r="AC30">
        <f>IF(AC$32=2,40,0)</f>
        <v>0</v>
      </c>
      <c r="AE30">
        <f>IF(AE$32=2,40,0)</f>
        <v>0</v>
      </c>
      <c r="AG30">
        <f>IF(AG$32=2,40,0)</f>
        <v>0</v>
      </c>
      <c r="AI30">
        <f>IF(AI$32=2,40,0)</f>
        <v>0</v>
      </c>
    </row>
    <row r="31" spans="1:36" hidden="1">
      <c r="C31">
        <f>IF(C$32=1,80,0)</f>
        <v>0</v>
      </c>
      <c r="E31">
        <f>IF(E$32=1,80,0)</f>
        <v>0</v>
      </c>
      <c r="G31">
        <f>IF(G$32=1,80,0)</f>
        <v>0</v>
      </c>
      <c r="I31">
        <f>IF(I$32=1,80,0)</f>
        <v>0</v>
      </c>
      <c r="K31">
        <f>IF(K$32=1,80,0)</f>
        <v>0</v>
      </c>
      <c r="M31">
        <f>IF(M$32=1,80,0)</f>
        <v>0</v>
      </c>
      <c r="O31">
        <f>IF(O$32=1,80,0)</f>
        <v>0</v>
      </c>
      <c r="Q31">
        <f>IF(Q$32=1,80,0)</f>
        <v>0</v>
      </c>
      <c r="S31">
        <f>IF(S$32=1,80,0)</f>
        <v>0</v>
      </c>
      <c r="U31">
        <f>IF(U$32=1,80,0)</f>
        <v>0</v>
      </c>
      <c r="W31">
        <f>IF(W$32=1,80,0)</f>
        <v>0</v>
      </c>
      <c r="Y31">
        <f>IF(Y$32=1,80,0)</f>
        <v>0</v>
      </c>
      <c r="AA31">
        <f>IF(AA$32=1,80,0)</f>
        <v>0</v>
      </c>
      <c r="AC31">
        <f>IF(AC$32=1,80,0)</f>
        <v>0</v>
      </c>
      <c r="AE31">
        <f>IF(AE$32=1,80,0)</f>
        <v>0</v>
      </c>
      <c r="AG31">
        <f>IF(AG$32=1,80,0)</f>
        <v>0</v>
      </c>
      <c r="AI31">
        <f>IF(AI$32=1,80,0)</f>
        <v>0</v>
      </c>
    </row>
    <row r="32" spans="1:36" hidden="1">
      <c r="C32">
        <f>RANK(C33,$C33:$BF33)*C37</f>
        <v>0</v>
      </c>
      <c r="E32">
        <f>RANK(E33,$C33:$BF33)*E37</f>
        <v>0</v>
      </c>
      <c r="G32">
        <f>RANK(G33,$C33:$BF33)*G37</f>
        <v>0</v>
      </c>
      <c r="I32">
        <f>RANK(I33,$C33:$BF33)*I37</f>
        <v>0</v>
      </c>
      <c r="K32">
        <f>RANK(K33,$C33:$BF33)*K37</f>
        <v>0</v>
      </c>
      <c r="M32">
        <f>RANK(M33,$C33:$BF33)*M37</f>
        <v>0</v>
      </c>
      <c r="O32">
        <f>RANK(O33,$C33:$BF33)*O37</f>
        <v>0</v>
      </c>
      <c r="Q32">
        <f>RANK(Q33,$C33:$BF33)*Q37</f>
        <v>0</v>
      </c>
      <c r="S32">
        <f>RANK(S33,$C33:$BF33)*S37</f>
        <v>0</v>
      </c>
      <c r="U32">
        <f>RANK(U33,$C33:$BF33)*U37</f>
        <v>0</v>
      </c>
      <c r="W32">
        <f>RANK(W33,$C33:$BF33)*W37</f>
        <v>0</v>
      </c>
      <c r="Y32">
        <f>RANK(Y33,$C33:$BF33)*Y37</f>
        <v>0</v>
      </c>
      <c r="AA32">
        <f>RANK(AA33,$C33:$BF33)*AA37</f>
        <v>0</v>
      </c>
      <c r="AC32">
        <f>RANK(AC33,$C33:$BF33)*AC37</f>
        <v>0</v>
      </c>
      <c r="AE32">
        <f>RANK(AE33,$C33:$BF33)*AE37</f>
        <v>0</v>
      </c>
      <c r="AG32">
        <f>RANK(AG33,$C33:$BF33)*AG37</f>
        <v>0</v>
      </c>
      <c r="AI32">
        <f>RANK(AI33,$C33:$BF33)*AI37</f>
        <v>0</v>
      </c>
    </row>
    <row r="33" spans="1:41" hidden="1">
      <c r="C33">
        <f>SUM(C34:C36)</f>
        <v>-100999999.98999999</v>
      </c>
      <c r="E33">
        <f>SUM(E34:E36)</f>
        <v>-100999999.98999999</v>
      </c>
      <c r="G33">
        <f>SUM(G34:G36)</f>
        <v>-100999999.98999999</v>
      </c>
      <c r="I33">
        <f>SUM(I34:I36)</f>
        <v>-100999999.98999999</v>
      </c>
      <c r="K33">
        <f>SUM(K34:K36)</f>
        <v>-100999999.98999999</v>
      </c>
      <c r="M33">
        <f>SUM(M34:M36)</f>
        <v>-100999999.98999999</v>
      </c>
      <c r="O33">
        <f>SUM(O34:O36)</f>
        <v>-100999999.98999999</v>
      </c>
      <c r="Q33">
        <f>SUM(Q34:Q36)</f>
        <v>-100999999.98999999</v>
      </c>
      <c r="S33">
        <f>SUM(S34:S36)</f>
        <v>-100999999.98999999</v>
      </c>
      <c r="U33">
        <f>SUM(U34:U36)</f>
        <v>-100999999.98999999</v>
      </c>
      <c r="W33">
        <f>SUM(W34:W36)</f>
        <v>-100999999.98999999</v>
      </c>
      <c r="Y33">
        <f>SUM(Y34:Y36)</f>
        <v>-100999999.98999999</v>
      </c>
      <c r="AA33">
        <f>SUM(AA34:AA36)</f>
        <v>-100999999.98999999</v>
      </c>
      <c r="AC33">
        <f>SUM(AC34:AC36)</f>
        <v>-100999999.98999999</v>
      </c>
      <c r="AE33">
        <f>SUM(AE34:AE36)</f>
        <v>-100999999.98999999</v>
      </c>
      <c r="AG33">
        <f>SUM(AG34:AG36)</f>
        <v>-100999999.98999999</v>
      </c>
      <c r="AI33">
        <f>SUM(AI34:AI36)</f>
        <v>-100999999.98999999</v>
      </c>
    </row>
    <row r="34" spans="1:41" hidden="1">
      <c r="C34">
        <f>+D38</f>
        <v>0</v>
      </c>
      <c r="E34">
        <f>+F38</f>
        <v>0</v>
      </c>
      <c r="G34">
        <f>+H38</f>
        <v>0</v>
      </c>
      <c r="I34">
        <f>+J38</f>
        <v>0</v>
      </c>
      <c r="K34">
        <f>+L38</f>
        <v>0</v>
      </c>
      <c r="M34">
        <f>+N38</f>
        <v>0</v>
      </c>
      <c r="O34">
        <f>+P38</f>
        <v>0</v>
      </c>
      <c r="Q34">
        <f>+R38</f>
        <v>0</v>
      </c>
      <c r="S34">
        <f>+T38</f>
        <v>0</v>
      </c>
      <c r="U34">
        <f>+V38</f>
        <v>0</v>
      </c>
      <c r="W34">
        <f>+X38</f>
        <v>0</v>
      </c>
      <c r="Y34">
        <f>+Z38</f>
        <v>0</v>
      </c>
      <c r="AA34">
        <f>+AB38</f>
        <v>0</v>
      </c>
      <c r="AC34">
        <f>+AD38</f>
        <v>0</v>
      </c>
      <c r="AE34">
        <f>+AF38</f>
        <v>0</v>
      </c>
      <c r="AG34">
        <f>+AH38</f>
        <v>0</v>
      </c>
      <c r="AI34">
        <f>+AJ38</f>
        <v>0</v>
      </c>
    </row>
    <row r="35" spans="1:41" hidden="1">
      <c r="C35">
        <f>+D39*100</f>
        <v>0.01</v>
      </c>
      <c r="E35">
        <f>+F39*100</f>
        <v>0.01</v>
      </c>
      <c r="G35">
        <f>+H39*100</f>
        <v>0.01</v>
      </c>
      <c r="I35">
        <f>+J39*100</f>
        <v>0.01</v>
      </c>
      <c r="K35">
        <f>+L39*100</f>
        <v>0.01</v>
      </c>
      <c r="M35">
        <f>+N39*100</f>
        <v>0.01</v>
      </c>
      <c r="O35">
        <f>+P39*100</f>
        <v>0.01</v>
      </c>
      <c r="Q35">
        <f>+R39*100</f>
        <v>0.01</v>
      </c>
      <c r="S35">
        <f>+T39*100</f>
        <v>0.01</v>
      </c>
      <c r="U35">
        <f>+V39*100</f>
        <v>0.01</v>
      </c>
      <c r="W35">
        <f>+X39*100</f>
        <v>0.01</v>
      </c>
      <c r="Y35">
        <f>+Z39*100</f>
        <v>0.01</v>
      </c>
      <c r="AA35">
        <f>+AB39*100</f>
        <v>0.01</v>
      </c>
      <c r="AC35">
        <f>+AD39*100</f>
        <v>0.01</v>
      </c>
      <c r="AE35">
        <f>+AF39*100</f>
        <v>0.01</v>
      </c>
      <c r="AG35">
        <f>+AH39*100</f>
        <v>0.01</v>
      </c>
      <c r="AI35">
        <f>+AJ39*100</f>
        <v>0.01</v>
      </c>
    </row>
    <row r="36" spans="1:41" hidden="1">
      <c r="C36">
        <f>IF(C37=1,C38*C37*10000+C38,-1000000+C38)</f>
        <v>-101000000</v>
      </c>
      <c r="E36">
        <f>IF(E37=1,E38*E37*10000+E38,-1000000+E38)</f>
        <v>-101000000</v>
      </c>
      <c r="G36">
        <f>IF(G37=1,G38*G37*10000+G38,-1000000+G38)</f>
        <v>-101000000</v>
      </c>
      <c r="I36">
        <f>IF(I37=1,I38*I37*10000+I38,-1000000+I38)</f>
        <v>-101000000</v>
      </c>
      <c r="K36">
        <f>IF(K37=1,K38*K37*10000+K38,-1000000+K38)</f>
        <v>-101000000</v>
      </c>
      <c r="M36">
        <f>IF(M37=1,M38*M37*10000+M38,-1000000+M38)</f>
        <v>-101000000</v>
      </c>
      <c r="O36">
        <f>IF(O37=1,O38*O37*10000+O38,-1000000+O38)</f>
        <v>-101000000</v>
      </c>
      <c r="Q36">
        <f>IF(Q37=1,Q38*Q37*10000+Q38,-1000000+Q38)</f>
        <v>-101000000</v>
      </c>
      <c r="S36">
        <f>IF(S37=1,S38*S37*10000+S38,-1000000+S38)</f>
        <v>-101000000</v>
      </c>
      <c r="U36">
        <f>IF(U37=1,U38*U37*10000+U38,-1000000+U38)</f>
        <v>-101000000</v>
      </c>
      <c r="W36">
        <f>IF(W37=1,W38*W37*10000+W38,-1000000+W38)</f>
        <v>-101000000</v>
      </c>
      <c r="Y36">
        <f>IF(Y37=1,Y38*Y37*10000+Y38,-1000000+Y38)</f>
        <v>-101000000</v>
      </c>
      <c r="AA36">
        <f>IF(AA37=1,AA38*AA37*10000+AA38,-1000000+AA38)</f>
        <v>-101000000</v>
      </c>
      <c r="AC36">
        <f>IF(AC37=1,AC38*AC37*10000+AC38,-1000000+AC38)</f>
        <v>-101000000</v>
      </c>
      <c r="AE36">
        <f>IF(AE37=1,AE38*AE37*10000+AE38,-1000000+AE38)</f>
        <v>-101000000</v>
      </c>
      <c r="AG36">
        <f>IF(AG37=1,AG38*AG37*10000+AG38,-1000000+AG38)</f>
        <v>-101000000</v>
      </c>
      <c r="AI36">
        <f>IF(AI37=1,AI38*AI37*10000+AI38,-1000000+AI38)</f>
        <v>-101000000</v>
      </c>
    </row>
    <row r="37" spans="1:41" ht="13.5" thickBot="1">
      <c r="A37" t="s">
        <v>13</v>
      </c>
      <c r="B37">
        <f>SUM(C37:AI37)</f>
        <v>0</v>
      </c>
      <c r="C37">
        <f>IF(D38&gt;=$A3/2,1,0)</f>
        <v>0</v>
      </c>
      <c r="E37">
        <f>IF(F38&gt;=$A3/2,1,0)</f>
        <v>0</v>
      </c>
      <c r="G37">
        <f>IF(H38&gt;=$A3/2,1,0)</f>
        <v>0</v>
      </c>
      <c r="I37">
        <f>IF(J38&gt;=$A3/2,1,0)</f>
        <v>0</v>
      </c>
      <c r="K37">
        <f>IF(L38&gt;=$A3/2,1,0)</f>
        <v>0</v>
      </c>
      <c r="M37">
        <f>IF(N38&gt;=$A3/2,1,0)</f>
        <v>0</v>
      </c>
      <c r="O37">
        <f>IF(P38&gt;=$A3/2,1,0)</f>
        <v>0</v>
      </c>
      <c r="Q37">
        <f>IF(R38&gt;=$A3/2,1,0)</f>
        <v>0</v>
      </c>
      <c r="S37">
        <f>IF(T38&gt;=$A3/2,1,0)</f>
        <v>0</v>
      </c>
      <c r="U37">
        <f>IF(V38&gt;=$A3/2,1,0)</f>
        <v>0</v>
      </c>
      <c r="W37">
        <f>IF(X38&gt;=$A3/2,1,0)</f>
        <v>0</v>
      </c>
      <c r="Y37">
        <f>IF(Z38&gt;=$A3/2,1,0)</f>
        <v>0</v>
      </c>
      <c r="AA37">
        <f>IF(AB38&gt;=$A3/2,1,0)</f>
        <v>0</v>
      </c>
      <c r="AC37">
        <f>IF(AD38&gt;=$A3/2,1,0)</f>
        <v>0</v>
      </c>
      <c r="AE37">
        <f>IF(AF38&gt;=$A3/2,1,0)</f>
        <v>0</v>
      </c>
      <c r="AG37">
        <f>IF(AH38&gt;=$A3/2,1,0)</f>
        <v>0</v>
      </c>
      <c r="AI37">
        <f>IF(AJ38&gt;=$A3/2,1,0)</f>
        <v>0</v>
      </c>
    </row>
    <row r="38" spans="1:41" ht="13.5" thickBot="1">
      <c r="C38" s="2">
        <f>IF(SUM(C43:C281)&lt;-1000,-100000000,SUM(C43:C281))</f>
        <v>-100000000</v>
      </c>
      <c r="D38" s="2">
        <f>COUNT(D43:D281)</f>
        <v>0</v>
      </c>
      <c r="E38" s="2">
        <f>IF(SUM(E43:E281)&lt;-1000,-100000000,SUM(E43:E281))</f>
        <v>-100000000</v>
      </c>
      <c r="F38" s="2">
        <f>COUNT(F43:F281)</f>
        <v>0</v>
      </c>
      <c r="G38" s="2">
        <f>IF(SUM(G43:G281)&lt;-1000,-100000000,SUM(G43:G281))</f>
        <v>-100000000</v>
      </c>
      <c r="H38" s="2">
        <f>COUNT(H43:H281)</f>
        <v>0</v>
      </c>
      <c r="I38" s="2">
        <f>IF(SUM(I43:I281)&lt;-1000,-100000000,SUM(I43:I281))</f>
        <v>-100000000</v>
      </c>
      <c r="J38" s="2">
        <f>COUNT(J43:J281)</f>
        <v>0</v>
      </c>
      <c r="K38" s="2">
        <f>IF(SUM(K43:K281)&lt;-1000,-100000000,SUM(K43:K281))</f>
        <v>-100000000</v>
      </c>
      <c r="L38" s="2">
        <f>COUNT(L43:L281)</f>
        <v>0</v>
      </c>
      <c r="M38" s="2">
        <f>IF(SUM(M43:M281)&lt;-1000,-100000000,SUM(M43:M281))</f>
        <v>-100000000</v>
      </c>
      <c r="N38" s="2">
        <f>COUNT(N43:N281)</f>
        <v>0</v>
      </c>
      <c r="O38" s="2">
        <f>IF(SUM(O43:O281)&lt;-1000,-100000000,SUM(O43:O281))</f>
        <v>-100000000</v>
      </c>
      <c r="P38" s="2">
        <f>COUNT(P43:P281)</f>
        <v>0</v>
      </c>
      <c r="Q38" s="2">
        <f>IF(SUM(Q43:Q281)&lt;-1000,-100000000,SUM(Q43:Q281))</f>
        <v>-100000000</v>
      </c>
      <c r="R38" s="2">
        <f>COUNT(R43:R281)</f>
        <v>0</v>
      </c>
      <c r="S38" s="2">
        <f>IF(SUM(S43:S281)&lt;-1000,-100000000,SUM(S43:S281))</f>
        <v>-100000000</v>
      </c>
      <c r="T38" s="2">
        <f>COUNT(T43:T281)</f>
        <v>0</v>
      </c>
      <c r="U38" s="2">
        <f>IF(SUM(U43:U281)&lt;-1000,-100000000,SUM(U43:U281))</f>
        <v>-100000000</v>
      </c>
      <c r="V38" s="2">
        <f>COUNT(V43:V281)</f>
        <v>0</v>
      </c>
      <c r="W38" s="2">
        <f>IF(SUM(W43:W281)&lt;-1000,-100000000,SUM(W43:W281))</f>
        <v>-100000000</v>
      </c>
      <c r="X38" s="2">
        <f>COUNT(X43:X281)</f>
        <v>0</v>
      </c>
      <c r="Y38" s="2">
        <f>IF(SUM(Y43:Y281)&lt;-1000,-100000000,SUM(Y43:Y281))</f>
        <v>-100000000</v>
      </c>
      <c r="Z38" s="2">
        <f>COUNT(Z43:Z281)</f>
        <v>0</v>
      </c>
      <c r="AA38" s="2">
        <f>IF(SUM(AA43:AA281)&lt;-1000,-100000000,SUM(AA43:AA281))</f>
        <v>-100000000</v>
      </c>
      <c r="AB38" s="2">
        <f>COUNT(AB43:AB281)</f>
        <v>0</v>
      </c>
      <c r="AC38" s="2">
        <f>IF(SUM(AC43:AC281)&lt;-1000,-100000000,SUM(AC43:AC281))</f>
        <v>-100000000</v>
      </c>
      <c r="AD38" s="2">
        <f>COUNT(AD43:AD281)</f>
        <v>0</v>
      </c>
      <c r="AE38" s="2">
        <f>IF(SUM(AE43:AE281)&lt;-1000,-100000000,SUM(AE43:AE281))</f>
        <v>-100000000</v>
      </c>
      <c r="AF38" s="2">
        <f>COUNT(AF43:AF281)</f>
        <v>0</v>
      </c>
      <c r="AG38" s="2">
        <f>IF(SUM(AG43:AG281)&lt;-1000,-100000000,SUM(AG43:AG281))</f>
        <v>-100000000</v>
      </c>
      <c r="AH38" s="2">
        <f>COUNT(AH43:AH281)</f>
        <v>0</v>
      </c>
      <c r="AI38" s="2">
        <f>IF(SUM(AI43:AI281)&lt;-1000,-100000000,SUM(AI43:AI281))</f>
        <v>-100000000</v>
      </c>
      <c r="AJ38" s="2">
        <f>COUNT(AJ43:AJ281)</f>
        <v>0</v>
      </c>
    </row>
    <row r="39" spans="1:41">
      <c r="C39" s="2"/>
      <c r="D39" s="2">
        <f>IF(D38=0,0.0001,AVERAGE(D43:D178))</f>
        <v>1E-4</v>
      </c>
      <c r="E39" s="2"/>
      <c r="F39" s="2">
        <f>IF(F38=0,0.0001,AVERAGE(F43:F178))</f>
        <v>1E-4</v>
      </c>
      <c r="G39" s="2"/>
      <c r="H39" s="2">
        <f>IF(H38=0,0.0001,AVERAGE(H43:H178))</f>
        <v>1E-4</v>
      </c>
      <c r="I39" s="2"/>
      <c r="J39" s="2">
        <f>IF(J38=0,0.0001,AVERAGE(J43:J178))</f>
        <v>1E-4</v>
      </c>
      <c r="K39" s="2"/>
      <c r="L39" s="2">
        <f>IF(L38=0,0.0001,AVERAGE(L43:L178))</f>
        <v>1E-4</v>
      </c>
      <c r="M39" s="2"/>
      <c r="N39" s="2">
        <f>IF(N38=0,0.0001,AVERAGE(N43:N178))</f>
        <v>1E-4</v>
      </c>
      <c r="O39" s="2"/>
      <c r="P39" s="2">
        <f>IF(P38=0,0.0001,AVERAGE(P43:P178))</f>
        <v>1E-4</v>
      </c>
      <c r="Q39" s="2"/>
      <c r="R39" s="2">
        <f>IF(R38=0,0.0001,AVERAGE(R43:R178))</f>
        <v>1E-4</v>
      </c>
      <c r="S39" s="2"/>
      <c r="T39" s="2">
        <f>IF(T38=0,0.0001,AVERAGE(T43:T178))</f>
        <v>1E-4</v>
      </c>
      <c r="U39" s="2"/>
      <c r="V39" s="2">
        <f>IF(V38=0,0.0001,AVERAGE(V43:V178))</f>
        <v>1E-4</v>
      </c>
      <c r="W39" s="2"/>
      <c r="X39" s="2">
        <f>IF(X38=0,0.0001,AVERAGE(X43:X178))</f>
        <v>1E-4</v>
      </c>
      <c r="Y39" s="2"/>
      <c r="Z39" s="2">
        <f>IF(Z38=0,0.0001,AVERAGE(Z43:Z178))</f>
        <v>1E-4</v>
      </c>
      <c r="AA39" s="2"/>
      <c r="AB39" s="2">
        <f>IF(AB38=0,0.0001,AVERAGE(AB43:AB178))</f>
        <v>1E-4</v>
      </c>
      <c r="AC39" s="2"/>
      <c r="AD39" s="2">
        <f>IF(AD38=0,0.0001,AVERAGE(AD43:AD178))</f>
        <v>1E-4</v>
      </c>
      <c r="AE39" s="2"/>
      <c r="AF39" s="2">
        <f>IF(AF38=0,0.0001,AVERAGE(AF43:AF178))</f>
        <v>1E-4</v>
      </c>
      <c r="AG39" s="2"/>
      <c r="AH39" s="2">
        <f>IF(AH38=0,0.0001,AVERAGE(AH43:AH178))</f>
        <v>1E-4</v>
      </c>
      <c r="AI39" s="2"/>
      <c r="AJ39" s="2">
        <f>IF(AJ38=0,0.0001,AVERAGE(AJ43:AJ178))</f>
        <v>1E-4</v>
      </c>
    </row>
    <row r="40" spans="1:41" ht="13.5" thickBot="1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41">
        <f>MAX(AL43:AL102)</f>
        <v>0</v>
      </c>
    </row>
    <row r="41" spans="1:41">
      <c r="B41" s="84" t="s">
        <v>0</v>
      </c>
      <c r="C41" s="424" t="s">
        <v>123</v>
      </c>
      <c r="D41" s="420"/>
      <c r="E41" s="422" t="s">
        <v>15</v>
      </c>
      <c r="F41" s="420"/>
      <c r="G41" s="422" t="s">
        <v>1</v>
      </c>
      <c r="H41" s="420"/>
      <c r="I41" s="422" t="s">
        <v>28</v>
      </c>
      <c r="J41" s="420"/>
      <c r="K41" s="422" t="s">
        <v>62</v>
      </c>
      <c r="L41" s="420"/>
      <c r="M41" s="422" t="s">
        <v>6</v>
      </c>
      <c r="N41" s="420"/>
      <c r="O41" s="422" t="s">
        <v>9</v>
      </c>
      <c r="P41" s="420"/>
      <c r="Q41" s="422" t="s">
        <v>43</v>
      </c>
      <c r="R41" s="420"/>
      <c r="S41" s="422" t="s">
        <v>26</v>
      </c>
      <c r="T41" s="420"/>
      <c r="U41" s="422" t="s">
        <v>78</v>
      </c>
      <c r="V41" s="420"/>
      <c r="W41" s="422" t="s">
        <v>4</v>
      </c>
      <c r="X41" s="420"/>
      <c r="Y41" s="422" t="s">
        <v>61</v>
      </c>
      <c r="Z41" s="420"/>
      <c r="AA41" s="422" t="s">
        <v>93</v>
      </c>
      <c r="AB41" s="420"/>
      <c r="AC41" s="422" t="s">
        <v>94</v>
      </c>
      <c r="AD41" s="420"/>
      <c r="AE41" s="422" t="s">
        <v>35</v>
      </c>
      <c r="AF41" s="420"/>
      <c r="AG41" s="422" t="s">
        <v>73</v>
      </c>
      <c r="AH41" s="420"/>
      <c r="AI41" s="422" t="s">
        <v>64</v>
      </c>
      <c r="AJ41" s="420"/>
      <c r="AK41" s="41">
        <f>COUNT(AK43:AK196)</f>
        <v>0</v>
      </c>
      <c r="AL41" s="86" t="s">
        <v>7</v>
      </c>
      <c r="AM41" s="85" t="s">
        <v>8</v>
      </c>
      <c r="AN41" s="87" t="s">
        <v>47</v>
      </c>
    </row>
    <row r="42" spans="1:41" ht="13.5" thickBot="1">
      <c r="B42" s="1"/>
      <c r="C42" s="3" t="s">
        <v>3</v>
      </c>
      <c r="D42" s="4" t="s">
        <v>2</v>
      </c>
      <c r="E42" s="3" t="s">
        <v>3</v>
      </c>
      <c r="F42" s="4" t="s">
        <v>2</v>
      </c>
      <c r="G42" s="3" t="s">
        <v>3</v>
      </c>
      <c r="H42" s="4" t="s">
        <v>2</v>
      </c>
      <c r="I42" s="3" t="s">
        <v>3</v>
      </c>
      <c r="J42" s="4" t="s">
        <v>2</v>
      </c>
      <c r="K42" s="3" t="s">
        <v>3</v>
      </c>
      <c r="L42" s="4" t="s">
        <v>2</v>
      </c>
      <c r="M42" s="3" t="s">
        <v>3</v>
      </c>
      <c r="N42" s="4" t="s">
        <v>2</v>
      </c>
      <c r="O42" s="3" t="s">
        <v>3</v>
      </c>
      <c r="P42" s="4" t="s">
        <v>2</v>
      </c>
      <c r="Q42" s="3" t="s">
        <v>3</v>
      </c>
      <c r="R42" s="4" t="s">
        <v>2</v>
      </c>
      <c r="S42" s="3" t="s">
        <v>3</v>
      </c>
      <c r="T42" s="4" t="s">
        <v>2</v>
      </c>
      <c r="U42" s="3" t="s">
        <v>3</v>
      </c>
      <c r="V42" s="4" t="s">
        <v>2</v>
      </c>
      <c r="W42" s="3" t="s">
        <v>3</v>
      </c>
      <c r="X42" s="4" t="s">
        <v>2</v>
      </c>
      <c r="Y42" s="3" t="s">
        <v>3</v>
      </c>
      <c r="Z42" s="4" t="s">
        <v>2</v>
      </c>
      <c r="AA42" s="3" t="s">
        <v>3</v>
      </c>
      <c r="AB42" s="4" t="s">
        <v>2</v>
      </c>
      <c r="AC42" s="3" t="s">
        <v>3</v>
      </c>
      <c r="AD42" s="4" t="s">
        <v>2</v>
      </c>
      <c r="AE42" s="3" t="s">
        <v>3</v>
      </c>
      <c r="AF42" s="4" t="s">
        <v>2</v>
      </c>
      <c r="AG42" s="3" t="s">
        <v>3</v>
      </c>
      <c r="AH42" s="4" t="s">
        <v>2</v>
      </c>
      <c r="AI42" s="3" t="s">
        <v>3</v>
      </c>
      <c r="AJ42" s="4" t="s">
        <v>2</v>
      </c>
      <c r="AK42" s="27" t="s">
        <v>22</v>
      </c>
      <c r="AL42" s="27" t="s">
        <v>16</v>
      </c>
    </row>
    <row r="43" spans="1:41">
      <c r="A43">
        <v>1</v>
      </c>
      <c r="B43" s="40"/>
      <c r="C43" s="51">
        <v>-10000</v>
      </c>
      <c r="D43" s="11"/>
      <c r="E43" s="51">
        <v>-10000</v>
      </c>
      <c r="F43" s="11"/>
      <c r="G43" s="51">
        <v>-10000</v>
      </c>
      <c r="H43" s="11"/>
      <c r="I43" s="51">
        <v>-10000</v>
      </c>
      <c r="J43" s="11"/>
      <c r="K43" s="51">
        <v>-10000</v>
      </c>
      <c r="L43" s="11"/>
      <c r="M43" s="51">
        <v>-10000</v>
      </c>
      <c r="N43" s="11"/>
      <c r="O43" s="51">
        <v>-10000</v>
      </c>
      <c r="P43" s="11"/>
      <c r="Q43" s="51">
        <v>-10000</v>
      </c>
      <c r="R43" s="11"/>
      <c r="S43" s="51">
        <v>-10000</v>
      </c>
      <c r="T43" s="11"/>
      <c r="U43" s="51">
        <v>-10000</v>
      </c>
      <c r="V43" s="11"/>
      <c r="W43" s="51">
        <v>-10000</v>
      </c>
      <c r="X43" s="11"/>
      <c r="Y43" s="51">
        <v>-10000</v>
      </c>
      <c r="Z43" s="11"/>
      <c r="AA43" s="51">
        <v>-10000</v>
      </c>
      <c r="AB43" s="11"/>
      <c r="AC43" s="51">
        <v>-10000</v>
      </c>
      <c r="AD43" s="11"/>
      <c r="AE43" s="51">
        <v>-10000</v>
      </c>
      <c r="AF43" s="11"/>
      <c r="AG43" s="51">
        <v>-10000</v>
      </c>
      <c r="AH43" s="11"/>
      <c r="AI43" s="51">
        <v>-10000</v>
      </c>
      <c r="AJ43" s="11"/>
      <c r="AM43">
        <f>+C43+E43+G43+I43++K43++M43+O43+Q43+S43+U43+W43+Y43+AI43+AE43+AG43+AA43+AC43</f>
        <v>-170000</v>
      </c>
      <c r="AN43">
        <f>COUNT(C43:AJ43)/2</f>
        <v>8.5</v>
      </c>
      <c r="AO43">
        <f>+AM43/AN43</f>
        <v>-20000</v>
      </c>
    </row>
    <row r="44" spans="1:41">
      <c r="A44">
        <f>+A43+1</f>
        <v>2</v>
      </c>
      <c r="B44" s="40"/>
      <c r="C44" s="10"/>
      <c r="D44" s="11"/>
      <c r="E44" s="10"/>
      <c r="F44" s="11"/>
      <c r="G44" s="10"/>
      <c r="H44" s="11"/>
      <c r="I44" s="10"/>
      <c r="J44" s="11"/>
      <c r="K44" s="10"/>
      <c r="L44" s="11"/>
      <c r="M44" s="10"/>
      <c r="N44" s="11"/>
      <c r="O44" s="10"/>
      <c r="P44" s="11"/>
      <c r="Q44" s="10"/>
      <c r="R44" s="11"/>
      <c r="S44" s="10"/>
      <c r="T44" s="11"/>
      <c r="U44" s="10"/>
      <c r="V44" s="11"/>
      <c r="W44" s="10"/>
      <c r="X44" s="11"/>
      <c r="Y44" s="10"/>
      <c r="Z44" s="11"/>
      <c r="AA44" s="10"/>
      <c r="AB44" s="11"/>
      <c r="AC44" s="10"/>
      <c r="AD44" s="11"/>
      <c r="AE44" s="10"/>
      <c r="AF44" s="11"/>
      <c r="AG44" s="10"/>
      <c r="AH44" s="11"/>
      <c r="AI44" s="10"/>
      <c r="AJ44" s="11"/>
      <c r="AM44">
        <f>+C44+E44+G44+I44++K44++M44+O44+Q44+S44+U44+W44+Y44+AI44+AE44+AG44+AA44+AC44</f>
        <v>0</v>
      </c>
      <c r="AN44">
        <f>COUNT(C44:AJ44)/2</f>
        <v>0</v>
      </c>
      <c r="AO44" t="e">
        <f>+AM44/AN44</f>
        <v>#DIV/0!</v>
      </c>
    </row>
    <row r="45" spans="1:41">
      <c r="A45">
        <f t="shared" ref="A45:A106" si="5">+A44+1</f>
        <v>3</v>
      </c>
      <c r="B45" s="40"/>
      <c r="C45" s="10"/>
      <c r="D45" s="11"/>
      <c r="E45" s="10"/>
      <c r="F45" s="11"/>
      <c r="G45" s="10"/>
      <c r="H45" s="11"/>
      <c r="I45" s="10"/>
      <c r="J45" s="11"/>
      <c r="K45" s="94"/>
      <c r="L45" s="11"/>
      <c r="M45" s="54"/>
      <c r="N45" s="11"/>
      <c r="O45" s="94"/>
      <c r="P45" s="11"/>
      <c r="Q45" s="10"/>
      <c r="R45" s="11"/>
      <c r="S45" s="10"/>
      <c r="T45" s="11"/>
      <c r="U45" s="10"/>
      <c r="V45" s="11"/>
      <c r="W45" s="10"/>
      <c r="X45" s="11"/>
      <c r="Y45" s="10"/>
      <c r="Z45" s="11"/>
      <c r="AA45" s="10"/>
      <c r="AB45" s="11"/>
      <c r="AC45" s="10"/>
      <c r="AD45" s="11"/>
      <c r="AE45" s="10"/>
      <c r="AF45" s="11"/>
      <c r="AG45" s="10"/>
      <c r="AH45" s="11"/>
      <c r="AI45" s="10"/>
      <c r="AJ45" s="11"/>
      <c r="AM45">
        <f>+C45+E45+G45+I45++K45++M45+O45+Q45+S45+U45+W45+Y45+AI45+AE45+AG45+AA45+AC45</f>
        <v>0</v>
      </c>
      <c r="AN45">
        <f>COUNT(C45:AJ45)/2</f>
        <v>0</v>
      </c>
      <c r="AO45" t="e">
        <f>+AM45/AN45</f>
        <v>#DIV/0!</v>
      </c>
    </row>
    <row r="46" spans="1:41">
      <c r="A46">
        <f t="shared" si="5"/>
        <v>4</v>
      </c>
      <c r="B46" s="40"/>
      <c r="C46" s="10"/>
      <c r="D46" s="11"/>
      <c r="E46" s="10"/>
      <c r="F46" s="11"/>
      <c r="G46" s="10"/>
      <c r="H46" s="11"/>
      <c r="I46" s="10"/>
      <c r="J46" s="11"/>
      <c r="K46" s="10"/>
      <c r="L46" s="11"/>
      <c r="M46" s="10"/>
      <c r="N46" s="11"/>
      <c r="O46" s="10"/>
      <c r="P46" s="11"/>
      <c r="Q46" s="94"/>
      <c r="R46" s="11"/>
      <c r="S46" s="10"/>
      <c r="T46" s="11"/>
      <c r="U46" s="10"/>
      <c r="V46" s="11"/>
      <c r="W46" s="10"/>
      <c r="X46" s="11"/>
      <c r="Y46" s="10"/>
      <c r="Z46" s="11"/>
      <c r="AA46" s="10"/>
      <c r="AB46" s="11"/>
      <c r="AC46" s="10"/>
      <c r="AD46" s="11"/>
      <c r="AE46" s="94"/>
      <c r="AF46" s="11"/>
      <c r="AG46" s="10"/>
      <c r="AH46" s="11"/>
      <c r="AI46" s="10"/>
      <c r="AJ46" s="11"/>
      <c r="AM46">
        <f>+C46+E46+G46+I46++K46++M46+O46+Q46+S46+U46+W46+Y46+AI46+AE46+AG46+AA46+AC46</f>
        <v>0</v>
      </c>
      <c r="AN46">
        <f>COUNT(C46:AJ46)/2</f>
        <v>0</v>
      </c>
      <c r="AO46" t="e">
        <f>+AM46/AN46</f>
        <v>#DIV/0!</v>
      </c>
    </row>
    <row r="47" spans="1:41">
      <c r="A47">
        <f t="shared" si="5"/>
        <v>5</v>
      </c>
      <c r="B47" s="40"/>
      <c r="C47" s="10"/>
      <c r="D47" s="11"/>
      <c r="E47" s="10"/>
      <c r="F47" s="11"/>
      <c r="G47" s="10"/>
      <c r="H47" s="11"/>
      <c r="I47" s="10"/>
      <c r="J47" s="11"/>
      <c r="K47" s="10"/>
      <c r="L47" s="11"/>
      <c r="M47" s="94"/>
      <c r="N47" s="11"/>
      <c r="O47" s="10"/>
      <c r="P47" s="11"/>
      <c r="Q47" s="10"/>
      <c r="R47" s="11"/>
      <c r="S47" s="10"/>
      <c r="T47" s="11"/>
      <c r="U47" s="10"/>
      <c r="V47" s="11"/>
      <c r="W47" s="10"/>
      <c r="X47" s="11"/>
      <c r="Y47" s="10"/>
      <c r="Z47" s="11"/>
      <c r="AA47" s="10"/>
      <c r="AB47" s="11"/>
      <c r="AC47" s="10"/>
      <c r="AD47" s="11"/>
      <c r="AE47" s="94"/>
      <c r="AF47" s="11"/>
      <c r="AG47" s="10"/>
      <c r="AH47" s="11"/>
      <c r="AI47" s="10"/>
      <c r="AJ47" s="11"/>
      <c r="AM47">
        <f>+C47+E47+G47+I47++K47++M47+O47+Q47+S47+U47+W47+Y47+AI47+AE47+AG47+AA47+AC47</f>
        <v>0</v>
      </c>
      <c r="AN47">
        <f>COUNT(C47:AJ47)/2</f>
        <v>0</v>
      </c>
      <c r="AO47" t="e">
        <f>+AM47/AN47</f>
        <v>#DIV/0!</v>
      </c>
    </row>
    <row r="48" spans="1:41">
      <c r="A48">
        <f t="shared" si="5"/>
        <v>6</v>
      </c>
      <c r="B48" s="40"/>
      <c r="C48" s="10"/>
      <c r="D48" s="11"/>
      <c r="E48" s="10"/>
      <c r="F48" s="11"/>
      <c r="G48" s="10"/>
      <c r="H48" s="11"/>
      <c r="I48" s="10"/>
      <c r="J48" s="11"/>
      <c r="K48" s="10"/>
      <c r="L48" s="11"/>
      <c r="M48" s="10"/>
      <c r="N48" s="11"/>
      <c r="O48" s="10"/>
      <c r="P48" s="11"/>
      <c r="Q48" s="10"/>
      <c r="R48" s="11"/>
      <c r="S48" s="10"/>
      <c r="T48" s="11"/>
      <c r="U48" s="10"/>
      <c r="V48" s="11"/>
      <c r="W48" s="10"/>
      <c r="X48" s="11"/>
      <c r="Y48" s="10"/>
      <c r="Z48" s="11"/>
      <c r="AA48" s="10"/>
      <c r="AB48" s="11"/>
      <c r="AC48" s="10"/>
      <c r="AD48" s="11"/>
      <c r="AE48" s="10"/>
      <c r="AF48" s="11"/>
      <c r="AG48" s="10"/>
      <c r="AH48" s="11"/>
      <c r="AI48" s="10"/>
      <c r="AJ48" s="11"/>
    </row>
    <row r="49" spans="1:38">
      <c r="A49">
        <f t="shared" si="5"/>
        <v>7</v>
      </c>
      <c r="B49" s="40"/>
      <c r="C49" s="10"/>
      <c r="D49" s="11"/>
      <c r="E49" s="10"/>
      <c r="F49" s="11"/>
      <c r="G49" s="10"/>
      <c r="H49" s="105"/>
      <c r="I49" s="10"/>
      <c r="J49" s="11"/>
      <c r="K49" s="10"/>
      <c r="L49" s="11"/>
      <c r="M49" s="10"/>
      <c r="N49" s="105"/>
      <c r="O49" s="10"/>
      <c r="P49" s="105"/>
      <c r="Q49" s="10"/>
      <c r="R49" s="105"/>
      <c r="S49" s="10"/>
      <c r="T49" s="11"/>
      <c r="U49" s="10"/>
      <c r="V49" s="11"/>
      <c r="W49" s="10"/>
      <c r="X49" s="11"/>
      <c r="Y49" s="10"/>
      <c r="Z49" s="11"/>
      <c r="AA49" s="10"/>
      <c r="AB49" s="11"/>
      <c r="AC49" s="10"/>
      <c r="AD49" s="105"/>
      <c r="AE49" s="10"/>
      <c r="AF49" s="105"/>
      <c r="AG49" s="10"/>
      <c r="AH49" s="11"/>
      <c r="AI49" s="10"/>
      <c r="AJ49" s="11"/>
    </row>
    <row r="50" spans="1:38">
      <c r="A50">
        <f t="shared" si="5"/>
        <v>8</v>
      </c>
      <c r="B50" s="40"/>
      <c r="C50" s="10"/>
      <c r="D50" s="11"/>
      <c r="E50" s="10"/>
      <c r="F50" s="11"/>
      <c r="G50" s="10"/>
      <c r="H50" s="105"/>
      <c r="I50" s="10"/>
      <c r="J50" s="11"/>
      <c r="K50" s="10"/>
      <c r="L50" s="11"/>
      <c r="M50" s="10"/>
      <c r="N50" s="11"/>
      <c r="O50" s="10"/>
      <c r="P50" s="11"/>
      <c r="Q50" s="10"/>
      <c r="R50" s="11"/>
      <c r="S50" s="10"/>
      <c r="T50" s="11"/>
      <c r="U50" s="10"/>
      <c r="V50" s="11"/>
      <c r="W50" s="10"/>
      <c r="X50" s="11"/>
      <c r="Y50" s="10"/>
      <c r="Z50" s="11"/>
      <c r="AA50" s="10"/>
      <c r="AB50" s="11"/>
      <c r="AC50" s="10"/>
      <c r="AD50" s="11"/>
      <c r="AE50" s="10"/>
      <c r="AF50" s="11"/>
      <c r="AG50" s="10"/>
      <c r="AH50" s="11"/>
      <c r="AI50" s="10"/>
      <c r="AJ50" s="11"/>
    </row>
    <row r="51" spans="1:38">
      <c r="A51">
        <f t="shared" si="5"/>
        <v>9</v>
      </c>
      <c r="B51" s="40"/>
      <c r="C51" s="10"/>
      <c r="D51" s="11"/>
      <c r="E51" s="10"/>
      <c r="F51" s="11"/>
      <c r="G51" s="10"/>
      <c r="H51" s="11"/>
      <c r="I51" s="10"/>
      <c r="J51" s="11"/>
      <c r="K51" s="10"/>
      <c r="L51" s="11"/>
      <c r="M51" s="10"/>
      <c r="N51" s="11"/>
      <c r="O51" s="10"/>
      <c r="P51" s="11"/>
      <c r="Q51" s="10"/>
      <c r="R51" s="11"/>
      <c r="S51" s="10"/>
      <c r="T51" s="11"/>
      <c r="U51" s="10"/>
      <c r="V51" s="11"/>
      <c r="W51" s="10"/>
      <c r="X51" s="11"/>
      <c r="Y51" s="10"/>
      <c r="Z51" s="11"/>
      <c r="AA51" s="10"/>
      <c r="AB51" s="11"/>
      <c r="AC51" s="10"/>
      <c r="AD51" s="11"/>
      <c r="AE51" s="10"/>
      <c r="AF51" s="11"/>
      <c r="AG51" s="10"/>
      <c r="AH51" s="11"/>
      <c r="AI51" s="10"/>
      <c r="AJ51" s="11"/>
      <c r="AK51" s="28"/>
      <c r="AL51" s="41"/>
    </row>
    <row r="52" spans="1:38">
      <c r="A52">
        <f t="shared" si="5"/>
        <v>10</v>
      </c>
      <c r="B52" s="40"/>
      <c r="C52" s="10"/>
      <c r="D52" s="11"/>
      <c r="E52" s="10"/>
      <c r="F52" s="11"/>
      <c r="G52" s="10"/>
      <c r="H52" s="11"/>
      <c r="I52" s="10"/>
      <c r="J52" s="11"/>
      <c r="K52" s="10"/>
      <c r="L52" s="11"/>
      <c r="M52" s="10"/>
      <c r="N52" s="11"/>
      <c r="O52" s="10"/>
      <c r="P52" s="11"/>
      <c r="Q52" s="10"/>
      <c r="R52" s="11"/>
      <c r="S52" s="10"/>
      <c r="T52" s="11"/>
      <c r="U52" s="10"/>
      <c r="V52" s="11"/>
      <c r="W52" s="10"/>
      <c r="X52" s="11"/>
      <c r="Y52" s="10"/>
      <c r="Z52" s="11"/>
      <c r="AA52" s="10"/>
      <c r="AB52" s="11"/>
      <c r="AC52" s="10"/>
      <c r="AD52" s="11"/>
      <c r="AE52" s="10"/>
      <c r="AF52" s="11"/>
      <c r="AG52" s="10"/>
      <c r="AH52" s="11"/>
      <c r="AI52" s="10"/>
      <c r="AJ52" s="11"/>
      <c r="AK52" s="28"/>
      <c r="AL52" s="41"/>
    </row>
    <row r="53" spans="1:38">
      <c r="A53">
        <f t="shared" si="5"/>
        <v>11</v>
      </c>
      <c r="B53" s="40"/>
      <c r="C53" s="10"/>
      <c r="D53" s="11"/>
      <c r="E53" s="10"/>
      <c r="F53" s="11"/>
      <c r="G53" s="10"/>
      <c r="H53" s="11"/>
      <c r="I53" s="10"/>
      <c r="J53" s="11"/>
      <c r="K53" s="10"/>
      <c r="L53" s="11"/>
      <c r="M53" s="94"/>
      <c r="N53" s="11"/>
      <c r="O53" s="10"/>
      <c r="P53" s="11"/>
      <c r="Q53" s="94"/>
      <c r="R53" s="11"/>
      <c r="S53" s="10"/>
      <c r="T53" s="11"/>
      <c r="U53" s="10"/>
      <c r="V53" s="11"/>
      <c r="W53" s="10"/>
      <c r="X53" s="11"/>
      <c r="Y53" s="10"/>
      <c r="Z53" s="11"/>
      <c r="AA53" s="10"/>
      <c r="AB53" s="11"/>
      <c r="AC53" s="10"/>
      <c r="AD53" s="11"/>
      <c r="AE53" s="10"/>
      <c r="AF53" s="11"/>
      <c r="AG53" s="10"/>
      <c r="AH53" s="11"/>
      <c r="AI53" s="10"/>
      <c r="AJ53" s="11"/>
      <c r="AK53" s="28"/>
      <c r="AL53" s="41"/>
    </row>
    <row r="54" spans="1:38">
      <c r="A54">
        <f t="shared" si="5"/>
        <v>12</v>
      </c>
      <c r="B54" s="40"/>
      <c r="C54" s="12"/>
      <c r="D54" s="13"/>
      <c r="E54" s="10"/>
      <c r="F54" s="11"/>
      <c r="G54" s="10"/>
      <c r="H54" s="11"/>
      <c r="I54" s="10"/>
      <c r="J54" s="11"/>
      <c r="K54" s="10"/>
      <c r="L54" s="11"/>
      <c r="M54" s="10"/>
      <c r="N54" s="11"/>
      <c r="O54" s="10"/>
      <c r="P54" s="11"/>
      <c r="Q54" s="10"/>
      <c r="R54" s="11"/>
      <c r="S54" s="10"/>
      <c r="T54" s="11"/>
      <c r="U54" s="10"/>
      <c r="V54" s="11"/>
      <c r="W54" s="10"/>
      <c r="X54" s="11"/>
      <c r="Y54" s="10"/>
      <c r="Z54" s="11"/>
      <c r="AA54" s="10"/>
      <c r="AB54" s="11"/>
      <c r="AC54" s="10"/>
      <c r="AD54" s="11"/>
      <c r="AE54" s="10"/>
      <c r="AF54" s="11"/>
      <c r="AG54" s="10"/>
      <c r="AH54" s="11"/>
      <c r="AI54" s="10"/>
      <c r="AJ54" s="11"/>
      <c r="AK54" s="28"/>
      <c r="AL54" s="41"/>
    </row>
    <row r="55" spans="1:38">
      <c r="A55">
        <f t="shared" si="5"/>
        <v>13</v>
      </c>
      <c r="B55" s="40"/>
      <c r="C55" s="10"/>
      <c r="D55" s="11"/>
      <c r="E55" s="10"/>
      <c r="F55" s="11"/>
      <c r="G55" s="10"/>
      <c r="H55" s="105"/>
      <c r="I55" s="94"/>
      <c r="J55" s="11"/>
      <c r="K55" s="10"/>
      <c r="L55" s="11"/>
      <c r="M55" s="10"/>
      <c r="N55" s="11"/>
      <c r="O55" s="10"/>
      <c r="P55" s="11"/>
      <c r="Q55" s="94"/>
      <c r="R55" s="11"/>
      <c r="S55" s="10"/>
      <c r="T55" s="11"/>
      <c r="U55" s="10"/>
      <c r="V55" s="11"/>
      <c r="W55" s="94"/>
      <c r="X55" s="11"/>
      <c r="Y55" s="10"/>
      <c r="Z55" s="11"/>
      <c r="AA55" s="10"/>
      <c r="AB55" s="11"/>
      <c r="AC55" s="10"/>
      <c r="AD55" s="11"/>
      <c r="AE55" s="10"/>
      <c r="AF55" s="11"/>
      <c r="AG55" s="10"/>
      <c r="AH55" s="11"/>
      <c r="AI55" s="10"/>
      <c r="AJ55" s="11"/>
      <c r="AL55" s="41"/>
    </row>
    <row r="56" spans="1:38">
      <c r="A56">
        <f t="shared" si="5"/>
        <v>14</v>
      </c>
      <c r="B56" s="40"/>
      <c r="C56" s="10"/>
      <c r="D56" s="11"/>
      <c r="E56" s="10"/>
      <c r="F56" s="11"/>
      <c r="G56" s="10"/>
      <c r="H56" s="105"/>
      <c r="I56" s="10"/>
      <c r="J56" s="11"/>
      <c r="K56" s="10"/>
      <c r="L56" s="11"/>
      <c r="M56" s="10"/>
      <c r="N56" s="11"/>
      <c r="O56" s="10"/>
      <c r="P56" s="105"/>
      <c r="Q56" s="10"/>
      <c r="R56" s="11"/>
      <c r="S56" s="10"/>
      <c r="T56" s="11"/>
      <c r="U56" s="10"/>
      <c r="V56" s="11"/>
      <c r="W56" s="12"/>
      <c r="X56" s="13"/>
      <c r="Y56" s="12"/>
      <c r="Z56" s="13"/>
      <c r="AA56" s="12"/>
      <c r="AB56" s="13"/>
      <c r="AC56" s="12"/>
      <c r="AD56" s="13"/>
      <c r="AE56" s="12"/>
      <c r="AF56" s="13"/>
      <c r="AG56" s="12"/>
      <c r="AH56" s="13"/>
      <c r="AI56" s="12"/>
      <c r="AJ56" s="13"/>
      <c r="AL56" s="41"/>
    </row>
    <row r="57" spans="1:38">
      <c r="A57">
        <f t="shared" si="5"/>
        <v>15</v>
      </c>
      <c r="B57" s="40"/>
      <c r="C57" s="10"/>
      <c r="D57" s="11"/>
      <c r="E57" s="10"/>
      <c r="F57" s="11"/>
      <c r="G57" s="10"/>
      <c r="H57" s="11"/>
      <c r="I57" s="10"/>
      <c r="J57" s="11"/>
      <c r="K57" s="10"/>
      <c r="L57" s="11"/>
      <c r="M57" s="10"/>
      <c r="N57" s="11"/>
      <c r="O57" s="10"/>
      <c r="P57" s="11"/>
      <c r="Q57" s="10"/>
      <c r="R57" s="11"/>
      <c r="S57" s="10"/>
      <c r="T57" s="11"/>
      <c r="U57" s="10"/>
      <c r="V57" s="11"/>
      <c r="W57" s="10"/>
      <c r="X57" s="11"/>
      <c r="Y57" s="10"/>
      <c r="Z57" s="11"/>
      <c r="AA57" s="10"/>
      <c r="AB57" s="11"/>
      <c r="AC57" s="10"/>
      <c r="AD57" s="11"/>
      <c r="AE57" s="10"/>
      <c r="AF57" s="11"/>
      <c r="AG57" s="10"/>
      <c r="AH57" s="11"/>
      <c r="AI57" s="10"/>
      <c r="AJ57" s="11"/>
      <c r="AL57" s="41"/>
    </row>
    <row r="58" spans="1:38">
      <c r="A58">
        <f t="shared" si="5"/>
        <v>16</v>
      </c>
      <c r="B58" s="40"/>
      <c r="C58" s="10"/>
      <c r="D58" s="11"/>
      <c r="E58" s="10"/>
      <c r="F58" s="11"/>
      <c r="G58" s="10"/>
      <c r="H58" s="105"/>
      <c r="I58" s="10"/>
      <c r="J58" s="11"/>
      <c r="K58" s="10"/>
      <c r="L58" s="11"/>
      <c r="M58" s="10"/>
      <c r="N58" s="11"/>
      <c r="O58" s="10"/>
      <c r="P58" s="11"/>
      <c r="Q58" s="10"/>
      <c r="R58" s="11"/>
      <c r="S58" s="10"/>
      <c r="T58" s="11"/>
      <c r="U58" s="10"/>
      <c r="V58" s="11"/>
      <c r="W58" s="10"/>
      <c r="X58" s="11"/>
      <c r="Y58" s="10"/>
      <c r="Z58" s="11"/>
      <c r="AA58" s="10"/>
      <c r="AB58" s="11"/>
      <c r="AC58" s="10"/>
      <c r="AD58" s="11"/>
      <c r="AE58" s="10"/>
      <c r="AF58" s="11"/>
      <c r="AG58" s="10"/>
      <c r="AH58" s="11"/>
      <c r="AI58" s="10"/>
      <c r="AJ58" s="11"/>
      <c r="AL58" s="41"/>
    </row>
    <row r="59" spans="1:38">
      <c r="A59">
        <f t="shared" si="5"/>
        <v>17</v>
      </c>
      <c r="B59" s="40"/>
      <c r="C59" s="10"/>
      <c r="D59" s="11"/>
      <c r="E59" s="10"/>
      <c r="F59" s="11"/>
      <c r="G59" s="10"/>
      <c r="H59" s="11"/>
      <c r="I59" s="10"/>
      <c r="J59" s="11"/>
      <c r="K59" s="10"/>
      <c r="L59" s="11"/>
      <c r="M59" s="10"/>
      <c r="N59" s="11"/>
      <c r="O59" s="10"/>
      <c r="P59" s="11"/>
      <c r="Q59" s="10"/>
      <c r="R59" s="11"/>
      <c r="S59" s="10"/>
      <c r="T59" s="11"/>
      <c r="U59" s="10"/>
      <c r="V59" s="11"/>
      <c r="W59" s="10"/>
      <c r="X59" s="11"/>
      <c r="Y59" s="10"/>
      <c r="Z59" s="11"/>
      <c r="AA59" s="10"/>
      <c r="AB59" s="11"/>
      <c r="AC59" s="10"/>
      <c r="AD59" s="11"/>
      <c r="AE59" s="10"/>
      <c r="AF59" s="11"/>
      <c r="AG59" s="10"/>
      <c r="AH59" s="11"/>
      <c r="AI59" s="10"/>
      <c r="AJ59" s="11"/>
      <c r="AL59" s="41"/>
    </row>
    <row r="60" spans="1:38">
      <c r="A60">
        <f t="shared" si="5"/>
        <v>18</v>
      </c>
      <c r="B60" s="40"/>
      <c r="C60" s="10"/>
      <c r="D60" s="11"/>
      <c r="E60" s="10"/>
      <c r="F60" s="11"/>
      <c r="G60" s="10"/>
      <c r="H60" s="11"/>
      <c r="I60" s="10"/>
      <c r="J60" s="11"/>
      <c r="K60" s="10"/>
      <c r="L60" s="11"/>
      <c r="M60" s="10"/>
      <c r="N60" s="11"/>
      <c r="O60" s="10"/>
      <c r="P60" s="11"/>
      <c r="Q60" s="10"/>
      <c r="R60" s="11"/>
      <c r="S60" s="10"/>
      <c r="T60" s="11"/>
      <c r="U60" s="10"/>
      <c r="V60" s="11"/>
      <c r="W60" s="10"/>
      <c r="X60" s="11"/>
      <c r="Y60" s="10"/>
      <c r="Z60" s="11"/>
      <c r="AA60" s="10"/>
      <c r="AB60" s="11"/>
      <c r="AC60" s="10"/>
      <c r="AD60" s="11"/>
      <c r="AE60" s="10"/>
      <c r="AF60" s="11"/>
      <c r="AG60" s="12"/>
      <c r="AH60" s="13"/>
      <c r="AI60" s="10"/>
      <c r="AJ60" s="13"/>
      <c r="AK60" s="28"/>
      <c r="AL60" s="41"/>
    </row>
    <row r="61" spans="1:38">
      <c r="A61">
        <f t="shared" si="5"/>
        <v>19</v>
      </c>
      <c r="B61" s="40"/>
      <c r="C61" s="10"/>
      <c r="D61" s="11"/>
      <c r="E61" s="10"/>
      <c r="F61" s="11"/>
      <c r="G61" s="10"/>
      <c r="H61" s="15"/>
      <c r="I61" s="10"/>
      <c r="J61" s="11"/>
      <c r="K61" s="10"/>
      <c r="L61" s="11"/>
      <c r="M61" s="10"/>
      <c r="N61" s="11"/>
      <c r="O61" s="10"/>
      <c r="P61" s="11"/>
      <c r="Q61" s="10"/>
      <c r="R61" s="11"/>
      <c r="S61" s="10"/>
      <c r="T61" s="11"/>
      <c r="U61" s="10"/>
      <c r="V61" s="11"/>
      <c r="W61" s="10"/>
      <c r="X61" s="11"/>
      <c r="Y61" s="10"/>
      <c r="Z61" s="11"/>
      <c r="AA61" s="10"/>
      <c r="AB61" s="11"/>
      <c r="AC61" s="10"/>
      <c r="AD61" s="11"/>
      <c r="AE61" s="10"/>
      <c r="AF61" s="11"/>
      <c r="AG61" s="10"/>
      <c r="AH61" s="11"/>
      <c r="AI61" s="10"/>
      <c r="AJ61" s="11"/>
      <c r="AL61" s="41"/>
    </row>
    <row r="62" spans="1:38">
      <c r="A62">
        <f t="shared" si="5"/>
        <v>20</v>
      </c>
      <c r="B62" s="40"/>
      <c r="C62" s="10"/>
      <c r="D62" s="11"/>
      <c r="E62" s="10"/>
      <c r="F62" s="11"/>
      <c r="G62" s="10"/>
      <c r="H62" s="15"/>
      <c r="I62" s="10"/>
      <c r="J62" s="11"/>
      <c r="K62" s="10"/>
      <c r="L62" s="11"/>
      <c r="M62" s="10"/>
      <c r="N62" s="11"/>
      <c r="O62" s="10"/>
      <c r="P62" s="11"/>
      <c r="Q62" s="10"/>
      <c r="R62" s="11"/>
      <c r="S62" s="10"/>
      <c r="T62" s="11"/>
      <c r="U62" s="10"/>
      <c r="V62" s="11"/>
      <c r="W62" s="10"/>
      <c r="X62" s="11"/>
      <c r="Y62" s="10"/>
      <c r="Z62" s="11"/>
      <c r="AA62" s="10"/>
      <c r="AB62" s="11"/>
      <c r="AC62" s="10"/>
      <c r="AD62" s="11"/>
      <c r="AE62" s="10"/>
      <c r="AF62" s="11"/>
      <c r="AG62" s="10"/>
      <c r="AH62" s="11"/>
      <c r="AI62" s="10"/>
      <c r="AJ62" s="11"/>
      <c r="AK62" s="28"/>
      <c r="AL62" s="41"/>
    </row>
    <row r="63" spans="1:38">
      <c r="A63">
        <f t="shared" si="5"/>
        <v>21</v>
      </c>
      <c r="B63" s="40"/>
      <c r="C63" s="12"/>
      <c r="D63" s="13"/>
      <c r="E63" s="12"/>
      <c r="F63" s="13"/>
      <c r="G63" s="12"/>
      <c r="H63" s="13"/>
      <c r="I63" s="12"/>
      <c r="J63" s="13"/>
      <c r="K63" s="12"/>
      <c r="L63" s="13"/>
      <c r="M63" s="12"/>
      <c r="N63" s="13"/>
      <c r="O63" s="12"/>
      <c r="P63" s="13"/>
      <c r="Q63" s="12"/>
      <c r="R63" s="13"/>
      <c r="S63" s="12"/>
      <c r="T63" s="13"/>
      <c r="U63" s="12"/>
      <c r="V63" s="13"/>
      <c r="W63" s="10"/>
      <c r="X63" s="11"/>
      <c r="Y63" s="10"/>
      <c r="Z63" s="11"/>
      <c r="AA63" s="10"/>
      <c r="AB63" s="11"/>
      <c r="AC63" s="10"/>
      <c r="AD63" s="11"/>
      <c r="AE63" s="10"/>
      <c r="AF63" s="11"/>
      <c r="AG63" s="10"/>
      <c r="AH63" s="11"/>
      <c r="AI63" s="10"/>
      <c r="AJ63" s="11"/>
      <c r="AK63" s="28"/>
      <c r="AL63" s="41"/>
    </row>
    <row r="64" spans="1:38">
      <c r="A64">
        <f t="shared" si="5"/>
        <v>22</v>
      </c>
      <c r="B64" s="40"/>
      <c r="C64" s="10"/>
      <c r="D64" s="11"/>
      <c r="E64" s="10"/>
      <c r="F64" s="11"/>
      <c r="G64" s="10"/>
      <c r="H64" s="11"/>
      <c r="I64" s="10"/>
      <c r="J64" s="11"/>
      <c r="K64" s="10"/>
      <c r="L64" s="11"/>
      <c r="M64" s="10"/>
      <c r="N64" s="11"/>
      <c r="O64" s="10"/>
      <c r="P64" s="11"/>
      <c r="Q64" s="10"/>
      <c r="R64" s="11"/>
      <c r="S64" s="10"/>
      <c r="T64" s="11"/>
      <c r="U64" s="10"/>
      <c r="V64" s="11"/>
      <c r="W64" s="10"/>
      <c r="X64" s="11"/>
      <c r="Y64" s="10"/>
      <c r="Z64" s="11"/>
      <c r="AA64" s="10"/>
      <c r="AB64" s="11"/>
      <c r="AC64" s="10"/>
      <c r="AD64" s="11"/>
      <c r="AE64" s="10"/>
      <c r="AF64" s="11"/>
      <c r="AG64" s="10"/>
      <c r="AH64" s="11"/>
      <c r="AI64" s="10"/>
      <c r="AJ64" s="11"/>
      <c r="AK64" s="28"/>
      <c r="AL64" s="41"/>
    </row>
    <row r="65" spans="1:38">
      <c r="A65">
        <f t="shared" si="5"/>
        <v>23</v>
      </c>
      <c r="B65" s="40"/>
      <c r="C65" s="10"/>
      <c r="D65" s="11"/>
      <c r="E65" s="10"/>
      <c r="F65" s="11"/>
      <c r="G65" s="10"/>
      <c r="H65" s="11"/>
      <c r="I65" s="10"/>
      <c r="J65" s="11"/>
      <c r="K65" s="10"/>
      <c r="L65" s="11"/>
      <c r="M65" s="10"/>
      <c r="N65" s="11"/>
      <c r="O65" s="10"/>
      <c r="P65" s="11"/>
      <c r="Q65" s="10"/>
      <c r="R65" s="11"/>
      <c r="S65" s="10"/>
      <c r="T65" s="11"/>
      <c r="U65" s="10"/>
      <c r="V65" s="11"/>
      <c r="W65" s="10"/>
      <c r="X65" s="11"/>
      <c r="Y65" s="10"/>
      <c r="Z65" s="11"/>
      <c r="AA65" s="10"/>
      <c r="AB65" s="11"/>
      <c r="AC65" s="10"/>
      <c r="AD65" s="11"/>
      <c r="AE65" s="10"/>
      <c r="AF65" s="11"/>
      <c r="AG65" s="10"/>
      <c r="AH65" s="11"/>
      <c r="AI65" s="10"/>
      <c r="AJ65" s="11"/>
      <c r="AK65" s="28"/>
      <c r="AL65" s="41"/>
    </row>
    <row r="66" spans="1:38">
      <c r="A66">
        <f t="shared" si="5"/>
        <v>24</v>
      </c>
      <c r="B66" s="40"/>
      <c r="C66" s="10"/>
      <c r="D66" s="11"/>
      <c r="E66" s="10"/>
      <c r="F66" s="11"/>
      <c r="G66" s="10"/>
      <c r="H66" s="11"/>
      <c r="I66" s="10"/>
      <c r="J66" s="11"/>
      <c r="K66" s="10"/>
      <c r="L66" s="11"/>
      <c r="M66" s="10"/>
      <c r="N66" s="11"/>
      <c r="O66" s="10"/>
      <c r="P66" s="11"/>
      <c r="Q66" s="10"/>
      <c r="R66" s="105"/>
      <c r="S66" s="10"/>
      <c r="T66" s="11"/>
      <c r="U66" s="10"/>
      <c r="V66" s="11"/>
      <c r="W66" s="10"/>
      <c r="X66" s="11"/>
      <c r="Y66" s="10"/>
      <c r="Z66" s="11"/>
      <c r="AA66" s="10"/>
      <c r="AB66" s="11"/>
      <c r="AC66" s="10"/>
      <c r="AD66" s="11"/>
      <c r="AE66" s="10"/>
      <c r="AF66" s="11"/>
      <c r="AG66" s="10"/>
      <c r="AH66" s="11"/>
      <c r="AI66" s="10"/>
      <c r="AJ66" s="11"/>
      <c r="AK66" s="28"/>
      <c r="AL66" s="41"/>
    </row>
    <row r="67" spans="1:38">
      <c r="A67">
        <f t="shared" si="5"/>
        <v>25</v>
      </c>
      <c r="B67" s="40"/>
      <c r="C67" s="10"/>
      <c r="D67" s="11"/>
      <c r="E67" s="10"/>
      <c r="F67" s="11"/>
      <c r="G67" s="10"/>
      <c r="H67" s="11"/>
      <c r="I67" s="10"/>
      <c r="J67" s="11"/>
      <c r="K67" s="94"/>
      <c r="L67" s="11"/>
      <c r="M67" s="10"/>
      <c r="N67" s="11"/>
      <c r="O67" s="10"/>
      <c r="P67" s="11"/>
      <c r="Q67" s="10"/>
      <c r="R67" s="11"/>
      <c r="S67" s="10"/>
      <c r="T67" s="11"/>
      <c r="U67" s="10"/>
      <c r="V67" s="11"/>
      <c r="W67" s="10"/>
      <c r="X67" s="11"/>
      <c r="Y67" s="10"/>
      <c r="Z67" s="11"/>
      <c r="AA67" s="10"/>
      <c r="AB67" s="11"/>
      <c r="AC67" s="10"/>
      <c r="AD67" s="11"/>
      <c r="AE67" s="10"/>
      <c r="AF67" s="11"/>
      <c r="AG67" s="10"/>
      <c r="AH67" s="11"/>
      <c r="AI67" s="10"/>
      <c r="AJ67" s="11"/>
      <c r="AK67" s="28"/>
      <c r="AL67" s="41"/>
    </row>
    <row r="68" spans="1:38">
      <c r="A68">
        <f t="shared" si="5"/>
        <v>26</v>
      </c>
      <c r="B68" s="40"/>
      <c r="C68" s="10"/>
      <c r="D68" s="11"/>
      <c r="E68" s="10"/>
      <c r="F68" s="11"/>
      <c r="G68" s="54"/>
      <c r="H68" s="15"/>
      <c r="I68" s="54"/>
      <c r="J68" s="15"/>
      <c r="K68" s="54"/>
      <c r="L68" s="15"/>
      <c r="M68" s="54"/>
      <c r="N68" s="15"/>
      <c r="O68" s="54"/>
      <c r="P68" s="15"/>
      <c r="Q68" s="54"/>
      <c r="R68" s="15"/>
      <c r="S68" s="54"/>
      <c r="T68" s="15"/>
      <c r="U68" s="54"/>
      <c r="V68" s="15"/>
      <c r="W68" s="54"/>
      <c r="X68" s="15"/>
      <c r="Y68" s="54"/>
      <c r="Z68" s="15"/>
      <c r="AA68" s="54"/>
      <c r="AB68" s="15"/>
      <c r="AC68" s="54"/>
      <c r="AD68" s="15"/>
      <c r="AE68" s="54"/>
      <c r="AF68" s="15"/>
      <c r="AG68" s="54"/>
      <c r="AH68" s="15"/>
      <c r="AI68" s="54"/>
      <c r="AJ68" s="15"/>
      <c r="AK68" s="28"/>
      <c r="AL68" s="41"/>
    </row>
    <row r="69" spans="1:38">
      <c r="A69">
        <f t="shared" si="5"/>
        <v>27</v>
      </c>
      <c r="B69" s="40"/>
      <c r="C69" s="12"/>
      <c r="D69" s="13"/>
      <c r="E69" s="12"/>
      <c r="F69" s="13"/>
      <c r="G69" s="56"/>
      <c r="H69" s="14"/>
      <c r="I69" s="56"/>
      <c r="J69" s="14"/>
      <c r="K69" s="56"/>
      <c r="L69" s="14"/>
      <c r="M69" s="56"/>
      <c r="N69" s="14"/>
      <c r="O69" s="56"/>
      <c r="P69" s="14"/>
      <c r="Q69" s="56"/>
      <c r="R69" s="14"/>
      <c r="S69" s="56"/>
      <c r="T69" s="14"/>
      <c r="U69" s="54"/>
      <c r="V69" s="15"/>
      <c r="W69" s="54"/>
      <c r="X69" s="15"/>
      <c r="Y69" s="54"/>
      <c r="Z69" s="15"/>
      <c r="AA69" s="54"/>
      <c r="AB69" s="15"/>
      <c r="AC69" s="54"/>
      <c r="AD69" s="15"/>
      <c r="AE69" s="54"/>
      <c r="AF69" s="15"/>
      <c r="AG69" s="54"/>
      <c r="AH69" s="15"/>
      <c r="AI69" s="54"/>
      <c r="AJ69" s="15"/>
      <c r="AK69" s="28"/>
      <c r="AL69" s="41"/>
    </row>
    <row r="70" spans="1:38">
      <c r="A70">
        <f t="shared" si="5"/>
        <v>28</v>
      </c>
      <c r="B70" s="40"/>
      <c r="C70" s="10"/>
      <c r="D70" s="11"/>
      <c r="E70" s="10"/>
      <c r="F70" s="11"/>
      <c r="G70" s="54"/>
      <c r="H70" s="15"/>
      <c r="I70" s="54"/>
      <c r="J70" s="15"/>
      <c r="K70" s="54"/>
      <c r="L70" s="15"/>
      <c r="M70" s="54"/>
      <c r="N70" s="15"/>
      <c r="O70" s="54"/>
      <c r="P70" s="15"/>
      <c r="Q70" s="54"/>
      <c r="R70" s="15"/>
      <c r="S70" s="54"/>
      <c r="T70" s="15"/>
      <c r="U70" s="54"/>
      <c r="V70" s="15"/>
      <c r="W70" s="94"/>
      <c r="X70" s="15"/>
      <c r="Y70" s="54"/>
      <c r="Z70" s="15"/>
      <c r="AA70" s="54"/>
      <c r="AB70" s="15"/>
      <c r="AC70" s="54"/>
      <c r="AD70" s="15"/>
      <c r="AE70" s="94"/>
      <c r="AF70" s="15"/>
      <c r="AG70" s="54"/>
      <c r="AH70" s="15"/>
      <c r="AI70" s="54"/>
      <c r="AJ70" s="15"/>
      <c r="AL70" s="41"/>
    </row>
    <row r="71" spans="1:38">
      <c r="A71">
        <f t="shared" si="5"/>
        <v>29</v>
      </c>
      <c r="B71" s="40"/>
      <c r="C71" s="10"/>
      <c r="D71" s="11"/>
      <c r="E71" s="10"/>
      <c r="F71" s="11"/>
      <c r="G71" s="54"/>
      <c r="H71" s="15"/>
      <c r="I71" s="54"/>
      <c r="J71" s="15"/>
      <c r="K71" s="54"/>
      <c r="L71" s="15"/>
      <c r="M71" s="54"/>
      <c r="N71" s="15"/>
      <c r="O71" s="54"/>
      <c r="P71" s="15"/>
      <c r="Q71" s="54"/>
      <c r="R71" s="15"/>
      <c r="S71" s="54"/>
      <c r="T71" s="15"/>
      <c r="U71" s="54"/>
      <c r="V71" s="15"/>
      <c r="W71" s="54"/>
      <c r="X71" s="15"/>
      <c r="Y71" s="54"/>
      <c r="Z71" s="15"/>
      <c r="AA71" s="54"/>
      <c r="AB71" s="15"/>
      <c r="AC71" s="54"/>
      <c r="AD71" s="15"/>
      <c r="AE71" s="54"/>
      <c r="AF71" s="15"/>
      <c r="AG71" s="54"/>
      <c r="AH71" s="15"/>
      <c r="AI71" s="54"/>
      <c r="AJ71" s="15"/>
      <c r="AL71" s="41"/>
    </row>
    <row r="72" spans="1:38">
      <c r="A72">
        <f>+A71+1</f>
        <v>30</v>
      </c>
      <c r="B72" s="40"/>
      <c r="C72" s="12"/>
      <c r="D72" s="13"/>
      <c r="E72" s="12"/>
      <c r="F72" s="13"/>
      <c r="G72" s="56"/>
      <c r="H72" s="14"/>
      <c r="I72" s="56"/>
      <c r="J72" s="14"/>
      <c r="K72" s="56"/>
      <c r="L72" s="14"/>
      <c r="M72" s="56"/>
      <c r="N72" s="14"/>
      <c r="O72" s="56"/>
      <c r="P72" s="14"/>
      <c r="Q72" s="56"/>
      <c r="R72" s="14"/>
      <c r="S72" s="129"/>
      <c r="T72" s="14"/>
      <c r="U72" s="56"/>
      <c r="V72" s="14"/>
      <c r="W72" s="54"/>
      <c r="X72" s="15"/>
      <c r="Y72" s="54"/>
      <c r="Z72" s="15"/>
      <c r="AA72" s="54"/>
      <c r="AB72" s="15"/>
      <c r="AC72" s="54"/>
      <c r="AD72" s="15"/>
      <c r="AE72" s="56"/>
      <c r="AF72" s="15"/>
      <c r="AG72" s="54"/>
      <c r="AH72" s="15"/>
      <c r="AI72" s="54"/>
      <c r="AJ72" s="15"/>
      <c r="AL72" s="41"/>
    </row>
    <row r="73" spans="1:38">
      <c r="A73">
        <f t="shared" si="5"/>
        <v>31</v>
      </c>
      <c r="B73" s="40"/>
      <c r="C73" s="10"/>
      <c r="D73" s="11"/>
      <c r="E73" s="10"/>
      <c r="F73" s="11"/>
      <c r="G73" s="56"/>
      <c r="H73" s="14"/>
      <c r="I73" s="56"/>
      <c r="J73" s="14"/>
      <c r="K73" s="56"/>
      <c r="L73" s="14"/>
      <c r="M73" s="56"/>
      <c r="N73" s="14"/>
      <c r="O73" s="56"/>
      <c r="P73" s="14"/>
      <c r="Q73" s="56"/>
      <c r="R73" s="14"/>
      <c r="S73" s="56"/>
      <c r="T73" s="14"/>
      <c r="U73" s="56"/>
      <c r="V73" s="14"/>
      <c r="W73" s="54"/>
      <c r="X73" s="15"/>
      <c r="Y73" s="54"/>
      <c r="Z73" s="15"/>
      <c r="AA73" s="54"/>
      <c r="AB73" s="15"/>
      <c r="AC73" s="54"/>
      <c r="AD73" s="15"/>
      <c r="AE73" s="54"/>
      <c r="AF73" s="15"/>
      <c r="AG73" s="54"/>
      <c r="AH73" s="15"/>
      <c r="AI73" s="54"/>
      <c r="AJ73" s="15"/>
      <c r="AL73" s="41"/>
    </row>
    <row r="74" spans="1:38">
      <c r="A74">
        <f t="shared" si="5"/>
        <v>32</v>
      </c>
      <c r="B74" s="40"/>
      <c r="C74" s="10"/>
      <c r="D74" s="11"/>
      <c r="E74" s="10"/>
      <c r="F74" s="11"/>
      <c r="G74" s="56"/>
      <c r="H74" s="14"/>
      <c r="I74" s="56"/>
      <c r="J74" s="14"/>
      <c r="K74" s="56"/>
      <c r="L74" s="14"/>
      <c r="M74" s="56"/>
      <c r="N74" s="14"/>
      <c r="O74" s="56"/>
      <c r="P74" s="14"/>
      <c r="Q74" s="56"/>
      <c r="R74" s="14"/>
      <c r="S74" s="129"/>
      <c r="T74" s="14"/>
      <c r="U74" s="56"/>
      <c r="V74" s="14"/>
      <c r="W74" s="54"/>
      <c r="X74" s="15"/>
      <c r="Y74" s="54"/>
      <c r="Z74" s="15"/>
      <c r="AA74" s="54"/>
      <c r="AB74" s="15"/>
      <c r="AC74" s="54"/>
      <c r="AD74" s="15"/>
      <c r="AE74" s="129"/>
      <c r="AF74" s="15"/>
      <c r="AG74" s="54"/>
      <c r="AH74" s="15"/>
      <c r="AI74" s="54"/>
      <c r="AJ74" s="15"/>
    </row>
    <row r="75" spans="1:38">
      <c r="A75">
        <f t="shared" si="5"/>
        <v>33</v>
      </c>
      <c r="B75" s="40"/>
      <c r="C75" s="10"/>
      <c r="D75" s="11"/>
      <c r="E75" s="10"/>
      <c r="F75" s="11"/>
      <c r="G75" s="56"/>
      <c r="H75" s="14"/>
      <c r="I75" s="56"/>
      <c r="J75" s="14"/>
      <c r="K75" s="56"/>
      <c r="L75" s="14"/>
      <c r="M75" s="56"/>
      <c r="N75" s="14"/>
      <c r="O75" s="56"/>
      <c r="P75" s="14"/>
      <c r="Q75" s="56"/>
      <c r="R75" s="14"/>
      <c r="S75" s="129"/>
      <c r="T75" s="14"/>
      <c r="U75" s="56"/>
      <c r="V75" s="14"/>
      <c r="W75" s="54"/>
      <c r="X75" s="15"/>
      <c r="Y75" s="54"/>
      <c r="Z75" s="15"/>
      <c r="AA75" s="54"/>
      <c r="AB75" s="15"/>
      <c r="AC75" s="54"/>
      <c r="AD75" s="15"/>
      <c r="AE75" s="129"/>
      <c r="AF75" s="15"/>
      <c r="AG75" s="54"/>
      <c r="AH75" s="15"/>
      <c r="AI75" s="54"/>
      <c r="AJ75" s="15"/>
    </row>
    <row r="76" spans="1:38">
      <c r="A76">
        <f t="shared" si="5"/>
        <v>34</v>
      </c>
      <c r="B76" s="40"/>
      <c r="C76" s="10"/>
      <c r="D76" s="11"/>
      <c r="E76" s="10"/>
      <c r="F76" s="11"/>
      <c r="G76" s="56"/>
      <c r="H76" s="14"/>
      <c r="I76" s="56"/>
      <c r="J76" s="14"/>
      <c r="K76" s="56"/>
      <c r="L76" s="14"/>
      <c r="M76" s="56"/>
      <c r="N76" s="14"/>
      <c r="O76" s="56"/>
      <c r="P76" s="14"/>
      <c r="Q76" s="56"/>
      <c r="R76" s="14"/>
      <c r="S76" s="56"/>
      <c r="T76" s="14"/>
      <c r="U76" s="56"/>
      <c r="V76" s="14"/>
      <c r="W76" s="54"/>
      <c r="X76" s="15"/>
      <c r="Y76" s="54"/>
      <c r="Z76" s="15"/>
      <c r="AA76" s="54"/>
      <c r="AB76" s="15"/>
      <c r="AC76" s="54"/>
      <c r="AD76" s="15"/>
      <c r="AE76" s="54"/>
      <c r="AF76" s="15"/>
      <c r="AG76" s="54"/>
      <c r="AH76" s="15"/>
      <c r="AI76" s="54"/>
      <c r="AJ76" s="15"/>
    </row>
    <row r="77" spans="1:38">
      <c r="A77">
        <f t="shared" si="5"/>
        <v>35</v>
      </c>
      <c r="B77" s="40"/>
      <c r="C77" s="10"/>
      <c r="D77" s="11"/>
      <c r="E77" s="10"/>
      <c r="F77" s="11"/>
      <c r="G77" s="54"/>
      <c r="H77" s="15"/>
      <c r="I77" s="54"/>
      <c r="J77" s="15"/>
      <c r="K77" s="54"/>
      <c r="L77" s="15"/>
      <c r="M77" s="54"/>
      <c r="N77" s="15"/>
      <c r="O77" s="54"/>
      <c r="P77" s="15"/>
      <c r="Q77" s="54"/>
      <c r="R77" s="15"/>
      <c r="S77" s="54"/>
      <c r="T77" s="15"/>
      <c r="U77" s="54"/>
      <c r="V77" s="15"/>
      <c r="W77" s="54"/>
      <c r="X77" s="15"/>
      <c r="Y77" s="54"/>
      <c r="Z77" s="15"/>
      <c r="AA77" s="54"/>
      <c r="AB77" s="15"/>
      <c r="AC77" s="54"/>
      <c r="AD77" s="15"/>
      <c r="AE77" s="54"/>
      <c r="AF77" s="15"/>
      <c r="AG77" s="54"/>
      <c r="AH77" s="15"/>
      <c r="AI77" s="54"/>
      <c r="AJ77" s="15"/>
      <c r="AL77" s="41"/>
    </row>
    <row r="78" spans="1:38">
      <c r="A78">
        <f t="shared" si="5"/>
        <v>36</v>
      </c>
      <c r="B78" s="40"/>
      <c r="C78" s="10"/>
      <c r="D78" s="11"/>
      <c r="E78" s="10"/>
      <c r="F78" s="11"/>
      <c r="G78" s="54"/>
      <c r="H78" s="15"/>
      <c r="I78" s="54"/>
      <c r="J78" s="15"/>
      <c r="K78" s="54"/>
      <c r="L78" s="15"/>
      <c r="M78" s="54"/>
      <c r="N78" s="15"/>
      <c r="O78" s="54"/>
      <c r="P78" s="15"/>
      <c r="Q78" s="54"/>
      <c r="R78" s="15"/>
      <c r="S78" s="54"/>
      <c r="T78" s="15"/>
      <c r="U78" s="54"/>
      <c r="V78" s="15"/>
      <c r="W78" s="54"/>
      <c r="X78" s="15"/>
      <c r="Y78" s="54"/>
      <c r="Z78" s="15"/>
      <c r="AA78" s="54"/>
      <c r="AB78" s="15"/>
      <c r="AC78" s="54"/>
      <c r="AD78" s="15"/>
      <c r="AE78" s="54"/>
      <c r="AF78" s="15"/>
      <c r="AG78" s="54"/>
      <c r="AH78" s="15"/>
      <c r="AI78" s="54"/>
      <c r="AJ78" s="15"/>
      <c r="AL78" s="41"/>
    </row>
    <row r="79" spans="1:38">
      <c r="A79">
        <f t="shared" si="5"/>
        <v>37</v>
      </c>
      <c r="B79" s="40"/>
      <c r="C79" s="10"/>
      <c r="D79" s="11"/>
      <c r="E79" s="10"/>
      <c r="F79" s="11"/>
      <c r="G79" s="54"/>
      <c r="H79" s="15"/>
      <c r="I79" s="54"/>
      <c r="J79" s="15"/>
      <c r="K79" s="54"/>
      <c r="L79" s="15"/>
      <c r="M79" s="54"/>
      <c r="N79" s="15"/>
      <c r="O79" s="54"/>
      <c r="P79" s="15"/>
      <c r="Q79" s="54"/>
      <c r="R79" s="105"/>
      <c r="S79" s="54"/>
      <c r="T79" s="15"/>
      <c r="U79" s="54"/>
      <c r="V79" s="15"/>
      <c r="W79" s="54"/>
      <c r="X79" s="15"/>
      <c r="Y79" s="54"/>
      <c r="Z79" s="15"/>
      <c r="AA79" s="54"/>
      <c r="AB79" s="15"/>
      <c r="AC79" s="54"/>
      <c r="AD79" s="15"/>
      <c r="AE79" s="54"/>
      <c r="AF79" s="105"/>
      <c r="AG79" s="54"/>
      <c r="AH79" s="15"/>
      <c r="AI79" s="54"/>
      <c r="AJ79" s="15"/>
      <c r="AK79" s="28"/>
      <c r="AL79" s="41"/>
    </row>
    <row r="80" spans="1:38">
      <c r="A80">
        <f t="shared" si="5"/>
        <v>38</v>
      </c>
      <c r="B80" s="40"/>
      <c r="C80" s="10"/>
      <c r="D80" s="11"/>
      <c r="E80" s="10"/>
      <c r="F80" s="11"/>
      <c r="G80" s="54"/>
      <c r="H80" s="15"/>
      <c r="I80" s="54"/>
      <c r="J80" s="15"/>
      <c r="K80" s="54"/>
      <c r="L80" s="15"/>
      <c r="M80" s="54"/>
      <c r="N80" s="105"/>
      <c r="O80" s="54"/>
      <c r="P80" s="15"/>
      <c r="Q80" s="54"/>
      <c r="R80" s="15"/>
      <c r="S80" s="54"/>
      <c r="T80" s="15"/>
      <c r="U80" s="54"/>
      <c r="V80" s="15"/>
      <c r="W80" s="54"/>
      <c r="X80" s="15"/>
      <c r="Y80" s="54"/>
      <c r="Z80" s="15"/>
      <c r="AA80" s="54"/>
      <c r="AB80" s="15"/>
      <c r="AC80" s="54"/>
      <c r="AD80" s="15"/>
      <c r="AE80" s="54"/>
      <c r="AF80" s="15"/>
      <c r="AG80" s="54"/>
      <c r="AH80" s="15"/>
      <c r="AI80" s="54"/>
      <c r="AJ80" s="15"/>
      <c r="AK80" s="28"/>
      <c r="AL80" s="41"/>
    </row>
    <row r="81" spans="1:38">
      <c r="A81">
        <f t="shared" si="5"/>
        <v>39</v>
      </c>
      <c r="B81" s="40"/>
      <c r="C81" s="10"/>
      <c r="D81" s="11"/>
      <c r="E81" s="10"/>
      <c r="F81" s="11"/>
      <c r="G81" s="54"/>
      <c r="H81" s="15"/>
      <c r="I81" s="54"/>
      <c r="J81" s="15"/>
      <c r="K81" s="54"/>
      <c r="L81" s="15"/>
      <c r="M81" s="54"/>
      <c r="N81" s="15"/>
      <c r="O81" s="54"/>
      <c r="P81" s="15"/>
      <c r="Q81" s="54"/>
      <c r="R81" s="15"/>
      <c r="S81" s="54"/>
      <c r="T81" s="15"/>
      <c r="U81" s="54"/>
      <c r="V81" s="15"/>
      <c r="W81" s="54"/>
      <c r="X81" s="15"/>
      <c r="Y81" s="54"/>
      <c r="Z81" s="15"/>
      <c r="AA81" s="54"/>
      <c r="AB81" s="15"/>
      <c r="AC81" s="54"/>
      <c r="AD81" s="15"/>
      <c r="AE81" s="54"/>
      <c r="AF81" s="15"/>
      <c r="AG81" s="54"/>
      <c r="AH81" s="15"/>
      <c r="AI81" s="54"/>
      <c r="AJ81" s="15"/>
    </row>
    <row r="82" spans="1:38">
      <c r="A82">
        <f t="shared" si="5"/>
        <v>40</v>
      </c>
      <c r="B82" s="40"/>
      <c r="C82" s="10"/>
      <c r="D82" s="11"/>
      <c r="E82" s="10"/>
      <c r="F82" s="11"/>
      <c r="G82" s="54"/>
      <c r="H82" s="15"/>
      <c r="I82" s="54"/>
      <c r="J82" s="15"/>
      <c r="K82" s="54"/>
      <c r="L82" s="15"/>
      <c r="M82" s="54"/>
      <c r="N82" s="15"/>
      <c r="O82" s="54"/>
      <c r="P82" s="15"/>
      <c r="Q82" s="54"/>
      <c r="R82" s="15"/>
      <c r="S82" s="54"/>
      <c r="T82" s="15"/>
      <c r="U82" s="54"/>
      <c r="V82" s="15"/>
      <c r="W82" s="54"/>
      <c r="X82" s="15"/>
      <c r="Y82" s="54"/>
      <c r="Z82" s="15"/>
      <c r="AA82" s="54"/>
      <c r="AB82" s="15"/>
      <c r="AC82" s="54"/>
      <c r="AD82" s="15"/>
      <c r="AE82" s="54"/>
      <c r="AF82" s="15"/>
      <c r="AG82" s="54"/>
      <c r="AH82" s="15"/>
      <c r="AI82" s="54"/>
      <c r="AJ82" s="15"/>
    </row>
    <row r="83" spans="1:38">
      <c r="A83">
        <f t="shared" si="5"/>
        <v>41</v>
      </c>
      <c r="B83" s="40"/>
      <c r="C83" s="10"/>
      <c r="D83" s="11"/>
      <c r="E83" s="10"/>
      <c r="F83" s="11"/>
      <c r="G83" s="10"/>
      <c r="H83" s="11"/>
      <c r="I83" s="10"/>
      <c r="J83" s="11"/>
      <c r="K83" s="10"/>
      <c r="L83" s="11"/>
      <c r="M83" s="10"/>
      <c r="N83" s="11"/>
      <c r="O83" s="10"/>
      <c r="P83" s="11"/>
      <c r="Q83" s="10"/>
      <c r="R83" s="11"/>
      <c r="S83" s="10"/>
      <c r="T83" s="11"/>
      <c r="U83" s="10"/>
      <c r="V83" s="11"/>
      <c r="W83" s="10"/>
      <c r="X83" s="11"/>
      <c r="Y83" s="10"/>
      <c r="Z83" s="11"/>
      <c r="AA83" s="10"/>
      <c r="AB83" s="11"/>
      <c r="AC83" s="10"/>
      <c r="AD83" s="11"/>
      <c r="AE83" s="10"/>
      <c r="AF83" s="11"/>
      <c r="AG83" s="10"/>
      <c r="AH83" s="11"/>
      <c r="AI83" s="10"/>
      <c r="AJ83" s="11"/>
      <c r="AL83" s="76"/>
    </row>
    <row r="84" spans="1:38">
      <c r="A84">
        <f t="shared" si="5"/>
        <v>42</v>
      </c>
      <c r="B84" s="40"/>
      <c r="C84" s="10"/>
      <c r="D84" s="11"/>
      <c r="E84" s="10"/>
      <c r="F84" s="11"/>
      <c r="G84" s="10"/>
      <c r="H84" s="11"/>
      <c r="I84" s="10"/>
      <c r="J84" s="11"/>
      <c r="K84" s="10"/>
      <c r="L84" s="11"/>
      <c r="M84" s="10"/>
      <c r="N84" s="11"/>
      <c r="O84" s="10"/>
      <c r="P84" s="11"/>
      <c r="Q84" s="10"/>
      <c r="R84" s="11"/>
      <c r="S84" s="10"/>
      <c r="T84" s="11"/>
      <c r="U84" s="10"/>
      <c r="V84" s="11"/>
      <c r="W84" s="10"/>
      <c r="X84" s="11"/>
      <c r="Y84" s="10"/>
      <c r="Z84" s="11"/>
      <c r="AA84" s="10"/>
      <c r="AB84" s="11"/>
      <c r="AC84" s="10"/>
      <c r="AD84" s="11"/>
      <c r="AE84" s="10"/>
      <c r="AF84" s="11"/>
      <c r="AG84" s="10"/>
      <c r="AH84" s="11"/>
      <c r="AI84" s="10"/>
      <c r="AJ84" s="11"/>
      <c r="AL84" s="76"/>
    </row>
    <row r="85" spans="1:38">
      <c r="A85">
        <f t="shared" si="5"/>
        <v>43</v>
      </c>
      <c r="B85" s="40"/>
      <c r="C85" s="10"/>
      <c r="D85" s="11"/>
      <c r="E85" s="10"/>
      <c r="F85" s="11"/>
      <c r="G85" s="10"/>
      <c r="H85" s="11"/>
      <c r="I85" s="10"/>
      <c r="J85" s="11"/>
      <c r="K85" s="10"/>
      <c r="L85" s="11"/>
      <c r="M85" s="10"/>
      <c r="N85" s="11"/>
      <c r="O85" s="10"/>
      <c r="P85" s="11"/>
      <c r="Q85" s="10"/>
      <c r="R85" s="11"/>
      <c r="S85" s="10"/>
      <c r="T85" s="11"/>
      <c r="U85" s="10"/>
      <c r="V85" s="11"/>
      <c r="W85" s="10"/>
      <c r="X85" s="11"/>
      <c r="Y85" s="10"/>
      <c r="Z85" s="11"/>
      <c r="AA85" s="10"/>
      <c r="AB85" s="11"/>
      <c r="AC85" s="10"/>
      <c r="AD85" s="11"/>
      <c r="AE85" s="10"/>
      <c r="AF85" s="11"/>
      <c r="AG85" s="10"/>
      <c r="AH85" s="11"/>
      <c r="AI85" s="10"/>
      <c r="AJ85" s="11"/>
      <c r="AK85" s="28"/>
      <c r="AL85" s="76"/>
    </row>
    <row r="86" spans="1:38">
      <c r="A86">
        <f t="shared" si="5"/>
        <v>44</v>
      </c>
      <c r="B86" s="40"/>
      <c r="C86" s="12"/>
      <c r="D86" s="13"/>
      <c r="E86" s="12"/>
      <c r="F86" s="13"/>
      <c r="G86" s="12"/>
      <c r="H86" s="13"/>
      <c r="I86" s="12"/>
      <c r="J86" s="13"/>
      <c r="K86" s="12"/>
      <c r="L86" s="13"/>
      <c r="M86" s="12"/>
      <c r="N86" s="13"/>
      <c r="O86" s="12"/>
      <c r="P86" s="13"/>
      <c r="Q86" s="12"/>
      <c r="R86" s="13"/>
      <c r="S86" s="12"/>
      <c r="T86" s="13"/>
      <c r="U86" s="12"/>
      <c r="V86" s="13"/>
      <c r="W86" s="10"/>
      <c r="X86" s="11"/>
      <c r="Y86" s="10"/>
      <c r="Z86" s="11"/>
      <c r="AA86" s="10"/>
      <c r="AB86" s="11"/>
      <c r="AC86" s="10"/>
      <c r="AD86" s="11"/>
      <c r="AE86" s="10"/>
      <c r="AF86" s="11"/>
      <c r="AG86" s="10"/>
      <c r="AH86" s="11"/>
      <c r="AI86" s="10"/>
      <c r="AJ86" s="11"/>
      <c r="AK86" s="28"/>
      <c r="AL86" s="76"/>
    </row>
    <row r="87" spans="1:38">
      <c r="A87">
        <f t="shared" si="5"/>
        <v>45</v>
      </c>
      <c r="B87" s="40"/>
      <c r="C87" s="10"/>
      <c r="D87" s="11"/>
      <c r="E87" s="10"/>
      <c r="F87" s="11"/>
      <c r="G87" s="94"/>
      <c r="H87" s="11"/>
      <c r="I87" s="10"/>
      <c r="J87" s="11"/>
      <c r="K87" s="10"/>
      <c r="L87" s="11"/>
      <c r="M87" s="10"/>
      <c r="N87" s="11"/>
      <c r="O87" s="10"/>
      <c r="P87" s="11"/>
      <c r="Q87" s="10"/>
      <c r="R87" s="11"/>
      <c r="S87" s="10"/>
      <c r="T87" s="11"/>
      <c r="U87" s="10"/>
      <c r="V87" s="11"/>
      <c r="W87" s="10"/>
      <c r="X87" s="11"/>
      <c r="Y87" s="10"/>
      <c r="Z87" s="11"/>
      <c r="AA87" s="10"/>
      <c r="AB87" s="11"/>
      <c r="AC87" s="10"/>
      <c r="AD87" s="11"/>
      <c r="AE87" s="10"/>
      <c r="AF87" s="11"/>
      <c r="AG87" s="10"/>
      <c r="AH87" s="11"/>
      <c r="AI87" s="10"/>
      <c r="AJ87" s="11"/>
      <c r="AK87" s="28"/>
      <c r="AL87" s="76"/>
    </row>
    <row r="88" spans="1:38">
      <c r="A88">
        <f t="shared" si="5"/>
        <v>46</v>
      </c>
      <c r="B88" s="40"/>
      <c r="C88" s="10"/>
      <c r="D88" s="11"/>
      <c r="E88" s="10"/>
      <c r="F88" s="11"/>
      <c r="G88" s="10"/>
      <c r="H88" s="11"/>
      <c r="I88" s="10"/>
      <c r="J88" s="11"/>
      <c r="K88" s="10"/>
      <c r="L88" s="11"/>
      <c r="M88" s="10"/>
      <c r="N88" s="11"/>
      <c r="O88" s="10"/>
      <c r="P88" s="11"/>
      <c r="Q88" s="10"/>
      <c r="R88" s="11"/>
      <c r="S88" s="10"/>
      <c r="T88" s="11"/>
      <c r="U88" s="10"/>
      <c r="V88" s="11"/>
      <c r="W88" s="10"/>
      <c r="X88" s="11"/>
      <c r="Y88" s="10"/>
      <c r="Z88" s="11"/>
      <c r="AA88" s="10"/>
      <c r="AB88" s="11"/>
      <c r="AC88" s="10"/>
      <c r="AD88" s="11"/>
      <c r="AE88" s="94"/>
      <c r="AF88" s="11"/>
      <c r="AG88" s="10"/>
      <c r="AH88" s="11"/>
      <c r="AI88" s="94"/>
      <c r="AJ88" s="11"/>
      <c r="AK88" s="28"/>
      <c r="AL88" s="76"/>
    </row>
    <row r="89" spans="1:38">
      <c r="A89">
        <f t="shared" si="5"/>
        <v>47</v>
      </c>
      <c r="B89" s="40"/>
      <c r="C89" s="10"/>
      <c r="D89" s="11"/>
      <c r="E89" s="10"/>
      <c r="F89" s="11"/>
      <c r="G89" s="10"/>
      <c r="H89" s="11"/>
      <c r="I89" s="10"/>
      <c r="J89" s="11"/>
      <c r="K89" s="10"/>
      <c r="L89" s="11"/>
      <c r="M89" s="10"/>
      <c r="N89" s="11"/>
      <c r="O89" s="10"/>
      <c r="P89" s="11"/>
      <c r="Q89" s="10"/>
      <c r="R89" s="11"/>
      <c r="S89" s="10"/>
      <c r="T89" s="11"/>
      <c r="U89" s="10"/>
      <c r="V89" s="11"/>
      <c r="W89" s="10"/>
      <c r="X89" s="11"/>
      <c r="Y89" s="10"/>
      <c r="Z89" s="11"/>
      <c r="AA89" s="10"/>
      <c r="AB89" s="11"/>
      <c r="AC89" s="10"/>
      <c r="AD89" s="11"/>
      <c r="AE89" s="10"/>
      <c r="AF89" s="11"/>
      <c r="AG89" s="10"/>
      <c r="AH89" s="11"/>
      <c r="AI89" s="10"/>
      <c r="AJ89" s="11"/>
      <c r="AL89" s="76"/>
    </row>
    <row r="90" spans="1:38">
      <c r="A90">
        <f t="shared" si="5"/>
        <v>48</v>
      </c>
      <c r="B90" s="40"/>
      <c r="C90" s="10"/>
      <c r="D90" s="11"/>
      <c r="E90" s="10"/>
      <c r="F90" s="11"/>
      <c r="G90" s="10"/>
      <c r="H90" s="11"/>
      <c r="I90" s="10"/>
      <c r="J90" s="11"/>
      <c r="K90" s="10"/>
      <c r="L90" s="11"/>
      <c r="M90" s="10"/>
      <c r="N90" s="11"/>
      <c r="O90" s="10"/>
      <c r="P90" s="11"/>
      <c r="Q90" s="10"/>
      <c r="R90" s="11"/>
      <c r="S90" s="10"/>
      <c r="T90" s="11"/>
      <c r="U90" s="10"/>
      <c r="V90" s="11"/>
      <c r="W90" s="10"/>
      <c r="X90" s="11"/>
      <c r="Y90" s="10"/>
      <c r="Z90" s="11"/>
      <c r="AA90" s="10"/>
      <c r="AB90" s="11"/>
      <c r="AC90" s="10"/>
      <c r="AD90" s="11"/>
      <c r="AE90" s="10"/>
      <c r="AF90" s="11"/>
      <c r="AG90" s="10"/>
      <c r="AH90" s="11"/>
      <c r="AI90" s="10"/>
      <c r="AJ90" s="11"/>
      <c r="AL90" s="76"/>
    </row>
    <row r="91" spans="1:38">
      <c r="A91">
        <f t="shared" si="5"/>
        <v>49</v>
      </c>
      <c r="B91" s="40"/>
      <c r="C91" s="10"/>
      <c r="D91" s="11"/>
      <c r="E91" s="10"/>
      <c r="F91" s="11"/>
      <c r="G91" s="10"/>
      <c r="H91" s="11"/>
      <c r="I91" s="10"/>
      <c r="J91" s="11"/>
      <c r="K91" s="10"/>
      <c r="L91" s="11"/>
      <c r="M91" s="10"/>
      <c r="N91" s="11"/>
      <c r="O91" s="10"/>
      <c r="P91" s="11"/>
      <c r="Q91" s="10"/>
      <c r="R91" s="11"/>
      <c r="S91" s="10"/>
      <c r="T91" s="11"/>
      <c r="U91" s="10"/>
      <c r="V91" s="11"/>
      <c r="W91" s="10"/>
      <c r="X91" s="11"/>
      <c r="Y91" s="10"/>
      <c r="Z91" s="11"/>
      <c r="AA91" s="10"/>
      <c r="AB91" s="11"/>
      <c r="AC91" s="10"/>
      <c r="AD91" s="11"/>
      <c r="AE91" s="10"/>
      <c r="AF91" s="11"/>
      <c r="AG91" s="10"/>
      <c r="AH91" s="11"/>
      <c r="AI91" s="10"/>
      <c r="AJ91" s="11"/>
      <c r="AL91" s="41"/>
    </row>
    <row r="92" spans="1:38">
      <c r="A92">
        <f t="shared" si="5"/>
        <v>50</v>
      </c>
      <c r="B92" s="40"/>
      <c r="C92" s="10"/>
      <c r="D92" s="11"/>
      <c r="E92" s="10"/>
      <c r="F92" s="11"/>
      <c r="G92" s="10"/>
      <c r="H92" s="11"/>
      <c r="I92" s="10"/>
      <c r="J92" s="11"/>
      <c r="K92" s="10"/>
      <c r="L92" s="11"/>
      <c r="M92" s="10"/>
      <c r="N92" s="11"/>
      <c r="O92" s="10"/>
      <c r="P92" s="11"/>
      <c r="Q92" s="10"/>
      <c r="R92" s="11"/>
      <c r="S92" s="10"/>
      <c r="T92" s="11"/>
      <c r="U92" s="10"/>
      <c r="V92" s="11"/>
      <c r="W92" s="10"/>
      <c r="X92" s="11"/>
      <c r="Y92" s="10"/>
      <c r="Z92" s="11"/>
      <c r="AA92" s="10"/>
      <c r="AB92" s="11"/>
      <c r="AC92" s="10"/>
      <c r="AD92" s="11"/>
      <c r="AE92" s="10"/>
      <c r="AF92" s="11"/>
      <c r="AG92" s="10"/>
      <c r="AH92" s="11"/>
      <c r="AI92" s="10"/>
      <c r="AJ92" s="11"/>
      <c r="AL92" s="41"/>
    </row>
    <row r="93" spans="1:38">
      <c r="A93">
        <f t="shared" si="5"/>
        <v>51</v>
      </c>
      <c r="B93" s="40"/>
      <c r="C93" s="10"/>
      <c r="D93" s="11"/>
      <c r="E93" s="10"/>
      <c r="F93" s="11"/>
      <c r="G93" s="10"/>
      <c r="H93" s="11"/>
      <c r="I93" s="10"/>
      <c r="J93" s="11"/>
      <c r="K93" s="10"/>
      <c r="L93" s="11"/>
      <c r="M93" s="10"/>
      <c r="N93" s="11"/>
      <c r="O93" s="10"/>
      <c r="P93" s="11"/>
      <c r="Q93" s="10"/>
      <c r="R93" s="11"/>
      <c r="S93" s="10"/>
      <c r="T93" s="11"/>
      <c r="U93" s="10"/>
      <c r="V93" s="11"/>
      <c r="W93" s="10"/>
      <c r="X93" s="11"/>
      <c r="Y93" s="10"/>
      <c r="Z93" s="11"/>
      <c r="AA93" s="10"/>
      <c r="AB93" s="11"/>
      <c r="AC93" s="10"/>
      <c r="AD93" s="11"/>
      <c r="AE93" s="10"/>
      <c r="AF93" s="11"/>
      <c r="AG93" s="10"/>
      <c r="AH93" s="11"/>
      <c r="AI93" s="10"/>
      <c r="AJ93" s="11"/>
      <c r="AL93" s="41"/>
    </row>
    <row r="94" spans="1:38">
      <c r="A94">
        <f t="shared" si="5"/>
        <v>52</v>
      </c>
      <c r="B94" s="40"/>
      <c r="C94" s="10"/>
      <c r="D94" s="11"/>
      <c r="E94" s="10"/>
      <c r="F94" s="11"/>
      <c r="G94" s="10"/>
      <c r="H94" s="11"/>
      <c r="I94" s="10"/>
      <c r="J94" s="11"/>
      <c r="K94" s="10"/>
      <c r="L94" s="11"/>
      <c r="M94" s="10"/>
      <c r="N94" s="11"/>
      <c r="O94" s="10"/>
      <c r="P94" s="11"/>
      <c r="Q94" s="10"/>
      <c r="R94" s="11"/>
      <c r="S94" s="10"/>
      <c r="T94" s="11"/>
      <c r="U94" s="10"/>
      <c r="V94" s="11"/>
      <c r="W94" s="10"/>
      <c r="X94" s="11"/>
      <c r="Y94" s="10"/>
      <c r="Z94" s="11"/>
      <c r="AA94" s="10"/>
      <c r="AB94" s="11"/>
      <c r="AC94" s="10"/>
      <c r="AD94" s="11"/>
      <c r="AE94" s="10"/>
      <c r="AF94" s="11"/>
      <c r="AG94" s="10"/>
      <c r="AH94" s="11"/>
      <c r="AI94" s="10"/>
      <c r="AJ94" s="11"/>
      <c r="AL94" s="41"/>
    </row>
    <row r="95" spans="1:38">
      <c r="A95">
        <f t="shared" si="5"/>
        <v>53</v>
      </c>
      <c r="B95" s="40"/>
      <c r="C95" s="10"/>
      <c r="D95" s="11"/>
      <c r="E95" s="10"/>
      <c r="F95" s="11"/>
      <c r="G95" s="10"/>
      <c r="H95" s="11"/>
      <c r="I95" s="10"/>
      <c r="J95" s="11"/>
      <c r="K95" s="10"/>
      <c r="L95" s="11"/>
      <c r="M95" s="10"/>
      <c r="N95" s="11"/>
      <c r="O95" s="10"/>
      <c r="P95" s="11"/>
      <c r="Q95" s="10"/>
      <c r="R95" s="11"/>
      <c r="S95" s="10"/>
      <c r="T95" s="11"/>
      <c r="U95" s="10"/>
      <c r="V95" s="11"/>
      <c r="W95" s="10"/>
      <c r="X95" s="11"/>
      <c r="Y95" s="10"/>
      <c r="Z95" s="11"/>
      <c r="AA95" s="10"/>
      <c r="AB95" s="11"/>
      <c r="AC95" s="10"/>
      <c r="AD95" s="11"/>
      <c r="AE95" s="10"/>
      <c r="AF95" s="11"/>
      <c r="AG95" s="10"/>
      <c r="AH95" s="11"/>
      <c r="AI95" s="10"/>
      <c r="AJ95" s="11"/>
      <c r="AL95" s="41"/>
    </row>
    <row r="96" spans="1:38">
      <c r="A96">
        <f t="shared" si="5"/>
        <v>54</v>
      </c>
      <c r="B96" s="40"/>
      <c r="C96" s="10"/>
      <c r="D96" s="11"/>
      <c r="E96" s="10"/>
      <c r="F96" s="11"/>
      <c r="G96" s="10"/>
      <c r="H96" s="11"/>
      <c r="I96" s="10"/>
      <c r="J96" s="11"/>
      <c r="K96" s="10"/>
      <c r="L96" s="11"/>
      <c r="M96" s="10"/>
      <c r="N96" s="11"/>
      <c r="O96" s="10"/>
      <c r="P96" s="11"/>
      <c r="Q96" s="10"/>
      <c r="R96" s="11"/>
      <c r="S96" s="10"/>
      <c r="T96" s="11"/>
      <c r="U96" s="10"/>
      <c r="V96" s="11"/>
      <c r="W96" s="10"/>
      <c r="X96" s="11"/>
      <c r="Y96" s="10"/>
      <c r="Z96" s="11"/>
      <c r="AA96" s="10"/>
      <c r="AB96" s="11"/>
      <c r="AC96" s="10"/>
      <c r="AD96" s="11"/>
      <c r="AE96" s="10"/>
      <c r="AF96" s="11"/>
      <c r="AG96" s="10"/>
      <c r="AH96" s="11"/>
      <c r="AI96" s="10"/>
      <c r="AJ96" s="11"/>
      <c r="AL96" s="41"/>
    </row>
    <row r="97" spans="1:38">
      <c r="A97">
        <f t="shared" si="5"/>
        <v>55</v>
      </c>
      <c r="B97" s="40"/>
      <c r="C97" s="10"/>
      <c r="D97" s="11"/>
      <c r="E97" s="10"/>
      <c r="F97" s="11"/>
      <c r="G97" s="10"/>
      <c r="H97" s="11"/>
      <c r="I97" s="10"/>
      <c r="J97" s="11"/>
      <c r="K97" s="10"/>
      <c r="L97" s="11"/>
      <c r="M97" s="10"/>
      <c r="N97" s="11"/>
      <c r="O97" s="10"/>
      <c r="P97" s="11"/>
      <c r="Q97" s="10"/>
      <c r="R97" s="11"/>
      <c r="S97" s="10"/>
      <c r="T97" s="11"/>
      <c r="U97" s="10"/>
      <c r="V97" s="11"/>
      <c r="W97" s="10"/>
      <c r="X97" s="11"/>
      <c r="Y97" s="10"/>
      <c r="Z97" s="11"/>
      <c r="AA97" s="10"/>
      <c r="AB97" s="11"/>
      <c r="AC97" s="10"/>
      <c r="AD97" s="11"/>
      <c r="AE97" s="10"/>
      <c r="AF97" s="11"/>
      <c r="AG97" s="10"/>
      <c r="AH97" s="11"/>
      <c r="AI97" s="10"/>
      <c r="AJ97" s="11"/>
      <c r="AL97" s="41"/>
    </row>
    <row r="98" spans="1:38">
      <c r="A98">
        <f t="shared" si="5"/>
        <v>56</v>
      </c>
      <c r="B98" s="40"/>
      <c r="C98" s="10"/>
      <c r="D98" s="11"/>
      <c r="E98" s="10"/>
      <c r="F98" s="11"/>
      <c r="G98" s="10"/>
      <c r="H98" s="11"/>
      <c r="I98" s="10"/>
      <c r="J98" s="11"/>
      <c r="K98" s="10"/>
      <c r="L98" s="11"/>
      <c r="M98" s="10"/>
      <c r="N98" s="11"/>
      <c r="O98" s="10"/>
      <c r="P98" s="11"/>
      <c r="Q98" s="10"/>
      <c r="R98" s="11"/>
      <c r="S98" s="10"/>
      <c r="T98" s="11"/>
      <c r="U98" s="10"/>
      <c r="V98" s="11"/>
      <c r="W98" s="10"/>
      <c r="X98" s="11"/>
      <c r="Y98" s="10"/>
      <c r="Z98" s="11"/>
      <c r="AA98" s="10"/>
      <c r="AB98" s="11"/>
      <c r="AC98" s="10"/>
      <c r="AD98" s="11"/>
      <c r="AE98" s="10"/>
      <c r="AF98" s="11"/>
      <c r="AG98" s="10"/>
      <c r="AH98" s="11"/>
      <c r="AI98" s="10"/>
      <c r="AJ98" s="11"/>
      <c r="AL98" s="41"/>
    </row>
    <row r="99" spans="1:38">
      <c r="A99">
        <f t="shared" si="5"/>
        <v>57</v>
      </c>
      <c r="B99" s="40"/>
      <c r="C99" s="10"/>
      <c r="D99" s="11"/>
      <c r="E99" s="10"/>
      <c r="F99" s="11"/>
      <c r="G99" s="10"/>
      <c r="H99" s="11"/>
      <c r="I99" s="10"/>
      <c r="J99" s="11"/>
      <c r="K99" s="10"/>
      <c r="L99" s="11"/>
      <c r="M99" s="10"/>
      <c r="N99" s="11"/>
      <c r="O99" s="10"/>
      <c r="P99" s="11"/>
      <c r="Q99" s="10"/>
      <c r="R99" s="11"/>
      <c r="S99" s="10"/>
      <c r="T99" s="11"/>
      <c r="U99" s="10"/>
      <c r="V99" s="11"/>
      <c r="W99" s="10"/>
      <c r="X99" s="11"/>
      <c r="Y99" s="10"/>
      <c r="Z99" s="11"/>
      <c r="AA99" s="10"/>
      <c r="AB99" s="11"/>
      <c r="AC99" s="10"/>
      <c r="AD99" s="11"/>
      <c r="AE99" s="10"/>
      <c r="AF99" s="11"/>
      <c r="AG99" s="10"/>
      <c r="AH99" s="11"/>
      <c r="AI99" s="10"/>
      <c r="AJ99" s="11"/>
      <c r="AK99" s="28"/>
      <c r="AL99" s="41"/>
    </row>
    <row r="100" spans="1:38">
      <c r="A100">
        <f t="shared" si="5"/>
        <v>58</v>
      </c>
      <c r="B100" s="40"/>
      <c r="C100" s="10"/>
      <c r="D100" s="11"/>
      <c r="E100" s="10"/>
      <c r="F100" s="11"/>
      <c r="G100" s="94"/>
      <c r="H100" s="11"/>
      <c r="I100" s="10"/>
      <c r="J100" s="11"/>
      <c r="K100" s="10"/>
      <c r="L100" s="11"/>
      <c r="M100" s="94"/>
      <c r="N100" s="11"/>
      <c r="O100" s="10"/>
      <c r="P100" s="11"/>
      <c r="Q100" s="10"/>
      <c r="R100" s="11"/>
      <c r="S100" s="10"/>
      <c r="T100" s="11"/>
      <c r="U100" s="10"/>
      <c r="V100" s="11"/>
      <c r="W100" s="10"/>
      <c r="X100" s="11"/>
      <c r="Y100" s="10"/>
      <c r="Z100" s="11"/>
      <c r="AA100" s="10"/>
      <c r="AB100" s="11"/>
      <c r="AC100" s="10"/>
      <c r="AD100" s="11"/>
      <c r="AE100" s="10"/>
      <c r="AF100" s="11"/>
      <c r="AG100" s="10"/>
      <c r="AH100" s="11"/>
      <c r="AI100" s="10"/>
      <c r="AJ100" s="11"/>
      <c r="AK100" s="28"/>
      <c r="AL100" s="41"/>
    </row>
    <row r="101" spans="1:38">
      <c r="A101">
        <f t="shared" si="5"/>
        <v>59</v>
      </c>
      <c r="B101" s="40"/>
      <c r="C101" s="10"/>
      <c r="D101" s="11"/>
      <c r="E101" s="10"/>
      <c r="F101" s="11"/>
      <c r="G101" s="10"/>
      <c r="H101" s="11"/>
      <c r="I101" s="10"/>
      <c r="J101" s="11"/>
      <c r="K101" s="10"/>
      <c r="L101" s="11"/>
      <c r="M101" s="10"/>
      <c r="N101" s="11"/>
      <c r="O101" s="10"/>
      <c r="P101" s="11"/>
      <c r="Q101" s="10"/>
      <c r="R101" s="11"/>
      <c r="S101" s="10"/>
      <c r="T101" s="11"/>
      <c r="U101" s="10"/>
      <c r="V101" s="11"/>
      <c r="W101" s="10"/>
      <c r="X101" s="11"/>
      <c r="Y101" s="10"/>
      <c r="Z101" s="11"/>
      <c r="AA101" s="10"/>
      <c r="AB101" s="11"/>
      <c r="AC101" s="10"/>
      <c r="AD101" s="11"/>
      <c r="AE101" s="10"/>
      <c r="AF101" s="11"/>
      <c r="AG101" s="10"/>
      <c r="AH101" s="11"/>
      <c r="AI101" s="10"/>
      <c r="AJ101" s="11"/>
      <c r="AK101" s="28"/>
      <c r="AL101" s="41"/>
    </row>
    <row r="102" spans="1:38">
      <c r="A102">
        <f t="shared" si="5"/>
        <v>60</v>
      </c>
      <c r="B102" s="40"/>
      <c r="C102" s="10"/>
      <c r="D102" s="11"/>
      <c r="E102" s="10"/>
      <c r="F102" s="11"/>
      <c r="G102" s="10"/>
      <c r="H102" s="11"/>
      <c r="I102" s="10"/>
      <c r="J102" s="11"/>
      <c r="K102" s="10"/>
      <c r="L102" s="11"/>
      <c r="M102" s="10"/>
      <c r="N102" s="11"/>
      <c r="O102" s="10"/>
      <c r="P102" s="11"/>
      <c r="Q102" s="10"/>
      <c r="R102" s="11"/>
      <c r="S102" s="10"/>
      <c r="T102" s="11"/>
      <c r="U102" s="10"/>
      <c r="V102" s="11"/>
      <c r="W102" s="10"/>
      <c r="X102" s="11"/>
      <c r="Y102" s="10"/>
      <c r="Z102" s="11"/>
      <c r="AA102" s="10"/>
      <c r="AB102" s="11"/>
      <c r="AC102" s="10"/>
      <c r="AD102" s="11"/>
      <c r="AE102" s="10"/>
      <c r="AF102" s="11"/>
      <c r="AG102" s="10"/>
      <c r="AH102" s="11"/>
      <c r="AI102" s="10"/>
      <c r="AJ102" s="11"/>
      <c r="AK102" s="28"/>
      <c r="AL102" s="41"/>
    </row>
    <row r="103" spans="1:38">
      <c r="A103">
        <f t="shared" si="5"/>
        <v>61</v>
      </c>
      <c r="B103" s="40"/>
      <c r="C103" s="10"/>
      <c r="D103" s="11"/>
      <c r="E103" s="10"/>
      <c r="F103" s="11"/>
      <c r="G103" s="10"/>
      <c r="H103" s="11"/>
      <c r="I103" s="10"/>
      <c r="J103" s="11"/>
      <c r="K103" s="10"/>
      <c r="L103" s="11"/>
      <c r="M103" s="10"/>
      <c r="N103" s="11"/>
      <c r="O103" s="10"/>
      <c r="P103" s="11"/>
      <c r="Q103" s="10"/>
      <c r="R103" s="11"/>
      <c r="S103" s="10"/>
      <c r="T103" s="11"/>
      <c r="U103" s="10"/>
      <c r="V103" s="11"/>
      <c r="W103" s="10"/>
      <c r="X103" s="11"/>
      <c r="Y103" s="10"/>
      <c r="Z103" s="11"/>
      <c r="AA103" s="10"/>
      <c r="AB103" s="11"/>
      <c r="AC103" s="10"/>
      <c r="AD103" s="11"/>
      <c r="AE103" s="10"/>
      <c r="AF103" s="11"/>
      <c r="AG103" s="10"/>
      <c r="AH103" s="11"/>
      <c r="AI103" s="10"/>
      <c r="AJ103" s="11"/>
      <c r="AL103" s="41"/>
    </row>
    <row r="104" spans="1:38">
      <c r="A104">
        <f t="shared" si="5"/>
        <v>62</v>
      </c>
      <c r="B104" s="40"/>
      <c r="C104" s="10"/>
      <c r="D104" s="11"/>
      <c r="E104" s="10"/>
      <c r="F104" s="11"/>
      <c r="G104" s="10"/>
      <c r="H104" s="11"/>
      <c r="I104" s="10"/>
      <c r="J104" s="11"/>
      <c r="K104" s="10"/>
      <c r="L104" s="11"/>
      <c r="M104" s="10"/>
      <c r="N104" s="11"/>
      <c r="O104" s="10"/>
      <c r="P104" s="11"/>
      <c r="Q104" s="10"/>
      <c r="R104" s="11"/>
      <c r="S104" s="10"/>
      <c r="T104" s="11"/>
      <c r="U104" s="10"/>
      <c r="V104" s="11"/>
      <c r="W104" s="10"/>
      <c r="X104" s="11"/>
      <c r="Y104" s="10"/>
      <c r="Z104" s="11"/>
      <c r="AA104" s="10"/>
      <c r="AB104" s="11"/>
      <c r="AC104" s="10"/>
      <c r="AD104" s="11"/>
      <c r="AE104" s="10"/>
      <c r="AF104" s="11"/>
      <c r="AG104" s="10"/>
      <c r="AH104" s="11"/>
      <c r="AI104" s="10"/>
      <c r="AJ104" s="11"/>
      <c r="AL104" s="41"/>
    </row>
    <row r="105" spans="1:38">
      <c r="A105">
        <f t="shared" si="5"/>
        <v>63</v>
      </c>
      <c r="B105" s="40"/>
      <c r="C105" s="10"/>
      <c r="D105" s="11"/>
      <c r="E105" s="10"/>
      <c r="F105" s="11"/>
      <c r="G105" s="10"/>
      <c r="H105" s="11"/>
      <c r="I105" s="10"/>
      <c r="J105" s="11"/>
      <c r="K105" s="10"/>
      <c r="L105" s="11"/>
      <c r="M105" s="10"/>
      <c r="N105" s="11"/>
      <c r="O105" s="10"/>
      <c r="P105" s="11"/>
      <c r="Q105" s="10"/>
      <c r="R105" s="11"/>
      <c r="S105" s="10"/>
      <c r="T105" s="11"/>
      <c r="U105" s="10"/>
      <c r="V105" s="11"/>
      <c r="W105" s="10"/>
      <c r="X105" s="11"/>
      <c r="Y105" s="10"/>
      <c r="Z105" s="11"/>
      <c r="AA105" s="10"/>
      <c r="AB105" s="11"/>
      <c r="AC105" s="10"/>
      <c r="AD105" s="11"/>
      <c r="AE105" s="10"/>
      <c r="AF105" s="11"/>
      <c r="AG105" s="10"/>
      <c r="AH105" s="11"/>
      <c r="AI105" s="10"/>
      <c r="AJ105" s="11"/>
      <c r="AK105" s="28"/>
      <c r="AL105" s="41"/>
    </row>
    <row r="106" spans="1:38">
      <c r="A106">
        <f t="shared" si="5"/>
        <v>64</v>
      </c>
      <c r="B106" s="40"/>
      <c r="C106" s="10"/>
      <c r="D106" s="11"/>
      <c r="E106" s="10"/>
      <c r="F106" s="11"/>
      <c r="G106" s="10"/>
      <c r="H106" s="11"/>
      <c r="I106" s="10"/>
      <c r="J106" s="11"/>
      <c r="K106" s="10"/>
      <c r="L106" s="11"/>
      <c r="M106" s="10"/>
      <c r="N106" s="11"/>
      <c r="O106" s="10"/>
      <c r="P106" s="11"/>
      <c r="Q106" s="10"/>
      <c r="R106" s="11"/>
      <c r="S106" s="10"/>
      <c r="T106" s="11"/>
      <c r="U106" s="10"/>
      <c r="V106" s="11"/>
      <c r="W106" s="10"/>
      <c r="X106" s="11"/>
      <c r="Y106" s="10"/>
      <c r="Z106" s="11"/>
      <c r="AA106" s="10"/>
      <c r="AB106" s="11"/>
      <c r="AC106" s="10"/>
      <c r="AD106" s="11"/>
      <c r="AE106" s="10"/>
      <c r="AF106" s="11"/>
      <c r="AG106" s="10"/>
      <c r="AH106" s="11"/>
      <c r="AI106" s="10"/>
      <c r="AJ106" s="11"/>
      <c r="AK106" s="28"/>
      <c r="AL106" s="41"/>
    </row>
    <row r="107" spans="1:38">
      <c r="A107">
        <f t="shared" ref="A107:A170" si="6">+A106+1</f>
        <v>65</v>
      </c>
      <c r="B107" s="40"/>
      <c r="C107" s="10"/>
      <c r="D107" s="11"/>
      <c r="E107" s="10"/>
      <c r="F107" s="11"/>
      <c r="G107" s="10"/>
      <c r="H107" s="11"/>
      <c r="I107" s="10"/>
      <c r="J107" s="11"/>
      <c r="K107" s="10"/>
      <c r="L107" s="11"/>
      <c r="M107" s="10"/>
      <c r="N107" s="11"/>
      <c r="O107" s="10"/>
      <c r="P107" s="11"/>
      <c r="Q107" s="10"/>
      <c r="R107" s="11"/>
      <c r="S107" s="10"/>
      <c r="T107" s="11"/>
      <c r="U107" s="10"/>
      <c r="V107" s="11"/>
      <c r="W107" s="10"/>
      <c r="X107" s="11"/>
      <c r="Y107" s="10"/>
      <c r="Z107" s="11"/>
      <c r="AA107" s="10"/>
      <c r="AB107" s="11"/>
      <c r="AC107" s="10"/>
      <c r="AD107" s="11"/>
      <c r="AE107" s="10"/>
      <c r="AF107" s="11"/>
      <c r="AG107" s="10"/>
      <c r="AH107" s="11"/>
      <c r="AI107" s="10"/>
      <c r="AJ107" s="11"/>
      <c r="AK107" s="28"/>
      <c r="AL107" s="41"/>
    </row>
    <row r="108" spans="1:38">
      <c r="A108">
        <f t="shared" si="6"/>
        <v>66</v>
      </c>
      <c r="B108" s="40"/>
      <c r="C108" s="10"/>
      <c r="D108" s="11"/>
      <c r="E108" s="10"/>
      <c r="F108" s="11"/>
      <c r="G108" s="10"/>
      <c r="H108" s="11"/>
      <c r="I108" s="10"/>
      <c r="J108" s="11"/>
      <c r="K108" s="10"/>
      <c r="L108" s="11"/>
      <c r="M108" s="10"/>
      <c r="N108" s="11"/>
      <c r="O108" s="10"/>
      <c r="P108" s="11"/>
      <c r="Q108" s="10"/>
      <c r="R108" s="11"/>
      <c r="S108" s="10"/>
      <c r="T108" s="11"/>
      <c r="U108" s="10"/>
      <c r="V108" s="11"/>
      <c r="W108" s="10"/>
      <c r="X108" s="11"/>
      <c r="Y108" s="10"/>
      <c r="Z108" s="11"/>
      <c r="AA108" s="10"/>
      <c r="AB108" s="11"/>
      <c r="AC108" s="10"/>
      <c r="AD108" s="11"/>
      <c r="AE108" s="10"/>
      <c r="AF108" s="11"/>
      <c r="AG108" s="10"/>
      <c r="AH108" s="11"/>
      <c r="AI108" s="10"/>
      <c r="AJ108" s="11"/>
      <c r="AL108" s="41"/>
    </row>
    <row r="109" spans="1:38">
      <c r="A109">
        <f t="shared" si="6"/>
        <v>67</v>
      </c>
      <c r="B109" s="40"/>
      <c r="C109" s="10"/>
      <c r="D109" s="11"/>
      <c r="E109" s="10"/>
      <c r="F109" s="11"/>
      <c r="G109" s="10"/>
      <c r="H109" s="11"/>
      <c r="I109" s="10"/>
      <c r="J109" s="11"/>
      <c r="K109" s="10"/>
      <c r="L109" s="11"/>
      <c r="M109" s="10"/>
      <c r="N109" s="11"/>
      <c r="O109" s="10"/>
      <c r="P109" s="11"/>
      <c r="Q109" s="10"/>
      <c r="R109" s="11"/>
      <c r="S109" s="10"/>
      <c r="T109" s="11"/>
      <c r="U109" s="10"/>
      <c r="V109" s="11"/>
      <c r="W109" s="10"/>
      <c r="X109" s="11"/>
      <c r="Y109" s="10"/>
      <c r="Z109" s="11"/>
      <c r="AA109" s="10"/>
      <c r="AB109" s="11"/>
      <c r="AC109" s="10"/>
      <c r="AD109" s="11"/>
      <c r="AE109" s="10"/>
      <c r="AF109" s="11"/>
      <c r="AG109" s="10"/>
      <c r="AH109" s="11"/>
      <c r="AI109" s="10"/>
      <c r="AJ109" s="11"/>
      <c r="AL109" s="41"/>
    </row>
    <row r="110" spans="1:38">
      <c r="A110">
        <f t="shared" si="6"/>
        <v>68</v>
      </c>
      <c r="B110" s="40"/>
      <c r="C110" s="12"/>
      <c r="D110" s="13"/>
      <c r="E110" s="12"/>
      <c r="F110" s="13"/>
      <c r="G110" s="12"/>
      <c r="H110" s="13"/>
      <c r="I110" s="12"/>
      <c r="J110" s="13"/>
      <c r="K110" s="12"/>
      <c r="L110" s="13"/>
      <c r="M110" s="12"/>
      <c r="N110" s="13"/>
      <c r="O110" s="12"/>
      <c r="P110" s="13"/>
      <c r="Q110" s="12"/>
      <c r="R110" s="13"/>
      <c r="S110" s="12"/>
      <c r="T110" s="13"/>
      <c r="U110" s="12"/>
      <c r="V110" s="13"/>
      <c r="W110" s="10"/>
      <c r="X110" s="11"/>
      <c r="Y110" s="10"/>
      <c r="Z110" s="11"/>
      <c r="AA110" s="10"/>
      <c r="AB110" s="11"/>
      <c r="AC110" s="10"/>
      <c r="AD110" s="11"/>
      <c r="AE110" s="10"/>
      <c r="AF110" s="11"/>
      <c r="AG110" s="10"/>
      <c r="AH110" s="11"/>
      <c r="AI110" s="10"/>
      <c r="AJ110" s="11"/>
      <c r="AK110" s="28"/>
      <c r="AL110" s="41"/>
    </row>
    <row r="111" spans="1:38">
      <c r="A111">
        <f t="shared" si="6"/>
        <v>69</v>
      </c>
      <c r="B111" s="40"/>
      <c r="C111" s="10"/>
      <c r="D111" s="11"/>
      <c r="E111" s="10"/>
      <c r="F111" s="11"/>
      <c r="G111" s="10"/>
      <c r="H111" s="11"/>
      <c r="I111" s="10"/>
      <c r="J111" s="11"/>
      <c r="K111" s="10"/>
      <c r="L111" s="11"/>
      <c r="M111" s="10"/>
      <c r="N111" s="11"/>
      <c r="O111" s="10"/>
      <c r="P111" s="11"/>
      <c r="Q111" s="10"/>
      <c r="R111" s="11"/>
      <c r="S111" s="10"/>
      <c r="T111" s="11"/>
      <c r="U111" s="10"/>
      <c r="V111" s="11"/>
      <c r="W111" s="10"/>
      <c r="X111" s="11"/>
      <c r="Y111" s="10"/>
      <c r="Z111" s="11"/>
      <c r="AA111" s="10"/>
      <c r="AB111" s="11"/>
      <c r="AC111" s="10"/>
      <c r="AD111" s="11"/>
      <c r="AE111" s="10"/>
      <c r="AF111" s="11"/>
      <c r="AG111" s="10"/>
      <c r="AH111" s="11"/>
      <c r="AI111" s="10"/>
      <c r="AJ111" s="11"/>
      <c r="AK111" s="28"/>
      <c r="AL111" s="41"/>
    </row>
    <row r="112" spans="1:38">
      <c r="A112">
        <f t="shared" si="6"/>
        <v>70</v>
      </c>
      <c r="B112" s="40"/>
      <c r="C112" s="10"/>
      <c r="D112" s="11"/>
      <c r="E112" s="10"/>
      <c r="F112" s="11"/>
      <c r="G112" s="10"/>
      <c r="H112" s="11"/>
      <c r="I112" s="10"/>
      <c r="J112" s="11"/>
      <c r="K112" s="10"/>
      <c r="L112" s="11"/>
      <c r="M112" s="10"/>
      <c r="N112" s="11"/>
      <c r="O112" s="10"/>
      <c r="P112" s="11"/>
      <c r="Q112" s="10"/>
      <c r="R112" s="11"/>
      <c r="S112" s="10"/>
      <c r="T112" s="11"/>
      <c r="U112" s="10"/>
      <c r="V112" s="11"/>
      <c r="W112" s="10"/>
      <c r="X112" s="11"/>
      <c r="Y112" s="10"/>
      <c r="Z112" s="11"/>
      <c r="AA112" s="10"/>
      <c r="AB112" s="11"/>
      <c r="AC112" s="10"/>
      <c r="AD112" s="11"/>
      <c r="AE112" s="10"/>
      <c r="AF112" s="11"/>
      <c r="AG112" s="10"/>
      <c r="AH112" s="11"/>
      <c r="AI112" s="10"/>
      <c r="AJ112" s="11"/>
      <c r="AK112" s="28"/>
      <c r="AL112" s="41"/>
    </row>
    <row r="113" spans="1:38">
      <c r="A113">
        <f t="shared" si="6"/>
        <v>71</v>
      </c>
      <c r="B113" s="40"/>
      <c r="C113" s="10"/>
      <c r="D113" s="11"/>
      <c r="E113" s="10"/>
      <c r="F113" s="11"/>
      <c r="G113" s="10"/>
      <c r="H113" s="11"/>
      <c r="I113" s="10"/>
      <c r="J113" s="11"/>
      <c r="K113" s="10"/>
      <c r="L113" s="11"/>
      <c r="M113" s="10"/>
      <c r="N113" s="11"/>
      <c r="O113" s="10"/>
      <c r="P113" s="11"/>
      <c r="Q113" s="10"/>
      <c r="R113" s="11"/>
      <c r="S113" s="10"/>
      <c r="T113" s="11"/>
      <c r="U113" s="10"/>
      <c r="V113" s="11"/>
      <c r="W113" s="10"/>
      <c r="X113" s="11"/>
      <c r="Y113" s="10"/>
      <c r="Z113" s="11"/>
      <c r="AA113" s="10"/>
      <c r="AB113" s="11"/>
      <c r="AC113" s="10"/>
      <c r="AD113" s="11"/>
      <c r="AE113" s="10"/>
      <c r="AF113" s="11"/>
      <c r="AG113" s="10"/>
      <c r="AH113" s="11"/>
      <c r="AI113" s="10"/>
      <c r="AJ113" s="11"/>
      <c r="AL113" s="41"/>
    </row>
    <row r="114" spans="1:38">
      <c r="A114">
        <f t="shared" si="6"/>
        <v>72</v>
      </c>
      <c r="B114" s="40"/>
      <c r="C114" s="10"/>
      <c r="D114" s="11"/>
      <c r="E114" s="10"/>
      <c r="F114" s="11"/>
      <c r="G114" s="10"/>
      <c r="H114" s="11"/>
      <c r="I114" s="10"/>
      <c r="J114" s="11"/>
      <c r="K114" s="10"/>
      <c r="L114" s="11"/>
      <c r="M114" s="10"/>
      <c r="N114" s="11"/>
      <c r="O114" s="10"/>
      <c r="P114" s="11"/>
      <c r="Q114" s="10"/>
      <c r="R114" s="11"/>
      <c r="S114" s="10"/>
      <c r="T114" s="11"/>
      <c r="U114" s="10"/>
      <c r="V114" s="11"/>
      <c r="W114" s="10"/>
      <c r="X114" s="11"/>
      <c r="Y114" s="10"/>
      <c r="Z114" s="11"/>
      <c r="AA114" s="10"/>
      <c r="AB114" s="11"/>
      <c r="AC114" s="10"/>
      <c r="AD114" s="11"/>
      <c r="AE114" s="94"/>
      <c r="AF114" s="11"/>
      <c r="AG114" s="10"/>
      <c r="AH114" s="11"/>
      <c r="AI114" s="10"/>
      <c r="AJ114" s="11"/>
      <c r="AL114" s="41"/>
    </row>
    <row r="115" spans="1:38">
      <c r="A115">
        <f t="shared" si="6"/>
        <v>73</v>
      </c>
      <c r="B115" s="40"/>
      <c r="C115" s="10"/>
      <c r="D115" s="11"/>
      <c r="E115" s="10"/>
      <c r="F115" s="11"/>
      <c r="G115" s="10"/>
      <c r="H115" s="11"/>
      <c r="I115" s="10"/>
      <c r="J115" s="11"/>
      <c r="K115" s="10"/>
      <c r="L115" s="11"/>
      <c r="M115" s="10"/>
      <c r="N115" s="11"/>
      <c r="O115" s="10"/>
      <c r="P115" s="11"/>
      <c r="Q115" s="10"/>
      <c r="R115" s="11"/>
      <c r="S115" s="10"/>
      <c r="T115" s="11"/>
      <c r="U115" s="10"/>
      <c r="V115" s="11"/>
      <c r="W115" s="10"/>
      <c r="X115" s="11"/>
      <c r="Y115" s="10"/>
      <c r="Z115" s="11"/>
      <c r="AA115" s="10"/>
      <c r="AB115" s="11"/>
      <c r="AC115" s="10"/>
      <c r="AD115" s="11"/>
      <c r="AE115" s="10"/>
      <c r="AF115" s="11"/>
      <c r="AG115" s="10"/>
      <c r="AH115" s="11"/>
      <c r="AI115" s="10"/>
      <c r="AJ115" s="11"/>
      <c r="AL115" s="41"/>
    </row>
    <row r="116" spans="1:38">
      <c r="A116">
        <f t="shared" si="6"/>
        <v>74</v>
      </c>
      <c r="B116" s="40"/>
      <c r="C116" s="10"/>
      <c r="D116" s="11"/>
      <c r="E116" s="10"/>
      <c r="F116" s="11"/>
      <c r="G116" s="10"/>
      <c r="H116" s="11"/>
      <c r="I116" s="10"/>
      <c r="J116" s="11"/>
      <c r="K116" s="10"/>
      <c r="L116" s="11"/>
      <c r="M116" s="10"/>
      <c r="N116" s="11"/>
      <c r="O116" s="10"/>
      <c r="P116" s="11"/>
      <c r="Q116" s="10"/>
      <c r="R116" s="11"/>
      <c r="S116" s="10"/>
      <c r="T116" s="11"/>
      <c r="U116" s="10"/>
      <c r="V116" s="11"/>
      <c r="W116" s="10"/>
      <c r="X116" s="11"/>
      <c r="Y116" s="10"/>
      <c r="Z116" s="11"/>
      <c r="AA116" s="10"/>
      <c r="AB116" s="11"/>
      <c r="AC116" s="10"/>
      <c r="AD116" s="11"/>
      <c r="AE116" s="10"/>
      <c r="AF116" s="11"/>
      <c r="AG116" s="10"/>
      <c r="AH116" s="11"/>
      <c r="AI116" s="10"/>
      <c r="AJ116" s="11"/>
      <c r="AL116" s="41"/>
    </row>
    <row r="117" spans="1:38">
      <c r="A117">
        <f t="shared" si="6"/>
        <v>75</v>
      </c>
      <c r="B117" s="40"/>
      <c r="C117" s="10"/>
      <c r="D117" s="11"/>
      <c r="E117" s="10"/>
      <c r="F117" s="11"/>
      <c r="G117" s="94"/>
      <c r="H117" s="11"/>
      <c r="I117" s="10"/>
      <c r="J117" s="11"/>
      <c r="K117" s="10"/>
      <c r="L117" s="11"/>
      <c r="M117" s="10"/>
      <c r="N117" s="11"/>
      <c r="O117" s="10"/>
      <c r="P117" s="11"/>
      <c r="Q117" s="10"/>
      <c r="R117" s="11"/>
      <c r="S117" s="10"/>
      <c r="T117" s="11"/>
      <c r="U117" s="10"/>
      <c r="V117" s="11"/>
      <c r="W117" s="10"/>
      <c r="X117" s="11"/>
      <c r="Y117" s="10"/>
      <c r="Z117" s="11"/>
      <c r="AA117" s="10"/>
      <c r="AB117" s="11"/>
      <c r="AC117" s="10"/>
      <c r="AD117" s="11"/>
      <c r="AE117" s="10"/>
      <c r="AF117" s="11"/>
      <c r="AG117" s="10"/>
      <c r="AH117" s="11"/>
      <c r="AI117" s="10"/>
      <c r="AJ117" s="11"/>
      <c r="AL117" s="76"/>
    </row>
    <row r="118" spans="1:38">
      <c r="A118">
        <f t="shared" si="6"/>
        <v>76</v>
      </c>
      <c r="B118" s="40"/>
      <c r="C118" s="10"/>
      <c r="D118" s="11"/>
      <c r="E118" s="10"/>
      <c r="F118" s="11"/>
      <c r="G118" s="10"/>
      <c r="H118" s="11"/>
      <c r="I118" s="10"/>
      <c r="J118" s="11"/>
      <c r="K118" s="10"/>
      <c r="L118" s="11"/>
      <c r="M118" s="10"/>
      <c r="N118" s="11"/>
      <c r="O118" s="10"/>
      <c r="P118" s="11"/>
      <c r="Q118" s="10"/>
      <c r="R118" s="11"/>
      <c r="S118" s="10"/>
      <c r="T118" s="11"/>
      <c r="U118" s="10"/>
      <c r="V118" s="11"/>
      <c r="W118" s="10"/>
      <c r="X118" s="11"/>
      <c r="Y118" s="10"/>
      <c r="Z118" s="11"/>
      <c r="AA118" s="10"/>
      <c r="AB118" s="11"/>
      <c r="AC118" s="10"/>
      <c r="AD118" s="11"/>
      <c r="AE118" s="10"/>
      <c r="AF118" s="11"/>
      <c r="AG118" s="10"/>
      <c r="AH118" s="11"/>
      <c r="AI118" s="10"/>
      <c r="AJ118" s="11"/>
      <c r="AL118" s="41"/>
    </row>
    <row r="119" spans="1:38">
      <c r="A119">
        <f t="shared" si="6"/>
        <v>77</v>
      </c>
      <c r="B119" s="40"/>
      <c r="C119" s="10"/>
      <c r="D119" s="11"/>
      <c r="E119" s="10"/>
      <c r="F119" s="11"/>
      <c r="G119" s="10"/>
      <c r="H119" s="11"/>
      <c r="I119" s="10"/>
      <c r="J119" s="11"/>
      <c r="K119" s="10"/>
      <c r="L119" s="11"/>
      <c r="M119" s="10"/>
      <c r="N119" s="11"/>
      <c r="O119" s="10"/>
      <c r="P119" s="11"/>
      <c r="Q119" s="10"/>
      <c r="R119" s="11"/>
      <c r="S119" s="10"/>
      <c r="T119" s="11"/>
      <c r="U119" s="10"/>
      <c r="V119" s="11"/>
      <c r="W119" s="10"/>
      <c r="X119" s="11"/>
      <c r="Y119" s="10"/>
      <c r="Z119" s="11"/>
      <c r="AA119" s="10"/>
      <c r="AB119" s="11"/>
      <c r="AC119" s="10"/>
      <c r="AD119" s="11"/>
      <c r="AE119" s="10"/>
      <c r="AF119" s="11"/>
      <c r="AG119" s="10"/>
      <c r="AH119" s="11"/>
      <c r="AI119" s="10"/>
      <c r="AJ119" s="11"/>
      <c r="AL119" s="41"/>
    </row>
    <row r="120" spans="1:38">
      <c r="A120">
        <f t="shared" si="6"/>
        <v>78</v>
      </c>
      <c r="B120" s="40"/>
      <c r="C120" s="10"/>
      <c r="D120" s="11"/>
      <c r="E120" s="10"/>
      <c r="F120" s="11"/>
      <c r="G120" s="10"/>
      <c r="H120" s="11"/>
      <c r="I120" s="10"/>
      <c r="J120" s="11"/>
      <c r="K120" s="10"/>
      <c r="L120" s="11"/>
      <c r="M120" s="10"/>
      <c r="N120" s="11"/>
      <c r="O120" s="10"/>
      <c r="P120" s="11"/>
      <c r="Q120" s="10"/>
      <c r="R120" s="11"/>
      <c r="S120" s="10"/>
      <c r="T120" s="11"/>
      <c r="U120" s="10"/>
      <c r="V120" s="11"/>
      <c r="W120" s="10"/>
      <c r="X120" s="11"/>
      <c r="Y120" s="10"/>
      <c r="Z120" s="11"/>
      <c r="AA120" s="10"/>
      <c r="AB120" s="11"/>
      <c r="AC120" s="10"/>
      <c r="AD120" s="11"/>
      <c r="AE120" s="10"/>
      <c r="AF120" s="11"/>
      <c r="AG120" s="10"/>
      <c r="AH120" s="11"/>
      <c r="AI120" s="10"/>
      <c r="AJ120" s="11"/>
      <c r="AL120" s="41"/>
    </row>
    <row r="121" spans="1:38">
      <c r="A121">
        <f t="shared" si="6"/>
        <v>79</v>
      </c>
      <c r="C121" s="10"/>
      <c r="D121" s="11"/>
      <c r="E121" s="10"/>
      <c r="F121" s="11"/>
      <c r="G121" s="10"/>
      <c r="H121" s="11"/>
      <c r="I121" s="10"/>
      <c r="J121" s="11"/>
      <c r="K121" s="10"/>
      <c r="L121" s="11"/>
      <c r="M121" s="10"/>
      <c r="N121" s="11"/>
      <c r="O121" s="10"/>
      <c r="P121" s="11"/>
      <c r="Q121" s="10"/>
      <c r="R121" s="105"/>
      <c r="S121" s="10"/>
      <c r="T121" s="11"/>
      <c r="U121" s="10"/>
      <c r="V121" s="11"/>
      <c r="W121" s="10"/>
      <c r="X121" s="11"/>
      <c r="Y121" s="10"/>
      <c r="Z121" s="11"/>
      <c r="AA121" s="10"/>
      <c r="AB121" s="11"/>
      <c r="AC121" s="10"/>
      <c r="AD121" s="11"/>
      <c r="AE121" s="10"/>
      <c r="AF121" s="11"/>
      <c r="AG121" s="10"/>
      <c r="AH121" s="11"/>
      <c r="AI121" s="10"/>
      <c r="AJ121" s="11"/>
      <c r="AL121" s="41"/>
    </row>
    <row r="122" spans="1:38">
      <c r="A122">
        <f t="shared" si="6"/>
        <v>80</v>
      </c>
      <c r="B122" s="40"/>
      <c r="C122" s="10"/>
      <c r="D122" s="11"/>
      <c r="E122" s="10"/>
      <c r="F122" s="11"/>
      <c r="G122" s="10"/>
      <c r="H122" s="11"/>
      <c r="I122" s="10"/>
      <c r="J122" s="11"/>
      <c r="K122" s="10"/>
      <c r="L122" s="11"/>
      <c r="M122" s="10"/>
      <c r="N122" s="11"/>
      <c r="O122" s="10"/>
      <c r="P122" s="11"/>
      <c r="Q122" s="10"/>
      <c r="R122" s="11"/>
      <c r="S122" s="10"/>
      <c r="T122" s="11"/>
      <c r="U122" s="10"/>
      <c r="V122" s="11"/>
      <c r="W122" s="10"/>
      <c r="X122" s="11"/>
      <c r="Y122" s="10"/>
      <c r="Z122" s="11"/>
      <c r="AA122" s="10"/>
      <c r="AB122" s="11"/>
      <c r="AC122" s="10"/>
      <c r="AD122" s="11"/>
      <c r="AE122" s="10"/>
      <c r="AF122" s="11"/>
      <c r="AG122" s="10"/>
      <c r="AH122" s="11"/>
      <c r="AI122" s="10"/>
      <c r="AJ122" s="11"/>
      <c r="AL122" s="41"/>
    </row>
    <row r="123" spans="1:38">
      <c r="A123">
        <f t="shared" si="6"/>
        <v>81</v>
      </c>
      <c r="B123" s="40"/>
      <c r="C123" s="10"/>
      <c r="D123" s="11"/>
      <c r="E123" s="10"/>
      <c r="F123" s="11"/>
      <c r="G123" s="10"/>
      <c r="H123" s="11"/>
      <c r="I123" s="10"/>
      <c r="J123" s="11"/>
      <c r="K123" s="10"/>
      <c r="L123" s="11"/>
      <c r="M123" s="10"/>
      <c r="N123" s="11"/>
      <c r="O123" s="10"/>
      <c r="P123" s="11"/>
      <c r="Q123" s="10"/>
      <c r="R123" s="11"/>
      <c r="S123" s="10"/>
      <c r="T123" s="11"/>
      <c r="U123" s="10"/>
      <c r="V123" s="11"/>
      <c r="W123" s="10"/>
      <c r="X123" s="11"/>
      <c r="Y123" s="10"/>
      <c r="Z123" s="11"/>
      <c r="AA123" s="10"/>
      <c r="AB123" s="11"/>
      <c r="AC123" s="10"/>
      <c r="AD123" s="11"/>
      <c r="AE123" s="10"/>
      <c r="AF123" s="11"/>
      <c r="AG123" s="10"/>
      <c r="AH123" s="11"/>
      <c r="AI123" s="10"/>
      <c r="AJ123" s="11"/>
      <c r="AL123" s="41"/>
    </row>
    <row r="124" spans="1:38">
      <c r="A124">
        <f t="shared" si="6"/>
        <v>82</v>
      </c>
      <c r="B124" s="40"/>
      <c r="C124" s="10"/>
      <c r="D124" s="11"/>
      <c r="E124" s="10"/>
      <c r="F124" s="11"/>
      <c r="G124" s="10"/>
      <c r="H124" s="11"/>
      <c r="I124" s="10"/>
      <c r="J124" s="11"/>
      <c r="K124" s="10"/>
      <c r="L124" s="11"/>
      <c r="M124" s="10"/>
      <c r="N124" s="11"/>
      <c r="O124" s="10"/>
      <c r="P124" s="11"/>
      <c r="Q124" s="10"/>
      <c r="R124" s="11"/>
      <c r="S124" s="10"/>
      <c r="T124" s="11"/>
      <c r="U124" s="10"/>
      <c r="V124" s="11"/>
      <c r="W124" s="10"/>
      <c r="X124" s="11"/>
      <c r="Y124" s="10"/>
      <c r="Z124" s="11"/>
      <c r="AA124" s="10"/>
      <c r="AB124" s="11"/>
      <c r="AC124" s="10"/>
      <c r="AD124" s="11"/>
      <c r="AE124" s="10"/>
      <c r="AF124" s="11"/>
      <c r="AG124" s="10"/>
      <c r="AH124" s="11"/>
      <c r="AI124" s="10"/>
      <c r="AJ124" s="11"/>
      <c r="AL124" s="41"/>
    </row>
    <row r="125" spans="1:38">
      <c r="A125">
        <f t="shared" si="6"/>
        <v>83</v>
      </c>
      <c r="B125" s="40"/>
      <c r="C125" s="10"/>
      <c r="D125" s="11"/>
      <c r="E125" s="10"/>
      <c r="F125" s="11"/>
      <c r="G125" s="10"/>
      <c r="H125" s="11"/>
      <c r="I125" s="10"/>
      <c r="J125" s="11"/>
      <c r="K125" s="10"/>
      <c r="L125" s="11"/>
      <c r="M125" s="10"/>
      <c r="N125" s="11"/>
      <c r="O125" s="10"/>
      <c r="P125" s="11"/>
      <c r="Q125" s="10"/>
      <c r="R125" s="11"/>
      <c r="S125" s="10"/>
      <c r="T125" s="11"/>
      <c r="U125" s="10"/>
      <c r="V125" s="11"/>
      <c r="W125" s="10"/>
      <c r="X125" s="11"/>
      <c r="Y125" s="10"/>
      <c r="Z125" s="11"/>
      <c r="AA125" s="10"/>
      <c r="AB125" s="11"/>
      <c r="AC125" s="10"/>
      <c r="AD125" s="11"/>
      <c r="AE125" s="10"/>
      <c r="AF125" s="11"/>
      <c r="AG125" s="10"/>
      <c r="AH125" s="11"/>
      <c r="AI125" s="10"/>
      <c r="AJ125" s="11"/>
      <c r="AL125" s="41"/>
    </row>
    <row r="126" spans="1:38">
      <c r="A126">
        <f t="shared" si="6"/>
        <v>84</v>
      </c>
      <c r="B126" s="40"/>
      <c r="C126" s="10"/>
      <c r="D126" s="11"/>
      <c r="E126" s="10"/>
      <c r="F126" s="11"/>
      <c r="G126" s="10"/>
      <c r="H126" s="11"/>
      <c r="I126" s="10"/>
      <c r="J126" s="11"/>
      <c r="K126" s="10"/>
      <c r="L126" s="11"/>
      <c r="M126" s="10"/>
      <c r="N126" s="11"/>
      <c r="O126" s="10"/>
      <c r="P126" s="11"/>
      <c r="Q126" s="10"/>
      <c r="R126" s="11"/>
      <c r="S126" s="10"/>
      <c r="T126" s="11"/>
      <c r="U126" s="10"/>
      <c r="V126" s="11"/>
      <c r="W126" s="10"/>
      <c r="X126" s="11"/>
      <c r="Y126" s="10"/>
      <c r="Z126" s="11"/>
      <c r="AA126" s="10"/>
      <c r="AB126" s="11"/>
      <c r="AC126" s="10"/>
      <c r="AD126" s="11"/>
      <c r="AE126" s="10"/>
      <c r="AF126" s="11"/>
      <c r="AG126" s="10"/>
      <c r="AH126" s="11"/>
      <c r="AI126" s="10"/>
      <c r="AJ126" s="11"/>
      <c r="AK126" s="28"/>
      <c r="AL126" s="41"/>
    </row>
    <row r="127" spans="1:38">
      <c r="A127">
        <f t="shared" si="6"/>
        <v>85</v>
      </c>
      <c r="B127" s="40"/>
      <c r="C127" s="10"/>
      <c r="D127" s="11"/>
      <c r="E127" s="10"/>
      <c r="F127" s="11"/>
      <c r="G127" s="10"/>
      <c r="H127" s="11"/>
      <c r="I127" s="10"/>
      <c r="J127" s="11"/>
      <c r="K127" s="10"/>
      <c r="L127" s="11"/>
      <c r="M127" s="10"/>
      <c r="N127" s="11"/>
      <c r="O127" s="10"/>
      <c r="P127" s="11"/>
      <c r="Q127" s="10"/>
      <c r="R127" s="11"/>
      <c r="S127" s="10"/>
      <c r="T127" s="11"/>
      <c r="U127" s="10"/>
      <c r="V127" s="11"/>
      <c r="W127" s="10"/>
      <c r="X127" s="11"/>
      <c r="Y127" s="10"/>
      <c r="Z127" s="11"/>
      <c r="AA127" s="10"/>
      <c r="AB127" s="11"/>
      <c r="AC127" s="10"/>
      <c r="AD127" s="11"/>
      <c r="AE127" s="10"/>
      <c r="AF127" s="11"/>
      <c r="AG127" s="10"/>
      <c r="AH127" s="11"/>
      <c r="AI127" s="10"/>
      <c r="AJ127" s="11"/>
      <c r="AL127" s="41"/>
    </row>
    <row r="128" spans="1:38">
      <c r="A128">
        <f t="shared" si="6"/>
        <v>86</v>
      </c>
      <c r="B128" s="40"/>
      <c r="C128" s="10"/>
      <c r="D128" s="11"/>
      <c r="E128" s="10"/>
      <c r="F128" s="11"/>
      <c r="G128" s="10"/>
      <c r="H128" s="11"/>
      <c r="I128" s="10"/>
      <c r="J128" s="11"/>
      <c r="K128" s="10"/>
      <c r="L128" s="11"/>
      <c r="M128" s="10"/>
      <c r="N128" s="11"/>
      <c r="O128" s="10"/>
      <c r="P128" s="11"/>
      <c r="Q128" s="10"/>
      <c r="R128" s="11"/>
      <c r="S128" s="10"/>
      <c r="T128" s="11"/>
      <c r="U128" s="10"/>
      <c r="V128" s="11"/>
      <c r="W128" s="10"/>
      <c r="X128" s="11"/>
      <c r="Y128" s="10"/>
      <c r="Z128" s="11"/>
      <c r="AA128" s="10"/>
      <c r="AB128" s="11"/>
      <c r="AC128" s="10"/>
      <c r="AD128" s="11"/>
      <c r="AE128" s="10"/>
      <c r="AF128" s="11"/>
      <c r="AG128" s="10"/>
      <c r="AH128" s="11"/>
      <c r="AI128" s="10"/>
      <c r="AJ128" s="11"/>
      <c r="AL128" s="41"/>
    </row>
    <row r="129" spans="1:38">
      <c r="A129">
        <f t="shared" si="6"/>
        <v>87</v>
      </c>
      <c r="B129" s="40"/>
      <c r="C129" s="10"/>
      <c r="D129" s="11"/>
      <c r="E129" s="10"/>
      <c r="F129" s="11"/>
      <c r="G129" s="10"/>
      <c r="H129" s="11"/>
      <c r="I129" s="10"/>
      <c r="J129" s="11"/>
      <c r="K129" s="10"/>
      <c r="L129" s="11"/>
      <c r="M129" s="10"/>
      <c r="N129" s="11"/>
      <c r="O129" s="10"/>
      <c r="P129" s="11"/>
      <c r="Q129" s="10"/>
      <c r="R129" s="11"/>
      <c r="S129" s="10"/>
      <c r="T129" s="11"/>
      <c r="U129" s="10"/>
      <c r="V129" s="11"/>
      <c r="W129" s="10"/>
      <c r="X129" s="11"/>
      <c r="Y129" s="10"/>
      <c r="Z129" s="11"/>
      <c r="AA129" s="10"/>
      <c r="AB129" s="11"/>
      <c r="AC129" s="10"/>
      <c r="AD129" s="11"/>
      <c r="AE129" s="10"/>
      <c r="AF129" s="11"/>
      <c r="AG129" s="10"/>
      <c r="AH129" s="11"/>
      <c r="AI129" s="10"/>
      <c r="AJ129" s="11"/>
      <c r="AL129" s="41"/>
    </row>
    <row r="130" spans="1:38">
      <c r="A130">
        <f t="shared" si="6"/>
        <v>88</v>
      </c>
      <c r="B130" s="40"/>
      <c r="C130" s="10"/>
      <c r="D130" s="11"/>
      <c r="E130" s="10"/>
      <c r="F130" s="11"/>
      <c r="G130" s="10"/>
      <c r="H130" s="11"/>
      <c r="I130" s="10"/>
      <c r="J130" s="11"/>
      <c r="K130" s="10"/>
      <c r="L130" s="11"/>
      <c r="M130" s="10"/>
      <c r="N130" s="11"/>
      <c r="O130" s="10"/>
      <c r="P130" s="11"/>
      <c r="Q130" s="10"/>
      <c r="R130" s="11"/>
      <c r="S130" s="10"/>
      <c r="T130" s="11"/>
      <c r="U130" s="10"/>
      <c r="V130" s="11"/>
      <c r="W130" s="10"/>
      <c r="X130" s="11"/>
      <c r="Y130" s="10"/>
      <c r="Z130" s="11"/>
      <c r="AA130" s="10"/>
      <c r="AB130" s="11"/>
      <c r="AC130" s="10"/>
      <c r="AD130" s="11"/>
      <c r="AE130" s="10"/>
      <c r="AF130" s="11"/>
      <c r="AG130" s="10"/>
      <c r="AH130" s="11"/>
      <c r="AI130" s="10"/>
      <c r="AJ130" s="11"/>
      <c r="AL130" s="41"/>
    </row>
    <row r="131" spans="1:38">
      <c r="A131">
        <f t="shared" si="6"/>
        <v>89</v>
      </c>
      <c r="B131" s="40"/>
      <c r="C131" s="10"/>
      <c r="D131" s="11"/>
      <c r="E131" s="10"/>
      <c r="F131" s="11"/>
      <c r="G131" s="10"/>
      <c r="H131" s="11"/>
      <c r="I131" s="10"/>
      <c r="J131" s="11"/>
      <c r="K131" s="10"/>
      <c r="L131" s="11"/>
      <c r="M131" s="10"/>
      <c r="N131" s="11"/>
      <c r="O131" s="10"/>
      <c r="P131" s="11"/>
      <c r="Q131" s="10"/>
      <c r="R131" s="11"/>
      <c r="S131" s="10"/>
      <c r="T131" s="11"/>
      <c r="U131" s="10"/>
      <c r="V131" s="11"/>
      <c r="W131" s="10"/>
      <c r="X131" s="11"/>
      <c r="Y131" s="10"/>
      <c r="Z131" s="11"/>
      <c r="AA131" s="10"/>
      <c r="AB131" s="11"/>
      <c r="AC131" s="10"/>
      <c r="AD131" s="11"/>
      <c r="AE131" s="10"/>
      <c r="AF131" s="11"/>
      <c r="AG131" s="10"/>
      <c r="AH131" s="11"/>
      <c r="AI131" s="10"/>
      <c r="AJ131" s="11"/>
      <c r="AL131" s="41"/>
    </row>
    <row r="132" spans="1:38">
      <c r="A132">
        <f t="shared" si="6"/>
        <v>90</v>
      </c>
      <c r="B132" s="40"/>
      <c r="C132" s="10"/>
      <c r="D132" s="11"/>
      <c r="E132" s="10"/>
      <c r="F132" s="11"/>
      <c r="G132" s="10"/>
      <c r="H132" s="11"/>
      <c r="I132" s="10"/>
      <c r="J132" s="11"/>
      <c r="K132" s="10"/>
      <c r="L132" s="11"/>
      <c r="M132" s="10"/>
      <c r="N132" s="11"/>
      <c r="O132" s="10"/>
      <c r="P132" s="11"/>
      <c r="Q132" s="10"/>
      <c r="R132" s="11"/>
      <c r="S132" s="10"/>
      <c r="T132" s="11"/>
      <c r="U132" s="10"/>
      <c r="V132" s="11"/>
      <c r="W132" s="10"/>
      <c r="X132" s="11"/>
      <c r="Y132" s="10"/>
      <c r="Z132" s="11"/>
      <c r="AA132" s="10"/>
      <c r="AB132" s="11"/>
      <c r="AC132" s="10"/>
      <c r="AD132" s="11"/>
      <c r="AE132" s="10"/>
      <c r="AF132" s="11"/>
      <c r="AG132" s="10"/>
      <c r="AH132" s="11"/>
      <c r="AI132" s="10"/>
      <c r="AJ132" s="11"/>
      <c r="AK132" s="28"/>
      <c r="AL132" s="41"/>
    </row>
    <row r="133" spans="1:38">
      <c r="A133">
        <f t="shared" si="6"/>
        <v>91</v>
      </c>
      <c r="B133" s="40"/>
      <c r="C133" s="10"/>
      <c r="D133" s="11"/>
      <c r="E133" s="10"/>
      <c r="F133" s="11"/>
      <c r="G133" s="10"/>
      <c r="H133" s="11"/>
      <c r="I133" s="10"/>
      <c r="J133" s="11"/>
      <c r="K133" s="10"/>
      <c r="L133" s="11"/>
      <c r="M133" s="10"/>
      <c r="N133" s="11"/>
      <c r="O133" s="10"/>
      <c r="P133" s="11"/>
      <c r="Q133" s="10"/>
      <c r="R133" s="11"/>
      <c r="S133" s="10"/>
      <c r="T133" s="11"/>
      <c r="U133" s="10"/>
      <c r="V133" s="11"/>
      <c r="W133" s="10"/>
      <c r="X133" s="11"/>
      <c r="Y133" s="10"/>
      <c r="Z133" s="11"/>
      <c r="AA133" s="10"/>
      <c r="AB133" s="11"/>
      <c r="AC133" s="10"/>
      <c r="AD133" s="11"/>
      <c r="AE133" s="10"/>
      <c r="AF133" s="11"/>
      <c r="AG133" s="10"/>
      <c r="AH133" s="11"/>
      <c r="AI133" s="10"/>
      <c r="AJ133" s="11"/>
      <c r="AK133" s="28"/>
      <c r="AL133" s="41"/>
    </row>
    <row r="134" spans="1:38">
      <c r="A134">
        <f t="shared" si="6"/>
        <v>92</v>
      </c>
      <c r="B134" s="6"/>
      <c r="C134" s="10"/>
      <c r="D134" s="11"/>
      <c r="E134" s="10"/>
      <c r="F134" s="11"/>
      <c r="G134" s="10"/>
      <c r="H134" s="11"/>
      <c r="I134" s="10"/>
      <c r="J134" s="11"/>
      <c r="K134" s="10"/>
      <c r="L134" s="11"/>
      <c r="M134" s="10"/>
      <c r="N134" s="11"/>
      <c r="O134" s="10"/>
      <c r="P134" s="11"/>
      <c r="Q134" s="10"/>
      <c r="R134" s="11"/>
      <c r="S134" s="10"/>
      <c r="T134" s="11"/>
      <c r="U134" s="10"/>
      <c r="V134" s="11"/>
      <c r="W134" s="10"/>
      <c r="X134" s="11"/>
      <c r="Y134" s="10"/>
      <c r="Z134" s="11"/>
      <c r="AA134" s="10"/>
      <c r="AB134" s="11"/>
      <c r="AC134" s="10"/>
      <c r="AD134" s="11"/>
      <c r="AE134" s="10"/>
      <c r="AF134" s="11"/>
      <c r="AG134" s="10"/>
      <c r="AH134" s="11"/>
      <c r="AI134" s="10"/>
      <c r="AJ134" s="11"/>
      <c r="AL134" s="41"/>
    </row>
    <row r="135" spans="1:38">
      <c r="A135">
        <f t="shared" si="6"/>
        <v>93</v>
      </c>
      <c r="B135" s="6"/>
      <c r="C135" s="10"/>
      <c r="D135" s="11"/>
      <c r="E135" s="10"/>
      <c r="F135" s="11"/>
      <c r="G135" s="10"/>
      <c r="H135" s="11"/>
      <c r="I135" s="10"/>
      <c r="J135" s="11"/>
      <c r="K135" s="10"/>
      <c r="L135" s="11"/>
      <c r="M135" s="10"/>
      <c r="N135" s="11"/>
      <c r="O135" s="10"/>
      <c r="P135" s="11"/>
      <c r="Q135" s="10"/>
      <c r="R135" s="11"/>
      <c r="S135" s="10"/>
      <c r="T135" s="11"/>
      <c r="U135" s="10"/>
      <c r="V135" s="11"/>
      <c r="W135" s="10"/>
      <c r="X135" s="11"/>
      <c r="Y135" s="10"/>
      <c r="Z135" s="11"/>
      <c r="AA135" s="10"/>
      <c r="AB135" s="11"/>
      <c r="AC135" s="10"/>
      <c r="AD135" s="11"/>
      <c r="AE135" s="10"/>
      <c r="AF135" s="11"/>
      <c r="AG135" s="10"/>
      <c r="AH135" s="11"/>
      <c r="AI135" s="10"/>
      <c r="AJ135" s="11"/>
      <c r="AL135" s="41"/>
    </row>
    <row r="136" spans="1:38">
      <c r="A136">
        <f t="shared" si="6"/>
        <v>94</v>
      </c>
      <c r="B136" s="6"/>
      <c r="C136" s="10"/>
      <c r="D136" s="11"/>
      <c r="E136" s="10"/>
      <c r="F136" s="11"/>
      <c r="G136" s="10"/>
      <c r="H136" s="11"/>
      <c r="I136" s="10"/>
      <c r="J136" s="11"/>
      <c r="K136" s="10"/>
      <c r="L136" s="11"/>
      <c r="M136" s="10"/>
      <c r="N136" s="11"/>
      <c r="O136" s="10"/>
      <c r="P136" s="11"/>
      <c r="Q136" s="10"/>
      <c r="R136" s="11"/>
      <c r="S136" s="10"/>
      <c r="T136" s="11"/>
      <c r="U136" s="10"/>
      <c r="V136" s="11"/>
      <c r="W136" s="10"/>
      <c r="X136" s="11"/>
      <c r="Y136" s="10"/>
      <c r="Z136" s="11"/>
      <c r="AA136" s="10"/>
      <c r="AB136" s="11"/>
      <c r="AC136" s="10"/>
      <c r="AD136" s="11"/>
      <c r="AE136" s="10"/>
      <c r="AF136" s="11"/>
      <c r="AG136" s="10"/>
      <c r="AH136" s="11"/>
      <c r="AI136" s="10"/>
      <c r="AJ136" s="11"/>
    </row>
    <row r="137" spans="1:38">
      <c r="A137">
        <f t="shared" si="6"/>
        <v>95</v>
      </c>
      <c r="B137" s="6"/>
      <c r="C137" s="10"/>
      <c r="D137" s="11"/>
      <c r="E137" s="10"/>
      <c r="F137" s="11"/>
      <c r="G137" s="10"/>
      <c r="H137" s="11"/>
      <c r="I137" s="10"/>
      <c r="J137" s="11"/>
      <c r="K137" s="10"/>
      <c r="L137" s="11"/>
      <c r="M137" s="10"/>
      <c r="N137" s="11"/>
      <c r="O137" s="10"/>
      <c r="P137" s="11"/>
      <c r="Q137" s="10"/>
      <c r="R137" s="11"/>
      <c r="S137" s="10"/>
      <c r="T137" s="11"/>
      <c r="U137" s="10"/>
      <c r="V137" s="11"/>
      <c r="W137" s="10"/>
      <c r="X137" s="11"/>
      <c r="Y137" s="10"/>
      <c r="Z137" s="11"/>
      <c r="AA137" s="10"/>
      <c r="AB137" s="11"/>
      <c r="AC137" s="10"/>
      <c r="AD137" s="11"/>
      <c r="AE137" s="10"/>
      <c r="AF137" s="11"/>
      <c r="AG137" s="10"/>
      <c r="AH137" s="11"/>
      <c r="AI137" s="10"/>
      <c r="AJ137" s="11"/>
    </row>
    <row r="138" spans="1:38">
      <c r="A138">
        <f t="shared" si="6"/>
        <v>96</v>
      </c>
      <c r="B138" s="6"/>
      <c r="C138" s="10"/>
      <c r="D138" s="11"/>
      <c r="E138" s="10"/>
      <c r="F138" s="11"/>
      <c r="G138" s="10"/>
      <c r="H138" s="11"/>
      <c r="I138" s="10"/>
      <c r="J138" s="11"/>
      <c r="K138" s="10"/>
      <c r="L138" s="11"/>
      <c r="M138" s="10"/>
      <c r="N138" s="11"/>
      <c r="O138" s="10"/>
      <c r="P138" s="11"/>
      <c r="Q138" s="10"/>
      <c r="R138" s="11"/>
      <c r="S138" s="10"/>
      <c r="T138" s="11"/>
      <c r="U138" s="10"/>
      <c r="V138" s="11"/>
      <c r="W138" s="10"/>
      <c r="X138" s="11"/>
      <c r="Y138" s="10"/>
      <c r="Z138" s="11"/>
      <c r="AA138" s="10"/>
      <c r="AB138" s="11"/>
      <c r="AC138" s="10"/>
      <c r="AD138" s="11"/>
      <c r="AE138" s="10"/>
      <c r="AF138" s="11"/>
      <c r="AG138" s="10"/>
      <c r="AH138" s="11"/>
      <c r="AI138" s="10"/>
      <c r="AJ138" s="11"/>
      <c r="AL138" s="76"/>
    </row>
    <row r="139" spans="1:38">
      <c r="A139">
        <f t="shared" si="6"/>
        <v>97</v>
      </c>
      <c r="B139" s="6"/>
      <c r="C139" s="10"/>
      <c r="D139" s="11"/>
      <c r="E139" s="10"/>
      <c r="F139" s="11"/>
      <c r="G139" s="10"/>
      <c r="H139" s="11"/>
      <c r="I139" s="10"/>
      <c r="J139" s="11"/>
      <c r="K139" s="10"/>
      <c r="L139" s="11"/>
      <c r="M139" s="10"/>
      <c r="N139" s="11"/>
      <c r="O139" s="10"/>
      <c r="P139" s="11"/>
      <c r="Q139" s="10"/>
      <c r="R139" s="11"/>
      <c r="S139" s="10"/>
      <c r="T139" s="11"/>
      <c r="U139" s="10"/>
      <c r="V139" s="11"/>
      <c r="W139" s="10"/>
      <c r="X139" s="11"/>
      <c r="Y139" s="10"/>
      <c r="Z139" s="11"/>
      <c r="AA139" s="10"/>
      <c r="AB139" s="11"/>
      <c r="AC139" s="10"/>
      <c r="AD139" s="11"/>
      <c r="AE139" s="10"/>
      <c r="AF139" s="11"/>
      <c r="AG139" s="10"/>
      <c r="AH139" s="11"/>
      <c r="AI139" s="10"/>
      <c r="AJ139" s="11"/>
    </row>
    <row r="140" spans="1:38">
      <c r="A140">
        <f t="shared" si="6"/>
        <v>98</v>
      </c>
      <c r="B140" s="6"/>
      <c r="C140" s="10"/>
      <c r="D140" s="11"/>
      <c r="E140" s="10"/>
      <c r="F140" s="11"/>
      <c r="G140" s="10"/>
      <c r="H140" s="11"/>
      <c r="I140" s="10"/>
      <c r="J140" s="11"/>
      <c r="K140" s="10"/>
      <c r="L140" s="11"/>
      <c r="M140" s="10"/>
      <c r="N140" s="11"/>
      <c r="O140" s="10"/>
      <c r="P140" s="11"/>
      <c r="Q140" s="10"/>
      <c r="R140" s="11"/>
      <c r="S140" s="10"/>
      <c r="T140" s="11"/>
      <c r="U140" s="10"/>
      <c r="V140" s="11"/>
      <c r="W140" s="10"/>
      <c r="X140" s="11"/>
      <c r="Y140" s="10"/>
      <c r="Z140" s="11"/>
      <c r="AA140" s="10"/>
      <c r="AB140" s="11"/>
      <c r="AC140" s="10"/>
      <c r="AD140" s="11"/>
      <c r="AE140" s="10"/>
      <c r="AF140" s="11"/>
      <c r="AG140" s="10"/>
      <c r="AH140" s="11"/>
      <c r="AI140" s="10"/>
      <c r="AJ140" s="11"/>
    </row>
    <row r="141" spans="1:38">
      <c r="A141">
        <f t="shared" si="6"/>
        <v>99</v>
      </c>
      <c r="B141" s="6"/>
      <c r="C141" s="10"/>
      <c r="D141" s="11"/>
      <c r="E141" s="10"/>
      <c r="F141" s="11"/>
      <c r="G141" s="10"/>
      <c r="H141" s="11"/>
      <c r="I141" s="10"/>
      <c r="J141" s="11"/>
      <c r="K141" s="10"/>
      <c r="L141" s="11"/>
      <c r="M141" s="10"/>
      <c r="N141" s="11"/>
      <c r="O141" s="10"/>
      <c r="P141" s="11"/>
      <c r="Q141" s="10"/>
      <c r="R141" s="11"/>
      <c r="S141" s="10"/>
      <c r="T141" s="11"/>
      <c r="U141" s="10"/>
      <c r="V141" s="11"/>
      <c r="W141" s="10"/>
      <c r="X141" s="11"/>
      <c r="Y141" s="10"/>
      <c r="Z141" s="11"/>
      <c r="AA141" s="10"/>
      <c r="AB141" s="11"/>
      <c r="AC141" s="10"/>
      <c r="AD141" s="11"/>
      <c r="AE141" s="10"/>
      <c r="AF141" s="11"/>
      <c r="AG141" s="10"/>
      <c r="AH141" s="11"/>
      <c r="AI141" s="10"/>
      <c r="AJ141" s="11"/>
    </row>
    <row r="142" spans="1:38">
      <c r="A142">
        <f t="shared" si="6"/>
        <v>100</v>
      </c>
      <c r="B142" s="6"/>
      <c r="C142" s="10"/>
      <c r="D142" s="11"/>
      <c r="E142" s="10"/>
      <c r="F142" s="11"/>
      <c r="G142" s="10"/>
      <c r="H142" s="11"/>
      <c r="I142" s="10"/>
      <c r="J142" s="11"/>
      <c r="K142" s="10"/>
      <c r="L142" s="11"/>
      <c r="M142" s="10"/>
      <c r="N142" s="11"/>
      <c r="O142" s="10"/>
      <c r="P142" s="11"/>
      <c r="Q142" s="10"/>
      <c r="R142" s="11"/>
      <c r="S142" s="10"/>
      <c r="T142" s="11"/>
      <c r="U142" s="10"/>
      <c r="V142" s="11"/>
      <c r="W142" s="10"/>
      <c r="X142" s="11"/>
      <c r="Y142" s="10"/>
      <c r="Z142" s="11"/>
      <c r="AA142" s="10"/>
      <c r="AB142" s="11"/>
      <c r="AC142" s="10"/>
      <c r="AD142" s="11"/>
      <c r="AE142" s="10"/>
      <c r="AF142" s="11"/>
      <c r="AG142" s="10"/>
      <c r="AH142" s="11"/>
      <c r="AI142" s="10"/>
      <c r="AJ142" s="11"/>
    </row>
    <row r="143" spans="1:38">
      <c r="A143">
        <f t="shared" si="6"/>
        <v>101</v>
      </c>
      <c r="B143" s="6"/>
      <c r="C143" s="10"/>
      <c r="D143" s="11"/>
      <c r="E143" s="10"/>
      <c r="F143" s="11"/>
      <c r="G143" s="10"/>
      <c r="H143" s="11"/>
      <c r="I143" s="10"/>
      <c r="J143" s="11"/>
      <c r="K143" s="10"/>
      <c r="L143" s="11"/>
      <c r="M143" s="10"/>
      <c r="N143" s="11"/>
      <c r="O143" s="10"/>
      <c r="P143" s="11"/>
      <c r="Q143" s="10"/>
      <c r="R143" s="11"/>
      <c r="S143" s="10"/>
      <c r="T143" s="11"/>
      <c r="U143" s="10"/>
      <c r="V143" s="11"/>
      <c r="W143" s="10"/>
      <c r="X143" s="11"/>
      <c r="Y143" s="10"/>
      <c r="Z143" s="11"/>
      <c r="AA143" s="10"/>
      <c r="AB143" s="11"/>
      <c r="AC143" s="10"/>
      <c r="AD143" s="11"/>
      <c r="AE143" s="10"/>
      <c r="AF143" s="11"/>
      <c r="AG143" s="10"/>
      <c r="AH143" s="11"/>
      <c r="AI143" s="10"/>
      <c r="AJ143" s="11"/>
    </row>
    <row r="144" spans="1:38">
      <c r="A144">
        <f t="shared" si="6"/>
        <v>102</v>
      </c>
      <c r="B144" s="6"/>
      <c r="C144" s="10"/>
      <c r="D144" s="11"/>
      <c r="E144" s="10"/>
      <c r="F144" s="11"/>
      <c r="G144" s="10"/>
      <c r="H144" s="11"/>
      <c r="I144" s="10"/>
      <c r="J144" s="11"/>
      <c r="K144" s="10"/>
      <c r="L144" s="11"/>
      <c r="M144" s="10"/>
      <c r="N144" s="11"/>
      <c r="O144" s="10"/>
      <c r="P144" s="11"/>
      <c r="Q144" s="10"/>
      <c r="R144" s="11"/>
      <c r="S144" s="10"/>
      <c r="T144" s="11"/>
      <c r="U144" s="10"/>
      <c r="V144" s="11"/>
      <c r="W144" s="10"/>
      <c r="X144" s="11"/>
      <c r="Y144" s="10"/>
      <c r="Z144" s="11"/>
      <c r="AA144" s="10"/>
      <c r="AB144" s="11"/>
      <c r="AC144" s="10"/>
      <c r="AD144" s="11"/>
      <c r="AE144" s="10"/>
      <c r="AF144" s="11"/>
      <c r="AG144" s="10"/>
      <c r="AH144" s="11"/>
      <c r="AI144" s="10"/>
      <c r="AJ144" s="11"/>
      <c r="AK144" s="28"/>
    </row>
    <row r="145" spans="1:36">
      <c r="A145">
        <f t="shared" si="6"/>
        <v>103</v>
      </c>
      <c r="B145" s="6"/>
      <c r="C145" s="10"/>
      <c r="D145" s="11"/>
      <c r="E145" s="10"/>
      <c r="F145" s="11"/>
      <c r="G145" s="10"/>
      <c r="H145" s="11"/>
      <c r="I145" s="10"/>
      <c r="J145" s="11"/>
      <c r="K145" s="10"/>
      <c r="L145" s="11"/>
      <c r="M145" s="10"/>
      <c r="N145" s="11"/>
      <c r="O145" s="10"/>
      <c r="P145" s="11"/>
      <c r="Q145" s="10"/>
      <c r="R145" s="11"/>
      <c r="S145" s="10"/>
      <c r="T145" s="11"/>
      <c r="U145" s="10"/>
      <c r="V145" s="11"/>
      <c r="W145" s="10"/>
      <c r="X145" s="11"/>
      <c r="Y145" s="10"/>
      <c r="Z145" s="11"/>
      <c r="AA145" s="10"/>
      <c r="AB145" s="11"/>
      <c r="AC145" s="10"/>
      <c r="AD145" s="11"/>
      <c r="AE145" s="10"/>
      <c r="AF145" s="11"/>
      <c r="AG145" s="10"/>
      <c r="AH145" s="11"/>
      <c r="AI145" s="10"/>
      <c r="AJ145" s="11"/>
    </row>
    <row r="146" spans="1:36">
      <c r="A146">
        <f t="shared" si="6"/>
        <v>104</v>
      </c>
      <c r="B146" s="6"/>
      <c r="C146" s="10"/>
      <c r="D146" s="11"/>
      <c r="E146" s="10"/>
      <c r="F146" s="11"/>
      <c r="G146" s="10"/>
      <c r="H146" s="11"/>
      <c r="I146" s="10"/>
      <c r="J146" s="11"/>
      <c r="K146" s="10"/>
      <c r="L146" s="11"/>
      <c r="M146" s="10"/>
      <c r="N146" s="11"/>
      <c r="O146" s="10"/>
      <c r="P146" s="11"/>
      <c r="Q146" s="10"/>
      <c r="R146" s="11"/>
      <c r="S146" s="10"/>
      <c r="T146" s="11"/>
      <c r="U146" s="10"/>
      <c r="V146" s="11"/>
      <c r="W146" s="10"/>
      <c r="X146" s="11"/>
      <c r="Y146" s="10"/>
      <c r="Z146" s="11"/>
      <c r="AA146" s="10"/>
      <c r="AB146" s="11"/>
      <c r="AC146" s="10"/>
      <c r="AD146" s="11"/>
      <c r="AE146" s="10"/>
      <c r="AF146" s="11"/>
      <c r="AG146" s="10"/>
      <c r="AH146" s="11"/>
      <c r="AI146" s="10"/>
      <c r="AJ146" s="11"/>
    </row>
    <row r="147" spans="1:36">
      <c r="A147">
        <f t="shared" si="6"/>
        <v>105</v>
      </c>
      <c r="B147" s="6"/>
      <c r="C147" s="10"/>
      <c r="D147" s="11"/>
      <c r="E147" s="10"/>
      <c r="F147" s="11"/>
      <c r="G147" s="10"/>
      <c r="H147" s="11"/>
      <c r="I147" s="10"/>
      <c r="J147" s="11"/>
      <c r="K147" s="10"/>
      <c r="L147" s="11"/>
      <c r="M147" s="10"/>
      <c r="N147" s="11"/>
      <c r="O147" s="10"/>
      <c r="P147" s="11"/>
      <c r="Q147" s="10"/>
      <c r="R147" s="11"/>
      <c r="S147" s="10"/>
      <c r="T147" s="11"/>
      <c r="U147" s="10"/>
      <c r="V147" s="11"/>
      <c r="W147" s="10"/>
      <c r="X147" s="11"/>
      <c r="Y147" s="10"/>
      <c r="Z147" s="11"/>
      <c r="AA147" s="10"/>
      <c r="AB147" s="11"/>
      <c r="AC147" s="10"/>
      <c r="AD147" s="11"/>
      <c r="AE147" s="10"/>
      <c r="AF147" s="11"/>
      <c r="AG147" s="10"/>
      <c r="AH147" s="11"/>
      <c r="AI147" s="10"/>
      <c r="AJ147" s="11"/>
    </row>
    <row r="148" spans="1:36">
      <c r="A148">
        <f t="shared" si="6"/>
        <v>106</v>
      </c>
      <c r="B148" s="6"/>
      <c r="C148" s="10"/>
      <c r="D148" s="11"/>
      <c r="E148" s="10"/>
      <c r="F148" s="11"/>
      <c r="G148" s="10"/>
      <c r="H148" s="11"/>
      <c r="I148" s="10"/>
      <c r="J148" s="11"/>
      <c r="K148" s="10"/>
      <c r="L148" s="11"/>
      <c r="M148" s="10"/>
      <c r="N148" s="11"/>
      <c r="O148" s="10"/>
      <c r="P148" s="11"/>
      <c r="Q148" s="10"/>
      <c r="R148" s="11"/>
      <c r="S148" s="10"/>
      <c r="T148" s="11"/>
      <c r="U148" s="10"/>
      <c r="V148" s="11"/>
      <c r="W148" s="10"/>
      <c r="X148" s="11"/>
      <c r="Y148" s="10"/>
      <c r="Z148" s="11"/>
      <c r="AA148" s="10"/>
      <c r="AB148" s="11"/>
      <c r="AC148" s="10"/>
      <c r="AD148" s="11"/>
      <c r="AE148" s="10"/>
      <c r="AF148" s="11"/>
      <c r="AG148" s="10"/>
      <c r="AH148" s="11"/>
      <c r="AI148" s="10"/>
      <c r="AJ148" s="11"/>
    </row>
    <row r="149" spans="1:36">
      <c r="A149">
        <f t="shared" si="6"/>
        <v>107</v>
      </c>
      <c r="B149" s="6"/>
      <c r="C149" s="10"/>
      <c r="D149" s="11"/>
      <c r="E149" s="10"/>
      <c r="F149" s="11"/>
      <c r="G149" s="10"/>
      <c r="H149" s="11"/>
      <c r="I149" s="10"/>
      <c r="J149" s="11"/>
      <c r="K149" s="10"/>
      <c r="L149" s="11"/>
      <c r="M149" s="10"/>
      <c r="N149" s="11"/>
      <c r="O149" s="10"/>
      <c r="P149" s="11"/>
      <c r="Q149" s="10"/>
      <c r="R149" s="11"/>
      <c r="S149" s="10"/>
      <c r="T149" s="11"/>
      <c r="U149" s="10"/>
      <c r="V149" s="11"/>
      <c r="W149" s="10"/>
      <c r="X149" s="11"/>
      <c r="Y149" s="10"/>
      <c r="Z149" s="11"/>
      <c r="AA149" s="10"/>
      <c r="AB149" s="11"/>
      <c r="AC149" s="10"/>
      <c r="AD149" s="11"/>
      <c r="AE149" s="10"/>
      <c r="AF149" s="11"/>
      <c r="AG149" s="10"/>
      <c r="AH149" s="11"/>
      <c r="AI149" s="10"/>
      <c r="AJ149" s="11"/>
    </row>
    <row r="150" spans="1:36">
      <c r="A150">
        <f t="shared" si="6"/>
        <v>108</v>
      </c>
      <c r="B150" s="6"/>
      <c r="C150" s="10"/>
      <c r="D150" s="11"/>
      <c r="E150" s="10"/>
      <c r="F150" s="11"/>
      <c r="G150" s="10"/>
      <c r="H150" s="11"/>
      <c r="I150" s="10"/>
      <c r="J150" s="11"/>
      <c r="K150" s="10"/>
      <c r="L150" s="11"/>
      <c r="M150" s="10"/>
      <c r="N150" s="11"/>
      <c r="O150" s="10"/>
      <c r="P150" s="11"/>
      <c r="Q150" s="10"/>
      <c r="R150" s="11"/>
      <c r="S150" s="10"/>
      <c r="T150" s="11"/>
      <c r="U150" s="10"/>
      <c r="V150" s="11"/>
      <c r="W150" s="10"/>
      <c r="X150" s="11"/>
      <c r="Y150" s="10"/>
      <c r="Z150" s="11"/>
      <c r="AA150" s="10"/>
      <c r="AB150" s="11"/>
      <c r="AC150" s="10"/>
      <c r="AD150" s="11"/>
      <c r="AE150" s="10"/>
      <c r="AF150" s="11"/>
      <c r="AG150" s="10"/>
      <c r="AH150" s="11"/>
      <c r="AI150" s="10"/>
      <c r="AJ150" s="11"/>
    </row>
    <row r="151" spans="1:36">
      <c r="A151">
        <f t="shared" si="6"/>
        <v>109</v>
      </c>
      <c r="B151" s="6"/>
      <c r="C151" s="10"/>
      <c r="D151" s="11"/>
      <c r="E151" s="10"/>
      <c r="F151" s="11"/>
      <c r="G151" s="10"/>
      <c r="H151" s="11"/>
      <c r="I151" s="10"/>
      <c r="J151" s="11"/>
      <c r="K151" s="10"/>
      <c r="L151" s="11"/>
      <c r="M151" s="10"/>
      <c r="N151" s="11"/>
      <c r="O151" s="10"/>
      <c r="P151" s="11"/>
      <c r="Q151" s="10"/>
      <c r="R151" s="11"/>
      <c r="S151" s="10"/>
      <c r="T151" s="11"/>
      <c r="U151" s="10"/>
      <c r="V151" s="11"/>
      <c r="W151" s="10"/>
      <c r="X151" s="11"/>
      <c r="Y151" s="10"/>
      <c r="Z151" s="11"/>
      <c r="AA151" s="10"/>
      <c r="AB151" s="11"/>
      <c r="AC151" s="10"/>
      <c r="AD151" s="11"/>
      <c r="AE151" s="10"/>
      <c r="AF151" s="11"/>
      <c r="AG151" s="10"/>
      <c r="AH151" s="11"/>
      <c r="AI151" s="10"/>
      <c r="AJ151" s="11"/>
    </row>
    <row r="152" spans="1:36">
      <c r="A152">
        <f t="shared" si="6"/>
        <v>110</v>
      </c>
      <c r="B152" s="6"/>
      <c r="C152" s="10"/>
      <c r="D152" s="11"/>
      <c r="E152" s="10"/>
      <c r="F152" s="11"/>
      <c r="G152" s="10"/>
      <c r="H152" s="11"/>
      <c r="I152" s="10"/>
      <c r="J152" s="11"/>
      <c r="K152" s="10"/>
      <c r="L152" s="11"/>
      <c r="M152" s="10"/>
      <c r="N152" s="11"/>
      <c r="O152" s="10"/>
      <c r="P152" s="11"/>
      <c r="Q152" s="10"/>
      <c r="R152" s="11"/>
      <c r="S152" s="10"/>
      <c r="T152" s="11"/>
      <c r="U152" s="10"/>
      <c r="V152" s="11"/>
      <c r="W152" s="10"/>
      <c r="X152" s="11"/>
      <c r="Y152" s="10"/>
      <c r="Z152" s="11"/>
      <c r="AA152" s="10"/>
      <c r="AB152" s="11"/>
      <c r="AC152" s="10"/>
      <c r="AD152" s="11"/>
      <c r="AE152" s="10"/>
      <c r="AF152" s="11"/>
      <c r="AG152" s="10"/>
      <c r="AH152" s="11"/>
      <c r="AI152" s="10"/>
      <c r="AJ152" s="11"/>
    </row>
    <row r="153" spans="1:36">
      <c r="A153">
        <f t="shared" si="6"/>
        <v>111</v>
      </c>
      <c r="B153" s="6"/>
      <c r="C153" s="10"/>
      <c r="D153" s="11"/>
      <c r="E153" s="10"/>
      <c r="F153" s="11"/>
      <c r="G153" s="10"/>
      <c r="H153" s="11"/>
      <c r="I153" s="10"/>
      <c r="J153" s="11"/>
      <c r="K153" s="10"/>
      <c r="L153" s="11"/>
      <c r="M153" s="10"/>
      <c r="N153" s="11"/>
      <c r="O153" s="10"/>
      <c r="P153" s="11"/>
      <c r="Q153" s="10"/>
      <c r="R153" s="11"/>
      <c r="S153" s="10"/>
      <c r="T153" s="11"/>
      <c r="U153" s="10"/>
      <c r="V153" s="11"/>
      <c r="W153" s="10"/>
      <c r="X153" s="11"/>
      <c r="Y153" s="10"/>
      <c r="Z153" s="11"/>
      <c r="AA153" s="10"/>
      <c r="AB153" s="11"/>
      <c r="AC153" s="10"/>
      <c r="AD153" s="11"/>
      <c r="AE153" s="10"/>
      <c r="AF153" s="11"/>
      <c r="AG153" s="10"/>
      <c r="AH153" s="11"/>
      <c r="AI153" s="10"/>
      <c r="AJ153" s="11"/>
    </row>
    <row r="154" spans="1:36">
      <c r="A154">
        <f t="shared" si="6"/>
        <v>112</v>
      </c>
      <c r="B154" s="6"/>
      <c r="C154" s="10"/>
      <c r="D154" s="11"/>
      <c r="E154" s="10"/>
      <c r="F154" s="11"/>
      <c r="G154" s="10"/>
      <c r="H154" s="11"/>
      <c r="I154" s="10"/>
      <c r="J154" s="11"/>
      <c r="K154" s="10"/>
      <c r="L154" s="11"/>
      <c r="M154" s="10"/>
      <c r="N154" s="11"/>
      <c r="O154" s="10"/>
      <c r="P154" s="11"/>
      <c r="Q154" s="10"/>
      <c r="R154" s="11"/>
      <c r="S154" s="10"/>
      <c r="T154" s="11"/>
      <c r="U154" s="10"/>
      <c r="V154" s="11"/>
      <c r="W154" s="10"/>
      <c r="X154" s="11"/>
      <c r="Y154" s="10"/>
      <c r="Z154" s="11"/>
      <c r="AA154" s="10"/>
      <c r="AB154" s="11"/>
      <c r="AC154" s="10"/>
      <c r="AD154" s="11"/>
      <c r="AE154" s="10"/>
      <c r="AF154" s="11"/>
      <c r="AG154" s="10"/>
      <c r="AH154" s="11"/>
      <c r="AI154" s="10"/>
      <c r="AJ154" s="11"/>
    </row>
    <row r="155" spans="1:36">
      <c r="A155">
        <f t="shared" si="6"/>
        <v>113</v>
      </c>
      <c r="B155" s="6"/>
      <c r="C155" s="10"/>
      <c r="D155" s="11"/>
      <c r="E155" s="10"/>
      <c r="F155" s="11"/>
      <c r="G155" s="10"/>
      <c r="H155" s="11"/>
      <c r="I155" s="10"/>
      <c r="J155" s="11"/>
      <c r="K155" s="10"/>
      <c r="L155" s="11"/>
      <c r="M155" s="10"/>
      <c r="N155" s="11"/>
      <c r="O155" s="10"/>
      <c r="P155" s="11"/>
      <c r="Q155" s="10"/>
      <c r="R155" s="11"/>
      <c r="S155" s="10"/>
      <c r="T155" s="11"/>
      <c r="U155" s="10"/>
      <c r="V155" s="11"/>
      <c r="W155" s="10"/>
      <c r="X155" s="11"/>
      <c r="Y155" s="10"/>
      <c r="Z155" s="11"/>
      <c r="AA155" s="10"/>
      <c r="AB155" s="11"/>
      <c r="AC155" s="10"/>
      <c r="AD155" s="11"/>
      <c r="AE155" s="10"/>
      <c r="AF155" s="11"/>
      <c r="AG155" s="10"/>
      <c r="AH155" s="11"/>
      <c r="AI155" s="10"/>
      <c r="AJ155" s="11"/>
    </row>
    <row r="156" spans="1:36">
      <c r="A156">
        <f t="shared" si="6"/>
        <v>114</v>
      </c>
      <c r="B156" s="6"/>
      <c r="C156" s="10"/>
      <c r="D156" s="11"/>
      <c r="E156" s="10"/>
      <c r="F156" s="11"/>
      <c r="G156" s="10"/>
      <c r="H156" s="11"/>
      <c r="I156" s="10"/>
      <c r="J156" s="11"/>
      <c r="K156" s="10"/>
      <c r="L156" s="11"/>
      <c r="M156" s="10"/>
      <c r="N156" s="11"/>
      <c r="O156" s="10"/>
      <c r="P156" s="11"/>
      <c r="Q156" s="10"/>
      <c r="R156" s="11"/>
      <c r="S156" s="10"/>
      <c r="T156" s="11"/>
      <c r="U156" s="10"/>
      <c r="V156" s="11"/>
      <c r="W156" s="10"/>
      <c r="X156" s="11"/>
      <c r="Y156" s="10"/>
      <c r="Z156" s="11"/>
      <c r="AA156" s="10"/>
      <c r="AB156" s="11"/>
      <c r="AC156" s="10"/>
      <c r="AD156" s="11"/>
      <c r="AE156" s="10"/>
      <c r="AF156" s="11"/>
      <c r="AG156" s="10"/>
      <c r="AH156" s="11"/>
      <c r="AI156" s="10"/>
      <c r="AJ156" s="11"/>
    </row>
    <row r="157" spans="1:36">
      <c r="A157">
        <f t="shared" si="6"/>
        <v>115</v>
      </c>
      <c r="B157" s="6"/>
      <c r="C157" s="10"/>
      <c r="D157" s="11"/>
      <c r="E157" s="10"/>
      <c r="F157" s="11"/>
      <c r="G157" s="10"/>
      <c r="H157" s="11"/>
      <c r="I157" s="10"/>
      <c r="J157" s="11"/>
      <c r="K157" s="10"/>
      <c r="L157" s="11"/>
      <c r="M157" s="10"/>
      <c r="N157" s="11"/>
      <c r="O157" s="10"/>
      <c r="P157" s="11"/>
      <c r="Q157" s="10"/>
      <c r="R157" s="11"/>
      <c r="S157" s="10"/>
      <c r="T157" s="11"/>
      <c r="U157" s="10"/>
      <c r="V157" s="11"/>
      <c r="W157" s="10"/>
      <c r="X157" s="11"/>
      <c r="Y157" s="10"/>
      <c r="Z157" s="11"/>
      <c r="AA157" s="10"/>
      <c r="AB157" s="11"/>
      <c r="AC157" s="10"/>
      <c r="AD157" s="11"/>
      <c r="AE157" s="10"/>
      <c r="AF157" s="11"/>
      <c r="AG157" s="10"/>
      <c r="AH157" s="11"/>
      <c r="AI157" s="10"/>
      <c r="AJ157" s="11"/>
    </row>
    <row r="158" spans="1:36">
      <c r="A158">
        <f t="shared" si="6"/>
        <v>116</v>
      </c>
      <c r="B158" s="6"/>
      <c r="C158" s="10"/>
      <c r="D158" s="11"/>
      <c r="E158" s="10"/>
      <c r="F158" s="11"/>
      <c r="G158" s="10"/>
      <c r="H158" s="11"/>
      <c r="I158" s="10"/>
      <c r="J158" s="11"/>
      <c r="K158" s="10"/>
      <c r="L158" s="11"/>
      <c r="M158" s="10"/>
      <c r="N158" s="11"/>
      <c r="O158" s="10"/>
      <c r="P158" s="11"/>
      <c r="Q158" s="10"/>
      <c r="R158" s="11"/>
      <c r="S158" s="10"/>
      <c r="T158" s="11"/>
      <c r="U158" s="10"/>
      <c r="V158" s="11"/>
      <c r="W158" s="10"/>
      <c r="X158" s="11"/>
      <c r="Y158" s="10"/>
      <c r="Z158" s="11"/>
      <c r="AA158" s="10"/>
      <c r="AB158" s="11"/>
      <c r="AC158" s="10"/>
      <c r="AD158" s="11"/>
      <c r="AE158" s="10"/>
      <c r="AF158" s="11"/>
      <c r="AG158" s="10"/>
      <c r="AH158" s="11"/>
      <c r="AI158" s="10"/>
      <c r="AJ158" s="11"/>
    </row>
    <row r="159" spans="1:36">
      <c r="A159">
        <f t="shared" si="6"/>
        <v>117</v>
      </c>
      <c r="B159" s="6"/>
      <c r="C159" s="10"/>
      <c r="D159" s="11"/>
      <c r="E159" s="10"/>
      <c r="F159" s="11"/>
      <c r="G159" s="10"/>
      <c r="H159" s="11"/>
      <c r="I159" s="10"/>
      <c r="J159" s="11"/>
      <c r="K159" s="10"/>
      <c r="L159" s="11"/>
      <c r="M159" s="10"/>
      <c r="N159" s="11"/>
      <c r="O159" s="10"/>
      <c r="P159" s="11"/>
      <c r="Q159" s="10"/>
      <c r="R159" s="11"/>
      <c r="S159" s="10"/>
      <c r="T159" s="11"/>
      <c r="U159" s="10"/>
      <c r="V159" s="11"/>
      <c r="W159" s="10"/>
      <c r="X159" s="11"/>
      <c r="Y159" s="10"/>
      <c r="Z159" s="11"/>
      <c r="AA159" s="10"/>
      <c r="AB159" s="11"/>
      <c r="AC159" s="10"/>
      <c r="AD159" s="11"/>
      <c r="AE159" s="10"/>
      <c r="AF159" s="11"/>
      <c r="AG159" s="10"/>
      <c r="AH159" s="11"/>
      <c r="AI159" s="10"/>
      <c r="AJ159" s="11"/>
    </row>
    <row r="160" spans="1:36">
      <c r="A160">
        <f t="shared" si="6"/>
        <v>118</v>
      </c>
      <c r="B160" s="6"/>
      <c r="C160" s="10"/>
      <c r="D160" s="11"/>
      <c r="E160" s="10"/>
      <c r="F160" s="11"/>
      <c r="G160" s="10"/>
      <c r="H160" s="11"/>
      <c r="I160" s="10"/>
      <c r="J160" s="11"/>
      <c r="K160" s="10"/>
      <c r="L160" s="11"/>
      <c r="M160" s="10"/>
      <c r="N160" s="11"/>
      <c r="O160" s="10"/>
      <c r="P160" s="11"/>
      <c r="Q160" s="10"/>
      <c r="R160" s="11"/>
      <c r="S160" s="10"/>
      <c r="T160" s="11"/>
      <c r="U160" s="10"/>
      <c r="V160" s="11"/>
      <c r="W160" s="10"/>
      <c r="X160" s="11"/>
      <c r="Y160" s="10"/>
      <c r="Z160" s="11"/>
      <c r="AA160" s="10"/>
      <c r="AB160" s="11"/>
      <c r="AC160" s="10"/>
      <c r="AD160" s="11"/>
      <c r="AE160" s="10"/>
      <c r="AF160" s="11"/>
      <c r="AG160" s="10"/>
      <c r="AH160" s="11"/>
      <c r="AI160" s="10"/>
      <c r="AJ160" s="11"/>
    </row>
    <row r="161" spans="1:36">
      <c r="A161">
        <f t="shared" si="6"/>
        <v>119</v>
      </c>
      <c r="B161" s="6"/>
      <c r="C161" s="10"/>
      <c r="D161" s="11"/>
      <c r="E161" s="10"/>
      <c r="F161" s="11"/>
      <c r="G161" s="10"/>
      <c r="H161" s="11"/>
      <c r="I161" s="10"/>
      <c r="J161" s="11"/>
      <c r="K161" s="10"/>
      <c r="L161" s="11"/>
      <c r="M161" s="10"/>
      <c r="N161" s="11"/>
      <c r="O161" s="10"/>
      <c r="P161" s="11"/>
      <c r="Q161" s="10"/>
      <c r="R161" s="11"/>
      <c r="S161" s="10"/>
      <c r="T161" s="11"/>
      <c r="U161" s="10"/>
      <c r="V161" s="11"/>
      <c r="W161" s="10"/>
      <c r="X161" s="11"/>
      <c r="Y161" s="10"/>
      <c r="Z161" s="11"/>
      <c r="AA161" s="10"/>
      <c r="AB161" s="11"/>
      <c r="AC161" s="10"/>
      <c r="AD161" s="11"/>
      <c r="AE161" s="10"/>
      <c r="AF161" s="11"/>
      <c r="AG161" s="10"/>
      <c r="AH161" s="11"/>
      <c r="AI161" s="10"/>
      <c r="AJ161" s="11"/>
    </row>
    <row r="162" spans="1:36">
      <c r="A162">
        <f t="shared" si="6"/>
        <v>120</v>
      </c>
      <c r="B162" s="6"/>
      <c r="C162" s="10"/>
      <c r="D162" s="11"/>
      <c r="E162" s="10"/>
      <c r="F162" s="11"/>
      <c r="G162" s="10"/>
      <c r="H162" s="11"/>
      <c r="I162" s="10"/>
      <c r="J162" s="11"/>
      <c r="K162" s="10"/>
      <c r="L162" s="11"/>
      <c r="M162" s="10"/>
      <c r="N162" s="11"/>
      <c r="O162" s="10"/>
      <c r="P162" s="11"/>
      <c r="Q162" s="10"/>
      <c r="R162" s="11"/>
      <c r="S162" s="10"/>
      <c r="T162" s="11"/>
      <c r="U162" s="10"/>
      <c r="V162" s="11"/>
      <c r="W162" s="10"/>
      <c r="X162" s="11"/>
      <c r="Y162" s="10"/>
      <c r="Z162" s="11"/>
      <c r="AA162" s="10"/>
      <c r="AB162" s="11"/>
      <c r="AC162" s="10"/>
      <c r="AD162" s="11"/>
      <c r="AE162" s="10"/>
      <c r="AF162" s="11"/>
      <c r="AG162" s="10"/>
      <c r="AH162" s="11"/>
      <c r="AI162" s="10"/>
      <c r="AJ162" s="11"/>
    </row>
    <row r="163" spans="1:36">
      <c r="A163">
        <f t="shared" si="6"/>
        <v>121</v>
      </c>
      <c r="B163" s="6"/>
      <c r="C163" s="10"/>
      <c r="D163" s="11"/>
      <c r="E163" s="10"/>
      <c r="F163" s="11"/>
      <c r="G163" s="10"/>
      <c r="H163" s="11"/>
      <c r="I163" s="10"/>
      <c r="J163" s="11"/>
      <c r="K163" s="10"/>
      <c r="L163" s="11"/>
      <c r="M163" s="10"/>
      <c r="N163" s="11"/>
      <c r="O163" s="10"/>
      <c r="P163" s="11"/>
      <c r="Q163" s="10"/>
      <c r="R163" s="11"/>
      <c r="S163" s="10"/>
      <c r="T163" s="11"/>
      <c r="U163" s="10"/>
      <c r="V163" s="11"/>
      <c r="W163" s="10"/>
      <c r="X163" s="11"/>
      <c r="Y163" s="10"/>
      <c r="Z163" s="11"/>
      <c r="AA163" s="10"/>
      <c r="AB163" s="11"/>
      <c r="AC163" s="10"/>
      <c r="AD163" s="11"/>
      <c r="AE163" s="10"/>
      <c r="AF163" s="11"/>
      <c r="AG163" s="10"/>
      <c r="AH163" s="11"/>
      <c r="AI163" s="10"/>
      <c r="AJ163" s="11"/>
    </row>
    <row r="164" spans="1:36">
      <c r="A164">
        <f t="shared" si="6"/>
        <v>122</v>
      </c>
      <c r="B164" s="6"/>
      <c r="C164" s="10"/>
      <c r="D164" s="11"/>
      <c r="E164" s="10"/>
      <c r="F164" s="11"/>
      <c r="G164" s="10"/>
      <c r="H164" s="11"/>
      <c r="I164" s="10"/>
      <c r="J164" s="11"/>
      <c r="K164" s="10"/>
      <c r="L164" s="11"/>
      <c r="M164" s="10"/>
      <c r="N164" s="11"/>
      <c r="O164" s="10"/>
      <c r="P164" s="11"/>
      <c r="Q164" s="10"/>
      <c r="R164" s="11"/>
      <c r="S164" s="10"/>
      <c r="T164" s="11"/>
      <c r="U164" s="10"/>
      <c r="V164" s="11"/>
      <c r="W164" s="10"/>
      <c r="X164" s="11"/>
      <c r="Y164" s="10"/>
      <c r="Z164" s="11"/>
      <c r="AA164" s="10"/>
      <c r="AB164" s="11"/>
      <c r="AC164" s="10"/>
      <c r="AD164" s="11"/>
      <c r="AE164" s="10"/>
      <c r="AF164" s="11"/>
      <c r="AG164" s="10"/>
      <c r="AH164" s="11"/>
      <c r="AI164" s="10"/>
      <c r="AJ164" s="11"/>
    </row>
    <row r="165" spans="1:36">
      <c r="A165">
        <f t="shared" si="6"/>
        <v>123</v>
      </c>
      <c r="B165" s="6"/>
      <c r="C165" s="10"/>
      <c r="D165" s="11"/>
      <c r="E165" s="10"/>
      <c r="F165" s="11"/>
      <c r="G165" s="10"/>
      <c r="H165" s="11"/>
      <c r="I165" s="10"/>
      <c r="J165" s="11"/>
      <c r="K165" s="10"/>
      <c r="L165" s="11"/>
      <c r="M165" s="10"/>
      <c r="N165" s="11"/>
      <c r="O165" s="10"/>
      <c r="P165" s="11"/>
      <c r="Q165" s="10"/>
      <c r="R165" s="11"/>
      <c r="S165" s="10"/>
      <c r="T165" s="11"/>
      <c r="U165" s="10"/>
      <c r="V165" s="11"/>
      <c r="W165" s="10"/>
      <c r="X165" s="11"/>
      <c r="Y165" s="10"/>
      <c r="Z165" s="11"/>
      <c r="AA165" s="10"/>
      <c r="AB165" s="11"/>
      <c r="AC165" s="10"/>
      <c r="AD165" s="11"/>
      <c r="AE165" s="10"/>
      <c r="AF165" s="11"/>
      <c r="AG165" s="10"/>
      <c r="AH165" s="11"/>
      <c r="AI165" s="10"/>
      <c r="AJ165" s="11"/>
    </row>
    <row r="166" spans="1:36">
      <c r="A166">
        <f t="shared" si="6"/>
        <v>124</v>
      </c>
      <c r="B166" s="6"/>
      <c r="C166" s="10"/>
      <c r="D166" s="11"/>
      <c r="E166" s="10"/>
      <c r="F166" s="11"/>
      <c r="G166" s="10"/>
      <c r="H166" s="11"/>
      <c r="I166" s="10"/>
      <c r="J166" s="11"/>
      <c r="K166" s="10"/>
      <c r="L166" s="11"/>
      <c r="M166" s="10"/>
      <c r="N166" s="11"/>
      <c r="O166" s="10"/>
      <c r="P166" s="11"/>
      <c r="Q166" s="10"/>
      <c r="R166" s="11"/>
      <c r="S166" s="10"/>
      <c r="T166" s="11"/>
      <c r="U166" s="10"/>
      <c r="V166" s="11"/>
      <c r="W166" s="10"/>
      <c r="X166" s="11"/>
      <c r="Y166" s="10"/>
      <c r="Z166" s="11"/>
      <c r="AA166" s="10"/>
      <c r="AB166" s="11"/>
      <c r="AC166" s="10"/>
      <c r="AD166" s="11"/>
      <c r="AE166" s="10"/>
      <c r="AF166" s="11"/>
      <c r="AG166" s="10"/>
      <c r="AH166" s="11"/>
      <c r="AI166" s="10"/>
      <c r="AJ166" s="11"/>
    </row>
    <row r="167" spans="1:36">
      <c r="A167">
        <f t="shared" si="6"/>
        <v>125</v>
      </c>
      <c r="B167" s="6"/>
      <c r="C167" s="10"/>
      <c r="D167" s="11"/>
      <c r="E167" s="10"/>
      <c r="F167" s="11"/>
      <c r="G167" s="10"/>
      <c r="H167" s="11"/>
      <c r="I167" s="10"/>
      <c r="J167" s="11"/>
      <c r="K167" s="10"/>
      <c r="L167" s="11"/>
      <c r="M167" s="10"/>
      <c r="N167" s="11"/>
      <c r="O167" s="10"/>
      <c r="P167" s="11"/>
      <c r="Q167" s="10"/>
      <c r="R167" s="11"/>
      <c r="S167" s="10"/>
      <c r="T167" s="11"/>
      <c r="U167" s="10"/>
      <c r="V167" s="11"/>
      <c r="W167" s="10"/>
      <c r="X167" s="11"/>
      <c r="Y167" s="10"/>
      <c r="Z167" s="11"/>
      <c r="AA167" s="10"/>
      <c r="AB167" s="11"/>
      <c r="AC167" s="10"/>
      <c r="AD167" s="11"/>
      <c r="AE167" s="10"/>
      <c r="AF167" s="11"/>
      <c r="AG167" s="10"/>
      <c r="AH167" s="11"/>
      <c r="AI167" s="10"/>
      <c r="AJ167" s="11"/>
    </row>
    <row r="168" spans="1:36">
      <c r="A168">
        <f t="shared" si="6"/>
        <v>126</v>
      </c>
      <c r="B168" s="6"/>
      <c r="C168" s="10"/>
      <c r="D168" s="11"/>
      <c r="E168" s="10"/>
      <c r="F168" s="11"/>
      <c r="G168" s="10"/>
      <c r="H168" s="11"/>
      <c r="I168" s="10"/>
      <c r="J168" s="11"/>
      <c r="K168" s="10"/>
      <c r="L168" s="11"/>
      <c r="M168" s="10"/>
      <c r="N168" s="11"/>
      <c r="O168" s="10"/>
      <c r="P168" s="11"/>
      <c r="Q168" s="10"/>
      <c r="R168" s="11"/>
      <c r="S168" s="10"/>
      <c r="T168" s="11"/>
      <c r="U168" s="10"/>
      <c r="V168" s="11"/>
      <c r="W168" s="10"/>
      <c r="X168" s="11"/>
      <c r="Y168" s="10"/>
      <c r="Z168" s="11"/>
      <c r="AA168" s="10"/>
      <c r="AB168" s="11"/>
      <c r="AC168" s="10"/>
      <c r="AD168" s="11"/>
      <c r="AE168" s="10"/>
      <c r="AF168" s="11"/>
      <c r="AG168" s="10"/>
      <c r="AH168" s="11"/>
      <c r="AI168" s="10"/>
      <c r="AJ168" s="11"/>
    </row>
    <row r="169" spans="1:36">
      <c r="A169">
        <f t="shared" si="6"/>
        <v>127</v>
      </c>
      <c r="B169" s="6"/>
      <c r="C169" s="10"/>
      <c r="D169" s="11"/>
      <c r="E169" s="10"/>
      <c r="F169" s="11"/>
      <c r="G169" s="10"/>
      <c r="H169" s="11"/>
      <c r="I169" s="10"/>
      <c r="J169" s="11"/>
      <c r="K169" s="10"/>
      <c r="L169" s="11"/>
      <c r="M169" s="10"/>
      <c r="N169" s="11"/>
      <c r="O169" s="10"/>
      <c r="P169" s="11"/>
      <c r="Q169" s="10"/>
      <c r="R169" s="11"/>
      <c r="S169" s="10"/>
      <c r="T169" s="11"/>
      <c r="U169" s="10"/>
      <c r="V169" s="11"/>
      <c r="W169" s="10"/>
      <c r="X169" s="11"/>
      <c r="Y169" s="10"/>
      <c r="Z169" s="11"/>
      <c r="AA169" s="10"/>
      <c r="AB169" s="11"/>
      <c r="AC169" s="10"/>
      <c r="AD169" s="11"/>
      <c r="AE169" s="10"/>
      <c r="AF169" s="11"/>
      <c r="AG169" s="10"/>
      <c r="AH169" s="11"/>
      <c r="AI169" s="10"/>
      <c r="AJ169" s="11"/>
    </row>
    <row r="170" spans="1:36">
      <c r="A170">
        <f t="shared" si="6"/>
        <v>128</v>
      </c>
      <c r="B170" s="6"/>
      <c r="C170" s="10"/>
      <c r="D170" s="11"/>
      <c r="E170" s="10"/>
      <c r="F170" s="11"/>
      <c r="G170" s="10"/>
      <c r="H170" s="11"/>
      <c r="I170" s="10"/>
      <c r="J170" s="11"/>
      <c r="K170" s="10"/>
      <c r="L170" s="11"/>
      <c r="M170" s="10"/>
      <c r="N170" s="11"/>
      <c r="O170" s="10"/>
      <c r="P170" s="11"/>
      <c r="Q170" s="10"/>
      <c r="R170" s="11"/>
      <c r="S170" s="10"/>
      <c r="T170" s="11"/>
      <c r="U170" s="10"/>
      <c r="V170" s="11"/>
      <c r="W170" s="10"/>
      <c r="X170" s="11"/>
      <c r="Y170" s="10"/>
      <c r="Z170" s="11"/>
      <c r="AA170" s="10"/>
      <c r="AB170" s="11"/>
      <c r="AC170" s="10"/>
      <c r="AD170" s="11"/>
      <c r="AE170" s="10"/>
      <c r="AF170" s="11"/>
      <c r="AG170" s="10"/>
      <c r="AH170" s="11"/>
      <c r="AI170" s="10"/>
      <c r="AJ170" s="11"/>
    </row>
    <row r="171" spans="1:36">
      <c r="A171">
        <f>+A170+1</f>
        <v>129</v>
      </c>
      <c r="B171" s="6"/>
      <c r="C171" s="10"/>
      <c r="D171" s="11"/>
      <c r="E171" s="10"/>
      <c r="F171" s="11"/>
      <c r="G171" s="10"/>
      <c r="H171" s="11"/>
      <c r="I171" s="10"/>
      <c r="J171" s="11"/>
      <c r="K171" s="10"/>
      <c r="L171" s="11"/>
      <c r="M171" s="10"/>
      <c r="N171" s="11"/>
      <c r="O171" s="10"/>
      <c r="P171" s="11"/>
      <c r="Q171" s="10"/>
      <c r="R171" s="11"/>
      <c r="S171" s="10"/>
      <c r="T171" s="11"/>
      <c r="U171" s="10"/>
      <c r="V171" s="11"/>
      <c r="W171" s="10"/>
      <c r="X171" s="11"/>
      <c r="Y171" s="10"/>
      <c r="Z171" s="11"/>
      <c r="AA171" s="10"/>
      <c r="AB171" s="11"/>
      <c r="AC171" s="10"/>
      <c r="AD171" s="11"/>
      <c r="AE171" s="10"/>
      <c r="AF171" s="11"/>
      <c r="AG171" s="10"/>
      <c r="AH171" s="11"/>
      <c r="AI171" s="10"/>
      <c r="AJ171" s="11"/>
    </row>
    <row r="172" spans="1:36">
      <c r="A172">
        <f>+A171+1</f>
        <v>130</v>
      </c>
      <c r="B172" s="6"/>
      <c r="C172" s="7"/>
      <c r="D172" s="8"/>
      <c r="E172" s="7"/>
      <c r="F172" s="8"/>
      <c r="G172" s="7"/>
      <c r="H172" s="8"/>
      <c r="I172" s="7"/>
      <c r="J172" s="8"/>
      <c r="K172" s="7"/>
      <c r="L172" s="8"/>
      <c r="M172" s="7"/>
      <c r="N172" s="8"/>
      <c r="O172" s="7"/>
      <c r="P172" s="8"/>
      <c r="Q172" s="7"/>
      <c r="R172" s="8"/>
      <c r="S172" s="7"/>
      <c r="T172" s="8"/>
      <c r="U172" s="7"/>
      <c r="V172" s="8"/>
      <c r="W172" s="7"/>
      <c r="X172" s="8"/>
      <c r="Y172" s="7"/>
      <c r="Z172" s="8"/>
      <c r="AA172" s="7"/>
      <c r="AB172" s="8"/>
      <c r="AC172" s="7"/>
      <c r="AD172" s="8"/>
      <c r="AE172" s="7"/>
      <c r="AF172" s="8"/>
      <c r="AG172" s="7"/>
      <c r="AH172" s="8"/>
      <c r="AI172" s="7"/>
      <c r="AJ172" s="8"/>
    </row>
    <row r="173" spans="1:36">
      <c r="A173">
        <f>+A172+1</f>
        <v>131</v>
      </c>
      <c r="B173" s="6"/>
      <c r="C173" s="7"/>
      <c r="D173" s="8"/>
      <c r="E173" s="7"/>
      <c r="F173" s="8"/>
      <c r="G173" s="7"/>
      <c r="H173" s="8"/>
      <c r="I173" s="7"/>
      <c r="J173" s="8"/>
      <c r="K173" s="7"/>
      <c r="L173" s="8"/>
      <c r="M173" s="7"/>
      <c r="N173" s="8"/>
      <c r="O173" s="7"/>
      <c r="P173" s="8"/>
      <c r="Q173" s="7"/>
      <c r="R173" s="8"/>
      <c r="S173" s="7"/>
      <c r="T173" s="8"/>
      <c r="U173" s="7"/>
      <c r="V173" s="8"/>
      <c r="W173" s="7"/>
      <c r="X173" s="8"/>
      <c r="Y173" s="7"/>
      <c r="Z173" s="8"/>
      <c r="AA173" s="7"/>
      <c r="AB173" s="8"/>
      <c r="AC173" s="7"/>
      <c r="AD173" s="8"/>
      <c r="AE173" s="7"/>
      <c r="AF173" s="8"/>
      <c r="AG173" s="7"/>
      <c r="AH173" s="8"/>
      <c r="AI173" s="7"/>
      <c r="AJ173" s="8"/>
    </row>
  </sheetData>
  <mergeCells count="17">
    <mergeCell ref="AC41:AD41"/>
    <mergeCell ref="O41:P41"/>
    <mergeCell ref="Q41:R41"/>
    <mergeCell ref="AI41:AJ41"/>
    <mergeCell ref="S41:T41"/>
    <mergeCell ref="U41:V41"/>
    <mergeCell ref="W41:X41"/>
    <mergeCell ref="Y41:Z41"/>
    <mergeCell ref="AE41:AF41"/>
    <mergeCell ref="AG41:AH41"/>
    <mergeCell ref="AA41:AB41"/>
    <mergeCell ref="M41:N41"/>
    <mergeCell ref="C41:D41"/>
    <mergeCell ref="E41:F41"/>
    <mergeCell ref="G41:H41"/>
    <mergeCell ref="I41:J41"/>
    <mergeCell ref="K41:L41"/>
  </mergeCells>
  <phoneticPr fontId="4" type="noConversion"/>
  <printOptions horizontalCentered="1" verticalCentered="1"/>
  <pageMargins left="0.75" right="0.75" top="0.78740157480314965" bottom="0.78740157480314965" header="0" footer="0"/>
  <pageSetup paperSize="9" orientation="landscape" horizontalDpi="1200" verticalDpi="1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1">
    <pageSetUpPr fitToPage="1"/>
  </sheetPr>
  <dimension ref="A1:BC68"/>
  <sheetViews>
    <sheetView workbookViewId="0"/>
  </sheetViews>
  <sheetFormatPr baseColWidth="10" defaultColWidth="11.5703125" defaultRowHeight="12.75"/>
  <cols>
    <col min="1" max="1" width="5" customWidth="1"/>
    <col min="3" max="3" width="5.28515625" customWidth="1"/>
    <col min="4" max="4" width="4.7109375" customWidth="1"/>
    <col min="5" max="5" width="3.42578125" customWidth="1"/>
    <col min="6" max="7" width="4.42578125" customWidth="1"/>
    <col min="8" max="8" width="3.42578125" customWidth="1"/>
    <col min="9" max="9" width="5.28515625" customWidth="1"/>
    <col min="10" max="11" width="3.85546875" customWidth="1"/>
    <col min="12" max="12" width="5.28515625" customWidth="1"/>
    <col min="13" max="14" width="3.42578125" customWidth="1"/>
    <col min="15" max="15" width="4.7109375" hidden="1" customWidth="1"/>
    <col min="16" max="17" width="3.42578125" hidden="1" customWidth="1"/>
    <col min="18" max="18" width="5.140625" customWidth="1"/>
    <col min="19" max="20" width="3.42578125" customWidth="1"/>
    <col min="21" max="21" width="5.28515625" customWidth="1"/>
    <col min="22" max="23" width="3.85546875" customWidth="1"/>
    <col min="24" max="24" width="4.7109375" customWidth="1"/>
    <col min="25" max="26" width="3.42578125" customWidth="1"/>
    <col min="27" max="27" width="4.42578125" customWidth="1"/>
    <col min="28" max="35" width="3.42578125" customWidth="1"/>
    <col min="36" max="36" width="5" hidden="1" customWidth="1"/>
    <col min="37" max="41" width="3.42578125" hidden="1" customWidth="1"/>
    <col min="42" max="50" width="3.42578125" customWidth="1"/>
    <col min="51" max="51" width="11.42578125" style="24" customWidth="1"/>
  </cols>
  <sheetData>
    <row r="1" spans="1:31">
      <c r="A1" s="5" t="s">
        <v>39</v>
      </c>
      <c r="B1" s="52"/>
    </row>
    <row r="2" spans="1:31">
      <c r="A2" t="s">
        <v>10</v>
      </c>
    </row>
    <row r="3" spans="1:31" ht="13.5" thickBot="1">
      <c r="A3">
        <f>+GENERAL!B6</f>
        <v>12</v>
      </c>
      <c r="C3" s="41">
        <f>SUM(C5:C10)</f>
        <v>-600000000</v>
      </c>
    </row>
    <row r="4" spans="1:31" ht="13.5" thickBot="1">
      <c r="A4" s="19"/>
      <c r="B4" s="19"/>
      <c r="C4" s="20" t="s">
        <v>29</v>
      </c>
      <c r="D4" s="21" t="s">
        <v>2</v>
      </c>
      <c r="E4" s="21" t="s">
        <v>42</v>
      </c>
      <c r="F4" s="22" t="s">
        <v>12</v>
      </c>
    </row>
    <row r="5" spans="1:31" ht="13.5" thickBot="1">
      <c r="A5" s="150">
        <v>1</v>
      </c>
      <c r="B5" s="23" t="s">
        <v>9</v>
      </c>
      <c r="C5" s="47">
        <f>+U$37</f>
        <v>-100000000</v>
      </c>
      <c r="D5" s="48">
        <f>+U$38</f>
        <v>1</v>
      </c>
      <c r="E5" s="45">
        <f>+V$37</f>
        <v>0</v>
      </c>
      <c r="F5" s="199">
        <f>+U$23-(80-140/3)</f>
        <v>-33.333333333333336</v>
      </c>
      <c r="G5">
        <f t="shared" ref="G5:G20" si="0">IF(E5&lt;A$3/2,-1,1)*80+C5+D5/1000</f>
        <v>-100000079.999</v>
      </c>
      <c r="H5" s="30"/>
    </row>
    <row r="6" spans="1:31" ht="13.5" thickBot="1">
      <c r="A6" s="150">
        <v>2</v>
      </c>
      <c r="B6" s="23" t="s">
        <v>43</v>
      </c>
      <c r="C6" s="47">
        <f>+X$37</f>
        <v>-100000000</v>
      </c>
      <c r="D6" s="48">
        <f>+X$38</f>
        <v>1</v>
      </c>
      <c r="E6" s="45">
        <f>+Y$37</f>
        <v>0</v>
      </c>
      <c r="F6" s="199">
        <f>+X$23-(80-140/3)</f>
        <v>-33.333333333333336</v>
      </c>
      <c r="G6">
        <f t="shared" si="0"/>
        <v>-100000079.999</v>
      </c>
      <c r="H6" s="30"/>
    </row>
    <row r="7" spans="1:31" ht="13.5" thickBot="1">
      <c r="A7" s="150">
        <v>2</v>
      </c>
      <c r="B7" s="162" t="s">
        <v>120</v>
      </c>
      <c r="C7" s="47">
        <f>+F$37</f>
        <v>-100000000</v>
      </c>
      <c r="D7" s="48">
        <f>+F$38</f>
        <v>1</v>
      </c>
      <c r="E7" s="45">
        <f>+G$37</f>
        <v>0</v>
      </c>
      <c r="F7" s="199">
        <f>+F$23-(80-140/3)</f>
        <v>-33.333333333333336</v>
      </c>
      <c r="G7">
        <f t="shared" si="0"/>
        <v>-100000079.999</v>
      </c>
      <c r="H7" s="30"/>
    </row>
    <row r="8" spans="1:31" ht="13.5" thickBot="1">
      <c r="A8" s="150">
        <v>4</v>
      </c>
      <c r="B8" s="23" t="s">
        <v>1</v>
      </c>
      <c r="C8" s="47">
        <f>+I$37</f>
        <v>-100000000</v>
      </c>
      <c r="D8" s="48">
        <f>+I$38</f>
        <v>1</v>
      </c>
      <c r="E8" s="45">
        <f>+J$37</f>
        <v>0</v>
      </c>
      <c r="F8" s="199">
        <f>+I$23-5</f>
        <v>-5</v>
      </c>
      <c r="G8">
        <f t="shared" si="0"/>
        <v>-100000079.999</v>
      </c>
      <c r="H8" s="30"/>
    </row>
    <row r="9" spans="1:31" ht="13.5" thickBot="1">
      <c r="A9" s="150">
        <v>4</v>
      </c>
      <c r="B9" s="23" t="s">
        <v>35</v>
      </c>
      <c r="C9" s="47">
        <f>+C$37</f>
        <v>-100000000</v>
      </c>
      <c r="D9" s="48">
        <f>+C$38</f>
        <v>1</v>
      </c>
      <c r="E9" s="46">
        <f>+D$37</f>
        <v>0</v>
      </c>
      <c r="F9" s="199">
        <f>+C$23-5</f>
        <v>-5</v>
      </c>
      <c r="G9">
        <f t="shared" si="0"/>
        <v>-100000079.999</v>
      </c>
      <c r="H9" s="30"/>
    </row>
    <row r="10" spans="1:31" ht="14.25" customHeight="1" thickBot="1">
      <c r="A10" s="150">
        <v>6</v>
      </c>
      <c r="B10" s="23" t="s">
        <v>6</v>
      </c>
      <c r="C10" s="47">
        <f>+R$37</f>
        <v>-100000000</v>
      </c>
      <c r="D10" s="48">
        <f>+R$38</f>
        <v>1</v>
      </c>
      <c r="E10" s="45">
        <f>+S$37</f>
        <v>0</v>
      </c>
      <c r="F10" s="199">
        <f>+R$23-5</f>
        <v>-5</v>
      </c>
      <c r="G10">
        <f t="shared" si="0"/>
        <v>-100000079.999</v>
      </c>
      <c r="H10" s="30"/>
    </row>
    <row r="11" spans="1:31" ht="13.5" hidden="1" thickBot="1">
      <c r="A11" s="150">
        <v>7</v>
      </c>
      <c r="B11" s="23" t="s">
        <v>65</v>
      </c>
      <c r="C11" s="47">
        <f>+AV$37</f>
        <v>-100000000</v>
      </c>
      <c r="D11" s="48">
        <f>+AV$38</f>
        <v>1</v>
      </c>
      <c r="E11" s="45">
        <f>+AW$37</f>
        <v>0</v>
      </c>
      <c r="F11" s="18">
        <f>+AV$23</f>
        <v>0</v>
      </c>
      <c r="G11">
        <f t="shared" si="0"/>
        <v>-100000079.999</v>
      </c>
      <c r="H11" s="30"/>
    </row>
    <row r="12" spans="1:31" ht="13.5" hidden="1" thickBot="1">
      <c r="A12" s="150">
        <v>8</v>
      </c>
      <c r="B12" s="23" t="s">
        <v>26</v>
      </c>
      <c r="C12" s="47">
        <f>+AA$37</f>
        <v>-100000000</v>
      </c>
      <c r="D12" s="48">
        <f>+AA$38</f>
        <v>1</v>
      </c>
      <c r="E12" s="45">
        <f>+AB$37</f>
        <v>0</v>
      </c>
      <c r="F12" s="18">
        <f>+AA$23</f>
        <v>0</v>
      </c>
      <c r="G12">
        <f t="shared" si="0"/>
        <v>-100000079.999</v>
      </c>
      <c r="H12" s="30"/>
    </row>
    <row r="13" spans="1:31" ht="13.5" hidden="1" thickBot="1">
      <c r="A13" s="150">
        <v>9</v>
      </c>
      <c r="B13" s="23" t="s">
        <v>78</v>
      </c>
      <c r="C13" s="47">
        <f>+AD$37</f>
        <v>-100000000</v>
      </c>
      <c r="D13" s="48">
        <f>+AD$38</f>
        <v>1</v>
      </c>
      <c r="E13" s="45">
        <f>+AE$37</f>
        <v>0</v>
      </c>
      <c r="F13" s="18">
        <f>+AD$23</f>
        <v>0</v>
      </c>
      <c r="G13">
        <f t="shared" si="0"/>
        <v>-100000079.999</v>
      </c>
      <c r="H13" s="30"/>
    </row>
    <row r="14" spans="1:31" ht="13.5" hidden="1" thickBot="1">
      <c r="A14" s="150">
        <v>10</v>
      </c>
      <c r="B14" s="23" t="s">
        <v>4</v>
      </c>
      <c r="C14" s="47">
        <f>+AG$37</f>
        <v>-100000000</v>
      </c>
      <c r="D14" s="48">
        <f>+AG$38</f>
        <v>1</v>
      </c>
      <c r="E14" s="45">
        <f>+AH$37</f>
        <v>0</v>
      </c>
      <c r="F14" s="18">
        <f>+AG$23</f>
        <v>0</v>
      </c>
      <c r="G14">
        <f t="shared" si="0"/>
        <v>-100000079.999</v>
      </c>
      <c r="H14" s="30"/>
    </row>
    <row r="15" spans="1:31" ht="13.5" hidden="1" thickBot="1">
      <c r="A15" s="150">
        <v>11</v>
      </c>
      <c r="B15" s="23" t="s">
        <v>28</v>
      </c>
      <c r="C15" s="47">
        <f>+L$37</f>
        <v>-100000000</v>
      </c>
      <c r="D15" s="48">
        <f>+L$38</f>
        <v>1</v>
      </c>
      <c r="E15" s="45">
        <f>+M$37</f>
        <v>0</v>
      </c>
      <c r="F15" s="18">
        <f>+L$23</f>
        <v>0</v>
      </c>
      <c r="G15">
        <f t="shared" si="0"/>
        <v>-100000079.999</v>
      </c>
      <c r="AE15" s="43"/>
    </row>
    <row r="16" spans="1:31" ht="13.5" hidden="1" thickBot="1">
      <c r="A16" s="150">
        <v>12</v>
      </c>
      <c r="B16" s="23" t="s">
        <v>62</v>
      </c>
      <c r="C16" s="47">
        <f>+AP$37</f>
        <v>-100000000</v>
      </c>
      <c r="D16" s="48">
        <f>+AP$38</f>
        <v>1</v>
      </c>
      <c r="E16" s="45">
        <f>+AQ$37</f>
        <v>0</v>
      </c>
      <c r="F16" s="18">
        <f>+AP$23</f>
        <v>0</v>
      </c>
      <c r="G16">
        <f t="shared" si="0"/>
        <v>-100000079.999</v>
      </c>
    </row>
    <row r="17" spans="1:49" ht="13.5" hidden="1" thickBot="1">
      <c r="A17" s="150">
        <v>13</v>
      </c>
      <c r="B17" s="23" t="s">
        <v>61</v>
      </c>
      <c r="C17" s="47">
        <f>+O$37</f>
        <v>-100000000</v>
      </c>
      <c r="D17" s="48">
        <f>+O$38</f>
        <v>1</v>
      </c>
      <c r="E17" s="45">
        <f>+P$37</f>
        <v>0</v>
      </c>
      <c r="F17" s="18">
        <f>+O$23</f>
        <v>0</v>
      </c>
      <c r="G17">
        <f t="shared" si="0"/>
        <v>-100000079.999</v>
      </c>
    </row>
    <row r="18" spans="1:49" ht="13.5" hidden="1" thickBot="1">
      <c r="A18" s="150">
        <v>14</v>
      </c>
      <c r="B18" s="23" t="s">
        <v>56</v>
      </c>
      <c r="C18" s="47">
        <f>+AS$37</f>
        <v>-100000000</v>
      </c>
      <c r="D18" s="48">
        <f>+AS$38</f>
        <v>1</v>
      </c>
      <c r="E18" s="45">
        <f>+AT$37</f>
        <v>0</v>
      </c>
      <c r="F18" s="18">
        <f>+AS$23</f>
        <v>0</v>
      </c>
      <c r="G18">
        <f t="shared" si="0"/>
        <v>-100000079.999</v>
      </c>
    </row>
    <row r="19" spans="1:49" ht="13.5" hidden="1" thickBot="1">
      <c r="A19" s="150">
        <v>15</v>
      </c>
      <c r="B19" s="23" t="s">
        <v>63</v>
      </c>
      <c r="C19" s="47">
        <f>+AM$37</f>
        <v>-100000000</v>
      </c>
      <c r="D19" s="48">
        <f>+AM$38</f>
        <v>1</v>
      </c>
      <c r="E19" s="45">
        <f>+AN$37</f>
        <v>0</v>
      </c>
      <c r="F19" s="18">
        <f>+AM$23</f>
        <v>0</v>
      </c>
      <c r="G19">
        <f t="shared" si="0"/>
        <v>-100000079.999</v>
      </c>
      <c r="AI19" s="61"/>
    </row>
    <row r="20" spans="1:49" ht="13.5" hidden="1" thickBot="1">
      <c r="A20" s="150">
        <v>16</v>
      </c>
      <c r="B20" s="23" t="s">
        <v>72</v>
      </c>
      <c r="C20" s="47">
        <f>+AJ$37</f>
        <v>-100000000</v>
      </c>
      <c r="D20" s="48">
        <f>+AJ$38</f>
        <v>1</v>
      </c>
      <c r="E20" s="45">
        <f>+AK$37</f>
        <v>0</v>
      </c>
      <c r="F20" s="18">
        <f>+AJ$23</f>
        <v>0</v>
      </c>
      <c r="G20">
        <f t="shared" si="0"/>
        <v>-100000079.999</v>
      </c>
    </row>
    <row r="21" spans="1:49">
      <c r="A21" s="16"/>
    </row>
    <row r="22" spans="1:49">
      <c r="A22" s="16"/>
    </row>
    <row r="23" spans="1:49" hidden="1">
      <c r="B23" t="s">
        <v>12</v>
      </c>
      <c r="C23">
        <f>+C24*C25</f>
        <v>0</v>
      </c>
      <c r="D23">
        <f>+D24*D25</f>
        <v>0</v>
      </c>
      <c r="F23">
        <f>+F24*F25</f>
        <v>0</v>
      </c>
      <c r="G23">
        <f>+G24*G25</f>
        <v>0</v>
      </c>
      <c r="I23">
        <f>+I24*I25</f>
        <v>0</v>
      </c>
      <c r="J23">
        <f>+J24*J25</f>
        <v>0</v>
      </c>
      <c r="L23">
        <f>+L24*L25</f>
        <v>0</v>
      </c>
      <c r="M23">
        <f>+M24*M25</f>
        <v>0</v>
      </c>
      <c r="O23">
        <f>+O24*O25</f>
        <v>0</v>
      </c>
      <c r="P23">
        <f>+P24*P25</f>
        <v>0</v>
      </c>
      <c r="R23">
        <f>+R24*R25</f>
        <v>0</v>
      </c>
      <c r="S23">
        <f>+S24*S25</f>
        <v>0</v>
      </c>
      <c r="U23">
        <f>+U24*U25</f>
        <v>0</v>
      </c>
      <c r="V23">
        <f>+V24*V25</f>
        <v>0</v>
      </c>
      <c r="X23">
        <f>+X24*X25</f>
        <v>0</v>
      </c>
      <c r="Y23">
        <f>+Y24*Y25</f>
        <v>0</v>
      </c>
      <c r="AA23">
        <f>+AA24*AA25</f>
        <v>0</v>
      </c>
      <c r="AB23">
        <f>+AB24*AB25</f>
        <v>0</v>
      </c>
      <c r="AD23">
        <f>+AD24*AD25</f>
        <v>0</v>
      </c>
      <c r="AE23">
        <f>+AE24*AE25</f>
        <v>0</v>
      </c>
      <c r="AG23">
        <f>+AG24*AG25</f>
        <v>0</v>
      </c>
      <c r="AH23">
        <f>+AH24*AH25</f>
        <v>0</v>
      </c>
      <c r="AJ23">
        <f>+AJ24*AJ25</f>
        <v>0</v>
      </c>
      <c r="AK23">
        <f>+AK24*AK25</f>
        <v>0</v>
      </c>
      <c r="AM23">
        <f>+AM24*AM25</f>
        <v>0</v>
      </c>
      <c r="AN23">
        <f>+AN24*AN25</f>
        <v>0</v>
      </c>
      <c r="AP23">
        <f>+AP24*AP25</f>
        <v>0</v>
      </c>
      <c r="AQ23">
        <f>+AQ24*AQ25</f>
        <v>0</v>
      </c>
      <c r="AS23">
        <f>+AS24*AS25</f>
        <v>0</v>
      </c>
      <c r="AT23">
        <f>+AT24*AT25</f>
        <v>0</v>
      </c>
      <c r="AV23">
        <f>+AV24*AV25</f>
        <v>0</v>
      </c>
      <c r="AW23">
        <f>+AW24*AW25</f>
        <v>0</v>
      </c>
    </row>
    <row r="24" spans="1:49" hidden="1">
      <c r="C24">
        <f>IF($B36&gt;3,1,0)</f>
        <v>0</v>
      </c>
      <c r="D24">
        <f>IF($B36&gt;3,1,0)</f>
        <v>0</v>
      </c>
      <c r="F24">
        <f>IF($B36&gt;3,1,0)</f>
        <v>0</v>
      </c>
      <c r="G24">
        <f>IF($B36&gt;3,1,0)</f>
        <v>0</v>
      </c>
      <c r="I24">
        <f>IF($B36&gt;3,1,0)</f>
        <v>0</v>
      </c>
      <c r="J24">
        <f>IF($B36&gt;3,1,0)</f>
        <v>0</v>
      </c>
      <c r="L24">
        <f>IF($B36&gt;3,1,0)</f>
        <v>0</v>
      </c>
      <c r="M24">
        <f>IF($B36&gt;3,1,0)</f>
        <v>0</v>
      </c>
      <c r="O24">
        <f>IF($B36&gt;3,1,0)</f>
        <v>0</v>
      </c>
      <c r="P24">
        <f>IF($B36&gt;3,1,0)</f>
        <v>0</v>
      </c>
      <c r="R24">
        <f>IF($B36&gt;3,1,0)</f>
        <v>0</v>
      </c>
      <c r="S24">
        <f>IF($B36&gt;3,1,0)</f>
        <v>0</v>
      </c>
      <c r="U24">
        <f>IF($B36&gt;3,1,0)</f>
        <v>0</v>
      </c>
      <c r="V24">
        <f>IF($B36&gt;3,1,0)</f>
        <v>0</v>
      </c>
      <c r="X24">
        <f>IF($B36&gt;3,1,0)</f>
        <v>0</v>
      </c>
      <c r="Y24">
        <f>IF($B36&gt;3,1,0)</f>
        <v>0</v>
      </c>
      <c r="AA24">
        <f>IF($B36&gt;3,1,0)</f>
        <v>0</v>
      </c>
      <c r="AB24">
        <f>IF($B36&gt;3,1,0)</f>
        <v>0</v>
      </c>
      <c r="AD24">
        <f>IF($B36&gt;3,1,0)</f>
        <v>0</v>
      </c>
      <c r="AE24">
        <f>IF($B36&gt;3,1,0)</f>
        <v>0</v>
      </c>
      <c r="AG24">
        <f>IF($B36&gt;3,1,0)</f>
        <v>0</v>
      </c>
      <c r="AH24">
        <f>IF($B36&gt;3,1,0)</f>
        <v>0</v>
      </c>
      <c r="AJ24">
        <f>IF($B36&gt;3,1,0)</f>
        <v>0</v>
      </c>
      <c r="AK24">
        <f>IF($B36&gt;3,1,0)</f>
        <v>0</v>
      </c>
      <c r="AM24">
        <f>IF($B36&gt;3,1,0)</f>
        <v>0</v>
      </c>
      <c r="AN24">
        <f>IF($B36&gt;3,1,0)</f>
        <v>0</v>
      </c>
      <c r="AP24">
        <f>IF($B36&gt;3,1,0)</f>
        <v>0</v>
      </c>
      <c r="AQ24">
        <f>IF($B36&gt;3,1,0)</f>
        <v>0</v>
      </c>
      <c r="AS24">
        <f>IF($B36&gt;3,1,0)</f>
        <v>0</v>
      </c>
      <c r="AT24">
        <f>IF($B36&gt;3,1,0)</f>
        <v>0</v>
      </c>
      <c r="AV24">
        <f>IF($B36&gt;3,1,0)</f>
        <v>0</v>
      </c>
      <c r="AW24">
        <f>IF($B36&gt;3,1,0)</f>
        <v>0</v>
      </c>
    </row>
    <row r="25" spans="1:49" hidden="1">
      <c r="C25">
        <f>MAX(C26:C30)</f>
        <v>0</v>
      </c>
      <c r="D25">
        <f>+D37</f>
        <v>0</v>
      </c>
      <c r="F25">
        <f>MAX(F26:F30)</f>
        <v>0</v>
      </c>
      <c r="G25">
        <f>+G37</f>
        <v>0</v>
      </c>
      <c r="I25">
        <f>MAX(I26:I30)</f>
        <v>0</v>
      </c>
      <c r="J25">
        <f>+J37</f>
        <v>0</v>
      </c>
      <c r="L25">
        <f>MAX(L26:L30)</f>
        <v>0</v>
      </c>
      <c r="M25">
        <f>+M37</f>
        <v>0</v>
      </c>
      <c r="O25">
        <f>MAX(O26:O30)</f>
        <v>0</v>
      </c>
      <c r="P25">
        <f>+P37</f>
        <v>0</v>
      </c>
      <c r="R25">
        <f>MAX(R26:R30)</f>
        <v>0</v>
      </c>
      <c r="S25">
        <f>+S37</f>
        <v>0</v>
      </c>
      <c r="U25">
        <f>MAX(U26:U30)</f>
        <v>0</v>
      </c>
      <c r="V25">
        <f>+V37</f>
        <v>0</v>
      </c>
      <c r="X25">
        <f>MAX(X26:X30)</f>
        <v>0</v>
      </c>
      <c r="Y25">
        <f>+Y37</f>
        <v>0</v>
      </c>
      <c r="AA25">
        <f>MAX(AA26:AA30)</f>
        <v>0</v>
      </c>
      <c r="AB25">
        <f>+AB37</f>
        <v>0</v>
      </c>
      <c r="AD25">
        <f>MAX(AD26:AD30)</f>
        <v>0</v>
      </c>
      <c r="AE25">
        <f>+AE37</f>
        <v>0</v>
      </c>
      <c r="AG25">
        <f>MAX(AG26:AG30)</f>
        <v>0</v>
      </c>
      <c r="AH25">
        <f>+AH37</f>
        <v>0</v>
      </c>
      <c r="AJ25">
        <f>MAX(AJ26:AJ30)</f>
        <v>0</v>
      </c>
      <c r="AK25">
        <f>+AK37</f>
        <v>0</v>
      </c>
      <c r="AM25">
        <f>MAX(AM26:AM30)</f>
        <v>0</v>
      </c>
      <c r="AN25">
        <f>+AN37</f>
        <v>0</v>
      </c>
      <c r="AP25">
        <f>MAX(AP26:AP30)</f>
        <v>0</v>
      </c>
      <c r="AQ25">
        <f>+AQ37</f>
        <v>0</v>
      </c>
      <c r="AS25">
        <f>MAX(AS26:AS30)</f>
        <v>0</v>
      </c>
      <c r="AT25">
        <f>+AT37</f>
        <v>0</v>
      </c>
      <c r="AV25">
        <f>MAX(AV26:AV30)</f>
        <v>0</v>
      </c>
      <c r="AW25">
        <f>+AW37</f>
        <v>0</v>
      </c>
    </row>
    <row r="26" spans="1:49" hidden="1">
      <c r="C26">
        <f>IF(C$31=5,5,0)</f>
        <v>0</v>
      </c>
      <c r="F26">
        <f>IF(F$31=5,5,0)</f>
        <v>0</v>
      </c>
      <c r="I26">
        <f>IF(I$31=5,5,0)</f>
        <v>0</v>
      </c>
      <c r="L26">
        <f>IF(L$31=5,5,0)</f>
        <v>0</v>
      </c>
      <c r="O26">
        <f>IF(O$31=5,5,0)</f>
        <v>0</v>
      </c>
      <c r="R26">
        <f>IF(R$31=5,5,0)</f>
        <v>0</v>
      </c>
      <c r="U26">
        <f>IF(U$31=5,5,0)</f>
        <v>0</v>
      </c>
      <c r="X26">
        <f>IF(X$31=5,5,0)</f>
        <v>0</v>
      </c>
      <c r="AA26">
        <f>IF(AA$31=5,5,0)</f>
        <v>0</v>
      </c>
      <c r="AD26">
        <f>IF(AD$31=5,5,0)</f>
        <v>0</v>
      </c>
      <c r="AG26">
        <f>IF(AG$31=5,5,0)</f>
        <v>0</v>
      </c>
      <c r="AJ26">
        <f>IF(AJ$31=5,5,0)</f>
        <v>0</v>
      </c>
      <c r="AM26">
        <f>IF(AM$31=5,5,0)</f>
        <v>0</v>
      </c>
      <c r="AP26">
        <f>IF(AP$31=5,5,0)</f>
        <v>0</v>
      </c>
      <c r="AS26">
        <f>IF(AS$31=5,5,0)</f>
        <v>0</v>
      </c>
      <c r="AV26">
        <f>IF(AV$31=5,5,0)</f>
        <v>0</v>
      </c>
    </row>
    <row r="27" spans="1:49" hidden="1">
      <c r="C27">
        <f>IF(C$31=4,10,0)</f>
        <v>0</v>
      </c>
      <c r="F27">
        <f>IF(F$31=4,10,0)</f>
        <v>0</v>
      </c>
      <c r="I27">
        <f>IF(I$31=4,10,0)</f>
        <v>0</v>
      </c>
      <c r="L27">
        <f>IF(L$31=4,10,0)</f>
        <v>0</v>
      </c>
      <c r="O27">
        <f>IF(O$31=4,10,0)</f>
        <v>0</v>
      </c>
      <c r="R27">
        <f>IF(R$31=4,10,0)</f>
        <v>0</v>
      </c>
      <c r="U27">
        <f>IF(U$31=4,10,0)</f>
        <v>0</v>
      </c>
      <c r="X27">
        <f>IF(X$31=4,10,0)</f>
        <v>0</v>
      </c>
      <c r="AA27">
        <f>IF(AA$31=4,10,0)</f>
        <v>0</v>
      </c>
      <c r="AD27">
        <f>IF(AD$31=4,10,0)</f>
        <v>0</v>
      </c>
      <c r="AG27">
        <f>IF(AG$31=4,10,0)</f>
        <v>0</v>
      </c>
      <c r="AJ27">
        <f>IF(AJ$31=4,10,0)</f>
        <v>0</v>
      </c>
      <c r="AM27">
        <f>IF(AM$31=4,10,0)</f>
        <v>0</v>
      </c>
      <c r="AP27">
        <f>IF(AP$31=4,10,0)</f>
        <v>0</v>
      </c>
      <c r="AS27">
        <f>IF(AS$31=4,10,0)</f>
        <v>0</v>
      </c>
      <c r="AV27">
        <f>IF(AV$31=4,10,0)</f>
        <v>0</v>
      </c>
    </row>
    <row r="28" spans="1:49" hidden="1">
      <c r="C28">
        <f>IF(C$31=3,20,0)</f>
        <v>0</v>
      </c>
      <c r="F28">
        <f>IF(F$31=3,20,0)</f>
        <v>0</v>
      </c>
      <c r="I28">
        <f>IF(I$31=3,20,0)</f>
        <v>0</v>
      </c>
      <c r="L28">
        <f>IF(L$31=3,20,0)</f>
        <v>0</v>
      </c>
      <c r="O28">
        <f>IF(O$31=3,20,0)</f>
        <v>0</v>
      </c>
      <c r="R28">
        <f>IF(R$31=3,20,0)</f>
        <v>0</v>
      </c>
      <c r="U28">
        <f>IF(U$31=3,20,0)</f>
        <v>0</v>
      </c>
      <c r="X28">
        <f>IF(X$31=3,20,0)</f>
        <v>0</v>
      </c>
      <c r="AA28">
        <f>IF(AA$31=3,20,0)</f>
        <v>0</v>
      </c>
      <c r="AD28">
        <f>IF(AD$31=3,20,0)</f>
        <v>0</v>
      </c>
      <c r="AG28">
        <f>IF(AG$31=3,20,0)</f>
        <v>0</v>
      </c>
      <c r="AJ28">
        <f>IF(AJ$31=3,20,0)</f>
        <v>0</v>
      </c>
      <c r="AM28">
        <f>IF(AM$31=3,20,0)</f>
        <v>0</v>
      </c>
      <c r="AP28">
        <f>IF(AP$31=3,20,0)</f>
        <v>0</v>
      </c>
      <c r="AS28">
        <f>IF(AS$31=3,20,0)</f>
        <v>0</v>
      </c>
      <c r="AV28">
        <f>IF(AV$31=3,20,0)</f>
        <v>0</v>
      </c>
    </row>
    <row r="29" spans="1:49" hidden="1">
      <c r="C29">
        <f>IF(C$31=2,40,0)</f>
        <v>0</v>
      </c>
      <c r="F29">
        <f>IF(F$31=2,40,0)</f>
        <v>0</v>
      </c>
      <c r="I29">
        <f>IF(I$31=2,40,0)</f>
        <v>0</v>
      </c>
      <c r="L29">
        <f>IF(L$31=2,40,0)</f>
        <v>0</v>
      </c>
      <c r="O29">
        <f>IF(O$31=2,40,0)</f>
        <v>0</v>
      </c>
      <c r="R29">
        <f>IF(R$31=2,40,0)</f>
        <v>0</v>
      </c>
      <c r="U29">
        <f>IF(U$31=2,40,0)</f>
        <v>0</v>
      </c>
      <c r="X29">
        <f>IF(X$31=2,40,0)</f>
        <v>0</v>
      </c>
      <c r="AA29">
        <f>IF(AA$31=2,40,0)</f>
        <v>0</v>
      </c>
      <c r="AD29">
        <f>IF(AD$31=2,40,0)</f>
        <v>0</v>
      </c>
      <c r="AG29">
        <f>IF(AG$31=2,40,0)</f>
        <v>0</v>
      </c>
      <c r="AJ29">
        <f>IF(AJ$31=2,40,0)</f>
        <v>0</v>
      </c>
      <c r="AM29">
        <f>IF(AM$31=2,40,0)</f>
        <v>0</v>
      </c>
      <c r="AP29">
        <f>IF(AP$31=2,40,0)</f>
        <v>0</v>
      </c>
      <c r="AS29">
        <f>IF(AS$31=2,40,0)</f>
        <v>0</v>
      </c>
      <c r="AV29">
        <f>IF(AV$31=2,40,0)</f>
        <v>0</v>
      </c>
    </row>
    <row r="30" spans="1:49" hidden="1">
      <c r="C30">
        <f>IF(C$31=1,80,0)</f>
        <v>0</v>
      </c>
      <c r="F30">
        <f>IF(F$31=1,80,0)</f>
        <v>0</v>
      </c>
      <c r="I30">
        <f>IF(I$31=1,80,0)</f>
        <v>0</v>
      </c>
      <c r="L30">
        <f>IF(L$31=1,80,0)</f>
        <v>0</v>
      </c>
      <c r="O30">
        <f>IF(O$31=1,80,0)</f>
        <v>0</v>
      </c>
      <c r="R30">
        <f>IF(R$31=1,80,0)</f>
        <v>0</v>
      </c>
      <c r="U30">
        <f>IF(U$31=1,80,0)</f>
        <v>0</v>
      </c>
      <c r="X30">
        <f>IF(X$31=1,80,0)</f>
        <v>0</v>
      </c>
      <c r="AA30">
        <f>IF(AA$31=1,80,0)</f>
        <v>0</v>
      </c>
      <c r="AD30">
        <f>IF(AD$31=1,80,0)</f>
        <v>0</v>
      </c>
      <c r="AG30">
        <f>IF(AG$31=1,80,0)</f>
        <v>0</v>
      </c>
      <c r="AJ30">
        <f>IF(AJ$31=1,80,0)</f>
        <v>0</v>
      </c>
      <c r="AM30">
        <f>IF(AM$31=1,80,0)</f>
        <v>0</v>
      </c>
      <c r="AP30">
        <f>IF(AP$31=1,80,0)</f>
        <v>0</v>
      </c>
      <c r="AS30">
        <f>IF(AS$31=1,80,0)</f>
        <v>0</v>
      </c>
      <c r="AV30">
        <f>IF(AV$31=1,80,0)</f>
        <v>0</v>
      </c>
    </row>
    <row r="31" spans="1:49" hidden="1">
      <c r="C31">
        <f>RANK(C32,$C32:$AW32)*C36</f>
        <v>0</v>
      </c>
      <c r="F31">
        <f>RANK(F32,$C32:$AW32)*F36</f>
        <v>0</v>
      </c>
      <c r="I31">
        <f>RANK(I32,$C32:$AW32)*I36</f>
        <v>0</v>
      </c>
      <c r="L31">
        <f>RANK(L32,$C32:$AW32)*L36</f>
        <v>0</v>
      </c>
      <c r="O31">
        <f>RANK(O32,$C32:$AW32)*O36</f>
        <v>0</v>
      </c>
      <c r="R31">
        <f>RANK(R32,$C32:$AW32)*R36</f>
        <v>0</v>
      </c>
      <c r="U31">
        <f>RANK(U32,$C32:$AW32)*U36</f>
        <v>0</v>
      </c>
      <c r="X31">
        <f>RANK(X32,$C32:$AW32)*X36</f>
        <v>0</v>
      </c>
      <c r="AA31">
        <f>RANK(AA32,$C32:$AW32)*AA36</f>
        <v>0</v>
      </c>
      <c r="AD31">
        <f>RANK(AD32,$C32:$AW32)*AD36</f>
        <v>0</v>
      </c>
      <c r="AG31">
        <f>RANK(AG32,$C32:$AW32)*AG36</f>
        <v>0</v>
      </c>
      <c r="AJ31">
        <f>RANK(AJ32,$C32:$AW32)*AJ36</f>
        <v>0</v>
      </c>
      <c r="AM31">
        <f>RANK(AM32,$C32:$AW32)*AM36</f>
        <v>0</v>
      </c>
      <c r="AP31">
        <f>RANK(AP32,$C32:$AW32)*AP36</f>
        <v>0</v>
      </c>
      <c r="AS31">
        <f>RANK(AS32,$C32:$AW32)*AS36</f>
        <v>0</v>
      </c>
      <c r="AV31">
        <f>RANK(AV32,$C32:$AW32)*AV36</f>
        <v>0</v>
      </c>
    </row>
    <row r="32" spans="1:49" hidden="1">
      <c r="C32">
        <f>SUM(C33:C35)</f>
        <v>-999980</v>
      </c>
      <c r="F32">
        <f>SUM(F33:F35)</f>
        <v>-999980</v>
      </c>
      <c r="I32">
        <f>SUM(I33:I35)</f>
        <v>-999980</v>
      </c>
      <c r="L32">
        <f>SUM(L33:L35)</f>
        <v>-999980</v>
      </c>
      <c r="O32">
        <f>SUM(O33:O35)</f>
        <v>-999980</v>
      </c>
      <c r="R32">
        <f>SUM(R33:R35)</f>
        <v>-999980</v>
      </c>
      <c r="U32">
        <f>SUM(U33:U35)</f>
        <v>-999980</v>
      </c>
      <c r="X32">
        <f>SUM(X33:X35)</f>
        <v>-999980</v>
      </c>
      <c r="AA32">
        <f>SUM(AA33:AA35)</f>
        <v>-999980</v>
      </c>
      <c r="AD32">
        <f>SUM(AD33:AD35)</f>
        <v>-999980</v>
      </c>
      <c r="AG32">
        <f>SUM(AG33:AG35)</f>
        <v>-999980</v>
      </c>
      <c r="AJ32">
        <f>SUM(AJ33:AJ35)</f>
        <v>-999980</v>
      </c>
      <c r="AM32">
        <f>SUM(AM33:AM35)</f>
        <v>-999980</v>
      </c>
      <c r="AP32">
        <f>SUM(AP33:AP35)</f>
        <v>-999980</v>
      </c>
      <c r="AS32">
        <f>SUM(AS33:AS35)</f>
        <v>-999980</v>
      </c>
      <c r="AV32">
        <f>SUM(AV33:AV35)</f>
        <v>-999980</v>
      </c>
    </row>
    <row r="33" spans="1:55" hidden="1">
      <c r="C33">
        <f>+D37</f>
        <v>0</v>
      </c>
      <c r="F33">
        <f>+G37</f>
        <v>0</v>
      </c>
      <c r="I33">
        <f>+J37</f>
        <v>0</v>
      </c>
      <c r="L33">
        <f>+M37</f>
        <v>0</v>
      </c>
      <c r="O33">
        <f>+P37</f>
        <v>0</v>
      </c>
      <c r="R33">
        <f>+S37</f>
        <v>0</v>
      </c>
      <c r="U33">
        <f>+V37</f>
        <v>0</v>
      </c>
      <c r="X33">
        <f>+Y37</f>
        <v>0</v>
      </c>
      <c r="AA33">
        <f>+AB37</f>
        <v>0</v>
      </c>
      <c r="AD33">
        <f>+AE37</f>
        <v>0</v>
      </c>
      <c r="AG33">
        <f>+AH37</f>
        <v>0</v>
      </c>
      <c r="AJ33">
        <f>+AK37</f>
        <v>0</v>
      </c>
      <c r="AM33">
        <f>+AN37</f>
        <v>0</v>
      </c>
      <c r="AP33">
        <f>+AQ37</f>
        <v>0</v>
      </c>
      <c r="AS33">
        <f>+AT37</f>
        <v>0</v>
      </c>
      <c r="AV33">
        <f>+AW37</f>
        <v>0</v>
      </c>
    </row>
    <row r="34" spans="1:55" hidden="1">
      <c r="C34">
        <f>+C38*20</f>
        <v>20</v>
      </c>
      <c r="F34">
        <f>+F38*20</f>
        <v>20</v>
      </c>
      <c r="I34">
        <f>+I38*20</f>
        <v>20</v>
      </c>
      <c r="L34">
        <f>+L38*20</f>
        <v>20</v>
      </c>
      <c r="O34">
        <f>+O38*20</f>
        <v>20</v>
      </c>
      <c r="R34">
        <f>+R38*20</f>
        <v>20</v>
      </c>
      <c r="U34">
        <f>+U38*20</f>
        <v>20</v>
      </c>
      <c r="X34">
        <f>+X38*20</f>
        <v>20</v>
      </c>
      <c r="AA34">
        <f>+AA38*20</f>
        <v>20</v>
      </c>
      <c r="AD34">
        <f>+AD38*20</f>
        <v>20</v>
      </c>
      <c r="AG34">
        <f>+AG38*20</f>
        <v>20</v>
      </c>
      <c r="AJ34">
        <f>+AJ38*20</f>
        <v>20</v>
      </c>
      <c r="AM34">
        <f>+AM38*20</f>
        <v>20</v>
      </c>
      <c r="AP34">
        <f>+AP38*20</f>
        <v>20</v>
      </c>
      <c r="AS34">
        <f>+AS38*20</f>
        <v>20</v>
      </c>
      <c r="AV34">
        <f>+AV38*20</f>
        <v>20</v>
      </c>
      <c r="AY34"/>
    </row>
    <row r="35" spans="1:55" hidden="1">
      <c r="C35">
        <f>IF(D37-$A3/2&lt;0,-1000000,C37*C36*10000+C37)</f>
        <v>-1000000</v>
      </c>
      <c r="F35">
        <f>IF(G37-$A3/2&lt;0,-1000000,F37*F36*10000+F37)</f>
        <v>-1000000</v>
      </c>
      <c r="I35">
        <f>IF(J37-$A3/2&lt;0,-1000000,I37*I36*10000+I37)</f>
        <v>-1000000</v>
      </c>
      <c r="L35">
        <f>IF(M37-$A3/2&lt;0,-1000000,L37*L36*10000+L37)</f>
        <v>-1000000</v>
      </c>
      <c r="O35">
        <f>IF(P37-$A3/2&lt;0,-1000000,O37*O36*10000+O37)</f>
        <v>-1000000</v>
      </c>
      <c r="R35">
        <f>IF(S37-$A3/2&lt;0,-1000000,R37*R36*10000+R37)</f>
        <v>-1000000</v>
      </c>
      <c r="U35">
        <f>IF(V37-$A3/2&lt;0,-1000000,U37*U36*10000+U37)</f>
        <v>-1000000</v>
      </c>
      <c r="X35">
        <f>IF(Y37-$A3/2&lt;0,-1000000,X37*X36*10000+X37)</f>
        <v>-1000000</v>
      </c>
      <c r="AA35">
        <f>IF(AB37-$A3/2&lt;0,-1000000,AA37*AA36*10000+AA37)</f>
        <v>-1000000</v>
      </c>
      <c r="AD35">
        <f>IF(AE37-$A3/2&lt;0,-1000000,AD37*AD36*10000+AD37)</f>
        <v>-1000000</v>
      </c>
      <c r="AG35">
        <f>IF(AH37-$A3/2&lt;0,-1000000,AG37*AG36*10000+AG37)</f>
        <v>-1000000</v>
      </c>
      <c r="AJ35">
        <f>IF(AK37-$A3/2&lt;0,-1000000,AJ37*AJ36*10000+AJ37)</f>
        <v>-1000000</v>
      </c>
      <c r="AM35">
        <f>IF(AN37-$A3/2&lt;0,-1000000,AM37*AM36*10000+AM37)</f>
        <v>-1000000</v>
      </c>
      <c r="AP35">
        <f>IF(AQ37-$A3/2&lt;0,-1000000,AP37*AP36*10000+AP37)</f>
        <v>-1000000</v>
      </c>
      <c r="AS35">
        <f>IF(AT37-$A3/2&lt;0,-1000000,AS37*AS36*10000+AS37)</f>
        <v>-1000000</v>
      </c>
      <c r="AV35">
        <f>IF(AW37-$A3/2&lt;0,-1000000,AV37*AV36*10000+AV37)</f>
        <v>-1000000</v>
      </c>
    </row>
    <row r="36" spans="1:55">
      <c r="A36" t="s">
        <v>13</v>
      </c>
      <c r="B36">
        <f>SUM(C36:AV36)</f>
        <v>0</v>
      </c>
      <c r="C36">
        <f>IF(D37&gt;=$A3/2,1,0)</f>
        <v>0</v>
      </c>
      <c r="F36">
        <f>IF(G37&gt;=$A3/2,1,0)</f>
        <v>0</v>
      </c>
      <c r="I36">
        <f>IF(J37&gt;=$A3/2,1,0)</f>
        <v>0</v>
      </c>
      <c r="L36">
        <f>IF(M37&gt;=$A3/2,1,0)</f>
        <v>0</v>
      </c>
      <c r="O36">
        <f>IF(P37&gt;=$A3/2,1,0)</f>
        <v>0</v>
      </c>
      <c r="R36">
        <f>IF(S37&gt;=$A3/2,1,0)</f>
        <v>0</v>
      </c>
      <c r="U36">
        <f>IF(V37&gt;=$A3/2,1,0)</f>
        <v>0</v>
      </c>
      <c r="X36">
        <f>IF(Y37&gt;=$A3/2,1,0)</f>
        <v>0</v>
      </c>
      <c r="AA36">
        <f>IF(AB37&gt;=$A3/2,1,0)</f>
        <v>0</v>
      </c>
      <c r="AD36">
        <f>IF(AE37&gt;=$A3/2,1,0)</f>
        <v>0</v>
      </c>
      <c r="AG36">
        <f>IF(AH37&gt;=$A3/2,1,0)</f>
        <v>0</v>
      </c>
      <c r="AJ36">
        <f>IF(AK37&gt;=$A3/2,1,0)</f>
        <v>0</v>
      </c>
      <c r="AM36">
        <f>IF(AN37&gt;=$A3/2,1,0)</f>
        <v>0</v>
      </c>
      <c r="AP36">
        <f>IF(AQ37&gt;=$A3/2,1,0)</f>
        <v>0</v>
      </c>
      <c r="AS36">
        <f>IF(AT37&gt;=$A3/2,1,0)</f>
        <v>0</v>
      </c>
      <c r="AV36">
        <f>IF(AW37&gt;=$A3/2,1,0)</f>
        <v>0</v>
      </c>
    </row>
    <row r="37" spans="1:55" ht="13.5" hidden="1" thickBot="1">
      <c r="C37" s="2">
        <f>IF(SUM(C42:C153)&lt;-1000,-100000000,SUM(C42:C153))</f>
        <v>-100000000</v>
      </c>
      <c r="D37" s="2">
        <f>COUNT(D42:D153)</f>
        <v>0</v>
      </c>
      <c r="E37" s="2"/>
      <c r="F37" s="2">
        <f>IF(SUM(F42:F153)&lt;-1000,-100000000,SUM(F42:F153))</f>
        <v>-100000000</v>
      </c>
      <c r="G37" s="2">
        <f>COUNT(G42:G153)</f>
        <v>0</v>
      </c>
      <c r="H37" s="2"/>
      <c r="I37" s="2">
        <f>IF(SUM(I42:I153)&lt;-1000,-100000000,SUM(I42:I153))</f>
        <v>-100000000</v>
      </c>
      <c r="J37" s="2">
        <f>COUNT(J42:J153)</f>
        <v>0</v>
      </c>
      <c r="K37" s="2"/>
      <c r="L37" s="2">
        <f>IF(SUM(L42:L153)&lt;-1000,-100000000,SUM(L42:L153))</f>
        <v>-100000000</v>
      </c>
      <c r="M37" s="2">
        <f>COUNT(M42:M153)</f>
        <v>0</v>
      </c>
      <c r="N37" s="2"/>
      <c r="O37" s="2">
        <f>IF(SUM(O42:O153)&lt;-1000,-100000000,SUM(O42:O153))</f>
        <v>-100000000</v>
      </c>
      <c r="P37" s="2">
        <f>COUNT(P42:P153)</f>
        <v>0</v>
      </c>
      <c r="Q37" s="2"/>
      <c r="R37" s="2">
        <f>IF(SUM(R42:R153)&lt;-1000,-100000000,SUM(R42:R153))</f>
        <v>-100000000</v>
      </c>
      <c r="S37" s="2">
        <f>COUNT(S42:S153)</f>
        <v>0</v>
      </c>
      <c r="T37" s="2"/>
      <c r="U37" s="2">
        <f>IF(SUM(U42:U153)&lt;-1000,-100000000,SUM(U42:U153))</f>
        <v>-100000000</v>
      </c>
      <c r="V37" s="2">
        <f>COUNT(V42:V153)</f>
        <v>0</v>
      </c>
      <c r="W37" s="2"/>
      <c r="X37" s="2">
        <f>IF(SUM(X42:X153)&lt;-1000,-100000000,SUM(X42:X153))</f>
        <v>-100000000</v>
      </c>
      <c r="Y37" s="2">
        <f>COUNT(Y42:Y153)</f>
        <v>0</v>
      </c>
      <c r="Z37" s="2"/>
      <c r="AA37" s="2">
        <f>IF(SUM(AA42:AA153)&lt;-1000,-100000000,SUM(AA42:AA153))</f>
        <v>-100000000</v>
      </c>
      <c r="AB37" s="2">
        <f>COUNT(AB42:AB153)</f>
        <v>0</v>
      </c>
      <c r="AC37" s="2"/>
      <c r="AD37" s="2">
        <f>IF(SUM(AD42:AD153)&lt;-1000,-100000000,SUM(AD42:AD153))</f>
        <v>-100000000</v>
      </c>
      <c r="AE37" s="2">
        <f>COUNT(AE42:AE153)</f>
        <v>0</v>
      </c>
      <c r="AF37" s="2"/>
      <c r="AG37" s="2">
        <f>IF(SUM(AG42:AG153)&lt;-1000,-100000000,SUM(AG42:AG153))</f>
        <v>-100000000</v>
      </c>
      <c r="AH37" s="2">
        <f>COUNT(AH42:AH153)</f>
        <v>0</v>
      </c>
      <c r="AI37" s="2"/>
      <c r="AJ37" s="2">
        <f>IF(SUM(AJ42:AJ153)&lt;-1000,-100000000,SUM(AJ42:AJ153))</f>
        <v>-100000000</v>
      </c>
      <c r="AK37" s="2">
        <f>COUNT(AK42:AK153)</f>
        <v>0</v>
      </c>
      <c r="AL37" s="2"/>
      <c r="AM37" s="2">
        <f>IF(SUM(AM42:AM153)&lt;-1000,-100000000,SUM(AM42:AM153))</f>
        <v>-100000000</v>
      </c>
      <c r="AN37" s="2">
        <f>COUNT(AN42:AN153)</f>
        <v>0</v>
      </c>
      <c r="AO37" s="2"/>
      <c r="AP37" s="2">
        <f>IF(SUM(AP42:AP153)&lt;-1000,-100000000,SUM(AP42:AP153))</f>
        <v>-100000000</v>
      </c>
      <c r="AQ37" s="2">
        <f>COUNT(AQ42:AQ153)</f>
        <v>0</v>
      </c>
      <c r="AR37" s="2"/>
      <c r="AS37" s="2">
        <f>IF(SUM(AS42:AS153)&lt;-1000,-100000000,SUM(AS42:AS153))</f>
        <v>-100000000</v>
      </c>
      <c r="AT37" s="2">
        <f>COUNT(AT42:AT153)</f>
        <v>0</v>
      </c>
      <c r="AU37" s="2"/>
      <c r="AV37" s="2">
        <f>IF(SUM(AV42:AV153)&lt;-1000,-100000000,SUM(AV42:AV153))</f>
        <v>-100000000</v>
      </c>
      <c r="AW37" s="2">
        <f>COUNT(AW42:AW153)</f>
        <v>0</v>
      </c>
      <c r="AX37" s="2"/>
      <c r="AY37" s="25"/>
      <c r="AZ37" t="s">
        <v>7</v>
      </c>
    </row>
    <row r="38" spans="1:55" hidden="1">
      <c r="C38" s="2">
        <f>+D38-E38</f>
        <v>1</v>
      </c>
      <c r="D38" s="2">
        <f>SUM(D42:D168)</f>
        <v>0</v>
      </c>
      <c r="E38" s="2">
        <f>SUM(E42:E168)</f>
        <v>-1</v>
      </c>
      <c r="F38" s="2">
        <f>+G38-H38</f>
        <v>1</v>
      </c>
      <c r="G38" s="2">
        <f>SUM(G42:G168)</f>
        <v>0</v>
      </c>
      <c r="H38" s="2">
        <f>SUM(H42:H168)</f>
        <v>-1</v>
      </c>
      <c r="I38" s="2">
        <f>+J38-K38</f>
        <v>1</v>
      </c>
      <c r="J38" s="2">
        <f>SUM(J42:J168)</f>
        <v>0</v>
      </c>
      <c r="K38" s="2">
        <f>SUM(K42:K168)</f>
        <v>-1</v>
      </c>
      <c r="L38" s="2">
        <f>+M38-N38</f>
        <v>1</v>
      </c>
      <c r="M38" s="2">
        <f>SUM(M42:M168)</f>
        <v>0</v>
      </c>
      <c r="N38" s="2">
        <f>SUM(N42:N168)</f>
        <v>-1</v>
      </c>
      <c r="O38" s="2">
        <f>+P38-Q38</f>
        <v>1</v>
      </c>
      <c r="P38" s="2">
        <f>SUM(P42:P168)</f>
        <v>0</v>
      </c>
      <c r="Q38" s="2">
        <f>SUM(Q42:Q168)</f>
        <v>-1</v>
      </c>
      <c r="R38" s="2">
        <f>+S38-T38</f>
        <v>1</v>
      </c>
      <c r="S38" s="2">
        <f>SUM(S42:S168)</f>
        <v>0</v>
      </c>
      <c r="T38" s="2">
        <f>SUM(T42:T168)</f>
        <v>-1</v>
      </c>
      <c r="U38" s="2">
        <f>+V38-W38</f>
        <v>1</v>
      </c>
      <c r="V38" s="2">
        <f>SUM(V42:V168)</f>
        <v>0</v>
      </c>
      <c r="W38" s="2">
        <f>SUM(W42:W168)</f>
        <v>-1</v>
      </c>
      <c r="X38" s="2">
        <f>+Y38-Z38</f>
        <v>1</v>
      </c>
      <c r="Y38" s="2">
        <f>SUM(Y42:Y168)</f>
        <v>0</v>
      </c>
      <c r="Z38" s="2">
        <f>SUM(Z42:Z168)</f>
        <v>-1</v>
      </c>
      <c r="AA38" s="2">
        <f>+AB38-AC38</f>
        <v>1</v>
      </c>
      <c r="AB38" s="2">
        <f>SUM(AB42:AB168)</f>
        <v>0</v>
      </c>
      <c r="AC38" s="2">
        <f>SUM(AC42:AC168)</f>
        <v>-1</v>
      </c>
      <c r="AD38" s="2">
        <f>+AE38-AF38</f>
        <v>1</v>
      </c>
      <c r="AE38" s="2">
        <f>SUM(AE42:AE168)</f>
        <v>0</v>
      </c>
      <c r="AF38" s="2">
        <f>SUM(AF42:AF168)</f>
        <v>-1</v>
      </c>
      <c r="AG38" s="2">
        <f>+AH38-AI38</f>
        <v>1</v>
      </c>
      <c r="AH38" s="2">
        <f>SUM(AH42:AH168)</f>
        <v>0</v>
      </c>
      <c r="AI38" s="2">
        <f>SUM(AI42:AI168)</f>
        <v>-1</v>
      </c>
      <c r="AJ38" s="2">
        <f>+AK38-AL38</f>
        <v>1</v>
      </c>
      <c r="AK38" s="2">
        <f>SUM(AK42:AK168)</f>
        <v>0</v>
      </c>
      <c r="AL38" s="2">
        <f>SUM(AL42:AL168)</f>
        <v>-1</v>
      </c>
      <c r="AM38" s="2">
        <f>+AN38-AO38</f>
        <v>1</v>
      </c>
      <c r="AN38" s="2">
        <f>SUM(AN42:AN168)</f>
        <v>0</v>
      </c>
      <c r="AO38" s="2">
        <f>SUM(AO42:AO168)</f>
        <v>-1</v>
      </c>
      <c r="AP38" s="2">
        <f>+AQ38-AR38</f>
        <v>1</v>
      </c>
      <c r="AQ38" s="2">
        <f>SUM(AQ42:AQ168)</f>
        <v>0</v>
      </c>
      <c r="AR38" s="2">
        <f>SUM(AR42:AR168)</f>
        <v>-1</v>
      </c>
      <c r="AS38" s="2">
        <f>+AT38-AU38</f>
        <v>1</v>
      </c>
      <c r="AT38" s="2">
        <f>SUM(AT42:AT168)</f>
        <v>0</v>
      </c>
      <c r="AU38" s="2">
        <f>SUM(AU42:AU168)</f>
        <v>-1</v>
      </c>
      <c r="AV38" s="2">
        <f>+AW38-AX38</f>
        <v>1</v>
      </c>
      <c r="AW38" s="2">
        <f>SUM(AW42:AW168)</f>
        <v>0</v>
      </c>
      <c r="AX38" s="2">
        <f>SUM(AX42:AX168)</f>
        <v>-1</v>
      </c>
      <c r="AY38" s="26"/>
      <c r="AZ38" t="s">
        <v>8</v>
      </c>
    </row>
    <row r="39" spans="1:55" ht="13.5" thickBot="1"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Y39" s="41">
        <f>MAX(AZ42:AZ101)</f>
        <v>0</v>
      </c>
    </row>
    <row r="40" spans="1:55" ht="13.5" thickBot="1">
      <c r="B40" s="84" t="s">
        <v>0</v>
      </c>
      <c r="C40" s="409" t="s">
        <v>35</v>
      </c>
      <c r="D40" s="410"/>
      <c r="E40" s="411"/>
      <c r="F40" s="423" t="s">
        <v>120</v>
      </c>
      <c r="G40" s="410"/>
      <c r="H40" s="411"/>
      <c r="I40" s="409" t="s">
        <v>1</v>
      </c>
      <c r="J40" s="410"/>
      <c r="K40" s="411"/>
      <c r="L40" s="409" t="s">
        <v>28</v>
      </c>
      <c r="M40" s="410"/>
      <c r="N40" s="411"/>
      <c r="O40" s="409" t="s">
        <v>61</v>
      </c>
      <c r="P40" s="410"/>
      <c r="Q40" s="411"/>
      <c r="R40" s="409" t="s">
        <v>6</v>
      </c>
      <c r="S40" s="410"/>
      <c r="T40" s="411"/>
      <c r="U40" s="409" t="s">
        <v>9</v>
      </c>
      <c r="V40" s="410"/>
      <c r="W40" s="411"/>
      <c r="X40" s="409" t="s">
        <v>43</v>
      </c>
      <c r="Y40" s="410"/>
      <c r="Z40" s="411"/>
      <c r="AA40" s="409" t="s">
        <v>26</v>
      </c>
      <c r="AB40" s="410"/>
      <c r="AC40" s="411"/>
      <c r="AD40" s="409" t="s">
        <v>78</v>
      </c>
      <c r="AE40" s="410"/>
      <c r="AF40" s="411"/>
      <c r="AG40" s="409" t="s">
        <v>4</v>
      </c>
      <c r="AH40" s="410"/>
      <c r="AI40" s="411"/>
      <c r="AJ40" s="409" t="s">
        <v>72</v>
      </c>
      <c r="AK40" s="410"/>
      <c r="AL40" s="411"/>
      <c r="AM40" s="409" t="s">
        <v>63</v>
      </c>
      <c r="AN40" s="410"/>
      <c r="AO40" s="411"/>
      <c r="AP40" s="409" t="s">
        <v>62</v>
      </c>
      <c r="AQ40" s="410"/>
      <c r="AR40" s="411"/>
      <c r="AS40" s="409" t="s">
        <v>56</v>
      </c>
      <c r="AT40" s="410"/>
      <c r="AU40" s="411"/>
      <c r="AV40" s="409" t="s">
        <v>65</v>
      </c>
      <c r="AW40" s="410"/>
      <c r="AX40" s="411"/>
      <c r="AY40" s="41">
        <f>COUNT(AY42:AY68)</f>
        <v>0</v>
      </c>
      <c r="AZ40" s="86" t="s">
        <v>7</v>
      </c>
      <c r="BA40" s="85" t="s">
        <v>8</v>
      </c>
      <c r="BB40" s="87" t="s">
        <v>47</v>
      </c>
    </row>
    <row r="41" spans="1:55" ht="13.5" thickBot="1">
      <c r="B41" s="31" t="s">
        <v>24</v>
      </c>
      <c r="C41" s="37" t="s">
        <v>3</v>
      </c>
      <c r="D41" s="38" t="s">
        <v>2</v>
      </c>
      <c r="E41" s="77"/>
      <c r="F41" s="37" t="s">
        <v>3</v>
      </c>
      <c r="G41" s="38" t="s">
        <v>2</v>
      </c>
      <c r="H41" s="77"/>
      <c r="I41" s="37" t="s">
        <v>3</v>
      </c>
      <c r="J41" s="38" t="s">
        <v>2</v>
      </c>
      <c r="K41" s="77"/>
      <c r="L41" s="37" t="s">
        <v>3</v>
      </c>
      <c r="M41" s="38" t="s">
        <v>2</v>
      </c>
      <c r="N41" s="77"/>
      <c r="O41" s="37" t="s">
        <v>3</v>
      </c>
      <c r="P41" s="38" t="s">
        <v>2</v>
      </c>
      <c r="Q41" s="77"/>
      <c r="R41" s="37" t="s">
        <v>3</v>
      </c>
      <c r="S41" s="38" t="s">
        <v>2</v>
      </c>
      <c r="T41" s="77"/>
      <c r="U41" s="37" t="s">
        <v>3</v>
      </c>
      <c r="V41" s="38" t="s">
        <v>2</v>
      </c>
      <c r="W41" s="77"/>
      <c r="X41" s="37" t="s">
        <v>3</v>
      </c>
      <c r="Y41" s="38" t="s">
        <v>2</v>
      </c>
      <c r="Z41" s="77"/>
      <c r="AA41" s="37" t="s">
        <v>3</v>
      </c>
      <c r="AB41" s="38" t="s">
        <v>2</v>
      </c>
      <c r="AC41" s="77"/>
      <c r="AD41" s="123" t="s">
        <v>3</v>
      </c>
      <c r="AE41" s="124" t="s">
        <v>2</v>
      </c>
      <c r="AF41" s="125"/>
      <c r="AG41" s="37" t="s">
        <v>3</v>
      </c>
      <c r="AH41" s="38" t="s">
        <v>2</v>
      </c>
      <c r="AI41" s="77"/>
      <c r="AJ41" s="37" t="s">
        <v>3</v>
      </c>
      <c r="AK41" s="38" t="s">
        <v>2</v>
      </c>
      <c r="AL41" s="77"/>
      <c r="AM41" s="123" t="s">
        <v>3</v>
      </c>
      <c r="AN41" s="124" t="s">
        <v>2</v>
      </c>
      <c r="AO41" s="125"/>
      <c r="AP41" s="37" t="s">
        <v>3</v>
      </c>
      <c r="AQ41" s="38" t="s">
        <v>2</v>
      </c>
      <c r="AR41" s="77"/>
      <c r="AS41" s="37" t="s">
        <v>3</v>
      </c>
      <c r="AT41" s="38" t="s">
        <v>2</v>
      </c>
      <c r="AU41" s="77"/>
      <c r="AV41" s="37" t="s">
        <v>3</v>
      </c>
      <c r="AW41" s="38" t="s">
        <v>2</v>
      </c>
      <c r="AX41" s="38"/>
      <c r="AY41" s="27" t="s">
        <v>22</v>
      </c>
      <c r="AZ41" s="30" t="s">
        <v>23</v>
      </c>
    </row>
    <row r="42" spans="1:55">
      <c r="A42">
        <v>1</v>
      </c>
      <c r="B42" s="6"/>
      <c r="C42" s="78">
        <v>-10000</v>
      </c>
      <c r="D42" s="35"/>
      <c r="E42" s="79">
        <v>-1</v>
      </c>
      <c r="F42" s="78">
        <v>-10000</v>
      </c>
      <c r="G42" s="35"/>
      <c r="H42" s="79">
        <v>-1</v>
      </c>
      <c r="I42" s="78">
        <v>-10000</v>
      </c>
      <c r="J42" s="35"/>
      <c r="K42" s="79">
        <v>-1</v>
      </c>
      <c r="L42" s="78">
        <v>-10000</v>
      </c>
      <c r="M42" s="35"/>
      <c r="N42" s="79">
        <v>-1</v>
      </c>
      <c r="O42" s="78">
        <v>-10000</v>
      </c>
      <c r="P42" s="35"/>
      <c r="Q42" s="79">
        <v>-1</v>
      </c>
      <c r="R42" s="78">
        <v>-10000</v>
      </c>
      <c r="S42" s="35"/>
      <c r="T42" s="79">
        <v>-1</v>
      </c>
      <c r="U42" s="78">
        <v>-10000</v>
      </c>
      <c r="V42" s="35"/>
      <c r="W42" s="79">
        <v>-1</v>
      </c>
      <c r="X42" s="78">
        <v>-10000</v>
      </c>
      <c r="Y42" s="35"/>
      <c r="Z42" s="79">
        <v>-1</v>
      </c>
      <c r="AA42" s="78">
        <v>-10000</v>
      </c>
      <c r="AB42" s="35"/>
      <c r="AC42" s="79">
        <v>-1</v>
      </c>
      <c r="AD42" s="78">
        <v>-10000</v>
      </c>
      <c r="AE42" s="35"/>
      <c r="AF42" s="79">
        <v>-1</v>
      </c>
      <c r="AG42" s="78">
        <v>-10000</v>
      </c>
      <c r="AH42" s="35"/>
      <c r="AI42" s="79">
        <v>-1</v>
      </c>
      <c r="AJ42" s="78">
        <v>-10000</v>
      </c>
      <c r="AK42" s="35"/>
      <c r="AL42" s="79">
        <v>-1</v>
      </c>
      <c r="AM42" s="78">
        <v>-10000</v>
      </c>
      <c r="AN42" s="35"/>
      <c r="AO42" s="79">
        <v>-1</v>
      </c>
      <c r="AP42" s="78">
        <v>-10000</v>
      </c>
      <c r="AQ42" s="35"/>
      <c r="AR42" s="79">
        <v>-1</v>
      </c>
      <c r="AS42" s="78">
        <v>-10000</v>
      </c>
      <c r="AT42" s="35"/>
      <c r="AU42" s="79">
        <v>-1</v>
      </c>
      <c r="AV42" s="78">
        <v>-10000</v>
      </c>
      <c r="AW42" s="35"/>
      <c r="AX42" s="79">
        <v>-1</v>
      </c>
      <c r="AY42" s="28"/>
      <c r="AZ42" s="41"/>
      <c r="BA42">
        <f t="shared" ref="BA42:BA56" si="1">+AV42+AJ42+AG42+AD42+AA42+X42+U42+R42+O42+L42+I42+F42+C42+AM42+AP42+AS42</f>
        <v>-160000</v>
      </c>
      <c r="BB42">
        <f>COUNT(C42:AX42)/3</f>
        <v>10.666666666666666</v>
      </c>
      <c r="BC42">
        <f>+BA42/BB42</f>
        <v>-15000</v>
      </c>
    </row>
    <row r="43" spans="1:55">
      <c r="A43">
        <f>+A42+1</f>
        <v>2</v>
      </c>
      <c r="B43" s="6"/>
      <c r="C43" s="12"/>
      <c r="D43" s="36"/>
      <c r="E43" s="13"/>
      <c r="F43" s="10"/>
      <c r="G43" s="32"/>
      <c r="H43" s="11"/>
      <c r="I43" s="12"/>
      <c r="J43" s="36"/>
      <c r="K43" s="13"/>
      <c r="L43" s="10"/>
      <c r="M43" s="32"/>
      <c r="N43" s="11"/>
      <c r="O43" s="10"/>
      <c r="P43" s="32"/>
      <c r="Q43" s="11"/>
      <c r="R43" s="12"/>
      <c r="S43" s="36"/>
      <c r="T43" s="13"/>
      <c r="U43" s="12"/>
      <c r="V43" s="36"/>
      <c r="W43" s="13"/>
      <c r="X43" s="12"/>
      <c r="Y43" s="36"/>
      <c r="Z43" s="13"/>
      <c r="AA43" s="10"/>
      <c r="AB43" s="32"/>
      <c r="AC43" s="11"/>
      <c r="AD43" s="12"/>
      <c r="AE43" s="36"/>
      <c r="AF43" s="13"/>
      <c r="AG43" s="12"/>
      <c r="AH43" s="36"/>
      <c r="AI43" s="13"/>
      <c r="AJ43" s="10"/>
      <c r="AK43" s="32"/>
      <c r="AL43" s="11"/>
      <c r="AM43" s="12"/>
      <c r="AN43" s="36"/>
      <c r="AO43" s="13"/>
      <c r="AP43" s="12"/>
      <c r="AQ43" s="36"/>
      <c r="AR43" s="13"/>
      <c r="AS43" s="10"/>
      <c r="AT43" s="32"/>
      <c r="AU43" s="11"/>
      <c r="AV43" s="10"/>
      <c r="AW43" s="32"/>
      <c r="AX43" s="11"/>
      <c r="BA43">
        <f t="shared" si="1"/>
        <v>0</v>
      </c>
      <c r="BB43">
        <f>COUNT(C43:AX43)/3</f>
        <v>0</v>
      </c>
      <c r="BC43" t="e">
        <f>+BA43/BB43</f>
        <v>#DIV/0!</v>
      </c>
    </row>
    <row r="44" spans="1:55">
      <c r="A44">
        <f t="shared" ref="A44:A68" si="2">+A43+1</f>
        <v>3</v>
      </c>
      <c r="B44" s="6"/>
      <c r="C44" s="10"/>
      <c r="D44" s="32"/>
      <c r="E44" s="11"/>
      <c r="F44" s="10"/>
      <c r="G44" s="32"/>
      <c r="H44" s="11"/>
      <c r="I44" s="10"/>
      <c r="J44" s="32"/>
      <c r="K44" s="11"/>
      <c r="L44" s="10"/>
      <c r="M44" s="32"/>
      <c r="N44" s="11"/>
      <c r="O44" s="10"/>
      <c r="P44" s="32"/>
      <c r="Q44" s="11"/>
      <c r="R44" s="10"/>
      <c r="S44" s="32"/>
      <c r="T44" s="11"/>
      <c r="U44" s="10"/>
      <c r="V44" s="32"/>
      <c r="W44" s="11"/>
      <c r="X44" s="10"/>
      <c r="Y44" s="32"/>
      <c r="Z44" s="11"/>
      <c r="AA44" s="10"/>
      <c r="AB44" s="32"/>
      <c r="AC44" s="11"/>
      <c r="AD44" s="10"/>
      <c r="AE44" s="32"/>
      <c r="AF44" s="11"/>
      <c r="AG44" s="10"/>
      <c r="AH44" s="32"/>
      <c r="AI44" s="11"/>
      <c r="AJ44" s="10"/>
      <c r="AK44" s="32"/>
      <c r="AL44" s="11"/>
      <c r="AM44" s="10"/>
      <c r="AN44" s="32"/>
      <c r="AO44" s="11"/>
      <c r="AP44" s="10"/>
      <c r="AQ44" s="32"/>
      <c r="AR44" s="11"/>
      <c r="AS44" s="10"/>
      <c r="AT44" s="32"/>
      <c r="AU44" s="11"/>
      <c r="AV44" s="10"/>
      <c r="AW44" s="32"/>
      <c r="AX44" s="11"/>
      <c r="AY44" s="28"/>
      <c r="AZ44" s="41"/>
      <c r="BA44">
        <f t="shared" si="1"/>
        <v>0</v>
      </c>
      <c r="BB44">
        <f>COUNT(C44:AX44)/3</f>
        <v>0</v>
      </c>
      <c r="BC44" t="e">
        <f>+BA44/BB44</f>
        <v>#DIV/0!</v>
      </c>
    </row>
    <row r="45" spans="1:55">
      <c r="A45">
        <f t="shared" si="2"/>
        <v>4</v>
      </c>
      <c r="B45" s="6"/>
      <c r="C45" s="10"/>
      <c r="D45" s="32"/>
      <c r="E45" s="11"/>
      <c r="F45" s="10"/>
      <c r="G45" s="32"/>
      <c r="H45" s="11"/>
      <c r="I45" s="10"/>
      <c r="J45" s="32"/>
      <c r="K45" s="11"/>
      <c r="L45" s="10"/>
      <c r="M45" s="32"/>
      <c r="N45" s="11"/>
      <c r="O45" s="10"/>
      <c r="P45" s="32"/>
      <c r="Q45" s="11"/>
      <c r="R45" s="10"/>
      <c r="S45" s="32"/>
      <c r="T45" s="11"/>
      <c r="U45" s="10"/>
      <c r="V45" s="32"/>
      <c r="W45" s="11"/>
      <c r="X45" s="10"/>
      <c r="Y45" s="32"/>
      <c r="Z45" s="11"/>
      <c r="AA45" s="10"/>
      <c r="AB45" s="32"/>
      <c r="AC45" s="11"/>
      <c r="AD45" s="10"/>
      <c r="AE45" s="32"/>
      <c r="AF45" s="11"/>
      <c r="AG45" s="10"/>
      <c r="AH45" s="32"/>
      <c r="AI45" s="11"/>
      <c r="AJ45" s="10"/>
      <c r="AK45" s="32"/>
      <c r="AL45" s="11"/>
      <c r="AM45" s="10"/>
      <c r="AN45" s="32"/>
      <c r="AO45" s="11"/>
      <c r="AP45" s="10"/>
      <c r="AQ45" s="32"/>
      <c r="AR45" s="11"/>
      <c r="AS45" s="10"/>
      <c r="AT45" s="32"/>
      <c r="AU45" s="11"/>
      <c r="AV45" s="10"/>
      <c r="AW45" s="32"/>
      <c r="AX45" s="11"/>
      <c r="AZ45" s="41"/>
      <c r="BA45">
        <f t="shared" si="1"/>
        <v>0</v>
      </c>
      <c r="BB45">
        <f t="shared" ref="BB45:BB60" si="3">COUNT(C45:AX45)/3</f>
        <v>0</v>
      </c>
      <c r="BC45" t="e">
        <f t="shared" ref="BC45:BC60" si="4">+BA45/BB45</f>
        <v>#DIV/0!</v>
      </c>
    </row>
    <row r="46" spans="1:55">
      <c r="A46">
        <f t="shared" si="2"/>
        <v>5</v>
      </c>
      <c r="B46" s="6"/>
      <c r="C46" s="10"/>
      <c r="D46" s="32"/>
      <c r="E46" s="11"/>
      <c r="F46" s="10"/>
      <c r="G46" s="32"/>
      <c r="H46" s="11"/>
      <c r="I46" s="10"/>
      <c r="J46" s="32"/>
      <c r="K46" s="11"/>
      <c r="L46" s="10"/>
      <c r="M46" s="32"/>
      <c r="N46" s="11"/>
      <c r="O46" s="10"/>
      <c r="P46" s="32"/>
      <c r="Q46" s="11"/>
      <c r="R46" s="10"/>
      <c r="S46" s="32"/>
      <c r="T46" s="11"/>
      <c r="U46" s="10"/>
      <c r="V46" s="32"/>
      <c r="W46" s="11"/>
      <c r="X46" s="10"/>
      <c r="Y46" s="32"/>
      <c r="Z46" s="11"/>
      <c r="AA46" s="10"/>
      <c r="AB46" s="32"/>
      <c r="AC46" s="11"/>
      <c r="AD46" s="10"/>
      <c r="AE46" s="32"/>
      <c r="AF46" s="11"/>
      <c r="AG46" s="10"/>
      <c r="AH46" s="32"/>
      <c r="AI46" s="11"/>
      <c r="AJ46" s="10"/>
      <c r="AK46" s="32"/>
      <c r="AL46" s="11"/>
      <c r="AM46" s="10"/>
      <c r="AN46" s="32"/>
      <c r="AO46" s="11"/>
      <c r="AP46" s="10"/>
      <c r="AQ46" s="32"/>
      <c r="AR46" s="11"/>
      <c r="AS46" s="10"/>
      <c r="AT46" s="32"/>
      <c r="AU46" s="11"/>
      <c r="AV46" s="10"/>
      <c r="AW46" s="32"/>
      <c r="AX46" s="11"/>
      <c r="AY46" s="28"/>
      <c r="AZ46" s="41"/>
      <c r="BA46">
        <f t="shared" si="1"/>
        <v>0</v>
      </c>
      <c r="BB46">
        <f t="shared" si="3"/>
        <v>0</v>
      </c>
      <c r="BC46" t="e">
        <f t="shared" si="4"/>
        <v>#DIV/0!</v>
      </c>
    </row>
    <row r="47" spans="1:55">
      <c r="A47">
        <f t="shared" si="2"/>
        <v>6</v>
      </c>
      <c r="B47" s="6"/>
      <c r="C47" s="12"/>
      <c r="D47" s="36"/>
      <c r="E47" s="13"/>
      <c r="F47" s="12"/>
      <c r="G47" s="36"/>
      <c r="H47" s="13"/>
      <c r="I47" s="12"/>
      <c r="J47" s="36"/>
      <c r="K47" s="13"/>
      <c r="L47" s="12"/>
      <c r="M47" s="36"/>
      <c r="N47" s="13"/>
      <c r="O47" s="12"/>
      <c r="P47" s="36"/>
      <c r="Q47" s="13"/>
      <c r="R47" s="12"/>
      <c r="S47" s="36"/>
      <c r="T47" s="13"/>
      <c r="U47" s="12"/>
      <c r="V47" s="36"/>
      <c r="W47" s="13"/>
      <c r="X47" s="12"/>
      <c r="Y47" s="36"/>
      <c r="Z47" s="13"/>
      <c r="AA47" s="12"/>
      <c r="AB47" s="36"/>
      <c r="AC47" s="13"/>
      <c r="AD47" s="12"/>
      <c r="AE47" s="36"/>
      <c r="AF47" s="13"/>
      <c r="AG47" s="12"/>
      <c r="AH47" s="36"/>
      <c r="AI47" s="13"/>
      <c r="AJ47" s="12"/>
      <c r="AK47" s="36"/>
      <c r="AL47" s="13"/>
      <c r="AM47" s="12"/>
      <c r="AN47" s="36"/>
      <c r="AO47" s="13"/>
      <c r="AP47" s="12"/>
      <c r="AQ47" s="36"/>
      <c r="AR47" s="13"/>
      <c r="AS47" s="12"/>
      <c r="AT47" s="36"/>
      <c r="AU47" s="13"/>
      <c r="AV47" s="12"/>
      <c r="AW47" s="36"/>
      <c r="AX47" s="13"/>
      <c r="AZ47" s="41"/>
      <c r="BA47">
        <f t="shared" si="1"/>
        <v>0</v>
      </c>
      <c r="BB47">
        <f t="shared" si="3"/>
        <v>0</v>
      </c>
      <c r="BC47" t="e">
        <f t="shared" si="4"/>
        <v>#DIV/0!</v>
      </c>
    </row>
    <row r="48" spans="1:55">
      <c r="A48">
        <f t="shared" si="2"/>
        <v>7</v>
      </c>
      <c r="B48" s="6"/>
      <c r="C48" s="10"/>
      <c r="D48" s="32"/>
      <c r="E48" s="11"/>
      <c r="F48" s="10"/>
      <c r="G48" s="32"/>
      <c r="H48" s="11"/>
      <c r="I48" s="10"/>
      <c r="J48" s="32"/>
      <c r="K48" s="11"/>
      <c r="L48" s="10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/>
      <c r="AB48" s="32"/>
      <c r="AC48" s="11"/>
      <c r="AD48" s="10"/>
      <c r="AE48" s="32"/>
      <c r="AF48" s="11"/>
      <c r="AG48" s="10"/>
      <c r="AH48" s="32"/>
      <c r="AI48" s="11"/>
      <c r="AJ48" s="10"/>
      <c r="AK48" s="32"/>
      <c r="AL48" s="11"/>
      <c r="AM48" s="10"/>
      <c r="AN48" s="32"/>
      <c r="AO48" s="11"/>
      <c r="AP48" s="10"/>
      <c r="AQ48" s="32"/>
      <c r="AR48" s="11"/>
      <c r="AS48" s="10"/>
      <c r="AT48" s="32"/>
      <c r="AU48" s="11"/>
      <c r="AV48" s="10"/>
      <c r="AW48" s="32"/>
      <c r="AX48" s="11"/>
      <c r="AZ48" s="41"/>
      <c r="BA48">
        <f t="shared" si="1"/>
        <v>0</v>
      </c>
      <c r="BB48">
        <f t="shared" si="3"/>
        <v>0</v>
      </c>
      <c r="BC48" t="e">
        <f t="shared" si="4"/>
        <v>#DIV/0!</v>
      </c>
    </row>
    <row r="49" spans="1:55">
      <c r="A49">
        <f t="shared" si="2"/>
        <v>8</v>
      </c>
      <c r="B49" s="6"/>
      <c r="C49" s="10"/>
      <c r="D49" s="32"/>
      <c r="E49" s="11"/>
      <c r="F49" s="10"/>
      <c r="G49" s="32"/>
      <c r="H49" s="11"/>
      <c r="I49" s="10"/>
      <c r="J49" s="32"/>
      <c r="K49" s="11"/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/>
      <c r="AR49" s="11"/>
      <c r="AS49" s="10"/>
      <c r="AT49" s="32"/>
      <c r="AU49" s="11"/>
      <c r="AV49" s="10"/>
      <c r="AW49" s="32"/>
      <c r="AX49" s="11"/>
      <c r="AY49" s="28"/>
      <c r="AZ49" s="41"/>
      <c r="BA49">
        <f t="shared" si="1"/>
        <v>0</v>
      </c>
      <c r="BB49">
        <f t="shared" si="3"/>
        <v>0</v>
      </c>
      <c r="BC49" t="e">
        <f t="shared" si="4"/>
        <v>#DIV/0!</v>
      </c>
    </row>
    <row r="50" spans="1:55">
      <c r="A50">
        <f t="shared" si="2"/>
        <v>9</v>
      </c>
      <c r="B50" s="6"/>
      <c r="C50" s="10"/>
      <c r="D50" s="32"/>
      <c r="E50" s="11"/>
      <c r="F50" s="10"/>
      <c r="G50" s="32"/>
      <c r="H50" s="11"/>
      <c r="I50" s="10"/>
      <c r="J50" s="32"/>
      <c r="K50" s="11"/>
      <c r="L50" s="10"/>
      <c r="M50" s="32"/>
      <c r="N50" s="11"/>
      <c r="O50" s="10"/>
      <c r="P50" s="32"/>
      <c r="Q50" s="11"/>
      <c r="R50" s="10"/>
      <c r="S50" s="32"/>
      <c r="T50" s="11"/>
      <c r="U50" s="10"/>
      <c r="V50" s="32"/>
      <c r="W50" s="11"/>
      <c r="X50" s="10"/>
      <c r="Y50" s="32"/>
      <c r="Z50" s="11"/>
      <c r="AA50" s="10"/>
      <c r="AB50" s="32"/>
      <c r="AC50" s="11"/>
      <c r="AD50" s="10"/>
      <c r="AE50" s="32"/>
      <c r="AF50" s="11"/>
      <c r="AG50" s="10"/>
      <c r="AH50" s="32"/>
      <c r="AI50" s="11"/>
      <c r="AJ50" s="10"/>
      <c r="AK50" s="32"/>
      <c r="AL50" s="11"/>
      <c r="AM50" s="10"/>
      <c r="AN50" s="32"/>
      <c r="AO50" s="11"/>
      <c r="AP50" s="10"/>
      <c r="AQ50" s="32"/>
      <c r="AR50" s="11"/>
      <c r="AS50" s="10"/>
      <c r="AT50" s="32"/>
      <c r="AU50" s="11"/>
      <c r="AV50" s="10"/>
      <c r="AW50" s="32"/>
      <c r="AX50" s="11"/>
      <c r="AY50" s="28"/>
      <c r="AZ50" s="41"/>
      <c r="BA50">
        <f t="shared" si="1"/>
        <v>0</v>
      </c>
      <c r="BB50">
        <f t="shared" si="3"/>
        <v>0</v>
      </c>
      <c r="BC50" t="e">
        <f t="shared" si="4"/>
        <v>#DIV/0!</v>
      </c>
    </row>
    <row r="51" spans="1:55">
      <c r="A51">
        <f t="shared" si="2"/>
        <v>10</v>
      </c>
      <c r="B51" s="6"/>
      <c r="C51" s="10"/>
      <c r="D51" s="32"/>
      <c r="E51" s="11"/>
      <c r="F51" s="10"/>
      <c r="G51" s="32"/>
      <c r="H51" s="11"/>
      <c r="I51" s="10"/>
      <c r="J51" s="32"/>
      <c r="K51" s="11"/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/>
      <c r="AH51" s="32"/>
      <c r="AI51" s="11"/>
      <c r="AJ51" s="10"/>
      <c r="AK51" s="32"/>
      <c r="AL51" s="11"/>
      <c r="AM51" s="10"/>
      <c r="AN51" s="32"/>
      <c r="AO51" s="11"/>
      <c r="AP51" s="10"/>
      <c r="AQ51" s="32"/>
      <c r="AR51" s="11"/>
      <c r="AS51" s="10"/>
      <c r="AT51" s="32"/>
      <c r="AU51" s="11"/>
      <c r="AV51" s="10"/>
      <c r="AW51" s="32"/>
      <c r="AX51" s="11"/>
      <c r="AY51" s="28"/>
      <c r="AZ51" s="41"/>
      <c r="BA51">
        <f t="shared" si="1"/>
        <v>0</v>
      </c>
      <c r="BB51">
        <f t="shared" si="3"/>
        <v>0</v>
      </c>
      <c r="BC51" t="e">
        <f t="shared" si="4"/>
        <v>#DIV/0!</v>
      </c>
    </row>
    <row r="52" spans="1:55">
      <c r="A52">
        <f t="shared" si="2"/>
        <v>11</v>
      </c>
      <c r="B52" s="6"/>
      <c r="C52" s="10"/>
      <c r="D52" s="32"/>
      <c r="E52" s="11"/>
      <c r="F52" s="10"/>
      <c r="G52" s="32"/>
      <c r="H52" s="11"/>
      <c r="I52" s="10"/>
      <c r="J52" s="32"/>
      <c r="K52" s="11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10"/>
      <c r="AQ52" s="32"/>
      <c r="AR52" s="11"/>
      <c r="AS52" s="10"/>
      <c r="AT52" s="32"/>
      <c r="AU52" s="11"/>
      <c r="AV52" s="10"/>
      <c r="AW52" s="32"/>
      <c r="AX52" s="11"/>
      <c r="AZ52" s="41"/>
      <c r="BA52">
        <f t="shared" si="1"/>
        <v>0</v>
      </c>
      <c r="BB52">
        <f t="shared" si="3"/>
        <v>0</v>
      </c>
      <c r="BC52" t="e">
        <f t="shared" si="4"/>
        <v>#DIV/0!</v>
      </c>
    </row>
    <row r="53" spans="1:55">
      <c r="A53">
        <f t="shared" si="2"/>
        <v>12</v>
      </c>
      <c r="B53" s="6"/>
      <c r="C53" s="10"/>
      <c r="D53" s="32"/>
      <c r="E53" s="11"/>
      <c r="F53" s="10"/>
      <c r="G53" s="32"/>
      <c r="H53" s="11"/>
      <c r="I53" s="10"/>
      <c r="J53" s="32"/>
      <c r="K53" s="11"/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10"/>
      <c r="AQ53" s="32"/>
      <c r="AR53" s="11"/>
      <c r="AS53" s="10"/>
      <c r="AT53" s="32"/>
      <c r="AU53" s="11"/>
      <c r="AV53" s="10"/>
      <c r="AW53" s="32"/>
      <c r="AX53" s="11"/>
      <c r="BA53">
        <f t="shared" si="1"/>
        <v>0</v>
      </c>
      <c r="BB53">
        <f t="shared" si="3"/>
        <v>0</v>
      </c>
      <c r="BC53" t="e">
        <f t="shared" si="4"/>
        <v>#DIV/0!</v>
      </c>
    </row>
    <row r="54" spans="1:55">
      <c r="A54">
        <f t="shared" si="2"/>
        <v>13</v>
      </c>
      <c r="B54" s="6"/>
      <c r="C54" s="10"/>
      <c r="D54" s="32"/>
      <c r="E54" s="11"/>
      <c r="F54" s="10"/>
      <c r="G54" s="32"/>
      <c r="H54" s="11"/>
      <c r="I54" s="10"/>
      <c r="J54" s="32"/>
      <c r="K54" s="11"/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/>
      <c r="AN54" s="32"/>
      <c r="AO54" s="11"/>
      <c r="AP54" s="10"/>
      <c r="AQ54" s="32"/>
      <c r="AR54" s="11"/>
      <c r="AS54" s="10"/>
      <c r="AT54" s="32"/>
      <c r="AU54" s="11"/>
      <c r="AV54" s="10"/>
      <c r="AW54" s="32"/>
      <c r="AX54" s="11"/>
      <c r="AZ54" s="41"/>
      <c r="BA54">
        <f t="shared" si="1"/>
        <v>0</v>
      </c>
      <c r="BB54">
        <f t="shared" si="3"/>
        <v>0</v>
      </c>
      <c r="BC54" t="e">
        <f t="shared" si="4"/>
        <v>#DIV/0!</v>
      </c>
    </row>
    <row r="55" spans="1:55">
      <c r="A55">
        <f t="shared" si="2"/>
        <v>14</v>
      </c>
      <c r="B55" s="6"/>
      <c r="C55" s="10"/>
      <c r="D55" s="32"/>
      <c r="E55" s="11"/>
      <c r="F55" s="10"/>
      <c r="G55" s="32"/>
      <c r="H55" s="11"/>
      <c r="I55" s="10"/>
      <c r="J55" s="32"/>
      <c r="K55" s="11"/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/>
      <c r="AR55" s="11"/>
      <c r="AS55" s="10"/>
      <c r="AT55" s="32"/>
      <c r="AU55" s="11"/>
      <c r="AV55" s="10"/>
      <c r="AW55" s="32"/>
      <c r="AX55" s="11"/>
      <c r="AZ55" s="41"/>
      <c r="BA55">
        <f t="shared" si="1"/>
        <v>0</v>
      </c>
      <c r="BB55">
        <f t="shared" si="3"/>
        <v>0</v>
      </c>
      <c r="BC55" t="e">
        <f t="shared" si="4"/>
        <v>#DIV/0!</v>
      </c>
    </row>
    <row r="56" spans="1:55">
      <c r="A56">
        <f t="shared" si="2"/>
        <v>15</v>
      </c>
      <c r="B56" s="6"/>
      <c r="C56" s="10"/>
      <c r="D56" s="32"/>
      <c r="E56" s="11"/>
      <c r="F56" s="10"/>
      <c r="G56" s="32"/>
      <c r="H56" s="11"/>
      <c r="I56" s="10"/>
      <c r="J56" s="32"/>
      <c r="K56" s="11"/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10"/>
      <c r="AQ56" s="32"/>
      <c r="AR56" s="11"/>
      <c r="AS56" s="10"/>
      <c r="AT56" s="32"/>
      <c r="AU56" s="11"/>
      <c r="AV56" s="10"/>
      <c r="AW56" s="32"/>
      <c r="AX56" s="11"/>
      <c r="AZ56" s="76"/>
      <c r="BA56">
        <f t="shared" si="1"/>
        <v>0</v>
      </c>
      <c r="BB56">
        <f t="shared" si="3"/>
        <v>0</v>
      </c>
      <c r="BC56" t="e">
        <f t="shared" si="4"/>
        <v>#DIV/0!</v>
      </c>
    </row>
    <row r="57" spans="1:55">
      <c r="A57">
        <f t="shared" si="2"/>
        <v>16</v>
      </c>
      <c r="B57" s="6"/>
      <c r="C57" s="10"/>
      <c r="D57" s="32"/>
      <c r="E57" s="11"/>
      <c r="F57" s="10"/>
      <c r="G57" s="32"/>
      <c r="H57" s="11"/>
      <c r="I57" s="10"/>
      <c r="J57" s="32"/>
      <c r="K57" s="11"/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10"/>
      <c r="AQ57" s="32"/>
      <c r="AR57" s="11"/>
      <c r="AS57" s="10"/>
      <c r="AT57" s="32"/>
      <c r="AU57" s="11"/>
      <c r="AV57" s="10"/>
      <c r="AW57" s="32"/>
      <c r="AX57" s="11"/>
      <c r="AZ57" s="41"/>
      <c r="BA57">
        <f>+AV57+AJ57+AG57+AD57+AA57+X57+U57+R57+O57+L57+I57+F57+C57+AM57+AP57+AS57</f>
        <v>0</v>
      </c>
      <c r="BB57">
        <f t="shared" si="3"/>
        <v>0</v>
      </c>
      <c r="BC57" t="e">
        <f t="shared" si="4"/>
        <v>#DIV/0!</v>
      </c>
    </row>
    <row r="58" spans="1:55">
      <c r="A58">
        <f t="shared" si="2"/>
        <v>17</v>
      </c>
      <c r="B58" s="6"/>
      <c r="C58" s="10"/>
      <c r="D58" s="32"/>
      <c r="E58" s="11"/>
      <c r="F58" s="10"/>
      <c r="G58" s="32"/>
      <c r="H58" s="11"/>
      <c r="I58" s="10"/>
      <c r="J58" s="32"/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S58" s="10"/>
      <c r="AT58" s="32"/>
      <c r="AU58" s="11"/>
      <c r="AV58" s="10"/>
      <c r="AW58" s="32"/>
      <c r="AX58" s="11"/>
      <c r="AZ58" s="76"/>
      <c r="BA58">
        <f>+AV58+AJ58+AG58+AD58+AA58+X58+U58+R58+O58+L58+I58+F58+C58+AM58+AP58+AS58</f>
        <v>0</v>
      </c>
      <c r="BB58">
        <f t="shared" si="3"/>
        <v>0</v>
      </c>
      <c r="BC58" t="e">
        <f t="shared" si="4"/>
        <v>#DIV/0!</v>
      </c>
    </row>
    <row r="59" spans="1:55">
      <c r="A59">
        <f t="shared" si="2"/>
        <v>18</v>
      </c>
      <c r="B59" s="6"/>
      <c r="C59" s="10"/>
      <c r="D59" s="32"/>
      <c r="E59" s="11"/>
      <c r="F59" s="10"/>
      <c r="G59" s="32"/>
      <c r="H59" s="11"/>
      <c r="I59" s="10"/>
      <c r="J59" s="32"/>
      <c r="K59" s="11"/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10"/>
      <c r="AQ59" s="32"/>
      <c r="AR59" s="11"/>
      <c r="AS59" s="10"/>
      <c r="AT59" s="32"/>
      <c r="AU59" s="11"/>
      <c r="AV59" s="10"/>
      <c r="AW59" s="32"/>
      <c r="AX59" s="11"/>
      <c r="AZ59" s="76"/>
      <c r="BA59">
        <f>+AV59+AJ59+AG59+AD59+AA59+X59+U59+R59+O59+L59+I59+F59+C59+AM59+AP59+AS59</f>
        <v>0</v>
      </c>
      <c r="BB59">
        <f t="shared" si="3"/>
        <v>0</v>
      </c>
      <c r="BC59" t="e">
        <f t="shared" si="4"/>
        <v>#DIV/0!</v>
      </c>
    </row>
    <row r="60" spans="1:55">
      <c r="A60">
        <f t="shared" si="2"/>
        <v>19</v>
      </c>
      <c r="B60" s="6"/>
      <c r="C60" s="10"/>
      <c r="D60" s="32"/>
      <c r="E60" s="11"/>
      <c r="F60" s="10"/>
      <c r="G60" s="32"/>
      <c r="H60" s="11"/>
      <c r="I60" s="10"/>
      <c r="J60" s="32"/>
      <c r="K60" s="11"/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10"/>
      <c r="AQ60" s="32"/>
      <c r="AR60" s="11"/>
      <c r="AS60" s="10"/>
      <c r="AT60" s="32"/>
      <c r="AU60" s="11"/>
      <c r="AV60" s="10"/>
      <c r="AW60" s="32"/>
      <c r="AX60" s="11"/>
      <c r="AY60" s="28"/>
      <c r="AZ60" s="41"/>
      <c r="BA60">
        <f>+AV60+AJ60+AG60+AD60+AA60+X60+U60+R60+O60+L60+I60+F60+C60+AM60+AP60+AS60</f>
        <v>0</v>
      </c>
      <c r="BB60">
        <f t="shared" si="3"/>
        <v>0</v>
      </c>
      <c r="BC60" t="e">
        <f t="shared" si="4"/>
        <v>#DIV/0!</v>
      </c>
    </row>
    <row r="61" spans="1:55">
      <c r="A61">
        <f t="shared" si="2"/>
        <v>20</v>
      </c>
      <c r="B61" s="6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10"/>
      <c r="AT61" s="32"/>
      <c r="AU61" s="11"/>
      <c r="AV61" s="10"/>
      <c r="AW61" s="32"/>
      <c r="AX61" s="11"/>
      <c r="AY61" s="28"/>
      <c r="AZ61" s="41"/>
    </row>
    <row r="62" spans="1:55">
      <c r="A62">
        <f t="shared" si="2"/>
        <v>21</v>
      </c>
      <c r="B62" s="6"/>
      <c r="C62" s="10"/>
      <c r="D62" s="32"/>
      <c r="E62" s="11"/>
      <c r="F62" s="10"/>
      <c r="G62" s="32"/>
      <c r="H62" s="11"/>
      <c r="I62" s="10"/>
      <c r="J62" s="32"/>
      <c r="K62" s="11"/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/>
      <c r="AB62" s="32"/>
      <c r="AC62" s="11"/>
      <c r="AD62" s="10"/>
      <c r="AE62" s="32"/>
      <c r="AF62" s="11"/>
      <c r="AG62" s="10"/>
      <c r="AH62" s="32"/>
      <c r="AI62" s="11"/>
      <c r="AJ62" s="10"/>
      <c r="AK62" s="32"/>
      <c r="AL62" s="11"/>
      <c r="AM62" s="10"/>
      <c r="AN62" s="32"/>
      <c r="AO62" s="11"/>
      <c r="AP62" s="10"/>
      <c r="AQ62" s="32"/>
      <c r="AR62" s="11"/>
      <c r="AS62" s="10"/>
      <c r="AT62" s="32"/>
      <c r="AU62" s="11"/>
      <c r="AV62" s="10"/>
      <c r="AW62" s="32"/>
      <c r="AX62" s="11"/>
      <c r="AY62" s="28"/>
      <c r="AZ62" s="41"/>
    </row>
    <row r="63" spans="1:55">
      <c r="A63">
        <f t="shared" si="2"/>
        <v>22</v>
      </c>
      <c r="B63" s="6"/>
      <c r="C63" s="12"/>
      <c r="D63" s="36"/>
      <c r="E63" s="13"/>
      <c r="F63" s="12"/>
      <c r="G63" s="36"/>
      <c r="H63" s="13"/>
      <c r="I63" s="12"/>
      <c r="J63" s="36"/>
      <c r="K63" s="13"/>
      <c r="L63" s="10"/>
      <c r="M63" s="32"/>
      <c r="N63" s="11"/>
      <c r="O63" s="12"/>
      <c r="P63" s="36"/>
      <c r="Q63" s="13"/>
      <c r="R63" s="12"/>
      <c r="S63" s="36"/>
      <c r="T63" s="13"/>
      <c r="U63" s="12"/>
      <c r="V63" s="36"/>
      <c r="W63" s="13"/>
      <c r="X63" s="12"/>
      <c r="Y63" s="36"/>
      <c r="Z63" s="13"/>
      <c r="AA63" s="12"/>
      <c r="AB63" s="36"/>
      <c r="AC63" s="13"/>
      <c r="AD63" s="10"/>
      <c r="AE63" s="32"/>
      <c r="AF63" s="11"/>
      <c r="AG63" s="12"/>
      <c r="AH63" s="36"/>
      <c r="AI63" s="13"/>
      <c r="AJ63" s="12"/>
      <c r="AK63" s="36"/>
      <c r="AL63" s="13"/>
      <c r="AM63" s="10"/>
      <c r="AN63" s="32"/>
      <c r="AO63" s="11"/>
      <c r="AP63" s="12"/>
      <c r="AQ63" s="36"/>
      <c r="AR63" s="13"/>
      <c r="AS63" s="12"/>
      <c r="AT63" s="36"/>
      <c r="AU63" s="13"/>
      <c r="AV63" s="12"/>
      <c r="AW63" s="36"/>
      <c r="AX63" s="13"/>
      <c r="AZ63" s="41"/>
    </row>
    <row r="64" spans="1:55">
      <c r="A64">
        <f t="shared" si="2"/>
        <v>23</v>
      </c>
      <c r="B64" s="6"/>
      <c r="C64" s="10"/>
      <c r="D64" s="32"/>
      <c r="E64" s="11"/>
      <c r="F64" s="10"/>
      <c r="G64" s="32"/>
      <c r="H64" s="11"/>
      <c r="I64" s="10"/>
      <c r="J64" s="32"/>
      <c r="K64" s="11"/>
      <c r="L64" s="10"/>
      <c r="M64" s="32"/>
      <c r="N64" s="11"/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/>
      <c r="AB64" s="32"/>
      <c r="AC64" s="11"/>
      <c r="AD64" s="10"/>
      <c r="AE64" s="32"/>
      <c r="AF64" s="11"/>
      <c r="AG64" s="10"/>
      <c r="AH64" s="32"/>
      <c r="AI64" s="11"/>
      <c r="AJ64" s="10"/>
      <c r="AK64" s="32"/>
      <c r="AL64" s="11"/>
      <c r="AM64" s="10"/>
      <c r="AN64" s="32"/>
      <c r="AO64" s="11"/>
      <c r="AP64" s="10"/>
      <c r="AQ64" s="32"/>
      <c r="AR64" s="11"/>
      <c r="AS64" s="10"/>
      <c r="AT64" s="32"/>
      <c r="AU64" s="11"/>
      <c r="AV64" s="10"/>
      <c r="AW64" s="32"/>
      <c r="AX64" s="11"/>
      <c r="AZ64" s="41"/>
    </row>
    <row r="65" spans="1:52">
      <c r="A65">
        <f t="shared" si="2"/>
        <v>24</v>
      </c>
      <c r="B65" s="6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/>
      <c r="AQ65" s="32"/>
      <c r="AR65" s="11"/>
      <c r="AS65" s="10"/>
      <c r="AT65" s="32"/>
      <c r="AU65" s="11"/>
      <c r="AV65" s="10"/>
      <c r="AW65" s="32"/>
      <c r="AX65" s="11"/>
      <c r="AZ65" s="41"/>
    </row>
    <row r="66" spans="1:52">
      <c r="A66">
        <f t="shared" si="2"/>
        <v>25</v>
      </c>
      <c r="B66" s="6"/>
      <c r="C66" s="10"/>
      <c r="D66" s="32"/>
      <c r="E66" s="11"/>
      <c r="F66" s="10"/>
      <c r="G66" s="32"/>
      <c r="H66" s="11"/>
      <c r="I66" s="10"/>
      <c r="J66" s="32"/>
      <c r="K66" s="11"/>
      <c r="L66" s="10"/>
      <c r="M66" s="32"/>
      <c r="N66" s="11"/>
      <c r="O66" s="10"/>
      <c r="P66" s="32"/>
      <c r="Q66" s="11"/>
      <c r="R66" s="10"/>
      <c r="S66" s="32"/>
      <c r="T66" s="11"/>
      <c r="U66" s="10"/>
      <c r="V66" s="32"/>
      <c r="W66" s="11"/>
      <c r="X66" s="10"/>
      <c r="Y66" s="32"/>
      <c r="Z66" s="11"/>
      <c r="AA66" s="10"/>
      <c r="AB66" s="32"/>
      <c r="AC66" s="11"/>
      <c r="AD66" s="10"/>
      <c r="AE66" s="32"/>
      <c r="AF66" s="11"/>
      <c r="AG66" s="10"/>
      <c r="AH66" s="32"/>
      <c r="AI66" s="11"/>
      <c r="AJ66" s="10"/>
      <c r="AK66" s="32"/>
      <c r="AL66" s="11"/>
      <c r="AM66" s="10"/>
      <c r="AN66" s="32"/>
      <c r="AO66" s="11"/>
      <c r="AP66" s="10"/>
      <c r="AQ66" s="32"/>
      <c r="AR66" s="11"/>
      <c r="AS66" s="10"/>
      <c r="AT66" s="32"/>
      <c r="AU66" s="11"/>
      <c r="AV66" s="10"/>
      <c r="AW66" s="32"/>
      <c r="AX66" s="11"/>
    </row>
    <row r="67" spans="1:52">
      <c r="A67">
        <f t="shared" si="2"/>
        <v>26</v>
      </c>
      <c r="B67" s="6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0"/>
      <c r="V67" s="32"/>
      <c r="W67" s="11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S67" s="10"/>
      <c r="AT67" s="32"/>
      <c r="AU67" s="11"/>
      <c r="AV67" s="10"/>
      <c r="AW67" s="32"/>
      <c r="AX67" s="11"/>
    </row>
    <row r="68" spans="1:52">
      <c r="A68">
        <f t="shared" si="2"/>
        <v>27</v>
      </c>
      <c r="B68" s="6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10"/>
      <c r="AQ68" s="32"/>
      <c r="AR68" s="11"/>
      <c r="AS68" s="10"/>
      <c r="AT68" s="32"/>
      <c r="AU68" s="11"/>
      <c r="AV68" s="10"/>
      <c r="AW68" s="32"/>
      <c r="AX68" s="11"/>
    </row>
  </sheetData>
  <mergeCells count="16">
    <mergeCell ref="O40:Q40"/>
    <mergeCell ref="R40:T40"/>
    <mergeCell ref="U40:W40"/>
    <mergeCell ref="X40:Z40"/>
    <mergeCell ref="C40:E40"/>
    <mergeCell ref="F40:H40"/>
    <mergeCell ref="I40:K40"/>
    <mergeCell ref="L40:N40"/>
    <mergeCell ref="AV40:AX40"/>
    <mergeCell ref="AA40:AC40"/>
    <mergeCell ref="AD40:AF40"/>
    <mergeCell ref="AG40:AI40"/>
    <mergeCell ref="AJ40:AL40"/>
    <mergeCell ref="AM40:AO40"/>
    <mergeCell ref="AP40:AR40"/>
    <mergeCell ref="AS40:AU40"/>
  </mergeCells>
  <phoneticPr fontId="4" type="noConversion"/>
  <pageMargins left="0.75" right="0.75" top="1" bottom="1" header="0" footer="0"/>
  <pageSetup paperSize="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32"/>
  <dimension ref="A1:AU105"/>
  <sheetViews>
    <sheetView workbookViewId="0"/>
  </sheetViews>
  <sheetFormatPr baseColWidth="10" defaultColWidth="11.5703125" defaultRowHeight="12.75"/>
  <cols>
    <col min="1" max="1" width="5.5703125" customWidth="1"/>
    <col min="3" max="3" width="5.5703125" customWidth="1"/>
    <col min="4" max="4" width="5.28515625" customWidth="1"/>
    <col min="5" max="5" width="3.42578125" customWidth="1"/>
    <col min="6" max="6" width="4.5703125" customWidth="1"/>
    <col min="7" max="7" width="4.140625" customWidth="1"/>
    <col min="8" max="10" width="3.42578125" customWidth="1"/>
    <col min="11" max="11" width="4.5703125" customWidth="1"/>
    <col min="12" max="14" width="4.85546875" customWidth="1"/>
    <col min="15" max="24" width="3.42578125" hidden="1" customWidth="1"/>
    <col min="25" max="40" width="4.85546875" customWidth="1"/>
    <col min="41" max="41" width="11.42578125" style="24" customWidth="1"/>
    <col min="45" max="45" width="8.42578125" customWidth="1"/>
  </cols>
  <sheetData>
    <row r="1" spans="1:10">
      <c r="A1" s="5" t="s">
        <v>118</v>
      </c>
    </row>
    <row r="2" spans="1:10">
      <c r="A2" t="s">
        <v>10</v>
      </c>
    </row>
    <row r="3" spans="1:10" ht="13.5" thickBot="1">
      <c r="A3">
        <f>+GENERAL!B6</f>
        <v>12</v>
      </c>
      <c r="C3" s="41">
        <f>SUM(C5:C12)</f>
        <v>-800000000</v>
      </c>
    </row>
    <row r="4" spans="1:10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</row>
    <row r="5" spans="1:10" ht="13.5" thickBot="1">
      <c r="A5" s="150">
        <v>1</v>
      </c>
      <c r="B5" s="23" t="s">
        <v>120</v>
      </c>
      <c r="C5" s="47">
        <f>+E$41</f>
        <v>-100000000</v>
      </c>
      <c r="D5" s="49">
        <f>+F$42</f>
        <v>1E-4</v>
      </c>
      <c r="E5" s="45">
        <f>+F$41</f>
        <v>0</v>
      </c>
      <c r="F5" s="18">
        <f>+E$27</f>
        <v>0</v>
      </c>
      <c r="G5">
        <f t="shared" ref="G5:G23" si="0">IF(E5&lt;A$3/2,-1,1)*80+C5</f>
        <v>-100000080</v>
      </c>
      <c r="J5" s="41"/>
    </row>
    <row r="6" spans="1:10" ht="13.5" thickBot="1">
      <c r="A6" s="150">
        <v>2</v>
      </c>
      <c r="B6" s="23" t="s">
        <v>62</v>
      </c>
      <c r="C6" s="47">
        <f>+AI$41</f>
        <v>-100000000</v>
      </c>
      <c r="D6" s="49">
        <f>+AJ$42</f>
        <v>1E-4</v>
      </c>
      <c r="E6" s="45">
        <f>+AJ$41</f>
        <v>0</v>
      </c>
      <c r="F6" s="18">
        <f>+AI$27</f>
        <v>0</v>
      </c>
      <c r="G6">
        <f t="shared" si="0"/>
        <v>-100000080</v>
      </c>
      <c r="J6" s="41"/>
    </row>
    <row r="7" spans="1:10" ht="13.5" thickBot="1">
      <c r="A7" s="150">
        <v>3</v>
      </c>
      <c r="B7" s="23" t="s">
        <v>94</v>
      </c>
      <c r="C7" s="47">
        <f>+AG$41</f>
        <v>-100000000</v>
      </c>
      <c r="D7" s="49">
        <f>+AH$42</f>
        <v>1E-4</v>
      </c>
      <c r="E7" s="45">
        <f>+AH$41</f>
        <v>0</v>
      </c>
      <c r="F7" s="18">
        <f>+AG$27</f>
        <v>0</v>
      </c>
      <c r="G7">
        <f t="shared" si="0"/>
        <v>-100000080</v>
      </c>
      <c r="J7" s="41"/>
    </row>
    <row r="8" spans="1:10" ht="13.5" thickBot="1">
      <c r="A8" s="150">
        <v>4</v>
      </c>
      <c r="B8" s="23" t="s">
        <v>35</v>
      </c>
      <c r="C8" s="47">
        <f>+Y$41</f>
        <v>-100000000</v>
      </c>
      <c r="D8" s="49">
        <f>+Z$42</f>
        <v>1E-4</v>
      </c>
      <c r="E8" s="45">
        <f>+Z$41</f>
        <v>0</v>
      </c>
      <c r="F8" s="18">
        <f>+Y$27</f>
        <v>0</v>
      </c>
      <c r="G8">
        <f t="shared" si="0"/>
        <v>-100000080</v>
      </c>
      <c r="J8" s="41"/>
    </row>
    <row r="9" spans="1:10" ht="13.5" thickBot="1">
      <c r="A9" s="150">
        <v>5</v>
      </c>
      <c r="B9" s="23" t="s">
        <v>1</v>
      </c>
      <c r="C9" s="47">
        <f>+G$41</f>
        <v>-100000000</v>
      </c>
      <c r="D9" s="49">
        <f>+H$42</f>
        <v>1E-4</v>
      </c>
      <c r="E9" s="45">
        <f>+H$41</f>
        <v>0</v>
      </c>
      <c r="F9" s="18">
        <f>+G$27</f>
        <v>0</v>
      </c>
      <c r="G9">
        <f t="shared" si="0"/>
        <v>-100000080</v>
      </c>
      <c r="J9" s="41"/>
    </row>
    <row r="10" spans="1:10" ht="13.5" customHeight="1" thickBot="1">
      <c r="A10" s="150">
        <v>6</v>
      </c>
      <c r="B10" s="23" t="s">
        <v>93</v>
      </c>
      <c r="C10" s="47">
        <f>+K$41</f>
        <v>-100000000</v>
      </c>
      <c r="D10" s="49">
        <f>+L$42</f>
        <v>1E-4</v>
      </c>
      <c r="E10" s="45">
        <f>+L$41</f>
        <v>0</v>
      </c>
      <c r="F10" s="18">
        <f>+K$27</f>
        <v>0</v>
      </c>
      <c r="G10">
        <f t="shared" si="0"/>
        <v>-100000080</v>
      </c>
      <c r="J10" s="41"/>
    </row>
    <row r="11" spans="1:10" ht="13.5" customHeight="1" thickBot="1">
      <c r="A11" s="150">
        <v>7</v>
      </c>
      <c r="B11" s="23" t="s">
        <v>43</v>
      </c>
      <c r="C11" s="47">
        <f>+AM$41</f>
        <v>-100000000</v>
      </c>
      <c r="D11" s="49">
        <f>+AN$42</f>
        <v>1E-4</v>
      </c>
      <c r="E11" s="45">
        <f>+AN$41</f>
        <v>0</v>
      </c>
      <c r="F11" s="18">
        <f>+AM$27</f>
        <v>0</v>
      </c>
      <c r="G11">
        <f t="shared" si="0"/>
        <v>-100000080</v>
      </c>
      <c r="J11" s="41"/>
    </row>
    <row r="12" spans="1:10" ht="13.5" customHeight="1" thickBot="1">
      <c r="A12" s="150">
        <v>8</v>
      </c>
      <c r="B12" s="23" t="s">
        <v>9</v>
      </c>
      <c r="C12" s="47">
        <f>+C$41</f>
        <v>-100000000</v>
      </c>
      <c r="D12" s="50">
        <f>+D$42</f>
        <v>1E-4</v>
      </c>
      <c r="E12" s="46">
        <f>+D$41</f>
        <v>0</v>
      </c>
      <c r="F12" s="18">
        <f>+C$27</f>
        <v>0</v>
      </c>
      <c r="G12">
        <f t="shared" si="0"/>
        <v>-100000080</v>
      </c>
      <c r="J12" s="41"/>
    </row>
    <row r="13" spans="1:10" ht="13.5" hidden="1" customHeight="1" thickBot="1">
      <c r="A13" s="150">
        <v>9</v>
      </c>
      <c r="B13" s="23" t="s">
        <v>6</v>
      </c>
      <c r="C13" s="47">
        <f>+M$41</f>
        <v>-100000000</v>
      </c>
      <c r="D13" s="49">
        <f>+N$42</f>
        <v>1E-4</v>
      </c>
      <c r="E13" s="45">
        <f>+N$41</f>
        <v>0</v>
      </c>
      <c r="F13" s="18">
        <f>+M$27</f>
        <v>0</v>
      </c>
      <c r="G13">
        <f t="shared" si="0"/>
        <v>-100000080</v>
      </c>
      <c r="J13" s="41"/>
    </row>
    <row r="14" spans="1:10" ht="13.5" hidden="1" customHeight="1" thickBot="1">
      <c r="A14" s="150">
        <v>10</v>
      </c>
      <c r="B14" s="162" t="s">
        <v>46</v>
      </c>
      <c r="C14" s="44">
        <f>+AE$41</f>
        <v>-100000000</v>
      </c>
      <c r="D14" s="49">
        <f>+AF$42</f>
        <v>1E-4</v>
      </c>
      <c r="E14" s="45">
        <f>+AF$41</f>
        <v>0</v>
      </c>
      <c r="F14" s="18">
        <f>+AE$27</f>
        <v>0</v>
      </c>
      <c r="G14">
        <f t="shared" si="0"/>
        <v>-100000080</v>
      </c>
      <c r="J14" s="41"/>
    </row>
    <row r="15" spans="1:10" ht="13.5" hidden="1" customHeight="1" thickBot="1">
      <c r="A15" s="150">
        <v>11</v>
      </c>
      <c r="B15" s="23" t="s">
        <v>95</v>
      </c>
      <c r="C15" s="44">
        <f>+O$41</f>
        <v>-100000000</v>
      </c>
      <c r="D15" s="49">
        <f>+P$42</f>
        <v>1E-4</v>
      </c>
      <c r="E15" s="45">
        <f>+P$41</f>
        <v>0</v>
      </c>
      <c r="F15" s="18">
        <f>+O$27</f>
        <v>0</v>
      </c>
      <c r="G15">
        <f t="shared" si="0"/>
        <v>-100000080</v>
      </c>
      <c r="J15" s="41"/>
    </row>
    <row r="16" spans="1:10" ht="13.5" hidden="1" customHeight="1" thickBot="1">
      <c r="A16" s="150">
        <v>12</v>
      </c>
      <c r="B16" s="23" t="s">
        <v>96</v>
      </c>
      <c r="C16" s="47">
        <f>+I$41</f>
        <v>-100000000</v>
      </c>
      <c r="D16" s="49">
        <f>+J$42</f>
        <v>1E-4</v>
      </c>
      <c r="E16" s="45">
        <f>+J$41</f>
        <v>0</v>
      </c>
      <c r="F16" s="18">
        <f>+I$27</f>
        <v>0</v>
      </c>
      <c r="G16">
        <f t="shared" si="0"/>
        <v>-100000080</v>
      </c>
      <c r="J16" s="41"/>
    </row>
    <row r="17" spans="1:40" ht="13.5" hidden="1" customHeight="1" thickBot="1">
      <c r="A17" s="150">
        <v>13</v>
      </c>
      <c r="B17" s="23" t="s">
        <v>4</v>
      </c>
      <c r="C17" s="47">
        <f>+W$41</f>
        <v>-100000000</v>
      </c>
      <c r="D17" s="49">
        <f>+X$42</f>
        <v>1E-4</v>
      </c>
      <c r="E17" s="45">
        <f>+X$41</f>
        <v>0</v>
      </c>
      <c r="F17" s="18">
        <f>+W$27</f>
        <v>0</v>
      </c>
      <c r="G17">
        <f t="shared" si="0"/>
        <v>-100000080</v>
      </c>
      <c r="J17" s="41"/>
    </row>
    <row r="18" spans="1:40" ht="13.5" hidden="1" customHeight="1" thickBot="1">
      <c r="A18" s="150">
        <v>14</v>
      </c>
      <c r="B18" s="23" t="s">
        <v>78</v>
      </c>
      <c r="C18" s="47">
        <f>+U$41</f>
        <v>-100000000</v>
      </c>
      <c r="D18" s="49">
        <f>+V$42</f>
        <v>1E-4</v>
      </c>
      <c r="E18" s="45">
        <f>+V$41</f>
        <v>0</v>
      </c>
      <c r="F18" s="18">
        <f>+U$27</f>
        <v>0</v>
      </c>
      <c r="G18">
        <f t="shared" si="0"/>
        <v>-100000080</v>
      </c>
      <c r="J18" s="41"/>
    </row>
    <row r="19" spans="1:40" ht="13.5" hidden="1" customHeight="1" thickBot="1">
      <c r="A19" s="150">
        <v>15</v>
      </c>
      <c r="B19" s="23" t="s">
        <v>82</v>
      </c>
      <c r="C19" s="47">
        <f>+AC$41</f>
        <v>-100000000</v>
      </c>
      <c r="D19" s="49">
        <f>+AD$42</f>
        <v>1E-4</v>
      </c>
      <c r="E19" s="45">
        <f>+AD$41</f>
        <v>0</v>
      </c>
      <c r="F19" s="18">
        <f>+AC$27</f>
        <v>0</v>
      </c>
      <c r="G19">
        <f t="shared" si="0"/>
        <v>-100000080</v>
      </c>
      <c r="J19" s="41"/>
    </row>
    <row r="20" spans="1:40" ht="13.5" hidden="1" customHeight="1" thickBot="1">
      <c r="A20" s="150">
        <v>16</v>
      </c>
      <c r="B20" s="23" t="s">
        <v>45</v>
      </c>
      <c r="C20" s="44">
        <f>+AA$41</f>
        <v>-100000000</v>
      </c>
      <c r="D20" s="49">
        <f>+AB$42</f>
        <v>1E-4</v>
      </c>
      <c r="E20" s="45">
        <f>+AB$41</f>
        <v>0</v>
      </c>
      <c r="F20" s="18">
        <f>+AA$27</f>
        <v>0</v>
      </c>
      <c r="G20">
        <f t="shared" si="0"/>
        <v>-100000080</v>
      </c>
      <c r="J20" s="41"/>
    </row>
    <row r="21" spans="1:40" ht="13.5" hidden="1" customHeight="1" thickBot="1">
      <c r="A21" s="150">
        <v>17</v>
      </c>
      <c r="B21" s="23" t="s">
        <v>26</v>
      </c>
      <c r="C21" s="47">
        <f>+AK$41</f>
        <v>-100000000</v>
      </c>
      <c r="D21" s="49">
        <f>+AL$42</f>
        <v>1E-4</v>
      </c>
      <c r="E21" s="45">
        <f>+AL$41</f>
        <v>0</v>
      </c>
      <c r="F21" s="18">
        <f>+AK$27</f>
        <v>0</v>
      </c>
      <c r="G21">
        <f t="shared" si="0"/>
        <v>-100000080</v>
      </c>
      <c r="J21" s="41"/>
    </row>
    <row r="22" spans="1:40" ht="13.5" hidden="1" thickBot="1">
      <c r="A22" s="150">
        <v>18</v>
      </c>
      <c r="B22" s="23" t="s">
        <v>25</v>
      </c>
      <c r="C22" s="44">
        <f>+S$41</f>
        <v>-100000000</v>
      </c>
      <c r="D22" s="49">
        <f>+T$42</f>
        <v>1E-4</v>
      </c>
      <c r="E22" s="45">
        <f>+T$41</f>
        <v>0</v>
      </c>
      <c r="F22" s="18">
        <f>+S$27</f>
        <v>0</v>
      </c>
      <c r="G22">
        <f t="shared" si="0"/>
        <v>-100000080</v>
      </c>
      <c r="J22" s="41"/>
    </row>
    <row r="23" spans="1:40" ht="13.5" hidden="1" thickBot="1">
      <c r="A23" s="150">
        <v>19</v>
      </c>
      <c r="B23" s="23" t="s">
        <v>27</v>
      </c>
      <c r="C23" s="44">
        <f>+Q$41</f>
        <v>-100000000</v>
      </c>
      <c r="D23" s="49">
        <f>+R$42</f>
        <v>1E-4</v>
      </c>
      <c r="E23" s="45">
        <f>+R$41</f>
        <v>0</v>
      </c>
      <c r="F23" s="18">
        <f>+Q$27</f>
        <v>0</v>
      </c>
      <c r="G23">
        <f t="shared" si="0"/>
        <v>-100000080</v>
      </c>
      <c r="J23" s="41"/>
    </row>
    <row r="24" spans="1:40">
      <c r="A24" s="16"/>
      <c r="J24" s="41"/>
    </row>
    <row r="25" spans="1:40">
      <c r="A25" s="16"/>
    </row>
    <row r="26" spans="1:40" hidden="1"/>
    <row r="27" spans="1:40" ht="12.75" hidden="1" customHeight="1">
      <c r="B27" t="s">
        <v>12</v>
      </c>
      <c r="C27">
        <f>+C28*C29</f>
        <v>0</v>
      </c>
      <c r="D27">
        <f t="shared" ref="D27:AN27" si="1">+D28*D29</f>
        <v>0</v>
      </c>
      <c r="E27">
        <f t="shared" si="1"/>
        <v>0</v>
      </c>
      <c r="F27">
        <f t="shared" si="1"/>
        <v>0</v>
      </c>
      <c r="G27">
        <f t="shared" si="1"/>
        <v>0</v>
      </c>
      <c r="H27">
        <f t="shared" si="1"/>
        <v>0</v>
      </c>
      <c r="I27">
        <f t="shared" si="1"/>
        <v>0</v>
      </c>
      <c r="J27">
        <f t="shared" si="1"/>
        <v>0</v>
      </c>
      <c r="K27">
        <f t="shared" si="1"/>
        <v>0</v>
      </c>
      <c r="L27">
        <f t="shared" si="1"/>
        <v>0</v>
      </c>
      <c r="M27">
        <f t="shared" si="1"/>
        <v>0</v>
      </c>
      <c r="N27">
        <f t="shared" si="1"/>
        <v>0</v>
      </c>
      <c r="O27">
        <f t="shared" si="1"/>
        <v>0</v>
      </c>
      <c r="P27">
        <f t="shared" si="1"/>
        <v>0</v>
      </c>
      <c r="Q27">
        <f t="shared" si="1"/>
        <v>0</v>
      </c>
      <c r="R27">
        <f t="shared" si="1"/>
        <v>0</v>
      </c>
      <c r="S27">
        <f t="shared" si="1"/>
        <v>0</v>
      </c>
      <c r="T27">
        <f t="shared" si="1"/>
        <v>0</v>
      </c>
      <c r="U27">
        <f t="shared" si="1"/>
        <v>0</v>
      </c>
      <c r="V27">
        <f t="shared" si="1"/>
        <v>0</v>
      </c>
      <c r="W27">
        <f t="shared" si="1"/>
        <v>0</v>
      </c>
      <c r="X27">
        <f t="shared" si="1"/>
        <v>0</v>
      </c>
      <c r="Y27">
        <f t="shared" si="1"/>
        <v>0</v>
      </c>
      <c r="Z27">
        <f t="shared" si="1"/>
        <v>0</v>
      </c>
      <c r="AA27">
        <f t="shared" si="1"/>
        <v>0</v>
      </c>
      <c r="AB27">
        <f t="shared" si="1"/>
        <v>0</v>
      </c>
      <c r="AC27">
        <f t="shared" si="1"/>
        <v>0</v>
      </c>
      <c r="AD27">
        <f t="shared" si="1"/>
        <v>0</v>
      </c>
      <c r="AE27">
        <f t="shared" si="1"/>
        <v>0</v>
      </c>
      <c r="AF27">
        <f t="shared" si="1"/>
        <v>0</v>
      </c>
      <c r="AG27">
        <f t="shared" si="1"/>
        <v>0</v>
      </c>
      <c r="AH27">
        <f t="shared" si="1"/>
        <v>0</v>
      </c>
      <c r="AI27">
        <f t="shared" si="1"/>
        <v>0</v>
      </c>
      <c r="AJ27">
        <f t="shared" si="1"/>
        <v>0</v>
      </c>
      <c r="AK27">
        <f t="shared" si="1"/>
        <v>0</v>
      </c>
      <c r="AL27">
        <f t="shared" si="1"/>
        <v>0</v>
      </c>
      <c r="AM27">
        <f t="shared" si="1"/>
        <v>0</v>
      </c>
      <c r="AN27">
        <f t="shared" si="1"/>
        <v>0</v>
      </c>
    </row>
    <row r="28" spans="1:40" ht="12.75" hidden="1" customHeight="1">
      <c r="C28">
        <f>IF($B40&gt;3,1,0)</f>
        <v>0</v>
      </c>
      <c r="D28">
        <f>IF($B40&gt;3,1,0)</f>
        <v>0</v>
      </c>
      <c r="E28">
        <f t="shared" ref="E28:AN28" si="2">IF($B40&gt;3,1,0)</f>
        <v>0</v>
      </c>
      <c r="F28">
        <f t="shared" si="2"/>
        <v>0</v>
      </c>
      <c r="G28">
        <f t="shared" si="2"/>
        <v>0</v>
      </c>
      <c r="H28">
        <f t="shared" si="2"/>
        <v>0</v>
      </c>
      <c r="I28">
        <f t="shared" si="2"/>
        <v>0</v>
      </c>
      <c r="J28">
        <f t="shared" si="2"/>
        <v>0</v>
      </c>
      <c r="K28">
        <f t="shared" si="2"/>
        <v>0</v>
      </c>
      <c r="L28">
        <f t="shared" si="2"/>
        <v>0</v>
      </c>
      <c r="M28">
        <f t="shared" si="2"/>
        <v>0</v>
      </c>
      <c r="N28">
        <f t="shared" si="2"/>
        <v>0</v>
      </c>
      <c r="O28">
        <f t="shared" si="2"/>
        <v>0</v>
      </c>
      <c r="P28">
        <f t="shared" si="2"/>
        <v>0</v>
      </c>
      <c r="Q28">
        <f t="shared" si="2"/>
        <v>0</v>
      </c>
      <c r="R28">
        <f t="shared" si="2"/>
        <v>0</v>
      </c>
      <c r="S28">
        <f t="shared" si="2"/>
        <v>0</v>
      </c>
      <c r="T28">
        <f t="shared" si="2"/>
        <v>0</v>
      </c>
      <c r="U28">
        <f t="shared" si="2"/>
        <v>0</v>
      </c>
      <c r="V28">
        <f t="shared" si="2"/>
        <v>0</v>
      </c>
      <c r="W28">
        <f t="shared" si="2"/>
        <v>0</v>
      </c>
      <c r="X28">
        <f t="shared" si="2"/>
        <v>0</v>
      </c>
      <c r="Y28">
        <f t="shared" si="2"/>
        <v>0</v>
      </c>
      <c r="Z28">
        <f t="shared" si="2"/>
        <v>0</v>
      </c>
      <c r="AA28">
        <f t="shared" si="2"/>
        <v>0</v>
      </c>
      <c r="AB28">
        <f t="shared" si="2"/>
        <v>0</v>
      </c>
      <c r="AC28">
        <f t="shared" si="2"/>
        <v>0</v>
      </c>
      <c r="AD28">
        <f t="shared" si="2"/>
        <v>0</v>
      </c>
      <c r="AE28">
        <f t="shared" si="2"/>
        <v>0</v>
      </c>
      <c r="AF28">
        <f t="shared" si="2"/>
        <v>0</v>
      </c>
      <c r="AG28">
        <f t="shared" si="2"/>
        <v>0</v>
      </c>
      <c r="AH28">
        <f t="shared" si="2"/>
        <v>0</v>
      </c>
      <c r="AI28">
        <f t="shared" si="2"/>
        <v>0</v>
      </c>
      <c r="AJ28">
        <f t="shared" si="2"/>
        <v>0</v>
      </c>
      <c r="AK28">
        <f t="shared" si="2"/>
        <v>0</v>
      </c>
      <c r="AL28">
        <f t="shared" si="2"/>
        <v>0</v>
      </c>
      <c r="AM28">
        <f t="shared" si="2"/>
        <v>0</v>
      </c>
      <c r="AN28">
        <f t="shared" si="2"/>
        <v>0</v>
      </c>
    </row>
    <row r="29" spans="1:40" ht="12.75" hidden="1" customHeight="1">
      <c r="C29">
        <f>MAX(C30:C34)</f>
        <v>0</v>
      </c>
      <c r="D29">
        <f>+D41</f>
        <v>0</v>
      </c>
      <c r="E29">
        <f>MAX(E30:E34)</f>
        <v>0</v>
      </c>
      <c r="F29">
        <f>+F41</f>
        <v>0</v>
      </c>
      <c r="G29">
        <f>MAX(G30:G34)</f>
        <v>0</v>
      </c>
      <c r="H29">
        <f>+H41</f>
        <v>0</v>
      </c>
      <c r="I29">
        <f>MAX(I30:I34)</f>
        <v>0</v>
      </c>
      <c r="J29">
        <f>+J41</f>
        <v>0</v>
      </c>
      <c r="K29">
        <f>MAX(K30:K34)</f>
        <v>0</v>
      </c>
      <c r="L29">
        <f>+L41</f>
        <v>0</v>
      </c>
      <c r="M29">
        <f>MAX(M30:M34)</f>
        <v>0</v>
      </c>
      <c r="N29">
        <f>+N41</f>
        <v>0</v>
      </c>
      <c r="O29">
        <f>MAX(O30:O34)</f>
        <v>0</v>
      </c>
      <c r="P29">
        <f>+P41</f>
        <v>0</v>
      </c>
      <c r="Q29">
        <f>MAX(Q30:Q34)</f>
        <v>0</v>
      </c>
      <c r="R29">
        <f>+R41</f>
        <v>0</v>
      </c>
      <c r="S29">
        <f>MAX(S30:S34)</f>
        <v>0</v>
      </c>
      <c r="T29">
        <f>+T41</f>
        <v>0</v>
      </c>
      <c r="U29">
        <f>MAX(U30:U34)</f>
        <v>0</v>
      </c>
      <c r="V29">
        <f>+V41</f>
        <v>0</v>
      </c>
      <c r="W29">
        <f>MAX(W30:W34)</f>
        <v>0</v>
      </c>
      <c r="X29">
        <f>+X41</f>
        <v>0</v>
      </c>
      <c r="Y29">
        <f>MAX(Y30:Y34)</f>
        <v>0</v>
      </c>
      <c r="Z29">
        <f>+Z41</f>
        <v>0</v>
      </c>
      <c r="AA29">
        <f>MAX(AA30:AA34)</f>
        <v>0</v>
      </c>
      <c r="AB29">
        <f>+AB41</f>
        <v>0</v>
      </c>
      <c r="AC29">
        <f>MAX(AC30:AC34)</f>
        <v>0</v>
      </c>
      <c r="AD29">
        <f>+AD41</f>
        <v>0</v>
      </c>
      <c r="AE29">
        <f>MAX(AE30:AE34)</f>
        <v>0</v>
      </c>
      <c r="AF29">
        <f>+AF41</f>
        <v>0</v>
      </c>
      <c r="AG29">
        <f>MAX(AG30:AG34)</f>
        <v>0</v>
      </c>
      <c r="AH29">
        <f>+AH41</f>
        <v>0</v>
      </c>
      <c r="AI29">
        <f>MAX(AI30:AI34)</f>
        <v>0</v>
      </c>
      <c r="AJ29">
        <f>+AJ41</f>
        <v>0</v>
      </c>
      <c r="AK29">
        <f>MAX(AK30:AK34)</f>
        <v>0</v>
      </c>
      <c r="AL29">
        <f>+AL41</f>
        <v>0</v>
      </c>
      <c r="AM29">
        <f>MAX(AM30:AM34)</f>
        <v>0</v>
      </c>
      <c r="AN29">
        <f>+AN41</f>
        <v>0</v>
      </c>
    </row>
    <row r="30" spans="1:40" ht="12.75" hidden="1" customHeight="1">
      <c r="C30">
        <f>IF(C$35=5,5,0)</f>
        <v>0</v>
      </c>
      <c r="E30">
        <f>IF(E$35=5,5,0)</f>
        <v>0</v>
      </c>
      <c r="G30">
        <f>IF(G$35=5,5,0)</f>
        <v>0</v>
      </c>
      <c r="I30">
        <f>IF(I$35=5,5,0)</f>
        <v>0</v>
      </c>
      <c r="K30">
        <f>IF(K$35=5,5,0)</f>
        <v>0</v>
      </c>
      <c r="M30">
        <f>IF(M$35=5,5,0)</f>
        <v>0</v>
      </c>
      <c r="O30">
        <f>IF(O$35=5,5,0)</f>
        <v>0</v>
      </c>
      <c r="Q30">
        <f>IF(Q$35=5,5,0)</f>
        <v>0</v>
      </c>
      <c r="S30">
        <f>IF(S$35=5,5,0)</f>
        <v>0</v>
      </c>
      <c r="U30">
        <f>IF(U$35=5,5,0)</f>
        <v>0</v>
      </c>
      <c r="W30">
        <f>IF(W$35=5,5,0)</f>
        <v>0</v>
      </c>
      <c r="Y30">
        <f>IF(Y$35=5,5,0)</f>
        <v>0</v>
      </c>
      <c r="AA30">
        <f>IF(AA$35=5,5,0)</f>
        <v>0</v>
      </c>
      <c r="AC30">
        <f>IF(AC$35=5,5,0)</f>
        <v>0</v>
      </c>
      <c r="AE30">
        <f>IF(AE$35=5,5,0)</f>
        <v>0</v>
      </c>
      <c r="AG30">
        <f>IF(AG$35=5,5,0)</f>
        <v>0</v>
      </c>
      <c r="AI30">
        <f>IF(AI$35=5,5,0)</f>
        <v>0</v>
      </c>
      <c r="AK30">
        <f>IF(AK$35=5,5,0)</f>
        <v>0</v>
      </c>
      <c r="AM30">
        <f>IF(AM$35=5,5,0)</f>
        <v>0</v>
      </c>
    </row>
    <row r="31" spans="1:40" ht="12.75" hidden="1" customHeight="1">
      <c r="C31">
        <f>IF(C$35=4,10,0)</f>
        <v>0</v>
      </c>
      <c r="E31">
        <f>IF(E$35=4,10,0)</f>
        <v>0</v>
      </c>
      <c r="G31">
        <f>IF(G$35=4,10,0)</f>
        <v>0</v>
      </c>
      <c r="I31">
        <f>IF(I$35=4,10,0)</f>
        <v>0</v>
      </c>
      <c r="K31">
        <f>IF(K$35=4,10,0)</f>
        <v>0</v>
      </c>
      <c r="M31">
        <f>IF(M$35=4,10,0)</f>
        <v>0</v>
      </c>
      <c r="O31">
        <f>IF(O$35=4,10,0)</f>
        <v>0</v>
      </c>
      <c r="Q31">
        <f>IF(Q$35=4,10,0)</f>
        <v>0</v>
      </c>
      <c r="S31">
        <f>IF(S$35=4,10,0)</f>
        <v>0</v>
      </c>
      <c r="U31">
        <f>IF(U$35=4,10,0)</f>
        <v>0</v>
      </c>
      <c r="W31">
        <f>IF(W$35=4,10,0)</f>
        <v>0</v>
      </c>
      <c r="Y31">
        <f>IF(Y$35=4,10,0)</f>
        <v>0</v>
      </c>
      <c r="AA31">
        <f>IF(AA$35=4,10,0)</f>
        <v>0</v>
      </c>
      <c r="AC31">
        <f>IF(AC$35=4,10,0)</f>
        <v>0</v>
      </c>
      <c r="AE31">
        <f>IF(AE$35=4,10,0)</f>
        <v>0</v>
      </c>
      <c r="AG31">
        <f>IF(AG$35=4,10,0)</f>
        <v>0</v>
      </c>
      <c r="AI31">
        <f>IF(AI$35=4,10,0)</f>
        <v>0</v>
      </c>
      <c r="AK31">
        <f>IF(AK$35=4,10,0)</f>
        <v>0</v>
      </c>
      <c r="AM31">
        <f>IF(AM$35=4,10,0)</f>
        <v>0</v>
      </c>
    </row>
    <row r="32" spans="1:40" ht="12.75" hidden="1" customHeight="1">
      <c r="C32">
        <f>IF(C$35=3,20,0)</f>
        <v>0</v>
      </c>
      <c r="E32">
        <f>IF(E$35=3,20,0)</f>
        <v>0</v>
      </c>
      <c r="G32">
        <f>IF(G$35=3,20,0)</f>
        <v>0</v>
      </c>
      <c r="I32">
        <f>IF(I$35=3,20,0)</f>
        <v>0</v>
      </c>
      <c r="K32">
        <f>IF(K$35=3,20,0)</f>
        <v>0</v>
      </c>
      <c r="M32">
        <f>IF(M$35=3,20,0)</f>
        <v>0</v>
      </c>
      <c r="O32">
        <f>IF(O$35=3,20,0)</f>
        <v>0</v>
      </c>
      <c r="Q32">
        <f>IF(Q$35=3,20,0)</f>
        <v>0</v>
      </c>
      <c r="S32">
        <f>IF(S$35=3,20,0)</f>
        <v>0</v>
      </c>
      <c r="U32">
        <f>IF(U$35=3,20,0)</f>
        <v>0</v>
      </c>
      <c r="W32">
        <f>IF(W$35=3,20,0)</f>
        <v>0</v>
      </c>
      <c r="Y32">
        <f>IF(Y$35=3,20,0)</f>
        <v>0</v>
      </c>
      <c r="AA32">
        <f>IF(AA$35=3,20,0)</f>
        <v>0</v>
      </c>
      <c r="AC32">
        <f>IF(AC$35=3,20,0)</f>
        <v>0</v>
      </c>
      <c r="AE32">
        <f>IF(AE$35=3,20,0)</f>
        <v>0</v>
      </c>
      <c r="AG32">
        <f>IF(AG$35=3,20,0)</f>
        <v>0</v>
      </c>
      <c r="AI32">
        <f>IF(AI$35=3,20,0)</f>
        <v>0</v>
      </c>
      <c r="AK32">
        <f>IF(AK$35=3,20,0)</f>
        <v>0</v>
      </c>
      <c r="AM32">
        <f>IF(AM$35=3,20,0)</f>
        <v>0</v>
      </c>
    </row>
    <row r="33" spans="1:47" ht="12.75" hidden="1" customHeight="1">
      <c r="C33">
        <f>IF(C$35=2,40,0)</f>
        <v>0</v>
      </c>
      <c r="E33">
        <f>IF(E$35=2,40,0)</f>
        <v>0</v>
      </c>
      <c r="G33">
        <f>IF(G$35=2,40,0)</f>
        <v>0</v>
      </c>
      <c r="I33">
        <f>IF(I$35=2,40,0)</f>
        <v>0</v>
      </c>
      <c r="K33">
        <f>IF(K$35=2,40,0)</f>
        <v>0</v>
      </c>
      <c r="M33">
        <f>IF(M$35=2,40,0)</f>
        <v>0</v>
      </c>
      <c r="O33">
        <f>IF(O$35=2,40,0)</f>
        <v>0</v>
      </c>
      <c r="Q33">
        <f>IF(Q$35=2,40,0)</f>
        <v>0</v>
      </c>
      <c r="S33">
        <f>IF(S$35=2,40,0)</f>
        <v>0</v>
      </c>
      <c r="U33">
        <f>IF(U$35=2,40,0)</f>
        <v>0</v>
      </c>
      <c r="W33">
        <f>IF(W$35=2,40,0)</f>
        <v>0</v>
      </c>
      <c r="Y33">
        <f>IF(Y$35=2,40,0)</f>
        <v>0</v>
      </c>
      <c r="AA33">
        <f>IF(AA$35=2,40,0)</f>
        <v>0</v>
      </c>
      <c r="AC33">
        <f>IF(AC$35=2,40,0)</f>
        <v>0</v>
      </c>
      <c r="AE33">
        <f>IF(AE$35=2,40,0)</f>
        <v>0</v>
      </c>
      <c r="AG33">
        <f>IF(AG$35=2,40,0)</f>
        <v>0</v>
      </c>
      <c r="AI33">
        <f>IF(AI$35=2,40,0)</f>
        <v>0</v>
      </c>
      <c r="AK33">
        <f>IF(AK$35=2,40,0)</f>
        <v>0</v>
      </c>
      <c r="AM33">
        <f>IF(AM$35=2,40,0)</f>
        <v>0</v>
      </c>
    </row>
    <row r="34" spans="1:47" ht="12.75" hidden="1" customHeight="1">
      <c r="C34">
        <f>IF(C$35=1,80,0)</f>
        <v>0</v>
      </c>
      <c r="E34">
        <f>IF(E$35=1,80,0)</f>
        <v>0</v>
      </c>
      <c r="G34">
        <f>IF(G$35=1,80,0)</f>
        <v>0</v>
      </c>
      <c r="I34">
        <f>IF(I$35=1,80,0)</f>
        <v>0</v>
      </c>
      <c r="K34">
        <f>IF(K$35=1,80,0)</f>
        <v>0</v>
      </c>
      <c r="M34">
        <f>IF(M$35=1,80,0)</f>
        <v>0</v>
      </c>
      <c r="O34">
        <f>IF(O$35=1,80,0)</f>
        <v>0</v>
      </c>
      <c r="Q34">
        <f>IF(Q$35=1,80,0)</f>
        <v>0</v>
      </c>
      <c r="S34">
        <f>IF(S$35=1,80,0)</f>
        <v>0</v>
      </c>
      <c r="U34">
        <f>IF(U$35=1,80,0)</f>
        <v>0</v>
      </c>
      <c r="W34">
        <f>IF(W$35=1,80,0)</f>
        <v>0</v>
      </c>
      <c r="Y34">
        <f>IF(Y$35=1,80,0)</f>
        <v>0</v>
      </c>
      <c r="AA34">
        <f>IF(AA$35=1,80,0)</f>
        <v>0</v>
      </c>
      <c r="AC34">
        <f>IF(AC$35=1,80,0)</f>
        <v>0</v>
      </c>
      <c r="AE34">
        <f>IF(AE$35=1,80,0)</f>
        <v>0</v>
      </c>
      <c r="AG34">
        <f>IF(AG$35=1,80,0)</f>
        <v>0</v>
      </c>
      <c r="AI34">
        <f>IF(AI$35=1,80,0)</f>
        <v>0</v>
      </c>
      <c r="AK34">
        <f>IF(AK$35=1,80,0)</f>
        <v>0</v>
      </c>
      <c r="AM34">
        <f>IF(AM$35=1,80,0)</f>
        <v>0</v>
      </c>
    </row>
    <row r="35" spans="1:47" ht="12.75" hidden="1" customHeight="1">
      <c r="C35">
        <f>RANK(C36,$C36:$BG36)*C40</f>
        <v>0</v>
      </c>
      <c r="E35">
        <f>RANK(E36,$C36:$BG36)*E40</f>
        <v>0</v>
      </c>
      <c r="G35">
        <f>RANK(G36,$C36:$BG36)*G40</f>
        <v>0</v>
      </c>
      <c r="I35">
        <f>RANK(I36,$C36:$BG36)*I40</f>
        <v>0</v>
      </c>
      <c r="K35">
        <f>RANK(K36,$C36:$BG36)*K40</f>
        <v>0</v>
      </c>
      <c r="M35">
        <f>RANK(M36,$C36:$BG36)*M40</f>
        <v>0</v>
      </c>
      <c r="O35">
        <f>RANK(O36,$C36:$BG36)*O40</f>
        <v>0</v>
      </c>
      <c r="Q35">
        <f>RANK(Q36,$C36:$BG36)*Q40</f>
        <v>0</v>
      </c>
      <c r="S35">
        <f>RANK(S36,$C36:$BG36)*S40</f>
        <v>0</v>
      </c>
      <c r="U35">
        <f>RANK(U36,$C36:$BG36)*U40</f>
        <v>0</v>
      </c>
      <c r="W35">
        <f>RANK(W36,$C36:$BG36)*W40</f>
        <v>0</v>
      </c>
      <c r="Y35">
        <f>RANK(Y36,$C36:$BG36)*Y40</f>
        <v>0</v>
      </c>
      <c r="AA35">
        <f>RANK(AA36,$C36:$BG36)*AA40</f>
        <v>0</v>
      </c>
      <c r="AC35">
        <f>RANK(AC36,$C36:$BG36)*AC40</f>
        <v>0</v>
      </c>
      <c r="AE35">
        <f>RANK(AE36,$C36:$BG36)*AE40</f>
        <v>0</v>
      </c>
      <c r="AG35">
        <f>RANK(AG36,$C36:$BG36)*AG40</f>
        <v>0</v>
      </c>
      <c r="AI35">
        <f>RANK(AI36,$C36:$BG36)*AI40</f>
        <v>0</v>
      </c>
      <c r="AK35">
        <f>RANK(AK36,$C36:$BG36)*AK40</f>
        <v>0</v>
      </c>
      <c r="AM35">
        <f>RANK(AM36,$C36:$BG36)*AM40</f>
        <v>0</v>
      </c>
    </row>
    <row r="36" spans="1:47" ht="12.75" hidden="1" customHeight="1">
      <c r="C36">
        <f>SUM(C37:C39)</f>
        <v>-100999999.98999999</v>
      </c>
      <c r="E36">
        <f>SUM(E37:E39)</f>
        <v>-100999999.98999999</v>
      </c>
      <c r="G36">
        <f>SUM(G37:G39)</f>
        <v>-100999999.98999999</v>
      </c>
      <c r="I36">
        <f>SUM(I37:I39)</f>
        <v>-100999999.98999999</v>
      </c>
      <c r="K36">
        <f>SUM(K37:K39)</f>
        <v>-100999999.98999999</v>
      </c>
      <c r="M36">
        <f>SUM(M37:M39)</f>
        <v>-100999999.98999999</v>
      </c>
      <c r="O36">
        <f>SUM(O37:O39)</f>
        <v>-100999999.98999999</v>
      </c>
      <c r="Q36">
        <f>SUM(Q37:Q39)</f>
        <v>-100999999.98999999</v>
      </c>
      <c r="S36">
        <f>SUM(S37:S39)</f>
        <v>-100999999.98999999</v>
      </c>
      <c r="U36">
        <f>SUM(U37:U39)</f>
        <v>-100999999.98999999</v>
      </c>
      <c r="W36">
        <f>SUM(W37:W39)</f>
        <v>-100999999.98999999</v>
      </c>
      <c r="Y36">
        <f>SUM(Y37:Y39)</f>
        <v>-100999999.98999999</v>
      </c>
      <c r="AA36">
        <f>SUM(AA37:AA39)</f>
        <v>-100999999.98999999</v>
      </c>
      <c r="AC36">
        <f>SUM(AC37:AC39)</f>
        <v>-100999999.98999999</v>
      </c>
      <c r="AE36">
        <f>SUM(AE37:AE39)</f>
        <v>-100999999.98999999</v>
      </c>
      <c r="AG36">
        <f>SUM(AG37:AG39)</f>
        <v>-100999999.98999999</v>
      </c>
      <c r="AI36">
        <f>SUM(AI37:AI39)</f>
        <v>-100999999.98999999</v>
      </c>
      <c r="AK36">
        <f>SUM(AK37:AK39)</f>
        <v>-100999999.98999999</v>
      </c>
      <c r="AM36">
        <f>SUM(AM37:AM39)</f>
        <v>-100999999.98999999</v>
      </c>
    </row>
    <row r="37" spans="1:47" ht="12.75" hidden="1" customHeight="1">
      <c r="C37">
        <f>+D41</f>
        <v>0</v>
      </c>
      <c r="E37">
        <f>+F41</f>
        <v>0</v>
      </c>
      <c r="G37">
        <f>+H41</f>
        <v>0</v>
      </c>
      <c r="I37">
        <f>+J41</f>
        <v>0</v>
      </c>
      <c r="K37">
        <f>+L41</f>
        <v>0</v>
      </c>
      <c r="M37">
        <f>+N41</f>
        <v>0</v>
      </c>
      <c r="O37">
        <f>+P41</f>
        <v>0</v>
      </c>
      <c r="Q37">
        <f>+R41</f>
        <v>0</v>
      </c>
      <c r="S37">
        <f>+T41</f>
        <v>0</v>
      </c>
      <c r="U37">
        <f>+V41</f>
        <v>0</v>
      </c>
      <c r="W37">
        <f>+X41</f>
        <v>0</v>
      </c>
      <c r="Y37">
        <f>+Z41</f>
        <v>0</v>
      </c>
      <c r="AA37">
        <f>+AB41</f>
        <v>0</v>
      </c>
      <c r="AC37">
        <f>+AD41</f>
        <v>0</v>
      </c>
      <c r="AE37">
        <f>+AF41</f>
        <v>0</v>
      </c>
      <c r="AG37">
        <f>+AH41</f>
        <v>0</v>
      </c>
      <c r="AI37">
        <f>+AJ41</f>
        <v>0</v>
      </c>
      <c r="AK37">
        <f>+AL41</f>
        <v>0</v>
      </c>
      <c r="AM37">
        <f>+AN41</f>
        <v>0</v>
      </c>
    </row>
    <row r="38" spans="1:47" ht="12.75" hidden="1" customHeight="1">
      <c r="C38">
        <f>+D42*100</f>
        <v>0.01</v>
      </c>
      <c r="E38">
        <f>+F42*100</f>
        <v>0.01</v>
      </c>
      <c r="G38">
        <f>+H42*100</f>
        <v>0.01</v>
      </c>
      <c r="I38">
        <f>+J42*100</f>
        <v>0.01</v>
      </c>
      <c r="K38">
        <f>+L42*100</f>
        <v>0.01</v>
      </c>
      <c r="M38">
        <f>+N42*100</f>
        <v>0.01</v>
      </c>
      <c r="O38">
        <f>+P42*100</f>
        <v>0.01</v>
      </c>
      <c r="Q38">
        <f>+R42*100</f>
        <v>0.01</v>
      </c>
      <c r="S38">
        <f>+T42*100</f>
        <v>0.01</v>
      </c>
      <c r="U38">
        <f>+V42*100</f>
        <v>0.01</v>
      </c>
      <c r="W38">
        <f>+X42*100</f>
        <v>0.01</v>
      </c>
      <c r="Y38">
        <f>+Z42*100</f>
        <v>0.01</v>
      </c>
      <c r="AA38">
        <f>+AB42*100</f>
        <v>0.01</v>
      </c>
      <c r="AC38">
        <f>+AD42*100</f>
        <v>0.01</v>
      </c>
      <c r="AE38">
        <f>+AF42*100</f>
        <v>0.01</v>
      </c>
      <c r="AG38">
        <f>+AH42*100</f>
        <v>0.01</v>
      </c>
      <c r="AI38">
        <f>+AJ42*100</f>
        <v>0.01</v>
      </c>
      <c r="AK38">
        <f>+AL42*100</f>
        <v>0.01</v>
      </c>
      <c r="AM38">
        <f>+AN42*100</f>
        <v>0.01</v>
      </c>
    </row>
    <row r="39" spans="1:47" ht="12.75" hidden="1" customHeight="1">
      <c r="C39">
        <f>IF(C40=1,C41*C40*1000+C41,-1000000+C41)</f>
        <v>-101000000</v>
      </c>
      <c r="E39">
        <f>IF(E40=1,E41*E40*1000+E41,-1000000+E41)</f>
        <v>-101000000</v>
      </c>
      <c r="G39">
        <f>IF(G40=1,G41*G40*1000+G41,-1000000+G41)</f>
        <v>-101000000</v>
      </c>
      <c r="I39">
        <f>IF(I40=1,I41*I40*1000+I41,-1000000+I41)</f>
        <v>-101000000</v>
      </c>
      <c r="K39">
        <f>IF(K40=1,K41*K40*1000+K41,-1000000+K41)</f>
        <v>-101000000</v>
      </c>
      <c r="M39">
        <f>IF(M40=1,M41*M40*1000+M41,-1000000+M41)</f>
        <v>-101000000</v>
      </c>
      <c r="O39">
        <f>IF(O40=1,O41*O40*1000+O41,-1000000+O41)</f>
        <v>-101000000</v>
      </c>
      <c r="Q39">
        <f>IF(Q40=1,Q41*Q40*1000+Q41,-1000000+Q41)</f>
        <v>-101000000</v>
      </c>
      <c r="S39">
        <f>IF(S40=1,S41*S40*1000+S41,-1000000+S41)</f>
        <v>-101000000</v>
      </c>
      <c r="U39">
        <f>IF(U40=1,U41*U40*1000+U41,-1000000+U41)</f>
        <v>-101000000</v>
      </c>
      <c r="W39">
        <f>IF(W40=1,W41*W40*1000+W41,-1000000+W41)</f>
        <v>-101000000</v>
      </c>
      <c r="Y39">
        <f>IF(Y40=1,Y41*Y40*1000+Y41,-1000000+Y41)</f>
        <v>-101000000</v>
      </c>
      <c r="AA39">
        <f>IF(AA40=1,AA41*AA40*1000+AA41,-1000000+AA41)</f>
        <v>-101000000</v>
      </c>
      <c r="AC39">
        <f>IF(AC40=1,AC41*AC40*1000+AC41,-1000000+AC41)</f>
        <v>-101000000</v>
      </c>
      <c r="AE39">
        <f>IF(AE40=1,AE41*AE40*1000+AE41,-1000000+AE41)</f>
        <v>-101000000</v>
      </c>
      <c r="AG39">
        <f>IF(AG40=1,AG41*AG40*1000+AG41,-1000000+AG41)</f>
        <v>-101000000</v>
      </c>
      <c r="AI39">
        <f>IF(AI40=1,AI41*AI40*1000+AI41,-1000000+AI41)</f>
        <v>-101000000</v>
      </c>
      <c r="AK39">
        <f>IF(AK40=1,AK41*AK40*1000+AK41,-1000000+AK41)</f>
        <v>-101000000</v>
      </c>
      <c r="AM39">
        <f>IF(AM40=1,AM41*AM40*1000+AM41,-1000000+AM41)</f>
        <v>-101000000</v>
      </c>
    </row>
    <row r="40" spans="1:47" ht="13.5" customHeight="1">
      <c r="A40" t="s">
        <v>13</v>
      </c>
      <c r="B40">
        <f>SUM(C40:AM40)</f>
        <v>0</v>
      </c>
      <c r="C40">
        <f>IF(D41&gt;=$A3/2,1,0)</f>
        <v>0</v>
      </c>
      <c r="E40">
        <f>IF(F41&gt;=$A3/2,1,0)</f>
        <v>0</v>
      </c>
      <c r="G40">
        <f>IF(H41&gt;=$A3/2,1,0)</f>
        <v>0</v>
      </c>
      <c r="I40">
        <f>IF(J41&gt;=$A3/2,1,0)</f>
        <v>0</v>
      </c>
      <c r="K40">
        <f>IF(L41&gt;=$A3/2,1,0)</f>
        <v>0</v>
      </c>
      <c r="M40">
        <f>IF(N41&gt;=$A3/2,1,0)</f>
        <v>0</v>
      </c>
      <c r="O40">
        <f>IF(P41&gt;=$A3/2,1,0)</f>
        <v>0</v>
      </c>
      <c r="Q40">
        <f>IF(R41&gt;=$A3/2,1,0)</f>
        <v>0</v>
      </c>
      <c r="S40">
        <f>IF(T41&gt;=$A3/2,1,0)</f>
        <v>0</v>
      </c>
      <c r="U40">
        <f>IF(V41&gt;=$A3/2,1,0)</f>
        <v>0</v>
      </c>
      <c r="W40">
        <f>IF(X41&gt;=$A3/2,1,0)</f>
        <v>0</v>
      </c>
      <c r="Y40">
        <f>IF(Z41&gt;=$A3/2,1,0)</f>
        <v>0</v>
      </c>
      <c r="AA40">
        <f>IF(AB41&gt;=$A3/2,1,0)</f>
        <v>0</v>
      </c>
      <c r="AC40">
        <f>IF(AD41&gt;=$A3/2,1,0)</f>
        <v>0</v>
      </c>
      <c r="AE40">
        <f>IF(AF41&gt;=$A3/2,1,0)</f>
        <v>0</v>
      </c>
      <c r="AG40">
        <f>IF(AH41&gt;=$A3/2,1,0)</f>
        <v>0</v>
      </c>
      <c r="AI40">
        <f>IF(AJ41&gt;=$A3/2,1,0)</f>
        <v>0</v>
      </c>
      <c r="AK40">
        <f>IF(AL41&gt;=$A3/2,1,0)</f>
        <v>0</v>
      </c>
      <c r="AM40">
        <f>IF(AN41&gt;=$A3/2,1,0)</f>
        <v>0</v>
      </c>
    </row>
    <row r="41" spans="1:47" ht="13.5" hidden="1" customHeight="1">
      <c r="C41" s="2">
        <f>IF(SUM(C46:C208)&lt;-1000,-100000000,SUM(C46:C208))</f>
        <v>-100000000</v>
      </c>
      <c r="D41" s="2">
        <f>COUNT(D46:D208)</f>
        <v>0</v>
      </c>
      <c r="E41" s="2">
        <f>IF(SUM(E46:E208)&lt;-1000,-100000000,SUM(E46:E208))</f>
        <v>-100000000</v>
      </c>
      <c r="F41" s="2">
        <f>COUNT(F46:F208)</f>
        <v>0</v>
      </c>
      <c r="G41" s="2">
        <f>IF(SUM(G46:G208)&lt;-1000,-100000000,SUM(G46:G208))</f>
        <v>-100000000</v>
      </c>
      <c r="H41" s="2">
        <f>COUNT(H46:H208)</f>
        <v>0</v>
      </c>
      <c r="I41" s="2">
        <f>IF(SUM(I46:I208)&lt;-1000,-100000000,SUM(I46:I208))</f>
        <v>-100000000</v>
      </c>
      <c r="J41" s="2">
        <f>COUNT(J46:J208)</f>
        <v>0</v>
      </c>
      <c r="K41" s="2">
        <f>IF(SUM(K46:K208)&lt;-1000,-100000000,SUM(K46:K208))</f>
        <v>-100000000</v>
      </c>
      <c r="L41" s="2">
        <f>COUNT(L46:L208)</f>
        <v>0</v>
      </c>
      <c r="M41" s="2">
        <f>IF(SUM(M46:M208)&lt;-1000,-100000000,SUM(M46:M208))</f>
        <v>-100000000</v>
      </c>
      <c r="N41" s="2">
        <f>COUNT(N46:N208)</f>
        <v>0</v>
      </c>
      <c r="O41" s="2">
        <f>IF(SUM(O46:O208)&lt;-1000,-100000000,SUM(O46:O208))</f>
        <v>-100000000</v>
      </c>
      <c r="P41" s="2">
        <f>COUNT(P46:P208)</f>
        <v>0</v>
      </c>
      <c r="Q41" s="2">
        <f>IF(SUM(Q46:Q208)&lt;-1000,-100000000,SUM(Q46:Q208))</f>
        <v>-100000000</v>
      </c>
      <c r="R41" s="2">
        <f>COUNT(R46:R208)</f>
        <v>0</v>
      </c>
      <c r="S41" s="2">
        <f>IF(SUM(S46:S208)&lt;-1000,-100000000,SUM(S46:S208))</f>
        <v>-100000000</v>
      </c>
      <c r="T41" s="2">
        <f>COUNT(T46:T208)</f>
        <v>0</v>
      </c>
      <c r="U41" s="2">
        <f>IF(SUM(U46:U208)&lt;-1000,-100000000,SUM(U46:U208))</f>
        <v>-100000000</v>
      </c>
      <c r="V41" s="2">
        <f>COUNT(V46:V208)</f>
        <v>0</v>
      </c>
      <c r="W41" s="2">
        <f>IF(SUM(W46:W208)&lt;-1000,-100000000,SUM(W46:W208))</f>
        <v>-100000000</v>
      </c>
      <c r="X41" s="2">
        <f>COUNT(X46:X208)</f>
        <v>0</v>
      </c>
      <c r="Y41" s="2">
        <f>IF(SUM(Y46:Y208)&lt;-1000,-100000000,SUM(Y46:Y208))</f>
        <v>-100000000</v>
      </c>
      <c r="Z41" s="2">
        <f>COUNT(Z46:Z208)</f>
        <v>0</v>
      </c>
      <c r="AA41" s="2">
        <f>IF(SUM(AA46:AA208)&lt;-1000,-100000000,SUM(AA46:AA208))</f>
        <v>-100000000</v>
      </c>
      <c r="AB41" s="2">
        <f>COUNT(AB46:AB208)</f>
        <v>0</v>
      </c>
      <c r="AC41" s="2">
        <f>IF(SUM(AC46:AC208)&lt;-1000,-100000000,SUM(AC46:AC208))</f>
        <v>-100000000</v>
      </c>
      <c r="AD41" s="2">
        <f>COUNT(AD46:AD208)</f>
        <v>0</v>
      </c>
      <c r="AE41" s="2">
        <f>IF(SUM(AE46:AE208)&lt;-1000,-100000000,SUM(AE46:AE208))</f>
        <v>-100000000</v>
      </c>
      <c r="AF41" s="2">
        <f>COUNT(AF46:AF208)</f>
        <v>0</v>
      </c>
      <c r="AG41" s="2">
        <f>IF(SUM(AG46:AG208)&lt;-1000,-100000000,SUM(AG46:AG208))</f>
        <v>-100000000</v>
      </c>
      <c r="AH41" s="2">
        <f>COUNT(AH46:AH208)</f>
        <v>0</v>
      </c>
      <c r="AI41" s="2">
        <f>IF(SUM(AI46:AI208)&lt;-1000,-100000000,SUM(AI46:AI208))</f>
        <v>-100000000</v>
      </c>
      <c r="AJ41" s="2">
        <f>COUNT(AJ46:AJ208)</f>
        <v>0</v>
      </c>
      <c r="AK41" s="2">
        <f>IF(SUM(AK46:AK208)&lt;-1000,-100000000,SUM(AK46:AK208))</f>
        <v>-100000000</v>
      </c>
      <c r="AL41" s="2">
        <f>COUNT(AL46:AL208)</f>
        <v>0</v>
      </c>
      <c r="AM41" s="2">
        <f>IF(SUM(AM46:AM208)&lt;-1000,-100000000,SUM(AM46:AM208))</f>
        <v>-100000000</v>
      </c>
      <c r="AN41" s="2">
        <f>COUNT(AN46:AN208)</f>
        <v>0</v>
      </c>
    </row>
    <row r="42" spans="1:47" ht="12.75" hidden="1" customHeight="1">
      <c r="C42" s="2"/>
      <c r="D42" s="2">
        <f>IF(D41=0,0.0001,AVERAGE(D46:D105))</f>
        <v>1E-4</v>
      </c>
      <c r="E42" s="2"/>
      <c r="F42" s="2">
        <f>IF(F41=0,0.0001,AVERAGE(F46:F105))</f>
        <v>1E-4</v>
      </c>
      <c r="G42" s="2"/>
      <c r="H42" s="2">
        <f>IF(H41=0,0.0001,AVERAGE(H46:H105))</f>
        <v>1E-4</v>
      </c>
      <c r="I42" s="2"/>
      <c r="J42" s="2">
        <f>IF(J41=0,0.0001,AVERAGE(J46:J105))</f>
        <v>1E-4</v>
      </c>
      <c r="K42" s="2"/>
      <c r="L42" s="2">
        <f>IF(L41=0,0.0001,AVERAGE(L46:L105))</f>
        <v>1E-4</v>
      </c>
      <c r="M42" s="2"/>
      <c r="N42" s="2">
        <f>IF(N41=0,0.0001,AVERAGE(N46:N105))</f>
        <v>1E-4</v>
      </c>
      <c r="O42" s="2"/>
      <c r="P42" s="2">
        <f>IF(P41=0,0.0001,AVERAGE(P46:P105))</f>
        <v>1E-4</v>
      </c>
      <c r="Q42" s="2"/>
      <c r="R42" s="2">
        <f>IF(R41=0,0.0001,AVERAGE(R46:R105))</f>
        <v>1E-4</v>
      </c>
      <c r="S42" s="2"/>
      <c r="T42" s="2">
        <f>IF(T41=0,0.0001,AVERAGE(T46:T105))</f>
        <v>1E-4</v>
      </c>
      <c r="U42" s="2"/>
      <c r="V42" s="2">
        <f>IF(V41=0,0.0001,AVERAGE(V46:V105))</f>
        <v>1E-4</v>
      </c>
      <c r="W42" s="2"/>
      <c r="X42" s="2">
        <f>IF(X41=0,0.0001,AVERAGE(X46:X105))</f>
        <v>1E-4</v>
      </c>
      <c r="Y42" s="2"/>
      <c r="Z42" s="2">
        <f>IF(Z41=0,0.0001,AVERAGE(Z46:Z105))</f>
        <v>1E-4</v>
      </c>
      <c r="AA42" s="2"/>
      <c r="AB42" s="2">
        <f>IF(AB41=0,0.0001,AVERAGE(AB46:AB105))</f>
        <v>1E-4</v>
      </c>
      <c r="AC42" s="2"/>
      <c r="AD42" s="2">
        <f>IF(AD41=0,0.0001,AVERAGE(AD46:AD105))</f>
        <v>1E-4</v>
      </c>
      <c r="AE42" s="2"/>
      <c r="AF42" s="2">
        <f>IF(AF41=0,0.0001,AVERAGE(AF46:AF105))</f>
        <v>1E-4</v>
      </c>
      <c r="AG42" s="2"/>
      <c r="AH42" s="2">
        <f>IF(AH41=0,0.0001,AVERAGE(AH46:AH105))</f>
        <v>1E-4</v>
      </c>
      <c r="AI42" s="2"/>
      <c r="AJ42" s="2">
        <f>IF(AJ41=0,0.0001,AVERAGE(AJ46:AJ105))</f>
        <v>1E-4</v>
      </c>
      <c r="AK42" s="2"/>
      <c r="AL42" s="2">
        <f>IF(AL41=0,0.0001,AVERAGE(AL46:AL105))</f>
        <v>1E-4</v>
      </c>
      <c r="AM42" s="2"/>
      <c r="AN42" s="2">
        <f>IF(AN41=0,0.0001,AVERAGE(AN46:AN105))</f>
        <v>1E-4</v>
      </c>
    </row>
    <row r="43" spans="1:47" ht="13.5" thickBot="1"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41">
        <f>MAX(AP46:AP105)</f>
        <v>0</v>
      </c>
    </row>
    <row r="44" spans="1:47">
      <c r="B44" s="84" t="s">
        <v>0</v>
      </c>
      <c r="C44" s="422" t="s">
        <v>9</v>
      </c>
      <c r="D44" s="420"/>
      <c r="E44" s="422" t="s">
        <v>120</v>
      </c>
      <c r="F44" s="420"/>
      <c r="G44" s="422" t="s">
        <v>1</v>
      </c>
      <c r="H44" s="420"/>
      <c r="I44" s="422" t="s">
        <v>96</v>
      </c>
      <c r="J44" s="420"/>
      <c r="K44" s="422" t="s">
        <v>93</v>
      </c>
      <c r="L44" s="420"/>
      <c r="M44" s="422" t="s">
        <v>6</v>
      </c>
      <c r="N44" s="420"/>
      <c r="O44" s="422" t="s">
        <v>95</v>
      </c>
      <c r="P44" s="420"/>
      <c r="Q44" s="422" t="s">
        <v>27</v>
      </c>
      <c r="R44" s="420"/>
      <c r="S44" s="422" t="s">
        <v>25</v>
      </c>
      <c r="T44" s="420"/>
      <c r="U44" s="422" t="s">
        <v>78</v>
      </c>
      <c r="V44" s="420"/>
      <c r="W44" s="422" t="s">
        <v>4</v>
      </c>
      <c r="X44" s="420"/>
      <c r="Y44" s="422" t="s">
        <v>35</v>
      </c>
      <c r="Z44" s="420"/>
      <c r="AA44" s="422" t="s">
        <v>45</v>
      </c>
      <c r="AB44" s="420"/>
      <c r="AC44" s="422" t="s">
        <v>82</v>
      </c>
      <c r="AD44" s="420"/>
      <c r="AE44" s="422" t="s">
        <v>46</v>
      </c>
      <c r="AF44" s="420"/>
      <c r="AG44" s="422" t="s">
        <v>94</v>
      </c>
      <c r="AH44" s="420"/>
      <c r="AI44" s="422" t="s">
        <v>62</v>
      </c>
      <c r="AJ44" s="420"/>
      <c r="AK44" s="422" t="s">
        <v>26</v>
      </c>
      <c r="AL44" s="420"/>
      <c r="AM44" s="422" t="s">
        <v>43</v>
      </c>
      <c r="AN44" s="420"/>
      <c r="AO44" s="41">
        <f>COUNT(AO46:AO123)</f>
        <v>0</v>
      </c>
      <c r="AP44" s="178" t="s">
        <v>7</v>
      </c>
      <c r="AQ44" s="179" t="s">
        <v>8</v>
      </c>
      <c r="AR44" s="87" t="s">
        <v>47</v>
      </c>
      <c r="AU44" s="29"/>
    </row>
    <row r="45" spans="1:47" ht="13.5" thickBot="1">
      <c r="B45" s="1"/>
      <c r="C45" s="3" t="s">
        <v>3</v>
      </c>
      <c r="D45" s="4" t="s">
        <v>2</v>
      </c>
      <c r="E45" s="3" t="s">
        <v>3</v>
      </c>
      <c r="F45" s="4" t="s">
        <v>2</v>
      </c>
      <c r="G45" s="3" t="s">
        <v>3</v>
      </c>
      <c r="H45" s="4" t="s">
        <v>2</v>
      </c>
      <c r="I45" s="3" t="s">
        <v>3</v>
      </c>
      <c r="J45" s="4" t="s">
        <v>2</v>
      </c>
      <c r="K45" s="3" t="s">
        <v>3</v>
      </c>
      <c r="L45" s="4" t="s">
        <v>2</v>
      </c>
      <c r="M45" s="3" t="s">
        <v>3</v>
      </c>
      <c r="N45" s="4" t="s">
        <v>2</v>
      </c>
      <c r="O45" s="3" t="s">
        <v>3</v>
      </c>
      <c r="P45" s="4" t="s">
        <v>2</v>
      </c>
      <c r="Q45" s="3" t="s">
        <v>3</v>
      </c>
      <c r="R45" s="4" t="s">
        <v>2</v>
      </c>
      <c r="S45" s="3" t="s">
        <v>3</v>
      </c>
      <c r="T45" s="4" t="s">
        <v>2</v>
      </c>
      <c r="U45" s="3" t="s">
        <v>3</v>
      </c>
      <c r="V45" s="4" t="s">
        <v>2</v>
      </c>
      <c r="W45" s="3" t="s">
        <v>3</v>
      </c>
      <c r="X45" s="4" t="s">
        <v>2</v>
      </c>
      <c r="Y45" s="3" t="s">
        <v>3</v>
      </c>
      <c r="Z45" s="4" t="s">
        <v>2</v>
      </c>
      <c r="AA45" s="3" t="s">
        <v>3</v>
      </c>
      <c r="AB45" s="4" t="s">
        <v>2</v>
      </c>
      <c r="AC45" s="3" t="s">
        <v>3</v>
      </c>
      <c r="AD45" s="4" t="s">
        <v>2</v>
      </c>
      <c r="AE45" s="3" t="s">
        <v>3</v>
      </c>
      <c r="AF45" s="4" t="s">
        <v>2</v>
      </c>
      <c r="AG45" s="3" t="s">
        <v>3</v>
      </c>
      <c r="AH45" s="4" t="s">
        <v>2</v>
      </c>
      <c r="AI45" s="3" t="s">
        <v>3</v>
      </c>
      <c r="AJ45" s="4" t="s">
        <v>2</v>
      </c>
      <c r="AK45" s="3" t="s">
        <v>3</v>
      </c>
      <c r="AL45" s="4" t="s">
        <v>2</v>
      </c>
      <c r="AM45" s="3" t="s">
        <v>3</v>
      </c>
      <c r="AN45" s="4" t="s">
        <v>2</v>
      </c>
      <c r="AO45" s="27" t="s">
        <v>22</v>
      </c>
      <c r="AP45" s="30" t="s">
        <v>23</v>
      </c>
      <c r="AU45" s="29"/>
    </row>
    <row r="46" spans="1:47">
      <c r="A46">
        <v>1</v>
      </c>
      <c r="B46" s="42"/>
      <c r="C46" s="51">
        <v>-10000000</v>
      </c>
      <c r="D46" s="11"/>
      <c r="E46" s="51">
        <v>-10000000</v>
      </c>
      <c r="F46" s="11"/>
      <c r="G46" s="51">
        <v>-10000000</v>
      </c>
      <c r="H46" s="11"/>
      <c r="I46" s="51">
        <v>-10000000</v>
      </c>
      <c r="J46" s="11"/>
      <c r="K46" s="51">
        <v>-10000000</v>
      </c>
      <c r="L46" s="11"/>
      <c r="M46" s="51">
        <v>-10000000</v>
      </c>
      <c r="N46" s="11"/>
      <c r="O46" s="51">
        <v>-10000000</v>
      </c>
      <c r="P46" s="11"/>
      <c r="Q46" s="51">
        <v>-10000000</v>
      </c>
      <c r="R46" s="11"/>
      <c r="S46" s="51">
        <v>-10000000</v>
      </c>
      <c r="T46" s="11"/>
      <c r="U46" s="51">
        <v>-10000000</v>
      </c>
      <c r="V46" s="11"/>
      <c r="W46" s="51">
        <v>-10000000</v>
      </c>
      <c r="X46" s="11"/>
      <c r="Y46" s="51">
        <v>-10000000</v>
      </c>
      <c r="Z46" s="11"/>
      <c r="AA46" s="51">
        <v>-10000000</v>
      </c>
      <c r="AB46" s="11"/>
      <c r="AC46" s="51">
        <v>-10000000</v>
      </c>
      <c r="AD46" s="11"/>
      <c r="AE46" s="51">
        <v>-10000000</v>
      </c>
      <c r="AF46" s="11"/>
      <c r="AG46" s="51">
        <v>-10000000</v>
      </c>
      <c r="AH46" s="11"/>
      <c r="AI46" s="51">
        <v>-10000000</v>
      </c>
      <c r="AJ46" s="11"/>
      <c r="AK46" s="51">
        <v>-10000000</v>
      </c>
      <c r="AL46" s="11"/>
      <c r="AM46" s="51">
        <v>-10000000</v>
      </c>
      <c r="AN46" s="11"/>
      <c r="AP46" s="41"/>
      <c r="AQ46">
        <f t="shared" ref="AQ46:AR52" si="3">+C46+E46+G46+I46++K46++M46+O46+Q46+S46+U46+W46+AK46+AM46+Y46+AC46+AE46+AG46+AI46+AA46</f>
        <v>-190000000</v>
      </c>
      <c r="AR46">
        <f t="shared" si="3"/>
        <v>0</v>
      </c>
      <c r="AS46">
        <f t="shared" ref="AS46:AS58" si="4">COUNT(C46:AN46)/2</f>
        <v>9.5</v>
      </c>
      <c r="AT46">
        <f t="shared" ref="AT46:AT58" si="5">+AQ46/AS46</f>
        <v>-20000000</v>
      </c>
      <c r="AU46" s="29"/>
    </row>
    <row r="47" spans="1:47">
      <c r="A47">
        <f>+A46+1</f>
        <v>2</v>
      </c>
      <c r="B47" s="40"/>
      <c r="C47" s="12"/>
      <c r="D47" s="13"/>
      <c r="E47" s="12"/>
      <c r="F47" s="13"/>
      <c r="G47" s="12"/>
      <c r="H47" s="13"/>
      <c r="I47" s="12"/>
      <c r="J47" s="13"/>
      <c r="K47" s="12"/>
      <c r="L47" s="13"/>
      <c r="M47" s="12"/>
      <c r="N47" s="13"/>
      <c r="O47" s="12"/>
      <c r="P47" s="13"/>
      <c r="Q47" s="12"/>
      <c r="R47" s="13"/>
      <c r="S47" s="12"/>
      <c r="T47" s="13"/>
      <c r="U47" s="12"/>
      <c r="V47" s="13"/>
      <c r="W47" s="12"/>
      <c r="X47" s="13"/>
      <c r="Y47" s="12"/>
      <c r="Z47" s="13"/>
      <c r="AA47" s="12"/>
      <c r="AB47" s="13"/>
      <c r="AC47" s="12"/>
      <c r="AD47" s="13"/>
      <c r="AE47" s="12"/>
      <c r="AF47" s="13"/>
      <c r="AG47" s="12"/>
      <c r="AH47" s="13"/>
      <c r="AI47" s="12"/>
      <c r="AJ47" s="13"/>
      <c r="AK47" s="10"/>
      <c r="AL47" s="13"/>
      <c r="AM47" s="12"/>
      <c r="AN47" s="13"/>
      <c r="AP47" s="41"/>
      <c r="AQ47">
        <f t="shared" si="3"/>
        <v>0</v>
      </c>
      <c r="AR47">
        <f t="shared" si="3"/>
        <v>0</v>
      </c>
      <c r="AS47">
        <f t="shared" si="4"/>
        <v>0</v>
      </c>
      <c r="AT47" t="e">
        <f t="shared" si="5"/>
        <v>#DIV/0!</v>
      </c>
      <c r="AU47" s="29"/>
    </row>
    <row r="48" spans="1:47">
      <c r="A48">
        <f t="shared" ref="A48:A105" si="6">+A47+1</f>
        <v>3</v>
      </c>
      <c r="B48" s="40"/>
      <c r="C48" s="10"/>
      <c r="D48" s="11"/>
      <c r="E48" s="10"/>
      <c r="F48" s="11"/>
      <c r="G48" s="10"/>
      <c r="H48" s="11"/>
      <c r="I48" s="10"/>
      <c r="J48" s="11"/>
      <c r="K48" s="10"/>
      <c r="L48" s="11"/>
      <c r="M48" s="10"/>
      <c r="N48" s="11"/>
      <c r="O48" s="10"/>
      <c r="P48" s="11"/>
      <c r="Q48" s="10"/>
      <c r="R48" s="11"/>
      <c r="S48" s="10"/>
      <c r="T48" s="11"/>
      <c r="U48" s="10"/>
      <c r="V48" s="11"/>
      <c r="W48" s="10"/>
      <c r="X48" s="11"/>
      <c r="Y48" s="10"/>
      <c r="Z48" s="11"/>
      <c r="AA48" s="10"/>
      <c r="AB48" s="11"/>
      <c r="AC48" s="10"/>
      <c r="AD48" s="11"/>
      <c r="AE48" s="10"/>
      <c r="AF48" s="11"/>
      <c r="AG48" s="10"/>
      <c r="AH48" s="11"/>
      <c r="AI48" s="10"/>
      <c r="AJ48" s="11"/>
      <c r="AK48" s="10"/>
      <c r="AL48" s="11"/>
      <c r="AM48" s="10"/>
      <c r="AN48" s="11"/>
      <c r="AP48" s="41"/>
      <c r="AQ48">
        <f t="shared" si="3"/>
        <v>0</v>
      </c>
      <c r="AR48">
        <f t="shared" si="3"/>
        <v>0</v>
      </c>
      <c r="AS48">
        <f t="shared" si="4"/>
        <v>0</v>
      </c>
      <c r="AT48" t="e">
        <f t="shared" si="5"/>
        <v>#DIV/0!</v>
      </c>
      <c r="AU48" s="29"/>
    </row>
    <row r="49" spans="1:47">
      <c r="A49">
        <f t="shared" si="6"/>
        <v>4</v>
      </c>
      <c r="B49" s="40"/>
      <c r="C49" s="10"/>
      <c r="D49" s="11"/>
      <c r="E49" s="10"/>
      <c r="F49" s="11"/>
      <c r="G49" s="10"/>
      <c r="H49" s="11"/>
      <c r="I49" s="10"/>
      <c r="J49" s="11"/>
      <c r="K49" s="10"/>
      <c r="L49" s="11"/>
      <c r="M49" s="10"/>
      <c r="N49" s="11"/>
      <c r="O49" s="10"/>
      <c r="P49" s="11"/>
      <c r="Q49" s="10"/>
      <c r="R49" s="11"/>
      <c r="S49" s="10"/>
      <c r="T49" s="11"/>
      <c r="U49" s="10"/>
      <c r="V49" s="11"/>
      <c r="W49" s="10"/>
      <c r="X49" s="11"/>
      <c r="Y49" s="10"/>
      <c r="Z49" s="11"/>
      <c r="AA49" s="10"/>
      <c r="AB49" s="11"/>
      <c r="AC49" s="10"/>
      <c r="AD49" s="11"/>
      <c r="AE49" s="10"/>
      <c r="AF49" s="11"/>
      <c r="AG49" s="10"/>
      <c r="AH49" s="11"/>
      <c r="AI49" s="10"/>
      <c r="AJ49" s="11"/>
      <c r="AK49" s="10"/>
      <c r="AL49" s="11"/>
      <c r="AM49" s="10"/>
      <c r="AN49" s="11"/>
      <c r="AP49" s="41"/>
      <c r="AQ49">
        <f t="shared" si="3"/>
        <v>0</v>
      </c>
      <c r="AR49">
        <f t="shared" si="3"/>
        <v>0</v>
      </c>
      <c r="AS49">
        <f t="shared" si="4"/>
        <v>0</v>
      </c>
      <c r="AT49" t="e">
        <f t="shared" si="5"/>
        <v>#DIV/0!</v>
      </c>
      <c r="AU49" s="29"/>
    </row>
    <row r="50" spans="1:47">
      <c r="A50">
        <f>+A49+1</f>
        <v>5</v>
      </c>
      <c r="B50" s="40"/>
      <c r="C50" s="10"/>
      <c r="D50" s="11"/>
      <c r="E50" s="10"/>
      <c r="F50" s="11"/>
      <c r="G50" s="10"/>
      <c r="H50" s="11"/>
      <c r="I50" s="10"/>
      <c r="J50" s="11"/>
      <c r="K50" s="10"/>
      <c r="L50" s="11"/>
      <c r="M50" s="10"/>
      <c r="N50" s="11"/>
      <c r="O50" s="10"/>
      <c r="P50" s="11"/>
      <c r="Q50" s="10"/>
      <c r="R50" s="11"/>
      <c r="S50" s="10"/>
      <c r="T50" s="11"/>
      <c r="U50" s="10"/>
      <c r="V50" s="11"/>
      <c r="W50" s="10"/>
      <c r="X50" s="11"/>
      <c r="Y50" s="10"/>
      <c r="Z50" s="11"/>
      <c r="AA50" s="10"/>
      <c r="AB50" s="11"/>
      <c r="AC50" s="10"/>
      <c r="AD50" s="11"/>
      <c r="AE50" s="10"/>
      <c r="AF50" s="11"/>
      <c r="AG50" s="10"/>
      <c r="AH50" s="11"/>
      <c r="AI50" s="10"/>
      <c r="AJ50" s="11"/>
      <c r="AK50" s="10"/>
      <c r="AL50" s="11"/>
      <c r="AM50" s="10"/>
      <c r="AN50" s="11"/>
      <c r="AP50" s="41"/>
      <c r="AQ50">
        <f t="shared" si="3"/>
        <v>0</v>
      </c>
      <c r="AR50">
        <f t="shared" si="3"/>
        <v>0</v>
      </c>
      <c r="AS50">
        <f t="shared" si="4"/>
        <v>0</v>
      </c>
      <c r="AT50" t="e">
        <f t="shared" si="5"/>
        <v>#DIV/0!</v>
      </c>
      <c r="AU50" s="29"/>
    </row>
    <row r="51" spans="1:47">
      <c r="A51">
        <f t="shared" si="6"/>
        <v>6</v>
      </c>
      <c r="B51" s="40"/>
      <c r="C51" s="10"/>
      <c r="D51" s="11"/>
      <c r="E51" s="10"/>
      <c r="F51" s="11"/>
      <c r="G51" s="10"/>
      <c r="H51" s="11"/>
      <c r="I51" s="10"/>
      <c r="J51" s="11"/>
      <c r="K51" s="10"/>
      <c r="L51" s="11"/>
      <c r="M51" s="10"/>
      <c r="N51" s="11"/>
      <c r="O51" s="10"/>
      <c r="P51" s="11"/>
      <c r="Q51" s="10"/>
      <c r="R51" s="11"/>
      <c r="S51" s="10"/>
      <c r="T51" s="11"/>
      <c r="U51" s="10"/>
      <c r="V51" s="11"/>
      <c r="W51" s="10"/>
      <c r="X51" s="11"/>
      <c r="Y51" s="10"/>
      <c r="Z51" s="11"/>
      <c r="AA51" s="10"/>
      <c r="AB51" s="11"/>
      <c r="AC51" s="10"/>
      <c r="AD51" s="11"/>
      <c r="AE51" s="10"/>
      <c r="AF51" s="11"/>
      <c r="AG51" s="10"/>
      <c r="AH51" s="11"/>
      <c r="AI51" s="10"/>
      <c r="AJ51" s="11"/>
      <c r="AK51" s="10"/>
      <c r="AL51" s="11"/>
      <c r="AM51" s="10"/>
      <c r="AN51" s="11"/>
      <c r="AP51" s="41"/>
      <c r="AQ51">
        <f t="shared" si="3"/>
        <v>0</v>
      </c>
      <c r="AR51">
        <f t="shared" si="3"/>
        <v>0</v>
      </c>
      <c r="AS51">
        <f t="shared" si="4"/>
        <v>0</v>
      </c>
      <c r="AT51" t="e">
        <f t="shared" si="5"/>
        <v>#DIV/0!</v>
      </c>
      <c r="AU51" s="29"/>
    </row>
    <row r="52" spans="1:47">
      <c r="A52">
        <f t="shared" si="6"/>
        <v>7</v>
      </c>
      <c r="B52" s="40"/>
      <c r="C52" s="10"/>
      <c r="D52" s="11"/>
      <c r="E52" s="10"/>
      <c r="F52" s="11"/>
      <c r="G52" s="10"/>
      <c r="H52" s="11"/>
      <c r="I52" s="10"/>
      <c r="J52" s="11"/>
      <c r="K52" s="10"/>
      <c r="L52" s="11"/>
      <c r="M52" s="10"/>
      <c r="N52" s="11"/>
      <c r="O52" s="10"/>
      <c r="P52" s="11"/>
      <c r="Q52" s="10"/>
      <c r="R52" s="11"/>
      <c r="S52" s="10"/>
      <c r="T52" s="11"/>
      <c r="U52" s="10"/>
      <c r="V52" s="11"/>
      <c r="W52" s="10"/>
      <c r="X52" s="11"/>
      <c r="Y52" s="10"/>
      <c r="Z52" s="11"/>
      <c r="AA52" s="10"/>
      <c r="AB52" s="11"/>
      <c r="AC52" s="10"/>
      <c r="AD52" s="11"/>
      <c r="AE52" s="10"/>
      <c r="AF52" s="11"/>
      <c r="AG52" s="10"/>
      <c r="AH52" s="11"/>
      <c r="AI52" s="10"/>
      <c r="AJ52" s="11"/>
      <c r="AK52" s="10"/>
      <c r="AL52" s="11"/>
      <c r="AM52" s="10"/>
      <c r="AN52" s="11"/>
      <c r="AP52" s="41"/>
      <c r="AQ52">
        <f t="shared" si="3"/>
        <v>0</v>
      </c>
      <c r="AR52">
        <f t="shared" si="3"/>
        <v>0</v>
      </c>
      <c r="AS52">
        <f t="shared" si="4"/>
        <v>0</v>
      </c>
      <c r="AT52" t="e">
        <f t="shared" si="5"/>
        <v>#DIV/0!</v>
      </c>
      <c r="AU52" s="29"/>
    </row>
    <row r="53" spans="1:47">
      <c r="A53">
        <f t="shared" si="6"/>
        <v>8</v>
      </c>
      <c r="B53" s="40"/>
      <c r="C53" s="10"/>
      <c r="D53" s="11"/>
      <c r="E53" s="10"/>
      <c r="F53" s="11"/>
      <c r="G53" s="10"/>
      <c r="H53" s="11"/>
      <c r="I53" s="10"/>
      <c r="J53" s="11"/>
      <c r="K53" s="10"/>
      <c r="L53" s="11"/>
      <c r="M53" s="10"/>
      <c r="N53" s="11"/>
      <c r="O53" s="10"/>
      <c r="P53" s="11"/>
      <c r="Q53" s="10"/>
      <c r="R53" s="11"/>
      <c r="S53" s="10"/>
      <c r="T53" s="11"/>
      <c r="U53" s="10"/>
      <c r="V53" s="11"/>
      <c r="W53" s="10"/>
      <c r="X53" s="11"/>
      <c r="Y53" s="10"/>
      <c r="Z53" s="11"/>
      <c r="AA53" s="10"/>
      <c r="AB53" s="11"/>
      <c r="AC53" s="10"/>
      <c r="AD53" s="11"/>
      <c r="AE53" s="10"/>
      <c r="AF53" s="11"/>
      <c r="AG53" s="10"/>
      <c r="AH53" s="11"/>
      <c r="AI53" s="10"/>
      <c r="AJ53" s="11"/>
      <c r="AK53" s="10"/>
      <c r="AL53" s="11"/>
      <c r="AM53" s="10"/>
      <c r="AN53" s="11"/>
      <c r="AP53" s="41"/>
      <c r="AQ53">
        <f>+C53+E53+G53+I53++K53++M53+O53+Q53+S53+U53+W53+AK53+AM53+Y53+AC53+AE53+AG53+AI53+AA53</f>
        <v>0</v>
      </c>
      <c r="AR53">
        <f>+D53+F53+H53+J53++L53++N53+P53+R53+T53+V53+X53+AL53+AN53+Z53+AD53+AF53+AH53+AJ53+AB53</f>
        <v>0</v>
      </c>
      <c r="AS53">
        <f t="shared" si="4"/>
        <v>0</v>
      </c>
      <c r="AT53" t="e">
        <f t="shared" si="5"/>
        <v>#DIV/0!</v>
      </c>
      <c r="AU53" s="29"/>
    </row>
    <row r="54" spans="1:47">
      <c r="A54">
        <f t="shared" si="6"/>
        <v>9</v>
      </c>
      <c r="B54" s="40"/>
      <c r="C54" s="10"/>
      <c r="D54" s="11"/>
      <c r="E54" s="10"/>
      <c r="F54" s="11"/>
      <c r="G54" s="10"/>
      <c r="H54" s="11"/>
      <c r="I54" s="10"/>
      <c r="J54" s="11"/>
      <c r="K54" s="10"/>
      <c r="L54" s="11"/>
      <c r="M54" s="10"/>
      <c r="N54" s="11"/>
      <c r="O54" s="10"/>
      <c r="P54" s="11"/>
      <c r="Q54" s="10"/>
      <c r="R54" s="11"/>
      <c r="S54" s="10"/>
      <c r="T54" s="11"/>
      <c r="U54" s="10"/>
      <c r="V54" s="11"/>
      <c r="W54" s="10"/>
      <c r="X54" s="11"/>
      <c r="Y54" s="10"/>
      <c r="Z54" s="11"/>
      <c r="AA54" s="10"/>
      <c r="AB54" s="11"/>
      <c r="AC54" s="10"/>
      <c r="AD54" s="11"/>
      <c r="AE54" s="10"/>
      <c r="AF54" s="11"/>
      <c r="AG54" s="10"/>
      <c r="AH54" s="11"/>
      <c r="AI54" s="10"/>
      <c r="AJ54" s="11"/>
      <c r="AK54" s="10"/>
      <c r="AL54" s="11"/>
      <c r="AM54" s="10"/>
      <c r="AN54" s="11"/>
      <c r="AP54" s="41"/>
      <c r="AQ54">
        <f t="shared" ref="AQ54:AR62" si="7">+C54+E54+G54+I54++K54++M54+O54+Q54+S54+U54+W54+AK54+AM54+Y54+AC54+AE54+AG54+AI54</f>
        <v>0</v>
      </c>
      <c r="AR54">
        <f t="shared" si="7"/>
        <v>0</v>
      </c>
      <c r="AS54">
        <f t="shared" si="4"/>
        <v>0</v>
      </c>
      <c r="AT54" t="e">
        <f t="shared" si="5"/>
        <v>#DIV/0!</v>
      </c>
      <c r="AU54" s="29"/>
    </row>
    <row r="55" spans="1:47">
      <c r="A55">
        <f t="shared" si="6"/>
        <v>10</v>
      </c>
      <c r="B55" s="40"/>
      <c r="C55" s="10"/>
      <c r="D55" s="11"/>
      <c r="E55" s="10"/>
      <c r="F55" s="11"/>
      <c r="G55" s="10"/>
      <c r="H55" s="11"/>
      <c r="I55" s="10"/>
      <c r="J55" s="11"/>
      <c r="K55" s="10"/>
      <c r="L55" s="11"/>
      <c r="M55" s="10"/>
      <c r="N55" s="11"/>
      <c r="O55" s="10"/>
      <c r="P55" s="11"/>
      <c r="Q55" s="10"/>
      <c r="R55" s="11"/>
      <c r="S55" s="10"/>
      <c r="T55" s="11"/>
      <c r="U55" s="10"/>
      <c r="V55" s="11"/>
      <c r="W55" s="10"/>
      <c r="X55" s="11"/>
      <c r="Y55" s="10"/>
      <c r="Z55" s="11"/>
      <c r="AA55" s="10"/>
      <c r="AB55" s="11"/>
      <c r="AC55" s="10"/>
      <c r="AD55" s="11"/>
      <c r="AE55" s="10"/>
      <c r="AF55" s="11"/>
      <c r="AG55" s="10"/>
      <c r="AH55" s="11"/>
      <c r="AI55" s="10"/>
      <c r="AJ55" s="11"/>
      <c r="AK55" s="10"/>
      <c r="AL55" s="11"/>
      <c r="AM55" s="10"/>
      <c r="AN55" s="11"/>
      <c r="AP55" s="41"/>
      <c r="AQ55">
        <f t="shared" si="7"/>
        <v>0</v>
      </c>
      <c r="AR55">
        <f t="shared" si="7"/>
        <v>0</v>
      </c>
      <c r="AS55">
        <f t="shared" si="4"/>
        <v>0</v>
      </c>
      <c r="AT55" t="e">
        <f t="shared" si="5"/>
        <v>#DIV/0!</v>
      </c>
      <c r="AU55" s="29"/>
    </row>
    <row r="56" spans="1:47">
      <c r="A56">
        <f t="shared" si="6"/>
        <v>11</v>
      </c>
      <c r="B56" s="40"/>
      <c r="C56" s="10"/>
      <c r="D56" s="11"/>
      <c r="E56" s="10"/>
      <c r="F56" s="11"/>
      <c r="G56" s="10"/>
      <c r="H56" s="15"/>
      <c r="I56" s="10"/>
      <c r="J56" s="11"/>
      <c r="K56" s="10"/>
      <c r="L56" s="11"/>
      <c r="M56" s="10"/>
      <c r="N56" s="11"/>
      <c r="O56" s="10"/>
      <c r="P56" s="11"/>
      <c r="Q56" s="10"/>
      <c r="R56" s="11"/>
      <c r="S56" s="10"/>
      <c r="T56" s="11"/>
      <c r="U56" s="10"/>
      <c r="V56" s="11"/>
      <c r="W56" s="10"/>
      <c r="X56" s="11"/>
      <c r="Y56" s="10"/>
      <c r="Z56" s="11"/>
      <c r="AA56" s="10"/>
      <c r="AB56" s="11"/>
      <c r="AC56" s="10"/>
      <c r="AD56" s="11"/>
      <c r="AE56" s="10"/>
      <c r="AF56" s="11"/>
      <c r="AG56" s="10"/>
      <c r="AH56" s="11"/>
      <c r="AI56" s="10"/>
      <c r="AJ56" s="11"/>
      <c r="AK56" s="10"/>
      <c r="AL56" s="11"/>
      <c r="AM56" s="10"/>
      <c r="AN56" s="11"/>
      <c r="AO56" s="28"/>
      <c r="AP56" s="41"/>
      <c r="AQ56">
        <f t="shared" si="7"/>
        <v>0</v>
      </c>
      <c r="AR56">
        <f t="shared" si="7"/>
        <v>0</v>
      </c>
      <c r="AS56">
        <f t="shared" si="4"/>
        <v>0</v>
      </c>
      <c r="AT56" t="e">
        <f t="shared" si="5"/>
        <v>#DIV/0!</v>
      </c>
      <c r="AU56" s="29"/>
    </row>
    <row r="57" spans="1:47">
      <c r="A57">
        <f t="shared" si="6"/>
        <v>12</v>
      </c>
      <c r="B57" s="40"/>
      <c r="C57" s="10"/>
      <c r="D57" s="11"/>
      <c r="E57" s="10"/>
      <c r="F57" s="11"/>
      <c r="G57" s="10"/>
      <c r="H57" s="11"/>
      <c r="I57" s="10"/>
      <c r="J57" s="11"/>
      <c r="K57" s="10"/>
      <c r="L57" s="11"/>
      <c r="M57" s="10"/>
      <c r="N57" s="11"/>
      <c r="O57" s="10"/>
      <c r="P57" s="11"/>
      <c r="Q57" s="10"/>
      <c r="R57" s="11"/>
      <c r="S57" s="10"/>
      <c r="T57" s="11"/>
      <c r="U57" s="10"/>
      <c r="V57" s="11"/>
      <c r="W57" s="10"/>
      <c r="X57" s="11"/>
      <c r="Y57" s="10"/>
      <c r="Z57" s="11"/>
      <c r="AA57" s="10"/>
      <c r="AB57" s="11"/>
      <c r="AC57" s="10"/>
      <c r="AD57" s="11"/>
      <c r="AE57" s="10"/>
      <c r="AF57" s="11"/>
      <c r="AG57" s="10"/>
      <c r="AH57" s="11"/>
      <c r="AI57" s="10"/>
      <c r="AJ57" s="11"/>
      <c r="AK57" s="10"/>
      <c r="AL57" s="11"/>
      <c r="AM57" s="10"/>
      <c r="AN57" s="11"/>
      <c r="AO57" s="28"/>
      <c r="AP57" s="41"/>
      <c r="AQ57">
        <f t="shared" si="7"/>
        <v>0</v>
      </c>
      <c r="AR57">
        <f t="shared" si="7"/>
        <v>0</v>
      </c>
      <c r="AS57">
        <f t="shared" si="4"/>
        <v>0</v>
      </c>
      <c r="AT57" t="e">
        <f t="shared" si="5"/>
        <v>#DIV/0!</v>
      </c>
      <c r="AU57" s="29"/>
    </row>
    <row r="58" spans="1:47">
      <c r="A58">
        <f>+A57+1</f>
        <v>13</v>
      </c>
      <c r="B58" s="40"/>
      <c r="C58" s="10"/>
      <c r="D58" s="11"/>
      <c r="E58" s="10"/>
      <c r="F58" s="11"/>
      <c r="G58" s="10"/>
      <c r="H58" s="11"/>
      <c r="I58" s="10"/>
      <c r="J58" s="11"/>
      <c r="K58" s="10"/>
      <c r="L58" s="11"/>
      <c r="M58" s="10"/>
      <c r="N58" s="11"/>
      <c r="O58" s="10"/>
      <c r="P58" s="11"/>
      <c r="Q58" s="10"/>
      <c r="R58" s="11"/>
      <c r="S58" s="10"/>
      <c r="T58" s="11"/>
      <c r="U58" s="10"/>
      <c r="V58" s="11"/>
      <c r="W58" s="10"/>
      <c r="X58" s="11"/>
      <c r="Y58" s="10"/>
      <c r="Z58" s="11"/>
      <c r="AA58" s="10"/>
      <c r="AB58" s="11"/>
      <c r="AC58" s="10"/>
      <c r="AD58" s="11"/>
      <c r="AE58" s="10"/>
      <c r="AF58" s="11"/>
      <c r="AG58" s="10"/>
      <c r="AH58" s="11"/>
      <c r="AI58" s="10"/>
      <c r="AJ58" s="11"/>
      <c r="AK58" s="10"/>
      <c r="AL58" s="11"/>
      <c r="AM58" s="10"/>
      <c r="AN58" s="11"/>
      <c r="AP58" s="41"/>
      <c r="AQ58">
        <f t="shared" si="7"/>
        <v>0</v>
      </c>
      <c r="AR58">
        <f t="shared" si="7"/>
        <v>0</v>
      </c>
      <c r="AS58">
        <f t="shared" si="4"/>
        <v>0</v>
      </c>
      <c r="AT58" t="e">
        <f t="shared" si="5"/>
        <v>#DIV/0!</v>
      </c>
      <c r="AU58" s="29"/>
    </row>
    <row r="59" spans="1:47">
      <c r="A59">
        <f>+A58+1</f>
        <v>14</v>
      </c>
      <c r="B59" s="6"/>
      <c r="C59" s="10"/>
      <c r="D59" s="11"/>
      <c r="E59" s="10"/>
      <c r="F59" s="11"/>
      <c r="G59" s="10"/>
      <c r="H59" s="11"/>
      <c r="I59" s="10"/>
      <c r="J59" s="11"/>
      <c r="K59" s="10"/>
      <c r="L59" s="11"/>
      <c r="M59" s="10"/>
      <c r="N59" s="11"/>
      <c r="O59" s="10"/>
      <c r="P59" s="11"/>
      <c r="Q59" s="10"/>
      <c r="R59" s="11"/>
      <c r="S59" s="10"/>
      <c r="T59" s="11"/>
      <c r="U59" s="10"/>
      <c r="V59" s="11"/>
      <c r="W59" s="10"/>
      <c r="X59" s="11"/>
      <c r="Y59" s="10"/>
      <c r="Z59" s="11"/>
      <c r="AA59" s="10"/>
      <c r="AB59" s="11"/>
      <c r="AC59" s="10"/>
      <c r="AD59" s="11"/>
      <c r="AE59" s="10"/>
      <c r="AF59" s="11"/>
      <c r="AG59" s="10"/>
      <c r="AH59" s="11"/>
      <c r="AI59" s="10"/>
      <c r="AJ59" s="11"/>
      <c r="AK59" s="10"/>
      <c r="AL59" s="11"/>
      <c r="AM59" s="10"/>
      <c r="AN59" s="11"/>
      <c r="AP59" s="41"/>
      <c r="AQ59">
        <f t="shared" si="7"/>
        <v>0</v>
      </c>
      <c r="AR59">
        <f t="shared" si="7"/>
        <v>0</v>
      </c>
      <c r="AS59">
        <f>COUNT(C59:AN59)/2</f>
        <v>0</v>
      </c>
      <c r="AT59" t="e">
        <f>+AQ59/AS59</f>
        <v>#DIV/0!</v>
      </c>
      <c r="AU59" s="29"/>
    </row>
    <row r="60" spans="1:47">
      <c r="A60">
        <f t="shared" si="6"/>
        <v>15</v>
      </c>
      <c r="B60" s="40"/>
      <c r="C60" s="10"/>
      <c r="D60" s="11"/>
      <c r="E60" s="10"/>
      <c r="F60" s="11"/>
      <c r="G60" s="10"/>
      <c r="H60" s="11"/>
      <c r="I60" s="10"/>
      <c r="J60" s="11"/>
      <c r="K60" s="10"/>
      <c r="L60" s="11"/>
      <c r="M60" s="10"/>
      <c r="N60" s="11"/>
      <c r="O60" s="10"/>
      <c r="P60" s="11"/>
      <c r="Q60" s="10"/>
      <c r="R60" s="11"/>
      <c r="S60" s="10"/>
      <c r="T60" s="11"/>
      <c r="U60" s="10"/>
      <c r="V60" s="11"/>
      <c r="W60" s="10"/>
      <c r="X60" s="11"/>
      <c r="Y60" s="10"/>
      <c r="Z60" s="11"/>
      <c r="AA60" s="10"/>
      <c r="AB60" s="11"/>
      <c r="AC60" s="10"/>
      <c r="AD60" s="11"/>
      <c r="AE60" s="10"/>
      <c r="AF60" s="11"/>
      <c r="AG60" s="10"/>
      <c r="AH60" s="11"/>
      <c r="AI60" s="10"/>
      <c r="AJ60" s="11"/>
      <c r="AK60" s="10"/>
      <c r="AL60" s="11"/>
      <c r="AM60" s="10"/>
      <c r="AN60" s="11"/>
      <c r="AP60" s="41"/>
      <c r="AQ60">
        <f t="shared" si="7"/>
        <v>0</v>
      </c>
      <c r="AR60">
        <f t="shared" si="7"/>
        <v>0</v>
      </c>
      <c r="AS60">
        <f>COUNT(C60:AN60)/2</f>
        <v>0</v>
      </c>
      <c r="AT60" t="e">
        <f>+AQ60/AS60</f>
        <v>#DIV/0!</v>
      </c>
      <c r="AU60" s="29"/>
    </row>
    <row r="61" spans="1:47">
      <c r="A61">
        <f t="shared" si="6"/>
        <v>16</v>
      </c>
      <c r="B61" s="40"/>
      <c r="C61" s="10"/>
      <c r="D61" s="11"/>
      <c r="E61" s="10"/>
      <c r="F61" s="11"/>
      <c r="G61" s="10"/>
      <c r="H61" s="11"/>
      <c r="I61" s="10"/>
      <c r="J61" s="11"/>
      <c r="K61" s="10"/>
      <c r="L61" s="11"/>
      <c r="M61" s="10"/>
      <c r="N61" s="11"/>
      <c r="O61" s="10"/>
      <c r="P61" s="11"/>
      <c r="Q61" s="10"/>
      <c r="R61" s="11"/>
      <c r="S61" s="10"/>
      <c r="T61" s="11"/>
      <c r="U61" s="10"/>
      <c r="V61" s="11"/>
      <c r="W61" s="10"/>
      <c r="X61" s="11"/>
      <c r="Y61" s="10"/>
      <c r="Z61" s="11"/>
      <c r="AA61" s="10"/>
      <c r="AB61" s="11"/>
      <c r="AC61" s="10"/>
      <c r="AD61" s="11"/>
      <c r="AE61" s="10"/>
      <c r="AF61" s="11"/>
      <c r="AG61" s="10"/>
      <c r="AH61" s="11"/>
      <c r="AI61" s="10"/>
      <c r="AJ61" s="11"/>
      <c r="AK61" s="10"/>
      <c r="AL61" s="11"/>
      <c r="AM61" s="10"/>
      <c r="AN61" s="11"/>
      <c r="AP61" s="41"/>
      <c r="AQ61">
        <f t="shared" si="7"/>
        <v>0</v>
      </c>
      <c r="AR61">
        <f t="shared" si="7"/>
        <v>0</v>
      </c>
      <c r="AS61">
        <f>COUNT(C61:AN61)/2</f>
        <v>0</v>
      </c>
      <c r="AT61" t="e">
        <f>+AQ61/AS61</f>
        <v>#DIV/0!</v>
      </c>
      <c r="AU61" s="29"/>
    </row>
    <row r="62" spans="1:47">
      <c r="A62">
        <f t="shared" si="6"/>
        <v>17</v>
      </c>
      <c r="B62" s="40"/>
      <c r="C62" s="10"/>
      <c r="D62" s="11"/>
      <c r="E62" s="10"/>
      <c r="F62" s="11"/>
      <c r="G62" s="10"/>
      <c r="H62" s="11"/>
      <c r="I62" s="10"/>
      <c r="J62" s="11"/>
      <c r="K62" s="10"/>
      <c r="L62" s="11"/>
      <c r="M62" s="10"/>
      <c r="N62" s="11"/>
      <c r="O62" s="10"/>
      <c r="P62" s="11"/>
      <c r="Q62" s="10"/>
      <c r="R62" s="11"/>
      <c r="S62" s="10"/>
      <c r="T62" s="11"/>
      <c r="U62" s="10"/>
      <c r="V62" s="11"/>
      <c r="W62" s="10"/>
      <c r="X62" s="11"/>
      <c r="Y62" s="10"/>
      <c r="Z62" s="11"/>
      <c r="AA62" s="10"/>
      <c r="AB62" s="11"/>
      <c r="AC62" s="10"/>
      <c r="AD62" s="11"/>
      <c r="AE62" s="10"/>
      <c r="AF62" s="11"/>
      <c r="AG62" s="10"/>
      <c r="AH62" s="11"/>
      <c r="AI62" s="10"/>
      <c r="AJ62" s="11"/>
      <c r="AK62" s="10"/>
      <c r="AL62" s="11"/>
      <c r="AM62" s="10"/>
      <c r="AN62" s="11"/>
      <c r="AQ62">
        <f t="shared" si="7"/>
        <v>0</v>
      </c>
      <c r="AR62">
        <f t="shared" si="7"/>
        <v>0</v>
      </c>
      <c r="AS62">
        <f>COUNT(C62:AN62)/2</f>
        <v>0</v>
      </c>
      <c r="AT62" t="e">
        <f>+AQ62/AS62</f>
        <v>#DIV/0!</v>
      </c>
      <c r="AU62" s="29"/>
    </row>
    <row r="63" spans="1:47">
      <c r="A63">
        <f t="shared" si="6"/>
        <v>18</v>
      </c>
      <c r="B63" s="40"/>
      <c r="C63" s="10"/>
      <c r="D63" s="11"/>
      <c r="E63" s="10"/>
      <c r="F63" s="11"/>
      <c r="G63" s="10"/>
      <c r="H63" s="11"/>
      <c r="I63" s="10"/>
      <c r="J63" s="11"/>
      <c r="K63" s="10"/>
      <c r="L63" s="11"/>
      <c r="M63" s="10"/>
      <c r="N63" s="11"/>
      <c r="O63" s="10"/>
      <c r="P63" s="11"/>
      <c r="Q63" s="10"/>
      <c r="R63" s="11"/>
      <c r="S63" s="10"/>
      <c r="T63" s="11"/>
      <c r="U63" s="10"/>
      <c r="V63" s="11"/>
      <c r="W63" s="10"/>
      <c r="X63" s="11"/>
      <c r="Y63" s="10"/>
      <c r="Z63" s="11"/>
      <c r="AA63" s="10"/>
      <c r="AB63" s="11"/>
      <c r="AC63" s="10"/>
      <c r="AD63" s="11"/>
      <c r="AE63" s="10"/>
      <c r="AF63" s="11"/>
      <c r="AG63" s="10"/>
      <c r="AH63" s="11"/>
      <c r="AI63" s="10"/>
      <c r="AJ63" s="11"/>
      <c r="AK63" s="10"/>
      <c r="AL63" s="11"/>
      <c r="AM63" s="10"/>
      <c r="AN63" s="11"/>
      <c r="AO63" s="28"/>
      <c r="AP63" s="41"/>
      <c r="AU63" s="29"/>
    </row>
    <row r="64" spans="1:47">
      <c r="A64">
        <f t="shared" si="6"/>
        <v>19</v>
      </c>
      <c r="B64" s="6"/>
      <c r="C64" s="10"/>
      <c r="D64" s="11"/>
      <c r="E64" s="10"/>
      <c r="F64" s="11"/>
      <c r="G64" s="10"/>
      <c r="H64" s="11"/>
      <c r="I64" s="10"/>
      <c r="J64" s="11"/>
      <c r="K64" s="10"/>
      <c r="L64" s="11"/>
      <c r="M64" s="10"/>
      <c r="N64" s="11"/>
      <c r="O64" s="10"/>
      <c r="P64" s="11"/>
      <c r="Q64" s="10"/>
      <c r="R64" s="11"/>
      <c r="S64" s="10"/>
      <c r="T64" s="11"/>
      <c r="U64" s="10"/>
      <c r="V64" s="11"/>
      <c r="W64" s="10"/>
      <c r="X64" s="11"/>
      <c r="Y64" s="10"/>
      <c r="Z64" s="11"/>
      <c r="AA64" s="10"/>
      <c r="AB64" s="11"/>
      <c r="AC64" s="10"/>
      <c r="AD64" s="11"/>
      <c r="AE64" s="10"/>
      <c r="AF64" s="11"/>
      <c r="AG64" s="10"/>
      <c r="AH64" s="11"/>
      <c r="AI64" s="10"/>
      <c r="AJ64" s="11"/>
      <c r="AK64" s="10"/>
      <c r="AL64" s="11"/>
      <c r="AM64" s="10"/>
      <c r="AN64" s="11"/>
      <c r="AO64" s="28"/>
      <c r="AP64" s="41"/>
      <c r="AU64" s="29"/>
    </row>
    <row r="65" spans="1:42">
      <c r="A65">
        <f t="shared" si="6"/>
        <v>20</v>
      </c>
      <c r="B65" s="6"/>
      <c r="C65" s="10"/>
      <c r="D65" s="11"/>
      <c r="E65" s="10"/>
      <c r="F65" s="11"/>
      <c r="G65" s="10"/>
      <c r="H65" s="11"/>
      <c r="I65" s="10"/>
      <c r="J65" s="11"/>
      <c r="K65" s="10"/>
      <c r="L65" s="11"/>
      <c r="M65" s="10"/>
      <c r="N65" s="11"/>
      <c r="O65" s="10"/>
      <c r="P65" s="11"/>
      <c r="Q65" s="10"/>
      <c r="R65" s="11"/>
      <c r="S65" s="10"/>
      <c r="T65" s="11"/>
      <c r="U65" s="10"/>
      <c r="V65" s="11"/>
      <c r="W65" s="10"/>
      <c r="X65" s="11"/>
      <c r="Y65" s="10"/>
      <c r="Z65" s="11"/>
      <c r="AA65" s="10"/>
      <c r="AB65" s="11"/>
      <c r="AC65" s="10"/>
      <c r="AD65" s="11"/>
      <c r="AE65" s="10"/>
      <c r="AF65" s="11"/>
      <c r="AG65" s="10"/>
      <c r="AH65" s="11"/>
      <c r="AI65" s="10"/>
      <c r="AJ65" s="11"/>
      <c r="AK65" s="10"/>
      <c r="AL65" s="11"/>
      <c r="AM65" s="10"/>
      <c r="AN65" s="11"/>
      <c r="AP65" s="41"/>
    </row>
    <row r="66" spans="1:42">
      <c r="A66">
        <f t="shared" si="6"/>
        <v>21</v>
      </c>
      <c r="B66" s="6"/>
      <c r="C66" s="10"/>
      <c r="D66" s="11"/>
      <c r="E66" s="10"/>
      <c r="F66" s="11"/>
      <c r="G66" s="10"/>
      <c r="H66" s="11"/>
      <c r="I66" s="10"/>
      <c r="J66" s="11"/>
      <c r="K66" s="10"/>
      <c r="L66" s="11"/>
      <c r="M66" s="10"/>
      <c r="N66" s="11"/>
      <c r="O66" s="10"/>
      <c r="P66" s="11"/>
      <c r="Q66" s="10"/>
      <c r="R66" s="11"/>
      <c r="S66" s="10"/>
      <c r="T66" s="11"/>
      <c r="U66" s="10"/>
      <c r="V66" s="11"/>
      <c r="W66" s="10"/>
      <c r="X66" s="11"/>
      <c r="Y66" s="10"/>
      <c r="Z66" s="11"/>
      <c r="AA66" s="10"/>
      <c r="AB66" s="11"/>
      <c r="AC66" s="10"/>
      <c r="AD66" s="11"/>
      <c r="AE66" s="10"/>
      <c r="AF66" s="11"/>
      <c r="AG66" s="10"/>
      <c r="AH66" s="11"/>
      <c r="AI66" s="10"/>
      <c r="AJ66" s="11"/>
      <c r="AK66" s="10"/>
      <c r="AL66" s="11"/>
      <c r="AM66" s="10"/>
      <c r="AN66" s="11"/>
      <c r="AP66" s="41"/>
    </row>
    <row r="67" spans="1:42">
      <c r="A67">
        <f t="shared" si="6"/>
        <v>22</v>
      </c>
      <c r="B67" s="6"/>
      <c r="C67" s="10"/>
      <c r="D67" s="11"/>
      <c r="E67" s="10"/>
      <c r="F67" s="11"/>
      <c r="G67" s="10"/>
      <c r="H67" s="11"/>
      <c r="I67" s="10"/>
      <c r="J67" s="11"/>
      <c r="K67" s="10"/>
      <c r="L67" s="11"/>
      <c r="M67" s="10"/>
      <c r="N67" s="11"/>
      <c r="O67" s="10"/>
      <c r="P67" s="11"/>
      <c r="Q67" s="10"/>
      <c r="R67" s="11"/>
      <c r="S67" s="10"/>
      <c r="T67" s="11"/>
      <c r="U67" s="10"/>
      <c r="V67" s="11"/>
      <c r="W67" s="10"/>
      <c r="X67" s="11"/>
      <c r="Y67" s="10"/>
      <c r="Z67" s="11"/>
      <c r="AA67" s="10"/>
      <c r="AB67" s="11"/>
      <c r="AC67" s="10"/>
      <c r="AD67" s="11"/>
      <c r="AE67" s="10"/>
      <c r="AF67" s="11"/>
      <c r="AG67" s="10"/>
      <c r="AH67" s="11"/>
      <c r="AI67" s="10"/>
      <c r="AJ67" s="11"/>
      <c r="AK67" s="10"/>
      <c r="AL67" s="11"/>
      <c r="AM67" s="10"/>
      <c r="AN67" s="11"/>
      <c r="AO67" s="28"/>
      <c r="AP67" s="41"/>
    </row>
    <row r="68" spans="1:42">
      <c r="A68">
        <f t="shared" si="6"/>
        <v>23</v>
      </c>
      <c r="B68" s="6"/>
      <c r="C68" s="10"/>
      <c r="D68" s="11"/>
      <c r="E68" s="10"/>
      <c r="F68" s="11"/>
      <c r="G68" s="10"/>
      <c r="H68" s="11"/>
      <c r="I68" s="10"/>
      <c r="J68" s="11"/>
      <c r="K68" s="10"/>
      <c r="L68" s="11"/>
      <c r="M68" s="10"/>
      <c r="N68" s="11"/>
      <c r="O68" s="10"/>
      <c r="P68" s="11"/>
      <c r="Q68" s="10"/>
      <c r="R68" s="11"/>
      <c r="S68" s="10"/>
      <c r="T68" s="11"/>
      <c r="U68" s="10"/>
      <c r="V68" s="11"/>
      <c r="W68" s="10"/>
      <c r="X68" s="11"/>
      <c r="Y68" s="10"/>
      <c r="Z68" s="11"/>
      <c r="AA68" s="10"/>
      <c r="AB68" s="11"/>
      <c r="AC68" s="10"/>
      <c r="AD68" s="11"/>
      <c r="AE68" s="10"/>
      <c r="AF68" s="11"/>
      <c r="AG68" s="10"/>
      <c r="AH68" s="11"/>
      <c r="AI68" s="10"/>
      <c r="AJ68" s="11"/>
      <c r="AK68" s="10"/>
      <c r="AL68" s="11"/>
      <c r="AM68" s="10"/>
      <c r="AN68" s="11"/>
      <c r="AP68" s="41"/>
    </row>
    <row r="69" spans="1:42">
      <c r="A69">
        <f t="shared" si="6"/>
        <v>24</v>
      </c>
      <c r="B69" s="6"/>
      <c r="C69" s="10"/>
      <c r="D69" s="11"/>
      <c r="E69" s="10"/>
      <c r="F69" s="11"/>
      <c r="G69" s="10"/>
      <c r="H69" s="15"/>
      <c r="I69" s="10"/>
      <c r="J69" s="11"/>
      <c r="K69" s="10"/>
      <c r="L69" s="11"/>
      <c r="M69" s="10"/>
      <c r="N69" s="11"/>
      <c r="O69" s="10"/>
      <c r="P69" s="11"/>
      <c r="Q69" s="10"/>
      <c r="R69" s="11"/>
      <c r="S69" s="10"/>
      <c r="T69" s="11"/>
      <c r="U69" s="10"/>
      <c r="V69" s="11"/>
      <c r="W69" s="10"/>
      <c r="X69" s="11"/>
      <c r="Y69" s="10"/>
      <c r="Z69" s="11"/>
      <c r="AA69" s="10"/>
      <c r="AB69" s="11"/>
      <c r="AC69" s="10"/>
      <c r="AD69" s="11"/>
      <c r="AE69" s="10"/>
      <c r="AF69" s="11"/>
      <c r="AG69" s="10"/>
      <c r="AH69" s="11"/>
      <c r="AI69" s="10"/>
      <c r="AJ69" s="11"/>
      <c r="AK69" s="10"/>
      <c r="AL69" s="11"/>
      <c r="AM69" s="10"/>
      <c r="AN69" s="11"/>
      <c r="AP69" s="41"/>
    </row>
    <row r="70" spans="1:42">
      <c r="A70">
        <f t="shared" si="6"/>
        <v>25</v>
      </c>
      <c r="B70" s="6"/>
      <c r="C70" s="10"/>
      <c r="D70" s="11"/>
      <c r="E70" s="10"/>
      <c r="F70" s="11"/>
      <c r="G70" s="10"/>
      <c r="H70" s="11"/>
      <c r="I70" s="10"/>
      <c r="J70" s="11"/>
      <c r="K70" s="10"/>
      <c r="L70" s="11"/>
      <c r="M70" s="10"/>
      <c r="N70" s="11"/>
      <c r="O70" s="10"/>
      <c r="P70" s="11"/>
      <c r="Q70" s="10"/>
      <c r="R70" s="11"/>
      <c r="S70" s="10"/>
      <c r="T70" s="11"/>
      <c r="U70" s="10"/>
      <c r="V70" s="11"/>
      <c r="W70" s="10"/>
      <c r="X70" s="11"/>
      <c r="Y70" s="10"/>
      <c r="Z70" s="11"/>
      <c r="AA70" s="10"/>
      <c r="AB70" s="11"/>
      <c r="AC70" s="10"/>
      <c r="AD70" s="11"/>
      <c r="AE70" s="10"/>
      <c r="AF70" s="11"/>
      <c r="AG70" s="10"/>
      <c r="AH70" s="11"/>
      <c r="AI70" s="10"/>
      <c r="AJ70" s="11"/>
      <c r="AK70" s="10"/>
      <c r="AL70" s="11"/>
      <c r="AM70" s="10"/>
      <c r="AN70" s="11"/>
      <c r="AO70" s="28"/>
      <c r="AP70" s="41"/>
    </row>
    <row r="71" spans="1:42">
      <c r="A71">
        <f t="shared" si="6"/>
        <v>26</v>
      </c>
      <c r="B71" s="6"/>
      <c r="C71" s="10"/>
      <c r="D71" s="11"/>
      <c r="E71" s="10"/>
      <c r="F71" s="11"/>
      <c r="G71" s="10"/>
      <c r="H71" s="11"/>
      <c r="I71" s="10"/>
      <c r="J71" s="11"/>
      <c r="K71" s="10"/>
      <c r="L71" s="11"/>
      <c r="M71" s="10"/>
      <c r="N71" s="11"/>
      <c r="O71" s="10"/>
      <c r="P71" s="11"/>
      <c r="Q71" s="10"/>
      <c r="R71" s="11"/>
      <c r="S71" s="10"/>
      <c r="T71" s="11"/>
      <c r="U71" s="10"/>
      <c r="V71" s="11"/>
      <c r="W71" s="10"/>
      <c r="X71" s="11"/>
      <c r="Y71" s="10"/>
      <c r="Z71" s="11"/>
      <c r="AA71" s="10"/>
      <c r="AB71" s="11"/>
      <c r="AC71" s="10"/>
      <c r="AD71" s="11"/>
      <c r="AE71" s="10"/>
      <c r="AF71" s="11"/>
      <c r="AG71" s="10"/>
      <c r="AH71" s="11"/>
      <c r="AI71" s="10"/>
      <c r="AJ71" s="11"/>
      <c r="AK71" s="10"/>
      <c r="AL71" s="11"/>
      <c r="AM71" s="10"/>
      <c r="AN71" s="11"/>
      <c r="AP71" s="41"/>
    </row>
    <row r="72" spans="1:42">
      <c r="A72">
        <f t="shared" si="6"/>
        <v>27</v>
      </c>
      <c r="B72" s="6"/>
      <c r="C72" s="10"/>
      <c r="D72" s="11"/>
      <c r="E72" s="10"/>
      <c r="F72" s="11"/>
      <c r="G72" s="10"/>
      <c r="H72" s="11"/>
      <c r="I72" s="10"/>
      <c r="J72" s="11"/>
      <c r="K72" s="10"/>
      <c r="L72" s="11"/>
      <c r="M72" s="10"/>
      <c r="N72" s="11"/>
      <c r="O72" s="10"/>
      <c r="P72" s="11"/>
      <c r="Q72" s="10"/>
      <c r="R72" s="11"/>
      <c r="S72" s="10"/>
      <c r="T72" s="11"/>
      <c r="U72" s="10"/>
      <c r="V72" s="11"/>
      <c r="W72" s="10"/>
      <c r="X72" s="11"/>
      <c r="Y72" s="10"/>
      <c r="Z72" s="11"/>
      <c r="AA72" s="10"/>
      <c r="AB72" s="11"/>
      <c r="AC72" s="10"/>
      <c r="AD72" s="11"/>
      <c r="AE72" s="10"/>
      <c r="AF72" s="11"/>
      <c r="AG72" s="10"/>
      <c r="AH72" s="11"/>
      <c r="AI72" s="10"/>
      <c r="AJ72" s="11"/>
      <c r="AK72" s="10"/>
      <c r="AL72" s="11"/>
      <c r="AM72" s="10"/>
      <c r="AN72" s="11"/>
      <c r="AP72" s="41"/>
    </row>
    <row r="73" spans="1:42">
      <c r="A73">
        <f t="shared" si="6"/>
        <v>28</v>
      </c>
      <c r="B73" s="6"/>
      <c r="C73" s="10"/>
      <c r="D73" s="11"/>
      <c r="E73" s="10"/>
      <c r="F73" s="11"/>
      <c r="G73" s="10"/>
      <c r="H73" s="11"/>
      <c r="I73" s="10"/>
      <c r="J73" s="11"/>
      <c r="K73" s="10"/>
      <c r="L73" s="11"/>
      <c r="M73" s="10"/>
      <c r="N73" s="11"/>
      <c r="O73" s="10"/>
      <c r="P73" s="11"/>
      <c r="Q73" s="10"/>
      <c r="R73" s="11"/>
      <c r="S73" s="10"/>
      <c r="T73" s="11"/>
      <c r="U73" s="10"/>
      <c r="V73" s="11"/>
      <c r="W73" s="10"/>
      <c r="X73" s="11"/>
      <c r="Y73" s="10"/>
      <c r="Z73" s="11"/>
      <c r="AA73" s="10"/>
      <c r="AB73" s="11"/>
      <c r="AC73" s="10"/>
      <c r="AD73" s="11"/>
      <c r="AE73" s="10"/>
      <c r="AF73" s="11"/>
      <c r="AG73" s="10"/>
      <c r="AH73" s="11"/>
      <c r="AI73" s="10"/>
      <c r="AJ73" s="11"/>
      <c r="AK73" s="10"/>
      <c r="AL73" s="11"/>
      <c r="AM73" s="10"/>
      <c r="AN73" s="11"/>
      <c r="AP73" s="41"/>
    </row>
    <row r="74" spans="1:42">
      <c r="A74">
        <f t="shared" si="6"/>
        <v>29</v>
      </c>
      <c r="B74" s="6"/>
      <c r="C74" s="10"/>
      <c r="D74" s="11"/>
      <c r="E74" s="10"/>
      <c r="F74" s="11"/>
      <c r="G74" s="10"/>
      <c r="H74" s="11"/>
      <c r="I74" s="10"/>
      <c r="J74" s="11"/>
      <c r="K74" s="10"/>
      <c r="L74" s="11"/>
      <c r="M74" s="10"/>
      <c r="N74" s="11"/>
      <c r="O74" s="10"/>
      <c r="P74" s="11"/>
      <c r="Q74" s="10"/>
      <c r="R74" s="11"/>
      <c r="S74" s="10"/>
      <c r="T74" s="11"/>
      <c r="U74" s="10"/>
      <c r="V74" s="11"/>
      <c r="W74" s="10"/>
      <c r="X74" s="11"/>
      <c r="Y74" s="10"/>
      <c r="Z74" s="11"/>
      <c r="AA74" s="10"/>
      <c r="AB74" s="11"/>
      <c r="AC74" s="10"/>
      <c r="AD74" s="11"/>
      <c r="AE74" s="10"/>
      <c r="AF74" s="11"/>
      <c r="AG74" s="10"/>
      <c r="AH74" s="11"/>
      <c r="AI74" s="10"/>
      <c r="AJ74" s="11"/>
      <c r="AK74" s="10"/>
      <c r="AL74" s="11"/>
      <c r="AM74" s="10"/>
      <c r="AN74" s="11"/>
      <c r="AO74" s="28"/>
      <c r="AP74" s="41"/>
    </row>
    <row r="75" spans="1:42">
      <c r="A75">
        <f t="shared" si="6"/>
        <v>30</v>
      </c>
      <c r="B75" s="6"/>
      <c r="C75" s="10"/>
      <c r="D75" s="11"/>
      <c r="E75" s="10"/>
      <c r="F75" s="11"/>
      <c r="G75" s="10"/>
      <c r="H75" s="11"/>
      <c r="I75" s="10"/>
      <c r="J75" s="11"/>
      <c r="K75" s="10"/>
      <c r="L75" s="11"/>
      <c r="M75" s="10"/>
      <c r="N75" s="11"/>
      <c r="O75" s="10"/>
      <c r="P75" s="11"/>
      <c r="Q75" s="10"/>
      <c r="R75" s="11"/>
      <c r="S75" s="10"/>
      <c r="T75" s="11"/>
      <c r="U75" s="10"/>
      <c r="V75" s="11"/>
      <c r="W75" s="10"/>
      <c r="X75" s="11"/>
      <c r="Y75" s="10"/>
      <c r="Z75" s="11"/>
      <c r="AA75" s="10"/>
      <c r="AB75" s="11"/>
      <c r="AC75" s="10"/>
      <c r="AD75" s="11"/>
      <c r="AE75" s="10"/>
      <c r="AF75" s="11"/>
      <c r="AG75" s="10"/>
      <c r="AH75" s="11"/>
      <c r="AI75" s="10"/>
      <c r="AJ75" s="11"/>
      <c r="AK75" s="10"/>
      <c r="AL75" s="11"/>
      <c r="AM75" s="10"/>
      <c r="AN75" s="11"/>
      <c r="AO75" s="28"/>
      <c r="AP75" s="41"/>
    </row>
    <row r="76" spans="1:42">
      <c r="A76">
        <f t="shared" si="6"/>
        <v>31</v>
      </c>
      <c r="B76" s="6"/>
      <c r="C76" s="10"/>
      <c r="D76" s="11"/>
      <c r="E76" s="10"/>
      <c r="F76" s="11"/>
      <c r="G76" s="10"/>
      <c r="H76" s="11"/>
      <c r="I76" s="10"/>
      <c r="J76" s="11"/>
      <c r="K76" s="10"/>
      <c r="L76" s="11"/>
      <c r="M76" s="10"/>
      <c r="N76" s="11"/>
      <c r="O76" s="10"/>
      <c r="P76" s="11"/>
      <c r="Q76" s="10"/>
      <c r="R76" s="11"/>
      <c r="S76" s="10"/>
      <c r="T76" s="11"/>
      <c r="U76" s="10"/>
      <c r="V76" s="11"/>
      <c r="W76" s="10"/>
      <c r="X76" s="11"/>
      <c r="Y76" s="10"/>
      <c r="Z76" s="11"/>
      <c r="AA76" s="10"/>
      <c r="AB76" s="11"/>
      <c r="AC76" s="10"/>
      <c r="AD76" s="11"/>
      <c r="AE76" s="10"/>
      <c r="AF76" s="11"/>
      <c r="AG76" s="10"/>
      <c r="AH76" s="11"/>
      <c r="AI76" s="10"/>
      <c r="AJ76" s="11"/>
      <c r="AK76" s="10"/>
      <c r="AL76" s="11"/>
      <c r="AM76" s="10"/>
      <c r="AN76" s="11"/>
      <c r="AP76" s="41"/>
    </row>
    <row r="77" spans="1:42">
      <c r="A77">
        <f t="shared" si="6"/>
        <v>32</v>
      </c>
      <c r="B77" s="6"/>
      <c r="C77" s="10"/>
      <c r="D77" s="11"/>
      <c r="E77" s="10"/>
      <c r="F77" s="11"/>
      <c r="G77" s="10"/>
      <c r="H77" s="11"/>
      <c r="I77" s="10"/>
      <c r="J77" s="11"/>
      <c r="K77" s="10"/>
      <c r="L77" s="11"/>
      <c r="M77" s="10"/>
      <c r="N77" s="11"/>
      <c r="O77" s="10"/>
      <c r="P77" s="11"/>
      <c r="Q77" s="10"/>
      <c r="R77" s="11"/>
      <c r="S77" s="10"/>
      <c r="T77" s="11"/>
      <c r="U77" s="10"/>
      <c r="V77" s="11"/>
      <c r="W77" s="10"/>
      <c r="X77" s="11"/>
      <c r="Y77" s="10"/>
      <c r="Z77" s="11"/>
      <c r="AA77" s="10"/>
      <c r="AB77" s="11"/>
      <c r="AC77" s="10"/>
      <c r="AD77" s="11"/>
      <c r="AE77" s="10"/>
      <c r="AF77" s="11"/>
      <c r="AG77" s="10"/>
      <c r="AH77" s="11"/>
      <c r="AI77" s="10"/>
      <c r="AJ77" s="11"/>
      <c r="AK77" s="10"/>
      <c r="AL77" s="11"/>
      <c r="AM77" s="10"/>
      <c r="AN77" s="11"/>
      <c r="AP77" s="41"/>
    </row>
    <row r="78" spans="1:42">
      <c r="A78">
        <f t="shared" si="6"/>
        <v>33</v>
      </c>
      <c r="B78" s="6"/>
      <c r="C78" s="10"/>
      <c r="D78" s="11"/>
      <c r="E78" s="10"/>
      <c r="F78" s="11"/>
      <c r="G78" s="10"/>
      <c r="H78" s="11"/>
      <c r="I78" s="10"/>
      <c r="J78" s="11"/>
      <c r="K78" s="10"/>
      <c r="L78" s="11"/>
      <c r="M78" s="10"/>
      <c r="N78" s="11"/>
      <c r="O78" s="10"/>
      <c r="P78" s="11"/>
      <c r="Q78" s="10"/>
      <c r="R78" s="11"/>
      <c r="S78" s="10"/>
      <c r="T78" s="11"/>
      <c r="U78" s="10"/>
      <c r="V78" s="11"/>
      <c r="W78" s="10"/>
      <c r="X78" s="11"/>
      <c r="Y78" s="10"/>
      <c r="Z78" s="11"/>
      <c r="AA78" s="10"/>
      <c r="AB78" s="11"/>
      <c r="AC78" s="10"/>
      <c r="AD78" s="11"/>
      <c r="AE78" s="10"/>
      <c r="AF78" s="11"/>
      <c r="AG78" s="10"/>
      <c r="AH78" s="11"/>
      <c r="AI78" s="10"/>
      <c r="AJ78" s="11"/>
      <c r="AK78" s="10"/>
      <c r="AL78" s="11"/>
      <c r="AM78" s="10"/>
      <c r="AN78" s="11"/>
      <c r="AP78" s="41"/>
    </row>
    <row r="79" spans="1:42">
      <c r="A79">
        <f t="shared" si="6"/>
        <v>34</v>
      </c>
      <c r="B79" s="6"/>
      <c r="C79" s="10"/>
      <c r="D79" s="11"/>
      <c r="E79" s="10"/>
      <c r="F79" s="11"/>
      <c r="G79" s="10"/>
      <c r="H79" s="11"/>
      <c r="I79" s="10"/>
      <c r="J79" s="11"/>
      <c r="K79" s="10"/>
      <c r="L79" s="11"/>
      <c r="M79" s="10"/>
      <c r="N79" s="11"/>
      <c r="O79" s="10"/>
      <c r="P79" s="11"/>
      <c r="Q79" s="10"/>
      <c r="R79" s="11"/>
      <c r="S79" s="10"/>
      <c r="T79" s="11"/>
      <c r="U79" s="10"/>
      <c r="V79" s="11"/>
      <c r="W79" s="10"/>
      <c r="X79" s="11"/>
      <c r="Y79" s="10"/>
      <c r="Z79" s="11"/>
      <c r="AA79" s="10"/>
      <c r="AB79" s="11"/>
      <c r="AC79" s="10"/>
      <c r="AD79" s="11"/>
      <c r="AE79" s="10"/>
      <c r="AF79" s="11"/>
      <c r="AG79" s="10"/>
      <c r="AH79" s="11"/>
      <c r="AI79" s="10"/>
      <c r="AJ79" s="11"/>
      <c r="AK79" s="10"/>
      <c r="AL79" s="11"/>
      <c r="AM79" s="10"/>
      <c r="AN79" s="11"/>
      <c r="AP79" s="41"/>
    </row>
    <row r="80" spans="1:42">
      <c r="A80">
        <f t="shared" si="6"/>
        <v>35</v>
      </c>
      <c r="B80" s="6"/>
      <c r="C80" s="10"/>
      <c r="D80" s="11"/>
      <c r="E80" s="10"/>
      <c r="F80" s="11"/>
      <c r="G80" s="10"/>
      <c r="H80" s="11"/>
      <c r="I80" s="10"/>
      <c r="J80" s="11"/>
      <c r="K80" s="10"/>
      <c r="L80" s="11"/>
      <c r="M80" s="10"/>
      <c r="N80" s="11"/>
      <c r="O80" s="10"/>
      <c r="P80" s="11"/>
      <c r="Q80" s="10"/>
      <c r="R80" s="11"/>
      <c r="S80" s="10"/>
      <c r="T80" s="11"/>
      <c r="U80" s="10"/>
      <c r="V80" s="11"/>
      <c r="W80" s="10"/>
      <c r="X80" s="11"/>
      <c r="Y80" s="10"/>
      <c r="Z80" s="11"/>
      <c r="AA80" s="10"/>
      <c r="AB80" s="11"/>
      <c r="AC80" s="10"/>
      <c r="AD80" s="11"/>
      <c r="AE80" s="10"/>
      <c r="AF80" s="11"/>
      <c r="AG80" s="10"/>
      <c r="AH80" s="11"/>
      <c r="AI80" s="10"/>
      <c r="AJ80" s="11"/>
      <c r="AK80" s="10"/>
      <c r="AL80" s="11"/>
      <c r="AM80" s="10"/>
      <c r="AN80" s="11"/>
      <c r="AP80" s="41"/>
    </row>
    <row r="81" spans="1:42">
      <c r="A81">
        <f t="shared" si="6"/>
        <v>36</v>
      </c>
      <c r="B81" s="6"/>
      <c r="C81" s="10"/>
      <c r="D81" s="11"/>
      <c r="E81" s="10"/>
      <c r="F81" s="11"/>
      <c r="G81" s="10"/>
      <c r="H81" s="11"/>
      <c r="I81" s="10"/>
      <c r="J81" s="11"/>
      <c r="K81" s="10"/>
      <c r="L81" s="11"/>
      <c r="M81" s="10"/>
      <c r="N81" s="11"/>
      <c r="O81" s="10"/>
      <c r="P81" s="11"/>
      <c r="Q81" s="10"/>
      <c r="R81" s="11"/>
      <c r="S81" s="10"/>
      <c r="T81" s="11"/>
      <c r="U81" s="10"/>
      <c r="V81" s="11"/>
      <c r="W81" s="10"/>
      <c r="X81" s="11"/>
      <c r="Y81" s="10"/>
      <c r="Z81" s="11"/>
      <c r="AA81" s="10"/>
      <c r="AB81" s="11"/>
      <c r="AC81" s="10"/>
      <c r="AD81" s="11"/>
      <c r="AE81" s="10"/>
      <c r="AF81" s="11"/>
      <c r="AG81" s="10"/>
      <c r="AH81" s="11"/>
      <c r="AI81" s="10"/>
      <c r="AJ81" s="11"/>
      <c r="AK81" s="10"/>
      <c r="AL81" s="11"/>
      <c r="AM81" s="10"/>
      <c r="AN81" s="11"/>
    </row>
    <row r="82" spans="1:42">
      <c r="A82">
        <f t="shared" si="6"/>
        <v>37</v>
      </c>
      <c r="B82" s="6"/>
      <c r="C82" s="10"/>
      <c r="D82" s="11"/>
      <c r="E82" s="10"/>
      <c r="F82" s="11"/>
      <c r="G82" s="10"/>
      <c r="H82" s="11"/>
      <c r="I82" s="10"/>
      <c r="J82" s="11"/>
      <c r="K82" s="10"/>
      <c r="L82" s="11"/>
      <c r="M82" s="10"/>
      <c r="N82" s="11"/>
      <c r="O82" s="10"/>
      <c r="P82" s="11"/>
      <c r="Q82" s="10"/>
      <c r="R82" s="11"/>
      <c r="S82" s="10"/>
      <c r="T82" s="11"/>
      <c r="U82" s="10"/>
      <c r="V82" s="11"/>
      <c r="W82" s="10"/>
      <c r="X82" s="11"/>
      <c r="Y82" s="10"/>
      <c r="Z82" s="11"/>
      <c r="AA82" s="10"/>
      <c r="AB82" s="11"/>
      <c r="AC82" s="10"/>
      <c r="AD82" s="11"/>
      <c r="AE82" s="10"/>
      <c r="AF82" s="11"/>
      <c r="AG82" s="10"/>
      <c r="AH82" s="11"/>
      <c r="AI82" s="10"/>
      <c r="AJ82" s="11"/>
      <c r="AK82" s="10"/>
      <c r="AL82" s="11"/>
      <c r="AM82" s="10"/>
      <c r="AN82" s="11"/>
      <c r="AP82" s="76"/>
    </row>
    <row r="83" spans="1:42">
      <c r="A83">
        <f t="shared" si="6"/>
        <v>38</v>
      </c>
      <c r="B83" s="6"/>
      <c r="C83" s="10"/>
      <c r="D83" s="11"/>
      <c r="E83" s="10"/>
      <c r="F83" s="11"/>
      <c r="G83" s="10"/>
      <c r="H83" s="11"/>
      <c r="I83" s="10"/>
      <c r="J83" s="11"/>
      <c r="K83" s="10"/>
      <c r="L83" s="11"/>
      <c r="M83" s="10"/>
      <c r="N83" s="11"/>
      <c r="O83" s="10"/>
      <c r="P83" s="11"/>
      <c r="Q83" s="10"/>
      <c r="R83" s="11"/>
      <c r="S83" s="10"/>
      <c r="T83" s="11"/>
      <c r="U83" s="10"/>
      <c r="V83" s="11"/>
      <c r="W83" s="10"/>
      <c r="X83" s="11"/>
      <c r="Y83" s="10"/>
      <c r="Z83" s="11"/>
      <c r="AA83" s="10"/>
      <c r="AB83" s="11"/>
      <c r="AC83" s="10"/>
      <c r="AD83" s="11"/>
      <c r="AE83" s="10"/>
      <c r="AF83" s="11"/>
      <c r="AG83" s="10"/>
      <c r="AH83" s="11"/>
      <c r="AI83" s="10"/>
      <c r="AJ83" s="11"/>
      <c r="AK83" s="10"/>
      <c r="AL83" s="11"/>
      <c r="AM83" s="10"/>
      <c r="AN83" s="11"/>
      <c r="AO83" s="28"/>
      <c r="AP83" s="41"/>
    </row>
    <row r="84" spans="1:42">
      <c r="A84">
        <f t="shared" si="6"/>
        <v>39</v>
      </c>
      <c r="B84" s="6"/>
      <c r="C84" s="10"/>
      <c r="D84" s="11"/>
      <c r="E84" s="10"/>
      <c r="F84" s="11"/>
      <c r="G84" s="10"/>
      <c r="H84" s="11"/>
      <c r="I84" s="10"/>
      <c r="J84" s="11"/>
      <c r="K84" s="10"/>
      <c r="L84" s="11"/>
      <c r="M84" s="10"/>
      <c r="N84" s="11"/>
      <c r="O84" s="10"/>
      <c r="P84" s="11"/>
      <c r="Q84" s="10"/>
      <c r="R84" s="11"/>
      <c r="S84" s="10"/>
      <c r="T84" s="11"/>
      <c r="U84" s="10"/>
      <c r="V84" s="11"/>
      <c r="W84" s="10"/>
      <c r="X84" s="11"/>
      <c r="Y84" s="10"/>
      <c r="Z84" s="11"/>
      <c r="AA84" s="10"/>
      <c r="AB84" s="11"/>
      <c r="AC84" s="10"/>
      <c r="AD84" s="11"/>
      <c r="AE84" s="10"/>
      <c r="AF84" s="11"/>
      <c r="AG84" s="10"/>
      <c r="AH84" s="11"/>
      <c r="AI84" s="10"/>
      <c r="AJ84" s="11"/>
      <c r="AK84" s="10"/>
      <c r="AL84" s="11"/>
      <c r="AM84" s="10"/>
      <c r="AN84" s="11"/>
      <c r="AP84" s="41"/>
    </row>
    <row r="85" spans="1:42">
      <c r="A85">
        <f t="shared" si="6"/>
        <v>40</v>
      </c>
      <c r="B85" s="6"/>
      <c r="C85" s="10"/>
      <c r="D85" s="11"/>
      <c r="E85" s="10"/>
      <c r="F85" s="11"/>
      <c r="G85" s="10"/>
      <c r="H85" s="11"/>
      <c r="I85" s="10"/>
      <c r="J85" s="11"/>
      <c r="K85" s="10"/>
      <c r="L85" s="11"/>
      <c r="M85" s="10"/>
      <c r="N85" s="11"/>
      <c r="O85" s="10"/>
      <c r="P85" s="11"/>
      <c r="Q85" s="10"/>
      <c r="R85" s="11"/>
      <c r="S85" s="10"/>
      <c r="T85" s="11"/>
      <c r="U85" s="10"/>
      <c r="V85" s="11"/>
      <c r="W85" s="10"/>
      <c r="X85" s="11"/>
      <c r="Y85" s="10"/>
      <c r="Z85" s="11"/>
      <c r="AA85" s="10"/>
      <c r="AB85" s="11"/>
      <c r="AC85" s="10"/>
      <c r="AD85" s="11"/>
      <c r="AE85" s="10"/>
      <c r="AF85" s="11"/>
      <c r="AG85" s="10"/>
      <c r="AH85" s="11"/>
      <c r="AI85" s="10"/>
      <c r="AJ85" s="11"/>
      <c r="AK85" s="10"/>
      <c r="AL85" s="11"/>
      <c r="AM85" s="10"/>
      <c r="AN85" s="11"/>
      <c r="AP85" s="41"/>
    </row>
    <row r="86" spans="1:42">
      <c r="A86">
        <f t="shared" si="6"/>
        <v>41</v>
      </c>
      <c r="B86" s="6"/>
      <c r="C86" s="10"/>
      <c r="D86" s="11"/>
      <c r="E86" s="10"/>
      <c r="F86" s="11"/>
      <c r="G86" s="10"/>
      <c r="H86" s="11"/>
      <c r="I86" s="10"/>
      <c r="J86" s="11"/>
      <c r="K86" s="10"/>
      <c r="L86" s="11"/>
      <c r="M86" s="10"/>
      <c r="N86" s="11"/>
      <c r="O86" s="10"/>
      <c r="P86" s="11"/>
      <c r="Q86" s="10"/>
      <c r="R86" s="11"/>
      <c r="S86" s="10"/>
      <c r="T86" s="11"/>
      <c r="U86" s="10"/>
      <c r="V86" s="11"/>
      <c r="W86" s="10"/>
      <c r="X86" s="11"/>
      <c r="Y86" s="10"/>
      <c r="Z86" s="11"/>
      <c r="AA86" s="10"/>
      <c r="AB86" s="11"/>
      <c r="AC86" s="10"/>
      <c r="AD86" s="11"/>
      <c r="AE86" s="10"/>
      <c r="AF86" s="11"/>
      <c r="AG86" s="10"/>
      <c r="AH86" s="11"/>
      <c r="AI86" s="10"/>
      <c r="AJ86" s="11"/>
      <c r="AK86" s="10"/>
      <c r="AL86" s="11"/>
      <c r="AM86" s="10"/>
      <c r="AN86" s="11"/>
      <c r="AO86" s="28"/>
      <c r="AP86" s="41"/>
    </row>
    <row r="87" spans="1:42">
      <c r="A87">
        <f t="shared" si="6"/>
        <v>42</v>
      </c>
      <c r="B87" s="6"/>
      <c r="C87" s="10"/>
      <c r="D87" s="11"/>
      <c r="E87" s="10"/>
      <c r="F87" s="11"/>
      <c r="G87" s="10"/>
      <c r="H87" s="11"/>
      <c r="I87" s="10"/>
      <c r="J87" s="11"/>
      <c r="K87" s="10"/>
      <c r="L87" s="11"/>
      <c r="M87" s="10"/>
      <c r="N87" s="11"/>
      <c r="O87" s="10"/>
      <c r="P87" s="11"/>
      <c r="Q87" s="10"/>
      <c r="R87" s="11"/>
      <c r="S87" s="10"/>
      <c r="T87" s="11"/>
      <c r="U87" s="10"/>
      <c r="V87" s="11"/>
      <c r="W87" s="10"/>
      <c r="X87" s="11"/>
      <c r="Y87" s="10"/>
      <c r="Z87" s="11"/>
      <c r="AA87" s="10"/>
      <c r="AB87" s="11"/>
      <c r="AC87" s="10"/>
      <c r="AD87" s="11"/>
      <c r="AE87" s="10"/>
      <c r="AF87" s="11"/>
      <c r="AG87" s="10"/>
      <c r="AH87" s="11"/>
      <c r="AI87" s="10"/>
      <c r="AJ87" s="11"/>
      <c r="AK87" s="10"/>
      <c r="AL87" s="11"/>
      <c r="AM87" s="10"/>
      <c r="AN87" s="11"/>
      <c r="AO87" s="28"/>
      <c r="AP87" s="41"/>
    </row>
    <row r="88" spans="1:42">
      <c r="A88">
        <f t="shared" si="6"/>
        <v>43</v>
      </c>
      <c r="B88" s="6"/>
      <c r="C88" s="10"/>
      <c r="D88" s="11"/>
      <c r="E88" s="10"/>
      <c r="F88" s="11"/>
      <c r="G88" s="10"/>
      <c r="H88" s="11"/>
      <c r="I88" s="10"/>
      <c r="J88" s="11"/>
      <c r="K88" s="10"/>
      <c r="L88" s="11"/>
      <c r="M88" s="10"/>
      <c r="N88" s="11"/>
      <c r="O88" s="10"/>
      <c r="P88" s="11"/>
      <c r="Q88" s="10"/>
      <c r="R88" s="11"/>
      <c r="S88" s="10"/>
      <c r="T88" s="11"/>
      <c r="U88" s="10"/>
      <c r="V88" s="11"/>
      <c r="W88" s="10"/>
      <c r="X88" s="11"/>
      <c r="Y88" s="10"/>
      <c r="Z88" s="11"/>
      <c r="AA88" s="10"/>
      <c r="AB88" s="11"/>
      <c r="AC88" s="10"/>
      <c r="AD88" s="11"/>
      <c r="AE88" s="10"/>
      <c r="AF88" s="11"/>
      <c r="AG88" s="10"/>
      <c r="AH88" s="11"/>
      <c r="AI88" s="10"/>
      <c r="AJ88" s="11"/>
      <c r="AK88" s="10"/>
      <c r="AL88" s="11"/>
      <c r="AM88" s="10"/>
      <c r="AN88" s="11"/>
      <c r="AP88" s="76"/>
    </row>
    <row r="89" spans="1:42">
      <c r="A89">
        <f t="shared" si="6"/>
        <v>44</v>
      </c>
      <c r="B89" s="6"/>
      <c r="C89" s="10"/>
      <c r="D89" s="11"/>
      <c r="E89" s="10"/>
      <c r="F89" s="11"/>
      <c r="G89" s="10"/>
      <c r="H89" s="11"/>
      <c r="I89" s="10"/>
      <c r="J89" s="11"/>
      <c r="K89" s="10"/>
      <c r="L89" s="11"/>
      <c r="M89" s="10"/>
      <c r="N89" s="11"/>
      <c r="O89" s="10"/>
      <c r="P89" s="11"/>
      <c r="Q89" s="10"/>
      <c r="R89" s="11"/>
      <c r="S89" s="10"/>
      <c r="T89" s="11"/>
      <c r="U89" s="10"/>
      <c r="V89" s="11"/>
      <c r="W89" s="10"/>
      <c r="X89" s="11"/>
      <c r="Y89" s="10"/>
      <c r="Z89" s="11"/>
      <c r="AA89" s="10"/>
      <c r="AB89" s="11"/>
      <c r="AC89" s="10"/>
      <c r="AD89" s="11"/>
      <c r="AE89" s="10"/>
      <c r="AF89" s="11"/>
      <c r="AG89" s="10"/>
      <c r="AH89" s="11"/>
      <c r="AI89" s="10"/>
      <c r="AJ89" s="11"/>
      <c r="AK89" s="10"/>
      <c r="AL89" s="11"/>
      <c r="AM89" s="10"/>
      <c r="AN89" s="11"/>
      <c r="AP89" s="41"/>
    </row>
    <row r="90" spans="1:42">
      <c r="A90">
        <f t="shared" si="6"/>
        <v>45</v>
      </c>
      <c r="B90" s="6"/>
      <c r="C90" s="10"/>
      <c r="D90" s="11"/>
      <c r="E90" s="10"/>
      <c r="F90" s="11"/>
      <c r="G90" s="10"/>
      <c r="H90" s="11"/>
      <c r="I90" s="10"/>
      <c r="J90" s="11"/>
      <c r="K90" s="10"/>
      <c r="L90" s="11"/>
      <c r="M90" s="10"/>
      <c r="N90" s="11"/>
      <c r="O90" s="10"/>
      <c r="P90" s="11"/>
      <c r="Q90" s="10"/>
      <c r="R90" s="11"/>
      <c r="S90" s="10"/>
      <c r="T90" s="11"/>
      <c r="U90" s="10"/>
      <c r="V90" s="11"/>
      <c r="W90" s="10"/>
      <c r="X90" s="11"/>
      <c r="Y90" s="10"/>
      <c r="Z90" s="11"/>
      <c r="AA90" s="10"/>
      <c r="AB90" s="11"/>
      <c r="AC90" s="10"/>
      <c r="AD90" s="11"/>
      <c r="AE90" s="10"/>
      <c r="AF90" s="11"/>
      <c r="AG90" s="10"/>
      <c r="AH90" s="11"/>
      <c r="AI90" s="10"/>
      <c r="AJ90" s="11"/>
      <c r="AK90" s="10"/>
      <c r="AL90" s="11"/>
      <c r="AM90" s="10"/>
      <c r="AN90" s="11"/>
      <c r="AO90" s="28"/>
      <c r="AP90" s="41"/>
    </row>
    <row r="91" spans="1:42">
      <c r="A91">
        <f t="shared" si="6"/>
        <v>46</v>
      </c>
      <c r="B91" s="6"/>
      <c r="C91" s="10"/>
      <c r="D91" s="11"/>
      <c r="E91" s="10"/>
      <c r="F91" s="11"/>
      <c r="G91" s="10"/>
      <c r="H91" s="11"/>
      <c r="I91" s="10"/>
      <c r="J91" s="11"/>
      <c r="K91" s="10"/>
      <c r="L91" s="11"/>
      <c r="M91" s="10"/>
      <c r="N91" s="11"/>
      <c r="O91" s="10"/>
      <c r="P91" s="11"/>
      <c r="Q91" s="10"/>
      <c r="R91" s="11"/>
      <c r="S91" s="10"/>
      <c r="T91" s="11"/>
      <c r="U91" s="10"/>
      <c r="V91" s="11"/>
      <c r="W91" s="10"/>
      <c r="X91" s="11"/>
      <c r="Y91" s="10"/>
      <c r="Z91" s="11"/>
      <c r="AA91" s="10"/>
      <c r="AB91" s="11"/>
      <c r="AC91" s="10"/>
      <c r="AD91" s="11"/>
      <c r="AE91" s="10"/>
      <c r="AF91" s="11"/>
      <c r="AG91" s="10"/>
      <c r="AH91" s="11"/>
      <c r="AI91" s="10"/>
      <c r="AJ91" s="11"/>
      <c r="AK91" s="10"/>
      <c r="AL91" s="11"/>
      <c r="AM91" s="10"/>
      <c r="AN91" s="11"/>
      <c r="AP91" s="41"/>
    </row>
    <row r="92" spans="1:42">
      <c r="A92">
        <f t="shared" si="6"/>
        <v>47</v>
      </c>
      <c r="B92" s="6"/>
      <c r="C92" s="10"/>
      <c r="D92" s="11"/>
      <c r="E92" s="10"/>
      <c r="F92" s="11"/>
      <c r="G92" s="10"/>
      <c r="H92" s="11"/>
      <c r="I92" s="10"/>
      <c r="J92" s="11"/>
      <c r="K92" s="10"/>
      <c r="L92" s="11"/>
      <c r="M92" s="10"/>
      <c r="N92" s="11"/>
      <c r="O92" s="10"/>
      <c r="P92" s="11"/>
      <c r="Q92" s="10"/>
      <c r="R92" s="11"/>
      <c r="S92" s="10"/>
      <c r="T92" s="11"/>
      <c r="U92" s="10"/>
      <c r="V92" s="11"/>
      <c r="W92" s="10"/>
      <c r="X92" s="11"/>
      <c r="Y92" s="10"/>
      <c r="Z92" s="11"/>
      <c r="AA92" s="10"/>
      <c r="AB92" s="11"/>
      <c r="AC92" s="10"/>
      <c r="AD92" s="11"/>
      <c r="AE92" s="10"/>
      <c r="AF92" s="11"/>
      <c r="AG92" s="10"/>
      <c r="AH92" s="11"/>
      <c r="AI92" s="10"/>
      <c r="AJ92" s="11"/>
      <c r="AK92" s="10"/>
      <c r="AL92" s="11"/>
      <c r="AM92" s="10"/>
      <c r="AN92" s="11"/>
      <c r="AP92" s="41"/>
    </row>
    <row r="93" spans="1:42">
      <c r="A93">
        <f t="shared" si="6"/>
        <v>48</v>
      </c>
      <c r="B93" s="6"/>
      <c r="C93" s="10"/>
      <c r="D93" s="11"/>
      <c r="E93" s="10"/>
      <c r="F93" s="11"/>
      <c r="G93" s="10"/>
      <c r="H93" s="11"/>
      <c r="I93" s="10"/>
      <c r="J93" s="11"/>
      <c r="K93" s="10"/>
      <c r="L93" s="11"/>
      <c r="M93" s="10"/>
      <c r="N93" s="11"/>
      <c r="O93" s="10"/>
      <c r="P93" s="11"/>
      <c r="Q93" s="10"/>
      <c r="R93" s="11"/>
      <c r="S93" s="10"/>
      <c r="T93" s="11"/>
      <c r="U93" s="10"/>
      <c r="V93" s="11"/>
      <c r="W93" s="10"/>
      <c r="X93" s="11"/>
      <c r="Y93" s="10"/>
      <c r="Z93" s="11"/>
      <c r="AA93" s="10"/>
      <c r="AB93" s="11"/>
      <c r="AC93" s="10"/>
      <c r="AD93" s="11"/>
      <c r="AE93" s="10"/>
      <c r="AF93" s="11"/>
      <c r="AG93" s="10"/>
      <c r="AH93" s="11"/>
      <c r="AI93" s="10"/>
      <c r="AJ93" s="11"/>
      <c r="AK93" s="10"/>
      <c r="AL93" s="11"/>
      <c r="AM93" s="10"/>
      <c r="AN93" s="11"/>
      <c r="AP93" s="41"/>
    </row>
    <row r="94" spans="1:42">
      <c r="A94">
        <f t="shared" si="6"/>
        <v>49</v>
      </c>
      <c r="B94" s="6"/>
      <c r="C94" s="10"/>
      <c r="D94" s="11"/>
      <c r="E94" s="10"/>
      <c r="F94" s="11"/>
      <c r="G94" s="10"/>
      <c r="H94" s="11"/>
      <c r="I94" s="10"/>
      <c r="J94" s="11"/>
      <c r="K94" s="10"/>
      <c r="L94" s="11"/>
      <c r="M94" s="10"/>
      <c r="N94" s="11"/>
      <c r="O94" s="10"/>
      <c r="P94" s="11"/>
      <c r="Q94" s="10"/>
      <c r="R94" s="11"/>
      <c r="S94" s="10"/>
      <c r="T94" s="11"/>
      <c r="U94" s="10"/>
      <c r="V94" s="11"/>
      <c r="W94" s="10"/>
      <c r="X94" s="11"/>
      <c r="Y94" s="10"/>
      <c r="Z94" s="11"/>
      <c r="AA94" s="10"/>
      <c r="AB94" s="11"/>
      <c r="AC94" s="10"/>
      <c r="AD94" s="11"/>
      <c r="AE94" s="10"/>
      <c r="AF94" s="11"/>
      <c r="AG94" s="10"/>
      <c r="AH94" s="11"/>
      <c r="AI94" s="10"/>
      <c r="AJ94" s="11"/>
      <c r="AK94" s="10"/>
      <c r="AL94" s="11"/>
      <c r="AM94" s="10"/>
      <c r="AN94" s="11"/>
      <c r="AP94" s="41"/>
    </row>
    <row r="95" spans="1:42">
      <c r="A95">
        <f t="shared" si="6"/>
        <v>50</v>
      </c>
      <c r="B95" s="6"/>
      <c r="C95" s="10"/>
      <c r="D95" s="11"/>
      <c r="E95" s="10"/>
      <c r="F95" s="11"/>
      <c r="G95" s="10"/>
      <c r="H95" s="11"/>
      <c r="I95" s="10"/>
      <c r="J95" s="11"/>
      <c r="K95" s="10"/>
      <c r="L95" s="11"/>
      <c r="M95" s="10"/>
      <c r="N95" s="11"/>
      <c r="O95" s="10"/>
      <c r="P95" s="11"/>
      <c r="Q95" s="10"/>
      <c r="R95" s="11"/>
      <c r="S95" s="10"/>
      <c r="T95" s="11"/>
      <c r="U95" s="10"/>
      <c r="V95" s="11"/>
      <c r="W95" s="10"/>
      <c r="X95" s="11"/>
      <c r="Y95" s="10"/>
      <c r="Z95" s="11"/>
      <c r="AA95" s="10"/>
      <c r="AB95" s="11"/>
      <c r="AC95" s="10"/>
      <c r="AD95" s="11"/>
      <c r="AE95" s="10"/>
      <c r="AF95" s="11"/>
      <c r="AG95" s="10"/>
      <c r="AH95" s="11"/>
      <c r="AI95" s="10"/>
      <c r="AJ95" s="11"/>
      <c r="AK95" s="10"/>
      <c r="AL95" s="11"/>
      <c r="AM95" s="10"/>
      <c r="AN95" s="11"/>
      <c r="AO95" s="28"/>
      <c r="AP95" s="41"/>
    </row>
    <row r="96" spans="1:42">
      <c r="A96">
        <f t="shared" si="6"/>
        <v>51</v>
      </c>
      <c r="B96" s="6"/>
      <c r="C96" s="10"/>
      <c r="D96" s="11"/>
      <c r="E96" s="10"/>
      <c r="F96" s="11"/>
      <c r="G96" s="10"/>
      <c r="H96" s="11"/>
      <c r="I96" s="10"/>
      <c r="J96" s="11"/>
      <c r="K96" s="10"/>
      <c r="L96" s="11"/>
      <c r="M96" s="10"/>
      <c r="N96" s="11"/>
      <c r="O96" s="10"/>
      <c r="P96" s="11"/>
      <c r="Q96" s="10"/>
      <c r="R96" s="11"/>
      <c r="S96" s="10"/>
      <c r="T96" s="11"/>
      <c r="U96" s="10"/>
      <c r="V96" s="11"/>
      <c r="W96" s="10"/>
      <c r="X96" s="11"/>
      <c r="Y96" s="10"/>
      <c r="Z96" s="11"/>
      <c r="AA96" s="10"/>
      <c r="AB96" s="11"/>
      <c r="AC96" s="10"/>
      <c r="AD96" s="11"/>
      <c r="AE96" s="10"/>
      <c r="AF96" s="11"/>
      <c r="AG96" s="10"/>
      <c r="AH96" s="11"/>
      <c r="AI96" s="10"/>
      <c r="AJ96" s="11"/>
      <c r="AK96" s="10"/>
      <c r="AL96" s="11"/>
      <c r="AM96" s="10"/>
      <c r="AN96" s="11"/>
      <c r="AO96" s="28"/>
      <c r="AP96" s="41"/>
    </row>
    <row r="97" spans="1:42">
      <c r="A97">
        <f t="shared" si="6"/>
        <v>52</v>
      </c>
      <c r="B97" s="6"/>
      <c r="C97" s="10"/>
      <c r="D97" s="11"/>
      <c r="E97" s="10"/>
      <c r="F97" s="11"/>
      <c r="G97" s="10"/>
      <c r="H97" s="11"/>
      <c r="I97" s="10"/>
      <c r="J97" s="11"/>
      <c r="K97" s="10"/>
      <c r="L97" s="11"/>
      <c r="M97" s="10"/>
      <c r="N97" s="11"/>
      <c r="O97" s="10"/>
      <c r="P97" s="11"/>
      <c r="Q97" s="10"/>
      <c r="R97" s="11"/>
      <c r="S97" s="10"/>
      <c r="T97" s="11"/>
      <c r="U97" s="10"/>
      <c r="V97" s="11"/>
      <c r="W97" s="10"/>
      <c r="X97" s="11"/>
      <c r="Y97" s="10"/>
      <c r="Z97" s="11"/>
      <c r="AA97" s="10"/>
      <c r="AB97" s="11"/>
      <c r="AC97" s="10"/>
      <c r="AD97" s="11"/>
      <c r="AE97" s="10"/>
      <c r="AF97" s="11"/>
      <c r="AG97" s="10"/>
      <c r="AH97" s="11"/>
      <c r="AI97" s="10"/>
      <c r="AJ97" s="11"/>
      <c r="AK97" s="10"/>
      <c r="AL97" s="11"/>
      <c r="AM97" s="10"/>
      <c r="AN97" s="11"/>
      <c r="AP97" s="41"/>
    </row>
    <row r="98" spans="1:42">
      <c r="A98">
        <f t="shared" si="6"/>
        <v>53</v>
      </c>
      <c r="B98" s="6"/>
      <c r="C98" s="10"/>
      <c r="D98" s="11"/>
      <c r="E98" s="10"/>
      <c r="F98" s="11"/>
      <c r="G98" s="10"/>
      <c r="H98" s="11"/>
      <c r="I98" s="10"/>
      <c r="J98" s="11"/>
      <c r="K98" s="10"/>
      <c r="L98" s="11"/>
      <c r="M98" s="10"/>
      <c r="N98" s="11"/>
      <c r="O98" s="10"/>
      <c r="P98" s="11"/>
      <c r="Q98" s="10"/>
      <c r="R98" s="11"/>
      <c r="S98" s="10"/>
      <c r="T98" s="11"/>
      <c r="U98" s="10"/>
      <c r="V98" s="11"/>
      <c r="W98" s="10"/>
      <c r="X98" s="11"/>
      <c r="Y98" s="10"/>
      <c r="Z98" s="11"/>
      <c r="AA98" s="10"/>
      <c r="AB98" s="11"/>
      <c r="AC98" s="10"/>
      <c r="AD98" s="11"/>
      <c r="AE98" s="10"/>
      <c r="AF98" s="11"/>
      <c r="AG98" s="10"/>
      <c r="AH98" s="11"/>
      <c r="AI98" s="10"/>
      <c r="AJ98" s="11"/>
      <c r="AK98" s="10"/>
      <c r="AL98" s="11"/>
      <c r="AM98" s="10"/>
      <c r="AN98" s="11"/>
      <c r="AP98" s="41"/>
    </row>
    <row r="99" spans="1:42">
      <c r="A99">
        <f t="shared" si="6"/>
        <v>54</v>
      </c>
      <c r="B99" s="6"/>
      <c r="C99" s="10"/>
      <c r="D99" s="11"/>
      <c r="E99" s="10"/>
      <c r="F99" s="11"/>
      <c r="G99" s="10"/>
      <c r="H99" s="11"/>
      <c r="I99" s="10"/>
      <c r="J99" s="11"/>
      <c r="K99" s="10"/>
      <c r="L99" s="11"/>
      <c r="M99" s="10"/>
      <c r="N99" s="11"/>
      <c r="O99" s="10"/>
      <c r="P99" s="11"/>
      <c r="Q99" s="10"/>
      <c r="R99" s="11"/>
      <c r="S99" s="10"/>
      <c r="T99" s="11"/>
      <c r="U99" s="10"/>
      <c r="V99" s="11"/>
      <c r="W99" s="10"/>
      <c r="X99" s="11"/>
      <c r="Y99" s="10"/>
      <c r="Z99" s="11"/>
      <c r="AA99" s="10"/>
      <c r="AB99" s="11"/>
      <c r="AC99" s="10"/>
      <c r="AD99" s="11"/>
      <c r="AE99" s="10"/>
      <c r="AF99" s="11"/>
      <c r="AG99" s="10"/>
      <c r="AH99" s="11"/>
      <c r="AI99" s="10"/>
      <c r="AJ99" s="11"/>
      <c r="AK99" s="10"/>
      <c r="AL99" s="11"/>
      <c r="AM99" s="10"/>
      <c r="AN99" s="11"/>
      <c r="AP99" s="41"/>
    </row>
    <row r="100" spans="1:42">
      <c r="A100">
        <f t="shared" si="6"/>
        <v>55</v>
      </c>
      <c r="B100" s="6"/>
      <c r="C100" s="10"/>
      <c r="D100" s="11"/>
      <c r="E100" s="10"/>
      <c r="F100" s="11"/>
      <c r="G100" s="10"/>
      <c r="H100" s="11"/>
      <c r="I100" s="10"/>
      <c r="J100" s="11"/>
      <c r="K100" s="10"/>
      <c r="L100" s="11"/>
      <c r="M100" s="10"/>
      <c r="N100" s="11"/>
      <c r="O100" s="10"/>
      <c r="P100" s="11"/>
      <c r="Q100" s="10"/>
      <c r="R100" s="11"/>
      <c r="S100" s="10"/>
      <c r="T100" s="11"/>
      <c r="U100" s="10"/>
      <c r="V100" s="11"/>
      <c r="W100" s="10"/>
      <c r="X100" s="11"/>
      <c r="Y100" s="10"/>
      <c r="Z100" s="11"/>
      <c r="AA100" s="10"/>
      <c r="AB100" s="11"/>
      <c r="AC100" s="10"/>
      <c r="AD100" s="11"/>
      <c r="AE100" s="10"/>
      <c r="AF100" s="11"/>
      <c r="AG100" s="10"/>
      <c r="AH100" s="11"/>
      <c r="AI100" s="10"/>
      <c r="AJ100" s="11"/>
      <c r="AK100" s="10"/>
      <c r="AL100" s="11"/>
      <c r="AM100" s="10"/>
      <c r="AN100" s="11"/>
      <c r="AP100" s="41"/>
    </row>
    <row r="101" spans="1:42">
      <c r="A101">
        <f t="shared" si="6"/>
        <v>56</v>
      </c>
      <c r="B101" s="6"/>
      <c r="C101" s="10"/>
      <c r="D101" s="11"/>
      <c r="E101" s="10"/>
      <c r="F101" s="11"/>
      <c r="G101" s="10"/>
      <c r="H101" s="11"/>
      <c r="I101" s="10"/>
      <c r="J101" s="11"/>
      <c r="K101" s="10"/>
      <c r="L101" s="11"/>
      <c r="M101" s="10"/>
      <c r="N101" s="11"/>
      <c r="O101" s="10"/>
      <c r="P101" s="11"/>
      <c r="Q101" s="10"/>
      <c r="R101" s="11"/>
      <c r="S101" s="10"/>
      <c r="T101" s="11"/>
      <c r="U101" s="10"/>
      <c r="V101" s="11"/>
      <c r="W101" s="10"/>
      <c r="X101" s="11"/>
      <c r="Y101" s="10"/>
      <c r="Z101" s="11"/>
      <c r="AA101" s="10"/>
      <c r="AB101" s="11"/>
      <c r="AC101" s="10"/>
      <c r="AD101" s="11"/>
      <c r="AE101" s="10"/>
      <c r="AF101" s="11"/>
      <c r="AG101" s="10"/>
      <c r="AH101" s="11"/>
      <c r="AI101" s="10"/>
      <c r="AJ101" s="11"/>
      <c r="AK101" s="10"/>
      <c r="AL101" s="11"/>
      <c r="AM101" s="10"/>
      <c r="AN101" s="11"/>
      <c r="AP101" s="41"/>
    </row>
    <row r="102" spans="1:42">
      <c r="A102">
        <f t="shared" si="6"/>
        <v>57</v>
      </c>
      <c r="B102" s="6"/>
      <c r="C102" s="10"/>
      <c r="D102" s="11"/>
      <c r="E102" s="10"/>
      <c r="F102" s="11"/>
      <c r="G102" s="10"/>
      <c r="H102" s="11"/>
      <c r="I102" s="10"/>
      <c r="J102" s="11"/>
      <c r="K102" s="10"/>
      <c r="L102" s="11"/>
      <c r="M102" s="10"/>
      <c r="N102" s="11"/>
      <c r="O102" s="10"/>
      <c r="P102" s="11"/>
      <c r="Q102" s="10"/>
      <c r="R102" s="11"/>
      <c r="S102" s="10"/>
      <c r="T102" s="11"/>
      <c r="U102" s="10"/>
      <c r="V102" s="11"/>
      <c r="W102" s="10"/>
      <c r="X102" s="11"/>
      <c r="Y102" s="10"/>
      <c r="Z102" s="11"/>
      <c r="AA102" s="10"/>
      <c r="AB102" s="11"/>
      <c r="AC102" s="10"/>
      <c r="AD102" s="11"/>
      <c r="AE102" s="10"/>
      <c r="AF102" s="11"/>
      <c r="AG102" s="10"/>
      <c r="AH102" s="11"/>
      <c r="AI102" s="10"/>
      <c r="AJ102" s="11"/>
      <c r="AK102" s="10"/>
      <c r="AL102" s="11"/>
      <c r="AM102" s="10"/>
      <c r="AN102" s="11"/>
      <c r="AP102" s="41"/>
    </row>
    <row r="103" spans="1:42">
      <c r="A103">
        <f t="shared" si="6"/>
        <v>58</v>
      </c>
      <c r="B103" s="6"/>
      <c r="C103" s="10"/>
      <c r="D103" s="11"/>
      <c r="E103" s="10"/>
      <c r="F103" s="11"/>
      <c r="G103" s="10"/>
      <c r="H103" s="11"/>
      <c r="I103" s="10"/>
      <c r="J103" s="11"/>
      <c r="K103" s="10"/>
      <c r="L103" s="11"/>
      <c r="M103" s="10"/>
      <c r="N103" s="11"/>
      <c r="O103" s="10"/>
      <c r="P103" s="11"/>
      <c r="Q103" s="10"/>
      <c r="R103" s="11"/>
      <c r="S103" s="10"/>
      <c r="T103" s="11"/>
      <c r="U103" s="10"/>
      <c r="V103" s="11"/>
      <c r="W103" s="10"/>
      <c r="X103" s="11"/>
      <c r="Y103" s="10"/>
      <c r="Z103" s="11"/>
      <c r="AA103" s="10"/>
      <c r="AB103" s="11"/>
      <c r="AC103" s="10"/>
      <c r="AD103" s="11"/>
      <c r="AE103" s="10"/>
      <c r="AF103" s="11"/>
      <c r="AG103" s="10"/>
      <c r="AH103" s="11"/>
      <c r="AI103" s="10"/>
      <c r="AJ103" s="11"/>
      <c r="AK103" s="10"/>
      <c r="AL103" s="11"/>
      <c r="AM103" s="10"/>
      <c r="AN103" s="11"/>
    </row>
    <row r="104" spans="1:42">
      <c r="A104">
        <f t="shared" si="6"/>
        <v>59</v>
      </c>
      <c r="B104" s="6"/>
      <c r="C104" s="10"/>
      <c r="D104" s="11"/>
      <c r="E104" s="10"/>
      <c r="F104" s="11"/>
      <c r="G104" s="10"/>
      <c r="H104" s="11"/>
      <c r="I104" s="10"/>
      <c r="J104" s="11"/>
      <c r="K104" s="10"/>
      <c r="L104" s="11"/>
      <c r="M104" s="10"/>
      <c r="N104" s="11"/>
      <c r="O104" s="10"/>
      <c r="P104" s="11"/>
      <c r="Q104" s="10"/>
      <c r="R104" s="11"/>
      <c r="S104" s="10"/>
      <c r="T104" s="11"/>
      <c r="U104" s="10"/>
      <c r="V104" s="11"/>
      <c r="W104" s="10"/>
      <c r="X104" s="11"/>
      <c r="Y104" s="10"/>
      <c r="Z104" s="11"/>
      <c r="AA104" s="10"/>
      <c r="AB104" s="11"/>
      <c r="AC104" s="10"/>
      <c r="AD104" s="11"/>
      <c r="AE104" s="10"/>
      <c r="AF104" s="11"/>
      <c r="AG104" s="10"/>
      <c r="AH104" s="11"/>
      <c r="AI104" s="10"/>
      <c r="AJ104" s="11"/>
      <c r="AK104" s="10"/>
      <c r="AL104" s="11"/>
      <c r="AM104" s="10"/>
      <c r="AN104" s="11"/>
    </row>
    <row r="105" spans="1:42">
      <c r="A105">
        <f t="shared" si="6"/>
        <v>60</v>
      </c>
      <c r="B105" s="6"/>
      <c r="C105" s="10"/>
      <c r="D105" s="11"/>
      <c r="E105" s="10"/>
      <c r="F105" s="11"/>
      <c r="G105" s="10"/>
      <c r="H105" s="11"/>
      <c r="I105" s="10"/>
      <c r="J105" s="11"/>
      <c r="K105" s="10"/>
      <c r="L105" s="11"/>
      <c r="M105" s="10"/>
      <c r="N105" s="11"/>
      <c r="O105" s="10"/>
      <c r="P105" s="11"/>
      <c r="Q105" s="10"/>
      <c r="R105" s="11"/>
      <c r="S105" s="10"/>
      <c r="T105" s="11"/>
      <c r="U105" s="10"/>
      <c r="V105" s="11"/>
      <c r="W105" s="10"/>
      <c r="X105" s="11"/>
      <c r="Y105" s="10"/>
      <c r="Z105" s="11"/>
      <c r="AA105" s="10"/>
      <c r="AB105" s="11"/>
      <c r="AC105" s="10"/>
      <c r="AD105" s="11"/>
      <c r="AE105" s="10"/>
      <c r="AF105" s="11"/>
      <c r="AG105" s="10"/>
      <c r="AH105" s="11"/>
      <c r="AI105" s="10"/>
      <c r="AJ105" s="11"/>
      <c r="AK105" s="10"/>
      <c r="AL105" s="11"/>
      <c r="AM105" s="10"/>
      <c r="AN105" s="11"/>
    </row>
  </sheetData>
  <mergeCells count="19">
    <mergeCell ref="Y44:Z44"/>
    <mergeCell ref="C44:D44"/>
    <mergeCell ref="E44:F44"/>
    <mergeCell ref="G44:H44"/>
    <mergeCell ref="I44:J44"/>
    <mergeCell ref="K44:L44"/>
    <mergeCell ref="M44:N44"/>
    <mergeCell ref="O44:P44"/>
    <mergeCell ref="Q44:R44"/>
    <mergeCell ref="S44:T44"/>
    <mergeCell ref="U44:V44"/>
    <mergeCell ref="W44:X44"/>
    <mergeCell ref="AM44:AN44"/>
    <mergeCell ref="AA44:AB44"/>
    <mergeCell ref="AC44:AD44"/>
    <mergeCell ref="AE44:AF44"/>
    <mergeCell ref="AG44:AH44"/>
    <mergeCell ref="AI44:AJ44"/>
    <mergeCell ref="AK44:AL44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/>
  <dimension ref="A1:AI47"/>
  <sheetViews>
    <sheetView workbookViewId="0"/>
  </sheetViews>
  <sheetFormatPr baseColWidth="10" defaultColWidth="11.5703125" defaultRowHeight="12.75"/>
  <cols>
    <col min="1" max="1" width="5.140625" customWidth="1"/>
    <col min="3" max="35" width="4.42578125" customWidth="1"/>
  </cols>
  <sheetData>
    <row r="1" spans="1:31">
      <c r="A1" s="5" t="s">
        <v>88</v>
      </c>
      <c r="B1" s="52"/>
      <c r="AE1" s="24"/>
    </row>
    <row r="2" spans="1:31">
      <c r="A2" t="s">
        <v>10</v>
      </c>
      <c r="AE2" s="24"/>
    </row>
    <row r="3" spans="1:31" ht="13.5" thickBot="1">
      <c r="A3">
        <f>+GENERAL!B6</f>
        <v>12</v>
      </c>
      <c r="C3" s="39">
        <f>SUM(C5:C7)</f>
        <v>-300000000</v>
      </c>
      <c r="AE3" s="24"/>
    </row>
    <row r="4" spans="1:31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N4" s="126"/>
      <c r="AE4" s="24"/>
    </row>
    <row r="5" spans="1:31" ht="13.5" thickBot="1">
      <c r="A5" s="150">
        <v>1</v>
      </c>
      <c r="B5" s="23" t="s">
        <v>63</v>
      </c>
      <c r="C5" s="44">
        <f>+E$36</f>
        <v>-100000000</v>
      </c>
      <c r="D5" s="49">
        <f>+F$37</f>
        <v>1E-4</v>
      </c>
      <c r="E5" s="45">
        <f>+F$36</f>
        <v>0</v>
      </c>
      <c r="F5" s="18">
        <f>+E$22</f>
        <v>0</v>
      </c>
      <c r="G5">
        <f t="shared" ref="G5:G18" si="0">IF(E5&lt;A$3/2,-1,1)*8000+C5*100+D5+E5/100</f>
        <v>-10000007999.999901</v>
      </c>
      <c r="N5" s="126"/>
      <c r="AE5" s="24"/>
    </row>
    <row r="6" spans="1:31" ht="13.5" thickBot="1">
      <c r="A6" s="150">
        <v>2</v>
      </c>
      <c r="B6" s="23" t="s">
        <v>87</v>
      </c>
      <c r="C6" s="44">
        <f>+K$36</f>
        <v>-100000000</v>
      </c>
      <c r="D6" s="49">
        <f>+L$37</f>
        <v>1E-4</v>
      </c>
      <c r="E6" s="45">
        <f>+L$36</f>
        <v>0</v>
      </c>
      <c r="F6" s="18">
        <f>+K$22</f>
        <v>0</v>
      </c>
      <c r="G6">
        <f t="shared" si="0"/>
        <v>-10000007999.999901</v>
      </c>
      <c r="N6" s="126"/>
      <c r="AE6" s="24"/>
    </row>
    <row r="7" spans="1:31" ht="13.5" thickBot="1">
      <c r="A7" s="150">
        <v>3</v>
      </c>
      <c r="B7" s="23" t="s">
        <v>6</v>
      </c>
      <c r="C7" s="44">
        <f>+M$36</f>
        <v>-100000000</v>
      </c>
      <c r="D7" s="49">
        <f>+N$37</f>
        <v>1E-4</v>
      </c>
      <c r="E7" s="45">
        <f>+N$36</f>
        <v>0</v>
      </c>
      <c r="F7" s="18">
        <f>+M$22</f>
        <v>0</v>
      </c>
      <c r="G7">
        <f t="shared" si="0"/>
        <v>-10000007999.999901</v>
      </c>
      <c r="N7" s="126"/>
      <c r="AE7" s="24"/>
    </row>
    <row r="8" spans="1:31" ht="13.5" thickBot="1">
      <c r="A8" s="150">
        <v>4</v>
      </c>
      <c r="B8" s="23" t="s">
        <v>9</v>
      </c>
      <c r="C8" s="44">
        <f>+O$36</f>
        <v>-100000000</v>
      </c>
      <c r="D8" s="49">
        <f>+P$37</f>
        <v>1E-4</v>
      </c>
      <c r="E8" s="45">
        <f>+P$36</f>
        <v>0</v>
      </c>
      <c r="F8" s="18">
        <f>+O$22</f>
        <v>0</v>
      </c>
      <c r="G8">
        <f t="shared" si="0"/>
        <v>-10000007999.999901</v>
      </c>
      <c r="AE8" s="24"/>
    </row>
    <row r="9" spans="1:31" ht="13.5" thickBot="1">
      <c r="A9" s="150">
        <v>5</v>
      </c>
      <c r="B9" s="23" t="s">
        <v>43</v>
      </c>
      <c r="C9" s="44">
        <f>+Q$36</f>
        <v>-100000000</v>
      </c>
      <c r="D9" s="49">
        <f>+R$37</f>
        <v>1E-4</v>
      </c>
      <c r="E9" s="45">
        <f>+R$36</f>
        <v>0</v>
      </c>
      <c r="F9" s="18">
        <f>+Q$22</f>
        <v>0</v>
      </c>
      <c r="G9">
        <f t="shared" si="0"/>
        <v>-10000007999.999901</v>
      </c>
      <c r="AE9" s="24"/>
    </row>
    <row r="10" spans="1:31" ht="13.5" thickBot="1">
      <c r="A10" s="150">
        <v>6</v>
      </c>
      <c r="B10" s="23" t="s">
        <v>35</v>
      </c>
      <c r="C10" s="44">
        <f>+Y$36</f>
        <v>-100000000</v>
      </c>
      <c r="D10" s="49">
        <f>+Z$37</f>
        <v>1E-4</v>
      </c>
      <c r="E10" s="45">
        <f>+Z$36</f>
        <v>0</v>
      </c>
      <c r="F10" s="18">
        <f>+Y$22</f>
        <v>0</v>
      </c>
      <c r="G10">
        <f t="shared" si="0"/>
        <v>-10000007999.999901</v>
      </c>
      <c r="AE10" s="24"/>
    </row>
    <row r="11" spans="1:31" ht="13.5" thickBot="1">
      <c r="A11" s="150">
        <v>7</v>
      </c>
      <c r="B11" s="23" t="s">
        <v>1</v>
      </c>
      <c r="C11" s="44">
        <f>+G$36</f>
        <v>-100000000</v>
      </c>
      <c r="D11" s="49">
        <f>+H$37</f>
        <v>1E-4</v>
      </c>
      <c r="E11" s="45">
        <f>+H$36</f>
        <v>0</v>
      </c>
      <c r="F11" s="18">
        <f>+G$22</f>
        <v>0</v>
      </c>
      <c r="G11">
        <f t="shared" si="0"/>
        <v>-10000007999.999901</v>
      </c>
      <c r="AE11" s="24"/>
    </row>
    <row r="12" spans="1:31" ht="13.5" hidden="1" thickBot="1">
      <c r="A12" s="150">
        <v>8</v>
      </c>
      <c r="B12" s="23" t="s">
        <v>26</v>
      </c>
      <c r="C12" s="44">
        <f>+S$36</f>
        <v>-100000000</v>
      </c>
      <c r="D12" s="49">
        <f>+T$37</f>
        <v>1E-4</v>
      </c>
      <c r="E12" s="45">
        <f>+T$36</f>
        <v>0</v>
      </c>
      <c r="F12" s="18">
        <f>+S$22</f>
        <v>0</v>
      </c>
      <c r="G12">
        <f t="shared" si="0"/>
        <v>-10000007999.999901</v>
      </c>
      <c r="AE12" s="24"/>
    </row>
    <row r="13" spans="1:31" ht="13.5" hidden="1" thickBot="1">
      <c r="A13" s="150">
        <v>9</v>
      </c>
      <c r="B13" s="23" t="s">
        <v>4</v>
      </c>
      <c r="C13" s="44">
        <f>+W$36</f>
        <v>-100000000</v>
      </c>
      <c r="D13" s="49">
        <f>+X$37</f>
        <v>1E-4</v>
      </c>
      <c r="E13" s="45">
        <f>+X$36</f>
        <v>0</v>
      </c>
      <c r="F13" s="18">
        <f>+W$22</f>
        <v>0</v>
      </c>
      <c r="G13">
        <f t="shared" si="0"/>
        <v>-10000007999.999901</v>
      </c>
      <c r="AE13" s="24"/>
    </row>
    <row r="14" spans="1:31" ht="13.5" hidden="1" thickBot="1">
      <c r="A14" s="150">
        <v>10</v>
      </c>
      <c r="B14" s="23" t="s">
        <v>62</v>
      </c>
      <c r="C14" s="44">
        <f>+C$36</f>
        <v>-100000000</v>
      </c>
      <c r="D14" s="49">
        <f>+D$37</f>
        <v>1E-4</v>
      </c>
      <c r="E14" s="46">
        <f>+D$36</f>
        <v>0</v>
      </c>
      <c r="F14" s="18">
        <f>+C$22</f>
        <v>0</v>
      </c>
      <c r="G14">
        <f t="shared" si="0"/>
        <v>-10000007999.999901</v>
      </c>
      <c r="AE14" s="24"/>
    </row>
    <row r="15" spans="1:31" ht="13.5" hidden="1" thickBot="1">
      <c r="A15" s="150">
        <v>11</v>
      </c>
      <c r="B15" s="23" t="s">
        <v>28</v>
      </c>
      <c r="C15" s="44">
        <f>+I$36</f>
        <v>-100000000</v>
      </c>
      <c r="D15" s="49">
        <f>+J$37</f>
        <v>1E-4</v>
      </c>
      <c r="E15" s="45">
        <f>+J$36</f>
        <v>0</v>
      </c>
      <c r="F15" s="18">
        <f>+I$22</f>
        <v>0</v>
      </c>
      <c r="G15">
        <f t="shared" si="0"/>
        <v>-10000007999.999901</v>
      </c>
      <c r="V15" s="43"/>
      <c r="AE15" s="24"/>
    </row>
    <row r="16" spans="1:31" ht="13.5" hidden="1" thickBot="1">
      <c r="A16" s="150">
        <v>12</v>
      </c>
      <c r="B16" s="23" t="s">
        <v>56</v>
      </c>
      <c r="C16" s="44">
        <f>+AC$36</f>
        <v>-100000000</v>
      </c>
      <c r="D16" s="49">
        <f>+AD$37</f>
        <v>1E-4</v>
      </c>
      <c r="E16" s="45">
        <f>+AD$36</f>
        <v>0</v>
      </c>
      <c r="F16" s="18">
        <f>+AC$22</f>
        <v>0</v>
      </c>
      <c r="G16">
        <f t="shared" si="0"/>
        <v>-10000007999.999901</v>
      </c>
      <c r="AE16" s="24"/>
    </row>
    <row r="17" spans="1:31" ht="13.5" hidden="1" thickBot="1">
      <c r="A17" s="150">
        <v>13</v>
      </c>
      <c r="B17" s="23" t="s">
        <v>5</v>
      </c>
      <c r="C17" s="44">
        <f>+U$36</f>
        <v>-100000000</v>
      </c>
      <c r="D17" s="49">
        <f>+V$37</f>
        <v>1E-4</v>
      </c>
      <c r="E17" s="45">
        <f>+V$36</f>
        <v>0</v>
      </c>
      <c r="F17" s="18">
        <f>+U$22</f>
        <v>0</v>
      </c>
      <c r="G17">
        <f t="shared" si="0"/>
        <v>-10000007999.999901</v>
      </c>
      <c r="AE17" s="24"/>
    </row>
    <row r="18" spans="1:31" ht="13.5" hidden="1" thickBot="1">
      <c r="A18" s="150">
        <v>14</v>
      </c>
      <c r="B18" s="23" t="s">
        <v>58</v>
      </c>
      <c r="C18" s="44">
        <f>+AA$36</f>
        <v>-100000000</v>
      </c>
      <c r="D18" s="49">
        <f>+AB$37</f>
        <v>1E-4</v>
      </c>
      <c r="E18" s="45">
        <f>+AB$36</f>
        <v>0</v>
      </c>
      <c r="F18" s="18">
        <f>+AA$22</f>
        <v>0</v>
      </c>
      <c r="G18">
        <f t="shared" si="0"/>
        <v>-10000007999.999901</v>
      </c>
      <c r="L18" s="62"/>
      <c r="AE18" s="24"/>
    </row>
    <row r="19" spans="1:31">
      <c r="A19" s="16"/>
      <c r="L19" s="62"/>
      <c r="AE19" s="24"/>
    </row>
    <row r="20" spans="1:31">
      <c r="A20" s="16"/>
      <c r="L20" s="62"/>
      <c r="AE20" s="24"/>
    </row>
    <row r="21" spans="1:31">
      <c r="AE21" s="24"/>
    </row>
    <row r="22" spans="1:31" hidden="1">
      <c r="B22" t="s">
        <v>12</v>
      </c>
      <c r="C22">
        <f>+C23*C24</f>
        <v>0</v>
      </c>
      <c r="D22">
        <f t="shared" ref="D22:AD22" si="1">+D23*D24</f>
        <v>0</v>
      </c>
      <c r="E22">
        <f t="shared" si="1"/>
        <v>0</v>
      </c>
      <c r="F22">
        <f t="shared" si="1"/>
        <v>0</v>
      </c>
      <c r="G22">
        <f>+G23*G24</f>
        <v>0</v>
      </c>
      <c r="H22">
        <f t="shared" si="1"/>
        <v>0</v>
      </c>
      <c r="I22">
        <f t="shared" si="1"/>
        <v>0</v>
      </c>
      <c r="J22">
        <f t="shared" si="1"/>
        <v>0</v>
      </c>
      <c r="K22">
        <f t="shared" si="1"/>
        <v>0</v>
      </c>
      <c r="L22">
        <f t="shared" si="1"/>
        <v>0</v>
      </c>
      <c r="M22">
        <f t="shared" si="1"/>
        <v>0</v>
      </c>
      <c r="N22">
        <f t="shared" si="1"/>
        <v>0</v>
      </c>
      <c r="O22">
        <f t="shared" si="1"/>
        <v>0</v>
      </c>
      <c r="P22">
        <f t="shared" si="1"/>
        <v>0</v>
      </c>
      <c r="Q22">
        <f t="shared" si="1"/>
        <v>0</v>
      </c>
      <c r="R22">
        <f t="shared" si="1"/>
        <v>0</v>
      </c>
      <c r="S22">
        <f>+S23*S24</f>
        <v>0</v>
      </c>
      <c r="T22">
        <f t="shared" si="1"/>
        <v>0</v>
      </c>
      <c r="U22">
        <f t="shared" si="1"/>
        <v>0</v>
      </c>
      <c r="V22">
        <f t="shared" si="1"/>
        <v>0</v>
      </c>
      <c r="W22">
        <f t="shared" si="1"/>
        <v>0</v>
      </c>
      <c r="X22">
        <f t="shared" si="1"/>
        <v>0</v>
      </c>
      <c r="Y22">
        <f>+Y23*Y24</f>
        <v>0</v>
      </c>
      <c r="Z22">
        <f t="shared" si="1"/>
        <v>0</v>
      </c>
      <c r="AA22">
        <f>+AA23*AA24</f>
        <v>0</v>
      </c>
      <c r="AB22">
        <f>+AB23*AB24</f>
        <v>0</v>
      </c>
      <c r="AC22">
        <f t="shared" si="1"/>
        <v>0</v>
      </c>
      <c r="AD22">
        <f t="shared" si="1"/>
        <v>0</v>
      </c>
      <c r="AE22" s="24"/>
    </row>
    <row r="23" spans="1:31" hidden="1">
      <c r="C23">
        <f>IF($B35&gt;3,1,0)</f>
        <v>0</v>
      </c>
      <c r="D23">
        <f t="shared" ref="D23:AD23" si="2">IF($B35&gt;3,1,0)</f>
        <v>0</v>
      </c>
      <c r="E23">
        <f t="shared" si="2"/>
        <v>0</v>
      </c>
      <c r="F23">
        <f t="shared" si="2"/>
        <v>0</v>
      </c>
      <c r="G23">
        <f>IF($B35&gt;3,1,0)</f>
        <v>0</v>
      </c>
      <c r="H23">
        <f t="shared" si="2"/>
        <v>0</v>
      </c>
      <c r="I23">
        <f t="shared" si="2"/>
        <v>0</v>
      </c>
      <c r="J23">
        <f t="shared" si="2"/>
        <v>0</v>
      </c>
      <c r="K23">
        <f t="shared" si="2"/>
        <v>0</v>
      </c>
      <c r="L23">
        <f t="shared" si="2"/>
        <v>0</v>
      </c>
      <c r="M23">
        <f t="shared" si="2"/>
        <v>0</v>
      </c>
      <c r="N23">
        <f t="shared" si="2"/>
        <v>0</v>
      </c>
      <c r="O23">
        <f t="shared" si="2"/>
        <v>0</v>
      </c>
      <c r="P23">
        <f t="shared" si="2"/>
        <v>0</v>
      </c>
      <c r="Q23">
        <f t="shared" si="2"/>
        <v>0</v>
      </c>
      <c r="R23">
        <f t="shared" si="2"/>
        <v>0</v>
      </c>
      <c r="S23">
        <f t="shared" si="2"/>
        <v>0</v>
      </c>
      <c r="T23">
        <f t="shared" si="2"/>
        <v>0</v>
      </c>
      <c r="U23">
        <f t="shared" si="2"/>
        <v>0</v>
      </c>
      <c r="V23">
        <f t="shared" si="2"/>
        <v>0</v>
      </c>
      <c r="W23">
        <f t="shared" si="2"/>
        <v>0</v>
      </c>
      <c r="X23">
        <f t="shared" si="2"/>
        <v>0</v>
      </c>
      <c r="Y23">
        <f t="shared" si="2"/>
        <v>0</v>
      </c>
      <c r="Z23">
        <f t="shared" si="2"/>
        <v>0</v>
      </c>
      <c r="AA23">
        <f>IF($B35&gt;3,1,0)</f>
        <v>0</v>
      </c>
      <c r="AB23">
        <f>IF($B35&gt;3,1,0)</f>
        <v>0</v>
      </c>
      <c r="AC23">
        <f t="shared" si="2"/>
        <v>0</v>
      </c>
      <c r="AD23">
        <f t="shared" si="2"/>
        <v>0</v>
      </c>
      <c r="AE23" s="24"/>
    </row>
    <row r="24" spans="1:31" hidden="1">
      <c r="C24">
        <f>MAX(C25:C29)</f>
        <v>0</v>
      </c>
      <c r="D24">
        <f>+D36</f>
        <v>0</v>
      </c>
      <c r="E24">
        <f>MAX(E25:E29)</f>
        <v>0</v>
      </c>
      <c r="F24">
        <f>+F36</f>
        <v>0</v>
      </c>
      <c r="G24">
        <f>MAX(G25:G29)</f>
        <v>0</v>
      </c>
      <c r="H24">
        <f>+H36</f>
        <v>0</v>
      </c>
      <c r="I24">
        <f>MAX(I25:I29)</f>
        <v>0</v>
      </c>
      <c r="J24">
        <f>+J36</f>
        <v>0</v>
      </c>
      <c r="K24">
        <f>MAX(K25:K29)</f>
        <v>0</v>
      </c>
      <c r="L24">
        <f>+L36</f>
        <v>0</v>
      </c>
      <c r="M24">
        <f>MAX(M25:M29)</f>
        <v>0</v>
      </c>
      <c r="N24">
        <f>+N36</f>
        <v>0</v>
      </c>
      <c r="O24">
        <f>MAX(O25:O29)</f>
        <v>0</v>
      </c>
      <c r="P24">
        <f>+P36</f>
        <v>0</v>
      </c>
      <c r="Q24">
        <f>MAX(Q25:Q29)</f>
        <v>0</v>
      </c>
      <c r="R24">
        <f>+R36</f>
        <v>0</v>
      </c>
      <c r="S24">
        <f>MAX(S25:S29)</f>
        <v>0</v>
      </c>
      <c r="T24">
        <f>+T36</f>
        <v>0</v>
      </c>
      <c r="U24">
        <f>MAX(U25:U29)</f>
        <v>0</v>
      </c>
      <c r="V24">
        <f>+V36</f>
        <v>0</v>
      </c>
      <c r="W24">
        <f>MAX(W25:W29)</f>
        <v>0</v>
      </c>
      <c r="X24">
        <f>+X36</f>
        <v>0</v>
      </c>
      <c r="Y24">
        <f>MAX(Y25:Y29)</f>
        <v>0</v>
      </c>
      <c r="Z24">
        <f>+Z36</f>
        <v>0</v>
      </c>
      <c r="AA24">
        <f>MAX(AA25:AA29)</f>
        <v>0</v>
      </c>
      <c r="AB24">
        <f>+AB36</f>
        <v>0</v>
      </c>
      <c r="AC24">
        <f>MAX(AC25:AC29)</f>
        <v>0</v>
      </c>
      <c r="AD24">
        <f>+AD36</f>
        <v>0</v>
      </c>
      <c r="AE24" s="24"/>
    </row>
    <row r="25" spans="1:31" hidden="1">
      <c r="C25">
        <f>IF(C$30=5,5,0)</f>
        <v>0</v>
      </c>
      <c r="E25">
        <f>IF(E$30=5,5,0)</f>
        <v>0</v>
      </c>
      <c r="G25">
        <f>IF(G$30=5,5,0)</f>
        <v>0</v>
      </c>
      <c r="I25">
        <f>IF(I$30=5,5,0)</f>
        <v>0</v>
      </c>
      <c r="K25">
        <f>IF(K$30=5,5,0)</f>
        <v>0</v>
      </c>
      <c r="M25">
        <f>IF(M$30=5,5,0)</f>
        <v>0</v>
      </c>
      <c r="O25">
        <f>IF(O$30=5,5,0)</f>
        <v>0</v>
      </c>
      <c r="Q25">
        <f>IF(Q$30=5,5,0)</f>
        <v>0</v>
      </c>
      <c r="S25">
        <f>IF(S$30=5,5,0)</f>
        <v>0</v>
      </c>
      <c r="U25">
        <f>IF(U$30=5,5,0)</f>
        <v>0</v>
      </c>
      <c r="W25">
        <f>IF(W$30=5,5,0)</f>
        <v>0</v>
      </c>
      <c r="Y25">
        <f>IF(Y$30=5,5,0)</f>
        <v>0</v>
      </c>
      <c r="AA25">
        <f>IF(AA$30=5,5,0)</f>
        <v>0</v>
      </c>
      <c r="AC25">
        <f>IF(AC$30=5,5,0)</f>
        <v>0</v>
      </c>
      <c r="AE25" s="24"/>
    </row>
    <row r="26" spans="1:31" hidden="1">
      <c r="C26">
        <f>IF(C$30=4,10,0)</f>
        <v>0</v>
      </c>
      <c r="E26">
        <f>IF(E$30=4,10,0)</f>
        <v>0</v>
      </c>
      <c r="G26">
        <f>IF(G$30=4,10,0)</f>
        <v>0</v>
      </c>
      <c r="I26">
        <f>IF(I$30=4,10,0)</f>
        <v>0</v>
      </c>
      <c r="K26">
        <f>IF(K$30=4,10,0)</f>
        <v>0</v>
      </c>
      <c r="M26">
        <f>IF(M$30=4,10,0)</f>
        <v>0</v>
      </c>
      <c r="O26">
        <f>IF(O$30=4,10,0)</f>
        <v>0</v>
      </c>
      <c r="Q26">
        <f>IF(Q$30=4,10,0)</f>
        <v>0</v>
      </c>
      <c r="S26">
        <f>IF(S$30=4,10,0)</f>
        <v>0</v>
      </c>
      <c r="U26">
        <f>IF(U$30=4,10,0)</f>
        <v>0</v>
      </c>
      <c r="W26">
        <f>IF(W$30=4,10,0)</f>
        <v>0</v>
      </c>
      <c r="Y26">
        <f>IF(Y$30=4,10,0)</f>
        <v>0</v>
      </c>
      <c r="AA26">
        <f>IF(AA$30=4,10,0)</f>
        <v>0</v>
      </c>
      <c r="AC26">
        <f>IF(AC$30=4,10,0)</f>
        <v>0</v>
      </c>
      <c r="AE26" s="24"/>
    </row>
    <row r="27" spans="1:31" hidden="1">
      <c r="C27">
        <f>IF(C$30=3,20,0)</f>
        <v>0</v>
      </c>
      <c r="E27">
        <f>IF(E$30=3,20,0)</f>
        <v>0</v>
      </c>
      <c r="G27">
        <f>IF(G$30=3,20,0)</f>
        <v>0</v>
      </c>
      <c r="I27">
        <f>IF(I$30=3,20,0)</f>
        <v>0</v>
      </c>
      <c r="K27">
        <f>IF(K$30=3,20,0)</f>
        <v>0</v>
      </c>
      <c r="M27">
        <f>IF(M$30=3,20,0)</f>
        <v>0</v>
      </c>
      <c r="O27">
        <f>IF(O$30=3,20,0)</f>
        <v>0</v>
      </c>
      <c r="Q27">
        <f>IF(Q$30=3,20,0)</f>
        <v>0</v>
      </c>
      <c r="S27">
        <f>IF(S$30=3,20,0)</f>
        <v>0</v>
      </c>
      <c r="U27">
        <f>IF(U$30=3,20,0)</f>
        <v>0</v>
      </c>
      <c r="W27">
        <f>IF(W$30=3,20,0)</f>
        <v>0</v>
      </c>
      <c r="Y27">
        <f>IF(Y$30=3,20,0)</f>
        <v>0</v>
      </c>
      <c r="AA27">
        <f>IF(AA$30=3,20,0)</f>
        <v>0</v>
      </c>
      <c r="AC27">
        <f>IF(AC$30=3,20,0)</f>
        <v>0</v>
      </c>
      <c r="AE27" s="24"/>
    </row>
    <row r="28" spans="1:31" hidden="1">
      <c r="C28">
        <f>IF(C$30=2,40,0)</f>
        <v>0</v>
      </c>
      <c r="E28">
        <f>IF(E$30=2,40,0)</f>
        <v>0</v>
      </c>
      <c r="G28">
        <f>IF(G$30=2,40,0)</f>
        <v>0</v>
      </c>
      <c r="I28">
        <f>IF(I$30=2,40,0)</f>
        <v>0</v>
      </c>
      <c r="K28">
        <f>IF(K$30=2,40,0)</f>
        <v>0</v>
      </c>
      <c r="M28">
        <f>IF(M$30=2,40,0)</f>
        <v>0</v>
      </c>
      <c r="O28">
        <f>IF(O$30=2,40,0)</f>
        <v>0</v>
      </c>
      <c r="Q28">
        <f>IF(Q$30=2,40,0)</f>
        <v>0</v>
      </c>
      <c r="S28">
        <f>IF(S$30=2,40,0)</f>
        <v>0</v>
      </c>
      <c r="U28">
        <f>IF(U$30=2,40,0)</f>
        <v>0</v>
      </c>
      <c r="W28">
        <f>IF(W$30=2,40,0)</f>
        <v>0</v>
      </c>
      <c r="Y28">
        <f>IF(Y$30=2,40,0)</f>
        <v>0</v>
      </c>
      <c r="AA28">
        <f>IF(AA$30=2,40,0)</f>
        <v>0</v>
      </c>
      <c r="AC28">
        <f>IF(AC$30=2,40,0)</f>
        <v>0</v>
      </c>
      <c r="AE28" s="24"/>
    </row>
    <row r="29" spans="1:31" hidden="1">
      <c r="C29">
        <f>IF(C$30=1,80,0)</f>
        <v>0</v>
      </c>
      <c r="E29">
        <f>IF(E$30=1,80,0)</f>
        <v>0</v>
      </c>
      <c r="G29">
        <f>IF(G$30=1,80,0)</f>
        <v>0</v>
      </c>
      <c r="I29">
        <f>IF(I$30=1,80,0)</f>
        <v>0</v>
      </c>
      <c r="K29">
        <f>IF(K$30=1,80,0)</f>
        <v>0</v>
      </c>
      <c r="M29">
        <f>IF(M$30=1,80,0)</f>
        <v>0</v>
      </c>
      <c r="O29">
        <f>IF(O$30=1,80,0)</f>
        <v>0</v>
      </c>
      <c r="Q29">
        <f>IF(Q$30=1,80,0)</f>
        <v>0</v>
      </c>
      <c r="S29">
        <f>IF(S$30=1,80,0)</f>
        <v>0</v>
      </c>
      <c r="U29">
        <f>IF(U$30=1,80,0)</f>
        <v>0</v>
      </c>
      <c r="W29">
        <f>IF(W$30=1,80,0)</f>
        <v>0</v>
      </c>
      <c r="Y29">
        <f>IF(Y$30=1,80,0)</f>
        <v>0</v>
      </c>
      <c r="AA29">
        <f>IF(AA$30=1,80,0)</f>
        <v>0</v>
      </c>
      <c r="AC29">
        <f>IF(AC$30=1,80,0)</f>
        <v>0</v>
      </c>
      <c r="AE29" s="24"/>
    </row>
    <row r="30" spans="1:31" hidden="1">
      <c r="C30">
        <f>RANK(C31,$C31:$BF31)*C35</f>
        <v>0</v>
      </c>
      <c r="E30">
        <f>RANK(E31,$C31:$BF31)*E35</f>
        <v>0</v>
      </c>
      <c r="G30">
        <f>RANK(G31,$C31:$BF31)*G35</f>
        <v>0</v>
      </c>
      <c r="I30">
        <f>RANK(I31,$C31:$BF31)*I35</f>
        <v>0</v>
      </c>
      <c r="K30">
        <f>RANK(K31,$C31:$BF31)*K35</f>
        <v>0</v>
      </c>
      <c r="M30">
        <f>RANK(M31,$C31:$BF31)*M35</f>
        <v>0</v>
      </c>
      <c r="O30">
        <f>RANK(O31,$C31:$BF31)*O35</f>
        <v>0</v>
      </c>
      <c r="Q30">
        <f>RANK(Q31,$C31:$BF31)*Q35</f>
        <v>0</v>
      </c>
      <c r="S30">
        <f>RANK(S31,$C31:$BF31)*S35</f>
        <v>0</v>
      </c>
      <c r="U30">
        <f>RANK(U31,$C31:$BF31)*U35</f>
        <v>0</v>
      </c>
      <c r="W30">
        <f>RANK(W31,$C31:$BF31)*W35</f>
        <v>0</v>
      </c>
      <c r="Y30">
        <f>RANK(Y31,$C31:$BF31)*Y35</f>
        <v>0</v>
      </c>
      <c r="AA30">
        <f>RANK(AA31,$C31:$BF31)*AA35</f>
        <v>0</v>
      </c>
      <c r="AC30">
        <f>RANK(AC31,$C31:$BF31)*AC35</f>
        <v>0</v>
      </c>
      <c r="AE30" s="24"/>
    </row>
    <row r="31" spans="1:31" hidden="1">
      <c r="C31">
        <f>SUM(C32:C34)</f>
        <v>-100999999.98999999</v>
      </c>
      <c r="E31">
        <f>SUM(E32:E34)</f>
        <v>-100999999.98999999</v>
      </c>
      <c r="G31">
        <f>SUM(G32:G34)</f>
        <v>-100999999.98999999</v>
      </c>
      <c r="I31">
        <f>SUM(I32:I34)</f>
        <v>-100999999.98999999</v>
      </c>
      <c r="K31">
        <f>SUM(K32:K34)</f>
        <v>-100999999.98999999</v>
      </c>
      <c r="M31">
        <f>SUM(M32:M34)</f>
        <v>-100999999.98999999</v>
      </c>
      <c r="O31">
        <f>SUM(O32:O34)</f>
        <v>-100999999.98999999</v>
      </c>
      <c r="Q31">
        <f>SUM(Q32:Q34)</f>
        <v>-100999999.98999999</v>
      </c>
      <c r="S31">
        <f>SUM(S32:S34)</f>
        <v>-100999999.98999999</v>
      </c>
      <c r="U31">
        <f>SUM(U32:U34)</f>
        <v>-100999999.98999999</v>
      </c>
      <c r="W31">
        <f>SUM(W32:W34)</f>
        <v>-100999999.98999999</v>
      </c>
      <c r="Y31">
        <f>SUM(Y32:Y34)</f>
        <v>-100999999.98999999</v>
      </c>
      <c r="AA31">
        <f>SUM(AA32:AA34)</f>
        <v>-100999999.98999999</v>
      </c>
      <c r="AC31">
        <f>SUM(AC32:AC34)</f>
        <v>-100999999.98999999</v>
      </c>
      <c r="AE31" s="24"/>
    </row>
    <row r="32" spans="1:31" hidden="1">
      <c r="C32">
        <f>+D36</f>
        <v>0</v>
      </c>
      <c r="E32">
        <f>+F36</f>
        <v>0</v>
      </c>
      <c r="G32">
        <f>+H36</f>
        <v>0</v>
      </c>
      <c r="I32">
        <f>+J36</f>
        <v>0</v>
      </c>
      <c r="K32">
        <f>+L36</f>
        <v>0</v>
      </c>
      <c r="M32">
        <f>+N36</f>
        <v>0</v>
      </c>
      <c r="O32">
        <f>+P36</f>
        <v>0</v>
      </c>
      <c r="Q32">
        <f>+R36</f>
        <v>0</v>
      </c>
      <c r="S32">
        <f>+T36</f>
        <v>0</v>
      </c>
      <c r="U32">
        <f>+V36</f>
        <v>0</v>
      </c>
      <c r="W32">
        <f>+X36</f>
        <v>0</v>
      </c>
      <c r="Y32">
        <f>+Z36</f>
        <v>0</v>
      </c>
      <c r="AA32">
        <f>+AB36</f>
        <v>0</v>
      </c>
      <c r="AC32">
        <f>+AD36</f>
        <v>0</v>
      </c>
      <c r="AE32" s="24"/>
    </row>
    <row r="33" spans="1:35" hidden="1">
      <c r="C33">
        <f>D37*100</f>
        <v>0.01</v>
      </c>
      <c r="E33">
        <f>F37*100</f>
        <v>0.01</v>
      </c>
      <c r="G33">
        <f>H37*100</f>
        <v>0.01</v>
      </c>
      <c r="I33">
        <f>J37*100</f>
        <v>0.01</v>
      </c>
      <c r="K33">
        <f>L37*100</f>
        <v>0.01</v>
      </c>
      <c r="M33">
        <f>N37*100</f>
        <v>0.01</v>
      </c>
      <c r="O33">
        <f>P37*100</f>
        <v>0.01</v>
      </c>
      <c r="Q33">
        <f>R37*100</f>
        <v>0.01</v>
      </c>
      <c r="S33">
        <f>T37*100</f>
        <v>0.01</v>
      </c>
      <c r="U33">
        <f>V37*100</f>
        <v>0.01</v>
      </c>
      <c r="W33">
        <f>X37*100</f>
        <v>0.01</v>
      </c>
      <c r="Y33">
        <f>Z37*100</f>
        <v>0.01</v>
      </c>
      <c r="AA33">
        <f>AB37*100</f>
        <v>0.01</v>
      </c>
      <c r="AC33">
        <f>AD37*100</f>
        <v>0.01</v>
      </c>
      <c r="AE33" s="24"/>
    </row>
    <row r="34" spans="1:35" hidden="1">
      <c r="C34">
        <f>IF(C35=1,C36*C35*1000+C36,-1000000+C36)</f>
        <v>-101000000</v>
      </c>
      <c r="E34">
        <f>IF(E35=1,E36*E35*1000+E36,-1000000+E36)</f>
        <v>-101000000</v>
      </c>
      <c r="G34">
        <f>IF(G35=1,G36*G35*1000+G36,-1000000+G36)</f>
        <v>-101000000</v>
      </c>
      <c r="I34">
        <f>IF(I35=1,I36*I35*1000+I36,-1000000+I36)</f>
        <v>-101000000</v>
      </c>
      <c r="K34">
        <f>IF(K35=1,K36*K35*1000+K36,-1000000+K36)</f>
        <v>-101000000</v>
      </c>
      <c r="M34">
        <f>IF(M35=1,M36*M35*1000+M36,-1000000+M36)</f>
        <v>-101000000</v>
      </c>
      <c r="O34">
        <f>IF(O35=1,O36*O35*1000+O36,-1000000+O36)</f>
        <v>-101000000</v>
      </c>
      <c r="Q34">
        <f>IF(Q35=1,Q36*Q35*1000+Q36,-1000000+Q36)</f>
        <v>-101000000</v>
      </c>
      <c r="S34">
        <f>IF(S35=1,S36*S35*1000+S36,-1000000+S36)</f>
        <v>-101000000</v>
      </c>
      <c r="U34">
        <f>IF(U35=1,U36*U35*1000+U36,-1000000+U36)</f>
        <v>-101000000</v>
      </c>
      <c r="W34">
        <f>IF(W35=1,W36*W35*1000+W36,-1000000+W36)</f>
        <v>-101000000</v>
      </c>
      <c r="Y34">
        <f>IF(Y35=1,Y36*Y35*1000+Y36,-1000000+Y36)</f>
        <v>-101000000</v>
      </c>
      <c r="AA34">
        <f>IF(AA35=1,AA36*AA35*1000+AA36,-1000000+AA36)</f>
        <v>-101000000</v>
      </c>
      <c r="AC34">
        <f>IF(AC35=1,AC36*AC35*1000+AC36,-1000000+AC36)</f>
        <v>-101000000</v>
      </c>
      <c r="AE34" s="24"/>
    </row>
    <row r="35" spans="1:35">
      <c r="A35" t="s">
        <v>13</v>
      </c>
      <c r="B35">
        <f>SUM(C35:AC35)</f>
        <v>0</v>
      </c>
      <c r="C35">
        <f>IF(D36&gt;=$A3/2,1,0)</f>
        <v>0</v>
      </c>
      <c r="E35">
        <f>IF(F36&gt;=$A3/2,1,0)</f>
        <v>0</v>
      </c>
      <c r="G35">
        <f>IF(H36&gt;=$A3/2,1,0)</f>
        <v>0</v>
      </c>
      <c r="I35">
        <f>IF(J36&gt;=$A3/2,1,0)</f>
        <v>0</v>
      </c>
      <c r="K35">
        <f>IF(L36&gt;=$A3/2,1,0)</f>
        <v>0</v>
      </c>
      <c r="M35">
        <f>IF(N36&gt;=$A3/2,1,0)</f>
        <v>0</v>
      </c>
      <c r="O35">
        <f>IF(P36&gt;=$A3/2,1,0)</f>
        <v>0</v>
      </c>
      <c r="Q35">
        <f>IF(R36&gt;=$A3/2,1,0)</f>
        <v>0</v>
      </c>
      <c r="S35">
        <f>IF(T36&gt;=$A3/2,1,0)</f>
        <v>0</v>
      </c>
      <c r="U35">
        <f>IF(V36&gt;=$A3/2,1,0)</f>
        <v>0</v>
      </c>
      <c r="W35">
        <f>IF(X36&gt;=$A3/2,1,0)</f>
        <v>0</v>
      </c>
      <c r="Y35">
        <f>IF(Z36&gt;=$A3/2,1,0)</f>
        <v>0</v>
      </c>
      <c r="AA35">
        <f>IF(AB36&gt;=$A3/2,1,0)</f>
        <v>0</v>
      </c>
      <c r="AC35">
        <f>IF(AD36&gt;=$A3/2,1,0)</f>
        <v>0</v>
      </c>
      <c r="AE35" s="24"/>
    </row>
    <row r="36" spans="1:35" ht="13.5" hidden="1" thickBot="1">
      <c r="C36" s="2">
        <f>IF(SUM(C41:C213)&lt;-1000,-100000000,SUM(C41:C213))</f>
        <v>-100000000</v>
      </c>
      <c r="D36" s="2">
        <f>COUNT(D41:D213)</f>
        <v>0</v>
      </c>
      <c r="E36" s="2">
        <f>IF(SUM(E41:E213)&lt;-1000,-100000000,SUM(E41:E213))</f>
        <v>-100000000</v>
      </c>
      <c r="F36" s="2">
        <f>COUNT(F41:F213)</f>
        <v>0</v>
      </c>
      <c r="G36" s="2">
        <f>IF(SUM(G41:G213)&lt;-1000,-100000000,SUM(G41:G213))</f>
        <v>-100000000</v>
      </c>
      <c r="H36" s="2">
        <f>COUNT(H41:H213)</f>
        <v>0</v>
      </c>
      <c r="I36" s="2">
        <f>IF(SUM(I41:I213)&lt;-1000,-100000000,SUM(I41:I213))</f>
        <v>-100000000</v>
      </c>
      <c r="J36" s="2">
        <f>COUNT(J41:J213)</f>
        <v>0</v>
      </c>
      <c r="K36" s="2">
        <f>IF(SUM(K41:K213)&lt;-1000,-100000000,SUM(K41:K213))</f>
        <v>-100000000</v>
      </c>
      <c r="L36" s="2">
        <f>COUNT(L41:L213)</f>
        <v>0</v>
      </c>
      <c r="M36" s="2">
        <f>IF(SUM(M41:M213)&lt;-1000,-100000000,SUM(M41:M213))</f>
        <v>-100000000</v>
      </c>
      <c r="N36" s="2">
        <f>COUNT(N41:N213)</f>
        <v>0</v>
      </c>
      <c r="O36" s="2">
        <f>IF(SUM(O41:O213)&lt;-1000,-100000000,SUM(O41:O213))</f>
        <v>-100000000</v>
      </c>
      <c r="P36" s="2">
        <f>COUNT(P41:P213)</f>
        <v>0</v>
      </c>
      <c r="Q36" s="2">
        <f>IF(SUM(Q41:Q213)&lt;-1000,-100000000,SUM(Q41:Q213))</f>
        <v>-100000000</v>
      </c>
      <c r="R36" s="2">
        <f>COUNT(R41:R213)</f>
        <v>0</v>
      </c>
      <c r="S36" s="2">
        <f>IF(SUM(S41:S213)&lt;-1000,-100000000,SUM(S41:S213))</f>
        <v>-100000000</v>
      </c>
      <c r="T36" s="2">
        <f>COUNT(T41:T213)</f>
        <v>0</v>
      </c>
      <c r="U36" s="2">
        <f>IF(SUM(U41:U213)&lt;-1000,-100000000,SUM(U41:U213))</f>
        <v>-100000000</v>
      </c>
      <c r="V36" s="2">
        <f>COUNT(V41:V213)</f>
        <v>0</v>
      </c>
      <c r="W36" s="2">
        <f>IF(SUM(W41:W213)&lt;-1000,-100000000,SUM(W41:W213))</f>
        <v>-100000000</v>
      </c>
      <c r="X36" s="2">
        <f>COUNT(X41:X213)</f>
        <v>0</v>
      </c>
      <c r="Y36" s="2">
        <f>IF(SUM(Y41:Y213)&lt;-1000,-100000000,SUM(Y41:Y213))</f>
        <v>-100000000</v>
      </c>
      <c r="Z36" s="2">
        <f>COUNT(Z41:Z213)</f>
        <v>0</v>
      </c>
      <c r="AA36" s="2">
        <f>IF(SUM(AA41:AA213)&lt;-1000,-100000000,SUM(AA41:AA213))</f>
        <v>-100000000</v>
      </c>
      <c r="AB36" s="2">
        <f>COUNT(AB41:AB213)</f>
        <v>0</v>
      </c>
      <c r="AC36" s="2">
        <f>IF(SUM(AC41:AC213)&lt;-1000,-100000000,SUM(AC41:AC213))</f>
        <v>-100000000</v>
      </c>
      <c r="AD36" s="2">
        <f>COUNT(AD41:AD213)</f>
        <v>0</v>
      </c>
      <c r="AE36" s="24"/>
    </row>
    <row r="37" spans="1:35" hidden="1">
      <c r="C37" s="2"/>
      <c r="D37" s="2">
        <f>IF(D36=0,0.0001,AVERAGE(D41:D128))</f>
        <v>1E-4</v>
      </c>
      <c r="E37" s="2"/>
      <c r="F37" s="2">
        <f>IF(F36=0,0.0001,AVERAGE(F41:F128))</f>
        <v>1E-4</v>
      </c>
      <c r="G37" s="2"/>
      <c r="H37" s="2">
        <f>IF(H36=0,0.0001,AVERAGE(H41:H128))</f>
        <v>1E-4</v>
      </c>
      <c r="I37" s="2"/>
      <c r="J37" s="2">
        <f>IF(J36=0,0.0001,AVERAGE(J41:J128))</f>
        <v>1E-4</v>
      </c>
      <c r="K37" s="2"/>
      <c r="L37" s="2">
        <f>IF(L36=0,0.0001,AVERAGE(L41:L128))</f>
        <v>1E-4</v>
      </c>
      <c r="M37" s="2"/>
      <c r="N37" s="2">
        <f>IF(N36=0,0.0001,AVERAGE(N41:N128))</f>
        <v>1E-4</v>
      </c>
      <c r="O37" s="2"/>
      <c r="P37" s="2">
        <f>IF(P36=0,0.0001,AVERAGE(P41:P128))</f>
        <v>1E-4</v>
      </c>
      <c r="Q37" s="2"/>
      <c r="R37" s="2">
        <f>IF(R36=0,0.0001,AVERAGE(R41:R128))</f>
        <v>1E-4</v>
      </c>
      <c r="S37" s="2"/>
      <c r="T37" s="2">
        <f>IF(T36=0,0.0001,AVERAGE(T41:T128))</f>
        <v>1E-4</v>
      </c>
      <c r="U37" s="2"/>
      <c r="V37" s="2">
        <f>IF(V36=0,0.0001,AVERAGE(V41:V128))</f>
        <v>1E-4</v>
      </c>
      <c r="W37" s="2"/>
      <c r="X37" s="2">
        <f>IF(X36=0,0.0001,AVERAGE(X41:X128))</f>
        <v>1E-4</v>
      </c>
      <c r="Y37" s="2"/>
      <c r="Z37" s="2">
        <f>IF(Z36=0,0.0001,AVERAGE(Z41:Z128))</f>
        <v>1E-4</v>
      </c>
      <c r="AA37" s="2"/>
      <c r="AB37" s="2">
        <f>IF(AB36=0,0.0001,AVERAGE(AB41:AB128))</f>
        <v>1E-4</v>
      </c>
      <c r="AC37" s="2"/>
      <c r="AD37" s="2">
        <f>IF(AD36=0,0.0001,AVERAGE(AD41:AD128))</f>
        <v>1E-4</v>
      </c>
      <c r="AE37" s="24"/>
    </row>
    <row r="38" spans="1:35" ht="13.5" thickBot="1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41">
        <f>MAX(AF41:AF100)</f>
        <v>0</v>
      </c>
    </row>
    <row r="39" spans="1:35" ht="13.5" thickBot="1">
      <c r="B39" s="425" t="s">
        <v>68</v>
      </c>
      <c r="C39" s="409" t="s">
        <v>62</v>
      </c>
      <c r="D39" s="410"/>
      <c r="E39" s="409" t="s">
        <v>63</v>
      </c>
      <c r="F39" s="410"/>
      <c r="G39" s="409" t="s">
        <v>1</v>
      </c>
      <c r="H39" s="410"/>
      <c r="I39" s="409" t="s">
        <v>28</v>
      </c>
      <c r="J39" s="410"/>
      <c r="K39" s="422" t="s">
        <v>87</v>
      </c>
      <c r="L39" s="412"/>
      <c r="M39" s="409" t="s">
        <v>6</v>
      </c>
      <c r="N39" s="410"/>
      <c r="O39" s="409" t="s">
        <v>9</v>
      </c>
      <c r="P39" s="410"/>
      <c r="Q39" s="409" t="s">
        <v>43</v>
      </c>
      <c r="R39" s="410"/>
      <c r="S39" s="409" t="s">
        <v>26</v>
      </c>
      <c r="T39" s="410"/>
      <c r="U39" s="409" t="s">
        <v>78</v>
      </c>
      <c r="V39" s="410"/>
      <c r="W39" s="409" t="s">
        <v>4</v>
      </c>
      <c r="X39" s="410"/>
      <c r="Y39" s="409" t="s">
        <v>35</v>
      </c>
      <c r="Z39" s="410"/>
      <c r="AA39" s="422" t="s">
        <v>58</v>
      </c>
      <c r="AB39" s="420"/>
      <c r="AC39" s="409" t="s">
        <v>56</v>
      </c>
      <c r="AD39" s="411"/>
      <c r="AE39" s="41">
        <f>COUNT(AE41:AE128)</f>
        <v>0</v>
      </c>
      <c r="AF39" s="86" t="s">
        <v>7</v>
      </c>
      <c r="AG39" s="85" t="s">
        <v>8</v>
      </c>
      <c r="AH39" s="87" t="s">
        <v>47</v>
      </c>
    </row>
    <row r="40" spans="1:35" ht="13.5" thickBot="1">
      <c r="B40" s="426"/>
      <c r="C40" s="37" t="s">
        <v>3</v>
      </c>
      <c r="D40" s="38" t="s">
        <v>2</v>
      </c>
      <c r="E40" s="37" t="s">
        <v>3</v>
      </c>
      <c r="F40" s="38" t="s">
        <v>2</v>
      </c>
      <c r="G40" s="37" t="s">
        <v>3</v>
      </c>
      <c r="H40" s="38" t="s">
        <v>2</v>
      </c>
      <c r="I40" s="37" t="s">
        <v>3</v>
      </c>
      <c r="J40" s="38" t="s">
        <v>2</v>
      </c>
      <c r="K40" s="37" t="s">
        <v>3</v>
      </c>
      <c r="L40" s="77" t="s">
        <v>2</v>
      </c>
      <c r="M40" s="77" t="s">
        <v>3</v>
      </c>
      <c r="N40" s="38" t="s">
        <v>2</v>
      </c>
      <c r="O40" s="37" t="s">
        <v>3</v>
      </c>
      <c r="P40" s="38" t="s">
        <v>2</v>
      </c>
      <c r="Q40" s="37" t="s">
        <v>3</v>
      </c>
      <c r="R40" s="38" t="s">
        <v>2</v>
      </c>
      <c r="S40" s="37" t="s">
        <v>3</v>
      </c>
      <c r="T40" s="38" t="s">
        <v>2</v>
      </c>
      <c r="U40" s="37" t="s">
        <v>3</v>
      </c>
      <c r="V40" s="38" t="s">
        <v>2</v>
      </c>
      <c r="W40" s="37" t="s">
        <v>3</v>
      </c>
      <c r="X40" s="38" t="s">
        <v>2</v>
      </c>
      <c r="Y40" s="37" t="s">
        <v>3</v>
      </c>
      <c r="Z40" s="38" t="s">
        <v>2</v>
      </c>
      <c r="AA40" s="37" t="s">
        <v>3</v>
      </c>
      <c r="AB40" s="38" t="s">
        <v>2</v>
      </c>
      <c r="AC40" s="37" t="s">
        <v>3</v>
      </c>
      <c r="AD40" s="38" t="s">
        <v>2</v>
      </c>
      <c r="AE40" s="27" t="s">
        <v>22</v>
      </c>
      <c r="AF40" s="30" t="s">
        <v>23</v>
      </c>
    </row>
    <row r="41" spans="1:35">
      <c r="A41">
        <v>1</v>
      </c>
      <c r="B41" s="6"/>
      <c r="C41" s="51">
        <v>-10000</v>
      </c>
      <c r="D41" s="11"/>
      <c r="E41" s="51">
        <v>-10000</v>
      </c>
      <c r="F41" s="11"/>
      <c r="G41" s="51">
        <v>-10000</v>
      </c>
      <c r="H41" s="11"/>
      <c r="I41" s="51">
        <v>-10000</v>
      </c>
      <c r="J41" s="11"/>
      <c r="K41" s="51">
        <v>-10000</v>
      </c>
      <c r="L41" s="11"/>
      <c r="M41" s="51">
        <v>-10000</v>
      </c>
      <c r="N41" s="11"/>
      <c r="O41" s="51">
        <v>-10000</v>
      </c>
      <c r="P41" s="11"/>
      <c r="Q41" s="51">
        <v>-10000</v>
      </c>
      <c r="R41" s="11"/>
      <c r="S41" s="51">
        <v>-10000</v>
      </c>
      <c r="T41" s="11"/>
      <c r="U41" s="51">
        <v>-10000</v>
      </c>
      <c r="V41" s="11"/>
      <c r="W41" s="51">
        <v>-10000</v>
      </c>
      <c r="X41" s="11"/>
      <c r="Y41" s="51">
        <v>-10000</v>
      </c>
      <c r="Z41" s="11"/>
      <c r="AA41" s="51">
        <v>-10000</v>
      </c>
      <c r="AB41" s="11"/>
      <c r="AC41" s="51">
        <v>-10000</v>
      </c>
      <c r="AD41" s="11"/>
      <c r="AE41" s="24"/>
      <c r="AG41">
        <f>+AC41+Y41+W41+U41+S41+Q41+O41+M41+K41+I41+G41+E41+C41</f>
        <v>-130000</v>
      </c>
      <c r="AH41">
        <f t="shared" ref="AH41:AH47" si="3">COUNT(C41:AD41)/2</f>
        <v>7</v>
      </c>
      <c r="AI41">
        <f t="shared" ref="AI41:AI47" si="4">+AG41/AH41</f>
        <v>-18571.428571428572</v>
      </c>
    </row>
    <row r="42" spans="1:35">
      <c r="A42">
        <f t="shared" ref="A42:A47" si="5">+A41+1</f>
        <v>2</v>
      </c>
      <c r="B42" s="6"/>
      <c r="C42" s="10"/>
      <c r="D42" s="32"/>
      <c r="E42" s="10"/>
      <c r="F42" s="32"/>
      <c r="G42" s="10"/>
      <c r="H42" s="32"/>
      <c r="I42" s="10"/>
      <c r="J42" s="32"/>
      <c r="K42" s="10"/>
      <c r="L42" s="32"/>
      <c r="M42" s="10"/>
      <c r="N42" s="32"/>
      <c r="O42" s="10"/>
      <c r="P42" s="32"/>
      <c r="Q42" s="10"/>
      <c r="R42" s="32"/>
      <c r="S42" s="10"/>
      <c r="T42" s="32"/>
      <c r="U42" s="10"/>
      <c r="V42" s="32"/>
      <c r="W42" s="10"/>
      <c r="X42" s="32"/>
      <c r="Y42" s="10"/>
      <c r="Z42" s="32"/>
      <c r="AA42" s="10"/>
      <c r="AB42" s="32"/>
      <c r="AC42" s="10"/>
      <c r="AD42" s="32"/>
      <c r="AE42" s="24"/>
      <c r="AF42" s="41"/>
      <c r="AG42">
        <f t="shared" ref="AG42:AG47" si="6">+AC42+Y42+W42+U42+S42+Q42+O42+M42+K42+I42+G42+E42+C42+AA42</f>
        <v>0</v>
      </c>
      <c r="AH42">
        <f t="shared" si="3"/>
        <v>0</v>
      </c>
      <c r="AI42" t="e">
        <f t="shared" si="4"/>
        <v>#DIV/0!</v>
      </c>
    </row>
    <row r="43" spans="1:35">
      <c r="A43">
        <f t="shared" si="5"/>
        <v>3</v>
      </c>
      <c r="B43" s="6"/>
      <c r="C43" s="10"/>
      <c r="D43" s="32"/>
      <c r="E43" s="10"/>
      <c r="F43" s="32"/>
      <c r="G43" s="10"/>
      <c r="H43" s="32"/>
      <c r="I43" s="10"/>
      <c r="J43" s="32"/>
      <c r="K43" s="10"/>
      <c r="L43" s="32"/>
      <c r="M43" s="10"/>
      <c r="N43" s="32"/>
      <c r="O43" s="10"/>
      <c r="P43" s="32"/>
      <c r="Q43" s="10"/>
      <c r="R43" s="32"/>
      <c r="S43" s="10"/>
      <c r="T43" s="32"/>
      <c r="U43" s="10"/>
      <c r="V43" s="32"/>
      <c r="W43" s="10"/>
      <c r="X43" s="32"/>
      <c r="Y43" s="10"/>
      <c r="Z43" s="32"/>
      <c r="AA43" s="10"/>
      <c r="AB43" s="32"/>
      <c r="AC43" s="10"/>
      <c r="AD43" s="32"/>
      <c r="AE43" s="24"/>
      <c r="AG43">
        <f t="shared" si="6"/>
        <v>0</v>
      </c>
      <c r="AH43">
        <f t="shared" si="3"/>
        <v>0</v>
      </c>
      <c r="AI43" t="e">
        <f t="shared" si="4"/>
        <v>#DIV/0!</v>
      </c>
    </row>
    <row r="44" spans="1:35">
      <c r="A44">
        <f t="shared" si="5"/>
        <v>4</v>
      </c>
      <c r="B44" s="6"/>
      <c r="C44" s="10"/>
      <c r="D44" s="32"/>
      <c r="E44" s="10"/>
      <c r="F44" s="32"/>
      <c r="G44" s="10"/>
      <c r="H44" s="32"/>
      <c r="I44" s="10"/>
      <c r="J44" s="32"/>
      <c r="K44" s="10"/>
      <c r="L44" s="32"/>
      <c r="M44" s="10"/>
      <c r="N44" s="32"/>
      <c r="O44" s="10"/>
      <c r="P44" s="32"/>
      <c r="Q44" s="10"/>
      <c r="R44" s="32"/>
      <c r="S44" s="10"/>
      <c r="T44" s="32"/>
      <c r="U44" s="10"/>
      <c r="V44" s="32"/>
      <c r="W44" s="10"/>
      <c r="X44" s="32"/>
      <c r="Y44" s="10"/>
      <c r="Z44" s="32"/>
      <c r="AA44" s="10"/>
      <c r="AB44" s="32"/>
      <c r="AC44" s="10"/>
      <c r="AD44" s="32"/>
      <c r="AE44" s="24"/>
      <c r="AG44">
        <f t="shared" si="6"/>
        <v>0</v>
      </c>
      <c r="AH44">
        <f t="shared" si="3"/>
        <v>0</v>
      </c>
      <c r="AI44" t="e">
        <f t="shared" si="4"/>
        <v>#DIV/0!</v>
      </c>
    </row>
    <row r="45" spans="1:35">
      <c r="A45">
        <f t="shared" si="5"/>
        <v>5</v>
      </c>
      <c r="B45" s="6"/>
      <c r="C45" s="10"/>
      <c r="D45" s="32"/>
      <c r="E45" s="10"/>
      <c r="F45" s="32"/>
      <c r="G45" s="10"/>
      <c r="H45" s="32"/>
      <c r="I45" s="10"/>
      <c r="J45" s="32"/>
      <c r="K45" s="10"/>
      <c r="L45" s="32"/>
      <c r="M45" s="10"/>
      <c r="N45" s="32"/>
      <c r="O45" s="10"/>
      <c r="P45" s="32"/>
      <c r="Q45" s="10"/>
      <c r="R45" s="32"/>
      <c r="S45" s="10"/>
      <c r="T45" s="32"/>
      <c r="U45" s="10"/>
      <c r="V45" s="32"/>
      <c r="W45" s="10"/>
      <c r="X45" s="32"/>
      <c r="Y45" s="10"/>
      <c r="Z45" s="32"/>
      <c r="AA45" s="10"/>
      <c r="AB45" s="32"/>
      <c r="AC45" s="10"/>
      <c r="AD45" s="32"/>
      <c r="AE45" s="24"/>
      <c r="AG45">
        <f t="shared" si="6"/>
        <v>0</v>
      </c>
      <c r="AH45">
        <f t="shared" si="3"/>
        <v>0</v>
      </c>
      <c r="AI45" t="e">
        <f t="shared" si="4"/>
        <v>#DIV/0!</v>
      </c>
    </row>
    <row r="46" spans="1:35">
      <c r="A46">
        <f t="shared" si="5"/>
        <v>6</v>
      </c>
      <c r="B46" s="6"/>
      <c r="C46" s="12"/>
      <c r="D46" s="36"/>
      <c r="E46" s="12"/>
      <c r="F46" s="36"/>
      <c r="G46" s="12"/>
      <c r="H46" s="36"/>
      <c r="I46" s="12"/>
      <c r="J46" s="36"/>
      <c r="K46" s="12"/>
      <c r="L46" s="36"/>
      <c r="M46" s="12"/>
      <c r="N46" s="36"/>
      <c r="O46" s="12"/>
      <c r="P46" s="36"/>
      <c r="Q46" s="12"/>
      <c r="R46" s="36"/>
      <c r="S46" s="12"/>
      <c r="T46" s="36"/>
      <c r="U46" s="12"/>
      <c r="V46" s="36"/>
      <c r="W46" s="12"/>
      <c r="X46" s="36"/>
      <c r="Y46" s="12"/>
      <c r="Z46" s="36"/>
      <c r="AA46" s="12"/>
      <c r="AB46" s="36"/>
      <c r="AC46" s="12"/>
      <c r="AD46" s="36"/>
      <c r="AE46" s="24"/>
      <c r="AG46">
        <f t="shared" si="6"/>
        <v>0</v>
      </c>
      <c r="AH46">
        <f t="shared" si="3"/>
        <v>0</v>
      </c>
      <c r="AI46" t="e">
        <f t="shared" si="4"/>
        <v>#DIV/0!</v>
      </c>
    </row>
    <row r="47" spans="1:35">
      <c r="A47">
        <f t="shared" si="5"/>
        <v>7</v>
      </c>
      <c r="B47" s="6"/>
      <c r="C47" s="10"/>
      <c r="D47" s="32"/>
      <c r="E47" s="10"/>
      <c r="F47" s="32"/>
      <c r="G47" s="10"/>
      <c r="H47" s="32"/>
      <c r="I47" s="10"/>
      <c r="J47" s="32"/>
      <c r="K47" s="10"/>
      <c r="L47" s="32"/>
      <c r="M47" s="10"/>
      <c r="N47" s="32"/>
      <c r="O47" s="10"/>
      <c r="P47" s="32"/>
      <c r="Q47" s="10"/>
      <c r="R47" s="32"/>
      <c r="S47" s="10"/>
      <c r="T47" s="32"/>
      <c r="U47" s="10"/>
      <c r="V47" s="32"/>
      <c r="W47" s="10"/>
      <c r="X47" s="32"/>
      <c r="Y47" s="10"/>
      <c r="Z47" s="32"/>
      <c r="AA47" s="10"/>
      <c r="AB47" s="32"/>
      <c r="AC47" s="10"/>
      <c r="AD47" s="32"/>
      <c r="AE47" s="24"/>
      <c r="AG47">
        <f t="shared" si="6"/>
        <v>0</v>
      </c>
      <c r="AH47">
        <f t="shared" si="3"/>
        <v>0</v>
      </c>
      <c r="AI47" t="e">
        <f t="shared" si="4"/>
        <v>#DIV/0!</v>
      </c>
    </row>
  </sheetData>
  <mergeCells count="15">
    <mergeCell ref="I39:J39"/>
    <mergeCell ref="K39:L39"/>
    <mergeCell ref="M39:N39"/>
    <mergeCell ref="O39:P39"/>
    <mergeCell ref="B39:B40"/>
    <mergeCell ref="C39:D39"/>
    <mergeCell ref="E39:F39"/>
    <mergeCell ref="G39:H39"/>
    <mergeCell ref="Y39:Z39"/>
    <mergeCell ref="AA39:AB39"/>
    <mergeCell ref="AC39:AD39"/>
    <mergeCell ref="Q39:R39"/>
    <mergeCell ref="S39:T39"/>
    <mergeCell ref="U39:V39"/>
    <mergeCell ref="W39:X39"/>
  </mergeCells>
  <phoneticPr fontId="4" type="noConversion"/>
  <pageMargins left="0.75" right="0.75" top="1" bottom="1" header="0" footer="0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15">
    <pageSetUpPr fitToPage="1"/>
  </sheetPr>
  <dimension ref="A1:AT87"/>
  <sheetViews>
    <sheetView workbookViewId="0"/>
  </sheetViews>
  <sheetFormatPr baseColWidth="10" defaultColWidth="11.5703125" defaultRowHeight="12.75"/>
  <cols>
    <col min="1" max="1" width="4.7109375" customWidth="1"/>
    <col min="2" max="2" width="9.7109375" bestFit="1" customWidth="1"/>
    <col min="3" max="41" width="4.7109375" customWidth="1"/>
    <col min="42" max="42" width="9.7109375" bestFit="1" customWidth="1"/>
    <col min="43" max="46" width="4.7109375" customWidth="1"/>
  </cols>
  <sheetData>
    <row r="1" spans="1:42">
      <c r="A1" s="5" t="s">
        <v>57</v>
      </c>
      <c r="B1" s="52"/>
      <c r="AP1" s="24"/>
    </row>
    <row r="2" spans="1:42">
      <c r="A2" t="s">
        <v>10</v>
      </c>
      <c r="Q2" s="126"/>
      <c r="AP2" s="24"/>
    </row>
    <row r="3" spans="1:42" ht="13.5" thickBot="1">
      <c r="A3">
        <f>+GENERAL!B6</f>
        <v>12</v>
      </c>
      <c r="C3" s="39">
        <f>SUM(C5:C7)</f>
        <v>-300000000</v>
      </c>
      <c r="Q3" s="126"/>
      <c r="AP3" s="24"/>
    </row>
    <row r="4" spans="1:42" ht="13.5" thickBot="1">
      <c r="A4" s="19"/>
      <c r="B4" s="19"/>
      <c r="C4" s="20" t="s">
        <v>34</v>
      </c>
      <c r="D4" t="s">
        <v>2</v>
      </c>
      <c r="E4" s="21" t="s">
        <v>42</v>
      </c>
      <c r="F4" s="22" t="s">
        <v>12</v>
      </c>
      <c r="Q4" s="126"/>
      <c r="AP4" s="24"/>
    </row>
    <row r="5" spans="1:42" ht="13.5" thickBot="1">
      <c r="A5" s="150">
        <v>1</v>
      </c>
      <c r="B5" s="23" t="s">
        <v>44</v>
      </c>
      <c r="C5" s="44">
        <f>+AJ$36</f>
        <v>-100000000</v>
      </c>
      <c r="D5" s="49">
        <f>+AJ$37</f>
        <v>0</v>
      </c>
      <c r="E5" s="45">
        <f>+AK$36</f>
        <v>0</v>
      </c>
      <c r="F5" s="18">
        <f>+AJ$22</f>
        <v>0</v>
      </c>
      <c r="G5">
        <f>IF(E5&lt;A$3/2,-1,1)*80+C5</f>
        <v>-100000080</v>
      </c>
      <c r="H5" s="30"/>
      <c r="AP5" s="24"/>
    </row>
    <row r="6" spans="1:42" ht="13.5" thickBot="1">
      <c r="A6" s="150">
        <v>2</v>
      </c>
      <c r="B6" s="23" t="s">
        <v>9</v>
      </c>
      <c r="C6" s="44">
        <f>+U$36</f>
        <v>-100000000</v>
      </c>
      <c r="D6" s="49">
        <f>+U$37</f>
        <v>0</v>
      </c>
      <c r="E6" s="45">
        <f>+V$36</f>
        <v>0</v>
      </c>
      <c r="F6" s="18">
        <f>+U$22</f>
        <v>0</v>
      </c>
      <c r="G6">
        <f>IF(E6&lt;A$3/2,-1,1)*80+C6</f>
        <v>-100000080</v>
      </c>
      <c r="H6" s="30"/>
      <c r="AP6" s="24"/>
    </row>
    <row r="7" spans="1:42" ht="13.5" thickBot="1">
      <c r="A7" s="150">
        <v>3</v>
      </c>
      <c r="B7" s="23" t="s">
        <v>1</v>
      </c>
      <c r="C7" s="44">
        <f>+I$36</f>
        <v>-100000000</v>
      </c>
      <c r="D7" s="49">
        <f>+I$37</f>
        <v>0</v>
      </c>
      <c r="E7" s="45">
        <f>+J$36</f>
        <v>0</v>
      </c>
      <c r="F7" s="18">
        <f>+I$22</f>
        <v>0</v>
      </c>
      <c r="G7">
        <f>IF(E7&lt;A$3/2,-1,1)*80+C7</f>
        <v>-100000080</v>
      </c>
      <c r="H7" s="30"/>
      <c r="AP7" s="24"/>
    </row>
    <row r="8" spans="1:42" ht="13.5" hidden="1" thickBot="1">
      <c r="A8" s="150">
        <v>4</v>
      </c>
      <c r="B8" s="23" t="s">
        <v>43</v>
      </c>
      <c r="C8" s="44">
        <f>+C$36</f>
        <v>-100000000</v>
      </c>
      <c r="D8" s="49">
        <f>+C$37</f>
        <v>0</v>
      </c>
      <c r="E8" s="46">
        <f>+D$36</f>
        <v>0</v>
      </c>
      <c r="F8" s="18">
        <f>+C$22</f>
        <v>0</v>
      </c>
      <c r="G8">
        <f t="shared" ref="G8:G17" si="0">IF(E8&lt;A$3/2,-1,1)*80+C8</f>
        <v>-100000080</v>
      </c>
      <c r="H8" s="30"/>
      <c r="AP8" s="24"/>
    </row>
    <row r="9" spans="1:42" ht="13.5" hidden="1" thickBot="1">
      <c r="A9" s="150">
        <v>5</v>
      </c>
      <c r="B9" s="23" t="s">
        <v>62</v>
      </c>
      <c r="C9" s="44">
        <f>+X$36</f>
        <v>-100000000</v>
      </c>
      <c r="D9" s="49">
        <f>+X$37</f>
        <v>0</v>
      </c>
      <c r="E9" s="45">
        <f>+Y$36</f>
        <v>0</v>
      </c>
      <c r="F9" s="18">
        <f>+X$22</f>
        <v>0</v>
      </c>
      <c r="G9">
        <f t="shared" si="0"/>
        <v>-100000080</v>
      </c>
      <c r="H9" s="30"/>
      <c r="AP9" s="24"/>
    </row>
    <row r="10" spans="1:42" ht="13.5" hidden="1" thickBot="1">
      <c r="A10" s="150">
        <v>6</v>
      </c>
      <c r="B10" s="23" t="s">
        <v>6</v>
      </c>
      <c r="C10" s="44">
        <f>+R$36</f>
        <v>-100000000</v>
      </c>
      <c r="D10" s="49">
        <f>+R$37</f>
        <v>0</v>
      </c>
      <c r="E10" s="45">
        <f>+S$36</f>
        <v>0</v>
      </c>
      <c r="F10" s="18">
        <f>+R$22</f>
        <v>0</v>
      </c>
      <c r="G10">
        <f t="shared" si="0"/>
        <v>-100000080</v>
      </c>
      <c r="H10" s="30"/>
      <c r="AP10" s="24"/>
    </row>
    <row r="11" spans="1:42" ht="13.5" hidden="1" thickBot="1">
      <c r="A11" s="150">
        <v>7</v>
      </c>
      <c r="B11" s="23" t="s">
        <v>26</v>
      </c>
      <c r="C11" s="44">
        <f>+AA$36</f>
        <v>-100000000</v>
      </c>
      <c r="D11" s="49">
        <f>+AA$37</f>
        <v>0</v>
      </c>
      <c r="E11" s="45">
        <f>+AB$36</f>
        <v>0</v>
      </c>
      <c r="F11" s="18">
        <f>+AA$22</f>
        <v>0</v>
      </c>
      <c r="G11">
        <f t="shared" si="0"/>
        <v>-100000080</v>
      </c>
      <c r="H11" s="30"/>
      <c r="AP11" s="24"/>
    </row>
    <row r="12" spans="1:42" ht="13.5" hidden="1" thickBot="1">
      <c r="A12" s="150">
        <v>8</v>
      </c>
      <c r="B12" s="23" t="s">
        <v>4</v>
      </c>
      <c r="C12" s="44">
        <f>+AG$36</f>
        <v>-100000000</v>
      </c>
      <c r="D12" s="49">
        <f>+AG$37</f>
        <v>0</v>
      </c>
      <c r="E12" s="45">
        <f>+AH$36</f>
        <v>0</v>
      </c>
      <c r="F12" s="18">
        <f>+AG$22</f>
        <v>0</v>
      </c>
      <c r="G12">
        <f t="shared" si="0"/>
        <v>-100000080</v>
      </c>
      <c r="H12" s="30"/>
      <c r="AP12" s="24"/>
    </row>
    <row r="13" spans="1:42" ht="13.5" hidden="1" thickBot="1">
      <c r="A13" s="150">
        <v>9</v>
      </c>
      <c r="B13" s="23" t="s">
        <v>28</v>
      </c>
      <c r="C13" s="44">
        <f>+L$36</f>
        <v>-100000000</v>
      </c>
      <c r="D13" s="49">
        <f>+L$37</f>
        <v>0</v>
      </c>
      <c r="E13" s="45">
        <f>+M$36</f>
        <v>0</v>
      </c>
      <c r="F13" s="18">
        <f>+L$22</f>
        <v>0</v>
      </c>
      <c r="G13">
        <f t="shared" si="0"/>
        <v>-100000080</v>
      </c>
      <c r="H13" s="30"/>
      <c r="AP13" s="24"/>
    </row>
    <row r="14" spans="1:42" ht="13.5" hidden="1" thickBot="1">
      <c r="A14" s="150">
        <v>10</v>
      </c>
      <c r="B14" s="23" t="s">
        <v>56</v>
      </c>
      <c r="C14" s="44">
        <f>+AM$36</f>
        <v>-100000000</v>
      </c>
      <c r="D14" s="49">
        <f>+AM$37</f>
        <v>0</v>
      </c>
      <c r="E14" s="45">
        <f>+AN$36</f>
        <v>0</v>
      </c>
      <c r="F14" s="18">
        <f>+AM$22</f>
        <v>0</v>
      </c>
      <c r="G14">
        <f t="shared" si="0"/>
        <v>-100000080</v>
      </c>
      <c r="H14" s="30"/>
      <c r="AP14" s="24"/>
    </row>
    <row r="15" spans="1:42" ht="13.5" hidden="1" thickBot="1">
      <c r="A15" s="150">
        <v>11</v>
      </c>
      <c r="B15" s="23" t="s">
        <v>73</v>
      </c>
      <c r="C15" s="44">
        <f>+O$36</f>
        <v>-100000000</v>
      </c>
      <c r="D15" s="49">
        <f>+O$37</f>
        <v>0</v>
      </c>
      <c r="E15" s="45">
        <f>+P$36</f>
        <v>0</v>
      </c>
      <c r="F15" s="18">
        <f>+O$22</f>
        <v>0</v>
      </c>
      <c r="G15">
        <f t="shared" si="0"/>
        <v>-100000080</v>
      </c>
      <c r="AE15" s="43"/>
      <c r="AP15" s="24"/>
    </row>
    <row r="16" spans="1:42" ht="13.5" hidden="1" thickBot="1">
      <c r="A16" s="150">
        <v>12</v>
      </c>
      <c r="B16" s="23" t="s">
        <v>58</v>
      </c>
      <c r="C16" s="44">
        <f>+F$36</f>
        <v>-100000000</v>
      </c>
      <c r="D16" s="49">
        <f>+F$37</f>
        <v>0</v>
      </c>
      <c r="E16" s="45">
        <f>+G$36</f>
        <v>0</v>
      </c>
      <c r="F16" s="18">
        <f>+F$22</f>
        <v>0</v>
      </c>
      <c r="G16">
        <f t="shared" si="0"/>
        <v>-100000080</v>
      </c>
      <c r="AP16" s="24"/>
    </row>
    <row r="17" spans="1:42" ht="13.5" hidden="1" thickBot="1">
      <c r="A17" s="150">
        <v>13</v>
      </c>
      <c r="B17" s="23" t="s">
        <v>5</v>
      </c>
      <c r="C17" s="44">
        <f>+AD$36</f>
        <v>-100000000</v>
      </c>
      <c r="D17" s="49">
        <f>+AD$37</f>
        <v>0</v>
      </c>
      <c r="E17" s="45">
        <f>+AE$36</f>
        <v>0</v>
      </c>
      <c r="F17" s="18">
        <f>+AD$22</f>
        <v>0</v>
      </c>
      <c r="G17">
        <f t="shared" si="0"/>
        <v>-100000080</v>
      </c>
      <c r="AP17" s="24"/>
    </row>
    <row r="18" spans="1:42">
      <c r="A18" s="16"/>
      <c r="C18" s="39"/>
      <c r="D18" s="39"/>
      <c r="P18" s="62"/>
      <c r="AP18" s="24"/>
    </row>
    <row r="19" spans="1:42">
      <c r="A19" s="16"/>
      <c r="D19" s="39"/>
      <c r="P19" s="62"/>
      <c r="AI19" s="61"/>
      <c r="AP19" s="24"/>
    </row>
    <row r="20" spans="1:42">
      <c r="A20" s="16"/>
      <c r="P20" s="62"/>
      <c r="AP20" s="24"/>
    </row>
    <row r="21" spans="1:42">
      <c r="A21" s="16"/>
      <c r="AP21" s="24"/>
    </row>
    <row r="22" spans="1:42" hidden="1">
      <c r="B22" t="s">
        <v>12</v>
      </c>
      <c r="C22">
        <f>+C23*C24</f>
        <v>0</v>
      </c>
      <c r="D22">
        <f t="shared" ref="D22:AN22" si="1">+D23*D24</f>
        <v>0</v>
      </c>
      <c r="F22">
        <f t="shared" si="1"/>
        <v>0</v>
      </c>
      <c r="G22">
        <f t="shared" si="1"/>
        <v>0</v>
      </c>
      <c r="I22">
        <f>+I23*I24</f>
        <v>0</v>
      </c>
      <c r="J22">
        <f t="shared" si="1"/>
        <v>0</v>
      </c>
      <c r="L22">
        <f t="shared" si="1"/>
        <v>0</v>
      </c>
      <c r="M22">
        <f t="shared" si="1"/>
        <v>0</v>
      </c>
      <c r="O22">
        <f t="shared" si="1"/>
        <v>0</v>
      </c>
      <c r="P22">
        <f t="shared" si="1"/>
        <v>0</v>
      </c>
      <c r="R22">
        <f t="shared" si="1"/>
        <v>0</v>
      </c>
      <c r="S22">
        <f t="shared" si="1"/>
        <v>0</v>
      </c>
      <c r="U22">
        <f t="shared" si="1"/>
        <v>0</v>
      </c>
      <c r="V22">
        <f t="shared" si="1"/>
        <v>0</v>
      </c>
      <c r="X22">
        <f t="shared" si="1"/>
        <v>0</v>
      </c>
      <c r="Y22">
        <f t="shared" si="1"/>
        <v>0</v>
      </c>
      <c r="AA22">
        <f>+AA23*AA24</f>
        <v>0</v>
      </c>
      <c r="AB22">
        <f t="shared" si="1"/>
        <v>0</v>
      </c>
      <c r="AD22">
        <f t="shared" si="1"/>
        <v>0</v>
      </c>
      <c r="AE22">
        <f t="shared" si="1"/>
        <v>0</v>
      </c>
      <c r="AG22">
        <f t="shared" si="1"/>
        <v>0</v>
      </c>
      <c r="AH22">
        <f t="shared" si="1"/>
        <v>0</v>
      </c>
      <c r="AJ22">
        <f>+AJ23*AJ24</f>
        <v>0</v>
      </c>
      <c r="AK22">
        <f t="shared" si="1"/>
        <v>0</v>
      </c>
      <c r="AM22">
        <f t="shared" si="1"/>
        <v>0</v>
      </c>
      <c r="AN22">
        <f t="shared" si="1"/>
        <v>0</v>
      </c>
      <c r="AP22" s="24"/>
    </row>
    <row r="23" spans="1:42" hidden="1">
      <c r="C23">
        <f>IF($B35&gt;3,1,0)</f>
        <v>0</v>
      </c>
      <c r="D23">
        <f t="shared" ref="D23:AN23" si="2">IF($B35&gt;3,1,0)</f>
        <v>0</v>
      </c>
      <c r="F23">
        <f t="shared" si="2"/>
        <v>0</v>
      </c>
      <c r="G23">
        <f t="shared" si="2"/>
        <v>0</v>
      </c>
      <c r="I23">
        <f>IF($B35&gt;3,1,0)</f>
        <v>0</v>
      </c>
      <c r="J23">
        <f t="shared" si="2"/>
        <v>0</v>
      </c>
      <c r="L23">
        <f t="shared" si="2"/>
        <v>0</v>
      </c>
      <c r="M23">
        <f t="shared" si="2"/>
        <v>0</v>
      </c>
      <c r="O23">
        <f t="shared" si="2"/>
        <v>0</v>
      </c>
      <c r="P23">
        <f t="shared" si="2"/>
        <v>0</v>
      </c>
      <c r="R23">
        <f t="shared" si="2"/>
        <v>0</v>
      </c>
      <c r="S23">
        <f t="shared" si="2"/>
        <v>0</v>
      </c>
      <c r="U23">
        <f t="shared" si="2"/>
        <v>0</v>
      </c>
      <c r="V23">
        <f t="shared" si="2"/>
        <v>0</v>
      </c>
      <c r="X23">
        <f t="shared" si="2"/>
        <v>0</v>
      </c>
      <c r="Y23">
        <f t="shared" si="2"/>
        <v>0</v>
      </c>
      <c r="AA23">
        <f t="shared" si="2"/>
        <v>0</v>
      </c>
      <c r="AB23">
        <f t="shared" si="2"/>
        <v>0</v>
      </c>
      <c r="AD23">
        <f t="shared" si="2"/>
        <v>0</v>
      </c>
      <c r="AE23">
        <f t="shared" si="2"/>
        <v>0</v>
      </c>
      <c r="AG23">
        <f t="shared" si="2"/>
        <v>0</v>
      </c>
      <c r="AH23">
        <f t="shared" si="2"/>
        <v>0</v>
      </c>
      <c r="AJ23">
        <f t="shared" si="2"/>
        <v>0</v>
      </c>
      <c r="AK23">
        <f t="shared" si="2"/>
        <v>0</v>
      </c>
      <c r="AM23">
        <f t="shared" si="2"/>
        <v>0</v>
      </c>
      <c r="AN23">
        <f t="shared" si="2"/>
        <v>0</v>
      </c>
      <c r="AP23" s="24"/>
    </row>
    <row r="24" spans="1:42" hidden="1">
      <c r="C24">
        <f>MAX(C25:C29)</f>
        <v>0</v>
      </c>
      <c r="D24">
        <f>+D36</f>
        <v>0</v>
      </c>
      <c r="F24">
        <f>MAX(F25:F29)</f>
        <v>0</v>
      </c>
      <c r="G24">
        <f>+G36</f>
        <v>0</v>
      </c>
      <c r="I24">
        <f>MAX(I25:I29)</f>
        <v>0</v>
      </c>
      <c r="J24">
        <f>+J36</f>
        <v>0</v>
      </c>
      <c r="L24">
        <f>MAX(L25:L29)</f>
        <v>0</v>
      </c>
      <c r="M24">
        <f>+M36</f>
        <v>0</v>
      </c>
      <c r="O24">
        <f>MAX(O25:O29)</f>
        <v>0</v>
      </c>
      <c r="P24">
        <f>+P36</f>
        <v>0</v>
      </c>
      <c r="R24">
        <f>MAX(R25:R29)</f>
        <v>0</v>
      </c>
      <c r="S24">
        <f>+S36</f>
        <v>0</v>
      </c>
      <c r="U24">
        <f>MAX(U25:U29)</f>
        <v>0</v>
      </c>
      <c r="V24">
        <f>+V36</f>
        <v>0</v>
      </c>
      <c r="X24">
        <f>MAX(X25:X29)</f>
        <v>0</v>
      </c>
      <c r="Y24">
        <f>+Y36</f>
        <v>0</v>
      </c>
      <c r="AA24">
        <f>MAX(AA25:AA29)</f>
        <v>0</v>
      </c>
      <c r="AB24">
        <f>+AB36</f>
        <v>0</v>
      </c>
      <c r="AD24">
        <f>MAX(AD25:AD29)</f>
        <v>0</v>
      </c>
      <c r="AE24">
        <f>+AE36</f>
        <v>0</v>
      </c>
      <c r="AG24">
        <f>MAX(AG25:AG29)</f>
        <v>0</v>
      </c>
      <c r="AH24">
        <f>+AH36</f>
        <v>0</v>
      </c>
      <c r="AJ24">
        <f>MAX(AJ25:AJ29)</f>
        <v>0</v>
      </c>
      <c r="AK24">
        <f>+AK36</f>
        <v>0</v>
      </c>
      <c r="AM24">
        <f>MAX(AM25:AM29)</f>
        <v>0</v>
      </c>
      <c r="AN24">
        <f>+AN36</f>
        <v>0</v>
      </c>
      <c r="AP24" s="24"/>
    </row>
    <row r="25" spans="1:42" hidden="1">
      <c r="C25">
        <f>IF(C$30=5,5,0)</f>
        <v>0</v>
      </c>
      <c r="F25">
        <f>IF(F$30=5,5,0)</f>
        <v>0</v>
      </c>
      <c r="I25">
        <f>IF(I$30=5,5,0)</f>
        <v>0</v>
      </c>
      <c r="L25">
        <f>IF(L$30=5,5,0)</f>
        <v>0</v>
      </c>
      <c r="O25">
        <f>IF(O$30=5,5,0)</f>
        <v>0</v>
      </c>
      <c r="R25">
        <f>IF(R$30=5,5,0)</f>
        <v>0</v>
      </c>
      <c r="U25">
        <f>IF(U$30=5,5,0)</f>
        <v>0</v>
      </c>
      <c r="X25">
        <f>IF(X$30=5,5,0)</f>
        <v>0</v>
      </c>
      <c r="AA25">
        <f>IF(AA$30=5,5,0)</f>
        <v>0</v>
      </c>
      <c r="AD25">
        <f>IF(AD$30=5,5,0)</f>
        <v>0</v>
      </c>
      <c r="AG25">
        <f>IF(AG$30=5,5,0)</f>
        <v>0</v>
      </c>
      <c r="AJ25">
        <f>IF(AJ$30=5,5,0)</f>
        <v>0</v>
      </c>
      <c r="AM25">
        <f>IF(AM$30=5,5,0)</f>
        <v>0</v>
      </c>
      <c r="AP25" s="24"/>
    </row>
    <row r="26" spans="1:42" hidden="1">
      <c r="C26">
        <f>IF(C$30=4,10,0)</f>
        <v>0</v>
      </c>
      <c r="F26">
        <f>IF(F$30=4,10,0)</f>
        <v>0</v>
      </c>
      <c r="I26">
        <f>IF(I$30=4,10,0)</f>
        <v>0</v>
      </c>
      <c r="L26">
        <f>IF(L$30=4,10,0)</f>
        <v>0</v>
      </c>
      <c r="O26">
        <f>IF(O$30=4,10,0)</f>
        <v>0</v>
      </c>
      <c r="R26">
        <f>IF(R$30=4,10,0)</f>
        <v>0</v>
      </c>
      <c r="U26">
        <f>IF(U$30=4,10,0)</f>
        <v>0</v>
      </c>
      <c r="X26">
        <f>IF(X$30=4,10,0)</f>
        <v>0</v>
      </c>
      <c r="AA26">
        <f>IF(AA$30=4,10,0)</f>
        <v>0</v>
      </c>
      <c r="AD26">
        <f>IF(AD$30=4,10,0)</f>
        <v>0</v>
      </c>
      <c r="AG26">
        <f>IF(AG$30=4,10,0)</f>
        <v>0</v>
      </c>
      <c r="AJ26">
        <f>IF(AJ$30=4,10,0)</f>
        <v>0</v>
      </c>
      <c r="AM26">
        <f>IF(AM$30=4,10,0)</f>
        <v>0</v>
      </c>
      <c r="AP26" s="24"/>
    </row>
    <row r="27" spans="1:42" hidden="1">
      <c r="C27">
        <f>IF(C$30=3,20,0)</f>
        <v>0</v>
      </c>
      <c r="F27">
        <f>IF(F$30=3,20,0)</f>
        <v>0</v>
      </c>
      <c r="I27">
        <f>IF(I$30=3,20,0)</f>
        <v>0</v>
      </c>
      <c r="L27">
        <f>IF(L$30=3,20,0)</f>
        <v>0</v>
      </c>
      <c r="O27">
        <f>IF(O$30=3,20,0)</f>
        <v>0</v>
      </c>
      <c r="R27">
        <f>IF(R$30=3,20,0)</f>
        <v>0</v>
      </c>
      <c r="U27">
        <f>IF(U$30=3,20,0)</f>
        <v>0</v>
      </c>
      <c r="X27">
        <f>IF(X$30=3,20,0)</f>
        <v>0</v>
      </c>
      <c r="AA27">
        <f>IF(AA$30=3,20,0)</f>
        <v>0</v>
      </c>
      <c r="AD27">
        <f>IF(AD$30=3,20,0)</f>
        <v>0</v>
      </c>
      <c r="AG27">
        <f>IF(AG$30=3,20,0)</f>
        <v>0</v>
      </c>
      <c r="AJ27">
        <f>IF(AJ$30=3,20,0)</f>
        <v>0</v>
      </c>
      <c r="AM27">
        <f>IF(AM$30=3,20,0)</f>
        <v>0</v>
      </c>
      <c r="AP27" s="24"/>
    </row>
    <row r="28" spans="1:42" hidden="1">
      <c r="C28">
        <f>IF(C$30=2,40,0)</f>
        <v>0</v>
      </c>
      <c r="F28">
        <f>IF(F$30=2,40,0)</f>
        <v>0</v>
      </c>
      <c r="I28">
        <f>IF(I$30=2,40,0)</f>
        <v>0</v>
      </c>
      <c r="L28">
        <f>IF(L$30=2,40,0)</f>
        <v>0</v>
      </c>
      <c r="O28">
        <f>IF(O$30=2,40,0)</f>
        <v>0</v>
      </c>
      <c r="R28">
        <f>IF(R$30=2,40,0)</f>
        <v>0</v>
      </c>
      <c r="U28">
        <f>IF(U$30=2,40,0)</f>
        <v>0</v>
      </c>
      <c r="X28">
        <f>IF(X$30=2,40,0)</f>
        <v>0</v>
      </c>
      <c r="AA28">
        <f>IF(AA$30=2,40,0)</f>
        <v>0</v>
      </c>
      <c r="AD28">
        <f>IF(AD$30=2,40,0)</f>
        <v>0</v>
      </c>
      <c r="AG28">
        <f>IF(AG$30=2,40,0)</f>
        <v>0</v>
      </c>
      <c r="AJ28">
        <f>IF(AJ$30=2,40,0)</f>
        <v>0</v>
      </c>
      <c r="AM28">
        <f>IF(AM$30=2,40,0)</f>
        <v>0</v>
      </c>
      <c r="AP28" s="24"/>
    </row>
    <row r="29" spans="1:42" hidden="1">
      <c r="C29">
        <f>IF(C$30=1,80,0)</f>
        <v>0</v>
      </c>
      <c r="F29">
        <f>IF(F$30=1,80,0)</f>
        <v>0</v>
      </c>
      <c r="I29">
        <f>IF(I$30=1,80,0)</f>
        <v>0</v>
      </c>
      <c r="L29">
        <f>IF(L$30=1,80,0)</f>
        <v>0</v>
      </c>
      <c r="O29">
        <f>IF(O$30=1,80,0)</f>
        <v>0</v>
      </c>
      <c r="R29">
        <f>IF(R$30=1,80,0)</f>
        <v>0</v>
      </c>
      <c r="U29">
        <f>IF(U$30=1,80,0)</f>
        <v>0</v>
      </c>
      <c r="X29">
        <f>IF(X$30=1,80,0)</f>
        <v>0</v>
      </c>
      <c r="AA29">
        <f>IF(AA$30=1,80,0)</f>
        <v>0</v>
      </c>
      <c r="AD29">
        <f>IF(AD$30=1,80,0)</f>
        <v>0</v>
      </c>
      <c r="AG29">
        <f>IF(AG$30=1,80,0)</f>
        <v>0</v>
      </c>
      <c r="AJ29">
        <f>IF(AJ$30=1,80,0)</f>
        <v>0</v>
      </c>
      <c r="AM29">
        <f>IF(AM$30=1,80,0)</f>
        <v>0</v>
      </c>
      <c r="AP29" s="24"/>
    </row>
    <row r="30" spans="1:42" hidden="1">
      <c r="C30">
        <f>RANK(C31,$C31:$AN31)*C35</f>
        <v>0</v>
      </c>
      <c r="F30">
        <f>RANK(F31,$C31:$AN31)*F35</f>
        <v>0</v>
      </c>
      <c r="I30">
        <f>RANK(I31,$C31:$AN31)*I35</f>
        <v>0</v>
      </c>
      <c r="L30">
        <f>RANK(L31,$C31:$AN31)*L35</f>
        <v>0</v>
      </c>
      <c r="O30">
        <f>RANK(O31,$C31:$AN31)*O35</f>
        <v>0</v>
      </c>
      <c r="R30">
        <f>RANK(R31,$C31:$AN31)*R35</f>
        <v>0</v>
      </c>
      <c r="U30">
        <f>RANK(U31,$C31:$AN31)*U35</f>
        <v>0</v>
      </c>
      <c r="X30">
        <f>RANK(X31,$C31:$AN31)*X35</f>
        <v>0</v>
      </c>
      <c r="AA30">
        <f>RANK(AA31,$C31:$AN31)*AA35</f>
        <v>0</v>
      </c>
      <c r="AD30">
        <f>RANK(AD31,$C31:$AN31)*AD35</f>
        <v>0</v>
      </c>
      <c r="AG30">
        <f>RANK(AG31,$C31:$AN31)*AG35</f>
        <v>0</v>
      </c>
      <c r="AJ30">
        <f>RANK(AJ31,$C31:$AN31)*AJ35</f>
        <v>0</v>
      </c>
      <c r="AM30">
        <f>RANK(AM31,$C31:$AN31)*AM35</f>
        <v>0</v>
      </c>
      <c r="AP30" s="24"/>
    </row>
    <row r="31" spans="1:42" hidden="1">
      <c r="C31">
        <f>SUM(C32:C34)</f>
        <v>-101000000</v>
      </c>
      <c r="F31">
        <f>SUM(F32:F34)</f>
        <v>-101000000</v>
      </c>
      <c r="I31">
        <f>SUM(I32:I34)</f>
        <v>-101000000</v>
      </c>
      <c r="L31">
        <f>SUM(L32:L34)</f>
        <v>-101000000</v>
      </c>
      <c r="O31">
        <f>SUM(O32:O34)</f>
        <v>-101000000</v>
      </c>
      <c r="R31">
        <f>SUM(R32:R34)</f>
        <v>-101000000</v>
      </c>
      <c r="U31">
        <f>SUM(U32:U34)</f>
        <v>-101000000</v>
      </c>
      <c r="X31">
        <f>SUM(X32:X34)</f>
        <v>-101000000</v>
      </c>
      <c r="AA31">
        <f>SUM(AA32:AA34)</f>
        <v>-101000000</v>
      </c>
      <c r="AD31">
        <f>SUM(AD32:AD34)</f>
        <v>-101000000</v>
      </c>
      <c r="AG31">
        <f>SUM(AG32:AG34)</f>
        <v>-101000000</v>
      </c>
      <c r="AJ31">
        <f>SUM(AJ32:AJ34)</f>
        <v>-101000000</v>
      </c>
      <c r="AM31">
        <f>SUM(AM32:AM34)</f>
        <v>-101000000</v>
      </c>
      <c r="AP31" s="24"/>
    </row>
    <row r="32" spans="1:42" hidden="1">
      <c r="C32">
        <f>+D36</f>
        <v>0</v>
      </c>
      <c r="F32">
        <f>+G36</f>
        <v>0</v>
      </c>
      <c r="I32">
        <f>+J36</f>
        <v>0</v>
      </c>
      <c r="L32">
        <f>+M36</f>
        <v>0</v>
      </c>
      <c r="O32">
        <f>+P36</f>
        <v>0</v>
      </c>
      <c r="R32">
        <f>+S36</f>
        <v>0</v>
      </c>
      <c r="U32">
        <f>+V36</f>
        <v>0</v>
      </c>
      <c r="X32">
        <f>+Y36</f>
        <v>0</v>
      </c>
      <c r="AA32">
        <f>+AB36</f>
        <v>0</v>
      </c>
      <c r="AD32">
        <f>+AE36</f>
        <v>0</v>
      </c>
      <c r="AG32">
        <f>+AH36</f>
        <v>0</v>
      </c>
      <c r="AJ32">
        <f>+AK36</f>
        <v>0</v>
      </c>
      <c r="AM32">
        <f>+AN36</f>
        <v>0</v>
      </c>
      <c r="AP32" s="24"/>
    </row>
    <row r="33" spans="1:46" hidden="1">
      <c r="C33">
        <f>-C37*10</f>
        <v>0</v>
      </c>
      <c r="F33">
        <f>-F37*10</f>
        <v>0</v>
      </c>
      <c r="I33">
        <f>-I37*10</f>
        <v>0</v>
      </c>
      <c r="L33">
        <f>-L37*10</f>
        <v>0</v>
      </c>
      <c r="O33">
        <f>-O37*10</f>
        <v>0</v>
      </c>
      <c r="R33">
        <f>-R37*10</f>
        <v>0</v>
      </c>
      <c r="U33">
        <f>-U37*10</f>
        <v>0</v>
      </c>
      <c r="X33">
        <f>-X37*10</f>
        <v>0</v>
      </c>
      <c r="AA33">
        <f>-AA37*10</f>
        <v>0</v>
      </c>
      <c r="AD33">
        <f>-AD37*10</f>
        <v>0</v>
      </c>
      <c r="AG33">
        <f>-AG37*10</f>
        <v>0</v>
      </c>
      <c r="AJ33">
        <f>-AJ37*10</f>
        <v>0</v>
      </c>
      <c r="AM33">
        <f>-AM37*10</f>
        <v>0</v>
      </c>
      <c r="AP33" s="24"/>
    </row>
    <row r="34" spans="1:46" hidden="1">
      <c r="C34">
        <f>IF(C35=1,C36*C35*10000+C36,-1000000+C36)</f>
        <v>-101000000</v>
      </c>
      <c r="F34">
        <f>IF(F35=1,F36*F35*10000+F36,-1000000+F36)</f>
        <v>-101000000</v>
      </c>
      <c r="I34">
        <f>IF(I35=1,I36*I35*10000+I36,-1000000+I36)</f>
        <v>-101000000</v>
      </c>
      <c r="L34">
        <f>IF(L35=1,L36*L35*10000+L36,-1000000+L36)</f>
        <v>-101000000</v>
      </c>
      <c r="O34">
        <f>IF(O35=1,O36*O35*10000+O36,-1000000+O36)</f>
        <v>-101000000</v>
      </c>
      <c r="R34">
        <f>IF(R35=1,R36*R35*10000+R36,-1000000+R36)</f>
        <v>-101000000</v>
      </c>
      <c r="U34">
        <f>IF(U35=1,U36*U35*10000+U36,-1000000+U36)</f>
        <v>-101000000</v>
      </c>
      <c r="X34">
        <f>IF(X35=1,X36*X35*10000+X36,-1000000+X36)</f>
        <v>-101000000</v>
      </c>
      <c r="AA34">
        <f>IF(AA35=1,AA36*AA35*10000+AA36,-1000000+AA36)</f>
        <v>-101000000</v>
      </c>
      <c r="AD34">
        <f>IF(AD35=1,AD36*AD35*10000+AD36,-1000000+AD36)</f>
        <v>-101000000</v>
      </c>
      <c r="AG34">
        <f>IF(AG35=1,AG36*AG35*10000+AG36,-1000000+AG36)</f>
        <v>-101000000</v>
      </c>
      <c r="AJ34">
        <f>IF(AJ35=1,AJ36*AJ35*10000+AJ36,-1000000+AJ36)</f>
        <v>-101000000</v>
      </c>
      <c r="AM34">
        <f>IF(AM35=1,AM36*AM35*10000+AM36,-1000000+AM36)</f>
        <v>-101000000</v>
      </c>
      <c r="AP34" s="24"/>
    </row>
    <row r="35" spans="1:46">
      <c r="A35" t="s">
        <v>13</v>
      </c>
      <c r="B35">
        <f>SUM(C35:AM35)</f>
        <v>0</v>
      </c>
      <c r="C35">
        <f>IF(D36&gt;=$A3/2,1,0)</f>
        <v>0</v>
      </c>
      <c r="F35">
        <f>IF(G36&gt;=$A3/2,1,0)</f>
        <v>0</v>
      </c>
      <c r="I35">
        <f>IF(J36&gt;=$A3/2,1,0)</f>
        <v>0</v>
      </c>
      <c r="L35">
        <f>IF(M36&gt;=$A3/2,1,0)</f>
        <v>0</v>
      </c>
      <c r="O35">
        <f>IF(P36&gt;=$A3/2,1,0)</f>
        <v>0</v>
      </c>
      <c r="R35">
        <f>IF(S36&gt;=$A3/2,1,0)</f>
        <v>0</v>
      </c>
      <c r="U35">
        <f>IF(V36&gt;=$A3/2,1,0)</f>
        <v>0</v>
      </c>
      <c r="X35">
        <f>IF(Y36&gt;=$A3/2,1,0)</f>
        <v>0</v>
      </c>
      <c r="AA35">
        <f>IF(AB36&gt;=$A3/2,1,0)</f>
        <v>0</v>
      </c>
      <c r="AD35">
        <f>IF(AE36&gt;=$A3/2,1,0)</f>
        <v>0</v>
      </c>
      <c r="AG35">
        <f>IF(AH36&gt;=$A3/2,1,0)</f>
        <v>0</v>
      </c>
      <c r="AJ35">
        <f>IF(AK36&gt;=$A3/2,1,0)</f>
        <v>0</v>
      </c>
      <c r="AM35">
        <f>IF(AN36&gt;=$A3/2,1,0)</f>
        <v>0</v>
      </c>
      <c r="AP35" s="24"/>
    </row>
    <row r="36" spans="1:46" ht="13.5" hidden="1" thickBot="1">
      <c r="C36" s="2">
        <f>IF(SUM(C41:C279)&lt;-1000,-100000000,SUM(C41:C279))</f>
        <v>-100000000</v>
      </c>
      <c r="D36" s="2">
        <f>COUNT(D41:D279)</f>
        <v>0</v>
      </c>
      <c r="E36" s="2"/>
      <c r="F36" s="2">
        <f>IF(SUM(F41:F279)&lt;-1000,-100000000,SUM(F41:F279))</f>
        <v>-100000000</v>
      </c>
      <c r="G36" s="2">
        <f>COUNT(G41:G279)</f>
        <v>0</v>
      </c>
      <c r="H36" s="2"/>
      <c r="I36" s="2">
        <f>IF(SUM(I41:I279)&lt;-1000,-100000000,SUM(I41:I279))</f>
        <v>-100000000</v>
      </c>
      <c r="J36" s="2">
        <f>COUNT(J41:J279)</f>
        <v>0</v>
      </c>
      <c r="K36" s="2"/>
      <c r="L36" s="2">
        <f>IF(SUM(L41:L279)&lt;-1000,-100000000,SUM(L41:L279))</f>
        <v>-100000000</v>
      </c>
      <c r="M36" s="2">
        <f>COUNT(M41:M279)</f>
        <v>0</v>
      </c>
      <c r="N36" s="2"/>
      <c r="O36" s="2">
        <f>IF(SUM(O41:O279)&lt;-1000,-100000000,SUM(O41:O279))</f>
        <v>-100000000</v>
      </c>
      <c r="P36" s="2">
        <f>COUNT(P41:P279)</f>
        <v>0</v>
      </c>
      <c r="Q36" s="2"/>
      <c r="R36" s="2">
        <f>IF(SUM(R41:R279)&lt;-1000,-100000000,SUM(R41:R279))</f>
        <v>-100000000</v>
      </c>
      <c r="S36" s="2">
        <f>COUNT(S41:S279)</f>
        <v>0</v>
      </c>
      <c r="T36" s="2"/>
      <c r="U36" s="2">
        <f>IF(SUM(U41:U279)&lt;-1000,-100000000,SUM(U41:U279))</f>
        <v>-100000000</v>
      </c>
      <c r="V36" s="2">
        <f>COUNT(V41:V279)</f>
        <v>0</v>
      </c>
      <c r="W36" s="2"/>
      <c r="X36" s="2">
        <f>IF(SUM(X41:X279)&lt;-1000,-100000000,SUM(X41:X279))</f>
        <v>-100000000</v>
      </c>
      <c r="Y36" s="2">
        <f>COUNT(Y41:Y279)</f>
        <v>0</v>
      </c>
      <c r="Z36" s="2"/>
      <c r="AA36" s="2">
        <f>IF(SUM(AA41:AA279)&lt;-1000,-100000000,SUM(AA41:AA279))</f>
        <v>-100000000</v>
      </c>
      <c r="AB36" s="2">
        <f>COUNT(AB41:AB279)</f>
        <v>0</v>
      </c>
      <c r="AC36" s="2"/>
      <c r="AD36" s="2">
        <f>IF(SUM(AD41:AD279)&lt;-1000,-100000000,SUM(AD41:AD279))</f>
        <v>-100000000</v>
      </c>
      <c r="AE36" s="2">
        <f>COUNT(AE41:AE279)</f>
        <v>0</v>
      </c>
      <c r="AF36" s="2"/>
      <c r="AG36" s="2">
        <f>IF(SUM(AG41:AG279)&lt;-1000,-100000000,SUM(AG41:AG279))</f>
        <v>-100000000</v>
      </c>
      <c r="AH36" s="2">
        <f>COUNT(AH41:AH279)</f>
        <v>0</v>
      </c>
      <c r="AI36" s="2"/>
      <c r="AJ36" s="2">
        <f>IF(SUM(AJ41:AJ279)&lt;-1000,-100000000,SUM(AJ41:AJ279))</f>
        <v>-100000000</v>
      </c>
      <c r="AK36" s="2">
        <f>COUNT(AK41:AK279)</f>
        <v>0</v>
      </c>
      <c r="AL36" s="2"/>
      <c r="AM36" s="2">
        <f>IF(SUM(AM41:AM279)&lt;-1000,-100000000,SUM(AM41:AM279))</f>
        <v>-100000000</v>
      </c>
      <c r="AN36" s="2">
        <f>COUNT(AN41:AN279)</f>
        <v>0</v>
      </c>
      <c r="AO36" s="2"/>
      <c r="AP36" s="25"/>
      <c r="AQ36" t="s">
        <v>7</v>
      </c>
    </row>
    <row r="37" spans="1:46" hidden="1">
      <c r="C37" s="2">
        <f>+D37/E37</f>
        <v>0</v>
      </c>
      <c r="D37" s="2">
        <f>SUM(D41:D179)</f>
        <v>0</v>
      </c>
      <c r="E37" s="2">
        <f>SUM(E41:E179)</f>
        <v>-1</v>
      </c>
      <c r="F37" s="2">
        <f>+G37/H37</f>
        <v>0</v>
      </c>
      <c r="G37" s="2">
        <f>SUM(G41:G179)</f>
        <v>0</v>
      </c>
      <c r="H37" s="2">
        <f>SUM(H41:H179)</f>
        <v>-1</v>
      </c>
      <c r="I37" s="2">
        <f>+J37/K37</f>
        <v>0</v>
      </c>
      <c r="J37" s="2">
        <f>SUM(J41:J179)</f>
        <v>0</v>
      </c>
      <c r="K37" s="2">
        <f>SUM(K41:K179)</f>
        <v>-1</v>
      </c>
      <c r="L37" s="2">
        <f>+M37/N37</f>
        <v>0</v>
      </c>
      <c r="M37" s="2">
        <f>SUM(M41:M179)</f>
        <v>0</v>
      </c>
      <c r="N37" s="2">
        <f>SUM(N41:N179)</f>
        <v>-1</v>
      </c>
      <c r="O37" s="2">
        <f>+P37/Q37</f>
        <v>0</v>
      </c>
      <c r="P37" s="2">
        <f>SUM(P41:P179)</f>
        <v>0</v>
      </c>
      <c r="Q37" s="2">
        <f>SUM(Q41:Q179)</f>
        <v>-1</v>
      </c>
      <c r="R37" s="2">
        <f>+S37/T37</f>
        <v>0</v>
      </c>
      <c r="S37" s="2">
        <f>SUM(S41:S179)</f>
        <v>0</v>
      </c>
      <c r="T37" s="2">
        <f>SUM(T41:T179)</f>
        <v>-1</v>
      </c>
      <c r="U37" s="2">
        <f>+V37/W37</f>
        <v>0</v>
      </c>
      <c r="V37" s="2">
        <f>SUM(V41:V179)</f>
        <v>0</v>
      </c>
      <c r="W37" s="2">
        <f>SUM(W41:W179)</f>
        <v>-1</v>
      </c>
      <c r="X37" s="2">
        <f>+Y37/Z37</f>
        <v>0</v>
      </c>
      <c r="Y37" s="2">
        <f>SUM(Y41:Y179)</f>
        <v>0</v>
      </c>
      <c r="Z37" s="2">
        <f>SUM(Z41:Z179)</f>
        <v>-1</v>
      </c>
      <c r="AA37" s="2">
        <f>+AB37/AC37</f>
        <v>0</v>
      </c>
      <c r="AB37" s="2">
        <f>SUM(AB41:AB179)</f>
        <v>0</v>
      </c>
      <c r="AC37" s="2">
        <f>SUM(AC41:AC179)</f>
        <v>-1</v>
      </c>
      <c r="AD37" s="2">
        <f>+AE37/AF37</f>
        <v>0</v>
      </c>
      <c r="AE37" s="2">
        <f>SUM(AE41:AE179)</f>
        <v>0</v>
      </c>
      <c r="AF37" s="2">
        <f>SUM(AF41:AF179)</f>
        <v>-1</v>
      </c>
      <c r="AG37" s="2">
        <f>+AH37/AI37</f>
        <v>0</v>
      </c>
      <c r="AH37" s="2">
        <f>SUM(AH41:AH179)</f>
        <v>0</v>
      </c>
      <c r="AI37" s="2">
        <f>SUM(AI41:AI179)</f>
        <v>-1</v>
      </c>
      <c r="AJ37" s="2">
        <f>+AK37/AL37</f>
        <v>0</v>
      </c>
      <c r="AK37" s="2">
        <f>SUM(AK41:AK179)</f>
        <v>0</v>
      </c>
      <c r="AL37" s="2">
        <f>SUM(AL41:AL179)</f>
        <v>-1</v>
      </c>
      <c r="AM37" s="2">
        <f>+AN37/AO37</f>
        <v>0</v>
      </c>
      <c r="AN37" s="2">
        <f>SUM(AN41:AN179)</f>
        <v>0</v>
      </c>
      <c r="AO37" s="2">
        <f>SUM(AO41:AO179)</f>
        <v>-1</v>
      </c>
      <c r="AP37" s="26"/>
      <c r="AQ37" t="s">
        <v>8</v>
      </c>
    </row>
    <row r="38" spans="1:46" ht="13.5" thickBot="1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P38" s="41">
        <f>MAX(AQ41:AQ100)</f>
        <v>0</v>
      </c>
    </row>
    <row r="39" spans="1:46" ht="13.5" thickBot="1">
      <c r="B39" s="84" t="s">
        <v>0</v>
      </c>
      <c r="C39" s="409" t="s">
        <v>43</v>
      </c>
      <c r="D39" s="410"/>
      <c r="E39" s="411"/>
      <c r="F39" s="409" t="s">
        <v>58</v>
      </c>
      <c r="G39" s="410"/>
      <c r="H39" s="411"/>
      <c r="I39" s="409" t="s">
        <v>1</v>
      </c>
      <c r="J39" s="410"/>
      <c r="K39" s="411"/>
      <c r="L39" s="409" t="s">
        <v>28</v>
      </c>
      <c r="M39" s="410"/>
      <c r="N39" s="411"/>
      <c r="O39" s="409" t="s">
        <v>73</v>
      </c>
      <c r="P39" s="410"/>
      <c r="Q39" s="411"/>
      <c r="R39" s="409" t="s">
        <v>6</v>
      </c>
      <c r="S39" s="410"/>
      <c r="T39" s="411"/>
      <c r="U39" s="409" t="s">
        <v>9</v>
      </c>
      <c r="V39" s="410"/>
      <c r="W39" s="411"/>
      <c r="X39" s="409" t="s">
        <v>62</v>
      </c>
      <c r="Y39" s="410"/>
      <c r="Z39" s="411"/>
      <c r="AA39" s="409" t="s">
        <v>26</v>
      </c>
      <c r="AB39" s="410"/>
      <c r="AC39" s="411"/>
      <c r="AD39" s="409" t="s">
        <v>78</v>
      </c>
      <c r="AE39" s="410"/>
      <c r="AF39" s="411"/>
      <c r="AG39" s="409" t="s">
        <v>4</v>
      </c>
      <c r="AH39" s="410"/>
      <c r="AI39" s="411"/>
      <c r="AJ39" s="409" t="s">
        <v>44</v>
      </c>
      <c r="AK39" s="410"/>
      <c r="AL39" s="411"/>
      <c r="AM39" s="409" t="s">
        <v>56</v>
      </c>
      <c r="AN39" s="410"/>
      <c r="AO39" s="411"/>
      <c r="AP39" s="41">
        <f>COUNT(AP41:AP194)</f>
        <v>0</v>
      </c>
      <c r="AQ39" s="86" t="s">
        <v>7</v>
      </c>
      <c r="AR39" s="85" t="s">
        <v>8</v>
      </c>
      <c r="AS39" s="87" t="s">
        <v>47</v>
      </c>
    </row>
    <row r="40" spans="1:46" ht="13.5" thickBot="1">
      <c r="B40" s="31" t="s">
        <v>24</v>
      </c>
      <c r="C40" s="37" t="s">
        <v>3</v>
      </c>
      <c r="D40" s="38" t="s">
        <v>2</v>
      </c>
      <c r="E40" s="77"/>
      <c r="F40" s="37" t="s">
        <v>3</v>
      </c>
      <c r="G40" s="38" t="s">
        <v>2</v>
      </c>
      <c r="H40" s="77"/>
      <c r="I40" s="37" t="s">
        <v>3</v>
      </c>
      <c r="J40" s="38" t="s">
        <v>2</v>
      </c>
      <c r="K40" s="77"/>
      <c r="L40" s="37" t="s">
        <v>3</v>
      </c>
      <c r="M40" s="38" t="s">
        <v>2</v>
      </c>
      <c r="N40" s="38"/>
      <c r="O40" s="37" t="s">
        <v>3</v>
      </c>
      <c r="P40" s="38" t="s">
        <v>2</v>
      </c>
      <c r="Q40" s="77"/>
      <c r="R40" s="37" t="s">
        <v>3</v>
      </c>
      <c r="S40" s="38" t="s">
        <v>2</v>
      </c>
      <c r="T40" s="77"/>
      <c r="U40" s="37" t="s">
        <v>3</v>
      </c>
      <c r="V40" s="38" t="s">
        <v>2</v>
      </c>
      <c r="W40" s="77"/>
      <c r="X40" s="37" t="s">
        <v>3</v>
      </c>
      <c r="Y40" s="38" t="s">
        <v>2</v>
      </c>
      <c r="Z40" s="38"/>
      <c r="AA40" s="37" t="s">
        <v>3</v>
      </c>
      <c r="AB40" s="38" t="s">
        <v>2</v>
      </c>
      <c r="AC40" s="77"/>
      <c r="AD40" s="37" t="s">
        <v>3</v>
      </c>
      <c r="AE40" s="38" t="s">
        <v>2</v>
      </c>
      <c r="AF40" s="77"/>
      <c r="AG40" s="37" t="s">
        <v>3</v>
      </c>
      <c r="AH40" s="38" t="s">
        <v>2</v>
      </c>
      <c r="AI40" s="77"/>
      <c r="AJ40" s="37" t="s">
        <v>3</v>
      </c>
      <c r="AK40" s="38" t="s">
        <v>2</v>
      </c>
      <c r="AL40" s="38"/>
      <c r="AM40" s="37" t="s">
        <v>3</v>
      </c>
      <c r="AN40" s="38" t="s">
        <v>2</v>
      </c>
      <c r="AO40" s="38"/>
      <c r="AP40" s="27" t="s">
        <v>22</v>
      </c>
      <c r="AQ40" s="30" t="s">
        <v>23</v>
      </c>
    </row>
    <row r="41" spans="1:46">
      <c r="A41">
        <v>1</v>
      </c>
      <c r="B41" s="6"/>
      <c r="C41" s="78">
        <v>-10000</v>
      </c>
      <c r="D41" s="35"/>
      <c r="E41" s="79">
        <v>-1</v>
      </c>
      <c r="F41" s="78">
        <v>-10000</v>
      </c>
      <c r="G41" s="35"/>
      <c r="H41" s="79">
        <v>-1</v>
      </c>
      <c r="I41" s="78">
        <v>-10000</v>
      </c>
      <c r="J41" s="35"/>
      <c r="K41" s="79">
        <v>-1</v>
      </c>
      <c r="L41" s="78">
        <v>-10000</v>
      </c>
      <c r="M41" s="35"/>
      <c r="N41" s="79">
        <v>-1</v>
      </c>
      <c r="O41" s="78">
        <v>-10000</v>
      </c>
      <c r="P41" s="35"/>
      <c r="Q41" s="79">
        <v>-1</v>
      </c>
      <c r="R41" s="78">
        <v>-10000</v>
      </c>
      <c r="S41" s="35"/>
      <c r="T41" s="79">
        <v>-1</v>
      </c>
      <c r="U41" s="78">
        <v>-10000</v>
      </c>
      <c r="V41" s="35"/>
      <c r="W41" s="79">
        <v>-1</v>
      </c>
      <c r="X41" s="78">
        <v>-10000</v>
      </c>
      <c r="Y41" s="35"/>
      <c r="Z41" s="79">
        <v>-1</v>
      </c>
      <c r="AA41" s="78">
        <v>-10000</v>
      </c>
      <c r="AB41" s="35"/>
      <c r="AC41" s="79">
        <v>-1</v>
      </c>
      <c r="AD41" s="78">
        <v>-10000</v>
      </c>
      <c r="AE41" s="35"/>
      <c r="AF41" s="79">
        <v>-1</v>
      </c>
      <c r="AG41" s="78">
        <v>-10000</v>
      </c>
      <c r="AH41" s="35"/>
      <c r="AI41" s="79">
        <v>-1</v>
      </c>
      <c r="AJ41" s="78">
        <v>-10000</v>
      </c>
      <c r="AK41" s="35"/>
      <c r="AL41" s="79">
        <v>-1</v>
      </c>
      <c r="AM41" s="78">
        <v>-10000</v>
      </c>
      <c r="AN41" s="35"/>
      <c r="AO41" s="79">
        <v>-1</v>
      </c>
      <c r="AP41" s="28"/>
      <c r="AQ41" s="41"/>
      <c r="AR41">
        <f t="shared" ref="AR41:AR52" si="3">+AM41+AJ41+AG41+AD41+AA41+X41+U41+R41+O41+L41+I41+F41+C41</f>
        <v>-130000</v>
      </c>
      <c r="AS41">
        <f>COUNT(C41:AO41)/3</f>
        <v>8.6666666666666661</v>
      </c>
      <c r="AT41">
        <f>+AR41/AS41</f>
        <v>-15000.000000000002</v>
      </c>
    </row>
    <row r="42" spans="1:46">
      <c r="A42">
        <f>+A41+1</f>
        <v>2</v>
      </c>
      <c r="B42" s="6"/>
      <c r="C42" s="10"/>
      <c r="D42" s="32"/>
      <c r="E42" s="11"/>
      <c r="F42" s="10"/>
      <c r="G42" s="32"/>
      <c r="H42" s="11"/>
      <c r="I42" s="10"/>
      <c r="J42" s="32"/>
      <c r="K42" s="11"/>
      <c r="L42" s="10"/>
      <c r="M42" s="32"/>
      <c r="N42" s="11"/>
      <c r="O42" s="10"/>
      <c r="P42" s="32"/>
      <c r="Q42" s="11"/>
      <c r="R42" s="10"/>
      <c r="S42" s="32"/>
      <c r="T42" s="11"/>
      <c r="U42" s="10"/>
      <c r="V42" s="32"/>
      <c r="W42" s="11"/>
      <c r="X42" s="10"/>
      <c r="Y42" s="32"/>
      <c r="Z42" s="11"/>
      <c r="AA42" s="10"/>
      <c r="AB42" s="32"/>
      <c r="AC42" s="11"/>
      <c r="AD42" s="10"/>
      <c r="AE42" s="32"/>
      <c r="AF42" s="11"/>
      <c r="AG42" s="10"/>
      <c r="AH42" s="32"/>
      <c r="AI42" s="11"/>
      <c r="AJ42" s="10"/>
      <c r="AK42" s="32"/>
      <c r="AL42" s="11"/>
      <c r="AM42" s="10"/>
      <c r="AN42" s="32"/>
      <c r="AO42" s="11"/>
      <c r="AP42" s="28"/>
      <c r="AQ42" s="41"/>
      <c r="AR42">
        <f t="shared" si="3"/>
        <v>0</v>
      </c>
      <c r="AS42">
        <f>COUNT(C42:AO42)/3</f>
        <v>0</v>
      </c>
      <c r="AT42" t="e">
        <f>+AR42/AS42</f>
        <v>#DIV/0!</v>
      </c>
    </row>
    <row r="43" spans="1:46">
      <c r="A43">
        <f t="shared" ref="A43:A78" si="4">+A42+1</f>
        <v>3</v>
      </c>
      <c r="B43" s="6"/>
      <c r="C43" s="10"/>
      <c r="D43" s="32"/>
      <c r="E43" s="11"/>
      <c r="F43" s="10"/>
      <c r="G43" s="32"/>
      <c r="H43" s="11"/>
      <c r="I43" s="10"/>
      <c r="J43" s="32"/>
      <c r="K43" s="11"/>
      <c r="L43" s="10"/>
      <c r="M43" s="32"/>
      <c r="N43" s="11"/>
      <c r="O43" s="10"/>
      <c r="P43" s="32"/>
      <c r="Q43" s="11"/>
      <c r="R43" s="10"/>
      <c r="S43" s="32"/>
      <c r="T43" s="11"/>
      <c r="U43" s="10"/>
      <c r="V43" s="32"/>
      <c r="W43" s="11"/>
      <c r="X43" s="10"/>
      <c r="Y43" s="32"/>
      <c r="Z43" s="11"/>
      <c r="AA43" s="10"/>
      <c r="AB43" s="32"/>
      <c r="AC43" s="11"/>
      <c r="AD43" s="10"/>
      <c r="AE43" s="32"/>
      <c r="AF43" s="11"/>
      <c r="AG43" s="10"/>
      <c r="AH43" s="32"/>
      <c r="AI43" s="11"/>
      <c r="AJ43" s="10"/>
      <c r="AK43" s="32"/>
      <c r="AL43" s="11"/>
      <c r="AM43" s="10"/>
      <c r="AN43" s="32"/>
      <c r="AO43" s="11"/>
      <c r="AP43" s="24"/>
      <c r="AQ43" s="41"/>
      <c r="AR43">
        <f t="shared" si="3"/>
        <v>0</v>
      </c>
      <c r="AS43">
        <f>COUNT(C43:AO43)/3</f>
        <v>0</v>
      </c>
      <c r="AT43" t="e">
        <f>+AR43/AS43</f>
        <v>#DIV/0!</v>
      </c>
    </row>
    <row r="44" spans="1:46">
      <c r="A44">
        <f t="shared" si="4"/>
        <v>4</v>
      </c>
      <c r="B44" s="6"/>
      <c r="C44" s="10"/>
      <c r="D44" s="32"/>
      <c r="E44" s="11"/>
      <c r="F44" s="10"/>
      <c r="G44" s="32"/>
      <c r="H44" s="11"/>
      <c r="I44" s="10"/>
      <c r="J44" s="32"/>
      <c r="K44" s="11"/>
      <c r="L44" s="10"/>
      <c r="M44" s="32"/>
      <c r="N44" s="11"/>
      <c r="O44" s="10"/>
      <c r="P44" s="32"/>
      <c r="Q44" s="11"/>
      <c r="R44" s="10"/>
      <c r="S44" s="32"/>
      <c r="T44" s="11"/>
      <c r="U44" s="10"/>
      <c r="V44" s="32"/>
      <c r="W44" s="11"/>
      <c r="X44" s="10"/>
      <c r="Y44" s="32"/>
      <c r="Z44" s="11"/>
      <c r="AA44" s="10"/>
      <c r="AB44" s="32"/>
      <c r="AC44" s="11"/>
      <c r="AD44" s="10"/>
      <c r="AE44" s="32"/>
      <c r="AF44" s="11"/>
      <c r="AG44" s="10"/>
      <c r="AH44" s="32"/>
      <c r="AI44" s="11"/>
      <c r="AJ44" s="10"/>
      <c r="AK44" s="32"/>
      <c r="AL44" s="11"/>
      <c r="AM44" s="10"/>
      <c r="AN44" s="32"/>
      <c r="AO44" s="11"/>
      <c r="AP44" s="24"/>
      <c r="AQ44" s="41"/>
      <c r="AR44">
        <f t="shared" si="3"/>
        <v>0</v>
      </c>
      <c r="AS44">
        <f t="shared" ref="AS44:AS52" si="5">COUNT(C44:AO44)/3</f>
        <v>0</v>
      </c>
      <c r="AT44" t="e">
        <f t="shared" ref="AT44:AT52" si="6">+AR44/AS44</f>
        <v>#DIV/0!</v>
      </c>
    </row>
    <row r="45" spans="1:46">
      <c r="A45">
        <f t="shared" si="4"/>
        <v>5</v>
      </c>
      <c r="B45" s="6"/>
      <c r="C45" s="10"/>
      <c r="D45" s="32"/>
      <c r="E45" s="11"/>
      <c r="F45" s="10"/>
      <c r="G45" s="32"/>
      <c r="H45" s="11"/>
      <c r="I45" s="10"/>
      <c r="J45" s="32"/>
      <c r="K45" s="11"/>
      <c r="L45" s="10"/>
      <c r="M45" s="32"/>
      <c r="N45" s="11"/>
      <c r="O45" s="10"/>
      <c r="P45" s="32"/>
      <c r="Q45" s="11"/>
      <c r="R45" s="10"/>
      <c r="S45" s="32"/>
      <c r="T45" s="11"/>
      <c r="U45" s="10"/>
      <c r="V45" s="32"/>
      <c r="W45" s="11"/>
      <c r="X45" s="10"/>
      <c r="Y45" s="32"/>
      <c r="Z45" s="11"/>
      <c r="AA45" s="10"/>
      <c r="AB45" s="32"/>
      <c r="AC45" s="11"/>
      <c r="AD45" s="10"/>
      <c r="AE45" s="32"/>
      <c r="AF45" s="11"/>
      <c r="AG45" s="10"/>
      <c r="AH45" s="32"/>
      <c r="AI45" s="11"/>
      <c r="AJ45" s="10"/>
      <c r="AK45" s="32"/>
      <c r="AL45" s="11"/>
      <c r="AM45" s="10"/>
      <c r="AN45" s="32"/>
      <c r="AO45" s="11"/>
      <c r="AP45" s="24"/>
      <c r="AQ45" s="41"/>
      <c r="AR45">
        <f t="shared" si="3"/>
        <v>0</v>
      </c>
      <c r="AS45">
        <f t="shared" si="5"/>
        <v>0</v>
      </c>
      <c r="AT45" t="e">
        <f t="shared" si="6"/>
        <v>#DIV/0!</v>
      </c>
    </row>
    <row r="46" spans="1:46">
      <c r="A46">
        <f t="shared" si="4"/>
        <v>6</v>
      </c>
      <c r="B46" s="6"/>
      <c r="C46" s="10"/>
      <c r="D46" s="32"/>
      <c r="E46" s="11"/>
      <c r="F46" s="12"/>
      <c r="G46" s="36"/>
      <c r="H46" s="13"/>
      <c r="I46" s="12"/>
      <c r="J46" s="36"/>
      <c r="K46" s="13"/>
      <c r="L46" s="12"/>
      <c r="M46" s="36"/>
      <c r="N46" s="13"/>
      <c r="O46" s="12"/>
      <c r="P46" s="36"/>
      <c r="Q46" s="13"/>
      <c r="R46" s="12"/>
      <c r="S46" s="36"/>
      <c r="T46" s="13"/>
      <c r="U46" s="12"/>
      <c r="V46" s="36"/>
      <c r="W46" s="13"/>
      <c r="X46" s="12"/>
      <c r="Y46" s="36"/>
      <c r="Z46" s="13"/>
      <c r="AA46" s="12"/>
      <c r="AB46" s="36"/>
      <c r="AC46" s="13"/>
      <c r="AD46" s="12"/>
      <c r="AE46" s="36"/>
      <c r="AF46" s="13"/>
      <c r="AG46" s="12"/>
      <c r="AH46" s="36"/>
      <c r="AI46" s="13"/>
      <c r="AJ46" s="10"/>
      <c r="AK46" s="32"/>
      <c r="AL46" s="11"/>
      <c r="AM46" s="12"/>
      <c r="AN46" s="36"/>
      <c r="AO46" s="13"/>
      <c r="AP46" s="24"/>
      <c r="AQ46" s="41"/>
      <c r="AR46">
        <f t="shared" si="3"/>
        <v>0</v>
      </c>
      <c r="AS46">
        <f t="shared" si="5"/>
        <v>0</v>
      </c>
      <c r="AT46" t="e">
        <f t="shared" si="6"/>
        <v>#DIV/0!</v>
      </c>
    </row>
    <row r="47" spans="1:46">
      <c r="A47">
        <f t="shared" si="4"/>
        <v>7</v>
      </c>
      <c r="B47" s="6"/>
      <c r="C47" s="10"/>
      <c r="D47" s="32"/>
      <c r="E47" s="11"/>
      <c r="F47" s="10"/>
      <c r="G47" s="32"/>
      <c r="H47" s="11"/>
      <c r="I47" s="10"/>
      <c r="J47" s="32"/>
      <c r="K47" s="11"/>
      <c r="L47" s="10"/>
      <c r="M47" s="32"/>
      <c r="N47" s="11"/>
      <c r="O47" s="10"/>
      <c r="P47" s="32"/>
      <c r="Q47" s="11"/>
      <c r="R47" s="10"/>
      <c r="S47" s="32"/>
      <c r="T47" s="11"/>
      <c r="U47" s="10"/>
      <c r="V47" s="32"/>
      <c r="W47" s="11"/>
      <c r="X47" s="10"/>
      <c r="Y47" s="32"/>
      <c r="Z47" s="11"/>
      <c r="AA47" s="10"/>
      <c r="AB47" s="32"/>
      <c r="AC47" s="11"/>
      <c r="AD47" s="10"/>
      <c r="AE47" s="32"/>
      <c r="AF47" s="11"/>
      <c r="AG47" s="10"/>
      <c r="AH47" s="32"/>
      <c r="AI47" s="11"/>
      <c r="AJ47" s="10"/>
      <c r="AK47" s="32"/>
      <c r="AL47" s="11"/>
      <c r="AM47" s="10"/>
      <c r="AN47" s="32"/>
      <c r="AO47" s="11"/>
      <c r="AP47" s="24"/>
      <c r="AQ47" s="41"/>
      <c r="AR47">
        <f t="shared" si="3"/>
        <v>0</v>
      </c>
      <c r="AS47">
        <f t="shared" si="5"/>
        <v>0</v>
      </c>
      <c r="AT47" t="e">
        <f t="shared" si="6"/>
        <v>#DIV/0!</v>
      </c>
    </row>
    <row r="48" spans="1:46">
      <c r="A48">
        <f t="shared" si="4"/>
        <v>8</v>
      </c>
      <c r="B48" s="6"/>
      <c r="C48" s="10"/>
      <c r="D48" s="32"/>
      <c r="E48" s="11"/>
      <c r="F48" s="10"/>
      <c r="G48" s="32"/>
      <c r="H48" s="11"/>
      <c r="I48" s="10"/>
      <c r="J48" s="32"/>
      <c r="K48" s="11"/>
      <c r="L48" s="10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/>
      <c r="AB48" s="32"/>
      <c r="AC48" s="11"/>
      <c r="AD48" s="10"/>
      <c r="AE48" s="32"/>
      <c r="AF48" s="11"/>
      <c r="AG48" s="10"/>
      <c r="AH48" s="32"/>
      <c r="AI48" s="11"/>
      <c r="AJ48" s="10"/>
      <c r="AK48" s="32"/>
      <c r="AL48" s="11"/>
      <c r="AM48" s="10"/>
      <c r="AN48" s="32"/>
      <c r="AO48" s="11"/>
      <c r="AP48" s="24"/>
      <c r="AQ48" s="41"/>
      <c r="AR48">
        <f t="shared" si="3"/>
        <v>0</v>
      </c>
      <c r="AS48">
        <f t="shared" si="5"/>
        <v>0</v>
      </c>
      <c r="AT48" t="e">
        <f t="shared" si="6"/>
        <v>#DIV/0!</v>
      </c>
    </row>
    <row r="49" spans="1:46">
      <c r="A49">
        <f t="shared" si="4"/>
        <v>9</v>
      </c>
      <c r="B49" s="6"/>
      <c r="C49" s="10"/>
      <c r="D49" s="32"/>
      <c r="E49" s="11"/>
      <c r="F49" s="10"/>
      <c r="G49" s="32"/>
      <c r="H49" s="11"/>
      <c r="I49" s="10"/>
      <c r="J49" s="32"/>
      <c r="K49" s="11"/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24"/>
      <c r="AQ49" s="41"/>
      <c r="AR49">
        <f t="shared" si="3"/>
        <v>0</v>
      </c>
      <c r="AS49">
        <f t="shared" si="5"/>
        <v>0</v>
      </c>
      <c r="AT49" t="e">
        <f t="shared" si="6"/>
        <v>#DIV/0!</v>
      </c>
    </row>
    <row r="50" spans="1:46">
      <c r="A50">
        <f t="shared" si="4"/>
        <v>10</v>
      </c>
      <c r="B50" s="6"/>
      <c r="C50" s="10"/>
      <c r="D50" s="32"/>
      <c r="E50" s="11"/>
      <c r="F50" s="10"/>
      <c r="G50" s="32"/>
      <c r="H50" s="11"/>
      <c r="I50" s="10"/>
      <c r="J50" s="32"/>
      <c r="K50" s="11"/>
      <c r="L50" s="10"/>
      <c r="M50" s="32"/>
      <c r="N50" s="11"/>
      <c r="O50" s="10"/>
      <c r="P50" s="32"/>
      <c r="Q50" s="11"/>
      <c r="R50" s="10"/>
      <c r="S50" s="32"/>
      <c r="T50" s="11"/>
      <c r="U50" s="10"/>
      <c r="V50" s="32"/>
      <c r="W50" s="11"/>
      <c r="X50" s="10"/>
      <c r="Y50" s="32"/>
      <c r="Z50" s="11"/>
      <c r="AA50" s="10"/>
      <c r="AB50" s="32"/>
      <c r="AC50" s="11"/>
      <c r="AD50" s="10"/>
      <c r="AE50" s="32"/>
      <c r="AF50" s="11"/>
      <c r="AG50" s="10"/>
      <c r="AH50" s="32"/>
      <c r="AI50" s="11"/>
      <c r="AJ50" s="10"/>
      <c r="AK50" s="32"/>
      <c r="AL50" s="11"/>
      <c r="AM50" s="10"/>
      <c r="AN50" s="32"/>
      <c r="AO50" s="11"/>
      <c r="AP50" s="24"/>
      <c r="AR50">
        <f t="shared" si="3"/>
        <v>0</v>
      </c>
      <c r="AS50">
        <f t="shared" si="5"/>
        <v>0</v>
      </c>
      <c r="AT50" t="e">
        <f t="shared" si="6"/>
        <v>#DIV/0!</v>
      </c>
    </row>
    <row r="51" spans="1:46">
      <c r="A51">
        <f t="shared" si="4"/>
        <v>11</v>
      </c>
      <c r="B51" s="6"/>
      <c r="C51" s="10"/>
      <c r="D51" s="32"/>
      <c r="E51" s="11"/>
      <c r="F51" s="10"/>
      <c r="G51" s="32"/>
      <c r="H51" s="11"/>
      <c r="I51" s="10"/>
      <c r="J51" s="32"/>
      <c r="K51" s="11"/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/>
      <c r="AH51" s="32"/>
      <c r="AI51" s="11"/>
      <c r="AJ51" s="10"/>
      <c r="AK51" s="32"/>
      <c r="AL51" s="11"/>
      <c r="AM51" s="10"/>
      <c r="AN51" s="32"/>
      <c r="AO51" s="11"/>
      <c r="AP51" s="28"/>
      <c r="AQ51" s="41"/>
      <c r="AR51">
        <f t="shared" si="3"/>
        <v>0</v>
      </c>
      <c r="AS51">
        <f t="shared" si="5"/>
        <v>0</v>
      </c>
      <c r="AT51" t="e">
        <f t="shared" si="6"/>
        <v>#DIV/0!</v>
      </c>
    </row>
    <row r="52" spans="1:46">
      <c r="A52">
        <f t="shared" si="4"/>
        <v>12</v>
      </c>
      <c r="B52" s="6"/>
      <c r="C52" s="10"/>
      <c r="D52" s="32"/>
      <c r="E52" s="11"/>
      <c r="F52" s="10"/>
      <c r="G52" s="32"/>
      <c r="H52" s="11"/>
      <c r="I52" s="10"/>
      <c r="J52" s="32"/>
      <c r="K52" s="11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28"/>
      <c r="AQ52" s="41"/>
      <c r="AR52">
        <f t="shared" si="3"/>
        <v>0</v>
      </c>
      <c r="AS52">
        <f t="shared" si="5"/>
        <v>0</v>
      </c>
      <c r="AT52" t="e">
        <f t="shared" si="6"/>
        <v>#DIV/0!</v>
      </c>
    </row>
    <row r="53" spans="1:46">
      <c r="A53">
        <f t="shared" si="4"/>
        <v>13</v>
      </c>
      <c r="B53" s="6"/>
      <c r="C53" s="10"/>
      <c r="D53" s="32"/>
      <c r="E53" s="11"/>
      <c r="F53" s="10"/>
      <c r="G53" s="32"/>
      <c r="H53" s="11"/>
      <c r="I53" s="10"/>
      <c r="J53" s="32"/>
      <c r="K53" s="11"/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24"/>
      <c r="AQ53" s="41"/>
    </row>
    <row r="54" spans="1:46">
      <c r="A54">
        <f t="shared" si="4"/>
        <v>14</v>
      </c>
      <c r="B54" s="6"/>
      <c r="C54" s="10"/>
      <c r="D54" s="32"/>
      <c r="E54" s="11"/>
      <c r="F54" s="10"/>
      <c r="G54" s="32"/>
      <c r="H54" s="11"/>
      <c r="I54" s="10"/>
      <c r="J54" s="32"/>
      <c r="K54" s="11"/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/>
      <c r="AN54" s="32"/>
      <c r="AO54" s="11"/>
      <c r="AP54" s="24"/>
      <c r="AQ54" s="41"/>
    </row>
    <row r="55" spans="1:46">
      <c r="A55">
        <f t="shared" si="4"/>
        <v>15</v>
      </c>
      <c r="B55" s="6"/>
      <c r="C55" s="10"/>
      <c r="D55" s="32"/>
      <c r="E55" s="11"/>
      <c r="F55" s="10"/>
      <c r="G55" s="32"/>
      <c r="H55" s="11"/>
      <c r="I55" s="10"/>
      <c r="J55" s="32"/>
      <c r="K55" s="11"/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2"/>
      <c r="Y55" s="36"/>
      <c r="Z55" s="13"/>
      <c r="AA55" s="12"/>
      <c r="AB55" s="36"/>
      <c r="AC55" s="13"/>
      <c r="AD55" s="12"/>
      <c r="AE55" s="36"/>
      <c r="AF55" s="13"/>
      <c r="AG55" s="12"/>
      <c r="AH55" s="36"/>
      <c r="AI55" s="13"/>
      <c r="AJ55" s="10"/>
      <c r="AK55" s="32"/>
      <c r="AL55" s="11"/>
      <c r="AM55" s="12"/>
      <c r="AN55" s="36"/>
      <c r="AO55" s="13"/>
      <c r="AP55" s="24"/>
      <c r="AQ55" s="41"/>
    </row>
    <row r="56" spans="1:46">
      <c r="A56">
        <f t="shared" si="4"/>
        <v>16</v>
      </c>
      <c r="B56" s="6"/>
      <c r="C56" s="10"/>
      <c r="D56" s="32"/>
      <c r="E56" s="11"/>
      <c r="F56" s="10"/>
      <c r="G56" s="32"/>
      <c r="H56" s="11"/>
      <c r="I56" s="10"/>
      <c r="J56" s="32"/>
      <c r="K56" s="11"/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24"/>
      <c r="AQ56" s="41"/>
    </row>
    <row r="57" spans="1:46">
      <c r="A57">
        <f t="shared" si="4"/>
        <v>17</v>
      </c>
      <c r="B57" s="6"/>
      <c r="C57" s="10"/>
      <c r="D57" s="32"/>
      <c r="E57" s="11"/>
      <c r="F57" s="10"/>
      <c r="G57" s="32"/>
      <c r="H57" s="11"/>
      <c r="I57" s="10"/>
      <c r="J57" s="32"/>
      <c r="K57" s="11"/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24"/>
      <c r="AQ57" s="41"/>
    </row>
    <row r="58" spans="1:46">
      <c r="A58">
        <f t="shared" si="4"/>
        <v>18</v>
      </c>
      <c r="B58" s="6"/>
      <c r="C58" s="10"/>
      <c r="D58" s="32"/>
      <c r="E58" s="11"/>
      <c r="F58" s="10"/>
      <c r="G58" s="32"/>
      <c r="H58" s="11"/>
      <c r="I58" s="10"/>
      <c r="J58" s="32"/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24"/>
      <c r="AQ58" s="76"/>
    </row>
    <row r="59" spans="1:46">
      <c r="A59">
        <f t="shared" si="4"/>
        <v>19</v>
      </c>
      <c r="B59" s="6"/>
      <c r="C59" s="10"/>
      <c r="D59" s="32"/>
      <c r="E59" s="11"/>
      <c r="F59" s="10"/>
      <c r="G59" s="32"/>
      <c r="H59" s="11"/>
      <c r="I59" s="10"/>
      <c r="J59" s="32"/>
      <c r="K59" s="11"/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24"/>
      <c r="AQ59" s="76"/>
    </row>
    <row r="60" spans="1:46">
      <c r="A60">
        <f t="shared" si="4"/>
        <v>20</v>
      </c>
      <c r="B60" s="6"/>
      <c r="C60" s="10"/>
      <c r="D60" s="32"/>
      <c r="E60" s="11"/>
      <c r="F60" s="10"/>
      <c r="G60" s="32"/>
      <c r="H60" s="11"/>
      <c r="I60" s="10"/>
      <c r="J60" s="32"/>
      <c r="K60" s="11"/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24"/>
      <c r="AQ60" s="41"/>
    </row>
    <row r="61" spans="1:46">
      <c r="A61">
        <f t="shared" si="4"/>
        <v>21</v>
      </c>
      <c r="B61" s="6"/>
      <c r="C61" s="12"/>
      <c r="D61" s="36"/>
      <c r="E61" s="13"/>
      <c r="F61" s="12"/>
      <c r="G61" s="36"/>
      <c r="H61" s="13"/>
      <c r="I61" s="12"/>
      <c r="J61" s="36"/>
      <c r="K61" s="13"/>
      <c r="L61" s="12"/>
      <c r="M61" s="36"/>
      <c r="N61" s="13"/>
      <c r="O61" s="12"/>
      <c r="P61" s="36"/>
      <c r="Q61" s="13"/>
      <c r="R61" s="12"/>
      <c r="S61" s="36"/>
      <c r="T61" s="13"/>
      <c r="U61" s="12"/>
      <c r="V61" s="36"/>
      <c r="W61" s="13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28"/>
      <c r="AQ61" s="41"/>
    </row>
    <row r="62" spans="1:46">
      <c r="A62">
        <f t="shared" si="4"/>
        <v>22</v>
      </c>
      <c r="B62" s="6"/>
      <c r="C62" s="10"/>
      <c r="D62" s="32"/>
      <c r="E62" s="11"/>
      <c r="F62" s="10"/>
      <c r="G62" s="32"/>
      <c r="H62" s="11"/>
      <c r="I62" s="10"/>
      <c r="J62" s="32"/>
      <c r="K62" s="11"/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/>
      <c r="AB62" s="32"/>
      <c r="AC62" s="11"/>
      <c r="AD62" s="10"/>
      <c r="AE62" s="32"/>
      <c r="AF62" s="11"/>
      <c r="AG62" s="10"/>
      <c r="AH62" s="32"/>
      <c r="AI62" s="11"/>
      <c r="AJ62" s="10"/>
      <c r="AK62" s="32"/>
      <c r="AL62" s="11"/>
      <c r="AM62" s="10"/>
      <c r="AN62" s="32"/>
      <c r="AO62" s="11"/>
      <c r="AP62" s="28"/>
      <c r="AQ62" s="41"/>
    </row>
    <row r="63" spans="1:46">
      <c r="A63">
        <f t="shared" si="4"/>
        <v>23</v>
      </c>
      <c r="B63" s="6"/>
      <c r="C63" s="10"/>
      <c r="D63" s="32"/>
      <c r="E63" s="11"/>
      <c r="F63" s="10"/>
      <c r="G63" s="32"/>
      <c r="H63" s="11"/>
      <c r="I63" s="10"/>
      <c r="J63" s="32"/>
      <c r="K63" s="11"/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/>
      <c r="AB63" s="32"/>
      <c r="AC63" s="11"/>
      <c r="AD63" s="10"/>
      <c r="AE63" s="32"/>
      <c r="AF63" s="11"/>
      <c r="AG63" s="10"/>
      <c r="AH63" s="32"/>
      <c r="AI63" s="11"/>
      <c r="AJ63" s="10"/>
      <c r="AK63" s="32"/>
      <c r="AL63" s="11"/>
      <c r="AM63" s="10"/>
      <c r="AN63" s="32"/>
      <c r="AO63" s="11"/>
      <c r="AP63" s="24"/>
      <c r="AQ63" s="41"/>
    </row>
    <row r="64" spans="1:46">
      <c r="A64">
        <f t="shared" si="4"/>
        <v>24</v>
      </c>
      <c r="B64" s="6"/>
      <c r="C64" s="10"/>
      <c r="D64" s="32"/>
      <c r="E64" s="11"/>
      <c r="F64" s="10"/>
      <c r="G64" s="32"/>
      <c r="H64" s="11"/>
      <c r="I64" s="10"/>
      <c r="J64" s="32"/>
      <c r="K64" s="11"/>
      <c r="L64" s="10"/>
      <c r="M64" s="32"/>
      <c r="N64" s="11"/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/>
      <c r="AB64" s="32"/>
      <c r="AC64" s="11"/>
      <c r="AD64" s="10"/>
      <c r="AE64" s="32"/>
      <c r="AF64" s="11"/>
      <c r="AG64" s="10"/>
      <c r="AH64" s="32"/>
      <c r="AI64" s="11"/>
      <c r="AJ64" s="10"/>
      <c r="AK64" s="32"/>
      <c r="AL64" s="11"/>
      <c r="AM64" s="10"/>
      <c r="AN64" s="32"/>
      <c r="AO64" s="11"/>
      <c r="AP64" s="24"/>
      <c r="AQ64" s="41"/>
    </row>
    <row r="65" spans="1:43">
      <c r="A65">
        <f t="shared" si="4"/>
        <v>25</v>
      </c>
      <c r="B65" s="6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24"/>
      <c r="AQ65" s="41"/>
    </row>
    <row r="66" spans="1:43">
      <c r="A66">
        <f t="shared" si="4"/>
        <v>26</v>
      </c>
      <c r="B66" s="6"/>
      <c r="C66" s="10"/>
      <c r="D66" s="32"/>
      <c r="E66" s="11"/>
      <c r="F66" s="10"/>
      <c r="G66" s="32"/>
      <c r="H66" s="11"/>
      <c r="I66" s="10"/>
      <c r="J66" s="32"/>
      <c r="K66" s="11"/>
      <c r="L66" s="10"/>
      <c r="M66" s="32"/>
      <c r="N66" s="11"/>
      <c r="O66" s="10"/>
      <c r="P66" s="32"/>
      <c r="Q66" s="11"/>
      <c r="R66" s="10"/>
      <c r="S66" s="32"/>
      <c r="T66" s="11"/>
      <c r="U66" s="10"/>
      <c r="V66" s="32"/>
      <c r="W66" s="11"/>
      <c r="X66" s="10"/>
      <c r="Y66" s="32"/>
      <c r="Z66" s="11"/>
      <c r="AA66" s="10"/>
      <c r="AB66" s="32"/>
      <c r="AC66" s="11"/>
      <c r="AD66" s="10"/>
      <c r="AE66" s="32"/>
      <c r="AF66" s="11"/>
      <c r="AG66" s="10"/>
      <c r="AH66" s="32"/>
      <c r="AI66" s="11"/>
      <c r="AJ66" s="10"/>
      <c r="AK66" s="32"/>
      <c r="AL66" s="11"/>
      <c r="AM66" s="10"/>
      <c r="AN66" s="32"/>
      <c r="AO66" s="11"/>
      <c r="AP66" s="24"/>
      <c r="AQ66" s="41"/>
    </row>
    <row r="67" spans="1:43">
      <c r="A67">
        <f t="shared" si="4"/>
        <v>27</v>
      </c>
      <c r="B67" s="6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0"/>
      <c r="V67" s="32"/>
      <c r="W67" s="11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24"/>
      <c r="AQ67" s="41"/>
    </row>
    <row r="68" spans="1:43">
      <c r="A68">
        <f t="shared" si="4"/>
        <v>28</v>
      </c>
      <c r="B68" s="6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24"/>
      <c r="AQ68" s="41"/>
    </row>
    <row r="69" spans="1:43">
      <c r="A69">
        <f t="shared" si="4"/>
        <v>29</v>
      </c>
      <c r="B69" s="6"/>
      <c r="C69" s="10"/>
      <c r="D69" s="32"/>
      <c r="E69" s="11"/>
      <c r="F69" s="10"/>
      <c r="G69" s="32"/>
      <c r="H69" s="11"/>
      <c r="I69" s="10"/>
      <c r="J69" s="32"/>
      <c r="K69" s="11"/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/>
      <c r="AB69" s="32"/>
      <c r="AC69" s="11"/>
      <c r="AD69" s="10"/>
      <c r="AE69" s="32"/>
      <c r="AF69" s="11"/>
      <c r="AG69" s="10"/>
      <c r="AH69" s="32"/>
      <c r="AI69" s="11"/>
      <c r="AJ69" s="10"/>
      <c r="AK69" s="32"/>
      <c r="AL69" s="11"/>
      <c r="AM69" s="10"/>
      <c r="AN69" s="32"/>
      <c r="AO69" s="11"/>
      <c r="AP69" s="24"/>
      <c r="AQ69" s="41"/>
    </row>
    <row r="70" spans="1:43">
      <c r="A70">
        <f t="shared" si="4"/>
        <v>30</v>
      </c>
      <c r="B70" s="6"/>
      <c r="C70" s="10"/>
      <c r="D70" s="32"/>
      <c r="E70" s="11"/>
      <c r="F70" s="10"/>
      <c r="G70" s="32"/>
      <c r="H70" s="11"/>
      <c r="I70" s="10"/>
      <c r="J70" s="32"/>
      <c r="K70" s="11"/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2"/>
      <c r="Y70" s="36"/>
      <c r="Z70" s="13"/>
      <c r="AA70" s="12"/>
      <c r="AB70" s="36"/>
      <c r="AC70" s="13"/>
      <c r="AD70" s="12"/>
      <c r="AE70" s="36"/>
      <c r="AF70" s="13"/>
      <c r="AG70" s="12"/>
      <c r="AH70" s="36"/>
      <c r="AI70" s="13"/>
      <c r="AJ70" s="10"/>
      <c r="AK70" s="32"/>
      <c r="AL70" s="11"/>
      <c r="AM70" s="12"/>
      <c r="AN70" s="36"/>
      <c r="AO70" s="13"/>
      <c r="AP70" s="24"/>
      <c r="AQ70" s="41"/>
    </row>
    <row r="71" spans="1:43">
      <c r="A71">
        <f t="shared" si="4"/>
        <v>31</v>
      </c>
      <c r="B71" s="6"/>
      <c r="C71" s="10"/>
      <c r="D71" s="32"/>
      <c r="E71" s="11"/>
      <c r="F71" s="10"/>
      <c r="G71" s="32"/>
      <c r="H71" s="11"/>
      <c r="I71" s="10"/>
      <c r="J71" s="32"/>
      <c r="K71" s="11"/>
      <c r="L71" s="10"/>
      <c r="M71" s="32"/>
      <c r="N71" s="11"/>
      <c r="O71" s="10"/>
      <c r="P71" s="32"/>
      <c r="Q71" s="11"/>
      <c r="R71" s="10"/>
      <c r="S71" s="32"/>
      <c r="T71" s="11"/>
      <c r="U71" s="10"/>
      <c r="V71" s="32"/>
      <c r="W71" s="11"/>
      <c r="X71" s="10"/>
      <c r="Y71" s="32"/>
      <c r="Z71" s="11"/>
      <c r="AA71" s="10"/>
      <c r="AB71" s="32"/>
      <c r="AC71" s="11"/>
      <c r="AD71" s="10"/>
      <c r="AE71" s="32"/>
      <c r="AF71" s="11"/>
      <c r="AG71" s="10"/>
      <c r="AH71" s="32"/>
      <c r="AI71" s="11"/>
      <c r="AJ71" s="10"/>
      <c r="AK71" s="32"/>
      <c r="AL71" s="11"/>
      <c r="AM71" s="10"/>
      <c r="AN71" s="32"/>
      <c r="AO71" s="11"/>
      <c r="AP71" s="24"/>
      <c r="AQ71" s="41"/>
    </row>
    <row r="72" spans="1:43">
      <c r="A72">
        <f t="shared" si="4"/>
        <v>32</v>
      </c>
      <c r="B72" s="6"/>
      <c r="C72" s="10"/>
      <c r="D72" s="32"/>
      <c r="E72" s="11"/>
      <c r="F72" s="10"/>
      <c r="G72" s="32"/>
      <c r="H72" s="11"/>
      <c r="I72" s="10"/>
      <c r="J72" s="32"/>
      <c r="K72" s="11"/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/>
      <c r="AB72" s="32"/>
      <c r="AC72" s="11"/>
      <c r="AD72" s="10"/>
      <c r="AE72" s="32"/>
      <c r="AF72" s="11"/>
      <c r="AG72" s="10"/>
      <c r="AH72" s="32"/>
      <c r="AI72" s="11"/>
      <c r="AJ72" s="10"/>
      <c r="AK72" s="32"/>
      <c r="AL72" s="11"/>
      <c r="AM72" s="10"/>
      <c r="AN72" s="32"/>
      <c r="AO72" s="11"/>
      <c r="AP72" s="24"/>
      <c r="AQ72" s="41"/>
    </row>
    <row r="73" spans="1:43">
      <c r="A73">
        <f t="shared" si="4"/>
        <v>33</v>
      </c>
      <c r="B73" s="6"/>
      <c r="C73" s="10"/>
      <c r="D73" s="32"/>
      <c r="E73" s="11"/>
      <c r="F73" s="10"/>
      <c r="G73" s="32"/>
      <c r="H73" s="11"/>
      <c r="I73" s="10"/>
      <c r="J73" s="32"/>
      <c r="K73" s="11"/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24"/>
      <c r="AQ73" s="41"/>
    </row>
    <row r="74" spans="1:43">
      <c r="A74">
        <f t="shared" si="4"/>
        <v>34</v>
      </c>
      <c r="B74" s="6"/>
      <c r="C74" s="10"/>
      <c r="D74" s="32"/>
      <c r="E74" s="11"/>
      <c r="F74" s="10"/>
      <c r="G74" s="32"/>
      <c r="H74" s="11"/>
      <c r="I74" s="10"/>
      <c r="J74" s="32"/>
      <c r="K74" s="11"/>
      <c r="L74" s="10"/>
      <c r="M74" s="32"/>
      <c r="N74" s="11"/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/>
      <c r="AE74" s="32"/>
      <c r="AF74" s="11"/>
      <c r="AG74" s="10"/>
      <c r="AH74" s="32"/>
      <c r="AI74" s="11"/>
      <c r="AJ74" s="10"/>
      <c r="AK74" s="32"/>
      <c r="AL74" s="11"/>
      <c r="AM74" s="10"/>
      <c r="AN74" s="32"/>
      <c r="AO74" s="11"/>
      <c r="AP74" s="24"/>
      <c r="AQ74" s="41"/>
    </row>
    <row r="75" spans="1:43">
      <c r="A75">
        <f t="shared" si="4"/>
        <v>35</v>
      </c>
      <c r="B75" s="6"/>
      <c r="C75" s="10"/>
      <c r="D75" s="32"/>
      <c r="E75" s="11"/>
      <c r="F75" s="10"/>
      <c r="G75" s="32"/>
      <c r="H75" s="11"/>
      <c r="I75" s="10"/>
      <c r="J75" s="32"/>
      <c r="K75" s="11"/>
      <c r="L75" s="10"/>
      <c r="M75" s="32"/>
      <c r="N75" s="11"/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/>
      <c r="AE75" s="32"/>
      <c r="AF75" s="11"/>
      <c r="AG75" s="10"/>
      <c r="AH75" s="32"/>
      <c r="AI75" s="11"/>
      <c r="AJ75" s="10"/>
      <c r="AK75" s="32"/>
      <c r="AL75" s="11"/>
      <c r="AM75" s="10"/>
      <c r="AN75" s="32"/>
      <c r="AO75" s="11"/>
      <c r="AP75" s="24"/>
      <c r="AQ75" s="41"/>
    </row>
    <row r="76" spans="1:43">
      <c r="A76">
        <f t="shared" si="4"/>
        <v>36</v>
      </c>
      <c r="B76" s="6"/>
      <c r="C76" s="10"/>
      <c r="D76" s="32"/>
      <c r="E76" s="11"/>
      <c r="F76" s="10"/>
      <c r="G76" s="32"/>
      <c r="H76" s="11"/>
      <c r="I76" s="10"/>
      <c r="J76" s="32"/>
      <c r="K76" s="11"/>
      <c r="L76" s="10"/>
      <c r="M76" s="32"/>
      <c r="N76" s="11"/>
      <c r="O76" s="10"/>
      <c r="P76" s="32"/>
      <c r="Q76" s="11"/>
      <c r="R76" s="10"/>
      <c r="S76" s="32"/>
      <c r="T76" s="11"/>
      <c r="U76" s="10"/>
      <c r="V76" s="32"/>
      <c r="W76" s="11"/>
      <c r="X76" s="10"/>
      <c r="Y76" s="32"/>
      <c r="Z76" s="11"/>
      <c r="AA76" s="10"/>
      <c r="AB76" s="32"/>
      <c r="AC76" s="11"/>
      <c r="AD76" s="10"/>
      <c r="AE76" s="32"/>
      <c r="AF76" s="11"/>
      <c r="AG76" s="10"/>
      <c r="AH76" s="32"/>
      <c r="AI76" s="11"/>
      <c r="AJ76" s="10"/>
      <c r="AK76" s="32"/>
      <c r="AL76" s="11"/>
      <c r="AM76" s="10"/>
      <c r="AN76" s="32"/>
      <c r="AO76" s="11"/>
      <c r="AP76" s="24"/>
      <c r="AQ76" s="41"/>
    </row>
    <row r="77" spans="1:43">
      <c r="A77">
        <f t="shared" si="4"/>
        <v>37</v>
      </c>
      <c r="B77" s="6"/>
      <c r="C77" s="10"/>
      <c r="D77" s="32"/>
      <c r="E77" s="11"/>
      <c r="F77" s="10"/>
      <c r="G77" s="32"/>
      <c r="H77" s="11"/>
      <c r="I77" s="10"/>
      <c r="J77" s="32"/>
      <c r="K77" s="11"/>
      <c r="L77" s="10"/>
      <c r="M77" s="32"/>
      <c r="N77" s="11"/>
      <c r="O77" s="10"/>
      <c r="P77" s="32"/>
      <c r="Q77" s="11"/>
      <c r="R77" s="10"/>
      <c r="S77" s="32"/>
      <c r="T77" s="11"/>
      <c r="U77" s="10"/>
      <c r="V77" s="32"/>
      <c r="W77" s="11"/>
      <c r="X77" s="10"/>
      <c r="Y77" s="32"/>
      <c r="Z77" s="11"/>
      <c r="AA77" s="10"/>
      <c r="AB77" s="32"/>
      <c r="AC77" s="11"/>
      <c r="AD77" s="10"/>
      <c r="AE77" s="32"/>
      <c r="AF77" s="11"/>
      <c r="AG77" s="10"/>
      <c r="AH77" s="32"/>
      <c r="AI77" s="11"/>
      <c r="AJ77" s="10"/>
      <c r="AK77" s="32"/>
      <c r="AL77" s="11"/>
      <c r="AM77" s="10"/>
      <c r="AN77" s="32"/>
      <c r="AO77" s="11"/>
      <c r="AP77" s="24"/>
      <c r="AQ77" s="41"/>
    </row>
    <row r="78" spans="1:43">
      <c r="A78">
        <f t="shared" si="4"/>
        <v>38</v>
      </c>
      <c r="B78" s="6"/>
      <c r="C78" s="10"/>
      <c r="D78" s="32"/>
      <c r="E78" s="11"/>
      <c r="F78" s="10"/>
      <c r="G78" s="32"/>
      <c r="H78" s="11"/>
      <c r="I78" s="10"/>
      <c r="J78" s="32"/>
      <c r="K78" s="11"/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/>
      <c r="AB78" s="32"/>
      <c r="AC78" s="11"/>
      <c r="AD78" s="10"/>
      <c r="AE78" s="32"/>
      <c r="AF78" s="11"/>
      <c r="AG78" s="10"/>
      <c r="AH78" s="32"/>
      <c r="AI78" s="11"/>
      <c r="AJ78" s="10"/>
      <c r="AK78" s="32"/>
      <c r="AL78" s="11"/>
      <c r="AM78" s="10"/>
      <c r="AN78" s="32"/>
      <c r="AO78" s="11"/>
      <c r="AP78" s="24"/>
      <c r="AQ78" s="41"/>
    </row>
    <row r="79" spans="1:43"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24"/>
      <c r="AQ79" s="41"/>
    </row>
    <row r="80" spans="1:43">
      <c r="X80" s="10"/>
      <c r="Y80" s="32"/>
      <c r="Z80" s="11"/>
      <c r="AA80" s="10"/>
      <c r="AB80" s="32"/>
      <c r="AC80" s="11"/>
      <c r="AD80" s="10"/>
      <c r="AE80" s="32"/>
      <c r="AF80" s="11"/>
      <c r="AG80" s="10"/>
      <c r="AH80" s="32"/>
      <c r="AI80" s="11"/>
      <c r="AJ80" s="10"/>
      <c r="AK80" s="32"/>
      <c r="AL80" s="11"/>
      <c r="AM80" s="10"/>
      <c r="AN80" s="32"/>
      <c r="AO80" s="11"/>
      <c r="AP80" s="24"/>
      <c r="AQ80" s="41"/>
    </row>
    <row r="81" spans="24:43">
      <c r="X81" s="10"/>
      <c r="Y81" s="32"/>
      <c r="Z81" s="11"/>
      <c r="AA81" s="10"/>
      <c r="AB81" s="32"/>
      <c r="AC81" s="11"/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24"/>
      <c r="AQ81" s="41"/>
    </row>
    <row r="82" spans="24:43"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24"/>
      <c r="AQ82" s="41"/>
    </row>
    <row r="83" spans="24:43">
      <c r="X83" s="10"/>
      <c r="Y83" s="32"/>
      <c r="Z83" s="11"/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24"/>
      <c r="AQ83" s="41"/>
    </row>
    <row r="84" spans="24:43">
      <c r="X84" s="10"/>
      <c r="Y84" s="32"/>
      <c r="Z84" s="11"/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24"/>
      <c r="AQ84" s="41"/>
    </row>
    <row r="85" spans="24:43"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24"/>
      <c r="AQ85" s="41"/>
    </row>
    <row r="86" spans="24:43">
      <c r="X86" s="10"/>
      <c r="Y86" s="32"/>
      <c r="Z86" s="11"/>
      <c r="AA86" s="10"/>
      <c r="AB86" s="32"/>
      <c r="AC86" s="11"/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24"/>
      <c r="AQ86" s="41"/>
    </row>
    <row r="87" spans="24:43">
      <c r="X87" s="10"/>
      <c r="Y87" s="32"/>
      <c r="Z87" s="11"/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</row>
  </sheetData>
  <mergeCells count="13">
    <mergeCell ref="C39:E39"/>
    <mergeCell ref="F39:H39"/>
    <mergeCell ref="I39:K39"/>
    <mergeCell ref="L39:N39"/>
    <mergeCell ref="AM39:AO39"/>
    <mergeCell ref="AA39:AC39"/>
    <mergeCell ref="AD39:AF39"/>
    <mergeCell ref="AG39:AI39"/>
    <mergeCell ref="AJ39:AL39"/>
    <mergeCell ref="O39:Q39"/>
    <mergeCell ref="R39:T39"/>
    <mergeCell ref="U39:W39"/>
    <mergeCell ref="X39:Z39"/>
  </mergeCells>
  <phoneticPr fontId="4" type="noConversion"/>
  <pageMargins left="0.75" right="0.75" top="1" bottom="1" header="0" footer="0"/>
  <pageSetup paperSize="9" scale="4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3"/>
  <dimension ref="A1:CA919"/>
  <sheetViews>
    <sheetView zoomScale="70" zoomScaleNormal="70" workbookViewId="0">
      <selection activeCell="B5" sqref="B5:G39"/>
    </sheetView>
  </sheetViews>
  <sheetFormatPr baseColWidth="10" defaultColWidth="11.5703125" defaultRowHeight="12.75"/>
  <cols>
    <col min="1" max="1" width="5" customWidth="1"/>
    <col min="2" max="2" width="14.5703125" customWidth="1"/>
    <col min="3" max="3" width="7.42578125" customWidth="1"/>
    <col min="4" max="4" width="6.140625" customWidth="1"/>
    <col min="5" max="5" width="5.42578125" customWidth="1"/>
    <col min="6" max="6" width="4.42578125" customWidth="1"/>
    <col min="7" max="7" width="5.28515625" customWidth="1"/>
    <col min="8" max="8" width="4.85546875" customWidth="1"/>
    <col min="9" max="9" width="5.28515625" customWidth="1"/>
    <col min="10" max="13" width="4.7109375" customWidth="1"/>
    <col min="14" max="14" width="6.140625" customWidth="1"/>
    <col min="15" max="15" width="4.7109375" customWidth="1"/>
    <col min="16" max="16" width="4.28515625" customWidth="1"/>
    <col min="17" max="17" width="5.28515625" customWidth="1"/>
    <col min="18" max="18" width="5" customWidth="1"/>
    <col min="19" max="19" width="4.5703125" customWidth="1"/>
    <col min="20" max="20" width="4.28515625" customWidth="1"/>
    <col min="21" max="21" width="5" customWidth="1"/>
    <col min="22" max="22" width="4.5703125" customWidth="1"/>
    <col min="23" max="23" width="5.28515625" customWidth="1"/>
    <col min="24" max="24" width="4.7109375" customWidth="1"/>
    <col min="25" max="25" width="4" customWidth="1"/>
    <col min="26" max="26" width="4.42578125" customWidth="1"/>
    <col min="27" max="27" width="5" customWidth="1"/>
    <col min="28" max="28" width="4.5703125" customWidth="1"/>
    <col min="29" max="29" width="4" customWidth="1"/>
    <col min="30" max="30" width="4.5703125" customWidth="1"/>
    <col min="31" max="31" width="5" customWidth="1"/>
    <col min="32" max="32" width="4.5703125" customWidth="1"/>
    <col min="33" max="33" width="4.85546875" customWidth="1"/>
    <col min="34" max="34" width="6" customWidth="1"/>
    <col min="35" max="36" width="4.42578125" customWidth="1"/>
    <col min="37" max="37" width="5.5703125" customWidth="1"/>
    <col min="38" max="40" width="4.42578125" customWidth="1"/>
    <col min="41" max="41" width="5.5703125" customWidth="1"/>
    <col min="42" max="69" width="4.42578125" customWidth="1"/>
    <col min="70" max="70" width="5" customWidth="1"/>
    <col min="71" max="72" width="4.42578125" customWidth="1"/>
    <col min="73" max="73" width="11.140625" style="24" customWidth="1"/>
    <col min="74" max="74" width="5.42578125" style="16" customWidth="1"/>
    <col min="75" max="76" width="5.42578125" customWidth="1"/>
    <col min="77" max="78" width="7" customWidth="1"/>
  </cols>
  <sheetData>
    <row r="1" spans="1:79">
      <c r="A1" s="5" t="s">
        <v>85</v>
      </c>
      <c r="B1" s="52"/>
      <c r="C1" s="222"/>
    </row>
    <row r="2" spans="1:79">
      <c r="A2" t="s">
        <v>10</v>
      </c>
      <c r="C2" s="328"/>
      <c r="E2" s="328">
        <f>+E3/6</f>
        <v>149.83333333333334</v>
      </c>
    </row>
    <row r="3" spans="1:79" ht="13.5" thickBot="1">
      <c r="A3">
        <f>+GENERAL!B6</f>
        <v>12</v>
      </c>
      <c r="C3" s="41"/>
      <c r="E3" s="41">
        <f>SUM(E5:E30)</f>
        <v>899</v>
      </c>
      <c r="CA3" s="101"/>
    </row>
    <row r="4" spans="1:79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P4" s="126"/>
      <c r="CA4" s="101"/>
    </row>
    <row r="5" spans="1:79" ht="13.5" thickBot="1">
      <c r="A5" s="150">
        <v>1</v>
      </c>
      <c r="B5" s="23" t="s">
        <v>9</v>
      </c>
      <c r="C5" s="89">
        <f>+Q$55</f>
        <v>165</v>
      </c>
      <c r="D5" s="287">
        <f>+R$56</f>
        <v>0</v>
      </c>
      <c r="E5" s="45">
        <f>+R$55</f>
        <v>76</v>
      </c>
      <c r="F5" s="18">
        <f>+Q$41</f>
        <v>80</v>
      </c>
      <c r="G5" s="235">
        <f>IF(E5&lt;A$3/2,-1,1)*800000+C5*1000+D5*0+E5/1000</f>
        <v>965000.076</v>
      </c>
      <c r="I5" s="200">
        <f>+C5/E5</f>
        <v>2.1710526315789473</v>
      </c>
      <c r="M5" s="16"/>
      <c r="P5" s="126"/>
      <c r="CA5" s="101"/>
    </row>
    <row r="6" spans="1:79" ht="13.5" thickBot="1">
      <c r="A6" s="150">
        <v>2</v>
      </c>
      <c r="B6" s="241" t="s">
        <v>164</v>
      </c>
      <c r="C6" s="89">
        <f>+AI$55</f>
        <v>49</v>
      </c>
      <c r="D6" s="287">
        <f>+AJ$56</f>
        <v>0</v>
      </c>
      <c r="E6" s="45">
        <f>+AJ$55</f>
        <v>84</v>
      </c>
      <c r="F6" s="18">
        <f>+AI$41</f>
        <v>40</v>
      </c>
      <c r="G6" s="235">
        <f>IF(E6&lt;A$3/2,-1,1)*800000+C6*1000+D6*0+E6/1000</f>
        <v>849000.08400000003</v>
      </c>
      <c r="I6" s="200">
        <f t="shared" ref="I6:I26" si="0">+C6/E6</f>
        <v>0.58333333333333337</v>
      </c>
      <c r="M6" s="16"/>
      <c r="N6" s="240"/>
      <c r="O6" s="240"/>
      <c r="P6" s="126"/>
      <c r="CA6" s="101"/>
    </row>
    <row r="7" spans="1:79" ht="13.5" thickBot="1">
      <c r="A7" s="150">
        <v>3</v>
      </c>
      <c r="B7" s="241" t="s">
        <v>162</v>
      </c>
      <c r="C7" s="89">
        <f>+AY$55</f>
        <v>40</v>
      </c>
      <c r="D7" s="287">
        <f>+AZ$56</f>
        <v>0</v>
      </c>
      <c r="E7" s="45">
        <f>+AZ$55</f>
        <v>76</v>
      </c>
      <c r="F7" s="18">
        <f>+AY$41</f>
        <v>20</v>
      </c>
      <c r="G7" s="235">
        <f>IF(E7&lt;A$3/2,-1,1)*800000+C7*1000+D7*0+E7/1000</f>
        <v>840000.076</v>
      </c>
      <c r="I7" s="200">
        <f t="shared" si="0"/>
        <v>0.52631578947368418</v>
      </c>
      <c r="M7" s="16"/>
      <c r="N7" s="240"/>
      <c r="O7" s="240"/>
      <c r="P7" s="126"/>
      <c r="AE7" s="240"/>
      <c r="CA7" s="101"/>
    </row>
    <row r="8" spans="1:79" ht="13.5" thickBot="1">
      <c r="A8" s="150">
        <v>4</v>
      </c>
      <c r="B8" s="23" t="s">
        <v>177</v>
      </c>
      <c r="C8" s="89">
        <f>+BI$55</f>
        <v>33</v>
      </c>
      <c r="D8" s="287">
        <f>+BK$56</f>
        <v>0</v>
      </c>
      <c r="E8" s="45">
        <f>+BJ$55</f>
        <v>53</v>
      </c>
      <c r="F8" s="18">
        <f>+BI$41</f>
        <v>10</v>
      </c>
      <c r="G8" s="235">
        <f>IF(E8&lt;A$3/2,-1,1)*800000+C8*1000+D8*0+E8/1000</f>
        <v>833000.05299999996</v>
      </c>
      <c r="I8" s="200">
        <f t="shared" si="0"/>
        <v>0.62264150943396224</v>
      </c>
      <c r="M8" s="16"/>
      <c r="BV8" s="302"/>
      <c r="CA8" s="101"/>
    </row>
    <row r="9" spans="1:79" ht="13.5" thickBot="1">
      <c r="A9" s="150">
        <v>5</v>
      </c>
      <c r="B9" s="241" t="s">
        <v>121</v>
      </c>
      <c r="C9" s="89">
        <f>+Y$55</f>
        <v>20</v>
      </c>
      <c r="D9" s="287">
        <f>+Z$56</f>
        <v>0</v>
      </c>
      <c r="E9" s="45">
        <f>+Z$55</f>
        <v>85</v>
      </c>
      <c r="F9" s="18">
        <f>+Y$41</f>
        <v>5</v>
      </c>
      <c r="G9" s="235">
        <f>IF(E9&lt;A$3/2,-1,1)*800000+C9*1000+D9*0+E9/1000</f>
        <v>820000.08499999996</v>
      </c>
      <c r="I9" s="200">
        <f t="shared" si="0"/>
        <v>0.23529411764705882</v>
      </c>
      <c r="M9" s="16"/>
      <c r="BV9" s="302"/>
      <c r="CA9" s="101"/>
    </row>
    <row r="10" spans="1:79" ht="13.5" thickBot="1">
      <c r="A10" s="150">
        <v>6</v>
      </c>
      <c r="B10" s="23" t="s">
        <v>120</v>
      </c>
      <c r="C10" s="89">
        <f>+C$55</f>
        <v>15</v>
      </c>
      <c r="D10" s="287">
        <f>+D$56</f>
        <v>0</v>
      </c>
      <c r="E10" s="46">
        <f>+D$55</f>
        <v>112</v>
      </c>
      <c r="F10" s="18">
        <f>+C$41</f>
        <v>0</v>
      </c>
      <c r="G10" s="235">
        <f>IF(E10&lt;A$3/2,-1,1)*800000+C10*1000+D10*0+E10/1000</f>
        <v>815000.11199999996</v>
      </c>
      <c r="I10" s="200">
        <f t="shared" si="0"/>
        <v>0.13392857142857142</v>
      </c>
      <c r="M10" s="16"/>
      <c r="CA10" s="101"/>
    </row>
    <row r="11" spans="1:79" ht="13.5" thickBot="1">
      <c r="A11" s="150">
        <v>7</v>
      </c>
      <c r="B11" s="162" t="s">
        <v>131</v>
      </c>
      <c r="C11" s="89">
        <f>+AK$55</f>
        <v>11</v>
      </c>
      <c r="D11" s="287">
        <f>+AL$56</f>
        <v>0</v>
      </c>
      <c r="E11" s="45">
        <f>+AL$55</f>
        <v>6</v>
      </c>
      <c r="F11" s="18">
        <f>+AK$41</f>
        <v>0</v>
      </c>
      <c r="G11" s="235">
        <f>IF(E11&lt;A$3/2,-1,1)*800000+C11*1000+D11*0+E11/1000</f>
        <v>811000.00600000005</v>
      </c>
      <c r="I11" s="200">
        <f t="shared" si="0"/>
        <v>1.8333333333333333</v>
      </c>
      <c r="M11" s="16"/>
      <c r="N11" s="65"/>
      <c r="O11" s="65"/>
      <c r="CA11" s="101"/>
    </row>
    <row r="12" spans="1:79" ht="13.5" thickBot="1">
      <c r="A12" s="150">
        <v>8</v>
      </c>
      <c r="B12" s="162" t="s">
        <v>144</v>
      </c>
      <c r="C12" s="89">
        <f>+AO$55</f>
        <v>9</v>
      </c>
      <c r="D12" s="287">
        <f>+AP$56</f>
        <v>0</v>
      </c>
      <c r="E12" s="45">
        <f>+AP$55</f>
        <v>28</v>
      </c>
      <c r="F12" s="18">
        <f>+AO$41</f>
        <v>0</v>
      </c>
      <c r="G12" s="235">
        <f>IF(E12&lt;A$3/2,-1,1)*800000+C12*1000+D12*0+E12/1000</f>
        <v>809000.02800000005</v>
      </c>
      <c r="I12" s="200">
        <f t="shared" si="0"/>
        <v>0.32142857142857145</v>
      </c>
      <c r="M12" s="16"/>
      <c r="CA12" s="101"/>
    </row>
    <row r="13" spans="1:79" ht="13.5" thickBot="1">
      <c r="A13" s="150">
        <v>9</v>
      </c>
      <c r="B13" s="23" t="s">
        <v>94</v>
      </c>
      <c r="C13" s="89">
        <f>+U$55</f>
        <v>8</v>
      </c>
      <c r="D13" s="287">
        <f>+V$56</f>
        <v>0</v>
      </c>
      <c r="E13" s="45">
        <f>+V$55</f>
        <v>84</v>
      </c>
      <c r="F13" s="18">
        <f>+U$41</f>
        <v>0</v>
      </c>
      <c r="G13" s="235">
        <f>IF(E13&lt;A$3/2,-1,1)*800000+C13*1000+D13*0+E13/1000</f>
        <v>808000.08400000003</v>
      </c>
      <c r="I13" s="200">
        <f t="shared" si="0"/>
        <v>9.5238095238095233E-2</v>
      </c>
      <c r="M13" s="16"/>
      <c r="CA13" s="101"/>
    </row>
    <row r="14" spans="1:79" ht="13.5" thickBot="1">
      <c r="A14" s="150">
        <v>10</v>
      </c>
      <c r="B14" s="23" t="s">
        <v>1</v>
      </c>
      <c r="C14" s="89">
        <f>+G$55</f>
        <v>-2</v>
      </c>
      <c r="D14" s="287">
        <f>+H$56</f>
        <v>0</v>
      </c>
      <c r="E14" s="45">
        <f>+H$55</f>
        <v>10</v>
      </c>
      <c r="F14" s="18">
        <f>+G$41</f>
        <v>0</v>
      </c>
      <c r="G14" s="235">
        <f>IF(E14&lt;A$3/2,-1,1)*800000+C14*1000+D14*0+E14/1000</f>
        <v>798000.01</v>
      </c>
      <c r="I14" s="200">
        <f t="shared" si="0"/>
        <v>-0.2</v>
      </c>
      <c r="M14" s="16"/>
      <c r="N14" s="240"/>
      <c r="O14" s="240"/>
      <c r="AA14" s="240"/>
    </row>
    <row r="15" spans="1:79" ht="13.5" thickBot="1">
      <c r="A15" s="150">
        <v>11</v>
      </c>
      <c r="B15" s="241" t="s">
        <v>178</v>
      </c>
      <c r="C15" s="89">
        <f>+BA$55</f>
        <v>-6</v>
      </c>
      <c r="D15" s="287">
        <f>+BB$56</f>
        <v>0</v>
      </c>
      <c r="E15" s="45">
        <f>+BB$55</f>
        <v>11</v>
      </c>
      <c r="F15" s="18">
        <f>+BA$41</f>
        <v>0</v>
      </c>
      <c r="G15" s="235">
        <f>IF(E15&lt;A$3/2,-1,1)*800000+C15*1000+D15*0+E15/1000</f>
        <v>794000.01100000006</v>
      </c>
      <c r="I15" s="200">
        <f t="shared" si="0"/>
        <v>-0.54545454545454541</v>
      </c>
      <c r="M15" s="16"/>
      <c r="N15" s="65"/>
      <c r="O15" s="65"/>
      <c r="X15" s="43"/>
      <c r="AA15" s="240"/>
    </row>
    <row r="16" spans="1:79" ht="13.5" customHeight="1" thickBot="1">
      <c r="A16" s="150">
        <v>12</v>
      </c>
      <c r="B16" s="23" t="s">
        <v>163</v>
      </c>
      <c r="C16" s="89">
        <f>+AE$55</f>
        <v>-10</v>
      </c>
      <c r="D16" s="287">
        <f>+AF$56</f>
        <v>0</v>
      </c>
      <c r="E16" s="45">
        <f>+AF$55</f>
        <v>33</v>
      </c>
      <c r="F16" s="18">
        <f>+AE$41</f>
        <v>0</v>
      </c>
      <c r="G16" s="235">
        <f>IF(E16&lt;A$3/2,-1,1)*800000+C16*1000+D16*0+E16/1000</f>
        <v>790000.03300000005</v>
      </c>
      <c r="I16" s="200">
        <f t="shared" si="0"/>
        <v>-0.30303030303030304</v>
      </c>
      <c r="M16" s="16"/>
      <c r="N16" s="65"/>
      <c r="O16" s="65"/>
    </row>
    <row r="17" spans="1:32" ht="13.5" customHeight="1" thickBot="1">
      <c r="A17" s="150">
        <v>13</v>
      </c>
      <c r="B17" s="241" t="s">
        <v>181</v>
      </c>
      <c r="C17" s="89">
        <f>+BQ$55</f>
        <v>-11</v>
      </c>
      <c r="D17" s="287">
        <f>+BR$56</f>
        <v>0</v>
      </c>
      <c r="E17" s="45">
        <f>+BR$55</f>
        <v>8</v>
      </c>
      <c r="F17" s="18">
        <f>+BQ$41</f>
        <v>0</v>
      </c>
      <c r="G17" s="235">
        <f>IF(E17&lt;A$3/2,-1,1)*800000+C17*1000+D17*0+E17/1000</f>
        <v>789000.00800000003</v>
      </c>
      <c r="I17" s="200">
        <f t="shared" si="0"/>
        <v>-1.375</v>
      </c>
      <c r="M17" s="16"/>
    </row>
    <row r="18" spans="1:32" ht="13.5" customHeight="1" thickBot="1">
      <c r="A18" s="150">
        <v>14</v>
      </c>
      <c r="B18" s="162" t="s">
        <v>132</v>
      </c>
      <c r="C18" s="89">
        <f>+BS$55</f>
        <v>-12</v>
      </c>
      <c r="D18" s="287">
        <f>+BT$56</f>
        <v>0</v>
      </c>
      <c r="E18" s="45">
        <f>+BT$55</f>
        <v>6</v>
      </c>
      <c r="F18" s="18">
        <f>+BS$41</f>
        <v>0</v>
      </c>
      <c r="G18" s="235">
        <f>IF(E18&lt;A$3/2,-1,1)*800000+C18*1000+D18*0+E18/1000</f>
        <v>788000.00600000005</v>
      </c>
      <c r="I18" s="200">
        <f t="shared" si="0"/>
        <v>-2</v>
      </c>
      <c r="M18" s="16"/>
      <c r="N18" s="65"/>
      <c r="O18" s="65"/>
    </row>
    <row r="19" spans="1:32" ht="13.5" customHeight="1" thickBot="1">
      <c r="A19" s="150">
        <v>15</v>
      </c>
      <c r="B19" s="241" t="s">
        <v>219</v>
      </c>
      <c r="C19" s="89">
        <f>+W$55</f>
        <v>-16</v>
      </c>
      <c r="D19" s="287">
        <f>+X$56</f>
        <v>0</v>
      </c>
      <c r="E19" s="45">
        <f>+X$55</f>
        <v>35</v>
      </c>
      <c r="F19" s="18">
        <f>+W$41</f>
        <v>0</v>
      </c>
      <c r="G19" s="235">
        <f>IF(E19&lt;A$3/2,-1,1)*800000+C19*1000+D19*0+E19/1000</f>
        <v>784000.03500000003</v>
      </c>
      <c r="I19" s="200">
        <f t="shared" si="0"/>
        <v>-0.45714285714285713</v>
      </c>
      <c r="M19" s="16"/>
      <c r="N19" s="240"/>
      <c r="O19" s="240"/>
      <c r="AA19" s="240"/>
      <c r="AE19" s="240"/>
      <c r="AF19" s="16"/>
    </row>
    <row r="20" spans="1:32" ht="13.5" customHeight="1" thickBot="1">
      <c r="A20" s="150">
        <v>16</v>
      </c>
      <c r="B20" s="23" t="s">
        <v>147</v>
      </c>
      <c r="C20" s="89">
        <f>+AA$55</f>
        <v>-17</v>
      </c>
      <c r="D20" s="287">
        <f>+AB$56</f>
        <v>0</v>
      </c>
      <c r="E20" s="45">
        <f>+AB$55</f>
        <v>22</v>
      </c>
      <c r="F20" s="18">
        <f>+AA$41</f>
        <v>0</v>
      </c>
      <c r="G20" s="235">
        <f>IF(E20&lt;A$3/2,-1,1)*800000+C20*1000+D20*0+E20/1000</f>
        <v>783000.022</v>
      </c>
      <c r="I20" s="200">
        <f t="shared" si="0"/>
        <v>-0.77272727272727271</v>
      </c>
      <c r="M20" s="16"/>
      <c r="AA20" s="240"/>
      <c r="AF20" s="16"/>
    </row>
    <row r="21" spans="1:32" ht="13.5" customHeight="1" thickBot="1">
      <c r="A21" s="150">
        <v>17</v>
      </c>
      <c r="B21" s="162" t="s">
        <v>158</v>
      </c>
      <c r="C21" s="89">
        <f>+E$55</f>
        <v>-21</v>
      </c>
      <c r="D21" s="287">
        <f>+F$56</f>
        <v>0</v>
      </c>
      <c r="E21" s="45">
        <f>+F$55</f>
        <v>39</v>
      </c>
      <c r="F21" s="18">
        <f>+E$41</f>
        <v>0</v>
      </c>
      <c r="G21" s="235">
        <f>IF(E21&lt;A$3/2,-1,1)*800000+C21*1000+D21*0+E21/1000</f>
        <v>779000.03899999999</v>
      </c>
      <c r="I21" s="200">
        <f t="shared" si="0"/>
        <v>-0.53846153846153844</v>
      </c>
      <c r="M21" s="16"/>
      <c r="AA21" s="240"/>
      <c r="AF21" s="16"/>
    </row>
    <row r="22" spans="1:32" ht="13.5" thickBot="1">
      <c r="A22" s="150">
        <v>18</v>
      </c>
      <c r="B22" s="23" t="s">
        <v>160</v>
      </c>
      <c r="C22" s="89">
        <f>+AG$55</f>
        <v>-26</v>
      </c>
      <c r="D22" s="287">
        <f>+AH$56</f>
        <v>0</v>
      </c>
      <c r="E22" s="45">
        <f>+AH$55</f>
        <v>22</v>
      </c>
      <c r="F22" s="18">
        <f>+AG$41</f>
        <v>0</v>
      </c>
      <c r="G22" s="235">
        <f>IF(E22&lt;A$3/2,-1,1)*800000+C22*1000+D22*0+E22/1000</f>
        <v>774000.022</v>
      </c>
      <c r="I22" s="200">
        <f t="shared" si="0"/>
        <v>-1.1818181818181819</v>
      </c>
      <c r="M22" s="16"/>
      <c r="N22" s="65"/>
      <c r="O22" s="65"/>
      <c r="AA22" s="240"/>
      <c r="AE22" s="65"/>
      <c r="AF22" s="16"/>
    </row>
    <row r="23" spans="1:32" ht="13.5" thickBot="1">
      <c r="A23" s="150">
        <v>19</v>
      </c>
      <c r="B23" s="23" t="s">
        <v>155</v>
      </c>
      <c r="C23" s="89">
        <f>+AC$55</f>
        <v>-49</v>
      </c>
      <c r="D23" s="287">
        <f>+AD$56</f>
        <v>0</v>
      </c>
      <c r="E23" s="45">
        <f>+AD$55</f>
        <v>30</v>
      </c>
      <c r="F23" s="18">
        <f>+AC$41</f>
        <v>0</v>
      </c>
      <c r="G23" s="235">
        <f>IF(E23&lt;A$3/2,-1,1)*800000+C23*1000+D23*0+E23/1000</f>
        <v>751000.03</v>
      </c>
      <c r="I23" s="200">
        <f t="shared" si="0"/>
        <v>-1.6333333333333333</v>
      </c>
      <c r="M23" s="16"/>
      <c r="AA23" s="240"/>
      <c r="AE23" s="240"/>
      <c r="AF23" s="16"/>
    </row>
    <row r="24" spans="1:32" ht="13.5" thickBot="1">
      <c r="A24" s="150">
        <v>20</v>
      </c>
      <c r="B24" s="241" t="s">
        <v>62</v>
      </c>
      <c r="C24" s="89">
        <f>+M$55</f>
        <v>-63</v>
      </c>
      <c r="D24" s="287">
        <f>+N$56</f>
        <v>0</v>
      </c>
      <c r="E24" s="45">
        <f>+N$55</f>
        <v>68</v>
      </c>
      <c r="F24" s="18">
        <f>+M$41</f>
        <v>0</v>
      </c>
      <c r="G24" s="235">
        <f>IF(E24&lt;A$3/2,-1,1)*800000+C24*1000+D24*0+E24/1000</f>
        <v>737000.06799999997</v>
      </c>
      <c r="I24" s="200">
        <f t="shared" si="0"/>
        <v>-0.92647058823529416</v>
      </c>
      <c r="N24" s="62"/>
      <c r="AA24" s="240"/>
      <c r="AE24" s="240"/>
      <c r="AF24" s="16"/>
    </row>
    <row r="25" spans="1:32" ht="13.5" thickBot="1">
      <c r="A25" s="150">
        <v>21</v>
      </c>
      <c r="B25" s="241" t="s">
        <v>253</v>
      </c>
      <c r="C25" s="89">
        <f>+I$55</f>
        <v>4</v>
      </c>
      <c r="D25" s="287">
        <f>+J$56</f>
        <v>0</v>
      </c>
      <c r="E25" s="45">
        <f>+J$55</f>
        <v>1</v>
      </c>
      <c r="F25" s="18">
        <f>+I$41</f>
        <v>0</v>
      </c>
      <c r="G25" s="235">
        <f>IF(E25&lt;A$3/2,-1,1)*800000+C25*1000+D25*0+E25/1000</f>
        <v>-795999.99899999995</v>
      </c>
      <c r="I25" s="200">
        <f t="shared" si="0"/>
        <v>4</v>
      </c>
      <c r="N25" s="62"/>
    </row>
    <row r="26" spans="1:32" ht="13.5" thickBot="1">
      <c r="A26" s="150">
        <v>22</v>
      </c>
      <c r="B26" s="23" t="s">
        <v>262</v>
      </c>
      <c r="C26" s="89">
        <f>+BE$55</f>
        <v>3</v>
      </c>
      <c r="D26" s="287">
        <f>+BF$56</f>
        <v>0</v>
      </c>
      <c r="E26" s="45">
        <f>+BF$55</f>
        <v>1</v>
      </c>
      <c r="F26" s="18">
        <f>+BE$41</f>
        <v>0</v>
      </c>
      <c r="G26" s="235">
        <f>IF(E26&lt;A$3/2,-1,1)*800000+C26*1000+D26*0+E26/1000</f>
        <v>-796999.99899999995</v>
      </c>
      <c r="I26" s="200">
        <f t="shared" si="0"/>
        <v>3</v>
      </c>
      <c r="N26" s="62"/>
    </row>
    <row r="27" spans="1:32" ht="13.5" thickBot="1">
      <c r="A27" s="150">
        <v>23</v>
      </c>
      <c r="B27" s="241" t="s">
        <v>263</v>
      </c>
      <c r="C27" s="89">
        <f>+BG$55</f>
        <v>3</v>
      </c>
      <c r="D27" s="287">
        <f>+BH$56</f>
        <v>0</v>
      </c>
      <c r="E27" s="45">
        <f>+BH$55</f>
        <v>1</v>
      </c>
      <c r="F27" s="18">
        <f>+BG$41</f>
        <v>0</v>
      </c>
      <c r="G27" s="235">
        <f>IF(E27&lt;A$3/2,-1,1)*800000+C27*1000+D27*0+E27/1000</f>
        <v>-796999.99899999995</v>
      </c>
      <c r="I27" s="200"/>
      <c r="N27" s="62"/>
    </row>
    <row r="28" spans="1:32" ht="13.5" thickBot="1">
      <c r="A28" s="150">
        <v>24</v>
      </c>
      <c r="B28" s="241" t="s">
        <v>122</v>
      </c>
      <c r="C28" s="89">
        <f>+AS$55</f>
        <v>1</v>
      </c>
      <c r="D28" s="287">
        <f>+AT$56</f>
        <v>0</v>
      </c>
      <c r="E28" s="45">
        <f>+AT$55</f>
        <v>5</v>
      </c>
      <c r="F28" s="18">
        <f>+AS$41</f>
        <v>0</v>
      </c>
      <c r="G28" s="235">
        <f>IF(E28&lt;A$3/2,-1,1)*800000+C28*1000+D28*0+E28/1000</f>
        <v>-798999.995</v>
      </c>
      <c r="I28" s="200"/>
      <c r="N28" s="62"/>
    </row>
    <row r="29" spans="1:32" ht="13.5" thickBot="1">
      <c r="A29" s="150">
        <v>25</v>
      </c>
      <c r="B29" s="241" t="s">
        <v>210</v>
      </c>
      <c r="C29" s="89">
        <f>+AM$55</f>
        <v>1</v>
      </c>
      <c r="D29" s="287">
        <f>+AN$56</f>
        <v>0</v>
      </c>
      <c r="E29" s="45">
        <f>+AN$41</f>
        <v>2</v>
      </c>
      <c r="F29" s="18">
        <f>+S$41</f>
        <v>0</v>
      </c>
      <c r="G29" s="235">
        <f>IF(E29&lt;A$3/2,-1,1)*800000+C29*1000+D29*0+E29/1000</f>
        <v>-798999.99800000002</v>
      </c>
      <c r="I29" s="200"/>
      <c r="N29" s="62"/>
    </row>
    <row r="30" spans="1:32" ht="13.5" thickBot="1">
      <c r="A30" s="150">
        <v>26</v>
      </c>
      <c r="B30" s="241" t="s">
        <v>261</v>
      </c>
      <c r="C30" s="89">
        <f>+BC$55</f>
        <v>1</v>
      </c>
      <c r="D30" s="287">
        <f>+BD$56</f>
        <v>0</v>
      </c>
      <c r="E30" s="45">
        <f>+BD$55</f>
        <v>1</v>
      </c>
      <c r="F30" s="18">
        <f>+BC$41</f>
        <v>0</v>
      </c>
      <c r="G30" s="235">
        <f>IF(E30&lt;A$3/2,-1,1)*800000+C30*1000+D30*0+E30/1000</f>
        <v>-798999.99899999995</v>
      </c>
      <c r="I30" s="200"/>
      <c r="N30" s="62"/>
    </row>
    <row r="31" spans="1:32" ht="13.5" thickBot="1">
      <c r="A31" s="150">
        <v>27</v>
      </c>
      <c r="B31" s="162" t="s">
        <v>143</v>
      </c>
      <c r="C31" s="89">
        <f>+AQ$55</f>
        <v>0</v>
      </c>
      <c r="D31" s="287">
        <f>+AR$56</f>
        <v>0</v>
      </c>
      <c r="E31" s="45">
        <f>+AR$55</f>
        <v>5</v>
      </c>
      <c r="F31" s="18">
        <f>+AQ$41</f>
        <v>0</v>
      </c>
      <c r="G31" s="235">
        <f>IF(E31&lt;A$3/2,-1,1)*800000+C31*1000+D31*0+E31/1000</f>
        <v>-799999.995</v>
      </c>
      <c r="I31" s="200"/>
      <c r="N31" s="62"/>
    </row>
    <row r="32" spans="1:32" ht="13.5" thickBot="1">
      <c r="A32" s="150">
        <v>28</v>
      </c>
      <c r="B32" s="23" t="s">
        <v>265</v>
      </c>
      <c r="C32" s="89">
        <f>+BO$55</f>
        <v>0</v>
      </c>
      <c r="D32" s="287">
        <f>+BP$56</f>
        <v>0</v>
      </c>
      <c r="E32" s="45">
        <f>+BP$55</f>
        <v>4</v>
      </c>
      <c r="F32" s="18">
        <f>+BO$41</f>
        <v>0</v>
      </c>
      <c r="G32" s="235">
        <f>IF(E32&lt;A$3/2,-1,1)*800000+C32*1000+D32*0+E32/1000</f>
        <v>-799999.99600000004</v>
      </c>
      <c r="I32" s="200"/>
      <c r="N32" s="62"/>
    </row>
    <row r="33" spans="1:74" ht="13.5" thickBot="1">
      <c r="A33" s="150">
        <v>29</v>
      </c>
      <c r="B33" s="241" t="s">
        <v>208</v>
      </c>
      <c r="C33" s="89">
        <f>+K$55</f>
        <v>0</v>
      </c>
      <c r="D33" s="287">
        <f>+L$56</f>
        <v>0</v>
      </c>
      <c r="E33" s="45">
        <f>+L$55</f>
        <v>2</v>
      </c>
      <c r="F33" s="18">
        <f>+K$41</f>
        <v>0</v>
      </c>
      <c r="G33" s="235">
        <f>IF(E33&lt;A$3/2,-1,1)*800000+C33*1000+D33*0+E33/1000</f>
        <v>-799999.99800000002</v>
      </c>
      <c r="BU33"/>
      <c r="BV33"/>
    </row>
    <row r="34" spans="1:74" ht="13.5" thickBot="1">
      <c r="A34" s="150">
        <v>30</v>
      </c>
      <c r="B34" s="241" t="s">
        <v>174</v>
      </c>
      <c r="C34" s="89">
        <f>+AW$55</f>
        <v>0</v>
      </c>
      <c r="D34" s="287">
        <f>+AX$56</f>
        <v>0</v>
      </c>
      <c r="E34" s="45">
        <f>+AX$55</f>
        <v>1</v>
      </c>
      <c r="F34" s="18">
        <f>+AW$41</f>
        <v>0</v>
      </c>
      <c r="G34" s="235">
        <f>IF(E34&lt;A$3/2,-1,1)*800000+C34*1000+D34*0+E34/1000</f>
        <v>-799999.99899999995</v>
      </c>
      <c r="I34" s="200"/>
      <c r="N34" s="62"/>
    </row>
    <row r="35" spans="1:74" ht="13.5" thickBot="1">
      <c r="A35" s="150">
        <v>31</v>
      </c>
      <c r="B35" s="23" t="s">
        <v>264</v>
      </c>
      <c r="C35" s="89">
        <f>+BM$55</f>
        <v>-2</v>
      </c>
      <c r="D35" s="287">
        <f>+BN$56</f>
        <v>0</v>
      </c>
      <c r="E35" s="45">
        <f>+BN$55</f>
        <v>5</v>
      </c>
      <c r="F35" s="18">
        <f>+BM$41</f>
        <v>0</v>
      </c>
      <c r="G35" s="235">
        <f>IF(E35&lt;A$3/2,-1,1)*800000+C35*1000+D35*0+E35/1000</f>
        <v>-801999.995</v>
      </c>
      <c r="I35" s="200"/>
      <c r="N35" s="62"/>
    </row>
    <row r="36" spans="1:74" ht="13.5" thickBot="1">
      <c r="A36" s="150">
        <v>32</v>
      </c>
      <c r="B36" s="241" t="s">
        <v>142</v>
      </c>
      <c r="C36" s="89">
        <f>+BK$55</f>
        <v>-3</v>
      </c>
      <c r="D36" s="287">
        <f>+BL$56</f>
        <v>0</v>
      </c>
      <c r="E36" s="45">
        <f>+BL$55</f>
        <v>3</v>
      </c>
      <c r="F36" s="18">
        <f>+BK$41</f>
        <v>0</v>
      </c>
      <c r="G36" s="235">
        <f>IF(E36&lt;A$3/2,-1,1)*800000+C36*1000+D36*0+E36/1000</f>
        <v>-802999.99699999997</v>
      </c>
      <c r="I36" s="200"/>
      <c r="N36" s="62"/>
    </row>
    <row r="37" spans="1:74" ht="13.5" thickBot="1">
      <c r="A37" s="150">
        <v>33</v>
      </c>
      <c r="B37" s="241" t="s">
        <v>218</v>
      </c>
      <c r="C37" s="89">
        <f>+AU$55</f>
        <v>-3</v>
      </c>
      <c r="D37" s="287">
        <f>+AV$56</f>
        <v>0</v>
      </c>
      <c r="E37" s="45">
        <f>+AV$55</f>
        <v>2</v>
      </c>
      <c r="F37" s="18">
        <f>+AU$41</f>
        <v>0</v>
      </c>
      <c r="G37" s="235">
        <f>IF(E37&lt;A$3/2,-1,1)*800000+C37*1000+D37*0+E37/1000</f>
        <v>-802999.99800000002</v>
      </c>
      <c r="I37" s="200"/>
      <c r="N37" s="62"/>
    </row>
    <row r="38" spans="1:74" ht="13.5" thickBot="1">
      <c r="A38" s="150">
        <v>34</v>
      </c>
      <c r="B38" s="23" t="s">
        <v>238</v>
      </c>
      <c r="C38" s="89">
        <f>+S$55</f>
        <v>-6</v>
      </c>
      <c r="D38" s="287">
        <f>+T$56</f>
        <v>0</v>
      </c>
      <c r="E38" s="45">
        <f>+T$55</f>
        <v>2</v>
      </c>
      <c r="F38" s="18">
        <f>+S$41</f>
        <v>0</v>
      </c>
      <c r="G38" s="235">
        <f>IF(E38&lt;A$3/2,-1,1)*800000+C38*1000+D38*0+E38/1000</f>
        <v>-805999.99800000002</v>
      </c>
      <c r="I38" s="200"/>
      <c r="N38" s="62"/>
    </row>
    <row r="39" spans="1:74" ht="13.5" thickBot="1">
      <c r="A39" s="150">
        <v>35</v>
      </c>
      <c r="B39" s="23" t="s">
        <v>161</v>
      </c>
      <c r="C39" s="89">
        <f>+O$55</f>
        <v>-13</v>
      </c>
      <c r="D39" s="287">
        <f>+P$56</f>
        <v>0</v>
      </c>
      <c r="E39" s="45">
        <f>+P$55</f>
        <v>5</v>
      </c>
      <c r="F39" s="18">
        <f>+O$41</f>
        <v>0</v>
      </c>
      <c r="G39" s="235">
        <f>IF(E39&lt;A$3/2,-1,1)*800000+C39*1000+D39*0+E39/1000</f>
        <v>-812999.995</v>
      </c>
      <c r="I39" s="200"/>
      <c r="N39" s="62"/>
    </row>
    <row r="40" spans="1:74" hidden="1">
      <c r="D40" s="240"/>
      <c r="G40" s="235"/>
    </row>
    <row r="41" spans="1:74" ht="12.75" hidden="1" customHeight="1">
      <c r="B41" t="s">
        <v>12</v>
      </c>
      <c r="C41">
        <f>+C42*C43</f>
        <v>0</v>
      </c>
      <c r="D41">
        <f t="shared" ref="D41:AJ41" si="1">+D42*D43</f>
        <v>112</v>
      </c>
      <c r="E41">
        <f t="shared" si="1"/>
        <v>0</v>
      </c>
      <c r="F41">
        <f t="shared" si="1"/>
        <v>39</v>
      </c>
      <c r="G41">
        <f>+G42*G43</f>
        <v>0</v>
      </c>
      <c r="H41">
        <f t="shared" si="1"/>
        <v>10</v>
      </c>
      <c r="I41">
        <f t="shared" si="1"/>
        <v>0</v>
      </c>
      <c r="J41">
        <f t="shared" si="1"/>
        <v>1</v>
      </c>
      <c r="K41">
        <f>+K42*K43</f>
        <v>0</v>
      </c>
      <c r="L41">
        <f>+L42*L43</f>
        <v>2</v>
      </c>
      <c r="M41">
        <f t="shared" si="1"/>
        <v>0</v>
      </c>
      <c r="N41">
        <f t="shared" si="1"/>
        <v>68</v>
      </c>
      <c r="O41">
        <f t="shared" si="1"/>
        <v>0</v>
      </c>
      <c r="P41">
        <f t="shared" si="1"/>
        <v>5</v>
      </c>
      <c r="Q41">
        <f t="shared" si="1"/>
        <v>80</v>
      </c>
      <c r="R41">
        <f t="shared" si="1"/>
        <v>76</v>
      </c>
      <c r="S41">
        <f t="shared" si="1"/>
        <v>0</v>
      </c>
      <c r="T41">
        <f t="shared" si="1"/>
        <v>2</v>
      </c>
      <c r="U41">
        <f>+U42*U43</f>
        <v>0</v>
      </c>
      <c r="V41">
        <f t="shared" si="1"/>
        <v>84</v>
      </c>
      <c r="W41">
        <f t="shared" si="1"/>
        <v>0</v>
      </c>
      <c r="X41">
        <f t="shared" si="1"/>
        <v>35</v>
      </c>
      <c r="Y41">
        <f t="shared" si="1"/>
        <v>5</v>
      </c>
      <c r="Z41">
        <f t="shared" si="1"/>
        <v>85</v>
      </c>
      <c r="AA41">
        <f>+AA42*AA43</f>
        <v>0</v>
      </c>
      <c r="AB41">
        <f>+AB42*AB43</f>
        <v>22</v>
      </c>
      <c r="AC41">
        <f>+AC42*AC43</f>
        <v>0</v>
      </c>
      <c r="AD41">
        <f>+AD42*AD43</f>
        <v>30</v>
      </c>
      <c r="AE41">
        <f>+AE42*AE43</f>
        <v>0</v>
      </c>
      <c r="AF41">
        <f t="shared" si="1"/>
        <v>33</v>
      </c>
      <c r="AG41">
        <f>+AG42*AG43</f>
        <v>0</v>
      </c>
      <c r="AH41">
        <f>+AH42*AH43</f>
        <v>22</v>
      </c>
      <c r="AI41">
        <f t="shared" si="1"/>
        <v>40</v>
      </c>
      <c r="AJ41">
        <f t="shared" si="1"/>
        <v>84</v>
      </c>
      <c r="AK41">
        <f t="shared" ref="AK41:AX41" si="2">+AK42*AK43</f>
        <v>0</v>
      </c>
      <c r="AL41">
        <f t="shared" si="2"/>
        <v>6</v>
      </c>
      <c r="AM41">
        <f t="shared" si="2"/>
        <v>0</v>
      </c>
      <c r="AN41">
        <f t="shared" si="2"/>
        <v>2</v>
      </c>
      <c r="AO41">
        <f t="shared" si="2"/>
        <v>0</v>
      </c>
      <c r="AP41">
        <f t="shared" si="2"/>
        <v>28</v>
      </c>
      <c r="AQ41">
        <f t="shared" si="2"/>
        <v>0</v>
      </c>
      <c r="AR41">
        <f t="shared" si="2"/>
        <v>5</v>
      </c>
      <c r="AS41">
        <f t="shared" si="2"/>
        <v>0</v>
      </c>
      <c r="AT41">
        <f t="shared" si="2"/>
        <v>5</v>
      </c>
      <c r="AU41">
        <f t="shared" si="2"/>
        <v>0</v>
      </c>
      <c r="AV41">
        <f t="shared" si="2"/>
        <v>2</v>
      </c>
      <c r="AW41">
        <f t="shared" si="2"/>
        <v>0</v>
      </c>
      <c r="AX41">
        <f t="shared" si="2"/>
        <v>1</v>
      </c>
      <c r="AY41">
        <f t="shared" ref="AY41:BJ41" si="3">+AY42*AY43</f>
        <v>20</v>
      </c>
      <c r="AZ41">
        <f t="shared" si="3"/>
        <v>76</v>
      </c>
      <c r="BA41">
        <f t="shared" si="3"/>
        <v>0</v>
      </c>
      <c r="BB41">
        <f t="shared" si="3"/>
        <v>11</v>
      </c>
      <c r="BC41">
        <f t="shared" ref="BC41:BH41" si="4">+BC42*BC43</f>
        <v>0</v>
      </c>
      <c r="BD41">
        <f t="shared" si="4"/>
        <v>1</v>
      </c>
      <c r="BE41">
        <f t="shared" si="4"/>
        <v>0</v>
      </c>
      <c r="BF41">
        <f t="shared" si="4"/>
        <v>1</v>
      </c>
      <c r="BG41">
        <f t="shared" si="4"/>
        <v>0</v>
      </c>
      <c r="BH41">
        <f t="shared" si="4"/>
        <v>1</v>
      </c>
      <c r="BI41">
        <f t="shared" si="3"/>
        <v>10</v>
      </c>
      <c r="BJ41">
        <f t="shared" si="3"/>
        <v>53</v>
      </c>
      <c r="BK41">
        <f t="shared" ref="BK41:BT41" si="5">+BK42*BK43</f>
        <v>0</v>
      </c>
      <c r="BL41">
        <f t="shared" si="5"/>
        <v>3</v>
      </c>
      <c r="BM41">
        <f t="shared" si="5"/>
        <v>0</v>
      </c>
      <c r="BN41">
        <f t="shared" si="5"/>
        <v>5</v>
      </c>
      <c r="BO41">
        <f t="shared" ref="BO41:BP41" si="6">+BO42*BO43</f>
        <v>0</v>
      </c>
      <c r="BP41">
        <f t="shared" si="6"/>
        <v>4</v>
      </c>
      <c r="BQ41">
        <f t="shared" si="5"/>
        <v>0</v>
      </c>
      <c r="BR41">
        <f t="shared" si="5"/>
        <v>8</v>
      </c>
      <c r="BS41">
        <f t="shared" si="5"/>
        <v>0</v>
      </c>
      <c r="BT41">
        <f t="shared" si="5"/>
        <v>6</v>
      </c>
    </row>
    <row r="42" spans="1:74" ht="12.75" hidden="1" customHeight="1">
      <c r="C42">
        <f>IF($B54&gt;3,1,0)</f>
        <v>1</v>
      </c>
      <c r="D42">
        <f t="shared" ref="D42:AJ42" si="7">IF($B54&gt;3,1,0)</f>
        <v>1</v>
      </c>
      <c r="E42">
        <f t="shared" si="7"/>
        <v>1</v>
      </c>
      <c r="F42">
        <f t="shared" si="7"/>
        <v>1</v>
      </c>
      <c r="G42">
        <f>IF($B54&gt;3,1,0)</f>
        <v>1</v>
      </c>
      <c r="H42">
        <f t="shared" si="7"/>
        <v>1</v>
      </c>
      <c r="I42">
        <f t="shared" si="7"/>
        <v>1</v>
      </c>
      <c r="J42">
        <f t="shared" si="7"/>
        <v>1</v>
      </c>
      <c r="K42">
        <f>IF($B54&gt;3,1,0)</f>
        <v>1</v>
      </c>
      <c r="L42">
        <f>IF($B54&gt;3,1,0)</f>
        <v>1</v>
      </c>
      <c r="M42">
        <f t="shared" si="7"/>
        <v>1</v>
      </c>
      <c r="N42">
        <f t="shared" si="7"/>
        <v>1</v>
      </c>
      <c r="O42">
        <f t="shared" si="7"/>
        <v>1</v>
      </c>
      <c r="P42">
        <f t="shared" si="7"/>
        <v>1</v>
      </c>
      <c r="Q42">
        <f t="shared" si="7"/>
        <v>1</v>
      </c>
      <c r="R42">
        <f t="shared" si="7"/>
        <v>1</v>
      </c>
      <c r="S42">
        <f t="shared" si="7"/>
        <v>1</v>
      </c>
      <c r="T42">
        <f t="shared" si="7"/>
        <v>1</v>
      </c>
      <c r="U42">
        <f t="shared" si="7"/>
        <v>1</v>
      </c>
      <c r="V42">
        <f t="shared" si="7"/>
        <v>1</v>
      </c>
      <c r="W42">
        <f t="shared" si="7"/>
        <v>1</v>
      </c>
      <c r="X42">
        <f t="shared" si="7"/>
        <v>1</v>
      </c>
      <c r="Y42">
        <f t="shared" si="7"/>
        <v>1</v>
      </c>
      <c r="Z42">
        <f t="shared" si="7"/>
        <v>1</v>
      </c>
      <c r="AA42">
        <f>IF($B54&gt;3,1,0)</f>
        <v>1</v>
      </c>
      <c r="AB42">
        <f>IF($B54&gt;3,1,0)</f>
        <v>1</v>
      </c>
      <c r="AC42">
        <f>IF($B54&gt;3,1,0)</f>
        <v>1</v>
      </c>
      <c r="AD42">
        <f>IF($B54&gt;3,1,0)</f>
        <v>1</v>
      </c>
      <c r="AE42">
        <f t="shared" si="7"/>
        <v>1</v>
      </c>
      <c r="AF42">
        <f t="shared" si="7"/>
        <v>1</v>
      </c>
      <c r="AG42">
        <f>IF($B54&gt;3,1,0)</f>
        <v>1</v>
      </c>
      <c r="AH42">
        <f>IF($B54&gt;3,1,0)</f>
        <v>1</v>
      </c>
      <c r="AI42">
        <f t="shared" si="7"/>
        <v>1</v>
      </c>
      <c r="AJ42">
        <f t="shared" si="7"/>
        <v>1</v>
      </c>
      <c r="AK42">
        <f t="shared" ref="AK42:AX42" si="8">IF($B54&gt;3,1,0)</f>
        <v>1</v>
      </c>
      <c r="AL42">
        <f t="shared" si="8"/>
        <v>1</v>
      </c>
      <c r="AM42">
        <f t="shared" si="8"/>
        <v>1</v>
      </c>
      <c r="AN42">
        <f t="shared" si="8"/>
        <v>1</v>
      </c>
      <c r="AO42">
        <f t="shared" si="8"/>
        <v>1</v>
      </c>
      <c r="AP42">
        <f t="shared" si="8"/>
        <v>1</v>
      </c>
      <c r="AQ42">
        <f t="shared" si="8"/>
        <v>1</v>
      </c>
      <c r="AR42">
        <f t="shared" si="8"/>
        <v>1</v>
      </c>
      <c r="AS42">
        <f t="shared" si="8"/>
        <v>1</v>
      </c>
      <c r="AT42">
        <f t="shared" si="8"/>
        <v>1</v>
      </c>
      <c r="AU42">
        <f t="shared" si="8"/>
        <v>1</v>
      </c>
      <c r="AV42">
        <f t="shared" si="8"/>
        <v>1</v>
      </c>
      <c r="AW42">
        <f t="shared" si="8"/>
        <v>1</v>
      </c>
      <c r="AX42">
        <f t="shared" si="8"/>
        <v>1</v>
      </c>
      <c r="AY42">
        <f t="shared" ref="AY42:BJ42" si="9">IF($B54&gt;3,1,0)</f>
        <v>1</v>
      </c>
      <c r="AZ42">
        <f t="shared" si="9"/>
        <v>1</v>
      </c>
      <c r="BA42">
        <f t="shared" si="9"/>
        <v>1</v>
      </c>
      <c r="BB42">
        <f t="shared" si="9"/>
        <v>1</v>
      </c>
      <c r="BC42">
        <f t="shared" ref="BC42:BH42" si="10">IF($B54&gt;3,1,0)</f>
        <v>1</v>
      </c>
      <c r="BD42">
        <f t="shared" si="10"/>
        <v>1</v>
      </c>
      <c r="BE42">
        <f t="shared" si="10"/>
        <v>1</v>
      </c>
      <c r="BF42">
        <f t="shared" si="10"/>
        <v>1</v>
      </c>
      <c r="BG42">
        <f t="shared" si="10"/>
        <v>1</v>
      </c>
      <c r="BH42">
        <f t="shared" si="10"/>
        <v>1</v>
      </c>
      <c r="BI42">
        <f t="shared" si="9"/>
        <v>1</v>
      </c>
      <c r="BJ42">
        <f t="shared" si="9"/>
        <v>1</v>
      </c>
      <c r="BK42">
        <f t="shared" ref="BK42:BT42" si="11">IF($B54&gt;3,1,0)</f>
        <v>1</v>
      </c>
      <c r="BL42">
        <f t="shared" si="11"/>
        <v>1</v>
      </c>
      <c r="BM42">
        <f t="shared" si="11"/>
        <v>1</v>
      </c>
      <c r="BN42">
        <f t="shared" si="11"/>
        <v>1</v>
      </c>
      <c r="BO42">
        <f t="shared" ref="BO42:BP42" si="12">IF($B54&gt;3,1,0)</f>
        <v>1</v>
      </c>
      <c r="BP42">
        <f t="shared" si="12"/>
        <v>1</v>
      </c>
      <c r="BQ42">
        <f t="shared" si="11"/>
        <v>1</v>
      </c>
      <c r="BR42">
        <f t="shared" si="11"/>
        <v>1</v>
      </c>
      <c r="BS42">
        <f t="shared" si="11"/>
        <v>1</v>
      </c>
      <c r="BT42">
        <f t="shared" si="11"/>
        <v>1</v>
      </c>
    </row>
    <row r="43" spans="1:74" ht="12.75" hidden="1" customHeight="1">
      <c r="C43">
        <f>MAX(C44:C48)</f>
        <v>0</v>
      </c>
      <c r="D43">
        <f>+D55</f>
        <v>112</v>
      </c>
      <c r="E43">
        <f>MAX(E44:E48)</f>
        <v>0</v>
      </c>
      <c r="F43">
        <f>+F55</f>
        <v>39</v>
      </c>
      <c r="G43">
        <f>MAX(G44:G48)</f>
        <v>0</v>
      </c>
      <c r="H43">
        <f>+H55</f>
        <v>10</v>
      </c>
      <c r="I43">
        <f>MAX(I44:I48)</f>
        <v>0</v>
      </c>
      <c r="J43">
        <f>+J55</f>
        <v>1</v>
      </c>
      <c r="K43">
        <f>MAX(K44:K48)</f>
        <v>0</v>
      </c>
      <c r="L43">
        <f>+L55</f>
        <v>2</v>
      </c>
      <c r="M43">
        <f>MAX(M44:M48)</f>
        <v>0</v>
      </c>
      <c r="N43">
        <f>+N55</f>
        <v>68</v>
      </c>
      <c r="O43">
        <f>MAX(O44:O48)</f>
        <v>0</v>
      </c>
      <c r="P43">
        <f>+P55</f>
        <v>5</v>
      </c>
      <c r="Q43">
        <f>MAX(Q44:Q48)</f>
        <v>80</v>
      </c>
      <c r="R43">
        <f>+R55</f>
        <v>76</v>
      </c>
      <c r="S43">
        <f>MAX(S44:S48)</f>
        <v>0</v>
      </c>
      <c r="T43">
        <f>+T55</f>
        <v>2</v>
      </c>
      <c r="U43">
        <f>MAX(U44:U48)</f>
        <v>0</v>
      </c>
      <c r="V43">
        <f>+V55</f>
        <v>84</v>
      </c>
      <c r="W43">
        <f>MAX(W44:W48)</f>
        <v>0</v>
      </c>
      <c r="X43">
        <f>+X55</f>
        <v>35</v>
      </c>
      <c r="Y43">
        <f>MAX(Y44:Y48)</f>
        <v>5</v>
      </c>
      <c r="Z43">
        <f>+Z55</f>
        <v>85</v>
      </c>
      <c r="AA43">
        <f>MAX(AA44:AA48)</f>
        <v>0</v>
      </c>
      <c r="AB43">
        <f>+AB55</f>
        <v>22</v>
      </c>
      <c r="AC43">
        <f>MAX(AC44:AC48)</f>
        <v>0</v>
      </c>
      <c r="AD43">
        <f>+AD55</f>
        <v>30</v>
      </c>
      <c r="AE43">
        <f>MAX(AE44:AE48)</f>
        <v>0</v>
      </c>
      <c r="AF43">
        <f>+AF55</f>
        <v>33</v>
      </c>
      <c r="AG43">
        <f>MAX(AG44:AG48)</f>
        <v>0</v>
      </c>
      <c r="AH43">
        <f>+AH55</f>
        <v>22</v>
      </c>
      <c r="AI43">
        <f>MAX(AI44:AI48)</f>
        <v>40</v>
      </c>
      <c r="AJ43">
        <f>+AJ55</f>
        <v>84</v>
      </c>
      <c r="AK43">
        <f>MAX(AK44:AK48)</f>
        <v>0</v>
      </c>
      <c r="AL43">
        <f>+AL55</f>
        <v>6</v>
      </c>
      <c r="AM43">
        <f>MAX(AM44:AM48)</f>
        <v>0</v>
      </c>
      <c r="AN43">
        <f>+AN55</f>
        <v>2</v>
      </c>
      <c r="AO43">
        <f>MAX(AO44:AO48)</f>
        <v>0</v>
      </c>
      <c r="AP43">
        <f>+AP55</f>
        <v>28</v>
      </c>
      <c r="AQ43">
        <f>MAX(AQ44:AQ48)</f>
        <v>0</v>
      </c>
      <c r="AR43">
        <f>+AR55</f>
        <v>5</v>
      </c>
      <c r="AS43">
        <f>MAX(AS44:AS48)</f>
        <v>0</v>
      </c>
      <c r="AT43">
        <f>+AT55</f>
        <v>5</v>
      </c>
      <c r="AU43">
        <f>MAX(AU44:AU48)</f>
        <v>0</v>
      </c>
      <c r="AV43">
        <f>+AV55</f>
        <v>2</v>
      </c>
      <c r="AW43">
        <f>MAX(AW44:AW48)</f>
        <v>0</v>
      </c>
      <c r="AX43">
        <f>+AX55</f>
        <v>1</v>
      </c>
      <c r="AY43">
        <f>MAX(AY44:AY48)</f>
        <v>20</v>
      </c>
      <c r="AZ43">
        <f>+AZ55</f>
        <v>76</v>
      </c>
      <c r="BA43">
        <f>MAX(BA44:BA48)</f>
        <v>0</v>
      </c>
      <c r="BB43">
        <f>+BB55</f>
        <v>11</v>
      </c>
      <c r="BC43">
        <f>MAX(BC44:BC48)</f>
        <v>0</v>
      </c>
      <c r="BD43">
        <f>+BD55</f>
        <v>1</v>
      </c>
      <c r="BE43">
        <f>MAX(BE44:BE48)</f>
        <v>0</v>
      </c>
      <c r="BF43">
        <f>+BF55</f>
        <v>1</v>
      </c>
      <c r="BG43">
        <f>MAX(BG44:BG48)</f>
        <v>0</v>
      </c>
      <c r="BH43">
        <f>+BH55</f>
        <v>1</v>
      </c>
      <c r="BI43">
        <f>MAX(BI44:BI48)</f>
        <v>10</v>
      </c>
      <c r="BJ43">
        <f>+BJ55</f>
        <v>53</v>
      </c>
      <c r="BK43">
        <f>MAX(BK44:BK48)</f>
        <v>0</v>
      </c>
      <c r="BL43">
        <f>+BL55</f>
        <v>3</v>
      </c>
      <c r="BM43">
        <f>MAX(BM44:BM48)</f>
        <v>0</v>
      </c>
      <c r="BN43">
        <f>+BN55</f>
        <v>5</v>
      </c>
      <c r="BO43">
        <f>MAX(BO44:BO48)</f>
        <v>0</v>
      </c>
      <c r="BP43">
        <f>+BP55</f>
        <v>4</v>
      </c>
      <c r="BQ43">
        <f>MAX(BQ44:BQ48)</f>
        <v>0</v>
      </c>
      <c r="BR43">
        <f>+BR55</f>
        <v>8</v>
      </c>
      <c r="BS43">
        <f>MAX(BS44:BS48)</f>
        <v>0</v>
      </c>
      <c r="BT43">
        <f>+BT55</f>
        <v>6</v>
      </c>
    </row>
    <row r="44" spans="1:74" ht="12.75" hidden="1" customHeight="1">
      <c r="C44">
        <f>IF(C$49=5,5,0)</f>
        <v>0</v>
      </c>
      <c r="E44">
        <f>IF(E$49=5,5,0)</f>
        <v>0</v>
      </c>
      <c r="G44">
        <f>IF(G$49=5,5,0)</f>
        <v>0</v>
      </c>
      <c r="I44">
        <f>IF(I$49=5,5,0)</f>
        <v>0</v>
      </c>
      <c r="K44">
        <f>IF(K$49=5,5,0)</f>
        <v>0</v>
      </c>
      <c r="M44">
        <f>IF(M$49=5,5,0)</f>
        <v>0</v>
      </c>
      <c r="O44">
        <f>IF(O$49=5,5,0)</f>
        <v>0</v>
      </c>
      <c r="Q44">
        <f>IF(Q$49=5,5,0)</f>
        <v>0</v>
      </c>
      <c r="S44">
        <f>IF(S$49=5,5,0)</f>
        <v>0</v>
      </c>
      <c r="U44">
        <f>IF(U$49=5,5,0)</f>
        <v>0</v>
      </c>
      <c r="W44">
        <f>IF(W$49=5,5,0)</f>
        <v>0</v>
      </c>
      <c r="Y44">
        <f>IF(Y$49=5,5,0)</f>
        <v>5</v>
      </c>
      <c r="AA44">
        <f>IF(AA$49=5,5,0)</f>
        <v>0</v>
      </c>
      <c r="AC44">
        <f>IF(AC$49=5,5,0)</f>
        <v>0</v>
      </c>
      <c r="AE44">
        <f>IF(AE$49=5,5,0)</f>
        <v>0</v>
      </c>
      <c r="AG44">
        <f>IF(AG$49=5,5,0)</f>
        <v>0</v>
      </c>
      <c r="AI44">
        <f>IF(AI$49=5,5,0)</f>
        <v>0</v>
      </c>
      <c r="AK44">
        <f>IF(AK$49=5,5,0)</f>
        <v>0</v>
      </c>
      <c r="AM44">
        <f>IF(AM$49=5,5,0)</f>
        <v>0</v>
      </c>
      <c r="AO44">
        <f>IF(AO$49=5,5,0)</f>
        <v>0</v>
      </c>
      <c r="AQ44">
        <f>IF(AQ$49=5,5,0)</f>
        <v>0</v>
      </c>
      <c r="AS44">
        <f>IF(AS$49=5,5,0)</f>
        <v>0</v>
      </c>
      <c r="AU44">
        <f>IF(AU$49=5,5,0)</f>
        <v>0</v>
      </c>
      <c r="AW44">
        <f>IF(AW$49=5,5,0)</f>
        <v>0</v>
      </c>
      <c r="AY44">
        <f>IF(AY$49=5,5,0)</f>
        <v>0</v>
      </c>
      <c r="BA44">
        <f>IF(BA$49=5,5,0)</f>
        <v>0</v>
      </c>
      <c r="BC44">
        <f>IF(BC$49=5,5,0)</f>
        <v>0</v>
      </c>
      <c r="BE44">
        <f>IF(BE$49=5,5,0)</f>
        <v>0</v>
      </c>
      <c r="BG44">
        <f>IF(BG$49=5,5,0)</f>
        <v>0</v>
      </c>
      <c r="BI44">
        <f>IF(BI$49=5,5,0)</f>
        <v>0</v>
      </c>
      <c r="BK44">
        <f>IF(BK$49=5,5,0)</f>
        <v>0</v>
      </c>
      <c r="BM44">
        <f>IF(BM$49=5,5,0)</f>
        <v>0</v>
      </c>
      <c r="BO44">
        <f>IF(BO$49=5,5,0)</f>
        <v>0</v>
      </c>
      <c r="BQ44">
        <f>IF(BQ$49=5,5,0)</f>
        <v>0</v>
      </c>
      <c r="BS44">
        <f>IF(BS$49=5,5,0)</f>
        <v>0</v>
      </c>
    </row>
    <row r="45" spans="1:74" ht="12.75" hidden="1" customHeight="1">
      <c r="C45">
        <f>IF(C$49=4,10,0)</f>
        <v>0</v>
      </c>
      <c r="E45">
        <f>IF(E$49=4,10,0)</f>
        <v>0</v>
      </c>
      <c r="G45">
        <f>IF(G$49=4,10,0)</f>
        <v>0</v>
      </c>
      <c r="I45">
        <f>IF(I$49=4,10,0)</f>
        <v>0</v>
      </c>
      <c r="K45">
        <f>IF(K$49=4,10,0)</f>
        <v>0</v>
      </c>
      <c r="M45">
        <f>IF(M$49=4,10,0)</f>
        <v>0</v>
      </c>
      <c r="O45">
        <f>IF(O$49=4,10,0)</f>
        <v>0</v>
      </c>
      <c r="Q45">
        <f>IF(Q$49=4,10,0)</f>
        <v>0</v>
      </c>
      <c r="S45">
        <f>IF(S$49=4,10,0)</f>
        <v>0</v>
      </c>
      <c r="U45">
        <f>IF(U$49=4,10,0)</f>
        <v>0</v>
      </c>
      <c r="W45">
        <f>IF(W$49=4,10,0)</f>
        <v>0</v>
      </c>
      <c r="Y45">
        <f>IF(Y$49=4,10,0)</f>
        <v>0</v>
      </c>
      <c r="AA45">
        <f>IF(AA$49=4,10,0)</f>
        <v>0</v>
      </c>
      <c r="AC45">
        <f>IF(AC$49=4,10,0)</f>
        <v>0</v>
      </c>
      <c r="AE45">
        <f>IF(AE$49=4,10,0)</f>
        <v>0</v>
      </c>
      <c r="AG45">
        <f>IF(AG$49=4,10,0)</f>
        <v>0</v>
      </c>
      <c r="AI45">
        <f>IF(AI$49=4,10,0)</f>
        <v>0</v>
      </c>
      <c r="AK45">
        <f>IF(AK$49=4,10,0)</f>
        <v>0</v>
      </c>
      <c r="AM45">
        <f>IF(AM$49=4,10,0)</f>
        <v>0</v>
      </c>
      <c r="AO45">
        <f>IF(AO$49=4,10,0)</f>
        <v>0</v>
      </c>
      <c r="AQ45">
        <f>IF(AQ$49=4,10,0)</f>
        <v>0</v>
      </c>
      <c r="AS45">
        <f>IF(AS$49=4,10,0)</f>
        <v>0</v>
      </c>
      <c r="AU45">
        <f>IF(AU$49=4,10,0)</f>
        <v>0</v>
      </c>
      <c r="AW45">
        <f>IF(AW$49=4,10,0)</f>
        <v>0</v>
      </c>
      <c r="AY45">
        <f>IF(AY$49=4,10,0)</f>
        <v>0</v>
      </c>
      <c r="BA45">
        <f>IF(BA$49=4,10,0)</f>
        <v>0</v>
      </c>
      <c r="BC45">
        <f>IF(BC$49=4,10,0)</f>
        <v>0</v>
      </c>
      <c r="BE45">
        <f>IF(BE$49=4,10,0)</f>
        <v>0</v>
      </c>
      <c r="BG45">
        <f>IF(BG$49=4,10,0)</f>
        <v>0</v>
      </c>
      <c r="BI45">
        <f>IF(BI$49=4,10,0)</f>
        <v>10</v>
      </c>
      <c r="BK45">
        <f>IF(BK$49=4,10,0)</f>
        <v>0</v>
      </c>
      <c r="BM45">
        <f>IF(BM$49=4,10,0)</f>
        <v>0</v>
      </c>
      <c r="BO45">
        <f>IF(BO$49=4,10,0)</f>
        <v>0</v>
      </c>
      <c r="BQ45">
        <f>IF(BQ$49=4,10,0)</f>
        <v>0</v>
      </c>
      <c r="BS45">
        <f>IF(BS$49=4,10,0)</f>
        <v>0</v>
      </c>
    </row>
    <row r="46" spans="1:74" ht="12.75" hidden="1" customHeight="1">
      <c r="C46">
        <f>IF(C$49=3,20,0)</f>
        <v>0</v>
      </c>
      <c r="E46">
        <f>IF(E$49=3,20,0)</f>
        <v>0</v>
      </c>
      <c r="G46">
        <f>IF(G$49=3,20,0)</f>
        <v>0</v>
      </c>
      <c r="I46">
        <f>IF(I$49=3,20,0)</f>
        <v>0</v>
      </c>
      <c r="K46">
        <f>IF(K$49=3,20,0)</f>
        <v>0</v>
      </c>
      <c r="M46">
        <f>IF(M$49=3,20,0)</f>
        <v>0</v>
      </c>
      <c r="O46">
        <f>IF(O$49=3,20,0)</f>
        <v>0</v>
      </c>
      <c r="Q46">
        <f>IF(Q$49=3,20,0)</f>
        <v>0</v>
      </c>
      <c r="S46">
        <f>IF(S$49=3,20,0)</f>
        <v>0</v>
      </c>
      <c r="U46">
        <f>IF(U$49=3,20,0)</f>
        <v>0</v>
      </c>
      <c r="W46">
        <f>IF(W$49=3,20,0)</f>
        <v>0</v>
      </c>
      <c r="Y46">
        <f>IF(Y$49=3,20,0)</f>
        <v>0</v>
      </c>
      <c r="AA46">
        <f>IF(AA$49=3,20,0)</f>
        <v>0</v>
      </c>
      <c r="AC46">
        <f>IF(AC$49=3,20,0)</f>
        <v>0</v>
      </c>
      <c r="AE46">
        <f>IF(AE$49=3,20,0)</f>
        <v>0</v>
      </c>
      <c r="AG46">
        <f>IF(AG$49=3,20,0)</f>
        <v>0</v>
      </c>
      <c r="AI46">
        <f>IF(AI$49=3,20,0)</f>
        <v>0</v>
      </c>
      <c r="AK46">
        <f>IF(AK$49=3,20,0)</f>
        <v>0</v>
      </c>
      <c r="AM46">
        <f>IF(AM$49=3,20,0)</f>
        <v>0</v>
      </c>
      <c r="AO46">
        <f>IF(AO$49=3,20,0)</f>
        <v>0</v>
      </c>
      <c r="AQ46">
        <f>IF(AQ$49=3,20,0)</f>
        <v>0</v>
      </c>
      <c r="AS46">
        <f>IF(AS$49=3,20,0)</f>
        <v>0</v>
      </c>
      <c r="AU46">
        <f>IF(AU$49=3,20,0)</f>
        <v>0</v>
      </c>
      <c r="AW46">
        <f>IF(AW$49=3,20,0)</f>
        <v>0</v>
      </c>
      <c r="AY46">
        <f>IF(AY$49=3,20,0)</f>
        <v>20</v>
      </c>
      <c r="BA46">
        <f>IF(BA$49=3,20,0)</f>
        <v>0</v>
      </c>
      <c r="BC46">
        <f>IF(BC$49=3,20,0)</f>
        <v>0</v>
      </c>
      <c r="BE46">
        <f>IF(BE$49=3,20,0)</f>
        <v>0</v>
      </c>
      <c r="BG46">
        <f>IF(BG$49=3,20,0)</f>
        <v>0</v>
      </c>
      <c r="BI46">
        <f>IF(BI$49=3,20,0)</f>
        <v>0</v>
      </c>
      <c r="BK46">
        <f>IF(BK$49=3,20,0)</f>
        <v>0</v>
      </c>
      <c r="BM46">
        <f>IF(BM$49=3,20,0)</f>
        <v>0</v>
      </c>
      <c r="BO46">
        <f>IF(BO$49=3,20,0)</f>
        <v>0</v>
      </c>
      <c r="BQ46">
        <f>IF(BQ$49=3,20,0)</f>
        <v>0</v>
      </c>
      <c r="BS46">
        <f>IF(BS$49=3,20,0)</f>
        <v>0</v>
      </c>
    </row>
    <row r="47" spans="1:74" ht="12.75" hidden="1" customHeight="1">
      <c r="C47">
        <f>IF(C$49=2,40,0)</f>
        <v>0</v>
      </c>
      <c r="E47">
        <f>IF(E$49=2,40,0)</f>
        <v>0</v>
      </c>
      <c r="G47">
        <f>IF(G$49=2,40,0)</f>
        <v>0</v>
      </c>
      <c r="I47">
        <f>IF(I$49=2,40,0)</f>
        <v>0</v>
      </c>
      <c r="K47">
        <f>IF(K$49=2,40,0)</f>
        <v>0</v>
      </c>
      <c r="M47">
        <f>IF(M$49=2,40,0)</f>
        <v>0</v>
      </c>
      <c r="O47">
        <f>IF(O$49=2,40,0)</f>
        <v>0</v>
      </c>
      <c r="Q47">
        <f>IF(Q$49=2,40,0)</f>
        <v>0</v>
      </c>
      <c r="S47">
        <f>IF(S$49=2,40,0)</f>
        <v>0</v>
      </c>
      <c r="U47">
        <f>IF(U$49=2,40,0)</f>
        <v>0</v>
      </c>
      <c r="W47">
        <f>IF(W$49=2,40,0)</f>
        <v>0</v>
      </c>
      <c r="Y47">
        <f>IF(Y$49=2,40,0)</f>
        <v>0</v>
      </c>
      <c r="AA47">
        <f>IF(AA$49=2,40,0)</f>
        <v>0</v>
      </c>
      <c r="AC47">
        <f>IF(AC$49=2,40,0)</f>
        <v>0</v>
      </c>
      <c r="AE47">
        <f>IF(AE$49=2,40,0)</f>
        <v>0</v>
      </c>
      <c r="AG47">
        <f>IF(AG$49=2,40,0)</f>
        <v>0</v>
      </c>
      <c r="AI47">
        <f>IF(AI$49=2,40,0)</f>
        <v>40</v>
      </c>
      <c r="AK47">
        <f>IF(AK$49=2,40,0)</f>
        <v>0</v>
      </c>
      <c r="AM47">
        <f>IF(AM$49=2,40,0)</f>
        <v>0</v>
      </c>
      <c r="AO47">
        <f>IF(AO$49=2,40,0)</f>
        <v>0</v>
      </c>
      <c r="AQ47">
        <f>IF(AQ$49=2,40,0)</f>
        <v>0</v>
      </c>
      <c r="AS47">
        <f>IF(AS$49=2,40,0)</f>
        <v>0</v>
      </c>
      <c r="AU47">
        <f>IF(AU$49=2,40,0)</f>
        <v>0</v>
      </c>
      <c r="AW47">
        <f>IF(AW$49=2,40,0)</f>
        <v>0</v>
      </c>
      <c r="AY47">
        <f>IF(AY$49=2,40,0)</f>
        <v>0</v>
      </c>
      <c r="BA47">
        <f>IF(BA$49=2,40,0)</f>
        <v>0</v>
      </c>
      <c r="BC47">
        <f>IF(BC$49=2,40,0)</f>
        <v>0</v>
      </c>
      <c r="BE47">
        <f>IF(BE$49=2,40,0)</f>
        <v>0</v>
      </c>
      <c r="BG47">
        <f>IF(BG$49=2,40,0)</f>
        <v>0</v>
      </c>
      <c r="BI47">
        <f>IF(BI$49=2,40,0)</f>
        <v>0</v>
      </c>
      <c r="BK47">
        <f>IF(BK$49=2,40,0)</f>
        <v>0</v>
      </c>
      <c r="BM47">
        <f>IF(BM$49=2,40,0)</f>
        <v>0</v>
      </c>
      <c r="BO47">
        <f>IF(BO$49=2,40,0)</f>
        <v>0</v>
      </c>
      <c r="BQ47">
        <f>IF(BQ$49=2,40,0)</f>
        <v>0</v>
      </c>
      <c r="BS47">
        <f>IF(BS$49=2,40,0)</f>
        <v>0</v>
      </c>
    </row>
    <row r="48" spans="1:74" ht="12.75" hidden="1" customHeight="1">
      <c r="C48">
        <f>IF(C$49=1,80,0)</f>
        <v>0</v>
      </c>
      <c r="E48">
        <f>IF(E$49=1,80,0)</f>
        <v>0</v>
      </c>
      <c r="G48">
        <f>IF(G$49=1,80,0)</f>
        <v>0</v>
      </c>
      <c r="I48">
        <f>IF(I$49=1,80,0)</f>
        <v>0</v>
      </c>
      <c r="K48">
        <f>IF(K$49=1,80,0)</f>
        <v>0</v>
      </c>
      <c r="M48">
        <f>IF(M$49=1,80,0)</f>
        <v>0</v>
      </c>
      <c r="O48">
        <f>IF(O$49=1,80,0)</f>
        <v>0</v>
      </c>
      <c r="Q48">
        <f>IF(Q$49=1,80,0)</f>
        <v>80</v>
      </c>
      <c r="S48">
        <f>IF(S$49=1,80,0)</f>
        <v>0</v>
      </c>
      <c r="U48">
        <f>IF(U$49=1,80,0)</f>
        <v>0</v>
      </c>
      <c r="W48">
        <f>IF(W$49=1,80,0)</f>
        <v>0</v>
      </c>
      <c r="Y48">
        <f>IF(Y$49=1,80,0)</f>
        <v>0</v>
      </c>
      <c r="AA48">
        <f>IF(AA$49=1,80,0)</f>
        <v>0</v>
      </c>
      <c r="AC48">
        <f>IF(AC$49=1,80,0)</f>
        <v>0</v>
      </c>
      <c r="AE48">
        <f>IF(AE$49=1,80,0)</f>
        <v>0</v>
      </c>
      <c r="AG48">
        <f>IF(AG$49=1,80,0)</f>
        <v>0</v>
      </c>
      <c r="AI48">
        <f>IF(AI$49=1,80,0)</f>
        <v>0</v>
      </c>
      <c r="AK48">
        <f>IF(AK$49=1,80,0)</f>
        <v>0</v>
      </c>
      <c r="AM48">
        <f>IF(AM$49=1,80,0)</f>
        <v>0</v>
      </c>
      <c r="AO48">
        <f>IF(AO$49=1,80,0)</f>
        <v>0</v>
      </c>
      <c r="AQ48">
        <f>IF(AQ$49=1,80,0)</f>
        <v>0</v>
      </c>
      <c r="AS48">
        <f>IF(AS$49=1,80,0)</f>
        <v>0</v>
      </c>
      <c r="AU48">
        <f>IF(AU$49=1,80,0)</f>
        <v>0</v>
      </c>
      <c r="AW48">
        <f>IF(AW$49=1,80,0)</f>
        <v>0</v>
      </c>
      <c r="AY48">
        <f>IF(AY$49=1,80,0)</f>
        <v>0</v>
      </c>
      <c r="BA48">
        <f>IF(BA$49=1,80,0)</f>
        <v>0</v>
      </c>
      <c r="BC48">
        <f>IF(BC$49=1,80,0)</f>
        <v>0</v>
      </c>
      <c r="BE48">
        <f>IF(BE$49=1,80,0)</f>
        <v>0</v>
      </c>
      <c r="BG48">
        <f>IF(BG$49=1,80,0)</f>
        <v>0</v>
      </c>
      <c r="BI48">
        <f>IF(BI$49=1,80,0)</f>
        <v>0</v>
      </c>
      <c r="BK48">
        <f>IF(BK$49=1,80,0)</f>
        <v>0</v>
      </c>
      <c r="BM48">
        <f>IF(BM$49=1,80,0)</f>
        <v>0</v>
      </c>
      <c r="BO48">
        <f>IF(BO$49=1,80,0)</f>
        <v>0</v>
      </c>
      <c r="BQ48">
        <f>IF(BQ$49=1,80,0)</f>
        <v>0</v>
      </c>
      <c r="BS48">
        <f>IF(BS$49=1,80,0)</f>
        <v>0</v>
      </c>
    </row>
    <row r="49" spans="1:78" ht="12.75" hidden="1" customHeight="1">
      <c r="C49">
        <f>RANK(C50,$C50:$CV50)*C54</f>
        <v>6</v>
      </c>
      <c r="E49">
        <f>RANK(E50,$C50:$CV50)*E54</f>
        <v>17</v>
      </c>
      <c r="G49">
        <f>RANK(G50,$C50:$CV50)*G54</f>
        <v>10</v>
      </c>
      <c r="I49">
        <f>RANK(I50,$C50:$CV50)*I54</f>
        <v>0</v>
      </c>
      <c r="K49">
        <f>RANK(K50,$C50:$CV50)*K54</f>
        <v>0</v>
      </c>
      <c r="M49">
        <f>RANK(M50,$C50:$CV50)*M54</f>
        <v>20</v>
      </c>
      <c r="O49">
        <f>RANK(O50,$C50:$CV50)*O54</f>
        <v>0</v>
      </c>
      <c r="Q49">
        <f>RANK(Q50,$C50:$CV50)*Q54</f>
        <v>1</v>
      </c>
      <c r="S49">
        <f>RANK(S50,$C50:$CV50)*S54</f>
        <v>0</v>
      </c>
      <c r="U49">
        <f>RANK(U50,$C50:$CV50)*U54</f>
        <v>9</v>
      </c>
      <c r="W49">
        <f>RANK(W50,$C50:$CV50)*W54</f>
        <v>15</v>
      </c>
      <c r="Y49">
        <f>RANK(Y50,$C50:$CV50)*Y54</f>
        <v>5</v>
      </c>
      <c r="AA49">
        <f>RANK(AA50,$C50:$CV50)*AA54</f>
        <v>16</v>
      </c>
      <c r="AC49">
        <f>RANK(AC50,$C50:$CV50)*AC54</f>
        <v>19</v>
      </c>
      <c r="AE49">
        <f>RANK(AE50,$C50:$CV50)*AE54</f>
        <v>12</v>
      </c>
      <c r="AG49">
        <f>RANK(AG50,$C50:$CV50)*AG54</f>
        <v>18</v>
      </c>
      <c r="AI49">
        <f>RANK(AI50,$C50:$CV50)*AI54</f>
        <v>2</v>
      </c>
      <c r="AK49">
        <f>RANK(AK50,$C50:$CV50)*AK54</f>
        <v>7</v>
      </c>
      <c r="AM49">
        <f>RANK(AM50,$C50:$CV50)*AM54</f>
        <v>0</v>
      </c>
      <c r="AO49">
        <f>RANK(AO50,$C50:$CV50)*AO54</f>
        <v>8</v>
      </c>
      <c r="AQ49">
        <f>RANK(AQ50,$C50:$CV50)*AQ54</f>
        <v>0</v>
      </c>
      <c r="AS49">
        <f>RANK(AS50,$C50:$CV50)*AS54</f>
        <v>0</v>
      </c>
      <c r="AU49">
        <f>RANK(AU50,$C50:$CV50)*AU54</f>
        <v>0</v>
      </c>
      <c r="AW49">
        <f>RANK(AW50,$C50:$CV50)*AW54</f>
        <v>0</v>
      </c>
      <c r="AY49">
        <f>RANK(AY50,$C50:$CV50)*AY54</f>
        <v>3</v>
      </c>
      <c r="BA49">
        <f>RANK(BA50,$C50:$CV50)*BA54</f>
        <v>11</v>
      </c>
      <c r="BC49">
        <f>RANK(BC50,$C50:$CV50)*BC54</f>
        <v>0</v>
      </c>
      <c r="BE49">
        <f>RANK(BE50,$C50:$CV50)*BE54</f>
        <v>0</v>
      </c>
      <c r="BG49">
        <f>RANK(BG50,$C50:$CV50)*BG54</f>
        <v>0</v>
      </c>
      <c r="BI49">
        <f>RANK(BI50,$C50:$CV50)*BI54</f>
        <v>4</v>
      </c>
      <c r="BK49">
        <f>RANK(BK50,$C50:$CV50)*BK54</f>
        <v>0</v>
      </c>
      <c r="BM49">
        <f>RANK(BM50,$C50:$CV50)*BM54</f>
        <v>0</v>
      </c>
      <c r="BO49">
        <f>RANK(BO50,$C50:$CV50)*BO54</f>
        <v>0</v>
      </c>
      <c r="BQ49">
        <f>RANK(BQ50,$C50:$CV50)*BQ54</f>
        <v>13</v>
      </c>
      <c r="BS49">
        <f>RANK(BS50,$C50:$CV50)*BS54</f>
        <v>14</v>
      </c>
    </row>
    <row r="50" spans="1:78" ht="12.75" hidden="1" customHeight="1">
      <c r="C50">
        <f>SUM(C51:C53)</f>
        <v>15016.12</v>
      </c>
      <c r="E50">
        <f>SUM(E51:E53)</f>
        <v>-21020.61</v>
      </c>
      <c r="G50">
        <f>SUM(G51:G53)</f>
        <v>-2001.9</v>
      </c>
      <c r="I50">
        <f>SUM(I51:I53)</f>
        <v>-999995.99</v>
      </c>
      <c r="K50">
        <f>SUM(K51:K53)</f>
        <v>-999999.98</v>
      </c>
      <c r="M50">
        <f>SUM(M51:M53)</f>
        <v>-63062.32</v>
      </c>
      <c r="O50">
        <f>SUM(O51:O53)</f>
        <v>-1000012.95</v>
      </c>
      <c r="Q50">
        <f>SUM(Q51:Q53)</f>
        <v>165165.76000000001</v>
      </c>
      <c r="S50">
        <f>SUM(S51:S53)</f>
        <v>-1000005.98</v>
      </c>
      <c r="U50">
        <f>SUM(U51:U53)</f>
        <v>8008.84</v>
      </c>
      <c r="W50">
        <f>SUM(W51:W53)</f>
        <v>-16015.65</v>
      </c>
      <c r="Y50">
        <f>SUM(Y51:Y53)</f>
        <v>20020.849999999999</v>
      </c>
      <c r="AA50">
        <f>SUM(AA51:AA53)</f>
        <v>-17016.78</v>
      </c>
      <c r="AC50">
        <f>SUM(AC51:AC53)</f>
        <v>-49048.7</v>
      </c>
      <c r="AE50">
        <f>SUM(AE51:AE53)</f>
        <v>-10009.67</v>
      </c>
      <c r="AG50">
        <f>SUM(AG51:AG53)</f>
        <v>-26025.78</v>
      </c>
      <c r="AI50">
        <f>SUM(AI51:AI53)</f>
        <v>49049.84</v>
      </c>
      <c r="AK50">
        <f>SUM(AK51:AK53)</f>
        <v>11011.06</v>
      </c>
      <c r="AM50">
        <f>SUM(AM51:AM53)</f>
        <v>-999998.98</v>
      </c>
      <c r="AO50">
        <f>SUM(AO51:AO53)</f>
        <v>9009.2800000000007</v>
      </c>
      <c r="AQ50">
        <f>SUM(AQ51:AQ53)</f>
        <v>-999999.95</v>
      </c>
      <c r="AS50">
        <f>SUM(AS51:AS53)</f>
        <v>-999998.95</v>
      </c>
      <c r="AU50">
        <f>SUM(AU51:AU53)</f>
        <v>-1000002.98</v>
      </c>
      <c r="AW50">
        <f>SUM(AW51:AW53)</f>
        <v>-999999.99</v>
      </c>
      <c r="AY50">
        <f>SUM(AY51:AY53)</f>
        <v>40040.76</v>
      </c>
      <c r="BA50">
        <f>SUM(BA51:BA53)</f>
        <v>-6005.89</v>
      </c>
      <c r="BC50">
        <f>SUM(BC51:BC53)</f>
        <v>-999998.99</v>
      </c>
      <c r="BE50">
        <f>SUM(BE51:BE53)</f>
        <v>-999996.99</v>
      </c>
      <c r="BG50">
        <f>SUM(BG51:BG53)</f>
        <v>-999996.99</v>
      </c>
      <c r="BI50">
        <f>SUM(BI51:BI53)</f>
        <v>33033.53</v>
      </c>
      <c r="BK50">
        <f>SUM(BK51:BK53)</f>
        <v>-1000002.97</v>
      </c>
      <c r="BM50">
        <f>SUM(BM51:BM53)</f>
        <v>-1000001.95</v>
      </c>
      <c r="BO50">
        <f>SUM(BO51:BO53)</f>
        <v>-999999.96</v>
      </c>
      <c r="BQ50">
        <f>SUM(BQ51:BQ53)</f>
        <v>-11010.92</v>
      </c>
      <c r="BS50">
        <f>SUM(BS51:BS53)</f>
        <v>-12011.94</v>
      </c>
    </row>
    <row r="51" spans="1:78" ht="12.75" hidden="1" customHeight="1">
      <c r="C51">
        <f>+D55/100</f>
        <v>1.1200000000000001</v>
      </c>
      <c r="E51">
        <f>+F55/100</f>
        <v>0.39</v>
      </c>
      <c r="G51">
        <f>+H55/100</f>
        <v>0.1</v>
      </c>
      <c r="I51">
        <f>+J55/100</f>
        <v>0.01</v>
      </c>
      <c r="K51">
        <f>+L55/100</f>
        <v>0.02</v>
      </c>
      <c r="M51">
        <f>+N55/100</f>
        <v>0.68</v>
      </c>
      <c r="O51">
        <f>+P55/100</f>
        <v>0.05</v>
      </c>
      <c r="Q51">
        <f>+R55/100</f>
        <v>0.76</v>
      </c>
      <c r="S51">
        <f>+T55/100</f>
        <v>0.02</v>
      </c>
      <c r="U51">
        <f>+V55/100</f>
        <v>0.84</v>
      </c>
      <c r="W51">
        <f>+X55/100</f>
        <v>0.35</v>
      </c>
      <c r="Y51">
        <f>+Z55/100</f>
        <v>0.85</v>
      </c>
      <c r="AA51">
        <f>+AB55/100</f>
        <v>0.22</v>
      </c>
      <c r="AC51">
        <f>+AD55/100</f>
        <v>0.3</v>
      </c>
      <c r="AE51">
        <f>+AF55/100</f>
        <v>0.33</v>
      </c>
      <c r="AG51">
        <f>+AH55/100</f>
        <v>0.22</v>
      </c>
      <c r="AI51">
        <f>+AJ55/100</f>
        <v>0.84</v>
      </c>
      <c r="AK51">
        <f>+AL55/100</f>
        <v>0.06</v>
      </c>
      <c r="AM51">
        <f>+AN55/100</f>
        <v>0.02</v>
      </c>
      <c r="AO51">
        <f>+AP55/100</f>
        <v>0.28000000000000003</v>
      </c>
      <c r="AQ51">
        <f>+AR55/100</f>
        <v>0.05</v>
      </c>
      <c r="AS51">
        <f>+AT55/100</f>
        <v>0.05</v>
      </c>
      <c r="AU51">
        <f>+AV55/100</f>
        <v>0.02</v>
      </c>
      <c r="AW51">
        <f>+AX55/100</f>
        <v>0.01</v>
      </c>
      <c r="AY51">
        <f>+AZ55/100</f>
        <v>0.76</v>
      </c>
      <c r="BA51">
        <f>+BB55/100</f>
        <v>0.11</v>
      </c>
      <c r="BC51">
        <f>+BD55/100</f>
        <v>0.01</v>
      </c>
      <c r="BE51">
        <f>+BF55/100</f>
        <v>0.01</v>
      </c>
      <c r="BG51">
        <f>+BH55/100</f>
        <v>0.01</v>
      </c>
      <c r="BI51">
        <f>+BJ55/100</f>
        <v>0.53</v>
      </c>
      <c r="BK51">
        <f>+BL55/100</f>
        <v>0.03</v>
      </c>
      <c r="BM51">
        <f>+BN55/100</f>
        <v>0.05</v>
      </c>
      <c r="BO51">
        <f>+BP55/100</f>
        <v>0.04</v>
      </c>
      <c r="BQ51">
        <f>+BR55/100</f>
        <v>0.08</v>
      </c>
      <c r="BS51">
        <f>+BT55/100</f>
        <v>0.06</v>
      </c>
    </row>
    <row r="52" spans="1:78" ht="12.75" hidden="1" customHeight="1">
      <c r="C52">
        <f>D56*0</f>
        <v>0</v>
      </c>
      <c r="E52">
        <f>F56*0</f>
        <v>0</v>
      </c>
      <c r="G52">
        <f>H56*0</f>
        <v>0</v>
      </c>
      <c r="I52">
        <f>J56*0</f>
        <v>0</v>
      </c>
      <c r="K52">
        <f>L56*0</f>
        <v>0</v>
      </c>
      <c r="M52">
        <f>N56*0</f>
        <v>0</v>
      </c>
      <c r="O52">
        <f>P56*0</f>
        <v>0</v>
      </c>
      <c r="Q52">
        <f>R56*0</f>
        <v>0</v>
      </c>
      <c r="S52">
        <f>T56*0</f>
        <v>0</v>
      </c>
      <c r="U52">
        <f>V56*0</f>
        <v>0</v>
      </c>
      <c r="W52">
        <f>X56*0</f>
        <v>0</v>
      </c>
      <c r="Y52">
        <f>Z56*0</f>
        <v>0</v>
      </c>
      <c r="AA52">
        <f>AB56*0</f>
        <v>0</v>
      </c>
      <c r="AC52">
        <f>AD56*0</f>
        <v>0</v>
      </c>
      <c r="AE52">
        <f>AF56*0</f>
        <v>0</v>
      </c>
      <c r="AG52">
        <f>AH56*0</f>
        <v>0</v>
      </c>
      <c r="AI52">
        <f>AJ56*0</f>
        <v>0</v>
      </c>
      <c r="AK52">
        <f>AL56*0</f>
        <v>0</v>
      </c>
      <c r="AM52">
        <f>AN56*0</f>
        <v>0</v>
      </c>
      <c r="AO52">
        <f>AP56*0</f>
        <v>0</v>
      </c>
      <c r="AQ52">
        <f>AR56*0</f>
        <v>0</v>
      </c>
      <c r="AS52">
        <f>AT56*0</f>
        <v>0</v>
      </c>
      <c r="AU52">
        <f>AV56*0</f>
        <v>0</v>
      </c>
      <c r="AW52">
        <f>AX56*0</f>
        <v>0</v>
      </c>
      <c r="AY52">
        <f>AZ56*0</f>
        <v>0</v>
      </c>
      <c r="BA52">
        <f>BB56*0</f>
        <v>0</v>
      </c>
      <c r="BC52">
        <f>BE56*0</f>
        <v>0</v>
      </c>
      <c r="BE52">
        <f>BF56*0</f>
        <v>0</v>
      </c>
      <c r="BG52">
        <f>BH56*0</f>
        <v>0</v>
      </c>
      <c r="BI52">
        <f>BK56*0</f>
        <v>0</v>
      </c>
      <c r="BK52">
        <f>BL56*0</f>
        <v>0</v>
      </c>
      <c r="BM52">
        <f>BO56*0</f>
        <v>0</v>
      </c>
      <c r="BO52">
        <f>BP56*0</f>
        <v>0</v>
      </c>
      <c r="BQ52">
        <f>BR56*0</f>
        <v>0</v>
      </c>
      <c r="BS52">
        <f>BT56*0</f>
        <v>0</v>
      </c>
    </row>
    <row r="53" spans="1:78" ht="12.75" hidden="1" customHeight="1">
      <c r="C53">
        <f>IF(C54=1,C55*C54*1000+C55,-1000000+C55)</f>
        <v>15015</v>
      </c>
      <c r="E53">
        <f>IF(E54=1,E55*E54*1000+E55,-1000000+E55)</f>
        <v>-21021</v>
      </c>
      <c r="G53">
        <f>IF(G54=1,G55*G54*1000+G55,-1000000+G55)</f>
        <v>-2002</v>
      </c>
      <c r="I53">
        <f>IF(I54=1,I55*I54*1000+I55,-1000000+I55)</f>
        <v>-999996</v>
      </c>
      <c r="K53">
        <f>IF(K54=1,K55*K54*1000+K55,-1000000+K55)</f>
        <v>-1000000</v>
      </c>
      <c r="M53">
        <f>IF(M54=1,M55*M54*1000+M55,-1000000+M55)</f>
        <v>-63063</v>
      </c>
      <c r="O53">
        <f>IF(O54=1,O55*O54*1000+O55,-1000000+O55)</f>
        <v>-1000013</v>
      </c>
      <c r="Q53">
        <f>IF(Q54=1,Q55*Q54*1000+Q55,-1000000+Q55)</f>
        <v>165165</v>
      </c>
      <c r="S53">
        <f>IF(S54=1,S55*S54*1000+S55,-1000000+S55)</f>
        <v>-1000006</v>
      </c>
      <c r="U53">
        <f>IF(U54=1,U55*U54*1000+U55,-1000000+U55)</f>
        <v>8008</v>
      </c>
      <c r="W53">
        <f>IF(W54=1,W55*W54*1000+W55,-1000000+W55)</f>
        <v>-16016</v>
      </c>
      <c r="Y53">
        <f>IF(Y54=1,Y55*Y54*1000+Y55,-1000000+Y55)</f>
        <v>20020</v>
      </c>
      <c r="AA53">
        <f>IF(AA54=1,AA55*AA54*1000+AA55,-1000000+AA55)</f>
        <v>-17017</v>
      </c>
      <c r="AC53">
        <f>IF(AC54=1,AC55*AC54*1000+AC55,-1000000+AC55)</f>
        <v>-49049</v>
      </c>
      <c r="AE53">
        <f>IF(AE54=1,AE55*AE54*1000+AE55,-1000000+AE55)</f>
        <v>-10010</v>
      </c>
      <c r="AG53">
        <f>IF(AG54=1,AG55*AG54*1000+AG55,-1000000+AG55)</f>
        <v>-26026</v>
      </c>
      <c r="AI53">
        <f>IF(AI54=1,AI55*AI54*1000+AI55,-1000000+AI55)</f>
        <v>49049</v>
      </c>
      <c r="AK53">
        <f>IF(AK54=1,AK55*AK54*1000+AK55,-1000000+AK55)</f>
        <v>11011</v>
      </c>
      <c r="AM53">
        <f>IF(AM54=1,AM55*AM54*1000+AM55,-1000000+AM55)</f>
        <v>-999999</v>
      </c>
      <c r="AO53">
        <f>IF(AO54=1,AO55*AO54*1000+AO55,-1000000+AO55)</f>
        <v>9009</v>
      </c>
      <c r="AQ53">
        <f>IF(AQ54=1,AQ55*AQ54*1000+AQ55,-1000000+AQ55)</f>
        <v>-1000000</v>
      </c>
      <c r="AS53">
        <f>IF(AS54=1,AS55*AS54*1000+AS55,-1000000+AS55)</f>
        <v>-999999</v>
      </c>
      <c r="AU53">
        <f>IF(AU54=1,AU55*AU54*1000+AU55,-1000000+AU55)</f>
        <v>-1000003</v>
      </c>
      <c r="AW53">
        <f>IF(AW54=1,AW55*AW54*1000+AW55,-1000000+AW55)</f>
        <v>-1000000</v>
      </c>
      <c r="AY53">
        <f>IF(AY54=1,AY55*AY54*1000+AY55,-1000000+AY55)</f>
        <v>40040</v>
      </c>
      <c r="BA53">
        <f>IF(BA54=1,BA55*BA54*1000+BA55,-1000000+BA55)</f>
        <v>-6006</v>
      </c>
      <c r="BC53">
        <f>IF(BC54=1,BC55*BC54*1000+BC55,-1000000+BC55)</f>
        <v>-999999</v>
      </c>
      <c r="BE53">
        <f>IF(BE54=1,BE55*BE54*1000+BE55,-1000000+BE55)</f>
        <v>-999997</v>
      </c>
      <c r="BG53">
        <f>IF(BG54=1,BG55*BG54*1000+BG55,-1000000+BG55)</f>
        <v>-999997</v>
      </c>
      <c r="BI53">
        <f>IF(BI54=1,BI55*BI54*1000+BI55,-1000000+BI55)</f>
        <v>33033</v>
      </c>
      <c r="BK53">
        <f>IF(BK54=1,BK55*BK54*1000+BK55,-1000000+BK55)</f>
        <v>-1000003</v>
      </c>
      <c r="BM53">
        <f>IF(BM54=1,BM55*BM54*1000+BM55,-1000000+BM55)</f>
        <v>-1000002</v>
      </c>
      <c r="BO53">
        <f>IF(BO54=1,BO55*BO54*1000+BO55,-1000000+BO55)</f>
        <v>-1000000</v>
      </c>
      <c r="BQ53">
        <f>IF(BQ54=1,BQ55*BQ54*1000+BQ55,-1000000+BQ55)</f>
        <v>-11011</v>
      </c>
      <c r="BS53">
        <f>IF(BS54=1,BS55*BS54*1000+BS55,-1000000+BS55)</f>
        <v>-12012</v>
      </c>
    </row>
    <row r="54" spans="1:78" hidden="1">
      <c r="A54" t="s">
        <v>13</v>
      </c>
      <c r="B54">
        <f>SUM(C54:BT54)</f>
        <v>20</v>
      </c>
      <c r="C54">
        <f>IF(D55&gt;=$A3/2,1,0)</f>
        <v>1</v>
      </c>
      <c r="E54">
        <f>IF(F55&gt;=$A3/2,1,0)</f>
        <v>1</v>
      </c>
      <c r="G54">
        <f>IF(H55&gt;=$A3/2,1,0)</f>
        <v>1</v>
      </c>
      <c r="I54">
        <f>IF(J55&gt;=$A3/2,1,0)</f>
        <v>0</v>
      </c>
      <c r="K54">
        <f>IF(L55&gt;=$A3/2,1,0)</f>
        <v>0</v>
      </c>
      <c r="M54">
        <f>IF(N55&gt;=$A3/2,1,0)</f>
        <v>1</v>
      </c>
      <c r="O54">
        <f>IF(P55&gt;=$A3/2,1,0)</f>
        <v>0</v>
      </c>
      <c r="Q54">
        <f>IF(R55&gt;=$A3/2,1,0)</f>
        <v>1</v>
      </c>
      <c r="S54">
        <f>IF(T55&gt;=$A3/2,1,0)</f>
        <v>0</v>
      </c>
      <c r="U54">
        <f>IF(V55&gt;=$A3/2,1,0)</f>
        <v>1</v>
      </c>
      <c r="W54">
        <f>IF(X55&gt;=$A3/2,1,0)</f>
        <v>1</v>
      </c>
      <c r="Y54">
        <f>IF(Z55&gt;=$A3/2,1,0)</f>
        <v>1</v>
      </c>
      <c r="AA54">
        <f>IF(AB55&gt;=$A3/2,1,0)</f>
        <v>1</v>
      </c>
      <c r="AC54">
        <f>IF(AD55&gt;=$A3/2,1,0)</f>
        <v>1</v>
      </c>
      <c r="AE54">
        <f>IF(AF55&gt;=$A3/2,1,0)</f>
        <v>1</v>
      </c>
      <c r="AG54">
        <f>IF(AH55&gt;=$A3/2,1,0)</f>
        <v>1</v>
      </c>
      <c r="AI54">
        <f>IF(AJ55&gt;=$A3/2,1,0)</f>
        <v>1</v>
      </c>
      <c r="AK54">
        <f>IF(AL55&gt;=$A3/2,1,0)</f>
        <v>1</v>
      </c>
      <c r="AM54">
        <f>IF(AN55&gt;=$A3/2,1,0)</f>
        <v>0</v>
      </c>
      <c r="AO54">
        <f>IF(AP55&gt;=$A3/2,1,0)</f>
        <v>1</v>
      </c>
      <c r="AQ54">
        <f>IF(AR55&gt;=$A3/2,1,0)</f>
        <v>0</v>
      </c>
      <c r="AS54">
        <f>IF(AT55&gt;=$A3/2,1,0)</f>
        <v>0</v>
      </c>
      <c r="AU54">
        <f>IF(AV55&gt;=$A3/2,1,0)</f>
        <v>0</v>
      </c>
      <c r="AW54">
        <f>IF(AX55&gt;=$A3/2,1,0)</f>
        <v>0</v>
      </c>
      <c r="AY54">
        <f>IF(AZ55&gt;=$A3/2,1,0)</f>
        <v>1</v>
      </c>
      <c r="BA54">
        <f>IF(BB55&gt;=$A3/2,1,0)</f>
        <v>1</v>
      </c>
      <c r="BC54">
        <f>IF(BD55&gt;=$A3/2,1,0)</f>
        <v>0</v>
      </c>
      <c r="BE54">
        <f>IF(BF55&gt;=$A3/2,1,0)</f>
        <v>0</v>
      </c>
      <c r="BG54">
        <f>IF(BH55&gt;=$A3/2,1,0)</f>
        <v>0</v>
      </c>
      <c r="BI54">
        <f>IF(BJ55&gt;=$A3/2,1,0)</f>
        <v>1</v>
      </c>
      <c r="BK54">
        <f>IF(BL55&gt;=$A3/2,1,0)</f>
        <v>0</v>
      </c>
      <c r="BM54">
        <f>IF(BN55&gt;=$A3/2,1,0)</f>
        <v>0</v>
      </c>
      <c r="BO54">
        <f>IF(BP55&gt;=$A3/2,1,0)</f>
        <v>0</v>
      </c>
      <c r="BQ54">
        <f>IF(BR55&gt;=$A3/2,1,0)</f>
        <v>1</v>
      </c>
      <c r="BS54">
        <f>IF(BT55&gt;=$A3/2,1,0)</f>
        <v>1</v>
      </c>
    </row>
    <row r="55" spans="1:78" ht="13.5" hidden="1" customHeight="1" thickBot="1">
      <c r="C55" s="2">
        <f>IF(SUM(C60:C1001)&lt;-1000,-100000000,SUM(C60:C1001))</f>
        <v>15</v>
      </c>
      <c r="D55" s="2">
        <f>COUNT(D74:D1001)+SUM(D60:D73)</f>
        <v>112</v>
      </c>
      <c r="E55" s="2">
        <f>IF(SUM(E60:E1001)&lt;-1000,-100000000,SUM(E60:E1001))</f>
        <v>-21</v>
      </c>
      <c r="F55" s="2">
        <f>COUNT(F74:F1001)+SUM(F60:F73)</f>
        <v>39</v>
      </c>
      <c r="G55" s="2">
        <f>IF(SUM(G60:G1001)&lt;-1000,-100000000,SUM(G60:G1001))</f>
        <v>-2</v>
      </c>
      <c r="H55" s="2">
        <f>COUNT(H74:H1001)+SUM(H60:H73)</f>
        <v>10</v>
      </c>
      <c r="I55" s="2">
        <f>IF(SUM(I60:I1001)&lt;-1000,-100000000,SUM(I60:I1001))</f>
        <v>4</v>
      </c>
      <c r="J55" s="2">
        <f>COUNT(J74:J1001)+SUM(J60:J73)</f>
        <v>1</v>
      </c>
      <c r="K55" s="2">
        <f>IF(SUM(K60:K1001)&lt;-1000,-100000000,SUM(K60:K1001))</f>
        <v>0</v>
      </c>
      <c r="L55" s="2">
        <f>COUNT(L74:L1001)+SUM(L60:L73)</f>
        <v>2</v>
      </c>
      <c r="M55" s="2">
        <f>IF(SUM(M60:M1001)&lt;-1000,-100000000,SUM(M60:M1001))</f>
        <v>-63</v>
      </c>
      <c r="N55" s="2">
        <f>COUNT(N74:N1001)+SUM(N60:N73)</f>
        <v>68</v>
      </c>
      <c r="O55" s="2">
        <f>IF(SUM(O60:O1001)&lt;-1000,-100000000,SUM(O60:O1001))</f>
        <v>-13</v>
      </c>
      <c r="P55" s="2">
        <f>COUNT(P74:P1001)+SUM(P60:P73)</f>
        <v>5</v>
      </c>
      <c r="Q55" s="2">
        <f>IF(SUM(Q60:Q1001)&lt;-1000,-100000000,SUM(Q60:Q1001))</f>
        <v>165</v>
      </c>
      <c r="R55" s="2">
        <f>COUNT(R74:R1001)+SUM(R60:R73)</f>
        <v>76</v>
      </c>
      <c r="S55" s="2">
        <f>IF(SUM(S60:S1001)&lt;-1000,-100000000,SUM(S60:S1001))</f>
        <v>-6</v>
      </c>
      <c r="T55" s="2">
        <f>COUNT(T74:T1001)+SUM(T60:T73)</f>
        <v>2</v>
      </c>
      <c r="U55" s="2">
        <f>IF(SUM(U60:U1001)&lt;-1000,-100000000,SUM(U60:U1001))</f>
        <v>8</v>
      </c>
      <c r="V55" s="2">
        <f>COUNT(V74:V1001)+SUM(V60:V73)</f>
        <v>84</v>
      </c>
      <c r="W55" s="2">
        <f>IF(SUM(W60:W1001)&lt;-1000,-100000000,SUM(W60:W1001))</f>
        <v>-16</v>
      </c>
      <c r="X55" s="2">
        <f>COUNT(X74:X1001)+SUM(X60:X73)</f>
        <v>35</v>
      </c>
      <c r="Y55" s="2">
        <f>IF(SUM(Y60:Y1001)&lt;-1000,-100000000,SUM(Y60:Y1001))</f>
        <v>20</v>
      </c>
      <c r="Z55" s="2">
        <f>COUNT(Z74:Z1001)+SUM(Z60:Z73)</f>
        <v>85</v>
      </c>
      <c r="AA55" s="2">
        <f>IF(SUM(AA60:AA1001)&lt;-1000,-100000000,SUM(AA60:AA1001))</f>
        <v>-17</v>
      </c>
      <c r="AB55" s="2">
        <f>COUNT(AB74:AB1001)+SUM(AB60:AB73)</f>
        <v>22</v>
      </c>
      <c r="AC55" s="2">
        <f>IF(SUM(AC60:AC1001)&lt;-1000,-100000000,SUM(AC60:AC1001))</f>
        <v>-49</v>
      </c>
      <c r="AD55" s="2">
        <f>COUNT(AD74:AD1001)+SUM(AD60:AD73)</f>
        <v>30</v>
      </c>
      <c r="AE55" s="2">
        <f>IF(SUM(AE60:AE1001)&lt;-1000,-100000000,SUM(AE60:AE1001))</f>
        <v>-10</v>
      </c>
      <c r="AF55" s="2">
        <f>COUNT(AF74:AF1001)+SUM(AF60:AF73)</f>
        <v>33</v>
      </c>
      <c r="AG55" s="2">
        <f>IF(SUM(AG60:AG1001)&lt;-1000,-100000000,SUM(AG60:AG1001))</f>
        <v>-26</v>
      </c>
      <c r="AH55" s="2">
        <f>COUNT(AH74:AH1001)+SUM(AH60:AH73)</f>
        <v>22</v>
      </c>
      <c r="AI55" s="2">
        <f>IF(SUM(AI60:AI1001)&lt;-1000,-100000000,SUM(AI60:AI1001))</f>
        <v>49</v>
      </c>
      <c r="AJ55" s="2">
        <f>COUNT(AJ74:AJ1001)+SUM(AJ60:AJ73)</f>
        <v>84</v>
      </c>
      <c r="AK55" s="2">
        <f>IF(SUM(AK60:AK1001)&lt;-1000,-100000000,SUM(AK60:AK1001))</f>
        <v>11</v>
      </c>
      <c r="AL55" s="2">
        <f>COUNT(AL74:AL1001)+SUM(AL60:AL73)</f>
        <v>6</v>
      </c>
      <c r="AM55" s="2">
        <f>IF(SUM(AM60:AM1001)&lt;-1000,-100000000,SUM(AM60:AM1001))</f>
        <v>1</v>
      </c>
      <c r="AN55" s="2">
        <f>COUNT(AN74:AN1001)+SUM(AN60:AN73)</f>
        <v>2</v>
      </c>
      <c r="AO55" s="2">
        <f>IF(SUM(AO60:AO1001)&lt;-1000,-100000000,SUM(AO60:AO1001))</f>
        <v>9</v>
      </c>
      <c r="AP55" s="2">
        <f>COUNT(AP74:AP1001)+SUM(AP60:AP73)</f>
        <v>28</v>
      </c>
      <c r="AQ55" s="2">
        <f>IF(SUM(AQ60:AQ1001)&lt;-1000,-100000000,SUM(AQ60:AQ1001))</f>
        <v>0</v>
      </c>
      <c r="AR55" s="2">
        <f>COUNT(AR74:AR1001)+SUM(AR60:AR73)</f>
        <v>5</v>
      </c>
      <c r="AS55" s="2">
        <f>IF(SUM(AS60:AS1001)&lt;-1000,-100000000,SUM(AS60:AS1001))</f>
        <v>1</v>
      </c>
      <c r="AT55" s="2">
        <f>COUNT(AT74:AT1001)+SUM(AT60:AT73)</f>
        <v>5</v>
      </c>
      <c r="AU55" s="2">
        <f>IF(SUM(AU60:AU1001)&lt;-1000,-100000000,SUM(AU60:AU1001))</f>
        <v>-3</v>
      </c>
      <c r="AV55" s="2">
        <f>COUNT(AV74:AV1001)+SUM(AV60:AV73)</f>
        <v>2</v>
      </c>
      <c r="AW55" s="2">
        <f>IF(SUM(AW60:AW1001)&lt;-1000,-100000000,SUM(AW60:AW1001))</f>
        <v>0</v>
      </c>
      <c r="AX55" s="2">
        <f>COUNT(AX74:AX1001)+SUM(AX60:AX73)</f>
        <v>1</v>
      </c>
      <c r="AY55" s="2">
        <f>IF(SUM(AY60:AY1001)&lt;-1000,-100000000,SUM(AY60:AY1001))</f>
        <v>40</v>
      </c>
      <c r="AZ55" s="2">
        <f>COUNT(AZ74:AZ1001)+SUM(AZ60:AZ73)</f>
        <v>76</v>
      </c>
      <c r="BA55" s="2">
        <f>IF(SUM(BA60:BA1001)&lt;-1000,-100000000,SUM(BA60:BA1001))</f>
        <v>-6</v>
      </c>
      <c r="BB55" s="2">
        <f>COUNT(BB74:BB1001)+SUM(BB60:BB73)</f>
        <v>11</v>
      </c>
      <c r="BC55" s="2">
        <f>IF(SUM(BC60:BC1001)&lt;-1000,-100000000,SUM(BC60:BC1001))</f>
        <v>1</v>
      </c>
      <c r="BD55" s="2">
        <f>COUNT(BD74:BD1001)+SUM(BD60:BD73)</f>
        <v>1</v>
      </c>
      <c r="BE55" s="2">
        <f>IF(SUM(BE60:BE1001)&lt;-1000,-100000000,SUM(BE60:BE1001))</f>
        <v>3</v>
      </c>
      <c r="BF55" s="2">
        <f>COUNT(BF74:BF1001)+SUM(BF60:BF73)</f>
        <v>1</v>
      </c>
      <c r="BG55" s="2">
        <f>IF(SUM(BG60:BG1001)&lt;-1000,-100000000,SUM(BG60:BG1001))</f>
        <v>3</v>
      </c>
      <c r="BH55" s="2">
        <f>COUNT(BH74:BH1001)+SUM(BH60:BH73)</f>
        <v>1</v>
      </c>
      <c r="BI55" s="2">
        <f>IF(SUM(BI60:BI1001)&lt;-1000,-100000000,SUM(BI60:BI1001))</f>
        <v>33</v>
      </c>
      <c r="BJ55" s="2">
        <f>COUNT(BJ74:BJ1001)+SUM(BJ60:BJ73)</f>
        <v>53</v>
      </c>
      <c r="BK55" s="2">
        <f>IF(SUM(BK60:BK1001)&lt;-1000,-100000000,SUM(BK60:BK1001))</f>
        <v>-3</v>
      </c>
      <c r="BL55" s="2">
        <f>COUNT(BL74:BL1001)+SUM(BL60:BL73)</f>
        <v>3</v>
      </c>
      <c r="BM55" s="2">
        <f>IF(SUM(BM60:BM1001)&lt;-1000,-100000000,SUM(BM60:BM1001))</f>
        <v>-2</v>
      </c>
      <c r="BN55" s="2">
        <f>COUNT(BN74:BN1001)+SUM(BN60:BN73)</f>
        <v>5</v>
      </c>
      <c r="BO55" s="2">
        <f>IF(SUM(BO60:BO1001)&lt;-1000,-100000000,SUM(BO60:BO1001))</f>
        <v>0</v>
      </c>
      <c r="BP55" s="2">
        <f>COUNT(BP74:BP1001)+SUM(BP60:BP73)</f>
        <v>4</v>
      </c>
      <c r="BQ55" s="2">
        <f>IF(SUM(BQ60:BQ1001)&lt;-1000,-100000000,SUM(BQ60:BQ1001))</f>
        <v>-11</v>
      </c>
      <c r="BR55" s="2">
        <f>COUNT(BR74:BR1001)+SUM(BR60:BR73)</f>
        <v>8</v>
      </c>
      <c r="BS55" s="2">
        <f>IF(SUM(BS60:BS1001)&lt;-1000,-100000000,SUM(BS60:BS1001))</f>
        <v>-12</v>
      </c>
      <c r="BT55" s="2">
        <f>COUNT(BT74:BT1001)+SUM(BT60:BT73)</f>
        <v>6</v>
      </c>
    </row>
    <row r="56" spans="1:78" ht="12.75" hidden="1" customHeight="1"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</row>
    <row r="57" spans="1:78" ht="13.5" thickBot="1"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41">
        <f>MAX(BV60:BV1082)</f>
        <v>184</v>
      </c>
    </row>
    <row r="58" spans="1:78" ht="13.5" thickBot="1">
      <c r="B58" s="425" t="s">
        <v>68</v>
      </c>
      <c r="C58" s="409" t="s">
        <v>120</v>
      </c>
      <c r="D58" s="410"/>
      <c r="E58" s="423" t="s">
        <v>158</v>
      </c>
      <c r="F58" s="410"/>
      <c r="G58" s="409" t="s">
        <v>1</v>
      </c>
      <c r="H58" s="410"/>
      <c r="I58" s="421" t="s">
        <v>253</v>
      </c>
      <c r="J58" s="410"/>
      <c r="K58" s="421" t="s">
        <v>208</v>
      </c>
      <c r="L58" s="411"/>
      <c r="M58" s="422" t="s">
        <v>62</v>
      </c>
      <c r="N58" s="412"/>
      <c r="O58" s="432" t="s">
        <v>161</v>
      </c>
      <c r="P58" s="431"/>
      <c r="Q58" s="409" t="s">
        <v>9</v>
      </c>
      <c r="R58" s="410"/>
      <c r="S58" s="409" t="s">
        <v>238</v>
      </c>
      <c r="T58" s="410"/>
      <c r="U58" s="409" t="s">
        <v>94</v>
      </c>
      <c r="V58" s="410"/>
      <c r="W58" s="419" t="s">
        <v>219</v>
      </c>
      <c r="X58" s="420"/>
      <c r="Y58" s="421" t="s">
        <v>121</v>
      </c>
      <c r="Z58" s="410"/>
      <c r="AA58" s="409" t="s">
        <v>147</v>
      </c>
      <c r="AB58" s="410"/>
      <c r="AC58" s="422" t="s">
        <v>155</v>
      </c>
      <c r="AD58" s="420"/>
      <c r="AE58" s="409" t="s">
        <v>163</v>
      </c>
      <c r="AF58" s="410"/>
      <c r="AG58" s="422" t="s">
        <v>160</v>
      </c>
      <c r="AH58" s="420"/>
      <c r="AI58" s="421" t="s">
        <v>164</v>
      </c>
      <c r="AJ58" s="411"/>
      <c r="AK58" s="423" t="s">
        <v>131</v>
      </c>
      <c r="AL58" s="410"/>
      <c r="AM58" s="421" t="s">
        <v>210</v>
      </c>
      <c r="AN58" s="411"/>
      <c r="AO58" s="424" t="s">
        <v>144</v>
      </c>
      <c r="AP58" s="420"/>
      <c r="AQ58" s="423" t="s">
        <v>143</v>
      </c>
      <c r="AR58" s="411"/>
      <c r="AS58" s="428" t="s">
        <v>122</v>
      </c>
      <c r="AT58" s="429"/>
      <c r="AU58" s="430" t="s">
        <v>218</v>
      </c>
      <c r="AV58" s="431"/>
      <c r="AW58" s="428" t="s">
        <v>174</v>
      </c>
      <c r="AX58" s="429"/>
      <c r="AY58" s="419" t="s">
        <v>162</v>
      </c>
      <c r="AZ58" s="420"/>
      <c r="BA58" s="419" t="s">
        <v>178</v>
      </c>
      <c r="BB58" s="420"/>
      <c r="BC58" s="428" t="s">
        <v>261</v>
      </c>
      <c r="BD58" s="429"/>
      <c r="BE58" s="428" t="s">
        <v>262</v>
      </c>
      <c r="BF58" s="429"/>
      <c r="BG58" s="419" t="s">
        <v>263</v>
      </c>
      <c r="BH58" s="420"/>
      <c r="BI58" s="419" t="s">
        <v>177</v>
      </c>
      <c r="BJ58" s="420"/>
      <c r="BK58" s="419" t="s">
        <v>142</v>
      </c>
      <c r="BL58" s="420"/>
      <c r="BM58" s="428" t="s">
        <v>264</v>
      </c>
      <c r="BN58" s="429"/>
      <c r="BO58" s="428" t="s">
        <v>265</v>
      </c>
      <c r="BP58" s="429"/>
      <c r="BQ58" s="419" t="s">
        <v>214</v>
      </c>
      <c r="BR58" s="420"/>
      <c r="BS58" s="423" t="s">
        <v>132</v>
      </c>
      <c r="BT58" s="411"/>
      <c r="BU58" s="41">
        <f>COUNT(BU75:BU916)+SUM(BU61:BU72)</f>
        <v>157.16666666666669</v>
      </c>
      <c r="BV58" s="86" t="s">
        <v>7</v>
      </c>
      <c r="BW58" s="183" t="s">
        <v>8</v>
      </c>
      <c r="BX58" s="210" t="s">
        <v>47</v>
      </c>
      <c r="BY58" s="132" t="s">
        <v>146</v>
      </c>
      <c r="BZ58">
        <f>SUM(BZ60:BZ916)</f>
        <v>1</v>
      </c>
    </row>
    <row r="59" spans="1:78" ht="13.5" thickBot="1">
      <c r="B59" s="426"/>
      <c r="C59" s="37" t="s">
        <v>3</v>
      </c>
      <c r="D59" s="38" t="s">
        <v>2</v>
      </c>
      <c r="E59" s="37" t="s">
        <v>3</v>
      </c>
      <c r="F59" s="38" t="s">
        <v>2</v>
      </c>
      <c r="G59" s="37" t="s">
        <v>3</v>
      </c>
      <c r="H59" s="38" t="s">
        <v>2</v>
      </c>
      <c r="I59" s="37" t="s">
        <v>3</v>
      </c>
      <c r="J59" s="38" t="s">
        <v>2</v>
      </c>
      <c r="K59" s="77" t="s">
        <v>3</v>
      </c>
      <c r="L59" s="38" t="s">
        <v>2</v>
      </c>
      <c r="M59" s="37" t="s">
        <v>3</v>
      </c>
      <c r="N59" s="77" t="s">
        <v>2</v>
      </c>
      <c r="O59" s="77" t="s">
        <v>3</v>
      </c>
      <c r="P59" s="38" t="s">
        <v>2</v>
      </c>
      <c r="Q59" s="37" t="s">
        <v>3</v>
      </c>
      <c r="R59" s="38" t="s">
        <v>2</v>
      </c>
      <c r="S59" s="37" t="s">
        <v>3</v>
      </c>
      <c r="T59" s="38" t="s">
        <v>2</v>
      </c>
      <c r="U59" s="37" t="s">
        <v>3</v>
      </c>
      <c r="V59" s="38" t="s">
        <v>2</v>
      </c>
      <c r="W59" s="37" t="s">
        <v>3</v>
      </c>
      <c r="X59" s="38" t="s">
        <v>2</v>
      </c>
      <c r="Y59" s="37" t="s">
        <v>3</v>
      </c>
      <c r="Z59" s="38" t="s">
        <v>2</v>
      </c>
      <c r="AA59" s="37" t="s">
        <v>3</v>
      </c>
      <c r="AB59" s="38" t="s">
        <v>2</v>
      </c>
      <c r="AC59" s="37" t="s">
        <v>3</v>
      </c>
      <c r="AD59" s="38" t="s">
        <v>2</v>
      </c>
      <c r="AE59" s="37" t="s">
        <v>3</v>
      </c>
      <c r="AF59" s="38" t="s">
        <v>2</v>
      </c>
      <c r="AG59" s="37" t="s">
        <v>3</v>
      </c>
      <c r="AH59" s="38" t="s">
        <v>2</v>
      </c>
      <c r="AI59" s="37" t="s">
        <v>3</v>
      </c>
      <c r="AJ59" s="38" t="s">
        <v>2</v>
      </c>
      <c r="AK59" s="37" t="s">
        <v>3</v>
      </c>
      <c r="AL59" s="38" t="s">
        <v>2</v>
      </c>
      <c r="AM59" s="37" t="s">
        <v>3</v>
      </c>
      <c r="AN59" s="38" t="s">
        <v>2</v>
      </c>
      <c r="AO59" s="37" t="s">
        <v>3</v>
      </c>
      <c r="AP59" s="38" t="s">
        <v>2</v>
      </c>
      <c r="AQ59" s="37" t="s">
        <v>3</v>
      </c>
      <c r="AR59" s="38" t="s">
        <v>2</v>
      </c>
      <c r="AS59" s="37" t="s">
        <v>3</v>
      </c>
      <c r="AT59" s="38" t="s">
        <v>2</v>
      </c>
      <c r="AU59" s="37" t="s">
        <v>3</v>
      </c>
      <c r="AV59" s="38" t="s">
        <v>2</v>
      </c>
      <c r="AW59" s="37" t="s">
        <v>3</v>
      </c>
      <c r="AX59" s="38" t="s">
        <v>2</v>
      </c>
      <c r="AY59" s="37" t="s">
        <v>3</v>
      </c>
      <c r="AZ59" s="38" t="s">
        <v>2</v>
      </c>
      <c r="BA59" s="37" t="s">
        <v>3</v>
      </c>
      <c r="BB59" s="38" t="s">
        <v>2</v>
      </c>
      <c r="BC59" s="37" t="s">
        <v>3</v>
      </c>
      <c r="BD59" s="38" t="s">
        <v>2</v>
      </c>
      <c r="BE59" s="37" t="s">
        <v>3</v>
      </c>
      <c r="BF59" s="38" t="s">
        <v>2</v>
      </c>
      <c r="BG59" s="37" t="s">
        <v>3</v>
      </c>
      <c r="BH59" s="38" t="s">
        <v>2</v>
      </c>
      <c r="BI59" s="37" t="s">
        <v>3</v>
      </c>
      <c r="BJ59" s="38" t="s">
        <v>2</v>
      </c>
      <c r="BK59" s="37" t="s">
        <v>3</v>
      </c>
      <c r="BL59" s="38" t="s">
        <v>2</v>
      </c>
      <c r="BM59" s="37" t="s">
        <v>3</v>
      </c>
      <c r="BN59" s="38" t="s">
        <v>2</v>
      </c>
      <c r="BO59" s="37" t="s">
        <v>3</v>
      </c>
      <c r="BP59" s="38" t="s">
        <v>2</v>
      </c>
      <c r="BQ59" s="37" t="s">
        <v>3</v>
      </c>
      <c r="BR59" s="38" t="s">
        <v>2</v>
      </c>
      <c r="BS59" s="37" t="s">
        <v>3</v>
      </c>
      <c r="BT59" s="38" t="s">
        <v>2</v>
      </c>
      <c r="BU59" s="27" t="s">
        <v>22</v>
      </c>
      <c r="BV59" s="16" t="s">
        <v>23</v>
      </c>
      <c r="BZ59" t="s">
        <v>148</v>
      </c>
    </row>
    <row r="60" spans="1:78">
      <c r="B60" s="324" t="s">
        <v>188</v>
      </c>
      <c r="C60" s="10"/>
      <c r="D60" s="11"/>
      <c r="E60" s="10"/>
      <c r="F60" s="11"/>
      <c r="G60" s="10"/>
      <c r="H60" s="11"/>
      <c r="I60" s="10"/>
      <c r="J60" s="11"/>
      <c r="K60" s="10"/>
      <c r="L60" s="11"/>
      <c r="M60" s="10"/>
      <c r="N60" s="11"/>
      <c r="O60" s="10"/>
      <c r="P60" s="11"/>
      <c r="Q60" s="10"/>
      <c r="R60" s="11"/>
      <c r="S60" s="10"/>
      <c r="T60" s="11"/>
      <c r="U60" s="10"/>
      <c r="V60" s="11"/>
      <c r="W60" s="10"/>
      <c r="X60" s="11"/>
      <c r="Y60" s="10"/>
      <c r="Z60" s="11"/>
      <c r="AA60" s="10"/>
      <c r="AB60" s="11"/>
      <c r="AC60" s="10"/>
      <c r="AD60" s="11"/>
      <c r="AE60" s="10"/>
      <c r="AF60" s="11"/>
      <c r="AG60" s="10"/>
      <c r="AH60" s="11"/>
      <c r="AI60" s="10"/>
      <c r="AJ60" s="32"/>
      <c r="AK60" s="10"/>
      <c r="AL60" s="11"/>
      <c r="AM60" s="10"/>
      <c r="AN60" s="32"/>
      <c r="AO60" s="10"/>
      <c r="AP60" s="11"/>
      <c r="AQ60" s="10"/>
      <c r="AR60" s="244"/>
      <c r="AS60" s="10"/>
      <c r="AT60" s="11"/>
      <c r="AU60" s="10"/>
      <c r="AV60" s="244"/>
      <c r="AW60" s="10"/>
      <c r="AX60" s="244"/>
      <c r="AY60" s="10"/>
      <c r="AZ60" s="254"/>
      <c r="BA60" s="10"/>
      <c r="BB60" s="244"/>
      <c r="BC60" s="10"/>
      <c r="BD60" s="254"/>
      <c r="BE60" s="10"/>
      <c r="BF60" s="254"/>
      <c r="BG60" s="10"/>
      <c r="BH60" s="93"/>
      <c r="BI60" s="10"/>
      <c r="BJ60" s="254"/>
      <c r="BK60" s="10"/>
      <c r="BL60" s="254"/>
      <c r="BM60" s="10"/>
      <c r="BN60" s="254"/>
      <c r="BO60" s="10"/>
      <c r="BP60" s="254"/>
      <c r="BQ60" s="10"/>
      <c r="BR60" s="93"/>
      <c r="BS60" s="10"/>
      <c r="BT60" s="93"/>
      <c r="BU60" s="41"/>
      <c r="BV60"/>
      <c r="BW60" s="41"/>
    </row>
    <row r="61" spans="1:78">
      <c r="B61" s="285">
        <v>45200</v>
      </c>
      <c r="C61" s="10">
        <v>6</v>
      </c>
      <c r="D61" s="244">
        <v>34</v>
      </c>
      <c r="E61" s="10">
        <v>-12</v>
      </c>
      <c r="F61" s="244">
        <v>13</v>
      </c>
      <c r="G61" s="10">
        <v>-6</v>
      </c>
      <c r="H61" s="244">
        <v>3</v>
      </c>
      <c r="I61" s="10"/>
      <c r="J61" s="244"/>
      <c r="K61" s="10"/>
      <c r="L61" s="244"/>
      <c r="M61" s="10">
        <v>-6</v>
      </c>
      <c r="N61" s="244">
        <v>19</v>
      </c>
      <c r="O61" s="10">
        <v>-13</v>
      </c>
      <c r="P61" s="244">
        <v>5</v>
      </c>
      <c r="Q61" s="10">
        <v>6</v>
      </c>
      <c r="R61" s="244">
        <v>12</v>
      </c>
      <c r="S61" s="10"/>
      <c r="T61" s="244"/>
      <c r="U61" s="10">
        <v>6</v>
      </c>
      <c r="V61" s="244">
        <v>25</v>
      </c>
      <c r="W61" s="10"/>
      <c r="X61" s="244"/>
      <c r="Y61" s="10">
        <v>4</v>
      </c>
      <c r="Z61" s="244">
        <v>19</v>
      </c>
      <c r="AA61" s="10">
        <v>-7</v>
      </c>
      <c r="AB61" s="244">
        <v>5</v>
      </c>
      <c r="AC61" s="10">
        <v>-5</v>
      </c>
      <c r="AD61" s="244">
        <v>7</v>
      </c>
      <c r="AE61" s="10">
        <v>-18</v>
      </c>
      <c r="AF61" s="244">
        <v>15</v>
      </c>
      <c r="AG61" s="10">
        <v>1</v>
      </c>
      <c r="AH61" s="244">
        <v>10</v>
      </c>
      <c r="AI61" s="10">
        <v>8</v>
      </c>
      <c r="AJ61" s="244">
        <v>26</v>
      </c>
      <c r="AK61" s="10"/>
      <c r="AL61" s="244"/>
      <c r="AM61" s="10"/>
      <c r="AN61" s="244"/>
      <c r="AO61" s="10">
        <v>-1</v>
      </c>
      <c r="AP61" s="244">
        <v>7</v>
      </c>
      <c r="AQ61" s="10"/>
      <c r="AR61" s="244"/>
      <c r="AS61" s="10">
        <v>1</v>
      </c>
      <c r="AT61" s="244">
        <v>5</v>
      </c>
      <c r="AU61" s="10"/>
      <c r="AV61" s="244"/>
      <c r="AW61" s="10">
        <v>0</v>
      </c>
      <c r="AX61" s="244">
        <v>1</v>
      </c>
      <c r="AY61" s="10">
        <v>26</v>
      </c>
      <c r="AZ61" s="247">
        <v>26</v>
      </c>
      <c r="BA61" s="10">
        <v>-2</v>
      </c>
      <c r="BB61" s="244">
        <v>2</v>
      </c>
      <c r="BC61" s="10"/>
      <c r="BD61" s="247"/>
      <c r="BE61" s="10"/>
      <c r="BF61" s="247"/>
      <c r="BG61" s="10"/>
      <c r="BH61" s="247"/>
      <c r="BI61" s="10">
        <v>23</v>
      </c>
      <c r="BJ61" s="247">
        <v>12</v>
      </c>
      <c r="BK61" s="10"/>
      <c r="BL61" s="247"/>
      <c r="BM61" s="10"/>
      <c r="BN61" s="247"/>
      <c r="BO61" s="10"/>
      <c r="BP61" s="247"/>
      <c r="BQ61" s="10"/>
      <c r="BR61" s="247"/>
      <c r="BS61" s="10"/>
      <c r="BT61" s="247"/>
      <c r="BU61" s="41">
        <f>+(AJ61+AF61+Z61+X61+V61+T61+R61+P61+N61+J61+H61+F61+D61+AH61+L61+BT61+CA61+AB61+AD61+AL61+AP61+AR61+AZ61+BR61+BL61+BJ61+BB61+AX61+AV61+AT61)/6</f>
        <v>41</v>
      </c>
      <c r="BV61"/>
      <c r="BW61" s="41"/>
    </row>
    <row r="62" spans="1:78">
      <c r="B62" s="285">
        <v>45231</v>
      </c>
      <c r="C62" s="10">
        <v>3</v>
      </c>
      <c r="D62" s="244">
        <v>10</v>
      </c>
      <c r="E62" s="10">
        <v>-8</v>
      </c>
      <c r="F62" s="244">
        <v>2</v>
      </c>
      <c r="G62" s="10"/>
      <c r="H62" s="244"/>
      <c r="I62" s="10"/>
      <c r="J62" s="244"/>
      <c r="K62" s="10"/>
      <c r="L62" s="244"/>
      <c r="M62" s="10">
        <v>-10</v>
      </c>
      <c r="N62" s="244">
        <v>14</v>
      </c>
      <c r="O62" s="10"/>
      <c r="P62" s="244"/>
      <c r="Q62" s="10">
        <v>6</v>
      </c>
      <c r="R62" s="244">
        <v>2</v>
      </c>
      <c r="S62" s="10"/>
      <c r="T62" s="244"/>
      <c r="U62" s="10">
        <v>4</v>
      </c>
      <c r="V62" s="244">
        <v>10</v>
      </c>
      <c r="W62" s="10">
        <v>6</v>
      </c>
      <c r="X62" s="244">
        <v>5</v>
      </c>
      <c r="Y62" s="10">
        <v>-5</v>
      </c>
      <c r="Z62" s="244">
        <v>7</v>
      </c>
      <c r="AA62" s="10">
        <v>5</v>
      </c>
      <c r="AB62" s="244">
        <v>1</v>
      </c>
      <c r="AC62" s="10"/>
      <c r="AD62" s="244"/>
      <c r="AE62" s="10">
        <v>4</v>
      </c>
      <c r="AF62" s="244">
        <v>1</v>
      </c>
      <c r="AG62" s="10">
        <v>-7</v>
      </c>
      <c r="AH62" s="244">
        <v>3</v>
      </c>
      <c r="AI62" s="10">
        <v>6</v>
      </c>
      <c r="AJ62" s="244">
        <v>8</v>
      </c>
      <c r="AK62" s="10"/>
      <c r="AL62" s="244"/>
      <c r="AM62" s="10"/>
      <c r="AN62" s="244"/>
      <c r="AO62" s="10">
        <v>1</v>
      </c>
      <c r="AP62" s="244">
        <v>5</v>
      </c>
      <c r="AQ62" s="10"/>
      <c r="AR62" s="244"/>
      <c r="AS62" s="10"/>
      <c r="AT62" s="244"/>
      <c r="AU62" s="10"/>
      <c r="AV62" s="244"/>
      <c r="AW62" s="10"/>
      <c r="AX62" s="244"/>
      <c r="AY62" s="10">
        <v>1</v>
      </c>
      <c r="AZ62" s="247">
        <v>3</v>
      </c>
      <c r="BA62" s="10"/>
      <c r="BB62" s="244"/>
      <c r="BC62" s="10"/>
      <c r="BD62" s="247"/>
      <c r="BE62" s="10"/>
      <c r="BF62" s="247"/>
      <c r="BG62" s="10"/>
      <c r="BH62" s="247"/>
      <c r="BI62" s="10">
        <v>-1</v>
      </c>
      <c r="BJ62" s="247">
        <v>3</v>
      </c>
      <c r="BK62" s="10"/>
      <c r="BL62" s="247"/>
      <c r="BM62" s="10"/>
      <c r="BN62" s="247"/>
      <c r="BO62" s="10"/>
      <c r="BP62" s="247"/>
      <c r="BQ62" s="10"/>
      <c r="BR62" s="247"/>
      <c r="BS62" s="10"/>
      <c r="BT62" s="247"/>
      <c r="BU62" s="41">
        <f>+(AJ62+AF62+Z62+X62+V62+T62+R62+P62+N62+J62+H62+F62+D62+AH62+L62+BT62+CA62+AB62+AD62+AL62+AP62+AR62+AZ62+BR62+BL62+BJ62+BB62+AX62+AV62+AT62)/6</f>
        <v>12.333333333333334</v>
      </c>
      <c r="BV62"/>
      <c r="BW62" s="41"/>
    </row>
    <row r="63" spans="1:78">
      <c r="B63" s="285">
        <v>45261</v>
      </c>
      <c r="C63" s="10">
        <v>0</v>
      </c>
      <c r="D63" s="244">
        <v>13</v>
      </c>
      <c r="E63" s="10">
        <v>1</v>
      </c>
      <c r="F63" s="244">
        <v>6</v>
      </c>
      <c r="G63" s="10"/>
      <c r="H63" s="244"/>
      <c r="I63" s="10"/>
      <c r="J63" s="244"/>
      <c r="K63" s="10"/>
      <c r="L63" s="244"/>
      <c r="M63" s="10">
        <v>11</v>
      </c>
      <c r="N63" s="244">
        <v>5</v>
      </c>
      <c r="O63" s="10"/>
      <c r="P63" s="244"/>
      <c r="Q63" s="10">
        <v>32</v>
      </c>
      <c r="R63" s="244">
        <v>10</v>
      </c>
      <c r="S63" s="10"/>
      <c r="T63" s="244"/>
      <c r="U63" s="10">
        <v>9</v>
      </c>
      <c r="V63" s="244">
        <v>14</v>
      </c>
      <c r="W63" s="10">
        <v>-8</v>
      </c>
      <c r="X63" s="244">
        <v>4</v>
      </c>
      <c r="Y63" s="10">
        <v>3</v>
      </c>
      <c r="Z63" s="244">
        <v>3</v>
      </c>
      <c r="AA63" s="10">
        <v>-17</v>
      </c>
      <c r="AB63" s="244">
        <v>8</v>
      </c>
      <c r="AC63" s="10">
        <v>-10</v>
      </c>
      <c r="AD63" s="244">
        <v>4</v>
      </c>
      <c r="AE63" s="10">
        <v>7</v>
      </c>
      <c r="AF63" s="244">
        <v>2</v>
      </c>
      <c r="AG63" s="10">
        <v>-7</v>
      </c>
      <c r="AH63" s="244">
        <v>2</v>
      </c>
      <c r="AI63" s="10">
        <v>-3</v>
      </c>
      <c r="AJ63" s="244">
        <v>1</v>
      </c>
      <c r="AK63" s="10"/>
      <c r="AL63" s="244"/>
      <c r="AM63" s="10"/>
      <c r="AN63" s="244"/>
      <c r="AO63" s="10">
        <v>8</v>
      </c>
      <c r="AP63" s="244">
        <v>3</v>
      </c>
      <c r="AQ63" s="10"/>
      <c r="AR63" s="244"/>
      <c r="AS63" s="10"/>
      <c r="AT63" s="244"/>
      <c r="AU63" s="10"/>
      <c r="AV63" s="244"/>
      <c r="AW63" s="10"/>
      <c r="AX63" s="244"/>
      <c r="AY63" s="10">
        <v>3</v>
      </c>
      <c r="AZ63" s="247">
        <v>5</v>
      </c>
      <c r="BA63" s="10"/>
      <c r="BB63" s="244"/>
      <c r="BC63" s="10"/>
      <c r="BD63" s="247"/>
      <c r="BE63" s="10"/>
      <c r="BF63" s="247"/>
      <c r="BG63" s="10"/>
      <c r="BH63" s="247"/>
      <c r="BI63" s="10">
        <v>-2</v>
      </c>
      <c r="BJ63" s="247">
        <v>1</v>
      </c>
      <c r="BK63" s="10"/>
      <c r="BL63" s="247"/>
      <c r="BM63" s="10"/>
      <c r="BN63" s="247"/>
      <c r="BO63" s="10"/>
      <c r="BP63" s="247"/>
      <c r="BQ63" s="10"/>
      <c r="BR63" s="247"/>
      <c r="BS63" s="10"/>
      <c r="BT63" s="247"/>
      <c r="BU63" s="41">
        <f t="shared" ref="BU63:BU72" si="13">+(AJ63+AF63+Z63+X63+V63+T63+R63+P63+N63+J63+H63+F63+D63+AH63+L63+BT63+CA63+AB63+AD63+AL63+AP63+AR63+AZ63+BR63+BL63+BJ63+BB63+AX63+AV63+AT63)/6</f>
        <v>13.5</v>
      </c>
      <c r="BV63"/>
      <c r="BW63" s="41"/>
    </row>
    <row r="64" spans="1:78">
      <c r="B64" s="285">
        <v>45292</v>
      </c>
      <c r="C64" s="10">
        <v>8</v>
      </c>
      <c r="D64" s="244">
        <v>11</v>
      </c>
      <c r="E64" s="10">
        <v>7</v>
      </c>
      <c r="F64" s="244">
        <v>3</v>
      </c>
      <c r="G64" s="10"/>
      <c r="H64" s="244"/>
      <c r="I64" s="10"/>
      <c r="J64" s="244"/>
      <c r="K64" s="10"/>
      <c r="L64" s="244"/>
      <c r="M64" s="10">
        <v>-14</v>
      </c>
      <c r="N64" s="244">
        <v>5</v>
      </c>
      <c r="O64" s="10"/>
      <c r="P64" s="244"/>
      <c r="Q64" s="10">
        <v>16</v>
      </c>
      <c r="R64" s="244">
        <v>8</v>
      </c>
      <c r="S64" s="10"/>
      <c r="T64" s="244"/>
      <c r="U64" s="10">
        <v>3</v>
      </c>
      <c r="V64" s="244">
        <v>5</v>
      </c>
      <c r="W64" s="10">
        <v>-2</v>
      </c>
      <c r="X64" s="244">
        <v>1</v>
      </c>
      <c r="Y64" s="10">
        <v>-9</v>
      </c>
      <c r="Z64" s="244">
        <v>9</v>
      </c>
      <c r="AA64" s="10">
        <v>7</v>
      </c>
      <c r="AB64" s="244">
        <v>3</v>
      </c>
      <c r="AC64" s="10"/>
      <c r="AD64" s="244"/>
      <c r="AE64" s="10">
        <v>-1</v>
      </c>
      <c r="AF64" s="244">
        <v>1</v>
      </c>
      <c r="AG64" s="10">
        <v>-4</v>
      </c>
      <c r="AH64" s="244">
        <v>1</v>
      </c>
      <c r="AI64" s="10">
        <v>9</v>
      </c>
      <c r="AJ64" s="244">
        <v>8</v>
      </c>
      <c r="AK64" s="10"/>
      <c r="AL64" s="244"/>
      <c r="AM64" s="10"/>
      <c r="AN64" s="244"/>
      <c r="AO64" s="10"/>
      <c r="AP64" s="244"/>
      <c r="AQ64" s="10"/>
      <c r="AR64" s="244"/>
      <c r="AS64" s="10"/>
      <c r="AT64" s="244"/>
      <c r="AU64" s="10"/>
      <c r="AV64" s="244"/>
      <c r="AW64" s="10"/>
      <c r="AX64" s="244"/>
      <c r="AY64" s="10">
        <v>-3</v>
      </c>
      <c r="AZ64" s="247">
        <v>2</v>
      </c>
      <c r="BA64" s="10"/>
      <c r="BB64" s="244"/>
      <c r="BC64" s="10"/>
      <c r="BD64" s="247"/>
      <c r="BE64" s="10"/>
      <c r="BF64" s="247"/>
      <c r="BG64" s="10"/>
      <c r="BH64" s="247"/>
      <c r="BI64" s="10">
        <v>6</v>
      </c>
      <c r="BJ64" s="247">
        <v>5</v>
      </c>
      <c r="BK64" s="10"/>
      <c r="BL64" s="247"/>
      <c r="BM64" s="10"/>
      <c r="BN64" s="247"/>
      <c r="BO64" s="10"/>
      <c r="BP64" s="247"/>
      <c r="BQ64" s="10">
        <v>-6</v>
      </c>
      <c r="BR64" s="247">
        <v>2</v>
      </c>
      <c r="BS64" s="10"/>
      <c r="BT64" s="247"/>
      <c r="BU64" s="41">
        <f t="shared" si="13"/>
        <v>10.666666666666666</v>
      </c>
      <c r="BV64"/>
      <c r="BW64" s="41"/>
    </row>
    <row r="65" spans="1:78">
      <c r="B65" s="285">
        <v>45323</v>
      </c>
      <c r="C65" s="10">
        <v>1</v>
      </c>
      <c r="D65" s="244">
        <v>7</v>
      </c>
      <c r="E65" s="10"/>
      <c r="F65" s="244"/>
      <c r="G65" s="10"/>
      <c r="H65" s="244"/>
      <c r="I65" s="10"/>
      <c r="J65" s="244"/>
      <c r="K65" s="10"/>
      <c r="L65" s="244"/>
      <c r="M65" s="10">
        <v>-14</v>
      </c>
      <c r="N65" s="244">
        <v>8</v>
      </c>
      <c r="O65" s="10"/>
      <c r="P65" s="244"/>
      <c r="Q65" s="10">
        <v>23</v>
      </c>
      <c r="R65" s="244">
        <v>5</v>
      </c>
      <c r="S65" s="10"/>
      <c r="T65" s="244"/>
      <c r="U65" s="10">
        <v>-2</v>
      </c>
      <c r="V65" s="244">
        <v>3</v>
      </c>
      <c r="W65" s="10">
        <v>3</v>
      </c>
      <c r="X65" s="244">
        <v>2</v>
      </c>
      <c r="Y65" s="10">
        <v>15</v>
      </c>
      <c r="Z65" s="244">
        <v>7</v>
      </c>
      <c r="AA65" s="10">
        <v>-4</v>
      </c>
      <c r="AB65" s="244">
        <v>1</v>
      </c>
      <c r="AC65" s="10">
        <v>-2</v>
      </c>
      <c r="AD65" s="244">
        <v>4</v>
      </c>
      <c r="AE65" s="10">
        <v>2</v>
      </c>
      <c r="AF65" s="244">
        <v>3</v>
      </c>
      <c r="AG65" s="10"/>
      <c r="AH65" s="244"/>
      <c r="AI65" s="10">
        <v>0</v>
      </c>
      <c r="AJ65" s="244">
        <v>6</v>
      </c>
      <c r="AK65" s="10"/>
      <c r="AL65" s="244"/>
      <c r="AM65" s="10"/>
      <c r="AN65" s="244"/>
      <c r="AO65" s="10"/>
      <c r="AP65" s="244"/>
      <c r="AQ65" s="10"/>
      <c r="AR65" s="244"/>
      <c r="AS65" s="10"/>
      <c r="AT65" s="244"/>
      <c r="AU65" s="10"/>
      <c r="AV65" s="244"/>
      <c r="AW65" s="10"/>
      <c r="AX65" s="244"/>
      <c r="AY65" s="10">
        <v>1</v>
      </c>
      <c r="AZ65" s="247">
        <v>3</v>
      </c>
      <c r="BA65" s="10"/>
      <c r="BB65" s="244"/>
      <c r="BC65" s="10"/>
      <c r="BD65" s="247"/>
      <c r="BE65" s="10"/>
      <c r="BF65" s="247"/>
      <c r="BG65" s="10"/>
      <c r="BH65" s="247"/>
      <c r="BI65" s="10">
        <v>2</v>
      </c>
      <c r="BJ65" s="247">
        <v>2</v>
      </c>
      <c r="BK65" s="10"/>
      <c r="BL65" s="247"/>
      <c r="BM65" s="10"/>
      <c r="BN65" s="247"/>
      <c r="BO65" s="10"/>
      <c r="BP65" s="247"/>
      <c r="BQ65" s="10"/>
      <c r="BR65" s="247"/>
      <c r="BS65" s="10"/>
      <c r="BT65" s="247"/>
      <c r="BU65" s="41">
        <f t="shared" si="13"/>
        <v>8.5</v>
      </c>
      <c r="BV65"/>
      <c r="BW65" s="41"/>
    </row>
    <row r="66" spans="1:78">
      <c r="B66" s="285">
        <v>45352</v>
      </c>
      <c r="C66" s="10">
        <v>1</v>
      </c>
      <c r="D66" s="244">
        <v>4</v>
      </c>
      <c r="E66" s="10">
        <v>-5</v>
      </c>
      <c r="F66" s="244">
        <v>2</v>
      </c>
      <c r="G66" s="10"/>
      <c r="H66" s="244"/>
      <c r="I66" s="10"/>
      <c r="J66" s="244"/>
      <c r="K66" s="10"/>
      <c r="L66" s="244"/>
      <c r="M66" s="10">
        <v>-6</v>
      </c>
      <c r="N66" s="244">
        <v>4</v>
      </c>
      <c r="O66" s="10"/>
      <c r="P66" s="244"/>
      <c r="Q66" s="10">
        <v>14</v>
      </c>
      <c r="R66" s="244">
        <v>5</v>
      </c>
      <c r="S66" s="10"/>
      <c r="T66" s="244"/>
      <c r="U66" s="10">
        <v>-7</v>
      </c>
      <c r="V66" s="244">
        <v>4</v>
      </c>
      <c r="W66" s="10">
        <v>-3</v>
      </c>
      <c r="X66" s="244">
        <v>7</v>
      </c>
      <c r="Y66" s="10">
        <v>0</v>
      </c>
      <c r="Z66" s="244">
        <v>7</v>
      </c>
      <c r="AA66" s="10"/>
      <c r="AB66" s="244"/>
      <c r="AC66" s="10">
        <v>-3</v>
      </c>
      <c r="AD66" s="244">
        <v>3</v>
      </c>
      <c r="AE66" s="10">
        <v>-4</v>
      </c>
      <c r="AF66" s="244">
        <v>2</v>
      </c>
      <c r="AG66" s="10"/>
      <c r="AH66" s="244"/>
      <c r="AI66" s="10">
        <v>5</v>
      </c>
      <c r="AJ66" s="244">
        <v>7</v>
      </c>
      <c r="AK66" s="10"/>
      <c r="AL66" s="244"/>
      <c r="AM66" s="10"/>
      <c r="AN66" s="244"/>
      <c r="AO66" s="10">
        <v>-3</v>
      </c>
      <c r="AP66" s="244">
        <v>3</v>
      </c>
      <c r="AQ66" s="10"/>
      <c r="AR66" s="244"/>
      <c r="AS66" s="10"/>
      <c r="AT66" s="244"/>
      <c r="AU66" s="10"/>
      <c r="AV66" s="244"/>
      <c r="AW66" s="10"/>
      <c r="AX66" s="244"/>
      <c r="AY66" s="10">
        <v>3</v>
      </c>
      <c r="AZ66" s="247">
        <v>5</v>
      </c>
      <c r="BA66" s="10">
        <v>-2</v>
      </c>
      <c r="BB66" s="244">
        <v>2</v>
      </c>
      <c r="BC66" s="10"/>
      <c r="BD66" s="247"/>
      <c r="BE66" s="10"/>
      <c r="BF66" s="247"/>
      <c r="BG66" s="10"/>
      <c r="BH66" s="247"/>
      <c r="BI66" s="10">
        <v>3</v>
      </c>
      <c r="BJ66" s="247">
        <v>5</v>
      </c>
      <c r="BK66" s="10"/>
      <c r="BL66" s="247"/>
      <c r="BM66" s="10"/>
      <c r="BN66" s="247"/>
      <c r="BO66" s="10"/>
      <c r="BP66" s="247"/>
      <c r="BQ66" s="10">
        <v>-6</v>
      </c>
      <c r="BR66" s="247">
        <v>2</v>
      </c>
      <c r="BS66" s="10"/>
      <c r="BT66" s="247"/>
      <c r="BU66" s="41">
        <f t="shared" si="13"/>
        <v>10.333333333333334</v>
      </c>
      <c r="BV66"/>
      <c r="BW66" s="41"/>
    </row>
    <row r="67" spans="1:78">
      <c r="B67" s="285">
        <v>45383</v>
      </c>
      <c r="C67" s="10">
        <v>4</v>
      </c>
      <c r="D67" s="244">
        <v>6</v>
      </c>
      <c r="E67" s="10">
        <v>-3</v>
      </c>
      <c r="F67" s="244">
        <v>1</v>
      </c>
      <c r="G67" s="10"/>
      <c r="H67" s="244"/>
      <c r="I67" s="10"/>
      <c r="J67" s="244"/>
      <c r="K67" s="10"/>
      <c r="L67" s="244"/>
      <c r="M67" s="10">
        <v>-8</v>
      </c>
      <c r="N67" s="244">
        <v>2</v>
      </c>
      <c r="O67" s="10"/>
      <c r="P67" s="244"/>
      <c r="Q67" s="10">
        <v>16</v>
      </c>
      <c r="R67" s="244">
        <v>5</v>
      </c>
      <c r="S67" s="10"/>
      <c r="T67" s="244"/>
      <c r="U67" s="10">
        <v>3</v>
      </c>
      <c r="V67" s="244">
        <v>5</v>
      </c>
      <c r="W67" s="10">
        <v>-5</v>
      </c>
      <c r="X67" s="244">
        <v>9</v>
      </c>
      <c r="Y67" s="10">
        <v>7</v>
      </c>
      <c r="Z67" s="244">
        <v>6</v>
      </c>
      <c r="AA67" s="10"/>
      <c r="AB67" s="244"/>
      <c r="AC67" s="10">
        <v>-4</v>
      </c>
      <c r="AD67" s="244">
        <v>2</v>
      </c>
      <c r="AE67" s="10">
        <v>3</v>
      </c>
      <c r="AF67" s="244">
        <v>1</v>
      </c>
      <c r="AG67" s="10"/>
      <c r="AH67" s="244"/>
      <c r="AI67" s="10">
        <v>0</v>
      </c>
      <c r="AJ67" s="244">
        <v>6</v>
      </c>
      <c r="AK67" s="10"/>
      <c r="AL67" s="244"/>
      <c r="AM67" s="10"/>
      <c r="AN67" s="244"/>
      <c r="AO67" s="10">
        <v>0</v>
      </c>
      <c r="AP67" s="244">
        <v>1</v>
      </c>
      <c r="AQ67" s="10"/>
      <c r="AR67" s="244"/>
      <c r="AS67" s="10"/>
      <c r="AT67" s="244"/>
      <c r="AU67" s="10"/>
      <c r="AV67" s="244"/>
      <c r="AW67" s="10"/>
      <c r="AX67" s="244"/>
      <c r="AY67" s="10">
        <v>-6</v>
      </c>
      <c r="AZ67" s="247">
        <v>17</v>
      </c>
      <c r="BA67" s="10">
        <v>0</v>
      </c>
      <c r="BB67" s="244">
        <v>4</v>
      </c>
      <c r="BC67" s="10"/>
      <c r="BD67" s="247"/>
      <c r="BE67" s="10"/>
      <c r="BF67" s="247"/>
      <c r="BG67" s="10"/>
      <c r="BH67" s="247"/>
      <c r="BI67" s="10">
        <v>-5</v>
      </c>
      <c r="BJ67" s="247">
        <v>3</v>
      </c>
      <c r="BK67" s="10"/>
      <c r="BL67" s="247"/>
      <c r="BM67" s="10"/>
      <c r="BN67" s="247"/>
      <c r="BO67" s="10"/>
      <c r="BP67" s="247"/>
      <c r="BQ67" s="10">
        <v>1</v>
      </c>
      <c r="BR67" s="247">
        <v>3</v>
      </c>
      <c r="BS67" s="10"/>
      <c r="BT67" s="247"/>
      <c r="BU67" s="41">
        <f t="shared" si="13"/>
        <v>11.833333333333334</v>
      </c>
      <c r="BV67"/>
      <c r="BW67" s="41"/>
    </row>
    <row r="68" spans="1:78">
      <c r="B68" s="285">
        <v>45413</v>
      </c>
      <c r="C68" s="10">
        <v>2</v>
      </c>
      <c r="D68" s="244">
        <v>1</v>
      </c>
      <c r="E68" s="10">
        <v>1</v>
      </c>
      <c r="F68" s="244">
        <v>1</v>
      </c>
      <c r="G68" s="10"/>
      <c r="H68" s="244"/>
      <c r="I68" s="10"/>
      <c r="J68" s="244"/>
      <c r="K68" s="10"/>
      <c r="L68" s="244"/>
      <c r="M68" s="10"/>
      <c r="N68" s="244"/>
      <c r="O68" s="10"/>
      <c r="P68" s="244"/>
      <c r="Q68" s="10">
        <v>15</v>
      </c>
      <c r="R68" s="244">
        <v>4</v>
      </c>
      <c r="S68" s="10"/>
      <c r="T68" s="244"/>
      <c r="U68" s="10">
        <v>-12</v>
      </c>
      <c r="V68" s="244">
        <v>3</v>
      </c>
      <c r="W68" s="10"/>
      <c r="X68" s="244"/>
      <c r="Y68" s="10">
        <v>6</v>
      </c>
      <c r="Z68" s="244">
        <v>3</v>
      </c>
      <c r="AA68" s="10"/>
      <c r="AB68" s="244"/>
      <c r="AC68" s="10"/>
      <c r="AD68" s="244"/>
      <c r="AE68" s="10"/>
      <c r="AF68" s="244"/>
      <c r="AG68" s="10"/>
      <c r="AH68" s="244"/>
      <c r="AI68" s="10">
        <v>-2</v>
      </c>
      <c r="AJ68" s="244">
        <v>3</v>
      </c>
      <c r="AK68" s="10"/>
      <c r="AL68" s="244"/>
      <c r="AM68" s="10"/>
      <c r="AN68" s="244"/>
      <c r="AO68" s="10">
        <v>4</v>
      </c>
      <c r="AP68" s="244">
        <v>3</v>
      </c>
      <c r="AQ68" s="10"/>
      <c r="AR68" s="244"/>
      <c r="AS68" s="10"/>
      <c r="AT68" s="244"/>
      <c r="AU68" s="10"/>
      <c r="AV68" s="244"/>
      <c r="AW68" s="10"/>
      <c r="AX68" s="244"/>
      <c r="AY68" s="10"/>
      <c r="AZ68" s="247"/>
      <c r="BA68" s="10"/>
      <c r="BB68" s="244"/>
      <c r="BC68" s="10"/>
      <c r="BD68" s="247"/>
      <c r="BE68" s="10"/>
      <c r="BF68" s="247"/>
      <c r="BG68" s="10"/>
      <c r="BH68" s="247"/>
      <c r="BI68" s="10">
        <v>-1</v>
      </c>
      <c r="BJ68" s="247">
        <v>2</v>
      </c>
      <c r="BK68" s="10"/>
      <c r="BL68" s="247"/>
      <c r="BM68" s="10"/>
      <c r="BN68" s="247"/>
      <c r="BO68" s="10"/>
      <c r="BP68" s="247"/>
      <c r="BQ68" s="10"/>
      <c r="BR68" s="247"/>
      <c r="BS68" s="10"/>
      <c r="BT68" s="247"/>
      <c r="BU68" s="41">
        <f t="shared" si="13"/>
        <v>3.3333333333333335</v>
      </c>
      <c r="BV68"/>
      <c r="BW68" s="41"/>
    </row>
    <row r="69" spans="1:78">
      <c r="B69" s="285">
        <v>45444</v>
      </c>
      <c r="C69" s="10">
        <v>-4</v>
      </c>
      <c r="D69" s="244">
        <v>7</v>
      </c>
      <c r="E69" s="10">
        <v>3</v>
      </c>
      <c r="F69" s="244">
        <v>5</v>
      </c>
      <c r="G69" s="10"/>
      <c r="H69" s="244"/>
      <c r="I69" s="10"/>
      <c r="J69" s="244"/>
      <c r="K69" s="10"/>
      <c r="L69" s="244"/>
      <c r="M69" s="10">
        <v>-7</v>
      </c>
      <c r="N69" s="244">
        <v>2</v>
      </c>
      <c r="O69" s="10"/>
      <c r="P69" s="244"/>
      <c r="Q69" s="10">
        <v>13</v>
      </c>
      <c r="R69" s="244">
        <v>6</v>
      </c>
      <c r="S69" s="10"/>
      <c r="T69" s="244"/>
      <c r="U69" s="10">
        <v>-2</v>
      </c>
      <c r="V69" s="244">
        <v>7</v>
      </c>
      <c r="W69" s="10">
        <v>0</v>
      </c>
      <c r="X69" s="244">
        <v>4</v>
      </c>
      <c r="Y69" s="10">
        <v>-2</v>
      </c>
      <c r="Z69" s="244">
        <v>5</v>
      </c>
      <c r="AA69" s="10"/>
      <c r="AB69" s="244"/>
      <c r="AC69" s="10"/>
      <c r="AD69" s="244"/>
      <c r="AE69" s="10">
        <v>3</v>
      </c>
      <c r="AF69" s="244">
        <v>1</v>
      </c>
      <c r="AG69" s="10">
        <v>-3</v>
      </c>
      <c r="AH69" s="244">
        <v>1</v>
      </c>
      <c r="AI69" s="10">
        <v>9</v>
      </c>
      <c r="AJ69" s="244">
        <v>2</v>
      </c>
      <c r="AK69" s="10"/>
      <c r="AL69" s="244"/>
      <c r="AM69" s="10"/>
      <c r="AN69" s="244"/>
      <c r="AO69" s="10">
        <v>-6</v>
      </c>
      <c r="AP69" s="244">
        <v>2</v>
      </c>
      <c r="AQ69" s="10">
        <v>0</v>
      </c>
      <c r="AR69" s="244">
        <v>1</v>
      </c>
      <c r="AS69" s="10"/>
      <c r="AT69" s="244"/>
      <c r="AU69" s="10"/>
      <c r="AV69" s="244"/>
      <c r="AW69" s="10"/>
      <c r="AX69" s="244"/>
      <c r="AY69" s="10"/>
      <c r="AZ69" s="247"/>
      <c r="BA69" s="10"/>
      <c r="BB69" s="244"/>
      <c r="BC69" s="10"/>
      <c r="BD69" s="247"/>
      <c r="BE69" s="10"/>
      <c r="BF69" s="247"/>
      <c r="BG69" s="10"/>
      <c r="BH69" s="247"/>
      <c r="BI69" s="10">
        <v>6</v>
      </c>
      <c r="BJ69" s="247">
        <v>6</v>
      </c>
      <c r="BK69" s="10"/>
      <c r="BL69" s="247"/>
      <c r="BM69" s="10"/>
      <c r="BN69" s="247"/>
      <c r="BO69" s="10"/>
      <c r="BP69" s="247"/>
      <c r="BQ69" s="10"/>
      <c r="BR69" s="247"/>
      <c r="BS69" s="10"/>
      <c r="BT69" s="247"/>
      <c r="BU69" s="41">
        <f t="shared" si="13"/>
        <v>8.1666666666666661</v>
      </c>
      <c r="BV69"/>
      <c r="BW69" s="41"/>
    </row>
    <row r="70" spans="1:78">
      <c r="B70" s="285">
        <v>45474</v>
      </c>
      <c r="C70" s="10">
        <v>0</v>
      </c>
      <c r="D70" s="244">
        <v>9</v>
      </c>
      <c r="E70" s="10">
        <v>-5</v>
      </c>
      <c r="F70" s="244">
        <v>6</v>
      </c>
      <c r="G70" s="10"/>
      <c r="H70" s="244"/>
      <c r="I70" s="10"/>
      <c r="J70" s="244"/>
      <c r="K70" s="10"/>
      <c r="L70" s="244"/>
      <c r="M70" s="10">
        <v>-3</v>
      </c>
      <c r="N70" s="244">
        <v>2</v>
      </c>
      <c r="O70" s="10"/>
      <c r="P70" s="244"/>
      <c r="Q70" s="10">
        <v>6</v>
      </c>
      <c r="R70" s="244">
        <v>6</v>
      </c>
      <c r="S70" s="10"/>
      <c r="T70" s="244"/>
      <c r="U70" s="10">
        <v>-2</v>
      </c>
      <c r="V70" s="244">
        <v>5</v>
      </c>
      <c r="W70" s="10"/>
      <c r="X70" s="244"/>
      <c r="Y70" s="10">
        <v>8</v>
      </c>
      <c r="Z70" s="244">
        <v>7</v>
      </c>
      <c r="AA70" s="10">
        <v>-3</v>
      </c>
      <c r="AB70" s="244">
        <v>1</v>
      </c>
      <c r="AC70" s="10">
        <v>-7</v>
      </c>
      <c r="AD70" s="244">
        <v>3</v>
      </c>
      <c r="AE70" s="10">
        <v>-4</v>
      </c>
      <c r="AF70" s="244">
        <v>2</v>
      </c>
      <c r="AG70" s="10">
        <v>-1</v>
      </c>
      <c r="AH70" s="244">
        <v>1</v>
      </c>
      <c r="AI70" s="10">
        <v>9</v>
      </c>
      <c r="AJ70" s="244">
        <v>6</v>
      </c>
      <c r="AK70" s="10"/>
      <c r="AL70" s="244"/>
      <c r="AM70" s="10"/>
      <c r="AN70" s="244"/>
      <c r="AO70" s="10"/>
      <c r="AP70" s="244"/>
      <c r="AQ70" s="10"/>
      <c r="AR70" s="244"/>
      <c r="AS70" s="10"/>
      <c r="AT70" s="244"/>
      <c r="AU70" s="10"/>
      <c r="AV70" s="244"/>
      <c r="AW70" s="10"/>
      <c r="AX70" s="244"/>
      <c r="AY70" s="10">
        <v>8</v>
      </c>
      <c r="AZ70" s="247">
        <v>4</v>
      </c>
      <c r="BA70" s="10"/>
      <c r="BB70" s="244"/>
      <c r="BC70" s="10"/>
      <c r="BD70" s="247"/>
      <c r="BE70" s="10"/>
      <c r="BF70" s="247"/>
      <c r="BG70" s="10"/>
      <c r="BH70" s="247"/>
      <c r="BI70" s="10">
        <v>-5</v>
      </c>
      <c r="BJ70" s="247">
        <v>5</v>
      </c>
      <c r="BK70" s="10"/>
      <c r="BL70" s="247"/>
      <c r="BM70" s="10"/>
      <c r="BN70" s="247"/>
      <c r="BO70" s="10"/>
      <c r="BP70" s="247"/>
      <c r="BQ70" s="10"/>
      <c r="BR70" s="247"/>
      <c r="BS70" s="10"/>
      <c r="BT70" s="247"/>
      <c r="BU70" s="41">
        <f t="shared" si="13"/>
        <v>9.5</v>
      </c>
      <c r="BV70"/>
      <c r="BW70" s="41"/>
    </row>
    <row r="71" spans="1:78">
      <c r="B71" s="285">
        <v>45505</v>
      </c>
      <c r="C71" s="10">
        <v>-6</v>
      </c>
      <c r="D71" s="244">
        <v>4</v>
      </c>
      <c r="E71" s="10"/>
      <c r="F71" s="244"/>
      <c r="G71" s="10"/>
      <c r="H71" s="244"/>
      <c r="I71" s="10">
        <v>4</v>
      </c>
      <c r="J71" s="244">
        <v>1</v>
      </c>
      <c r="K71" s="10"/>
      <c r="L71" s="244"/>
      <c r="M71" s="10">
        <v>1</v>
      </c>
      <c r="N71" s="244">
        <v>4</v>
      </c>
      <c r="O71" s="10"/>
      <c r="P71" s="244"/>
      <c r="Q71" s="10">
        <v>6</v>
      </c>
      <c r="R71" s="244">
        <v>4</v>
      </c>
      <c r="S71" s="10"/>
      <c r="T71" s="244"/>
      <c r="U71" s="10"/>
      <c r="V71" s="244"/>
      <c r="W71" s="10"/>
      <c r="X71" s="244"/>
      <c r="Y71" s="10">
        <v>-2</v>
      </c>
      <c r="Z71" s="244">
        <v>10</v>
      </c>
      <c r="AA71" s="10"/>
      <c r="AB71" s="244"/>
      <c r="AC71" s="10">
        <v>-3</v>
      </c>
      <c r="AD71" s="244">
        <v>1</v>
      </c>
      <c r="AE71" s="10">
        <v>-3</v>
      </c>
      <c r="AF71" s="244">
        <v>4</v>
      </c>
      <c r="AG71" s="10">
        <v>-2</v>
      </c>
      <c r="AH71" s="244">
        <v>2</v>
      </c>
      <c r="AI71" s="10">
        <v>1</v>
      </c>
      <c r="AJ71" s="244">
        <v>9</v>
      </c>
      <c r="AK71" s="10"/>
      <c r="AL71" s="244"/>
      <c r="AM71" s="10"/>
      <c r="AN71" s="244"/>
      <c r="AO71" s="10"/>
      <c r="AP71" s="244"/>
      <c r="AQ71" s="10"/>
      <c r="AR71" s="244"/>
      <c r="AS71" s="10"/>
      <c r="AT71" s="244"/>
      <c r="AU71" s="10"/>
      <c r="AV71" s="244"/>
      <c r="AW71" s="10"/>
      <c r="AX71" s="244"/>
      <c r="AY71" s="10">
        <v>10</v>
      </c>
      <c r="AZ71" s="247">
        <v>7</v>
      </c>
      <c r="BA71" s="10"/>
      <c r="BB71" s="244"/>
      <c r="BC71" s="10"/>
      <c r="BD71" s="247"/>
      <c r="BE71" s="10"/>
      <c r="BF71" s="247"/>
      <c r="BG71" s="10"/>
      <c r="BH71" s="247"/>
      <c r="BI71" s="10">
        <v>9</v>
      </c>
      <c r="BJ71" s="247">
        <v>4</v>
      </c>
      <c r="BK71" s="10"/>
      <c r="BL71" s="247"/>
      <c r="BM71" s="10"/>
      <c r="BN71" s="247"/>
      <c r="BO71" s="10"/>
      <c r="BP71" s="247"/>
      <c r="BQ71" s="10"/>
      <c r="BR71" s="247"/>
      <c r="BS71" s="10"/>
      <c r="BT71" s="247"/>
      <c r="BU71" s="41">
        <f t="shared" si="13"/>
        <v>8.3333333333333339</v>
      </c>
      <c r="BV71"/>
      <c r="BW71" s="41"/>
    </row>
    <row r="72" spans="1:78">
      <c r="B72" s="285">
        <v>45536</v>
      </c>
      <c r="C72" s="10">
        <v>-2</v>
      </c>
      <c r="D72" s="244">
        <v>2</v>
      </c>
      <c r="E72" s="10"/>
      <c r="F72" s="244"/>
      <c r="G72" s="10"/>
      <c r="H72" s="244"/>
      <c r="I72" s="10"/>
      <c r="J72" s="244"/>
      <c r="K72" s="10"/>
      <c r="L72" s="244"/>
      <c r="M72" s="10">
        <v>-5</v>
      </c>
      <c r="N72" s="244">
        <v>1</v>
      </c>
      <c r="O72" s="10"/>
      <c r="P72" s="244"/>
      <c r="Q72" s="10">
        <v>12</v>
      </c>
      <c r="R72" s="244">
        <v>3</v>
      </c>
      <c r="S72" s="10"/>
      <c r="T72" s="244"/>
      <c r="U72" s="10"/>
      <c r="V72" s="244"/>
      <c r="W72" s="10">
        <v>-4</v>
      </c>
      <c r="X72" s="244">
        <v>1</v>
      </c>
      <c r="Y72" s="242">
        <v>-3</v>
      </c>
      <c r="Z72" s="244">
        <v>1</v>
      </c>
      <c r="AA72" s="10"/>
      <c r="AB72" s="244"/>
      <c r="AC72" s="10"/>
      <c r="AD72" s="244"/>
      <c r="AE72" s="10">
        <v>1</v>
      </c>
      <c r="AF72" s="244">
        <v>1</v>
      </c>
      <c r="AG72" s="10">
        <v>-3</v>
      </c>
      <c r="AH72" s="244">
        <v>2</v>
      </c>
      <c r="AI72" s="10"/>
      <c r="AJ72" s="244"/>
      <c r="AK72" s="10"/>
      <c r="AL72" s="244"/>
      <c r="AM72" s="10"/>
      <c r="AN72" s="244"/>
      <c r="AO72" s="10">
        <v>0</v>
      </c>
      <c r="AP72" s="244">
        <v>1</v>
      </c>
      <c r="AQ72" s="10"/>
      <c r="AR72" s="244"/>
      <c r="AS72" s="10"/>
      <c r="AT72" s="244"/>
      <c r="AU72" s="10"/>
      <c r="AV72" s="244"/>
      <c r="AW72" s="10"/>
      <c r="AX72" s="244"/>
      <c r="AY72" s="10">
        <v>-2</v>
      </c>
      <c r="AZ72" s="247">
        <v>3</v>
      </c>
      <c r="BA72" s="10">
        <v>-5</v>
      </c>
      <c r="BB72" s="244">
        <v>1</v>
      </c>
      <c r="BC72" s="10"/>
      <c r="BD72" s="247"/>
      <c r="BE72" s="10"/>
      <c r="BF72" s="247"/>
      <c r="BG72" s="10"/>
      <c r="BH72" s="247"/>
      <c r="BI72" s="10">
        <v>-2</v>
      </c>
      <c r="BJ72" s="247">
        <v>5</v>
      </c>
      <c r="BK72" s="10"/>
      <c r="BL72" s="247"/>
      <c r="BM72" s="10">
        <v>2</v>
      </c>
      <c r="BN72" s="247">
        <v>3</v>
      </c>
      <c r="BO72" s="10">
        <v>0</v>
      </c>
      <c r="BP72" s="247">
        <v>2</v>
      </c>
      <c r="BQ72" s="10">
        <v>0</v>
      </c>
      <c r="BR72" s="247">
        <v>1</v>
      </c>
      <c r="BS72" s="10"/>
      <c r="BT72" s="247"/>
      <c r="BU72" s="41">
        <f t="shared" si="13"/>
        <v>3.6666666666666665</v>
      </c>
      <c r="BV72"/>
      <c r="BW72" s="41"/>
    </row>
    <row r="73" spans="1:78">
      <c r="B73" s="286"/>
      <c r="C73" s="242"/>
      <c r="D73" s="253"/>
      <c r="E73" s="242"/>
      <c r="F73" s="253"/>
      <c r="G73" s="242"/>
      <c r="H73" s="253"/>
      <c r="I73" s="242"/>
      <c r="J73" s="253"/>
      <c r="K73" s="242"/>
      <c r="L73" s="253"/>
      <c r="M73" s="242"/>
      <c r="N73" s="253"/>
      <c r="O73" s="242"/>
      <c r="P73" s="253"/>
      <c r="Q73" s="242"/>
      <c r="R73" s="253"/>
      <c r="S73" s="242"/>
      <c r="T73" s="253"/>
      <c r="U73" s="242"/>
      <c r="V73" s="253"/>
      <c r="W73" s="242"/>
      <c r="X73" s="253"/>
      <c r="Y73" s="242"/>
      <c r="Z73" s="253"/>
      <c r="AA73" s="242"/>
      <c r="AB73" s="253"/>
      <c r="AC73" s="242"/>
      <c r="AD73" s="253"/>
      <c r="AE73" s="242"/>
      <c r="AF73" s="253"/>
      <c r="AG73" s="242"/>
      <c r="AH73" s="253"/>
      <c r="AI73" s="242"/>
      <c r="AJ73" s="253"/>
      <c r="AK73" s="242"/>
      <c r="AL73" s="253"/>
      <c r="AM73" s="242"/>
      <c r="AN73" s="253"/>
      <c r="AO73" s="242"/>
      <c r="AP73" s="253"/>
      <c r="AQ73" s="242"/>
      <c r="AR73" s="253"/>
      <c r="AS73" s="242"/>
      <c r="AT73" s="253"/>
      <c r="AU73" s="242"/>
      <c r="AV73" s="253"/>
      <c r="AW73" s="242"/>
      <c r="AX73" s="253"/>
      <c r="AY73" s="242"/>
      <c r="AZ73" s="253"/>
      <c r="BA73" s="242"/>
      <c r="BB73" s="253"/>
      <c r="BC73" s="242"/>
      <c r="BD73" s="253"/>
      <c r="BE73" s="242"/>
      <c r="BF73" s="253"/>
      <c r="BG73" s="242"/>
      <c r="BH73" s="253"/>
      <c r="BI73" s="242"/>
      <c r="BJ73" s="253"/>
      <c r="BK73" s="242"/>
      <c r="BL73" s="253"/>
      <c r="BM73" s="242"/>
      <c r="BN73" s="253"/>
      <c r="BO73" s="242"/>
      <c r="BP73" s="253"/>
      <c r="BQ73" s="242"/>
      <c r="BR73" s="253"/>
      <c r="BS73" s="242"/>
      <c r="BT73" s="318"/>
      <c r="BV73"/>
      <c r="BW73" s="41"/>
    </row>
    <row r="74" spans="1:78">
      <c r="A74">
        <v>1</v>
      </c>
      <c r="B74" s="6"/>
      <c r="C74" s="242"/>
      <c r="D74" s="253"/>
      <c r="E74" s="242"/>
      <c r="F74" s="253"/>
      <c r="G74" s="242"/>
      <c r="H74" s="253"/>
      <c r="I74" s="242"/>
      <c r="J74" s="253"/>
      <c r="K74" s="242"/>
      <c r="L74" s="253"/>
      <c r="M74" s="242"/>
      <c r="N74" s="253"/>
      <c r="O74" s="242"/>
      <c r="P74" s="253"/>
      <c r="Q74" s="242"/>
      <c r="R74" s="253"/>
      <c r="S74" s="242"/>
      <c r="T74" s="253"/>
      <c r="U74" s="242"/>
      <c r="V74" s="253"/>
      <c r="W74" s="242"/>
      <c r="X74" s="253"/>
      <c r="Y74" s="242"/>
      <c r="Z74" s="253"/>
      <c r="AA74" s="242"/>
      <c r="AB74" s="253"/>
      <c r="AC74" s="242"/>
      <c r="AD74" s="253"/>
      <c r="AE74" s="242"/>
      <c r="AF74" s="253"/>
      <c r="AG74" s="242"/>
      <c r="AH74" s="253"/>
      <c r="AI74" s="242"/>
      <c r="AJ74" s="253"/>
      <c r="AK74" s="242"/>
      <c r="AL74" s="253"/>
      <c r="AM74" s="242"/>
      <c r="AN74" s="253"/>
      <c r="AO74" s="242"/>
      <c r="AP74" s="253"/>
      <c r="AQ74" s="242"/>
      <c r="AR74" s="253"/>
      <c r="AS74" s="242"/>
      <c r="AT74" s="253"/>
      <c r="AU74" s="242"/>
      <c r="AV74" s="253"/>
      <c r="AW74" s="242"/>
      <c r="AX74" s="253"/>
      <c r="AY74" s="242"/>
      <c r="AZ74" s="253"/>
      <c r="BA74" s="242"/>
      <c r="BB74" s="253"/>
      <c r="BC74" s="242"/>
      <c r="BD74" s="253"/>
      <c r="BE74" s="242"/>
      <c r="BF74" s="253"/>
      <c r="BG74" s="242"/>
      <c r="BH74" s="253"/>
      <c r="BI74" s="242"/>
      <c r="BJ74" s="253"/>
      <c r="BK74" s="242"/>
      <c r="BL74" s="253"/>
      <c r="BM74" s="242"/>
      <c r="BN74" s="253"/>
      <c r="BO74" s="242"/>
      <c r="BP74" s="253"/>
      <c r="BQ74" s="242"/>
      <c r="BR74" s="253"/>
      <c r="BS74" s="242"/>
      <c r="BT74" s="318"/>
      <c r="BW74" s="41"/>
    </row>
    <row r="75" spans="1:78">
      <c r="A75">
        <v>2</v>
      </c>
      <c r="B75" s="6"/>
      <c r="C75" s="10">
        <v>-2</v>
      </c>
      <c r="D75" s="32">
        <v>190</v>
      </c>
      <c r="E75" s="242"/>
      <c r="F75" s="253"/>
      <c r="G75" s="242">
        <v>1</v>
      </c>
      <c r="H75" s="253">
        <v>210</v>
      </c>
      <c r="I75" s="10"/>
      <c r="J75" s="32"/>
      <c r="K75" s="10"/>
      <c r="L75" s="32"/>
      <c r="M75" s="10"/>
      <c r="N75" s="32"/>
      <c r="O75" s="10"/>
      <c r="P75" s="32"/>
      <c r="Q75" s="10">
        <v>4</v>
      </c>
      <c r="R75" s="32">
        <v>220</v>
      </c>
      <c r="S75" s="10"/>
      <c r="T75" s="32"/>
      <c r="U75" s="10">
        <v>1</v>
      </c>
      <c r="V75" s="32">
        <v>210</v>
      </c>
      <c r="W75" s="10"/>
      <c r="X75" s="32"/>
      <c r="Y75" s="10"/>
      <c r="Z75" s="32"/>
      <c r="AA75" s="10"/>
      <c r="AB75" s="32"/>
      <c r="AC75" s="10">
        <v>-4</v>
      </c>
      <c r="AD75" s="32">
        <v>160</v>
      </c>
      <c r="AE75" s="10"/>
      <c r="AF75" s="32"/>
      <c r="AG75" s="10"/>
      <c r="AH75" s="32"/>
      <c r="AI75" s="10"/>
      <c r="AJ75" s="32"/>
      <c r="AK75" s="242"/>
      <c r="AL75" s="253"/>
      <c r="AM75" s="242"/>
      <c r="AN75" s="253"/>
      <c r="AO75" s="242"/>
      <c r="AP75" s="253"/>
      <c r="AQ75" s="10"/>
      <c r="AR75" s="244"/>
      <c r="AS75" s="10"/>
      <c r="AT75" s="32"/>
      <c r="AU75" s="10"/>
      <c r="AV75" s="244"/>
      <c r="AW75" s="10"/>
      <c r="AX75" s="244"/>
      <c r="AY75" s="10"/>
      <c r="AZ75" s="247"/>
      <c r="BA75" s="10"/>
      <c r="BB75" s="244"/>
      <c r="BC75" s="10"/>
      <c r="BD75" s="247"/>
      <c r="BE75" s="10"/>
      <c r="BF75" s="247"/>
      <c r="BG75" s="10"/>
      <c r="BH75" s="11"/>
      <c r="BI75" s="10"/>
      <c r="BJ75" s="247"/>
      <c r="BK75" s="10"/>
      <c r="BL75" s="247"/>
      <c r="BM75" s="10"/>
      <c r="BN75" s="247"/>
      <c r="BO75" s="10"/>
      <c r="BP75" s="247"/>
      <c r="BQ75" s="10"/>
      <c r="BR75" s="11"/>
      <c r="BS75" s="242"/>
      <c r="BT75" s="318"/>
      <c r="BU75" s="24">
        <v>45227</v>
      </c>
      <c r="BV75" s="240">
        <v>14</v>
      </c>
      <c r="BW75" s="41">
        <f>+AI75+AE75+Y75+W75+U75+S75+Q75+O75+M75+I75+G75+E75+C75+AG75+K75+BS75+BZ75+AA75+AC75+AK75+AO75+AQ75+AY75+BQ75+BK75+BI75+BA75+AW75+AU75+AS75</f>
        <v>0</v>
      </c>
      <c r="BX75">
        <f t="shared" ref="BX75:BX101" si="14">COUNT(C75:BT75)/2</f>
        <v>5</v>
      </c>
      <c r="BY75">
        <f>+BW75/BX75</f>
        <v>0</v>
      </c>
      <c r="BZ75">
        <f>+K75</f>
        <v>0</v>
      </c>
    </row>
    <row r="76" spans="1:78">
      <c r="A76">
        <v>3</v>
      </c>
      <c r="B76" s="6"/>
      <c r="C76" s="10">
        <v>0</v>
      </c>
      <c r="D76" s="32">
        <v>230</v>
      </c>
      <c r="E76" s="10"/>
      <c r="F76" s="32"/>
      <c r="G76" s="10">
        <v>2</v>
      </c>
      <c r="H76" s="32">
        <v>270</v>
      </c>
      <c r="I76" s="10"/>
      <c r="J76" s="32"/>
      <c r="K76" s="10"/>
      <c r="L76" s="32"/>
      <c r="M76" s="10"/>
      <c r="N76" s="32"/>
      <c r="O76" s="10"/>
      <c r="P76" s="32"/>
      <c r="Q76" s="10">
        <v>-2</v>
      </c>
      <c r="R76" s="32">
        <v>220</v>
      </c>
      <c r="S76" s="10"/>
      <c r="T76" s="32"/>
      <c r="U76" s="10">
        <v>4</v>
      </c>
      <c r="V76" s="32">
        <v>310</v>
      </c>
      <c r="W76" s="10"/>
      <c r="X76" s="32"/>
      <c r="Y76" s="10"/>
      <c r="Z76" s="32"/>
      <c r="AA76" s="10"/>
      <c r="AB76" s="32"/>
      <c r="AC76" s="10">
        <v>-4</v>
      </c>
      <c r="AD76" s="32">
        <v>120</v>
      </c>
      <c r="AE76" s="10"/>
      <c r="AF76" s="32"/>
      <c r="AG76" s="10"/>
      <c r="AH76" s="32"/>
      <c r="AI76" s="10"/>
      <c r="AJ76" s="32"/>
      <c r="AK76" s="10"/>
      <c r="AL76" s="32"/>
      <c r="AM76" s="10"/>
      <c r="AN76" s="32"/>
      <c r="AO76" s="10"/>
      <c r="AP76" s="32"/>
      <c r="AQ76" s="10"/>
      <c r="AR76" s="244"/>
      <c r="AS76" s="10"/>
      <c r="AT76" s="32"/>
      <c r="AU76" s="10"/>
      <c r="AV76" s="244"/>
      <c r="AW76" s="10"/>
      <c r="AX76" s="244"/>
      <c r="AY76" s="10"/>
      <c r="AZ76" s="247"/>
      <c r="BA76" s="10"/>
      <c r="BB76" s="244"/>
      <c r="BC76" s="10"/>
      <c r="BD76" s="247"/>
      <c r="BE76" s="10"/>
      <c r="BF76" s="247"/>
      <c r="BG76" s="10"/>
      <c r="BH76" s="11"/>
      <c r="BI76" s="10"/>
      <c r="BJ76" s="247"/>
      <c r="BK76" s="10"/>
      <c r="BL76" s="247"/>
      <c r="BM76" s="10"/>
      <c r="BN76" s="247"/>
      <c r="BO76" s="10"/>
      <c r="BP76" s="247"/>
      <c r="BQ76" s="10"/>
      <c r="BR76" s="11"/>
      <c r="BS76" s="10"/>
      <c r="BT76" s="11"/>
      <c r="BU76" s="24">
        <v>45227</v>
      </c>
      <c r="BV76" s="240">
        <v>14</v>
      </c>
      <c r="BW76" s="41">
        <f>+AI76+AE76+Y76+W76+U76+S76+Q76+O76+M76+I76+G76+E76+C76+AG76+K76+BS76+BZ76+AA76+AC76+AK76+AO76+AQ76+AY76+BQ76+BK76+BI76+BA76+AW76+AU76+AS76</f>
        <v>0</v>
      </c>
      <c r="BX76">
        <f t="shared" si="14"/>
        <v>5</v>
      </c>
      <c r="BY76">
        <f>+BW76/BX76</f>
        <v>0</v>
      </c>
      <c r="BZ76">
        <f>+K76</f>
        <v>0</v>
      </c>
    </row>
    <row r="77" spans="1:78">
      <c r="A77">
        <v>4</v>
      </c>
      <c r="B77" s="6"/>
      <c r="C77" s="12">
        <v>0</v>
      </c>
      <c r="D77" s="36">
        <v>100</v>
      </c>
      <c r="E77" s="10"/>
      <c r="F77" s="32"/>
      <c r="G77" s="10"/>
      <c r="H77" s="32"/>
      <c r="I77" s="10"/>
      <c r="J77" s="32"/>
      <c r="K77" s="10"/>
      <c r="L77" s="32"/>
      <c r="M77" s="10"/>
      <c r="N77" s="32"/>
      <c r="O77" s="10"/>
      <c r="P77" s="32"/>
      <c r="Q77" s="10"/>
      <c r="R77" s="32"/>
      <c r="S77" s="10"/>
      <c r="T77" s="32"/>
      <c r="U77" s="10"/>
      <c r="V77" s="32"/>
      <c r="W77" s="10"/>
      <c r="X77" s="32"/>
      <c r="Y77" s="10">
        <v>-2</v>
      </c>
      <c r="Z77" s="32">
        <v>80</v>
      </c>
      <c r="AA77" s="10">
        <v>2</v>
      </c>
      <c r="AB77" s="32">
        <v>160</v>
      </c>
      <c r="AC77" s="10">
        <v>-4</v>
      </c>
      <c r="AD77" s="32">
        <v>40</v>
      </c>
      <c r="AE77" s="10"/>
      <c r="AF77" s="32"/>
      <c r="AG77" s="10"/>
      <c r="AH77" s="32"/>
      <c r="AI77" s="10"/>
      <c r="AJ77" s="32"/>
      <c r="AK77" s="10"/>
      <c r="AL77" s="32"/>
      <c r="AM77" s="10"/>
      <c r="AN77" s="32"/>
      <c r="AO77" s="10"/>
      <c r="AP77" s="32"/>
      <c r="AQ77" s="10"/>
      <c r="AR77" s="244"/>
      <c r="AS77" s="10"/>
      <c r="AT77" s="32"/>
      <c r="AU77" s="10"/>
      <c r="AV77" s="244"/>
      <c r="AW77" s="10"/>
      <c r="AX77" s="244"/>
      <c r="AY77" s="10"/>
      <c r="AZ77" s="247"/>
      <c r="BA77" s="10">
        <v>4</v>
      </c>
      <c r="BB77" s="244">
        <v>180</v>
      </c>
      <c r="BC77" s="10"/>
      <c r="BD77" s="247"/>
      <c r="BE77" s="10"/>
      <c r="BF77" s="247"/>
      <c r="BG77" s="10"/>
      <c r="BH77" s="11"/>
      <c r="BI77" s="10"/>
      <c r="BJ77" s="247"/>
      <c r="BK77" s="10"/>
      <c r="BL77" s="247"/>
      <c r="BM77" s="10"/>
      <c r="BN77" s="247"/>
      <c r="BO77" s="10"/>
      <c r="BP77" s="247"/>
      <c r="BQ77" s="10"/>
      <c r="BR77" s="11"/>
      <c r="BS77" s="10"/>
      <c r="BT77" s="11"/>
      <c r="BU77" s="24">
        <v>45234</v>
      </c>
      <c r="BV77" s="41">
        <v>19</v>
      </c>
      <c r="BW77" s="41">
        <f t="shared" ref="BW77:BW140" si="15">+AI77+AE77+Y77+W77+U77+S77+Q77+O77+M77+I77+G77+E77+C77+AG77+K77+BS77+BZ77+AA77+AC77+AK77+AO77+AQ77+AY77+BQ77+BK77+BI77+BA77+AW77+AU77+AS77</f>
        <v>0</v>
      </c>
      <c r="BX77">
        <f t="shared" si="14"/>
        <v>5</v>
      </c>
      <c r="BY77">
        <f t="shared" ref="BY77:BY82" si="16">+BW77/BX77</f>
        <v>0</v>
      </c>
      <c r="BZ77">
        <f>+K77*2</f>
        <v>0</v>
      </c>
    </row>
    <row r="78" spans="1:78">
      <c r="A78">
        <v>5</v>
      </c>
      <c r="B78" s="6"/>
      <c r="C78" s="10">
        <v>4</v>
      </c>
      <c r="D78" s="32">
        <v>260</v>
      </c>
      <c r="E78" s="12"/>
      <c r="F78" s="36"/>
      <c r="G78" s="10"/>
      <c r="H78" s="32"/>
      <c r="I78" s="10"/>
      <c r="J78" s="32"/>
      <c r="K78" s="10"/>
      <c r="L78" s="32"/>
      <c r="M78" s="10"/>
      <c r="N78" s="32"/>
      <c r="O78" s="10"/>
      <c r="P78" s="32"/>
      <c r="Q78" s="10"/>
      <c r="R78" s="32"/>
      <c r="S78" s="10"/>
      <c r="T78" s="32"/>
      <c r="U78" s="10"/>
      <c r="V78" s="32"/>
      <c r="W78" s="10">
        <v>-5</v>
      </c>
      <c r="X78" s="32">
        <v>100</v>
      </c>
      <c r="Y78" s="10"/>
      <c r="Z78" s="32"/>
      <c r="AA78" s="10">
        <v>-3</v>
      </c>
      <c r="AB78" s="32">
        <v>160</v>
      </c>
      <c r="AC78" s="10"/>
      <c r="AD78" s="32"/>
      <c r="AE78" s="10"/>
      <c r="AF78" s="32"/>
      <c r="AG78" s="10"/>
      <c r="AH78" s="32"/>
      <c r="AI78" s="10">
        <v>4</v>
      </c>
      <c r="AJ78" s="32">
        <v>260</v>
      </c>
      <c r="AK78" s="10"/>
      <c r="AL78" s="32"/>
      <c r="AM78" s="10"/>
      <c r="AN78" s="32"/>
      <c r="AO78" s="10"/>
      <c r="AP78" s="32"/>
      <c r="AQ78" s="10"/>
      <c r="AR78" s="244"/>
      <c r="AS78" s="10"/>
      <c r="AT78" s="32"/>
      <c r="AU78" s="10">
        <v>1</v>
      </c>
      <c r="AV78" s="244">
        <v>200</v>
      </c>
      <c r="AW78" s="10"/>
      <c r="AX78" s="244"/>
      <c r="AY78" s="10"/>
      <c r="AZ78" s="247"/>
      <c r="BA78" s="10">
        <v>-1</v>
      </c>
      <c r="BB78" s="244">
        <v>190</v>
      </c>
      <c r="BC78" s="10"/>
      <c r="BD78" s="247"/>
      <c r="BE78" s="10"/>
      <c r="BF78" s="247"/>
      <c r="BG78" s="10"/>
      <c r="BH78" s="11"/>
      <c r="BI78" s="10"/>
      <c r="BJ78" s="247"/>
      <c r="BK78" s="10"/>
      <c r="BL78" s="247"/>
      <c r="BM78" s="10"/>
      <c r="BN78" s="247"/>
      <c r="BO78" s="10"/>
      <c r="BP78" s="247"/>
      <c r="BQ78" s="10"/>
      <c r="BR78" s="11"/>
      <c r="BS78" s="10"/>
      <c r="BT78" s="11"/>
      <c r="BU78" s="24">
        <v>45234</v>
      </c>
      <c r="BV78" s="41">
        <v>19</v>
      </c>
      <c r="BW78" s="41">
        <f t="shared" si="15"/>
        <v>0</v>
      </c>
      <c r="BX78">
        <f t="shared" si="14"/>
        <v>6</v>
      </c>
      <c r="BY78">
        <f t="shared" si="16"/>
        <v>0</v>
      </c>
      <c r="BZ78">
        <f>+K78</f>
        <v>0</v>
      </c>
    </row>
    <row r="79" spans="1:78">
      <c r="A79">
        <v>6</v>
      </c>
      <c r="B79" s="6"/>
      <c r="C79" s="10"/>
      <c r="D79" s="32"/>
      <c r="E79" s="10"/>
      <c r="F79" s="32"/>
      <c r="G79" s="10"/>
      <c r="H79" s="32"/>
      <c r="I79" s="10"/>
      <c r="J79" s="32"/>
      <c r="K79" s="10">
        <v>-1</v>
      </c>
      <c r="L79" s="32">
        <v>130</v>
      </c>
      <c r="M79" s="10">
        <v>-1</v>
      </c>
      <c r="N79" s="32">
        <v>130</v>
      </c>
      <c r="O79" s="10"/>
      <c r="P79" s="32"/>
      <c r="Q79" s="10"/>
      <c r="R79" s="32"/>
      <c r="S79" s="10"/>
      <c r="T79" s="32"/>
      <c r="U79" s="10"/>
      <c r="V79" s="32"/>
      <c r="W79" s="10">
        <v>2</v>
      </c>
      <c r="X79" s="32">
        <v>230</v>
      </c>
      <c r="Y79" s="10"/>
      <c r="Z79" s="32"/>
      <c r="AA79" s="10"/>
      <c r="AB79" s="32"/>
      <c r="AC79" s="10"/>
      <c r="AD79" s="32"/>
      <c r="AE79" s="10"/>
      <c r="AF79" s="32"/>
      <c r="AG79" s="10"/>
      <c r="AH79" s="32"/>
      <c r="AI79" s="10"/>
      <c r="AJ79" s="32"/>
      <c r="AK79" s="10"/>
      <c r="AL79" s="32"/>
      <c r="AM79" s="10">
        <v>4</v>
      </c>
      <c r="AN79" s="32">
        <v>260</v>
      </c>
      <c r="AO79" s="10"/>
      <c r="AP79" s="32"/>
      <c r="AQ79" s="10"/>
      <c r="AR79" s="244"/>
      <c r="AS79" s="10"/>
      <c r="AT79" s="32"/>
      <c r="AU79" s="10">
        <v>-4</v>
      </c>
      <c r="AV79" s="244">
        <v>-10</v>
      </c>
      <c r="AW79" s="10"/>
      <c r="AX79" s="244"/>
      <c r="AY79" s="10"/>
      <c r="AZ79" s="247"/>
      <c r="BA79" s="10"/>
      <c r="BB79" s="244"/>
      <c r="BC79" s="10"/>
      <c r="BD79" s="247"/>
      <c r="BE79" s="10"/>
      <c r="BF79" s="247"/>
      <c r="BG79" s="10"/>
      <c r="BH79" s="11"/>
      <c r="BI79" s="10"/>
      <c r="BJ79" s="247"/>
      <c r="BK79" s="10"/>
      <c r="BL79" s="247"/>
      <c r="BM79" s="10"/>
      <c r="BN79" s="247"/>
      <c r="BO79" s="10"/>
      <c r="BP79" s="247"/>
      <c r="BQ79" s="10"/>
      <c r="BR79" s="11"/>
      <c r="BS79" s="10"/>
      <c r="BT79" s="11"/>
      <c r="BU79" s="24">
        <v>45237</v>
      </c>
      <c r="BV79" s="41">
        <v>21</v>
      </c>
      <c r="BW79" s="41">
        <f t="shared" si="15"/>
        <v>-5</v>
      </c>
      <c r="BX79">
        <f t="shared" si="14"/>
        <v>5</v>
      </c>
      <c r="BY79">
        <f t="shared" si="16"/>
        <v>-1</v>
      </c>
      <c r="BZ79">
        <f>+K79</f>
        <v>-1</v>
      </c>
    </row>
    <row r="80" spans="1:78">
      <c r="A80">
        <v>7</v>
      </c>
      <c r="B80" s="6"/>
      <c r="C80" s="10"/>
      <c r="D80" s="32"/>
      <c r="E80" s="10"/>
      <c r="F80" s="32"/>
      <c r="G80" s="10"/>
      <c r="H80" s="32"/>
      <c r="I80" s="10"/>
      <c r="J80" s="32"/>
      <c r="K80" s="10"/>
      <c r="L80" s="32"/>
      <c r="M80" s="10"/>
      <c r="N80" s="32"/>
      <c r="O80" s="10"/>
      <c r="P80" s="32"/>
      <c r="Q80" s="12">
        <v>1</v>
      </c>
      <c r="R80" s="36">
        <v>280</v>
      </c>
      <c r="S80" s="10"/>
      <c r="T80" s="32"/>
      <c r="U80" s="10"/>
      <c r="V80" s="32"/>
      <c r="W80" s="10"/>
      <c r="X80" s="32"/>
      <c r="Y80" s="10"/>
      <c r="Z80" s="32"/>
      <c r="AA80" s="10">
        <v>3</v>
      </c>
      <c r="AB80" s="32">
        <v>380</v>
      </c>
      <c r="AC80" s="10">
        <v>-3</v>
      </c>
      <c r="AD80" s="32">
        <v>110</v>
      </c>
      <c r="AE80" s="10"/>
      <c r="AF80" s="32"/>
      <c r="AG80" s="10"/>
      <c r="AH80" s="261"/>
      <c r="AI80" s="10"/>
      <c r="AJ80" s="32"/>
      <c r="AK80" s="10"/>
      <c r="AL80" s="32"/>
      <c r="AM80" s="10"/>
      <c r="AN80" s="32"/>
      <c r="AO80" s="10"/>
      <c r="AP80" s="32"/>
      <c r="AQ80" s="10"/>
      <c r="AR80" s="244"/>
      <c r="AS80" s="10"/>
      <c r="AT80" s="32"/>
      <c r="AU80" s="10"/>
      <c r="AV80" s="244"/>
      <c r="AW80" s="10"/>
      <c r="AX80" s="244"/>
      <c r="AY80" s="10">
        <v>-1</v>
      </c>
      <c r="AZ80" s="247">
        <v>230</v>
      </c>
      <c r="BA80" s="10"/>
      <c r="BB80" s="244"/>
      <c r="BC80" s="10"/>
      <c r="BD80" s="247"/>
      <c r="BE80" s="10"/>
      <c r="BF80" s="247"/>
      <c r="BG80" s="10"/>
      <c r="BH80" s="11"/>
      <c r="BI80" s="10"/>
      <c r="BJ80" s="247"/>
      <c r="BK80" s="10"/>
      <c r="BL80" s="247"/>
      <c r="BM80" s="10"/>
      <c r="BN80" s="247"/>
      <c r="BO80" s="10"/>
      <c r="BP80" s="247"/>
      <c r="BQ80" s="10"/>
      <c r="BR80" s="11"/>
      <c r="BS80" s="10"/>
      <c r="BT80" s="11"/>
      <c r="BU80" s="24">
        <v>45237</v>
      </c>
      <c r="BV80" s="41">
        <v>22</v>
      </c>
      <c r="BW80" s="41">
        <f t="shared" si="15"/>
        <v>0</v>
      </c>
      <c r="BX80">
        <f t="shared" si="14"/>
        <v>4</v>
      </c>
      <c r="BY80">
        <f t="shared" si="16"/>
        <v>0</v>
      </c>
      <c r="BZ80">
        <f>+K80</f>
        <v>0</v>
      </c>
    </row>
    <row r="81" spans="1:79">
      <c r="A81">
        <v>8</v>
      </c>
      <c r="B81" s="260"/>
      <c r="C81" s="10"/>
      <c r="D81" s="32"/>
      <c r="E81" s="10"/>
      <c r="F81" s="32"/>
      <c r="G81" s="10"/>
      <c r="H81" s="32"/>
      <c r="I81" s="10"/>
      <c r="J81" s="32"/>
      <c r="K81" s="10">
        <v>1</v>
      </c>
      <c r="L81" s="32">
        <v>270</v>
      </c>
      <c r="M81" s="10">
        <v>-1</v>
      </c>
      <c r="N81" s="32">
        <v>200</v>
      </c>
      <c r="O81" s="10"/>
      <c r="P81" s="32"/>
      <c r="Q81" s="12"/>
      <c r="R81" s="36"/>
      <c r="S81" s="10"/>
      <c r="T81" s="32"/>
      <c r="U81" s="10">
        <v>3</v>
      </c>
      <c r="V81" s="32">
        <v>300</v>
      </c>
      <c r="W81" s="10"/>
      <c r="X81" s="32"/>
      <c r="Y81" s="10"/>
      <c r="Z81" s="32"/>
      <c r="AA81" s="10"/>
      <c r="AB81" s="32"/>
      <c r="AC81" s="10"/>
      <c r="AD81" s="32"/>
      <c r="AE81" s="10"/>
      <c r="AF81" s="32"/>
      <c r="AG81" s="10"/>
      <c r="AH81" s="261"/>
      <c r="AI81" s="10"/>
      <c r="AJ81" s="32"/>
      <c r="AK81" s="10"/>
      <c r="AL81" s="32"/>
      <c r="AM81" s="10">
        <v>-3</v>
      </c>
      <c r="AN81" s="32">
        <v>10</v>
      </c>
      <c r="AO81" s="10"/>
      <c r="AP81" s="32"/>
      <c r="AQ81" s="10"/>
      <c r="AR81" s="244"/>
      <c r="AS81" s="10"/>
      <c r="AT81" s="32"/>
      <c r="AU81" s="10"/>
      <c r="AV81" s="244"/>
      <c r="AW81" s="10"/>
      <c r="AX81" s="244"/>
      <c r="AY81" s="10"/>
      <c r="AZ81" s="247"/>
      <c r="BA81" s="10"/>
      <c r="BB81" s="244"/>
      <c r="BC81" s="10"/>
      <c r="BD81" s="247"/>
      <c r="BE81" s="10"/>
      <c r="BF81" s="247"/>
      <c r="BG81" s="10"/>
      <c r="BH81" s="11"/>
      <c r="BI81" s="10"/>
      <c r="BJ81" s="247"/>
      <c r="BK81" s="10"/>
      <c r="BL81" s="247"/>
      <c r="BM81" s="10"/>
      <c r="BN81" s="247"/>
      <c r="BO81" s="10"/>
      <c r="BP81" s="247"/>
      <c r="BQ81" s="10"/>
      <c r="BR81" s="11"/>
      <c r="BS81" s="10"/>
      <c r="BT81" s="11"/>
      <c r="BU81" s="24">
        <v>45247</v>
      </c>
      <c r="BV81" s="41">
        <v>29</v>
      </c>
      <c r="BW81" s="41">
        <f t="shared" si="15"/>
        <v>5</v>
      </c>
      <c r="BX81">
        <f t="shared" si="14"/>
        <v>4</v>
      </c>
      <c r="BY81">
        <f t="shared" si="16"/>
        <v>1.25</v>
      </c>
      <c r="BZ81">
        <f>+K81*2</f>
        <v>2</v>
      </c>
      <c r="CA81" s="240"/>
    </row>
    <row r="82" spans="1:79">
      <c r="A82">
        <v>9</v>
      </c>
      <c r="B82" s="6"/>
      <c r="C82" s="10"/>
      <c r="D82" s="32"/>
      <c r="E82" s="10"/>
      <c r="F82" s="32"/>
      <c r="G82" s="10"/>
      <c r="H82" s="32"/>
      <c r="I82" s="10"/>
      <c r="J82" s="32"/>
      <c r="K82" s="10"/>
      <c r="L82" s="32"/>
      <c r="M82" s="10"/>
      <c r="N82" s="32"/>
      <c r="O82" s="10"/>
      <c r="P82" s="32"/>
      <c r="Q82" s="10"/>
      <c r="R82" s="32"/>
      <c r="S82" s="10"/>
      <c r="T82" s="32"/>
      <c r="U82" s="10"/>
      <c r="V82" s="32"/>
      <c r="W82" s="10"/>
      <c r="X82" s="32"/>
      <c r="Y82" s="10"/>
      <c r="Z82" s="32"/>
      <c r="AA82" s="10"/>
      <c r="AB82" s="32"/>
      <c r="AC82" s="10"/>
      <c r="AD82" s="32"/>
      <c r="AE82" s="10"/>
      <c r="AF82" s="32"/>
      <c r="AG82" s="10"/>
      <c r="AH82" s="32"/>
      <c r="AI82" s="10"/>
      <c r="AJ82" s="32"/>
      <c r="AK82" s="10">
        <v>2</v>
      </c>
      <c r="AL82" s="11">
        <v>330</v>
      </c>
      <c r="AM82" s="10"/>
      <c r="AN82" s="32"/>
      <c r="AO82" s="10">
        <v>2</v>
      </c>
      <c r="AP82" s="11">
        <v>330</v>
      </c>
      <c r="AQ82" s="10">
        <v>-1</v>
      </c>
      <c r="AR82" s="11">
        <v>320</v>
      </c>
      <c r="AS82" s="10"/>
      <c r="AT82" s="32"/>
      <c r="AU82" s="10"/>
      <c r="AV82" s="244"/>
      <c r="AW82" s="10"/>
      <c r="AX82" s="244"/>
      <c r="AY82" s="10"/>
      <c r="AZ82" s="247"/>
      <c r="BA82" s="10"/>
      <c r="BB82" s="244"/>
      <c r="BC82" s="10"/>
      <c r="BD82" s="247"/>
      <c r="BE82" s="10"/>
      <c r="BF82" s="247"/>
      <c r="BG82" s="10"/>
      <c r="BH82" s="11"/>
      <c r="BI82" s="10"/>
      <c r="BJ82" s="247"/>
      <c r="BK82" s="10"/>
      <c r="BL82" s="247"/>
      <c r="BM82" s="10"/>
      <c r="BN82" s="247"/>
      <c r="BO82" s="10"/>
      <c r="BP82" s="247"/>
      <c r="BQ82" s="10"/>
      <c r="BR82" s="11"/>
      <c r="BS82" s="10">
        <v>-3</v>
      </c>
      <c r="BT82" s="11">
        <v>210</v>
      </c>
      <c r="BU82" s="24">
        <v>45260</v>
      </c>
      <c r="BV82" s="41">
        <v>45</v>
      </c>
      <c r="BW82" s="41">
        <f t="shared" si="15"/>
        <v>0</v>
      </c>
      <c r="BX82">
        <f t="shared" si="14"/>
        <v>4</v>
      </c>
      <c r="BY82">
        <f t="shared" si="16"/>
        <v>0</v>
      </c>
      <c r="BZ82">
        <f>+K82*2</f>
        <v>0</v>
      </c>
    </row>
    <row r="83" spans="1:79">
      <c r="A83">
        <v>10</v>
      </c>
      <c r="B83" s="6"/>
      <c r="C83" s="10"/>
      <c r="D83" s="32"/>
      <c r="E83" s="10"/>
      <c r="F83" s="32"/>
      <c r="G83" s="10">
        <v>4</v>
      </c>
      <c r="H83" s="32">
        <v>320</v>
      </c>
      <c r="I83" s="10"/>
      <c r="J83" s="32"/>
      <c r="K83" s="10"/>
      <c r="L83" s="32"/>
      <c r="M83" s="10"/>
      <c r="N83" s="32"/>
      <c r="O83" s="10"/>
      <c r="P83" s="32"/>
      <c r="Q83" s="10"/>
      <c r="R83" s="32"/>
      <c r="S83" s="10"/>
      <c r="T83" s="32"/>
      <c r="U83" s="10"/>
      <c r="V83" s="32"/>
      <c r="W83" s="10"/>
      <c r="X83" s="32"/>
      <c r="Y83" s="10"/>
      <c r="Z83" s="32"/>
      <c r="AA83" s="10"/>
      <c r="AB83" s="32"/>
      <c r="AC83" s="10"/>
      <c r="AD83" s="32"/>
      <c r="AE83" s="10"/>
      <c r="AF83" s="32"/>
      <c r="AG83" s="10"/>
      <c r="AH83" s="32"/>
      <c r="AI83" s="10"/>
      <c r="AJ83" s="32"/>
      <c r="AK83" s="10">
        <v>-4</v>
      </c>
      <c r="AL83" s="32">
        <v>150</v>
      </c>
      <c r="AM83" s="10"/>
      <c r="AN83" s="32"/>
      <c r="AO83" s="10"/>
      <c r="AP83" s="32"/>
      <c r="AQ83" s="10">
        <v>0</v>
      </c>
      <c r="AR83" s="244">
        <v>220</v>
      </c>
      <c r="AS83" s="10"/>
      <c r="AT83" s="32"/>
      <c r="AU83" s="10"/>
      <c r="AV83" s="244"/>
      <c r="AW83" s="10"/>
      <c r="AX83" s="244"/>
      <c r="AY83" s="10"/>
      <c r="AZ83" s="247"/>
      <c r="BA83" s="10"/>
      <c r="BB83" s="244"/>
      <c r="BC83" s="10"/>
      <c r="BD83" s="247"/>
      <c r="BE83" s="10"/>
      <c r="BF83" s="247"/>
      <c r="BG83" s="10"/>
      <c r="BH83" s="11"/>
      <c r="BI83" s="10"/>
      <c r="BJ83" s="247"/>
      <c r="BK83" s="10">
        <v>2</v>
      </c>
      <c r="BL83" s="247">
        <v>270</v>
      </c>
      <c r="BM83" s="10"/>
      <c r="BN83" s="247"/>
      <c r="BO83" s="10"/>
      <c r="BP83" s="247"/>
      <c r="BQ83" s="10"/>
      <c r="BR83" s="11"/>
      <c r="BS83" s="10">
        <v>-2</v>
      </c>
      <c r="BT83" s="11">
        <v>210</v>
      </c>
      <c r="BU83" s="24">
        <v>45352</v>
      </c>
      <c r="BV83" s="330">
        <v>94</v>
      </c>
      <c r="BW83" s="41">
        <f t="shared" si="15"/>
        <v>0</v>
      </c>
      <c r="BX83">
        <f t="shared" si="14"/>
        <v>5</v>
      </c>
      <c r="BY83">
        <f t="shared" ref="BY83:BY92" si="17">+BW83/BX83</f>
        <v>0</v>
      </c>
      <c r="BZ83">
        <f>+K83</f>
        <v>0</v>
      </c>
    </row>
    <row r="84" spans="1:79">
      <c r="A84">
        <v>11</v>
      </c>
      <c r="B84" s="6"/>
      <c r="C84" s="10"/>
      <c r="D84" s="32"/>
      <c r="E84" s="10"/>
      <c r="F84" s="32"/>
      <c r="G84" s="10">
        <v>-4</v>
      </c>
      <c r="H84" s="32">
        <v>140</v>
      </c>
      <c r="I84" s="10"/>
      <c r="J84" s="32"/>
      <c r="K84" s="10"/>
      <c r="L84" s="32"/>
      <c r="M84" s="10"/>
      <c r="N84" s="32"/>
      <c r="O84" s="10"/>
      <c r="P84" s="32"/>
      <c r="Q84" s="10"/>
      <c r="R84" s="32"/>
      <c r="S84" s="10"/>
      <c r="T84" s="32"/>
      <c r="U84" s="10"/>
      <c r="V84" s="32"/>
      <c r="W84" s="10"/>
      <c r="X84" s="32"/>
      <c r="Y84" s="10"/>
      <c r="Z84" s="32"/>
      <c r="AA84" s="10"/>
      <c r="AB84" s="32"/>
      <c r="AC84" s="10"/>
      <c r="AD84" s="32"/>
      <c r="AE84" s="10"/>
      <c r="AF84" s="32"/>
      <c r="AG84" s="10"/>
      <c r="AH84" s="32"/>
      <c r="AI84" s="10"/>
      <c r="AJ84" s="32"/>
      <c r="AK84" s="10">
        <v>2</v>
      </c>
      <c r="AL84" s="32">
        <v>270</v>
      </c>
      <c r="AM84" s="10"/>
      <c r="AN84" s="32"/>
      <c r="AO84" s="10"/>
      <c r="AP84" s="32"/>
      <c r="AQ84" s="10">
        <v>4</v>
      </c>
      <c r="AR84" s="244">
        <v>380</v>
      </c>
      <c r="AS84" s="10"/>
      <c r="AT84" s="32"/>
      <c r="AU84" s="10"/>
      <c r="AV84" s="244"/>
      <c r="AW84" s="10"/>
      <c r="AX84" s="244"/>
      <c r="AY84" s="10"/>
      <c r="AZ84" s="247"/>
      <c r="BA84" s="10"/>
      <c r="BB84" s="244"/>
      <c r="BC84" s="10"/>
      <c r="BD84" s="247"/>
      <c r="BE84" s="10"/>
      <c r="BF84" s="247"/>
      <c r="BG84" s="10"/>
      <c r="BH84" s="11"/>
      <c r="BI84" s="10"/>
      <c r="BJ84" s="247"/>
      <c r="BK84" s="10">
        <v>0</v>
      </c>
      <c r="BL84" s="247">
        <v>240</v>
      </c>
      <c r="BM84" s="10"/>
      <c r="BN84" s="247"/>
      <c r="BO84" s="10"/>
      <c r="BP84" s="247"/>
      <c r="BQ84" s="10"/>
      <c r="BR84" s="11"/>
      <c r="BS84" s="10">
        <v>-2</v>
      </c>
      <c r="BT84" s="11">
        <v>230</v>
      </c>
      <c r="BU84" s="24">
        <v>45352</v>
      </c>
      <c r="BV84" s="41">
        <v>94</v>
      </c>
      <c r="BW84" s="41">
        <f t="shared" si="15"/>
        <v>0</v>
      </c>
      <c r="BX84">
        <f t="shared" si="14"/>
        <v>5</v>
      </c>
      <c r="BY84">
        <f t="shared" si="17"/>
        <v>0</v>
      </c>
      <c r="BZ84">
        <f>+K84</f>
        <v>0</v>
      </c>
    </row>
    <row r="85" spans="1:79">
      <c r="A85">
        <v>12</v>
      </c>
      <c r="B85" s="6"/>
      <c r="C85" s="10"/>
      <c r="D85" s="32"/>
      <c r="E85" s="10"/>
      <c r="F85" s="32"/>
      <c r="G85" s="10">
        <v>0</v>
      </c>
      <c r="H85" s="32">
        <v>230</v>
      </c>
      <c r="I85" s="10"/>
      <c r="J85" s="32"/>
      <c r="K85" s="321"/>
      <c r="L85" s="32"/>
      <c r="M85" s="10"/>
      <c r="N85" s="32"/>
      <c r="O85" s="10"/>
      <c r="P85" s="32"/>
      <c r="Q85" s="10"/>
      <c r="R85" s="32"/>
      <c r="S85" s="10">
        <v>-2</v>
      </c>
      <c r="T85" s="32">
        <v>220</v>
      </c>
      <c r="U85" s="10"/>
      <c r="V85" s="32"/>
      <c r="W85" s="10"/>
      <c r="X85" s="32"/>
      <c r="Y85" s="10"/>
      <c r="Z85" s="32"/>
      <c r="AA85" s="10"/>
      <c r="AB85" s="32"/>
      <c r="AC85" s="10"/>
      <c r="AD85" s="32"/>
      <c r="AE85" s="10"/>
      <c r="AF85" s="32"/>
      <c r="AG85" s="10"/>
      <c r="AH85" s="32"/>
      <c r="AI85" s="10"/>
      <c r="AJ85" s="32"/>
      <c r="AK85" s="10">
        <v>4</v>
      </c>
      <c r="AL85" s="32">
        <v>300</v>
      </c>
      <c r="AM85" s="10"/>
      <c r="AN85" s="32"/>
      <c r="AO85" s="10">
        <v>2</v>
      </c>
      <c r="AP85" s="32">
        <v>280</v>
      </c>
      <c r="AQ85" s="10"/>
      <c r="AR85" s="244"/>
      <c r="AS85" s="10"/>
      <c r="AT85" s="32"/>
      <c r="AU85" s="10"/>
      <c r="AV85" s="244"/>
      <c r="AW85" s="10"/>
      <c r="AX85" s="244"/>
      <c r="AY85" s="10"/>
      <c r="AZ85" s="247"/>
      <c r="BA85" s="10"/>
      <c r="BB85" s="244"/>
      <c r="BC85" s="10"/>
      <c r="BD85" s="247"/>
      <c r="BE85" s="10"/>
      <c r="BF85" s="247"/>
      <c r="BG85" s="10"/>
      <c r="BH85" s="11"/>
      <c r="BI85" s="10"/>
      <c r="BJ85" s="247"/>
      <c r="BK85" s="10"/>
      <c r="BL85" s="247"/>
      <c r="BM85" s="10"/>
      <c r="BN85" s="247"/>
      <c r="BO85" s="10"/>
      <c r="BP85" s="247"/>
      <c r="BQ85" s="10"/>
      <c r="BR85" s="11"/>
      <c r="BS85" s="10">
        <v>-4</v>
      </c>
      <c r="BT85" s="11">
        <v>110</v>
      </c>
      <c r="BU85" s="24">
        <v>45407</v>
      </c>
      <c r="BV85" s="41">
        <v>120</v>
      </c>
      <c r="BW85" s="41">
        <f t="shared" si="15"/>
        <v>0</v>
      </c>
      <c r="BX85">
        <f t="shared" si="14"/>
        <v>5</v>
      </c>
      <c r="BY85">
        <f t="shared" si="17"/>
        <v>0</v>
      </c>
      <c r="BZ85">
        <f>+K85*2</f>
        <v>0</v>
      </c>
    </row>
    <row r="86" spans="1:79">
      <c r="A86">
        <v>13</v>
      </c>
      <c r="B86" s="6"/>
      <c r="C86" s="10"/>
      <c r="D86" s="32"/>
      <c r="E86" s="10"/>
      <c r="F86" s="32"/>
      <c r="G86" s="10">
        <v>-2</v>
      </c>
      <c r="H86" s="32">
        <v>150</v>
      </c>
      <c r="I86" s="10"/>
      <c r="J86" s="32"/>
      <c r="K86" s="10"/>
      <c r="L86" s="253"/>
      <c r="M86" s="10"/>
      <c r="N86" s="32"/>
      <c r="O86" s="10"/>
      <c r="P86" s="32"/>
      <c r="Q86" s="10"/>
      <c r="R86" s="32"/>
      <c r="S86" s="10">
        <v>-4</v>
      </c>
      <c r="T86" s="32">
        <v>140</v>
      </c>
      <c r="U86" s="10"/>
      <c r="V86" s="32"/>
      <c r="W86" s="10"/>
      <c r="X86" s="32"/>
      <c r="Y86" s="10"/>
      <c r="Z86" s="32"/>
      <c r="AA86" s="10"/>
      <c r="AB86" s="32"/>
      <c r="AC86" s="10"/>
      <c r="AD86" s="32"/>
      <c r="AE86" s="10"/>
      <c r="AF86" s="32"/>
      <c r="AG86" s="10"/>
      <c r="AH86" s="32"/>
      <c r="AI86" s="10"/>
      <c r="AJ86" s="32"/>
      <c r="AK86" s="10">
        <v>4</v>
      </c>
      <c r="AL86" s="32">
        <v>330</v>
      </c>
      <c r="AM86" s="10"/>
      <c r="AN86" s="32"/>
      <c r="AO86" s="10">
        <v>2</v>
      </c>
      <c r="AP86" s="32">
        <v>220</v>
      </c>
      <c r="AQ86" s="10"/>
      <c r="AR86" s="244"/>
      <c r="AS86" s="10"/>
      <c r="AT86" s="32"/>
      <c r="AU86" s="10"/>
      <c r="AV86" s="244"/>
      <c r="AW86" s="10"/>
      <c r="AX86" s="244"/>
      <c r="AY86" s="10"/>
      <c r="AZ86" s="247"/>
      <c r="BA86" s="10"/>
      <c r="BB86" s="244"/>
      <c r="BC86" s="10"/>
      <c r="BD86" s="247"/>
      <c r="BE86" s="10"/>
      <c r="BF86" s="247"/>
      <c r="BG86" s="10"/>
      <c r="BH86" s="11"/>
      <c r="BI86" s="10"/>
      <c r="BJ86" s="247"/>
      <c r="BK86" s="10"/>
      <c r="BL86" s="247"/>
      <c r="BM86" s="10"/>
      <c r="BN86" s="247"/>
      <c r="BO86" s="10"/>
      <c r="BP86" s="247"/>
      <c r="BQ86" s="10"/>
      <c r="BR86" s="11"/>
      <c r="BS86" s="10">
        <v>0</v>
      </c>
      <c r="BT86" s="11">
        <v>190</v>
      </c>
      <c r="BU86" s="24">
        <v>45407</v>
      </c>
      <c r="BV86" s="41">
        <v>120</v>
      </c>
      <c r="BW86" s="41">
        <f t="shared" si="15"/>
        <v>0</v>
      </c>
      <c r="BX86">
        <f t="shared" si="14"/>
        <v>5</v>
      </c>
      <c r="BY86">
        <f t="shared" si="17"/>
        <v>0</v>
      </c>
      <c r="BZ86">
        <f t="shared" ref="BZ86:BZ91" si="18">+K86*2</f>
        <v>0</v>
      </c>
    </row>
    <row r="87" spans="1:79">
      <c r="A87">
        <v>14</v>
      </c>
      <c r="B87" s="6"/>
      <c r="C87" s="10"/>
      <c r="D87" s="32"/>
      <c r="E87" s="10"/>
      <c r="F87" s="32"/>
      <c r="G87" s="10"/>
      <c r="H87" s="32"/>
      <c r="I87" s="10"/>
      <c r="J87" s="32"/>
      <c r="K87" s="10"/>
      <c r="L87" s="253"/>
      <c r="M87" s="10"/>
      <c r="N87" s="32"/>
      <c r="O87" s="10"/>
      <c r="P87" s="32"/>
      <c r="Q87" s="10">
        <v>-3</v>
      </c>
      <c r="R87" s="32">
        <v>180</v>
      </c>
      <c r="S87" s="10"/>
      <c r="T87" s="32"/>
      <c r="U87" s="10"/>
      <c r="V87" s="32"/>
      <c r="W87" s="10"/>
      <c r="X87" s="32"/>
      <c r="Y87" s="10"/>
      <c r="Z87" s="32"/>
      <c r="AA87" s="10"/>
      <c r="AB87" s="32"/>
      <c r="AC87" s="10">
        <v>-1</v>
      </c>
      <c r="AD87" s="32">
        <v>200</v>
      </c>
      <c r="AE87" s="10"/>
      <c r="AF87" s="32"/>
      <c r="AG87" s="10"/>
      <c r="AH87" s="32"/>
      <c r="AI87" s="10"/>
      <c r="AJ87" s="32"/>
      <c r="AK87" s="10"/>
      <c r="AL87" s="32"/>
      <c r="AM87" s="10"/>
      <c r="AN87" s="32"/>
      <c r="AO87" s="10"/>
      <c r="AP87" s="32"/>
      <c r="AQ87" s="10"/>
      <c r="AR87" s="32"/>
      <c r="AS87" s="10"/>
      <c r="AT87" s="32"/>
      <c r="AU87" s="10"/>
      <c r="AV87" s="244"/>
      <c r="AW87" s="10"/>
      <c r="AX87" s="244"/>
      <c r="AY87" s="10"/>
      <c r="AZ87" s="247"/>
      <c r="BA87" s="10"/>
      <c r="BB87" s="244"/>
      <c r="BC87" s="10">
        <v>1</v>
      </c>
      <c r="BD87" s="247">
        <v>280</v>
      </c>
      <c r="BE87" s="10">
        <v>3</v>
      </c>
      <c r="BF87" s="247">
        <v>320</v>
      </c>
      <c r="BG87" s="10"/>
      <c r="BH87" s="11"/>
      <c r="BI87" s="10"/>
      <c r="BJ87" s="247"/>
      <c r="BK87" s="10"/>
      <c r="BL87" s="247"/>
      <c r="BM87" s="10"/>
      <c r="BN87" s="247"/>
      <c r="BO87" s="10"/>
      <c r="BP87" s="247"/>
      <c r="BQ87" s="10"/>
      <c r="BR87" s="11"/>
      <c r="BS87" s="10"/>
      <c r="BT87" s="11"/>
      <c r="BU87" s="24">
        <v>45552</v>
      </c>
      <c r="BV87" s="41">
        <v>178</v>
      </c>
      <c r="BW87" s="41">
        <f t="shared" si="15"/>
        <v>-4</v>
      </c>
      <c r="BX87">
        <f t="shared" si="14"/>
        <v>4</v>
      </c>
      <c r="BY87">
        <f t="shared" si="17"/>
        <v>-1</v>
      </c>
      <c r="BZ87">
        <f t="shared" si="18"/>
        <v>0</v>
      </c>
    </row>
    <row r="88" spans="1:79">
      <c r="A88">
        <v>15</v>
      </c>
      <c r="B88" s="6"/>
      <c r="C88" s="10"/>
      <c r="D88" s="32"/>
      <c r="E88" s="10"/>
      <c r="F88" s="32"/>
      <c r="G88" s="10">
        <v>3</v>
      </c>
      <c r="H88" s="32">
        <v>160</v>
      </c>
      <c r="I88" s="10"/>
      <c r="J88" s="32"/>
      <c r="K88" s="10"/>
      <c r="L88" s="253"/>
      <c r="M88" s="10"/>
      <c r="N88" s="32"/>
      <c r="O88" s="10"/>
      <c r="P88" s="253"/>
      <c r="Q88" s="10"/>
      <c r="R88" s="32"/>
      <c r="S88" s="10"/>
      <c r="T88" s="32"/>
      <c r="U88" s="10"/>
      <c r="V88" s="32"/>
      <c r="W88" s="10"/>
      <c r="X88" s="32"/>
      <c r="Y88" s="10"/>
      <c r="Z88" s="32"/>
      <c r="AA88" s="10"/>
      <c r="AB88" s="32"/>
      <c r="AC88" s="10"/>
      <c r="AD88" s="32"/>
      <c r="AE88" s="10"/>
      <c r="AF88" s="32"/>
      <c r="AG88" s="10"/>
      <c r="AH88" s="32"/>
      <c r="AI88" s="10"/>
      <c r="AJ88" s="32"/>
      <c r="AK88" s="10">
        <v>3</v>
      </c>
      <c r="AL88" s="32">
        <v>160</v>
      </c>
      <c r="AM88" s="10"/>
      <c r="AN88" s="32"/>
      <c r="AO88" s="10"/>
      <c r="AP88" s="32"/>
      <c r="AQ88" s="10">
        <v>-3</v>
      </c>
      <c r="AR88" s="244">
        <v>140</v>
      </c>
      <c r="AS88" s="10"/>
      <c r="AT88" s="32"/>
      <c r="AU88" s="10"/>
      <c r="AV88" s="244"/>
      <c r="AW88" s="10"/>
      <c r="AX88" s="244"/>
      <c r="AY88" s="10"/>
      <c r="AZ88" s="247"/>
      <c r="BA88" s="10"/>
      <c r="BB88" s="32"/>
      <c r="BC88" s="10"/>
      <c r="BD88" s="32"/>
      <c r="BE88" s="10"/>
      <c r="BF88" s="247"/>
      <c r="BG88" s="10">
        <v>3</v>
      </c>
      <c r="BH88" s="11">
        <v>160</v>
      </c>
      <c r="BI88" s="10"/>
      <c r="BJ88" s="32"/>
      <c r="BK88" s="10">
        <v>-5</v>
      </c>
      <c r="BL88" s="247">
        <v>70</v>
      </c>
      <c r="BM88" s="10"/>
      <c r="BN88" s="32"/>
      <c r="BO88" s="10"/>
      <c r="BP88" s="247"/>
      <c r="BQ88" s="10"/>
      <c r="BR88" s="11"/>
      <c r="BS88" s="10">
        <v>-1</v>
      </c>
      <c r="BT88" s="11">
        <v>150</v>
      </c>
      <c r="BU88" s="24">
        <v>45554</v>
      </c>
      <c r="BV88" s="41">
        <v>179</v>
      </c>
      <c r="BW88" s="41">
        <f t="shared" si="15"/>
        <v>-3</v>
      </c>
      <c r="BX88">
        <f t="shared" si="14"/>
        <v>6</v>
      </c>
      <c r="BY88">
        <f t="shared" si="17"/>
        <v>-0.5</v>
      </c>
      <c r="BZ88">
        <f t="shared" si="18"/>
        <v>0</v>
      </c>
    </row>
    <row r="89" spans="1:79">
      <c r="A89">
        <v>16</v>
      </c>
      <c r="B89" s="6"/>
      <c r="C89" s="10"/>
      <c r="D89" s="32"/>
      <c r="E89" s="10"/>
      <c r="F89" s="32"/>
      <c r="G89" s="10"/>
      <c r="H89" s="32"/>
      <c r="I89" s="10"/>
      <c r="J89" s="32"/>
      <c r="K89" s="10"/>
      <c r="L89" s="253"/>
      <c r="M89" s="10"/>
      <c r="N89" s="32"/>
      <c r="O89" s="10"/>
      <c r="P89" s="253"/>
      <c r="Q89" s="10">
        <v>-1</v>
      </c>
      <c r="R89" s="32">
        <v>200</v>
      </c>
      <c r="S89" s="10"/>
      <c r="T89" s="32"/>
      <c r="U89" s="10"/>
      <c r="V89" s="247"/>
      <c r="W89" s="10"/>
      <c r="X89" s="32"/>
      <c r="Y89" s="10"/>
      <c r="Z89" s="32"/>
      <c r="AA89" s="10"/>
      <c r="AB89" s="32"/>
      <c r="AC89" s="10">
        <v>1</v>
      </c>
      <c r="AD89" s="32">
        <v>310</v>
      </c>
      <c r="AE89" s="10"/>
      <c r="AF89" s="32"/>
      <c r="AG89" s="10"/>
      <c r="AH89" s="32"/>
      <c r="AI89" s="10"/>
      <c r="AJ89" s="247"/>
      <c r="AK89" s="10"/>
      <c r="AL89" s="32"/>
      <c r="AM89" s="10"/>
      <c r="AN89" s="32"/>
      <c r="AO89" s="10"/>
      <c r="AP89" s="32"/>
      <c r="AQ89" s="10"/>
      <c r="AR89" s="244"/>
      <c r="AS89" s="10"/>
      <c r="AT89" s="32"/>
      <c r="AU89" s="10"/>
      <c r="AV89" s="244"/>
      <c r="AW89" s="10"/>
      <c r="AX89" s="244"/>
      <c r="AY89" s="10"/>
      <c r="AZ89" s="247"/>
      <c r="BA89" s="10"/>
      <c r="BB89" s="32"/>
      <c r="BC89" s="10"/>
      <c r="BD89" s="247"/>
      <c r="BE89" s="10"/>
      <c r="BF89" s="247"/>
      <c r="BG89" s="10"/>
      <c r="BH89" s="11"/>
      <c r="BI89" s="10"/>
      <c r="BJ89" s="247"/>
      <c r="BK89" s="10"/>
      <c r="BL89" s="247"/>
      <c r="BM89" s="10">
        <v>-3</v>
      </c>
      <c r="BN89" s="247">
        <v>190</v>
      </c>
      <c r="BO89" s="10">
        <v>3</v>
      </c>
      <c r="BP89" s="247">
        <v>340</v>
      </c>
      <c r="BQ89" s="10"/>
      <c r="BR89" s="11"/>
      <c r="BS89" s="10"/>
      <c r="BT89" s="11"/>
      <c r="BU89" s="24">
        <v>45562</v>
      </c>
      <c r="BV89" s="41">
        <v>183</v>
      </c>
      <c r="BW89" s="41">
        <f t="shared" si="15"/>
        <v>0</v>
      </c>
      <c r="BX89">
        <f t="shared" si="14"/>
        <v>4</v>
      </c>
      <c r="BY89">
        <f t="shared" si="17"/>
        <v>0</v>
      </c>
      <c r="BZ89">
        <f t="shared" si="18"/>
        <v>0</v>
      </c>
    </row>
    <row r="90" spans="1:79">
      <c r="A90">
        <v>17</v>
      </c>
      <c r="B90" s="6"/>
      <c r="C90" s="10"/>
      <c r="D90" s="32"/>
      <c r="E90" s="10"/>
      <c r="F90" s="32"/>
      <c r="G90" s="10"/>
      <c r="H90" s="32"/>
      <c r="I90" s="10"/>
      <c r="J90" s="32"/>
      <c r="K90" s="10"/>
      <c r="L90" s="253"/>
      <c r="M90" s="10"/>
      <c r="N90" s="32"/>
      <c r="O90" s="10"/>
      <c r="P90" s="32"/>
      <c r="Q90" s="10">
        <v>1</v>
      </c>
      <c r="R90" s="32">
        <v>220</v>
      </c>
      <c r="S90" s="10"/>
      <c r="T90" s="32"/>
      <c r="U90" s="10"/>
      <c r="V90" s="32"/>
      <c r="W90" s="10"/>
      <c r="X90" s="32"/>
      <c r="Y90" s="10"/>
      <c r="Z90" s="32"/>
      <c r="AA90" s="10"/>
      <c r="AB90" s="32"/>
      <c r="AC90" s="10"/>
      <c r="AD90" s="32"/>
      <c r="AE90" s="10"/>
      <c r="AF90" s="32"/>
      <c r="AG90" s="10"/>
      <c r="AH90" s="32"/>
      <c r="AI90" s="10">
        <v>3</v>
      </c>
      <c r="AJ90" s="32">
        <v>350</v>
      </c>
      <c r="AK90" s="10"/>
      <c r="AL90" s="32"/>
      <c r="AM90" s="10"/>
      <c r="AN90" s="32"/>
      <c r="AO90" s="10"/>
      <c r="AP90" s="32"/>
      <c r="AQ90" s="10"/>
      <c r="AR90" s="244"/>
      <c r="AS90" s="10"/>
      <c r="AT90" s="32"/>
      <c r="AU90" s="10"/>
      <c r="AV90" s="244"/>
      <c r="AW90" s="10"/>
      <c r="AX90" s="244"/>
      <c r="AY90" s="10"/>
      <c r="AZ90" s="32"/>
      <c r="BA90" s="10"/>
      <c r="BB90" s="32"/>
      <c r="BC90" s="10"/>
      <c r="BD90" s="32"/>
      <c r="BE90" s="10"/>
      <c r="BF90" s="247"/>
      <c r="BG90" s="10"/>
      <c r="BH90" s="11"/>
      <c r="BI90" s="10"/>
      <c r="BJ90" s="32"/>
      <c r="BK90" s="10"/>
      <c r="BL90" s="247"/>
      <c r="BM90" s="10">
        <v>-1</v>
      </c>
      <c r="BN90" s="32">
        <v>170</v>
      </c>
      <c r="BO90" s="10">
        <v>-3</v>
      </c>
      <c r="BP90" s="247">
        <v>150</v>
      </c>
      <c r="BQ90" s="10"/>
      <c r="BR90" s="11"/>
      <c r="BS90" s="10"/>
      <c r="BT90" s="11"/>
      <c r="BU90" s="24">
        <v>45563</v>
      </c>
      <c r="BV90" s="41">
        <v>184</v>
      </c>
      <c r="BW90" s="41">
        <f t="shared" si="15"/>
        <v>4</v>
      </c>
      <c r="BX90">
        <f t="shared" si="14"/>
        <v>4</v>
      </c>
      <c r="BY90">
        <f t="shared" si="17"/>
        <v>1</v>
      </c>
      <c r="BZ90">
        <f t="shared" si="18"/>
        <v>0</v>
      </c>
    </row>
    <row r="91" spans="1:79">
      <c r="A91">
        <v>18</v>
      </c>
      <c r="B91" s="6"/>
      <c r="C91" s="10"/>
      <c r="D91" s="32"/>
      <c r="E91" s="10"/>
      <c r="F91" s="32"/>
      <c r="G91" s="10"/>
      <c r="H91" s="32"/>
      <c r="I91" s="10"/>
      <c r="J91" s="32"/>
      <c r="K91" s="10"/>
      <c r="L91" s="253"/>
      <c r="M91" s="10"/>
      <c r="N91" s="32"/>
      <c r="O91" s="10"/>
      <c r="P91" s="32"/>
      <c r="Q91" s="10"/>
      <c r="R91" s="32"/>
      <c r="S91" s="10"/>
      <c r="T91" s="32"/>
      <c r="U91" s="10"/>
      <c r="V91" s="32"/>
      <c r="W91" s="10"/>
      <c r="X91" s="32"/>
      <c r="Y91" s="10"/>
      <c r="Z91" s="32"/>
      <c r="AA91" s="10"/>
      <c r="AB91" s="32"/>
      <c r="AC91" s="10"/>
      <c r="AD91" s="32"/>
      <c r="AE91" s="10"/>
      <c r="AF91" s="32"/>
      <c r="AG91" s="10"/>
      <c r="AH91" s="32"/>
      <c r="AI91" s="10"/>
      <c r="AJ91" s="32"/>
      <c r="AK91" s="10"/>
      <c r="AL91" s="32"/>
      <c r="AM91" s="10"/>
      <c r="AN91" s="32"/>
      <c r="AO91" s="10"/>
      <c r="AP91" s="32"/>
      <c r="AQ91" s="10"/>
      <c r="AR91" s="244"/>
      <c r="AS91" s="10"/>
      <c r="AT91" s="32"/>
      <c r="AU91" s="10"/>
      <c r="AV91" s="244"/>
      <c r="AW91" s="10"/>
      <c r="AX91" s="244"/>
      <c r="AY91" s="10"/>
      <c r="AZ91" s="247"/>
      <c r="BA91" s="10"/>
      <c r="BB91" s="244"/>
      <c r="BC91" s="10"/>
      <c r="BD91" s="247"/>
      <c r="BE91" s="10"/>
      <c r="BF91" s="247"/>
      <c r="BG91" s="10"/>
      <c r="BH91" s="11"/>
      <c r="BI91" s="10"/>
      <c r="BJ91" s="247"/>
      <c r="BK91" s="10"/>
      <c r="BL91" s="247"/>
      <c r="BM91" s="10"/>
      <c r="BN91" s="247"/>
      <c r="BO91" s="10"/>
      <c r="BP91" s="247"/>
      <c r="BQ91" s="10"/>
      <c r="BR91" s="11"/>
      <c r="BS91" s="10"/>
      <c r="BT91" s="11"/>
      <c r="BV91" s="41"/>
      <c r="BW91" s="41">
        <f t="shared" si="15"/>
        <v>0</v>
      </c>
      <c r="BX91">
        <f t="shared" si="14"/>
        <v>0</v>
      </c>
      <c r="BY91" t="e">
        <f t="shared" si="17"/>
        <v>#DIV/0!</v>
      </c>
      <c r="BZ91">
        <f t="shared" si="18"/>
        <v>0</v>
      </c>
    </row>
    <row r="92" spans="1:79">
      <c r="A92">
        <v>19</v>
      </c>
      <c r="B92" s="6"/>
      <c r="C92" s="10"/>
      <c r="D92" s="32"/>
      <c r="E92" s="10"/>
      <c r="F92" s="32"/>
      <c r="G92" s="10"/>
      <c r="H92" s="32"/>
      <c r="I92" s="10"/>
      <c r="J92" s="32"/>
      <c r="K92" s="10"/>
      <c r="L92" s="32"/>
      <c r="M92" s="10"/>
      <c r="N92" s="32"/>
      <c r="O92" s="10"/>
      <c r="P92" s="32"/>
      <c r="Q92" s="10"/>
      <c r="R92" s="32"/>
      <c r="S92" s="10"/>
      <c r="T92" s="32"/>
      <c r="U92" s="10"/>
      <c r="V92" s="32"/>
      <c r="W92" s="10"/>
      <c r="X92" s="32"/>
      <c r="Y92" s="10"/>
      <c r="Z92" s="32"/>
      <c r="AA92" s="10"/>
      <c r="AB92" s="32"/>
      <c r="AC92" s="10"/>
      <c r="AD92" s="32"/>
      <c r="AE92" s="10"/>
      <c r="AF92" s="32"/>
      <c r="AG92" s="10"/>
      <c r="AH92" s="32"/>
      <c r="AI92" s="10"/>
      <c r="AJ92" s="32"/>
      <c r="AK92" s="10"/>
      <c r="AL92" s="32"/>
      <c r="AM92" s="10"/>
      <c r="AN92" s="32"/>
      <c r="AO92" s="10"/>
      <c r="AP92" s="32"/>
      <c r="AQ92" s="10"/>
      <c r="AR92" s="244"/>
      <c r="AS92" s="10"/>
      <c r="AT92" s="32"/>
      <c r="AU92" s="10"/>
      <c r="AV92" s="244"/>
      <c r="AW92" s="10"/>
      <c r="AX92" s="244"/>
      <c r="AY92" s="10"/>
      <c r="AZ92" s="247"/>
      <c r="BA92" s="10"/>
      <c r="BB92" s="244"/>
      <c r="BC92" s="10"/>
      <c r="BD92" s="247"/>
      <c r="BE92" s="10"/>
      <c r="BF92" s="247"/>
      <c r="BG92" s="10"/>
      <c r="BH92" s="11"/>
      <c r="BI92" s="10"/>
      <c r="BJ92" s="247"/>
      <c r="BK92" s="10"/>
      <c r="BL92" s="247"/>
      <c r="BM92" s="10"/>
      <c r="BN92" s="247"/>
      <c r="BO92" s="10"/>
      <c r="BP92" s="247"/>
      <c r="BQ92" s="10"/>
      <c r="BR92" s="11"/>
      <c r="BS92" s="10"/>
      <c r="BT92" s="11"/>
      <c r="BV92" s="41"/>
      <c r="BW92" s="41">
        <f t="shared" si="15"/>
        <v>0</v>
      </c>
      <c r="BX92">
        <f t="shared" si="14"/>
        <v>0</v>
      </c>
      <c r="BY92" t="e">
        <f t="shared" si="17"/>
        <v>#DIV/0!</v>
      </c>
      <c r="BZ92">
        <f>+K92</f>
        <v>0</v>
      </c>
    </row>
    <row r="93" spans="1:79">
      <c r="A93">
        <v>20</v>
      </c>
      <c r="B93" s="6"/>
      <c r="C93" s="12"/>
      <c r="D93" s="36"/>
      <c r="E93" s="12"/>
      <c r="F93" s="36"/>
      <c r="G93" s="12"/>
      <c r="H93" s="36"/>
      <c r="I93" s="10"/>
      <c r="J93" s="32"/>
      <c r="K93" s="10"/>
      <c r="L93" s="253"/>
      <c r="M93" s="12"/>
      <c r="N93" s="36"/>
      <c r="O93" s="12"/>
      <c r="P93" s="36"/>
      <c r="Q93" s="12"/>
      <c r="R93" s="36"/>
      <c r="S93" s="12"/>
      <c r="T93" s="36"/>
      <c r="U93" s="12"/>
      <c r="V93" s="36"/>
      <c r="W93" s="10"/>
      <c r="X93" s="32"/>
      <c r="Y93" s="12"/>
      <c r="Z93" s="36"/>
      <c r="AA93" s="12"/>
      <c r="AB93" s="36"/>
      <c r="AC93" s="12"/>
      <c r="AD93" s="36"/>
      <c r="AE93" s="12"/>
      <c r="AF93" s="36"/>
      <c r="AG93" s="12"/>
      <c r="AH93" s="36"/>
      <c r="AI93" s="12"/>
      <c r="AJ93" s="36"/>
      <c r="AK93" s="12"/>
      <c r="AL93" s="36"/>
      <c r="AM93" s="12"/>
      <c r="AN93" s="36"/>
      <c r="AO93" s="12"/>
      <c r="AP93" s="36"/>
      <c r="AQ93" s="12"/>
      <c r="AR93" s="245"/>
      <c r="AS93" s="12"/>
      <c r="AT93" s="36"/>
      <c r="AU93" s="12"/>
      <c r="AV93" s="245"/>
      <c r="AW93" s="12"/>
      <c r="AX93" s="245"/>
      <c r="AY93" s="12"/>
      <c r="AZ93" s="248"/>
      <c r="BA93" s="12"/>
      <c r="BB93" s="245"/>
      <c r="BC93" s="12"/>
      <c r="BD93" s="248"/>
      <c r="BE93" s="12"/>
      <c r="BF93" s="248"/>
      <c r="BG93" s="12"/>
      <c r="BH93" s="13"/>
      <c r="BI93" s="12"/>
      <c r="BJ93" s="248"/>
      <c r="BK93" s="12"/>
      <c r="BL93" s="248"/>
      <c r="BM93" s="12"/>
      <c r="BN93" s="248"/>
      <c r="BO93" s="12"/>
      <c r="BP93" s="248"/>
      <c r="BQ93" s="12"/>
      <c r="BR93" s="13"/>
      <c r="BS93" s="12"/>
      <c r="BT93" s="13"/>
      <c r="BV93" s="41"/>
      <c r="BW93" s="41">
        <f t="shared" si="15"/>
        <v>0</v>
      </c>
      <c r="BX93">
        <f t="shared" si="14"/>
        <v>0</v>
      </c>
      <c r="BY93" t="e">
        <f>+BW93/BX93</f>
        <v>#DIV/0!</v>
      </c>
      <c r="BZ93">
        <f>+K93*2</f>
        <v>0</v>
      </c>
    </row>
    <row r="94" spans="1:79">
      <c r="A94">
        <v>21</v>
      </c>
      <c r="B94" s="6"/>
      <c r="C94" s="10"/>
      <c r="D94" s="32"/>
      <c r="E94" s="10"/>
      <c r="F94" s="32"/>
      <c r="G94" s="10"/>
      <c r="H94" s="32"/>
      <c r="I94" s="10"/>
      <c r="J94" s="32"/>
      <c r="K94" s="10"/>
      <c r="L94" s="253"/>
      <c r="M94" s="10"/>
      <c r="N94" s="32"/>
      <c r="O94" s="10"/>
      <c r="P94" s="32"/>
      <c r="Q94" s="10"/>
      <c r="R94" s="32"/>
      <c r="S94" s="10"/>
      <c r="T94" s="32"/>
      <c r="U94" s="10"/>
      <c r="V94" s="32"/>
      <c r="W94" s="10"/>
      <c r="X94" s="32"/>
      <c r="Y94" s="10"/>
      <c r="Z94" s="32"/>
      <c r="AA94" s="10"/>
      <c r="AB94" s="32"/>
      <c r="AC94" s="10"/>
      <c r="AD94" s="32"/>
      <c r="AE94" s="10"/>
      <c r="AF94" s="32"/>
      <c r="AG94" s="10"/>
      <c r="AH94" s="32"/>
      <c r="AI94" s="10"/>
      <c r="AJ94" s="32"/>
      <c r="AK94" s="10"/>
      <c r="AL94" s="32"/>
      <c r="AM94" s="10"/>
      <c r="AN94" s="32"/>
      <c r="AO94" s="10"/>
      <c r="AP94" s="32"/>
      <c r="AQ94" s="10"/>
      <c r="AR94" s="244"/>
      <c r="AS94" s="10"/>
      <c r="AT94" s="32"/>
      <c r="AU94" s="10"/>
      <c r="AV94" s="244"/>
      <c r="AW94" s="10"/>
      <c r="AX94" s="244"/>
      <c r="AY94" s="10"/>
      <c r="AZ94" s="247"/>
      <c r="BA94" s="10"/>
      <c r="BB94" s="244"/>
      <c r="BC94" s="10"/>
      <c r="BD94" s="247"/>
      <c r="BE94" s="10"/>
      <c r="BF94" s="247"/>
      <c r="BG94" s="10"/>
      <c r="BH94" s="11"/>
      <c r="BI94" s="10"/>
      <c r="BJ94" s="247"/>
      <c r="BK94" s="10"/>
      <c r="BL94" s="247"/>
      <c r="BM94" s="10"/>
      <c r="BN94" s="247"/>
      <c r="BO94" s="10"/>
      <c r="BP94" s="247"/>
      <c r="BQ94" s="10"/>
      <c r="BR94" s="11"/>
      <c r="BS94" s="10"/>
      <c r="BT94" s="11"/>
      <c r="BV94" s="41"/>
      <c r="BW94" s="41">
        <f t="shared" si="15"/>
        <v>0</v>
      </c>
      <c r="BX94">
        <f t="shared" si="14"/>
        <v>0</v>
      </c>
      <c r="BY94" t="e">
        <f>+BW94/BX94</f>
        <v>#DIV/0!</v>
      </c>
      <c r="BZ94">
        <f>+K94*2</f>
        <v>0</v>
      </c>
    </row>
    <row r="95" spans="1:79">
      <c r="A95">
        <v>22</v>
      </c>
      <c r="B95" s="6"/>
      <c r="C95" s="10"/>
      <c r="D95" s="32"/>
      <c r="E95" s="10"/>
      <c r="F95" s="32"/>
      <c r="G95" s="10"/>
      <c r="H95" s="32"/>
      <c r="I95" s="10"/>
      <c r="J95" s="32"/>
      <c r="K95" s="10"/>
      <c r="L95" s="32"/>
      <c r="M95" s="10"/>
      <c r="N95" s="32"/>
      <c r="O95" s="10"/>
      <c r="P95" s="32"/>
      <c r="Q95" s="10"/>
      <c r="R95" s="32"/>
      <c r="S95" s="10"/>
      <c r="T95" s="32"/>
      <c r="U95" s="10"/>
      <c r="V95" s="32"/>
      <c r="W95" s="10"/>
      <c r="X95" s="32"/>
      <c r="Y95" s="10"/>
      <c r="Z95" s="32"/>
      <c r="AA95" s="10"/>
      <c r="AB95" s="32"/>
      <c r="AC95" s="10"/>
      <c r="AD95" s="32"/>
      <c r="AE95" s="10"/>
      <c r="AF95" s="32"/>
      <c r="AG95" s="10"/>
      <c r="AH95" s="32"/>
      <c r="AI95" s="10"/>
      <c r="AJ95" s="32"/>
      <c r="AK95" s="10"/>
      <c r="AL95" s="32"/>
      <c r="AM95" s="10"/>
      <c r="AN95" s="32"/>
      <c r="AO95" s="10"/>
      <c r="AP95" s="32"/>
      <c r="AQ95" s="10"/>
      <c r="AR95" s="244"/>
      <c r="AS95" s="10"/>
      <c r="AT95" s="32"/>
      <c r="AU95" s="10"/>
      <c r="AV95" s="244"/>
      <c r="AW95" s="10"/>
      <c r="AX95" s="244"/>
      <c r="AY95" s="10"/>
      <c r="AZ95" s="247"/>
      <c r="BA95" s="10"/>
      <c r="BB95" s="244"/>
      <c r="BC95" s="10"/>
      <c r="BD95" s="247"/>
      <c r="BE95" s="10"/>
      <c r="BF95" s="247"/>
      <c r="BG95" s="10"/>
      <c r="BH95" s="11"/>
      <c r="BI95" s="10"/>
      <c r="BJ95" s="247"/>
      <c r="BK95" s="10"/>
      <c r="BL95" s="247"/>
      <c r="BM95" s="10"/>
      <c r="BN95" s="247"/>
      <c r="BO95" s="10"/>
      <c r="BP95" s="247"/>
      <c r="BQ95" s="10"/>
      <c r="BR95" s="11"/>
      <c r="BS95" s="10"/>
      <c r="BT95" s="11"/>
      <c r="BV95" s="41"/>
      <c r="BW95" s="41">
        <f t="shared" si="15"/>
        <v>0</v>
      </c>
      <c r="BX95">
        <f t="shared" si="14"/>
        <v>0</v>
      </c>
    </row>
    <row r="96" spans="1:79">
      <c r="A96">
        <v>23</v>
      </c>
      <c r="B96" s="6"/>
      <c r="C96" s="10"/>
      <c r="D96" s="32"/>
      <c r="E96" s="10"/>
      <c r="F96" s="32"/>
      <c r="G96" s="10"/>
      <c r="H96" s="32"/>
      <c r="I96" s="10"/>
      <c r="J96" s="32"/>
      <c r="K96" s="10"/>
      <c r="L96" s="253"/>
      <c r="M96" s="10"/>
      <c r="N96" s="32"/>
      <c r="O96" s="10"/>
      <c r="P96" s="32"/>
      <c r="Q96" s="10"/>
      <c r="R96" s="32"/>
      <c r="S96" s="10"/>
      <c r="T96" s="32"/>
      <c r="U96" s="10"/>
      <c r="V96" s="32"/>
      <c r="W96" s="10"/>
      <c r="X96" s="32"/>
      <c r="Y96" s="10"/>
      <c r="Z96" s="32"/>
      <c r="AA96" s="10"/>
      <c r="AB96" s="32"/>
      <c r="AC96" s="10"/>
      <c r="AD96" s="32"/>
      <c r="AE96" s="10"/>
      <c r="AF96" s="32"/>
      <c r="AG96" s="10"/>
      <c r="AH96" s="32"/>
      <c r="AI96" s="10"/>
      <c r="AJ96" s="32"/>
      <c r="AK96" s="10"/>
      <c r="AL96" s="32"/>
      <c r="AM96" s="10"/>
      <c r="AN96" s="32"/>
      <c r="AO96" s="10"/>
      <c r="AP96" s="32"/>
      <c r="AQ96" s="10"/>
      <c r="AR96" s="244"/>
      <c r="AS96" s="10"/>
      <c r="AT96" s="32"/>
      <c r="AU96" s="10"/>
      <c r="AV96" s="244"/>
      <c r="AW96" s="10"/>
      <c r="AX96" s="244"/>
      <c r="AY96" s="10"/>
      <c r="AZ96" s="247"/>
      <c r="BA96" s="10"/>
      <c r="BB96" s="244"/>
      <c r="BC96" s="10"/>
      <c r="BD96" s="247"/>
      <c r="BE96" s="10"/>
      <c r="BF96" s="247"/>
      <c r="BG96" s="10"/>
      <c r="BH96" s="11"/>
      <c r="BI96" s="10"/>
      <c r="BJ96" s="247"/>
      <c r="BK96" s="10"/>
      <c r="BL96" s="247"/>
      <c r="BM96" s="10"/>
      <c r="BN96" s="247"/>
      <c r="BO96" s="10"/>
      <c r="BP96" s="247"/>
      <c r="BQ96" s="10"/>
      <c r="BR96" s="11"/>
      <c r="BS96" s="10"/>
      <c r="BT96" s="11"/>
      <c r="BV96" s="41"/>
      <c r="BW96" s="41">
        <f t="shared" si="15"/>
        <v>0</v>
      </c>
      <c r="BX96">
        <f t="shared" si="14"/>
        <v>0</v>
      </c>
      <c r="BY96" t="e">
        <f t="shared" ref="BY96:BY103" si="19">+BW96/BX96</f>
        <v>#DIV/0!</v>
      </c>
      <c r="BZ96">
        <f>+K96*2</f>
        <v>0</v>
      </c>
    </row>
    <row r="97" spans="1:78">
      <c r="A97">
        <v>24</v>
      </c>
      <c r="B97" s="6"/>
      <c r="C97" s="10"/>
      <c r="D97" s="32"/>
      <c r="E97" s="10"/>
      <c r="F97" s="32"/>
      <c r="G97" s="10"/>
      <c r="H97" s="32"/>
      <c r="I97" s="10"/>
      <c r="J97" s="32"/>
      <c r="K97" s="10"/>
      <c r="L97" s="32"/>
      <c r="M97" s="10"/>
      <c r="N97" s="32"/>
      <c r="O97" s="10"/>
      <c r="P97" s="32"/>
      <c r="Q97" s="10"/>
      <c r="R97" s="32"/>
      <c r="S97" s="10"/>
      <c r="T97" s="32"/>
      <c r="U97" s="10"/>
      <c r="V97" s="32"/>
      <c r="W97" s="10"/>
      <c r="X97" s="32"/>
      <c r="Y97" s="10"/>
      <c r="Z97" s="32"/>
      <c r="AA97" s="10"/>
      <c r="AB97" s="32"/>
      <c r="AC97" s="10"/>
      <c r="AD97" s="32"/>
      <c r="AE97" s="10"/>
      <c r="AF97" s="32"/>
      <c r="AG97" s="10"/>
      <c r="AH97" s="32"/>
      <c r="AI97" s="10"/>
      <c r="AJ97" s="32"/>
      <c r="AK97" s="10"/>
      <c r="AL97" s="32"/>
      <c r="AM97" s="10"/>
      <c r="AN97" s="32"/>
      <c r="AO97" s="10"/>
      <c r="AP97" s="32"/>
      <c r="AQ97" s="10"/>
      <c r="AR97" s="244"/>
      <c r="AS97" s="10"/>
      <c r="AT97" s="32"/>
      <c r="AU97" s="10"/>
      <c r="AV97" s="244"/>
      <c r="AW97" s="10"/>
      <c r="AX97" s="244"/>
      <c r="AY97" s="10"/>
      <c r="AZ97" s="247"/>
      <c r="BA97" s="10"/>
      <c r="BB97" s="244"/>
      <c r="BC97" s="10"/>
      <c r="BD97" s="247"/>
      <c r="BE97" s="10"/>
      <c r="BF97" s="247"/>
      <c r="BG97" s="10"/>
      <c r="BH97" s="11"/>
      <c r="BI97" s="10"/>
      <c r="BJ97" s="247"/>
      <c r="BK97" s="10"/>
      <c r="BL97" s="247"/>
      <c r="BM97" s="10"/>
      <c r="BN97" s="247"/>
      <c r="BO97" s="10"/>
      <c r="BP97" s="247"/>
      <c r="BQ97" s="10"/>
      <c r="BR97" s="11"/>
      <c r="BS97" s="10"/>
      <c r="BT97" s="11"/>
      <c r="BV97" s="41"/>
      <c r="BW97" s="41">
        <f t="shared" si="15"/>
        <v>0</v>
      </c>
      <c r="BX97">
        <f t="shared" si="14"/>
        <v>0</v>
      </c>
      <c r="BY97" t="e">
        <f t="shared" si="19"/>
        <v>#DIV/0!</v>
      </c>
      <c r="BZ97">
        <f>+K97</f>
        <v>0</v>
      </c>
    </row>
    <row r="98" spans="1:78">
      <c r="A98">
        <v>25</v>
      </c>
      <c r="B98" s="6"/>
      <c r="C98" s="10"/>
      <c r="D98" s="32"/>
      <c r="E98" s="10"/>
      <c r="F98" s="32"/>
      <c r="G98" s="10"/>
      <c r="H98" s="32"/>
      <c r="I98" s="10"/>
      <c r="J98" s="32"/>
      <c r="K98" s="10"/>
      <c r="L98" s="32"/>
      <c r="M98" s="10"/>
      <c r="N98" s="32"/>
      <c r="O98" s="10"/>
      <c r="P98" s="32"/>
      <c r="Q98" s="10"/>
      <c r="R98" s="32"/>
      <c r="S98" s="10"/>
      <c r="T98" s="32"/>
      <c r="U98" s="10"/>
      <c r="V98" s="32"/>
      <c r="W98" s="10"/>
      <c r="X98" s="32"/>
      <c r="Y98" s="10"/>
      <c r="Z98" s="32"/>
      <c r="AA98" s="10"/>
      <c r="AB98" s="32"/>
      <c r="AC98" s="10"/>
      <c r="AD98" s="32"/>
      <c r="AE98" s="10"/>
      <c r="AF98" s="32"/>
      <c r="AG98" s="10"/>
      <c r="AH98" s="32"/>
      <c r="AI98" s="10"/>
      <c r="AJ98" s="32"/>
      <c r="AK98" s="10"/>
      <c r="AL98" s="32"/>
      <c r="AM98" s="10"/>
      <c r="AN98" s="32"/>
      <c r="AO98" s="10"/>
      <c r="AP98" s="32"/>
      <c r="AQ98" s="10"/>
      <c r="AR98" s="244"/>
      <c r="AS98" s="10"/>
      <c r="AT98" s="32"/>
      <c r="AU98" s="10"/>
      <c r="AV98" s="244"/>
      <c r="AW98" s="10"/>
      <c r="AX98" s="244"/>
      <c r="AY98" s="10"/>
      <c r="AZ98" s="247"/>
      <c r="BA98" s="10"/>
      <c r="BB98" s="244"/>
      <c r="BC98" s="10"/>
      <c r="BD98" s="247"/>
      <c r="BE98" s="10"/>
      <c r="BF98" s="247"/>
      <c r="BG98" s="10"/>
      <c r="BH98" s="11"/>
      <c r="BI98" s="10"/>
      <c r="BJ98" s="247"/>
      <c r="BK98" s="10"/>
      <c r="BL98" s="247"/>
      <c r="BM98" s="10"/>
      <c r="BN98" s="247"/>
      <c r="BO98" s="10"/>
      <c r="BP98" s="247"/>
      <c r="BQ98" s="10"/>
      <c r="BR98" s="11"/>
      <c r="BS98" s="10"/>
      <c r="BT98" s="11"/>
      <c r="BV98" s="41"/>
      <c r="BW98" s="41">
        <f t="shared" si="15"/>
        <v>0</v>
      </c>
      <c r="BX98">
        <f t="shared" si="14"/>
        <v>0</v>
      </c>
      <c r="BY98" t="e">
        <f t="shared" si="19"/>
        <v>#DIV/0!</v>
      </c>
      <c r="BZ98">
        <f>+K98</f>
        <v>0</v>
      </c>
    </row>
    <row r="99" spans="1:78">
      <c r="A99">
        <v>26</v>
      </c>
      <c r="B99" s="6"/>
      <c r="C99" s="10"/>
      <c r="D99" s="32"/>
      <c r="E99" s="10"/>
      <c r="F99" s="32"/>
      <c r="G99" s="10"/>
      <c r="H99" s="32"/>
      <c r="I99" s="10"/>
      <c r="J99" s="32"/>
      <c r="K99" s="10"/>
      <c r="L99" s="32"/>
      <c r="M99" s="10"/>
      <c r="N99" s="32"/>
      <c r="O99" s="10"/>
      <c r="P99" s="32"/>
      <c r="Q99" s="10"/>
      <c r="R99" s="32"/>
      <c r="S99" s="10"/>
      <c r="T99" s="32"/>
      <c r="U99" s="10"/>
      <c r="V99" s="32"/>
      <c r="W99" s="10"/>
      <c r="X99" s="32"/>
      <c r="Y99" s="10"/>
      <c r="Z99" s="32"/>
      <c r="AA99" s="10"/>
      <c r="AB99" s="32"/>
      <c r="AC99" s="10"/>
      <c r="AD99" s="32"/>
      <c r="AE99" s="10"/>
      <c r="AF99" s="32"/>
      <c r="AG99" s="10"/>
      <c r="AH99" s="32"/>
      <c r="AI99" s="10"/>
      <c r="AJ99" s="32"/>
      <c r="AK99" s="10"/>
      <c r="AL99" s="32"/>
      <c r="AM99" s="10"/>
      <c r="AN99" s="32"/>
      <c r="AO99" s="10"/>
      <c r="AP99" s="32"/>
      <c r="AQ99" s="10"/>
      <c r="AR99" s="244"/>
      <c r="AS99" s="10"/>
      <c r="AT99" s="32"/>
      <c r="AU99" s="10"/>
      <c r="AV99" s="244"/>
      <c r="AW99" s="10"/>
      <c r="AX99" s="244"/>
      <c r="AY99" s="10"/>
      <c r="AZ99" s="247"/>
      <c r="BA99" s="10"/>
      <c r="BB99" s="244"/>
      <c r="BC99" s="10"/>
      <c r="BD99" s="247"/>
      <c r="BE99" s="10"/>
      <c r="BF99" s="247"/>
      <c r="BG99" s="10"/>
      <c r="BH99" s="11"/>
      <c r="BI99" s="10"/>
      <c r="BJ99" s="247"/>
      <c r="BK99" s="10"/>
      <c r="BL99" s="247"/>
      <c r="BM99" s="10"/>
      <c r="BN99" s="247"/>
      <c r="BO99" s="10"/>
      <c r="BP99" s="247"/>
      <c r="BQ99" s="10"/>
      <c r="BR99" s="11"/>
      <c r="BS99" s="10"/>
      <c r="BT99" s="11"/>
      <c r="BV99" s="41"/>
      <c r="BW99" s="41">
        <f t="shared" si="15"/>
        <v>0</v>
      </c>
      <c r="BX99">
        <f t="shared" si="14"/>
        <v>0</v>
      </c>
      <c r="BY99" t="e">
        <f t="shared" si="19"/>
        <v>#DIV/0!</v>
      </c>
      <c r="BZ99">
        <f>+K99</f>
        <v>0</v>
      </c>
    </row>
    <row r="100" spans="1:78">
      <c r="A100">
        <v>27</v>
      </c>
      <c r="B100" s="6"/>
      <c r="C100" s="10"/>
      <c r="D100" s="32"/>
      <c r="E100" s="10"/>
      <c r="F100" s="32"/>
      <c r="G100" s="10"/>
      <c r="H100" s="32"/>
      <c r="I100" s="10"/>
      <c r="J100" s="32"/>
      <c r="K100" s="10"/>
      <c r="L100" s="253"/>
      <c r="M100" s="10"/>
      <c r="N100" s="32"/>
      <c r="O100" s="10"/>
      <c r="P100" s="32"/>
      <c r="Q100" s="10"/>
      <c r="R100" s="32"/>
      <c r="S100" s="10"/>
      <c r="T100" s="32"/>
      <c r="U100" s="10"/>
      <c r="V100" s="32"/>
      <c r="W100" s="10"/>
      <c r="X100" s="32"/>
      <c r="Y100" s="10"/>
      <c r="Z100" s="32"/>
      <c r="AA100" s="10"/>
      <c r="AB100" s="32"/>
      <c r="AC100" s="10"/>
      <c r="AD100" s="32"/>
      <c r="AE100" s="10"/>
      <c r="AF100" s="32"/>
      <c r="AG100" s="10"/>
      <c r="AH100" s="32"/>
      <c r="AI100" s="10"/>
      <c r="AJ100" s="32"/>
      <c r="AK100" s="10"/>
      <c r="AL100" s="32"/>
      <c r="AM100" s="10"/>
      <c r="AN100" s="32"/>
      <c r="AO100" s="10"/>
      <c r="AP100" s="32"/>
      <c r="AQ100" s="10"/>
      <c r="AR100" s="244"/>
      <c r="AS100" s="10"/>
      <c r="AT100" s="32"/>
      <c r="AU100" s="10"/>
      <c r="AV100" s="244"/>
      <c r="AW100" s="10"/>
      <c r="AX100" s="244"/>
      <c r="AY100" s="10"/>
      <c r="AZ100" s="247"/>
      <c r="BA100" s="10"/>
      <c r="BB100" s="244"/>
      <c r="BC100" s="10"/>
      <c r="BD100" s="247"/>
      <c r="BE100" s="10"/>
      <c r="BF100" s="247"/>
      <c r="BG100" s="10"/>
      <c r="BH100" s="11"/>
      <c r="BI100" s="10"/>
      <c r="BJ100" s="247"/>
      <c r="BK100" s="10"/>
      <c r="BL100" s="247"/>
      <c r="BM100" s="10"/>
      <c r="BN100" s="247"/>
      <c r="BO100" s="10"/>
      <c r="BP100" s="247"/>
      <c r="BQ100" s="10"/>
      <c r="BR100" s="11"/>
      <c r="BS100" s="10"/>
      <c r="BT100" s="11"/>
      <c r="BV100" s="41"/>
      <c r="BW100" s="41">
        <f t="shared" si="15"/>
        <v>0</v>
      </c>
      <c r="BX100">
        <f t="shared" si="14"/>
        <v>0</v>
      </c>
      <c r="BY100" t="e">
        <f t="shared" si="19"/>
        <v>#DIV/0!</v>
      </c>
      <c r="BZ100">
        <f>+K100*2</f>
        <v>0</v>
      </c>
    </row>
    <row r="101" spans="1:78">
      <c r="A101">
        <v>28</v>
      </c>
      <c r="B101" s="6"/>
      <c r="C101" s="10"/>
      <c r="D101" s="32"/>
      <c r="E101" s="10"/>
      <c r="F101" s="32"/>
      <c r="G101" s="10"/>
      <c r="H101" s="32"/>
      <c r="I101" s="10"/>
      <c r="J101" s="32"/>
      <c r="K101" s="10"/>
      <c r="L101" s="32"/>
      <c r="M101" s="10"/>
      <c r="N101" s="32"/>
      <c r="O101" s="10"/>
      <c r="P101" s="32"/>
      <c r="Q101" s="10"/>
      <c r="R101" s="32"/>
      <c r="S101" s="10"/>
      <c r="T101" s="32"/>
      <c r="U101" s="10"/>
      <c r="V101" s="32"/>
      <c r="W101" s="10"/>
      <c r="X101" s="32"/>
      <c r="Y101" s="10"/>
      <c r="Z101" s="32"/>
      <c r="AA101" s="10"/>
      <c r="AB101" s="32"/>
      <c r="AC101" s="10"/>
      <c r="AD101" s="32"/>
      <c r="AE101" s="10"/>
      <c r="AF101" s="32"/>
      <c r="AG101" s="10"/>
      <c r="AH101" s="32"/>
      <c r="AI101" s="10"/>
      <c r="AJ101" s="32"/>
      <c r="AK101" s="10"/>
      <c r="AL101" s="32"/>
      <c r="AM101" s="10"/>
      <c r="AN101" s="32"/>
      <c r="AO101" s="10"/>
      <c r="AP101" s="32"/>
      <c r="AQ101" s="10"/>
      <c r="AR101" s="244"/>
      <c r="AS101" s="10"/>
      <c r="AT101" s="32"/>
      <c r="AU101" s="10"/>
      <c r="AV101" s="244"/>
      <c r="AW101" s="10"/>
      <c r="AX101" s="244"/>
      <c r="AY101" s="10"/>
      <c r="AZ101" s="247"/>
      <c r="BA101" s="10"/>
      <c r="BB101" s="244"/>
      <c r="BC101" s="10"/>
      <c r="BD101" s="247"/>
      <c r="BE101" s="10"/>
      <c r="BF101" s="247"/>
      <c r="BG101" s="10"/>
      <c r="BH101" s="11"/>
      <c r="BI101" s="10"/>
      <c r="BJ101" s="247"/>
      <c r="BK101" s="10"/>
      <c r="BL101" s="247"/>
      <c r="BM101" s="10"/>
      <c r="BN101" s="247"/>
      <c r="BO101" s="10"/>
      <c r="BP101" s="247"/>
      <c r="BQ101" s="10"/>
      <c r="BR101" s="11"/>
      <c r="BS101" s="10"/>
      <c r="BT101" s="11"/>
      <c r="BV101" s="41"/>
      <c r="BW101" s="41">
        <f t="shared" si="15"/>
        <v>0</v>
      </c>
      <c r="BX101">
        <f t="shared" si="14"/>
        <v>0</v>
      </c>
      <c r="BY101" t="e">
        <f t="shared" si="19"/>
        <v>#DIV/0!</v>
      </c>
      <c r="BZ101">
        <f>+K101</f>
        <v>0</v>
      </c>
    </row>
    <row r="102" spans="1:78">
      <c r="A102">
        <v>29</v>
      </c>
      <c r="B102" s="6"/>
      <c r="C102" s="10"/>
      <c r="D102" s="32"/>
      <c r="E102" s="10"/>
      <c r="F102" s="32"/>
      <c r="G102" s="10"/>
      <c r="H102" s="32"/>
      <c r="I102" s="10"/>
      <c r="J102" s="32"/>
      <c r="K102" s="10"/>
      <c r="L102" s="32"/>
      <c r="M102" s="10"/>
      <c r="N102" s="32"/>
      <c r="O102" s="10"/>
      <c r="P102" s="32"/>
      <c r="Q102" s="10"/>
      <c r="R102" s="32"/>
      <c r="S102" s="10"/>
      <c r="T102" s="32"/>
      <c r="U102" s="10"/>
      <c r="V102" s="32"/>
      <c r="W102" s="10"/>
      <c r="X102" s="32"/>
      <c r="Y102" s="10"/>
      <c r="Z102" s="32"/>
      <c r="AA102" s="10"/>
      <c r="AB102" s="32"/>
      <c r="AC102" s="10"/>
      <c r="AD102" s="32"/>
      <c r="AE102" s="10"/>
      <c r="AF102" s="32"/>
      <c r="AG102" s="10"/>
      <c r="AH102" s="32"/>
      <c r="AI102" s="10"/>
      <c r="AJ102" s="32"/>
      <c r="AK102" s="10"/>
      <c r="AL102" s="32"/>
      <c r="AM102" s="10"/>
      <c r="AN102" s="32"/>
      <c r="AO102" s="10"/>
      <c r="AP102" s="32"/>
      <c r="AQ102" s="10"/>
      <c r="AR102" s="244"/>
      <c r="AS102" s="10"/>
      <c r="AT102" s="32"/>
      <c r="AU102" s="10"/>
      <c r="AV102" s="244"/>
      <c r="AW102" s="10"/>
      <c r="AX102" s="244"/>
      <c r="AY102" s="10"/>
      <c r="AZ102" s="247"/>
      <c r="BA102" s="10"/>
      <c r="BB102" s="244"/>
      <c r="BC102" s="10"/>
      <c r="BD102" s="247"/>
      <c r="BE102" s="10"/>
      <c r="BF102" s="247"/>
      <c r="BG102" s="10"/>
      <c r="BH102" s="11"/>
      <c r="BI102" s="10"/>
      <c r="BJ102" s="247"/>
      <c r="BK102" s="10"/>
      <c r="BL102" s="247"/>
      <c r="BM102" s="10"/>
      <c r="BN102" s="247"/>
      <c r="BO102" s="10"/>
      <c r="BP102" s="247"/>
      <c r="BQ102" s="10"/>
      <c r="BR102" s="11"/>
      <c r="BS102" s="10"/>
      <c r="BT102" s="11"/>
      <c r="BV102" s="41"/>
      <c r="BW102" s="41">
        <f t="shared" si="15"/>
        <v>0</v>
      </c>
      <c r="BX102">
        <f>COUNT(C102:BT102)/2</f>
        <v>0</v>
      </c>
      <c r="BY102" t="e">
        <f t="shared" si="19"/>
        <v>#DIV/0!</v>
      </c>
      <c r="BZ102">
        <f>+K102</f>
        <v>0</v>
      </c>
    </row>
    <row r="103" spans="1:78">
      <c r="A103">
        <v>30</v>
      </c>
      <c r="B103" s="6"/>
      <c r="C103" s="10"/>
      <c r="D103" s="32"/>
      <c r="E103" s="10"/>
      <c r="F103" s="32"/>
      <c r="G103" s="10"/>
      <c r="H103" s="32"/>
      <c r="I103" s="10"/>
      <c r="J103" s="32"/>
      <c r="K103" s="10"/>
      <c r="L103" s="253"/>
      <c r="M103" s="10"/>
      <c r="N103" s="32"/>
      <c r="O103" s="10"/>
      <c r="P103" s="32"/>
      <c r="Q103" s="10"/>
      <c r="R103" s="32"/>
      <c r="S103" s="10"/>
      <c r="T103" s="32"/>
      <c r="U103" s="10"/>
      <c r="V103" s="32"/>
      <c r="W103" s="10"/>
      <c r="X103" s="32"/>
      <c r="Y103" s="10"/>
      <c r="Z103" s="32"/>
      <c r="AA103" s="10"/>
      <c r="AB103" s="32"/>
      <c r="AC103" s="10"/>
      <c r="AD103" s="32"/>
      <c r="AE103" s="10"/>
      <c r="AF103" s="32"/>
      <c r="AG103" s="10"/>
      <c r="AH103" s="32"/>
      <c r="AI103" s="10"/>
      <c r="AJ103" s="32"/>
      <c r="AK103" s="10"/>
      <c r="AL103" s="32"/>
      <c r="AM103" s="10"/>
      <c r="AN103" s="32"/>
      <c r="AO103" s="10"/>
      <c r="AP103" s="32"/>
      <c r="AQ103" s="10"/>
      <c r="AR103" s="244"/>
      <c r="AS103" s="10"/>
      <c r="AT103" s="32"/>
      <c r="AU103" s="10"/>
      <c r="AV103" s="244"/>
      <c r="AW103" s="10"/>
      <c r="AX103" s="244"/>
      <c r="AY103" s="10"/>
      <c r="AZ103" s="247"/>
      <c r="BA103" s="10"/>
      <c r="BB103" s="244"/>
      <c r="BC103" s="10"/>
      <c r="BD103" s="247"/>
      <c r="BE103" s="10"/>
      <c r="BF103" s="247"/>
      <c r="BG103" s="10"/>
      <c r="BH103" s="11"/>
      <c r="BI103" s="10"/>
      <c r="BJ103" s="247"/>
      <c r="BK103" s="10"/>
      <c r="BL103" s="247"/>
      <c r="BM103" s="10"/>
      <c r="BN103" s="247"/>
      <c r="BO103" s="10"/>
      <c r="BP103" s="247"/>
      <c r="BQ103" s="10"/>
      <c r="BR103" s="11"/>
      <c r="BS103" s="10"/>
      <c r="BT103" s="11"/>
      <c r="BV103" s="41"/>
      <c r="BW103" s="41">
        <f t="shared" si="15"/>
        <v>0</v>
      </c>
      <c r="BX103">
        <f>COUNT(C103:BT103)/2</f>
        <v>0</v>
      </c>
      <c r="BY103" t="e">
        <f t="shared" si="19"/>
        <v>#DIV/0!</v>
      </c>
      <c r="BZ103">
        <f>+K103*2</f>
        <v>0</v>
      </c>
    </row>
    <row r="104" spans="1:78">
      <c r="A104">
        <v>31</v>
      </c>
      <c r="B104" s="6"/>
      <c r="C104" s="10"/>
      <c r="D104" s="32"/>
      <c r="E104" s="10"/>
      <c r="F104" s="32"/>
      <c r="G104" s="10"/>
      <c r="H104" s="32"/>
      <c r="I104" s="10"/>
      <c r="J104" s="32"/>
      <c r="K104" s="10"/>
      <c r="L104" s="253"/>
      <c r="M104" s="10"/>
      <c r="N104" s="32"/>
      <c r="O104" s="10"/>
      <c r="P104" s="32"/>
      <c r="Q104" s="10"/>
      <c r="R104" s="32"/>
      <c r="S104" s="10"/>
      <c r="T104" s="32"/>
      <c r="U104" s="10"/>
      <c r="V104" s="32"/>
      <c r="W104" s="10"/>
      <c r="X104" s="32"/>
      <c r="Y104" s="10"/>
      <c r="Z104" s="32"/>
      <c r="AA104" s="10"/>
      <c r="AB104" s="32"/>
      <c r="AC104" s="10"/>
      <c r="AD104" s="32"/>
      <c r="AE104" s="10"/>
      <c r="AF104" s="32"/>
      <c r="AG104" s="10"/>
      <c r="AH104" s="32"/>
      <c r="AI104" s="10"/>
      <c r="AJ104" s="32"/>
      <c r="AK104" s="10"/>
      <c r="AL104" s="32"/>
      <c r="AM104" s="10"/>
      <c r="AN104" s="32"/>
      <c r="AO104" s="10"/>
      <c r="AP104" s="32"/>
      <c r="AQ104" s="10"/>
      <c r="AR104" s="244"/>
      <c r="AS104" s="10"/>
      <c r="AT104" s="32"/>
      <c r="AU104" s="10"/>
      <c r="AV104" s="244"/>
      <c r="AW104" s="10"/>
      <c r="AX104" s="244"/>
      <c r="AY104" s="10"/>
      <c r="AZ104" s="247"/>
      <c r="BA104" s="10"/>
      <c r="BB104" s="244"/>
      <c r="BC104" s="10"/>
      <c r="BD104" s="247"/>
      <c r="BE104" s="10"/>
      <c r="BF104" s="247"/>
      <c r="BG104" s="10"/>
      <c r="BH104" s="11"/>
      <c r="BI104" s="10"/>
      <c r="BJ104" s="247"/>
      <c r="BK104" s="10"/>
      <c r="BL104" s="247"/>
      <c r="BM104" s="10"/>
      <c r="BN104" s="247"/>
      <c r="BO104" s="10"/>
      <c r="BP104" s="247"/>
      <c r="BQ104" s="10"/>
      <c r="BR104" s="11"/>
      <c r="BS104" s="10"/>
      <c r="BT104" s="11"/>
      <c r="BU104" s="28"/>
      <c r="BV104" s="41"/>
      <c r="BW104" s="41">
        <f t="shared" si="15"/>
        <v>0</v>
      </c>
      <c r="BX104">
        <f t="shared" ref="BX104:BX121" si="20">COUNT(C104:BT104)/2</f>
        <v>0</v>
      </c>
      <c r="BY104" t="e">
        <f t="shared" ref="BY104:BY113" si="21">+BW104/BX104</f>
        <v>#DIV/0!</v>
      </c>
      <c r="BZ104">
        <f>+K104*2</f>
        <v>0</v>
      </c>
    </row>
    <row r="105" spans="1:78">
      <c r="A105">
        <v>32</v>
      </c>
      <c r="B105" s="6"/>
      <c r="C105" s="10"/>
      <c r="D105" s="32"/>
      <c r="E105" s="10"/>
      <c r="F105" s="32"/>
      <c r="G105" s="10"/>
      <c r="H105" s="32"/>
      <c r="I105" s="10"/>
      <c r="J105" s="32"/>
      <c r="K105" s="10"/>
      <c r="L105" s="32"/>
      <c r="M105" s="10"/>
      <c r="N105" s="32"/>
      <c r="O105" s="10"/>
      <c r="P105" s="32"/>
      <c r="Q105" s="10"/>
      <c r="R105" s="32"/>
      <c r="S105" s="10"/>
      <c r="T105" s="32"/>
      <c r="U105" s="10"/>
      <c r="V105" s="32"/>
      <c r="W105" s="10"/>
      <c r="X105" s="32"/>
      <c r="Y105" s="10"/>
      <c r="Z105" s="32"/>
      <c r="AA105" s="10"/>
      <c r="AB105" s="32"/>
      <c r="AC105" s="10"/>
      <c r="AD105" s="32"/>
      <c r="AE105" s="10"/>
      <c r="AF105" s="32"/>
      <c r="AG105" s="10"/>
      <c r="AH105" s="32"/>
      <c r="AI105" s="10"/>
      <c r="AJ105" s="32"/>
      <c r="AK105" s="10"/>
      <c r="AL105" s="32"/>
      <c r="AM105" s="10"/>
      <c r="AN105" s="32"/>
      <c r="AO105" s="10"/>
      <c r="AP105" s="32"/>
      <c r="AQ105" s="10"/>
      <c r="AR105" s="244"/>
      <c r="AS105" s="10"/>
      <c r="AT105" s="32"/>
      <c r="AU105" s="10"/>
      <c r="AV105" s="244"/>
      <c r="AW105" s="10"/>
      <c r="AX105" s="244"/>
      <c r="AY105" s="10"/>
      <c r="AZ105" s="247"/>
      <c r="BA105" s="10"/>
      <c r="BB105" s="244"/>
      <c r="BC105" s="10"/>
      <c r="BD105" s="247"/>
      <c r="BE105" s="10"/>
      <c r="BF105" s="247"/>
      <c r="BG105" s="10"/>
      <c r="BH105" s="11"/>
      <c r="BI105" s="10"/>
      <c r="BJ105" s="247"/>
      <c r="BK105" s="10"/>
      <c r="BL105" s="247"/>
      <c r="BM105" s="10"/>
      <c r="BN105" s="247"/>
      <c r="BO105" s="10"/>
      <c r="BP105" s="247"/>
      <c r="BQ105" s="10"/>
      <c r="BR105" s="11"/>
      <c r="BS105" s="10"/>
      <c r="BT105" s="11"/>
      <c r="BU105" s="28"/>
      <c r="BV105" s="41"/>
      <c r="BW105" s="41">
        <f t="shared" si="15"/>
        <v>0</v>
      </c>
      <c r="BX105">
        <f t="shared" si="20"/>
        <v>0</v>
      </c>
      <c r="BY105" t="e">
        <f t="shared" si="21"/>
        <v>#DIV/0!</v>
      </c>
      <c r="BZ105">
        <f>+K105</f>
        <v>0</v>
      </c>
    </row>
    <row r="106" spans="1:78">
      <c r="A106">
        <v>33</v>
      </c>
      <c r="B106" s="6"/>
      <c r="C106" s="10"/>
      <c r="D106" s="32"/>
      <c r="E106" s="10"/>
      <c r="F106" s="32"/>
      <c r="G106" s="10"/>
      <c r="H106" s="32"/>
      <c r="I106" s="10"/>
      <c r="J106" s="32"/>
      <c r="K106" s="10"/>
      <c r="L106" s="253"/>
      <c r="M106" s="10"/>
      <c r="N106" s="32"/>
      <c r="O106" s="10"/>
      <c r="P106" s="32"/>
      <c r="Q106" s="10"/>
      <c r="R106" s="32"/>
      <c r="S106" s="10"/>
      <c r="T106" s="32"/>
      <c r="U106" s="10"/>
      <c r="V106" s="32"/>
      <c r="W106" s="10"/>
      <c r="X106" s="32"/>
      <c r="Y106" s="10"/>
      <c r="Z106" s="32"/>
      <c r="AA106" s="10"/>
      <c r="AB106" s="32"/>
      <c r="AC106" s="10"/>
      <c r="AD106" s="32"/>
      <c r="AE106" s="10"/>
      <c r="AF106" s="32"/>
      <c r="AG106" s="10"/>
      <c r="AH106" s="32"/>
      <c r="AI106" s="10"/>
      <c r="AJ106" s="32"/>
      <c r="AK106" s="10"/>
      <c r="AL106" s="32"/>
      <c r="AM106" s="10"/>
      <c r="AN106" s="32"/>
      <c r="AO106" s="10"/>
      <c r="AP106" s="32"/>
      <c r="AQ106" s="10"/>
      <c r="AR106" s="244"/>
      <c r="AS106" s="10"/>
      <c r="AT106" s="32"/>
      <c r="AU106" s="10"/>
      <c r="AV106" s="244"/>
      <c r="AW106" s="10"/>
      <c r="AX106" s="244"/>
      <c r="AY106" s="10"/>
      <c r="AZ106" s="247"/>
      <c r="BA106" s="10"/>
      <c r="BB106" s="244"/>
      <c r="BC106" s="10"/>
      <c r="BD106" s="247"/>
      <c r="BE106" s="10"/>
      <c r="BF106" s="247"/>
      <c r="BG106" s="10"/>
      <c r="BH106" s="11"/>
      <c r="BI106" s="10"/>
      <c r="BJ106" s="247"/>
      <c r="BK106" s="10"/>
      <c r="BL106" s="247"/>
      <c r="BM106" s="10"/>
      <c r="BN106" s="247"/>
      <c r="BO106" s="10"/>
      <c r="BP106" s="247"/>
      <c r="BQ106" s="10"/>
      <c r="BR106" s="11"/>
      <c r="BS106" s="10"/>
      <c r="BT106" s="11"/>
      <c r="BU106" s="28"/>
      <c r="BV106" s="41"/>
      <c r="BW106" s="41">
        <f t="shared" si="15"/>
        <v>0</v>
      </c>
      <c r="BX106">
        <f t="shared" si="20"/>
        <v>0</v>
      </c>
      <c r="BY106" t="e">
        <f t="shared" si="21"/>
        <v>#DIV/0!</v>
      </c>
      <c r="BZ106">
        <f>+K106*2</f>
        <v>0</v>
      </c>
    </row>
    <row r="107" spans="1:78">
      <c r="A107">
        <v>34</v>
      </c>
      <c r="B107" s="6"/>
      <c r="C107" s="10"/>
      <c r="D107" s="32"/>
      <c r="E107" s="10"/>
      <c r="F107" s="32"/>
      <c r="G107" s="10"/>
      <c r="H107" s="32"/>
      <c r="I107" s="10"/>
      <c r="J107" s="32"/>
      <c r="K107" s="10"/>
      <c r="L107" s="32"/>
      <c r="M107" s="10"/>
      <c r="N107" s="32"/>
      <c r="O107" s="10"/>
      <c r="P107" s="32"/>
      <c r="Q107" s="10"/>
      <c r="R107" s="32"/>
      <c r="S107" s="10"/>
      <c r="T107" s="32"/>
      <c r="U107" s="10"/>
      <c r="V107" s="32"/>
      <c r="W107" s="10"/>
      <c r="X107" s="32"/>
      <c r="Y107" s="10"/>
      <c r="Z107" s="32"/>
      <c r="AA107" s="10"/>
      <c r="AB107" s="32"/>
      <c r="AC107" s="10"/>
      <c r="AD107" s="32"/>
      <c r="AE107" s="10"/>
      <c r="AF107" s="32"/>
      <c r="AG107" s="10"/>
      <c r="AH107" s="32"/>
      <c r="AI107" s="10"/>
      <c r="AJ107" s="32"/>
      <c r="AK107" s="10"/>
      <c r="AL107" s="32"/>
      <c r="AM107" s="10"/>
      <c r="AN107" s="32"/>
      <c r="AO107" s="10"/>
      <c r="AP107" s="32"/>
      <c r="AQ107" s="10"/>
      <c r="AR107" s="244"/>
      <c r="AS107" s="10"/>
      <c r="AT107" s="32"/>
      <c r="AU107" s="10"/>
      <c r="AV107" s="244"/>
      <c r="AW107" s="10"/>
      <c r="AX107" s="244"/>
      <c r="AY107" s="10"/>
      <c r="AZ107" s="247"/>
      <c r="BA107" s="10"/>
      <c r="BB107" s="244"/>
      <c r="BC107" s="10"/>
      <c r="BD107" s="247"/>
      <c r="BE107" s="10"/>
      <c r="BF107" s="247"/>
      <c r="BG107" s="10"/>
      <c r="BH107" s="11"/>
      <c r="BI107" s="10"/>
      <c r="BJ107" s="247"/>
      <c r="BK107" s="10"/>
      <c r="BL107" s="247"/>
      <c r="BM107" s="10"/>
      <c r="BN107" s="247"/>
      <c r="BO107" s="10"/>
      <c r="BP107" s="247"/>
      <c r="BQ107" s="10"/>
      <c r="BR107" s="11"/>
      <c r="BS107" s="10"/>
      <c r="BT107" s="11"/>
      <c r="BU107" s="28"/>
      <c r="BV107" s="41"/>
      <c r="BW107" s="41">
        <f t="shared" si="15"/>
        <v>0</v>
      </c>
      <c r="BX107">
        <f t="shared" si="20"/>
        <v>0</v>
      </c>
      <c r="BY107" t="e">
        <f t="shared" si="21"/>
        <v>#DIV/0!</v>
      </c>
      <c r="BZ107">
        <f>+K107</f>
        <v>0</v>
      </c>
    </row>
    <row r="108" spans="1:78">
      <c r="A108">
        <v>35</v>
      </c>
      <c r="B108" s="6"/>
      <c r="C108" s="10"/>
      <c r="D108" s="32"/>
      <c r="E108" s="10"/>
      <c r="F108" s="32"/>
      <c r="G108" s="10"/>
      <c r="H108" s="32"/>
      <c r="I108" s="10"/>
      <c r="J108" s="32"/>
      <c r="K108" s="10"/>
      <c r="L108" s="253"/>
      <c r="M108" s="10"/>
      <c r="N108" s="32"/>
      <c r="O108" s="10"/>
      <c r="P108" s="32"/>
      <c r="Q108" s="10"/>
      <c r="R108" s="32"/>
      <c r="S108" s="10"/>
      <c r="T108" s="32"/>
      <c r="U108" s="10"/>
      <c r="V108" s="32"/>
      <c r="W108" s="10"/>
      <c r="X108" s="32"/>
      <c r="Y108" s="10"/>
      <c r="Z108" s="32"/>
      <c r="AA108" s="10"/>
      <c r="AB108" s="32"/>
      <c r="AC108" s="10"/>
      <c r="AD108" s="32"/>
      <c r="AE108" s="10"/>
      <c r="AF108" s="32"/>
      <c r="AG108" s="10"/>
      <c r="AH108" s="32"/>
      <c r="AI108" s="10"/>
      <c r="AJ108" s="32"/>
      <c r="AK108" s="10"/>
      <c r="AL108" s="32"/>
      <c r="AM108" s="10"/>
      <c r="AN108" s="32"/>
      <c r="AO108" s="10"/>
      <c r="AP108" s="32"/>
      <c r="AQ108" s="10"/>
      <c r="AR108" s="244"/>
      <c r="AS108" s="10"/>
      <c r="AT108" s="32"/>
      <c r="AU108" s="10"/>
      <c r="AV108" s="244"/>
      <c r="AW108" s="10"/>
      <c r="AX108" s="244"/>
      <c r="AY108" s="10"/>
      <c r="AZ108" s="247"/>
      <c r="BA108" s="10"/>
      <c r="BB108" s="244"/>
      <c r="BC108" s="10"/>
      <c r="BD108" s="247"/>
      <c r="BE108" s="10"/>
      <c r="BF108" s="247"/>
      <c r="BG108" s="10"/>
      <c r="BH108" s="11"/>
      <c r="BI108" s="10"/>
      <c r="BJ108" s="247"/>
      <c r="BK108" s="10"/>
      <c r="BL108" s="247"/>
      <c r="BM108" s="10"/>
      <c r="BN108" s="247"/>
      <c r="BO108" s="10"/>
      <c r="BP108" s="247"/>
      <c r="BQ108" s="10"/>
      <c r="BR108" s="11"/>
      <c r="BS108" s="10"/>
      <c r="BT108" s="11"/>
      <c r="BU108" s="28"/>
      <c r="BV108" s="41"/>
      <c r="BW108" s="41">
        <f t="shared" si="15"/>
        <v>0</v>
      </c>
      <c r="BX108">
        <f t="shared" si="20"/>
        <v>0</v>
      </c>
      <c r="BY108" t="e">
        <f t="shared" si="21"/>
        <v>#DIV/0!</v>
      </c>
      <c r="BZ108">
        <f t="shared" ref="BZ108:BZ113" si="22">+K108*2</f>
        <v>0</v>
      </c>
    </row>
    <row r="109" spans="1:78">
      <c r="A109">
        <v>36</v>
      </c>
      <c r="B109" s="6"/>
      <c r="C109" s="10"/>
      <c r="D109" s="32"/>
      <c r="E109" s="10"/>
      <c r="F109" s="32"/>
      <c r="G109" s="10"/>
      <c r="H109" s="32"/>
      <c r="I109" s="10"/>
      <c r="J109" s="32"/>
      <c r="K109" s="10"/>
      <c r="L109" s="253"/>
      <c r="M109" s="10"/>
      <c r="N109" s="32"/>
      <c r="O109" s="10"/>
      <c r="P109" s="32"/>
      <c r="Q109" s="10"/>
      <c r="R109" s="32"/>
      <c r="S109" s="10"/>
      <c r="T109" s="32"/>
      <c r="U109" s="10"/>
      <c r="V109" s="32"/>
      <c r="W109" s="10"/>
      <c r="X109" s="32"/>
      <c r="Y109" s="10"/>
      <c r="Z109" s="32"/>
      <c r="AA109" s="10"/>
      <c r="AB109" s="32"/>
      <c r="AC109" s="10"/>
      <c r="AD109" s="32"/>
      <c r="AE109" s="10"/>
      <c r="AF109" s="32"/>
      <c r="AG109" s="10"/>
      <c r="AH109" s="32"/>
      <c r="AI109" s="10"/>
      <c r="AJ109" s="32"/>
      <c r="AK109" s="10"/>
      <c r="AL109" s="32"/>
      <c r="AM109" s="10"/>
      <c r="AN109" s="32"/>
      <c r="AO109" s="10"/>
      <c r="AP109" s="32"/>
      <c r="AQ109" s="10"/>
      <c r="AR109" s="244"/>
      <c r="AS109" s="10"/>
      <c r="AT109" s="32"/>
      <c r="AU109" s="10"/>
      <c r="AV109" s="244"/>
      <c r="AW109" s="10"/>
      <c r="AX109" s="244"/>
      <c r="AY109" s="10"/>
      <c r="AZ109" s="247"/>
      <c r="BA109" s="10"/>
      <c r="BB109" s="244"/>
      <c r="BC109" s="10"/>
      <c r="BD109" s="247"/>
      <c r="BE109" s="10"/>
      <c r="BF109" s="247"/>
      <c r="BG109" s="10"/>
      <c r="BH109" s="11"/>
      <c r="BI109" s="10"/>
      <c r="BJ109" s="247"/>
      <c r="BK109" s="10"/>
      <c r="BL109" s="247"/>
      <c r="BM109" s="10"/>
      <c r="BN109" s="247"/>
      <c r="BO109" s="10"/>
      <c r="BP109" s="247"/>
      <c r="BQ109" s="10"/>
      <c r="BR109" s="11"/>
      <c r="BS109" s="10"/>
      <c r="BT109" s="11"/>
      <c r="BU109" s="28"/>
      <c r="BV109" s="41"/>
      <c r="BW109" s="41">
        <f t="shared" si="15"/>
        <v>0</v>
      </c>
      <c r="BX109">
        <f t="shared" si="20"/>
        <v>0</v>
      </c>
      <c r="BY109" t="e">
        <f t="shared" si="21"/>
        <v>#DIV/0!</v>
      </c>
      <c r="BZ109">
        <f t="shared" si="22"/>
        <v>0</v>
      </c>
    </row>
    <row r="110" spans="1:78">
      <c r="A110">
        <v>37</v>
      </c>
      <c r="B110" s="6"/>
      <c r="C110" s="10"/>
      <c r="D110" s="32"/>
      <c r="E110" s="10"/>
      <c r="F110" s="32"/>
      <c r="G110" s="10"/>
      <c r="H110" s="32"/>
      <c r="I110" s="10"/>
      <c r="J110" s="32"/>
      <c r="K110" s="10"/>
      <c r="L110" s="253"/>
      <c r="M110" s="10"/>
      <c r="N110" s="32"/>
      <c r="O110" s="10"/>
      <c r="P110" s="32"/>
      <c r="Q110" s="10"/>
      <c r="R110" s="32"/>
      <c r="S110" s="10"/>
      <c r="T110" s="32"/>
      <c r="U110" s="10"/>
      <c r="V110" s="32"/>
      <c r="W110" s="10"/>
      <c r="X110" s="32"/>
      <c r="Y110" s="10"/>
      <c r="Z110" s="32"/>
      <c r="AA110" s="10"/>
      <c r="AB110" s="32"/>
      <c r="AC110" s="10"/>
      <c r="AD110" s="32"/>
      <c r="AE110" s="10"/>
      <c r="AF110" s="32"/>
      <c r="AG110" s="10"/>
      <c r="AH110" s="32"/>
      <c r="AI110" s="10"/>
      <c r="AJ110" s="32"/>
      <c r="AK110" s="10"/>
      <c r="AL110" s="32"/>
      <c r="AM110" s="10"/>
      <c r="AN110" s="32"/>
      <c r="AO110" s="10"/>
      <c r="AP110" s="32"/>
      <c r="AQ110" s="10"/>
      <c r="AR110" s="244"/>
      <c r="AS110" s="10"/>
      <c r="AT110" s="32"/>
      <c r="AU110" s="10"/>
      <c r="AV110" s="244"/>
      <c r="AW110" s="10"/>
      <c r="AX110" s="244"/>
      <c r="AY110" s="10"/>
      <c r="AZ110" s="247"/>
      <c r="BA110" s="10"/>
      <c r="BB110" s="244"/>
      <c r="BC110" s="10"/>
      <c r="BD110" s="247"/>
      <c r="BE110" s="10"/>
      <c r="BF110" s="247"/>
      <c r="BG110" s="10"/>
      <c r="BH110" s="11"/>
      <c r="BI110" s="10"/>
      <c r="BJ110" s="247"/>
      <c r="BK110" s="10"/>
      <c r="BL110" s="247"/>
      <c r="BM110" s="10"/>
      <c r="BN110" s="247"/>
      <c r="BO110" s="10"/>
      <c r="BP110" s="247"/>
      <c r="BQ110" s="10"/>
      <c r="BR110" s="11"/>
      <c r="BS110" s="10"/>
      <c r="BT110" s="11"/>
      <c r="BU110" s="28"/>
      <c r="BV110" s="41"/>
      <c r="BW110" s="41">
        <f t="shared" si="15"/>
        <v>0</v>
      </c>
      <c r="BX110">
        <f t="shared" si="20"/>
        <v>0</v>
      </c>
      <c r="BY110" t="e">
        <f t="shared" si="21"/>
        <v>#DIV/0!</v>
      </c>
      <c r="BZ110">
        <f t="shared" si="22"/>
        <v>0</v>
      </c>
    </row>
    <row r="111" spans="1:78">
      <c r="A111">
        <v>38</v>
      </c>
      <c r="B111" s="6"/>
      <c r="C111" s="10"/>
      <c r="D111" s="32"/>
      <c r="E111" s="10"/>
      <c r="F111" s="32"/>
      <c r="G111" s="10"/>
      <c r="H111" s="32"/>
      <c r="I111" s="10"/>
      <c r="J111" s="32"/>
      <c r="K111" s="10"/>
      <c r="L111" s="253"/>
      <c r="M111" s="10"/>
      <c r="N111" s="32"/>
      <c r="O111" s="10"/>
      <c r="P111" s="32"/>
      <c r="Q111" s="10"/>
      <c r="R111" s="32"/>
      <c r="S111" s="10"/>
      <c r="T111" s="32"/>
      <c r="U111" s="10"/>
      <c r="V111" s="32"/>
      <c r="W111" s="10"/>
      <c r="X111" s="32"/>
      <c r="Y111" s="10"/>
      <c r="Z111" s="32"/>
      <c r="AA111" s="10"/>
      <c r="AB111" s="32"/>
      <c r="AC111" s="10"/>
      <c r="AD111" s="32"/>
      <c r="AE111" s="10"/>
      <c r="AF111" s="32"/>
      <c r="AG111" s="10"/>
      <c r="AH111" s="32"/>
      <c r="AI111" s="10"/>
      <c r="AJ111" s="32"/>
      <c r="AK111" s="10"/>
      <c r="AL111" s="32"/>
      <c r="AM111" s="10"/>
      <c r="AN111" s="32"/>
      <c r="AO111" s="10"/>
      <c r="AP111" s="32"/>
      <c r="AQ111" s="10"/>
      <c r="AR111" s="244"/>
      <c r="AS111" s="10"/>
      <c r="AT111" s="32"/>
      <c r="AU111" s="10"/>
      <c r="AV111" s="244"/>
      <c r="AW111" s="10"/>
      <c r="AX111" s="244"/>
      <c r="AY111" s="10"/>
      <c r="AZ111" s="247"/>
      <c r="BA111" s="10"/>
      <c r="BB111" s="244"/>
      <c r="BC111" s="10"/>
      <c r="BD111" s="247"/>
      <c r="BE111" s="10"/>
      <c r="BF111" s="247"/>
      <c r="BG111" s="10"/>
      <c r="BH111" s="11"/>
      <c r="BI111" s="10"/>
      <c r="BJ111" s="247"/>
      <c r="BK111" s="10"/>
      <c r="BL111" s="247"/>
      <c r="BM111" s="10"/>
      <c r="BN111" s="247"/>
      <c r="BO111" s="10"/>
      <c r="BP111" s="247"/>
      <c r="BQ111" s="10"/>
      <c r="BR111" s="11"/>
      <c r="BS111" s="10"/>
      <c r="BT111" s="11"/>
      <c r="BU111" s="28"/>
      <c r="BV111" s="41"/>
      <c r="BW111" s="41">
        <f t="shared" si="15"/>
        <v>0</v>
      </c>
      <c r="BX111">
        <f t="shared" si="20"/>
        <v>0</v>
      </c>
      <c r="BY111" t="e">
        <f t="shared" si="21"/>
        <v>#DIV/0!</v>
      </c>
      <c r="BZ111">
        <f t="shared" si="22"/>
        <v>0</v>
      </c>
    </row>
    <row r="112" spans="1:78">
      <c r="A112">
        <v>39</v>
      </c>
      <c r="B112" s="6"/>
      <c r="C112" s="10"/>
      <c r="D112" s="32"/>
      <c r="E112" s="10"/>
      <c r="F112" s="32"/>
      <c r="G112" s="10"/>
      <c r="H112" s="32"/>
      <c r="I112" s="10"/>
      <c r="J112" s="32"/>
      <c r="K112" s="10"/>
      <c r="L112" s="253"/>
      <c r="M112" s="10"/>
      <c r="N112" s="32"/>
      <c r="O112" s="10"/>
      <c r="P112" s="32"/>
      <c r="Q112" s="10"/>
      <c r="R112" s="32"/>
      <c r="S112" s="10"/>
      <c r="T112" s="32"/>
      <c r="U112" s="10"/>
      <c r="V112" s="32"/>
      <c r="W112" s="10"/>
      <c r="X112" s="32"/>
      <c r="Y112" s="10"/>
      <c r="Z112" s="32"/>
      <c r="AA112" s="10"/>
      <c r="AB112" s="32"/>
      <c r="AC112" s="10"/>
      <c r="AD112" s="32"/>
      <c r="AE112" s="10"/>
      <c r="AF112" s="32"/>
      <c r="AG112" s="10"/>
      <c r="AH112" s="32"/>
      <c r="AI112" s="10"/>
      <c r="AJ112" s="32"/>
      <c r="AK112" s="10"/>
      <c r="AL112" s="32"/>
      <c r="AM112" s="10"/>
      <c r="AN112" s="32"/>
      <c r="AO112" s="10"/>
      <c r="AP112" s="32"/>
      <c r="AQ112" s="10"/>
      <c r="AR112" s="244"/>
      <c r="AS112" s="10"/>
      <c r="AT112" s="32"/>
      <c r="AU112" s="10"/>
      <c r="AV112" s="244"/>
      <c r="AW112" s="10"/>
      <c r="AX112" s="244"/>
      <c r="AY112" s="10"/>
      <c r="AZ112" s="247"/>
      <c r="BA112" s="10"/>
      <c r="BB112" s="244"/>
      <c r="BC112" s="10"/>
      <c r="BD112" s="247"/>
      <c r="BE112" s="10"/>
      <c r="BF112" s="247"/>
      <c r="BG112" s="10"/>
      <c r="BH112" s="11"/>
      <c r="BI112" s="10"/>
      <c r="BJ112" s="247"/>
      <c r="BK112" s="10"/>
      <c r="BL112" s="247"/>
      <c r="BM112" s="10"/>
      <c r="BN112" s="247"/>
      <c r="BO112" s="10"/>
      <c r="BP112" s="247"/>
      <c r="BQ112" s="10"/>
      <c r="BR112" s="11"/>
      <c r="BS112" s="10"/>
      <c r="BT112" s="11"/>
      <c r="BV112" s="41"/>
      <c r="BW112" s="41">
        <f t="shared" si="15"/>
        <v>0</v>
      </c>
      <c r="BX112">
        <f t="shared" si="20"/>
        <v>0</v>
      </c>
      <c r="BY112" t="e">
        <f t="shared" si="21"/>
        <v>#DIV/0!</v>
      </c>
      <c r="BZ112">
        <f t="shared" si="22"/>
        <v>0</v>
      </c>
    </row>
    <row r="113" spans="1:78">
      <c r="A113">
        <v>40</v>
      </c>
      <c r="B113" s="6"/>
      <c r="C113" s="10"/>
      <c r="D113" s="32"/>
      <c r="E113" s="10"/>
      <c r="F113" s="32"/>
      <c r="G113" s="10"/>
      <c r="H113" s="32"/>
      <c r="I113" s="10"/>
      <c r="J113" s="32"/>
      <c r="K113" s="10"/>
      <c r="L113" s="253"/>
      <c r="M113" s="10"/>
      <c r="N113" s="32"/>
      <c r="O113" s="10"/>
      <c r="P113" s="32"/>
      <c r="Q113" s="10"/>
      <c r="R113" s="32"/>
      <c r="S113" s="10"/>
      <c r="T113" s="32"/>
      <c r="U113" s="10"/>
      <c r="V113" s="32"/>
      <c r="W113" s="10"/>
      <c r="X113" s="32"/>
      <c r="Y113" s="10"/>
      <c r="Z113" s="32"/>
      <c r="AA113" s="10"/>
      <c r="AB113" s="32"/>
      <c r="AC113" s="10"/>
      <c r="AD113" s="32"/>
      <c r="AE113" s="10"/>
      <c r="AF113" s="32"/>
      <c r="AG113" s="10"/>
      <c r="AH113" s="32"/>
      <c r="AI113" s="10"/>
      <c r="AJ113" s="32"/>
      <c r="AK113" s="10"/>
      <c r="AL113" s="32"/>
      <c r="AM113" s="10"/>
      <c r="AN113" s="32"/>
      <c r="AO113" s="10"/>
      <c r="AP113" s="32"/>
      <c r="AQ113" s="10"/>
      <c r="AR113" s="244"/>
      <c r="AS113" s="10"/>
      <c r="AT113" s="32"/>
      <c r="AU113" s="10"/>
      <c r="AV113" s="244"/>
      <c r="AW113" s="10"/>
      <c r="AX113" s="244"/>
      <c r="AY113" s="10"/>
      <c r="AZ113" s="247"/>
      <c r="BA113" s="10"/>
      <c r="BB113" s="244"/>
      <c r="BC113" s="10"/>
      <c r="BD113" s="247"/>
      <c r="BE113" s="10"/>
      <c r="BF113" s="247"/>
      <c r="BG113" s="10"/>
      <c r="BH113" s="11"/>
      <c r="BI113" s="10"/>
      <c r="BJ113" s="247"/>
      <c r="BK113" s="10"/>
      <c r="BL113" s="247"/>
      <c r="BM113" s="10"/>
      <c r="BN113" s="247"/>
      <c r="BO113" s="10"/>
      <c r="BP113" s="247"/>
      <c r="BQ113" s="10"/>
      <c r="BR113" s="11"/>
      <c r="BS113" s="10"/>
      <c r="BT113" s="11"/>
      <c r="BV113" s="41"/>
      <c r="BW113" s="41">
        <f t="shared" si="15"/>
        <v>0</v>
      </c>
      <c r="BX113">
        <f t="shared" si="20"/>
        <v>0</v>
      </c>
      <c r="BY113" t="e">
        <f t="shared" si="21"/>
        <v>#DIV/0!</v>
      </c>
      <c r="BZ113">
        <f t="shared" si="22"/>
        <v>0</v>
      </c>
    </row>
    <row r="114" spans="1:78">
      <c r="A114">
        <v>41</v>
      </c>
      <c r="B114" s="6"/>
      <c r="C114" s="10"/>
      <c r="D114" s="32"/>
      <c r="E114" s="10"/>
      <c r="F114" s="32"/>
      <c r="G114" s="10"/>
      <c r="H114" s="32"/>
      <c r="I114" s="10"/>
      <c r="J114" s="32"/>
      <c r="K114" s="10"/>
      <c r="L114" s="32"/>
      <c r="M114" s="10"/>
      <c r="N114" s="32"/>
      <c r="O114" s="10"/>
      <c r="P114" s="32"/>
      <c r="Q114" s="10"/>
      <c r="R114" s="32"/>
      <c r="S114" s="10"/>
      <c r="T114" s="32"/>
      <c r="U114" s="10"/>
      <c r="V114" s="32"/>
      <c r="W114" s="10"/>
      <c r="X114" s="32"/>
      <c r="Y114" s="10"/>
      <c r="Z114" s="32"/>
      <c r="AA114" s="10"/>
      <c r="AB114" s="32"/>
      <c r="AC114" s="10"/>
      <c r="AD114" s="32"/>
      <c r="AE114" s="10"/>
      <c r="AF114" s="32"/>
      <c r="AG114" s="10"/>
      <c r="AH114" s="32"/>
      <c r="AI114" s="10"/>
      <c r="AJ114" s="32"/>
      <c r="AK114" s="10"/>
      <c r="AL114" s="32"/>
      <c r="AM114" s="10"/>
      <c r="AN114" s="32"/>
      <c r="AO114" s="10"/>
      <c r="AP114" s="32"/>
      <c r="AQ114" s="10"/>
      <c r="AR114" s="244"/>
      <c r="AS114" s="10"/>
      <c r="AT114" s="32"/>
      <c r="AU114" s="10"/>
      <c r="AV114" s="244"/>
      <c r="AW114" s="10"/>
      <c r="AX114" s="244"/>
      <c r="AY114" s="10"/>
      <c r="AZ114" s="247"/>
      <c r="BA114" s="10"/>
      <c r="BB114" s="244"/>
      <c r="BC114" s="10"/>
      <c r="BD114" s="247"/>
      <c r="BE114" s="10"/>
      <c r="BF114" s="247"/>
      <c r="BG114" s="10"/>
      <c r="BH114" s="11"/>
      <c r="BI114" s="10"/>
      <c r="BJ114" s="247"/>
      <c r="BK114" s="10"/>
      <c r="BL114" s="247"/>
      <c r="BM114" s="10"/>
      <c r="BN114" s="247"/>
      <c r="BO114" s="10"/>
      <c r="BP114" s="247"/>
      <c r="BQ114" s="10"/>
      <c r="BR114" s="11"/>
      <c r="BS114" s="10"/>
      <c r="BT114" s="11"/>
      <c r="BV114" s="41"/>
      <c r="BW114" s="41">
        <f t="shared" si="15"/>
        <v>0</v>
      </c>
      <c r="BX114">
        <f t="shared" si="20"/>
        <v>0</v>
      </c>
    </row>
    <row r="115" spans="1:78">
      <c r="A115">
        <v>42</v>
      </c>
      <c r="B115" s="6"/>
      <c r="C115" s="10"/>
      <c r="D115" s="32"/>
      <c r="E115" s="10"/>
      <c r="F115" s="32"/>
      <c r="G115" s="10"/>
      <c r="H115" s="32"/>
      <c r="I115" s="10"/>
      <c r="J115" s="32"/>
      <c r="K115" s="10"/>
      <c r="L115" s="32"/>
      <c r="M115" s="10"/>
      <c r="N115" s="32"/>
      <c r="O115" s="10"/>
      <c r="P115" s="32"/>
      <c r="Q115" s="10"/>
      <c r="R115" s="32"/>
      <c r="S115" s="10"/>
      <c r="T115" s="32"/>
      <c r="U115" s="10"/>
      <c r="V115" s="32"/>
      <c r="W115" s="10"/>
      <c r="X115" s="32"/>
      <c r="Y115" s="10"/>
      <c r="Z115" s="32"/>
      <c r="AA115" s="10"/>
      <c r="AB115" s="32"/>
      <c r="AC115" s="10"/>
      <c r="AD115" s="32"/>
      <c r="AE115" s="10"/>
      <c r="AF115" s="32"/>
      <c r="AG115" s="10"/>
      <c r="AH115" s="32"/>
      <c r="AI115" s="10"/>
      <c r="AJ115" s="32"/>
      <c r="AK115" s="10"/>
      <c r="AL115" s="32"/>
      <c r="AM115" s="10"/>
      <c r="AN115" s="32"/>
      <c r="AO115" s="10"/>
      <c r="AP115" s="32"/>
      <c r="AQ115" s="10"/>
      <c r="AR115" s="244"/>
      <c r="AS115" s="10"/>
      <c r="AT115" s="32"/>
      <c r="AU115" s="10"/>
      <c r="AV115" s="244"/>
      <c r="AW115" s="10"/>
      <c r="AX115" s="244"/>
      <c r="AY115" s="10"/>
      <c r="AZ115" s="247"/>
      <c r="BA115" s="10"/>
      <c r="BB115" s="244"/>
      <c r="BC115" s="10"/>
      <c r="BD115" s="247"/>
      <c r="BE115" s="10"/>
      <c r="BF115" s="247"/>
      <c r="BG115" s="10"/>
      <c r="BH115" s="11"/>
      <c r="BI115" s="10"/>
      <c r="BJ115" s="247"/>
      <c r="BK115" s="10"/>
      <c r="BL115" s="247"/>
      <c r="BM115" s="10"/>
      <c r="BN115" s="247"/>
      <c r="BO115" s="10"/>
      <c r="BP115" s="247"/>
      <c r="BQ115" s="10"/>
      <c r="BR115" s="11"/>
      <c r="BS115" s="10"/>
      <c r="BT115" s="11"/>
      <c r="BV115" s="41"/>
      <c r="BW115" s="41">
        <f t="shared" si="15"/>
        <v>0</v>
      </c>
      <c r="BX115">
        <f t="shared" si="20"/>
        <v>0</v>
      </c>
      <c r="BY115" t="e">
        <f>+BW115/BX115</f>
        <v>#DIV/0!</v>
      </c>
      <c r="BZ115">
        <f>+K115</f>
        <v>0</v>
      </c>
    </row>
    <row r="116" spans="1:78">
      <c r="A116">
        <v>43</v>
      </c>
      <c r="B116" s="6"/>
      <c r="C116" s="10"/>
      <c r="D116" s="32"/>
      <c r="E116" s="10"/>
      <c r="F116" s="32"/>
      <c r="G116" s="10"/>
      <c r="H116" s="32"/>
      <c r="I116" s="10"/>
      <c r="J116" s="32"/>
      <c r="K116" s="10"/>
      <c r="L116" s="32"/>
      <c r="M116" s="10"/>
      <c r="N116" s="32"/>
      <c r="O116" s="10"/>
      <c r="P116" s="32"/>
      <c r="Q116" s="10"/>
      <c r="R116" s="32"/>
      <c r="S116" s="10"/>
      <c r="T116" s="32"/>
      <c r="U116" s="10"/>
      <c r="V116" s="32"/>
      <c r="W116" s="10"/>
      <c r="X116" s="32"/>
      <c r="Y116" s="10"/>
      <c r="Z116" s="32"/>
      <c r="AA116" s="10"/>
      <c r="AB116" s="32"/>
      <c r="AC116" s="10"/>
      <c r="AD116" s="32"/>
      <c r="AE116" s="10"/>
      <c r="AF116" s="32"/>
      <c r="AG116" s="10"/>
      <c r="AH116" s="32"/>
      <c r="AI116" s="10"/>
      <c r="AJ116" s="32"/>
      <c r="AK116" s="10"/>
      <c r="AL116" s="32"/>
      <c r="AM116" s="10"/>
      <c r="AN116" s="32"/>
      <c r="AO116" s="10"/>
      <c r="AP116" s="32"/>
      <c r="AQ116" s="10"/>
      <c r="AR116" s="244"/>
      <c r="AS116" s="10"/>
      <c r="AT116" s="32"/>
      <c r="AU116" s="10"/>
      <c r="AV116" s="244"/>
      <c r="AW116" s="10"/>
      <c r="AX116" s="244"/>
      <c r="AY116" s="10"/>
      <c r="AZ116" s="247"/>
      <c r="BA116" s="10"/>
      <c r="BB116" s="244"/>
      <c r="BC116" s="10"/>
      <c r="BD116" s="247"/>
      <c r="BE116" s="10"/>
      <c r="BF116" s="247"/>
      <c r="BG116" s="10"/>
      <c r="BH116" s="11"/>
      <c r="BI116" s="10"/>
      <c r="BJ116" s="247"/>
      <c r="BK116" s="10"/>
      <c r="BL116" s="247"/>
      <c r="BM116" s="10"/>
      <c r="BN116" s="247"/>
      <c r="BO116" s="10"/>
      <c r="BP116" s="247"/>
      <c r="BQ116" s="10"/>
      <c r="BR116" s="11"/>
      <c r="BS116" s="10"/>
      <c r="BT116" s="11"/>
      <c r="BV116" s="41"/>
      <c r="BW116" s="41">
        <f t="shared" si="15"/>
        <v>0</v>
      </c>
      <c r="BX116">
        <f t="shared" si="20"/>
        <v>0</v>
      </c>
      <c r="BZ116" s="39"/>
    </row>
    <row r="117" spans="1:78">
      <c r="A117">
        <v>44</v>
      </c>
      <c r="B117" s="6"/>
      <c r="C117" s="10"/>
      <c r="D117" s="32"/>
      <c r="E117" s="10"/>
      <c r="F117" s="32"/>
      <c r="G117" s="10"/>
      <c r="H117" s="32"/>
      <c r="I117" s="10"/>
      <c r="J117" s="32"/>
      <c r="K117" s="10"/>
      <c r="L117" s="32"/>
      <c r="M117" s="10"/>
      <c r="N117" s="32"/>
      <c r="O117" s="10"/>
      <c r="P117" s="32"/>
      <c r="Q117" s="10"/>
      <c r="R117" s="32"/>
      <c r="S117" s="10"/>
      <c r="T117" s="32"/>
      <c r="U117" s="10"/>
      <c r="V117" s="32"/>
      <c r="W117" s="10"/>
      <c r="X117" s="32"/>
      <c r="Y117" s="10"/>
      <c r="Z117" s="32"/>
      <c r="AA117" s="10"/>
      <c r="AB117" s="32"/>
      <c r="AC117" s="10"/>
      <c r="AD117" s="32"/>
      <c r="AE117" s="10"/>
      <c r="AF117" s="32"/>
      <c r="AG117" s="10"/>
      <c r="AH117" s="32"/>
      <c r="AI117" s="10"/>
      <c r="AJ117" s="32"/>
      <c r="AK117" s="10"/>
      <c r="AL117" s="32"/>
      <c r="AM117" s="10"/>
      <c r="AN117" s="32"/>
      <c r="AO117" s="10"/>
      <c r="AP117" s="32"/>
      <c r="AQ117" s="10"/>
      <c r="AR117" s="244"/>
      <c r="AS117" s="10"/>
      <c r="AT117" s="32"/>
      <c r="AU117" s="10"/>
      <c r="AV117" s="244"/>
      <c r="AW117" s="10"/>
      <c r="AX117" s="244"/>
      <c r="AY117" s="10"/>
      <c r="AZ117" s="247"/>
      <c r="BA117" s="10"/>
      <c r="BB117" s="244"/>
      <c r="BC117" s="10"/>
      <c r="BD117" s="247"/>
      <c r="BE117" s="10"/>
      <c r="BF117" s="247"/>
      <c r="BG117" s="10"/>
      <c r="BH117" s="11"/>
      <c r="BI117" s="10"/>
      <c r="BJ117" s="247"/>
      <c r="BK117" s="10"/>
      <c r="BL117" s="247"/>
      <c r="BM117" s="10"/>
      <c r="BN117" s="247"/>
      <c r="BO117" s="10"/>
      <c r="BP117" s="247"/>
      <c r="BQ117" s="10"/>
      <c r="BR117" s="11"/>
      <c r="BS117" s="10"/>
      <c r="BT117" s="11"/>
      <c r="BV117" s="41"/>
      <c r="BW117" s="41">
        <f t="shared" si="15"/>
        <v>0</v>
      </c>
      <c r="BX117">
        <f t="shared" si="20"/>
        <v>0</v>
      </c>
      <c r="BY117" t="e">
        <f>+BW117/BX117</f>
        <v>#DIV/0!</v>
      </c>
      <c r="BZ117">
        <f>+K117</f>
        <v>0</v>
      </c>
    </row>
    <row r="118" spans="1:78">
      <c r="A118">
        <v>45</v>
      </c>
      <c r="B118" s="6"/>
      <c r="C118" s="10"/>
      <c r="D118" s="32"/>
      <c r="E118" s="10"/>
      <c r="F118" s="32"/>
      <c r="G118" s="10"/>
      <c r="H118" s="32"/>
      <c r="I118" s="10"/>
      <c r="J118" s="32"/>
      <c r="K118" s="10"/>
      <c r="L118" s="32"/>
      <c r="M118" s="10"/>
      <c r="N118" s="32"/>
      <c r="O118" s="10"/>
      <c r="P118" s="32"/>
      <c r="Q118" s="10"/>
      <c r="R118" s="32"/>
      <c r="S118" s="10"/>
      <c r="T118" s="32"/>
      <c r="U118" s="10"/>
      <c r="V118" s="32"/>
      <c r="W118" s="10"/>
      <c r="X118" s="32"/>
      <c r="Y118" s="10"/>
      <c r="Z118" s="32"/>
      <c r="AA118" s="10"/>
      <c r="AB118" s="32"/>
      <c r="AC118" s="10"/>
      <c r="AD118" s="32"/>
      <c r="AE118" s="10"/>
      <c r="AF118" s="32"/>
      <c r="AG118" s="10"/>
      <c r="AH118" s="32"/>
      <c r="AI118" s="10"/>
      <c r="AJ118" s="32"/>
      <c r="AK118" s="10"/>
      <c r="AL118" s="32"/>
      <c r="AM118" s="10"/>
      <c r="AN118" s="32"/>
      <c r="AO118" s="10"/>
      <c r="AP118" s="32"/>
      <c r="AQ118" s="10"/>
      <c r="AR118" s="244"/>
      <c r="AS118" s="10"/>
      <c r="AT118" s="32"/>
      <c r="AU118" s="10"/>
      <c r="AV118" s="244"/>
      <c r="AW118" s="10"/>
      <c r="AX118" s="244"/>
      <c r="AY118" s="10"/>
      <c r="AZ118" s="247"/>
      <c r="BA118" s="10"/>
      <c r="BB118" s="244"/>
      <c r="BC118" s="10"/>
      <c r="BD118" s="247"/>
      <c r="BE118" s="10"/>
      <c r="BF118" s="247"/>
      <c r="BG118" s="10"/>
      <c r="BH118" s="11"/>
      <c r="BI118" s="10"/>
      <c r="BJ118" s="247"/>
      <c r="BK118" s="10"/>
      <c r="BL118" s="247"/>
      <c r="BM118" s="10"/>
      <c r="BN118" s="247"/>
      <c r="BO118" s="10"/>
      <c r="BP118" s="247"/>
      <c r="BQ118" s="10"/>
      <c r="BR118" s="11"/>
      <c r="BS118" s="10"/>
      <c r="BT118" s="11"/>
      <c r="BV118" s="41"/>
      <c r="BW118" s="41">
        <f t="shared" si="15"/>
        <v>0</v>
      </c>
      <c r="BX118">
        <f t="shared" si="20"/>
        <v>0</v>
      </c>
    </row>
    <row r="119" spans="1:78">
      <c r="A119">
        <v>46</v>
      </c>
      <c r="B119" s="6"/>
      <c r="C119" s="10"/>
      <c r="D119" s="32"/>
      <c r="E119" s="10"/>
      <c r="F119" s="32"/>
      <c r="G119" s="10"/>
      <c r="H119" s="32"/>
      <c r="I119" s="10"/>
      <c r="J119" s="32"/>
      <c r="K119" s="10"/>
      <c r="L119" s="32"/>
      <c r="M119" s="10"/>
      <c r="N119" s="32"/>
      <c r="O119" s="10"/>
      <c r="P119" s="32"/>
      <c r="Q119" s="10"/>
      <c r="R119" s="32"/>
      <c r="S119" s="10"/>
      <c r="T119" s="32"/>
      <c r="U119" s="10"/>
      <c r="V119" s="32"/>
      <c r="W119" s="10"/>
      <c r="X119" s="32"/>
      <c r="Y119" s="10"/>
      <c r="Z119" s="32"/>
      <c r="AA119" s="10"/>
      <c r="AB119" s="32"/>
      <c r="AC119" s="10"/>
      <c r="AD119" s="32"/>
      <c r="AE119" s="10"/>
      <c r="AF119" s="32"/>
      <c r="AG119" s="10"/>
      <c r="AH119" s="32"/>
      <c r="AI119" s="10"/>
      <c r="AJ119" s="32"/>
      <c r="AK119" s="10"/>
      <c r="AL119" s="32"/>
      <c r="AM119" s="10"/>
      <c r="AN119" s="32"/>
      <c r="AO119" s="10"/>
      <c r="AP119" s="32"/>
      <c r="AQ119" s="10"/>
      <c r="AR119" s="244"/>
      <c r="AS119" s="10"/>
      <c r="AT119" s="32"/>
      <c r="AU119" s="10"/>
      <c r="AV119" s="244"/>
      <c r="AW119" s="10"/>
      <c r="AX119" s="244"/>
      <c r="AY119" s="10"/>
      <c r="AZ119" s="247"/>
      <c r="BA119" s="10"/>
      <c r="BB119" s="244"/>
      <c r="BC119" s="10"/>
      <c r="BD119" s="247"/>
      <c r="BE119" s="10"/>
      <c r="BF119" s="247"/>
      <c r="BG119" s="10"/>
      <c r="BH119" s="11"/>
      <c r="BI119" s="10"/>
      <c r="BJ119" s="247"/>
      <c r="BK119" s="10"/>
      <c r="BL119" s="247"/>
      <c r="BM119" s="10"/>
      <c r="BN119" s="247"/>
      <c r="BO119" s="10"/>
      <c r="BP119" s="247"/>
      <c r="BQ119" s="10"/>
      <c r="BR119" s="11"/>
      <c r="BS119" s="10"/>
      <c r="BT119" s="11"/>
      <c r="BV119" s="41"/>
      <c r="BW119" s="41">
        <f t="shared" si="15"/>
        <v>0</v>
      </c>
      <c r="BX119">
        <f t="shared" si="20"/>
        <v>0</v>
      </c>
      <c r="BY119" t="e">
        <f>+BW119/BX119</f>
        <v>#DIV/0!</v>
      </c>
      <c r="BZ119">
        <f>+K119</f>
        <v>0</v>
      </c>
    </row>
    <row r="120" spans="1:78">
      <c r="A120">
        <v>47</v>
      </c>
      <c r="B120" s="6"/>
      <c r="C120" s="10"/>
      <c r="D120" s="32"/>
      <c r="E120" s="10"/>
      <c r="F120" s="32"/>
      <c r="G120" s="10"/>
      <c r="H120" s="32"/>
      <c r="I120" s="10"/>
      <c r="J120" s="32"/>
      <c r="K120" s="10"/>
      <c r="L120" s="240"/>
      <c r="M120" s="10"/>
      <c r="N120" s="32"/>
      <c r="O120" s="10"/>
      <c r="P120" s="32"/>
      <c r="Q120" s="10"/>
      <c r="R120" s="32"/>
      <c r="S120" s="10"/>
      <c r="T120" s="32"/>
      <c r="U120" s="10"/>
      <c r="V120" s="32"/>
      <c r="W120" s="10"/>
      <c r="X120" s="32"/>
      <c r="Y120" s="10"/>
      <c r="Z120" s="32"/>
      <c r="AA120" s="10"/>
      <c r="AB120" s="32"/>
      <c r="AC120" s="10"/>
      <c r="AD120" s="32"/>
      <c r="AE120" s="10"/>
      <c r="AF120" s="32"/>
      <c r="AG120" s="10"/>
      <c r="AH120" s="32"/>
      <c r="AI120" s="10"/>
      <c r="AJ120" s="32"/>
      <c r="AK120" s="10"/>
      <c r="AL120" s="32"/>
      <c r="AM120" s="10"/>
      <c r="AN120" s="32"/>
      <c r="AO120" s="10"/>
      <c r="AP120" s="32"/>
      <c r="AQ120" s="10"/>
      <c r="AR120" s="244"/>
      <c r="AS120" s="10"/>
      <c r="AT120" s="32"/>
      <c r="AU120" s="10"/>
      <c r="AV120" s="244"/>
      <c r="AW120" s="10"/>
      <c r="AX120" s="244"/>
      <c r="AY120" s="10"/>
      <c r="AZ120" s="247"/>
      <c r="BA120" s="10"/>
      <c r="BB120" s="244"/>
      <c r="BC120" s="10"/>
      <c r="BD120" s="247"/>
      <c r="BE120" s="10"/>
      <c r="BF120" s="247"/>
      <c r="BG120" s="10"/>
      <c r="BH120" s="11"/>
      <c r="BI120" s="10"/>
      <c r="BJ120" s="247"/>
      <c r="BK120" s="10"/>
      <c r="BL120" s="247"/>
      <c r="BM120" s="10"/>
      <c r="BN120" s="247"/>
      <c r="BO120" s="10"/>
      <c r="BP120" s="247"/>
      <c r="BQ120" s="10"/>
      <c r="BR120" s="11"/>
      <c r="BS120" s="10"/>
      <c r="BT120" s="11"/>
      <c r="BV120" s="41"/>
      <c r="BW120" s="41">
        <f t="shared" si="15"/>
        <v>0</v>
      </c>
      <c r="BX120">
        <f t="shared" si="20"/>
        <v>0</v>
      </c>
      <c r="BY120" t="e">
        <f>+BW120/BX120</f>
        <v>#DIV/0!</v>
      </c>
      <c r="BZ120">
        <f>+K120*2</f>
        <v>0</v>
      </c>
    </row>
    <row r="121" spans="1:78">
      <c r="A121">
        <v>48</v>
      </c>
      <c r="B121" s="6"/>
      <c r="C121" s="10"/>
      <c r="D121" s="32"/>
      <c r="E121" s="10"/>
      <c r="F121" s="32"/>
      <c r="G121" s="10"/>
      <c r="H121" s="32"/>
      <c r="I121" s="10"/>
      <c r="J121" s="32"/>
      <c r="K121" s="10"/>
      <c r="L121" s="32"/>
      <c r="M121" s="10"/>
      <c r="N121" s="32"/>
      <c r="O121" s="10"/>
      <c r="P121" s="32"/>
      <c r="Q121" s="10"/>
      <c r="R121" s="32"/>
      <c r="S121" s="10"/>
      <c r="T121" s="32"/>
      <c r="U121" s="10"/>
      <c r="V121" s="32"/>
      <c r="W121" s="10"/>
      <c r="X121" s="32"/>
      <c r="Y121" s="10"/>
      <c r="Z121" s="32"/>
      <c r="AA121" s="10"/>
      <c r="AB121" s="32"/>
      <c r="AC121" s="10"/>
      <c r="AD121" s="32"/>
      <c r="AE121" s="10"/>
      <c r="AF121" s="32"/>
      <c r="AG121" s="10"/>
      <c r="AH121" s="32"/>
      <c r="AI121" s="10"/>
      <c r="AJ121" s="32"/>
      <c r="AK121" s="10"/>
      <c r="AL121" s="32"/>
      <c r="AM121" s="10"/>
      <c r="AN121" s="32"/>
      <c r="AO121" s="10"/>
      <c r="AP121" s="32"/>
      <c r="AQ121" s="10"/>
      <c r="AR121" s="244"/>
      <c r="AS121" s="10"/>
      <c r="AT121" s="32"/>
      <c r="AU121" s="10"/>
      <c r="AV121" s="244"/>
      <c r="AW121" s="10"/>
      <c r="AX121" s="244"/>
      <c r="AY121" s="10"/>
      <c r="AZ121" s="247"/>
      <c r="BA121" s="10"/>
      <c r="BB121" s="244"/>
      <c r="BC121" s="10"/>
      <c r="BD121" s="247"/>
      <c r="BE121" s="10"/>
      <c r="BF121" s="247"/>
      <c r="BG121" s="10"/>
      <c r="BH121" s="11"/>
      <c r="BI121" s="10"/>
      <c r="BJ121" s="247"/>
      <c r="BK121" s="10"/>
      <c r="BL121" s="247"/>
      <c r="BM121" s="10"/>
      <c r="BN121" s="247"/>
      <c r="BO121" s="10"/>
      <c r="BP121" s="247"/>
      <c r="BQ121" s="10"/>
      <c r="BR121" s="11"/>
      <c r="BS121" s="10"/>
      <c r="BT121" s="11"/>
      <c r="BV121" s="41"/>
      <c r="BW121" s="41">
        <f t="shared" si="15"/>
        <v>0</v>
      </c>
      <c r="BX121">
        <f t="shared" si="20"/>
        <v>0</v>
      </c>
      <c r="BY121" t="e">
        <f>+BW121/BX121</f>
        <v>#DIV/0!</v>
      </c>
      <c r="BZ121">
        <f>+K121</f>
        <v>0</v>
      </c>
    </row>
    <row r="122" spans="1:78">
      <c r="A122">
        <v>49</v>
      </c>
      <c r="B122" s="6"/>
      <c r="C122" s="10"/>
      <c r="D122" s="32"/>
      <c r="E122" s="10"/>
      <c r="F122" s="32"/>
      <c r="G122" s="10"/>
      <c r="H122" s="32"/>
      <c r="I122" s="10"/>
      <c r="J122" s="32"/>
      <c r="K122" s="10"/>
      <c r="L122" s="240"/>
      <c r="M122" s="10"/>
      <c r="N122" s="32"/>
      <c r="O122" s="10"/>
      <c r="P122" s="32"/>
      <c r="Q122" s="10"/>
      <c r="R122" s="32"/>
      <c r="S122" s="10"/>
      <c r="T122" s="32"/>
      <c r="U122" s="10"/>
      <c r="V122" s="32"/>
      <c r="W122" s="10"/>
      <c r="X122" s="32"/>
      <c r="Y122" s="10"/>
      <c r="Z122" s="32"/>
      <c r="AA122" s="10"/>
      <c r="AB122" s="32"/>
      <c r="AC122" s="10"/>
      <c r="AD122" s="32"/>
      <c r="AE122" s="10"/>
      <c r="AF122" s="32"/>
      <c r="AG122" s="10"/>
      <c r="AH122" s="32"/>
      <c r="AI122" s="10"/>
      <c r="AJ122" s="32"/>
      <c r="AK122" s="10"/>
      <c r="AL122" s="32"/>
      <c r="AM122" s="10"/>
      <c r="AN122" s="32"/>
      <c r="AO122" s="10"/>
      <c r="AP122" s="32"/>
      <c r="AQ122" s="10"/>
      <c r="AR122" s="244"/>
      <c r="AS122" s="10"/>
      <c r="AT122" s="32"/>
      <c r="AU122" s="10"/>
      <c r="AV122" s="244"/>
      <c r="AW122" s="10"/>
      <c r="AX122" s="244"/>
      <c r="AY122" s="10"/>
      <c r="AZ122" s="247"/>
      <c r="BA122" s="10"/>
      <c r="BB122" s="244"/>
      <c r="BC122" s="10"/>
      <c r="BD122" s="247"/>
      <c r="BE122" s="10"/>
      <c r="BF122" s="247"/>
      <c r="BG122" s="10"/>
      <c r="BH122" s="11"/>
      <c r="BI122" s="10"/>
      <c r="BJ122" s="247"/>
      <c r="BK122" s="10"/>
      <c r="BL122" s="247"/>
      <c r="BM122" s="10"/>
      <c r="BN122" s="247"/>
      <c r="BO122" s="10"/>
      <c r="BP122" s="247"/>
      <c r="BQ122" s="10"/>
      <c r="BR122" s="11"/>
      <c r="BS122" s="10"/>
      <c r="BT122" s="11"/>
      <c r="BV122" s="41"/>
      <c r="BW122" s="41">
        <f t="shared" si="15"/>
        <v>0</v>
      </c>
      <c r="BX122">
        <v>4</v>
      </c>
      <c r="BY122" s="268">
        <v>2.2204499999999999E-16</v>
      </c>
      <c r="BZ122">
        <f>+K122*2</f>
        <v>0</v>
      </c>
    </row>
    <row r="123" spans="1:78">
      <c r="A123">
        <v>50</v>
      </c>
      <c r="B123" s="6"/>
      <c r="C123" s="10"/>
      <c r="D123" s="32"/>
      <c r="E123" s="10"/>
      <c r="F123" s="32"/>
      <c r="G123" s="10"/>
      <c r="H123" s="32"/>
      <c r="I123" s="10"/>
      <c r="J123" s="32"/>
      <c r="K123" s="10"/>
      <c r="L123" s="240"/>
      <c r="M123" s="10"/>
      <c r="N123" s="32"/>
      <c r="O123" s="10"/>
      <c r="P123" s="32"/>
      <c r="Q123" s="10"/>
      <c r="R123" s="32"/>
      <c r="S123" s="10"/>
      <c r="T123" s="32"/>
      <c r="U123" s="10"/>
      <c r="V123" s="32"/>
      <c r="W123" s="10"/>
      <c r="X123" s="32"/>
      <c r="Y123" s="10"/>
      <c r="Z123" s="32"/>
      <c r="AA123" s="10"/>
      <c r="AB123" s="32"/>
      <c r="AC123" s="10"/>
      <c r="AD123" s="32"/>
      <c r="AE123" s="10"/>
      <c r="AF123" s="32"/>
      <c r="AG123" s="10"/>
      <c r="AH123" s="32"/>
      <c r="AI123" s="10"/>
      <c r="AJ123" s="32"/>
      <c r="AK123" s="10"/>
      <c r="AL123" s="32"/>
      <c r="AM123" s="10"/>
      <c r="AN123" s="32"/>
      <c r="AO123" s="10"/>
      <c r="AP123" s="32"/>
      <c r="AQ123" s="10"/>
      <c r="AR123" s="244"/>
      <c r="AS123" s="10"/>
      <c r="AT123" s="32"/>
      <c r="AU123" s="10"/>
      <c r="AV123" s="244"/>
      <c r="AW123" s="10"/>
      <c r="AX123" s="244"/>
      <c r="AY123" s="10"/>
      <c r="AZ123" s="247"/>
      <c r="BA123" s="10"/>
      <c r="BB123" s="244"/>
      <c r="BC123" s="10"/>
      <c r="BD123" s="247"/>
      <c r="BE123" s="10"/>
      <c r="BF123" s="247"/>
      <c r="BG123" s="10"/>
      <c r="BH123" s="11"/>
      <c r="BI123" s="10"/>
      <c r="BJ123" s="247"/>
      <c r="BK123" s="10"/>
      <c r="BL123" s="247"/>
      <c r="BM123" s="10"/>
      <c r="BN123" s="247"/>
      <c r="BO123" s="10"/>
      <c r="BP123" s="247"/>
      <c r="BQ123" s="10"/>
      <c r="BR123" s="11"/>
      <c r="BS123" s="10"/>
      <c r="BT123" s="11"/>
      <c r="BV123" s="41"/>
      <c r="BW123" s="41">
        <f t="shared" si="15"/>
        <v>0</v>
      </c>
      <c r="BX123">
        <v>4</v>
      </c>
      <c r="BY123" s="268">
        <v>-2.2204499999999999E-16</v>
      </c>
      <c r="BZ123">
        <f>+K123*2</f>
        <v>0</v>
      </c>
    </row>
    <row r="124" spans="1:78">
      <c r="A124">
        <v>51</v>
      </c>
      <c r="B124" s="6"/>
      <c r="C124" s="10"/>
      <c r="D124" s="32"/>
      <c r="E124" s="10"/>
      <c r="F124" s="32"/>
      <c r="G124" s="10"/>
      <c r="H124" s="32"/>
      <c r="I124" s="10"/>
      <c r="J124" s="32"/>
      <c r="K124" s="10"/>
      <c r="L124" s="32"/>
      <c r="M124" s="10"/>
      <c r="N124" s="32"/>
      <c r="O124" s="10"/>
      <c r="P124" s="32"/>
      <c r="Q124" s="10"/>
      <c r="R124" s="32"/>
      <c r="S124" s="10"/>
      <c r="T124" s="32"/>
      <c r="U124" s="10"/>
      <c r="V124" s="32"/>
      <c r="W124" s="10"/>
      <c r="X124" s="32"/>
      <c r="Y124" s="10"/>
      <c r="Z124" s="32"/>
      <c r="AA124" s="10"/>
      <c r="AB124" s="32"/>
      <c r="AC124" s="10"/>
      <c r="AD124" s="32"/>
      <c r="AE124" s="10"/>
      <c r="AF124" s="32"/>
      <c r="AG124" s="10"/>
      <c r="AH124" s="32"/>
      <c r="AI124" s="10"/>
      <c r="AJ124" s="32"/>
      <c r="AK124" s="10"/>
      <c r="AL124" s="32"/>
      <c r="AM124" s="10"/>
      <c r="AN124" s="32"/>
      <c r="AO124" s="10"/>
      <c r="AP124" s="32"/>
      <c r="AQ124" s="10"/>
      <c r="AR124" s="32"/>
      <c r="AS124" s="10"/>
      <c r="AT124" s="32"/>
      <c r="AU124" s="10"/>
      <c r="AV124" s="32"/>
      <c r="AW124" s="10"/>
      <c r="AX124" s="32"/>
      <c r="AY124" s="10"/>
      <c r="AZ124" s="247"/>
      <c r="BA124" s="10"/>
      <c r="BB124" s="32"/>
      <c r="BC124" s="10"/>
      <c r="BD124" s="247"/>
      <c r="BE124" s="10"/>
      <c r="BF124" s="247"/>
      <c r="BG124" s="10"/>
      <c r="BH124" s="11"/>
      <c r="BI124" s="10"/>
      <c r="BJ124" s="247"/>
      <c r="BK124" s="10"/>
      <c r="BL124" s="247"/>
      <c r="BM124" s="10"/>
      <c r="BN124" s="247"/>
      <c r="BO124" s="10"/>
      <c r="BP124" s="247"/>
      <c r="BQ124" s="10"/>
      <c r="BR124" s="11"/>
      <c r="BS124" s="10"/>
      <c r="BT124" s="11"/>
      <c r="BV124" s="41"/>
      <c r="BW124" s="41">
        <f t="shared" si="15"/>
        <v>0</v>
      </c>
      <c r="BX124">
        <f t="shared" ref="BX124:BX134" si="23">COUNT(C124:BT124)/2</f>
        <v>0</v>
      </c>
    </row>
    <row r="125" spans="1:78">
      <c r="A125">
        <v>52</v>
      </c>
      <c r="B125" s="6"/>
      <c r="C125" s="10"/>
      <c r="D125" s="32"/>
      <c r="E125" s="10"/>
      <c r="F125" s="32"/>
      <c r="G125" s="10"/>
      <c r="H125" s="32"/>
      <c r="I125" s="10"/>
      <c r="J125" s="32"/>
      <c r="K125" s="10"/>
      <c r="L125" s="240"/>
      <c r="M125" s="10"/>
      <c r="N125" s="32"/>
      <c r="O125" s="10"/>
      <c r="P125" s="32"/>
      <c r="Q125" s="10"/>
      <c r="R125" s="32"/>
      <c r="S125" s="10"/>
      <c r="T125" s="32"/>
      <c r="U125" s="10"/>
      <c r="V125" s="32"/>
      <c r="W125" s="10"/>
      <c r="X125" s="32"/>
      <c r="Y125" s="10"/>
      <c r="Z125" s="32"/>
      <c r="AA125" s="10"/>
      <c r="AB125" s="32"/>
      <c r="AC125" s="10"/>
      <c r="AD125" s="32"/>
      <c r="AE125" s="10"/>
      <c r="AF125" s="32"/>
      <c r="AG125" s="10"/>
      <c r="AH125" s="32"/>
      <c r="AI125" s="10"/>
      <c r="AJ125" s="32"/>
      <c r="AK125" s="10"/>
      <c r="AL125" s="32"/>
      <c r="AM125" s="10"/>
      <c r="AN125" s="32"/>
      <c r="AO125" s="10"/>
      <c r="AP125" s="32"/>
      <c r="AQ125" s="10"/>
      <c r="AR125" s="244"/>
      <c r="AS125" s="10"/>
      <c r="AT125" s="32"/>
      <c r="AU125" s="10"/>
      <c r="AV125" s="244"/>
      <c r="AW125" s="10"/>
      <c r="AX125" s="244"/>
      <c r="AY125" s="10"/>
      <c r="AZ125" s="247"/>
      <c r="BA125" s="10"/>
      <c r="BB125" s="244"/>
      <c r="BC125" s="10"/>
      <c r="BD125" s="247"/>
      <c r="BE125" s="10"/>
      <c r="BF125" s="247"/>
      <c r="BG125" s="10"/>
      <c r="BH125" s="11"/>
      <c r="BI125" s="10"/>
      <c r="BJ125" s="247"/>
      <c r="BK125" s="10"/>
      <c r="BL125" s="247"/>
      <c r="BM125" s="10"/>
      <c r="BN125" s="247"/>
      <c r="BO125" s="10"/>
      <c r="BP125" s="247"/>
      <c r="BQ125" s="10"/>
      <c r="BR125" s="11"/>
      <c r="BS125" s="10"/>
      <c r="BT125" s="11"/>
      <c r="BU125" s="28"/>
      <c r="BV125" s="41"/>
      <c r="BW125" s="41">
        <f t="shared" si="15"/>
        <v>0</v>
      </c>
      <c r="BX125">
        <f t="shared" si="23"/>
        <v>0</v>
      </c>
      <c r="BY125" t="e">
        <f t="shared" ref="BY125:BY132" si="24">+BW125/BX125</f>
        <v>#DIV/0!</v>
      </c>
      <c r="BZ125">
        <f>+K125*2</f>
        <v>0</v>
      </c>
    </row>
    <row r="126" spans="1:78">
      <c r="A126">
        <v>53</v>
      </c>
      <c r="B126" s="6"/>
      <c r="C126" s="10"/>
      <c r="D126" s="32"/>
      <c r="E126" s="10"/>
      <c r="F126" s="32"/>
      <c r="G126" s="10"/>
      <c r="H126" s="32"/>
      <c r="I126" s="10"/>
      <c r="J126" s="32"/>
      <c r="K126" s="10"/>
      <c r="L126" s="240"/>
      <c r="M126" s="10"/>
      <c r="N126" s="32"/>
      <c r="O126" s="10"/>
      <c r="P126" s="32"/>
      <c r="Q126" s="10"/>
      <c r="R126" s="32"/>
      <c r="S126" s="10"/>
      <c r="T126" s="32"/>
      <c r="U126" s="10"/>
      <c r="V126" s="32"/>
      <c r="W126" s="10"/>
      <c r="X126" s="32"/>
      <c r="Y126" s="10"/>
      <c r="Z126" s="32"/>
      <c r="AA126" s="10"/>
      <c r="AB126" s="32"/>
      <c r="AC126" s="10"/>
      <c r="AD126" s="32"/>
      <c r="AE126" s="10"/>
      <c r="AF126" s="32"/>
      <c r="AG126" s="10"/>
      <c r="AH126" s="32"/>
      <c r="AI126" s="10"/>
      <c r="AJ126" s="32"/>
      <c r="AK126" s="10"/>
      <c r="AL126" s="32"/>
      <c r="AM126" s="10"/>
      <c r="AN126" s="32"/>
      <c r="AO126" s="10"/>
      <c r="AP126" s="32"/>
      <c r="AQ126" s="10"/>
      <c r="AR126" s="244"/>
      <c r="AS126" s="10"/>
      <c r="AT126" s="32"/>
      <c r="AU126" s="10"/>
      <c r="AV126" s="244"/>
      <c r="AW126" s="10"/>
      <c r="AX126" s="244"/>
      <c r="AY126" s="10"/>
      <c r="AZ126" s="247"/>
      <c r="BA126" s="10"/>
      <c r="BB126" s="244"/>
      <c r="BC126" s="10"/>
      <c r="BD126" s="247"/>
      <c r="BE126" s="10"/>
      <c r="BF126" s="247"/>
      <c r="BG126" s="10"/>
      <c r="BH126" s="11"/>
      <c r="BI126" s="10"/>
      <c r="BJ126" s="247"/>
      <c r="BK126" s="10"/>
      <c r="BL126" s="247"/>
      <c r="BM126" s="10"/>
      <c r="BN126" s="247"/>
      <c r="BO126" s="10"/>
      <c r="BP126" s="247"/>
      <c r="BQ126" s="10"/>
      <c r="BR126" s="11"/>
      <c r="BS126" s="10"/>
      <c r="BT126" s="11"/>
      <c r="BV126" s="41"/>
      <c r="BW126" s="41">
        <f t="shared" si="15"/>
        <v>0</v>
      </c>
      <c r="BX126">
        <f t="shared" si="23"/>
        <v>0</v>
      </c>
      <c r="BY126" t="e">
        <f t="shared" si="24"/>
        <v>#DIV/0!</v>
      </c>
      <c r="BZ126">
        <f>+K126*2</f>
        <v>0</v>
      </c>
    </row>
    <row r="127" spans="1:78">
      <c r="A127">
        <v>54</v>
      </c>
      <c r="B127" s="6"/>
      <c r="C127" s="10"/>
      <c r="D127" s="32"/>
      <c r="E127" s="10"/>
      <c r="F127" s="32"/>
      <c r="G127" s="10"/>
      <c r="H127" s="32"/>
      <c r="I127" s="10"/>
      <c r="J127" s="32"/>
      <c r="K127" s="10"/>
      <c r="L127" s="240"/>
      <c r="M127" s="10"/>
      <c r="N127" s="32"/>
      <c r="O127" s="10"/>
      <c r="P127" s="32"/>
      <c r="Q127" s="10"/>
      <c r="R127" s="32"/>
      <c r="S127" s="10"/>
      <c r="T127" s="32"/>
      <c r="U127" s="10"/>
      <c r="V127" s="32"/>
      <c r="W127" s="10"/>
      <c r="X127" s="32"/>
      <c r="Y127" s="10"/>
      <c r="Z127" s="32"/>
      <c r="AA127" s="10"/>
      <c r="AB127" s="32"/>
      <c r="AC127" s="10"/>
      <c r="AD127" s="32"/>
      <c r="AE127" s="10"/>
      <c r="AF127" s="32"/>
      <c r="AG127" s="10"/>
      <c r="AH127" s="32"/>
      <c r="AI127" s="10"/>
      <c r="AJ127" s="32"/>
      <c r="AK127" s="10"/>
      <c r="AL127" s="32"/>
      <c r="AM127" s="10"/>
      <c r="AN127" s="32"/>
      <c r="AO127" s="10"/>
      <c r="AP127" s="32"/>
      <c r="AQ127" s="10"/>
      <c r="AR127" s="244"/>
      <c r="AS127" s="10"/>
      <c r="AT127" s="32"/>
      <c r="AU127" s="10"/>
      <c r="AV127" s="244"/>
      <c r="AW127" s="10"/>
      <c r="AX127" s="244"/>
      <c r="AY127" s="10"/>
      <c r="AZ127" s="247"/>
      <c r="BA127" s="10"/>
      <c r="BB127" s="244"/>
      <c r="BC127" s="10"/>
      <c r="BD127" s="247"/>
      <c r="BE127" s="10"/>
      <c r="BF127" s="247"/>
      <c r="BG127" s="10"/>
      <c r="BH127" s="11"/>
      <c r="BI127" s="10"/>
      <c r="BJ127" s="247"/>
      <c r="BK127" s="10"/>
      <c r="BL127" s="247"/>
      <c r="BM127" s="10"/>
      <c r="BN127" s="247"/>
      <c r="BO127" s="10"/>
      <c r="BP127" s="247"/>
      <c r="BQ127" s="10"/>
      <c r="BR127" s="11"/>
      <c r="BS127" s="10"/>
      <c r="BT127" s="11"/>
      <c r="BV127" s="41"/>
      <c r="BW127" s="41">
        <f t="shared" si="15"/>
        <v>0</v>
      </c>
      <c r="BX127">
        <f t="shared" si="23"/>
        <v>0</v>
      </c>
      <c r="BY127" t="e">
        <f t="shared" si="24"/>
        <v>#DIV/0!</v>
      </c>
      <c r="BZ127">
        <f>+K127*2</f>
        <v>0</v>
      </c>
    </row>
    <row r="128" spans="1:78">
      <c r="A128">
        <v>55</v>
      </c>
      <c r="B128" s="6"/>
      <c r="C128" s="10"/>
      <c r="D128" s="32"/>
      <c r="E128" s="10"/>
      <c r="F128" s="32"/>
      <c r="G128" s="10"/>
      <c r="H128" s="32"/>
      <c r="I128" s="10"/>
      <c r="J128" s="32"/>
      <c r="K128" s="10"/>
      <c r="L128" s="240"/>
      <c r="M128" s="10"/>
      <c r="N128" s="32"/>
      <c r="O128" s="10"/>
      <c r="P128" s="32"/>
      <c r="Q128" s="10"/>
      <c r="R128" s="32"/>
      <c r="S128" s="10"/>
      <c r="T128" s="32"/>
      <c r="U128" s="10"/>
      <c r="V128" s="32"/>
      <c r="W128" s="10"/>
      <c r="X128" s="32"/>
      <c r="Y128" s="10"/>
      <c r="Z128" s="32"/>
      <c r="AA128" s="10"/>
      <c r="AB128" s="32"/>
      <c r="AC128" s="10"/>
      <c r="AD128" s="32"/>
      <c r="AE128" s="10"/>
      <c r="AF128" s="32"/>
      <c r="AG128" s="10"/>
      <c r="AH128" s="32"/>
      <c r="AI128" s="10"/>
      <c r="AJ128" s="32"/>
      <c r="AK128" s="10"/>
      <c r="AL128" s="32"/>
      <c r="AM128" s="10"/>
      <c r="AN128" s="32"/>
      <c r="AO128" s="10"/>
      <c r="AP128" s="32"/>
      <c r="AQ128" s="10"/>
      <c r="AR128" s="244"/>
      <c r="AS128" s="10"/>
      <c r="AT128" s="32"/>
      <c r="AU128" s="10"/>
      <c r="AV128" s="244"/>
      <c r="AW128" s="10"/>
      <c r="AX128" s="244"/>
      <c r="AY128" s="10"/>
      <c r="AZ128" s="247"/>
      <c r="BA128" s="10"/>
      <c r="BB128" s="244"/>
      <c r="BC128" s="10"/>
      <c r="BD128" s="247"/>
      <c r="BE128" s="10"/>
      <c r="BF128" s="247"/>
      <c r="BG128" s="10"/>
      <c r="BH128" s="11"/>
      <c r="BI128" s="10"/>
      <c r="BJ128" s="247"/>
      <c r="BK128" s="10"/>
      <c r="BL128" s="247"/>
      <c r="BM128" s="10"/>
      <c r="BN128" s="247"/>
      <c r="BO128" s="10"/>
      <c r="BP128" s="247"/>
      <c r="BQ128" s="10"/>
      <c r="BR128" s="11"/>
      <c r="BS128" s="10"/>
      <c r="BT128" s="11"/>
      <c r="BV128" s="41"/>
      <c r="BW128" s="41">
        <f t="shared" si="15"/>
        <v>0</v>
      </c>
      <c r="BX128">
        <f t="shared" si="23"/>
        <v>0</v>
      </c>
      <c r="BY128" t="e">
        <f t="shared" si="24"/>
        <v>#DIV/0!</v>
      </c>
      <c r="BZ128">
        <f>+K128*2</f>
        <v>0</v>
      </c>
    </row>
    <row r="129" spans="1:78">
      <c r="A129">
        <v>56</v>
      </c>
      <c r="B129" s="6"/>
      <c r="C129" s="10"/>
      <c r="D129" s="32"/>
      <c r="E129" s="10"/>
      <c r="F129" s="32"/>
      <c r="G129" s="10"/>
      <c r="H129" s="32"/>
      <c r="I129" s="10"/>
      <c r="J129" s="32"/>
      <c r="K129" s="10"/>
      <c r="L129" s="240"/>
      <c r="M129" s="10"/>
      <c r="N129" s="32"/>
      <c r="O129" s="10"/>
      <c r="P129" s="32"/>
      <c r="Q129" s="10"/>
      <c r="R129" s="32"/>
      <c r="S129" s="10"/>
      <c r="T129" s="32"/>
      <c r="U129" s="10"/>
      <c r="V129" s="32"/>
      <c r="W129" s="10"/>
      <c r="X129" s="32"/>
      <c r="Y129" s="10"/>
      <c r="Z129" s="32"/>
      <c r="AA129" s="10"/>
      <c r="AB129" s="32"/>
      <c r="AC129" s="10"/>
      <c r="AD129" s="32"/>
      <c r="AE129" s="10"/>
      <c r="AF129" s="32"/>
      <c r="AG129" s="10"/>
      <c r="AH129" s="32"/>
      <c r="AI129" s="10"/>
      <c r="AJ129" s="32"/>
      <c r="AK129" s="10"/>
      <c r="AL129" s="32"/>
      <c r="AM129" s="10"/>
      <c r="AN129" s="32"/>
      <c r="AO129" s="10"/>
      <c r="AP129" s="32"/>
      <c r="AQ129" s="10"/>
      <c r="AR129" s="244"/>
      <c r="AS129" s="10"/>
      <c r="AT129" s="32"/>
      <c r="AU129" s="10"/>
      <c r="AV129" s="244"/>
      <c r="AW129" s="10"/>
      <c r="AX129" s="244"/>
      <c r="AY129" s="10"/>
      <c r="AZ129" s="244"/>
      <c r="BA129" s="10"/>
      <c r="BB129" s="244"/>
      <c r="BC129" s="10"/>
      <c r="BD129" s="247"/>
      <c r="BE129" s="10"/>
      <c r="BF129" s="247"/>
      <c r="BG129" s="10"/>
      <c r="BH129" s="11"/>
      <c r="BI129" s="10"/>
      <c r="BJ129" s="247"/>
      <c r="BK129" s="10"/>
      <c r="BL129" s="247"/>
      <c r="BM129" s="10"/>
      <c r="BN129" s="247"/>
      <c r="BO129" s="10"/>
      <c r="BP129" s="247"/>
      <c r="BQ129" s="10"/>
      <c r="BR129" s="11"/>
      <c r="BS129" s="10"/>
      <c r="BT129" s="11"/>
      <c r="BV129" s="41"/>
      <c r="BW129" s="41">
        <f t="shared" si="15"/>
        <v>0</v>
      </c>
      <c r="BX129">
        <f t="shared" si="23"/>
        <v>0</v>
      </c>
      <c r="BY129" t="e">
        <f t="shared" si="24"/>
        <v>#DIV/0!</v>
      </c>
      <c r="BZ129">
        <f>+K129*2</f>
        <v>0</v>
      </c>
    </row>
    <row r="130" spans="1:78">
      <c r="A130">
        <v>57</v>
      </c>
      <c r="B130" s="6"/>
      <c r="C130" s="10"/>
      <c r="D130" s="32"/>
      <c r="E130" s="10"/>
      <c r="F130" s="32"/>
      <c r="G130" s="10"/>
      <c r="H130" s="32"/>
      <c r="I130" s="10"/>
      <c r="J130" s="32"/>
      <c r="K130" s="10"/>
      <c r="L130" s="32"/>
      <c r="M130" s="10"/>
      <c r="N130" s="32"/>
      <c r="O130" s="10"/>
      <c r="P130" s="32"/>
      <c r="Q130" s="10"/>
      <c r="R130" s="32"/>
      <c r="S130" s="10"/>
      <c r="T130" s="32"/>
      <c r="U130" s="10"/>
      <c r="V130" s="32"/>
      <c r="W130" s="10"/>
      <c r="X130" s="32"/>
      <c r="Y130" s="10"/>
      <c r="Z130" s="32"/>
      <c r="AA130" s="10"/>
      <c r="AB130" s="32"/>
      <c r="AC130" s="10"/>
      <c r="AD130" s="32"/>
      <c r="AE130" s="10"/>
      <c r="AF130" s="32"/>
      <c r="AG130" s="10"/>
      <c r="AH130" s="32"/>
      <c r="AI130" s="10"/>
      <c r="AJ130" s="32"/>
      <c r="AK130" s="10"/>
      <c r="AL130" s="32"/>
      <c r="AM130" s="10"/>
      <c r="AN130" s="32"/>
      <c r="AO130" s="10"/>
      <c r="AP130" s="32"/>
      <c r="AQ130" s="10"/>
      <c r="AR130" s="244"/>
      <c r="AS130" s="10"/>
      <c r="AT130" s="32"/>
      <c r="AU130" s="10"/>
      <c r="AV130" s="244"/>
      <c r="AW130" s="10"/>
      <c r="AX130" s="244"/>
      <c r="AY130" s="10"/>
      <c r="AZ130" s="244"/>
      <c r="BA130" s="10"/>
      <c r="BB130" s="244"/>
      <c r="BC130" s="10"/>
      <c r="BD130" s="247"/>
      <c r="BE130" s="10"/>
      <c r="BF130" s="247"/>
      <c r="BG130" s="10"/>
      <c r="BH130" s="11"/>
      <c r="BI130" s="10"/>
      <c r="BJ130" s="247"/>
      <c r="BK130" s="10"/>
      <c r="BL130" s="247"/>
      <c r="BM130" s="10"/>
      <c r="BN130" s="247"/>
      <c r="BO130" s="10"/>
      <c r="BP130" s="247"/>
      <c r="BQ130" s="10"/>
      <c r="BR130" s="11"/>
      <c r="BS130" s="10"/>
      <c r="BT130" s="11"/>
      <c r="BV130" s="41"/>
      <c r="BW130" s="41">
        <f t="shared" si="15"/>
        <v>0</v>
      </c>
      <c r="BX130">
        <f t="shared" si="23"/>
        <v>0</v>
      </c>
      <c r="BY130" t="e">
        <f t="shared" si="24"/>
        <v>#DIV/0!</v>
      </c>
      <c r="BZ130">
        <f>+K130</f>
        <v>0</v>
      </c>
    </row>
    <row r="131" spans="1:78">
      <c r="A131">
        <v>58</v>
      </c>
      <c r="B131" s="6"/>
      <c r="C131" s="10"/>
      <c r="D131" s="32"/>
      <c r="E131" s="10"/>
      <c r="F131" s="32"/>
      <c r="G131" s="10"/>
      <c r="H131" s="32"/>
      <c r="I131" s="10"/>
      <c r="J131" s="32"/>
      <c r="K131" s="10"/>
      <c r="L131" s="32"/>
      <c r="M131" s="10"/>
      <c r="N131" s="32"/>
      <c r="O131" s="10"/>
      <c r="P131" s="32"/>
      <c r="Q131" s="10"/>
      <c r="R131" s="32"/>
      <c r="S131" s="10"/>
      <c r="T131" s="32"/>
      <c r="U131" s="10"/>
      <c r="V131" s="32"/>
      <c r="W131" s="10"/>
      <c r="X131" s="32"/>
      <c r="Y131" s="10"/>
      <c r="Z131" s="32"/>
      <c r="AA131" s="10"/>
      <c r="AB131" s="32"/>
      <c r="AC131" s="10"/>
      <c r="AD131" s="32"/>
      <c r="AE131" s="10"/>
      <c r="AF131" s="32"/>
      <c r="AG131" s="10"/>
      <c r="AH131" s="32"/>
      <c r="AI131" s="10"/>
      <c r="AJ131" s="32"/>
      <c r="AK131" s="10"/>
      <c r="AL131" s="32"/>
      <c r="AM131" s="10"/>
      <c r="AN131" s="32"/>
      <c r="AO131" s="10"/>
      <c r="AP131" s="32"/>
      <c r="AQ131" s="10"/>
      <c r="AR131" s="244"/>
      <c r="AS131" s="10"/>
      <c r="AT131" s="32"/>
      <c r="AU131" s="10"/>
      <c r="AV131" s="244"/>
      <c r="AW131" s="10"/>
      <c r="AX131" s="244"/>
      <c r="AY131" s="10"/>
      <c r="AZ131" s="247"/>
      <c r="BA131" s="10"/>
      <c r="BB131" s="244"/>
      <c r="BC131" s="10"/>
      <c r="BD131" s="247"/>
      <c r="BE131" s="10"/>
      <c r="BF131" s="247"/>
      <c r="BG131" s="10"/>
      <c r="BH131" s="11"/>
      <c r="BI131" s="10"/>
      <c r="BJ131" s="247"/>
      <c r="BK131" s="10"/>
      <c r="BL131" s="247"/>
      <c r="BM131" s="10"/>
      <c r="BN131" s="247"/>
      <c r="BO131" s="10"/>
      <c r="BP131" s="247"/>
      <c r="BQ131" s="10"/>
      <c r="BR131" s="11"/>
      <c r="BS131" s="10"/>
      <c r="BT131" s="11"/>
      <c r="BV131" s="41"/>
      <c r="BW131" s="41">
        <f t="shared" si="15"/>
        <v>0</v>
      </c>
      <c r="BX131">
        <f t="shared" si="23"/>
        <v>0</v>
      </c>
      <c r="BY131" t="e">
        <f t="shared" si="24"/>
        <v>#DIV/0!</v>
      </c>
      <c r="BZ131">
        <f>+K131</f>
        <v>0</v>
      </c>
    </row>
    <row r="132" spans="1:78">
      <c r="A132">
        <v>59</v>
      </c>
      <c r="B132" s="6"/>
      <c r="C132" s="10"/>
      <c r="D132" s="32"/>
      <c r="E132" s="10"/>
      <c r="F132" s="32"/>
      <c r="G132" s="10"/>
      <c r="H132" s="32"/>
      <c r="I132" s="10"/>
      <c r="J132" s="32"/>
      <c r="K132" s="10"/>
      <c r="L132" s="240"/>
      <c r="M132" s="10"/>
      <c r="N132" s="32"/>
      <c r="O132" s="10"/>
      <c r="P132" s="32"/>
      <c r="Q132" s="10"/>
      <c r="R132" s="32"/>
      <c r="S132" s="10"/>
      <c r="T132" s="32"/>
      <c r="U132" s="10"/>
      <c r="V132" s="32"/>
      <c r="W132" s="10"/>
      <c r="X132" s="32"/>
      <c r="Y132" s="10"/>
      <c r="Z132" s="32"/>
      <c r="AA132" s="10"/>
      <c r="AB132" s="32"/>
      <c r="AC132" s="10"/>
      <c r="AD132" s="32"/>
      <c r="AE132" s="10"/>
      <c r="AF132" s="32"/>
      <c r="AG132" s="10"/>
      <c r="AH132" s="32"/>
      <c r="AI132" s="10"/>
      <c r="AJ132" s="32"/>
      <c r="AK132" s="10"/>
      <c r="AL132" s="32"/>
      <c r="AM132" s="10"/>
      <c r="AN132" s="32"/>
      <c r="AO132" s="10"/>
      <c r="AP132" s="32"/>
      <c r="AQ132" s="10"/>
      <c r="AR132" s="244"/>
      <c r="AS132" s="10"/>
      <c r="AT132" s="32"/>
      <c r="AU132" s="10"/>
      <c r="AV132" s="244"/>
      <c r="AW132" s="10"/>
      <c r="AX132" s="244"/>
      <c r="AY132" s="10"/>
      <c r="AZ132" s="247"/>
      <c r="BA132" s="10"/>
      <c r="BB132" s="244"/>
      <c r="BC132" s="10"/>
      <c r="BD132" s="247"/>
      <c r="BE132" s="10"/>
      <c r="BF132" s="247"/>
      <c r="BG132" s="10"/>
      <c r="BH132" s="11"/>
      <c r="BI132" s="10"/>
      <c r="BJ132" s="247"/>
      <c r="BK132" s="10"/>
      <c r="BL132" s="247"/>
      <c r="BM132" s="10"/>
      <c r="BN132" s="247"/>
      <c r="BO132" s="10"/>
      <c r="BP132" s="247"/>
      <c r="BQ132" s="10"/>
      <c r="BR132" s="11"/>
      <c r="BS132" s="10"/>
      <c r="BT132" s="11"/>
      <c r="BV132" s="41"/>
      <c r="BW132" s="41">
        <f t="shared" si="15"/>
        <v>0</v>
      </c>
      <c r="BX132">
        <f t="shared" si="23"/>
        <v>0</v>
      </c>
      <c r="BY132" t="e">
        <f t="shared" si="24"/>
        <v>#DIV/0!</v>
      </c>
      <c r="BZ132">
        <f>+K132*2</f>
        <v>0</v>
      </c>
    </row>
    <row r="133" spans="1:78">
      <c r="A133">
        <v>60</v>
      </c>
      <c r="B133" s="6"/>
      <c r="C133" s="10"/>
      <c r="D133" s="32"/>
      <c r="E133" s="10"/>
      <c r="F133" s="32"/>
      <c r="G133" s="10"/>
      <c r="H133" s="32"/>
      <c r="I133" s="10"/>
      <c r="J133" s="32"/>
      <c r="K133" s="10"/>
      <c r="L133" s="32"/>
      <c r="M133" s="10"/>
      <c r="N133" s="32"/>
      <c r="O133" s="10"/>
      <c r="P133" s="32"/>
      <c r="Q133" s="10"/>
      <c r="R133" s="32"/>
      <c r="S133" s="10"/>
      <c r="T133" s="32"/>
      <c r="U133" s="10"/>
      <c r="V133" s="32"/>
      <c r="W133" s="10"/>
      <c r="X133" s="32"/>
      <c r="Y133" s="10"/>
      <c r="Z133" s="32"/>
      <c r="AA133" s="10"/>
      <c r="AB133" s="32"/>
      <c r="AC133" s="10"/>
      <c r="AD133" s="32"/>
      <c r="AE133" s="10"/>
      <c r="AF133" s="32"/>
      <c r="AG133" s="10"/>
      <c r="AH133" s="32"/>
      <c r="AI133" s="10"/>
      <c r="AJ133" s="32"/>
      <c r="AK133" s="10"/>
      <c r="AL133" s="32"/>
      <c r="AM133" s="10"/>
      <c r="AN133" s="32"/>
      <c r="AO133" s="10"/>
      <c r="AP133" s="32"/>
      <c r="AQ133" s="10"/>
      <c r="AR133" s="244"/>
      <c r="AS133" s="10"/>
      <c r="AT133" s="32"/>
      <c r="AU133" s="10"/>
      <c r="AV133" s="244"/>
      <c r="AW133" s="10"/>
      <c r="AX133" s="244"/>
      <c r="AY133" s="10"/>
      <c r="AZ133" s="247"/>
      <c r="BA133" s="10"/>
      <c r="BB133" s="244"/>
      <c r="BC133" s="10"/>
      <c r="BD133" s="247"/>
      <c r="BE133" s="10"/>
      <c r="BF133" s="247"/>
      <c r="BG133" s="10"/>
      <c r="BH133" s="11"/>
      <c r="BI133" s="10"/>
      <c r="BJ133" s="247"/>
      <c r="BK133" s="10"/>
      <c r="BL133" s="247"/>
      <c r="BM133" s="10"/>
      <c r="BN133" s="247"/>
      <c r="BO133" s="10"/>
      <c r="BP133" s="247"/>
      <c r="BQ133" s="10"/>
      <c r="BR133" s="11"/>
      <c r="BS133" s="10"/>
      <c r="BT133" s="11"/>
      <c r="BV133" s="41"/>
      <c r="BW133" s="41">
        <f t="shared" si="15"/>
        <v>0</v>
      </c>
      <c r="BX133">
        <f t="shared" si="23"/>
        <v>0</v>
      </c>
    </row>
    <row r="134" spans="1:78">
      <c r="A134">
        <v>61</v>
      </c>
      <c r="B134" s="6"/>
      <c r="C134" s="10"/>
      <c r="D134" s="32"/>
      <c r="E134" s="10"/>
      <c r="F134" s="32"/>
      <c r="G134" s="10"/>
      <c r="H134" s="32"/>
      <c r="I134" s="10"/>
      <c r="J134" s="32"/>
      <c r="K134" s="10"/>
      <c r="L134" s="32"/>
      <c r="M134" s="10"/>
      <c r="N134" s="32"/>
      <c r="O134" s="10"/>
      <c r="P134" s="32"/>
      <c r="Q134" s="10"/>
      <c r="R134" s="32"/>
      <c r="S134" s="10"/>
      <c r="T134" s="32"/>
      <c r="U134" s="10"/>
      <c r="V134" s="32"/>
      <c r="W134" s="10"/>
      <c r="X134" s="32"/>
      <c r="Y134" s="10"/>
      <c r="Z134" s="32"/>
      <c r="AA134" s="10"/>
      <c r="AB134" s="32"/>
      <c r="AC134" s="10"/>
      <c r="AD134" s="32"/>
      <c r="AE134" s="10"/>
      <c r="AF134" s="32"/>
      <c r="AG134" s="10"/>
      <c r="AH134" s="32"/>
      <c r="AI134" s="10"/>
      <c r="AJ134" s="32"/>
      <c r="AK134" s="10"/>
      <c r="AL134" s="32"/>
      <c r="AM134" s="10"/>
      <c r="AN134" s="32"/>
      <c r="AO134" s="10"/>
      <c r="AP134" s="32"/>
      <c r="AQ134" s="10"/>
      <c r="AR134" s="244"/>
      <c r="AS134" s="10"/>
      <c r="AT134" s="32"/>
      <c r="AU134" s="10"/>
      <c r="AV134" s="244"/>
      <c r="AW134" s="10"/>
      <c r="AX134" s="244"/>
      <c r="AY134" s="10"/>
      <c r="AZ134" s="247"/>
      <c r="BA134" s="10"/>
      <c r="BB134" s="244"/>
      <c r="BC134" s="10"/>
      <c r="BD134" s="247"/>
      <c r="BE134" s="10"/>
      <c r="BF134" s="247"/>
      <c r="BG134" s="10"/>
      <c r="BH134" s="11"/>
      <c r="BI134" s="10"/>
      <c r="BJ134" s="247"/>
      <c r="BK134" s="10"/>
      <c r="BL134" s="247"/>
      <c r="BM134" s="10"/>
      <c r="BN134" s="247"/>
      <c r="BO134" s="10"/>
      <c r="BP134" s="247"/>
      <c r="BQ134" s="10"/>
      <c r="BR134" s="11"/>
      <c r="BS134" s="10"/>
      <c r="BT134" s="11"/>
      <c r="BV134" s="41"/>
      <c r="BW134" s="41">
        <f t="shared" si="15"/>
        <v>0</v>
      </c>
      <c r="BX134">
        <f t="shared" si="23"/>
        <v>0</v>
      </c>
      <c r="BY134" t="e">
        <f>+BW134/BX134</f>
        <v>#DIV/0!</v>
      </c>
      <c r="BZ134">
        <f>+K134*2</f>
        <v>0</v>
      </c>
    </row>
    <row r="135" spans="1:78">
      <c r="A135">
        <v>62</v>
      </c>
      <c r="B135" s="6"/>
      <c r="C135" s="10"/>
      <c r="D135" s="32"/>
      <c r="E135" s="10"/>
      <c r="F135" s="32"/>
      <c r="G135" s="10"/>
      <c r="H135" s="32"/>
      <c r="I135" s="10"/>
      <c r="J135" s="32"/>
      <c r="K135" s="10"/>
      <c r="L135" s="32"/>
      <c r="M135" s="10"/>
      <c r="N135" s="32"/>
      <c r="O135" s="10"/>
      <c r="P135" s="32"/>
      <c r="Q135" s="10"/>
      <c r="R135" s="32"/>
      <c r="S135" s="10"/>
      <c r="T135" s="32"/>
      <c r="U135" s="10"/>
      <c r="V135" s="32"/>
      <c r="W135" s="10"/>
      <c r="X135" s="32"/>
      <c r="Y135" s="10"/>
      <c r="Z135" s="32"/>
      <c r="AA135" s="10"/>
      <c r="AB135" s="32"/>
      <c r="AC135" s="10"/>
      <c r="AD135" s="32"/>
      <c r="AE135" s="10"/>
      <c r="AF135" s="32"/>
      <c r="AG135" s="10"/>
      <c r="AH135" s="32"/>
      <c r="AI135" s="10"/>
      <c r="AJ135" s="32"/>
      <c r="AK135" s="10"/>
      <c r="AL135" s="32"/>
      <c r="AM135" s="10"/>
      <c r="AN135" s="32"/>
      <c r="AO135" s="10"/>
      <c r="AP135" s="32"/>
      <c r="AQ135" s="10"/>
      <c r="AR135" s="244"/>
      <c r="AS135" s="10"/>
      <c r="AT135" s="32"/>
      <c r="AU135" s="10"/>
      <c r="AV135" s="244"/>
      <c r="AW135" s="10"/>
      <c r="AX135" s="244"/>
      <c r="AY135" s="10"/>
      <c r="AZ135" s="247"/>
      <c r="BA135" s="10"/>
      <c r="BB135" s="244"/>
      <c r="BC135" s="10"/>
      <c r="BD135" s="247"/>
      <c r="BE135" s="10"/>
      <c r="BF135" s="247"/>
      <c r="BG135" s="10"/>
      <c r="BH135" s="11"/>
      <c r="BI135" s="10"/>
      <c r="BJ135" s="247"/>
      <c r="BK135" s="10"/>
      <c r="BL135" s="247"/>
      <c r="BM135" s="10"/>
      <c r="BN135" s="247"/>
      <c r="BO135" s="10"/>
      <c r="BP135" s="247"/>
      <c r="BQ135" s="10"/>
      <c r="BR135" s="11"/>
      <c r="BS135" s="10"/>
      <c r="BT135" s="11"/>
      <c r="BV135" s="41"/>
      <c r="BW135" s="41">
        <f t="shared" si="15"/>
        <v>0</v>
      </c>
      <c r="BX135">
        <f>COUNT(C135:BT135)/2</f>
        <v>0</v>
      </c>
      <c r="BY135" t="e">
        <f>+BW135/BX135</f>
        <v>#DIV/0!</v>
      </c>
      <c r="BZ135">
        <f>+K135*2</f>
        <v>0</v>
      </c>
    </row>
    <row r="136" spans="1:78">
      <c r="A136">
        <v>63</v>
      </c>
      <c r="B136" s="6"/>
      <c r="C136" s="10"/>
      <c r="D136" s="32"/>
      <c r="E136" s="10"/>
      <c r="F136" s="32"/>
      <c r="G136" s="10"/>
      <c r="H136" s="32"/>
      <c r="I136" s="10"/>
      <c r="J136" s="32"/>
      <c r="K136" s="10"/>
      <c r="L136" s="32"/>
      <c r="M136" s="10"/>
      <c r="N136" s="32"/>
      <c r="O136" s="10"/>
      <c r="P136" s="32"/>
      <c r="Q136" s="10"/>
      <c r="R136" s="32"/>
      <c r="S136" s="10"/>
      <c r="T136" s="32"/>
      <c r="U136" s="10"/>
      <c r="V136" s="32"/>
      <c r="W136" s="10"/>
      <c r="X136" s="32"/>
      <c r="Y136" s="10"/>
      <c r="Z136" s="32"/>
      <c r="AA136" s="10"/>
      <c r="AB136" s="32"/>
      <c r="AC136" s="10"/>
      <c r="AD136" s="32"/>
      <c r="AE136" s="10"/>
      <c r="AF136" s="32"/>
      <c r="AG136" s="10"/>
      <c r="AH136" s="32"/>
      <c r="AI136" s="10"/>
      <c r="AJ136" s="32"/>
      <c r="AK136" s="10"/>
      <c r="AL136" s="32"/>
      <c r="AM136" s="10"/>
      <c r="AN136" s="32"/>
      <c r="AO136" s="10"/>
      <c r="AP136" s="32"/>
      <c r="AQ136" s="10"/>
      <c r="AR136" s="244"/>
      <c r="AS136" s="10"/>
      <c r="AT136" s="32"/>
      <c r="AU136" s="10"/>
      <c r="AV136" s="244"/>
      <c r="AW136" s="10"/>
      <c r="AX136" s="244"/>
      <c r="AY136" s="10"/>
      <c r="AZ136" s="247"/>
      <c r="BA136" s="10"/>
      <c r="BB136" s="244"/>
      <c r="BC136" s="10"/>
      <c r="BD136" s="247"/>
      <c r="BE136" s="10"/>
      <c r="BF136" s="247"/>
      <c r="BG136" s="10"/>
      <c r="BH136" s="11"/>
      <c r="BI136" s="10"/>
      <c r="BJ136" s="247"/>
      <c r="BK136" s="10"/>
      <c r="BL136" s="247"/>
      <c r="BM136" s="10"/>
      <c r="BN136" s="247"/>
      <c r="BO136" s="10"/>
      <c r="BP136" s="247"/>
      <c r="BQ136" s="10"/>
      <c r="BR136" s="11"/>
      <c r="BS136" s="10"/>
      <c r="BT136" s="11"/>
      <c r="BV136" s="41"/>
      <c r="BW136" s="41">
        <f t="shared" si="15"/>
        <v>0</v>
      </c>
      <c r="BX136">
        <f>COUNT(C136:BT136)/2</f>
        <v>0</v>
      </c>
      <c r="BY136" t="e">
        <f>+BW136/BX136</f>
        <v>#DIV/0!</v>
      </c>
      <c r="BZ136">
        <f>+K136*2</f>
        <v>0</v>
      </c>
    </row>
    <row r="137" spans="1:78">
      <c r="A137">
        <v>64</v>
      </c>
      <c r="B137" s="6"/>
      <c r="C137" s="10"/>
      <c r="D137" s="32"/>
      <c r="E137" s="10"/>
      <c r="F137" s="32"/>
      <c r="G137" s="10"/>
      <c r="H137" s="32"/>
      <c r="I137" s="10"/>
      <c r="J137" s="32"/>
      <c r="K137" s="10"/>
      <c r="L137" s="32"/>
      <c r="M137" s="10"/>
      <c r="N137" s="32"/>
      <c r="O137" s="10"/>
      <c r="P137" s="32"/>
      <c r="Q137" s="10"/>
      <c r="R137" s="32"/>
      <c r="S137" s="10"/>
      <c r="T137" s="32"/>
      <c r="U137" s="10"/>
      <c r="V137" s="32"/>
      <c r="W137" s="10"/>
      <c r="X137" s="32"/>
      <c r="Y137" s="10"/>
      <c r="Z137" s="32"/>
      <c r="AA137" s="10"/>
      <c r="AB137" s="32"/>
      <c r="AC137" s="10"/>
      <c r="AD137" s="32"/>
      <c r="AE137" s="10"/>
      <c r="AF137" s="32"/>
      <c r="AG137" s="10"/>
      <c r="AH137" s="32"/>
      <c r="AI137" s="10"/>
      <c r="AJ137" s="32"/>
      <c r="AK137" s="10"/>
      <c r="AL137" s="32"/>
      <c r="AM137" s="10"/>
      <c r="AN137" s="32"/>
      <c r="AO137" s="10"/>
      <c r="AP137" s="32"/>
      <c r="AQ137" s="10"/>
      <c r="AR137" s="244"/>
      <c r="AS137" s="10"/>
      <c r="AT137" s="32"/>
      <c r="AU137" s="10"/>
      <c r="AV137" s="244"/>
      <c r="AW137" s="10"/>
      <c r="AX137" s="244"/>
      <c r="AY137" s="10"/>
      <c r="AZ137" s="247"/>
      <c r="BA137" s="10"/>
      <c r="BB137" s="244"/>
      <c r="BC137" s="10"/>
      <c r="BD137" s="247"/>
      <c r="BE137" s="10"/>
      <c r="BF137" s="247"/>
      <c r="BG137" s="10"/>
      <c r="BH137" s="11"/>
      <c r="BI137" s="10"/>
      <c r="BJ137" s="247"/>
      <c r="BK137" s="10"/>
      <c r="BL137" s="247"/>
      <c r="BM137" s="10"/>
      <c r="BN137" s="247"/>
      <c r="BO137" s="10"/>
      <c r="BP137" s="247"/>
      <c r="BQ137" s="10"/>
      <c r="BR137" s="11"/>
      <c r="BS137" s="10"/>
      <c r="BT137" s="11"/>
      <c r="BV137" s="41"/>
      <c r="BW137" s="41">
        <f t="shared" si="15"/>
        <v>0</v>
      </c>
      <c r="BX137">
        <f t="shared" ref="BX137:BX147" si="25">COUNT(C137:BT137)/2</f>
        <v>0</v>
      </c>
      <c r="BY137" t="e">
        <f>+BW137/BX137</f>
        <v>#DIV/0!</v>
      </c>
      <c r="BZ137">
        <f>+K137*2</f>
        <v>0</v>
      </c>
    </row>
    <row r="138" spans="1:78">
      <c r="A138">
        <v>65</v>
      </c>
      <c r="B138" s="6"/>
      <c r="C138" s="10"/>
      <c r="D138" s="32"/>
      <c r="E138" s="10"/>
      <c r="F138" s="32"/>
      <c r="G138" s="10"/>
      <c r="H138" s="32"/>
      <c r="I138" s="10"/>
      <c r="J138" s="32"/>
      <c r="K138" s="10"/>
      <c r="L138" s="32"/>
      <c r="M138" s="10"/>
      <c r="N138" s="32"/>
      <c r="O138" s="10"/>
      <c r="P138" s="32"/>
      <c r="Q138" s="10"/>
      <c r="R138" s="32"/>
      <c r="S138" s="10"/>
      <c r="T138" s="32"/>
      <c r="U138" s="10"/>
      <c r="V138" s="32"/>
      <c r="W138" s="10"/>
      <c r="X138" s="32"/>
      <c r="Y138" s="10"/>
      <c r="Z138" s="32"/>
      <c r="AA138" s="10"/>
      <c r="AB138" s="32"/>
      <c r="AC138" s="10"/>
      <c r="AD138" s="32"/>
      <c r="AE138" s="10"/>
      <c r="AF138" s="32"/>
      <c r="AG138" s="10"/>
      <c r="AH138" s="32"/>
      <c r="AI138" s="10"/>
      <c r="AJ138" s="32"/>
      <c r="AK138" s="10"/>
      <c r="AL138" s="32"/>
      <c r="AM138" s="10"/>
      <c r="AN138" s="32"/>
      <c r="AO138" s="10"/>
      <c r="AP138" s="32"/>
      <c r="AQ138" s="10"/>
      <c r="AR138" s="244"/>
      <c r="AS138" s="10"/>
      <c r="AT138" s="32"/>
      <c r="AU138" s="10"/>
      <c r="AV138" s="244"/>
      <c r="AW138" s="10"/>
      <c r="AX138" s="244"/>
      <c r="AY138" s="10"/>
      <c r="AZ138" s="247"/>
      <c r="BA138" s="10"/>
      <c r="BB138" s="244"/>
      <c r="BC138" s="10"/>
      <c r="BD138" s="247"/>
      <c r="BE138" s="10"/>
      <c r="BF138" s="247"/>
      <c r="BG138" s="10"/>
      <c r="BH138" s="11"/>
      <c r="BI138" s="10"/>
      <c r="BJ138" s="247"/>
      <c r="BK138" s="10"/>
      <c r="BL138" s="247"/>
      <c r="BM138" s="10"/>
      <c r="BN138" s="247"/>
      <c r="BO138" s="10"/>
      <c r="BP138" s="247"/>
      <c r="BQ138" s="10"/>
      <c r="BR138" s="11"/>
      <c r="BS138" s="10"/>
      <c r="BT138" s="11"/>
      <c r="BV138" s="41"/>
      <c r="BW138" s="41">
        <f t="shared" si="15"/>
        <v>0</v>
      </c>
      <c r="BX138">
        <f t="shared" si="25"/>
        <v>0</v>
      </c>
      <c r="BY138" t="e">
        <f>+BW138/BX138</f>
        <v>#DIV/0!</v>
      </c>
      <c r="BZ138">
        <f>+K138</f>
        <v>0</v>
      </c>
    </row>
    <row r="139" spans="1:78">
      <c r="A139">
        <v>66</v>
      </c>
      <c r="B139" s="6"/>
      <c r="C139" s="10"/>
      <c r="D139" s="32"/>
      <c r="E139" s="10"/>
      <c r="F139" s="32"/>
      <c r="G139" s="10"/>
      <c r="H139" s="32"/>
      <c r="I139" s="10"/>
      <c r="J139" s="32"/>
      <c r="K139" s="94"/>
      <c r="L139" s="32"/>
      <c r="M139" s="10"/>
      <c r="N139" s="32"/>
      <c r="O139" s="10"/>
      <c r="P139" s="32"/>
      <c r="Q139" s="10"/>
      <c r="R139" s="32"/>
      <c r="S139" s="10"/>
      <c r="T139" s="32"/>
      <c r="U139" s="10"/>
      <c r="V139" s="32"/>
      <c r="W139" s="10"/>
      <c r="X139" s="32"/>
      <c r="Y139" s="10"/>
      <c r="Z139" s="32"/>
      <c r="AA139" s="10"/>
      <c r="AB139" s="32"/>
      <c r="AC139" s="10"/>
      <c r="AD139" s="32"/>
      <c r="AE139" s="10"/>
      <c r="AF139" s="32"/>
      <c r="AG139" s="10"/>
      <c r="AH139" s="32"/>
      <c r="AI139" s="10"/>
      <c r="AJ139" s="32"/>
      <c r="AK139" s="10"/>
      <c r="AL139" s="32"/>
      <c r="AM139" s="10"/>
      <c r="AN139" s="32"/>
      <c r="AO139" s="10"/>
      <c r="AP139" s="32"/>
      <c r="AQ139" s="10"/>
      <c r="AR139" s="244"/>
      <c r="AS139" s="10"/>
      <c r="AT139" s="32"/>
      <c r="AU139" s="10"/>
      <c r="AV139" s="244"/>
      <c r="AW139" s="10"/>
      <c r="AX139" s="244"/>
      <c r="AY139" s="10"/>
      <c r="AZ139" s="247"/>
      <c r="BA139" s="10"/>
      <c r="BB139" s="244"/>
      <c r="BC139" s="10"/>
      <c r="BD139" s="247"/>
      <c r="BE139" s="10"/>
      <c r="BF139" s="247"/>
      <c r="BG139" s="10"/>
      <c r="BH139" s="11"/>
      <c r="BI139" s="10"/>
      <c r="BJ139" s="247"/>
      <c r="BK139" s="10"/>
      <c r="BL139" s="247"/>
      <c r="BM139" s="10"/>
      <c r="BN139" s="247"/>
      <c r="BO139" s="10"/>
      <c r="BP139" s="247"/>
      <c r="BQ139" s="10"/>
      <c r="BR139" s="11"/>
      <c r="BS139" s="10"/>
      <c r="BT139" s="11"/>
      <c r="BV139" s="41"/>
      <c r="BW139" s="41">
        <f t="shared" si="15"/>
        <v>0</v>
      </c>
      <c r="BX139">
        <f t="shared" si="25"/>
        <v>0</v>
      </c>
      <c r="BZ139" s="39"/>
    </row>
    <row r="140" spans="1:78">
      <c r="A140">
        <v>67</v>
      </c>
      <c r="B140" s="6"/>
      <c r="C140" s="10"/>
      <c r="D140" s="32"/>
      <c r="E140" s="10"/>
      <c r="F140" s="32"/>
      <c r="G140" s="10"/>
      <c r="H140" s="32"/>
      <c r="I140" s="10"/>
      <c r="J140" s="32"/>
      <c r="K140" s="10"/>
      <c r="L140" s="240"/>
      <c r="M140" s="10"/>
      <c r="N140" s="32"/>
      <c r="O140" s="10"/>
      <c r="P140" s="32"/>
      <c r="Q140" s="10"/>
      <c r="R140" s="32"/>
      <c r="S140" s="10"/>
      <c r="T140" s="32"/>
      <c r="U140" s="10"/>
      <c r="V140" s="32"/>
      <c r="W140" s="10"/>
      <c r="X140" s="32"/>
      <c r="Y140" s="10"/>
      <c r="Z140" s="32"/>
      <c r="AA140" s="10"/>
      <c r="AB140" s="32"/>
      <c r="AC140" s="10"/>
      <c r="AD140" s="32"/>
      <c r="AE140" s="10"/>
      <c r="AF140" s="32"/>
      <c r="AG140" s="10"/>
      <c r="AH140" s="32"/>
      <c r="AI140" s="10"/>
      <c r="AJ140" s="32"/>
      <c r="AK140" s="10"/>
      <c r="AL140" s="32"/>
      <c r="AM140" s="10"/>
      <c r="AN140" s="32"/>
      <c r="AO140" s="10"/>
      <c r="AP140" s="32"/>
      <c r="AQ140" s="10"/>
      <c r="AR140" s="244"/>
      <c r="AS140" s="10"/>
      <c r="AT140" s="32"/>
      <c r="AU140" s="10"/>
      <c r="AV140" s="244"/>
      <c r="AW140" s="10"/>
      <c r="AX140" s="244"/>
      <c r="AY140" s="10"/>
      <c r="AZ140" s="247"/>
      <c r="BA140" s="10"/>
      <c r="BB140" s="244"/>
      <c r="BC140" s="10"/>
      <c r="BD140" s="247"/>
      <c r="BE140" s="10"/>
      <c r="BF140" s="247"/>
      <c r="BG140" s="10"/>
      <c r="BH140" s="11"/>
      <c r="BI140" s="10"/>
      <c r="BJ140" s="247"/>
      <c r="BK140" s="10"/>
      <c r="BL140" s="247"/>
      <c r="BM140" s="10"/>
      <c r="BN140" s="247"/>
      <c r="BO140" s="10"/>
      <c r="BP140" s="247"/>
      <c r="BQ140" s="10"/>
      <c r="BR140" s="11"/>
      <c r="BS140" s="10"/>
      <c r="BT140" s="11"/>
      <c r="BV140" s="41"/>
      <c r="BW140" s="41">
        <f t="shared" si="15"/>
        <v>0</v>
      </c>
      <c r="BX140">
        <f t="shared" si="25"/>
        <v>0</v>
      </c>
      <c r="BY140" t="e">
        <f>+BW140/BX140</f>
        <v>#DIV/0!</v>
      </c>
      <c r="BZ140">
        <f>+K140*2</f>
        <v>0</v>
      </c>
    </row>
    <row r="141" spans="1:78">
      <c r="A141">
        <v>68</v>
      </c>
      <c r="B141" s="6"/>
      <c r="C141" s="10"/>
      <c r="D141" s="32"/>
      <c r="E141" s="10"/>
      <c r="F141" s="32"/>
      <c r="G141" s="10"/>
      <c r="H141" s="32"/>
      <c r="I141" s="10"/>
      <c r="J141" s="32"/>
      <c r="K141" s="10"/>
      <c r="L141" s="32"/>
      <c r="M141" s="10"/>
      <c r="N141" s="32"/>
      <c r="O141" s="10"/>
      <c r="P141" s="32"/>
      <c r="Q141" s="10"/>
      <c r="R141" s="32"/>
      <c r="S141" s="10"/>
      <c r="T141" s="32"/>
      <c r="U141" s="10"/>
      <c r="V141" s="32"/>
      <c r="W141" s="10"/>
      <c r="X141" s="32"/>
      <c r="Y141" s="10"/>
      <c r="Z141" s="32"/>
      <c r="AA141" s="10"/>
      <c r="AB141" s="32"/>
      <c r="AC141" s="10"/>
      <c r="AD141" s="32"/>
      <c r="AE141" s="10"/>
      <c r="AF141" s="32"/>
      <c r="AG141" s="10"/>
      <c r="AH141" s="32"/>
      <c r="AI141" s="10"/>
      <c r="AJ141" s="32"/>
      <c r="AK141" s="10"/>
      <c r="AL141" s="32"/>
      <c r="AM141" s="10"/>
      <c r="AN141" s="32"/>
      <c r="AO141" s="10"/>
      <c r="AP141" s="32"/>
      <c r="AQ141" s="10"/>
      <c r="AR141" s="244"/>
      <c r="AS141" s="10"/>
      <c r="AT141" s="32"/>
      <c r="AU141" s="10"/>
      <c r="AV141" s="244"/>
      <c r="AW141" s="10"/>
      <c r="AX141" s="244"/>
      <c r="AY141" s="10"/>
      <c r="AZ141" s="247"/>
      <c r="BA141" s="10"/>
      <c r="BB141" s="244"/>
      <c r="BC141" s="10"/>
      <c r="BD141" s="247"/>
      <c r="BE141" s="10"/>
      <c r="BF141" s="247"/>
      <c r="BG141" s="10"/>
      <c r="BH141" s="11"/>
      <c r="BI141" s="10"/>
      <c r="BJ141" s="247"/>
      <c r="BK141" s="10"/>
      <c r="BL141" s="247"/>
      <c r="BM141" s="10"/>
      <c r="BN141" s="247"/>
      <c r="BO141" s="10"/>
      <c r="BP141" s="247"/>
      <c r="BQ141" s="10"/>
      <c r="BR141" s="11"/>
      <c r="BS141" s="10"/>
      <c r="BT141" s="11"/>
      <c r="BV141" s="41"/>
      <c r="BW141" s="41">
        <f t="shared" ref="BW141:BW204" si="26">+AI141+AE141+Y141+W141+U141+S141+Q141+O141+M141+I141+G141+E141+C141+AG141+K141+BS141+BZ141+AA141+AC141+AK141+AO141+AQ141+AY141+BQ141+BK141+BI141+BA141+AW141+AU141+AS141</f>
        <v>0</v>
      </c>
      <c r="BX141">
        <f t="shared" si="25"/>
        <v>0</v>
      </c>
    </row>
    <row r="142" spans="1:78">
      <c r="A142">
        <v>69</v>
      </c>
      <c r="B142" s="6"/>
      <c r="C142" s="10"/>
      <c r="D142" s="32"/>
      <c r="E142" s="10"/>
      <c r="F142" s="32"/>
      <c r="G142" s="10"/>
      <c r="H142" s="32"/>
      <c r="I142" s="10"/>
      <c r="J142" s="32"/>
      <c r="K142" s="10"/>
      <c r="L142" s="32"/>
      <c r="M142" s="10"/>
      <c r="N142" s="32"/>
      <c r="O142" s="10"/>
      <c r="P142" s="32"/>
      <c r="Q142" s="10"/>
      <c r="R142" s="32"/>
      <c r="S142" s="10"/>
      <c r="T142" s="32"/>
      <c r="U142" s="10"/>
      <c r="V142" s="32"/>
      <c r="W142" s="10"/>
      <c r="X142" s="32"/>
      <c r="Y142" s="10"/>
      <c r="Z142" s="32"/>
      <c r="AA142" s="10"/>
      <c r="AB142" s="32"/>
      <c r="AC142" s="10"/>
      <c r="AD142" s="32"/>
      <c r="AE142" s="10"/>
      <c r="AF142" s="32"/>
      <c r="AG142" s="10"/>
      <c r="AH142" s="32"/>
      <c r="AI142" s="10"/>
      <c r="AJ142" s="32"/>
      <c r="AK142" s="10"/>
      <c r="AL142" s="32"/>
      <c r="AM142" s="10"/>
      <c r="AN142" s="32"/>
      <c r="AO142" s="10"/>
      <c r="AP142" s="32"/>
      <c r="AQ142" s="10"/>
      <c r="AR142" s="244"/>
      <c r="AS142" s="10"/>
      <c r="AT142" s="32"/>
      <c r="AU142" s="10"/>
      <c r="AV142" s="244"/>
      <c r="AW142" s="10"/>
      <c r="AX142" s="244"/>
      <c r="AY142" s="10"/>
      <c r="AZ142" s="247"/>
      <c r="BA142" s="10"/>
      <c r="BB142" s="244"/>
      <c r="BC142" s="10"/>
      <c r="BD142" s="247"/>
      <c r="BE142" s="10"/>
      <c r="BF142" s="247"/>
      <c r="BG142" s="10"/>
      <c r="BH142" s="11"/>
      <c r="BI142" s="10"/>
      <c r="BJ142" s="247"/>
      <c r="BK142" s="10"/>
      <c r="BL142" s="247"/>
      <c r="BM142" s="10"/>
      <c r="BN142" s="247"/>
      <c r="BO142" s="10"/>
      <c r="BP142" s="247"/>
      <c r="BQ142" s="10"/>
      <c r="BR142" s="11"/>
      <c r="BS142" s="10"/>
      <c r="BT142" s="11"/>
      <c r="BV142" s="41"/>
      <c r="BW142" s="41">
        <f t="shared" si="26"/>
        <v>0</v>
      </c>
      <c r="BX142">
        <f t="shared" si="25"/>
        <v>0</v>
      </c>
      <c r="BY142" t="e">
        <f>+BW142/BX142</f>
        <v>#DIV/0!</v>
      </c>
      <c r="BZ142">
        <f>+K142</f>
        <v>0</v>
      </c>
    </row>
    <row r="143" spans="1:78">
      <c r="A143">
        <v>70</v>
      </c>
      <c r="B143" s="6"/>
      <c r="C143" s="10"/>
      <c r="D143" s="32"/>
      <c r="E143" s="10"/>
      <c r="F143" s="32"/>
      <c r="G143" s="10"/>
      <c r="H143" s="32"/>
      <c r="I143" s="10"/>
      <c r="J143" s="32"/>
      <c r="K143" s="10"/>
      <c r="L143" s="240"/>
      <c r="M143" s="10"/>
      <c r="N143" s="32"/>
      <c r="O143" s="10"/>
      <c r="P143" s="32"/>
      <c r="Q143" s="10"/>
      <c r="R143" s="32"/>
      <c r="S143" s="10"/>
      <c r="T143" s="32"/>
      <c r="U143" s="10"/>
      <c r="V143" s="32"/>
      <c r="W143" s="10"/>
      <c r="X143" s="32"/>
      <c r="Y143" s="10"/>
      <c r="Z143" s="32"/>
      <c r="AA143" s="10"/>
      <c r="AB143" s="32"/>
      <c r="AC143" s="10"/>
      <c r="AD143" s="32"/>
      <c r="AE143" s="10"/>
      <c r="AF143" s="32"/>
      <c r="AG143" s="10"/>
      <c r="AH143" s="32"/>
      <c r="AI143" s="10"/>
      <c r="AJ143" s="32"/>
      <c r="AK143" s="10"/>
      <c r="AL143" s="32"/>
      <c r="AM143" s="10"/>
      <c r="AN143" s="32"/>
      <c r="AO143" s="10"/>
      <c r="AP143" s="32"/>
      <c r="AQ143" s="10"/>
      <c r="AR143" s="244"/>
      <c r="AS143" s="10"/>
      <c r="AT143" s="32"/>
      <c r="AU143" s="10"/>
      <c r="AV143" s="244"/>
      <c r="AW143" s="10"/>
      <c r="AX143" s="244"/>
      <c r="AY143" s="10"/>
      <c r="AZ143" s="247"/>
      <c r="BA143" s="10"/>
      <c r="BB143" s="244"/>
      <c r="BC143" s="10"/>
      <c r="BD143" s="247"/>
      <c r="BE143" s="10"/>
      <c r="BF143" s="247"/>
      <c r="BG143" s="10"/>
      <c r="BH143" s="11"/>
      <c r="BI143" s="10"/>
      <c r="BJ143" s="247"/>
      <c r="BK143" s="10"/>
      <c r="BL143" s="247"/>
      <c r="BM143" s="10"/>
      <c r="BN143" s="247"/>
      <c r="BO143" s="10"/>
      <c r="BP143" s="247"/>
      <c r="BQ143" s="10"/>
      <c r="BR143" s="11"/>
      <c r="BS143" s="10"/>
      <c r="BT143" s="11"/>
      <c r="BV143" s="41"/>
      <c r="BW143" s="41">
        <f t="shared" si="26"/>
        <v>0</v>
      </c>
      <c r="BX143">
        <f t="shared" si="25"/>
        <v>0</v>
      </c>
      <c r="BY143" t="e">
        <f>+BW143/BX143</f>
        <v>#DIV/0!</v>
      </c>
      <c r="BZ143">
        <f>+K143*2</f>
        <v>0</v>
      </c>
    </row>
    <row r="144" spans="1:78">
      <c r="A144">
        <v>71</v>
      </c>
      <c r="B144" s="6"/>
      <c r="C144" s="10"/>
      <c r="D144" s="32"/>
      <c r="E144" s="10"/>
      <c r="F144" s="32"/>
      <c r="G144" s="10"/>
      <c r="H144" s="32"/>
      <c r="I144" s="10"/>
      <c r="J144" s="32"/>
      <c r="K144" s="10"/>
      <c r="L144" s="32"/>
      <c r="M144" s="10"/>
      <c r="N144" s="32"/>
      <c r="O144" s="10"/>
      <c r="P144" s="32"/>
      <c r="Q144" s="10"/>
      <c r="R144" s="32"/>
      <c r="S144" s="10"/>
      <c r="T144" s="32"/>
      <c r="U144" s="10"/>
      <c r="V144" s="32"/>
      <c r="W144" s="10"/>
      <c r="X144" s="32"/>
      <c r="Y144" s="10"/>
      <c r="Z144" s="32"/>
      <c r="AA144" s="10"/>
      <c r="AB144" s="32"/>
      <c r="AC144" s="10"/>
      <c r="AD144" s="32"/>
      <c r="AE144" s="10"/>
      <c r="AF144" s="32"/>
      <c r="AG144" s="10"/>
      <c r="AH144" s="32"/>
      <c r="AI144" s="10"/>
      <c r="AJ144" s="32"/>
      <c r="AK144" s="10"/>
      <c r="AL144" s="32"/>
      <c r="AM144" s="10"/>
      <c r="AN144" s="32"/>
      <c r="AO144" s="10"/>
      <c r="AP144" s="32"/>
      <c r="AQ144" s="10"/>
      <c r="AR144" s="244"/>
      <c r="AS144" s="10"/>
      <c r="AT144" s="32"/>
      <c r="AU144" s="10"/>
      <c r="AV144" s="244"/>
      <c r="AW144" s="10"/>
      <c r="AX144" s="244"/>
      <c r="AY144" s="10"/>
      <c r="AZ144" s="247"/>
      <c r="BA144" s="10"/>
      <c r="BB144" s="244"/>
      <c r="BC144" s="10"/>
      <c r="BD144" s="247"/>
      <c r="BE144" s="10"/>
      <c r="BF144" s="247"/>
      <c r="BG144" s="10"/>
      <c r="BH144" s="11"/>
      <c r="BI144" s="10"/>
      <c r="BJ144" s="247"/>
      <c r="BK144" s="10"/>
      <c r="BL144" s="247"/>
      <c r="BM144" s="10"/>
      <c r="BN144" s="247"/>
      <c r="BO144" s="10"/>
      <c r="BP144" s="247"/>
      <c r="BQ144" s="10"/>
      <c r="BR144" s="11"/>
      <c r="BS144" s="10"/>
      <c r="BT144" s="11"/>
      <c r="BV144" s="41"/>
      <c r="BW144" s="41">
        <f t="shared" si="26"/>
        <v>0</v>
      </c>
      <c r="BX144">
        <f t="shared" si="25"/>
        <v>0</v>
      </c>
    </row>
    <row r="145" spans="1:78">
      <c r="A145">
        <v>72</v>
      </c>
      <c r="B145" s="6"/>
      <c r="C145" s="10"/>
      <c r="D145" s="32"/>
      <c r="E145" s="10"/>
      <c r="F145" s="32"/>
      <c r="G145" s="10"/>
      <c r="H145" s="32"/>
      <c r="I145" s="10"/>
      <c r="J145" s="32"/>
      <c r="K145" s="10"/>
      <c r="L145" s="32"/>
      <c r="M145" s="10"/>
      <c r="N145" s="32"/>
      <c r="O145" s="10"/>
      <c r="P145" s="32"/>
      <c r="Q145" s="10"/>
      <c r="R145" s="32"/>
      <c r="S145" s="10"/>
      <c r="T145" s="32"/>
      <c r="U145" s="10"/>
      <c r="V145" s="32"/>
      <c r="W145" s="10"/>
      <c r="X145" s="32"/>
      <c r="Y145" s="10"/>
      <c r="Z145" s="32"/>
      <c r="AA145" s="10"/>
      <c r="AB145" s="32"/>
      <c r="AC145" s="10"/>
      <c r="AD145" s="32"/>
      <c r="AE145" s="10"/>
      <c r="AF145" s="32"/>
      <c r="AG145" s="10"/>
      <c r="AH145" s="32"/>
      <c r="AI145" s="10"/>
      <c r="AJ145" s="32"/>
      <c r="AK145" s="10"/>
      <c r="AL145" s="32"/>
      <c r="AM145" s="10"/>
      <c r="AN145" s="32"/>
      <c r="AO145" s="10"/>
      <c r="AP145" s="32"/>
      <c r="AQ145" s="10"/>
      <c r="AR145" s="244"/>
      <c r="AS145" s="10"/>
      <c r="AT145" s="32"/>
      <c r="AU145" s="10"/>
      <c r="AV145" s="244"/>
      <c r="AW145" s="10"/>
      <c r="AX145" s="244"/>
      <c r="AY145" s="10"/>
      <c r="AZ145" s="247"/>
      <c r="BA145" s="10"/>
      <c r="BB145" s="244"/>
      <c r="BC145" s="10"/>
      <c r="BD145" s="247"/>
      <c r="BE145" s="10"/>
      <c r="BF145" s="247"/>
      <c r="BG145" s="10"/>
      <c r="BH145" s="11"/>
      <c r="BI145" s="10"/>
      <c r="BJ145" s="247"/>
      <c r="BK145" s="10"/>
      <c r="BL145" s="247"/>
      <c r="BM145" s="10"/>
      <c r="BN145" s="247"/>
      <c r="BO145" s="10"/>
      <c r="BP145" s="247"/>
      <c r="BQ145" s="10"/>
      <c r="BR145" s="11"/>
      <c r="BS145" s="10"/>
      <c r="BT145" s="11"/>
      <c r="BV145" s="41"/>
      <c r="BW145" s="41">
        <f t="shared" si="26"/>
        <v>0</v>
      </c>
      <c r="BX145">
        <f t="shared" si="25"/>
        <v>0</v>
      </c>
    </row>
    <row r="146" spans="1:78">
      <c r="A146">
        <v>73</v>
      </c>
      <c r="B146" s="6"/>
      <c r="C146" s="10"/>
      <c r="D146" s="32"/>
      <c r="E146" s="10"/>
      <c r="F146" s="32"/>
      <c r="G146" s="10"/>
      <c r="H146" s="32"/>
      <c r="I146" s="10"/>
      <c r="J146" s="32"/>
      <c r="K146" s="10"/>
      <c r="L146" s="32"/>
      <c r="M146" s="10"/>
      <c r="N146" s="32"/>
      <c r="O146" s="10"/>
      <c r="P146" s="32"/>
      <c r="Q146" s="10"/>
      <c r="R146" s="32"/>
      <c r="S146" s="10"/>
      <c r="T146" s="32"/>
      <c r="U146" s="10"/>
      <c r="V146" s="32"/>
      <c r="W146" s="10"/>
      <c r="X146" s="32"/>
      <c r="Y146" s="10"/>
      <c r="Z146" s="32"/>
      <c r="AA146" s="10"/>
      <c r="AB146" s="32"/>
      <c r="AC146" s="10"/>
      <c r="AD146" s="32"/>
      <c r="AE146" s="10"/>
      <c r="AF146" s="32"/>
      <c r="AG146" s="10"/>
      <c r="AH146" s="32"/>
      <c r="AI146" s="10"/>
      <c r="AJ146" s="32"/>
      <c r="AK146" s="10"/>
      <c r="AL146" s="32"/>
      <c r="AM146" s="10"/>
      <c r="AN146" s="32"/>
      <c r="AO146" s="10"/>
      <c r="AP146" s="32"/>
      <c r="AQ146" s="10"/>
      <c r="AR146" s="244"/>
      <c r="AS146" s="10"/>
      <c r="AT146" s="32"/>
      <c r="AU146" s="10"/>
      <c r="AV146" s="244"/>
      <c r="AW146" s="10"/>
      <c r="AX146" s="244"/>
      <c r="AY146" s="10"/>
      <c r="AZ146" s="247"/>
      <c r="BA146" s="10"/>
      <c r="BB146" s="244"/>
      <c r="BC146" s="10"/>
      <c r="BD146" s="247"/>
      <c r="BE146" s="10"/>
      <c r="BF146" s="247"/>
      <c r="BG146" s="10"/>
      <c r="BH146" s="11"/>
      <c r="BI146" s="10"/>
      <c r="BJ146" s="247"/>
      <c r="BK146" s="10"/>
      <c r="BL146" s="247"/>
      <c r="BM146" s="10"/>
      <c r="BN146" s="247"/>
      <c r="BO146" s="10"/>
      <c r="BP146" s="247"/>
      <c r="BQ146" s="10"/>
      <c r="BR146" s="11"/>
      <c r="BS146" s="10"/>
      <c r="BT146" s="11"/>
      <c r="BV146" s="41"/>
      <c r="BW146" s="41">
        <f t="shared" si="26"/>
        <v>0</v>
      </c>
      <c r="BX146">
        <f t="shared" si="25"/>
        <v>0</v>
      </c>
    </row>
    <row r="147" spans="1:78">
      <c r="A147">
        <v>74</v>
      </c>
      <c r="B147" s="6"/>
      <c r="C147" s="10"/>
      <c r="D147" s="32"/>
      <c r="E147" s="10"/>
      <c r="F147" s="32"/>
      <c r="G147" s="10"/>
      <c r="H147" s="32"/>
      <c r="I147" s="10"/>
      <c r="J147" s="32"/>
      <c r="K147" s="10"/>
      <c r="L147" s="32"/>
      <c r="M147" s="10"/>
      <c r="N147" s="32"/>
      <c r="O147" s="10"/>
      <c r="P147" s="32"/>
      <c r="Q147" s="10"/>
      <c r="R147" s="32"/>
      <c r="S147" s="10"/>
      <c r="T147" s="32"/>
      <c r="U147" s="10"/>
      <c r="V147" s="32"/>
      <c r="W147" s="10"/>
      <c r="X147" s="32"/>
      <c r="Y147" s="10"/>
      <c r="Z147" s="32"/>
      <c r="AA147" s="10"/>
      <c r="AB147" s="32"/>
      <c r="AC147" s="10"/>
      <c r="AD147" s="32"/>
      <c r="AE147" s="10"/>
      <c r="AF147" s="32"/>
      <c r="AG147" s="10"/>
      <c r="AH147" s="32"/>
      <c r="AI147" s="10"/>
      <c r="AJ147" s="32"/>
      <c r="AK147" s="10"/>
      <c r="AL147" s="32"/>
      <c r="AM147" s="10"/>
      <c r="AN147" s="32"/>
      <c r="AO147" s="10"/>
      <c r="AP147" s="32"/>
      <c r="AQ147" s="10"/>
      <c r="AR147" s="244"/>
      <c r="AS147" s="10"/>
      <c r="AT147" s="32"/>
      <c r="AU147" s="10"/>
      <c r="AV147" s="244"/>
      <c r="AW147" s="10"/>
      <c r="AX147" s="244"/>
      <c r="AY147" s="10"/>
      <c r="AZ147" s="247"/>
      <c r="BA147" s="10"/>
      <c r="BB147" s="244"/>
      <c r="BC147" s="10"/>
      <c r="BD147" s="247"/>
      <c r="BE147" s="10"/>
      <c r="BF147" s="247"/>
      <c r="BG147" s="10"/>
      <c r="BH147" s="11"/>
      <c r="BI147" s="10"/>
      <c r="BJ147" s="247"/>
      <c r="BK147" s="10"/>
      <c r="BL147" s="247"/>
      <c r="BM147" s="10"/>
      <c r="BN147" s="247"/>
      <c r="BO147" s="10"/>
      <c r="BP147" s="247"/>
      <c r="BQ147" s="10"/>
      <c r="BR147" s="11"/>
      <c r="BS147" s="10"/>
      <c r="BT147" s="11"/>
      <c r="BV147" s="41"/>
      <c r="BW147" s="41">
        <f t="shared" si="26"/>
        <v>0</v>
      </c>
      <c r="BX147">
        <f t="shared" si="25"/>
        <v>0</v>
      </c>
    </row>
    <row r="148" spans="1:78">
      <c r="A148">
        <v>75</v>
      </c>
      <c r="B148" s="6"/>
      <c r="C148" s="10"/>
      <c r="D148" s="32"/>
      <c r="E148" s="10"/>
      <c r="F148" s="32"/>
      <c r="G148" s="10"/>
      <c r="H148" s="32"/>
      <c r="I148" s="10"/>
      <c r="J148" s="32"/>
      <c r="K148" s="94"/>
      <c r="L148" s="32"/>
      <c r="M148" s="10"/>
      <c r="N148" s="32"/>
      <c r="O148" s="10"/>
      <c r="P148" s="32"/>
      <c r="Q148" s="10"/>
      <c r="R148" s="32"/>
      <c r="S148" s="10"/>
      <c r="T148" s="32"/>
      <c r="U148" s="10"/>
      <c r="V148" s="32"/>
      <c r="W148" s="10"/>
      <c r="X148" s="32"/>
      <c r="Y148" s="10"/>
      <c r="Z148" s="32"/>
      <c r="AA148" s="10"/>
      <c r="AB148" s="32"/>
      <c r="AC148" s="10"/>
      <c r="AD148" s="32"/>
      <c r="AE148" s="10"/>
      <c r="AF148" s="32"/>
      <c r="AG148" s="10"/>
      <c r="AH148" s="32"/>
      <c r="AI148" s="10"/>
      <c r="AJ148" s="32"/>
      <c r="AK148" s="10"/>
      <c r="AL148" s="32"/>
      <c r="AM148" s="10"/>
      <c r="AN148" s="32"/>
      <c r="AO148" s="10"/>
      <c r="AP148" s="32"/>
      <c r="AQ148" s="10"/>
      <c r="AR148" s="244"/>
      <c r="AS148" s="10"/>
      <c r="AT148" s="32"/>
      <c r="AU148" s="10"/>
      <c r="AV148" s="244"/>
      <c r="AW148" s="10"/>
      <c r="AX148" s="244"/>
      <c r="AY148" s="7"/>
      <c r="AZ148" s="249"/>
      <c r="BA148" s="10"/>
      <c r="BB148" s="244"/>
      <c r="BC148" s="7"/>
      <c r="BD148" s="249"/>
      <c r="BE148" s="7"/>
      <c r="BF148" s="249"/>
      <c r="BG148" s="7"/>
      <c r="BH148" s="8"/>
      <c r="BI148" s="7"/>
      <c r="BJ148" s="249"/>
      <c r="BK148" s="7"/>
      <c r="BL148" s="249"/>
      <c r="BM148" s="7"/>
      <c r="BN148" s="249"/>
      <c r="BO148" s="7"/>
      <c r="BP148" s="249"/>
      <c r="BQ148" s="7"/>
      <c r="BR148" s="8"/>
      <c r="BS148" s="7"/>
      <c r="BT148" s="8"/>
      <c r="BV148" s="41"/>
      <c r="BW148" s="41">
        <f t="shared" si="26"/>
        <v>0</v>
      </c>
      <c r="BX148">
        <f t="shared" ref="BX148:BX166" si="27">COUNT(C148:BT148)/2</f>
        <v>0</v>
      </c>
      <c r="BZ148" s="39"/>
    </row>
    <row r="149" spans="1:78">
      <c r="A149">
        <v>76</v>
      </c>
      <c r="B149" s="6"/>
      <c r="C149" s="10"/>
      <c r="D149" s="32"/>
      <c r="E149" s="10"/>
      <c r="F149" s="32"/>
      <c r="G149" s="10"/>
      <c r="H149" s="32"/>
      <c r="I149" s="10"/>
      <c r="J149" s="32"/>
      <c r="K149" s="10"/>
      <c r="L149" s="32"/>
      <c r="M149" s="10"/>
      <c r="N149" s="32"/>
      <c r="O149" s="10"/>
      <c r="P149" s="32"/>
      <c r="Q149" s="10"/>
      <c r="R149" s="32"/>
      <c r="S149" s="10"/>
      <c r="T149" s="32"/>
      <c r="U149" s="10"/>
      <c r="V149" s="32"/>
      <c r="W149" s="10"/>
      <c r="X149" s="32"/>
      <c r="Y149" s="10"/>
      <c r="Z149" s="32"/>
      <c r="AA149" s="10"/>
      <c r="AB149" s="32"/>
      <c r="AC149" s="10"/>
      <c r="AD149" s="32"/>
      <c r="AE149" s="10"/>
      <c r="AF149" s="32"/>
      <c r="AG149" s="10"/>
      <c r="AH149" s="32"/>
      <c r="AI149" s="10"/>
      <c r="AJ149" s="32"/>
      <c r="AK149" s="10"/>
      <c r="AL149" s="32"/>
      <c r="AM149" s="10"/>
      <c r="AN149" s="32"/>
      <c r="AO149" s="10"/>
      <c r="AP149" s="32"/>
      <c r="AQ149" s="10"/>
      <c r="AR149" s="244"/>
      <c r="AS149" s="10"/>
      <c r="AT149" s="32"/>
      <c r="AU149" s="10"/>
      <c r="AV149" s="244"/>
      <c r="AW149" s="10"/>
      <c r="AX149" s="244"/>
      <c r="AY149" s="7"/>
      <c r="AZ149" s="249"/>
      <c r="BA149" s="10"/>
      <c r="BB149" s="244"/>
      <c r="BC149" s="7"/>
      <c r="BD149" s="249"/>
      <c r="BE149" s="7"/>
      <c r="BF149" s="249"/>
      <c r="BG149" s="7"/>
      <c r="BH149" s="8"/>
      <c r="BI149" s="7"/>
      <c r="BJ149" s="249"/>
      <c r="BK149" s="7"/>
      <c r="BL149" s="249"/>
      <c r="BM149" s="7"/>
      <c r="BN149" s="249"/>
      <c r="BO149" s="7"/>
      <c r="BP149" s="249"/>
      <c r="BQ149" s="7"/>
      <c r="BR149" s="8"/>
      <c r="BS149" s="7"/>
      <c r="BT149" s="8"/>
      <c r="BV149" s="41"/>
      <c r="BW149" s="41">
        <f t="shared" si="26"/>
        <v>0</v>
      </c>
      <c r="BX149">
        <f t="shared" si="27"/>
        <v>0</v>
      </c>
    </row>
    <row r="150" spans="1:78">
      <c r="A150">
        <v>77</v>
      </c>
      <c r="B150" s="6"/>
      <c r="C150" s="10"/>
      <c r="D150" s="32"/>
      <c r="E150" s="10"/>
      <c r="F150" s="32"/>
      <c r="G150" s="10"/>
      <c r="H150" s="32"/>
      <c r="I150" s="10"/>
      <c r="J150" s="32"/>
      <c r="K150" s="10"/>
      <c r="L150" s="32"/>
      <c r="M150" s="10"/>
      <c r="N150" s="32"/>
      <c r="O150" s="10"/>
      <c r="P150" s="32"/>
      <c r="Q150" s="10"/>
      <c r="R150" s="32"/>
      <c r="S150" s="10"/>
      <c r="T150" s="32"/>
      <c r="U150" s="10"/>
      <c r="V150" s="32"/>
      <c r="W150" s="10"/>
      <c r="X150" s="32"/>
      <c r="Y150" s="10"/>
      <c r="Z150" s="32"/>
      <c r="AA150" s="10"/>
      <c r="AB150" s="32"/>
      <c r="AC150" s="10"/>
      <c r="AD150" s="32"/>
      <c r="AE150" s="10"/>
      <c r="AF150" s="32"/>
      <c r="AG150" s="10"/>
      <c r="AH150" s="32"/>
      <c r="AI150" s="10"/>
      <c r="AJ150" s="32"/>
      <c r="AK150" s="10"/>
      <c r="AL150" s="32"/>
      <c r="AM150" s="10"/>
      <c r="AN150" s="32"/>
      <c r="AO150" s="10"/>
      <c r="AP150" s="32"/>
      <c r="AQ150" s="10"/>
      <c r="AR150" s="244"/>
      <c r="AS150" s="10"/>
      <c r="AT150" s="32"/>
      <c r="AU150" s="10"/>
      <c r="AV150" s="244"/>
      <c r="AW150" s="10"/>
      <c r="AX150" s="244"/>
      <c r="AY150" s="7"/>
      <c r="AZ150" s="249"/>
      <c r="BA150" s="10"/>
      <c r="BB150" s="244"/>
      <c r="BC150" s="7"/>
      <c r="BD150" s="249"/>
      <c r="BE150" s="7"/>
      <c r="BF150" s="249"/>
      <c r="BG150" s="7"/>
      <c r="BH150" s="8"/>
      <c r="BI150" s="7"/>
      <c r="BJ150" s="249"/>
      <c r="BK150" s="7"/>
      <c r="BL150" s="249"/>
      <c r="BM150" s="7"/>
      <c r="BN150" s="249"/>
      <c r="BO150" s="7"/>
      <c r="BP150" s="249"/>
      <c r="BQ150" s="7"/>
      <c r="BR150" s="8"/>
      <c r="BS150" s="7"/>
      <c r="BT150" s="8"/>
      <c r="BV150" s="41"/>
      <c r="BW150" s="41">
        <f t="shared" si="26"/>
        <v>0</v>
      </c>
      <c r="BX150">
        <f t="shared" si="27"/>
        <v>0</v>
      </c>
    </row>
    <row r="151" spans="1:78">
      <c r="A151">
        <v>78</v>
      </c>
      <c r="B151" s="6"/>
      <c r="C151" s="10"/>
      <c r="D151" s="32"/>
      <c r="E151" s="10"/>
      <c r="F151" s="32"/>
      <c r="G151" s="10"/>
      <c r="H151" s="32"/>
      <c r="I151" s="10"/>
      <c r="J151" s="32"/>
      <c r="K151" s="10"/>
      <c r="L151" s="32"/>
      <c r="M151" s="10"/>
      <c r="N151" s="32"/>
      <c r="O151" s="10"/>
      <c r="P151" s="32"/>
      <c r="Q151" s="10"/>
      <c r="R151" s="32"/>
      <c r="S151" s="10"/>
      <c r="T151" s="32"/>
      <c r="U151" s="10"/>
      <c r="V151" s="32"/>
      <c r="W151" s="10"/>
      <c r="X151" s="32"/>
      <c r="Y151" s="10"/>
      <c r="Z151" s="32"/>
      <c r="AA151" s="10"/>
      <c r="AB151" s="32"/>
      <c r="AC151" s="10"/>
      <c r="AD151" s="32"/>
      <c r="AE151" s="10"/>
      <c r="AF151" s="32"/>
      <c r="AG151" s="10"/>
      <c r="AH151" s="32"/>
      <c r="AI151" s="10"/>
      <c r="AJ151" s="32"/>
      <c r="AK151" s="10"/>
      <c r="AL151" s="32"/>
      <c r="AM151" s="10"/>
      <c r="AN151" s="32"/>
      <c r="AO151" s="10"/>
      <c r="AP151" s="32"/>
      <c r="AQ151" s="10"/>
      <c r="AR151" s="244"/>
      <c r="AS151" s="10"/>
      <c r="AT151" s="32"/>
      <c r="AU151" s="10"/>
      <c r="AV151" s="244"/>
      <c r="AW151" s="10"/>
      <c r="AX151" s="244"/>
      <c r="AY151" s="7"/>
      <c r="AZ151" s="249"/>
      <c r="BA151" s="10"/>
      <c r="BB151" s="244"/>
      <c r="BC151" s="7"/>
      <c r="BD151" s="249"/>
      <c r="BE151" s="7"/>
      <c r="BF151" s="249"/>
      <c r="BG151" s="7"/>
      <c r="BH151" s="8"/>
      <c r="BI151" s="7"/>
      <c r="BJ151" s="249"/>
      <c r="BK151" s="7"/>
      <c r="BL151" s="249"/>
      <c r="BM151" s="7"/>
      <c r="BN151" s="249"/>
      <c r="BO151" s="7"/>
      <c r="BP151" s="249"/>
      <c r="BQ151" s="7"/>
      <c r="BR151" s="8"/>
      <c r="BS151" s="7"/>
      <c r="BT151" s="8"/>
      <c r="BV151" s="41"/>
      <c r="BW151" s="41">
        <f t="shared" si="26"/>
        <v>0</v>
      </c>
      <c r="BX151">
        <f t="shared" si="27"/>
        <v>0</v>
      </c>
    </row>
    <row r="152" spans="1:78">
      <c r="A152">
        <v>79</v>
      </c>
      <c r="B152" s="6"/>
      <c r="C152" s="10"/>
      <c r="D152" s="32"/>
      <c r="E152" s="10"/>
      <c r="F152" s="32"/>
      <c r="G152" s="94"/>
      <c r="H152" s="32"/>
      <c r="I152" s="10"/>
      <c r="J152" s="32"/>
      <c r="K152" s="10"/>
      <c r="L152" s="32"/>
      <c r="M152" s="10"/>
      <c r="N152" s="32"/>
      <c r="O152" s="10"/>
      <c r="P152" s="32"/>
      <c r="Q152" s="10"/>
      <c r="R152" s="32"/>
      <c r="S152" s="10"/>
      <c r="T152" s="32"/>
      <c r="U152" s="10"/>
      <c r="V152" s="32"/>
      <c r="W152" s="10"/>
      <c r="X152" s="32"/>
      <c r="Y152" s="10"/>
      <c r="Z152" s="32"/>
      <c r="AA152" s="10"/>
      <c r="AB152" s="32"/>
      <c r="AC152" s="10"/>
      <c r="AD152" s="32"/>
      <c r="AE152" s="10"/>
      <c r="AF152" s="32"/>
      <c r="AG152" s="10"/>
      <c r="AH152" s="32"/>
      <c r="AI152" s="10"/>
      <c r="AJ152" s="32"/>
      <c r="AK152" s="10"/>
      <c r="AL152" s="32"/>
      <c r="AM152" s="10"/>
      <c r="AN152" s="32"/>
      <c r="AO152" s="94"/>
      <c r="AP152" s="32"/>
      <c r="AQ152" s="10"/>
      <c r="AR152" s="244"/>
      <c r="AS152" s="94"/>
      <c r="AT152" s="32"/>
      <c r="AU152" s="10"/>
      <c r="AV152" s="244"/>
      <c r="AW152" s="10"/>
      <c r="AX152" s="244"/>
      <c r="AY152" s="10"/>
      <c r="AZ152" s="247"/>
      <c r="BA152" s="10"/>
      <c r="BB152" s="244"/>
      <c r="BC152" s="10"/>
      <c r="BD152" s="247"/>
      <c r="BE152" s="10"/>
      <c r="BF152" s="247"/>
      <c r="BG152" s="94"/>
      <c r="BH152" s="32"/>
      <c r="BI152" s="10"/>
      <c r="BJ152" s="247"/>
      <c r="BK152" s="10"/>
      <c r="BL152" s="247"/>
      <c r="BM152" s="10"/>
      <c r="BN152" s="247"/>
      <c r="BO152" s="10"/>
      <c r="BP152" s="247"/>
      <c r="BQ152" s="94"/>
      <c r="BR152" s="32"/>
      <c r="BS152" s="94"/>
      <c r="BT152" s="32"/>
      <c r="BV152" s="41"/>
      <c r="BW152" s="41">
        <f t="shared" si="26"/>
        <v>0</v>
      </c>
      <c r="BX152">
        <f t="shared" si="27"/>
        <v>0</v>
      </c>
    </row>
    <row r="153" spans="1:78">
      <c r="A153">
        <v>80</v>
      </c>
      <c r="B153" s="6"/>
      <c r="C153" s="10"/>
      <c r="D153" s="32"/>
      <c r="E153" s="10"/>
      <c r="F153" s="32"/>
      <c r="G153" s="10"/>
      <c r="H153" s="32"/>
      <c r="I153" s="10"/>
      <c r="J153" s="32"/>
      <c r="K153" s="10"/>
      <c r="L153" s="32"/>
      <c r="M153" s="10"/>
      <c r="N153" s="32"/>
      <c r="O153" s="10"/>
      <c r="P153" s="32"/>
      <c r="Q153" s="10"/>
      <c r="R153" s="32"/>
      <c r="S153" s="10"/>
      <c r="T153" s="32"/>
      <c r="U153" s="10"/>
      <c r="V153" s="32"/>
      <c r="W153" s="10"/>
      <c r="X153" s="32"/>
      <c r="Y153" s="10"/>
      <c r="Z153" s="32"/>
      <c r="AA153" s="10"/>
      <c r="AB153" s="32"/>
      <c r="AC153" s="10"/>
      <c r="AD153" s="32"/>
      <c r="AE153" s="10"/>
      <c r="AF153" s="32"/>
      <c r="AG153" s="10"/>
      <c r="AH153" s="32"/>
      <c r="AI153" s="10"/>
      <c r="AJ153" s="32"/>
      <c r="AK153" s="10"/>
      <c r="AL153" s="32"/>
      <c r="AM153" s="10"/>
      <c r="AN153" s="32"/>
      <c r="AO153" s="10"/>
      <c r="AP153" s="32"/>
      <c r="AQ153" s="10"/>
      <c r="AR153" s="244"/>
      <c r="AS153" s="10"/>
      <c r="AT153" s="32"/>
      <c r="AU153" s="10"/>
      <c r="AV153" s="244"/>
      <c r="AW153" s="10"/>
      <c r="AX153" s="244"/>
      <c r="AY153" s="7"/>
      <c r="AZ153" s="249"/>
      <c r="BA153" s="10"/>
      <c r="BB153" s="244"/>
      <c r="BC153" s="7"/>
      <c r="BD153" s="249"/>
      <c r="BE153" s="7"/>
      <c r="BF153" s="249"/>
      <c r="BG153" s="7"/>
      <c r="BH153" s="8"/>
      <c r="BI153" s="7"/>
      <c r="BJ153" s="249"/>
      <c r="BK153" s="7"/>
      <c r="BL153" s="249"/>
      <c r="BM153" s="7"/>
      <c r="BN153" s="249"/>
      <c r="BO153" s="7"/>
      <c r="BP153" s="249"/>
      <c r="BQ153" s="7"/>
      <c r="BR153" s="8"/>
      <c r="BS153" s="7"/>
      <c r="BT153" s="8"/>
      <c r="BU153" s="28"/>
      <c r="BV153" s="41"/>
      <c r="BW153" s="41">
        <f t="shared" si="26"/>
        <v>0</v>
      </c>
      <c r="BX153">
        <f t="shared" si="27"/>
        <v>0</v>
      </c>
    </row>
    <row r="154" spans="1:78">
      <c r="A154">
        <v>81</v>
      </c>
      <c r="B154" s="6"/>
      <c r="C154" s="10"/>
      <c r="D154" s="32"/>
      <c r="E154" s="10"/>
      <c r="F154" s="32"/>
      <c r="G154" s="10"/>
      <c r="H154" s="32"/>
      <c r="I154" s="10"/>
      <c r="J154" s="32"/>
      <c r="K154" s="10"/>
      <c r="L154" s="32"/>
      <c r="M154" s="10"/>
      <c r="N154" s="32"/>
      <c r="O154" s="10"/>
      <c r="P154" s="32"/>
      <c r="Q154" s="10"/>
      <c r="R154" s="32"/>
      <c r="S154" s="10"/>
      <c r="T154" s="32"/>
      <c r="U154" s="10"/>
      <c r="V154" s="32"/>
      <c r="W154" s="10"/>
      <c r="X154" s="32"/>
      <c r="Y154" s="10"/>
      <c r="Z154" s="32"/>
      <c r="AA154" s="10"/>
      <c r="AB154" s="32"/>
      <c r="AC154" s="10"/>
      <c r="AD154" s="32"/>
      <c r="AE154" s="10"/>
      <c r="AF154" s="32"/>
      <c r="AG154" s="10"/>
      <c r="AH154" s="32"/>
      <c r="AI154" s="10"/>
      <c r="AJ154" s="32"/>
      <c r="AK154" s="10"/>
      <c r="AL154" s="32"/>
      <c r="AM154" s="10"/>
      <c r="AN154" s="32"/>
      <c r="AO154" s="10"/>
      <c r="AP154" s="32"/>
      <c r="AQ154" s="10"/>
      <c r="AR154" s="244"/>
      <c r="AS154" s="10"/>
      <c r="AT154" s="32"/>
      <c r="AU154" s="10"/>
      <c r="AV154" s="244"/>
      <c r="AW154" s="10"/>
      <c r="AX154" s="244"/>
      <c r="AY154" s="7"/>
      <c r="AZ154" s="249"/>
      <c r="BA154" s="10"/>
      <c r="BB154" s="244"/>
      <c r="BC154" s="7"/>
      <c r="BD154" s="249"/>
      <c r="BE154" s="7"/>
      <c r="BF154" s="249"/>
      <c r="BG154" s="7"/>
      <c r="BH154" s="8"/>
      <c r="BI154" s="7"/>
      <c r="BJ154" s="249"/>
      <c r="BK154" s="7"/>
      <c r="BL154" s="249"/>
      <c r="BM154" s="7"/>
      <c r="BN154" s="249"/>
      <c r="BO154" s="7"/>
      <c r="BP154" s="249"/>
      <c r="BQ154" s="7"/>
      <c r="BR154" s="8"/>
      <c r="BS154" s="7"/>
      <c r="BT154" s="8"/>
      <c r="BU154" s="28"/>
      <c r="BV154" s="41"/>
      <c r="BW154" s="41">
        <f t="shared" si="26"/>
        <v>0</v>
      </c>
      <c r="BX154">
        <f t="shared" si="27"/>
        <v>0</v>
      </c>
    </row>
    <row r="155" spans="1:78">
      <c r="A155">
        <v>82</v>
      </c>
      <c r="B155" s="6"/>
      <c r="C155" s="10"/>
      <c r="D155" s="32"/>
      <c r="E155" s="10"/>
      <c r="F155" s="32"/>
      <c r="G155" s="10"/>
      <c r="H155" s="32"/>
      <c r="I155" s="10"/>
      <c r="J155" s="32"/>
      <c r="K155" s="10"/>
      <c r="L155" s="32"/>
      <c r="M155" s="10"/>
      <c r="N155" s="32"/>
      <c r="O155" s="10"/>
      <c r="P155" s="32"/>
      <c r="Q155" s="10"/>
      <c r="R155" s="32"/>
      <c r="S155" s="10"/>
      <c r="T155" s="32"/>
      <c r="U155" s="10"/>
      <c r="V155" s="32"/>
      <c r="W155" s="10"/>
      <c r="X155" s="32"/>
      <c r="Y155" s="10"/>
      <c r="Z155" s="32"/>
      <c r="AA155" s="10"/>
      <c r="AB155" s="32"/>
      <c r="AC155" s="10"/>
      <c r="AD155" s="32"/>
      <c r="AE155" s="10"/>
      <c r="AF155" s="32"/>
      <c r="AG155" s="10"/>
      <c r="AH155" s="32"/>
      <c r="AI155" s="10"/>
      <c r="AJ155" s="32"/>
      <c r="AK155" s="10"/>
      <c r="AL155" s="32"/>
      <c r="AM155" s="10"/>
      <c r="AN155" s="32"/>
      <c r="AO155" s="10"/>
      <c r="AP155" s="32"/>
      <c r="AQ155" s="10"/>
      <c r="AR155" s="244"/>
      <c r="AS155" s="10"/>
      <c r="AT155" s="32"/>
      <c r="AU155" s="10"/>
      <c r="AV155" s="244"/>
      <c r="AW155" s="10"/>
      <c r="AX155" s="244"/>
      <c r="AY155" s="7"/>
      <c r="AZ155" s="249"/>
      <c r="BA155" s="10"/>
      <c r="BB155" s="244"/>
      <c r="BC155" s="7"/>
      <c r="BD155" s="249"/>
      <c r="BE155" s="7"/>
      <c r="BF155" s="249"/>
      <c r="BG155" s="7"/>
      <c r="BH155" s="8"/>
      <c r="BI155" s="7"/>
      <c r="BJ155" s="249"/>
      <c r="BK155" s="7"/>
      <c r="BL155" s="249"/>
      <c r="BM155" s="7"/>
      <c r="BN155" s="249"/>
      <c r="BO155" s="7"/>
      <c r="BP155" s="249"/>
      <c r="BQ155" s="7"/>
      <c r="BR155" s="8"/>
      <c r="BS155" s="7"/>
      <c r="BT155" s="8"/>
      <c r="BV155" s="41"/>
      <c r="BW155" s="41">
        <f t="shared" si="26"/>
        <v>0</v>
      </c>
      <c r="BX155">
        <f t="shared" si="27"/>
        <v>0</v>
      </c>
    </row>
    <row r="156" spans="1:78">
      <c r="A156">
        <v>83</v>
      </c>
      <c r="B156" s="6"/>
      <c r="C156" s="10"/>
      <c r="D156" s="32"/>
      <c r="E156" s="10"/>
      <c r="F156" s="32"/>
      <c r="G156" s="10"/>
      <c r="H156" s="32"/>
      <c r="I156" s="10"/>
      <c r="J156" s="32"/>
      <c r="K156" s="10"/>
      <c r="L156" s="32"/>
      <c r="M156" s="10"/>
      <c r="N156" s="32"/>
      <c r="O156" s="10"/>
      <c r="P156" s="32"/>
      <c r="Q156" s="10"/>
      <c r="R156" s="32"/>
      <c r="S156" s="10"/>
      <c r="T156" s="32"/>
      <c r="U156" s="10"/>
      <c r="V156" s="32"/>
      <c r="W156" s="10"/>
      <c r="X156" s="32"/>
      <c r="Y156" s="10"/>
      <c r="Z156" s="32"/>
      <c r="AA156" s="10"/>
      <c r="AB156" s="32"/>
      <c r="AC156" s="10"/>
      <c r="AD156" s="32"/>
      <c r="AE156" s="10"/>
      <c r="AF156" s="32"/>
      <c r="AG156" s="10"/>
      <c r="AH156" s="32"/>
      <c r="AI156" s="10"/>
      <c r="AJ156" s="32"/>
      <c r="AK156" s="10"/>
      <c r="AL156" s="32"/>
      <c r="AM156" s="10"/>
      <c r="AN156" s="32"/>
      <c r="AO156" s="10"/>
      <c r="AP156" s="32"/>
      <c r="AQ156" s="10"/>
      <c r="AR156" s="244"/>
      <c r="AS156" s="10"/>
      <c r="AT156" s="32"/>
      <c r="AU156" s="10"/>
      <c r="AV156" s="244"/>
      <c r="AW156" s="10"/>
      <c r="AX156" s="244"/>
      <c r="AY156" s="7"/>
      <c r="AZ156" s="249"/>
      <c r="BA156" s="10"/>
      <c r="BB156" s="244"/>
      <c r="BC156" s="7"/>
      <c r="BD156" s="249"/>
      <c r="BE156" s="7"/>
      <c r="BF156" s="249"/>
      <c r="BG156" s="7"/>
      <c r="BH156" s="8"/>
      <c r="BI156" s="7"/>
      <c r="BJ156" s="249"/>
      <c r="BK156" s="7"/>
      <c r="BL156" s="249"/>
      <c r="BM156" s="7"/>
      <c r="BN156" s="249"/>
      <c r="BO156" s="7"/>
      <c r="BP156" s="249"/>
      <c r="BQ156" s="7"/>
      <c r="BR156" s="8"/>
      <c r="BS156" s="7"/>
      <c r="BT156" s="8"/>
      <c r="BV156" s="41"/>
      <c r="BW156" s="41">
        <f t="shared" si="26"/>
        <v>0</v>
      </c>
      <c r="BX156">
        <f t="shared" si="27"/>
        <v>0</v>
      </c>
    </row>
    <row r="157" spans="1:78">
      <c r="A157">
        <v>84</v>
      </c>
      <c r="B157" s="6"/>
      <c r="C157" s="10"/>
      <c r="D157" s="32"/>
      <c r="E157" s="10"/>
      <c r="F157" s="32"/>
      <c r="G157" s="10"/>
      <c r="H157" s="32"/>
      <c r="I157" s="10"/>
      <c r="J157" s="32"/>
      <c r="K157" s="94"/>
      <c r="L157" s="32"/>
      <c r="M157" s="10"/>
      <c r="N157" s="32"/>
      <c r="O157" s="10"/>
      <c r="P157" s="32"/>
      <c r="Q157" s="10"/>
      <c r="R157" s="32"/>
      <c r="S157" s="10"/>
      <c r="T157" s="32"/>
      <c r="U157" s="10"/>
      <c r="V157" s="32"/>
      <c r="W157" s="10"/>
      <c r="X157" s="32"/>
      <c r="Y157" s="10"/>
      <c r="Z157" s="32"/>
      <c r="AA157" s="10"/>
      <c r="AB157" s="32"/>
      <c r="AC157" s="10"/>
      <c r="AD157" s="32"/>
      <c r="AE157" s="10"/>
      <c r="AF157" s="32"/>
      <c r="AG157" s="10"/>
      <c r="AH157" s="32"/>
      <c r="AI157" s="10"/>
      <c r="AJ157" s="32"/>
      <c r="AK157" s="10"/>
      <c r="AL157" s="32"/>
      <c r="AM157" s="10"/>
      <c r="AN157" s="32"/>
      <c r="AO157" s="10"/>
      <c r="AP157" s="32"/>
      <c r="AQ157" s="10"/>
      <c r="AR157" s="244"/>
      <c r="AS157" s="10"/>
      <c r="AT157" s="32"/>
      <c r="AU157" s="10"/>
      <c r="AV157" s="244"/>
      <c r="AW157" s="10"/>
      <c r="AX157" s="244"/>
      <c r="AY157" s="7"/>
      <c r="AZ157" s="249"/>
      <c r="BA157" s="10"/>
      <c r="BB157" s="244"/>
      <c r="BC157" s="7"/>
      <c r="BD157" s="249"/>
      <c r="BE157" s="7"/>
      <c r="BF157" s="249"/>
      <c r="BG157" s="10"/>
      <c r="BH157" s="32"/>
      <c r="BI157" s="7"/>
      <c r="BJ157" s="249"/>
      <c r="BK157" s="7"/>
      <c r="BL157" s="249"/>
      <c r="BM157" s="7"/>
      <c r="BN157" s="249"/>
      <c r="BO157" s="7"/>
      <c r="BP157" s="249"/>
      <c r="BQ157" s="10"/>
      <c r="BR157" s="32"/>
      <c r="BS157" s="10"/>
      <c r="BT157" s="32"/>
      <c r="BV157" s="41"/>
      <c r="BW157" s="41">
        <f t="shared" si="26"/>
        <v>0</v>
      </c>
      <c r="BX157">
        <f t="shared" si="27"/>
        <v>0</v>
      </c>
      <c r="BZ157" s="39"/>
    </row>
    <row r="158" spans="1:78">
      <c r="A158">
        <v>85</v>
      </c>
      <c r="B158" s="6"/>
      <c r="C158" s="10"/>
      <c r="D158" s="32"/>
      <c r="E158" s="10"/>
      <c r="F158" s="32"/>
      <c r="G158" s="10"/>
      <c r="H158" s="32"/>
      <c r="I158" s="10"/>
      <c r="J158" s="32"/>
      <c r="K158" s="10"/>
      <c r="L158" s="32"/>
      <c r="M158" s="10"/>
      <c r="N158" s="32"/>
      <c r="O158" s="10"/>
      <c r="P158" s="32"/>
      <c r="Q158" s="10"/>
      <c r="R158" s="32"/>
      <c r="S158" s="10"/>
      <c r="T158" s="32"/>
      <c r="U158" s="10"/>
      <c r="V158" s="32"/>
      <c r="W158" s="10"/>
      <c r="X158" s="32"/>
      <c r="Y158" s="10"/>
      <c r="Z158" s="32"/>
      <c r="AA158" s="10"/>
      <c r="AB158" s="32"/>
      <c r="AC158" s="10"/>
      <c r="AD158" s="32"/>
      <c r="AE158" s="10"/>
      <c r="AF158" s="32"/>
      <c r="AG158" s="10"/>
      <c r="AH158" s="32"/>
      <c r="AI158" s="10"/>
      <c r="AJ158" s="32"/>
      <c r="AK158" s="10"/>
      <c r="AL158" s="32"/>
      <c r="AM158" s="10"/>
      <c r="AN158" s="32"/>
      <c r="AO158" s="10"/>
      <c r="AP158" s="32"/>
      <c r="AQ158" s="10"/>
      <c r="AR158" s="244"/>
      <c r="AS158" s="10"/>
      <c r="AT158" s="32"/>
      <c r="AU158" s="10"/>
      <c r="AV158" s="244"/>
      <c r="AW158" s="10"/>
      <c r="AX158" s="244"/>
      <c r="AY158" s="7"/>
      <c r="AZ158" s="249"/>
      <c r="BA158" s="10"/>
      <c r="BB158" s="244"/>
      <c r="BC158" s="7"/>
      <c r="BD158" s="249"/>
      <c r="BE158" s="7"/>
      <c r="BF158" s="249"/>
      <c r="BG158" s="7"/>
      <c r="BH158" s="8"/>
      <c r="BI158" s="7"/>
      <c r="BJ158" s="249"/>
      <c r="BK158" s="7"/>
      <c r="BL158" s="249"/>
      <c r="BM158" s="7"/>
      <c r="BN158" s="249"/>
      <c r="BO158" s="7"/>
      <c r="BP158" s="249"/>
      <c r="BQ158" s="7"/>
      <c r="BR158" s="8"/>
      <c r="BS158" s="7"/>
      <c r="BT158" s="8"/>
      <c r="BV158" s="41"/>
      <c r="BW158" s="41">
        <f t="shared" si="26"/>
        <v>0</v>
      </c>
      <c r="BX158">
        <f t="shared" si="27"/>
        <v>0</v>
      </c>
    </row>
    <row r="159" spans="1:78">
      <c r="A159">
        <v>86</v>
      </c>
      <c r="B159" s="6"/>
      <c r="C159" s="10"/>
      <c r="D159" s="32"/>
      <c r="E159" s="10"/>
      <c r="F159" s="32"/>
      <c r="G159" s="10"/>
      <c r="H159" s="32"/>
      <c r="I159" s="10"/>
      <c r="J159" s="32"/>
      <c r="K159" s="10"/>
      <c r="L159" s="32"/>
      <c r="M159" s="10"/>
      <c r="N159" s="32"/>
      <c r="O159" s="10"/>
      <c r="P159" s="32"/>
      <c r="Q159" s="10"/>
      <c r="R159" s="32"/>
      <c r="S159" s="10"/>
      <c r="T159" s="32"/>
      <c r="U159" s="10"/>
      <c r="V159" s="32"/>
      <c r="W159" s="10"/>
      <c r="X159" s="32"/>
      <c r="Y159" s="10"/>
      <c r="Z159" s="32"/>
      <c r="AA159" s="10"/>
      <c r="AB159" s="32"/>
      <c r="AC159" s="10"/>
      <c r="AD159" s="32"/>
      <c r="AE159" s="10"/>
      <c r="AF159" s="32"/>
      <c r="AG159" s="10"/>
      <c r="AH159" s="32"/>
      <c r="AI159" s="10"/>
      <c r="AJ159" s="32"/>
      <c r="AK159" s="10"/>
      <c r="AL159" s="32"/>
      <c r="AM159" s="10"/>
      <c r="AN159" s="32"/>
      <c r="AO159" s="10"/>
      <c r="AP159" s="32"/>
      <c r="AQ159" s="10"/>
      <c r="AR159" s="244"/>
      <c r="AS159" s="10"/>
      <c r="AT159" s="32"/>
      <c r="AU159" s="10"/>
      <c r="AV159" s="244"/>
      <c r="AW159" s="10"/>
      <c r="AX159" s="244"/>
      <c r="AY159" s="7"/>
      <c r="AZ159" s="249"/>
      <c r="BA159" s="10"/>
      <c r="BB159" s="244"/>
      <c r="BC159" s="7"/>
      <c r="BD159" s="249"/>
      <c r="BE159" s="7"/>
      <c r="BF159" s="249"/>
      <c r="BG159" s="7"/>
      <c r="BH159" s="8"/>
      <c r="BI159" s="7"/>
      <c r="BJ159" s="249"/>
      <c r="BK159" s="7"/>
      <c r="BL159" s="249"/>
      <c r="BM159" s="7"/>
      <c r="BN159" s="249"/>
      <c r="BO159" s="7"/>
      <c r="BP159" s="249"/>
      <c r="BQ159" s="7"/>
      <c r="BR159" s="8"/>
      <c r="BS159" s="7"/>
      <c r="BT159" s="8"/>
      <c r="BV159" s="41"/>
      <c r="BW159" s="41">
        <f t="shared" si="26"/>
        <v>0</v>
      </c>
      <c r="BX159">
        <f t="shared" si="27"/>
        <v>0</v>
      </c>
    </row>
    <row r="160" spans="1:78">
      <c r="A160">
        <v>87</v>
      </c>
      <c r="B160" s="6"/>
      <c r="C160" s="10"/>
      <c r="D160" s="32"/>
      <c r="E160" s="10"/>
      <c r="F160" s="32"/>
      <c r="G160" s="10"/>
      <c r="H160" s="32"/>
      <c r="I160" s="10"/>
      <c r="J160" s="32"/>
      <c r="K160" s="10"/>
      <c r="L160" s="32"/>
      <c r="M160" s="10"/>
      <c r="N160" s="32"/>
      <c r="O160" s="10"/>
      <c r="P160" s="32"/>
      <c r="Q160" s="10"/>
      <c r="R160" s="32"/>
      <c r="S160" s="10"/>
      <c r="T160" s="32"/>
      <c r="U160" s="10"/>
      <c r="V160" s="32"/>
      <c r="W160" s="10"/>
      <c r="X160" s="32"/>
      <c r="Y160" s="10"/>
      <c r="Z160" s="32"/>
      <c r="AA160" s="10"/>
      <c r="AB160" s="32"/>
      <c r="AC160" s="10"/>
      <c r="AD160" s="32"/>
      <c r="AE160" s="10"/>
      <c r="AF160" s="32"/>
      <c r="AG160" s="10"/>
      <c r="AH160" s="32"/>
      <c r="AI160" s="10"/>
      <c r="AJ160" s="32"/>
      <c r="AK160" s="10"/>
      <c r="AL160" s="32"/>
      <c r="AM160" s="10"/>
      <c r="AN160" s="32"/>
      <c r="AO160" s="10"/>
      <c r="AP160" s="32"/>
      <c r="AQ160" s="10"/>
      <c r="AR160" s="244"/>
      <c r="AS160" s="10"/>
      <c r="AT160" s="32"/>
      <c r="AU160" s="10"/>
      <c r="AV160" s="244"/>
      <c r="AW160" s="10"/>
      <c r="AX160" s="244"/>
      <c r="AY160" s="7"/>
      <c r="AZ160" s="249"/>
      <c r="BA160" s="10"/>
      <c r="BB160" s="244"/>
      <c r="BC160" s="7"/>
      <c r="BD160" s="249"/>
      <c r="BE160" s="7"/>
      <c r="BF160" s="249"/>
      <c r="BG160" s="7"/>
      <c r="BH160" s="8"/>
      <c r="BI160" s="7"/>
      <c r="BJ160" s="249"/>
      <c r="BK160" s="7"/>
      <c r="BL160" s="249"/>
      <c r="BM160" s="7"/>
      <c r="BN160" s="249"/>
      <c r="BO160" s="7"/>
      <c r="BP160" s="249"/>
      <c r="BQ160" s="7"/>
      <c r="BR160" s="8"/>
      <c r="BS160" s="7"/>
      <c r="BT160" s="8"/>
      <c r="BV160" s="41"/>
      <c r="BW160" s="41">
        <f t="shared" si="26"/>
        <v>0</v>
      </c>
      <c r="BX160">
        <f t="shared" si="27"/>
        <v>0</v>
      </c>
    </row>
    <row r="161" spans="1:78">
      <c r="A161">
        <v>88</v>
      </c>
      <c r="B161" s="6"/>
      <c r="C161" s="10"/>
      <c r="D161" s="32"/>
      <c r="E161" s="10"/>
      <c r="F161" s="32"/>
      <c r="G161" s="10"/>
      <c r="H161" s="32"/>
      <c r="I161" s="10"/>
      <c r="J161" s="32"/>
      <c r="K161" s="10"/>
      <c r="L161" s="32"/>
      <c r="M161" s="10"/>
      <c r="N161" s="32"/>
      <c r="O161" s="10"/>
      <c r="P161" s="32"/>
      <c r="Q161" s="10"/>
      <c r="R161" s="32"/>
      <c r="S161" s="10"/>
      <c r="T161" s="32"/>
      <c r="U161" s="10"/>
      <c r="V161" s="32"/>
      <c r="W161" s="10"/>
      <c r="X161" s="32"/>
      <c r="Y161" s="10"/>
      <c r="Z161" s="32"/>
      <c r="AA161" s="10"/>
      <c r="AB161" s="32"/>
      <c r="AC161" s="10"/>
      <c r="AD161" s="32"/>
      <c r="AE161" s="10"/>
      <c r="AF161" s="32"/>
      <c r="AG161" s="10"/>
      <c r="AH161" s="32"/>
      <c r="AI161" s="10"/>
      <c r="AJ161" s="32"/>
      <c r="AK161" s="10"/>
      <c r="AL161" s="32"/>
      <c r="AM161" s="10"/>
      <c r="AN161" s="32"/>
      <c r="AO161" s="10"/>
      <c r="AP161" s="32"/>
      <c r="AQ161" s="10"/>
      <c r="AR161" s="244"/>
      <c r="AS161" s="10"/>
      <c r="AT161" s="32"/>
      <c r="AU161" s="10"/>
      <c r="AV161" s="244"/>
      <c r="AW161" s="10"/>
      <c r="AX161" s="244"/>
      <c r="AY161" s="7"/>
      <c r="AZ161" s="249"/>
      <c r="BA161" s="10"/>
      <c r="BB161" s="244"/>
      <c r="BC161" s="7"/>
      <c r="BD161" s="249"/>
      <c r="BE161" s="7"/>
      <c r="BF161" s="249"/>
      <c r="BG161" s="7"/>
      <c r="BH161" s="8"/>
      <c r="BI161" s="7"/>
      <c r="BJ161" s="249"/>
      <c r="BK161" s="7"/>
      <c r="BL161" s="249"/>
      <c r="BM161" s="7"/>
      <c r="BN161" s="249"/>
      <c r="BO161" s="7"/>
      <c r="BP161" s="249"/>
      <c r="BQ161" s="7"/>
      <c r="BR161" s="8"/>
      <c r="BS161" s="7"/>
      <c r="BT161" s="8"/>
      <c r="BV161" s="41"/>
      <c r="BW161" s="41">
        <f t="shared" si="26"/>
        <v>0</v>
      </c>
      <c r="BX161">
        <f t="shared" si="27"/>
        <v>0</v>
      </c>
    </row>
    <row r="162" spans="1:78">
      <c r="A162">
        <v>89</v>
      </c>
      <c r="B162" s="6"/>
      <c r="C162" s="10"/>
      <c r="D162" s="32"/>
      <c r="E162" s="10"/>
      <c r="F162" s="32"/>
      <c r="G162" s="10"/>
      <c r="H162" s="32"/>
      <c r="I162" s="10"/>
      <c r="J162" s="32"/>
      <c r="K162" s="10"/>
      <c r="L162" s="32"/>
      <c r="M162" s="10"/>
      <c r="N162" s="32"/>
      <c r="O162" s="10"/>
      <c r="P162" s="32"/>
      <c r="Q162" s="10"/>
      <c r="R162" s="32"/>
      <c r="S162" s="10"/>
      <c r="T162" s="32"/>
      <c r="U162" s="10"/>
      <c r="V162" s="32"/>
      <c r="W162" s="10"/>
      <c r="X162" s="32"/>
      <c r="Y162" s="10"/>
      <c r="Z162" s="32"/>
      <c r="AA162" s="10"/>
      <c r="AB162" s="32"/>
      <c r="AC162" s="10"/>
      <c r="AD162" s="32"/>
      <c r="AE162" s="10"/>
      <c r="AF162" s="32"/>
      <c r="AG162" s="10"/>
      <c r="AH162" s="32"/>
      <c r="AI162" s="10"/>
      <c r="AJ162" s="32"/>
      <c r="AK162" s="10"/>
      <c r="AL162" s="32"/>
      <c r="AM162" s="10"/>
      <c r="AN162" s="32"/>
      <c r="AO162" s="10"/>
      <c r="AP162" s="32"/>
      <c r="AQ162" s="10"/>
      <c r="AR162" s="244"/>
      <c r="AS162" s="10"/>
      <c r="AT162" s="32"/>
      <c r="AU162" s="10"/>
      <c r="AV162" s="244"/>
      <c r="AW162" s="10"/>
      <c r="AX162" s="244"/>
      <c r="AY162" s="7"/>
      <c r="AZ162" s="249"/>
      <c r="BA162" s="10"/>
      <c r="BB162" s="244"/>
      <c r="BC162" s="7"/>
      <c r="BD162" s="249"/>
      <c r="BE162" s="7"/>
      <c r="BF162" s="249"/>
      <c r="BG162" s="236"/>
      <c r="BH162" s="8"/>
      <c r="BI162" s="7"/>
      <c r="BJ162" s="249"/>
      <c r="BK162" s="7"/>
      <c r="BL162" s="249"/>
      <c r="BM162" s="7"/>
      <c r="BN162" s="249"/>
      <c r="BO162" s="7"/>
      <c r="BP162" s="249"/>
      <c r="BQ162" s="236"/>
      <c r="BR162" s="8"/>
      <c r="BS162" s="236"/>
      <c r="BT162" s="8"/>
      <c r="BV162" s="41"/>
      <c r="BW162" s="41">
        <f t="shared" si="26"/>
        <v>0</v>
      </c>
      <c r="BX162">
        <f t="shared" si="27"/>
        <v>0</v>
      </c>
    </row>
    <row r="163" spans="1:78">
      <c r="A163">
        <v>90</v>
      </c>
      <c r="B163" s="6"/>
      <c r="C163" s="10"/>
      <c r="D163" s="32"/>
      <c r="E163" s="10"/>
      <c r="F163" s="32"/>
      <c r="G163" s="10"/>
      <c r="H163" s="32"/>
      <c r="I163" s="10"/>
      <c r="J163" s="32"/>
      <c r="K163" s="10"/>
      <c r="L163" s="32"/>
      <c r="M163" s="10"/>
      <c r="N163" s="32"/>
      <c r="O163" s="10"/>
      <c r="P163" s="32"/>
      <c r="Q163" s="10"/>
      <c r="R163" s="32"/>
      <c r="S163" s="10"/>
      <c r="T163" s="32"/>
      <c r="U163" s="10"/>
      <c r="V163" s="32"/>
      <c r="W163" s="10"/>
      <c r="X163" s="32"/>
      <c r="Y163" s="10"/>
      <c r="Z163" s="32"/>
      <c r="AA163" s="10"/>
      <c r="AB163" s="32"/>
      <c r="AC163" s="10"/>
      <c r="AD163" s="32"/>
      <c r="AE163" s="10"/>
      <c r="AF163" s="32"/>
      <c r="AG163" s="10"/>
      <c r="AH163" s="32"/>
      <c r="AI163" s="10"/>
      <c r="AJ163" s="32"/>
      <c r="AK163" s="10"/>
      <c r="AL163" s="32"/>
      <c r="AM163" s="10"/>
      <c r="AN163" s="32"/>
      <c r="AO163" s="10"/>
      <c r="AP163" s="32"/>
      <c r="AQ163" s="10"/>
      <c r="AR163" s="244"/>
      <c r="AS163" s="10"/>
      <c r="AT163" s="32"/>
      <c r="AU163" s="10"/>
      <c r="AV163" s="244"/>
      <c r="AW163" s="10"/>
      <c r="AX163" s="244"/>
      <c r="AY163" s="7"/>
      <c r="AZ163" s="249"/>
      <c r="BA163" s="10"/>
      <c r="BB163" s="244"/>
      <c r="BC163" s="7"/>
      <c r="BD163" s="249"/>
      <c r="BE163" s="7"/>
      <c r="BF163" s="249"/>
      <c r="BG163" s="7"/>
      <c r="BH163" s="8"/>
      <c r="BI163" s="7"/>
      <c r="BJ163" s="249"/>
      <c r="BK163" s="7"/>
      <c r="BL163" s="249"/>
      <c r="BM163" s="7"/>
      <c r="BN163" s="249"/>
      <c r="BO163" s="7"/>
      <c r="BP163" s="249"/>
      <c r="BQ163" s="7"/>
      <c r="BR163" s="8"/>
      <c r="BS163" s="7"/>
      <c r="BT163" s="8"/>
      <c r="BV163" s="41"/>
      <c r="BW163" s="41">
        <f t="shared" si="26"/>
        <v>0</v>
      </c>
      <c r="BX163">
        <f t="shared" si="27"/>
        <v>0</v>
      </c>
    </row>
    <row r="164" spans="1:78">
      <c r="A164">
        <v>91</v>
      </c>
      <c r="B164" s="6"/>
      <c r="C164" s="10"/>
      <c r="D164" s="32"/>
      <c r="E164" s="10"/>
      <c r="F164" s="32"/>
      <c r="G164" s="10"/>
      <c r="H164" s="32"/>
      <c r="I164" s="10"/>
      <c r="J164" s="32"/>
      <c r="K164" s="10"/>
      <c r="L164" s="32"/>
      <c r="M164" s="10"/>
      <c r="N164" s="32"/>
      <c r="O164" s="10"/>
      <c r="P164" s="32"/>
      <c r="Q164" s="10"/>
      <c r="R164" s="32"/>
      <c r="S164" s="10"/>
      <c r="T164" s="32"/>
      <c r="U164" s="10"/>
      <c r="V164" s="32"/>
      <c r="W164" s="10"/>
      <c r="X164" s="32"/>
      <c r="Y164" s="10"/>
      <c r="Z164" s="32"/>
      <c r="AA164" s="10"/>
      <c r="AB164" s="32"/>
      <c r="AC164" s="10"/>
      <c r="AD164" s="32"/>
      <c r="AE164" s="10"/>
      <c r="AF164" s="32"/>
      <c r="AG164" s="10"/>
      <c r="AH164" s="32"/>
      <c r="AI164" s="10"/>
      <c r="AJ164" s="32"/>
      <c r="AK164" s="10"/>
      <c r="AL164" s="32"/>
      <c r="AM164" s="10"/>
      <c r="AN164" s="32"/>
      <c r="AO164" s="10"/>
      <c r="AP164" s="32"/>
      <c r="AQ164" s="10"/>
      <c r="AR164" s="244"/>
      <c r="AS164" s="10"/>
      <c r="AT164" s="32"/>
      <c r="AU164" s="10"/>
      <c r="AV164" s="244"/>
      <c r="AW164" s="10"/>
      <c r="AX164" s="244"/>
      <c r="AY164" s="7"/>
      <c r="AZ164" s="249"/>
      <c r="BA164" s="10"/>
      <c r="BB164" s="244"/>
      <c r="BC164" s="7"/>
      <c r="BD164" s="249"/>
      <c r="BE164" s="7"/>
      <c r="BF164" s="249"/>
      <c r="BG164" s="7"/>
      <c r="BH164" s="8"/>
      <c r="BI164" s="7"/>
      <c r="BJ164" s="249"/>
      <c r="BK164" s="7"/>
      <c r="BL164" s="249"/>
      <c r="BM164" s="7"/>
      <c r="BN164" s="249"/>
      <c r="BO164" s="7"/>
      <c r="BP164" s="249"/>
      <c r="BQ164" s="7"/>
      <c r="BR164" s="8"/>
      <c r="BS164" s="7"/>
      <c r="BT164" s="8"/>
      <c r="BV164" s="41"/>
      <c r="BW164" s="41">
        <f t="shared" si="26"/>
        <v>0</v>
      </c>
      <c r="BX164">
        <f t="shared" si="27"/>
        <v>0</v>
      </c>
    </row>
    <row r="165" spans="1:78">
      <c r="A165">
        <v>92</v>
      </c>
      <c r="B165" s="6"/>
      <c r="C165" s="10"/>
      <c r="D165" s="32"/>
      <c r="E165" s="10"/>
      <c r="F165" s="32"/>
      <c r="G165" s="10"/>
      <c r="H165" s="32"/>
      <c r="I165" s="10"/>
      <c r="J165" s="32"/>
      <c r="K165" s="10"/>
      <c r="L165" s="32"/>
      <c r="M165" s="10"/>
      <c r="N165" s="32"/>
      <c r="O165" s="10"/>
      <c r="P165" s="32"/>
      <c r="Q165" s="10"/>
      <c r="R165" s="32"/>
      <c r="S165" s="10"/>
      <c r="T165" s="32"/>
      <c r="U165" s="10"/>
      <c r="V165" s="32"/>
      <c r="W165" s="10"/>
      <c r="X165" s="32"/>
      <c r="Y165" s="10"/>
      <c r="Z165" s="32"/>
      <c r="AA165" s="10"/>
      <c r="AB165" s="32"/>
      <c r="AC165" s="10"/>
      <c r="AD165" s="32"/>
      <c r="AE165" s="10"/>
      <c r="AF165" s="32"/>
      <c r="AG165" s="10"/>
      <c r="AH165" s="32"/>
      <c r="AI165" s="10"/>
      <c r="AJ165" s="32"/>
      <c r="AK165" s="10"/>
      <c r="AL165" s="32"/>
      <c r="AM165" s="10"/>
      <c r="AN165" s="32"/>
      <c r="AO165" s="10"/>
      <c r="AP165" s="32"/>
      <c r="AQ165" s="10"/>
      <c r="AR165" s="244"/>
      <c r="AS165" s="10"/>
      <c r="AT165" s="32"/>
      <c r="AU165" s="10"/>
      <c r="AV165" s="244"/>
      <c r="AW165" s="10"/>
      <c r="AX165" s="244"/>
      <c r="AY165" s="7"/>
      <c r="AZ165" s="249"/>
      <c r="BA165" s="10"/>
      <c r="BB165" s="244"/>
      <c r="BC165" s="7"/>
      <c r="BD165" s="249"/>
      <c r="BE165" s="7"/>
      <c r="BF165" s="249"/>
      <c r="BG165" s="7"/>
      <c r="BH165" s="8"/>
      <c r="BI165" s="7"/>
      <c r="BJ165" s="249"/>
      <c r="BK165" s="7"/>
      <c r="BL165" s="249"/>
      <c r="BM165" s="7"/>
      <c r="BN165" s="249"/>
      <c r="BO165" s="7"/>
      <c r="BP165" s="249"/>
      <c r="BQ165" s="7"/>
      <c r="BR165" s="8"/>
      <c r="BS165" s="7"/>
      <c r="BT165" s="8"/>
      <c r="BV165" s="41"/>
      <c r="BW165" s="41">
        <f t="shared" si="26"/>
        <v>0</v>
      </c>
      <c r="BX165">
        <f t="shared" si="27"/>
        <v>0</v>
      </c>
    </row>
    <row r="166" spans="1:78">
      <c r="A166">
        <v>93</v>
      </c>
      <c r="B166" s="6"/>
      <c r="C166" s="10"/>
      <c r="D166" s="32"/>
      <c r="E166" s="10"/>
      <c r="F166" s="32"/>
      <c r="G166" s="10"/>
      <c r="H166" s="32"/>
      <c r="I166" s="10"/>
      <c r="J166" s="32"/>
      <c r="K166" s="10"/>
      <c r="L166" s="32"/>
      <c r="M166" s="10"/>
      <c r="N166" s="32"/>
      <c r="O166" s="10"/>
      <c r="P166" s="32"/>
      <c r="Q166" s="10"/>
      <c r="R166" s="32"/>
      <c r="S166" s="10"/>
      <c r="T166" s="32"/>
      <c r="U166" s="10"/>
      <c r="V166" s="32"/>
      <c r="W166" s="10"/>
      <c r="X166" s="32"/>
      <c r="Y166" s="10"/>
      <c r="Z166" s="32"/>
      <c r="AA166" s="10"/>
      <c r="AB166" s="32"/>
      <c r="AC166" s="10"/>
      <c r="AD166" s="32"/>
      <c r="AE166" s="10"/>
      <c r="AF166" s="32"/>
      <c r="AG166" s="10"/>
      <c r="AH166" s="32"/>
      <c r="AI166" s="10"/>
      <c r="AJ166" s="32"/>
      <c r="AK166" s="10"/>
      <c r="AL166" s="32"/>
      <c r="AM166" s="10"/>
      <c r="AN166" s="32"/>
      <c r="AO166" s="10"/>
      <c r="AP166" s="32"/>
      <c r="AQ166" s="10"/>
      <c r="AR166" s="244"/>
      <c r="AS166" s="10"/>
      <c r="AT166" s="32"/>
      <c r="AU166" s="10"/>
      <c r="AV166" s="244"/>
      <c r="AW166" s="10"/>
      <c r="AX166" s="244"/>
      <c r="AY166" s="7"/>
      <c r="AZ166" s="249"/>
      <c r="BA166" s="10"/>
      <c r="BB166" s="244"/>
      <c r="BC166" s="7"/>
      <c r="BD166" s="249"/>
      <c r="BE166" s="7"/>
      <c r="BF166" s="249"/>
      <c r="BG166" s="7"/>
      <c r="BH166" s="8"/>
      <c r="BI166" s="7"/>
      <c r="BJ166" s="249"/>
      <c r="BK166" s="7"/>
      <c r="BL166" s="249"/>
      <c r="BM166" s="7"/>
      <c r="BN166" s="249"/>
      <c r="BO166" s="7"/>
      <c r="BP166" s="249"/>
      <c r="BQ166" s="7"/>
      <c r="BR166" s="8"/>
      <c r="BS166" s="7"/>
      <c r="BT166" s="8"/>
      <c r="BV166" s="41"/>
      <c r="BW166" s="41">
        <f t="shared" si="26"/>
        <v>0</v>
      </c>
      <c r="BX166">
        <f t="shared" si="27"/>
        <v>0</v>
      </c>
    </row>
    <row r="167" spans="1:78">
      <c r="A167">
        <v>94</v>
      </c>
      <c r="B167" s="6"/>
      <c r="C167" s="10"/>
      <c r="D167" s="32"/>
      <c r="E167" s="10"/>
      <c r="F167" s="32"/>
      <c r="G167" s="10"/>
      <c r="H167" s="32"/>
      <c r="I167" s="10"/>
      <c r="J167" s="32"/>
      <c r="K167" s="94"/>
      <c r="L167" s="32"/>
      <c r="M167" s="10"/>
      <c r="N167" s="32"/>
      <c r="O167" s="10"/>
      <c r="P167" s="32"/>
      <c r="Q167" s="10"/>
      <c r="R167" s="32"/>
      <c r="S167" s="10"/>
      <c r="T167" s="32"/>
      <c r="U167" s="10"/>
      <c r="V167" s="32"/>
      <c r="W167" s="10"/>
      <c r="X167" s="32"/>
      <c r="Y167" s="10"/>
      <c r="Z167" s="32"/>
      <c r="AA167" s="10"/>
      <c r="AB167" s="32"/>
      <c r="AC167" s="10"/>
      <c r="AD167" s="32"/>
      <c r="AE167" s="10"/>
      <c r="AF167" s="32"/>
      <c r="AG167" s="10"/>
      <c r="AH167" s="32"/>
      <c r="AI167" s="10"/>
      <c r="AJ167" s="32"/>
      <c r="AK167" s="10"/>
      <c r="AL167" s="32"/>
      <c r="AM167" s="10"/>
      <c r="AN167" s="32"/>
      <c r="AO167" s="10"/>
      <c r="AP167" s="32"/>
      <c r="AQ167" s="10"/>
      <c r="AR167" s="244"/>
      <c r="AS167" s="10"/>
      <c r="AT167" s="32"/>
      <c r="AU167" s="10"/>
      <c r="AV167" s="244"/>
      <c r="AW167" s="10"/>
      <c r="AX167" s="244"/>
      <c r="AY167" s="7"/>
      <c r="AZ167" s="249"/>
      <c r="BA167" s="10"/>
      <c r="BB167" s="244"/>
      <c r="BC167" s="7"/>
      <c r="BD167" s="249"/>
      <c r="BE167" s="7"/>
      <c r="BF167" s="249"/>
      <c r="BG167" s="7"/>
      <c r="BH167" s="8"/>
      <c r="BI167" s="7"/>
      <c r="BJ167" s="249"/>
      <c r="BK167" s="7"/>
      <c r="BL167" s="249"/>
      <c r="BM167" s="7"/>
      <c r="BN167" s="249"/>
      <c r="BO167" s="7"/>
      <c r="BP167" s="249"/>
      <c r="BQ167" s="7"/>
      <c r="BR167" s="8"/>
      <c r="BS167" s="7"/>
      <c r="BT167" s="8"/>
      <c r="BU167" s="28"/>
      <c r="BV167" s="41"/>
      <c r="BW167" s="41">
        <f t="shared" si="26"/>
        <v>0</v>
      </c>
      <c r="BX167">
        <f t="shared" ref="BX167:BX178" si="28">COUNT(C167:BT167)/2</f>
        <v>0</v>
      </c>
      <c r="BZ167" s="39"/>
    </row>
    <row r="168" spans="1:78">
      <c r="A168">
        <v>95</v>
      </c>
      <c r="B168" s="6"/>
      <c r="C168" s="10"/>
      <c r="D168" s="32"/>
      <c r="E168" s="10"/>
      <c r="F168" s="32"/>
      <c r="G168" s="10"/>
      <c r="H168" s="32"/>
      <c r="I168" s="10"/>
      <c r="J168" s="32"/>
      <c r="K168" s="94"/>
      <c r="L168" s="32"/>
      <c r="M168" s="10"/>
      <c r="N168" s="32"/>
      <c r="O168" s="10"/>
      <c r="P168" s="32"/>
      <c r="Q168" s="10"/>
      <c r="R168" s="32"/>
      <c r="S168" s="10"/>
      <c r="T168" s="32"/>
      <c r="U168" s="10"/>
      <c r="V168" s="32"/>
      <c r="W168" s="10"/>
      <c r="X168" s="32"/>
      <c r="Y168" s="10"/>
      <c r="Z168" s="32"/>
      <c r="AA168" s="10"/>
      <c r="AB168" s="32"/>
      <c r="AC168" s="10"/>
      <c r="AD168" s="32"/>
      <c r="AE168" s="10"/>
      <c r="AF168" s="32"/>
      <c r="AG168" s="10"/>
      <c r="AH168" s="32"/>
      <c r="AI168" s="10"/>
      <c r="AJ168" s="32"/>
      <c r="AK168" s="10"/>
      <c r="AL168" s="32"/>
      <c r="AM168" s="10"/>
      <c r="AN168" s="32"/>
      <c r="AO168" s="10"/>
      <c r="AP168" s="32"/>
      <c r="AQ168" s="10"/>
      <c r="AR168" s="244"/>
      <c r="AS168" s="10"/>
      <c r="AT168" s="32"/>
      <c r="AU168" s="10"/>
      <c r="AV168" s="244"/>
      <c r="AW168" s="10"/>
      <c r="AX168" s="244"/>
      <c r="AY168" s="7"/>
      <c r="AZ168" s="249"/>
      <c r="BA168" s="10"/>
      <c r="BB168" s="244"/>
      <c r="BC168" s="7"/>
      <c r="BD168" s="249"/>
      <c r="BE168" s="7"/>
      <c r="BF168" s="249"/>
      <c r="BG168" s="7"/>
      <c r="BH168" s="8"/>
      <c r="BI168" s="7"/>
      <c r="BJ168" s="249"/>
      <c r="BK168" s="7"/>
      <c r="BL168" s="249"/>
      <c r="BM168" s="7"/>
      <c r="BN168" s="249"/>
      <c r="BO168" s="7"/>
      <c r="BP168" s="249"/>
      <c r="BQ168" s="7"/>
      <c r="BR168" s="8"/>
      <c r="BS168" s="7"/>
      <c r="BT168" s="8"/>
      <c r="BV168" s="41"/>
      <c r="BW168" s="41">
        <f t="shared" si="26"/>
        <v>0</v>
      </c>
      <c r="BX168">
        <f t="shared" si="28"/>
        <v>0</v>
      </c>
      <c r="BZ168" s="39"/>
    </row>
    <row r="169" spans="1:78">
      <c r="A169">
        <v>96</v>
      </c>
      <c r="B169" s="6"/>
      <c r="C169" s="10"/>
      <c r="D169" s="32"/>
      <c r="E169" s="10"/>
      <c r="F169" s="32"/>
      <c r="G169" s="10"/>
      <c r="H169" s="32"/>
      <c r="I169" s="10"/>
      <c r="J169" s="32"/>
      <c r="K169" s="94"/>
      <c r="L169" s="32"/>
      <c r="M169" s="10"/>
      <c r="N169" s="32"/>
      <c r="O169" s="10"/>
      <c r="P169" s="32"/>
      <c r="Q169" s="10"/>
      <c r="R169" s="32"/>
      <c r="S169" s="10"/>
      <c r="T169" s="32"/>
      <c r="U169" s="10"/>
      <c r="V169" s="32"/>
      <c r="W169" s="10"/>
      <c r="X169" s="32"/>
      <c r="Y169" s="10"/>
      <c r="Z169" s="32"/>
      <c r="AA169" s="10"/>
      <c r="AB169" s="32"/>
      <c r="AC169" s="10"/>
      <c r="AD169" s="32"/>
      <c r="AE169" s="10"/>
      <c r="AF169" s="32"/>
      <c r="AG169" s="10"/>
      <c r="AH169" s="32"/>
      <c r="AI169" s="10"/>
      <c r="AJ169" s="32"/>
      <c r="AK169" s="10"/>
      <c r="AL169" s="32"/>
      <c r="AM169" s="10"/>
      <c r="AN169" s="32"/>
      <c r="AO169" s="10"/>
      <c r="AP169" s="32"/>
      <c r="AQ169" s="10"/>
      <c r="AR169" s="244"/>
      <c r="AS169" s="10"/>
      <c r="AT169" s="32"/>
      <c r="AU169" s="10"/>
      <c r="AV169" s="244"/>
      <c r="AW169" s="10"/>
      <c r="AX169" s="244"/>
      <c r="AY169" s="7"/>
      <c r="AZ169" s="249"/>
      <c r="BA169" s="10"/>
      <c r="BB169" s="244"/>
      <c r="BC169" s="7"/>
      <c r="BD169" s="249"/>
      <c r="BE169" s="7"/>
      <c r="BF169" s="249"/>
      <c r="BG169" s="7"/>
      <c r="BH169" s="8"/>
      <c r="BI169" s="7"/>
      <c r="BJ169" s="249"/>
      <c r="BK169" s="7"/>
      <c r="BL169" s="249"/>
      <c r="BM169" s="7"/>
      <c r="BN169" s="249"/>
      <c r="BO169" s="7"/>
      <c r="BP169" s="249"/>
      <c r="BQ169" s="7"/>
      <c r="BR169" s="8"/>
      <c r="BS169" s="7"/>
      <c r="BT169" s="8"/>
      <c r="BV169" s="41"/>
      <c r="BW169" s="41">
        <f t="shared" si="26"/>
        <v>0</v>
      </c>
      <c r="BX169">
        <f t="shared" si="28"/>
        <v>0</v>
      </c>
      <c r="BZ169" s="39"/>
    </row>
    <row r="170" spans="1:78">
      <c r="A170">
        <v>97</v>
      </c>
      <c r="B170" s="6"/>
      <c r="C170" s="10"/>
      <c r="D170" s="32"/>
      <c r="E170" s="10"/>
      <c r="F170" s="32"/>
      <c r="G170" s="10"/>
      <c r="H170" s="32"/>
      <c r="I170" s="10"/>
      <c r="J170" s="32"/>
      <c r="K170" s="10"/>
      <c r="L170" s="32"/>
      <c r="M170" s="10"/>
      <c r="N170" s="32"/>
      <c r="O170" s="10"/>
      <c r="P170" s="32"/>
      <c r="Q170" s="10"/>
      <c r="R170" s="32"/>
      <c r="S170" s="10"/>
      <c r="T170" s="32"/>
      <c r="U170" s="10"/>
      <c r="V170" s="32"/>
      <c r="W170" s="10"/>
      <c r="X170" s="32"/>
      <c r="Y170" s="10"/>
      <c r="Z170" s="32"/>
      <c r="AA170" s="10"/>
      <c r="AB170" s="32"/>
      <c r="AC170" s="10"/>
      <c r="AD170" s="32"/>
      <c r="AE170" s="10"/>
      <c r="AF170" s="32"/>
      <c r="AG170" s="10"/>
      <c r="AH170" s="32"/>
      <c r="AI170" s="10"/>
      <c r="AJ170" s="32"/>
      <c r="AK170" s="10"/>
      <c r="AL170" s="32"/>
      <c r="AM170" s="10"/>
      <c r="AN170" s="32"/>
      <c r="AO170" s="10"/>
      <c r="AP170" s="32"/>
      <c r="AQ170" s="10"/>
      <c r="AR170" s="244"/>
      <c r="AS170" s="10"/>
      <c r="AT170" s="32"/>
      <c r="AU170" s="10"/>
      <c r="AV170" s="244"/>
      <c r="AW170" s="10"/>
      <c r="AX170" s="244"/>
      <c r="AY170" s="7"/>
      <c r="AZ170" s="249"/>
      <c r="BA170" s="10"/>
      <c r="BB170" s="244"/>
      <c r="BC170" s="7"/>
      <c r="BD170" s="249"/>
      <c r="BE170" s="7"/>
      <c r="BF170" s="249"/>
      <c r="BG170" s="7"/>
      <c r="BH170" s="8"/>
      <c r="BI170" s="7"/>
      <c r="BJ170" s="249"/>
      <c r="BK170" s="7"/>
      <c r="BL170" s="249"/>
      <c r="BM170" s="7"/>
      <c r="BN170" s="249"/>
      <c r="BO170" s="7"/>
      <c r="BP170" s="249"/>
      <c r="BQ170" s="7"/>
      <c r="BR170" s="8"/>
      <c r="BS170" s="7"/>
      <c r="BT170" s="8"/>
      <c r="BV170" s="41"/>
      <c r="BW170" s="41">
        <f t="shared" si="26"/>
        <v>0</v>
      </c>
      <c r="BX170">
        <f t="shared" si="28"/>
        <v>0</v>
      </c>
      <c r="BZ170" s="39"/>
    </row>
    <row r="171" spans="1:78">
      <c r="A171">
        <v>98</v>
      </c>
      <c r="B171" s="6"/>
      <c r="C171" s="10"/>
      <c r="D171" s="32"/>
      <c r="E171" s="10"/>
      <c r="F171" s="32"/>
      <c r="G171" s="10"/>
      <c r="H171" s="32"/>
      <c r="I171" s="10"/>
      <c r="J171" s="32"/>
      <c r="K171" s="10"/>
      <c r="L171" s="32"/>
      <c r="M171" s="10"/>
      <c r="N171" s="32"/>
      <c r="O171" s="10"/>
      <c r="P171" s="32"/>
      <c r="Q171" s="10"/>
      <c r="R171" s="32"/>
      <c r="S171" s="10"/>
      <c r="T171" s="32"/>
      <c r="U171" s="10"/>
      <c r="V171" s="32"/>
      <c r="W171" s="10"/>
      <c r="X171" s="32"/>
      <c r="Y171" s="10"/>
      <c r="Z171" s="32"/>
      <c r="AA171" s="10"/>
      <c r="AB171" s="32"/>
      <c r="AC171" s="10"/>
      <c r="AD171" s="32"/>
      <c r="AE171" s="10"/>
      <c r="AF171" s="32"/>
      <c r="AG171" s="10"/>
      <c r="AH171" s="32"/>
      <c r="AI171" s="10"/>
      <c r="AJ171" s="32"/>
      <c r="AK171" s="10"/>
      <c r="AL171" s="32"/>
      <c r="AM171" s="10"/>
      <c r="AN171" s="32"/>
      <c r="AO171" s="10"/>
      <c r="AP171" s="32"/>
      <c r="AQ171" s="10"/>
      <c r="AR171" s="244"/>
      <c r="AS171" s="10"/>
      <c r="AT171" s="32"/>
      <c r="AU171" s="10"/>
      <c r="AV171" s="244"/>
      <c r="AW171" s="10"/>
      <c r="AX171" s="244"/>
      <c r="AY171" s="7"/>
      <c r="AZ171" s="249"/>
      <c r="BA171" s="10"/>
      <c r="BB171" s="244"/>
      <c r="BC171" s="7"/>
      <c r="BD171" s="249"/>
      <c r="BE171" s="7"/>
      <c r="BF171" s="249"/>
      <c r="BG171" s="7"/>
      <c r="BH171" s="8"/>
      <c r="BI171" s="7"/>
      <c r="BJ171" s="249"/>
      <c r="BK171" s="7"/>
      <c r="BL171" s="249"/>
      <c r="BM171" s="7"/>
      <c r="BN171" s="249"/>
      <c r="BO171" s="7"/>
      <c r="BP171" s="249"/>
      <c r="BQ171" s="7"/>
      <c r="BR171" s="8"/>
      <c r="BS171" s="7"/>
      <c r="BT171" s="8"/>
      <c r="BV171" s="41"/>
      <c r="BW171" s="41">
        <f t="shared" si="26"/>
        <v>0</v>
      </c>
      <c r="BX171">
        <f t="shared" si="28"/>
        <v>0</v>
      </c>
      <c r="BZ171" s="39"/>
    </row>
    <row r="172" spans="1:78">
      <c r="A172">
        <v>99</v>
      </c>
      <c r="B172" s="6"/>
      <c r="C172" s="10"/>
      <c r="D172" s="32"/>
      <c r="E172" s="10"/>
      <c r="F172" s="32"/>
      <c r="G172" s="10"/>
      <c r="H172" s="32"/>
      <c r="I172" s="10"/>
      <c r="J172" s="32"/>
      <c r="K172" s="10"/>
      <c r="L172" s="32"/>
      <c r="M172" s="10"/>
      <c r="N172" s="32"/>
      <c r="O172" s="10"/>
      <c r="P172" s="32"/>
      <c r="Q172" s="10"/>
      <c r="R172" s="32"/>
      <c r="S172" s="10"/>
      <c r="T172" s="32"/>
      <c r="U172" s="10"/>
      <c r="V172" s="32"/>
      <c r="W172" s="10"/>
      <c r="X172" s="32"/>
      <c r="Y172" s="10"/>
      <c r="Z172" s="32"/>
      <c r="AA172" s="10"/>
      <c r="AB172" s="32"/>
      <c r="AC172" s="10"/>
      <c r="AD172" s="32"/>
      <c r="AE172" s="10"/>
      <c r="AF172" s="32"/>
      <c r="AG172" s="10"/>
      <c r="AH172" s="32"/>
      <c r="AI172" s="10"/>
      <c r="AJ172" s="32"/>
      <c r="AK172" s="10"/>
      <c r="AL172" s="32"/>
      <c r="AM172" s="10"/>
      <c r="AN172" s="32"/>
      <c r="AO172" s="10"/>
      <c r="AP172" s="32"/>
      <c r="AQ172" s="10"/>
      <c r="AR172" s="244"/>
      <c r="AS172" s="10"/>
      <c r="AT172" s="32"/>
      <c r="AU172" s="10"/>
      <c r="AV172" s="244"/>
      <c r="AW172" s="10"/>
      <c r="AX172" s="244"/>
      <c r="AY172" s="7"/>
      <c r="AZ172" s="249"/>
      <c r="BA172" s="10"/>
      <c r="BB172" s="244"/>
      <c r="BC172" s="7"/>
      <c r="BD172" s="249"/>
      <c r="BE172" s="7"/>
      <c r="BF172" s="249"/>
      <c r="BG172" s="7"/>
      <c r="BH172" s="8"/>
      <c r="BI172" s="7"/>
      <c r="BJ172" s="249"/>
      <c r="BK172" s="7"/>
      <c r="BL172" s="249"/>
      <c r="BM172" s="7"/>
      <c r="BN172" s="249"/>
      <c r="BO172" s="7"/>
      <c r="BP172" s="249"/>
      <c r="BQ172" s="7"/>
      <c r="BR172" s="8"/>
      <c r="BS172" s="7"/>
      <c r="BT172" s="8"/>
      <c r="BV172" s="41"/>
      <c r="BW172" s="41">
        <f t="shared" si="26"/>
        <v>0</v>
      </c>
      <c r="BX172">
        <f t="shared" si="28"/>
        <v>0</v>
      </c>
      <c r="BZ172" s="39"/>
    </row>
    <row r="173" spans="1:78">
      <c r="A173">
        <v>100</v>
      </c>
      <c r="B173" s="6"/>
      <c r="C173" s="10"/>
      <c r="D173" s="32"/>
      <c r="E173" s="10"/>
      <c r="F173" s="32"/>
      <c r="G173" s="10"/>
      <c r="H173" s="32"/>
      <c r="I173" s="10"/>
      <c r="J173" s="32"/>
      <c r="K173" s="10"/>
      <c r="L173" s="32"/>
      <c r="M173" s="10"/>
      <c r="N173" s="32"/>
      <c r="O173" s="10"/>
      <c r="P173" s="32"/>
      <c r="Q173" s="10"/>
      <c r="R173" s="32"/>
      <c r="S173" s="10"/>
      <c r="T173" s="32"/>
      <c r="U173" s="7"/>
      <c r="V173" s="8"/>
      <c r="W173" s="10"/>
      <c r="X173" s="32"/>
      <c r="Y173" s="10"/>
      <c r="Z173" s="32"/>
      <c r="AA173" s="10"/>
      <c r="AB173" s="32"/>
      <c r="AC173" s="10"/>
      <c r="AD173" s="32"/>
      <c r="AE173" s="10"/>
      <c r="AF173" s="32"/>
      <c r="AG173" s="10"/>
      <c r="AH173" s="32"/>
      <c r="AI173" s="10"/>
      <c r="AJ173" s="32"/>
      <c r="AK173" s="10"/>
      <c r="AL173" s="32"/>
      <c r="AM173" s="10"/>
      <c r="AN173" s="32"/>
      <c r="AO173" s="10"/>
      <c r="AP173" s="32"/>
      <c r="AQ173" s="10"/>
      <c r="AR173" s="244"/>
      <c r="AS173" s="10"/>
      <c r="AT173" s="32"/>
      <c r="AU173" s="10"/>
      <c r="AV173" s="244"/>
      <c r="AW173" s="10"/>
      <c r="AX173" s="244"/>
      <c r="AY173" s="7"/>
      <c r="AZ173" s="249"/>
      <c r="BA173" s="10"/>
      <c r="BB173" s="244"/>
      <c r="BC173" s="7"/>
      <c r="BD173" s="249"/>
      <c r="BE173" s="7"/>
      <c r="BF173" s="249"/>
      <c r="BG173" s="7"/>
      <c r="BH173" s="8"/>
      <c r="BI173" s="7"/>
      <c r="BJ173" s="249"/>
      <c r="BK173" s="7"/>
      <c r="BL173" s="249"/>
      <c r="BM173" s="7"/>
      <c r="BN173" s="249"/>
      <c r="BO173" s="7"/>
      <c r="BP173" s="249"/>
      <c r="BQ173" s="7"/>
      <c r="BR173" s="8"/>
      <c r="BS173" s="7"/>
      <c r="BT173" s="8"/>
      <c r="BV173" s="41"/>
      <c r="BW173" s="41">
        <f t="shared" si="26"/>
        <v>0</v>
      </c>
      <c r="BX173">
        <f t="shared" si="28"/>
        <v>0</v>
      </c>
    </row>
    <row r="174" spans="1:78">
      <c r="A174">
        <v>101</v>
      </c>
      <c r="B174" s="6"/>
      <c r="C174" s="10"/>
      <c r="D174" s="32"/>
      <c r="E174" s="10"/>
      <c r="F174" s="32"/>
      <c r="G174" s="10"/>
      <c r="H174" s="32"/>
      <c r="I174" s="10"/>
      <c r="J174" s="32"/>
      <c r="K174" s="10"/>
      <c r="L174" s="32"/>
      <c r="M174" s="10"/>
      <c r="N174" s="32"/>
      <c r="O174" s="10"/>
      <c r="P174" s="32"/>
      <c r="Q174" s="10"/>
      <c r="R174" s="32"/>
      <c r="S174" s="10"/>
      <c r="T174" s="32"/>
      <c r="U174" s="10"/>
      <c r="V174" s="32"/>
      <c r="W174" s="10"/>
      <c r="X174" s="32"/>
      <c r="Y174" s="10"/>
      <c r="Z174" s="32"/>
      <c r="AA174" s="10"/>
      <c r="AB174" s="32"/>
      <c r="AC174" s="10"/>
      <c r="AD174" s="32"/>
      <c r="AE174" s="10"/>
      <c r="AF174" s="32"/>
      <c r="AG174" s="10"/>
      <c r="AH174" s="32"/>
      <c r="AI174" s="10"/>
      <c r="AJ174" s="32"/>
      <c r="AK174" s="10"/>
      <c r="AL174" s="32"/>
      <c r="AM174" s="10"/>
      <c r="AN174" s="32"/>
      <c r="AO174" s="10"/>
      <c r="AP174" s="32"/>
      <c r="AQ174" s="10"/>
      <c r="AR174" s="244"/>
      <c r="AS174" s="10"/>
      <c r="AT174" s="32"/>
      <c r="AU174" s="10"/>
      <c r="AV174" s="244"/>
      <c r="AW174" s="10"/>
      <c r="AX174" s="244"/>
      <c r="AY174" s="7"/>
      <c r="AZ174" s="249"/>
      <c r="BA174" s="10"/>
      <c r="BB174" s="244"/>
      <c r="BC174" s="7"/>
      <c r="BD174" s="249"/>
      <c r="BE174" s="7"/>
      <c r="BF174" s="249"/>
      <c r="BG174" s="7"/>
      <c r="BH174" s="8"/>
      <c r="BI174" s="7"/>
      <c r="BJ174" s="249"/>
      <c r="BK174" s="7"/>
      <c r="BL174" s="249"/>
      <c r="BM174" s="7"/>
      <c r="BN174" s="249"/>
      <c r="BO174" s="7"/>
      <c r="BP174" s="249"/>
      <c r="BQ174" s="7"/>
      <c r="BR174" s="8"/>
      <c r="BS174" s="7"/>
      <c r="BT174" s="8"/>
      <c r="BV174" s="41"/>
      <c r="BW174" s="41">
        <f t="shared" si="26"/>
        <v>0</v>
      </c>
      <c r="BX174">
        <f t="shared" si="28"/>
        <v>0</v>
      </c>
    </row>
    <row r="175" spans="1:78">
      <c r="A175">
        <v>102</v>
      </c>
      <c r="B175" s="6"/>
      <c r="C175" s="10"/>
      <c r="D175" s="32"/>
      <c r="E175" s="10"/>
      <c r="F175" s="32"/>
      <c r="G175" s="10"/>
      <c r="H175" s="32"/>
      <c r="I175" s="10"/>
      <c r="J175" s="32"/>
      <c r="K175" s="10"/>
      <c r="L175" s="32"/>
      <c r="M175" s="10"/>
      <c r="N175" s="32"/>
      <c r="O175" s="10"/>
      <c r="P175" s="32"/>
      <c r="Q175" s="10"/>
      <c r="R175" s="32"/>
      <c r="S175" s="10"/>
      <c r="T175" s="32"/>
      <c r="U175" s="10"/>
      <c r="V175" s="32"/>
      <c r="W175" s="10"/>
      <c r="X175" s="32"/>
      <c r="Y175" s="10"/>
      <c r="Z175" s="32"/>
      <c r="AA175" s="10"/>
      <c r="AB175" s="32"/>
      <c r="AC175" s="10"/>
      <c r="AD175" s="32"/>
      <c r="AE175" s="10"/>
      <c r="AF175" s="32"/>
      <c r="AG175" s="10"/>
      <c r="AH175" s="32"/>
      <c r="AI175" s="10"/>
      <c r="AJ175" s="32"/>
      <c r="AK175" s="10"/>
      <c r="AL175" s="32"/>
      <c r="AM175" s="10"/>
      <c r="AN175" s="32"/>
      <c r="AO175" s="10"/>
      <c r="AP175" s="32"/>
      <c r="AQ175" s="10"/>
      <c r="AR175" s="244"/>
      <c r="AS175" s="10"/>
      <c r="AT175" s="32"/>
      <c r="AU175" s="10"/>
      <c r="AV175" s="244"/>
      <c r="AW175" s="10"/>
      <c r="AX175" s="244"/>
      <c r="AY175" s="7"/>
      <c r="AZ175" s="249"/>
      <c r="BA175" s="10"/>
      <c r="BB175" s="244"/>
      <c r="BC175" s="7"/>
      <c r="BD175" s="249"/>
      <c r="BE175" s="7"/>
      <c r="BF175" s="249"/>
      <c r="BG175" s="7"/>
      <c r="BH175" s="8"/>
      <c r="BI175" s="7"/>
      <c r="BJ175" s="249"/>
      <c r="BK175" s="7"/>
      <c r="BL175" s="249"/>
      <c r="BM175" s="7"/>
      <c r="BN175" s="249"/>
      <c r="BO175" s="7"/>
      <c r="BP175" s="249"/>
      <c r="BQ175" s="7"/>
      <c r="BR175" s="8"/>
      <c r="BS175" s="7"/>
      <c r="BT175" s="8"/>
      <c r="BV175" s="41"/>
      <c r="BW175" s="41">
        <f t="shared" si="26"/>
        <v>0</v>
      </c>
      <c r="BX175">
        <f t="shared" si="28"/>
        <v>0</v>
      </c>
    </row>
    <row r="176" spans="1:78">
      <c r="A176">
        <v>103</v>
      </c>
      <c r="B176" s="6"/>
      <c r="C176" s="10"/>
      <c r="D176" s="32"/>
      <c r="E176" s="10"/>
      <c r="F176" s="32"/>
      <c r="G176" s="10"/>
      <c r="H176" s="32"/>
      <c r="I176" s="10"/>
      <c r="J176" s="32"/>
      <c r="K176" s="10"/>
      <c r="L176" s="32"/>
      <c r="M176" s="10"/>
      <c r="N176" s="32"/>
      <c r="O176" s="10"/>
      <c r="P176" s="32"/>
      <c r="Q176" s="10"/>
      <c r="R176" s="32"/>
      <c r="S176" s="10"/>
      <c r="T176" s="32"/>
      <c r="U176" s="10"/>
      <c r="V176" s="32"/>
      <c r="W176" s="10"/>
      <c r="X176" s="32"/>
      <c r="Y176" s="10"/>
      <c r="Z176" s="32"/>
      <c r="AA176" s="10"/>
      <c r="AB176" s="32"/>
      <c r="AC176" s="10"/>
      <c r="AD176" s="32"/>
      <c r="AE176" s="10"/>
      <c r="AF176" s="32"/>
      <c r="AG176" s="10"/>
      <c r="AH176" s="32"/>
      <c r="AI176" s="10"/>
      <c r="AJ176" s="32"/>
      <c r="AK176" s="10"/>
      <c r="AL176" s="32"/>
      <c r="AM176" s="10"/>
      <c r="AN176" s="32"/>
      <c r="AO176" s="10"/>
      <c r="AP176" s="32"/>
      <c r="AQ176" s="10"/>
      <c r="AR176" s="244"/>
      <c r="AS176" s="10"/>
      <c r="AT176" s="32"/>
      <c r="AU176" s="10"/>
      <c r="AV176" s="244"/>
      <c r="AW176" s="10"/>
      <c r="AX176" s="244"/>
      <c r="AY176" s="7"/>
      <c r="AZ176" s="249"/>
      <c r="BA176" s="10"/>
      <c r="BB176" s="244"/>
      <c r="BC176" s="7"/>
      <c r="BD176" s="249"/>
      <c r="BE176" s="7"/>
      <c r="BF176" s="249"/>
      <c r="BG176" s="7"/>
      <c r="BH176" s="8"/>
      <c r="BI176" s="7"/>
      <c r="BJ176" s="249"/>
      <c r="BK176" s="7"/>
      <c r="BL176" s="249"/>
      <c r="BM176" s="7"/>
      <c r="BN176" s="249"/>
      <c r="BO176" s="7"/>
      <c r="BP176" s="249"/>
      <c r="BQ176" s="7"/>
      <c r="BR176" s="8"/>
      <c r="BS176" s="7"/>
      <c r="BT176" s="8"/>
      <c r="BV176" s="41"/>
      <c r="BW176" s="41">
        <f t="shared" si="26"/>
        <v>0</v>
      </c>
      <c r="BX176">
        <f t="shared" si="28"/>
        <v>0</v>
      </c>
    </row>
    <row r="177" spans="1:78">
      <c r="A177">
        <v>104</v>
      </c>
      <c r="B177" s="6"/>
      <c r="C177" s="10"/>
      <c r="D177" s="32"/>
      <c r="E177" s="10"/>
      <c r="F177" s="32"/>
      <c r="G177" s="10"/>
      <c r="H177" s="32"/>
      <c r="I177" s="10"/>
      <c r="J177" s="32"/>
      <c r="K177" s="10"/>
      <c r="L177" s="32"/>
      <c r="M177" s="10"/>
      <c r="N177" s="32"/>
      <c r="O177" s="10"/>
      <c r="P177" s="32"/>
      <c r="Q177" s="10"/>
      <c r="R177" s="32"/>
      <c r="S177" s="10"/>
      <c r="T177" s="32"/>
      <c r="U177" s="10"/>
      <c r="V177" s="32"/>
      <c r="W177" s="10"/>
      <c r="X177" s="32"/>
      <c r="Y177" s="10"/>
      <c r="Z177" s="32"/>
      <c r="AA177" s="10"/>
      <c r="AB177" s="32"/>
      <c r="AC177" s="10"/>
      <c r="AD177" s="32"/>
      <c r="AE177" s="10"/>
      <c r="AF177" s="32"/>
      <c r="AG177" s="10"/>
      <c r="AH177" s="32"/>
      <c r="AI177" s="10"/>
      <c r="AJ177" s="32"/>
      <c r="AK177" s="10"/>
      <c r="AL177" s="32"/>
      <c r="AM177" s="10"/>
      <c r="AN177" s="32"/>
      <c r="AO177" s="10"/>
      <c r="AP177" s="32"/>
      <c r="AQ177" s="10"/>
      <c r="AR177" s="244"/>
      <c r="AS177" s="10"/>
      <c r="AT177" s="32"/>
      <c r="AU177" s="10"/>
      <c r="AV177" s="244"/>
      <c r="AW177" s="10"/>
      <c r="AX177" s="244"/>
      <c r="AY177" s="7"/>
      <c r="AZ177" s="249"/>
      <c r="BA177" s="10"/>
      <c r="BB177" s="244"/>
      <c r="BC177" s="7"/>
      <c r="BD177" s="249"/>
      <c r="BE177" s="7"/>
      <c r="BF177" s="249"/>
      <c r="BG177" s="7"/>
      <c r="BH177" s="8"/>
      <c r="BI177" s="7"/>
      <c r="BJ177" s="249"/>
      <c r="BK177" s="7"/>
      <c r="BL177" s="249"/>
      <c r="BM177" s="7"/>
      <c r="BN177" s="249"/>
      <c r="BO177" s="7"/>
      <c r="BP177" s="249"/>
      <c r="BQ177" s="7"/>
      <c r="BR177" s="8"/>
      <c r="BS177" s="7"/>
      <c r="BT177" s="8"/>
      <c r="BV177" s="41"/>
      <c r="BW177" s="41">
        <f t="shared" si="26"/>
        <v>0</v>
      </c>
      <c r="BX177">
        <f t="shared" si="28"/>
        <v>0</v>
      </c>
    </row>
    <row r="178" spans="1:78">
      <c r="A178">
        <v>105</v>
      </c>
      <c r="B178" s="6"/>
      <c r="C178" s="10"/>
      <c r="D178" s="32"/>
      <c r="E178" s="10"/>
      <c r="F178" s="32"/>
      <c r="G178" s="10"/>
      <c r="H178" s="32"/>
      <c r="I178" s="10"/>
      <c r="J178" s="32"/>
      <c r="K178" s="94"/>
      <c r="L178" s="32"/>
      <c r="M178" s="10"/>
      <c r="N178" s="32"/>
      <c r="O178" s="10"/>
      <c r="P178" s="32"/>
      <c r="Q178" s="10"/>
      <c r="R178" s="32"/>
      <c r="S178" s="10"/>
      <c r="T178" s="32"/>
      <c r="U178" s="10"/>
      <c r="V178" s="32"/>
      <c r="W178" s="10"/>
      <c r="X178" s="32"/>
      <c r="Y178" s="10"/>
      <c r="Z178" s="32"/>
      <c r="AA178" s="10"/>
      <c r="AB178" s="32"/>
      <c r="AC178" s="10"/>
      <c r="AD178" s="32"/>
      <c r="AE178" s="10"/>
      <c r="AF178" s="32"/>
      <c r="AG178" s="10"/>
      <c r="AH178" s="32"/>
      <c r="AI178" s="10"/>
      <c r="AJ178" s="32"/>
      <c r="AK178" s="10"/>
      <c r="AL178" s="32"/>
      <c r="AM178" s="10"/>
      <c r="AN178" s="32"/>
      <c r="AO178" s="10"/>
      <c r="AP178" s="32"/>
      <c r="AQ178" s="10"/>
      <c r="AR178" s="244"/>
      <c r="AS178" s="10"/>
      <c r="AT178" s="32"/>
      <c r="AU178" s="10"/>
      <c r="AV178" s="244"/>
      <c r="AW178" s="10"/>
      <c r="AX178" s="244"/>
      <c r="AY178" s="7"/>
      <c r="AZ178" s="249"/>
      <c r="BA178" s="10"/>
      <c r="BB178" s="244"/>
      <c r="BC178" s="7"/>
      <c r="BD178" s="249"/>
      <c r="BE178" s="7"/>
      <c r="BF178" s="249"/>
      <c r="BG178" s="7"/>
      <c r="BH178" s="8"/>
      <c r="BI178" s="7"/>
      <c r="BJ178" s="249"/>
      <c r="BK178" s="7"/>
      <c r="BL178" s="249"/>
      <c r="BM178" s="7"/>
      <c r="BN178" s="249"/>
      <c r="BO178" s="7"/>
      <c r="BP178" s="249"/>
      <c r="BQ178" s="7"/>
      <c r="BR178" s="8"/>
      <c r="BS178" s="7"/>
      <c r="BT178" s="8"/>
      <c r="BV178" s="41"/>
      <c r="BW178" s="41">
        <f t="shared" si="26"/>
        <v>0</v>
      </c>
      <c r="BX178">
        <f t="shared" si="28"/>
        <v>0</v>
      </c>
      <c r="BZ178" s="39"/>
    </row>
    <row r="179" spans="1:78">
      <c r="A179">
        <v>106</v>
      </c>
      <c r="B179" s="6"/>
      <c r="C179" s="10"/>
      <c r="D179" s="32"/>
      <c r="E179" s="10"/>
      <c r="F179" s="32"/>
      <c r="G179" s="10"/>
      <c r="H179" s="32"/>
      <c r="I179" s="10"/>
      <c r="J179" s="32"/>
      <c r="K179" s="10"/>
      <c r="L179" s="32"/>
      <c r="M179" s="10"/>
      <c r="N179" s="32"/>
      <c r="O179" s="10"/>
      <c r="P179" s="32"/>
      <c r="Q179" s="10"/>
      <c r="R179" s="32"/>
      <c r="S179" s="10"/>
      <c r="T179" s="32"/>
      <c r="U179" s="10"/>
      <c r="V179" s="32"/>
      <c r="W179" s="10"/>
      <c r="X179" s="32"/>
      <c r="Y179" s="10"/>
      <c r="Z179" s="32"/>
      <c r="AA179" s="10"/>
      <c r="AB179" s="32"/>
      <c r="AC179" s="10"/>
      <c r="AD179" s="32"/>
      <c r="AE179" s="10"/>
      <c r="AF179" s="32"/>
      <c r="AG179" s="10"/>
      <c r="AH179" s="32"/>
      <c r="AI179" s="10"/>
      <c r="AJ179" s="32"/>
      <c r="AK179" s="237"/>
      <c r="AL179" s="32"/>
      <c r="AM179" s="10"/>
      <c r="AN179" s="32"/>
      <c r="AO179" s="10"/>
      <c r="AP179" s="32"/>
      <c r="AQ179" s="10"/>
      <c r="AR179" s="244"/>
      <c r="AS179" s="10"/>
      <c r="AT179" s="32"/>
      <c r="AU179" s="10"/>
      <c r="AV179" s="244"/>
      <c r="AW179" s="10"/>
      <c r="AX179" s="244"/>
      <c r="AY179" s="7"/>
      <c r="AZ179" s="249"/>
      <c r="BA179" s="10"/>
      <c r="BB179" s="244"/>
      <c r="BC179" s="7"/>
      <c r="BD179" s="249"/>
      <c r="BE179" s="7"/>
      <c r="BF179" s="249"/>
      <c r="BG179" s="7"/>
      <c r="BH179" s="8"/>
      <c r="BI179" s="7"/>
      <c r="BJ179" s="249"/>
      <c r="BK179" s="7"/>
      <c r="BL179" s="249"/>
      <c r="BM179" s="7"/>
      <c r="BN179" s="249"/>
      <c r="BO179" s="7"/>
      <c r="BP179" s="249"/>
      <c r="BQ179" s="7"/>
      <c r="BR179" s="8"/>
      <c r="BS179" s="7"/>
      <c r="BT179" s="8"/>
      <c r="BV179" s="41"/>
      <c r="BW179" s="41">
        <f t="shared" si="26"/>
        <v>0</v>
      </c>
      <c r="BX179">
        <f t="shared" ref="BX179:BX188" si="29">COUNT(C179:BT179)/2</f>
        <v>0</v>
      </c>
    </row>
    <row r="180" spans="1:78">
      <c r="A180">
        <v>107</v>
      </c>
      <c r="B180" s="6"/>
      <c r="C180" s="10"/>
      <c r="D180" s="32"/>
      <c r="E180" s="10"/>
      <c r="F180" s="32"/>
      <c r="G180" s="10"/>
      <c r="H180" s="32"/>
      <c r="I180" s="10"/>
      <c r="J180" s="32"/>
      <c r="K180" s="10"/>
      <c r="L180" s="32"/>
      <c r="M180" s="10"/>
      <c r="N180" s="32"/>
      <c r="O180" s="10"/>
      <c r="P180" s="32"/>
      <c r="Q180" s="10"/>
      <c r="R180" s="32"/>
      <c r="S180" s="10"/>
      <c r="T180" s="32"/>
      <c r="U180" s="10"/>
      <c r="V180" s="32"/>
      <c r="W180" s="10"/>
      <c r="X180" s="32"/>
      <c r="Y180" s="10"/>
      <c r="Z180" s="32"/>
      <c r="AA180" s="10"/>
      <c r="AB180" s="32"/>
      <c r="AC180" s="10"/>
      <c r="AD180" s="32"/>
      <c r="AE180" s="10"/>
      <c r="AF180" s="32"/>
      <c r="AG180" s="10"/>
      <c r="AH180" s="32"/>
      <c r="AI180" s="10"/>
      <c r="AJ180" s="32"/>
      <c r="AK180" s="10"/>
      <c r="AL180" s="32"/>
      <c r="AM180" s="10"/>
      <c r="AN180" s="32"/>
      <c r="AO180" s="10"/>
      <c r="AP180" s="32"/>
      <c r="AQ180" s="10"/>
      <c r="AR180" s="244"/>
      <c r="AS180" s="10"/>
      <c r="AT180" s="32"/>
      <c r="AU180" s="10"/>
      <c r="AV180" s="244"/>
      <c r="AW180" s="10"/>
      <c r="AX180" s="244"/>
      <c r="AY180" s="7"/>
      <c r="AZ180" s="249"/>
      <c r="BA180" s="10"/>
      <c r="BB180" s="244"/>
      <c r="BC180" s="7"/>
      <c r="BD180" s="249"/>
      <c r="BE180" s="7"/>
      <c r="BF180" s="249"/>
      <c r="BG180" s="7"/>
      <c r="BH180" s="8"/>
      <c r="BI180" s="7"/>
      <c r="BJ180" s="249"/>
      <c r="BK180" s="7"/>
      <c r="BL180" s="249"/>
      <c r="BM180" s="7"/>
      <c r="BN180" s="249"/>
      <c r="BO180" s="7"/>
      <c r="BP180" s="249"/>
      <c r="BQ180" s="7"/>
      <c r="BR180" s="8"/>
      <c r="BS180" s="7"/>
      <c r="BT180" s="8"/>
      <c r="BV180" s="41"/>
      <c r="BW180" s="41">
        <f t="shared" si="26"/>
        <v>0</v>
      </c>
      <c r="BX180">
        <f t="shared" si="29"/>
        <v>0</v>
      </c>
    </row>
    <row r="181" spans="1:78">
      <c r="A181">
        <v>108</v>
      </c>
      <c r="B181" s="6"/>
      <c r="C181" s="10"/>
      <c r="D181" s="32"/>
      <c r="E181" s="10"/>
      <c r="F181" s="32"/>
      <c r="G181" s="10"/>
      <c r="H181" s="32"/>
      <c r="I181" s="10"/>
      <c r="J181" s="32"/>
      <c r="K181" s="10"/>
      <c r="L181" s="32"/>
      <c r="M181" s="10"/>
      <c r="N181" s="32"/>
      <c r="O181" s="10"/>
      <c r="P181" s="32"/>
      <c r="Q181" s="10"/>
      <c r="R181" s="32"/>
      <c r="S181" s="10"/>
      <c r="T181" s="32"/>
      <c r="U181" s="10"/>
      <c r="V181" s="32"/>
      <c r="W181" s="10"/>
      <c r="X181" s="32"/>
      <c r="Y181" s="10"/>
      <c r="Z181" s="32"/>
      <c r="AA181" s="10"/>
      <c r="AB181" s="32"/>
      <c r="AC181" s="10"/>
      <c r="AD181" s="32"/>
      <c r="AE181" s="10"/>
      <c r="AF181" s="32"/>
      <c r="AG181" s="10"/>
      <c r="AH181" s="32"/>
      <c r="AI181" s="10"/>
      <c r="AJ181" s="32"/>
      <c r="AK181" s="10"/>
      <c r="AL181" s="32"/>
      <c r="AM181" s="10"/>
      <c r="AN181" s="32"/>
      <c r="AO181" s="10"/>
      <c r="AP181" s="32"/>
      <c r="AQ181" s="10"/>
      <c r="AR181" s="244"/>
      <c r="AS181" s="10"/>
      <c r="AT181" s="32"/>
      <c r="AU181" s="10"/>
      <c r="AV181" s="244"/>
      <c r="AW181" s="10"/>
      <c r="AX181" s="244"/>
      <c r="AY181" s="7"/>
      <c r="AZ181" s="249"/>
      <c r="BA181" s="10"/>
      <c r="BB181" s="244"/>
      <c r="BC181" s="7"/>
      <c r="BD181" s="249"/>
      <c r="BE181" s="7"/>
      <c r="BF181" s="249"/>
      <c r="BG181" s="7"/>
      <c r="BH181" s="8"/>
      <c r="BI181" s="7"/>
      <c r="BJ181" s="249"/>
      <c r="BK181" s="7"/>
      <c r="BL181" s="249"/>
      <c r="BM181" s="7"/>
      <c r="BN181" s="249"/>
      <c r="BO181" s="7"/>
      <c r="BP181" s="249"/>
      <c r="BQ181" s="7"/>
      <c r="BR181" s="8"/>
      <c r="BS181" s="7"/>
      <c r="BT181" s="8"/>
      <c r="BV181" s="41"/>
      <c r="BW181" s="41">
        <f t="shared" si="26"/>
        <v>0</v>
      </c>
      <c r="BX181">
        <f t="shared" si="29"/>
        <v>0</v>
      </c>
    </row>
    <row r="182" spans="1:78">
      <c r="A182">
        <v>109</v>
      </c>
      <c r="B182" s="6"/>
      <c r="C182" s="10"/>
      <c r="D182" s="32"/>
      <c r="E182" s="10"/>
      <c r="F182" s="32"/>
      <c r="G182" s="10"/>
      <c r="H182" s="32"/>
      <c r="I182" s="10"/>
      <c r="J182" s="32"/>
      <c r="K182" s="94"/>
      <c r="L182" s="32"/>
      <c r="M182" s="10"/>
      <c r="N182" s="32"/>
      <c r="O182" s="10"/>
      <c r="P182" s="32"/>
      <c r="Q182" s="10"/>
      <c r="R182" s="32"/>
      <c r="S182" s="10"/>
      <c r="T182" s="32"/>
      <c r="U182" s="10"/>
      <c r="V182" s="32"/>
      <c r="W182" s="10"/>
      <c r="X182" s="32"/>
      <c r="Y182" s="10"/>
      <c r="Z182" s="32"/>
      <c r="AA182" s="10"/>
      <c r="AB182" s="32"/>
      <c r="AC182" s="10"/>
      <c r="AD182" s="32"/>
      <c r="AE182" s="10"/>
      <c r="AF182" s="32"/>
      <c r="AG182" s="10"/>
      <c r="AH182" s="32"/>
      <c r="AI182" s="10"/>
      <c r="AJ182" s="32"/>
      <c r="AK182" s="10"/>
      <c r="AL182" s="32"/>
      <c r="AM182" s="10"/>
      <c r="AN182" s="32"/>
      <c r="AO182" s="10"/>
      <c r="AP182" s="32"/>
      <c r="AQ182" s="10"/>
      <c r="AR182" s="244"/>
      <c r="AS182" s="10"/>
      <c r="AT182" s="32"/>
      <c r="AU182" s="10"/>
      <c r="AV182" s="244"/>
      <c r="AW182" s="10"/>
      <c r="AX182" s="244"/>
      <c r="AY182" s="7"/>
      <c r="AZ182" s="249"/>
      <c r="BA182" s="10"/>
      <c r="BB182" s="244"/>
      <c r="BC182" s="7"/>
      <c r="BD182" s="249"/>
      <c r="BE182" s="7"/>
      <c r="BF182" s="249"/>
      <c r="BG182" s="7"/>
      <c r="BH182" s="8"/>
      <c r="BI182" s="7"/>
      <c r="BJ182" s="249"/>
      <c r="BK182" s="7"/>
      <c r="BL182" s="249"/>
      <c r="BM182" s="7"/>
      <c r="BN182" s="249"/>
      <c r="BO182" s="7"/>
      <c r="BP182" s="249"/>
      <c r="BQ182" s="7"/>
      <c r="BR182" s="8"/>
      <c r="BS182" s="7"/>
      <c r="BT182" s="8"/>
      <c r="BV182" s="41"/>
      <c r="BW182" s="41">
        <f t="shared" si="26"/>
        <v>0</v>
      </c>
      <c r="BX182">
        <f t="shared" si="29"/>
        <v>0</v>
      </c>
      <c r="BZ182" s="39"/>
    </row>
    <row r="183" spans="1:78">
      <c r="A183">
        <v>110</v>
      </c>
      <c r="B183" s="6"/>
      <c r="C183" s="10"/>
      <c r="D183" s="32"/>
      <c r="E183" s="10"/>
      <c r="F183" s="32"/>
      <c r="G183" s="10"/>
      <c r="H183" s="32"/>
      <c r="I183" s="10"/>
      <c r="J183" s="32"/>
      <c r="K183" s="10"/>
      <c r="L183" s="32"/>
      <c r="M183" s="10"/>
      <c r="N183" s="32"/>
      <c r="O183" s="10"/>
      <c r="P183" s="32"/>
      <c r="Q183" s="10"/>
      <c r="R183" s="32"/>
      <c r="S183" s="10"/>
      <c r="T183" s="32"/>
      <c r="U183" s="10"/>
      <c r="V183" s="32"/>
      <c r="W183" s="10"/>
      <c r="X183" s="32"/>
      <c r="Y183" s="10"/>
      <c r="Z183" s="32"/>
      <c r="AA183" s="10"/>
      <c r="AB183" s="32"/>
      <c r="AC183" s="10"/>
      <c r="AD183" s="32"/>
      <c r="AE183" s="10"/>
      <c r="AF183" s="32"/>
      <c r="AG183" s="10"/>
      <c r="AH183" s="32"/>
      <c r="AI183" s="10"/>
      <c r="AJ183" s="32"/>
      <c r="AK183" s="10"/>
      <c r="AL183" s="32"/>
      <c r="AM183" s="10"/>
      <c r="AN183" s="32"/>
      <c r="AO183" s="10"/>
      <c r="AP183" s="32"/>
      <c r="AQ183" s="10"/>
      <c r="AR183" s="244"/>
      <c r="AS183" s="10"/>
      <c r="AT183" s="32"/>
      <c r="AU183" s="10"/>
      <c r="AV183" s="244"/>
      <c r="AW183" s="10"/>
      <c r="AX183" s="244"/>
      <c r="AY183" s="7"/>
      <c r="AZ183" s="249"/>
      <c r="BA183" s="10"/>
      <c r="BB183" s="244"/>
      <c r="BC183" s="7"/>
      <c r="BD183" s="249"/>
      <c r="BE183" s="7"/>
      <c r="BF183" s="249"/>
      <c r="BG183" s="7"/>
      <c r="BH183" s="8"/>
      <c r="BI183" s="7"/>
      <c r="BJ183" s="249"/>
      <c r="BK183" s="7"/>
      <c r="BL183" s="249"/>
      <c r="BM183" s="7"/>
      <c r="BN183" s="249"/>
      <c r="BO183" s="7"/>
      <c r="BP183" s="249"/>
      <c r="BQ183" s="7"/>
      <c r="BR183" s="8"/>
      <c r="BS183" s="7"/>
      <c r="BT183" s="8"/>
      <c r="BV183" s="41"/>
      <c r="BW183" s="41">
        <f t="shared" si="26"/>
        <v>0</v>
      </c>
      <c r="BX183">
        <f t="shared" si="29"/>
        <v>0</v>
      </c>
    </row>
    <row r="184" spans="1:78">
      <c r="A184">
        <v>111</v>
      </c>
      <c r="B184" s="6"/>
      <c r="C184" s="10"/>
      <c r="D184" s="32"/>
      <c r="E184" s="10"/>
      <c r="F184" s="32"/>
      <c r="G184" s="10"/>
      <c r="H184" s="32"/>
      <c r="I184" s="10"/>
      <c r="J184" s="32"/>
      <c r="K184" s="10"/>
      <c r="L184" s="32"/>
      <c r="M184" s="10"/>
      <c r="N184" s="32"/>
      <c r="O184" s="10"/>
      <c r="P184" s="32"/>
      <c r="Q184" s="10"/>
      <c r="R184" s="32"/>
      <c r="S184" s="10"/>
      <c r="T184" s="32"/>
      <c r="U184" s="10"/>
      <c r="V184" s="32"/>
      <c r="W184" s="10"/>
      <c r="X184" s="32"/>
      <c r="Y184" s="10"/>
      <c r="Z184" s="32"/>
      <c r="AA184" s="10"/>
      <c r="AB184" s="32"/>
      <c r="AC184" s="10"/>
      <c r="AD184" s="32"/>
      <c r="AE184" s="10"/>
      <c r="AF184" s="32"/>
      <c r="AG184" s="10"/>
      <c r="AH184" s="32"/>
      <c r="AI184" s="10"/>
      <c r="AJ184" s="32"/>
      <c r="AK184" s="10"/>
      <c r="AL184" s="32"/>
      <c r="AM184" s="10"/>
      <c r="AN184" s="32"/>
      <c r="AO184" s="10"/>
      <c r="AP184" s="32"/>
      <c r="AQ184" s="10"/>
      <c r="AR184" s="244"/>
      <c r="AS184" s="10"/>
      <c r="AT184" s="32"/>
      <c r="AU184" s="10"/>
      <c r="AV184" s="244"/>
      <c r="AW184" s="10"/>
      <c r="AX184" s="244"/>
      <c r="AY184" s="7"/>
      <c r="AZ184" s="249"/>
      <c r="BA184" s="10"/>
      <c r="BB184" s="244"/>
      <c r="BC184" s="7"/>
      <c r="BD184" s="249"/>
      <c r="BE184" s="7"/>
      <c r="BF184" s="249"/>
      <c r="BG184" s="7"/>
      <c r="BH184" s="8"/>
      <c r="BI184" s="7"/>
      <c r="BJ184" s="249"/>
      <c r="BK184" s="7"/>
      <c r="BL184" s="249"/>
      <c r="BM184" s="7"/>
      <c r="BN184" s="249"/>
      <c r="BO184" s="7"/>
      <c r="BP184" s="249"/>
      <c r="BQ184" s="7"/>
      <c r="BR184" s="8"/>
      <c r="BS184" s="7"/>
      <c r="BT184" s="8"/>
      <c r="BV184" s="41"/>
      <c r="BW184" s="41">
        <f t="shared" si="26"/>
        <v>0</v>
      </c>
      <c r="BX184">
        <f t="shared" si="29"/>
        <v>0</v>
      </c>
    </row>
    <row r="185" spans="1:78">
      <c r="A185">
        <v>112</v>
      </c>
      <c r="B185" s="6"/>
      <c r="C185" s="10"/>
      <c r="D185" s="32"/>
      <c r="E185" s="10"/>
      <c r="F185" s="32"/>
      <c r="G185" s="10"/>
      <c r="H185" s="32"/>
      <c r="I185" s="10"/>
      <c r="J185" s="32"/>
      <c r="K185" s="10"/>
      <c r="L185" s="32"/>
      <c r="M185" s="10"/>
      <c r="N185" s="32"/>
      <c r="O185" s="10"/>
      <c r="P185" s="32"/>
      <c r="Q185" s="10"/>
      <c r="R185" s="32"/>
      <c r="S185" s="10"/>
      <c r="T185" s="32"/>
      <c r="U185" s="10"/>
      <c r="V185" s="32"/>
      <c r="W185" s="10"/>
      <c r="X185" s="32"/>
      <c r="Y185" s="10"/>
      <c r="Z185" s="32"/>
      <c r="AA185" s="10"/>
      <c r="AB185" s="32"/>
      <c r="AC185" s="10"/>
      <c r="AD185" s="32"/>
      <c r="AE185" s="10"/>
      <c r="AF185" s="32"/>
      <c r="AG185" s="10"/>
      <c r="AH185" s="32"/>
      <c r="AI185" s="10"/>
      <c r="AJ185" s="32"/>
      <c r="AK185" s="10"/>
      <c r="AL185" s="32"/>
      <c r="AM185" s="10"/>
      <c r="AN185" s="32"/>
      <c r="AO185" s="10"/>
      <c r="AP185" s="32"/>
      <c r="AQ185" s="10"/>
      <c r="AR185" s="244"/>
      <c r="AS185" s="10"/>
      <c r="AT185" s="32"/>
      <c r="AU185" s="10"/>
      <c r="AV185" s="244"/>
      <c r="AW185" s="10"/>
      <c r="AX185" s="244"/>
      <c r="AY185" s="7"/>
      <c r="AZ185" s="249"/>
      <c r="BA185" s="10"/>
      <c r="BB185" s="244"/>
      <c r="BC185" s="7"/>
      <c r="BD185" s="249"/>
      <c r="BE185" s="7"/>
      <c r="BF185" s="249"/>
      <c r="BG185" s="7"/>
      <c r="BH185" s="8"/>
      <c r="BI185" s="7"/>
      <c r="BJ185" s="249"/>
      <c r="BK185" s="7"/>
      <c r="BL185" s="249"/>
      <c r="BM185" s="7"/>
      <c r="BN185" s="249"/>
      <c r="BO185" s="7"/>
      <c r="BP185" s="249"/>
      <c r="BQ185" s="7"/>
      <c r="BR185" s="8"/>
      <c r="BS185" s="7"/>
      <c r="BT185" s="8"/>
      <c r="BV185" s="41"/>
      <c r="BW185" s="41">
        <f t="shared" si="26"/>
        <v>0</v>
      </c>
      <c r="BX185">
        <f t="shared" si="29"/>
        <v>0</v>
      </c>
    </row>
    <row r="186" spans="1:78">
      <c r="A186">
        <v>113</v>
      </c>
      <c r="B186" s="6"/>
      <c r="C186" s="10"/>
      <c r="D186" s="32"/>
      <c r="E186" s="10"/>
      <c r="F186" s="32"/>
      <c r="G186" s="10"/>
      <c r="H186" s="32"/>
      <c r="I186" s="10"/>
      <c r="J186" s="32"/>
      <c r="K186" s="10"/>
      <c r="L186" s="32"/>
      <c r="M186" s="10"/>
      <c r="N186" s="32"/>
      <c r="O186" s="10"/>
      <c r="P186" s="32"/>
      <c r="Q186" s="10"/>
      <c r="R186" s="32"/>
      <c r="S186" s="10"/>
      <c r="T186" s="32"/>
      <c r="U186" s="10"/>
      <c r="V186" s="32"/>
      <c r="W186" s="10"/>
      <c r="X186" s="32"/>
      <c r="Y186" s="10"/>
      <c r="Z186" s="32"/>
      <c r="AA186" s="10"/>
      <c r="AB186" s="32"/>
      <c r="AC186" s="10"/>
      <c r="AD186" s="32"/>
      <c r="AE186" s="10"/>
      <c r="AF186" s="32"/>
      <c r="AG186" s="10"/>
      <c r="AH186" s="32"/>
      <c r="AI186" s="10"/>
      <c r="AJ186" s="32"/>
      <c r="AK186" s="10"/>
      <c r="AL186" s="32"/>
      <c r="AM186" s="10"/>
      <c r="AN186" s="32"/>
      <c r="AO186" s="10"/>
      <c r="AP186" s="32"/>
      <c r="AQ186" s="10"/>
      <c r="AR186" s="244"/>
      <c r="AS186" s="10"/>
      <c r="AT186" s="32"/>
      <c r="AU186" s="10"/>
      <c r="AV186" s="244"/>
      <c r="AW186" s="10"/>
      <c r="AX186" s="244"/>
      <c r="AY186" s="7"/>
      <c r="AZ186" s="249"/>
      <c r="BA186" s="10"/>
      <c r="BB186" s="244"/>
      <c r="BC186" s="7"/>
      <c r="BD186" s="249"/>
      <c r="BE186" s="7"/>
      <c r="BF186" s="249"/>
      <c r="BG186" s="7"/>
      <c r="BH186" s="8"/>
      <c r="BI186" s="7"/>
      <c r="BJ186" s="249"/>
      <c r="BK186" s="7"/>
      <c r="BL186" s="249"/>
      <c r="BM186" s="7"/>
      <c r="BN186" s="249"/>
      <c r="BO186" s="7"/>
      <c r="BP186" s="249"/>
      <c r="BQ186" s="7"/>
      <c r="BR186" s="8"/>
      <c r="BS186" s="7"/>
      <c r="BT186" s="8"/>
      <c r="BV186" s="41"/>
      <c r="BW186" s="41">
        <f t="shared" si="26"/>
        <v>0</v>
      </c>
      <c r="BX186">
        <f t="shared" si="29"/>
        <v>0</v>
      </c>
    </row>
    <row r="187" spans="1:78">
      <c r="A187">
        <v>114</v>
      </c>
      <c r="B187" s="6"/>
      <c r="C187" s="10"/>
      <c r="D187" s="32"/>
      <c r="E187" s="10"/>
      <c r="F187" s="32"/>
      <c r="G187" s="10"/>
      <c r="H187" s="32"/>
      <c r="I187" s="10"/>
      <c r="J187" s="32"/>
      <c r="K187" s="10"/>
      <c r="L187" s="32"/>
      <c r="M187" s="10"/>
      <c r="N187" s="32"/>
      <c r="O187" s="10"/>
      <c r="P187" s="32"/>
      <c r="Q187" s="10"/>
      <c r="R187" s="32"/>
      <c r="S187" s="10"/>
      <c r="T187" s="32"/>
      <c r="U187" s="10"/>
      <c r="V187" s="32"/>
      <c r="W187" s="10"/>
      <c r="X187" s="32"/>
      <c r="Y187" s="10"/>
      <c r="Z187" s="32"/>
      <c r="AA187" s="10"/>
      <c r="AB187" s="32"/>
      <c r="AC187" s="10"/>
      <c r="AD187" s="32"/>
      <c r="AE187" s="10"/>
      <c r="AF187" s="32"/>
      <c r="AG187" s="10"/>
      <c r="AH187" s="32"/>
      <c r="AI187" s="10"/>
      <c r="AJ187" s="32"/>
      <c r="AK187" s="10"/>
      <c r="AL187" s="32"/>
      <c r="AM187" s="10"/>
      <c r="AN187" s="32"/>
      <c r="AO187" s="10"/>
      <c r="AP187" s="32"/>
      <c r="AQ187" s="10"/>
      <c r="AR187" s="244"/>
      <c r="AS187" s="10"/>
      <c r="AT187" s="32"/>
      <c r="AU187" s="10"/>
      <c r="AV187" s="244"/>
      <c r="AW187" s="10"/>
      <c r="AX187" s="244"/>
      <c r="AY187" s="7"/>
      <c r="AZ187" s="249"/>
      <c r="BA187" s="10"/>
      <c r="BB187" s="244"/>
      <c r="BC187" s="7"/>
      <c r="BD187" s="249"/>
      <c r="BE187" s="7"/>
      <c r="BF187" s="249"/>
      <c r="BG187" s="7"/>
      <c r="BH187" s="8"/>
      <c r="BI187" s="7"/>
      <c r="BJ187" s="249"/>
      <c r="BK187" s="7"/>
      <c r="BL187" s="249"/>
      <c r="BM187" s="7"/>
      <c r="BN187" s="249"/>
      <c r="BO187" s="7"/>
      <c r="BP187" s="249"/>
      <c r="BQ187" s="7"/>
      <c r="BR187" s="8"/>
      <c r="BS187" s="7"/>
      <c r="BT187" s="8"/>
      <c r="BV187" s="41"/>
      <c r="BW187" s="41">
        <f t="shared" si="26"/>
        <v>0</v>
      </c>
      <c r="BX187">
        <f t="shared" si="29"/>
        <v>0</v>
      </c>
    </row>
    <row r="188" spans="1:78">
      <c r="A188">
        <v>115</v>
      </c>
      <c r="B188" s="6"/>
      <c r="C188" s="10"/>
      <c r="D188" s="32"/>
      <c r="E188" s="10"/>
      <c r="F188" s="32"/>
      <c r="G188" s="10"/>
      <c r="H188" s="32"/>
      <c r="I188" s="10"/>
      <c r="J188" s="32"/>
      <c r="K188" s="10"/>
      <c r="L188" s="32"/>
      <c r="M188" s="10"/>
      <c r="N188" s="32"/>
      <c r="O188" s="10"/>
      <c r="P188" s="32"/>
      <c r="Q188" s="10"/>
      <c r="R188" s="32"/>
      <c r="S188" s="10"/>
      <c r="T188" s="32"/>
      <c r="U188" s="10"/>
      <c r="V188" s="32"/>
      <c r="W188" s="10"/>
      <c r="X188" s="32"/>
      <c r="Y188" s="10"/>
      <c r="Z188" s="32"/>
      <c r="AA188" s="10"/>
      <c r="AB188" s="32"/>
      <c r="AC188" s="10"/>
      <c r="AD188" s="32"/>
      <c r="AE188" s="10"/>
      <c r="AF188" s="32"/>
      <c r="AG188" s="10"/>
      <c r="AH188" s="32"/>
      <c r="AI188" s="10"/>
      <c r="AJ188" s="32"/>
      <c r="AK188" s="10"/>
      <c r="AL188" s="32"/>
      <c r="AM188" s="10"/>
      <c r="AN188" s="32"/>
      <c r="AO188" s="10"/>
      <c r="AP188" s="32"/>
      <c r="AQ188" s="10"/>
      <c r="AR188" s="244"/>
      <c r="AS188" s="10"/>
      <c r="AT188" s="32"/>
      <c r="AU188" s="10"/>
      <c r="AV188" s="244"/>
      <c r="AW188" s="10"/>
      <c r="AX188" s="244"/>
      <c r="AY188" s="7"/>
      <c r="AZ188" s="249"/>
      <c r="BA188" s="10"/>
      <c r="BB188" s="244"/>
      <c r="BC188" s="7"/>
      <c r="BD188" s="249"/>
      <c r="BE188" s="7"/>
      <c r="BF188" s="249"/>
      <c r="BG188" s="7"/>
      <c r="BH188" s="8"/>
      <c r="BI188" s="7"/>
      <c r="BJ188" s="249"/>
      <c r="BK188" s="7"/>
      <c r="BL188" s="249"/>
      <c r="BM188" s="7"/>
      <c r="BN188" s="249"/>
      <c r="BO188" s="7"/>
      <c r="BP188" s="249"/>
      <c r="BQ188" s="7"/>
      <c r="BR188" s="8"/>
      <c r="BS188" s="7"/>
      <c r="BT188" s="8"/>
      <c r="BV188" s="41"/>
      <c r="BW188" s="41">
        <f t="shared" si="26"/>
        <v>0</v>
      </c>
      <c r="BX188">
        <f t="shared" si="29"/>
        <v>0</v>
      </c>
    </row>
    <row r="189" spans="1:78">
      <c r="A189">
        <v>116</v>
      </c>
      <c r="B189" s="6"/>
      <c r="C189" s="10"/>
      <c r="D189" s="32"/>
      <c r="E189" s="10"/>
      <c r="F189" s="32"/>
      <c r="G189" s="10"/>
      <c r="H189" s="32"/>
      <c r="I189" s="10"/>
      <c r="J189" s="32"/>
      <c r="K189" s="10"/>
      <c r="L189" s="32"/>
      <c r="M189" s="10"/>
      <c r="N189" s="32"/>
      <c r="O189" s="10"/>
      <c r="P189" s="32"/>
      <c r="Q189" s="10"/>
      <c r="R189" s="32"/>
      <c r="S189" s="10"/>
      <c r="T189" s="32"/>
      <c r="U189" s="10"/>
      <c r="V189" s="32"/>
      <c r="W189" s="10"/>
      <c r="X189" s="32"/>
      <c r="Y189" s="10"/>
      <c r="Z189" s="32"/>
      <c r="AA189" s="10"/>
      <c r="AB189" s="32"/>
      <c r="AC189" s="10"/>
      <c r="AD189" s="32"/>
      <c r="AE189" s="10"/>
      <c r="AF189" s="32"/>
      <c r="AG189" s="10"/>
      <c r="AH189" s="32"/>
      <c r="AI189" s="10"/>
      <c r="AJ189" s="32"/>
      <c r="AK189" s="10"/>
      <c r="AL189" s="32"/>
      <c r="AM189" s="10"/>
      <c r="AN189" s="32"/>
      <c r="AO189" s="10"/>
      <c r="AP189" s="32"/>
      <c r="AQ189" s="10"/>
      <c r="AR189" s="244"/>
      <c r="AS189" s="10"/>
      <c r="AT189" s="32"/>
      <c r="AU189" s="10"/>
      <c r="AV189" s="244"/>
      <c r="AW189" s="10"/>
      <c r="AX189" s="244"/>
      <c r="AY189" s="7"/>
      <c r="AZ189" s="249"/>
      <c r="BA189" s="10"/>
      <c r="BB189" s="244"/>
      <c r="BC189" s="7"/>
      <c r="BD189" s="249"/>
      <c r="BE189" s="7"/>
      <c r="BF189" s="249"/>
      <c r="BG189" s="7"/>
      <c r="BH189" s="8"/>
      <c r="BI189" s="7"/>
      <c r="BJ189" s="249"/>
      <c r="BK189" s="7"/>
      <c r="BL189" s="249"/>
      <c r="BM189" s="7"/>
      <c r="BN189" s="249"/>
      <c r="BO189" s="7"/>
      <c r="BP189" s="249"/>
      <c r="BQ189" s="7"/>
      <c r="BR189" s="8"/>
      <c r="BS189" s="7"/>
      <c r="BT189" s="8"/>
      <c r="BV189" s="41"/>
      <c r="BW189" s="41">
        <f t="shared" si="26"/>
        <v>0</v>
      </c>
      <c r="BX189">
        <f t="shared" ref="BX189:BX231" si="30">COUNT(C189:BT189)/2</f>
        <v>0</v>
      </c>
    </row>
    <row r="190" spans="1:78">
      <c r="A190">
        <v>117</v>
      </c>
      <c r="B190" s="6"/>
      <c r="C190" s="10"/>
      <c r="D190" s="32"/>
      <c r="E190" s="10"/>
      <c r="F190" s="32"/>
      <c r="G190" s="10"/>
      <c r="H190" s="32"/>
      <c r="I190" s="10"/>
      <c r="J190" s="32"/>
      <c r="K190" s="10"/>
      <c r="L190" s="32"/>
      <c r="M190" s="10"/>
      <c r="N190" s="32"/>
      <c r="O190" s="10"/>
      <c r="P190" s="32"/>
      <c r="Q190" s="10"/>
      <c r="R190" s="32"/>
      <c r="S190" s="10"/>
      <c r="T190" s="32"/>
      <c r="U190" s="10"/>
      <c r="V190" s="32"/>
      <c r="W190" s="10"/>
      <c r="X190" s="32"/>
      <c r="Y190" s="10"/>
      <c r="Z190" s="32"/>
      <c r="AA190" s="10"/>
      <c r="AB190" s="32"/>
      <c r="AC190" s="10"/>
      <c r="AD190" s="32"/>
      <c r="AE190" s="10"/>
      <c r="AF190" s="32"/>
      <c r="AG190" s="10"/>
      <c r="AH190" s="32"/>
      <c r="AI190" s="10"/>
      <c r="AJ190" s="32"/>
      <c r="AK190" s="10"/>
      <c r="AL190" s="32"/>
      <c r="AM190" s="10"/>
      <c r="AN190" s="32"/>
      <c r="AO190" s="10"/>
      <c r="AP190" s="32"/>
      <c r="AQ190" s="10"/>
      <c r="AR190" s="244"/>
      <c r="AS190" s="10"/>
      <c r="AT190" s="32"/>
      <c r="AU190" s="10"/>
      <c r="AV190" s="244"/>
      <c r="AW190" s="10"/>
      <c r="AX190" s="244"/>
      <c r="AY190" s="10"/>
      <c r="AZ190" s="247"/>
      <c r="BA190" s="10"/>
      <c r="BB190" s="244"/>
      <c r="BC190" s="10"/>
      <c r="BD190" s="247"/>
      <c r="BE190" s="10"/>
      <c r="BF190" s="247"/>
      <c r="BG190" s="10"/>
      <c r="BH190" s="32"/>
      <c r="BI190" s="10"/>
      <c r="BJ190" s="247"/>
      <c r="BK190" s="10"/>
      <c r="BL190" s="247"/>
      <c r="BM190" s="10"/>
      <c r="BN190" s="247"/>
      <c r="BO190" s="10"/>
      <c r="BP190" s="247"/>
      <c r="BQ190" s="10"/>
      <c r="BR190" s="32"/>
      <c r="BS190" s="10"/>
      <c r="BT190" s="32"/>
      <c r="BV190" s="41"/>
      <c r="BW190" s="41">
        <f t="shared" si="26"/>
        <v>0</v>
      </c>
      <c r="BX190">
        <f t="shared" si="30"/>
        <v>0</v>
      </c>
    </row>
    <row r="191" spans="1:78">
      <c r="A191">
        <v>118</v>
      </c>
      <c r="B191" s="6"/>
      <c r="C191" s="10"/>
      <c r="D191" s="32"/>
      <c r="E191" s="10"/>
      <c r="F191" s="32"/>
      <c r="G191" s="10"/>
      <c r="H191" s="32"/>
      <c r="I191" s="10"/>
      <c r="J191" s="32"/>
      <c r="K191" s="10"/>
      <c r="L191" s="32"/>
      <c r="M191" s="10"/>
      <c r="N191" s="32"/>
      <c r="O191" s="10"/>
      <c r="P191" s="32"/>
      <c r="Q191" s="10"/>
      <c r="R191" s="32"/>
      <c r="S191" s="10"/>
      <c r="T191" s="32"/>
      <c r="U191" s="10"/>
      <c r="V191" s="32"/>
      <c r="W191" s="10"/>
      <c r="X191" s="32"/>
      <c r="Y191" s="10"/>
      <c r="Z191" s="32"/>
      <c r="AA191" s="10"/>
      <c r="AB191" s="32"/>
      <c r="AC191" s="10"/>
      <c r="AD191" s="32"/>
      <c r="AE191" s="10"/>
      <c r="AF191" s="32"/>
      <c r="AG191" s="10"/>
      <c r="AH191" s="32"/>
      <c r="AI191" s="10"/>
      <c r="AJ191" s="32"/>
      <c r="AK191" s="10"/>
      <c r="AL191" s="32"/>
      <c r="AM191" s="10"/>
      <c r="AN191" s="32"/>
      <c r="AO191" s="10"/>
      <c r="AP191" s="32"/>
      <c r="AQ191" s="10"/>
      <c r="AR191" s="244"/>
      <c r="AS191" s="10"/>
      <c r="AT191" s="32"/>
      <c r="AU191" s="10"/>
      <c r="AV191" s="244"/>
      <c r="AW191" s="10"/>
      <c r="AX191" s="244"/>
      <c r="AY191" s="7"/>
      <c r="AZ191" s="249"/>
      <c r="BA191" s="10"/>
      <c r="BB191" s="244"/>
      <c r="BC191" s="7"/>
      <c r="BD191" s="249"/>
      <c r="BE191" s="7"/>
      <c r="BF191" s="249"/>
      <c r="BG191" s="7"/>
      <c r="BH191" s="8"/>
      <c r="BI191" s="7"/>
      <c r="BJ191" s="249"/>
      <c r="BK191" s="7"/>
      <c r="BL191" s="249"/>
      <c r="BM191" s="7"/>
      <c r="BN191" s="249"/>
      <c r="BO191" s="7"/>
      <c r="BP191" s="249"/>
      <c r="BQ191" s="7"/>
      <c r="BR191" s="8"/>
      <c r="BS191" s="7"/>
      <c r="BT191" s="8"/>
      <c r="BV191" s="41"/>
      <c r="BW191" s="41">
        <f t="shared" si="26"/>
        <v>0</v>
      </c>
      <c r="BX191">
        <f t="shared" si="30"/>
        <v>0</v>
      </c>
    </row>
    <row r="192" spans="1:78">
      <c r="A192">
        <v>119</v>
      </c>
      <c r="B192" s="6"/>
      <c r="C192" s="10"/>
      <c r="D192" s="32"/>
      <c r="E192" s="10"/>
      <c r="F192" s="32"/>
      <c r="G192" s="10"/>
      <c r="H192" s="32"/>
      <c r="I192" s="10"/>
      <c r="J192" s="32"/>
      <c r="K192" s="10"/>
      <c r="L192" s="32"/>
      <c r="M192" s="10"/>
      <c r="N192" s="32"/>
      <c r="O192" s="10"/>
      <c r="P192" s="32"/>
      <c r="Q192" s="10"/>
      <c r="R192" s="32"/>
      <c r="S192" s="10"/>
      <c r="T192" s="32"/>
      <c r="U192" s="10"/>
      <c r="V192" s="32"/>
      <c r="W192" s="10"/>
      <c r="X192" s="32"/>
      <c r="Y192" s="10"/>
      <c r="Z192" s="32"/>
      <c r="AA192" s="10"/>
      <c r="AB192" s="32"/>
      <c r="AC192" s="10"/>
      <c r="AD192" s="32"/>
      <c r="AE192" s="10"/>
      <c r="AF192" s="32"/>
      <c r="AG192" s="10"/>
      <c r="AH192" s="32"/>
      <c r="AI192" s="10"/>
      <c r="AJ192" s="32"/>
      <c r="AK192" s="10"/>
      <c r="AL192" s="32"/>
      <c r="AM192" s="10"/>
      <c r="AN192" s="32"/>
      <c r="AO192" s="10"/>
      <c r="AP192" s="32"/>
      <c r="AQ192" s="10"/>
      <c r="AR192" s="244"/>
      <c r="AS192" s="10"/>
      <c r="AT192" s="32"/>
      <c r="AU192" s="10"/>
      <c r="AV192" s="244"/>
      <c r="AW192" s="10"/>
      <c r="AX192" s="244"/>
      <c r="AY192" s="7"/>
      <c r="AZ192" s="249"/>
      <c r="BA192" s="10"/>
      <c r="BB192" s="244"/>
      <c r="BC192" s="7"/>
      <c r="BD192" s="249"/>
      <c r="BE192" s="7"/>
      <c r="BF192" s="249"/>
      <c r="BG192" s="7"/>
      <c r="BH192" s="8"/>
      <c r="BI192" s="7"/>
      <c r="BJ192" s="249"/>
      <c r="BK192" s="7"/>
      <c r="BL192" s="249"/>
      <c r="BM192" s="7"/>
      <c r="BN192" s="249"/>
      <c r="BO192" s="7"/>
      <c r="BP192" s="249"/>
      <c r="BQ192" s="7"/>
      <c r="BR192" s="8"/>
      <c r="BS192" s="7"/>
      <c r="BT192" s="8"/>
      <c r="BV192" s="41"/>
      <c r="BW192" s="41">
        <f t="shared" si="26"/>
        <v>0</v>
      </c>
      <c r="BX192">
        <f t="shared" si="30"/>
        <v>0</v>
      </c>
    </row>
    <row r="193" spans="1:78">
      <c r="A193">
        <v>120</v>
      </c>
      <c r="B193" s="6"/>
      <c r="C193" s="10"/>
      <c r="D193" s="32"/>
      <c r="E193" s="10"/>
      <c r="F193" s="32"/>
      <c r="G193" s="10"/>
      <c r="H193" s="32"/>
      <c r="I193" s="10"/>
      <c r="J193" s="32"/>
      <c r="K193" s="10"/>
      <c r="L193" s="32"/>
      <c r="M193" s="10"/>
      <c r="N193" s="32"/>
      <c r="O193" s="10"/>
      <c r="P193" s="32"/>
      <c r="Q193" s="10"/>
      <c r="R193" s="32"/>
      <c r="S193" s="10"/>
      <c r="T193" s="32"/>
      <c r="U193" s="94"/>
      <c r="V193" s="32"/>
      <c r="W193" s="10"/>
      <c r="X193" s="32"/>
      <c r="Y193" s="10"/>
      <c r="Z193" s="32"/>
      <c r="AA193" s="10"/>
      <c r="AB193" s="32"/>
      <c r="AC193" s="10"/>
      <c r="AD193" s="32"/>
      <c r="AE193" s="10"/>
      <c r="AF193" s="32"/>
      <c r="AG193" s="10"/>
      <c r="AH193" s="32"/>
      <c r="AI193" s="10"/>
      <c r="AJ193" s="32"/>
      <c r="AK193" s="10"/>
      <c r="AL193" s="32"/>
      <c r="AM193" s="10"/>
      <c r="AN193" s="32"/>
      <c r="AO193" s="94"/>
      <c r="AP193" s="32"/>
      <c r="AQ193" s="10"/>
      <c r="AR193" s="244"/>
      <c r="AS193" s="94"/>
      <c r="AT193" s="32"/>
      <c r="AU193" s="10"/>
      <c r="AV193" s="244"/>
      <c r="AW193" s="10"/>
      <c r="AX193" s="244"/>
      <c r="AY193" s="7"/>
      <c r="AZ193" s="249"/>
      <c r="BA193" s="10"/>
      <c r="BB193" s="244"/>
      <c r="BC193" s="7"/>
      <c r="BD193" s="249"/>
      <c r="BE193" s="7"/>
      <c r="BF193" s="249"/>
      <c r="BG193" s="7"/>
      <c r="BH193" s="8"/>
      <c r="BI193" s="7"/>
      <c r="BJ193" s="249"/>
      <c r="BK193" s="7"/>
      <c r="BL193" s="249"/>
      <c r="BM193" s="7"/>
      <c r="BN193" s="249"/>
      <c r="BO193" s="7"/>
      <c r="BP193" s="249"/>
      <c r="BQ193" s="7"/>
      <c r="BR193" s="8"/>
      <c r="BS193" s="7"/>
      <c r="BT193" s="8"/>
      <c r="BV193" s="41"/>
      <c r="BW193" s="41">
        <f t="shared" si="26"/>
        <v>0</v>
      </c>
      <c r="BX193">
        <f t="shared" si="30"/>
        <v>0</v>
      </c>
    </row>
    <row r="194" spans="1:78">
      <c r="A194">
        <v>121</v>
      </c>
      <c r="B194" s="6"/>
      <c r="C194" s="10"/>
      <c r="D194" s="32"/>
      <c r="E194" s="10"/>
      <c r="F194" s="32"/>
      <c r="G194" s="10"/>
      <c r="H194" s="32"/>
      <c r="I194" s="10"/>
      <c r="J194" s="32"/>
      <c r="K194" s="10"/>
      <c r="L194" s="32"/>
      <c r="M194" s="10"/>
      <c r="N194" s="32"/>
      <c r="O194" s="10"/>
      <c r="P194" s="32"/>
      <c r="Q194" s="10"/>
      <c r="R194" s="32"/>
      <c r="S194" s="10"/>
      <c r="T194" s="32"/>
      <c r="U194" s="94"/>
      <c r="V194" s="32"/>
      <c r="W194" s="10"/>
      <c r="X194" s="32"/>
      <c r="Y194" s="10"/>
      <c r="Z194" s="32"/>
      <c r="AA194" s="10"/>
      <c r="AB194" s="32"/>
      <c r="AC194" s="10"/>
      <c r="AD194" s="32"/>
      <c r="AE194" s="10"/>
      <c r="AF194" s="32"/>
      <c r="AG194" s="10"/>
      <c r="AH194" s="32"/>
      <c r="AI194" s="10"/>
      <c r="AJ194" s="32"/>
      <c r="AK194" s="10"/>
      <c r="AL194" s="32"/>
      <c r="AM194" s="10"/>
      <c r="AN194" s="32"/>
      <c r="AO194" s="94"/>
      <c r="AP194" s="32"/>
      <c r="AQ194" s="10"/>
      <c r="AR194" s="244"/>
      <c r="AS194" s="94"/>
      <c r="AT194" s="32"/>
      <c r="AU194" s="10"/>
      <c r="AV194" s="244"/>
      <c r="AW194" s="10"/>
      <c r="AX194" s="244"/>
      <c r="AY194" s="7"/>
      <c r="AZ194" s="249"/>
      <c r="BA194" s="10"/>
      <c r="BB194" s="244"/>
      <c r="BC194" s="7"/>
      <c r="BD194" s="249"/>
      <c r="BE194" s="7"/>
      <c r="BF194" s="249"/>
      <c r="BG194" s="7"/>
      <c r="BH194" s="8"/>
      <c r="BI194" s="7"/>
      <c r="BJ194" s="249"/>
      <c r="BK194" s="7"/>
      <c r="BL194" s="249"/>
      <c r="BM194" s="7"/>
      <c r="BN194" s="249"/>
      <c r="BO194" s="7"/>
      <c r="BP194" s="249"/>
      <c r="BQ194" s="7"/>
      <c r="BR194" s="8"/>
      <c r="BS194" s="7"/>
      <c r="BT194" s="8"/>
      <c r="BV194" s="41"/>
      <c r="BW194" s="41">
        <f t="shared" si="26"/>
        <v>0</v>
      </c>
      <c r="BX194">
        <f t="shared" si="30"/>
        <v>0</v>
      </c>
    </row>
    <row r="195" spans="1:78">
      <c r="A195">
        <v>122</v>
      </c>
      <c r="B195" s="6"/>
      <c r="C195" s="10"/>
      <c r="D195" s="32"/>
      <c r="E195" s="10"/>
      <c r="F195" s="32"/>
      <c r="G195" s="10"/>
      <c r="H195" s="32"/>
      <c r="I195" s="10"/>
      <c r="J195" s="32"/>
      <c r="K195" s="10"/>
      <c r="L195" s="32"/>
      <c r="M195" s="10"/>
      <c r="N195" s="32"/>
      <c r="O195" s="10"/>
      <c r="P195" s="32"/>
      <c r="Q195" s="10"/>
      <c r="R195" s="32"/>
      <c r="S195" s="10"/>
      <c r="T195" s="32"/>
      <c r="U195" s="10"/>
      <c r="V195" s="32"/>
      <c r="W195" s="10"/>
      <c r="X195" s="32"/>
      <c r="Y195" s="10"/>
      <c r="Z195" s="32"/>
      <c r="AA195" s="10"/>
      <c r="AB195" s="32"/>
      <c r="AC195" s="10"/>
      <c r="AD195" s="32"/>
      <c r="AE195" s="10"/>
      <c r="AF195" s="32"/>
      <c r="AG195" s="10"/>
      <c r="AH195" s="32"/>
      <c r="AI195" s="10"/>
      <c r="AJ195" s="32"/>
      <c r="AK195" s="10"/>
      <c r="AL195" s="32"/>
      <c r="AM195" s="10"/>
      <c r="AN195" s="32"/>
      <c r="AO195" s="10"/>
      <c r="AP195" s="32"/>
      <c r="AQ195" s="10"/>
      <c r="AR195" s="244"/>
      <c r="AS195" s="10"/>
      <c r="AT195" s="32"/>
      <c r="AU195" s="10"/>
      <c r="AV195" s="244"/>
      <c r="AW195" s="10"/>
      <c r="AX195" s="244"/>
      <c r="AY195" s="7"/>
      <c r="AZ195" s="249"/>
      <c r="BA195" s="10"/>
      <c r="BB195" s="244"/>
      <c r="BC195" s="7"/>
      <c r="BD195" s="249"/>
      <c r="BE195" s="7"/>
      <c r="BF195" s="249"/>
      <c r="BG195" s="7"/>
      <c r="BH195" s="8"/>
      <c r="BI195" s="7"/>
      <c r="BJ195" s="249"/>
      <c r="BK195" s="7"/>
      <c r="BL195" s="249"/>
      <c r="BM195" s="7"/>
      <c r="BN195" s="249"/>
      <c r="BO195" s="7"/>
      <c r="BP195" s="249"/>
      <c r="BQ195" s="7"/>
      <c r="BR195" s="8"/>
      <c r="BS195" s="7"/>
      <c r="BT195" s="8"/>
      <c r="BV195" s="41"/>
      <c r="BW195" s="41">
        <f t="shared" si="26"/>
        <v>0</v>
      </c>
      <c r="BX195">
        <f t="shared" si="30"/>
        <v>0</v>
      </c>
    </row>
    <row r="196" spans="1:78">
      <c r="A196">
        <v>123</v>
      </c>
      <c r="B196" s="6"/>
      <c r="C196" s="10"/>
      <c r="D196" s="32"/>
      <c r="E196" s="10"/>
      <c r="F196" s="32"/>
      <c r="G196" s="10"/>
      <c r="H196" s="32"/>
      <c r="I196" s="10"/>
      <c r="J196" s="32"/>
      <c r="K196" s="94"/>
      <c r="L196" s="32"/>
      <c r="M196" s="10"/>
      <c r="N196" s="32"/>
      <c r="O196" s="94"/>
      <c r="P196" s="32"/>
      <c r="Q196" s="10"/>
      <c r="R196" s="32"/>
      <c r="S196" s="10"/>
      <c r="T196" s="32"/>
      <c r="U196" s="10"/>
      <c r="V196" s="32"/>
      <c r="W196" s="10"/>
      <c r="X196" s="32"/>
      <c r="Y196" s="10"/>
      <c r="Z196" s="32"/>
      <c r="AA196" s="10"/>
      <c r="AB196" s="32"/>
      <c r="AC196" s="10"/>
      <c r="AD196" s="32"/>
      <c r="AE196" s="10"/>
      <c r="AF196" s="32"/>
      <c r="AG196" s="10"/>
      <c r="AH196" s="32"/>
      <c r="AI196" s="10"/>
      <c r="AJ196" s="32"/>
      <c r="AK196" s="10"/>
      <c r="AL196" s="32"/>
      <c r="AM196" s="10"/>
      <c r="AN196" s="32"/>
      <c r="AO196" s="10"/>
      <c r="AP196" s="32"/>
      <c r="AQ196" s="10"/>
      <c r="AR196" s="244"/>
      <c r="AS196" s="10"/>
      <c r="AT196" s="32"/>
      <c r="AU196" s="10"/>
      <c r="AV196" s="244"/>
      <c r="AW196" s="10"/>
      <c r="AX196" s="244"/>
      <c r="AY196" s="7"/>
      <c r="AZ196" s="249"/>
      <c r="BA196" s="10"/>
      <c r="BB196" s="244"/>
      <c r="BC196" s="7"/>
      <c r="BD196" s="249"/>
      <c r="BE196" s="7"/>
      <c r="BF196" s="249"/>
      <c r="BG196" s="7"/>
      <c r="BH196" s="8"/>
      <c r="BI196" s="7"/>
      <c r="BJ196" s="249"/>
      <c r="BK196" s="7"/>
      <c r="BL196" s="249"/>
      <c r="BM196" s="7"/>
      <c r="BN196" s="249"/>
      <c r="BO196" s="7"/>
      <c r="BP196" s="249"/>
      <c r="BQ196" s="7"/>
      <c r="BR196" s="8"/>
      <c r="BS196" s="7"/>
      <c r="BT196" s="8"/>
      <c r="BV196" s="41"/>
      <c r="BW196" s="41">
        <f t="shared" si="26"/>
        <v>0</v>
      </c>
      <c r="BX196">
        <f t="shared" si="30"/>
        <v>0</v>
      </c>
    </row>
    <row r="197" spans="1:78">
      <c r="A197">
        <v>124</v>
      </c>
      <c r="B197" s="6"/>
      <c r="C197" s="10"/>
      <c r="D197" s="32"/>
      <c r="E197" s="10"/>
      <c r="F197" s="32"/>
      <c r="G197" s="10"/>
      <c r="H197" s="32"/>
      <c r="I197" s="10"/>
      <c r="J197" s="32"/>
      <c r="K197" s="94"/>
      <c r="L197" s="32"/>
      <c r="M197" s="10"/>
      <c r="N197" s="32"/>
      <c r="O197" s="10"/>
      <c r="P197" s="32"/>
      <c r="Q197" s="10"/>
      <c r="R197" s="32"/>
      <c r="S197" s="10"/>
      <c r="T197" s="32"/>
      <c r="U197" s="10"/>
      <c r="V197" s="32"/>
      <c r="W197" s="10"/>
      <c r="X197" s="32"/>
      <c r="Y197" s="10"/>
      <c r="Z197" s="32"/>
      <c r="AA197" s="10"/>
      <c r="AB197" s="32"/>
      <c r="AC197" s="10"/>
      <c r="AD197" s="32"/>
      <c r="AE197" s="10"/>
      <c r="AF197" s="32"/>
      <c r="AG197" s="10"/>
      <c r="AH197" s="32"/>
      <c r="AI197" s="10"/>
      <c r="AJ197" s="32"/>
      <c r="AK197" s="10"/>
      <c r="AL197" s="32"/>
      <c r="AM197" s="10"/>
      <c r="AN197" s="32"/>
      <c r="AO197" s="10"/>
      <c r="AP197" s="32"/>
      <c r="AQ197" s="10"/>
      <c r="AR197" s="244"/>
      <c r="AS197" s="10"/>
      <c r="AT197" s="32"/>
      <c r="AU197" s="10"/>
      <c r="AV197" s="244"/>
      <c r="AW197" s="10"/>
      <c r="AX197" s="244"/>
      <c r="AY197" s="7"/>
      <c r="AZ197" s="249"/>
      <c r="BA197" s="10"/>
      <c r="BB197" s="244"/>
      <c r="BC197" s="7"/>
      <c r="BD197" s="249"/>
      <c r="BE197" s="7"/>
      <c r="BF197" s="249"/>
      <c r="BG197" s="7"/>
      <c r="BH197" s="8"/>
      <c r="BI197" s="7"/>
      <c r="BJ197" s="249"/>
      <c r="BK197" s="7"/>
      <c r="BL197" s="249"/>
      <c r="BM197" s="7"/>
      <c r="BN197" s="249"/>
      <c r="BO197" s="7"/>
      <c r="BP197" s="249"/>
      <c r="BQ197" s="7"/>
      <c r="BR197" s="8"/>
      <c r="BS197" s="7"/>
      <c r="BT197" s="8"/>
      <c r="BV197" s="41"/>
      <c r="BW197" s="41">
        <f t="shared" si="26"/>
        <v>0</v>
      </c>
      <c r="BX197">
        <f t="shared" si="30"/>
        <v>0</v>
      </c>
      <c r="BZ197" s="39"/>
    </row>
    <row r="198" spans="1:78">
      <c r="A198">
        <v>125</v>
      </c>
      <c r="B198" s="6"/>
      <c r="C198" s="10"/>
      <c r="D198" s="32"/>
      <c r="E198" s="10"/>
      <c r="F198" s="32"/>
      <c r="G198" s="10"/>
      <c r="H198" s="32"/>
      <c r="I198" s="10"/>
      <c r="J198" s="32"/>
      <c r="K198" s="10"/>
      <c r="L198" s="32"/>
      <c r="M198" s="10"/>
      <c r="N198" s="32"/>
      <c r="O198" s="10"/>
      <c r="P198" s="32"/>
      <c r="Q198" s="10"/>
      <c r="R198" s="32"/>
      <c r="S198" s="10"/>
      <c r="T198" s="32"/>
      <c r="U198" s="10"/>
      <c r="V198" s="32"/>
      <c r="W198" s="10"/>
      <c r="X198" s="32"/>
      <c r="Y198" s="10"/>
      <c r="Z198" s="32"/>
      <c r="AA198" s="10"/>
      <c r="AB198" s="32"/>
      <c r="AC198" s="10"/>
      <c r="AD198" s="32"/>
      <c r="AE198" s="10"/>
      <c r="AF198" s="32"/>
      <c r="AG198" s="10"/>
      <c r="AH198" s="32"/>
      <c r="AI198" s="10"/>
      <c r="AJ198" s="32"/>
      <c r="AK198" s="10"/>
      <c r="AL198" s="32"/>
      <c r="AM198" s="10"/>
      <c r="AN198" s="32"/>
      <c r="AO198" s="10"/>
      <c r="AP198" s="32"/>
      <c r="AQ198" s="10"/>
      <c r="AR198" s="244"/>
      <c r="AS198" s="10"/>
      <c r="AT198" s="32"/>
      <c r="AU198" s="10"/>
      <c r="AV198" s="244"/>
      <c r="AW198" s="10"/>
      <c r="AX198" s="244"/>
      <c r="AY198" s="7"/>
      <c r="AZ198" s="249"/>
      <c r="BA198" s="10"/>
      <c r="BB198" s="244"/>
      <c r="BC198" s="7"/>
      <c r="BD198" s="249"/>
      <c r="BE198" s="7"/>
      <c r="BF198" s="249"/>
      <c r="BG198" s="7"/>
      <c r="BH198" s="8"/>
      <c r="BI198" s="7"/>
      <c r="BJ198" s="249"/>
      <c r="BK198" s="7"/>
      <c r="BL198" s="249"/>
      <c r="BM198" s="7"/>
      <c r="BN198" s="249"/>
      <c r="BO198" s="7"/>
      <c r="BP198" s="249"/>
      <c r="BQ198" s="7"/>
      <c r="BR198" s="8"/>
      <c r="BS198" s="7"/>
      <c r="BT198" s="8"/>
      <c r="BV198" s="76"/>
      <c r="BW198" s="41">
        <f t="shared" si="26"/>
        <v>0</v>
      </c>
      <c r="BX198">
        <f t="shared" si="30"/>
        <v>0</v>
      </c>
      <c r="BZ198" s="39"/>
    </row>
    <row r="199" spans="1:78">
      <c r="A199">
        <v>126</v>
      </c>
      <c r="B199" s="6"/>
      <c r="C199" s="10"/>
      <c r="D199" s="32"/>
      <c r="E199" s="10"/>
      <c r="F199" s="32"/>
      <c r="G199" s="10"/>
      <c r="H199" s="32"/>
      <c r="I199" s="10"/>
      <c r="J199" s="32"/>
      <c r="K199" s="94"/>
      <c r="L199" s="32"/>
      <c r="M199" s="10"/>
      <c r="N199" s="32"/>
      <c r="O199" s="10"/>
      <c r="P199" s="32"/>
      <c r="Q199" s="10"/>
      <c r="R199" s="32"/>
      <c r="S199" s="10"/>
      <c r="T199" s="32"/>
      <c r="U199" s="10"/>
      <c r="V199" s="32"/>
      <c r="W199" s="10"/>
      <c r="X199" s="32"/>
      <c r="Y199" s="10"/>
      <c r="Z199" s="32"/>
      <c r="AA199" s="10"/>
      <c r="AB199" s="32"/>
      <c r="AC199" s="10"/>
      <c r="AD199" s="32"/>
      <c r="AE199" s="10"/>
      <c r="AF199" s="32"/>
      <c r="AG199" s="10"/>
      <c r="AH199" s="32"/>
      <c r="AI199" s="10"/>
      <c r="AJ199" s="32"/>
      <c r="AK199" s="10"/>
      <c r="AL199" s="32"/>
      <c r="AM199" s="10"/>
      <c r="AN199" s="32"/>
      <c r="AO199" s="10"/>
      <c r="AP199" s="32"/>
      <c r="AQ199" s="10"/>
      <c r="AR199" s="244"/>
      <c r="AS199" s="10"/>
      <c r="AT199" s="32"/>
      <c r="AU199" s="10"/>
      <c r="AV199" s="244"/>
      <c r="AW199" s="10"/>
      <c r="AX199" s="244"/>
      <c r="AY199" s="7"/>
      <c r="AZ199" s="249"/>
      <c r="BA199" s="10"/>
      <c r="BB199" s="244"/>
      <c r="BC199" s="7"/>
      <c r="BD199" s="249"/>
      <c r="BE199" s="7"/>
      <c r="BF199" s="249"/>
      <c r="BG199" s="7"/>
      <c r="BH199" s="8"/>
      <c r="BI199" s="7"/>
      <c r="BJ199" s="249"/>
      <c r="BK199" s="7"/>
      <c r="BL199" s="249"/>
      <c r="BM199" s="7"/>
      <c r="BN199" s="249"/>
      <c r="BO199" s="7"/>
      <c r="BP199" s="249"/>
      <c r="BQ199" s="7"/>
      <c r="BR199" s="8"/>
      <c r="BS199" s="7"/>
      <c r="BT199" s="8"/>
      <c r="BV199" s="41"/>
      <c r="BW199" s="41">
        <f t="shared" si="26"/>
        <v>0</v>
      </c>
      <c r="BX199">
        <f t="shared" si="30"/>
        <v>0</v>
      </c>
      <c r="BZ199" s="39"/>
    </row>
    <row r="200" spans="1:78">
      <c r="A200">
        <v>127</v>
      </c>
      <c r="B200" s="6"/>
      <c r="C200" s="10"/>
      <c r="D200" s="32"/>
      <c r="E200" s="10"/>
      <c r="F200" s="32"/>
      <c r="G200" s="10"/>
      <c r="H200" s="32"/>
      <c r="I200" s="10"/>
      <c r="J200" s="32"/>
      <c r="K200" s="10"/>
      <c r="L200" s="32"/>
      <c r="M200" s="10"/>
      <c r="N200" s="32"/>
      <c r="O200" s="10"/>
      <c r="P200" s="32"/>
      <c r="Q200" s="10"/>
      <c r="R200" s="32"/>
      <c r="S200" s="10"/>
      <c r="T200" s="32"/>
      <c r="U200" s="10"/>
      <c r="V200" s="32"/>
      <c r="W200" s="10"/>
      <c r="X200" s="32"/>
      <c r="Y200" s="10"/>
      <c r="Z200" s="32"/>
      <c r="AA200" s="10"/>
      <c r="AB200" s="32"/>
      <c r="AC200" s="10"/>
      <c r="AD200" s="32"/>
      <c r="AE200" s="10"/>
      <c r="AF200" s="32"/>
      <c r="AG200" s="10"/>
      <c r="AH200" s="32"/>
      <c r="AI200" s="10"/>
      <c r="AJ200" s="32"/>
      <c r="AK200" s="10"/>
      <c r="AL200" s="32"/>
      <c r="AM200" s="10"/>
      <c r="AN200" s="32"/>
      <c r="AO200" s="10"/>
      <c r="AP200" s="32"/>
      <c r="AQ200" s="10"/>
      <c r="AR200" s="244"/>
      <c r="AS200" s="10"/>
      <c r="AT200" s="32"/>
      <c r="AU200" s="10"/>
      <c r="AV200" s="244"/>
      <c r="AW200" s="10"/>
      <c r="AX200" s="244"/>
      <c r="AY200" s="7"/>
      <c r="AZ200" s="249"/>
      <c r="BA200" s="10"/>
      <c r="BB200" s="244"/>
      <c r="BC200" s="7"/>
      <c r="BD200" s="249"/>
      <c r="BE200" s="7"/>
      <c r="BF200" s="249"/>
      <c r="BG200" s="7"/>
      <c r="BH200" s="8"/>
      <c r="BI200" s="7"/>
      <c r="BJ200" s="249"/>
      <c r="BK200" s="7"/>
      <c r="BL200" s="249"/>
      <c r="BM200" s="7"/>
      <c r="BN200" s="249"/>
      <c r="BO200" s="7"/>
      <c r="BP200" s="249"/>
      <c r="BQ200" s="7"/>
      <c r="BR200" s="8"/>
      <c r="BS200" s="7"/>
      <c r="BT200" s="8"/>
      <c r="BV200" s="41"/>
      <c r="BW200" s="41">
        <f t="shared" si="26"/>
        <v>0</v>
      </c>
      <c r="BX200">
        <f t="shared" si="30"/>
        <v>0</v>
      </c>
      <c r="BZ200" s="39"/>
    </row>
    <row r="201" spans="1:78">
      <c r="A201">
        <v>128</v>
      </c>
      <c r="B201" s="6"/>
      <c r="C201" s="10"/>
      <c r="D201" s="32"/>
      <c r="E201" s="10"/>
      <c r="F201" s="32"/>
      <c r="G201" s="10"/>
      <c r="H201" s="32"/>
      <c r="I201" s="10"/>
      <c r="J201" s="32"/>
      <c r="K201" s="94"/>
      <c r="L201" s="32"/>
      <c r="M201" s="10"/>
      <c r="N201" s="32"/>
      <c r="O201" s="10"/>
      <c r="P201" s="32"/>
      <c r="Q201" s="10"/>
      <c r="R201" s="32"/>
      <c r="S201" s="10"/>
      <c r="T201" s="32"/>
      <c r="U201" s="10"/>
      <c r="V201" s="32"/>
      <c r="W201" s="10"/>
      <c r="X201" s="32"/>
      <c r="Y201" s="10"/>
      <c r="Z201" s="32"/>
      <c r="AA201" s="10"/>
      <c r="AB201" s="32"/>
      <c r="AC201" s="10"/>
      <c r="AD201" s="32"/>
      <c r="AE201" s="10"/>
      <c r="AF201" s="32"/>
      <c r="AG201" s="10"/>
      <c r="AH201" s="32"/>
      <c r="AI201" s="10"/>
      <c r="AJ201" s="32"/>
      <c r="AK201" s="10"/>
      <c r="AL201" s="32"/>
      <c r="AM201" s="10"/>
      <c r="AN201" s="32"/>
      <c r="AO201" s="10"/>
      <c r="AP201" s="32"/>
      <c r="AQ201" s="10"/>
      <c r="AR201" s="244"/>
      <c r="AS201" s="10"/>
      <c r="AT201" s="32"/>
      <c r="AU201" s="10"/>
      <c r="AV201" s="244"/>
      <c r="AW201" s="10"/>
      <c r="AX201" s="244"/>
      <c r="AY201" s="7"/>
      <c r="AZ201" s="249"/>
      <c r="BA201" s="10"/>
      <c r="BB201" s="244"/>
      <c r="BC201" s="7"/>
      <c r="BD201" s="249"/>
      <c r="BE201" s="7"/>
      <c r="BF201" s="249"/>
      <c r="BG201" s="7"/>
      <c r="BH201" s="8"/>
      <c r="BI201" s="7"/>
      <c r="BJ201" s="249"/>
      <c r="BK201" s="7"/>
      <c r="BL201" s="249"/>
      <c r="BM201" s="7"/>
      <c r="BN201" s="249"/>
      <c r="BO201" s="7"/>
      <c r="BP201" s="249"/>
      <c r="BQ201" s="7"/>
      <c r="BR201" s="8"/>
      <c r="BS201" s="7"/>
      <c r="BT201" s="8"/>
      <c r="BV201" s="41"/>
      <c r="BW201" s="41">
        <f t="shared" si="26"/>
        <v>0</v>
      </c>
      <c r="BX201">
        <f t="shared" si="30"/>
        <v>0</v>
      </c>
      <c r="BZ201" s="39"/>
    </row>
    <row r="202" spans="1:78">
      <c r="A202">
        <v>129</v>
      </c>
      <c r="B202" s="6"/>
      <c r="C202" s="10"/>
      <c r="D202" s="32"/>
      <c r="E202" s="10"/>
      <c r="F202" s="32"/>
      <c r="G202" s="10"/>
      <c r="H202" s="32"/>
      <c r="I202" s="10"/>
      <c r="J202" s="32"/>
      <c r="K202" s="94"/>
      <c r="L202" s="32"/>
      <c r="M202" s="10"/>
      <c r="N202" s="32"/>
      <c r="O202" s="10"/>
      <c r="P202" s="32"/>
      <c r="Q202" s="10"/>
      <c r="R202" s="32"/>
      <c r="S202" s="10"/>
      <c r="T202" s="32"/>
      <c r="U202" s="10"/>
      <c r="V202" s="32"/>
      <c r="W202" s="10"/>
      <c r="X202" s="32"/>
      <c r="Y202" s="10"/>
      <c r="Z202" s="32"/>
      <c r="AA202" s="10"/>
      <c r="AB202" s="32"/>
      <c r="AC202" s="10"/>
      <c r="AD202" s="32"/>
      <c r="AE202" s="10"/>
      <c r="AF202" s="32"/>
      <c r="AG202" s="10"/>
      <c r="AH202" s="32"/>
      <c r="AI202" s="10"/>
      <c r="AJ202" s="32"/>
      <c r="AK202" s="10"/>
      <c r="AL202" s="32"/>
      <c r="AM202" s="10"/>
      <c r="AN202" s="32"/>
      <c r="AO202" s="10"/>
      <c r="AP202" s="32"/>
      <c r="AQ202" s="10"/>
      <c r="AR202" s="244"/>
      <c r="AS202" s="10"/>
      <c r="AT202" s="32"/>
      <c r="AU202" s="10"/>
      <c r="AV202" s="244"/>
      <c r="AW202" s="10"/>
      <c r="AX202" s="244"/>
      <c r="AY202" s="7"/>
      <c r="AZ202" s="249"/>
      <c r="BA202" s="10"/>
      <c r="BB202" s="244"/>
      <c r="BC202" s="7"/>
      <c r="BD202" s="249"/>
      <c r="BE202" s="7"/>
      <c r="BF202" s="249"/>
      <c r="BG202" s="7"/>
      <c r="BH202" s="8"/>
      <c r="BI202" s="7"/>
      <c r="BJ202" s="249"/>
      <c r="BK202" s="7"/>
      <c r="BL202" s="249"/>
      <c r="BM202" s="7"/>
      <c r="BN202" s="249"/>
      <c r="BO202" s="7"/>
      <c r="BP202" s="249"/>
      <c r="BQ202" s="7"/>
      <c r="BR202" s="8"/>
      <c r="BS202" s="7"/>
      <c r="BT202" s="8"/>
      <c r="BV202" s="41"/>
      <c r="BW202" s="41">
        <f t="shared" si="26"/>
        <v>0</v>
      </c>
      <c r="BX202">
        <f t="shared" si="30"/>
        <v>0</v>
      </c>
      <c r="BZ202" s="39"/>
    </row>
    <row r="203" spans="1:78">
      <c r="A203">
        <v>130</v>
      </c>
      <c r="B203" s="6"/>
      <c r="C203" s="10"/>
      <c r="D203" s="32"/>
      <c r="E203" s="10"/>
      <c r="F203" s="32"/>
      <c r="G203" s="10"/>
      <c r="H203" s="32"/>
      <c r="I203" s="10"/>
      <c r="J203" s="32"/>
      <c r="K203" s="10"/>
      <c r="L203" s="32"/>
      <c r="M203" s="10"/>
      <c r="N203" s="32"/>
      <c r="O203" s="10"/>
      <c r="P203" s="32"/>
      <c r="Q203" s="10"/>
      <c r="R203" s="32"/>
      <c r="S203" s="10"/>
      <c r="T203" s="32"/>
      <c r="U203" s="10"/>
      <c r="V203" s="32"/>
      <c r="W203" s="10"/>
      <c r="X203" s="32"/>
      <c r="Y203" s="10"/>
      <c r="Z203" s="32"/>
      <c r="AA203" s="10"/>
      <c r="AB203" s="32"/>
      <c r="AC203" s="10"/>
      <c r="AD203" s="32"/>
      <c r="AE203" s="10"/>
      <c r="AF203" s="32"/>
      <c r="AG203" s="10"/>
      <c r="AH203" s="32"/>
      <c r="AI203" s="10"/>
      <c r="AJ203" s="32"/>
      <c r="AK203" s="10"/>
      <c r="AL203" s="32"/>
      <c r="AM203" s="10"/>
      <c r="AN203" s="32"/>
      <c r="AO203" s="10"/>
      <c r="AP203" s="32"/>
      <c r="AQ203" s="10"/>
      <c r="AR203" s="244"/>
      <c r="AS203" s="10"/>
      <c r="AT203" s="32"/>
      <c r="AU203" s="10"/>
      <c r="AV203" s="244"/>
      <c r="AW203" s="10"/>
      <c r="AX203" s="244"/>
      <c r="AY203" s="7"/>
      <c r="AZ203" s="249"/>
      <c r="BA203" s="10"/>
      <c r="BB203" s="244"/>
      <c r="BC203" s="7"/>
      <c r="BD203" s="249"/>
      <c r="BE203" s="7"/>
      <c r="BF203" s="249"/>
      <c r="BG203" s="7"/>
      <c r="BH203" s="8"/>
      <c r="BI203" s="7"/>
      <c r="BJ203" s="249"/>
      <c r="BK203" s="7"/>
      <c r="BL203" s="249"/>
      <c r="BM203" s="7"/>
      <c r="BN203" s="249"/>
      <c r="BO203" s="7"/>
      <c r="BP203" s="249"/>
      <c r="BQ203" s="7"/>
      <c r="BR203" s="8"/>
      <c r="BS203" s="7"/>
      <c r="BT203" s="8"/>
      <c r="BV203" s="41"/>
      <c r="BW203" s="41">
        <f t="shared" si="26"/>
        <v>0</v>
      </c>
      <c r="BX203">
        <f t="shared" si="30"/>
        <v>0</v>
      </c>
      <c r="BZ203" s="39"/>
    </row>
    <row r="204" spans="1:78">
      <c r="A204">
        <v>131</v>
      </c>
      <c r="B204" s="6"/>
      <c r="C204" s="10"/>
      <c r="D204" s="32"/>
      <c r="E204" s="10"/>
      <c r="F204" s="32"/>
      <c r="G204" s="10"/>
      <c r="H204" s="32"/>
      <c r="I204" s="10"/>
      <c r="J204" s="32"/>
      <c r="K204" s="10"/>
      <c r="L204" s="32"/>
      <c r="M204" s="10"/>
      <c r="N204" s="32"/>
      <c r="O204" s="10"/>
      <c r="P204" s="32"/>
      <c r="Q204" s="10"/>
      <c r="R204" s="32"/>
      <c r="S204" s="10"/>
      <c r="T204" s="32"/>
      <c r="U204" s="10"/>
      <c r="V204" s="32"/>
      <c r="W204" s="10"/>
      <c r="X204" s="32"/>
      <c r="Y204" s="10"/>
      <c r="Z204" s="32"/>
      <c r="AA204" s="10"/>
      <c r="AB204" s="32"/>
      <c r="AC204" s="10"/>
      <c r="AD204" s="32"/>
      <c r="AE204" s="10"/>
      <c r="AF204" s="32"/>
      <c r="AG204" s="10"/>
      <c r="AH204" s="32"/>
      <c r="AI204" s="10"/>
      <c r="AJ204" s="32"/>
      <c r="AK204" s="10"/>
      <c r="AL204" s="32"/>
      <c r="AM204" s="10"/>
      <c r="AN204" s="32"/>
      <c r="AO204" s="10"/>
      <c r="AP204" s="32"/>
      <c r="AQ204" s="10"/>
      <c r="AR204" s="244"/>
      <c r="AS204" s="10"/>
      <c r="AT204" s="32"/>
      <c r="AU204" s="10"/>
      <c r="AV204" s="244"/>
      <c r="AW204" s="10"/>
      <c r="AX204" s="244"/>
      <c r="AY204" s="7"/>
      <c r="AZ204" s="249"/>
      <c r="BA204" s="10"/>
      <c r="BB204" s="244"/>
      <c r="BC204" s="7"/>
      <c r="BD204" s="249"/>
      <c r="BE204" s="7"/>
      <c r="BF204" s="249"/>
      <c r="BG204" s="7"/>
      <c r="BH204" s="8"/>
      <c r="BI204" s="7"/>
      <c r="BJ204" s="249"/>
      <c r="BK204" s="7"/>
      <c r="BL204" s="249"/>
      <c r="BM204" s="7"/>
      <c r="BN204" s="249"/>
      <c r="BO204" s="7"/>
      <c r="BP204" s="249"/>
      <c r="BQ204" s="7"/>
      <c r="BR204" s="8"/>
      <c r="BS204" s="7"/>
      <c r="BT204" s="8"/>
      <c r="BV204" s="41"/>
      <c r="BW204" s="41">
        <f t="shared" si="26"/>
        <v>0</v>
      </c>
      <c r="BX204">
        <f t="shared" si="30"/>
        <v>0</v>
      </c>
      <c r="BZ204" s="39"/>
    </row>
    <row r="205" spans="1:78">
      <c r="A205">
        <v>132</v>
      </c>
      <c r="B205" s="6"/>
      <c r="C205" s="10"/>
      <c r="D205" s="32"/>
      <c r="E205" s="10"/>
      <c r="F205" s="32"/>
      <c r="G205" s="10"/>
      <c r="H205" s="32"/>
      <c r="I205" s="10"/>
      <c r="J205" s="32"/>
      <c r="K205" s="10"/>
      <c r="L205" s="32"/>
      <c r="M205" s="10"/>
      <c r="N205" s="32"/>
      <c r="O205" s="10"/>
      <c r="P205" s="32"/>
      <c r="Q205" s="10"/>
      <c r="R205" s="32"/>
      <c r="S205" s="10"/>
      <c r="T205" s="32"/>
      <c r="U205" s="10"/>
      <c r="V205" s="32"/>
      <c r="W205" s="10"/>
      <c r="X205" s="32"/>
      <c r="Y205" s="10"/>
      <c r="Z205" s="32"/>
      <c r="AA205" s="10"/>
      <c r="AB205" s="32"/>
      <c r="AC205" s="10"/>
      <c r="AD205" s="32"/>
      <c r="AE205" s="10"/>
      <c r="AF205" s="32"/>
      <c r="AG205" s="10"/>
      <c r="AH205" s="32"/>
      <c r="AI205" s="10"/>
      <c r="AJ205" s="32"/>
      <c r="AK205" s="10"/>
      <c r="AL205" s="32"/>
      <c r="AM205" s="10"/>
      <c r="AN205" s="32"/>
      <c r="AO205" s="10"/>
      <c r="AP205" s="32"/>
      <c r="AQ205" s="10"/>
      <c r="AR205" s="244"/>
      <c r="AS205" s="10"/>
      <c r="AT205" s="32"/>
      <c r="AU205" s="10"/>
      <c r="AV205" s="244"/>
      <c r="AW205" s="10"/>
      <c r="AX205" s="244"/>
      <c r="AY205" s="10"/>
      <c r="AZ205" s="247"/>
      <c r="BA205" s="10"/>
      <c r="BB205" s="244"/>
      <c r="BC205" s="10"/>
      <c r="BD205" s="247"/>
      <c r="BE205" s="10"/>
      <c r="BF205" s="247"/>
      <c r="BG205" s="10"/>
      <c r="BH205" s="32"/>
      <c r="BI205" s="10"/>
      <c r="BJ205" s="247"/>
      <c r="BK205" s="10"/>
      <c r="BL205" s="247"/>
      <c r="BM205" s="10"/>
      <c r="BN205" s="247"/>
      <c r="BO205" s="10"/>
      <c r="BP205" s="247"/>
      <c r="BQ205" s="10"/>
      <c r="BR205" s="32"/>
      <c r="BS205" s="10"/>
      <c r="BT205" s="32"/>
      <c r="BV205" s="41"/>
      <c r="BW205" s="41">
        <f t="shared" ref="BW205:BW268" si="31">+AI205+AE205+Y205+W205+U205+S205+Q205+O205+M205+I205+G205+E205+C205+AG205+K205+BS205+BZ205+AA205+AC205+AK205+AO205+AQ205+AY205+BQ205+BK205+BI205+BA205+AW205+AU205+AS205</f>
        <v>0</v>
      </c>
      <c r="BX205">
        <f t="shared" si="30"/>
        <v>0</v>
      </c>
    </row>
    <row r="206" spans="1:78">
      <c r="A206">
        <v>133</v>
      </c>
      <c r="B206" s="6"/>
      <c r="C206" s="10"/>
      <c r="D206" s="32"/>
      <c r="E206" s="10"/>
      <c r="F206" s="32"/>
      <c r="G206" s="10"/>
      <c r="H206" s="32"/>
      <c r="I206" s="10"/>
      <c r="J206" s="32"/>
      <c r="K206" s="10"/>
      <c r="L206" s="32"/>
      <c r="M206" s="10"/>
      <c r="N206" s="32"/>
      <c r="O206" s="10"/>
      <c r="P206" s="32"/>
      <c r="Q206" s="10"/>
      <c r="R206" s="32"/>
      <c r="S206" s="10"/>
      <c r="T206" s="32"/>
      <c r="U206" s="10"/>
      <c r="V206" s="32"/>
      <c r="W206" s="10"/>
      <c r="X206" s="32"/>
      <c r="Y206" s="10"/>
      <c r="Z206" s="32"/>
      <c r="AA206" s="10"/>
      <c r="AB206" s="32"/>
      <c r="AC206" s="10"/>
      <c r="AD206" s="32"/>
      <c r="AE206" s="10"/>
      <c r="AF206" s="32"/>
      <c r="AG206" s="10"/>
      <c r="AH206" s="32"/>
      <c r="AI206" s="10"/>
      <c r="AJ206" s="32"/>
      <c r="AK206" s="10"/>
      <c r="AL206" s="32"/>
      <c r="AM206" s="10"/>
      <c r="AN206" s="32"/>
      <c r="AO206" s="10"/>
      <c r="AP206" s="32"/>
      <c r="AQ206" s="10"/>
      <c r="AR206" s="244"/>
      <c r="AS206" s="10"/>
      <c r="AT206" s="32"/>
      <c r="AU206" s="10"/>
      <c r="AV206" s="244"/>
      <c r="AW206" s="10"/>
      <c r="AX206" s="244"/>
      <c r="AY206" s="10"/>
      <c r="AZ206" s="247"/>
      <c r="BA206" s="10"/>
      <c r="BB206" s="244"/>
      <c r="BC206" s="10"/>
      <c r="BD206" s="247"/>
      <c r="BE206" s="10"/>
      <c r="BF206" s="247"/>
      <c r="BG206" s="10"/>
      <c r="BH206" s="32"/>
      <c r="BI206" s="10"/>
      <c r="BJ206" s="247"/>
      <c r="BK206" s="10"/>
      <c r="BL206" s="247"/>
      <c r="BM206" s="10"/>
      <c r="BN206" s="247"/>
      <c r="BO206" s="10"/>
      <c r="BP206" s="247"/>
      <c r="BQ206" s="10"/>
      <c r="BR206" s="32"/>
      <c r="BS206" s="10"/>
      <c r="BT206" s="32"/>
      <c r="BV206" s="41"/>
      <c r="BW206" s="41">
        <f t="shared" si="31"/>
        <v>0</v>
      </c>
      <c r="BX206">
        <f t="shared" si="30"/>
        <v>0</v>
      </c>
    </row>
    <row r="207" spans="1:78">
      <c r="A207">
        <v>134</v>
      </c>
      <c r="B207" s="6"/>
      <c r="C207" s="10"/>
      <c r="D207" s="32"/>
      <c r="E207" s="10"/>
      <c r="F207" s="32"/>
      <c r="G207" s="10"/>
      <c r="H207" s="32"/>
      <c r="I207" s="10"/>
      <c r="J207" s="32"/>
      <c r="K207" s="10"/>
      <c r="L207" s="32"/>
      <c r="M207" s="10"/>
      <c r="N207" s="32"/>
      <c r="O207" s="10"/>
      <c r="P207" s="32"/>
      <c r="Q207" s="10"/>
      <c r="R207" s="32"/>
      <c r="S207" s="10"/>
      <c r="T207" s="32"/>
      <c r="U207" s="10"/>
      <c r="V207" s="32"/>
      <c r="W207" s="10"/>
      <c r="X207" s="32"/>
      <c r="Y207" s="10"/>
      <c r="Z207" s="32"/>
      <c r="AA207" s="10"/>
      <c r="AB207" s="32"/>
      <c r="AC207" s="10"/>
      <c r="AD207" s="32"/>
      <c r="AE207" s="10"/>
      <c r="AF207" s="32"/>
      <c r="AG207" s="10"/>
      <c r="AH207" s="32"/>
      <c r="AI207" s="10"/>
      <c r="AJ207" s="32"/>
      <c r="AK207" s="10"/>
      <c r="AL207" s="32"/>
      <c r="AM207" s="10"/>
      <c r="AN207" s="32"/>
      <c r="AO207" s="10"/>
      <c r="AP207" s="32"/>
      <c r="AQ207" s="10"/>
      <c r="AR207" s="244"/>
      <c r="AS207" s="10"/>
      <c r="AT207" s="32"/>
      <c r="AU207" s="10"/>
      <c r="AV207" s="244"/>
      <c r="AW207" s="10"/>
      <c r="AX207" s="244"/>
      <c r="AY207" s="7"/>
      <c r="AZ207" s="249"/>
      <c r="BA207" s="10"/>
      <c r="BB207" s="244"/>
      <c r="BC207" s="7"/>
      <c r="BD207" s="249"/>
      <c r="BE207" s="7"/>
      <c r="BF207" s="249"/>
      <c r="BG207" s="7"/>
      <c r="BH207" s="8"/>
      <c r="BI207" s="7"/>
      <c r="BJ207" s="249"/>
      <c r="BK207" s="7"/>
      <c r="BL207" s="249"/>
      <c r="BM207" s="7"/>
      <c r="BN207" s="249"/>
      <c r="BO207" s="7"/>
      <c r="BP207" s="249"/>
      <c r="BQ207" s="7"/>
      <c r="BR207" s="8"/>
      <c r="BS207" s="7"/>
      <c r="BT207" s="8"/>
      <c r="BV207" s="41"/>
      <c r="BW207" s="41">
        <f t="shared" si="31"/>
        <v>0</v>
      </c>
      <c r="BX207">
        <f t="shared" si="30"/>
        <v>0</v>
      </c>
    </row>
    <row r="208" spans="1:78">
      <c r="A208">
        <v>135</v>
      </c>
      <c r="B208" s="6"/>
      <c r="C208" s="10"/>
      <c r="D208" s="32"/>
      <c r="E208" s="10"/>
      <c r="F208" s="32"/>
      <c r="G208" s="10"/>
      <c r="H208" s="32"/>
      <c r="I208" s="10"/>
      <c r="J208" s="32"/>
      <c r="K208" s="94"/>
      <c r="L208" s="32"/>
      <c r="M208" s="10"/>
      <c r="N208" s="32"/>
      <c r="O208" s="10"/>
      <c r="P208" s="32"/>
      <c r="Q208" s="10"/>
      <c r="R208" s="32"/>
      <c r="S208" s="10"/>
      <c r="T208" s="32"/>
      <c r="U208" s="10"/>
      <c r="V208" s="32"/>
      <c r="W208" s="10"/>
      <c r="X208" s="32"/>
      <c r="Y208" s="10"/>
      <c r="Z208" s="32"/>
      <c r="AA208" s="10"/>
      <c r="AB208" s="32"/>
      <c r="AC208" s="10"/>
      <c r="AD208" s="32"/>
      <c r="AE208" s="10"/>
      <c r="AF208" s="32"/>
      <c r="AG208" s="10"/>
      <c r="AH208" s="32"/>
      <c r="AI208" s="10"/>
      <c r="AJ208" s="32"/>
      <c r="AK208" s="10"/>
      <c r="AL208" s="32"/>
      <c r="AM208" s="10"/>
      <c r="AN208" s="32"/>
      <c r="AO208" s="10"/>
      <c r="AP208" s="32"/>
      <c r="AQ208" s="10"/>
      <c r="AR208" s="244"/>
      <c r="AS208" s="10"/>
      <c r="AT208" s="32"/>
      <c r="AU208" s="10"/>
      <c r="AV208" s="244"/>
      <c r="AW208" s="10"/>
      <c r="AX208" s="244"/>
      <c r="AY208" s="7"/>
      <c r="AZ208" s="249"/>
      <c r="BA208" s="10"/>
      <c r="BB208" s="244"/>
      <c r="BC208" s="7"/>
      <c r="BD208" s="249"/>
      <c r="BE208" s="7"/>
      <c r="BF208" s="249"/>
      <c r="BG208" s="7"/>
      <c r="BH208" s="8"/>
      <c r="BI208" s="7"/>
      <c r="BJ208" s="249"/>
      <c r="BK208" s="7"/>
      <c r="BL208" s="249"/>
      <c r="BM208" s="7"/>
      <c r="BN208" s="249"/>
      <c r="BO208" s="7"/>
      <c r="BP208" s="249"/>
      <c r="BQ208" s="7"/>
      <c r="BR208" s="8"/>
      <c r="BS208" s="7"/>
      <c r="BT208" s="8"/>
      <c r="BV208" s="41"/>
      <c r="BW208" s="41">
        <f t="shared" si="31"/>
        <v>0</v>
      </c>
      <c r="BX208">
        <f t="shared" si="30"/>
        <v>0</v>
      </c>
      <c r="BZ208" s="39"/>
    </row>
    <row r="209" spans="1:78">
      <c r="A209">
        <v>136</v>
      </c>
      <c r="B209" s="6"/>
      <c r="C209" s="10"/>
      <c r="D209" s="32"/>
      <c r="E209" s="10"/>
      <c r="F209" s="32"/>
      <c r="G209" s="10"/>
      <c r="H209" s="32"/>
      <c r="I209" s="10"/>
      <c r="J209" s="32"/>
      <c r="K209" s="10"/>
      <c r="L209" s="32"/>
      <c r="M209" s="10"/>
      <c r="N209" s="32"/>
      <c r="O209" s="10"/>
      <c r="P209" s="32"/>
      <c r="Q209" s="10"/>
      <c r="R209" s="32"/>
      <c r="S209" s="10"/>
      <c r="T209" s="32"/>
      <c r="U209" s="10"/>
      <c r="V209" s="32"/>
      <c r="W209" s="10"/>
      <c r="X209" s="32"/>
      <c r="Y209" s="10"/>
      <c r="Z209" s="32"/>
      <c r="AA209" s="10"/>
      <c r="AB209" s="32"/>
      <c r="AC209" s="10"/>
      <c r="AD209" s="32"/>
      <c r="AE209" s="10"/>
      <c r="AF209" s="32"/>
      <c r="AG209" s="10"/>
      <c r="AH209" s="32"/>
      <c r="AI209" s="10"/>
      <c r="AJ209" s="32"/>
      <c r="AK209" s="10"/>
      <c r="AL209" s="32"/>
      <c r="AM209" s="10"/>
      <c r="AN209" s="32"/>
      <c r="AO209" s="10"/>
      <c r="AP209" s="32"/>
      <c r="AQ209" s="10"/>
      <c r="AR209" s="244"/>
      <c r="AS209" s="10"/>
      <c r="AT209" s="32"/>
      <c r="AU209" s="10"/>
      <c r="AV209" s="244"/>
      <c r="AW209" s="10"/>
      <c r="AX209" s="244"/>
      <c r="AY209" s="7"/>
      <c r="AZ209" s="249"/>
      <c r="BA209" s="10"/>
      <c r="BB209" s="244"/>
      <c r="BC209" s="7"/>
      <c r="BD209" s="249"/>
      <c r="BE209" s="7"/>
      <c r="BF209" s="249"/>
      <c r="BG209" s="7"/>
      <c r="BH209" s="8"/>
      <c r="BI209" s="7"/>
      <c r="BJ209" s="249"/>
      <c r="BK209" s="7"/>
      <c r="BL209" s="249"/>
      <c r="BM209" s="7"/>
      <c r="BN209" s="249"/>
      <c r="BO209" s="7"/>
      <c r="BP209" s="249"/>
      <c r="BQ209" s="7"/>
      <c r="BR209" s="8"/>
      <c r="BS209" s="7"/>
      <c r="BT209" s="8"/>
      <c r="BV209" s="41"/>
      <c r="BW209" s="41">
        <f t="shared" si="31"/>
        <v>0</v>
      </c>
      <c r="BX209">
        <f t="shared" si="30"/>
        <v>0</v>
      </c>
    </row>
    <row r="210" spans="1:78">
      <c r="A210">
        <v>137</v>
      </c>
      <c r="B210" s="6"/>
      <c r="C210" s="10"/>
      <c r="D210" s="32"/>
      <c r="E210" s="10"/>
      <c r="F210" s="32"/>
      <c r="G210" s="10"/>
      <c r="H210" s="32"/>
      <c r="I210" s="10"/>
      <c r="J210" s="32"/>
      <c r="K210" s="10"/>
      <c r="L210" s="32"/>
      <c r="M210" s="10"/>
      <c r="N210" s="32"/>
      <c r="O210" s="10"/>
      <c r="P210" s="32"/>
      <c r="Q210" s="10"/>
      <c r="R210" s="32"/>
      <c r="S210" s="10"/>
      <c r="T210" s="32"/>
      <c r="U210" s="10"/>
      <c r="V210" s="32"/>
      <c r="W210" s="10"/>
      <c r="X210" s="32"/>
      <c r="Y210" s="10"/>
      <c r="Z210" s="32"/>
      <c r="AA210" s="10"/>
      <c r="AB210" s="32"/>
      <c r="AC210" s="10"/>
      <c r="AD210" s="32"/>
      <c r="AE210" s="10"/>
      <c r="AF210" s="32"/>
      <c r="AG210" s="10"/>
      <c r="AH210" s="32"/>
      <c r="AI210" s="10"/>
      <c r="AJ210" s="32"/>
      <c r="AK210" s="10"/>
      <c r="AL210" s="32"/>
      <c r="AM210" s="10"/>
      <c r="AN210" s="32"/>
      <c r="AO210" s="10"/>
      <c r="AP210" s="32"/>
      <c r="AQ210" s="10"/>
      <c r="AR210" s="244"/>
      <c r="AS210" s="10"/>
      <c r="AT210" s="32"/>
      <c r="AU210" s="10"/>
      <c r="AV210" s="244"/>
      <c r="AW210" s="10"/>
      <c r="AX210" s="244"/>
      <c r="AY210" s="7"/>
      <c r="AZ210" s="249"/>
      <c r="BA210" s="10"/>
      <c r="BB210" s="244"/>
      <c r="BC210" s="7"/>
      <c r="BD210" s="249"/>
      <c r="BE210" s="7"/>
      <c r="BF210" s="249"/>
      <c r="BG210" s="7"/>
      <c r="BH210" s="8"/>
      <c r="BI210" s="7"/>
      <c r="BJ210" s="249"/>
      <c r="BK210" s="7"/>
      <c r="BL210" s="249"/>
      <c r="BM210" s="7"/>
      <c r="BN210" s="249"/>
      <c r="BO210" s="7"/>
      <c r="BP210" s="249"/>
      <c r="BQ210" s="7"/>
      <c r="BR210" s="8"/>
      <c r="BS210" s="7"/>
      <c r="BT210" s="8"/>
      <c r="BV210" s="41"/>
      <c r="BW210" s="41">
        <f t="shared" si="31"/>
        <v>0</v>
      </c>
      <c r="BX210">
        <f t="shared" si="30"/>
        <v>0</v>
      </c>
    </row>
    <row r="211" spans="1:78">
      <c r="A211">
        <v>138</v>
      </c>
      <c r="B211" s="6"/>
      <c r="C211" s="10"/>
      <c r="D211" s="32"/>
      <c r="E211" s="10"/>
      <c r="F211" s="32"/>
      <c r="G211" s="10"/>
      <c r="H211" s="32"/>
      <c r="I211" s="10"/>
      <c r="J211" s="32"/>
      <c r="K211" s="94"/>
      <c r="L211" s="32"/>
      <c r="M211" s="10"/>
      <c r="N211" s="32"/>
      <c r="O211" s="10"/>
      <c r="P211" s="32"/>
      <c r="Q211" s="10"/>
      <c r="R211" s="32"/>
      <c r="S211" s="10"/>
      <c r="T211" s="32"/>
      <c r="U211" s="10"/>
      <c r="V211" s="32"/>
      <c r="W211" s="10"/>
      <c r="X211" s="32"/>
      <c r="Y211" s="10"/>
      <c r="Z211" s="32"/>
      <c r="AA211" s="10"/>
      <c r="AB211" s="32"/>
      <c r="AC211" s="10"/>
      <c r="AD211" s="32"/>
      <c r="AE211" s="10"/>
      <c r="AF211" s="32"/>
      <c r="AG211" s="10"/>
      <c r="AH211" s="32"/>
      <c r="AI211" s="10"/>
      <c r="AJ211" s="32"/>
      <c r="AK211" s="10"/>
      <c r="AL211" s="32"/>
      <c r="AM211" s="10"/>
      <c r="AN211" s="32"/>
      <c r="AO211" s="10"/>
      <c r="AP211" s="32"/>
      <c r="AQ211" s="10"/>
      <c r="AR211" s="244"/>
      <c r="AS211" s="10"/>
      <c r="AT211" s="32"/>
      <c r="AU211" s="10"/>
      <c r="AV211" s="244"/>
      <c r="AW211" s="10"/>
      <c r="AX211" s="244"/>
      <c r="AY211" s="7"/>
      <c r="AZ211" s="249"/>
      <c r="BA211" s="10"/>
      <c r="BB211" s="244"/>
      <c r="BC211" s="7"/>
      <c r="BD211" s="249"/>
      <c r="BE211" s="7"/>
      <c r="BF211" s="249"/>
      <c r="BG211" s="7"/>
      <c r="BH211" s="8"/>
      <c r="BI211" s="7"/>
      <c r="BJ211" s="249"/>
      <c r="BK211" s="7"/>
      <c r="BL211" s="249"/>
      <c r="BM211" s="7"/>
      <c r="BN211" s="249"/>
      <c r="BO211" s="7"/>
      <c r="BP211" s="249"/>
      <c r="BQ211" s="7"/>
      <c r="BR211" s="8"/>
      <c r="BS211" s="7"/>
      <c r="BT211" s="8"/>
      <c r="BV211" s="41"/>
      <c r="BW211" s="41">
        <f t="shared" si="31"/>
        <v>0</v>
      </c>
      <c r="BX211">
        <f t="shared" si="30"/>
        <v>0</v>
      </c>
      <c r="BZ211" s="39"/>
    </row>
    <row r="212" spans="1:78">
      <c r="A212">
        <v>139</v>
      </c>
      <c r="B212" s="6"/>
      <c r="C212" s="10"/>
      <c r="D212" s="32"/>
      <c r="E212" s="10"/>
      <c r="F212" s="32"/>
      <c r="G212" s="10"/>
      <c r="H212" s="32"/>
      <c r="I212" s="10"/>
      <c r="J212" s="32"/>
      <c r="K212" s="10"/>
      <c r="L212" s="32"/>
      <c r="M212" s="10"/>
      <c r="N212" s="32"/>
      <c r="O212" s="10"/>
      <c r="P212" s="32"/>
      <c r="Q212" s="10"/>
      <c r="R212" s="32"/>
      <c r="S212" s="10"/>
      <c r="T212" s="32"/>
      <c r="U212" s="10"/>
      <c r="V212" s="32"/>
      <c r="W212" s="10"/>
      <c r="X212" s="32"/>
      <c r="Y212" s="10"/>
      <c r="Z212" s="32"/>
      <c r="AA212" s="10"/>
      <c r="AB212" s="32"/>
      <c r="AC212" s="10"/>
      <c r="AD212" s="32"/>
      <c r="AE212" s="10"/>
      <c r="AF212" s="32"/>
      <c r="AG212" s="10"/>
      <c r="AH212" s="32"/>
      <c r="AI212" s="10"/>
      <c r="AJ212" s="32"/>
      <c r="AK212" s="10"/>
      <c r="AL212" s="32"/>
      <c r="AM212" s="10"/>
      <c r="AN212" s="32"/>
      <c r="AO212" s="10"/>
      <c r="AP212" s="32"/>
      <c r="AQ212" s="10"/>
      <c r="AR212" s="244"/>
      <c r="AS212" s="10"/>
      <c r="AT212" s="32"/>
      <c r="AU212" s="10"/>
      <c r="AV212" s="244"/>
      <c r="AW212" s="10"/>
      <c r="AX212" s="244"/>
      <c r="AY212" s="7"/>
      <c r="AZ212" s="249"/>
      <c r="BA212" s="10"/>
      <c r="BB212" s="244"/>
      <c r="BC212" s="7"/>
      <c r="BD212" s="249"/>
      <c r="BE212" s="7"/>
      <c r="BF212" s="249"/>
      <c r="BG212" s="7"/>
      <c r="BH212" s="8"/>
      <c r="BI212" s="7"/>
      <c r="BJ212" s="249"/>
      <c r="BK212" s="7"/>
      <c r="BL212" s="249"/>
      <c r="BM212" s="7"/>
      <c r="BN212" s="249"/>
      <c r="BO212" s="7"/>
      <c r="BP212" s="249"/>
      <c r="BQ212" s="7"/>
      <c r="BR212" s="8"/>
      <c r="BS212" s="7"/>
      <c r="BT212" s="8"/>
      <c r="BV212" s="41"/>
      <c r="BW212" s="41">
        <f t="shared" si="31"/>
        <v>0</v>
      </c>
      <c r="BX212">
        <f t="shared" si="30"/>
        <v>0</v>
      </c>
    </row>
    <row r="213" spans="1:78">
      <c r="A213">
        <v>140</v>
      </c>
      <c r="B213" s="6"/>
      <c r="C213" s="10"/>
      <c r="D213" s="32"/>
      <c r="E213" s="10"/>
      <c r="F213" s="32"/>
      <c r="G213" s="10"/>
      <c r="H213" s="32"/>
      <c r="I213" s="10"/>
      <c r="J213" s="32"/>
      <c r="K213" s="10"/>
      <c r="L213" s="32"/>
      <c r="M213" s="10"/>
      <c r="N213" s="32"/>
      <c r="O213" s="10"/>
      <c r="P213" s="32"/>
      <c r="Q213" s="10"/>
      <c r="R213" s="32"/>
      <c r="S213" s="10"/>
      <c r="T213" s="32"/>
      <c r="U213" s="10"/>
      <c r="V213" s="32"/>
      <c r="W213" s="10"/>
      <c r="X213" s="32"/>
      <c r="Y213" s="10"/>
      <c r="Z213" s="32"/>
      <c r="AA213" s="10"/>
      <c r="AB213" s="32"/>
      <c r="AC213" s="10"/>
      <c r="AD213" s="32"/>
      <c r="AE213" s="10"/>
      <c r="AF213" s="32"/>
      <c r="AG213" s="10"/>
      <c r="AH213" s="32"/>
      <c r="AI213" s="10"/>
      <c r="AJ213" s="32"/>
      <c r="AK213" s="10"/>
      <c r="AL213" s="32"/>
      <c r="AM213" s="10"/>
      <c r="AN213" s="32"/>
      <c r="AO213" s="10"/>
      <c r="AP213" s="32"/>
      <c r="AQ213" s="10"/>
      <c r="AR213" s="244"/>
      <c r="AS213" s="10"/>
      <c r="AT213" s="32"/>
      <c r="AU213" s="10"/>
      <c r="AV213" s="244"/>
      <c r="AW213" s="10"/>
      <c r="AX213" s="244"/>
      <c r="AY213" s="7"/>
      <c r="AZ213" s="249"/>
      <c r="BA213" s="10"/>
      <c r="BB213" s="244"/>
      <c r="BC213" s="7"/>
      <c r="BD213" s="249"/>
      <c r="BE213" s="7"/>
      <c r="BF213" s="249"/>
      <c r="BG213" s="7"/>
      <c r="BH213" s="8"/>
      <c r="BI213" s="7"/>
      <c r="BJ213" s="249"/>
      <c r="BK213" s="7"/>
      <c r="BL213" s="249"/>
      <c r="BM213" s="7"/>
      <c r="BN213" s="249"/>
      <c r="BO213" s="7"/>
      <c r="BP213" s="249"/>
      <c r="BQ213" s="7"/>
      <c r="BR213" s="8"/>
      <c r="BS213" s="7"/>
      <c r="BT213" s="8"/>
      <c r="BV213" s="41"/>
      <c r="BW213" s="41">
        <f t="shared" si="31"/>
        <v>0</v>
      </c>
      <c r="BX213">
        <f t="shared" si="30"/>
        <v>0</v>
      </c>
    </row>
    <row r="214" spans="1:78">
      <c r="A214">
        <v>141</v>
      </c>
      <c r="B214" s="6"/>
      <c r="C214" s="10"/>
      <c r="D214" s="32"/>
      <c r="E214" s="10"/>
      <c r="F214" s="32"/>
      <c r="G214" s="10"/>
      <c r="H214" s="32"/>
      <c r="I214" s="10"/>
      <c r="J214" s="32"/>
      <c r="K214" s="10"/>
      <c r="L214" s="32"/>
      <c r="M214" s="10"/>
      <c r="N214" s="32"/>
      <c r="O214" s="10"/>
      <c r="P214" s="32"/>
      <c r="Q214" s="10"/>
      <c r="R214" s="32"/>
      <c r="S214" s="10"/>
      <c r="T214" s="32"/>
      <c r="U214" s="10"/>
      <c r="V214" s="32"/>
      <c r="W214" s="10"/>
      <c r="X214" s="32"/>
      <c r="Y214" s="10"/>
      <c r="Z214" s="32"/>
      <c r="AA214" s="10"/>
      <c r="AB214" s="32"/>
      <c r="AC214" s="10"/>
      <c r="AD214" s="32"/>
      <c r="AE214" s="10"/>
      <c r="AF214" s="32"/>
      <c r="AG214" s="10"/>
      <c r="AH214" s="32"/>
      <c r="AI214" s="10"/>
      <c r="AJ214" s="32"/>
      <c r="AK214" s="10"/>
      <c r="AL214" s="32"/>
      <c r="AM214" s="10"/>
      <c r="AN214" s="32"/>
      <c r="AO214" s="10"/>
      <c r="AP214" s="32"/>
      <c r="AQ214" s="10"/>
      <c r="AR214" s="244"/>
      <c r="AS214" s="10"/>
      <c r="AT214" s="32"/>
      <c r="AU214" s="10"/>
      <c r="AV214" s="244"/>
      <c r="AW214" s="10"/>
      <c r="AX214" s="244"/>
      <c r="AY214" s="7"/>
      <c r="AZ214" s="249"/>
      <c r="BA214" s="10"/>
      <c r="BB214" s="244"/>
      <c r="BC214" s="7"/>
      <c r="BD214" s="249"/>
      <c r="BE214" s="7"/>
      <c r="BF214" s="249"/>
      <c r="BG214" s="7"/>
      <c r="BH214" s="8"/>
      <c r="BI214" s="7"/>
      <c r="BJ214" s="249"/>
      <c r="BK214" s="7"/>
      <c r="BL214" s="249"/>
      <c r="BM214" s="7"/>
      <c r="BN214" s="249"/>
      <c r="BO214" s="7"/>
      <c r="BP214" s="249"/>
      <c r="BQ214" s="7"/>
      <c r="BR214" s="8"/>
      <c r="BS214" s="7"/>
      <c r="BT214" s="8"/>
      <c r="BU214" s="28"/>
      <c r="BV214" s="41"/>
      <c r="BW214" s="41">
        <f t="shared" si="31"/>
        <v>0</v>
      </c>
      <c r="BX214">
        <f t="shared" si="30"/>
        <v>0</v>
      </c>
    </row>
    <row r="215" spans="1:78">
      <c r="A215">
        <v>142</v>
      </c>
      <c r="B215" s="6"/>
      <c r="C215" s="10"/>
      <c r="D215" s="32"/>
      <c r="E215" s="10"/>
      <c r="F215" s="32"/>
      <c r="G215" s="10"/>
      <c r="H215" s="32"/>
      <c r="I215" s="10"/>
      <c r="J215" s="32"/>
      <c r="K215" s="10"/>
      <c r="L215" s="32"/>
      <c r="M215" s="10"/>
      <c r="N215" s="32"/>
      <c r="O215" s="10"/>
      <c r="P215" s="32"/>
      <c r="Q215" s="10"/>
      <c r="R215" s="32"/>
      <c r="S215" s="10"/>
      <c r="T215" s="32"/>
      <c r="U215" s="10"/>
      <c r="V215" s="32"/>
      <c r="W215" s="10"/>
      <c r="X215" s="32"/>
      <c r="Y215" s="10"/>
      <c r="Z215" s="32"/>
      <c r="AA215" s="10"/>
      <c r="AB215" s="32"/>
      <c r="AC215" s="10"/>
      <c r="AD215" s="32"/>
      <c r="AE215" s="10"/>
      <c r="AF215" s="32"/>
      <c r="AG215" s="10"/>
      <c r="AH215" s="32"/>
      <c r="AI215" s="10"/>
      <c r="AJ215" s="32"/>
      <c r="AK215" s="10"/>
      <c r="AL215" s="32"/>
      <c r="AM215" s="10"/>
      <c r="AN215" s="32"/>
      <c r="AO215" s="10"/>
      <c r="AP215" s="32"/>
      <c r="AQ215" s="10"/>
      <c r="AR215" s="244"/>
      <c r="AS215" s="10"/>
      <c r="AT215" s="32"/>
      <c r="AU215" s="10"/>
      <c r="AV215" s="244"/>
      <c r="AW215" s="10"/>
      <c r="AX215" s="244"/>
      <c r="AY215" s="7"/>
      <c r="AZ215" s="249"/>
      <c r="BA215" s="10"/>
      <c r="BB215" s="244"/>
      <c r="BC215" s="7"/>
      <c r="BD215" s="249"/>
      <c r="BE215" s="7"/>
      <c r="BF215" s="249"/>
      <c r="BG215" s="7"/>
      <c r="BH215" s="8"/>
      <c r="BI215" s="7"/>
      <c r="BJ215" s="249"/>
      <c r="BK215" s="7"/>
      <c r="BL215" s="249"/>
      <c r="BM215" s="7"/>
      <c r="BN215" s="249"/>
      <c r="BO215" s="7"/>
      <c r="BP215" s="249"/>
      <c r="BQ215" s="7"/>
      <c r="BR215" s="8"/>
      <c r="BS215" s="7"/>
      <c r="BT215" s="8"/>
      <c r="BU215" s="28"/>
      <c r="BV215" s="41"/>
      <c r="BW215" s="41">
        <f t="shared" si="31"/>
        <v>0</v>
      </c>
      <c r="BX215">
        <f t="shared" si="30"/>
        <v>0</v>
      </c>
    </row>
    <row r="216" spans="1:78">
      <c r="A216">
        <v>143</v>
      </c>
      <c r="B216" s="6"/>
      <c r="C216" s="10"/>
      <c r="D216" s="32"/>
      <c r="E216" s="10"/>
      <c r="F216" s="32"/>
      <c r="G216" s="10"/>
      <c r="H216" s="32"/>
      <c r="I216" s="10"/>
      <c r="J216" s="32"/>
      <c r="K216" s="10"/>
      <c r="L216" s="32"/>
      <c r="M216" s="10"/>
      <c r="N216" s="32"/>
      <c r="O216" s="10"/>
      <c r="P216" s="32"/>
      <c r="Q216" s="10"/>
      <c r="R216" s="32"/>
      <c r="S216" s="10"/>
      <c r="T216" s="32"/>
      <c r="U216" s="10"/>
      <c r="V216" s="32"/>
      <c r="W216" s="10"/>
      <c r="X216" s="32"/>
      <c r="Y216" s="10"/>
      <c r="Z216" s="32"/>
      <c r="AA216" s="10"/>
      <c r="AB216" s="32"/>
      <c r="AC216" s="10"/>
      <c r="AD216" s="32"/>
      <c r="AE216" s="10"/>
      <c r="AF216" s="32"/>
      <c r="AG216" s="10"/>
      <c r="AH216" s="32"/>
      <c r="AI216" s="10"/>
      <c r="AJ216" s="32"/>
      <c r="AK216" s="10"/>
      <c r="AL216" s="32"/>
      <c r="AM216" s="10"/>
      <c r="AN216" s="32"/>
      <c r="AO216" s="10"/>
      <c r="AP216" s="32"/>
      <c r="AQ216" s="10"/>
      <c r="AR216" s="244"/>
      <c r="AS216" s="10"/>
      <c r="AT216" s="32"/>
      <c r="AU216" s="10"/>
      <c r="AV216" s="244"/>
      <c r="AW216" s="10"/>
      <c r="AX216" s="244"/>
      <c r="AY216" s="7"/>
      <c r="AZ216" s="249"/>
      <c r="BA216" s="10"/>
      <c r="BB216" s="244"/>
      <c r="BC216" s="7"/>
      <c r="BD216" s="249"/>
      <c r="BE216" s="7"/>
      <c r="BF216" s="249"/>
      <c r="BG216" s="7"/>
      <c r="BH216" s="8"/>
      <c r="BI216" s="7"/>
      <c r="BJ216" s="249"/>
      <c r="BK216" s="7"/>
      <c r="BL216" s="249"/>
      <c r="BM216" s="7"/>
      <c r="BN216" s="249"/>
      <c r="BO216" s="7"/>
      <c r="BP216" s="249"/>
      <c r="BQ216" s="7"/>
      <c r="BR216" s="8"/>
      <c r="BS216" s="7"/>
      <c r="BT216" s="8"/>
      <c r="BU216" s="28"/>
      <c r="BV216" s="41"/>
      <c r="BW216" s="41">
        <f t="shared" si="31"/>
        <v>0</v>
      </c>
      <c r="BX216">
        <f t="shared" si="30"/>
        <v>0</v>
      </c>
    </row>
    <row r="217" spans="1:78">
      <c r="A217">
        <v>144</v>
      </c>
      <c r="B217" s="6"/>
      <c r="C217" s="10"/>
      <c r="D217" s="32"/>
      <c r="E217" s="10"/>
      <c r="F217" s="32"/>
      <c r="G217" s="10"/>
      <c r="H217" s="32"/>
      <c r="I217" s="10"/>
      <c r="J217" s="32"/>
      <c r="K217" s="94"/>
      <c r="L217" s="32"/>
      <c r="M217" s="10"/>
      <c r="N217" s="32"/>
      <c r="O217" s="10"/>
      <c r="P217" s="32"/>
      <c r="Q217" s="10"/>
      <c r="R217" s="32"/>
      <c r="S217" s="10"/>
      <c r="T217" s="32"/>
      <c r="U217" s="10"/>
      <c r="V217" s="32"/>
      <c r="W217" s="10"/>
      <c r="X217" s="32"/>
      <c r="Y217" s="10"/>
      <c r="Z217" s="32"/>
      <c r="AA217" s="10"/>
      <c r="AB217" s="32"/>
      <c r="AC217" s="10"/>
      <c r="AD217" s="32"/>
      <c r="AE217" s="10"/>
      <c r="AF217" s="32"/>
      <c r="AG217" s="10"/>
      <c r="AH217" s="32"/>
      <c r="AI217" s="10"/>
      <c r="AJ217" s="32"/>
      <c r="AK217" s="10"/>
      <c r="AL217" s="32"/>
      <c r="AM217" s="10"/>
      <c r="AN217" s="32"/>
      <c r="AO217" s="10"/>
      <c r="AP217" s="32"/>
      <c r="AQ217" s="10"/>
      <c r="AR217" s="244"/>
      <c r="AS217" s="10"/>
      <c r="AT217" s="32"/>
      <c r="AU217" s="10"/>
      <c r="AV217" s="244"/>
      <c r="AW217" s="10"/>
      <c r="AX217" s="244"/>
      <c r="AY217" s="7"/>
      <c r="AZ217" s="249"/>
      <c r="BA217" s="10"/>
      <c r="BB217" s="244"/>
      <c r="BC217" s="7"/>
      <c r="BD217" s="249"/>
      <c r="BE217" s="7"/>
      <c r="BF217" s="249"/>
      <c r="BG217" s="7"/>
      <c r="BH217" s="8"/>
      <c r="BI217" s="7"/>
      <c r="BJ217" s="249"/>
      <c r="BK217" s="7"/>
      <c r="BL217" s="249"/>
      <c r="BM217" s="7"/>
      <c r="BN217" s="249"/>
      <c r="BO217" s="7"/>
      <c r="BP217" s="249"/>
      <c r="BQ217" s="7"/>
      <c r="BR217" s="8"/>
      <c r="BS217" s="7"/>
      <c r="BT217" s="8"/>
      <c r="BV217" s="41"/>
      <c r="BW217" s="41">
        <f t="shared" si="31"/>
        <v>0</v>
      </c>
      <c r="BX217">
        <f t="shared" si="30"/>
        <v>0</v>
      </c>
      <c r="BZ217" s="39"/>
    </row>
    <row r="218" spans="1:78">
      <c r="A218">
        <v>145</v>
      </c>
      <c r="B218" s="6"/>
      <c r="C218" s="10"/>
      <c r="D218" s="32"/>
      <c r="E218" s="10"/>
      <c r="F218" s="32"/>
      <c r="G218" s="10"/>
      <c r="H218" s="32"/>
      <c r="I218" s="10"/>
      <c r="J218" s="32"/>
      <c r="K218" s="10"/>
      <c r="L218" s="32"/>
      <c r="M218" s="10"/>
      <c r="N218" s="32"/>
      <c r="O218" s="10"/>
      <c r="P218" s="32"/>
      <c r="Q218" s="10"/>
      <c r="R218" s="32"/>
      <c r="S218" s="10"/>
      <c r="T218" s="32"/>
      <c r="U218" s="10"/>
      <c r="V218" s="32"/>
      <c r="W218" s="10"/>
      <c r="X218" s="32"/>
      <c r="Y218" s="10"/>
      <c r="Z218" s="32"/>
      <c r="AA218" s="10"/>
      <c r="AB218" s="32"/>
      <c r="AC218" s="10"/>
      <c r="AD218" s="32"/>
      <c r="AE218" s="10"/>
      <c r="AF218" s="32"/>
      <c r="AG218" s="10"/>
      <c r="AH218" s="32"/>
      <c r="AI218" s="10"/>
      <c r="AJ218" s="32"/>
      <c r="AK218" s="10"/>
      <c r="AL218" s="32"/>
      <c r="AM218" s="10"/>
      <c r="AN218" s="32"/>
      <c r="AO218" s="10"/>
      <c r="AP218" s="32"/>
      <c r="AQ218" s="10"/>
      <c r="AR218" s="244"/>
      <c r="AS218" s="10"/>
      <c r="AT218" s="32"/>
      <c r="AU218" s="10"/>
      <c r="AV218" s="244"/>
      <c r="AW218" s="10"/>
      <c r="AX218" s="244"/>
      <c r="AY218" s="7"/>
      <c r="AZ218" s="249"/>
      <c r="BA218" s="10"/>
      <c r="BB218" s="244"/>
      <c r="BC218" s="7"/>
      <c r="BD218" s="249"/>
      <c r="BE218" s="7"/>
      <c r="BF218" s="249"/>
      <c r="BG218" s="7"/>
      <c r="BH218" s="8"/>
      <c r="BI218" s="7"/>
      <c r="BJ218" s="249"/>
      <c r="BK218" s="7"/>
      <c r="BL218" s="249"/>
      <c r="BM218" s="7"/>
      <c r="BN218" s="249"/>
      <c r="BO218" s="7"/>
      <c r="BP218" s="249"/>
      <c r="BQ218" s="7"/>
      <c r="BR218" s="8"/>
      <c r="BS218" s="7"/>
      <c r="BT218" s="8"/>
      <c r="BV218" s="41"/>
      <c r="BW218" s="41">
        <f t="shared" si="31"/>
        <v>0</v>
      </c>
      <c r="BX218">
        <f t="shared" si="30"/>
        <v>0</v>
      </c>
    </row>
    <row r="219" spans="1:78">
      <c r="A219">
        <v>146</v>
      </c>
      <c r="B219" s="6"/>
      <c r="C219" s="10"/>
      <c r="D219" s="32"/>
      <c r="E219" s="10"/>
      <c r="F219" s="32"/>
      <c r="G219" s="10"/>
      <c r="H219" s="32"/>
      <c r="I219" s="10"/>
      <c r="J219" s="32"/>
      <c r="K219" s="10"/>
      <c r="L219" s="32"/>
      <c r="M219" s="10"/>
      <c r="N219" s="32"/>
      <c r="O219" s="10"/>
      <c r="P219" s="32"/>
      <c r="Q219" s="10"/>
      <c r="R219" s="32"/>
      <c r="S219" s="10"/>
      <c r="T219" s="32"/>
      <c r="U219" s="10"/>
      <c r="V219" s="32"/>
      <c r="W219" s="10"/>
      <c r="X219" s="32"/>
      <c r="Y219" s="10"/>
      <c r="Z219" s="32"/>
      <c r="AA219" s="10"/>
      <c r="AB219" s="32"/>
      <c r="AC219" s="10"/>
      <c r="AD219" s="32"/>
      <c r="AE219" s="10"/>
      <c r="AF219" s="32"/>
      <c r="AG219" s="10"/>
      <c r="AH219" s="32"/>
      <c r="AI219" s="10"/>
      <c r="AJ219" s="32"/>
      <c r="AK219" s="10"/>
      <c r="AL219" s="32"/>
      <c r="AM219" s="10"/>
      <c r="AN219" s="32"/>
      <c r="AO219" s="10"/>
      <c r="AP219" s="32"/>
      <c r="AQ219" s="10"/>
      <c r="AR219" s="244"/>
      <c r="AS219" s="10"/>
      <c r="AT219" s="32"/>
      <c r="AU219" s="10"/>
      <c r="AV219" s="244"/>
      <c r="AW219" s="10"/>
      <c r="AX219" s="244"/>
      <c r="AY219" s="7"/>
      <c r="AZ219" s="249"/>
      <c r="BA219" s="10"/>
      <c r="BB219" s="244"/>
      <c r="BC219" s="7"/>
      <c r="BD219" s="249"/>
      <c r="BE219" s="7"/>
      <c r="BF219" s="249"/>
      <c r="BG219" s="7"/>
      <c r="BH219" s="8"/>
      <c r="BI219" s="7"/>
      <c r="BJ219" s="249"/>
      <c r="BK219" s="7"/>
      <c r="BL219" s="249"/>
      <c r="BM219" s="7"/>
      <c r="BN219" s="249"/>
      <c r="BO219" s="7"/>
      <c r="BP219" s="249"/>
      <c r="BQ219" s="7"/>
      <c r="BR219" s="8"/>
      <c r="BS219" s="7"/>
      <c r="BT219" s="8"/>
      <c r="BV219" s="41"/>
      <c r="BW219" s="41">
        <f t="shared" si="31"/>
        <v>0</v>
      </c>
      <c r="BX219">
        <f t="shared" si="30"/>
        <v>0</v>
      </c>
    </row>
    <row r="220" spans="1:78">
      <c r="A220">
        <v>147</v>
      </c>
      <c r="B220" s="6"/>
      <c r="C220" s="10"/>
      <c r="D220" s="32"/>
      <c r="E220" s="10"/>
      <c r="F220" s="32"/>
      <c r="G220" s="10"/>
      <c r="H220" s="32"/>
      <c r="I220" s="10"/>
      <c r="J220" s="32"/>
      <c r="K220" s="10"/>
      <c r="L220" s="32"/>
      <c r="M220" s="10"/>
      <c r="N220" s="32"/>
      <c r="O220" s="10"/>
      <c r="P220" s="32"/>
      <c r="Q220" s="10"/>
      <c r="R220" s="32"/>
      <c r="S220" s="10"/>
      <c r="T220" s="32"/>
      <c r="U220" s="10"/>
      <c r="V220" s="32"/>
      <c r="W220" s="10"/>
      <c r="X220" s="32"/>
      <c r="Y220" s="10"/>
      <c r="Z220" s="32"/>
      <c r="AA220" s="10"/>
      <c r="AB220" s="32"/>
      <c r="AC220" s="10"/>
      <c r="AD220" s="32"/>
      <c r="AE220" s="10"/>
      <c r="AF220" s="32"/>
      <c r="AG220" s="10"/>
      <c r="AH220" s="32"/>
      <c r="AI220" s="10"/>
      <c r="AJ220" s="32"/>
      <c r="AK220" s="10"/>
      <c r="AL220" s="32"/>
      <c r="AM220" s="10"/>
      <c r="AN220" s="32"/>
      <c r="AO220" s="10"/>
      <c r="AP220" s="32"/>
      <c r="AQ220" s="10"/>
      <c r="AR220" s="244"/>
      <c r="AS220" s="10"/>
      <c r="AT220" s="32"/>
      <c r="AU220" s="10"/>
      <c r="AV220" s="244"/>
      <c r="AW220" s="10"/>
      <c r="AX220" s="244"/>
      <c r="AY220" s="7"/>
      <c r="AZ220" s="249"/>
      <c r="BA220" s="10"/>
      <c r="BB220" s="244"/>
      <c r="BC220" s="7"/>
      <c r="BD220" s="249"/>
      <c r="BE220" s="7"/>
      <c r="BF220" s="249"/>
      <c r="BG220" s="7"/>
      <c r="BH220" s="8"/>
      <c r="BI220" s="7"/>
      <c r="BJ220" s="249"/>
      <c r="BK220" s="7"/>
      <c r="BL220" s="249"/>
      <c r="BM220" s="7"/>
      <c r="BN220" s="249"/>
      <c r="BO220" s="7"/>
      <c r="BP220" s="249"/>
      <c r="BQ220" s="7"/>
      <c r="BR220" s="8"/>
      <c r="BS220" s="7"/>
      <c r="BT220" s="8"/>
      <c r="BV220" s="41"/>
      <c r="BW220" s="41">
        <f t="shared" si="31"/>
        <v>0</v>
      </c>
      <c r="BX220">
        <f t="shared" si="30"/>
        <v>0</v>
      </c>
    </row>
    <row r="221" spans="1:78">
      <c r="A221">
        <v>148</v>
      </c>
      <c r="B221" s="6"/>
      <c r="C221" s="10"/>
      <c r="D221" s="32"/>
      <c r="E221" s="10"/>
      <c r="F221" s="32"/>
      <c r="G221" s="10"/>
      <c r="H221" s="32"/>
      <c r="I221" s="10"/>
      <c r="J221" s="32"/>
      <c r="K221" s="10"/>
      <c r="L221" s="32"/>
      <c r="M221" s="10"/>
      <c r="N221" s="32"/>
      <c r="O221" s="10"/>
      <c r="P221" s="32"/>
      <c r="Q221" s="10"/>
      <c r="R221" s="32"/>
      <c r="S221" s="10"/>
      <c r="T221" s="32"/>
      <c r="U221" s="10"/>
      <c r="V221" s="32"/>
      <c r="W221" s="10"/>
      <c r="X221" s="32"/>
      <c r="Y221" s="10"/>
      <c r="Z221" s="32"/>
      <c r="AA221" s="10"/>
      <c r="AB221" s="32"/>
      <c r="AC221" s="10"/>
      <c r="AD221" s="32"/>
      <c r="AE221" s="10"/>
      <c r="AF221" s="32"/>
      <c r="AG221" s="10"/>
      <c r="AH221" s="32"/>
      <c r="AI221" s="10"/>
      <c r="AJ221" s="32"/>
      <c r="AK221" s="10"/>
      <c r="AL221" s="32"/>
      <c r="AM221" s="10"/>
      <c r="AN221" s="32"/>
      <c r="AO221" s="10"/>
      <c r="AP221" s="32"/>
      <c r="AQ221" s="10"/>
      <c r="AR221" s="244"/>
      <c r="AS221" s="10"/>
      <c r="AT221" s="32"/>
      <c r="AU221" s="10"/>
      <c r="AV221" s="244"/>
      <c r="AW221" s="10"/>
      <c r="AX221" s="244"/>
      <c r="AY221" s="7"/>
      <c r="AZ221" s="249"/>
      <c r="BA221" s="10"/>
      <c r="BB221" s="244"/>
      <c r="BC221" s="7"/>
      <c r="BD221" s="249"/>
      <c r="BE221" s="7"/>
      <c r="BF221" s="249"/>
      <c r="BG221" s="7"/>
      <c r="BH221" s="8"/>
      <c r="BI221" s="7"/>
      <c r="BJ221" s="249"/>
      <c r="BK221" s="7"/>
      <c r="BL221" s="249"/>
      <c r="BM221" s="7"/>
      <c r="BN221" s="249"/>
      <c r="BO221" s="7"/>
      <c r="BP221" s="249"/>
      <c r="BQ221" s="7"/>
      <c r="BR221" s="8"/>
      <c r="BS221" s="7"/>
      <c r="BT221" s="8"/>
      <c r="BV221" s="41"/>
      <c r="BW221" s="41">
        <f t="shared" si="31"/>
        <v>0</v>
      </c>
      <c r="BX221">
        <f t="shared" si="30"/>
        <v>0</v>
      </c>
    </row>
    <row r="222" spans="1:78">
      <c r="A222">
        <v>149</v>
      </c>
      <c r="B222" s="6"/>
      <c r="C222" s="10"/>
      <c r="D222" s="32"/>
      <c r="E222" s="10"/>
      <c r="F222" s="32"/>
      <c r="G222" s="10"/>
      <c r="H222" s="32"/>
      <c r="I222" s="10"/>
      <c r="J222" s="32"/>
      <c r="K222" s="10"/>
      <c r="L222" s="32"/>
      <c r="M222" s="10"/>
      <c r="N222" s="32"/>
      <c r="O222" s="10"/>
      <c r="P222" s="32"/>
      <c r="Q222" s="10"/>
      <c r="R222" s="32"/>
      <c r="S222" s="10"/>
      <c r="T222" s="32"/>
      <c r="U222" s="10"/>
      <c r="V222" s="32"/>
      <c r="W222" s="10"/>
      <c r="X222" s="32"/>
      <c r="Y222" s="10"/>
      <c r="Z222" s="32"/>
      <c r="AA222" s="10"/>
      <c r="AB222" s="32"/>
      <c r="AC222" s="10"/>
      <c r="AD222" s="32"/>
      <c r="AE222" s="10"/>
      <c r="AF222" s="32"/>
      <c r="AG222" s="10"/>
      <c r="AH222" s="32"/>
      <c r="AI222" s="10"/>
      <c r="AJ222" s="32"/>
      <c r="AK222" s="10"/>
      <c r="AL222" s="32"/>
      <c r="AM222" s="10"/>
      <c r="AN222" s="32"/>
      <c r="AO222" s="10"/>
      <c r="AP222" s="32"/>
      <c r="AQ222" s="10"/>
      <c r="AR222" s="244"/>
      <c r="AS222" s="10"/>
      <c r="AT222" s="32"/>
      <c r="AU222" s="10"/>
      <c r="AV222" s="244"/>
      <c r="AW222" s="10"/>
      <c r="AX222" s="244"/>
      <c r="AY222" s="7"/>
      <c r="AZ222" s="249"/>
      <c r="BA222" s="10"/>
      <c r="BB222" s="244"/>
      <c r="BC222" s="7"/>
      <c r="BD222" s="249"/>
      <c r="BE222" s="7"/>
      <c r="BF222" s="249"/>
      <c r="BG222" s="7"/>
      <c r="BH222" s="8"/>
      <c r="BI222" s="7"/>
      <c r="BJ222" s="249"/>
      <c r="BK222" s="7"/>
      <c r="BL222" s="249"/>
      <c r="BM222" s="7"/>
      <c r="BN222" s="249"/>
      <c r="BO222" s="7"/>
      <c r="BP222" s="249"/>
      <c r="BQ222" s="7"/>
      <c r="BR222" s="8"/>
      <c r="BS222" s="7"/>
      <c r="BT222" s="8"/>
      <c r="BV222" s="41"/>
      <c r="BW222" s="41">
        <f t="shared" si="31"/>
        <v>0</v>
      </c>
      <c r="BX222">
        <f t="shared" si="30"/>
        <v>0</v>
      </c>
    </row>
    <row r="223" spans="1:78">
      <c r="A223">
        <v>150</v>
      </c>
      <c r="B223" s="6"/>
      <c r="C223" s="10"/>
      <c r="D223" s="32"/>
      <c r="E223" s="10"/>
      <c r="F223" s="32"/>
      <c r="G223" s="10"/>
      <c r="H223" s="32"/>
      <c r="I223" s="10"/>
      <c r="J223" s="32"/>
      <c r="K223" s="10"/>
      <c r="L223" s="32"/>
      <c r="M223" s="10"/>
      <c r="N223" s="32"/>
      <c r="O223" s="10"/>
      <c r="P223" s="32"/>
      <c r="Q223" s="10"/>
      <c r="R223" s="32"/>
      <c r="S223" s="10"/>
      <c r="T223" s="32"/>
      <c r="U223" s="10"/>
      <c r="V223" s="32"/>
      <c r="W223" s="10"/>
      <c r="X223" s="32"/>
      <c r="Y223" s="10"/>
      <c r="Z223" s="32"/>
      <c r="AA223" s="10"/>
      <c r="AB223" s="32"/>
      <c r="AC223" s="10"/>
      <c r="AD223" s="32"/>
      <c r="AE223" s="10"/>
      <c r="AF223" s="32"/>
      <c r="AG223" s="10"/>
      <c r="AH223" s="32"/>
      <c r="AI223" s="10"/>
      <c r="AJ223" s="32"/>
      <c r="AK223" s="10"/>
      <c r="AL223" s="32"/>
      <c r="AM223" s="10"/>
      <c r="AN223" s="32"/>
      <c r="AO223" s="10"/>
      <c r="AP223" s="32"/>
      <c r="AQ223" s="10"/>
      <c r="AR223" s="244"/>
      <c r="AS223" s="10"/>
      <c r="AT223" s="32"/>
      <c r="AU223" s="10"/>
      <c r="AV223" s="244"/>
      <c r="AW223" s="10"/>
      <c r="AX223" s="244"/>
      <c r="AY223" s="7"/>
      <c r="AZ223" s="249"/>
      <c r="BA223" s="10"/>
      <c r="BB223" s="244"/>
      <c r="BC223" s="7"/>
      <c r="BD223" s="249"/>
      <c r="BE223" s="7"/>
      <c r="BF223" s="249"/>
      <c r="BG223" s="7"/>
      <c r="BH223" s="8"/>
      <c r="BI223" s="7"/>
      <c r="BJ223" s="249"/>
      <c r="BK223" s="7"/>
      <c r="BL223" s="249"/>
      <c r="BM223" s="7"/>
      <c r="BN223" s="249"/>
      <c r="BO223" s="7"/>
      <c r="BP223" s="249"/>
      <c r="BQ223" s="7"/>
      <c r="BR223" s="8"/>
      <c r="BS223" s="7"/>
      <c r="BT223" s="8"/>
      <c r="BV223" s="41"/>
      <c r="BW223" s="41">
        <f t="shared" si="31"/>
        <v>0</v>
      </c>
      <c r="BX223">
        <f t="shared" si="30"/>
        <v>0</v>
      </c>
    </row>
    <row r="224" spans="1:78">
      <c r="A224">
        <v>151</v>
      </c>
      <c r="B224" s="6"/>
      <c r="C224" s="10"/>
      <c r="D224" s="32"/>
      <c r="E224" s="10"/>
      <c r="F224" s="32"/>
      <c r="G224" s="10"/>
      <c r="H224" s="32"/>
      <c r="I224" s="10"/>
      <c r="J224" s="32"/>
      <c r="K224" s="10"/>
      <c r="L224" s="32"/>
      <c r="M224" s="10"/>
      <c r="N224" s="32"/>
      <c r="O224" s="10"/>
      <c r="P224" s="32"/>
      <c r="Q224" s="10"/>
      <c r="R224" s="32"/>
      <c r="S224" s="10"/>
      <c r="T224" s="32"/>
      <c r="U224" s="10"/>
      <c r="V224" s="32"/>
      <c r="W224" s="10"/>
      <c r="X224" s="32"/>
      <c r="Y224" s="10"/>
      <c r="Z224" s="32"/>
      <c r="AA224" s="10"/>
      <c r="AB224" s="32"/>
      <c r="AC224" s="10"/>
      <c r="AD224" s="32"/>
      <c r="AE224" s="10"/>
      <c r="AF224" s="32"/>
      <c r="AG224" s="10"/>
      <c r="AH224" s="32"/>
      <c r="AI224" s="10"/>
      <c r="AJ224" s="32"/>
      <c r="AK224" s="10"/>
      <c r="AL224" s="32"/>
      <c r="AM224" s="10"/>
      <c r="AN224" s="32"/>
      <c r="AO224" s="10"/>
      <c r="AP224" s="32"/>
      <c r="AQ224" s="10"/>
      <c r="AR224" s="244"/>
      <c r="AS224" s="10"/>
      <c r="AT224" s="32"/>
      <c r="AU224" s="10"/>
      <c r="AV224" s="244"/>
      <c r="AW224" s="10"/>
      <c r="AX224" s="244"/>
      <c r="AY224" s="7"/>
      <c r="AZ224" s="249"/>
      <c r="BA224" s="10"/>
      <c r="BB224" s="244"/>
      <c r="BC224" s="7"/>
      <c r="BD224" s="249"/>
      <c r="BE224" s="7"/>
      <c r="BF224" s="249"/>
      <c r="BG224" s="7"/>
      <c r="BH224" s="8"/>
      <c r="BI224" s="7"/>
      <c r="BJ224" s="249"/>
      <c r="BK224" s="7"/>
      <c r="BL224" s="249"/>
      <c r="BM224" s="7"/>
      <c r="BN224" s="249"/>
      <c r="BO224" s="7"/>
      <c r="BP224" s="249"/>
      <c r="BQ224" s="7"/>
      <c r="BR224" s="8"/>
      <c r="BS224" s="7"/>
      <c r="BT224" s="8"/>
      <c r="BV224" s="41"/>
      <c r="BW224" s="41">
        <f t="shared" si="31"/>
        <v>0</v>
      </c>
      <c r="BX224">
        <f t="shared" si="30"/>
        <v>0</v>
      </c>
    </row>
    <row r="225" spans="1:78">
      <c r="A225">
        <v>152</v>
      </c>
      <c r="B225" s="6"/>
      <c r="C225" s="10"/>
      <c r="D225" s="32"/>
      <c r="E225" s="10"/>
      <c r="F225" s="32"/>
      <c r="G225" s="10"/>
      <c r="H225" s="32"/>
      <c r="I225" s="10"/>
      <c r="J225" s="32"/>
      <c r="K225" s="10"/>
      <c r="L225" s="32"/>
      <c r="M225" s="10"/>
      <c r="N225" s="32"/>
      <c r="O225" s="10"/>
      <c r="P225" s="32"/>
      <c r="Q225" s="10"/>
      <c r="R225" s="32"/>
      <c r="S225" s="10"/>
      <c r="T225" s="32"/>
      <c r="U225" s="10"/>
      <c r="V225" s="32"/>
      <c r="W225" s="10"/>
      <c r="X225" s="32"/>
      <c r="Y225" s="10"/>
      <c r="Z225" s="32"/>
      <c r="AA225" s="10"/>
      <c r="AB225" s="32"/>
      <c r="AC225" s="10"/>
      <c r="AD225" s="32"/>
      <c r="AE225" s="10"/>
      <c r="AF225" s="32"/>
      <c r="AG225" s="10"/>
      <c r="AH225" s="32"/>
      <c r="AI225" s="10"/>
      <c r="AJ225" s="32"/>
      <c r="AK225" s="10"/>
      <c r="AL225" s="32"/>
      <c r="AM225" s="10"/>
      <c r="AN225" s="32"/>
      <c r="AO225" s="10"/>
      <c r="AP225" s="32"/>
      <c r="AQ225" s="10"/>
      <c r="AR225" s="244"/>
      <c r="AS225" s="10"/>
      <c r="AT225" s="32"/>
      <c r="AU225" s="10"/>
      <c r="AV225" s="244"/>
      <c r="AW225" s="10"/>
      <c r="AX225" s="244"/>
      <c r="AY225" s="7"/>
      <c r="AZ225" s="249"/>
      <c r="BA225" s="10"/>
      <c r="BB225" s="244"/>
      <c r="BC225" s="7"/>
      <c r="BD225" s="249"/>
      <c r="BE225" s="7"/>
      <c r="BF225" s="249"/>
      <c r="BG225" s="7"/>
      <c r="BH225" s="8"/>
      <c r="BI225" s="7"/>
      <c r="BJ225" s="249"/>
      <c r="BK225" s="7"/>
      <c r="BL225" s="249"/>
      <c r="BM225" s="7"/>
      <c r="BN225" s="249"/>
      <c r="BO225" s="7"/>
      <c r="BP225" s="249"/>
      <c r="BQ225" s="7"/>
      <c r="BR225" s="8"/>
      <c r="BS225" s="7"/>
      <c r="BT225" s="8"/>
      <c r="BV225" s="41"/>
      <c r="BW225" s="41">
        <f t="shared" si="31"/>
        <v>0</v>
      </c>
      <c r="BX225">
        <f t="shared" si="30"/>
        <v>0</v>
      </c>
    </row>
    <row r="226" spans="1:78">
      <c r="A226">
        <v>153</v>
      </c>
      <c r="B226" s="6"/>
      <c r="C226" s="10"/>
      <c r="D226" s="32"/>
      <c r="E226" s="10"/>
      <c r="F226" s="32"/>
      <c r="G226" s="10"/>
      <c r="H226" s="32"/>
      <c r="I226" s="10"/>
      <c r="J226" s="32"/>
      <c r="K226" s="94"/>
      <c r="L226" s="32"/>
      <c r="M226" s="10"/>
      <c r="N226" s="32"/>
      <c r="O226" s="10"/>
      <c r="P226" s="32"/>
      <c r="Q226" s="10"/>
      <c r="R226" s="32"/>
      <c r="S226" s="10"/>
      <c r="T226" s="32"/>
      <c r="U226" s="10"/>
      <c r="V226" s="32"/>
      <c r="W226" s="10"/>
      <c r="X226" s="32"/>
      <c r="Y226" s="10"/>
      <c r="Z226" s="32"/>
      <c r="AA226" s="10"/>
      <c r="AB226" s="32"/>
      <c r="AC226" s="10"/>
      <c r="AD226" s="32"/>
      <c r="AE226" s="10"/>
      <c r="AF226" s="32"/>
      <c r="AG226" s="10"/>
      <c r="AH226" s="32"/>
      <c r="AI226" s="10"/>
      <c r="AJ226" s="32"/>
      <c r="AK226" s="10"/>
      <c r="AL226" s="32"/>
      <c r="AM226" s="10"/>
      <c r="AN226" s="32"/>
      <c r="AO226" s="10"/>
      <c r="AP226" s="32"/>
      <c r="AQ226" s="10"/>
      <c r="AR226" s="244"/>
      <c r="AS226" s="10"/>
      <c r="AT226" s="32"/>
      <c r="AU226" s="10"/>
      <c r="AV226" s="244"/>
      <c r="AW226" s="10"/>
      <c r="AX226" s="244"/>
      <c r="AY226" s="7"/>
      <c r="AZ226" s="249"/>
      <c r="BA226" s="10"/>
      <c r="BB226" s="244"/>
      <c r="BC226" s="7"/>
      <c r="BD226" s="249"/>
      <c r="BE226" s="7"/>
      <c r="BF226" s="249"/>
      <c r="BG226" s="7"/>
      <c r="BH226" s="8"/>
      <c r="BI226" s="7"/>
      <c r="BJ226" s="249"/>
      <c r="BK226" s="7"/>
      <c r="BL226" s="249"/>
      <c r="BM226" s="7"/>
      <c r="BN226" s="249"/>
      <c r="BO226" s="7"/>
      <c r="BP226" s="249"/>
      <c r="BQ226" s="7"/>
      <c r="BR226" s="8"/>
      <c r="BS226" s="7"/>
      <c r="BT226" s="8"/>
      <c r="BU226" s="28"/>
      <c r="BV226" s="41"/>
      <c r="BW226" s="41">
        <f t="shared" si="31"/>
        <v>0</v>
      </c>
      <c r="BX226">
        <f t="shared" si="30"/>
        <v>0</v>
      </c>
      <c r="BZ226" s="39"/>
    </row>
    <row r="227" spans="1:78">
      <c r="A227">
        <v>154</v>
      </c>
      <c r="B227" s="6"/>
      <c r="C227" s="10"/>
      <c r="D227" s="32"/>
      <c r="E227" s="10"/>
      <c r="F227" s="32"/>
      <c r="G227" s="10"/>
      <c r="H227" s="32"/>
      <c r="I227" s="10"/>
      <c r="J227" s="32"/>
      <c r="K227" s="94"/>
      <c r="L227" s="32"/>
      <c r="M227" s="10"/>
      <c r="N227" s="32"/>
      <c r="O227" s="10"/>
      <c r="P227" s="32"/>
      <c r="Q227" s="10"/>
      <c r="R227" s="32"/>
      <c r="S227" s="10"/>
      <c r="T227" s="32"/>
      <c r="U227" s="10"/>
      <c r="V227" s="32"/>
      <c r="W227" s="10"/>
      <c r="X227" s="32"/>
      <c r="Y227" s="10"/>
      <c r="Z227" s="32"/>
      <c r="AA227" s="10"/>
      <c r="AB227" s="32"/>
      <c r="AC227" s="10"/>
      <c r="AD227" s="32"/>
      <c r="AE227" s="10"/>
      <c r="AF227" s="32"/>
      <c r="AG227" s="10"/>
      <c r="AH227" s="32"/>
      <c r="AI227" s="10"/>
      <c r="AJ227" s="32"/>
      <c r="AK227" s="10"/>
      <c r="AL227" s="32"/>
      <c r="AM227" s="10"/>
      <c r="AN227" s="32"/>
      <c r="AO227" s="10"/>
      <c r="AP227" s="32"/>
      <c r="AQ227" s="10"/>
      <c r="AR227" s="244"/>
      <c r="AS227" s="10"/>
      <c r="AT227" s="32"/>
      <c r="AU227" s="10"/>
      <c r="AV227" s="244"/>
      <c r="AW227" s="10"/>
      <c r="AX227" s="244"/>
      <c r="AY227" s="7"/>
      <c r="AZ227" s="249"/>
      <c r="BA227" s="10"/>
      <c r="BB227" s="244"/>
      <c r="BC227" s="7"/>
      <c r="BD227" s="249"/>
      <c r="BE227" s="7"/>
      <c r="BF227" s="249"/>
      <c r="BG227" s="7"/>
      <c r="BH227" s="8"/>
      <c r="BI227" s="7"/>
      <c r="BJ227" s="249"/>
      <c r="BK227" s="7"/>
      <c r="BL227" s="249"/>
      <c r="BM227" s="7"/>
      <c r="BN227" s="249"/>
      <c r="BO227" s="7"/>
      <c r="BP227" s="249"/>
      <c r="BQ227" s="7"/>
      <c r="BR227" s="8"/>
      <c r="BS227" s="7"/>
      <c r="BT227" s="8"/>
      <c r="BU227" s="28"/>
      <c r="BV227" s="41"/>
      <c r="BW227" s="41">
        <f t="shared" si="31"/>
        <v>0</v>
      </c>
      <c r="BX227">
        <f>COUNT(C227:BT227)/2</f>
        <v>0</v>
      </c>
      <c r="BZ227" s="39"/>
    </row>
    <row r="228" spans="1:78">
      <c r="A228">
        <v>155</v>
      </c>
      <c r="B228" s="6"/>
      <c r="C228" s="10"/>
      <c r="D228" s="32"/>
      <c r="E228" s="10"/>
      <c r="F228" s="32"/>
      <c r="G228" s="10"/>
      <c r="H228" s="32"/>
      <c r="I228" s="10"/>
      <c r="J228" s="32"/>
      <c r="K228" s="94"/>
      <c r="L228" s="32"/>
      <c r="M228" s="10"/>
      <c r="N228" s="32"/>
      <c r="O228" s="10"/>
      <c r="P228" s="32"/>
      <c r="Q228" s="10"/>
      <c r="R228" s="32"/>
      <c r="S228" s="10"/>
      <c r="T228" s="32"/>
      <c r="U228" s="10"/>
      <c r="V228" s="32"/>
      <c r="W228" s="10"/>
      <c r="X228" s="32"/>
      <c r="Y228" s="10"/>
      <c r="Z228" s="32"/>
      <c r="AA228" s="10"/>
      <c r="AB228" s="32"/>
      <c r="AC228" s="10"/>
      <c r="AD228" s="32"/>
      <c r="AE228" s="10"/>
      <c r="AF228" s="32"/>
      <c r="AG228" s="10"/>
      <c r="AH228" s="32"/>
      <c r="AI228" s="10"/>
      <c r="AJ228" s="32"/>
      <c r="AK228" s="10"/>
      <c r="AL228" s="32"/>
      <c r="AM228" s="10"/>
      <c r="AN228" s="32"/>
      <c r="AO228" s="10"/>
      <c r="AP228" s="32"/>
      <c r="AQ228" s="10"/>
      <c r="AR228" s="244"/>
      <c r="AS228" s="10"/>
      <c r="AT228" s="32"/>
      <c r="AU228" s="10"/>
      <c r="AV228" s="244"/>
      <c r="AW228" s="10"/>
      <c r="AX228" s="244"/>
      <c r="AY228" s="7"/>
      <c r="AZ228" s="249"/>
      <c r="BA228" s="10"/>
      <c r="BB228" s="244"/>
      <c r="BC228" s="7"/>
      <c r="BD228" s="249"/>
      <c r="BE228" s="7"/>
      <c r="BF228" s="249"/>
      <c r="BG228" s="7"/>
      <c r="BH228" s="8"/>
      <c r="BI228" s="7"/>
      <c r="BJ228" s="249"/>
      <c r="BK228" s="7"/>
      <c r="BL228" s="249"/>
      <c r="BM228" s="7"/>
      <c r="BN228" s="249"/>
      <c r="BO228" s="7"/>
      <c r="BP228" s="249"/>
      <c r="BQ228" s="7"/>
      <c r="BR228" s="8"/>
      <c r="BS228" s="7"/>
      <c r="BT228" s="8"/>
      <c r="BU228" s="28"/>
      <c r="BV228" s="41"/>
      <c r="BW228" s="41">
        <f t="shared" si="31"/>
        <v>0</v>
      </c>
      <c r="BX228">
        <f>COUNT(C228:BT228)/2</f>
        <v>0</v>
      </c>
      <c r="BZ228" s="39"/>
    </row>
    <row r="229" spans="1:78">
      <c r="A229">
        <v>156</v>
      </c>
      <c r="B229" s="6"/>
      <c r="C229" s="10"/>
      <c r="D229" s="32"/>
      <c r="E229" s="10"/>
      <c r="F229" s="32"/>
      <c r="G229" s="10"/>
      <c r="H229" s="32"/>
      <c r="I229" s="10"/>
      <c r="J229" s="32"/>
      <c r="K229" s="94"/>
      <c r="L229" s="32"/>
      <c r="M229" s="10"/>
      <c r="N229" s="32"/>
      <c r="O229" s="10"/>
      <c r="P229" s="32"/>
      <c r="Q229" s="10"/>
      <c r="R229" s="32"/>
      <c r="S229" s="10"/>
      <c r="T229" s="32"/>
      <c r="U229" s="10"/>
      <c r="V229" s="32"/>
      <c r="W229" s="10"/>
      <c r="X229" s="32"/>
      <c r="Y229" s="10"/>
      <c r="Z229" s="32"/>
      <c r="AA229" s="10"/>
      <c r="AB229" s="32"/>
      <c r="AC229" s="10"/>
      <c r="AD229" s="32"/>
      <c r="AE229" s="10"/>
      <c r="AF229" s="32"/>
      <c r="AG229" s="10"/>
      <c r="AH229" s="32"/>
      <c r="AI229" s="10"/>
      <c r="AJ229" s="32"/>
      <c r="AK229" s="10"/>
      <c r="AL229" s="32"/>
      <c r="AM229" s="10"/>
      <c r="AN229" s="32"/>
      <c r="AO229" s="10"/>
      <c r="AP229" s="32"/>
      <c r="AQ229" s="10"/>
      <c r="AR229" s="244"/>
      <c r="AS229" s="10"/>
      <c r="AT229" s="32"/>
      <c r="AU229" s="10"/>
      <c r="AV229" s="244"/>
      <c r="AW229" s="10"/>
      <c r="AX229" s="244"/>
      <c r="AY229" s="7"/>
      <c r="AZ229" s="249"/>
      <c r="BA229" s="10"/>
      <c r="BB229" s="244"/>
      <c r="BC229" s="7"/>
      <c r="BD229" s="249"/>
      <c r="BE229" s="7"/>
      <c r="BF229" s="249"/>
      <c r="BG229" s="7"/>
      <c r="BH229" s="8"/>
      <c r="BI229" s="7"/>
      <c r="BJ229" s="249"/>
      <c r="BK229" s="7"/>
      <c r="BL229" s="249"/>
      <c r="BM229" s="7"/>
      <c r="BN229" s="249"/>
      <c r="BO229" s="7"/>
      <c r="BP229" s="249"/>
      <c r="BQ229" s="7"/>
      <c r="BR229" s="8"/>
      <c r="BS229" s="7"/>
      <c r="BT229" s="8"/>
      <c r="BU229" s="28"/>
      <c r="BV229" s="41"/>
      <c r="BW229" s="41">
        <f t="shared" si="31"/>
        <v>0</v>
      </c>
      <c r="BX229">
        <f>COUNT(C229:BT229)/2</f>
        <v>0</v>
      </c>
      <c r="BZ229" s="39"/>
    </row>
    <row r="230" spans="1:78">
      <c r="A230">
        <v>157</v>
      </c>
      <c r="B230" s="6"/>
      <c r="C230" s="10"/>
      <c r="D230" s="32"/>
      <c r="E230" s="10"/>
      <c r="F230" s="32"/>
      <c r="G230" s="10"/>
      <c r="H230" s="32"/>
      <c r="I230" s="10"/>
      <c r="J230" s="32"/>
      <c r="K230" s="94"/>
      <c r="L230" s="32"/>
      <c r="M230" s="10"/>
      <c r="N230" s="32"/>
      <c r="O230" s="10"/>
      <c r="P230" s="32"/>
      <c r="Q230" s="10"/>
      <c r="R230" s="32"/>
      <c r="S230" s="10"/>
      <c r="T230" s="32"/>
      <c r="U230" s="10"/>
      <c r="V230" s="32"/>
      <c r="W230" s="10"/>
      <c r="X230" s="32"/>
      <c r="Y230" s="10"/>
      <c r="Z230" s="32"/>
      <c r="AA230" s="10"/>
      <c r="AB230" s="32"/>
      <c r="AC230" s="10"/>
      <c r="AD230" s="32"/>
      <c r="AE230" s="10"/>
      <c r="AF230" s="32"/>
      <c r="AG230" s="10"/>
      <c r="AH230" s="32"/>
      <c r="AI230" s="10"/>
      <c r="AJ230" s="32"/>
      <c r="AK230" s="10"/>
      <c r="AL230" s="32"/>
      <c r="AM230" s="10"/>
      <c r="AN230" s="32"/>
      <c r="AO230" s="10"/>
      <c r="AP230" s="32"/>
      <c r="AQ230" s="10"/>
      <c r="AR230" s="244"/>
      <c r="AS230" s="10"/>
      <c r="AT230" s="32"/>
      <c r="AU230" s="10"/>
      <c r="AV230" s="244"/>
      <c r="AW230" s="10"/>
      <c r="AX230" s="244"/>
      <c r="AY230" s="7"/>
      <c r="AZ230" s="249"/>
      <c r="BA230" s="10"/>
      <c r="BB230" s="244"/>
      <c r="BC230" s="7"/>
      <c r="BD230" s="249"/>
      <c r="BE230" s="7"/>
      <c r="BF230" s="249"/>
      <c r="BG230" s="7"/>
      <c r="BH230" s="8"/>
      <c r="BI230" s="7"/>
      <c r="BJ230" s="249"/>
      <c r="BK230" s="7"/>
      <c r="BL230" s="249"/>
      <c r="BM230" s="7"/>
      <c r="BN230" s="249"/>
      <c r="BO230" s="7"/>
      <c r="BP230" s="249"/>
      <c r="BQ230" s="7"/>
      <c r="BR230" s="8"/>
      <c r="BS230" s="7"/>
      <c r="BT230" s="8"/>
      <c r="BU230" s="28"/>
      <c r="BV230" s="41"/>
      <c r="BW230" s="41">
        <f t="shared" si="31"/>
        <v>0</v>
      </c>
      <c r="BX230">
        <f>COUNT(C230:BT230)/2</f>
        <v>0</v>
      </c>
      <c r="BZ230" s="39"/>
    </row>
    <row r="231" spans="1:78">
      <c r="A231">
        <v>158</v>
      </c>
      <c r="B231" s="6"/>
      <c r="C231" s="10"/>
      <c r="D231" s="32"/>
      <c r="E231" s="10"/>
      <c r="F231" s="32"/>
      <c r="G231" s="10"/>
      <c r="H231" s="32"/>
      <c r="I231" s="10"/>
      <c r="J231" s="32"/>
      <c r="K231" s="10"/>
      <c r="L231" s="32"/>
      <c r="M231" s="10"/>
      <c r="N231" s="32"/>
      <c r="O231" s="10"/>
      <c r="P231" s="32"/>
      <c r="Q231" s="10"/>
      <c r="R231" s="32"/>
      <c r="S231" s="10"/>
      <c r="T231" s="32"/>
      <c r="U231" s="10"/>
      <c r="V231" s="32"/>
      <c r="W231" s="10"/>
      <c r="X231" s="32"/>
      <c r="Y231" s="10"/>
      <c r="Z231" s="32"/>
      <c r="AA231" s="10"/>
      <c r="AB231" s="32"/>
      <c r="AC231" s="10"/>
      <c r="AD231" s="32"/>
      <c r="AE231" s="10"/>
      <c r="AF231" s="32"/>
      <c r="AG231" s="10"/>
      <c r="AH231" s="32"/>
      <c r="AI231" s="10"/>
      <c r="AJ231" s="32"/>
      <c r="AK231" s="10"/>
      <c r="AL231" s="32"/>
      <c r="AM231" s="10"/>
      <c r="AN231" s="32"/>
      <c r="AO231" s="10"/>
      <c r="AP231" s="32"/>
      <c r="AQ231" s="10"/>
      <c r="AR231" s="244"/>
      <c r="AS231" s="10"/>
      <c r="AT231" s="32"/>
      <c r="AU231" s="10"/>
      <c r="AV231" s="244"/>
      <c r="AW231" s="10"/>
      <c r="AX231" s="244"/>
      <c r="AY231" s="7"/>
      <c r="AZ231" s="249"/>
      <c r="BA231" s="10"/>
      <c r="BB231" s="244"/>
      <c r="BC231" s="7"/>
      <c r="BD231" s="249"/>
      <c r="BE231" s="7"/>
      <c r="BF231" s="249"/>
      <c r="BG231" s="7"/>
      <c r="BH231" s="8"/>
      <c r="BI231" s="7"/>
      <c r="BJ231" s="249"/>
      <c r="BK231" s="7"/>
      <c r="BL231" s="249"/>
      <c r="BM231" s="7"/>
      <c r="BN231" s="249"/>
      <c r="BO231" s="7"/>
      <c r="BP231" s="249"/>
      <c r="BQ231" s="7"/>
      <c r="BR231" s="8"/>
      <c r="BS231" s="7"/>
      <c r="BT231" s="8"/>
      <c r="BV231" s="41"/>
      <c r="BW231" s="41">
        <f t="shared" si="31"/>
        <v>0</v>
      </c>
      <c r="BX231">
        <f t="shared" si="30"/>
        <v>0</v>
      </c>
    </row>
    <row r="232" spans="1:78">
      <c r="A232">
        <v>159</v>
      </c>
      <c r="B232" s="6"/>
      <c r="C232" s="10"/>
      <c r="D232" s="32"/>
      <c r="E232" s="10"/>
      <c r="F232" s="32"/>
      <c r="G232" s="10"/>
      <c r="H232" s="32"/>
      <c r="I232" s="10"/>
      <c r="J232" s="32"/>
      <c r="K232" s="10"/>
      <c r="L232" s="32"/>
      <c r="M232" s="10"/>
      <c r="N232" s="32"/>
      <c r="O232" s="10"/>
      <c r="P232" s="32"/>
      <c r="Q232" s="10"/>
      <c r="R232" s="32"/>
      <c r="S232" s="10"/>
      <c r="T232" s="32"/>
      <c r="U232" s="10"/>
      <c r="V232" s="32"/>
      <c r="W232" s="10"/>
      <c r="X232" s="32"/>
      <c r="Y232" s="10"/>
      <c r="Z232" s="32"/>
      <c r="AA232" s="10"/>
      <c r="AB232" s="32"/>
      <c r="AC232" s="10"/>
      <c r="AD232" s="32"/>
      <c r="AE232" s="10"/>
      <c r="AF232" s="32"/>
      <c r="AG232" s="10"/>
      <c r="AH232" s="32"/>
      <c r="AI232" s="10"/>
      <c r="AJ232" s="32"/>
      <c r="AK232" s="10"/>
      <c r="AL232" s="32"/>
      <c r="AM232" s="10"/>
      <c r="AN232" s="32"/>
      <c r="AO232" s="10"/>
      <c r="AP232" s="32"/>
      <c r="AQ232" s="10"/>
      <c r="AR232" s="244"/>
      <c r="AS232" s="10"/>
      <c r="AT232" s="32"/>
      <c r="AU232" s="10"/>
      <c r="AV232" s="244"/>
      <c r="AW232" s="10"/>
      <c r="AX232" s="244"/>
      <c r="AY232" s="7"/>
      <c r="AZ232" s="249"/>
      <c r="BA232" s="10"/>
      <c r="BB232" s="244"/>
      <c r="BC232" s="7"/>
      <c r="BD232" s="249"/>
      <c r="BE232" s="7"/>
      <c r="BF232" s="249"/>
      <c r="BG232" s="7"/>
      <c r="BH232" s="8"/>
      <c r="BI232" s="7"/>
      <c r="BJ232" s="249"/>
      <c r="BK232" s="7"/>
      <c r="BL232" s="249"/>
      <c r="BM232" s="7"/>
      <c r="BN232" s="249"/>
      <c r="BO232" s="7"/>
      <c r="BP232" s="249"/>
      <c r="BQ232" s="7"/>
      <c r="BR232" s="8"/>
      <c r="BS232" s="7"/>
      <c r="BT232" s="8"/>
      <c r="BV232" s="41"/>
      <c r="BW232" s="41">
        <f t="shared" si="31"/>
        <v>0</v>
      </c>
      <c r="BX232">
        <f t="shared" ref="BX232:BX295" si="32">COUNT(C232:BT232)/2</f>
        <v>0</v>
      </c>
    </row>
    <row r="233" spans="1:78">
      <c r="A233">
        <v>160</v>
      </c>
      <c r="B233" s="6"/>
      <c r="C233" s="10"/>
      <c r="D233" s="32"/>
      <c r="E233" s="10"/>
      <c r="F233" s="32"/>
      <c r="G233" s="10"/>
      <c r="H233" s="32"/>
      <c r="I233" s="10"/>
      <c r="J233" s="32"/>
      <c r="K233" s="10"/>
      <c r="L233" s="32"/>
      <c r="M233" s="10"/>
      <c r="N233" s="32"/>
      <c r="O233" s="10"/>
      <c r="P233" s="32"/>
      <c r="Q233" s="10"/>
      <c r="R233" s="32"/>
      <c r="S233" s="10"/>
      <c r="T233" s="32"/>
      <c r="U233" s="10"/>
      <c r="V233" s="32"/>
      <c r="W233" s="10"/>
      <c r="X233" s="32"/>
      <c r="Y233" s="10"/>
      <c r="Z233" s="32"/>
      <c r="AA233" s="10"/>
      <c r="AB233" s="32"/>
      <c r="AC233" s="10"/>
      <c r="AD233" s="32"/>
      <c r="AE233" s="10"/>
      <c r="AF233" s="32"/>
      <c r="AG233" s="10"/>
      <c r="AH233" s="32"/>
      <c r="AI233" s="10"/>
      <c r="AJ233" s="32"/>
      <c r="AK233" s="10"/>
      <c r="AL233" s="32"/>
      <c r="AM233" s="10"/>
      <c r="AN233" s="32"/>
      <c r="AO233" s="10"/>
      <c r="AP233" s="32"/>
      <c r="AQ233" s="10"/>
      <c r="AR233" s="244"/>
      <c r="AS233" s="10"/>
      <c r="AT233" s="32"/>
      <c r="AU233" s="10"/>
      <c r="AV233" s="244"/>
      <c r="AW233" s="10"/>
      <c r="AX233" s="244"/>
      <c r="AY233" s="7"/>
      <c r="AZ233" s="249"/>
      <c r="BA233" s="10"/>
      <c r="BB233" s="244"/>
      <c r="BC233" s="7"/>
      <c r="BD233" s="249"/>
      <c r="BE233" s="7"/>
      <c r="BF233" s="249"/>
      <c r="BG233" s="7"/>
      <c r="BH233" s="8"/>
      <c r="BI233" s="7"/>
      <c r="BJ233" s="249"/>
      <c r="BK233" s="7"/>
      <c r="BL233" s="249"/>
      <c r="BM233" s="7"/>
      <c r="BN233" s="249"/>
      <c r="BO233" s="7"/>
      <c r="BP233" s="249"/>
      <c r="BQ233" s="7"/>
      <c r="BR233" s="8"/>
      <c r="BS233" s="7"/>
      <c r="BT233" s="8"/>
      <c r="BV233" s="41"/>
      <c r="BW233" s="41">
        <f t="shared" si="31"/>
        <v>0</v>
      </c>
      <c r="BX233">
        <f t="shared" si="32"/>
        <v>0</v>
      </c>
    </row>
    <row r="234" spans="1:78">
      <c r="A234">
        <v>161</v>
      </c>
      <c r="B234" s="6"/>
      <c r="C234" s="10"/>
      <c r="D234" s="32"/>
      <c r="E234" s="10"/>
      <c r="F234" s="32"/>
      <c r="G234" s="10"/>
      <c r="H234" s="32"/>
      <c r="I234" s="10"/>
      <c r="J234" s="32"/>
      <c r="K234" s="10"/>
      <c r="L234" s="32"/>
      <c r="M234" s="10"/>
      <c r="N234" s="32"/>
      <c r="O234" s="10"/>
      <c r="P234" s="32"/>
      <c r="Q234" s="10"/>
      <c r="R234" s="32"/>
      <c r="S234" s="10"/>
      <c r="T234" s="32"/>
      <c r="U234" s="10"/>
      <c r="V234" s="32"/>
      <c r="W234" s="10"/>
      <c r="X234" s="32"/>
      <c r="Y234" s="10"/>
      <c r="Z234" s="32"/>
      <c r="AA234" s="10"/>
      <c r="AB234" s="32"/>
      <c r="AC234" s="10"/>
      <c r="AD234" s="32"/>
      <c r="AE234" s="10"/>
      <c r="AF234" s="32"/>
      <c r="AG234" s="10"/>
      <c r="AH234" s="32"/>
      <c r="AI234" s="10"/>
      <c r="AJ234" s="32"/>
      <c r="AK234" s="10"/>
      <c r="AL234" s="32"/>
      <c r="AM234" s="10"/>
      <c r="AN234" s="32"/>
      <c r="AO234" s="10"/>
      <c r="AP234" s="32"/>
      <c r="AQ234" s="10"/>
      <c r="AR234" s="244"/>
      <c r="AS234" s="10"/>
      <c r="AT234" s="32"/>
      <c r="AU234" s="10"/>
      <c r="AV234" s="244"/>
      <c r="AW234" s="10"/>
      <c r="AX234" s="244"/>
      <c r="AY234" s="7"/>
      <c r="AZ234" s="249"/>
      <c r="BA234" s="10"/>
      <c r="BB234" s="244"/>
      <c r="BC234" s="7"/>
      <c r="BD234" s="249"/>
      <c r="BE234" s="7"/>
      <c r="BF234" s="249"/>
      <c r="BG234" s="7"/>
      <c r="BH234" s="8"/>
      <c r="BI234" s="7"/>
      <c r="BJ234" s="249"/>
      <c r="BK234" s="7"/>
      <c r="BL234" s="249"/>
      <c r="BM234" s="7"/>
      <c r="BN234" s="249"/>
      <c r="BO234" s="7"/>
      <c r="BP234" s="249"/>
      <c r="BQ234" s="7"/>
      <c r="BR234" s="8"/>
      <c r="BS234" s="7"/>
      <c r="BT234" s="8"/>
      <c r="BV234" s="41"/>
      <c r="BW234" s="41">
        <f t="shared" si="31"/>
        <v>0</v>
      </c>
      <c r="BX234">
        <f t="shared" si="32"/>
        <v>0</v>
      </c>
    </row>
    <row r="235" spans="1:78">
      <c r="A235">
        <v>162</v>
      </c>
      <c r="B235" s="6"/>
      <c r="C235" s="10"/>
      <c r="D235" s="32"/>
      <c r="E235" s="10"/>
      <c r="F235" s="32"/>
      <c r="G235" s="10"/>
      <c r="H235" s="32"/>
      <c r="I235" s="10"/>
      <c r="J235" s="32"/>
      <c r="K235" s="94"/>
      <c r="L235" s="32"/>
      <c r="M235" s="10"/>
      <c r="N235" s="32"/>
      <c r="O235" s="10"/>
      <c r="P235" s="32"/>
      <c r="Q235" s="10"/>
      <c r="R235" s="32"/>
      <c r="S235" s="10"/>
      <c r="T235" s="32"/>
      <c r="U235" s="10"/>
      <c r="V235" s="32"/>
      <c r="W235" s="10"/>
      <c r="X235" s="32"/>
      <c r="Y235" s="10"/>
      <c r="Z235" s="32"/>
      <c r="AA235" s="10"/>
      <c r="AB235" s="32"/>
      <c r="AC235" s="10"/>
      <c r="AD235" s="32"/>
      <c r="AE235" s="10"/>
      <c r="AF235" s="32"/>
      <c r="AG235" s="10"/>
      <c r="AH235" s="32"/>
      <c r="AI235" s="10"/>
      <c r="AJ235" s="32"/>
      <c r="AK235" s="10"/>
      <c r="AL235" s="32"/>
      <c r="AM235" s="10"/>
      <c r="AN235" s="32"/>
      <c r="AO235" s="10"/>
      <c r="AP235" s="32"/>
      <c r="AQ235" s="10"/>
      <c r="AR235" s="244"/>
      <c r="AS235" s="10"/>
      <c r="AT235" s="32"/>
      <c r="AU235" s="10"/>
      <c r="AV235" s="244"/>
      <c r="AW235" s="10"/>
      <c r="AX235" s="244"/>
      <c r="AY235" s="7"/>
      <c r="AZ235" s="249"/>
      <c r="BA235" s="10"/>
      <c r="BB235" s="244"/>
      <c r="BC235" s="7"/>
      <c r="BD235" s="249"/>
      <c r="BE235" s="7"/>
      <c r="BF235" s="249"/>
      <c r="BG235" s="7"/>
      <c r="BH235" s="8"/>
      <c r="BI235" s="7"/>
      <c r="BJ235" s="249"/>
      <c r="BK235" s="7"/>
      <c r="BL235" s="249"/>
      <c r="BM235" s="7"/>
      <c r="BN235" s="249"/>
      <c r="BO235" s="7"/>
      <c r="BP235" s="249"/>
      <c r="BQ235" s="7"/>
      <c r="BR235" s="8"/>
      <c r="BS235" s="7"/>
      <c r="BT235" s="8"/>
      <c r="BV235" s="41"/>
      <c r="BW235" s="41">
        <f t="shared" si="31"/>
        <v>0</v>
      </c>
      <c r="BX235">
        <f t="shared" si="32"/>
        <v>0</v>
      </c>
      <c r="BZ235" s="39"/>
    </row>
    <row r="236" spans="1:78">
      <c r="A236">
        <v>163</v>
      </c>
      <c r="B236" s="6"/>
      <c r="C236" s="10"/>
      <c r="D236" s="32"/>
      <c r="E236" s="10"/>
      <c r="F236" s="32"/>
      <c r="G236" s="10"/>
      <c r="H236" s="32"/>
      <c r="I236" s="10"/>
      <c r="J236" s="32"/>
      <c r="K236" s="10"/>
      <c r="L236" s="32"/>
      <c r="M236" s="10"/>
      <c r="N236" s="32"/>
      <c r="O236" s="10"/>
      <c r="P236" s="32"/>
      <c r="Q236" s="10"/>
      <c r="R236" s="32"/>
      <c r="S236" s="10"/>
      <c r="T236" s="32"/>
      <c r="U236" s="10"/>
      <c r="V236" s="32"/>
      <c r="W236" s="10"/>
      <c r="X236" s="32"/>
      <c r="Y236" s="10"/>
      <c r="Z236" s="32"/>
      <c r="AA236" s="10"/>
      <c r="AB236" s="32"/>
      <c r="AC236" s="10"/>
      <c r="AD236" s="32"/>
      <c r="AE236" s="10"/>
      <c r="AF236" s="32"/>
      <c r="AG236" s="10"/>
      <c r="AH236" s="32"/>
      <c r="AI236" s="10"/>
      <c r="AJ236" s="32"/>
      <c r="AK236" s="10"/>
      <c r="AL236" s="32"/>
      <c r="AM236" s="10"/>
      <c r="AN236" s="32"/>
      <c r="AO236" s="10"/>
      <c r="AP236" s="32"/>
      <c r="AQ236" s="10"/>
      <c r="AR236" s="244"/>
      <c r="AS236" s="10"/>
      <c r="AT236" s="32"/>
      <c r="AU236" s="10"/>
      <c r="AV236" s="244"/>
      <c r="AW236" s="10"/>
      <c r="AX236" s="244"/>
      <c r="AY236" s="7"/>
      <c r="AZ236" s="249"/>
      <c r="BA236" s="10"/>
      <c r="BB236" s="244"/>
      <c r="BC236" s="7"/>
      <c r="BD236" s="249"/>
      <c r="BE236" s="7"/>
      <c r="BF236" s="249"/>
      <c r="BG236" s="7"/>
      <c r="BH236" s="8"/>
      <c r="BI236" s="7"/>
      <c r="BJ236" s="249"/>
      <c r="BK236" s="7"/>
      <c r="BL236" s="249"/>
      <c r="BM236" s="7"/>
      <c r="BN236" s="249"/>
      <c r="BO236" s="7"/>
      <c r="BP236" s="249"/>
      <c r="BQ236" s="7"/>
      <c r="BR236" s="8"/>
      <c r="BS236" s="7"/>
      <c r="BT236" s="8"/>
      <c r="BV236" s="41"/>
      <c r="BW236" s="41">
        <f t="shared" si="31"/>
        <v>0</v>
      </c>
      <c r="BX236">
        <f t="shared" si="32"/>
        <v>0</v>
      </c>
    </row>
    <row r="237" spans="1:78">
      <c r="A237">
        <v>164</v>
      </c>
      <c r="B237" s="6"/>
      <c r="C237" s="10"/>
      <c r="D237" s="32"/>
      <c r="E237" s="10"/>
      <c r="F237" s="32"/>
      <c r="G237" s="10"/>
      <c r="H237" s="32"/>
      <c r="I237" s="10"/>
      <c r="J237" s="32"/>
      <c r="K237" s="10"/>
      <c r="L237" s="32"/>
      <c r="M237" s="10"/>
      <c r="N237" s="32"/>
      <c r="O237" s="10"/>
      <c r="P237" s="32"/>
      <c r="Q237" s="10"/>
      <c r="R237" s="32"/>
      <c r="S237" s="10"/>
      <c r="T237" s="32"/>
      <c r="U237" s="10"/>
      <c r="V237" s="32"/>
      <c r="W237" s="10"/>
      <c r="X237" s="32"/>
      <c r="Y237" s="10"/>
      <c r="Z237" s="32"/>
      <c r="AA237" s="10"/>
      <c r="AB237" s="32"/>
      <c r="AC237" s="10"/>
      <c r="AD237" s="32"/>
      <c r="AE237" s="10"/>
      <c r="AF237" s="32"/>
      <c r="AG237" s="10"/>
      <c r="AH237" s="32"/>
      <c r="AI237" s="10"/>
      <c r="AJ237" s="32"/>
      <c r="AK237" s="10"/>
      <c r="AL237" s="32"/>
      <c r="AM237" s="10"/>
      <c r="AN237" s="32"/>
      <c r="AO237" s="10"/>
      <c r="AP237" s="32"/>
      <c r="AQ237" s="10"/>
      <c r="AR237" s="244"/>
      <c r="AS237" s="10"/>
      <c r="AT237" s="32"/>
      <c r="AU237" s="10"/>
      <c r="AV237" s="244"/>
      <c r="AW237" s="10"/>
      <c r="AX237" s="244"/>
      <c r="AY237" s="7"/>
      <c r="AZ237" s="249"/>
      <c r="BA237" s="10"/>
      <c r="BB237" s="244"/>
      <c r="BC237" s="7"/>
      <c r="BD237" s="249"/>
      <c r="BE237" s="7"/>
      <c r="BF237" s="249"/>
      <c r="BG237" s="7"/>
      <c r="BH237" s="8"/>
      <c r="BI237" s="7"/>
      <c r="BJ237" s="249"/>
      <c r="BK237" s="7"/>
      <c r="BL237" s="249"/>
      <c r="BM237" s="7"/>
      <c r="BN237" s="249"/>
      <c r="BO237" s="7"/>
      <c r="BP237" s="249"/>
      <c r="BQ237" s="7"/>
      <c r="BR237" s="8"/>
      <c r="BS237" s="7"/>
      <c r="BT237" s="8"/>
      <c r="BV237" s="41"/>
      <c r="BW237" s="41">
        <f t="shared" si="31"/>
        <v>0</v>
      </c>
      <c r="BX237">
        <f t="shared" si="32"/>
        <v>0</v>
      </c>
    </row>
    <row r="238" spans="1:78">
      <c r="A238">
        <v>165</v>
      </c>
      <c r="B238" s="6"/>
      <c r="C238" s="10"/>
      <c r="D238" s="32"/>
      <c r="E238" s="10"/>
      <c r="F238" s="32"/>
      <c r="G238" s="10"/>
      <c r="H238" s="32"/>
      <c r="I238" s="10"/>
      <c r="J238" s="32"/>
      <c r="K238" s="10"/>
      <c r="L238" s="32"/>
      <c r="M238" s="10"/>
      <c r="N238" s="32"/>
      <c r="O238" s="10"/>
      <c r="P238" s="32"/>
      <c r="Q238" s="10"/>
      <c r="R238" s="32"/>
      <c r="S238" s="10"/>
      <c r="T238" s="32"/>
      <c r="U238" s="10"/>
      <c r="V238" s="32"/>
      <c r="W238" s="10"/>
      <c r="X238" s="32"/>
      <c r="Y238" s="10"/>
      <c r="Z238" s="32"/>
      <c r="AA238" s="10"/>
      <c r="AB238" s="32"/>
      <c r="AC238" s="10"/>
      <c r="AD238" s="32"/>
      <c r="AE238" s="10"/>
      <c r="AF238" s="32"/>
      <c r="AG238" s="10"/>
      <c r="AH238" s="32"/>
      <c r="AI238" s="10"/>
      <c r="AJ238" s="32"/>
      <c r="AK238" s="10"/>
      <c r="AL238" s="32"/>
      <c r="AM238" s="10"/>
      <c r="AN238" s="32"/>
      <c r="AO238" s="10"/>
      <c r="AP238" s="32"/>
      <c r="AQ238" s="10"/>
      <c r="AR238" s="244"/>
      <c r="AS238" s="10"/>
      <c r="AT238" s="32"/>
      <c r="AU238" s="10"/>
      <c r="AV238" s="244"/>
      <c r="AW238" s="10"/>
      <c r="AX238" s="244"/>
      <c r="AY238" s="7"/>
      <c r="AZ238" s="249"/>
      <c r="BA238" s="10"/>
      <c r="BB238" s="244"/>
      <c r="BC238" s="7"/>
      <c r="BD238" s="249"/>
      <c r="BE238" s="7"/>
      <c r="BF238" s="249"/>
      <c r="BG238" s="7"/>
      <c r="BH238" s="8"/>
      <c r="BI238" s="7"/>
      <c r="BJ238" s="249"/>
      <c r="BK238" s="7"/>
      <c r="BL238" s="249"/>
      <c r="BM238" s="7"/>
      <c r="BN238" s="249"/>
      <c r="BO238" s="7"/>
      <c r="BP238" s="249"/>
      <c r="BQ238" s="7"/>
      <c r="BR238" s="8"/>
      <c r="BS238" s="7"/>
      <c r="BT238" s="8"/>
      <c r="BV238" s="41"/>
      <c r="BW238" s="41">
        <f t="shared" si="31"/>
        <v>0</v>
      </c>
      <c r="BX238">
        <f t="shared" si="32"/>
        <v>0</v>
      </c>
    </row>
    <row r="239" spans="1:78">
      <c r="A239">
        <v>166</v>
      </c>
      <c r="B239" s="6"/>
      <c r="C239" s="10"/>
      <c r="D239" s="32"/>
      <c r="E239" s="10"/>
      <c r="F239" s="32"/>
      <c r="G239" s="10"/>
      <c r="H239" s="32"/>
      <c r="I239" s="10"/>
      <c r="J239" s="32"/>
      <c r="K239" s="10"/>
      <c r="L239" s="32"/>
      <c r="M239" s="10"/>
      <c r="N239" s="32"/>
      <c r="O239" s="10"/>
      <c r="P239" s="32"/>
      <c r="Q239" s="10"/>
      <c r="R239" s="32"/>
      <c r="S239" s="10"/>
      <c r="T239" s="32"/>
      <c r="U239" s="10"/>
      <c r="V239" s="32"/>
      <c r="W239" s="10"/>
      <c r="X239" s="32"/>
      <c r="Y239" s="10"/>
      <c r="Z239" s="32"/>
      <c r="AA239" s="10"/>
      <c r="AB239" s="32"/>
      <c r="AC239" s="10"/>
      <c r="AD239" s="32"/>
      <c r="AE239" s="10"/>
      <c r="AF239" s="32"/>
      <c r="AG239" s="10"/>
      <c r="AH239" s="32"/>
      <c r="AI239" s="10"/>
      <c r="AJ239" s="32"/>
      <c r="AK239" s="10"/>
      <c r="AL239" s="32"/>
      <c r="AM239" s="10"/>
      <c r="AN239" s="32"/>
      <c r="AO239" s="10"/>
      <c r="AP239" s="32"/>
      <c r="AQ239" s="10"/>
      <c r="AR239" s="244"/>
      <c r="AS239" s="10"/>
      <c r="AT239" s="32"/>
      <c r="AU239" s="10"/>
      <c r="AV239" s="244"/>
      <c r="AW239" s="10"/>
      <c r="AX239" s="244"/>
      <c r="AY239" s="7"/>
      <c r="AZ239" s="249"/>
      <c r="BA239" s="10"/>
      <c r="BB239" s="244"/>
      <c r="BC239" s="7"/>
      <c r="BD239" s="249"/>
      <c r="BE239" s="7"/>
      <c r="BF239" s="249"/>
      <c r="BG239" s="7"/>
      <c r="BH239" s="8"/>
      <c r="BI239" s="7"/>
      <c r="BJ239" s="249"/>
      <c r="BK239" s="7"/>
      <c r="BL239" s="249"/>
      <c r="BM239" s="7"/>
      <c r="BN239" s="249"/>
      <c r="BO239" s="7"/>
      <c r="BP239" s="249"/>
      <c r="BQ239" s="7"/>
      <c r="BR239" s="8"/>
      <c r="BS239" s="7"/>
      <c r="BT239" s="8"/>
      <c r="BV239" s="41"/>
      <c r="BW239" s="41">
        <f t="shared" si="31"/>
        <v>0</v>
      </c>
      <c r="BX239">
        <f t="shared" si="32"/>
        <v>0</v>
      </c>
    </row>
    <row r="240" spans="1:78">
      <c r="A240">
        <v>167</v>
      </c>
      <c r="B240" s="6"/>
      <c r="C240" s="10"/>
      <c r="D240" s="32"/>
      <c r="E240" s="10"/>
      <c r="F240" s="32"/>
      <c r="G240" s="10"/>
      <c r="H240" s="32"/>
      <c r="I240" s="10"/>
      <c r="J240" s="32"/>
      <c r="K240" s="10"/>
      <c r="L240" s="32"/>
      <c r="M240" s="10"/>
      <c r="N240" s="32"/>
      <c r="O240" s="10"/>
      <c r="P240" s="32"/>
      <c r="Q240" s="10"/>
      <c r="R240" s="32"/>
      <c r="S240" s="10"/>
      <c r="T240" s="32"/>
      <c r="U240" s="10"/>
      <c r="V240" s="32"/>
      <c r="W240" s="10"/>
      <c r="X240" s="32"/>
      <c r="Y240" s="10"/>
      <c r="Z240" s="32"/>
      <c r="AA240" s="10"/>
      <c r="AB240" s="32"/>
      <c r="AC240" s="10"/>
      <c r="AD240" s="32"/>
      <c r="AE240" s="10"/>
      <c r="AF240" s="32"/>
      <c r="AG240" s="10"/>
      <c r="AH240" s="32"/>
      <c r="AI240" s="10"/>
      <c r="AJ240" s="32"/>
      <c r="AK240" s="10"/>
      <c r="AL240" s="32"/>
      <c r="AM240" s="10"/>
      <c r="AN240" s="32"/>
      <c r="AO240" s="10"/>
      <c r="AP240" s="32"/>
      <c r="AQ240" s="10"/>
      <c r="AR240" s="244"/>
      <c r="AS240" s="10"/>
      <c r="AT240" s="32"/>
      <c r="AU240" s="10"/>
      <c r="AV240" s="244"/>
      <c r="AW240" s="10"/>
      <c r="AX240" s="244"/>
      <c r="AY240" s="7"/>
      <c r="AZ240" s="249"/>
      <c r="BA240" s="10"/>
      <c r="BB240" s="244"/>
      <c r="BC240" s="7"/>
      <c r="BD240" s="249"/>
      <c r="BE240" s="7"/>
      <c r="BF240" s="249"/>
      <c r="BG240" s="7"/>
      <c r="BH240" s="8"/>
      <c r="BI240" s="7"/>
      <c r="BJ240" s="249"/>
      <c r="BK240" s="7"/>
      <c r="BL240" s="249"/>
      <c r="BM240" s="7"/>
      <c r="BN240" s="249"/>
      <c r="BO240" s="7"/>
      <c r="BP240" s="249"/>
      <c r="BQ240" s="7"/>
      <c r="BR240" s="8"/>
      <c r="BS240" s="7"/>
      <c r="BT240" s="8"/>
      <c r="BV240" s="41"/>
      <c r="BW240" s="41">
        <f t="shared" si="31"/>
        <v>0</v>
      </c>
      <c r="BX240">
        <f t="shared" si="32"/>
        <v>0</v>
      </c>
    </row>
    <row r="241" spans="1:78">
      <c r="A241">
        <v>168</v>
      </c>
      <c r="B241" s="6"/>
      <c r="C241" s="10"/>
      <c r="D241" s="32"/>
      <c r="E241" s="10"/>
      <c r="F241" s="32"/>
      <c r="G241" s="10"/>
      <c r="H241" s="32"/>
      <c r="I241" s="10"/>
      <c r="J241" s="32"/>
      <c r="K241" s="10"/>
      <c r="L241" s="32"/>
      <c r="M241" s="10"/>
      <c r="N241" s="32"/>
      <c r="O241" s="10"/>
      <c r="P241" s="32"/>
      <c r="Q241" s="10"/>
      <c r="R241" s="32"/>
      <c r="S241" s="10"/>
      <c r="T241" s="32"/>
      <c r="U241" s="10"/>
      <c r="V241" s="32"/>
      <c r="W241" s="10"/>
      <c r="X241" s="32"/>
      <c r="Y241" s="10"/>
      <c r="Z241" s="32"/>
      <c r="AA241" s="10"/>
      <c r="AB241" s="32"/>
      <c r="AC241" s="10"/>
      <c r="AD241" s="32"/>
      <c r="AE241" s="10"/>
      <c r="AF241" s="32"/>
      <c r="AG241" s="10"/>
      <c r="AH241" s="32"/>
      <c r="AI241" s="10"/>
      <c r="AJ241" s="32"/>
      <c r="AK241" s="10"/>
      <c r="AL241" s="32"/>
      <c r="AM241" s="10"/>
      <c r="AN241" s="32"/>
      <c r="AO241" s="10"/>
      <c r="AP241" s="32"/>
      <c r="AQ241" s="10"/>
      <c r="AR241" s="244"/>
      <c r="AS241" s="10"/>
      <c r="AT241" s="32"/>
      <c r="AU241" s="10"/>
      <c r="AV241" s="244"/>
      <c r="AW241" s="10"/>
      <c r="AX241" s="244"/>
      <c r="AY241" s="7"/>
      <c r="AZ241" s="249"/>
      <c r="BA241" s="10"/>
      <c r="BB241" s="244"/>
      <c r="BC241" s="7"/>
      <c r="BD241" s="249"/>
      <c r="BE241" s="7"/>
      <c r="BF241" s="249"/>
      <c r="BG241" s="7"/>
      <c r="BH241" s="8"/>
      <c r="BI241" s="7"/>
      <c r="BJ241" s="249"/>
      <c r="BK241" s="7"/>
      <c r="BL241" s="249"/>
      <c r="BM241" s="7"/>
      <c r="BN241" s="249"/>
      <c r="BO241" s="7"/>
      <c r="BP241" s="249"/>
      <c r="BQ241" s="7"/>
      <c r="BR241" s="8"/>
      <c r="BS241" s="7"/>
      <c r="BT241" s="8"/>
      <c r="BV241" s="41"/>
      <c r="BW241" s="41">
        <f t="shared" si="31"/>
        <v>0</v>
      </c>
      <c r="BX241">
        <f t="shared" si="32"/>
        <v>0</v>
      </c>
    </row>
    <row r="242" spans="1:78">
      <c r="A242">
        <v>169</v>
      </c>
      <c r="B242" s="6"/>
      <c r="C242" s="10"/>
      <c r="D242" s="32"/>
      <c r="E242" s="10"/>
      <c r="F242" s="32"/>
      <c r="G242" s="10"/>
      <c r="H242" s="32"/>
      <c r="I242" s="10"/>
      <c r="J242" s="32"/>
      <c r="K242" s="94"/>
      <c r="L242" s="32"/>
      <c r="M242" s="10"/>
      <c r="N242" s="32"/>
      <c r="O242" s="10"/>
      <c r="P242" s="32"/>
      <c r="Q242" s="10"/>
      <c r="R242" s="32"/>
      <c r="S242" s="10"/>
      <c r="T242" s="32"/>
      <c r="U242" s="10"/>
      <c r="V242" s="32"/>
      <c r="W242" s="10"/>
      <c r="X242" s="32"/>
      <c r="Y242" s="10"/>
      <c r="Z242" s="32"/>
      <c r="AA242" s="10"/>
      <c r="AB242" s="32"/>
      <c r="AC242" s="10"/>
      <c r="AD242" s="32"/>
      <c r="AE242" s="10"/>
      <c r="AF242" s="32"/>
      <c r="AG242" s="10"/>
      <c r="AH242" s="32"/>
      <c r="AI242" s="10"/>
      <c r="AJ242" s="32"/>
      <c r="AK242" s="10"/>
      <c r="AL242" s="32"/>
      <c r="AM242" s="10"/>
      <c r="AN242" s="32"/>
      <c r="AO242" s="10"/>
      <c r="AP242" s="32"/>
      <c r="AQ242" s="10"/>
      <c r="AR242" s="244"/>
      <c r="AS242" s="10"/>
      <c r="AT242" s="32"/>
      <c r="AU242" s="10"/>
      <c r="AV242" s="244"/>
      <c r="AW242" s="10"/>
      <c r="AX242" s="244"/>
      <c r="AY242" s="7"/>
      <c r="AZ242" s="249"/>
      <c r="BA242" s="10"/>
      <c r="BB242" s="244"/>
      <c r="BC242" s="7"/>
      <c r="BD242" s="249"/>
      <c r="BE242" s="7"/>
      <c r="BF242" s="249"/>
      <c r="BG242" s="7"/>
      <c r="BH242" s="8"/>
      <c r="BI242" s="7"/>
      <c r="BJ242" s="249"/>
      <c r="BK242" s="7"/>
      <c r="BL242" s="249"/>
      <c r="BM242" s="7"/>
      <c r="BN242" s="249"/>
      <c r="BO242" s="7"/>
      <c r="BP242" s="249"/>
      <c r="BQ242" s="7"/>
      <c r="BR242" s="8"/>
      <c r="BS242" s="7"/>
      <c r="BT242" s="8"/>
      <c r="BV242" s="41"/>
      <c r="BW242" s="41">
        <f t="shared" si="31"/>
        <v>0</v>
      </c>
      <c r="BX242">
        <f t="shared" si="32"/>
        <v>0</v>
      </c>
      <c r="BZ242" s="39"/>
    </row>
    <row r="243" spans="1:78">
      <c r="A243">
        <v>170</v>
      </c>
      <c r="B243" s="6"/>
      <c r="C243" s="10"/>
      <c r="D243" s="32"/>
      <c r="E243" s="10"/>
      <c r="F243" s="32"/>
      <c r="G243" s="10"/>
      <c r="H243" s="32"/>
      <c r="I243" s="10"/>
      <c r="J243" s="32"/>
      <c r="K243" s="10"/>
      <c r="L243" s="32"/>
      <c r="M243" s="10"/>
      <c r="N243" s="32"/>
      <c r="O243" s="10"/>
      <c r="P243" s="32"/>
      <c r="Q243" s="10"/>
      <c r="R243" s="32"/>
      <c r="S243" s="10"/>
      <c r="T243" s="32"/>
      <c r="U243" s="10"/>
      <c r="V243" s="32"/>
      <c r="W243" s="10"/>
      <c r="X243" s="32"/>
      <c r="Y243" s="10"/>
      <c r="Z243" s="32"/>
      <c r="AA243" s="10"/>
      <c r="AB243" s="32"/>
      <c r="AC243" s="10"/>
      <c r="AD243" s="32"/>
      <c r="AE243" s="10"/>
      <c r="AF243" s="32"/>
      <c r="AG243" s="10"/>
      <c r="AH243" s="32"/>
      <c r="AI243" s="10"/>
      <c r="AJ243" s="32"/>
      <c r="AK243" s="10"/>
      <c r="AL243" s="32"/>
      <c r="AM243" s="10"/>
      <c r="AN243" s="32"/>
      <c r="AO243" s="10"/>
      <c r="AP243" s="32"/>
      <c r="AQ243" s="10"/>
      <c r="AR243" s="244"/>
      <c r="AS243" s="10"/>
      <c r="AT243" s="32"/>
      <c r="AU243" s="10"/>
      <c r="AV243" s="244"/>
      <c r="AW243" s="10"/>
      <c r="AX243" s="244"/>
      <c r="AY243" s="7"/>
      <c r="AZ243" s="249"/>
      <c r="BA243" s="10"/>
      <c r="BB243" s="244"/>
      <c r="BC243" s="7"/>
      <c r="BD243" s="249"/>
      <c r="BE243" s="7"/>
      <c r="BF243" s="249"/>
      <c r="BG243" s="7"/>
      <c r="BH243" s="8"/>
      <c r="BI243" s="7"/>
      <c r="BJ243" s="249"/>
      <c r="BK243" s="7"/>
      <c r="BL243" s="249"/>
      <c r="BM243" s="7"/>
      <c r="BN243" s="249"/>
      <c r="BO243" s="7"/>
      <c r="BP243" s="249"/>
      <c r="BQ243" s="7"/>
      <c r="BR243" s="8"/>
      <c r="BS243" s="7"/>
      <c r="BT243" s="8"/>
      <c r="BV243" s="41"/>
      <c r="BW243" s="41">
        <f t="shared" si="31"/>
        <v>0</v>
      </c>
      <c r="BX243">
        <f t="shared" si="32"/>
        <v>0</v>
      </c>
    </row>
    <row r="244" spans="1:78">
      <c r="A244">
        <v>171</v>
      </c>
      <c r="B244" s="6"/>
      <c r="C244" s="10"/>
      <c r="D244" s="32"/>
      <c r="E244" s="10"/>
      <c r="F244" s="32"/>
      <c r="G244" s="10"/>
      <c r="H244" s="32"/>
      <c r="I244" s="10"/>
      <c r="J244" s="32"/>
      <c r="K244" s="94"/>
      <c r="L244" s="32"/>
      <c r="M244" s="10"/>
      <c r="N244" s="32"/>
      <c r="O244" s="10"/>
      <c r="P244" s="32"/>
      <c r="Q244" s="10"/>
      <c r="R244" s="32"/>
      <c r="S244" s="10"/>
      <c r="T244" s="32"/>
      <c r="U244" s="10"/>
      <c r="V244" s="32"/>
      <c r="W244" s="10"/>
      <c r="X244" s="32"/>
      <c r="Y244" s="10"/>
      <c r="Z244" s="32"/>
      <c r="AA244" s="10"/>
      <c r="AB244" s="32"/>
      <c r="AC244" s="10"/>
      <c r="AD244" s="32"/>
      <c r="AE244" s="10"/>
      <c r="AF244" s="32"/>
      <c r="AG244" s="10"/>
      <c r="AH244" s="32"/>
      <c r="AI244" s="10"/>
      <c r="AJ244" s="32"/>
      <c r="AK244" s="10"/>
      <c r="AL244" s="32"/>
      <c r="AM244" s="10"/>
      <c r="AN244" s="32"/>
      <c r="AO244" s="10"/>
      <c r="AP244" s="32"/>
      <c r="AQ244" s="10"/>
      <c r="AR244" s="244"/>
      <c r="AS244" s="10"/>
      <c r="AT244" s="32"/>
      <c r="AU244" s="10"/>
      <c r="AV244" s="244"/>
      <c r="AW244" s="10"/>
      <c r="AX244" s="244"/>
      <c r="AY244" s="7"/>
      <c r="AZ244" s="249"/>
      <c r="BA244" s="10"/>
      <c r="BB244" s="244"/>
      <c r="BC244" s="7"/>
      <c r="BD244" s="249"/>
      <c r="BE244" s="7"/>
      <c r="BF244" s="249"/>
      <c r="BG244" s="7"/>
      <c r="BH244" s="8"/>
      <c r="BI244" s="7"/>
      <c r="BJ244" s="249"/>
      <c r="BK244" s="7"/>
      <c r="BL244" s="249"/>
      <c r="BM244" s="7"/>
      <c r="BN244" s="249"/>
      <c r="BO244" s="7"/>
      <c r="BP244" s="249"/>
      <c r="BQ244" s="7"/>
      <c r="BR244" s="8"/>
      <c r="BS244" s="7"/>
      <c r="BT244" s="8"/>
      <c r="BV244" s="41"/>
      <c r="BW244" s="41">
        <f t="shared" si="31"/>
        <v>0</v>
      </c>
      <c r="BX244">
        <f t="shared" si="32"/>
        <v>0</v>
      </c>
      <c r="BZ244" s="39"/>
    </row>
    <row r="245" spans="1:78">
      <c r="A245">
        <v>172</v>
      </c>
      <c r="B245" s="6"/>
      <c r="C245" s="10"/>
      <c r="D245" s="32"/>
      <c r="E245" s="10"/>
      <c r="F245" s="32"/>
      <c r="G245" s="10"/>
      <c r="H245" s="32"/>
      <c r="I245" s="10"/>
      <c r="J245" s="32"/>
      <c r="K245" s="10"/>
      <c r="L245" s="32"/>
      <c r="M245" s="10"/>
      <c r="N245" s="32"/>
      <c r="O245" s="10"/>
      <c r="P245" s="32"/>
      <c r="Q245" s="10"/>
      <c r="R245" s="32"/>
      <c r="S245" s="10"/>
      <c r="T245" s="32"/>
      <c r="U245" s="10"/>
      <c r="V245" s="32"/>
      <c r="W245" s="10"/>
      <c r="X245" s="32"/>
      <c r="Y245" s="10"/>
      <c r="Z245" s="32"/>
      <c r="AA245" s="10"/>
      <c r="AB245" s="32"/>
      <c r="AC245" s="10"/>
      <c r="AD245" s="32"/>
      <c r="AE245" s="10"/>
      <c r="AF245" s="32"/>
      <c r="AG245" s="10"/>
      <c r="AH245" s="32"/>
      <c r="AI245" s="10"/>
      <c r="AJ245" s="32"/>
      <c r="AK245" s="10"/>
      <c r="AL245" s="32"/>
      <c r="AM245" s="10"/>
      <c r="AN245" s="32"/>
      <c r="AO245" s="10"/>
      <c r="AP245" s="32"/>
      <c r="AQ245" s="10"/>
      <c r="AR245" s="244"/>
      <c r="AS245" s="10"/>
      <c r="AT245" s="32"/>
      <c r="AU245" s="10"/>
      <c r="AV245" s="244"/>
      <c r="AW245" s="10"/>
      <c r="AX245" s="244"/>
      <c r="AY245" s="7"/>
      <c r="AZ245" s="249"/>
      <c r="BA245" s="10"/>
      <c r="BB245" s="244"/>
      <c r="BC245" s="7"/>
      <c r="BD245" s="249"/>
      <c r="BE245" s="7"/>
      <c r="BF245" s="249"/>
      <c r="BG245" s="7"/>
      <c r="BH245" s="8"/>
      <c r="BI245" s="7"/>
      <c r="BJ245" s="249"/>
      <c r="BK245" s="7"/>
      <c r="BL245" s="249"/>
      <c r="BM245" s="7"/>
      <c r="BN245" s="249"/>
      <c r="BO245" s="7"/>
      <c r="BP245" s="249"/>
      <c r="BQ245" s="7"/>
      <c r="BR245" s="8"/>
      <c r="BS245" s="7"/>
      <c r="BT245" s="8"/>
      <c r="BV245" s="41"/>
      <c r="BW245" s="41">
        <f t="shared" si="31"/>
        <v>0</v>
      </c>
      <c r="BX245">
        <f t="shared" si="32"/>
        <v>0</v>
      </c>
    </row>
    <row r="246" spans="1:78">
      <c r="A246">
        <v>173</v>
      </c>
      <c r="B246" s="6"/>
      <c r="C246" s="10"/>
      <c r="D246" s="32"/>
      <c r="E246" s="10"/>
      <c r="F246" s="32"/>
      <c r="G246" s="10"/>
      <c r="H246" s="32"/>
      <c r="I246" s="10"/>
      <c r="J246" s="32"/>
      <c r="K246" s="10"/>
      <c r="L246" s="32"/>
      <c r="M246" s="10"/>
      <c r="N246" s="32"/>
      <c r="O246" s="10"/>
      <c r="P246" s="32"/>
      <c r="Q246" s="10"/>
      <c r="R246" s="32"/>
      <c r="S246" s="10"/>
      <c r="T246" s="32"/>
      <c r="U246" s="10"/>
      <c r="V246" s="32"/>
      <c r="W246" s="10"/>
      <c r="X246" s="32"/>
      <c r="Y246" s="10"/>
      <c r="Z246" s="32"/>
      <c r="AA246" s="10"/>
      <c r="AB246" s="32"/>
      <c r="AC246" s="10"/>
      <c r="AD246" s="32"/>
      <c r="AE246" s="10"/>
      <c r="AF246" s="32"/>
      <c r="AG246" s="10"/>
      <c r="AH246" s="32"/>
      <c r="AI246" s="10"/>
      <c r="AJ246" s="32"/>
      <c r="AK246" s="10"/>
      <c r="AL246" s="32"/>
      <c r="AM246" s="10"/>
      <c r="AN246" s="32"/>
      <c r="AO246" s="10"/>
      <c r="AP246" s="32"/>
      <c r="AQ246" s="10"/>
      <c r="AR246" s="244"/>
      <c r="AS246" s="10"/>
      <c r="AT246" s="32"/>
      <c r="AU246" s="10"/>
      <c r="AV246" s="244"/>
      <c r="AW246" s="10"/>
      <c r="AX246" s="244"/>
      <c r="AY246" s="7"/>
      <c r="AZ246" s="249"/>
      <c r="BA246" s="10"/>
      <c r="BB246" s="244"/>
      <c r="BC246" s="7"/>
      <c r="BD246" s="249"/>
      <c r="BE246" s="7"/>
      <c r="BF246" s="249"/>
      <c r="BG246" s="7"/>
      <c r="BH246" s="8"/>
      <c r="BI246" s="7"/>
      <c r="BJ246" s="249"/>
      <c r="BK246" s="7"/>
      <c r="BL246" s="249"/>
      <c r="BM246" s="7"/>
      <c r="BN246" s="249"/>
      <c r="BO246" s="7"/>
      <c r="BP246" s="249"/>
      <c r="BQ246" s="7"/>
      <c r="BR246" s="8"/>
      <c r="BS246" s="7"/>
      <c r="BT246" s="8"/>
      <c r="BV246" s="41"/>
      <c r="BW246" s="41">
        <f t="shared" si="31"/>
        <v>0</v>
      </c>
      <c r="BX246">
        <f t="shared" si="32"/>
        <v>0</v>
      </c>
    </row>
    <row r="247" spans="1:78">
      <c r="A247">
        <v>174</v>
      </c>
      <c r="B247" s="6"/>
      <c r="C247" s="10"/>
      <c r="D247" s="32"/>
      <c r="E247" s="10"/>
      <c r="F247" s="32"/>
      <c r="G247" s="10"/>
      <c r="H247" s="32"/>
      <c r="I247" s="10"/>
      <c r="J247" s="32"/>
      <c r="K247" s="10"/>
      <c r="L247" s="32"/>
      <c r="M247" s="10"/>
      <c r="N247" s="32"/>
      <c r="O247" s="10"/>
      <c r="P247" s="32"/>
      <c r="Q247" s="10"/>
      <c r="R247" s="32"/>
      <c r="S247" s="10"/>
      <c r="T247" s="32"/>
      <c r="U247" s="10"/>
      <c r="V247" s="32"/>
      <c r="W247" s="10"/>
      <c r="X247" s="32"/>
      <c r="Y247" s="10"/>
      <c r="Z247" s="32"/>
      <c r="AA247" s="10"/>
      <c r="AB247" s="32"/>
      <c r="AC247" s="10"/>
      <c r="AD247" s="32"/>
      <c r="AE247" s="10"/>
      <c r="AF247" s="32"/>
      <c r="AG247" s="10"/>
      <c r="AH247" s="32"/>
      <c r="AI247" s="10"/>
      <c r="AJ247" s="32"/>
      <c r="AK247" s="10"/>
      <c r="AL247" s="32"/>
      <c r="AM247" s="10"/>
      <c r="AN247" s="32"/>
      <c r="AO247" s="10"/>
      <c r="AP247" s="32"/>
      <c r="AQ247" s="10"/>
      <c r="AR247" s="244"/>
      <c r="AS247" s="10"/>
      <c r="AT247" s="32"/>
      <c r="AU247" s="10"/>
      <c r="AV247" s="244"/>
      <c r="AW247" s="10"/>
      <c r="AX247" s="244"/>
      <c r="AY247" s="7"/>
      <c r="AZ247" s="249"/>
      <c r="BA247" s="10"/>
      <c r="BB247" s="244"/>
      <c r="BC247" s="7"/>
      <c r="BD247" s="249"/>
      <c r="BE247" s="7"/>
      <c r="BF247" s="249"/>
      <c r="BG247" s="7"/>
      <c r="BH247" s="8"/>
      <c r="BI247" s="7"/>
      <c r="BJ247" s="249"/>
      <c r="BK247" s="7"/>
      <c r="BL247" s="249"/>
      <c r="BM247" s="7"/>
      <c r="BN247" s="249"/>
      <c r="BO247" s="7"/>
      <c r="BP247" s="249"/>
      <c r="BQ247" s="7"/>
      <c r="BR247" s="8"/>
      <c r="BS247" s="7"/>
      <c r="BT247" s="8"/>
      <c r="BV247" s="41"/>
      <c r="BW247" s="41">
        <f t="shared" si="31"/>
        <v>0</v>
      </c>
      <c r="BX247">
        <f t="shared" si="32"/>
        <v>0</v>
      </c>
    </row>
    <row r="248" spans="1:78">
      <c r="A248">
        <v>175</v>
      </c>
      <c r="B248" s="6"/>
      <c r="C248" s="10"/>
      <c r="D248" s="32"/>
      <c r="E248" s="10"/>
      <c r="F248" s="32"/>
      <c r="G248" s="10"/>
      <c r="H248" s="32"/>
      <c r="I248" s="10"/>
      <c r="J248" s="32"/>
      <c r="K248" s="10"/>
      <c r="L248" s="32"/>
      <c r="M248" s="10"/>
      <c r="N248" s="32"/>
      <c r="O248" s="10"/>
      <c r="P248" s="32"/>
      <c r="Q248" s="10"/>
      <c r="R248" s="32"/>
      <c r="S248" s="10"/>
      <c r="T248" s="32"/>
      <c r="U248" s="10"/>
      <c r="V248" s="32"/>
      <c r="W248" s="10"/>
      <c r="X248" s="32"/>
      <c r="Y248" s="10"/>
      <c r="Z248" s="32"/>
      <c r="AA248" s="10"/>
      <c r="AB248" s="32"/>
      <c r="AC248" s="10"/>
      <c r="AD248" s="32"/>
      <c r="AE248" s="10"/>
      <c r="AF248" s="32"/>
      <c r="AG248" s="10"/>
      <c r="AH248" s="32"/>
      <c r="AI248" s="10"/>
      <c r="AJ248" s="32"/>
      <c r="AK248" s="10"/>
      <c r="AL248" s="32"/>
      <c r="AM248" s="10"/>
      <c r="AN248" s="32"/>
      <c r="AO248" s="10"/>
      <c r="AP248" s="32"/>
      <c r="AQ248" s="10"/>
      <c r="AR248" s="244"/>
      <c r="AS248" s="10"/>
      <c r="AT248" s="32"/>
      <c r="AU248" s="10"/>
      <c r="AV248" s="244"/>
      <c r="AW248" s="10"/>
      <c r="AX248" s="244"/>
      <c r="AY248" s="7"/>
      <c r="AZ248" s="249"/>
      <c r="BA248" s="10"/>
      <c r="BB248" s="244"/>
      <c r="BC248" s="7"/>
      <c r="BD248" s="249"/>
      <c r="BE248" s="7"/>
      <c r="BF248" s="249"/>
      <c r="BG248" s="7"/>
      <c r="BH248" s="8"/>
      <c r="BI248" s="7"/>
      <c r="BJ248" s="249"/>
      <c r="BK248" s="7"/>
      <c r="BL248" s="249"/>
      <c r="BM248" s="7"/>
      <c r="BN248" s="249"/>
      <c r="BO248" s="7"/>
      <c r="BP248" s="249"/>
      <c r="BQ248" s="7"/>
      <c r="BR248" s="8"/>
      <c r="BS248" s="7"/>
      <c r="BT248" s="8"/>
      <c r="BV248" s="41"/>
      <c r="BW248" s="41">
        <f t="shared" si="31"/>
        <v>0</v>
      </c>
      <c r="BX248">
        <f t="shared" si="32"/>
        <v>0</v>
      </c>
    </row>
    <row r="249" spans="1:78">
      <c r="A249">
        <v>176</v>
      </c>
      <c r="B249" s="6"/>
      <c r="C249" s="10"/>
      <c r="D249" s="32"/>
      <c r="E249" s="10"/>
      <c r="F249" s="32"/>
      <c r="G249" s="10"/>
      <c r="H249" s="32"/>
      <c r="I249" s="10"/>
      <c r="J249" s="32"/>
      <c r="K249" s="10"/>
      <c r="L249" s="32"/>
      <c r="M249" s="10"/>
      <c r="N249" s="32"/>
      <c r="O249" s="10"/>
      <c r="P249" s="32"/>
      <c r="Q249" s="10"/>
      <c r="R249" s="32"/>
      <c r="S249" s="10"/>
      <c r="T249" s="32"/>
      <c r="U249" s="10"/>
      <c r="V249" s="32"/>
      <c r="W249" s="10"/>
      <c r="X249" s="32"/>
      <c r="Y249" s="10"/>
      <c r="Z249" s="32"/>
      <c r="AA249" s="10"/>
      <c r="AB249" s="32"/>
      <c r="AC249" s="10"/>
      <c r="AD249" s="32"/>
      <c r="AE249" s="10"/>
      <c r="AF249" s="32"/>
      <c r="AG249" s="10"/>
      <c r="AH249" s="32"/>
      <c r="AI249" s="10"/>
      <c r="AJ249" s="32"/>
      <c r="AK249" s="10"/>
      <c r="AL249" s="32"/>
      <c r="AM249" s="10"/>
      <c r="AN249" s="32"/>
      <c r="AO249" s="10"/>
      <c r="AP249" s="32"/>
      <c r="AQ249" s="10"/>
      <c r="AR249" s="244"/>
      <c r="AS249" s="10"/>
      <c r="AT249" s="32"/>
      <c r="AU249" s="10"/>
      <c r="AV249" s="244"/>
      <c r="AW249" s="10"/>
      <c r="AX249" s="244"/>
      <c r="AY249" s="7"/>
      <c r="AZ249" s="249"/>
      <c r="BA249" s="10"/>
      <c r="BB249" s="244"/>
      <c r="BC249" s="7"/>
      <c r="BD249" s="249"/>
      <c r="BE249" s="7"/>
      <c r="BF249" s="249"/>
      <c r="BG249" s="7"/>
      <c r="BH249" s="8"/>
      <c r="BI249" s="7"/>
      <c r="BJ249" s="249"/>
      <c r="BK249" s="7"/>
      <c r="BL249" s="249"/>
      <c r="BM249" s="7"/>
      <c r="BN249" s="249"/>
      <c r="BO249" s="7"/>
      <c r="BP249" s="249"/>
      <c r="BQ249" s="7"/>
      <c r="BR249" s="8"/>
      <c r="BS249" s="7"/>
      <c r="BT249" s="8"/>
      <c r="BV249" s="41"/>
      <c r="BW249" s="41">
        <f t="shared" si="31"/>
        <v>0</v>
      </c>
      <c r="BX249">
        <f t="shared" si="32"/>
        <v>0</v>
      </c>
    </row>
    <row r="250" spans="1:78">
      <c r="A250">
        <v>177</v>
      </c>
      <c r="B250" s="6"/>
      <c r="C250" s="10"/>
      <c r="D250" s="32"/>
      <c r="E250" s="10"/>
      <c r="F250" s="32"/>
      <c r="G250" s="10"/>
      <c r="H250" s="32"/>
      <c r="I250" s="10"/>
      <c r="J250" s="32"/>
      <c r="K250" s="10"/>
      <c r="L250" s="32"/>
      <c r="M250" s="10"/>
      <c r="N250" s="32"/>
      <c r="O250" s="10"/>
      <c r="P250" s="32"/>
      <c r="Q250" s="10"/>
      <c r="R250" s="32"/>
      <c r="S250" s="10"/>
      <c r="T250" s="32"/>
      <c r="U250" s="10"/>
      <c r="V250" s="32"/>
      <c r="W250" s="10"/>
      <c r="X250" s="32"/>
      <c r="Y250" s="10"/>
      <c r="Z250" s="32"/>
      <c r="AA250" s="10"/>
      <c r="AB250" s="32"/>
      <c r="AC250" s="10"/>
      <c r="AD250" s="32"/>
      <c r="AE250" s="10"/>
      <c r="AF250" s="32"/>
      <c r="AG250" s="10"/>
      <c r="AH250" s="32"/>
      <c r="AI250" s="10"/>
      <c r="AJ250" s="32"/>
      <c r="AK250" s="10"/>
      <c r="AL250" s="32"/>
      <c r="AM250" s="10"/>
      <c r="AN250" s="32"/>
      <c r="AO250" s="10"/>
      <c r="AP250" s="32"/>
      <c r="AQ250" s="10"/>
      <c r="AR250" s="244"/>
      <c r="AS250" s="10"/>
      <c r="AT250" s="32"/>
      <c r="AU250" s="10"/>
      <c r="AV250" s="244"/>
      <c r="AW250" s="10"/>
      <c r="AX250" s="244"/>
      <c r="AY250" s="7"/>
      <c r="AZ250" s="249"/>
      <c r="BA250" s="10"/>
      <c r="BB250" s="244"/>
      <c r="BC250" s="7"/>
      <c r="BD250" s="249"/>
      <c r="BE250" s="7"/>
      <c r="BF250" s="249"/>
      <c r="BG250" s="7"/>
      <c r="BH250" s="8"/>
      <c r="BI250" s="7"/>
      <c r="BJ250" s="249"/>
      <c r="BK250" s="7"/>
      <c r="BL250" s="249"/>
      <c r="BM250" s="7"/>
      <c r="BN250" s="249"/>
      <c r="BO250" s="7"/>
      <c r="BP250" s="249"/>
      <c r="BQ250" s="7"/>
      <c r="BR250" s="8"/>
      <c r="BS250" s="7"/>
      <c r="BT250" s="8"/>
      <c r="BV250" s="41"/>
      <c r="BW250" s="41">
        <f t="shared" si="31"/>
        <v>0</v>
      </c>
      <c r="BX250">
        <f t="shared" si="32"/>
        <v>0</v>
      </c>
    </row>
    <row r="251" spans="1:78">
      <c r="A251">
        <v>178</v>
      </c>
      <c r="B251" s="6"/>
      <c r="C251" s="10"/>
      <c r="D251" s="32"/>
      <c r="E251" s="10"/>
      <c r="F251" s="32"/>
      <c r="G251" s="10"/>
      <c r="H251" s="32"/>
      <c r="I251" s="10"/>
      <c r="J251" s="32"/>
      <c r="K251" s="94"/>
      <c r="L251" s="32"/>
      <c r="M251" s="10"/>
      <c r="N251" s="32"/>
      <c r="O251" s="10"/>
      <c r="P251" s="32"/>
      <c r="Q251" s="10"/>
      <c r="R251" s="32"/>
      <c r="S251" s="10"/>
      <c r="T251" s="32"/>
      <c r="U251" s="10"/>
      <c r="V251" s="32"/>
      <c r="W251" s="10"/>
      <c r="X251" s="32"/>
      <c r="Y251" s="10"/>
      <c r="Z251" s="32"/>
      <c r="AA251" s="10"/>
      <c r="AB251" s="32"/>
      <c r="AC251" s="10"/>
      <c r="AD251" s="32"/>
      <c r="AE251" s="10"/>
      <c r="AF251" s="32"/>
      <c r="AG251" s="10"/>
      <c r="AH251" s="32"/>
      <c r="AI251" s="10"/>
      <c r="AJ251" s="32"/>
      <c r="AK251" s="10"/>
      <c r="AL251" s="32"/>
      <c r="AM251" s="10"/>
      <c r="AN251" s="32"/>
      <c r="AO251" s="10"/>
      <c r="AP251" s="32"/>
      <c r="AQ251" s="10"/>
      <c r="AR251" s="244"/>
      <c r="AS251" s="10"/>
      <c r="AT251" s="32"/>
      <c r="AU251" s="10"/>
      <c r="AV251" s="244"/>
      <c r="AW251" s="10"/>
      <c r="AX251" s="244"/>
      <c r="AY251" s="7"/>
      <c r="AZ251" s="249"/>
      <c r="BA251" s="10"/>
      <c r="BB251" s="244"/>
      <c r="BC251" s="7"/>
      <c r="BD251" s="249"/>
      <c r="BE251" s="7"/>
      <c r="BF251" s="249"/>
      <c r="BG251" s="7"/>
      <c r="BH251" s="8"/>
      <c r="BI251" s="7"/>
      <c r="BJ251" s="249"/>
      <c r="BK251" s="7"/>
      <c r="BL251" s="249"/>
      <c r="BM251" s="7"/>
      <c r="BN251" s="249"/>
      <c r="BO251" s="7"/>
      <c r="BP251" s="249"/>
      <c r="BQ251" s="7"/>
      <c r="BR251" s="8"/>
      <c r="BS251" s="7"/>
      <c r="BT251" s="8"/>
      <c r="BV251" s="41"/>
      <c r="BW251" s="41">
        <f t="shared" si="31"/>
        <v>0</v>
      </c>
      <c r="BX251">
        <f t="shared" si="32"/>
        <v>0</v>
      </c>
      <c r="BZ251" s="39"/>
    </row>
    <row r="252" spans="1:78">
      <c r="A252">
        <v>179</v>
      </c>
      <c r="B252" s="6"/>
      <c r="C252" s="10"/>
      <c r="D252" s="32"/>
      <c r="E252" s="10"/>
      <c r="F252" s="32"/>
      <c r="G252" s="10"/>
      <c r="H252" s="32"/>
      <c r="I252" s="10"/>
      <c r="J252" s="32"/>
      <c r="K252" s="94"/>
      <c r="L252" s="32"/>
      <c r="M252" s="10"/>
      <c r="N252" s="32"/>
      <c r="O252" s="10"/>
      <c r="P252" s="32"/>
      <c r="Q252" s="10"/>
      <c r="R252" s="32"/>
      <c r="S252" s="10"/>
      <c r="T252" s="32"/>
      <c r="U252" s="10"/>
      <c r="V252" s="32"/>
      <c r="W252" s="10"/>
      <c r="X252" s="32"/>
      <c r="Y252" s="10"/>
      <c r="Z252" s="32"/>
      <c r="AA252" s="10"/>
      <c r="AB252" s="32"/>
      <c r="AC252" s="10"/>
      <c r="AD252" s="32"/>
      <c r="AE252" s="10"/>
      <c r="AF252" s="32"/>
      <c r="AG252" s="10"/>
      <c r="AH252" s="32"/>
      <c r="AI252" s="10"/>
      <c r="AJ252" s="32"/>
      <c r="AK252" s="10"/>
      <c r="AL252" s="32"/>
      <c r="AM252" s="10"/>
      <c r="AN252" s="32"/>
      <c r="AO252" s="10"/>
      <c r="AP252" s="32"/>
      <c r="AQ252" s="10"/>
      <c r="AR252" s="244"/>
      <c r="AS252" s="10"/>
      <c r="AT252" s="32"/>
      <c r="AU252" s="10"/>
      <c r="AV252" s="244"/>
      <c r="AW252" s="10"/>
      <c r="AX252" s="244"/>
      <c r="AY252" s="7"/>
      <c r="AZ252" s="249"/>
      <c r="BA252" s="10"/>
      <c r="BB252" s="244"/>
      <c r="BC252" s="7"/>
      <c r="BD252" s="249"/>
      <c r="BE252" s="7"/>
      <c r="BF252" s="249"/>
      <c r="BG252" s="7"/>
      <c r="BH252" s="8"/>
      <c r="BI252" s="7"/>
      <c r="BJ252" s="249"/>
      <c r="BK252" s="7"/>
      <c r="BL252" s="249"/>
      <c r="BM252" s="7"/>
      <c r="BN252" s="249"/>
      <c r="BO252" s="7"/>
      <c r="BP252" s="249"/>
      <c r="BQ252" s="7"/>
      <c r="BR252" s="8"/>
      <c r="BS252" s="7"/>
      <c r="BT252" s="8"/>
      <c r="BV252" s="41"/>
      <c r="BW252" s="41">
        <f t="shared" si="31"/>
        <v>0</v>
      </c>
      <c r="BX252">
        <f t="shared" si="32"/>
        <v>0</v>
      </c>
      <c r="BZ252" s="39"/>
    </row>
    <row r="253" spans="1:78">
      <c r="A253">
        <v>180</v>
      </c>
      <c r="B253" s="6"/>
      <c r="C253" s="10"/>
      <c r="D253" s="32"/>
      <c r="E253" s="10"/>
      <c r="F253" s="32"/>
      <c r="G253" s="10"/>
      <c r="H253" s="32"/>
      <c r="I253" s="10"/>
      <c r="J253" s="32"/>
      <c r="K253" s="94"/>
      <c r="L253" s="32"/>
      <c r="M253" s="10"/>
      <c r="N253" s="32"/>
      <c r="O253" s="10"/>
      <c r="P253" s="32"/>
      <c r="Q253" s="10"/>
      <c r="R253" s="32"/>
      <c r="S253" s="10"/>
      <c r="T253" s="32"/>
      <c r="U253" s="10"/>
      <c r="V253" s="32"/>
      <c r="W253" s="10"/>
      <c r="X253" s="32"/>
      <c r="Y253" s="10"/>
      <c r="Z253" s="32"/>
      <c r="AA253" s="10"/>
      <c r="AB253" s="32"/>
      <c r="AC253" s="10"/>
      <c r="AD253" s="32"/>
      <c r="AE253" s="10"/>
      <c r="AF253" s="32"/>
      <c r="AG253" s="10"/>
      <c r="AH253" s="32"/>
      <c r="AI253" s="10"/>
      <c r="AJ253" s="32"/>
      <c r="AK253" s="10"/>
      <c r="AL253" s="32"/>
      <c r="AM253" s="10"/>
      <c r="AN253" s="32"/>
      <c r="AO253" s="10"/>
      <c r="AP253" s="32"/>
      <c r="AQ253" s="10"/>
      <c r="AR253" s="244"/>
      <c r="AS253" s="10"/>
      <c r="AT253" s="32"/>
      <c r="AU253" s="10"/>
      <c r="AV253" s="244"/>
      <c r="AW253" s="10"/>
      <c r="AX253" s="244"/>
      <c r="AY253" s="7"/>
      <c r="AZ253" s="249"/>
      <c r="BA253" s="10"/>
      <c r="BB253" s="244"/>
      <c r="BC253" s="7"/>
      <c r="BD253" s="249"/>
      <c r="BE253" s="7"/>
      <c r="BF253" s="249"/>
      <c r="BG253" s="7"/>
      <c r="BH253" s="8"/>
      <c r="BI253" s="7"/>
      <c r="BJ253" s="249"/>
      <c r="BK253" s="7"/>
      <c r="BL253" s="249"/>
      <c r="BM253" s="7"/>
      <c r="BN253" s="249"/>
      <c r="BO253" s="7"/>
      <c r="BP253" s="249"/>
      <c r="BQ253" s="7"/>
      <c r="BR253" s="8"/>
      <c r="BS253" s="7"/>
      <c r="BT253" s="8"/>
      <c r="BV253" s="41"/>
      <c r="BW253" s="41">
        <f t="shared" si="31"/>
        <v>0</v>
      </c>
      <c r="BX253">
        <f t="shared" si="32"/>
        <v>0</v>
      </c>
      <c r="BZ253" s="39"/>
    </row>
    <row r="254" spans="1:78">
      <c r="A254">
        <v>181</v>
      </c>
      <c r="B254" s="6"/>
      <c r="C254" s="10"/>
      <c r="D254" s="32"/>
      <c r="E254" s="10"/>
      <c r="F254" s="32"/>
      <c r="G254" s="10"/>
      <c r="H254" s="32"/>
      <c r="I254" s="10"/>
      <c r="J254" s="32"/>
      <c r="K254" s="94"/>
      <c r="L254" s="32"/>
      <c r="M254" s="10"/>
      <c r="N254" s="32"/>
      <c r="O254" s="10"/>
      <c r="P254" s="32"/>
      <c r="Q254" s="10"/>
      <c r="R254" s="32"/>
      <c r="S254" s="10"/>
      <c r="T254" s="32"/>
      <c r="U254" s="10"/>
      <c r="V254" s="32"/>
      <c r="W254" s="10"/>
      <c r="X254" s="32"/>
      <c r="Y254" s="10"/>
      <c r="Z254" s="32"/>
      <c r="AA254" s="10"/>
      <c r="AB254" s="32"/>
      <c r="AC254" s="10"/>
      <c r="AD254" s="32"/>
      <c r="AE254" s="10"/>
      <c r="AF254" s="32"/>
      <c r="AG254" s="10"/>
      <c r="AH254" s="32"/>
      <c r="AI254" s="10"/>
      <c r="AJ254" s="32"/>
      <c r="AK254" s="10"/>
      <c r="AL254" s="32"/>
      <c r="AM254" s="10"/>
      <c r="AN254" s="32"/>
      <c r="AO254" s="10"/>
      <c r="AP254" s="32"/>
      <c r="AQ254" s="10"/>
      <c r="AR254" s="244"/>
      <c r="AS254" s="10"/>
      <c r="AT254" s="32"/>
      <c r="AU254" s="10"/>
      <c r="AV254" s="244"/>
      <c r="AW254" s="10"/>
      <c r="AX254" s="244"/>
      <c r="AY254" s="7"/>
      <c r="AZ254" s="249"/>
      <c r="BA254" s="10"/>
      <c r="BB254" s="244"/>
      <c r="BC254" s="7"/>
      <c r="BD254" s="249"/>
      <c r="BE254" s="7"/>
      <c r="BF254" s="249"/>
      <c r="BG254" s="7"/>
      <c r="BH254" s="8"/>
      <c r="BI254" s="7"/>
      <c r="BJ254" s="249"/>
      <c r="BK254" s="7"/>
      <c r="BL254" s="249"/>
      <c r="BM254" s="7"/>
      <c r="BN254" s="249"/>
      <c r="BO254" s="7"/>
      <c r="BP254" s="249"/>
      <c r="BQ254" s="7"/>
      <c r="BR254" s="8"/>
      <c r="BS254" s="7"/>
      <c r="BT254" s="8"/>
      <c r="BV254" s="41"/>
      <c r="BW254" s="41">
        <f t="shared" si="31"/>
        <v>0</v>
      </c>
      <c r="BX254">
        <f t="shared" si="32"/>
        <v>0</v>
      </c>
      <c r="BZ254" s="39"/>
    </row>
    <row r="255" spans="1:78">
      <c r="A255">
        <v>182</v>
      </c>
      <c r="B255" s="6"/>
      <c r="C255" s="10"/>
      <c r="D255" s="32"/>
      <c r="E255" s="10"/>
      <c r="F255" s="32"/>
      <c r="G255" s="10"/>
      <c r="H255" s="32"/>
      <c r="I255" s="10"/>
      <c r="J255" s="32"/>
      <c r="K255" s="94"/>
      <c r="L255" s="32"/>
      <c r="M255" s="10"/>
      <c r="N255" s="32"/>
      <c r="O255" s="10"/>
      <c r="P255" s="32"/>
      <c r="Q255" s="10"/>
      <c r="R255" s="32"/>
      <c r="S255" s="10"/>
      <c r="T255" s="32"/>
      <c r="U255" s="10"/>
      <c r="V255" s="32"/>
      <c r="W255" s="10"/>
      <c r="X255" s="32"/>
      <c r="Y255" s="10"/>
      <c r="Z255" s="32"/>
      <c r="AA255" s="10"/>
      <c r="AB255" s="32"/>
      <c r="AC255" s="10"/>
      <c r="AD255" s="32"/>
      <c r="AE255" s="10"/>
      <c r="AF255" s="32"/>
      <c r="AG255" s="10"/>
      <c r="AH255" s="32"/>
      <c r="AI255" s="10"/>
      <c r="AJ255" s="32"/>
      <c r="AK255" s="10"/>
      <c r="AL255" s="32"/>
      <c r="AM255" s="10"/>
      <c r="AN255" s="32"/>
      <c r="AO255" s="10"/>
      <c r="AP255" s="32"/>
      <c r="AQ255" s="10"/>
      <c r="AR255" s="244"/>
      <c r="AS255" s="10"/>
      <c r="AT255" s="32"/>
      <c r="AU255" s="10"/>
      <c r="AV255" s="244"/>
      <c r="AW255" s="10"/>
      <c r="AX255" s="244"/>
      <c r="AY255" s="7"/>
      <c r="AZ255" s="249"/>
      <c r="BA255" s="10"/>
      <c r="BB255" s="244"/>
      <c r="BC255" s="7"/>
      <c r="BD255" s="249"/>
      <c r="BE255" s="7"/>
      <c r="BF255" s="249"/>
      <c r="BG255" s="7"/>
      <c r="BH255" s="8"/>
      <c r="BI255" s="7"/>
      <c r="BJ255" s="249"/>
      <c r="BK255" s="7"/>
      <c r="BL255" s="249"/>
      <c r="BM255" s="7"/>
      <c r="BN255" s="249"/>
      <c r="BO255" s="7"/>
      <c r="BP255" s="249"/>
      <c r="BQ255" s="7"/>
      <c r="BR255" s="8"/>
      <c r="BS255" s="7"/>
      <c r="BT255" s="8"/>
      <c r="BV255" s="41"/>
      <c r="BW255" s="41">
        <f t="shared" si="31"/>
        <v>0</v>
      </c>
      <c r="BX255">
        <f t="shared" si="32"/>
        <v>0</v>
      </c>
      <c r="BZ255" s="39"/>
    </row>
    <row r="256" spans="1:78">
      <c r="A256">
        <v>183</v>
      </c>
      <c r="B256" s="6"/>
      <c r="C256" s="10"/>
      <c r="D256" s="32"/>
      <c r="E256" s="10"/>
      <c r="F256" s="32"/>
      <c r="G256" s="10"/>
      <c r="H256" s="32"/>
      <c r="I256" s="10"/>
      <c r="J256" s="32"/>
      <c r="K256" s="94"/>
      <c r="L256" s="32"/>
      <c r="M256" s="10"/>
      <c r="N256" s="32"/>
      <c r="O256" s="10"/>
      <c r="P256" s="32"/>
      <c r="Q256" s="10"/>
      <c r="R256" s="32"/>
      <c r="S256" s="10"/>
      <c r="T256" s="32"/>
      <c r="U256" s="10"/>
      <c r="V256" s="32"/>
      <c r="W256" s="10"/>
      <c r="X256" s="32"/>
      <c r="Y256" s="10"/>
      <c r="Z256" s="32"/>
      <c r="AA256" s="10"/>
      <c r="AB256" s="32"/>
      <c r="AC256" s="10"/>
      <c r="AD256" s="32"/>
      <c r="AE256" s="10"/>
      <c r="AF256" s="32"/>
      <c r="AG256" s="10"/>
      <c r="AH256" s="32"/>
      <c r="AI256" s="10"/>
      <c r="AJ256" s="32"/>
      <c r="AK256" s="10"/>
      <c r="AL256" s="32"/>
      <c r="AM256" s="10"/>
      <c r="AN256" s="32"/>
      <c r="AO256" s="10"/>
      <c r="AP256" s="32"/>
      <c r="AQ256" s="10"/>
      <c r="AR256" s="244"/>
      <c r="AS256" s="10"/>
      <c r="AT256" s="32"/>
      <c r="AU256" s="10"/>
      <c r="AV256" s="244"/>
      <c r="AW256" s="10"/>
      <c r="AX256" s="244"/>
      <c r="AY256" s="7"/>
      <c r="AZ256" s="249"/>
      <c r="BA256" s="10"/>
      <c r="BB256" s="244"/>
      <c r="BC256" s="7"/>
      <c r="BD256" s="249"/>
      <c r="BE256" s="7"/>
      <c r="BF256" s="249"/>
      <c r="BG256" s="7"/>
      <c r="BH256" s="8"/>
      <c r="BI256" s="7"/>
      <c r="BJ256" s="249"/>
      <c r="BK256" s="7"/>
      <c r="BL256" s="249"/>
      <c r="BM256" s="7"/>
      <c r="BN256" s="249"/>
      <c r="BO256" s="7"/>
      <c r="BP256" s="249"/>
      <c r="BQ256" s="7"/>
      <c r="BR256" s="8"/>
      <c r="BS256" s="7"/>
      <c r="BT256" s="8"/>
      <c r="BV256" s="41"/>
      <c r="BW256" s="41">
        <f t="shared" si="31"/>
        <v>0</v>
      </c>
      <c r="BX256">
        <f t="shared" si="32"/>
        <v>0</v>
      </c>
      <c r="BZ256" s="39"/>
    </row>
    <row r="257" spans="1:78">
      <c r="A257">
        <v>184</v>
      </c>
      <c r="B257" s="6"/>
      <c r="C257" s="10"/>
      <c r="D257" s="32"/>
      <c r="E257" s="10"/>
      <c r="F257" s="32"/>
      <c r="G257" s="10"/>
      <c r="H257" s="32"/>
      <c r="I257" s="10"/>
      <c r="J257" s="32"/>
      <c r="K257" s="10"/>
      <c r="L257" s="32"/>
      <c r="M257" s="10"/>
      <c r="N257" s="32"/>
      <c r="O257" s="10"/>
      <c r="P257" s="32"/>
      <c r="Q257" s="10"/>
      <c r="R257" s="32"/>
      <c r="S257" s="10"/>
      <c r="T257" s="32"/>
      <c r="U257" s="10"/>
      <c r="V257" s="32"/>
      <c r="W257" s="10"/>
      <c r="X257" s="32"/>
      <c r="Y257" s="10"/>
      <c r="Z257" s="32"/>
      <c r="AA257" s="10"/>
      <c r="AB257" s="32"/>
      <c r="AC257" s="10"/>
      <c r="AD257" s="32"/>
      <c r="AE257" s="10"/>
      <c r="AF257" s="32"/>
      <c r="AG257" s="10"/>
      <c r="AH257" s="32"/>
      <c r="AI257" s="10"/>
      <c r="AJ257" s="32"/>
      <c r="AK257" s="10"/>
      <c r="AL257" s="32"/>
      <c r="AM257" s="10"/>
      <c r="AN257" s="32"/>
      <c r="AO257" s="10"/>
      <c r="AP257" s="32"/>
      <c r="AQ257" s="10"/>
      <c r="AR257" s="244"/>
      <c r="AS257" s="10"/>
      <c r="AT257" s="32"/>
      <c r="AU257" s="10"/>
      <c r="AV257" s="244"/>
      <c r="AW257" s="10"/>
      <c r="AX257" s="244"/>
      <c r="AY257" s="7"/>
      <c r="AZ257" s="249"/>
      <c r="BA257" s="10"/>
      <c r="BB257" s="244"/>
      <c r="BC257" s="7"/>
      <c r="BD257" s="249"/>
      <c r="BE257" s="7"/>
      <c r="BF257" s="249"/>
      <c r="BG257" s="7"/>
      <c r="BH257" s="8"/>
      <c r="BI257" s="7"/>
      <c r="BJ257" s="249"/>
      <c r="BK257" s="7"/>
      <c r="BL257" s="249"/>
      <c r="BM257" s="7"/>
      <c r="BN257" s="249"/>
      <c r="BO257" s="7"/>
      <c r="BP257" s="249"/>
      <c r="BQ257" s="7"/>
      <c r="BR257" s="8"/>
      <c r="BS257" s="7"/>
      <c r="BT257" s="8"/>
      <c r="BV257" s="41"/>
      <c r="BW257" s="41">
        <f t="shared" si="31"/>
        <v>0</v>
      </c>
      <c r="BX257">
        <f t="shared" si="32"/>
        <v>0</v>
      </c>
    </row>
    <row r="258" spans="1:78">
      <c r="A258">
        <v>185</v>
      </c>
      <c r="B258" s="6"/>
      <c r="C258" s="10"/>
      <c r="D258" s="32"/>
      <c r="E258" s="10"/>
      <c r="F258" s="32"/>
      <c r="G258" s="10"/>
      <c r="H258" s="32"/>
      <c r="I258" s="10"/>
      <c r="J258" s="32"/>
      <c r="K258" s="94"/>
      <c r="L258" s="32"/>
      <c r="M258" s="10"/>
      <c r="N258" s="32"/>
      <c r="O258" s="10"/>
      <c r="P258" s="32"/>
      <c r="Q258" s="10"/>
      <c r="R258" s="32"/>
      <c r="S258" s="10"/>
      <c r="T258" s="32"/>
      <c r="U258" s="10"/>
      <c r="V258" s="32"/>
      <c r="W258" s="10"/>
      <c r="X258" s="32"/>
      <c r="Y258" s="10"/>
      <c r="Z258" s="32"/>
      <c r="AA258" s="10"/>
      <c r="AB258" s="32"/>
      <c r="AC258" s="10"/>
      <c r="AD258" s="32"/>
      <c r="AE258" s="10"/>
      <c r="AF258" s="32"/>
      <c r="AG258" s="10"/>
      <c r="AH258" s="32"/>
      <c r="AI258" s="10"/>
      <c r="AJ258" s="32"/>
      <c r="AK258" s="10"/>
      <c r="AL258" s="32"/>
      <c r="AM258" s="10"/>
      <c r="AN258" s="32"/>
      <c r="AO258" s="10"/>
      <c r="AP258" s="32"/>
      <c r="AQ258" s="10"/>
      <c r="AR258" s="244"/>
      <c r="AS258" s="10"/>
      <c r="AT258" s="32"/>
      <c r="AU258" s="10"/>
      <c r="AV258" s="244"/>
      <c r="AW258" s="10"/>
      <c r="AX258" s="244"/>
      <c r="AY258" s="7"/>
      <c r="AZ258" s="249"/>
      <c r="BA258" s="10"/>
      <c r="BB258" s="244"/>
      <c r="BC258" s="7"/>
      <c r="BD258" s="249"/>
      <c r="BE258" s="7"/>
      <c r="BF258" s="249"/>
      <c r="BG258" s="7"/>
      <c r="BH258" s="8"/>
      <c r="BI258" s="7"/>
      <c r="BJ258" s="249"/>
      <c r="BK258" s="7"/>
      <c r="BL258" s="249"/>
      <c r="BM258" s="7"/>
      <c r="BN258" s="249"/>
      <c r="BO258" s="7"/>
      <c r="BP258" s="249"/>
      <c r="BQ258" s="7"/>
      <c r="BR258" s="8"/>
      <c r="BS258" s="7"/>
      <c r="BT258" s="8"/>
      <c r="BV258" s="41"/>
      <c r="BW258" s="41">
        <f t="shared" si="31"/>
        <v>0</v>
      </c>
      <c r="BX258">
        <f t="shared" si="32"/>
        <v>0</v>
      </c>
      <c r="BZ258" s="39"/>
    </row>
    <row r="259" spans="1:78">
      <c r="A259">
        <v>186</v>
      </c>
      <c r="B259" s="6"/>
      <c r="C259" s="10"/>
      <c r="D259" s="32"/>
      <c r="E259" s="10"/>
      <c r="F259" s="32"/>
      <c r="G259" s="10"/>
      <c r="H259" s="32"/>
      <c r="I259" s="10"/>
      <c r="J259" s="32"/>
      <c r="K259" s="94"/>
      <c r="L259" s="32"/>
      <c r="M259" s="10"/>
      <c r="N259" s="32"/>
      <c r="O259" s="10"/>
      <c r="P259" s="32"/>
      <c r="Q259" s="10"/>
      <c r="R259" s="32"/>
      <c r="S259" s="10"/>
      <c r="T259" s="32"/>
      <c r="U259" s="10"/>
      <c r="V259" s="32"/>
      <c r="W259" s="10"/>
      <c r="X259" s="32"/>
      <c r="Y259" s="10"/>
      <c r="Z259" s="32"/>
      <c r="AA259" s="10"/>
      <c r="AB259" s="32"/>
      <c r="AC259" s="10"/>
      <c r="AD259" s="32"/>
      <c r="AE259" s="10"/>
      <c r="AF259" s="32"/>
      <c r="AG259" s="10"/>
      <c r="AH259" s="32"/>
      <c r="AI259" s="10"/>
      <c r="AJ259" s="32"/>
      <c r="AK259" s="10"/>
      <c r="AL259" s="32"/>
      <c r="AM259" s="10"/>
      <c r="AN259" s="32"/>
      <c r="AO259" s="10"/>
      <c r="AP259" s="32"/>
      <c r="AQ259" s="10"/>
      <c r="AR259" s="244"/>
      <c r="AS259" s="10"/>
      <c r="AT259" s="32"/>
      <c r="AU259" s="10"/>
      <c r="AV259" s="244"/>
      <c r="AW259" s="10"/>
      <c r="AX259" s="244"/>
      <c r="AY259" s="7"/>
      <c r="AZ259" s="249"/>
      <c r="BA259" s="10"/>
      <c r="BB259" s="244"/>
      <c r="BC259" s="7"/>
      <c r="BD259" s="249"/>
      <c r="BE259" s="7"/>
      <c r="BF259" s="249"/>
      <c r="BG259" s="7"/>
      <c r="BH259" s="8"/>
      <c r="BI259" s="7"/>
      <c r="BJ259" s="249"/>
      <c r="BK259" s="7"/>
      <c r="BL259" s="249"/>
      <c r="BM259" s="7"/>
      <c r="BN259" s="249"/>
      <c r="BO259" s="7"/>
      <c r="BP259" s="249"/>
      <c r="BQ259" s="7"/>
      <c r="BR259" s="8"/>
      <c r="BS259" s="7"/>
      <c r="BT259" s="8"/>
      <c r="BV259" s="41"/>
      <c r="BW259" s="41">
        <f t="shared" si="31"/>
        <v>0</v>
      </c>
      <c r="BX259">
        <f t="shared" si="32"/>
        <v>0</v>
      </c>
      <c r="BZ259" s="39"/>
    </row>
    <row r="260" spans="1:78">
      <c r="A260">
        <v>187</v>
      </c>
      <c r="B260" s="6"/>
      <c r="C260" s="10"/>
      <c r="D260" s="32"/>
      <c r="E260" s="10"/>
      <c r="F260" s="32"/>
      <c r="G260" s="10"/>
      <c r="H260" s="32"/>
      <c r="I260" s="10"/>
      <c r="J260" s="32"/>
      <c r="K260" s="10"/>
      <c r="L260" s="32"/>
      <c r="M260" s="10"/>
      <c r="N260" s="32"/>
      <c r="O260" s="10"/>
      <c r="P260" s="32"/>
      <c r="Q260" s="10"/>
      <c r="R260" s="32"/>
      <c r="S260" s="10"/>
      <c r="T260" s="32"/>
      <c r="U260" s="10"/>
      <c r="V260" s="32"/>
      <c r="W260" s="10"/>
      <c r="X260" s="32"/>
      <c r="Y260" s="10"/>
      <c r="Z260" s="32"/>
      <c r="AA260" s="10"/>
      <c r="AB260" s="32"/>
      <c r="AC260" s="10"/>
      <c r="AD260" s="32"/>
      <c r="AE260" s="10"/>
      <c r="AF260" s="32"/>
      <c r="AG260" s="10"/>
      <c r="AH260" s="32"/>
      <c r="AI260" s="10"/>
      <c r="AJ260" s="32"/>
      <c r="AK260" s="10"/>
      <c r="AL260" s="32"/>
      <c r="AM260" s="10"/>
      <c r="AN260" s="32"/>
      <c r="AO260" s="10"/>
      <c r="AP260" s="32"/>
      <c r="AQ260" s="10"/>
      <c r="AR260" s="244"/>
      <c r="AS260" s="10"/>
      <c r="AT260" s="32"/>
      <c r="AU260" s="10"/>
      <c r="AV260" s="244"/>
      <c r="AW260" s="10"/>
      <c r="AX260" s="244"/>
      <c r="AY260" s="7"/>
      <c r="AZ260" s="249"/>
      <c r="BA260" s="10"/>
      <c r="BB260" s="244"/>
      <c r="BC260" s="7"/>
      <c r="BD260" s="249"/>
      <c r="BE260" s="7"/>
      <c r="BF260" s="249"/>
      <c r="BG260" s="7"/>
      <c r="BH260" s="8"/>
      <c r="BI260" s="7"/>
      <c r="BJ260" s="249"/>
      <c r="BK260" s="7"/>
      <c r="BL260" s="249"/>
      <c r="BM260" s="7"/>
      <c r="BN260" s="249"/>
      <c r="BO260" s="7"/>
      <c r="BP260" s="249"/>
      <c r="BQ260" s="7"/>
      <c r="BR260" s="8"/>
      <c r="BS260" s="7"/>
      <c r="BT260" s="8"/>
      <c r="BV260" s="41"/>
      <c r="BW260" s="41">
        <f t="shared" si="31"/>
        <v>0</v>
      </c>
      <c r="BX260">
        <f t="shared" si="32"/>
        <v>0</v>
      </c>
    </row>
    <row r="261" spans="1:78">
      <c r="A261">
        <v>188</v>
      </c>
      <c r="B261" s="6"/>
      <c r="C261" s="10"/>
      <c r="D261" s="32"/>
      <c r="E261" s="10"/>
      <c r="F261" s="32"/>
      <c r="G261" s="10"/>
      <c r="H261" s="32"/>
      <c r="I261" s="10"/>
      <c r="J261" s="32"/>
      <c r="K261" s="10"/>
      <c r="L261" s="32"/>
      <c r="M261" s="10"/>
      <c r="N261" s="32"/>
      <c r="O261" s="10"/>
      <c r="P261" s="32"/>
      <c r="Q261" s="10"/>
      <c r="R261" s="32"/>
      <c r="S261" s="10"/>
      <c r="T261" s="32"/>
      <c r="U261" s="10"/>
      <c r="V261" s="32"/>
      <c r="W261" s="10"/>
      <c r="X261" s="32"/>
      <c r="Y261" s="10"/>
      <c r="Z261" s="32"/>
      <c r="AA261" s="10"/>
      <c r="AB261" s="32"/>
      <c r="AC261" s="10"/>
      <c r="AD261" s="32"/>
      <c r="AE261" s="10"/>
      <c r="AF261" s="32"/>
      <c r="AG261" s="10"/>
      <c r="AH261" s="32"/>
      <c r="AI261" s="10"/>
      <c r="AJ261" s="32"/>
      <c r="AK261" s="10"/>
      <c r="AL261" s="32"/>
      <c r="AM261" s="10"/>
      <c r="AN261" s="32"/>
      <c r="AO261" s="10"/>
      <c r="AP261" s="32"/>
      <c r="AQ261" s="10"/>
      <c r="AR261" s="244"/>
      <c r="AS261" s="10"/>
      <c r="AT261" s="32"/>
      <c r="AU261" s="10"/>
      <c r="AV261" s="244"/>
      <c r="AW261" s="10"/>
      <c r="AX261" s="244"/>
      <c r="AY261" s="7"/>
      <c r="AZ261" s="249"/>
      <c r="BA261" s="10"/>
      <c r="BB261" s="244"/>
      <c r="BC261" s="7"/>
      <c r="BD261" s="249"/>
      <c r="BE261" s="7"/>
      <c r="BF261" s="249"/>
      <c r="BG261" s="7"/>
      <c r="BH261" s="8"/>
      <c r="BI261" s="7"/>
      <c r="BJ261" s="249"/>
      <c r="BK261" s="7"/>
      <c r="BL261" s="249"/>
      <c r="BM261" s="7"/>
      <c r="BN261" s="249"/>
      <c r="BO261" s="7"/>
      <c r="BP261" s="249"/>
      <c r="BQ261" s="7"/>
      <c r="BR261" s="8"/>
      <c r="BS261" s="7"/>
      <c r="BT261" s="8"/>
      <c r="BV261" s="41"/>
      <c r="BW261" s="41">
        <f t="shared" si="31"/>
        <v>0</v>
      </c>
      <c r="BX261">
        <f t="shared" si="32"/>
        <v>0</v>
      </c>
    </row>
    <row r="262" spans="1:78">
      <c r="A262">
        <v>189</v>
      </c>
      <c r="B262" s="6"/>
      <c r="C262" s="10"/>
      <c r="D262" s="32"/>
      <c r="E262" s="10"/>
      <c r="F262" s="32"/>
      <c r="G262" s="10"/>
      <c r="H262" s="32"/>
      <c r="I262" s="10"/>
      <c r="J262" s="32"/>
      <c r="K262" s="94"/>
      <c r="L262" s="32"/>
      <c r="M262" s="10"/>
      <c r="N262" s="32"/>
      <c r="O262" s="10"/>
      <c r="P262" s="32"/>
      <c r="Q262" s="10"/>
      <c r="R262" s="32"/>
      <c r="S262" s="10"/>
      <c r="T262" s="32"/>
      <c r="U262" s="10"/>
      <c r="V262" s="32"/>
      <c r="W262" s="10"/>
      <c r="X262" s="32"/>
      <c r="Y262" s="10"/>
      <c r="Z262" s="32"/>
      <c r="AA262" s="10"/>
      <c r="AB262" s="32"/>
      <c r="AC262" s="10"/>
      <c r="AD262" s="32"/>
      <c r="AE262" s="10"/>
      <c r="AF262" s="32"/>
      <c r="AG262" s="10"/>
      <c r="AH262" s="32"/>
      <c r="AI262" s="10"/>
      <c r="AJ262" s="32"/>
      <c r="AK262" s="10"/>
      <c r="AL262" s="32"/>
      <c r="AM262" s="10"/>
      <c r="AN262" s="32"/>
      <c r="AO262" s="10"/>
      <c r="AP262" s="32"/>
      <c r="AQ262" s="10"/>
      <c r="AR262" s="244"/>
      <c r="AS262" s="10"/>
      <c r="AT262" s="32"/>
      <c r="AU262" s="10"/>
      <c r="AV262" s="244"/>
      <c r="AW262" s="10"/>
      <c r="AX262" s="244"/>
      <c r="AY262" s="7"/>
      <c r="AZ262" s="249"/>
      <c r="BA262" s="10"/>
      <c r="BB262" s="244"/>
      <c r="BC262" s="7"/>
      <c r="BD262" s="249"/>
      <c r="BE262" s="7"/>
      <c r="BF262" s="249"/>
      <c r="BG262" s="7"/>
      <c r="BH262" s="8"/>
      <c r="BI262" s="7"/>
      <c r="BJ262" s="249"/>
      <c r="BK262" s="7"/>
      <c r="BL262" s="249"/>
      <c r="BM262" s="7"/>
      <c r="BN262" s="249"/>
      <c r="BO262" s="7"/>
      <c r="BP262" s="249"/>
      <c r="BQ262" s="7"/>
      <c r="BR262" s="8"/>
      <c r="BS262" s="7"/>
      <c r="BT262" s="8"/>
      <c r="BV262" s="41"/>
      <c r="BW262" s="41">
        <f t="shared" si="31"/>
        <v>0</v>
      </c>
      <c r="BX262">
        <f t="shared" si="32"/>
        <v>0</v>
      </c>
      <c r="BZ262" s="39"/>
    </row>
    <row r="263" spans="1:78">
      <c r="A263">
        <v>190</v>
      </c>
      <c r="B263" s="6"/>
      <c r="C263" s="10"/>
      <c r="D263" s="32"/>
      <c r="E263" s="10"/>
      <c r="F263" s="32"/>
      <c r="G263" s="10"/>
      <c r="H263" s="32"/>
      <c r="I263" s="10"/>
      <c r="J263" s="32"/>
      <c r="K263" s="10"/>
      <c r="L263" s="32"/>
      <c r="M263" s="10"/>
      <c r="N263" s="32"/>
      <c r="O263" s="10"/>
      <c r="P263" s="32"/>
      <c r="Q263" s="10"/>
      <c r="R263" s="32"/>
      <c r="S263" s="10"/>
      <c r="T263" s="32"/>
      <c r="U263" s="10"/>
      <c r="V263" s="32"/>
      <c r="W263" s="10"/>
      <c r="X263" s="32"/>
      <c r="Y263" s="10"/>
      <c r="Z263" s="32"/>
      <c r="AA263" s="10"/>
      <c r="AB263" s="32"/>
      <c r="AC263" s="10"/>
      <c r="AD263" s="32"/>
      <c r="AE263" s="10"/>
      <c r="AF263" s="32"/>
      <c r="AG263" s="10"/>
      <c r="AH263" s="32"/>
      <c r="AI263" s="10"/>
      <c r="AJ263" s="32"/>
      <c r="AK263" s="10"/>
      <c r="AL263" s="32"/>
      <c r="AM263" s="10"/>
      <c r="AN263" s="32"/>
      <c r="AO263" s="10"/>
      <c r="AP263" s="32"/>
      <c r="AQ263" s="10"/>
      <c r="AR263" s="244"/>
      <c r="AS263" s="10"/>
      <c r="AT263" s="32"/>
      <c r="AU263" s="10"/>
      <c r="AV263" s="244"/>
      <c r="AW263" s="10"/>
      <c r="AX263" s="244"/>
      <c r="AY263" s="7"/>
      <c r="AZ263" s="249"/>
      <c r="BA263" s="10"/>
      <c r="BB263" s="244"/>
      <c r="BC263" s="7"/>
      <c r="BD263" s="249"/>
      <c r="BE263" s="7"/>
      <c r="BF263" s="249"/>
      <c r="BG263" s="7"/>
      <c r="BH263" s="8"/>
      <c r="BI263" s="7"/>
      <c r="BJ263" s="249"/>
      <c r="BK263" s="7"/>
      <c r="BL263" s="249"/>
      <c r="BM263" s="7"/>
      <c r="BN263" s="249"/>
      <c r="BO263" s="7"/>
      <c r="BP263" s="249"/>
      <c r="BQ263" s="7"/>
      <c r="BR263" s="8"/>
      <c r="BS263" s="7"/>
      <c r="BT263" s="8"/>
      <c r="BV263" s="41"/>
      <c r="BW263" s="41">
        <f t="shared" si="31"/>
        <v>0</v>
      </c>
      <c r="BX263">
        <f t="shared" si="32"/>
        <v>0</v>
      </c>
    </row>
    <row r="264" spans="1:78">
      <c r="A264">
        <v>191</v>
      </c>
      <c r="B264" s="6"/>
      <c r="C264" s="10"/>
      <c r="D264" s="32"/>
      <c r="E264" s="10"/>
      <c r="F264" s="32"/>
      <c r="G264" s="10"/>
      <c r="H264" s="32"/>
      <c r="I264" s="10"/>
      <c r="J264" s="32"/>
      <c r="K264" s="10"/>
      <c r="L264" s="32"/>
      <c r="M264" s="10"/>
      <c r="N264" s="32"/>
      <c r="O264" s="10"/>
      <c r="P264" s="32"/>
      <c r="Q264" s="10"/>
      <c r="R264" s="32"/>
      <c r="S264" s="10"/>
      <c r="T264" s="32"/>
      <c r="U264" s="10"/>
      <c r="V264" s="32"/>
      <c r="W264" s="10"/>
      <c r="X264" s="32"/>
      <c r="Y264" s="10"/>
      <c r="Z264" s="32"/>
      <c r="AA264" s="10"/>
      <c r="AB264" s="32"/>
      <c r="AC264" s="10"/>
      <c r="AD264" s="32"/>
      <c r="AE264" s="10"/>
      <c r="AF264" s="32"/>
      <c r="AG264" s="10"/>
      <c r="AH264" s="32"/>
      <c r="AI264" s="10"/>
      <c r="AJ264" s="32"/>
      <c r="AK264" s="10"/>
      <c r="AL264" s="32"/>
      <c r="AM264" s="10"/>
      <c r="AN264" s="32"/>
      <c r="AO264" s="10"/>
      <c r="AP264" s="32"/>
      <c r="AQ264" s="10"/>
      <c r="AR264" s="244"/>
      <c r="AS264" s="10"/>
      <c r="AT264" s="32"/>
      <c r="AU264" s="10"/>
      <c r="AV264" s="244"/>
      <c r="AW264" s="10"/>
      <c r="AX264" s="244"/>
      <c r="AY264" s="7"/>
      <c r="AZ264" s="249"/>
      <c r="BA264" s="10"/>
      <c r="BB264" s="244"/>
      <c r="BC264" s="7"/>
      <c r="BD264" s="249"/>
      <c r="BE264" s="7"/>
      <c r="BF264" s="249"/>
      <c r="BG264" s="7"/>
      <c r="BH264" s="8"/>
      <c r="BI264" s="7"/>
      <c r="BJ264" s="249"/>
      <c r="BK264" s="7"/>
      <c r="BL264" s="249"/>
      <c r="BM264" s="7"/>
      <c r="BN264" s="249"/>
      <c r="BO264" s="7"/>
      <c r="BP264" s="249"/>
      <c r="BQ264" s="7"/>
      <c r="BR264" s="8"/>
      <c r="BS264" s="7"/>
      <c r="BT264" s="8"/>
      <c r="BV264" s="41"/>
      <c r="BW264" s="41">
        <f t="shared" si="31"/>
        <v>0</v>
      </c>
      <c r="BX264">
        <f t="shared" si="32"/>
        <v>0</v>
      </c>
    </row>
    <row r="265" spans="1:78">
      <c r="A265">
        <v>192</v>
      </c>
      <c r="B265" s="6"/>
      <c r="C265" s="10"/>
      <c r="D265" s="32"/>
      <c r="E265" s="10"/>
      <c r="F265" s="32"/>
      <c r="G265" s="10"/>
      <c r="H265" s="32"/>
      <c r="I265" s="10"/>
      <c r="J265" s="32"/>
      <c r="K265" s="94"/>
      <c r="L265" s="32"/>
      <c r="M265" s="10"/>
      <c r="N265" s="32"/>
      <c r="O265" s="10"/>
      <c r="P265" s="32"/>
      <c r="Q265" s="10"/>
      <c r="R265" s="32"/>
      <c r="S265" s="10"/>
      <c r="T265" s="32"/>
      <c r="U265" s="10"/>
      <c r="V265" s="32"/>
      <c r="W265" s="10"/>
      <c r="X265" s="32"/>
      <c r="Y265" s="10"/>
      <c r="Z265" s="32"/>
      <c r="AA265" s="10"/>
      <c r="AB265" s="32"/>
      <c r="AC265" s="10"/>
      <c r="AD265" s="32"/>
      <c r="AE265" s="10"/>
      <c r="AF265" s="32"/>
      <c r="AG265" s="10"/>
      <c r="AH265" s="32"/>
      <c r="AI265" s="10"/>
      <c r="AJ265" s="32"/>
      <c r="AK265" s="10"/>
      <c r="AL265" s="32"/>
      <c r="AM265" s="10"/>
      <c r="AN265" s="32"/>
      <c r="AO265" s="10"/>
      <c r="AP265" s="32"/>
      <c r="AQ265" s="10"/>
      <c r="AR265" s="244"/>
      <c r="AS265" s="10"/>
      <c r="AT265" s="32"/>
      <c r="AU265" s="10"/>
      <c r="AV265" s="244"/>
      <c r="AW265" s="10"/>
      <c r="AX265" s="244"/>
      <c r="AY265" s="7"/>
      <c r="AZ265" s="249"/>
      <c r="BA265" s="10"/>
      <c r="BB265" s="244"/>
      <c r="BC265" s="7"/>
      <c r="BD265" s="249"/>
      <c r="BE265" s="7"/>
      <c r="BF265" s="249"/>
      <c r="BG265" s="7"/>
      <c r="BH265" s="8"/>
      <c r="BI265" s="7"/>
      <c r="BJ265" s="249"/>
      <c r="BK265" s="7"/>
      <c r="BL265" s="249"/>
      <c r="BM265" s="7"/>
      <c r="BN265" s="249"/>
      <c r="BO265" s="7"/>
      <c r="BP265" s="249"/>
      <c r="BQ265" s="7"/>
      <c r="BR265" s="8"/>
      <c r="BS265" s="7"/>
      <c r="BT265" s="8"/>
      <c r="BV265" s="41"/>
      <c r="BW265" s="41">
        <f t="shared" si="31"/>
        <v>0</v>
      </c>
      <c r="BX265">
        <f t="shared" si="32"/>
        <v>0</v>
      </c>
      <c r="BZ265" s="39"/>
    </row>
    <row r="266" spans="1:78">
      <c r="A266">
        <v>193</v>
      </c>
      <c r="B266" s="6"/>
      <c r="C266" s="10"/>
      <c r="D266" s="32"/>
      <c r="E266" s="10"/>
      <c r="F266" s="32"/>
      <c r="G266" s="10"/>
      <c r="H266" s="32"/>
      <c r="I266" s="10"/>
      <c r="J266" s="32"/>
      <c r="K266" s="10"/>
      <c r="L266" s="32"/>
      <c r="M266" s="10"/>
      <c r="N266" s="32"/>
      <c r="O266" s="10"/>
      <c r="P266" s="32"/>
      <c r="Q266" s="10"/>
      <c r="R266" s="32"/>
      <c r="S266" s="10"/>
      <c r="T266" s="32"/>
      <c r="U266" s="10"/>
      <c r="V266" s="32"/>
      <c r="W266" s="10"/>
      <c r="X266" s="32"/>
      <c r="Y266" s="10"/>
      <c r="Z266" s="32"/>
      <c r="AA266" s="10"/>
      <c r="AB266" s="32"/>
      <c r="AC266" s="10"/>
      <c r="AD266" s="32"/>
      <c r="AE266" s="10"/>
      <c r="AF266" s="32"/>
      <c r="AG266" s="10"/>
      <c r="AH266" s="32"/>
      <c r="AI266" s="10"/>
      <c r="AJ266" s="32"/>
      <c r="AK266" s="10"/>
      <c r="AL266" s="32"/>
      <c r="AM266" s="10"/>
      <c r="AN266" s="32"/>
      <c r="AO266" s="10"/>
      <c r="AP266" s="32"/>
      <c r="AQ266" s="10"/>
      <c r="AR266" s="244"/>
      <c r="AS266" s="10"/>
      <c r="AT266" s="32"/>
      <c r="AU266" s="10"/>
      <c r="AV266" s="244"/>
      <c r="AW266" s="10"/>
      <c r="AX266" s="244"/>
      <c r="AY266" s="7"/>
      <c r="AZ266" s="249"/>
      <c r="BA266" s="10"/>
      <c r="BB266" s="244"/>
      <c r="BC266" s="7"/>
      <c r="BD266" s="249"/>
      <c r="BE266" s="7"/>
      <c r="BF266" s="249"/>
      <c r="BG266" s="7"/>
      <c r="BH266" s="8"/>
      <c r="BI266" s="7"/>
      <c r="BJ266" s="249"/>
      <c r="BK266" s="7"/>
      <c r="BL266" s="249"/>
      <c r="BM266" s="7"/>
      <c r="BN266" s="249"/>
      <c r="BO266" s="7"/>
      <c r="BP266" s="249"/>
      <c r="BQ266" s="7"/>
      <c r="BR266" s="8"/>
      <c r="BS266" s="7"/>
      <c r="BT266" s="8"/>
      <c r="BV266" s="41"/>
      <c r="BW266" s="41">
        <f t="shared" si="31"/>
        <v>0</v>
      </c>
      <c r="BX266">
        <f t="shared" si="32"/>
        <v>0</v>
      </c>
    </row>
    <row r="267" spans="1:78">
      <c r="A267">
        <v>194</v>
      </c>
      <c r="B267" s="6"/>
      <c r="C267" s="10"/>
      <c r="D267" s="32"/>
      <c r="E267" s="10"/>
      <c r="F267" s="32"/>
      <c r="G267" s="10"/>
      <c r="H267" s="32"/>
      <c r="I267" s="10"/>
      <c r="J267" s="32"/>
      <c r="K267" s="10"/>
      <c r="L267" s="32"/>
      <c r="M267" s="10"/>
      <c r="N267" s="32"/>
      <c r="O267" s="10"/>
      <c r="P267" s="32"/>
      <c r="Q267" s="10"/>
      <c r="R267" s="32"/>
      <c r="S267" s="10"/>
      <c r="T267" s="32"/>
      <c r="U267" s="10"/>
      <c r="V267" s="32"/>
      <c r="W267" s="10"/>
      <c r="X267" s="32"/>
      <c r="Y267" s="10"/>
      <c r="Z267" s="32"/>
      <c r="AA267" s="10"/>
      <c r="AB267" s="32"/>
      <c r="AC267" s="10"/>
      <c r="AD267" s="32"/>
      <c r="AE267" s="10"/>
      <c r="AF267" s="32"/>
      <c r="AG267" s="10"/>
      <c r="AH267" s="32"/>
      <c r="AI267" s="10"/>
      <c r="AJ267" s="32"/>
      <c r="AK267" s="10"/>
      <c r="AL267" s="32"/>
      <c r="AM267" s="10"/>
      <c r="AN267" s="32"/>
      <c r="AO267" s="10"/>
      <c r="AP267" s="32"/>
      <c r="AQ267" s="10"/>
      <c r="AR267" s="244"/>
      <c r="AS267" s="10"/>
      <c r="AT267" s="32"/>
      <c r="AU267" s="10"/>
      <c r="AV267" s="244"/>
      <c r="AW267" s="10"/>
      <c r="AX267" s="244"/>
      <c r="AY267" s="7"/>
      <c r="AZ267" s="249"/>
      <c r="BA267" s="10"/>
      <c r="BB267" s="244"/>
      <c r="BC267" s="7"/>
      <c r="BD267" s="249"/>
      <c r="BE267" s="7"/>
      <c r="BF267" s="249"/>
      <c r="BG267" s="7"/>
      <c r="BH267" s="8"/>
      <c r="BI267" s="7"/>
      <c r="BJ267" s="249"/>
      <c r="BK267" s="7"/>
      <c r="BL267" s="249"/>
      <c r="BM267" s="7"/>
      <c r="BN267" s="249"/>
      <c r="BO267" s="7"/>
      <c r="BP267" s="249"/>
      <c r="BQ267" s="7"/>
      <c r="BR267" s="8"/>
      <c r="BS267" s="7"/>
      <c r="BT267" s="8"/>
      <c r="BV267" s="41"/>
      <c r="BW267" s="41">
        <f t="shared" si="31"/>
        <v>0</v>
      </c>
      <c r="BX267">
        <f t="shared" si="32"/>
        <v>0</v>
      </c>
    </row>
    <row r="268" spans="1:78">
      <c r="A268">
        <v>195</v>
      </c>
      <c r="B268" s="6"/>
      <c r="C268" s="10"/>
      <c r="D268" s="32"/>
      <c r="E268" s="10"/>
      <c r="F268" s="32"/>
      <c r="G268" s="10"/>
      <c r="H268" s="32"/>
      <c r="I268" s="10"/>
      <c r="J268" s="32"/>
      <c r="K268" s="10"/>
      <c r="L268" s="32"/>
      <c r="M268" s="10"/>
      <c r="N268" s="32"/>
      <c r="O268" s="10"/>
      <c r="P268" s="32"/>
      <c r="Q268" s="10"/>
      <c r="R268" s="32"/>
      <c r="S268" s="10"/>
      <c r="T268" s="32"/>
      <c r="U268" s="10"/>
      <c r="V268" s="32"/>
      <c r="W268" s="10"/>
      <c r="X268" s="32"/>
      <c r="Y268" s="10"/>
      <c r="Z268" s="32"/>
      <c r="AA268" s="10"/>
      <c r="AB268" s="32"/>
      <c r="AC268" s="10"/>
      <c r="AD268" s="32"/>
      <c r="AE268" s="10"/>
      <c r="AF268" s="32"/>
      <c r="AG268" s="10"/>
      <c r="AH268" s="32"/>
      <c r="AI268" s="10"/>
      <c r="AJ268" s="32"/>
      <c r="AK268" s="10"/>
      <c r="AL268" s="32"/>
      <c r="AM268" s="10"/>
      <c r="AN268" s="32"/>
      <c r="AO268" s="10"/>
      <c r="AP268" s="32"/>
      <c r="AQ268" s="10"/>
      <c r="AR268" s="244"/>
      <c r="AS268" s="10"/>
      <c r="AT268" s="32"/>
      <c r="AU268" s="10"/>
      <c r="AV268" s="244"/>
      <c r="AW268" s="10"/>
      <c r="AX268" s="244"/>
      <c r="AY268" s="7"/>
      <c r="AZ268" s="249"/>
      <c r="BA268" s="10"/>
      <c r="BB268" s="244"/>
      <c r="BC268" s="7"/>
      <c r="BD268" s="249"/>
      <c r="BE268" s="7"/>
      <c r="BF268" s="249"/>
      <c r="BG268" s="7"/>
      <c r="BH268" s="8"/>
      <c r="BI268" s="7"/>
      <c r="BJ268" s="249"/>
      <c r="BK268" s="7"/>
      <c r="BL268" s="249"/>
      <c r="BM268" s="7"/>
      <c r="BN268" s="249"/>
      <c r="BO268" s="7"/>
      <c r="BP268" s="249"/>
      <c r="BQ268" s="7"/>
      <c r="BR268" s="8"/>
      <c r="BS268" s="7"/>
      <c r="BT268" s="8"/>
      <c r="BV268" s="41"/>
      <c r="BW268" s="41">
        <f t="shared" si="31"/>
        <v>0</v>
      </c>
      <c r="BX268">
        <f t="shared" si="32"/>
        <v>0</v>
      </c>
    </row>
    <row r="269" spans="1:78">
      <c r="A269">
        <v>196</v>
      </c>
      <c r="B269" s="6"/>
      <c r="C269" s="10"/>
      <c r="D269" s="32"/>
      <c r="E269" s="10"/>
      <c r="F269" s="32"/>
      <c r="G269" s="10"/>
      <c r="H269" s="32"/>
      <c r="I269" s="10"/>
      <c r="J269" s="32"/>
      <c r="K269" s="10"/>
      <c r="L269" s="32"/>
      <c r="M269" s="10"/>
      <c r="N269" s="32"/>
      <c r="O269" s="10"/>
      <c r="P269" s="32"/>
      <c r="Q269" s="10"/>
      <c r="R269" s="32"/>
      <c r="S269" s="10"/>
      <c r="T269" s="32"/>
      <c r="U269" s="10"/>
      <c r="V269" s="32"/>
      <c r="W269" s="10"/>
      <c r="X269" s="32"/>
      <c r="Y269" s="10"/>
      <c r="Z269" s="32"/>
      <c r="AA269" s="10"/>
      <c r="AB269" s="32"/>
      <c r="AC269" s="10"/>
      <c r="AD269" s="32"/>
      <c r="AE269" s="10"/>
      <c r="AF269" s="32"/>
      <c r="AG269" s="10"/>
      <c r="AH269" s="32"/>
      <c r="AI269" s="10"/>
      <c r="AJ269" s="32"/>
      <c r="AK269" s="10"/>
      <c r="AL269" s="32"/>
      <c r="AM269" s="10"/>
      <c r="AN269" s="32"/>
      <c r="AO269" s="10"/>
      <c r="AP269" s="32"/>
      <c r="AQ269" s="10"/>
      <c r="AR269" s="244"/>
      <c r="AS269" s="10"/>
      <c r="AT269" s="32"/>
      <c r="AU269" s="10"/>
      <c r="AV269" s="244"/>
      <c r="AW269" s="10"/>
      <c r="AX269" s="244"/>
      <c r="AY269" s="7"/>
      <c r="AZ269" s="249"/>
      <c r="BA269" s="10"/>
      <c r="BB269" s="244"/>
      <c r="BC269" s="7"/>
      <c r="BD269" s="249"/>
      <c r="BE269" s="7"/>
      <c r="BF269" s="249"/>
      <c r="BG269" s="7"/>
      <c r="BH269" s="8"/>
      <c r="BI269" s="7"/>
      <c r="BJ269" s="249"/>
      <c r="BK269" s="7"/>
      <c r="BL269" s="249"/>
      <c r="BM269" s="7"/>
      <c r="BN269" s="249"/>
      <c r="BO269" s="7"/>
      <c r="BP269" s="249"/>
      <c r="BQ269" s="7"/>
      <c r="BR269" s="8"/>
      <c r="BS269" s="7"/>
      <c r="BT269" s="8"/>
      <c r="BV269" s="41"/>
      <c r="BW269" s="41">
        <f t="shared" ref="BW269:BW332" si="33">+AI269+AE269+Y269+W269+U269+S269+Q269+O269+M269+I269+G269+E269+C269+AG269+K269+BS269+BZ269+AA269+AC269+AK269+AO269+AQ269+AY269+BQ269+BK269+BI269+BA269+AW269+AU269+AS269</f>
        <v>0</v>
      </c>
      <c r="BX269">
        <f t="shared" si="32"/>
        <v>0</v>
      </c>
    </row>
    <row r="270" spans="1:78">
      <c r="A270">
        <v>197</v>
      </c>
      <c r="B270" s="6"/>
      <c r="C270" s="10"/>
      <c r="D270" s="32"/>
      <c r="E270" s="10"/>
      <c r="F270" s="32"/>
      <c r="G270" s="10"/>
      <c r="H270" s="32"/>
      <c r="I270" s="10"/>
      <c r="J270" s="32"/>
      <c r="K270" s="94"/>
      <c r="L270" s="32"/>
      <c r="M270" s="10"/>
      <c r="N270" s="32"/>
      <c r="O270" s="10"/>
      <c r="P270" s="32"/>
      <c r="Q270" s="10"/>
      <c r="R270" s="32"/>
      <c r="S270" s="10"/>
      <c r="T270" s="32"/>
      <c r="U270" s="10"/>
      <c r="V270" s="32"/>
      <c r="W270" s="10"/>
      <c r="X270" s="32"/>
      <c r="Y270" s="10"/>
      <c r="Z270" s="32"/>
      <c r="AA270" s="10"/>
      <c r="AB270" s="32"/>
      <c r="AC270" s="10"/>
      <c r="AD270" s="32"/>
      <c r="AE270" s="10"/>
      <c r="AF270" s="32"/>
      <c r="AG270" s="10"/>
      <c r="AH270" s="32"/>
      <c r="AI270" s="10"/>
      <c r="AJ270" s="32"/>
      <c r="AK270" s="10"/>
      <c r="AL270" s="32"/>
      <c r="AM270" s="10"/>
      <c r="AN270" s="32"/>
      <c r="AO270" s="10"/>
      <c r="AP270" s="32"/>
      <c r="AQ270" s="10"/>
      <c r="AR270" s="244"/>
      <c r="AS270" s="10"/>
      <c r="AT270" s="32"/>
      <c r="AU270" s="10"/>
      <c r="AV270" s="244"/>
      <c r="AW270" s="10"/>
      <c r="AX270" s="244"/>
      <c r="AY270" s="7"/>
      <c r="AZ270" s="249"/>
      <c r="BA270" s="10"/>
      <c r="BB270" s="244"/>
      <c r="BC270" s="7"/>
      <c r="BD270" s="249"/>
      <c r="BE270" s="7"/>
      <c r="BF270" s="249"/>
      <c r="BG270" s="7"/>
      <c r="BH270" s="8"/>
      <c r="BI270" s="7"/>
      <c r="BJ270" s="249"/>
      <c r="BK270" s="7"/>
      <c r="BL270" s="249"/>
      <c r="BM270" s="7"/>
      <c r="BN270" s="249"/>
      <c r="BO270" s="7"/>
      <c r="BP270" s="249"/>
      <c r="BQ270" s="7"/>
      <c r="BR270" s="8"/>
      <c r="BS270" s="7"/>
      <c r="BT270" s="8"/>
      <c r="BV270" s="41"/>
      <c r="BW270" s="41">
        <f t="shared" si="33"/>
        <v>0</v>
      </c>
      <c r="BX270">
        <f t="shared" si="32"/>
        <v>0</v>
      </c>
      <c r="BZ270" s="39"/>
    </row>
    <row r="271" spans="1:78">
      <c r="A271">
        <v>198</v>
      </c>
      <c r="B271" s="6"/>
      <c r="C271" s="10"/>
      <c r="D271" s="32"/>
      <c r="E271" s="10"/>
      <c r="F271" s="32"/>
      <c r="G271" s="10"/>
      <c r="H271" s="32"/>
      <c r="I271" s="10"/>
      <c r="J271" s="32"/>
      <c r="K271" s="10"/>
      <c r="L271" s="32"/>
      <c r="M271" s="10"/>
      <c r="N271" s="32"/>
      <c r="O271" s="10"/>
      <c r="P271" s="32"/>
      <c r="Q271" s="10"/>
      <c r="R271" s="32"/>
      <c r="S271" s="10"/>
      <c r="T271" s="32"/>
      <c r="U271" s="10"/>
      <c r="V271" s="32"/>
      <c r="W271" s="10"/>
      <c r="X271" s="32"/>
      <c r="Y271" s="10"/>
      <c r="Z271" s="32"/>
      <c r="AA271" s="10"/>
      <c r="AB271" s="32"/>
      <c r="AC271" s="10"/>
      <c r="AD271" s="32"/>
      <c r="AE271" s="10"/>
      <c r="AF271" s="32"/>
      <c r="AG271" s="10"/>
      <c r="AH271" s="32"/>
      <c r="AI271" s="10"/>
      <c r="AJ271" s="32"/>
      <c r="AK271" s="10"/>
      <c r="AL271" s="32"/>
      <c r="AM271" s="10"/>
      <c r="AN271" s="32"/>
      <c r="AO271" s="10"/>
      <c r="AP271" s="32"/>
      <c r="AQ271" s="10"/>
      <c r="AR271" s="244"/>
      <c r="AS271" s="10"/>
      <c r="AT271" s="32"/>
      <c r="AU271" s="10"/>
      <c r="AV271" s="244"/>
      <c r="AW271" s="10"/>
      <c r="AX271" s="244"/>
      <c r="AY271" s="7"/>
      <c r="AZ271" s="249"/>
      <c r="BA271" s="10"/>
      <c r="BB271" s="244"/>
      <c r="BC271" s="7"/>
      <c r="BD271" s="249"/>
      <c r="BE271" s="7"/>
      <c r="BF271" s="249"/>
      <c r="BG271" s="7"/>
      <c r="BH271" s="8"/>
      <c r="BI271" s="7"/>
      <c r="BJ271" s="249"/>
      <c r="BK271" s="7"/>
      <c r="BL271" s="249"/>
      <c r="BM271" s="7"/>
      <c r="BN271" s="249"/>
      <c r="BO271" s="7"/>
      <c r="BP271" s="249"/>
      <c r="BQ271" s="7"/>
      <c r="BR271" s="8"/>
      <c r="BS271" s="7"/>
      <c r="BT271" s="8"/>
      <c r="BV271" s="41"/>
      <c r="BW271" s="41">
        <f t="shared" si="33"/>
        <v>0</v>
      </c>
      <c r="BX271">
        <f t="shared" si="32"/>
        <v>0</v>
      </c>
    </row>
    <row r="272" spans="1:78">
      <c r="A272">
        <v>199</v>
      </c>
      <c r="B272" s="6"/>
      <c r="C272" s="10"/>
      <c r="D272" s="32"/>
      <c r="E272" s="10"/>
      <c r="F272" s="32"/>
      <c r="G272" s="10"/>
      <c r="H272" s="32"/>
      <c r="I272" s="10"/>
      <c r="J272" s="32"/>
      <c r="K272" s="94"/>
      <c r="L272" s="32"/>
      <c r="M272" s="10"/>
      <c r="N272" s="32"/>
      <c r="O272" s="10"/>
      <c r="P272" s="32"/>
      <c r="Q272" s="10"/>
      <c r="R272" s="32"/>
      <c r="S272" s="10"/>
      <c r="T272" s="32"/>
      <c r="U272" s="10"/>
      <c r="V272" s="32"/>
      <c r="W272" s="10"/>
      <c r="X272" s="32"/>
      <c r="Y272" s="10"/>
      <c r="Z272" s="32"/>
      <c r="AA272" s="10"/>
      <c r="AB272" s="32"/>
      <c r="AC272" s="10"/>
      <c r="AD272" s="32"/>
      <c r="AE272" s="10"/>
      <c r="AF272" s="32"/>
      <c r="AG272" s="10"/>
      <c r="AH272" s="32"/>
      <c r="AI272" s="10"/>
      <c r="AJ272" s="32"/>
      <c r="AK272" s="10"/>
      <c r="AL272" s="32"/>
      <c r="AM272" s="10"/>
      <c r="AN272" s="32"/>
      <c r="AO272" s="10"/>
      <c r="AP272" s="32"/>
      <c r="AQ272" s="10"/>
      <c r="AR272" s="244"/>
      <c r="AS272" s="10"/>
      <c r="AT272" s="32"/>
      <c r="AU272" s="10"/>
      <c r="AV272" s="244"/>
      <c r="AW272" s="10"/>
      <c r="AX272" s="244"/>
      <c r="AY272" s="7"/>
      <c r="AZ272" s="249"/>
      <c r="BA272" s="10"/>
      <c r="BB272" s="244"/>
      <c r="BC272" s="7"/>
      <c r="BD272" s="249"/>
      <c r="BE272" s="7"/>
      <c r="BF272" s="249"/>
      <c r="BG272" s="7"/>
      <c r="BH272" s="8"/>
      <c r="BI272" s="7"/>
      <c r="BJ272" s="249"/>
      <c r="BK272" s="7"/>
      <c r="BL272" s="249"/>
      <c r="BM272" s="7"/>
      <c r="BN272" s="249"/>
      <c r="BO272" s="7"/>
      <c r="BP272" s="249"/>
      <c r="BQ272" s="7"/>
      <c r="BR272" s="8"/>
      <c r="BS272" s="7"/>
      <c r="BT272" s="8"/>
      <c r="BV272" s="41"/>
      <c r="BW272" s="41">
        <f t="shared" si="33"/>
        <v>0</v>
      </c>
      <c r="BX272">
        <f t="shared" si="32"/>
        <v>0</v>
      </c>
      <c r="BZ272" s="39"/>
    </row>
    <row r="273" spans="1:78">
      <c r="A273">
        <v>200</v>
      </c>
      <c r="B273" s="6"/>
      <c r="C273" s="10"/>
      <c r="D273" s="32"/>
      <c r="E273" s="10"/>
      <c r="F273" s="32"/>
      <c r="G273" s="10"/>
      <c r="H273" s="32"/>
      <c r="I273" s="10"/>
      <c r="J273" s="32"/>
      <c r="K273" s="10"/>
      <c r="L273" s="32"/>
      <c r="M273" s="10"/>
      <c r="N273" s="32"/>
      <c r="O273" s="10"/>
      <c r="P273" s="32"/>
      <c r="Q273" s="10"/>
      <c r="R273" s="32"/>
      <c r="S273" s="10"/>
      <c r="T273" s="32"/>
      <c r="U273" s="10"/>
      <c r="V273" s="32"/>
      <c r="W273" s="10"/>
      <c r="X273" s="32"/>
      <c r="Y273" s="10"/>
      <c r="Z273" s="32"/>
      <c r="AA273" s="10"/>
      <c r="AB273" s="32"/>
      <c r="AC273" s="10"/>
      <c r="AD273" s="32"/>
      <c r="AE273" s="10"/>
      <c r="AF273" s="32"/>
      <c r="AG273" s="10"/>
      <c r="AH273" s="32"/>
      <c r="AI273" s="10"/>
      <c r="AJ273" s="32"/>
      <c r="AK273" s="10"/>
      <c r="AL273" s="32"/>
      <c r="AM273" s="10"/>
      <c r="AN273" s="32"/>
      <c r="AO273" s="10"/>
      <c r="AP273" s="32"/>
      <c r="AQ273" s="10"/>
      <c r="AR273" s="244"/>
      <c r="AS273" s="10"/>
      <c r="AT273" s="32"/>
      <c r="AU273" s="10"/>
      <c r="AV273" s="244"/>
      <c r="AW273" s="10"/>
      <c r="AX273" s="244"/>
      <c r="AY273" s="7"/>
      <c r="AZ273" s="249"/>
      <c r="BA273" s="10"/>
      <c r="BB273" s="244"/>
      <c r="BC273" s="7"/>
      <c r="BD273" s="249"/>
      <c r="BE273" s="7"/>
      <c r="BF273" s="249"/>
      <c r="BG273" s="7"/>
      <c r="BH273" s="8"/>
      <c r="BI273" s="7"/>
      <c r="BJ273" s="249"/>
      <c r="BK273" s="7"/>
      <c r="BL273" s="249"/>
      <c r="BM273" s="7"/>
      <c r="BN273" s="249"/>
      <c r="BO273" s="7"/>
      <c r="BP273" s="249"/>
      <c r="BQ273" s="7"/>
      <c r="BR273" s="8"/>
      <c r="BS273" s="7"/>
      <c r="BT273" s="8"/>
      <c r="BV273" s="41"/>
      <c r="BW273" s="41">
        <f t="shared" si="33"/>
        <v>0</v>
      </c>
      <c r="BX273">
        <f t="shared" si="32"/>
        <v>0</v>
      </c>
    </row>
    <row r="274" spans="1:78">
      <c r="A274">
        <v>201</v>
      </c>
      <c r="B274" s="6"/>
      <c r="C274" s="10"/>
      <c r="D274" s="32"/>
      <c r="E274" s="10"/>
      <c r="F274" s="32"/>
      <c r="G274" s="10"/>
      <c r="H274" s="32"/>
      <c r="I274" s="10"/>
      <c r="J274" s="32"/>
      <c r="K274" s="10"/>
      <c r="L274" s="32"/>
      <c r="M274" s="10"/>
      <c r="N274" s="32"/>
      <c r="O274" s="10"/>
      <c r="P274" s="32"/>
      <c r="Q274" s="10"/>
      <c r="R274" s="32"/>
      <c r="S274" s="10"/>
      <c r="T274" s="32"/>
      <c r="U274" s="10"/>
      <c r="V274" s="32"/>
      <c r="W274" s="10"/>
      <c r="X274" s="32"/>
      <c r="Y274" s="10"/>
      <c r="Z274" s="32"/>
      <c r="AA274" s="10"/>
      <c r="AB274" s="32"/>
      <c r="AC274" s="10"/>
      <c r="AD274" s="32"/>
      <c r="AE274" s="10"/>
      <c r="AF274" s="32"/>
      <c r="AG274" s="10"/>
      <c r="AH274" s="32"/>
      <c r="AI274" s="10"/>
      <c r="AJ274" s="32"/>
      <c r="AK274" s="10"/>
      <c r="AL274" s="32"/>
      <c r="AM274" s="10"/>
      <c r="AN274" s="32"/>
      <c r="AO274" s="10"/>
      <c r="AP274" s="32"/>
      <c r="AQ274" s="10"/>
      <c r="AR274" s="244"/>
      <c r="AS274" s="10"/>
      <c r="AT274" s="32"/>
      <c r="AU274" s="10"/>
      <c r="AV274" s="244"/>
      <c r="AW274" s="10"/>
      <c r="AX274" s="244"/>
      <c r="AY274" s="7"/>
      <c r="AZ274" s="249"/>
      <c r="BA274" s="10"/>
      <c r="BB274" s="244"/>
      <c r="BC274" s="7"/>
      <c r="BD274" s="249"/>
      <c r="BE274" s="7"/>
      <c r="BF274" s="249"/>
      <c r="BG274" s="7"/>
      <c r="BH274" s="8"/>
      <c r="BI274" s="7"/>
      <c r="BJ274" s="249"/>
      <c r="BK274" s="7"/>
      <c r="BL274" s="249"/>
      <c r="BM274" s="7"/>
      <c r="BN274" s="249"/>
      <c r="BO274" s="7"/>
      <c r="BP274" s="249"/>
      <c r="BQ274" s="7"/>
      <c r="BR274" s="8"/>
      <c r="BS274" s="7"/>
      <c r="BT274" s="8"/>
      <c r="BV274" s="41"/>
      <c r="BW274" s="41">
        <f t="shared" si="33"/>
        <v>0</v>
      </c>
      <c r="BX274">
        <f t="shared" si="32"/>
        <v>0</v>
      </c>
    </row>
    <row r="275" spans="1:78">
      <c r="A275">
        <v>202</v>
      </c>
      <c r="B275" s="6"/>
      <c r="C275" s="10"/>
      <c r="D275" s="32"/>
      <c r="E275" s="10"/>
      <c r="F275" s="32"/>
      <c r="G275" s="10"/>
      <c r="H275" s="32"/>
      <c r="I275" s="10"/>
      <c r="J275" s="32"/>
      <c r="K275" s="10"/>
      <c r="L275" s="32"/>
      <c r="M275" s="10"/>
      <c r="N275" s="32"/>
      <c r="O275" s="10"/>
      <c r="P275" s="32"/>
      <c r="Q275" s="10"/>
      <c r="R275" s="32"/>
      <c r="S275" s="10"/>
      <c r="T275" s="32"/>
      <c r="U275" s="10"/>
      <c r="V275" s="32"/>
      <c r="W275" s="10"/>
      <c r="X275" s="32"/>
      <c r="Y275" s="10"/>
      <c r="Z275" s="32"/>
      <c r="AA275" s="10"/>
      <c r="AB275" s="32"/>
      <c r="AC275" s="10"/>
      <c r="AD275" s="32"/>
      <c r="AE275" s="10"/>
      <c r="AF275" s="32"/>
      <c r="AG275" s="10"/>
      <c r="AH275" s="32"/>
      <c r="AI275" s="10"/>
      <c r="AJ275" s="32"/>
      <c r="AK275" s="10"/>
      <c r="AL275" s="32"/>
      <c r="AM275" s="10"/>
      <c r="AN275" s="32"/>
      <c r="AO275" s="10"/>
      <c r="AP275" s="32"/>
      <c r="AQ275" s="10"/>
      <c r="AR275" s="244"/>
      <c r="AS275" s="10"/>
      <c r="AT275" s="32"/>
      <c r="AU275" s="10"/>
      <c r="AV275" s="244"/>
      <c r="AW275" s="10"/>
      <c r="AX275" s="244"/>
      <c r="AY275" s="7"/>
      <c r="AZ275" s="249"/>
      <c r="BA275" s="10"/>
      <c r="BB275" s="244"/>
      <c r="BC275" s="7"/>
      <c r="BD275" s="249"/>
      <c r="BE275" s="7"/>
      <c r="BF275" s="249"/>
      <c r="BG275" s="7"/>
      <c r="BH275" s="8"/>
      <c r="BI275" s="7"/>
      <c r="BJ275" s="249"/>
      <c r="BK275" s="7"/>
      <c r="BL275" s="249"/>
      <c r="BM275" s="7"/>
      <c r="BN275" s="249"/>
      <c r="BO275" s="7"/>
      <c r="BP275" s="249"/>
      <c r="BQ275" s="7"/>
      <c r="BR275" s="8"/>
      <c r="BS275" s="7"/>
      <c r="BT275" s="8"/>
      <c r="BV275" s="41"/>
      <c r="BW275" s="41">
        <f t="shared" si="33"/>
        <v>0</v>
      </c>
      <c r="BX275">
        <f t="shared" si="32"/>
        <v>0</v>
      </c>
    </row>
    <row r="276" spans="1:78">
      <c r="A276">
        <v>203</v>
      </c>
      <c r="B276" s="6"/>
      <c r="C276" s="10"/>
      <c r="D276" s="32"/>
      <c r="E276" s="10"/>
      <c r="F276" s="32"/>
      <c r="G276" s="10"/>
      <c r="H276" s="32"/>
      <c r="I276" s="10"/>
      <c r="J276" s="32"/>
      <c r="K276" s="10"/>
      <c r="L276" s="32"/>
      <c r="M276" s="10"/>
      <c r="N276" s="32"/>
      <c r="O276" s="10"/>
      <c r="P276" s="32"/>
      <c r="Q276" s="10"/>
      <c r="R276" s="32"/>
      <c r="S276" s="10"/>
      <c r="T276" s="32"/>
      <c r="U276" s="10"/>
      <c r="V276" s="32"/>
      <c r="W276" s="10"/>
      <c r="X276" s="32"/>
      <c r="Y276" s="10"/>
      <c r="Z276" s="32"/>
      <c r="AA276" s="10"/>
      <c r="AB276" s="32"/>
      <c r="AC276" s="10"/>
      <c r="AD276" s="32"/>
      <c r="AE276" s="10"/>
      <c r="AF276" s="32"/>
      <c r="AG276" s="10"/>
      <c r="AH276" s="32"/>
      <c r="AI276" s="10"/>
      <c r="AJ276" s="32"/>
      <c r="AK276" s="10"/>
      <c r="AL276" s="32"/>
      <c r="AM276" s="10"/>
      <c r="AN276" s="32"/>
      <c r="AO276" s="10"/>
      <c r="AP276" s="32"/>
      <c r="AQ276" s="10"/>
      <c r="AR276" s="244"/>
      <c r="AS276" s="10"/>
      <c r="AT276" s="32"/>
      <c r="AU276" s="10"/>
      <c r="AV276" s="244"/>
      <c r="AW276" s="10"/>
      <c r="AX276" s="244"/>
      <c r="AY276" s="7"/>
      <c r="AZ276" s="249"/>
      <c r="BA276" s="10"/>
      <c r="BB276" s="244"/>
      <c r="BC276" s="7"/>
      <c r="BD276" s="249"/>
      <c r="BE276" s="7"/>
      <c r="BF276" s="249"/>
      <c r="BG276" s="7"/>
      <c r="BH276" s="8"/>
      <c r="BI276" s="7"/>
      <c r="BJ276" s="249"/>
      <c r="BK276" s="7"/>
      <c r="BL276" s="249"/>
      <c r="BM276" s="7"/>
      <c r="BN276" s="249"/>
      <c r="BO276" s="7"/>
      <c r="BP276" s="249"/>
      <c r="BQ276" s="7"/>
      <c r="BR276" s="8"/>
      <c r="BS276" s="7"/>
      <c r="BT276" s="8"/>
      <c r="BV276" s="41"/>
      <c r="BW276" s="41">
        <f t="shared" si="33"/>
        <v>0</v>
      </c>
      <c r="BX276">
        <f t="shared" si="32"/>
        <v>0</v>
      </c>
      <c r="BZ276" s="39"/>
    </row>
    <row r="277" spans="1:78">
      <c r="A277">
        <v>204</v>
      </c>
      <c r="B277" s="6"/>
      <c r="C277" s="10"/>
      <c r="D277" s="32"/>
      <c r="E277" s="10"/>
      <c r="F277" s="32"/>
      <c r="G277" s="10"/>
      <c r="H277" s="32"/>
      <c r="I277" s="10"/>
      <c r="J277" s="32"/>
      <c r="K277" s="94"/>
      <c r="L277" s="32"/>
      <c r="M277" s="10"/>
      <c r="N277" s="32"/>
      <c r="O277" s="10"/>
      <c r="P277" s="32"/>
      <c r="Q277" s="10"/>
      <c r="R277" s="32"/>
      <c r="S277" s="10"/>
      <c r="T277" s="32"/>
      <c r="U277" s="10"/>
      <c r="V277" s="32"/>
      <c r="W277" s="10"/>
      <c r="X277" s="32"/>
      <c r="Y277" s="10"/>
      <c r="Z277" s="32"/>
      <c r="AA277" s="10"/>
      <c r="AB277" s="32"/>
      <c r="AC277" s="10"/>
      <c r="AD277" s="32"/>
      <c r="AE277" s="10"/>
      <c r="AF277" s="32"/>
      <c r="AG277" s="10"/>
      <c r="AH277" s="32"/>
      <c r="AI277" s="10"/>
      <c r="AJ277" s="32"/>
      <c r="AK277" s="10"/>
      <c r="AL277" s="32"/>
      <c r="AM277" s="10"/>
      <c r="AN277" s="32"/>
      <c r="AO277" s="10"/>
      <c r="AP277" s="32"/>
      <c r="AQ277" s="10"/>
      <c r="AR277" s="244"/>
      <c r="AS277" s="10"/>
      <c r="AT277" s="32"/>
      <c r="AU277" s="10"/>
      <c r="AV277" s="244"/>
      <c r="AW277" s="10"/>
      <c r="AX277" s="244"/>
      <c r="AY277" s="7"/>
      <c r="AZ277" s="249"/>
      <c r="BA277" s="10"/>
      <c r="BB277" s="244"/>
      <c r="BC277" s="7"/>
      <c r="BD277" s="249"/>
      <c r="BE277" s="7"/>
      <c r="BF277" s="249"/>
      <c r="BG277" s="7"/>
      <c r="BH277" s="8"/>
      <c r="BI277" s="7"/>
      <c r="BJ277" s="249"/>
      <c r="BK277" s="7"/>
      <c r="BL277" s="249"/>
      <c r="BM277" s="7"/>
      <c r="BN277" s="249"/>
      <c r="BO277" s="7"/>
      <c r="BP277" s="249"/>
      <c r="BQ277" s="7"/>
      <c r="BR277" s="8"/>
      <c r="BS277" s="7"/>
      <c r="BT277" s="8"/>
      <c r="BV277" s="41"/>
      <c r="BW277" s="41">
        <f t="shared" si="33"/>
        <v>0</v>
      </c>
      <c r="BX277">
        <f t="shared" si="32"/>
        <v>0</v>
      </c>
      <c r="BZ277" s="39"/>
    </row>
    <row r="278" spans="1:78">
      <c r="A278">
        <v>205</v>
      </c>
      <c r="B278" s="6"/>
      <c r="C278" s="10"/>
      <c r="D278" s="32"/>
      <c r="E278" s="10"/>
      <c r="F278" s="32"/>
      <c r="G278" s="10"/>
      <c r="H278" s="32"/>
      <c r="I278" s="10"/>
      <c r="J278" s="32"/>
      <c r="K278" s="10"/>
      <c r="L278" s="32"/>
      <c r="M278" s="10"/>
      <c r="N278" s="32"/>
      <c r="O278" s="10"/>
      <c r="P278" s="32"/>
      <c r="Q278" s="10"/>
      <c r="R278" s="32"/>
      <c r="S278" s="10"/>
      <c r="T278" s="32"/>
      <c r="U278" s="10"/>
      <c r="V278" s="32"/>
      <c r="W278" s="10"/>
      <c r="X278" s="32"/>
      <c r="Y278" s="10"/>
      <c r="Z278" s="32"/>
      <c r="AA278" s="10"/>
      <c r="AB278" s="32"/>
      <c r="AC278" s="10"/>
      <c r="AD278" s="32"/>
      <c r="AE278" s="10"/>
      <c r="AF278" s="32"/>
      <c r="AG278" s="10"/>
      <c r="AH278" s="32"/>
      <c r="AI278" s="10"/>
      <c r="AJ278" s="32"/>
      <c r="AK278" s="10"/>
      <c r="AL278" s="32"/>
      <c r="AM278" s="10"/>
      <c r="AN278" s="32"/>
      <c r="AO278" s="10"/>
      <c r="AP278" s="32"/>
      <c r="AQ278" s="10"/>
      <c r="AR278" s="244"/>
      <c r="AS278" s="10"/>
      <c r="AT278" s="32"/>
      <c r="AU278" s="10"/>
      <c r="AV278" s="244"/>
      <c r="AW278" s="10"/>
      <c r="AX278" s="244"/>
      <c r="AY278" s="7"/>
      <c r="AZ278" s="249"/>
      <c r="BA278" s="10"/>
      <c r="BB278" s="244"/>
      <c r="BC278" s="7"/>
      <c r="BD278" s="249"/>
      <c r="BE278" s="7"/>
      <c r="BF278" s="249"/>
      <c r="BG278" s="7"/>
      <c r="BH278" s="8"/>
      <c r="BI278" s="7"/>
      <c r="BJ278" s="249"/>
      <c r="BK278" s="7"/>
      <c r="BL278" s="249"/>
      <c r="BM278" s="7"/>
      <c r="BN278" s="249"/>
      <c r="BO278" s="7"/>
      <c r="BP278" s="249"/>
      <c r="BQ278" s="7"/>
      <c r="BR278" s="8"/>
      <c r="BS278" s="7"/>
      <c r="BT278" s="8"/>
      <c r="BV278" s="41"/>
      <c r="BW278" s="41">
        <f t="shared" si="33"/>
        <v>0</v>
      </c>
      <c r="BX278">
        <f t="shared" si="32"/>
        <v>0</v>
      </c>
    </row>
    <row r="279" spans="1:78">
      <c r="A279">
        <v>206</v>
      </c>
      <c r="B279" s="6"/>
      <c r="C279" s="10"/>
      <c r="D279" s="32"/>
      <c r="E279" s="10"/>
      <c r="F279" s="32"/>
      <c r="G279" s="10"/>
      <c r="H279" s="32"/>
      <c r="I279" s="10"/>
      <c r="J279" s="32"/>
      <c r="K279" s="94"/>
      <c r="L279" s="32"/>
      <c r="M279" s="10"/>
      <c r="N279" s="32"/>
      <c r="O279" s="10"/>
      <c r="P279" s="32"/>
      <c r="Q279" s="10"/>
      <c r="R279" s="32"/>
      <c r="S279" s="10"/>
      <c r="T279" s="32"/>
      <c r="U279" s="10"/>
      <c r="V279" s="32"/>
      <c r="W279" s="10"/>
      <c r="X279" s="32"/>
      <c r="Y279" s="10"/>
      <c r="Z279" s="32"/>
      <c r="AA279" s="10"/>
      <c r="AB279" s="32"/>
      <c r="AC279" s="10"/>
      <c r="AD279" s="32"/>
      <c r="AE279" s="10"/>
      <c r="AF279" s="32"/>
      <c r="AG279" s="10"/>
      <c r="AH279" s="32"/>
      <c r="AI279" s="10"/>
      <c r="AJ279" s="32"/>
      <c r="AK279" s="10"/>
      <c r="AL279" s="32"/>
      <c r="AM279" s="10"/>
      <c r="AN279" s="32"/>
      <c r="AO279" s="10"/>
      <c r="AP279" s="32"/>
      <c r="AQ279" s="10"/>
      <c r="AR279" s="244"/>
      <c r="AS279" s="10"/>
      <c r="AT279" s="32"/>
      <c r="AU279" s="10"/>
      <c r="AV279" s="244"/>
      <c r="AW279" s="10"/>
      <c r="AX279" s="244"/>
      <c r="AY279" s="7"/>
      <c r="AZ279" s="249"/>
      <c r="BA279" s="10"/>
      <c r="BB279" s="244"/>
      <c r="BC279" s="7"/>
      <c r="BD279" s="249"/>
      <c r="BE279" s="7"/>
      <c r="BF279" s="249"/>
      <c r="BG279" s="7"/>
      <c r="BH279" s="8"/>
      <c r="BI279" s="7"/>
      <c r="BJ279" s="249"/>
      <c r="BK279" s="7"/>
      <c r="BL279" s="249"/>
      <c r="BM279" s="7"/>
      <c r="BN279" s="249"/>
      <c r="BO279" s="7"/>
      <c r="BP279" s="249"/>
      <c r="BQ279" s="7"/>
      <c r="BR279" s="8"/>
      <c r="BS279" s="7"/>
      <c r="BT279" s="8"/>
      <c r="BV279" s="41"/>
      <c r="BW279" s="41">
        <f t="shared" si="33"/>
        <v>0</v>
      </c>
      <c r="BX279">
        <f t="shared" si="32"/>
        <v>0</v>
      </c>
      <c r="BZ279" s="39"/>
    </row>
    <row r="280" spans="1:78">
      <c r="A280">
        <v>207</v>
      </c>
      <c r="B280" s="6"/>
      <c r="C280" s="10"/>
      <c r="D280" s="32"/>
      <c r="E280" s="10"/>
      <c r="F280" s="32"/>
      <c r="G280" s="10"/>
      <c r="H280" s="32"/>
      <c r="I280" s="10"/>
      <c r="J280" s="32"/>
      <c r="K280" s="10"/>
      <c r="L280" s="32"/>
      <c r="M280" s="10"/>
      <c r="N280" s="32"/>
      <c r="O280" s="10"/>
      <c r="P280" s="32"/>
      <c r="Q280" s="10"/>
      <c r="R280" s="32"/>
      <c r="S280" s="10"/>
      <c r="T280" s="32"/>
      <c r="U280" s="10"/>
      <c r="V280" s="32"/>
      <c r="W280" s="10"/>
      <c r="X280" s="32"/>
      <c r="Y280" s="10"/>
      <c r="Z280" s="32"/>
      <c r="AA280" s="10"/>
      <c r="AB280" s="32"/>
      <c r="AC280" s="10"/>
      <c r="AD280" s="32"/>
      <c r="AE280" s="10"/>
      <c r="AF280" s="32"/>
      <c r="AG280" s="10"/>
      <c r="AH280" s="32"/>
      <c r="AI280" s="10"/>
      <c r="AJ280" s="32"/>
      <c r="AK280" s="10"/>
      <c r="AL280" s="32"/>
      <c r="AM280" s="10"/>
      <c r="AN280" s="32"/>
      <c r="AO280" s="10"/>
      <c r="AP280" s="32"/>
      <c r="AQ280" s="10"/>
      <c r="AR280" s="244"/>
      <c r="AS280" s="10"/>
      <c r="AT280" s="32"/>
      <c r="AU280" s="10"/>
      <c r="AV280" s="244"/>
      <c r="AW280" s="10"/>
      <c r="AX280" s="244"/>
      <c r="AY280" s="7"/>
      <c r="AZ280" s="249"/>
      <c r="BA280" s="10"/>
      <c r="BB280" s="244"/>
      <c r="BC280" s="7"/>
      <c r="BD280" s="249"/>
      <c r="BE280" s="7"/>
      <c r="BF280" s="249"/>
      <c r="BG280" s="7"/>
      <c r="BH280" s="8"/>
      <c r="BI280" s="7"/>
      <c r="BJ280" s="249"/>
      <c r="BK280" s="7"/>
      <c r="BL280" s="249"/>
      <c r="BM280" s="7"/>
      <c r="BN280" s="249"/>
      <c r="BO280" s="7"/>
      <c r="BP280" s="249"/>
      <c r="BQ280" s="7"/>
      <c r="BR280" s="8"/>
      <c r="BS280" s="7"/>
      <c r="BT280" s="8"/>
      <c r="BV280" s="41"/>
      <c r="BW280" s="41">
        <f t="shared" si="33"/>
        <v>0</v>
      </c>
      <c r="BX280">
        <f t="shared" si="32"/>
        <v>0</v>
      </c>
    </row>
    <row r="281" spans="1:78">
      <c r="A281">
        <v>208</v>
      </c>
      <c r="B281" s="6"/>
      <c r="C281" s="10"/>
      <c r="D281" s="32"/>
      <c r="E281" s="10"/>
      <c r="F281" s="32"/>
      <c r="G281" s="10"/>
      <c r="H281" s="32"/>
      <c r="I281" s="10"/>
      <c r="J281" s="32"/>
      <c r="K281" s="10"/>
      <c r="L281" s="32"/>
      <c r="M281" s="10"/>
      <c r="N281" s="32"/>
      <c r="O281" s="10"/>
      <c r="P281" s="32"/>
      <c r="Q281" s="10"/>
      <c r="R281" s="32"/>
      <c r="S281" s="10"/>
      <c r="T281" s="32"/>
      <c r="U281" s="10"/>
      <c r="V281" s="32"/>
      <c r="W281" s="10"/>
      <c r="X281" s="32"/>
      <c r="Y281" s="10"/>
      <c r="Z281" s="32"/>
      <c r="AA281" s="10"/>
      <c r="AB281" s="32"/>
      <c r="AC281" s="10"/>
      <c r="AD281" s="32"/>
      <c r="AE281" s="10"/>
      <c r="AF281" s="32"/>
      <c r="AG281" s="10"/>
      <c r="AH281" s="32"/>
      <c r="AI281" s="10"/>
      <c r="AJ281" s="32"/>
      <c r="AK281" s="10"/>
      <c r="AL281" s="32"/>
      <c r="AM281" s="10"/>
      <c r="AN281" s="32"/>
      <c r="AO281" s="10"/>
      <c r="AP281" s="32"/>
      <c r="AQ281" s="10"/>
      <c r="AR281" s="244"/>
      <c r="AS281" s="10"/>
      <c r="AT281" s="32"/>
      <c r="AU281" s="10"/>
      <c r="AV281" s="244"/>
      <c r="AW281" s="10"/>
      <c r="AX281" s="244"/>
      <c r="AY281" s="7"/>
      <c r="AZ281" s="249"/>
      <c r="BA281" s="10"/>
      <c r="BB281" s="244"/>
      <c r="BC281" s="7"/>
      <c r="BD281" s="249"/>
      <c r="BE281" s="7"/>
      <c r="BF281" s="249"/>
      <c r="BG281" s="7"/>
      <c r="BH281" s="8"/>
      <c r="BI281" s="7"/>
      <c r="BJ281" s="249"/>
      <c r="BK281" s="7"/>
      <c r="BL281" s="249"/>
      <c r="BM281" s="7"/>
      <c r="BN281" s="249"/>
      <c r="BO281" s="7"/>
      <c r="BP281" s="249"/>
      <c r="BQ281" s="7"/>
      <c r="BR281" s="8"/>
      <c r="BS281" s="7"/>
      <c r="BT281" s="8"/>
      <c r="BV281" s="41"/>
      <c r="BW281" s="41">
        <f t="shared" si="33"/>
        <v>0</v>
      </c>
      <c r="BX281">
        <f t="shared" si="32"/>
        <v>0</v>
      </c>
    </row>
    <row r="282" spans="1:78">
      <c r="A282">
        <v>209</v>
      </c>
      <c r="B282" s="6"/>
      <c r="C282" s="10"/>
      <c r="D282" s="32"/>
      <c r="E282" s="10"/>
      <c r="F282" s="32"/>
      <c r="G282" s="10"/>
      <c r="H282" s="32"/>
      <c r="I282" s="10"/>
      <c r="J282" s="32"/>
      <c r="K282" s="10"/>
      <c r="L282" s="32"/>
      <c r="M282" s="10"/>
      <c r="N282" s="32"/>
      <c r="O282" s="10"/>
      <c r="P282" s="32"/>
      <c r="Q282" s="10"/>
      <c r="R282" s="32"/>
      <c r="S282" s="10"/>
      <c r="T282" s="32"/>
      <c r="U282" s="10"/>
      <c r="V282" s="32"/>
      <c r="W282" s="10"/>
      <c r="X282" s="32"/>
      <c r="Y282" s="10"/>
      <c r="Z282" s="32"/>
      <c r="AA282" s="10"/>
      <c r="AB282" s="32"/>
      <c r="AC282" s="10"/>
      <c r="AD282" s="32"/>
      <c r="AE282" s="10"/>
      <c r="AF282" s="32"/>
      <c r="AG282" s="10"/>
      <c r="AH282" s="32"/>
      <c r="AI282" s="10"/>
      <c r="AJ282" s="32"/>
      <c r="AK282" s="10"/>
      <c r="AL282" s="32"/>
      <c r="AM282" s="10"/>
      <c r="AN282" s="32"/>
      <c r="AO282" s="10"/>
      <c r="AP282" s="32"/>
      <c r="AQ282" s="10"/>
      <c r="AR282" s="244"/>
      <c r="AS282" s="10"/>
      <c r="AT282" s="32"/>
      <c r="AU282" s="10"/>
      <c r="AV282" s="244"/>
      <c r="AW282" s="10"/>
      <c r="AX282" s="244"/>
      <c r="AY282" s="7"/>
      <c r="AZ282" s="249"/>
      <c r="BA282" s="10"/>
      <c r="BB282" s="244"/>
      <c r="BC282" s="7"/>
      <c r="BD282" s="249"/>
      <c r="BE282" s="7"/>
      <c r="BF282" s="249"/>
      <c r="BG282" s="7"/>
      <c r="BH282" s="8"/>
      <c r="BI282" s="7"/>
      <c r="BJ282" s="249"/>
      <c r="BK282" s="7"/>
      <c r="BL282" s="249"/>
      <c r="BM282" s="7"/>
      <c r="BN282" s="249"/>
      <c r="BO282" s="7"/>
      <c r="BP282" s="249"/>
      <c r="BQ282" s="7"/>
      <c r="BR282" s="8"/>
      <c r="BS282" s="7"/>
      <c r="BT282" s="8"/>
      <c r="BV282" s="41"/>
      <c r="BW282" s="41">
        <f t="shared" si="33"/>
        <v>0</v>
      </c>
      <c r="BX282">
        <f t="shared" si="32"/>
        <v>0</v>
      </c>
    </row>
    <row r="283" spans="1:78">
      <c r="A283">
        <v>210</v>
      </c>
      <c r="B283" s="6"/>
      <c r="C283" s="10"/>
      <c r="D283" s="32"/>
      <c r="E283" s="10"/>
      <c r="F283" s="32"/>
      <c r="G283" s="10"/>
      <c r="H283" s="32"/>
      <c r="I283" s="10"/>
      <c r="J283" s="32"/>
      <c r="K283" s="10"/>
      <c r="L283" s="32"/>
      <c r="M283" s="10"/>
      <c r="N283" s="32"/>
      <c r="O283" s="10"/>
      <c r="P283" s="32"/>
      <c r="Q283" s="10"/>
      <c r="R283" s="32"/>
      <c r="S283" s="10"/>
      <c r="T283" s="32"/>
      <c r="U283" s="10"/>
      <c r="V283" s="32"/>
      <c r="W283" s="10"/>
      <c r="X283" s="32"/>
      <c r="Y283" s="10"/>
      <c r="Z283" s="32"/>
      <c r="AA283" s="10"/>
      <c r="AB283" s="32"/>
      <c r="AC283" s="10"/>
      <c r="AD283" s="32"/>
      <c r="AE283" s="10"/>
      <c r="AF283" s="32"/>
      <c r="AG283" s="10"/>
      <c r="AH283" s="32"/>
      <c r="AI283" s="10"/>
      <c r="AJ283" s="32"/>
      <c r="AK283" s="10"/>
      <c r="AL283" s="32"/>
      <c r="AM283" s="10"/>
      <c r="AN283" s="32"/>
      <c r="AO283" s="10"/>
      <c r="AP283" s="32"/>
      <c r="AQ283" s="10"/>
      <c r="AR283" s="244"/>
      <c r="AS283" s="10"/>
      <c r="AT283" s="32"/>
      <c r="AU283" s="10"/>
      <c r="AV283" s="244"/>
      <c r="AW283" s="10"/>
      <c r="AX283" s="244"/>
      <c r="AY283" s="7"/>
      <c r="AZ283" s="249"/>
      <c r="BA283" s="10"/>
      <c r="BB283" s="244"/>
      <c r="BC283" s="7"/>
      <c r="BD283" s="249"/>
      <c r="BE283" s="7"/>
      <c r="BF283" s="249"/>
      <c r="BG283" s="7"/>
      <c r="BH283" s="8"/>
      <c r="BI283" s="7"/>
      <c r="BJ283" s="249"/>
      <c r="BK283" s="7"/>
      <c r="BL283" s="249"/>
      <c r="BM283" s="7"/>
      <c r="BN283" s="249"/>
      <c r="BO283" s="7"/>
      <c r="BP283" s="249"/>
      <c r="BQ283" s="7"/>
      <c r="BR283" s="8"/>
      <c r="BS283" s="7"/>
      <c r="BT283" s="8"/>
      <c r="BV283" s="41"/>
      <c r="BW283" s="41">
        <f t="shared" si="33"/>
        <v>0</v>
      </c>
      <c r="BX283">
        <f t="shared" si="32"/>
        <v>0</v>
      </c>
    </row>
    <row r="284" spans="1:78">
      <c r="A284">
        <v>211</v>
      </c>
      <c r="B284" s="6"/>
      <c r="C284" s="10"/>
      <c r="D284" s="32"/>
      <c r="E284" s="10"/>
      <c r="F284" s="32"/>
      <c r="G284" s="10"/>
      <c r="H284" s="32"/>
      <c r="I284" s="10"/>
      <c r="J284" s="32"/>
      <c r="K284" s="10"/>
      <c r="L284" s="32"/>
      <c r="M284" s="10"/>
      <c r="N284" s="32"/>
      <c r="O284" s="10"/>
      <c r="P284" s="32"/>
      <c r="Q284" s="10"/>
      <c r="R284" s="32"/>
      <c r="S284" s="10"/>
      <c r="T284" s="32"/>
      <c r="U284" s="10"/>
      <c r="V284" s="32"/>
      <c r="W284" s="10"/>
      <c r="X284" s="32"/>
      <c r="Y284" s="10"/>
      <c r="Z284" s="32"/>
      <c r="AA284" s="10"/>
      <c r="AB284" s="32"/>
      <c r="AC284" s="10"/>
      <c r="AD284" s="32"/>
      <c r="AE284" s="10"/>
      <c r="AF284" s="32"/>
      <c r="AG284" s="10"/>
      <c r="AH284" s="32"/>
      <c r="AI284" s="10"/>
      <c r="AJ284" s="32"/>
      <c r="AK284" s="10"/>
      <c r="AL284" s="32"/>
      <c r="AM284" s="10"/>
      <c r="AN284" s="32"/>
      <c r="AO284" s="10"/>
      <c r="AP284" s="32"/>
      <c r="AQ284" s="10"/>
      <c r="AR284" s="244"/>
      <c r="AS284" s="10"/>
      <c r="AT284" s="32"/>
      <c r="AU284" s="10"/>
      <c r="AV284" s="244"/>
      <c r="AW284" s="10"/>
      <c r="AX284" s="244"/>
      <c r="AY284" s="7"/>
      <c r="AZ284" s="249"/>
      <c r="BA284" s="10"/>
      <c r="BB284" s="244"/>
      <c r="BC284" s="7"/>
      <c r="BD284" s="249"/>
      <c r="BE284" s="7"/>
      <c r="BF284" s="249"/>
      <c r="BG284" s="7"/>
      <c r="BH284" s="8"/>
      <c r="BI284" s="7"/>
      <c r="BJ284" s="249"/>
      <c r="BK284" s="7"/>
      <c r="BL284" s="249"/>
      <c r="BM284" s="7"/>
      <c r="BN284" s="249"/>
      <c r="BO284" s="7"/>
      <c r="BP284" s="249"/>
      <c r="BQ284" s="7"/>
      <c r="BR284" s="8"/>
      <c r="BS284" s="7"/>
      <c r="BT284" s="8"/>
      <c r="BV284" s="41"/>
      <c r="BW284" s="41">
        <f t="shared" si="33"/>
        <v>0</v>
      </c>
      <c r="BX284">
        <f t="shared" si="32"/>
        <v>0</v>
      </c>
    </row>
    <row r="285" spans="1:78">
      <c r="A285">
        <v>212</v>
      </c>
      <c r="B285" s="6"/>
      <c r="C285" s="10"/>
      <c r="D285" s="32"/>
      <c r="E285" s="10"/>
      <c r="F285" s="32"/>
      <c r="G285" s="10"/>
      <c r="H285" s="32"/>
      <c r="I285" s="10"/>
      <c r="J285" s="32"/>
      <c r="K285" s="94"/>
      <c r="L285" s="32"/>
      <c r="M285" s="10"/>
      <c r="N285" s="32"/>
      <c r="O285" s="10"/>
      <c r="P285" s="32"/>
      <c r="Q285" s="10"/>
      <c r="R285" s="32"/>
      <c r="S285" s="10"/>
      <c r="T285" s="32"/>
      <c r="U285" s="10"/>
      <c r="V285" s="32"/>
      <c r="W285" s="10"/>
      <c r="X285" s="32"/>
      <c r="Y285" s="10"/>
      <c r="Z285" s="32"/>
      <c r="AA285" s="10"/>
      <c r="AB285" s="32"/>
      <c r="AC285" s="10"/>
      <c r="AD285" s="32"/>
      <c r="AE285" s="10"/>
      <c r="AF285" s="32"/>
      <c r="AG285" s="10"/>
      <c r="AH285" s="32"/>
      <c r="AI285" s="10"/>
      <c r="AJ285" s="32"/>
      <c r="AK285" s="10"/>
      <c r="AL285" s="32"/>
      <c r="AM285" s="10"/>
      <c r="AN285" s="32"/>
      <c r="AO285" s="10"/>
      <c r="AP285" s="32"/>
      <c r="AQ285" s="10"/>
      <c r="AR285" s="244"/>
      <c r="AS285" s="10"/>
      <c r="AT285" s="32"/>
      <c r="AU285" s="10"/>
      <c r="AV285" s="244"/>
      <c r="AW285" s="10"/>
      <c r="AX285" s="244"/>
      <c r="AY285" s="7"/>
      <c r="AZ285" s="249"/>
      <c r="BA285" s="10"/>
      <c r="BB285" s="244"/>
      <c r="BC285" s="7"/>
      <c r="BD285" s="249"/>
      <c r="BE285" s="7"/>
      <c r="BF285" s="249"/>
      <c r="BG285" s="7"/>
      <c r="BH285" s="8"/>
      <c r="BI285" s="7"/>
      <c r="BJ285" s="249"/>
      <c r="BK285" s="7"/>
      <c r="BL285" s="249"/>
      <c r="BM285" s="7"/>
      <c r="BN285" s="249"/>
      <c r="BO285" s="7"/>
      <c r="BP285" s="249"/>
      <c r="BQ285" s="7"/>
      <c r="BR285" s="8"/>
      <c r="BS285" s="7"/>
      <c r="BT285" s="8"/>
      <c r="BV285" s="41"/>
      <c r="BW285" s="41">
        <f t="shared" si="33"/>
        <v>0</v>
      </c>
      <c r="BX285">
        <f t="shared" si="32"/>
        <v>0</v>
      </c>
      <c r="BZ285" s="39"/>
    </row>
    <row r="286" spans="1:78">
      <c r="A286">
        <v>213</v>
      </c>
      <c r="B286" s="6"/>
      <c r="C286" s="10"/>
      <c r="D286" s="32"/>
      <c r="E286" s="10"/>
      <c r="F286" s="32"/>
      <c r="G286" s="10"/>
      <c r="H286" s="32"/>
      <c r="I286" s="10"/>
      <c r="J286" s="32"/>
      <c r="K286" s="94"/>
      <c r="L286" s="32"/>
      <c r="M286" s="10"/>
      <c r="N286" s="32"/>
      <c r="O286" s="10"/>
      <c r="P286" s="32"/>
      <c r="Q286" s="10"/>
      <c r="R286" s="32"/>
      <c r="S286" s="10"/>
      <c r="T286" s="32"/>
      <c r="U286" s="10"/>
      <c r="V286" s="32"/>
      <c r="W286" s="10"/>
      <c r="X286" s="32"/>
      <c r="Y286" s="10"/>
      <c r="Z286" s="32"/>
      <c r="AA286" s="10"/>
      <c r="AB286" s="32"/>
      <c r="AC286" s="10"/>
      <c r="AD286" s="32"/>
      <c r="AE286" s="10"/>
      <c r="AF286" s="32"/>
      <c r="AG286" s="10"/>
      <c r="AH286" s="32"/>
      <c r="AI286" s="10"/>
      <c r="AJ286" s="32"/>
      <c r="AK286" s="10"/>
      <c r="AL286" s="32"/>
      <c r="AM286" s="10"/>
      <c r="AN286" s="32"/>
      <c r="AO286" s="10"/>
      <c r="AP286" s="32"/>
      <c r="AQ286" s="10"/>
      <c r="AR286" s="244"/>
      <c r="AS286" s="10"/>
      <c r="AT286" s="32"/>
      <c r="AU286" s="10"/>
      <c r="AV286" s="244"/>
      <c r="AW286" s="10"/>
      <c r="AX286" s="244"/>
      <c r="AY286" s="7"/>
      <c r="AZ286" s="249"/>
      <c r="BA286" s="10"/>
      <c r="BB286" s="244"/>
      <c r="BC286" s="7"/>
      <c r="BD286" s="249"/>
      <c r="BE286" s="7"/>
      <c r="BF286" s="249"/>
      <c r="BG286" s="7"/>
      <c r="BH286" s="8"/>
      <c r="BI286" s="7"/>
      <c r="BJ286" s="249"/>
      <c r="BK286" s="7"/>
      <c r="BL286" s="249"/>
      <c r="BM286" s="7"/>
      <c r="BN286" s="249"/>
      <c r="BO286" s="7"/>
      <c r="BP286" s="249"/>
      <c r="BQ286" s="7"/>
      <c r="BR286" s="8"/>
      <c r="BS286" s="7"/>
      <c r="BT286" s="8"/>
      <c r="BV286" s="41"/>
      <c r="BW286" s="41">
        <f t="shared" si="33"/>
        <v>0</v>
      </c>
      <c r="BX286">
        <f t="shared" si="32"/>
        <v>0</v>
      </c>
      <c r="BZ286" s="39"/>
    </row>
    <row r="287" spans="1:78">
      <c r="A287">
        <v>214</v>
      </c>
      <c r="B287" s="6"/>
      <c r="C287" s="10"/>
      <c r="D287" s="32"/>
      <c r="E287" s="10"/>
      <c r="F287" s="32"/>
      <c r="G287" s="10"/>
      <c r="H287" s="32"/>
      <c r="I287" s="10"/>
      <c r="J287" s="32"/>
      <c r="K287" s="10"/>
      <c r="L287" s="32"/>
      <c r="M287" s="10"/>
      <c r="N287" s="32"/>
      <c r="O287" s="10"/>
      <c r="P287" s="32"/>
      <c r="Q287" s="10"/>
      <c r="R287" s="32"/>
      <c r="S287" s="10"/>
      <c r="T287" s="32"/>
      <c r="U287" s="10"/>
      <c r="V287" s="32"/>
      <c r="W287" s="10"/>
      <c r="X287" s="32"/>
      <c r="Y287" s="10"/>
      <c r="Z287" s="32"/>
      <c r="AA287" s="10"/>
      <c r="AB287" s="32"/>
      <c r="AC287" s="10"/>
      <c r="AD287" s="32"/>
      <c r="AE287" s="10"/>
      <c r="AF287" s="32"/>
      <c r="AG287" s="10"/>
      <c r="AH287" s="32"/>
      <c r="AI287" s="10"/>
      <c r="AJ287" s="32"/>
      <c r="AK287" s="10"/>
      <c r="AL287" s="32"/>
      <c r="AM287" s="10"/>
      <c r="AN287" s="32"/>
      <c r="AO287" s="10"/>
      <c r="AP287" s="32"/>
      <c r="AQ287" s="10"/>
      <c r="AR287" s="244"/>
      <c r="AS287" s="10"/>
      <c r="AT287" s="32"/>
      <c r="AU287" s="10"/>
      <c r="AV287" s="244"/>
      <c r="AW287" s="10"/>
      <c r="AX287" s="244"/>
      <c r="AY287" s="7"/>
      <c r="AZ287" s="249"/>
      <c r="BA287" s="10"/>
      <c r="BB287" s="244"/>
      <c r="BC287" s="7"/>
      <c r="BD287" s="249"/>
      <c r="BE287" s="7"/>
      <c r="BF287" s="249"/>
      <c r="BG287" s="7"/>
      <c r="BH287" s="8"/>
      <c r="BI287" s="7"/>
      <c r="BJ287" s="249"/>
      <c r="BK287" s="7"/>
      <c r="BL287" s="249"/>
      <c r="BM287" s="7"/>
      <c r="BN287" s="249"/>
      <c r="BO287" s="7"/>
      <c r="BP287" s="249"/>
      <c r="BQ287" s="7"/>
      <c r="BR287" s="8"/>
      <c r="BS287" s="7"/>
      <c r="BT287" s="8"/>
      <c r="BV287" s="41"/>
      <c r="BW287" s="41">
        <f t="shared" si="33"/>
        <v>0</v>
      </c>
      <c r="BX287">
        <f t="shared" si="32"/>
        <v>0</v>
      </c>
    </row>
    <row r="288" spans="1:78">
      <c r="A288">
        <v>215</v>
      </c>
      <c r="B288" s="6"/>
      <c r="C288" s="10"/>
      <c r="D288" s="32"/>
      <c r="E288" s="10"/>
      <c r="F288" s="32"/>
      <c r="G288" s="10"/>
      <c r="H288" s="32"/>
      <c r="I288" s="10"/>
      <c r="J288" s="32"/>
      <c r="K288" s="10"/>
      <c r="L288" s="32"/>
      <c r="M288" s="10"/>
      <c r="N288" s="32"/>
      <c r="O288" s="10"/>
      <c r="P288" s="32"/>
      <c r="Q288" s="10"/>
      <c r="R288" s="32"/>
      <c r="S288" s="10"/>
      <c r="T288" s="32"/>
      <c r="U288" s="10"/>
      <c r="V288" s="32"/>
      <c r="W288" s="10"/>
      <c r="X288" s="32"/>
      <c r="Y288" s="10"/>
      <c r="Z288" s="32"/>
      <c r="AA288" s="10"/>
      <c r="AB288" s="32"/>
      <c r="AC288" s="10"/>
      <c r="AD288" s="32"/>
      <c r="AE288" s="10"/>
      <c r="AF288" s="32"/>
      <c r="AG288" s="10"/>
      <c r="AH288" s="32"/>
      <c r="AI288" s="10"/>
      <c r="AJ288" s="32"/>
      <c r="AK288" s="10"/>
      <c r="AL288" s="32"/>
      <c r="AM288" s="10"/>
      <c r="AN288" s="32"/>
      <c r="AO288" s="10"/>
      <c r="AP288" s="32"/>
      <c r="AQ288" s="10"/>
      <c r="AR288" s="244"/>
      <c r="AS288" s="10"/>
      <c r="AT288" s="32"/>
      <c r="AU288" s="10"/>
      <c r="AV288" s="244"/>
      <c r="AW288" s="10"/>
      <c r="AX288" s="244"/>
      <c r="AY288" s="7"/>
      <c r="AZ288" s="249"/>
      <c r="BA288" s="10"/>
      <c r="BB288" s="244"/>
      <c r="BC288" s="7"/>
      <c r="BD288" s="249"/>
      <c r="BE288" s="7"/>
      <c r="BF288" s="249"/>
      <c r="BG288" s="7"/>
      <c r="BH288" s="8"/>
      <c r="BI288" s="7"/>
      <c r="BJ288" s="249"/>
      <c r="BK288" s="7"/>
      <c r="BL288" s="249"/>
      <c r="BM288" s="7"/>
      <c r="BN288" s="249"/>
      <c r="BO288" s="7"/>
      <c r="BP288" s="249"/>
      <c r="BQ288" s="7"/>
      <c r="BR288" s="8"/>
      <c r="BS288" s="7"/>
      <c r="BT288" s="8"/>
      <c r="BV288" s="41"/>
      <c r="BW288" s="41">
        <f t="shared" si="33"/>
        <v>0</v>
      </c>
      <c r="BX288">
        <f t="shared" si="32"/>
        <v>0</v>
      </c>
    </row>
    <row r="289" spans="1:78">
      <c r="A289">
        <v>216</v>
      </c>
      <c r="B289" s="6"/>
      <c r="C289" s="10"/>
      <c r="D289" s="32"/>
      <c r="E289" s="10"/>
      <c r="F289" s="32"/>
      <c r="G289" s="10"/>
      <c r="H289" s="32"/>
      <c r="I289" s="10"/>
      <c r="J289" s="32"/>
      <c r="K289" s="10"/>
      <c r="L289" s="32"/>
      <c r="M289" s="10"/>
      <c r="N289" s="32"/>
      <c r="O289" s="10"/>
      <c r="P289" s="32"/>
      <c r="Q289" s="10"/>
      <c r="R289" s="32"/>
      <c r="S289" s="10"/>
      <c r="T289" s="32"/>
      <c r="U289" s="10"/>
      <c r="V289" s="32"/>
      <c r="W289" s="10"/>
      <c r="X289" s="32"/>
      <c r="Y289" s="10"/>
      <c r="Z289" s="32"/>
      <c r="AA289" s="10"/>
      <c r="AB289" s="32"/>
      <c r="AC289" s="10"/>
      <c r="AD289" s="32"/>
      <c r="AE289" s="10"/>
      <c r="AF289" s="32"/>
      <c r="AG289" s="10"/>
      <c r="AH289" s="32"/>
      <c r="AI289" s="10"/>
      <c r="AJ289" s="32"/>
      <c r="AK289" s="10"/>
      <c r="AL289" s="32"/>
      <c r="AM289" s="10"/>
      <c r="AN289" s="32"/>
      <c r="AO289" s="10"/>
      <c r="AP289" s="32"/>
      <c r="AQ289" s="10"/>
      <c r="AR289" s="244"/>
      <c r="AS289" s="10"/>
      <c r="AT289" s="32"/>
      <c r="AU289" s="10"/>
      <c r="AV289" s="244"/>
      <c r="AW289" s="10"/>
      <c r="AX289" s="244"/>
      <c r="AY289" s="7"/>
      <c r="AZ289" s="249"/>
      <c r="BA289" s="10"/>
      <c r="BB289" s="244"/>
      <c r="BC289" s="7"/>
      <c r="BD289" s="249"/>
      <c r="BE289" s="7"/>
      <c r="BF289" s="249"/>
      <c r="BG289" s="7"/>
      <c r="BH289" s="8"/>
      <c r="BI289" s="7"/>
      <c r="BJ289" s="249"/>
      <c r="BK289" s="7"/>
      <c r="BL289" s="249"/>
      <c r="BM289" s="7"/>
      <c r="BN289" s="249"/>
      <c r="BO289" s="7"/>
      <c r="BP289" s="249"/>
      <c r="BQ289" s="7"/>
      <c r="BR289" s="8"/>
      <c r="BS289" s="7"/>
      <c r="BT289" s="8"/>
      <c r="BV289" s="41"/>
      <c r="BW289" s="41">
        <f t="shared" si="33"/>
        <v>0</v>
      </c>
      <c r="BX289">
        <f t="shared" si="32"/>
        <v>0</v>
      </c>
    </row>
    <row r="290" spans="1:78">
      <c r="A290">
        <v>217</v>
      </c>
      <c r="B290" s="6"/>
      <c r="C290" s="10"/>
      <c r="D290" s="32"/>
      <c r="E290" s="10"/>
      <c r="F290" s="32"/>
      <c r="G290" s="10"/>
      <c r="H290" s="32"/>
      <c r="I290" s="10"/>
      <c r="J290" s="32"/>
      <c r="K290" s="10"/>
      <c r="L290" s="32"/>
      <c r="M290" s="10"/>
      <c r="N290" s="32"/>
      <c r="O290" s="10"/>
      <c r="P290" s="32"/>
      <c r="Q290" s="10"/>
      <c r="R290" s="32"/>
      <c r="S290" s="10"/>
      <c r="T290" s="32"/>
      <c r="U290" s="10"/>
      <c r="V290" s="32"/>
      <c r="W290" s="10"/>
      <c r="X290" s="32"/>
      <c r="Y290" s="10"/>
      <c r="Z290" s="32"/>
      <c r="AA290" s="10"/>
      <c r="AB290" s="32"/>
      <c r="AC290" s="10"/>
      <c r="AD290" s="32"/>
      <c r="AE290" s="10"/>
      <c r="AF290" s="32"/>
      <c r="AG290" s="10"/>
      <c r="AH290" s="32"/>
      <c r="AI290" s="10"/>
      <c r="AJ290" s="32"/>
      <c r="AK290" s="10"/>
      <c r="AL290" s="32"/>
      <c r="AM290" s="10"/>
      <c r="AN290" s="32"/>
      <c r="AO290" s="10"/>
      <c r="AP290" s="32"/>
      <c r="AQ290" s="10"/>
      <c r="AR290" s="244"/>
      <c r="AS290" s="10"/>
      <c r="AT290" s="32"/>
      <c r="AU290" s="10"/>
      <c r="AV290" s="244"/>
      <c r="AW290" s="10"/>
      <c r="AX290" s="244"/>
      <c r="AY290" s="7"/>
      <c r="AZ290" s="249"/>
      <c r="BA290" s="10"/>
      <c r="BB290" s="244"/>
      <c r="BC290" s="7"/>
      <c r="BD290" s="249"/>
      <c r="BE290" s="7"/>
      <c r="BF290" s="249"/>
      <c r="BG290" s="7"/>
      <c r="BH290" s="8"/>
      <c r="BI290" s="7"/>
      <c r="BJ290" s="249"/>
      <c r="BK290" s="7"/>
      <c r="BL290" s="249"/>
      <c r="BM290" s="7"/>
      <c r="BN290" s="249"/>
      <c r="BO290" s="7"/>
      <c r="BP290" s="249"/>
      <c r="BQ290" s="7"/>
      <c r="BR290" s="8"/>
      <c r="BS290" s="7"/>
      <c r="BT290" s="8"/>
      <c r="BV290" s="41"/>
      <c r="BW290" s="41">
        <f t="shared" si="33"/>
        <v>0</v>
      </c>
      <c r="BX290">
        <f t="shared" si="32"/>
        <v>0</v>
      </c>
    </row>
    <row r="291" spans="1:78">
      <c r="A291">
        <v>218</v>
      </c>
      <c r="B291" s="6"/>
      <c r="C291" s="10"/>
      <c r="D291" s="32"/>
      <c r="E291" s="10"/>
      <c r="F291" s="32"/>
      <c r="G291" s="10"/>
      <c r="H291" s="32"/>
      <c r="I291" s="10"/>
      <c r="J291" s="32"/>
      <c r="K291" s="94"/>
      <c r="L291" s="32"/>
      <c r="M291" s="10"/>
      <c r="N291" s="32"/>
      <c r="O291" s="10"/>
      <c r="P291" s="32"/>
      <c r="Q291" s="10"/>
      <c r="R291" s="32"/>
      <c r="S291" s="10"/>
      <c r="T291" s="32"/>
      <c r="U291" s="10"/>
      <c r="V291" s="32"/>
      <c r="W291" s="10"/>
      <c r="X291" s="32"/>
      <c r="Y291" s="10"/>
      <c r="Z291" s="32"/>
      <c r="AA291" s="10"/>
      <c r="AB291" s="32"/>
      <c r="AC291" s="10"/>
      <c r="AD291" s="32"/>
      <c r="AE291" s="10"/>
      <c r="AF291" s="32"/>
      <c r="AG291" s="10"/>
      <c r="AH291" s="32"/>
      <c r="AI291" s="10"/>
      <c r="AJ291" s="32"/>
      <c r="AK291" s="10"/>
      <c r="AL291" s="32"/>
      <c r="AM291" s="10"/>
      <c r="AN291" s="32"/>
      <c r="AO291" s="10"/>
      <c r="AP291" s="32"/>
      <c r="AQ291" s="10"/>
      <c r="AR291" s="244"/>
      <c r="AS291" s="10"/>
      <c r="AT291" s="32"/>
      <c r="AU291" s="10"/>
      <c r="AV291" s="244"/>
      <c r="AW291" s="10"/>
      <c r="AX291" s="244"/>
      <c r="AY291" s="7"/>
      <c r="AZ291" s="249"/>
      <c r="BA291" s="10"/>
      <c r="BB291" s="244"/>
      <c r="BC291" s="7"/>
      <c r="BD291" s="249"/>
      <c r="BE291" s="7"/>
      <c r="BF291" s="249"/>
      <c r="BG291" s="7"/>
      <c r="BH291" s="8"/>
      <c r="BI291" s="7"/>
      <c r="BJ291" s="249"/>
      <c r="BK291" s="7"/>
      <c r="BL291" s="249"/>
      <c r="BM291" s="7"/>
      <c r="BN291" s="249"/>
      <c r="BO291" s="7"/>
      <c r="BP291" s="249"/>
      <c r="BQ291" s="7"/>
      <c r="BR291" s="8"/>
      <c r="BS291" s="7"/>
      <c r="BT291" s="8"/>
      <c r="BV291" s="41"/>
      <c r="BW291" s="41">
        <f t="shared" si="33"/>
        <v>0</v>
      </c>
      <c r="BX291">
        <f t="shared" si="32"/>
        <v>0</v>
      </c>
      <c r="BZ291" s="39"/>
    </row>
    <row r="292" spans="1:78">
      <c r="A292">
        <v>219</v>
      </c>
      <c r="B292" s="6"/>
      <c r="C292" s="10"/>
      <c r="D292" s="32"/>
      <c r="E292" s="10"/>
      <c r="F292" s="32"/>
      <c r="G292" s="10"/>
      <c r="H292" s="32"/>
      <c r="I292" s="10"/>
      <c r="J292" s="32"/>
      <c r="K292" s="94"/>
      <c r="L292" s="32"/>
      <c r="M292" s="10"/>
      <c r="N292" s="32"/>
      <c r="O292" s="10"/>
      <c r="P292" s="32"/>
      <c r="Q292" s="10"/>
      <c r="R292" s="32"/>
      <c r="S292" s="10"/>
      <c r="T292" s="32"/>
      <c r="U292" s="10"/>
      <c r="V292" s="32"/>
      <c r="W292" s="10"/>
      <c r="X292" s="32"/>
      <c r="Y292" s="10"/>
      <c r="Z292" s="32"/>
      <c r="AA292" s="10"/>
      <c r="AB292" s="32"/>
      <c r="AC292" s="10"/>
      <c r="AD292" s="32"/>
      <c r="AE292" s="10"/>
      <c r="AF292" s="32"/>
      <c r="AG292" s="10"/>
      <c r="AH292" s="32"/>
      <c r="AI292" s="10"/>
      <c r="AJ292" s="32"/>
      <c r="AK292" s="10"/>
      <c r="AL292" s="32"/>
      <c r="AM292" s="10"/>
      <c r="AN292" s="32"/>
      <c r="AO292" s="10"/>
      <c r="AP292" s="32"/>
      <c r="AQ292" s="10"/>
      <c r="AR292" s="244"/>
      <c r="AS292" s="10"/>
      <c r="AT292" s="32"/>
      <c r="AU292" s="10"/>
      <c r="AV292" s="244"/>
      <c r="AW292" s="10"/>
      <c r="AX292" s="244"/>
      <c r="AY292" s="7"/>
      <c r="AZ292" s="249"/>
      <c r="BA292" s="10"/>
      <c r="BB292" s="244"/>
      <c r="BC292" s="7"/>
      <c r="BD292" s="249"/>
      <c r="BE292" s="7"/>
      <c r="BF292" s="249"/>
      <c r="BG292" s="7"/>
      <c r="BH292" s="8"/>
      <c r="BI292" s="7"/>
      <c r="BJ292" s="249"/>
      <c r="BK292" s="7"/>
      <c r="BL292" s="249"/>
      <c r="BM292" s="7"/>
      <c r="BN292" s="249"/>
      <c r="BO292" s="7"/>
      <c r="BP292" s="249"/>
      <c r="BQ292" s="7"/>
      <c r="BR292" s="8"/>
      <c r="BS292" s="7"/>
      <c r="BT292" s="8"/>
      <c r="BV292" s="41"/>
      <c r="BW292" s="41">
        <f t="shared" si="33"/>
        <v>0</v>
      </c>
      <c r="BX292">
        <f t="shared" si="32"/>
        <v>0</v>
      </c>
      <c r="BZ292" s="39"/>
    </row>
    <row r="293" spans="1:78">
      <c r="A293">
        <v>220</v>
      </c>
      <c r="B293" s="6"/>
      <c r="C293" s="10"/>
      <c r="D293" s="32"/>
      <c r="E293" s="10"/>
      <c r="F293" s="32"/>
      <c r="G293" s="10"/>
      <c r="H293" s="32"/>
      <c r="I293" s="10"/>
      <c r="J293" s="32"/>
      <c r="K293" s="94"/>
      <c r="L293" s="32"/>
      <c r="M293" s="10"/>
      <c r="N293" s="32"/>
      <c r="O293" s="10"/>
      <c r="P293" s="32"/>
      <c r="Q293" s="10"/>
      <c r="R293" s="32"/>
      <c r="S293" s="10"/>
      <c r="T293" s="32"/>
      <c r="U293" s="10"/>
      <c r="V293" s="32"/>
      <c r="W293" s="10"/>
      <c r="X293" s="32"/>
      <c r="Y293" s="10"/>
      <c r="Z293" s="32"/>
      <c r="AA293" s="10"/>
      <c r="AB293" s="32"/>
      <c r="AC293" s="10"/>
      <c r="AD293" s="32"/>
      <c r="AE293" s="10"/>
      <c r="AF293" s="32"/>
      <c r="AG293" s="10"/>
      <c r="AH293" s="32"/>
      <c r="AI293" s="10"/>
      <c r="AJ293" s="32"/>
      <c r="AK293" s="10"/>
      <c r="AL293" s="32"/>
      <c r="AM293" s="10"/>
      <c r="AN293" s="32"/>
      <c r="AO293" s="10"/>
      <c r="AP293" s="32"/>
      <c r="AQ293" s="10"/>
      <c r="AR293" s="244"/>
      <c r="AS293" s="10"/>
      <c r="AT293" s="32"/>
      <c r="AU293" s="10"/>
      <c r="AV293" s="244"/>
      <c r="AW293" s="10"/>
      <c r="AX293" s="244"/>
      <c r="AY293" s="7"/>
      <c r="AZ293" s="249"/>
      <c r="BA293" s="10"/>
      <c r="BB293" s="244"/>
      <c r="BC293" s="7"/>
      <c r="BD293" s="249"/>
      <c r="BE293" s="7"/>
      <c r="BF293" s="249"/>
      <c r="BG293" s="7"/>
      <c r="BH293" s="8"/>
      <c r="BI293" s="7"/>
      <c r="BJ293" s="249"/>
      <c r="BK293" s="7"/>
      <c r="BL293" s="249"/>
      <c r="BM293" s="7"/>
      <c r="BN293" s="249"/>
      <c r="BO293" s="7"/>
      <c r="BP293" s="249"/>
      <c r="BQ293" s="7"/>
      <c r="BR293" s="8"/>
      <c r="BS293" s="7"/>
      <c r="BT293" s="8"/>
      <c r="BV293" s="41"/>
      <c r="BW293" s="41">
        <f t="shared" si="33"/>
        <v>0</v>
      </c>
      <c r="BX293">
        <f t="shared" si="32"/>
        <v>0</v>
      </c>
      <c r="BZ293" s="39"/>
    </row>
    <row r="294" spans="1:78">
      <c r="A294">
        <v>221</v>
      </c>
      <c r="B294" s="6"/>
      <c r="C294" s="10"/>
      <c r="D294" s="32"/>
      <c r="E294" s="10"/>
      <c r="F294" s="32"/>
      <c r="G294" s="10"/>
      <c r="H294" s="32"/>
      <c r="I294" s="10"/>
      <c r="J294" s="32"/>
      <c r="K294" s="10"/>
      <c r="L294" s="32"/>
      <c r="M294" s="10"/>
      <c r="N294" s="32"/>
      <c r="O294" s="10"/>
      <c r="P294" s="32"/>
      <c r="Q294" s="10"/>
      <c r="R294" s="32"/>
      <c r="S294" s="10"/>
      <c r="T294" s="32"/>
      <c r="U294" s="10"/>
      <c r="V294" s="32"/>
      <c r="W294" s="10"/>
      <c r="X294" s="32"/>
      <c r="Y294" s="10"/>
      <c r="Z294" s="32"/>
      <c r="AA294" s="10"/>
      <c r="AB294" s="32"/>
      <c r="AC294" s="10"/>
      <c r="AD294" s="32"/>
      <c r="AE294" s="10"/>
      <c r="AF294" s="32"/>
      <c r="AG294" s="10"/>
      <c r="AH294" s="32"/>
      <c r="AI294" s="10"/>
      <c r="AJ294" s="32"/>
      <c r="AK294" s="10"/>
      <c r="AL294" s="32"/>
      <c r="AM294" s="10"/>
      <c r="AN294" s="32"/>
      <c r="AO294" s="10"/>
      <c r="AP294" s="32"/>
      <c r="AQ294" s="10"/>
      <c r="AR294" s="244"/>
      <c r="AS294" s="10"/>
      <c r="AT294" s="32"/>
      <c r="AU294" s="10"/>
      <c r="AV294" s="244"/>
      <c r="AW294" s="10"/>
      <c r="AX294" s="244"/>
      <c r="AY294" s="7"/>
      <c r="AZ294" s="249"/>
      <c r="BA294" s="10"/>
      <c r="BB294" s="244"/>
      <c r="BC294" s="7"/>
      <c r="BD294" s="249"/>
      <c r="BE294" s="7"/>
      <c r="BF294" s="249"/>
      <c r="BG294" s="7"/>
      <c r="BH294" s="8"/>
      <c r="BI294" s="7"/>
      <c r="BJ294" s="249"/>
      <c r="BK294" s="7"/>
      <c r="BL294" s="249"/>
      <c r="BM294" s="7"/>
      <c r="BN294" s="249"/>
      <c r="BO294" s="7"/>
      <c r="BP294" s="249"/>
      <c r="BQ294" s="7"/>
      <c r="BR294" s="8"/>
      <c r="BS294" s="7"/>
      <c r="BT294" s="8"/>
      <c r="BV294" s="41"/>
      <c r="BW294" s="41">
        <f t="shared" si="33"/>
        <v>0</v>
      </c>
      <c r="BX294">
        <f t="shared" si="32"/>
        <v>0</v>
      </c>
    </row>
    <row r="295" spans="1:78">
      <c r="A295">
        <v>222</v>
      </c>
      <c r="B295" s="6"/>
      <c r="C295" s="10"/>
      <c r="D295" s="32"/>
      <c r="E295" s="10"/>
      <c r="F295" s="32"/>
      <c r="G295" s="10"/>
      <c r="H295" s="32"/>
      <c r="I295" s="10"/>
      <c r="J295" s="32"/>
      <c r="K295" s="10"/>
      <c r="L295" s="32"/>
      <c r="M295" s="10"/>
      <c r="N295" s="32"/>
      <c r="O295" s="10"/>
      <c r="P295" s="32"/>
      <c r="Q295" s="10"/>
      <c r="R295" s="32"/>
      <c r="S295" s="10"/>
      <c r="T295" s="32"/>
      <c r="U295" s="10"/>
      <c r="V295" s="32"/>
      <c r="W295" s="10"/>
      <c r="X295" s="32"/>
      <c r="Y295" s="10"/>
      <c r="Z295" s="32"/>
      <c r="AA295" s="10"/>
      <c r="AB295" s="32"/>
      <c r="AC295" s="10"/>
      <c r="AD295" s="32"/>
      <c r="AE295" s="10"/>
      <c r="AF295" s="32"/>
      <c r="AG295" s="10"/>
      <c r="AH295" s="32"/>
      <c r="AI295" s="10"/>
      <c r="AJ295" s="32"/>
      <c r="AK295" s="10"/>
      <c r="AL295" s="32"/>
      <c r="AM295" s="10"/>
      <c r="AN295" s="32"/>
      <c r="AO295" s="10"/>
      <c r="AP295" s="32"/>
      <c r="AQ295" s="10"/>
      <c r="AR295" s="244"/>
      <c r="AS295" s="10"/>
      <c r="AT295" s="32"/>
      <c r="AU295" s="10"/>
      <c r="AV295" s="244"/>
      <c r="AW295" s="10"/>
      <c r="AX295" s="244"/>
      <c r="AY295" s="7"/>
      <c r="AZ295" s="249"/>
      <c r="BA295" s="10"/>
      <c r="BB295" s="244"/>
      <c r="BC295" s="7"/>
      <c r="BD295" s="249"/>
      <c r="BE295" s="7"/>
      <c r="BF295" s="249"/>
      <c r="BG295" s="7"/>
      <c r="BH295" s="8"/>
      <c r="BI295" s="7"/>
      <c r="BJ295" s="249"/>
      <c r="BK295" s="7"/>
      <c r="BL295" s="249"/>
      <c r="BM295" s="7"/>
      <c r="BN295" s="249"/>
      <c r="BO295" s="7"/>
      <c r="BP295" s="249"/>
      <c r="BQ295" s="7"/>
      <c r="BR295" s="8"/>
      <c r="BS295" s="7"/>
      <c r="BT295" s="8"/>
      <c r="BV295" s="41"/>
      <c r="BW295" s="41">
        <f t="shared" si="33"/>
        <v>0</v>
      </c>
      <c r="BX295">
        <f t="shared" si="32"/>
        <v>0</v>
      </c>
    </row>
    <row r="296" spans="1:78">
      <c r="A296">
        <v>223</v>
      </c>
      <c r="B296" s="6"/>
      <c r="C296" s="10"/>
      <c r="D296" s="32"/>
      <c r="E296" s="10"/>
      <c r="F296" s="32"/>
      <c r="G296" s="10"/>
      <c r="H296" s="32"/>
      <c r="I296" s="10"/>
      <c r="J296" s="32"/>
      <c r="K296" s="94"/>
      <c r="L296" s="32"/>
      <c r="M296" s="10"/>
      <c r="N296" s="32"/>
      <c r="O296" s="10"/>
      <c r="P296" s="32"/>
      <c r="Q296" s="10"/>
      <c r="R296" s="32"/>
      <c r="S296" s="10"/>
      <c r="T296" s="32"/>
      <c r="U296" s="10"/>
      <c r="V296" s="32"/>
      <c r="W296" s="10"/>
      <c r="X296" s="32"/>
      <c r="Y296" s="10"/>
      <c r="Z296" s="32"/>
      <c r="AA296" s="10"/>
      <c r="AB296" s="32"/>
      <c r="AC296" s="10"/>
      <c r="AD296" s="32"/>
      <c r="AE296" s="10"/>
      <c r="AF296" s="32"/>
      <c r="AG296" s="10"/>
      <c r="AH296" s="32"/>
      <c r="AI296" s="10"/>
      <c r="AJ296" s="32"/>
      <c r="AK296" s="10"/>
      <c r="AL296" s="32"/>
      <c r="AM296" s="10"/>
      <c r="AN296" s="32"/>
      <c r="AO296" s="10"/>
      <c r="AP296" s="32"/>
      <c r="AQ296" s="10"/>
      <c r="AR296" s="244"/>
      <c r="AS296" s="10"/>
      <c r="AT296" s="32"/>
      <c r="AU296" s="10"/>
      <c r="AV296" s="244"/>
      <c r="AW296" s="10"/>
      <c r="AX296" s="244"/>
      <c r="AY296" s="7"/>
      <c r="AZ296" s="249"/>
      <c r="BA296" s="10"/>
      <c r="BB296" s="244"/>
      <c r="BC296" s="7"/>
      <c r="BD296" s="249"/>
      <c r="BE296" s="7"/>
      <c r="BF296" s="249"/>
      <c r="BG296" s="7"/>
      <c r="BH296" s="8"/>
      <c r="BI296" s="7"/>
      <c r="BJ296" s="249"/>
      <c r="BK296" s="7"/>
      <c r="BL296" s="249"/>
      <c r="BM296" s="7"/>
      <c r="BN296" s="249"/>
      <c r="BO296" s="7"/>
      <c r="BP296" s="249"/>
      <c r="BQ296" s="7"/>
      <c r="BR296" s="8"/>
      <c r="BS296" s="7"/>
      <c r="BT296" s="8"/>
      <c r="BV296" s="41"/>
      <c r="BW296" s="41">
        <f t="shared" si="33"/>
        <v>0</v>
      </c>
      <c r="BX296">
        <f t="shared" ref="BX296:BX359" si="34">COUNT(C296:BT296)/2</f>
        <v>0</v>
      </c>
      <c r="BZ296" s="39"/>
    </row>
    <row r="297" spans="1:78">
      <c r="A297">
        <v>224</v>
      </c>
      <c r="B297" s="6"/>
      <c r="C297" s="10"/>
      <c r="D297" s="32"/>
      <c r="E297" s="10"/>
      <c r="F297" s="32"/>
      <c r="G297" s="10"/>
      <c r="H297" s="32"/>
      <c r="I297" s="10"/>
      <c r="J297" s="32"/>
      <c r="K297" s="94"/>
      <c r="L297" s="32"/>
      <c r="M297" s="10"/>
      <c r="N297" s="32"/>
      <c r="O297" s="10"/>
      <c r="P297" s="32"/>
      <c r="Q297" s="10"/>
      <c r="R297" s="32"/>
      <c r="S297" s="10"/>
      <c r="T297" s="32"/>
      <c r="U297" s="10"/>
      <c r="V297" s="32"/>
      <c r="W297" s="10"/>
      <c r="X297" s="32"/>
      <c r="Y297" s="10"/>
      <c r="Z297" s="32"/>
      <c r="AA297" s="10"/>
      <c r="AB297" s="32"/>
      <c r="AC297" s="10"/>
      <c r="AD297" s="32"/>
      <c r="AE297" s="10"/>
      <c r="AF297" s="32"/>
      <c r="AG297" s="10"/>
      <c r="AH297" s="32"/>
      <c r="AI297" s="10"/>
      <c r="AJ297" s="32"/>
      <c r="AK297" s="10"/>
      <c r="AL297" s="32"/>
      <c r="AM297" s="10"/>
      <c r="AN297" s="32"/>
      <c r="AO297" s="10"/>
      <c r="AP297" s="32"/>
      <c r="AQ297" s="10"/>
      <c r="AR297" s="244"/>
      <c r="AS297" s="10"/>
      <c r="AT297" s="32"/>
      <c r="AU297" s="10"/>
      <c r="AV297" s="244"/>
      <c r="AW297" s="10"/>
      <c r="AX297" s="244"/>
      <c r="AY297" s="7"/>
      <c r="AZ297" s="249"/>
      <c r="BA297" s="10"/>
      <c r="BB297" s="244"/>
      <c r="BC297" s="7"/>
      <c r="BD297" s="249"/>
      <c r="BE297" s="7"/>
      <c r="BF297" s="249"/>
      <c r="BG297" s="7"/>
      <c r="BH297" s="8"/>
      <c r="BI297" s="7"/>
      <c r="BJ297" s="249"/>
      <c r="BK297" s="7"/>
      <c r="BL297" s="249"/>
      <c r="BM297" s="7"/>
      <c r="BN297" s="249"/>
      <c r="BO297" s="7"/>
      <c r="BP297" s="249"/>
      <c r="BQ297" s="7"/>
      <c r="BR297" s="8"/>
      <c r="BS297" s="7"/>
      <c r="BT297" s="8"/>
      <c r="BV297" s="41"/>
      <c r="BW297" s="41">
        <f t="shared" si="33"/>
        <v>0</v>
      </c>
      <c r="BX297">
        <f t="shared" si="34"/>
        <v>0</v>
      </c>
      <c r="BZ297" s="39"/>
    </row>
    <row r="298" spans="1:78">
      <c r="A298">
        <v>225</v>
      </c>
      <c r="B298" s="6"/>
      <c r="C298" s="10"/>
      <c r="D298" s="32"/>
      <c r="E298" s="10"/>
      <c r="F298" s="32"/>
      <c r="G298" s="10"/>
      <c r="H298" s="32"/>
      <c r="I298" s="10"/>
      <c r="J298" s="32"/>
      <c r="K298" s="10"/>
      <c r="L298" s="32"/>
      <c r="M298" s="10"/>
      <c r="N298" s="32"/>
      <c r="O298" s="10"/>
      <c r="P298" s="32"/>
      <c r="Q298" s="10"/>
      <c r="R298" s="32"/>
      <c r="S298" s="10"/>
      <c r="T298" s="32"/>
      <c r="U298" s="10"/>
      <c r="V298" s="32"/>
      <c r="W298" s="10"/>
      <c r="X298" s="32"/>
      <c r="Y298" s="10"/>
      <c r="Z298" s="32"/>
      <c r="AA298" s="10"/>
      <c r="AB298" s="32"/>
      <c r="AC298" s="10"/>
      <c r="AD298" s="32"/>
      <c r="AE298" s="10"/>
      <c r="AF298" s="32"/>
      <c r="AG298" s="10"/>
      <c r="AH298" s="32"/>
      <c r="AI298" s="10"/>
      <c r="AJ298" s="32"/>
      <c r="AK298" s="10"/>
      <c r="AL298" s="32"/>
      <c r="AM298" s="10"/>
      <c r="AN298" s="32"/>
      <c r="AO298" s="10"/>
      <c r="AP298" s="32"/>
      <c r="AQ298" s="10"/>
      <c r="AR298" s="244"/>
      <c r="AS298" s="10"/>
      <c r="AT298" s="32"/>
      <c r="AU298" s="10"/>
      <c r="AV298" s="244"/>
      <c r="AW298" s="10"/>
      <c r="AX298" s="244"/>
      <c r="AY298" s="7"/>
      <c r="AZ298" s="249"/>
      <c r="BA298" s="10"/>
      <c r="BB298" s="244"/>
      <c r="BC298" s="7"/>
      <c r="BD298" s="249"/>
      <c r="BE298" s="7"/>
      <c r="BF298" s="249"/>
      <c r="BG298" s="7"/>
      <c r="BH298" s="8"/>
      <c r="BI298" s="7"/>
      <c r="BJ298" s="249"/>
      <c r="BK298" s="7"/>
      <c r="BL298" s="249"/>
      <c r="BM298" s="7"/>
      <c r="BN298" s="249"/>
      <c r="BO298" s="7"/>
      <c r="BP298" s="249"/>
      <c r="BQ298" s="7"/>
      <c r="BR298" s="8"/>
      <c r="BS298" s="7"/>
      <c r="BT298" s="8"/>
      <c r="BV298" s="41"/>
      <c r="BW298" s="41">
        <f t="shared" si="33"/>
        <v>0</v>
      </c>
      <c r="BX298">
        <f t="shared" si="34"/>
        <v>0</v>
      </c>
    </row>
    <row r="299" spans="1:78">
      <c r="A299">
        <v>226</v>
      </c>
      <c r="B299" s="6"/>
      <c r="C299" s="10"/>
      <c r="D299" s="32"/>
      <c r="E299" s="10"/>
      <c r="F299" s="32"/>
      <c r="G299" s="10"/>
      <c r="H299" s="32"/>
      <c r="I299" s="10"/>
      <c r="J299" s="32"/>
      <c r="K299" s="94"/>
      <c r="L299" s="32"/>
      <c r="M299" s="10"/>
      <c r="N299" s="32"/>
      <c r="O299" s="10"/>
      <c r="P299" s="32"/>
      <c r="Q299" s="10"/>
      <c r="R299" s="32"/>
      <c r="S299" s="10"/>
      <c r="T299" s="32"/>
      <c r="U299" s="10"/>
      <c r="V299" s="32"/>
      <c r="W299" s="10"/>
      <c r="X299" s="32"/>
      <c r="Y299" s="10"/>
      <c r="Z299" s="32"/>
      <c r="AA299" s="10"/>
      <c r="AB299" s="32"/>
      <c r="AC299" s="10"/>
      <c r="AD299" s="32"/>
      <c r="AE299" s="10"/>
      <c r="AF299" s="32"/>
      <c r="AG299" s="10"/>
      <c r="AH299" s="32"/>
      <c r="AI299" s="10"/>
      <c r="AJ299" s="32"/>
      <c r="AK299" s="10"/>
      <c r="AL299" s="32"/>
      <c r="AM299" s="10"/>
      <c r="AN299" s="32"/>
      <c r="AO299" s="10"/>
      <c r="AP299" s="32"/>
      <c r="AQ299" s="10"/>
      <c r="AR299" s="244"/>
      <c r="AS299" s="10"/>
      <c r="AT299" s="32"/>
      <c r="AU299" s="10"/>
      <c r="AV299" s="244"/>
      <c r="AW299" s="10"/>
      <c r="AX299" s="244"/>
      <c r="AY299" s="7"/>
      <c r="AZ299" s="249"/>
      <c r="BA299" s="10"/>
      <c r="BB299" s="244"/>
      <c r="BC299" s="7"/>
      <c r="BD299" s="249"/>
      <c r="BE299" s="7"/>
      <c r="BF299" s="249"/>
      <c r="BG299" s="7"/>
      <c r="BH299" s="8"/>
      <c r="BI299" s="7"/>
      <c r="BJ299" s="249"/>
      <c r="BK299" s="7"/>
      <c r="BL299" s="249"/>
      <c r="BM299" s="7"/>
      <c r="BN299" s="249"/>
      <c r="BO299" s="7"/>
      <c r="BP299" s="249"/>
      <c r="BQ299" s="7"/>
      <c r="BR299" s="8"/>
      <c r="BS299" s="7"/>
      <c r="BT299" s="8"/>
      <c r="BV299" s="41"/>
      <c r="BW299" s="41">
        <f t="shared" si="33"/>
        <v>0</v>
      </c>
      <c r="BX299">
        <f t="shared" si="34"/>
        <v>0</v>
      </c>
      <c r="BZ299" s="39"/>
    </row>
    <row r="300" spans="1:78">
      <c r="A300">
        <v>227</v>
      </c>
      <c r="B300" s="6"/>
      <c r="C300" s="10"/>
      <c r="D300" s="32"/>
      <c r="E300" s="10"/>
      <c r="F300" s="32"/>
      <c r="G300" s="10"/>
      <c r="H300" s="32"/>
      <c r="I300" s="10"/>
      <c r="J300" s="32"/>
      <c r="K300" s="10"/>
      <c r="L300" s="32"/>
      <c r="M300" s="10"/>
      <c r="N300" s="32"/>
      <c r="O300" s="10"/>
      <c r="P300" s="32"/>
      <c r="Q300" s="10"/>
      <c r="R300" s="32"/>
      <c r="S300" s="10"/>
      <c r="T300" s="32"/>
      <c r="U300" s="10"/>
      <c r="V300" s="32"/>
      <c r="W300" s="10"/>
      <c r="X300" s="32"/>
      <c r="Y300" s="10"/>
      <c r="Z300" s="32"/>
      <c r="AA300" s="10"/>
      <c r="AB300" s="32"/>
      <c r="AC300" s="10"/>
      <c r="AD300" s="32"/>
      <c r="AE300" s="10"/>
      <c r="AF300" s="32"/>
      <c r="AG300" s="10"/>
      <c r="AH300" s="32"/>
      <c r="AI300" s="10"/>
      <c r="AJ300" s="32"/>
      <c r="AK300" s="10"/>
      <c r="AL300" s="32"/>
      <c r="AM300" s="10"/>
      <c r="AN300" s="32"/>
      <c r="AO300" s="10"/>
      <c r="AP300" s="32"/>
      <c r="AQ300" s="10"/>
      <c r="AR300" s="244"/>
      <c r="AS300" s="10"/>
      <c r="AT300" s="32"/>
      <c r="AU300" s="10"/>
      <c r="AV300" s="244"/>
      <c r="AW300" s="10"/>
      <c r="AX300" s="244"/>
      <c r="AY300" s="7"/>
      <c r="AZ300" s="249"/>
      <c r="BA300" s="10"/>
      <c r="BB300" s="244"/>
      <c r="BC300" s="7"/>
      <c r="BD300" s="249"/>
      <c r="BE300" s="7"/>
      <c r="BF300" s="249"/>
      <c r="BG300" s="7"/>
      <c r="BH300" s="8"/>
      <c r="BI300" s="7"/>
      <c r="BJ300" s="249"/>
      <c r="BK300" s="7"/>
      <c r="BL300" s="249"/>
      <c r="BM300" s="7"/>
      <c r="BN300" s="249"/>
      <c r="BO300" s="7"/>
      <c r="BP300" s="249"/>
      <c r="BQ300" s="7"/>
      <c r="BR300" s="8"/>
      <c r="BS300" s="7"/>
      <c r="BT300" s="8"/>
      <c r="BV300" s="41"/>
      <c r="BW300" s="41">
        <f t="shared" si="33"/>
        <v>0</v>
      </c>
      <c r="BX300">
        <f t="shared" si="34"/>
        <v>0</v>
      </c>
    </row>
    <row r="301" spans="1:78">
      <c r="A301">
        <v>228</v>
      </c>
      <c r="B301" s="6"/>
      <c r="C301" s="10"/>
      <c r="D301" s="32"/>
      <c r="E301" s="10"/>
      <c r="F301" s="32"/>
      <c r="G301" s="10"/>
      <c r="H301" s="32"/>
      <c r="I301" s="10"/>
      <c r="J301" s="32"/>
      <c r="K301" s="94"/>
      <c r="L301" s="32"/>
      <c r="M301" s="10"/>
      <c r="N301" s="32"/>
      <c r="O301" s="10"/>
      <c r="P301" s="32"/>
      <c r="Q301" s="10"/>
      <c r="R301" s="32"/>
      <c r="S301" s="10"/>
      <c r="T301" s="32"/>
      <c r="U301" s="10"/>
      <c r="V301" s="32"/>
      <c r="W301" s="10"/>
      <c r="X301" s="32"/>
      <c r="Y301" s="10"/>
      <c r="Z301" s="32"/>
      <c r="AA301" s="10"/>
      <c r="AB301" s="32"/>
      <c r="AC301" s="10"/>
      <c r="AD301" s="32"/>
      <c r="AE301" s="10"/>
      <c r="AF301" s="32"/>
      <c r="AG301" s="10"/>
      <c r="AH301" s="32"/>
      <c r="AI301" s="10"/>
      <c r="AJ301" s="32"/>
      <c r="AK301" s="10"/>
      <c r="AL301" s="32"/>
      <c r="AM301" s="10"/>
      <c r="AN301" s="32"/>
      <c r="AO301" s="10"/>
      <c r="AP301" s="32"/>
      <c r="AQ301" s="10"/>
      <c r="AR301" s="244"/>
      <c r="AS301" s="10"/>
      <c r="AT301" s="32"/>
      <c r="AU301" s="10"/>
      <c r="AV301" s="244"/>
      <c r="AW301" s="10"/>
      <c r="AX301" s="244"/>
      <c r="AY301" s="7"/>
      <c r="AZ301" s="249"/>
      <c r="BA301" s="10"/>
      <c r="BB301" s="244"/>
      <c r="BC301" s="7"/>
      <c r="BD301" s="249"/>
      <c r="BE301" s="7"/>
      <c r="BF301" s="249"/>
      <c r="BG301" s="7"/>
      <c r="BH301" s="8"/>
      <c r="BI301" s="7"/>
      <c r="BJ301" s="249"/>
      <c r="BK301" s="7"/>
      <c r="BL301" s="249"/>
      <c r="BM301" s="7"/>
      <c r="BN301" s="249"/>
      <c r="BO301" s="7"/>
      <c r="BP301" s="249"/>
      <c r="BQ301" s="7"/>
      <c r="BR301" s="8"/>
      <c r="BS301" s="7"/>
      <c r="BT301" s="8"/>
      <c r="BV301" s="41"/>
      <c r="BW301" s="41">
        <f t="shared" si="33"/>
        <v>0</v>
      </c>
      <c r="BX301">
        <f t="shared" si="34"/>
        <v>0</v>
      </c>
      <c r="BZ301" s="39"/>
    </row>
    <row r="302" spans="1:78">
      <c r="A302">
        <v>229</v>
      </c>
      <c r="B302" s="6"/>
      <c r="C302" s="10"/>
      <c r="D302" s="32"/>
      <c r="E302" s="10"/>
      <c r="F302" s="32"/>
      <c r="G302" s="10"/>
      <c r="H302" s="32"/>
      <c r="I302" s="10"/>
      <c r="J302" s="32"/>
      <c r="K302" s="94"/>
      <c r="L302" s="32"/>
      <c r="M302" s="10"/>
      <c r="N302" s="32"/>
      <c r="O302" s="10"/>
      <c r="P302" s="32"/>
      <c r="Q302" s="10"/>
      <c r="R302" s="32"/>
      <c r="S302" s="10"/>
      <c r="T302" s="32"/>
      <c r="U302" s="10"/>
      <c r="V302" s="32"/>
      <c r="W302" s="10"/>
      <c r="X302" s="32"/>
      <c r="Y302" s="10"/>
      <c r="Z302" s="32"/>
      <c r="AA302" s="10"/>
      <c r="AB302" s="32"/>
      <c r="AC302" s="10"/>
      <c r="AD302" s="32"/>
      <c r="AE302" s="10"/>
      <c r="AF302" s="32"/>
      <c r="AG302" s="10"/>
      <c r="AH302" s="32"/>
      <c r="AI302" s="10"/>
      <c r="AJ302" s="32"/>
      <c r="AK302" s="10"/>
      <c r="AL302" s="32"/>
      <c r="AM302" s="10"/>
      <c r="AN302" s="32"/>
      <c r="AO302" s="10"/>
      <c r="AP302" s="32"/>
      <c r="AQ302" s="10"/>
      <c r="AR302" s="244"/>
      <c r="AS302" s="10"/>
      <c r="AT302" s="32"/>
      <c r="AU302" s="10"/>
      <c r="AV302" s="244"/>
      <c r="AW302" s="10"/>
      <c r="AX302" s="244"/>
      <c r="AY302" s="7"/>
      <c r="AZ302" s="249"/>
      <c r="BA302" s="10"/>
      <c r="BB302" s="244"/>
      <c r="BC302" s="7"/>
      <c r="BD302" s="249"/>
      <c r="BE302" s="7"/>
      <c r="BF302" s="249"/>
      <c r="BG302" s="7"/>
      <c r="BH302" s="8"/>
      <c r="BI302" s="7"/>
      <c r="BJ302" s="249"/>
      <c r="BK302" s="7"/>
      <c r="BL302" s="249"/>
      <c r="BM302" s="7"/>
      <c r="BN302" s="249"/>
      <c r="BO302" s="7"/>
      <c r="BP302" s="249"/>
      <c r="BQ302" s="7"/>
      <c r="BR302" s="8"/>
      <c r="BS302" s="7"/>
      <c r="BT302" s="8"/>
      <c r="BV302" s="41"/>
      <c r="BW302" s="41">
        <f t="shared" si="33"/>
        <v>0</v>
      </c>
      <c r="BX302">
        <f t="shared" si="34"/>
        <v>0</v>
      </c>
      <c r="BZ302" s="39"/>
    </row>
    <row r="303" spans="1:78">
      <c r="A303">
        <v>230</v>
      </c>
      <c r="B303" s="6"/>
      <c r="C303" s="10"/>
      <c r="D303" s="32"/>
      <c r="E303" s="10"/>
      <c r="F303" s="32"/>
      <c r="G303" s="10"/>
      <c r="H303" s="32"/>
      <c r="I303" s="10"/>
      <c r="J303" s="32"/>
      <c r="K303" s="94"/>
      <c r="L303" s="32"/>
      <c r="M303" s="10"/>
      <c r="N303" s="32"/>
      <c r="O303" s="10"/>
      <c r="P303" s="32"/>
      <c r="Q303" s="10"/>
      <c r="R303" s="32"/>
      <c r="S303" s="10"/>
      <c r="T303" s="32"/>
      <c r="U303" s="10"/>
      <c r="V303" s="32"/>
      <c r="W303" s="10"/>
      <c r="X303" s="32"/>
      <c r="Y303" s="10"/>
      <c r="Z303" s="32"/>
      <c r="AA303" s="10"/>
      <c r="AB303" s="32"/>
      <c r="AC303" s="10"/>
      <c r="AD303" s="32"/>
      <c r="AE303" s="10"/>
      <c r="AF303" s="32"/>
      <c r="AG303" s="10"/>
      <c r="AH303" s="32"/>
      <c r="AI303" s="10"/>
      <c r="AJ303" s="32"/>
      <c r="AK303" s="10"/>
      <c r="AL303" s="32"/>
      <c r="AM303" s="10"/>
      <c r="AN303" s="32"/>
      <c r="AO303" s="10"/>
      <c r="AP303" s="32"/>
      <c r="AQ303" s="10"/>
      <c r="AR303" s="244"/>
      <c r="AS303" s="10"/>
      <c r="AT303" s="32"/>
      <c r="AU303" s="10"/>
      <c r="AV303" s="244"/>
      <c r="AW303" s="10"/>
      <c r="AX303" s="244"/>
      <c r="AY303" s="7"/>
      <c r="AZ303" s="249"/>
      <c r="BA303" s="10"/>
      <c r="BB303" s="244"/>
      <c r="BC303" s="7"/>
      <c r="BD303" s="249"/>
      <c r="BE303" s="7"/>
      <c r="BF303" s="249"/>
      <c r="BG303" s="7"/>
      <c r="BH303" s="8"/>
      <c r="BI303" s="7"/>
      <c r="BJ303" s="249"/>
      <c r="BK303" s="7"/>
      <c r="BL303" s="249"/>
      <c r="BM303" s="7"/>
      <c r="BN303" s="249"/>
      <c r="BO303" s="7"/>
      <c r="BP303" s="249"/>
      <c r="BQ303" s="7"/>
      <c r="BR303" s="8"/>
      <c r="BS303" s="7"/>
      <c r="BT303" s="8"/>
      <c r="BV303" s="41"/>
      <c r="BW303" s="41">
        <f t="shared" si="33"/>
        <v>0</v>
      </c>
      <c r="BX303">
        <f t="shared" si="34"/>
        <v>0</v>
      </c>
      <c r="BZ303" s="39"/>
    </row>
    <row r="304" spans="1:78">
      <c r="A304">
        <v>231</v>
      </c>
      <c r="B304" s="6"/>
      <c r="C304" s="10"/>
      <c r="D304" s="32"/>
      <c r="E304" s="10"/>
      <c r="F304" s="32"/>
      <c r="G304" s="10"/>
      <c r="H304" s="32"/>
      <c r="I304" s="10"/>
      <c r="J304" s="32"/>
      <c r="K304" s="10"/>
      <c r="L304" s="32"/>
      <c r="M304" s="10"/>
      <c r="N304" s="32"/>
      <c r="O304" s="10"/>
      <c r="P304" s="32"/>
      <c r="Q304" s="10"/>
      <c r="R304" s="32"/>
      <c r="S304" s="10"/>
      <c r="T304" s="32"/>
      <c r="U304" s="10"/>
      <c r="V304" s="32"/>
      <c r="W304" s="10"/>
      <c r="X304" s="32"/>
      <c r="Y304" s="10"/>
      <c r="Z304" s="32"/>
      <c r="AA304" s="10"/>
      <c r="AB304" s="32"/>
      <c r="AC304" s="10"/>
      <c r="AD304" s="32"/>
      <c r="AE304" s="10"/>
      <c r="AF304" s="32"/>
      <c r="AG304" s="10"/>
      <c r="AH304" s="32"/>
      <c r="AI304" s="10"/>
      <c r="AJ304" s="32"/>
      <c r="AK304" s="10"/>
      <c r="AL304" s="32"/>
      <c r="AM304" s="10"/>
      <c r="AN304" s="32"/>
      <c r="AO304" s="10"/>
      <c r="AP304" s="32"/>
      <c r="AQ304" s="10"/>
      <c r="AR304" s="244"/>
      <c r="AS304" s="10"/>
      <c r="AT304" s="32"/>
      <c r="AU304" s="10"/>
      <c r="AV304" s="244"/>
      <c r="AW304" s="10"/>
      <c r="AX304" s="244"/>
      <c r="AY304" s="7"/>
      <c r="AZ304" s="249"/>
      <c r="BA304" s="10"/>
      <c r="BB304" s="244"/>
      <c r="BC304" s="7"/>
      <c r="BD304" s="249"/>
      <c r="BE304" s="7"/>
      <c r="BF304" s="249"/>
      <c r="BG304" s="7"/>
      <c r="BH304" s="8"/>
      <c r="BI304" s="7"/>
      <c r="BJ304" s="249"/>
      <c r="BK304" s="7"/>
      <c r="BL304" s="249"/>
      <c r="BM304" s="7"/>
      <c r="BN304" s="249"/>
      <c r="BO304" s="7"/>
      <c r="BP304" s="249"/>
      <c r="BQ304" s="7"/>
      <c r="BR304" s="8"/>
      <c r="BS304" s="7"/>
      <c r="BT304" s="8"/>
      <c r="BV304" s="41"/>
      <c r="BW304" s="41">
        <f t="shared" si="33"/>
        <v>0</v>
      </c>
      <c r="BX304">
        <f t="shared" si="34"/>
        <v>0</v>
      </c>
    </row>
    <row r="305" spans="1:78">
      <c r="A305">
        <v>232</v>
      </c>
      <c r="B305" s="6"/>
      <c r="C305" s="10"/>
      <c r="D305" s="32"/>
      <c r="E305" s="10"/>
      <c r="F305" s="32"/>
      <c r="G305" s="10"/>
      <c r="H305" s="32"/>
      <c r="I305" s="10"/>
      <c r="J305" s="32"/>
      <c r="K305" s="10"/>
      <c r="L305" s="32"/>
      <c r="M305" s="10"/>
      <c r="N305" s="32"/>
      <c r="O305" s="10"/>
      <c r="P305" s="32"/>
      <c r="Q305" s="10"/>
      <c r="R305" s="32"/>
      <c r="S305" s="10"/>
      <c r="T305" s="32"/>
      <c r="U305" s="10"/>
      <c r="V305" s="32"/>
      <c r="W305" s="10"/>
      <c r="X305" s="32"/>
      <c r="Y305" s="10"/>
      <c r="Z305" s="32"/>
      <c r="AA305" s="10"/>
      <c r="AB305" s="32"/>
      <c r="AC305" s="10"/>
      <c r="AD305" s="32"/>
      <c r="AE305" s="10"/>
      <c r="AF305" s="32"/>
      <c r="AG305" s="10"/>
      <c r="AH305" s="32"/>
      <c r="AI305" s="10"/>
      <c r="AJ305" s="32"/>
      <c r="AK305" s="10"/>
      <c r="AL305" s="32"/>
      <c r="AM305" s="10"/>
      <c r="AN305" s="32"/>
      <c r="AO305" s="10"/>
      <c r="AP305" s="32"/>
      <c r="AQ305" s="10"/>
      <c r="AR305" s="244"/>
      <c r="AS305" s="10"/>
      <c r="AT305" s="32"/>
      <c r="AU305" s="10"/>
      <c r="AV305" s="244"/>
      <c r="AW305" s="10"/>
      <c r="AX305" s="244"/>
      <c r="AY305" s="7"/>
      <c r="AZ305" s="249"/>
      <c r="BA305" s="10"/>
      <c r="BB305" s="244"/>
      <c r="BC305" s="7"/>
      <c r="BD305" s="249"/>
      <c r="BE305" s="7"/>
      <c r="BF305" s="249"/>
      <c r="BG305" s="7"/>
      <c r="BH305" s="8"/>
      <c r="BI305" s="7"/>
      <c r="BJ305" s="249"/>
      <c r="BK305" s="7"/>
      <c r="BL305" s="249"/>
      <c r="BM305" s="7"/>
      <c r="BN305" s="249"/>
      <c r="BO305" s="7"/>
      <c r="BP305" s="249"/>
      <c r="BQ305" s="7"/>
      <c r="BR305" s="8"/>
      <c r="BS305" s="7"/>
      <c r="BT305" s="8"/>
      <c r="BV305" s="41"/>
      <c r="BW305" s="41">
        <f t="shared" si="33"/>
        <v>0</v>
      </c>
      <c r="BX305">
        <f t="shared" si="34"/>
        <v>0</v>
      </c>
    </row>
    <row r="306" spans="1:78">
      <c r="A306">
        <v>233</v>
      </c>
      <c r="B306" s="6"/>
      <c r="C306" s="10"/>
      <c r="D306" s="32"/>
      <c r="E306" s="10"/>
      <c r="F306" s="32"/>
      <c r="G306" s="10"/>
      <c r="H306" s="32"/>
      <c r="I306" s="10"/>
      <c r="J306" s="32"/>
      <c r="K306" s="10"/>
      <c r="L306" s="32"/>
      <c r="M306" s="10"/>
      <c r="N306" s="32"/>
      <c r="O306" s="10"/>
      <c r="P306" s="32"/>
      <c r="Q306" s="10"/>
      <c r="R306" s="32"/>
      <c r="S306" s="10"/>
      <c r="T306" s="32"/>
      <c r="U306" s="10"/>
      <c r="V306" s="32"/>
      <c r="W306" s="10"/>
      <c r="X306" s="32"/>
      <c r="Y306" s="10"/>
      <c r="Z306" s="32"/>
      <c r="AA306" s="10"/>
      <c r="AB306" s="32"/>
      <c r="AC306" s="10"/>
      <c r="AD306" s="32"/>
      <c r="AE306" s="10"/>
      <c r="AF306" s="32"/>
      <c r="AG306" s="10"/>
      <c r="AH306" s="32"/>
      <c r="AI306" s="10"/>
      <c r="AJ306" s="32"/>
      <c r="AK306" s="10"/>
      <c r="AL306" s="32"/>
      <c r="AM306" s="10"/>
      <c r="AN306" s="32"/>
      <c r="AO306" s="10"/>
      <c r="AP306" s="32"/>
      <c r="AQ306" s="10"/>
      <c r="AR306" s="244"/>
      <c r="AS306" s="10"/>
      <c r="AT306" s="32"/>
      <c r="AU306" s="10"/>
      <c r="AV306" s="244"/>
      <c r="AW306" s="10"/>
      <c r="AX306" s="244"/>
      <c r="AY306" s="7"/>
      <c r="AZ306" s="249"/>
      <c r="BA306" s="10"/>
      <c r="BB306" s="244"/>
      <c r="BC306" s="7"/>
      <c r="BD306" s="249"/>
      <c r="BE306" s="7"/>
      <c r="BF306" s="249"/>
      <c r="BG306" s="7"/>
      <c r="BH306" s="8"/>
      <c r="BI306" s="7"/>
      <c r="BJ306" s="249"/>
      <c r="BK306" s="7"/>
      <c r="BL306" s="249"/>
      <c r="BM306" s="7"/>
      <c r="BN306" s="249"/>
      <c r="BO306" s="7"/>
      <c r="BP306" s="249"/>
      <c r="BQ306" s="7"/>
      <c r="BR306" s="8"/>
      <c r="BS306" s="7"/>
      <c r="BT306" s="8"/>
      <c r="BV306" s="41"/>
      <c r="BW306" s="41">
        <f t="shared" si="33"/>
        <v>0</v>
      </c>
      <c r="BX306">
        <f t="shared" si="34"/>
        <v>0</v>
      </c>
    </row>
    <row r="307" spans="1:78">
      <c r="A307">
        <v>234</v>
      </c>
      <c r="B307" s="6"/>
      <c r="C307" s="10"/>
      <c r="D307" s="32"/>
      <c r="E307" s="10"/>
      <c r="F307" s="32"/>
      <c r="G307" s="10"/>
      <c r="H307" s="32"/>
      <c r="I307" s="10"/>
      <c r="J307" s="32"/>
      <c r="K307" s="94"/>
      <c r="L307" s="32"/>
      <c r="M307" s="10"/>
      <c r="N307" s="32"/>
      <c r="O307" s="10"/>
      <c r="P307" s="32"/>
      <c r="Q307" s="10"/>
      <c r="R307" s="32"/>
      <c r="S307" s="10"/>
      <c r="T307" s="32"/>
      <c r="U307" s="10"/>
      <c r="V307" s="32"/>
      <c r="W307" s="10"/>
      <c r="X307" s="32"/>
      <c r="Y307" s="10"/>
      <c r="Z307" s="32"/>
      <c r="AA307" s="10"/>
      <c r="AB307" s="32"/>
      <c r="AC307" s="10"/>
      <c r="AD307" s="32"/>
      <c r="AE307" s="10"/>
      <c r="AF307" s="32"/>
      <c r="AG307" s="10"/>
      <c r="AH307" s="32"/>
      <c r="AI307" s="10"/>
      <c r="AJ307" s="32"/>
      <c r="AK307" s="10"/>
      <c r="AL307" s="32"/>
      <c r="AM307" s="10"/>
      <c r="AN307" s="32"/>
      <c r="AO307" s="10"/>
      <c r="AP307" s="32"/>
      <c r="AQ307" s="10"/>
      <c r="AR307" s="244"/>
      <c r="AS307" s="10"/>
      <c r="AT307" s="32"/>
      <c r="AU307" s="10"/>
      <c r="AV307" s="244"/>
      <c r="AW307" s="10"/>
      <c r="AX307" s="244"/>
      <c r="AY307" s="7"/>
      <c r="AZ307" s="249"/>
      <c r="BA307" s="10"/>
      <c r="BB307" s="244"/>
      <c r="BC307" s="7"/>
      <c r="BD307" s="249"/>
      <c r="BE307" s="7"/>
      <c r="BF307" s="249"/>
      <c r="BG307" s="7"/>
      <c r="BH307" s="8"/>
      <c r="BI307" s="7"/>
      <c r="BJ307" s="249"/>
      <c r="BK307" s="7"/>
      <c r="BL307" s="249"/>
      <c r="BM307" s="7"/>
      <c r="BN307" s="249"/>
      <c r="BO307" s="7"/>
      <c r="BP307" s="249"/>
      <c r="BQ307" s="7"/>
      <c r="BR307" s="8"/>
      <c r="BS307" s="7"/>
      <c r="BT307" s="8"/>
      <c r="BV307" s="41"/>
      <c r="BW307" s="41">
        <f t="shared" si="33"/>
        <v>0</v>
      </c>
      <c r="BX307">
        <f t="shared" si="34"/>
        <v>0</v>
      </c>
      <c r="BZ307" s="39"/>
    </row>
    <row r="308" spans="1:78">
      <c r="A308">
        <v>235</v>
      </c>
      <c r="B308" s="6"/>
      <c r="C308" s="10"/>
      <c r="D308" s="32"/>
      <c r="E308" s="10"/>
      <c r="F308" s="32"/>
      <c r="G308" s="10"/>
      <c r="H308" s="32"/>
      <c r="I308" s="10"/>
      <c r="J308" s="32"/>
      <c r="K308" s="10"/>
      <c r="L308" s="32"/>
      <c r="M308" s="10"/>
      <c r="N308" s="32"/>
      <c r="O308" s="10"/>
      <c r="P308" s="32"/>
      <c r="Q308" s="10"/>
      <c r="R308" s="32"/>
      <c r="S308" s="10"/>
      <c r="T308" s="32"/>
      <c r="U308" s="10"/>
      <c r="V308" s="32"/>
      <c r="W308" s="10"/>
      <c r="X308" s="32"/>
      <c r="Y308" s="10"/>
      <c r="Z308" s="32"/>
      <c r="AA308" s="10"/>
      <c r="AB308" s="32"/>
      <c r="AC308" s="10"/>
      <c r="AD308" s="32"/>
      <c r="AE308" s="10"/>
      <c r="AF308" s="32"/>
      <c r="AG308" s="10"/>
      <c r="AH308" s="32"/>
      <c r="AI308" s="10"/>
      <c r="AJ308" s="32"/>
      <c r="AK308" s="10"/>
      <c r="AL308" s="32"/>
      <c r="AM308" s="10"/>
      <c r="AN308" s="32"/>
      <c r="AO308" s="10"/>
      <c r="AP308" s="32"/>
      <c r="AQ308" s="10"/>
      <c r="AR308" s="244"/>
      <c r="AS308" s="10"/>
      <c r="AT308" s="32"/>
      <c r="AU308" s="10"/>
      <c r="AV308" s="244"/>
      <c r="AW308" s="10"/>
      <c r="AX308" s="244"/>
      <c r="AY308" s="7"/>
      <c r="AZ308" s="249"/>
      <c r="BA308" s="10"/>
      <c r="BB308" s="244"/>
      <c r="BC308" s="7"/>
      <c r="BD308" s="249"/>
      <c r="BE308" s="7"/>
      <c r="BF308" s="249"/>
      <c r="BG308" s="7"/>
      <c r="BH308" s="8"/>
      <c r="BI308" s="7"/>
      <c r="BJ308" s="249"/>
      <c r="BK308" s="7"/>
      <c r="BL308" s="249"/>
      <c r="BM308" s="7"/>
      <c r="BN308" s="249"/>
      <c r="BO308" s="7"/>
      <c r="BP308" s="249"/>
      <c r="BQ308" s="7"/>
      <c r="BR308" s="8"/>
      <c r="BS308" s="7"/>
      <c r="BT308" s="8"/>
      <c r="BV308" s="41"/>
      <c r="BW308" s="41">
        <f t="shared" si="33"/>
        <v>0</v>
      </c>
      <c r="BX308">
        <f t="shared" si="34"/>
        <v>0</v>
      </c>
    </row>
    <row r="309" spans="1:78">
      <c r="A309">
        <v>236</v>
      </c>
      <c r="B309" s="6"/>
      <c r="C309" s="10"/>
      <c r="D309" s="32"/>
      <c r="E309" s="10"/>
      <c r="F309" s="32"/>
      <c r="G309" s="10"/>
      <c r="H309" s="32"/>
      <c r="I309" s="10"/>
      <c r="J309" s="32"/>
      <c r="K309" s="10"/>
      <c r="L309" s="32"/>
      <c r="M309" s="10"/>
      <c r="N309" s="32"/>
      <c r="O309" s="10"/>
      <c r="P309" s="32"/>
      <c r="Q309" s="10"/>
      <c r="R309" s="32"/>
      <c r="S309" s="10"/>
      <c r="T309" s="32"/>
      <c r="U309" s="10"/>
      <c r="V309" s="32"/>
      <c r="W309" s="10"/>
      <c r="X309" s="32"/>
      <c r="Y309" s="10"/>
      <c r="Z309" s="32"/>
      <c r="AA309" s="10"/>
      <c r="AB309" s="32"/>
      <c r="AC309" s="10"/>
      <c r="AD309" s="32"/>
      <c r="AE309" s="10"/>
      <c r="AF309" s="32"/>
      <c r="AG309" s="10"/>
      <c r="AH309" s="32"/>
      <c r="AI309" s="10"/>
      <c r="AJ309" s="32"/>
      <c r="AK309" s="10"/>
      <c r="AL309" s="32"/>
      <c r="AM309" s="10"/>
      <c r="AN309" s="32"/>
      <c r="AO309" s="10"/>
      <c r="AP309" s="32"/>
      <c r="AQ309" s="10"/>
      <c r="AR309" s="244"/>
      <c r="AS309" s="10"/>
      <c r="AT309" s="32"/>
      <c r="AU309" s="10"/>
      <c r="AV309" s="244"/>
      <c r="AW309" s="10"/>
      <c r="AX309" s="244"/>
      <c r="AY309" s="7"/>
      <c r="AZ309" s="249"/>
      <c r="BA309" s="10"/>
      <c r="BB309" s="244"/>
      <c r="BC309" s="7"/>
      <c r="BD309" s="249"/>
      <c r="BE309" s="7"/>
      <c r="BF309" s="249"/>
      <c r="BG309" s="7"/>
      <c r="BH309" s="8"/>
      <c r="BI309" s="7"/>
      <c r="BJ309" s="249"/>
      <c r="BK309" s="7"/>
      <c r="BL309" s="249"/>
      <c r="BM309" s="7"/>
      <c r="BN309" s="249"/>
      <c r="BO309" s="7"/>
      <c r="BP309" s="249"/>
      <c r="BQ309" s="7"/>
      <c r="BR309" s="8"/>
      <c r="BS309" s="7"/>
      <c r="BT309" s="8"/>
      <c r="BV309" s="41"/>
      <c r="BW309" s="41">
        <f t="shared" si="33"/>
        <v>0</v>
      </c>
      <c r="BX309">
        <f t="shared" si="34"/>
        <v>0</v>
      </c>
    </row>
    <row r="310" spans="1:78">
      <c r="A310">
        <v>237</v>
      </c>
      <c r="B310" s="6"/>
      <c r="C310" s="10"/>
      <c r="D310" s="32"/>
      <c r="E310" s="10"/>
      <c r="F310" s="32"/>
      <c r="G310" s="10"/>
      <c r="H310" s="32"/>
      <c r="I310" s="10"/>
      <c r="J310" s="32"/>
      <c r="K310" s="10"/>
      <c r="L310" s="32"/>
      <c r="M310" s="10"/>
      <c r="N310" s="32"/>
      <c r="O310" s="10"/>
      <c r="P310" s="32"/>
      <c r="Q310" s="10"/>
      <c r="R310" s="32"/>
      <c r="S310" s="10"/>
      <c r="T310" s="32"/>
      <c r="U310" s="10"/>
      <c r="V310" s="32"/>
      <c r="W310" s="10"/>
      <c r="X310" s="32"/>
      <c r="Y310" s="10"/>
      <c r="Z310" s="32"/>
      <c r="AA310" s="10"/>
      <c r="AB310" s="32"/>
      <c r="AC310" s="10"/>
      <c r="AD310" s="32"/>
      <c r="AE310" s="10"/>
      <c r="AF310" s="32"/>
      <c r="AG310" s="10"/>
      <c r="AH310" s="32"/>
      <c r="AI310" s="10"/>
      <c r="AJ310" s="32"/>
      <c r="AK310" s="10"/>
      <c r="AL310" s="32"/>
      <c r="AM310" s="10"/>
      <c r="AN310" s="32"/>
      <c r="AO310" s="10"/>
      <c r="AP310" s="32"/>
      <c r="AQ310" s="10"/>
      <c r="AR310" s="244"/>
      <c r="AS310" s="10"/>
      <c r="AT310" s="32"/>
      <c r="AU310" s="10"/>
      <c r="AV310" s="244"/>
      <c r="AW310" s="10"/>
      <c r="AX310" s="244"/>
      <c r="AY310" s="7"/>
      <c r="AZ310" s="249"/>
      <c r="BA310" s="10"/>
      <c r="BB310" s="244"/>
      <c r="BC310" s="7"/>
      <c r="BD310" s="249"/>
      <c r="BE310" s="7"/>
      <c r="BF310" s="249"/>
      <c r="BG310" s="7"/>
      <c r="BH310" s="8"/>
      <c r="BI310" s="7"/>
      <c r="BJ310" s="249"/>
      <c r="BK310" s="7"/>
      <c r="BL310" s="249"/>
      <c r="BM310" s="7"/>
      <c r="BN310" s="249"/>
      <c r="BO310" s="7"/>
      <c r="BP310" s="249"/>
      <c r="BQ310" s="7"/>
      <c r="BR310" s="8"/>
      <c r="BS310" s="7"/>
      <c r="BT310" s="8"/>
      <c r="BV310" s="41"/>
      <c r="BW310" s="41">
        <f t="shared" si="33"/>
        <v>0</v>
      </c>
      <c r="BX310">
        <f t="shared" si="34"/>
        <v>0</v>
      </c>
    </row>
    <row r="311" spans="1:78">
      <c r="A311">
        <v>238</v>
      </c>
      <c r="B311" s="6"/>
      <c r="C311" s="10"/>
      <c r="D311" s="32"/>
      <c r="E311" s="10"/>
      <c r="F311" s="32"/>
      <c r="G311" s="10"/>
      <c r="H311" s="32"/>
      <c r="I311" s="10"/>
      <c r="J311" s="32"/>
      <c r="K311" s="10"/>
      <c r="L311" s="32"/>
      <c r="M311" s="10"/>
      <c r="N311" s="32"/>
      <c r="O311" s="10"/>
      <c r="P311" s="32"/>
      <c r="Q311" s="10"/>
      <c r="R311" s="32"/>
      <c r="S311" s="10"/>
      <c r="T311" s="32"/>
      <c r="U311" s="10"/>
      <c r="V311" s="32"/>
      <c r="W311" s="10"/>
      <c r="X311" s="32"/>
      <c r="Y311" s="10"/>
      <c r="Z311" s="32"/>
      <c r="AA311" s="10"/>
      <c r="AB311" s="32"/>
      <c r="AC311" s="10"/>
      <c r="AD311" s="32"/>
      <c r="AE311" s="10"/>
      <c r="AF311" s="32"/>
      <c r="AG311" s="10"/>
      <c r="AH311" s="32"/>
      <c r="AI311" s="10"/>
      <c r="AJ311" s="32"/>
      <c r="AK311" s="10"/>
      <c r="AL311" s="32"/>
      <c r="AM311" s="10"/>
      <c r="AN311" s="32"/>
      <c r="AO311" s="10"/>
      <c r="AP311" s="32"/>
      <c r="AQ311" s="10"/>
      <c r="AR311" s="244"/>
      <c r="AS311" s="10"/>
      <c r="AT311" s="32"/>
      <c r="AU311" s="10"/>
      <c r="AV311" s="244"/>
      <c r="AW311" s="10"/>
      <c r="AX311" s="244"/>
      <c r="AY311" s="7"/>
      <c r="AZ311" s="249"/>
      <c r="BA311" s="10"/>
      <c r="BB311" s="244"/>
      <c r="BC311" s="7"/>
      <c r="BD311" s="249"/>
      <c r="BE311" s="7"/>
      <c r="BF311" s="249"/>
      <c r="BG311" s="7"/>
      <c r="BH311" s="8"/>
      <c r="BI311" s="7"/>
      <c r="BJ311" s="249"/>
      <c r="BK311" s="7"/>
      <c r="BL311" s="249"/>
      <c r="BM311" s="7"/>
      <c r="BN311" s="249"/>
      <c r="BO311" s="7"/>
      <c r="BP311" s="249"/>
      <c r="BQ311" s="7"/>
      <c r="BR311" s="8"/>
      <c r="BS311" s="7"/>
      <c r="BT311" s="8"/>
      <c r="BV311" s="41"/>
      <c r="BW311" s="41">
        <f t="shared" si="33"/>
        <v>0</v>
      </c>
      <c r="BX311">
        <f t="shared" si="34"/>
        <v>0</v>
      </c>
    </row>
    <row r="312" spans="1:78">
      <c r="A312">
        <v>239</v>
      </c>
      <c r="B312" s="6"/>
      <c r="C312" s="10"/>
      <c r="D312" s="32"/>
      <c r="E312" s="10"/>
      <c r="F312" s="32"/>
      <c r="G312" s="10"/>
      <c r="H312" s="32"/>
      <c r="I312" s="10"/>
      <c r="J312" s="32"/>
      <c r="K312" s="10"/>
      <c r="L312" s="32"/>
      <c r="M312" s="10"/>
      <c r="N312" s="32"/>
      <c r="O312" s="10"/>
      <c r="P312" s="32"/>
      <c r="Q312" s="10"/>
      <c r="R312" s="32"/>
      <c r="S312" s="10"/>
      <c r="T312" s="32"/>
      <c r="U312" s="10"/>
      <c r="V312" s="32"/>
      <c r="W312" s="10"/>
      <c r="X312" s="32"/>
      <c r="Y312" s="10"/>
      <c r="Z312" s="32"/>
      <c r="AA312" s="10"/>
      <c r="AB312" s="32"/>
      <c r="AC312" s="10"/>
      <c r="AD312" s="32"/>
      <c r="AE312" s="10"/>
      <c r="AF312" s="32"/>
      <c r="AG312" s="10"/>
      <c r="AH312" s="32"/>
      <c r="AI312" s="10"/>
      <c r="AJ312" s="32"/>
      <c r="AK312" s="10"/>
      <c r="AL312" s="32"/>
      <c r="AM312" s="10"/>
      <c r="AN312" s="32"/>
      <c r="AO312" s="10"/>
      <c r="AP312" s="32"/>
      <c r="AQ312" s="10"/>
      <c r="AR312" s="244"/>
      <c r="AS312" s="10"/>
      <c r="AT312" s="32"/>
      <c r="AU312" s="10"/>
      <c r="AV312" s="244"/>
      <c r="AW312" s="10"/>
      <c r="AX312" s="244"/>
      <c r="AY312" s="7"/>
      <c r="AZ312" s="249"/>
      <c r="BA312" s="10"/>
      <c r="BB312" s="244"/>
      <c r="BC312" s="7"/>
      <c r="BD312" s="249"/>
      <c r="BE312" s="7"/>
      <c r="BF312" s="249"/>
      <c r="BG312" s="7"/>
      <c r="BH312" s="8"/>
      <c r="BI312" s="7"/>
      <c r="BJ312" s="249"/>
      <c r="BK312" s="7"/>
      <c r="BL312" s="249"/>
      <c r="BM312" s="7"/>
      <c r="BN312" s="249"/>
      <c r="BO312" s="7"/>
      <c r="BP312" s="249"/>
      <c r="BQ312" s="7"/>
      <c r="BR312" s="8"/>
      <c r="BS312" s="7"/>
      <c r="BT312" s="8"/>
      <c r="BV312" s="41"/>
      <c r="BW312" s="41">
        <f t="shared" si="33"/>
        <v>0</v>
      </c>
      <c r="BX312">
        <f t="shared" si="34"/>
        <v>0</v>
      </c>
    </row>
    <row r="313" spans="1:78">
      <c r="A313">
        <v>240</v>
      </c>
      <c r="B313" s="6"/>
      <c r="C313" s="10"/>
      <c r="D313" s="32"/>
      <c r="E313" s="10"/>
      <c r="F313" s="32"/>
      <c r="G313" s="10"/>
      <c r="H313" s="32"/>
      <c r="I313" s="10"/>
      <c r="J313" s="32"/>
      <c r="K313" s="10"/>
      <c r="L313" s="32"/>
      <c r="M313" s="10"/>
      <c r="N313" s="32"/>
      <c r="O313" s="10"/>
      <c r="P313" s="32"/>
      <c r="Q313" s="10"/>
      <c r="R313" s="32"/>
      <c r="S313" s="10"/>
      <c r="T313" s="32"/>
      <c r="U313" s="10"/>
      <c r="V313" s="32"/>
      <c r="W313" s="10"/>
      <c r="X313" s="32"/>
      <c r="Y313" s="10"/>
      <c r="Z313" s="32"/>
      <c r="AA313" s="10"/>
      <c r="AB313" s="32"/>
      <c r="AC313" s="10"/>
      <c r="AD313" s="32"/>
      <c r="AE313" s="10"/>
      <c r="AF313" s="32"/>
      <c r="AG313" s="10"/>
      <c r="AH313" s="32"/>
      <c r="AI313" s="10"/>
      <c r="AJ313" s="32"/>
      <c r="AK313" s="10"/>
      <c r="AL313" s="32"/>
      <c r="AM313" s="10"/>
      <c r="AN313" s="32"/>
      <c r="AO313" s="10"/>
      <c r="AP313" s="32"/>
      <c r="AQ313" s="10"/>
      <c r="AR313" s="244"/>
      <c r="AS313" s="10"/>
      <c r="AT313" s="32"/>
      <c r="AU313" s="10"/>
      <c r="AV313" s="244"/>
      <c r="AW313" s="10"/>
      <c r="AX313" s="244"/>
      <c r="AY313" s="7"/>
      <c r="AZ313" s="249"/>
      <c r="BA313" s="10"/>
      <c r="BB313" s="244"/>
      <c r="BC313" s="7"/>
      <c r="BD313" s="249"/>
      <c r="BE313" s="7"/>
      <c r="BF313" s="249"/>
      <c r="BG313" s="7"/>
      <c r="BH313" s="8"/>
      <c r="BI313" s="7"/>
      <c r="BJ313" s="249"/>
      <c r="BK313" s="7"/>
      <c r="BL313" s="249"/>
      <c r="BM313" s="7"/>
      <c r="BN313" s="249"/>
      <c r="BO313" s="7"/>
      <c r="BP313" s="249"/>
      <c r="BQ313" s="7"/>
      <c r="BR313" s="8"/>
      <c r="BS313" s="7"/>
      <c r="BT313" s="8"/>
      <c r="BV313" s="41"/>
      <c r="BW313" s="41">
        <f t="shared" si="33"/>
        <v>0</v>
      </c>
      <c r="BX313">
        <f t="shared" si="34"/>
        <v>0</v>
      </c>
    </row>
    <row r="314" spans="1:78">
      <c r="A314">
        <v>241</v>
      </c>
      <c r="B314" s="6"/>
      <c r="C314" s="10"/>
      <c r="D314" s="32"/>
      <c r="E314" s="10"/>
      <c r="F314" s="32"/>
      <c r="G314" s="10"/>
      <c r="H314" s="32"/>
      <c r="I314" s="10"/>
      <c r="J314" s="32"/>
      <c r="K314" s="10"/>
      <c r="L314" s="32"/>
      <c r="M314" s="10"/>
      <c r="N314" s="32"/>
      <c r="O314" s="10"/>
      <c r="P314" s="32"/>
      <c r="Q314" s="10"/>
      <c r="R314" s="32"/>
      <c r="S314" s="10"/>
      <c r="T314" s="32"/>
      <c r="U314" s="10"/>
      <c r="V314" s="32"/>
      <c r="W314" s="10"/>
      <c r="X314" s="32"/>
      <c r="Y314" s="10"/>
      <c r="Z314" s="32"/>
      <c r="AA314" s="10"/>
      <c r="AB314" s="32"/>
      <c r="AC314" s="10"/>
      <c r="AD314" s="32"/>
      <c r="AE314" s="10"/>
      <c r="AF314" s="32"/>
      <c r="AG314" s="10"/>
      <c r="AH314" s="32"/>
      <c r="AI314" s="10"/>
      <c r="AJ314" s="32"/>
      <c r="AK314" s="10"/>
      <c r="AL314" s="32"/>
      <c r="AM314" s="10"/>
      <c r="AN314" s="32"/>
      <c r="AO314" s="10"/>
      <c r="AP314" s="32"/>
      <c r="AQ314" s="10"/>
      <c r="AR314" s="244"/>
      <c r="AS314" s="10"/>
      <c r="AT314" s="32"/>
      <c r="AU314" s="10"/>
      <c r="AV314" s="244"/>
      <c r="AW314" s="10"/>
      <c r="AX314" s="244"/>
      <c r="AY314" s="7"/>
      <c r="AZ314" s="249"/>
      <c r="BA314" s="10"/>
      <c r="BB314" s="244"/>
      <c r="BC314" s="7"/>
      <c r="BD314" s="249"/>
      <c r="BE314" s="7"/>
      <c r="BF314" s="249"/>
      <c r="BG314" s="7"/>
      <c r="BH314" s="8"/>
      <c r="BI314" s="7"/>
      <c r="BJ314" s="249"/>
      <c r="BK314" s="7"/>
      <c r="BL314" s="249"/>
      <c r="BM314" s="7"/>
      <c r="BN314" s="249"/>
      <c r="BO314" s="7"/>
      <c r="BP314" s="249"/>
      <c r="BQ314" s="7"/>
      <c r="BR314" s="8"/>
      <c r="BS314" s="7"/>
      <c r="BT314" s="8"/>
      <c r="BV314" s="41"/>
      <c r="BW314" s="41">
        <f t="shared" si="33"/>
        <v>0</v>
      </c>
      <c r="BX314">
        <f t="shared" si="34"/>
        <v>0</v>
      </c>
    </row>
    <row r="315" spans="1:78">
      <c r="A315">
        <v>242</v>
      </c>
      <c r="B315" s="6"/>
      <c r="C315" s="10"/>
      <c r="D315" s="32"/>
      <c r="E315" s="10"/>
      <c r="F315" s="32"/>
      <c r="G315" s="10"/>
      <c r="H315" s="32"/>
      <c r="I315" s="10"/>
      <c r="J315" s="32"/>
      <c r="K315" s="10"/>
      <c r="L315" s="32"/>
      <c r="M315" s="10"/>
      <c r="N315" s="32"/>
      <c r="O315" s="10"/>
      <c r="P315" s="32"/>
      <c r="Q315" s="10"/>
      <c r="R315" s="32"/>
      <c r="S315" s="10"/>
      <c r="T315" s="32"/>
      <c r="U315" s="10"/>
      <c r="V315" s="32"/>
      <c r="W315" s="10"/>
      <c r="X315" s="32"/>
      <c r="Y315" s="10"/>
      <c r="Z315" s="32"/>
      <c r="AA315" s="10"/>
      <c r="AB315" s="32"/>
      <c r="AC315" s="10"/>
      <c r="AD315" s="32"/>
      <c r="AE315" s="10"/>
      <c r="AF315" s="32"/>
      <c r="AG315" s="10"/>
      <c r="AH315" s="32"/>
      <c r="AI315" s="10"/>
      <c r="AJ315" s="32"/>
      <c r="AK315" s="10"/>
      <c r="AL315" s="32"/>
      <c r="AM315" s="10"/>
      <c r="AN315" s="32"/>
      <c r="AO315" s="10"/>
      <c r="AP315" s="32"/>
      <c r="AQ315" s="10"/>
      <c r="AR315" s="244"/>
      <c r="AS315" s="10"/>
      <c r="AT315" s="32"/>
      <c r="AU315" s="10"/>
      <c r="AV315" s="244"/>
      <c r="AW315" s="10"/>
      <c r="AX315" s="244"/>
      <c r="AY315" s="7"/>
      <c r="AZ315" s="249"/>
      <c r="BA315" s="10"/>
      <c r="BB315" s="244"/>
      <c r="BC315" s="7"/>
      <c r="BD315" s="249"/>
      <c r="BE315" s="7"/>
      <c r="BF315" s="249"/>
      <c r="BG315" s="7"/>
      <c r="BH315" s="8"/>
      <c r="BI315" s="7"/>
      <c r="BJ315" s="249"/>
      <c r="BK315" s="7"/>
      <c r="BL315" s="249"/>
      <c r="BM315" s="7"/>
      <c r="BN315" s="249"/>
      <c r="BO315" s="7"/>
      <c r="BP315" s="249"/>
      <c r="BQ315" s="7"/>
      <c r="BR315" s="8"/>
      <c r="BS315" s="7"/>
      <c r="BT315" s="8"/>
      <c r="BV315" s="41"/>
      <c r="BW315" s="41">
        <f t="shared" si="33"/>
        <v>0</v>
      </c>
      <c r="BX315">
        <f t="shared" si="34"/>
        <v>0</v>
      </c>
    </row>
    <row r="316" spans="1:78">
      <c r="A316">
        <v>243</v>
      </c>
      <c r="B316" s="6"/>
      <c r="C316" s="10"/>
      <c r="D316" s="32"/>
      <c r="E316" s="10"/>
      <c r="F316" s="32"/>
      <c r="G316" s="10"/>
      <c r="H316" s="32"/>
      <c r="I316" s="10"/>
      <c r="J316" s="32"/>
      <c r="K316" s="10"/>
      <c r="L316" s="32"/>
      <c r="M316" s="10"/>
      <c r="N316" s="32"/>
      <c r="O316" s="10"/>
      <c r="P316" s="32"/>
      <c r="Q316" s="10"/>
      <c r="R316" s="32"/>
      <c r="S316" s="10"/>
      <c r="T316" s="32"/>
      <c r="U316" s="10"/>
      <c r="V316" s="32"/>
      <c r="W316" s="10"/>
      <c r="X316" s="32"/>
      <c r="Y316" s="10"/>
      <c r="Z316" s="32"/>
      <c r="AA316" s="10"/>
      <c r="AB316" s="32"/>
      <c r="AC316" s="10"/>
      <c r="AD316" s="32"/>
      <c r="AE316" s="10"/>
      <c r="AF316" s="32"/>
      <c r="AG316" s="10"/>
      <c r="AH316" s="32"/>
      <c r="AI316" s="10"/>
      <c r="AJ316" s="32"/>
      <c r="AK316" s="10"/>
      <c r="AL316" s="32"/>
      <c r="AM316" s="10"/>
      <c r="AN316" s="32"/>
      <c r="AO316" s="10"/>
      <c r="AP316" s="32"/>
      <c r="AQ316" s="10"/>
      <c r="AR316" s="244"/>
      <c r="AS316" s="10"/>
      <c r="AT316" s="32"/>
      <c r="AU316" s="10"/>
      <c r="AV316" s="244"/>
      <c r="AW316" s="10"/>
      <c r="AX316" s="244"/>
      <c r="AY316" s="7"/>
      <c r="AZ316" s="249"/>
      <c r="BA316" s="10"/>
      <c r="BB316" s="244"/>
      <c r="BC316" s="7"/>
      <c r="BD316" s="249"/>
      <c r="BE316" s="7"/>
      <c r="BF316" s="249"/>
      <c r="BG316" s="7"/>
      <c r="BH316" s="8"/>
      <c r="BI316" s="7"/>
      <c r="BJ316" s="249"/>
      <c r="BK316" s="7"/>
      <c r="BL316" s="249"/>
      <c r="BM316" s="7"/>
      <c r="BN316" s="249"/>
      <c r="BO316" s="7"/>
      <c r="BP316" s="249"/>
      <c r="BQ316" s="7"/>
      <c r="BR316" s="8"/>
      <c r="BS316" s="7"/>
      <c r="BT316" s="8"/>
      <c r="BV316" s="41"/>
      <c r="BW316" s="41">
        <f t="shared" si="33"/>
        <v>0</v>
      </c>
      <c r="BX316">
        <f t="shared" si="34"/>
        <v>0</v>
      </c>
    </row>
    <row r="317" spans="1:78">
      <c r="A317">
        <v>244</v>
      </c>
      <c r="B317" s="6"/>
      <c r="C317" s="10"/>
      <c r="D317" s="32"/>
      <c r="E317" s="10"/>
      <c r="F317" s="32"/>
      <c r="G317" s="10"/>
      <c r="H317" s="32"/>
      <c r="I317" s="10"/>
      <c r="J317" s="32"/>
      <c r="K317" s="94"/>
      <c r="L317" s="32"/>
      <c r="M317" s="10"/>
      <c r="N317" s="32"/>
      <c r="O317" s="10"/>
      <c r="P317" s="32"/>
      <c r="Q317" s="10"/>
      <c r="R317" s="32"/>
      <c r="S317" s="10"/>
      <c r="T317" s="32"/>
      <c r="U317" s="10"/>
      <c r="V317" s="32"/>
      <c r="W317" s="10"/>
      <c r="X317" s="32"/>
      <c r="Y317" s="10"/>
      <c r="Z317" s="32"/>
      <c r="AA317" s="10"/>
      <c r="AB317" s="32"/>
      <c r="AC317" s="10"/>
      <c r="AD317" s="32"/>
      <c r="AE317" s="10"/>
      <c r="AF317" s="32"/>
      <c r="AG317" s="10"/>
      <c r="AH317" s="32"/>
      <c r="AI317" s="10"/>
      <c r="AJ317" s="32"/>
      <c r="AK317" s="10"/>
      <c r="AL317" s="32"/>
      <c r="AM317" s="10"/>
      <c r="AN317" s="32"/>
      <c r="AO317" s="10"/>
      <c r="AP317" s="32"/>
      <c r="AQ317" s="10"/>
      <c r="AR317" s="244"/>
      <c r="AS317" s="10"/>
      <c r="AT317" s="32"/>
      <c r="AU317" s="10"/>
      <c r="AV317" s="244"/>
      <c r="AW317" s="10"/>
      <c r="AX317" s="244"/>
      <c r="AY317" s="7"/>
      <c r="AZ317" s="249"/>
      <c r="BA317" s="10"/>
      <c r="BB317" s="244"/>
      <c r="BC317" s="7"/>
      <c r="BD317" s="249"/>
      <c r="BE317" s="7"/>
      <c r="BF317" s="249"/>
      <c r="BG317" s="7"/>
      <c r="BH317" s="8"/>
      <c r="BI317" s="7"/>
      <c r="BJ317" s="249"/>
      <c r="BK317" s="7"/>
      <c r="BL317" s="249"/>
      <c r="BM317" s="7"/>
      <c r="BN317" s="249"/>
      <c r="BO317" s="7"/>
      <c r="BP317" s="249"/>
      <c r="BQ317" s="7"/>
      <c r="BR317" s="8"/>
      <c r="BS317" s="7"/>
      <c r="BT317" s="8"/>
      <c r="BV317" s="41"/>
      <c r="BW317" s="41">
        <f t="shared" si="33"/>
        <v>0</v>
      </c>
      <c r="BX317">
        <f t="shared" si="34"/>
        <v>0</v>
      </c>
      <c r="BZ317" s="39"/>
    </row>
    <row r="318" spans="1:78">
      <c r="A318">
        <v>245</v>
      </c>
      <c r="B318" s="6"/>
      <c r="C318" s="10"/>
      <c r="D318" s="32"/>
      <c r="E318" s="10"/>
      <c r="F318" s="32"/>
      <c r="G318" s="10"/>
      <c r="H318" s="32"/>
      <c r="I318" s="10"/>
      <c r="J318" s="32"/>
      <c r="K318" s="94"/>
      <c r="L318" s="32"/>
      <c r="M318" s="10"/>
      <c r="N318" s="32"/>
      <c r="O318" s="10"/>
      <c r="P318" s="32"/>
      <c r="Q318" s="10"/>
      <c r="R318" s="32"/>
      <c r="S318" s="10"/>
      <c r="T318" s="32"/>
      <c r="U318" s="10"/>
      <c r="V318" s="32"/>
      <c r="W318" s="10"/>
      <c r="X318" s="32"/>
      <c r="Y318" s="10"/>
      <c r="Z318" s="32"/>
      <c r="AA318" s="10"/>
      <c r="AB318" s="32"/>
      <c r="AC318" s="10"/>
      <c r="AD318" s="32"/>
      <c r="AE318" s="10"/>
      <c r="AF318" s="32"/>
      <c r="AG318" s="10"/>
      <c r="AH318" s="32"/>
      <c r="AI318" s="10"/>
      <c r="AJ318" s="32"/>
      <c r="AK318" s="10"/>
      <c r="AL318" s="32"/>
      <c r="AM318" s="10"/>
      <c r="AN318" s="32"/>
      <c r="AO318" s="10"/>
      <c r="AP318" s="32"/>
      <c r="AQ318" s="10"/>
      <c r="AR318" s="244"/>
      <c r="AS318" s="10"/>
      <c r="AT318" s="32"/>
      <c r="AU318" s="10"/>
      <c r="AV318" s="244"/>
      <c r="AW318" s="10"/>
      <c r="AX318" s="244"/>
      <c r="AY318" s="7"/>
      <c r="AZ318" s="249"/>
      <c r="BA318" s="10"/>
      <c r="BB318" s="244"/>
      <c r="BC318" s="7"/>
      <c r="BD318" s="249"/>
      <c r="BE318" s="7"/>
      <c r="BF318" s="249"/>
      <c r="BG318" s="7"/>
      <c r="BH318" s="8"/>
      <c r="BI318" s="7"/>
      <c r="BJ318" s="249"/>
      <c r="BK318" s="7"/>
      <c r="BL318" s="249"/>
      <c r="BM318" s="7"/>
      <c r="BN318" s="249"/>
      <c r="BO318" s="7"/>
      <c r="BP318" s="249"/>
      <c r="BQ318" s="7"/>
      <c r="BR318" s="8"/>
      <c r="BS318" s="7"/>
      <c r="BT318" s="8"/>
      <c r="BV318" s="41"/>
      <c r="BW318" s="41">
        <f t="shared" si="33"/>
        <v>0</v>
      </c>
      <c r="BX318">
        <f t="shared" si="34"/>
        <v>0</v>
      </c>
      <c r="BZ318" s="39"/>
    </row>
    <row r="319" spans="1:78">
      <c r="A319">
        <v>246</v>
      </c>
      <c r="B319" s="6"/>
      <c r="C319" s="10"/>
      <c r="D319" s="32"/>
      <c r="E319" s="10"/>
      <c r="F319" s="32"/>
      <c r="G319" s="10"/>
      <c r="H319" s="32"/>
      <c r="I319" s="10"/>
      <c r="J319" s="32"/>
      <c r="K319" s="94"/>
      <c r="L319" s="32"/>
      <c r="M319" s="10"/>
      <c r="N319" s="32"/>
      <c r="O319" s="10"/>
      <c r="P319" s="32"/>
      <c r="Q319" s="10"/>
      <c r="R319" s="32"/>
      <c r="S319" s="10"/>
      <c r="T319" s="32"/>
      <c r="U319" s="10"/>
      <c r="V319" s="32"/>
      <c r="W319" s="10"/>
      <c r="X319" s="32"/>
      <c r="Y319" s="10"/>
      <c r="Z319" s="32"/>
      <c r="AA319" s="10"/>
      <c r="AB319" s="32"/>
      <c r="AC319" s="10"/>
      <c r="AD319" s="32"/>
      <c r="AE319" s="10"/>
      <c r="AF319" s="32"/>
      <c r="AG319" s="10"/>
      <c r="AH319" s="32"/>
      <c r="AI319" s="10"/>
      <c r="AJ319" s="32"/>
      <c r="AK319" s="10"/>
      <c r="AL319" s="32"/>
      <c r="AM319" s="10"/>
      <c r="AN319" s="32"/>
      <c r="AO319" s="10"/>
      <c r="AP319" s="32"/>
      <c r="AQ319" s="10"/>
      <c r="AR319" s="244"/>
      <c r="AS319" s="10"/>
      <c r="AT319" s="32"/>
      <c r="AU319" s="10"/>
      <c r="AV319" s="244"/>
      <c r="AW319" s="10"/>
      <c r="AX319" s="244"/>
      <c r="AY319" s="7"/>
      <c r="AZ319" s="249"/>
      <c r="BA319" s="10"/>
      <c r="BB319" s="244"/>
      <c r="BC319" s="7"/>
      <c r="BD319" s="249"/>
      <c r="BE319" s="7"/>
      <c r="BF319" s="249"/>
      <c r="BG319" s="7"/>
      <c r="BH319" s="8"/>
      <c r="BI319" s="7"/>
      <c r="BJ319" s="249"/>
      <c r="BK319" s="7"/>
      <c r="BL319" s="249"/>
      <c r="BM319" s="7"/>
      <c r="BN319" s="249"/>
      <c r="BO319" s="7"/>
      <c r="BP319" s="249"/>
      <c r="BQ319" s="7"/>
      <c r="BR319" s="8"/>
      <c r="BS319" s="7"/>
      <c r="BT319" s="8"/>
      <c r="BV319" s="41"/>
      <c r="BW319" s="41">
        <f t="shared" si="33"/>
        <v>0</v>
      </c>
      <c r="BX319">
        <f t="shared" si="34"/>
        <v>0</v>
      </c>
      <c r="BZ319" s="39"/>
    </row>
    <row r="320" spans="1:78">
      <c r="A320">
        <v>247</v>
      </c>
      <c r="B320" s="163"/>
      <c r="C320" s="10"/>
      <c r="D320" s="32"/>
      <c r="E320" s="10"/>
      <c r="F320" s="32"/>
      <c r="G320" s="10"/>
      <c r="H320" s="32"/>
      <c r="I320" s="10"/>
      <c r="J320" s="32"/>
      <c r="K320" s="94"/>
      <c r="L320" s="32"/>
      <c r="M320" s="10"/>
      <c r="N320" s="32"/>
      <c r="O320" s="10"/>
      <c r="P320" s="32"/>
      <c r="Q320" s="10"/>
      <c r="R320" s="32"/>
      <c r="S320" s="10"/>
      <c r="T320" s="32"/>
      <c r="U320" s="10"/>
      <c r="V320" s="32"/>
      <c r="W320" s="10"/>
      <c r="X320" s="32"/>
      <c r="Y320" s="10"/>
      <c r="Z320" s="32"/>
      <c r="AA320" s="10"/>
      <c r="AB320" s="32"/>
      <c r="AC320" s="10"/>
      <c r="AD320" s="32"/>
      <c r="AE320" s="10"/>
      <c r="AF320" s="32"/>
      <c r="AG320" s="10"/>
      <c r="AH320" s="32"/>
      <c r="AI320" s="10"/>
      <c r="AJ320" s="32"/>
      <c r="AK320" s="10"/>
      <c r="AL320" s="32"/>
      <c r="AM320" s="10"/>
      <c r="AN320" s="32"/>
      <c r="AO320" s="10"/>
      <c r="AP320" s="32"/>
      <c r="AQ320" s="10"/>
      <c r="AR320" s="244"/>
      <c r="AS320" s="10"/>
      <c r="AT320" s="32"/>
      <c r="AU320" s="10"/>
      <c r="AV320" s="244"/>
      <c r="AW320" s="10"/>
      <c r="AX320" s="244"/>
      <c r="AY320" s="7"/>
      <c r="AZ320" s="249"/>
      <c r="BA320" s="10"/>
      <c r="BB320" s="244"/>
      <c r="BC320" s="7"/>
      <c r="BD320" s="249"/>
      <c r="BE320" s="7"/>
      <c r="BF320" s="249"/>
      <c r="BG320" s="7"/>
      <c r="BH320" s="8"/>
      <c r="BI320" s="7"/>
      <c r="BJ320" s="249"/>
      <c r="BK320" s="7"/>
      <c r="BL320" s="249"/>
      <c r="BM320" s="7"/>
      <c r="BN320" s="249"/>
      <c r="BO320" s="7"/>
      <c r="BP320" s="249"/>
      <c r="BQ320" s="7"/>
      <c r="BR320" s="8"/>
      <c r="BS320" s="7"/>
      <c r="BT320" s="8"/>
      <c r="BV320" s="41"/>
      <c r="BW320" s="41">
        <f t="shared" si="33"/>
        <v>0</v>
      </c>
      <c r="BX320">
        <f t="shared" si="34"/>
        <v>0</v>
      </c>
      <c r="BZ320" s="39"/>
    </row>
    <row r="321" spans="1:78">
      <c r="A321">
        <v>248</v>
      </c>
      <c r="B321" s="6"/>
      <c r="C321" s="10"/>
      <c r="D321" s="32"/>
      <c r="E321" s="10"/>
      <c r="F321" s="32"/>
      <c r="G321" s="10"/>
      <c r="H321" s="32"/>
      <c r="I321" s="10"/>
      <c r="J321" s="32"/>
      <c r="K321" s="94"/>
      <c r="L321" s="32"/>
      <c r="M321" s="10"/>
      <c r="N321" s="32"/>
      <c r="O321" s="10"/>
      <c r="P321" s="32"/>
      <c r="Q321" s="10"/>
      <c r="R321" s="32"/>
      <c r="S321" s="10"/>
      <c r="T321" s="32"/>
      <c r="U321" s="10"/>
      <c r="V321" s="32"/>
      <c r="W321" s="10"/>
      <c r="X321" s="32"/>
      <c r="Y321" s="10"/>
      <c r="Z321" s="32"/>
      <c r="AA321" s="10"/>
      <c r="AB321" s="32"/>
      <c r="AC321" s="10"/>
      <c r="AD321" s="32"/>
      <c r="AE321" s="10"/>
      <c r="AF321" s="32"/>
      <c r="AG321" s="10"/>
      <c r="AH321" s="32"/>
      <c r="AI321" s="10"/>
      <c r="AJ321" s="32"/>
      <c r="AK321" s="10"/>
      <c r="AL321" s="32"/>
      <c r="AM321" s="10"/>
      <c r="AN321" s="32"/>
      <c r="AO321" s="10"/>
      <c r="AP321" s="32"/>
      <c r="AQ321" s="10"/>
      <c r="AR321" s="244"/>
      <c r="AS321" s="10"/>
      <c r="AT321" s="32"/>
      <c r="AU321" s="10"/>
      <c r="AV321" s="244"/>
      <c r="AW321" s="10"/>
      <c r="AX321" s="244"/>
      <c r="AY321" s="7"/>
      <c r="AZ321" s="249"/>
      <c r="BA321" s="10"/>
      <c r="BB321" s="244"/>
      <c r="BC321" s="7"/>
      <c r="BD321" s="249"/>
      <c r="BE321" s="7"/>
      <c r="BF321" s="249"/>
      <c r="BG321" s="7"/>
      <c r="BH321" s="8"/>
      <c r="BI321" s="7"/>
      <c r="BJ321" s="249"/>
      <c r="BK321" s="7"/>
      <c r="BL321" s="249"/>
      <c r="BM321" s="7"/>
      <c r="BN321" s="249"/>
      <c r="BO321" s="7"/>
      <c r="BP321" s="249"/>
      <c r="BQ321" s="7"/>
      <c r="BR321" s="8"/>
      <c r="BS321" s="7"/>
      <c r="BT321" s="8"/>
      <c r="BV321" s="41"/>
      <c r="BW321" s="41">
        <f t="shared" si="33"/>
        <v>0</v>
      </c>
      <c r="BX321">
        <f t="shared" si="34"/>
        <v>0</v>
      </c>
      <c r="BZ321" s="39"/>
    </row>
    <row r="322" spans="1:78">
      <c r="A322">
        <v>249</v>
      </c>
      <c r="B322" s="6"/>
      <c r="C322" s="10"/>
      <c r="D322" s="32"/>
      <c r="E322" s="10"/>
      <c r="F322" s="32"/>
      <c r="G322" s="10"/>
      <c r="H322" s="32"/>
      <c r="I322" s="10"/>
      <c r="J322" s="32"/>
      <c r="K322" s="10"/>
      <c r="L322" s="32"/>
      <c r="M322" s="10"/>
      <c r="N322" s="32"/>
      <c r="O322" s="10"/>
      <c r="P322" s="32"/>
      <c r="Q322" s="10"/>
      <c r="R322" s="32"/>
      <c r="S322" s="10"/>
      <c r="T322" s="32"/>
      <c r="U322" s="10"/>
      <c r="V322" s="32"/>
      <c r="W322" s="10"/>
      <c r="X322" s="32"/>
      <c r="Y322" s="10"/>
      <c r="Z322" s="32"/>
      <c r="AA322" s="10"/>
      <c r="AB322" s="32"/>
      <c r="AC322" s="10"/>
      <c r="AD322" s="32"/>
      <c r="AE322" s="10"/>
      <c r="AF322" s="32"/>
      <c r="AG322" s="10"/>
      <c r="AH322" s="32"/>
      <c r="AI322" s="10"/>
      <c r="AJ322" s="32"/>
      <c r="AK322" s="10"/>
      <c r="AL322" s="32"/>
      <c r="AM322" s="10"/>
      <c r="AN322" s="32"/>
      <c r="AO322" s="10"/>
      <c r="AP322" s="32"/>
      <c r="AQ322" s="10"/>
      <c r="AR322" s="244"/>
      <c r="AS322" s="10"/>
      <c r="AT322" s="32"/>
      <c r="AU322" s="10"/>
      <c r="AV322" s="244"/>
      <c r="AW322" s="10"/>
      <c r="AX322" s="244"/>
      <c r="AY322" s="7"/>
      <c r="AZ322" s="249"/>
      <c r="BA322" s="10"/>
      <c r="BB322" s="244"/>
      <c r="BC322" s="7"/>
      <c r="BD322" s="249"/>
      <c r="BE322" s="7"/>
      <c r="BF322" s="249"/>
      <c r="BG322" s="7"/>
      <c r="BH322" s="8"/>
      <c r="BI322" s="7"/>
      <c r="BJ322" s="249"/>
      <c r="BK322" s="7"/>
      <c r="BL322" s="249"/>
      <c r="BM322" s="7"/>
      <c r="BN322" s="249"/>
      <c r="BO322" s="7"/>
      <c r="BP322" s="249"/>
      <c r="BQ322" s="7"/>
      <c r="BR322" s="8"/>
      <c r="BS322" s="7"/>
      <c r="BT322" s="8"/>
      <c r="BV322" s="41"/>
      <c r="BW322" s="41">
        <f t="shared" si="33"/>
        <v>0</v>
      </c>
      <c r="BX322">
        <f t="shared" si="34"/>
        <v>0</v>
      </c>
    </row>
    <row r="323" spans="1:78">
      <c r="A323">
        <v>250</v>
      </c>
      <c r="B323" s="6"/>
      <c r="C323" s="10"/>
      <c r="D323" s="32"/>
      <c r="E323" s="10"/>
      <c r="F323" s="32"/>
      <c r="G323" s="10"/>
      <c r="H323" s="32"/>
      <c r="I323" s="10"/>
      <c r="J323" s="32"/>
      <c r="K323" s="10"/>
      <c r="L323" s="32"/>
      <c r="M323" s="10"/>
      <c r="N323" s="32"/>
      <c r="O323" s="10"/>
      <c r="P323" s="32"/>
      <c r="Q323" s="10"/>
      <c r="R323" s="32"/>
      <c r="S323" s="10"/>
      <c r="T323" s="32"/>
      <c r="U323" s="10"/>
      <c r="V323" s="32"/>
      <c r="W323" s="10"/>
      <c r="X323" s="32"/>
      <c r="Y323" s="10"/>
      <c r="Z323" s="32"/>
      <c r="AA323" s="10"/>
      <c r="AB323" s="32"/>
      <c r="AC323" s="10"/>
      <c r="AD323" s="32"/>
      <c r="AE323" s="10"/>
      <c r="AF323" s="32"/>
      <c r="AG323" s="10"/>
      <c r="AH323" s="32"/>
      <c r="AI323" s="10"/>
      <c r="AJ323" s="32"/>
      <c r="AK323" s="10"/>
      <c r="AL323" s="32"/>
      <c r="AM323" s="10"/>
      <c r="AN323" s="32"/>
      <c r="AO323" s="10"/>
      <c r="AP323" s="32"/>
      <c r="AQ323" s="10"/>
      <c r="AR323" s="244"/>
      <c r="AS323" s="10"/>
      <c r="AT323" s="32"/>
      <c r="AU323" s="10"/>
      <c r="AV323" s="244"/>
      <c r="AW323" s="10"/>
      <c r="AX323" s="244"/>
      <c r="AY323" s="7"/>
      <c r="AZ323" s="249"/>
      <c r="BA323" s="10"/>
      <c r="BB323" s="244"/>
      <c r="BC323" s="7"/>
      <c r="BD323" s="249"/>
      <c r="BE323" s="7"/>
      <c r="BF323" s="249"/>
      <c r="BG323" s="7"/>
      <c r="BH323" s="8"/>
      <c r="BI323" s="7"/>
      <c r="BJ323" s="249"/>
      <c r="BK323" s="7"/>
      <c r="BL323" s="249"/>
      <c r="BM323" s="7"/>
      <c r="BN323" s="249"/>
      <c r="BO323" s="7"/>
      <c r="BP323" s="249"/>
      <c r="BQ323" s="7"/>
      <c r="BR323" s="8"/>
      <c r="BS323" s="7"/>
      <c r="BT323" s="8"/>
      <c r="BV323" s="41"/>
      <c r="BW323" s="41">
        <f t="shared" si="33"/>
        <v>0</v>
      </c>
      <c r="BX323">
        <f t="shared" si="34"/>
        <v>0</v>
      </c>
    </row>
    <row r="324" spans="1:78">
      <c r="A324">
        <v>251</v>
      </c>
      <c r="B324" s="6"/>
      <c r="C324" s="10"/>
      <c r="D324" s="32"/>
      <c r="E324" s="10"/>
      <c r="F324" s="32"/>
      <c r="G324" s="10"/>
      <c r="H324" s="32"/>
      <c r="I324" s="10"/>
      <c r="J324" s="32"/>
      <c r="K324" s="10"/>
      <c r="L324" s="32"/>
      <c r="M324" s="10"/>
      <c r="N324" s="32"/>
      <c r="O324" s="10"/>
      <c r="P324" s="32"/>
      <c r="Q324" s="10"/>
      <c r="R324" s="32"/>
      <c r="S324" s="10"/>
      <c r="T324" s="32"/>
      <c r="U324" s="10"/>
      <c r="V324" s="32"/>
      <c r="W324" s="10"/>
      <c r="X324" s="32"/>
      <c r="Y324" s="10"/>
      <c r="Z324" s="32"/>
      <c r="AA324" s="10"/>
      <c r="AB324" s="32"/>
      <c r="AC324" s="10"/>
      <c r="AD324" s="32"/>
      <c r="AE324" s="10"/>
      <c r="AF324" s="32"/>
      <c r="AG324" s="10"/>
      <c r="AH324" s="32"/>
      <c r="AI324" s="10"/>
      <c r="AJ324" s="32"/>
      <c r="AK324" s="10"/>
      <c r="AL324" s="32"/>
      <c r="AM324" s="10"/>
      <c r="AN324" s="32"/>
      <c r="AO324" s="10"/>
      <c r="AP324" s="32"/>
      <c r="AQ324" s="10"/>
      <c r="AR324" s="244"/>
      <c r="AS324" s="10"/>
      <c r="AT324" s="32"/>
      <c r="AU324" s="10"/>
      <c r="AV324" s="244"/>
      <c r="AW324" s="10"/>
      <c r="AX324" s="244"/>
      <c r="AY324" s="7"/>
      <c r="AZ324" s="249"/>
      <c r="BA324" s="10"/>
      <c r="BB324" s="244"/>
      <c r="BC324" s="7"/>
      <c r="BD324" s="249"/>
      <c r="BE324" s="7"/>
      <c r="BF324" s="249"/>
      <c r="BG324" s="7"/>
      <c r="BH324" s="8"/>
      <c r="BI324" s="7"/>
      <c r="BJ324" s="249"/>
      <c r="BK324" s="7"/>
      <c r="BL324" s="249"/>
      <c r="BM324" s="7"/>
      <c r="BN324" s="249"/>
      <c r="BO324" s="7"/>
      <c r="BP324" s="249"/>
      <c r="BQ324" s="7"/>
      <c r="BR324" s="8"/>
      <c r="BS324" s="7"/>
      <c r="BT324" s="8"/>
      <c r="BV324" s="41"/>
      <c r="BW324" s="41">
        <f t="shared" si="33"/>
        <v>0</v>
      </c>
      <c r="BX324">
        <f t="shared" si="34"/>
        <v>0</v>
      </c>
    </row>
    <row r="325" spans="1:78">
      <c r="A325">
        <v>252</v>
      </c>
      <c r="B325" s="6"/>
      <c r="C325" s="10"/>
      <c r="D325" s="32"/>
      <c r="E325" s="10"/>
      <c r="F325" s="32"/>
      <c r="G325" s="10"/>
      <c r="H325" s="32"/>
      <c r="I325" s="10"/>
      <c r="J325" s="32"/>
      <c r="K325" s="10"/>
      <c r="L325" s="32"/>
      <c r="M325" s="10"/>
      <c r="N325" s="32"/>
      <c r="O325" s="10"/>
      <c r="P325" s="32"/>
      <c r="Q325" s="10"/>
      <c r="R325" s="32"/>
      <c r="S325" s="10"/>
      <c r="T325" s="32"/>
      <c r="U325" s="10"/>
      <c r="V325" s="32"/>
      <c r="W325" s="10"/>
      <c r="X325" s="32"/>
      <c r="Y325" s="10"/>
      <c r="Z325" s="32"/>
      <c r="AA325" s="10"/>
      <c r="AB325" s="32"/>
      <c r="AC325" s="10"/>
      <c r="AD325" s="32"/>
      <c r="AE325" s="10"/>
      <c r="AF325" s="32"/>
      <c r="AG325" s="10"/>
      <c r="AH325" s="32"/>
      <c r="AI325" s="10"/>
      <c r="AJ325" s="32"/>
      <c r="AK325" s="10"/>
      <c r="AL325" s="32"/>
      <c r="AM325" s="10"/>
      <c r="AN325" s="32"/>
      <c r="AO325" s="10"/>
      <c r="AP325" s="32"/>
      <c r="AQ325" s="10"/>
      <c r="AR325" s="244"/>
      <c r="AS325" s="10"/>
      <c r="AT325" s="32"/>
      <c r="AU325" s="10"/>
      <c r="AV325" s="244"/>
      <c r="AW325" s="10"/>
      <c r="AX325" s="244"/>
      <c r="AY325" s="7"/>
      <c r="AZ325" s="249"/>
      <c r="BA325" s="10"/>
      <c r="BB325" s="244"/>
      <c r="BC325" s="7"/>
      <c r="BD325" s="249"/>
      <c r="BE325" s="7"/>
      <c r="BF325" s="249"/>
      <c r="BG325" s="7"/>
      <c r="BH325" s="8"/>
      <c r="BI325" s="7"/>
      <c r="BJ325" s="249"/>
      <c r="BK325" s="7"/>
      <c r="BL325" s="249"/>
      <c r="BM325" s="7"/>
      <c r="BN325" s="249"/>
      <c r="BO325" s="7"/>
      <c r="BP325" s="249"/>
      <c r="BQ325" s="7"/>
      <c r="BR325" s="8"/>
      <c r="BS325" s="7"/>
      <c r="BT325" s="8"/>
      <c r="BV325" s="41"/>
      <c r="BW325" s="41">
        <f t="shared" si="33"/>
        <v>0</v>
      </c>
      <c r="BX325">
        <f t="shared" si="34"/>
        <v>0</v>
      </c>
    </row>
    <row r="326" spans="1:78">
      <c r="A326">
        <v>253</v>
      </c>
      <c r="B326" s="6"/>
      <c r="C326" s="10"/>
      <c r="D326" s="32"/>
      <c r="E326" s="10"/>
      <c r="F326" s="32"/>
      <c r="G326" s="10"/>
      <c r="H326" s="32"/>
      <c r="I326" s="10"/>
      <c r="J326" s="32"/>
      <c r="K326" s="10"/>
      <c r="L326" s="32"/>
      <c r="M326" s="10"/>
      <c r="N326" s="32"/>
      <c r="O326" s="10"/>
      <c r="P326" s="32"/>
      <c r="Q326" s="10"/>
      <c r="R326" s="32"/>
      <c r="S326" s="10"/>
      <c r="T326" s="32"/>
      <c r="U326" s="10"/>
      <c r="V326" s="32"/>
      <c r="W326" s="10"/>
      <c r="X326" s="32"/>
      <c r="Y326" s="10"/>
      <c r="Z326" s="32"/>
      <c r="AA326" s="10"/>
      <c r="AB326" s="32"/>
      <c r="AC326" s="10"/>
      <c r="AD326" s="32"/>
      <c r="AE326" s="10"/>
      <c r="AF326" s="32"/>
      <c r="AG326" s="10"/>
      <c r="AH326" s="32"/>
      <c r="AI326" s="10"/>
      <c r="AJ326" s="32"/>
      <c r="AK326" s="10"/>
      <c r="AL326" s="32"/>
      <c r="AM326" s="10"/>
      <c r="AN326" s="32"/>
      <c r="AO326" s="10"/>
      <c r="AP326" s="32"/>
      <c r="AQ326" s="10"/>
      <c r="AR326" s="244"/>
      <c r="AS326" s="10"/>
      <c r="AT326" s="32"/>
      <c r="AU326" s="10"/>
      <c r="AV326" s="244"/>
      <c r="AW326" s="10"/>
      <c r="AX326" s="244"/>
      <c r="AY326" s="7"/>
      <c r="AZ326" s="249"/>
      <c r="BA326" s="10"/>
      <c r="BB326" s="244"/>
      <c r="BC326" s="7"/>
      <c r="BD326" s="249"/>
      <c r="BE326" s="7"/>
      <c r="BF326" s="249"/>
      <c r="BG326" s="7"/>
      <c r="BH326" s="8"/>
      <c r="BI326" s="7"/>
      <c r="BJ326" s="249"/>
      <c r="BK326" s="7"/>
      <c r="BL326" s="249"/>
      <c r="BM326" s="7"/>
      <c r="BN326" s="249"/>
      <c r="BO326" s="7"/>
      <c r="BP326" s="249"/>
      <c r="BQ326" s="7"/>
      <c r="BR326" s="8"/>
      <c r="BS326" s="7"/>
      <c r="BT326" s="8"/>
      <c r="BV326" s="41"/>
      <c r="BW326" s="41">
        <f t="shared" si="33"/>
        <v>0</v>
      </c>
      <c r="BX326">
        <f t="shared" si="34"/>
        <v>0</v>
      </c>
    </row>
    <row r="327" spans="1:78">
      <c r="A327">
        <v>254</v>
      </c>
      <c r="B327" s="6"/>
      <c r="C327" s="10"/>
      <c r="D327" s="32"/>
      <c r="E327" s="10"/>
      <c r="F327" s="32"/>
      <c r="G327" s="10"/>
      <c r="H327" s="32"/>
      <c r="I327" s="10"/>
      <c r="J327" s="32"/>
      <c r="K327" s="10"/>
      <c r="L327" s="32"/>
      <c r="M327" s="10"/>
      <c r="N327" s="32"/>
      <c r="O327" s="10"/>
      <c r="P327" s="32"/>
      <c r="Q327" s="10"/>
      <c r="R327" s="32"/>
      <c r="S327" s="10"/>
      <c r="T327" s="32"/>
      <c r="U327" s="10"/>
      <c r="V327" s="32"/>
      <c r="W327" s="10"/>
      <c r="X327" s="32"/>
      <c r="Y327" s="10"/>
      <c r="Z327" s="32"/>
      <c r="AA327" s="10"/>
      <c r="AB327" s="32"/>
      <c r="AC327" s="10"/>
      <c r="AD327" s="32"/>
      <c r="AE327" s="10"/>
      <c r="AF327" s="32"/>
      <c r="AG327" s="10"/>
      <c r="AH327" s="32"/>
      <c r="AI327" s="10"/>
      <c r="AJ327" s="32"/>
      <c r="AK327" s="10"/>
      <c r="AL327" s="32"/>
      <c r="AM327" s="10"/>
      <c r="AN327" s="32"/>
      <c r="AO327" s="10"/>
      <c r="AP327" s="32"/>
      <c r="AQ327" s="10"/>
      <c r="AR327" s="244"/>
      <c r="AS327" s="10"/>
      <c r="AT327" s="32"/>
      <c r="AU327" s="10"/>
      <c r="AV327" s="244"/>
      <c r="AW327" s="10"/>
      <c r="AX327" s="244"/>
      <c r="AY327" s="7"/>
      <c r="AZ327" s="249"/>
      <c r="BA327" s="10"/>
      <c r="BB327" s="244"/>
      <c r="BC327" s="7"/>
      <c r="BD327" s="249"/>
      <c r="BE327" s="7"/>
      <c r="BF327" s="249"/>
      <c r="BG327" s="7"/>
      <c r="BH327" s="8"/>
      <c r="BI327" s="7"/>
      <c r="BJ327" s="249"/>
      <c r="BK327" s="7"/>
      <c r="BL327" s="249"/>
      <c r="BM327" s="7"/>
      <c r="BN327" s="249"/>
      <c r="BO327" s="7"/>
      <c r="BP327" s="249"/>
      <c r="BQ327" s="7"/>
      <c r="BR327" s="8"/>
      <c r="BS327" s="7"/>
      <c r="BT327" s="8"/>
      <c r="BV327" s="41"/>
      <c r="BW327" s="41">
        <f t="shared" si="33"/>
        <v>0</v>
      </c>
      <c r="BX327">
        <f t="shared" si="34"/>
        <v>0</v>
      </c>
    </row>
    <row r="328" spans="1:78">
      <c r="A328">
        <v>255</v>
      </c>
      <c r="B328" s="6"/>
      <c r="C328" s="10"/>
      <c r="D328" s="32"/>
      <c r="E328" s="10"/>
      <c r="F328" s="32"/>
      <c r="G328" s="10"/>
      <c r="H328" s="32"/>
      <c r="I328" s="10"/>
      <c r="J328" s="32"/>
      <c r="K328" s="94"/>
      <c r="L328" s="32"/>
      <c r="M328" s="10"/>
      <c r="N328" s="32"/>
      <c r="O328" s="10"/>
      <c r="P328" s="32"/>
      <c r="Q328" s="10"/>
      <c r="R328" s="32"/>
      <c r="S328" s="10"/>
      <c r="T328" s="32"/>
      <c r="U328" s="10"/>
      <c r="V328" s="32"/>
      <c r="W328" s="10"/>
      <c r="X328" s="32"/>
      <c r="Y328" s="10"/>
      <c r="Z328" s="32"/>
      <c r="AA328" s="10"/>
      <c r="AB328" s="32"/>
      <c r="AC328" s="10"/>
      <c r="AD328" s="32"/>
      <c r="AE328" s="10"/>
      <c r="AF328" s="32"/>
      <c r="AG328" s="10"/>
      <c r="AH328" s="32"/>
      <c r="AI328" s="10"/>
      <c r="AJ328" s="32"/>
      <c r="AK328" s="10"/>
      <c r="AL328" s="32"/>
      <c r="AM328" s="10"/>
      <c r="AN328" s="32"/>
      <c r="AO328" s="10"/>
      <c r="AP328" s="32"/>
      <c r="AQ328" s="10"/>
      <c r="AR328" s="244"/>
      <c r="AS328" s="10"/>
      <c r="AT328" s="32"/>
      <c r="AU328" s="10"/>
      <c r="AV328" s="244"/>
      <c r="AW328" s="10"/>
      <c r="AX328" s="244"/>
      <c r="AY328" s="7"/>
      <c r="AZ328" s="249"/>
      <c r="BA328" s="10"/>
      <c r="BB328" s="244"/>
      <c r="BC328" s="7"/>
      <c r="BD328" s="249"/>
      <c r="BE328" s="7"/>
      <c r="BF328" s="249"/>
      <c r="BG328" s="7"/>
      <c r="BH328" s="8"/>
      <c r="BI328" s="7"/>
      <c r="BJ328" s="249"/>
      <c r="BK328" s="7"/>
      <c r="BL328" s="249"/>
      <c r="BM328" s="7"/>
      <c r="BN328" s="249"/>
      <c r="BO328" s="7"/>
      <c r="BP328" s="249"/>
      <c r="BQ328" s="7"/>
      <c r="BR328" s="8"/>
      <c r="BS328" s="7"/>
      <c r="BT328" s="8"/>
      <c r="BV328" s="41"/>
      <c r="BW328" s="41">
        <f t="shared" si="33"/>
        <v>0</v>
      </c>
      <c r="BX328">
        <f t="shared" si="34"/>
        <v>0</v>
      </c>
      <c r="BZ328" s="39"/>
    </row>
    <row r="329" spans="1:78">
      <c r="A329">
        <v>256</v>
      </c>
      <c r="B329" s="6"/>
      <c r="C329" s="10"/>
      <c r="D329" s="32"/>
      <c r="E329" s="10"/>
      <c r="F329" s="32"/>
      <c r="G329" s="10"/>
      <c r="H329" s="32"/>
      <c r="I329" s="10"/>
      <c r="J329" s="32"/>
      <c r="K329" s="10"/>
      <c r="L329" s="32"/>
      <c r="M329" s="10"/>
      <c r="N329" s="32"/>
      <c r="O329" s="10"/>
      <c r="P329" s="32"/>
      <c r="Q329" s="10"/>
      <c r="R329" s="32"/>
      <c r="S329" s="10"/>
      <c r="T329" s="32"/>
      <c r="U329" s="10"/>
      <c r="V329" s="32"/>
      <c r="W329" s="10"/>
      <c r="X329" s="32"/>
      <c r="Y329" s="10"/>
      <c r="Z329" s="32"/>
      <c r="AA329" s="10"/>
      <c r="AB329" s="32"/>
      <c r="AC329" s="10"/>
      <c r="AD329" s="32"/>
      <c r="AE329" s="10"/>
      <c r="AF329" s="32"/>
      <c r="AG329" s="10"/>
      <c r="AH329" s="32"/>
      <c r="AI329" s="10"/>
      <c r="AJ329" s="32"/>
      <c r="AK329" s="10"/>
      <c r="AL329" s="32"/>
      <c r="AM329" s="10"/>
      <c r="AN329" s="32"/>
      <c r="AO329" s="10"/>
      <c r="AP329" s="32"/>
      <c r="AQ329" s="10"/>
      <c r="AR329" s="244"/>
      <c r="AS329" s="10"/>
      <c r="AT329" s="32"/>
      <c r="AU329" s="10"/>
      <c r="AV329" s="244"/>
      <c r="AW329" s="10"/>
      <c r="AX329" s="244"/>
      <c r="AY329" s="7"/>
      <c r="AZ329" s="249"/>
      <c r="BA329" s="10"/>
      <c r="BB329" s="244"/>
      <c r="BC329" s="7"/>
      <c r="BD329" s="249"/>
      <c r="BE329" s="7"/>
      <c r="BF329" s="249"/>
      <c r="BG329" s="7"/>
      <c r="BH329" s="8"/>
      <c r="BI329" s="7"/>
      <c r="BJ329" s="249"/>
      <c r="BK329" s="7"/>
      <c r="BL329" s="249"/>
      <c r="BM329" s="7"/>
      <c r="BN329" s="249"/>
      <c r="BO329" s="7"/>
      <c r="BP329" s="249"/>
      <c r="BQ329" s="7"/>
      <c r="BR329" s="8"/>
      <c r="BS329" s="7"/>
      <c r="BT329" s="8"/>
      <c r="BV329" s="41"/>
      <c r="BW329" s="41">
        <f t="shared" si="33"/>
        <v>0</v>
      </c>
      <c r="BX329">
        <f t="shared" si="34"/>
        <v>0</v>
      </c>
    </row>
    <row r="330" spans="1:78">
      <c r="A330">
        <v>257</v>
      </c>
      <c r="B330" s="6"/>
      <c r="C330" s="10"/>
      <c r="D330" s="32"/>
      <c r="E330" s="10"/>
      <c r="F330" s="32"/>
      <c r="G330" s="10"/>
      <c r="H330" s="32"/>
      <c r="I330" s="10"/>
      <c r="J330" s="32"/>
      <c r="K330" s="10"/>
      <c r="L330" s="32"/>
      <c r="M330" s="10"/>
      <c r="N330" s="32"/>
      <c r="O330" s="10"/>
      <c r="P330" s="32"/>
      <c r="Q330" s="10"/>
      <c r="R330" s="32"/>
      <c r="S330" s="10"/>
      <c r="T330" s="32"/>
      <c r="U330" s="10"/>
      <c r="V330" s="32"/>
      <c r="W330" s="10"/>
      <c r="X330" s="32"/>
      <c r="Y330" s="10"/>
      <c r="Z330" s="32"/>
      <c r="AA330" s="10"/>
      <c r="AB330" s="32"/>
      <c r="AC330" s="10"/>
      <c r="AD330" s="32"/>
      <c r="AE330" s="10"/>
      <c r="AF330" s="32"/>
      <c r="AG330" s="10"/>
      <c r="AH330" s="32"/>
      <c r="AI330" s="10"/>
      <c r="AJ330" s="32"/>
      <c r="AK330" s="10"/>
      <c r="AL330" s="32"/>
      <c r="AM330" s="10"/>
      <c r="AN330" s="32"/>
      <c r="AO330" s="10"/>
      <c r="AP330" s="32"/>
      <c r="AQ330" s="10"/>
      <c r="AR330" s="244"/>
      <c r="AS330" s="10"/>
      <c r="AT330" s="32"/>
      <c r="AU330" s="10"/>
      <c r="AV330" s="244"/>
      <c r="AW330" s="10"/>
      <c r="AX330" s="244"/>
      <c r="AY330" s="7"/>
      <c r="AZ330" s="249"/>
      <c r="BA330" s="10"/>
      <c r="BB330" s="244"/>
      <c r="BC330" s="7"/>
      <c r="BD330" s="249"/>
      <c r="BE330" s="7"/>
      <c r="BF330" s="249"/>
      <c r="BG330" s="7"/>
      <c r="BH330" s="8"/>
      <c r="BI330" s="7"/>
      <c r="BJ330" s="249"/>
      <c r="BK330" s="7"/>
      <c r="BL330" s="249"/>
      <c r="BM330" s="7"/>
      <c r="BN330" s="249"/>
      <c r="BO330" s="7"/>
      <c r="BP330" s="249"/>
      <c r="BQ330" s="7"/>
      <c r="BR330" s="8"/>
      <c r="BS330" s="7"/>
      <c r="BT330" s="8"/>
      <c r="BV330" s="41"/>
      <c r="BW330" s="41">
        <f t="shared" si="33"/>
        <v>0</v>
      </c>
      <c r="BX330">
        <f t="shared" si="34"/>
        <v>0</v>
      </c>
    </row>
    <row r="331" spans="1:78">
      <c r="A331">
        <v>258</v>
      </c>
      <c r="B331" s="6"/>
      <c r="C331" s="10"/>
      <c r="D331" s="32"/>
      <c r="E331" s="10"/>
      <c r="F331" s="32"/>
      <c r="G331" s="10"/>
      <c r="H331" s="32"/>
      <c r="I331" s="10"/>
      <c r="J331" s="32"/>
      <c r="K331" s="10"/>
      <c r="L331" s="32"/>
      <c r="M331" s="10"/>
      <c r="N331" s="32"/>
      <c r="O331" s="10"/>
      <c r="P331" s="32"/>
      <c r="Q331" s="10"/>
      <c r="R331" s="32"/>
      <c r="S331" s="10"/>
      <c r="T331" s="32"/>
      <c r="U331" s="10"/>
      <c r="V331" s="32"/>
      <c r="W331" s="10"/>
      <c r="X331" s="32"/>
      <c r="Y331" s="10"/>
      <c r="Z331" s="32"/>
      <c r="AA331" s="10"/>
      <c r="AB331" s="32"/>
      <c r="AC331" s="10"/>
      <c r="AD331" s="32"/>
      <c r="AE331" s="10"/>
      <c r="AF331" s="32"/>
      <c r="AG331" s="10"/>
      <c r="AH331" s="32"/>
      <c r="AI331" s="10"/>
      <c r="AJ331" s="32"/>
      <c r="AK331" s="10"/>
      <c r="AL331" s="32"/>
      <c r="AM331" s="10"/>
      <c r="AN331" s="32"/>
      <c r="AO331" s="10"/>
      <c r="AP331" s="32"/>
      <c r="AQ331" s="10"/>
      <c r="AR331" s="244"/>
      <c r="AS331" s="10"/>
      <c r="AT331" s="32"/>
      <c r="AU331" s="10"/>
      <c r="AV331" s="244"/>
      <c r="AW331" s="10"/>
      <c r="AX331" s="244"/>
      <c r="AY331" s="7"/>
      <c r="AZ331" s="249"/>
      <c r="BA331" s="10"/>
      <c r="BB331" s="244"/>
      <c r="BC331" s="7"/>
      <c r="BD331" s="249"/>
      <c r="BE331" s="7"/>
      <c r="BF331" s="249"/>
      <c r="BG331" s="7"/>
      <c r="BH331" s="8"/>
      <c r="BI331" s="7"/>
      <c r="BJ331" s="249"/>
      <c r="BK331" s="7"/>
      <c r="BL331" s="249"/>
      <c r="BM331" s="7"/>
      <c r="BN331" s="249"/>
      <c r="BO331" s="7"/>
      <c r="BP331" s="249"/>
      <c r="BQ331" s="7"/>
      <c r="BR331" s="8"/>
      <c r="BS331" s="7"/>
      <c r="BT331" s="8"/>
      <c r="BV331" s="41"/>
      <c r="BW331" s="41">
        <f t="shared" si="33"/>
        <v>0</v>
      </c>
      <c r="BX331">
        <f t="shared" si="34"/>
        <v>0</v>
      </c>
    </row>
    <row r="332" spans="1:78">
      <c r="A332">
        <v>259</v>
      </c>
      <c r="B332" s="6"/>
      <c r="C332" s="10"/>
      <c r="D332" s="32"/>
      <c r="E332" s="10"/>
      <c r="F332" s="32"/>
      <c r="G332" s="10"/>
      <c r="H332" s="32"/>
      <c r="I332" s="10"/>
      <c r="J332" s="32"/>
      <c r="K332" s="94"/>
      <c r="L332" s="32"/>
      <c r="M332" s="10"/>
      <c r="N332" s="32"/>
      <c r="O332" s="10"/>
      <c r="P332" s="32"/>
      <c r="Q332" s="10"/>
      <c r="R332" s="32"/>
      <c r="S332" s="10"/>
      <c r="T332" s="32"/>
      <c r="U332" s="10"/>
      <c r="V332" s="32"/>
      <c r="W332" s="10"/>
      <c r="X332" s="32"/>
      <c r="Y332" s="10"/>
      <c r="Z332" s="32"/>
      <c r="AA332" s="10"/>
      <c r="AB332" s="32"/>
      <c r="AC332" s="10"/>
      <c r="AD332" s="32"/>
      <c r="AE332" s="10"/>
      <c r="AF332" s="32"/>
      <c r="AG332" s="10"/>
      <c r="AH332" s="32"/>
      <c r="AI332" s="10"/>
      <c r="AJ332" s="32"/>
      <c r="AK332" s="10"/>
      <c r="AL332" s="32"/>
      <c r="AM332" s="10"/>
      <c r="AN332" s="32"/>
      <c r="AO332" s="10"/>
      <c r="AP332" s="32"/>
      <c r="AQ332" s="10"/>
      <c r="AR332" s="244"/>
      <c r="AS332" s="10"/>
      <c r="AT332" s="32"/>
      <c r="AU332" s="10"/>
      <c r="AV332" s="244"/>
      <c r="AW332" s="10"/>
      <c r="AX332" s="244"/>
      <c r="AY332" s="7"/>
      <c r="AZ332" s="249"/>
      <c r="BA332" s="10"/>
      <c r="BB332" s="244"/>
      <c r="BC332" s="7"/>
      <c r="BD332" s="249"/>
      <c r="BE332" s="7"/>
      <c r="BF332" s="249"/>
      <c r="BG332" s="7"/>
      <c r="BH332" s="8"/>
      <c r="BI332" s="7"/>
      <c r="BJ332" s="249"/>
      <c r="BK332" s="7"/>
      <c r="BL332" s="249"/>
      <c r="BM332" s="7"/>
      <c r="BN332" s="249"/>
      <c r="BO332" s="7"/>
      <c r="BP332" s="249"/>
      <c r="BQ332" s="7"/>
      <c r="BR332" s="8"/>
      <c r="BS332" s="7"/>
      <c r="BT332" s="8"/>
      <c r="BV332" s="41"/>
      <c r="BW332" s="41">
        <f t="shared" si="33"/>
        <v>0</v>
      </c>
      <c r="BX332">
        <f t="shared" si="34"/>
        <v>0</v>
      </c>
      <c r="BZ332" s="39"/>
    </row>
    <row r="333" spans="1:78">
      <c r="A333">
        <v>260</v>
      </c>
      <c r="B333" s="6"/>
      <c r="C333" s="10"/>
      <c r="D333" s="32"/>
      <c r="E333" s="10"/>
      <c r="F333" s="32"/>
      <c r="G333" s="10"/>
      <c r="H333" s="32"/>
      <c r="I333" s="10"/>
      <c r="J333" s="32"/>
      <c r="K333" s="10"/>
      <c r="L333" s="32"/>
      <c r="M333" s="10"/>
      <c r="N333" s="32"/>
      <c r="O333" s="10"/>
      <c r="P333" s="32"/>
      <c r="Q333" s="10"/>
      <c r="R333" s="32"/>
      <c r="S333" s="10"/>
      <c r="T333" s="32"/>
      <c r="U333" s="10"/>
      <c r="V333" s="32"/>
      <c r="W333" s="10"/>
      <c r="X333" s="32"/>
      <c r="Y333" s="10"/>
      <c r="Z333" s="32"/>
      <c r="AA333" s="10"/>
      <c r="AB333" s="32"/>
      <c r="AC333" s="10"/>
      <c r="AD333" s="32"/>
      <c r="AE333" s="10"/>
      <c r="AF333" s="32"/>
      <c r="AG333" s="10"/>
      <c r="AH333" s="32"/>
      <c r="AI333" s="10"/>
      <c r="AJ333" s="32"/>
      <c r="AK333" s="10"/>
      <c r="AL333" s="32"/>
      <c r="AM333" s="10"/>
      <c r="AN333" s="32"/>
      <c r="AO333" s="10"/>
      <c r="AP333" s="32"/>
      <c r="AQ333" s="10"/>
      <c r="AR333" s="244"/>
      <c r="AS333" s="10"/>
      <c r="AT333" s="32"/>
      <c r="AU333" s="10"/>
      <c r="AV333" s="244"/>
      <c r="AW333" s="10"/>
      <c r="AX333" s="244"/>
      <c r="AY333" s="7"/>
      <c r="AZ333" s="249"/>
      <c r="BA333" s="10"/>
      <c r="BB333" s="244"/>
      <c r="BC333" s="7"/>
      <c r="BD333" s="249"/>
      <c r="BE333" s="7"/>
      <c r="BF333" s="249"/>
      <c r="BG333" s="7"/>
      <c r="BH333" s="8"/>
      <c r="BI333" s="7"/>
      <c r="BJ333" s="249"/>
      <c r="BK333" s="7"/>
      <c r="BL333" s="249"/>
      <c r="BM333" s="7"/>
      <c r="BN333" s="249"/>
      <c r="BO333" s="7"/>
      <c r="BP333" s="249"/>
      <c r="BQ333" s="7"/>
      <c r="BR333" s="8"/>
      <c r="BS333" s="7"/>
      <c r="BT333" s="8"/>
      <c r="BV333" s="41"/>
      <c r="BW333" s="41">
        <f t="shared" ref="BW333:BW396" si="35">+AI333+AE333+Y333+W333+U333+S333+Q333+O333+M333+I333+G333+E333+C333+AG333+K333+BS333+BZ333+AA333+AC333+AK333+AO333+AQ333+AY333+BQ333+BK333+BI333+BA333+AW333+AU333+AS333</f>
        <v>0</v>
      </c>
      <c r="BX333">
        <f t="shared" si="34"/>
        <v>0</v>
      </c>
    </row>
    <row r="334" spans="1:78">
      <c r="A334">
        <v>261</v>
      </c>
      <c r="B334" s="6"/>
      <c r="C334" s="10"/>
      <c r="D334" s="32"/>
      <c r="E334" s="10"/>
      <c r="F334" s="32"/>
      <c r="G334" s="10"/>
      <c r="H334" s="32"/>
      <c r="I334" s="10"/>
      <c r="J334" s="32"/>
      <c r="K334" s="10"/>
      <c r="L334" s="32"/>
      <c r="M334" s="10"/>
      <c r="N334" s="32"/>
      <c r="O334" s="10"/>
      <c r="P334" s="32"/>
      <c r="Q334" s="10"/>
      <c r="R334" s="32"/>
      <c r="S334" s="10"/>
      <c r="T334" s="32"/>
      <c r="U334" s="10"/>
      <c r="V334" s="32"/>
      <c r="W334" s="10"/>
      <c r="X334" s="32"/>
      <c r="Y334" s="10"/>
      <c r="Z334" s="32"/>
      <c r="AA334" s="10"/>
      <c r="AB334" s="32"/>
      <c r="AC334" s="10"/>
      <c r="AD334" s="32"/>
      <c r="AE334" s="10"/>
      <c r="AF334" s="32"/>
      <c r="AG334" s="10"/>
      <c r="AH334" s="32"/>
      <c r="AI334" s="10"/>
      <c r="AJ334" s="32"/>
      <c r="AK334" s="10"/>
      <c r="AL334" s="32"/>
      <c r="AM334" s="10"/>
      <c r="AN334" s="32"/>
      <c r="AO334" s="10"/>
      <c r="AP334" s="32"/>
      <c r="AQ334" s="10"/>
      <c r="AR334" s="244"/>
      <c r="AS334" s="10"/>
      <c r="AT334" s="32"/>
      <c r="AU334" s="10"/>
      <c r="AV334" s="244"/>
      <c r="AW334" s="10"/>
      <c r="AX334" s="244"/>
      <c r="AY334" s="7"/>
      <c r="AZ334" s="249"/>
      <c r="BA334" s="10"/>
      <c r="BB334" s="244"/>
      <c r="BC334" s="7"/>
      <c r="BD334" s="249"/>
      <c r="BE334" s="7"/>
      <c r="BF334" s="249"/>
      <c r="BG334" s="7"/>
      <c r="BH334" s="8"/>
      <c r="BI334" s="7"/>
      <c r="BJ334" s="249"/>
      <c r="BK334" s="7"/>
      <c r="BL334" s="249"/>
      <c r="BM334" s="7"/>
      <c r="BN334" s="249"/>
      <c r="BO334" s="7"/>
      <c r="BP334" s="249"/>
      <c r="BQ334" s="7"/>
      <c r="BR334" s="8"/>
      <c r="BS334" s="7"/>
      <c r="BT334" s="8"/>
      <c r="BV334" s="41"/>
      <c r="BW334" s="41">
        <f t="shared" si="35"/>
        <v>0</v>
      </c>
      <c r="BX334">
        <f t="shared" si="34"/>
        <v>0</v>
      </c>
    </row>
    <row r="335" spans="1:78">
      <c r="A335">
        <v>262</v>
      </c>
      <c r="B335" s="6"/>
      <c r="C335" s="10"/>
      <c r="D335" s="32"/>
      <c r="E335" s="10"/>
      <c r="F335" s="32"/>
      <c r="G335" s="10"/>
      <c r="H335" s="32"/>
      <c r="I335" s="10"/>
      <c r="J335" s="32"/>
      <c r="K335" s="10"/>
      <c r="L335" s="32"/>
      <c r="M335" s="10"/>
      <c r="N335" s="32"/>
      <c r="O335" s="10"/>
      <c r="P335" s="32"/>
      <c r="Q335" s="10"/>
      <c r="R335" s="32"/>
      <c r="S335" s="10"/>
      <c r="T335" s="32"/>
      <c r="U335" s="10"/>
      <c r="V335" s="32"/>
      <c r="W335" s="10"/>
      <c r="X335" s="32"/>
      <c r="Y335" s="10"/>
      <c r="Z335" s="32"/>
      <c r="AA335" s="10"/>
      <c r="AB335" s="32"/>
      <c r="AC335" s="7"/>
      <c r="AD335" s="8"/>
      <c r="AE335" s="10"/>
      <c r="AF335" s="32"/>
      <c r="AG335" s="10"/>
      <c r="AH335" s="32"/>
      <c r="AI335" s="10"/>
      <c r="AJ335" s="32"/>
      <c r="AK335" s="7"/>
      <c r="AL335" s="8"/>
      <c r="AM335" s="10"/>
      <c r="AN335" s="32"/>
      <c r="AO335" s="10"/>
      <c r="AP335" s="32"/>
      <c r="AQ335" s="7"/>
      <c r="AR335" s="246"/>
      <c r="AS335" s="10"/>
      <c r="AT335" s="32"/>
      <c r="AU335" s="7"/>
      <c r="AV335" s="246"/>
      <c r="AW335" s="7"/>
      <c r="AX335" s="246"/>
      <c r="AY335" s="250"/>
      <c r="AZ335" s="249"/>
      <c r="BA335" s="7"/>
      <c r="BB335" s="246"/>
      <c r="BC335" s="250"/>
      <c r="BD335" s="249"/>
      <c r="BE335" s="250"/>
      <c r="BF335" s="249"/>
      <c r="BG335" s="7"/>
      <c r="BH335" s="8"/>
      <c r="BI335" s="250"/>
      <c r="BJ335" s="249"/>
      <c r="BK335" s="250"/>
      <c r="BL335" s="249"/>
      <c r="BM335" s="250"/>
      <c r="BN335" s="249"/>
      <c r="BO335" s="250"/>
      <c r="BP335" s="249"/>
      <c r="BQ335" s="7"/>
      <c r="BR335" s="8"/>
      <c r="BS335" s="7"/>
      <c r="BT335" s="8"/>
      <c r="BV335" s="41"/>
      <c r="BW335" s="41">
        <f t="shared" si="35"/>
        <v>0</v>
      </c>
      <c r="BX335">
        <f t="shared" si="34"/>
        <v>0</v>
      </c>
    </row>
    <row r="336" spans="1:78">
      <c r="A336">
        <v>263</v>
      </c>
      <c r="B336" s="6"/>
      <c r="C336" s="10"/>
      <c r="D336" s="32"/>
      <c r="E336" s="10"/>
      <c r="F336" s="32"/>
      <c r="G336" s="10"/>
      <c r="H336" s="32"/>
      <c r="I336" s="10"/>
      <c r="J336" s="32"/>
      <c r="K336" s="10"/>
      <c r="L336" s="32"/>
      <c r="M336" s="10"/>
      <c r="N336" s="32"/>
      <c r="O336" s="10"/>
      <c r="P336" s="32"/>
      <c r="Q336" s="10"/>
      <c r="R336" s="32"/>
      <c r="S336" s="10"/>
      <c r="T336" s="32"/>
      <c r="U336" s="10"/>
      <c r="V336" s="32"/>
      <c r="W336" s="10"/>
      <c r="X336" s="32"/>
      <c r="Y336" s="10"/>
      <c r="Z336" s="32"/>
      <c r="AA336" s="10"/>
      <c r="AB336" s="32"/>
      <c r="AC336" s="10"/>
      <c r="AD336" s="32"/>
      <c r="AE336" s="10"/>
      <c r="AF336" s="32"/>
      <c r="AG336" s="10"/>
      <c r="AH336" s="32"/>
      <c r="AI336" s="10"/>
      <c r="AJ336" s="32"/>
      <c r="AK336" s="10"/>
      <c r="AL336" s="32"/>
      <c r="AM336" s="10"/>
      <c r="AN336" s="32"/>
      <c r="AO336" s="10"/>
      <c r="AP336" s="32"/>
      <c r="AQ336" s="10"/>
      <c r="AR336" s="244"/>
      <c r="AS336" s="10"/>
      <c r="AT336" s="32"/>
      <c r="AU336" s="10"/>
      <c r="AV336" s="244"/>
      <c r="AW336" s="10"/>
      <c r="AX336" s="244"/>
      <c r="AY336" s="7"/>
      <c r="AZ336" s="249"/>
      <c r="BA336" s="10"/>
      <c r="BB336" s="244"/>
      <c r="BC336" s="7"/>
      <c r="BD336" s="249"/>
      <c r="BE336" s="7"/>
      <c r="BF336" s="249"/>
      <c r="BG336" s="7"/>
      <c r="BH336" s="8"/>
      <c r="BI336" s="7"/>
      <c r="BJ336" s="249"/>
      <c r="BK336" s="7"/>
      <c r="BL336" s="249"/>
      <c r="BM336" s="7"/>
      <c r="BN336" s="249"/>
      <c r="BO336" s="7"/>
      <c r="BP336" s="249"/>
      <c r="BQ336" s="7"/>
      <c r="BR336" s="8"/>
      <c r="BS336" s="7"/>
      <c r="BT336" s="8"/>
      <c r="BV336" s="41"/>
      <c r="BW336" s="41">
        <f t="shared" si="35"/>
        <v>0</v>
      </c>
      <c r="BX336">
        <f t="shared" si="34"/>
        <v>0</v>
      </c>
    </row>
    <row r="337" spans="1:78">
      <c r="A337">
        <v>264</v>
      </c>
      <c r="B337" s="6"/>
      <c r="C337" s="10"/>
      <c r="D337" s="32"/>
      <c r="E337" s="10"/>
      <c r="F337" s="32"/>
      <c r="G337" s="10"/>
      <c r="H337" s="32"/>
      <c r="I337" s="10"/>
      <c r="J337" s="32"/>
      <c r="K337" s="10"/>
      <c r="L337" s="32"/>
      <c r="M337" s="10"/>
      <c r="N337" s="32"/>
      <c r="O337" s="10"/>
      <c r="P337" s="32"/>
      <c r="Q337" s="10"/>
      <c r="R337" s="32"/>
      <c r="S337" s="10"/>
      <c r="T337" s="32"/>
      <c r="U337" s="94"/>
      <c r="V337" s="32"/>
      <c r="W337" s="10"/>
      <c r="X337" s="32"/>
      <c r="Y337" s="10"/>
      <c r="Z337" s="32"/>
      <c r="AA337" s="10"/>
      <c r="AB337" s="32"/>
      <c r="AC337" s="10"/>
      <c r="AD337" s="32"/>
      <c r="AE337" s="10"/>
      <c r="AF337" s="32"/>
      <c r="AG337" s="10"/>
      <c r="AH337" s="32"/>
      <c r="AI337" s="10"/>
      <c r="AJ337" s="32"/>
      <c r="AK337" s="10"/>
      <c r="AL337" s="32"/>
      <c r="AM337" s="10"/>
      <c r="AN337" s="32"/>
      <c r="AO337" s="10"/>
      <c r="AP337" s="32"/>
      <c r="AQ337" s="10"/>
      <c r="AR337" s="244"/>
      <c r="AS337" s="10"/>
      <c r="AT337" s="32"/>
      <c r="AU337" s="10"/>
      <c r="AV337" s="244"/>
      <c r="AW337" s="10"/>
      <c r="AX337" s="244"/>
      <c r="AY337" s="7"/>
      <c r="AZ337" s="249"/>
      <c r="BA337" s="10"/>
      <c r="BB337" s="244"/>
      <c r="BC337" s="7"/>
      <c r="BD337" s="249"/>
      <c r="BE337" s="7"/>
      <c r="BF337" s="249"/>
      <c r="BG337" s="236"/>
      <c r="BH337" s="8"/>
      <c r="BI337" s="7"/>
      <c r="BJ337" s="249"/>
      <c r="BK337" s="7"/>
      <c r="BL337" s="249"/>
      <c r="BM337" s="7"/>
      <c r="BN337" s="249"/>
      <c r="BO337" s="7"/>
      <c r="BP337" s="249"/>
      <c r="BQ337" s="236"/>
      <c r="BR337" s="8"/>
      <c r="BS337" s="236"/>
      <c r="BT337" s="8"/>
      <c r="BV337" s="41"/>
      <c r="BW337" s="41">
        <f t="shared" si="35"/>
        <v>0</v>
      </c>
      <c r="BX337">
        <f t="shared" si="34"/>
        <v>0</v>
      </c>
    </row>
    <row r="338" spans="1:78">
      <c r="A338">
        <v>265</v>
      </c>
      <c r="B338" s="6"/>
      <c r="C338" s="10"/>
      <c r="D338" s="32"/>
      <c r="E338" s="10"/>
      <c r="F338" s="32"/>
      <c r="G338" s="10"/>
      <c r="H338" s="32"/>
      <c r="I338" s="10"/>
      <c r="J338" s="32"/>
      <c r="K338" s="10"/>
      <c r="L338" s="32"/>
      <c r="M338" s="10"/>
      <c r="N338" s="32"/>
      <c r="O338" s="10"/>
      <c r="P338" s="32"/>
      <c r="Q338" s="10"/>
      <c r="R338" s="32"/>
      <c r="S338" s="10"/>
      <c r="T338" s="32"/>
      <c r="U338" s="10"/>
      <c r="V338" s="32"/>
      <c r="W338" s="10"/>
      <c r="X338" s="32"/>
      <c r="Y338" s="10"/>
      <c r="Z338" s="32"/>
      <c r="AA338" s="10"/>
      <c r="AB338" s="32"/>
      <c r="AC338" s="10"/>
      <c r="AD338" s="32"/>
      <c r="AE338" s="10"/>
      <c r="AF338" s="32"/>
      <c r="AG338" s="10"/>
      <c r="AH338" s="32"/>
      <c r="AI338" s="10"/>
      <c r="AJ338" s="32"/>
      <c r="AK338" s="10"/>
      <c r="AL338" s="32"/>
      <c r="AM338" s="10"/>
      <c r="AN338" s="32"/>
      <c r="AO338" s="94"/>
      <c r="AP338" s="32"/>
      <c r="AQ338" s="10"/>
      <c r="AR338" s="244"/>
      <c r="AS338" s="94"/>
      <c r="AT338" s="32"/>
      <c r="AU338" s="10"/>
      <c r="AV338" s="244"/>
      <c r="AW338" s="10"/>
      <c r="AX338" s="244"/>
      <c r="AY338" s="7"/>
      <c r="AZ338" s="249"/>
      <c r="BA338" s="10"/>
      <c r="BB338" s="244"/>
      <c r="BC338" s="7"/>
      <c r="BD338" s="249"/>
      <c r="BE338" s="7"/>
      <c r="BF338" s="249"/>
      <c r="BG338" s="236"/>
      <c r="BH338" s="8"/>
      <c r="BI338" s="7"/>
      <c r="BJ338" s="249"/>
      <c r="BK338" s="7"/>
      <c r="BL338" s="249"/>
      <c r="BM338" s="7"/>
      <c r="BN338" s="249"/>
      <c r="BO338" s="7"/>
      <c r="BP338" s="249"/>
      <c r="BQ338" s="236"/>
      <c r="BR338" s="8"/>
      <c r="BS338" s="236"/>
      <c r="BT338" s="8"/>
      <c r="BV338" s="41"/>
      <c r="BW338" s="41">
        <f t="shared" si="35"/>
        <v>0</v>
      </c>
      <c r="BX338">
        <f t="shared" si="34"/>
        <v>0</v>
      </c>
    </row>
    <row r="339" spans="1:78">
      <c r="A339">
        <v>266</v>
      </c>
      <c r="B339" s="6"/>
      <c r="C339" s="10"/>
      <c r="D339" s="32"/>
      <c r="E339" s="10"/>
      <c r="F339" s="32"/>
      <c r="G339" s="10"/>
      <c r="H339" s="32"/>
      <c r="I339" s="10"/>
      <c r="J339" s="32"/>
      <c r="K339" s="10"/>
      <c r="L339" s="32"/>
      <c r="M339" s="10"/>
      <c r="N339" s="32"/>
      <c r="O339" s="10"/>
      <c r="P339" s="32"/>
      <c r="Q339" s="10"/>
      <c r="R339" s="32"/>
      <c r="S339" s="10"/>
      <c r="T339" s="32"/>
      <c r="U339" s="10"/>
      <c r="V339" s="32"/>
      <c r="W339" s="10"/>
      <c r="X339" s="32"/>
      <c r="Y339" s="10"/>
      <c r="Z339" s="32"/>
      <c r="AA339" s="10"/>
      <c r="AB339" s="32"/>
      <c r="AC339" s="10"/>
      <c r="AD339" s="32"/>
      <c r="AE339" s="10"/>
      <c r="AF339" s="32"/>
      <c r="AG339" s="10"/>
      <c r="AH339" s="32"/>
      <c r="AI339" s="10"/>
      <c r="AJ339" s="32"/>
      <c r="AK339" s="10"/>
      <c r="AL339" s="32"/>
      <c r="AM339" s="10"/>
      <c r="AN339" s="32"/>
      <c r="AO339" s="10"/>
      <c r="AP339" s="32"/>
      <c r="AQ339" s="10"/>
      <c r="AR339" s="244"/>
      <c r="AS339" s="10"/>
      <c r="AT339" s="32"/>
      <c r="AU339" s="10"/>
      <c r="AV339" s="244"/>
      <c r="AW339" s="10"/>
      <c r="AX339" s="244"/>
      <c r="AY339" s="7"/>
      <c r="AZ339" s="249"/>
      <c r="BA339" s="10"/>
      <c r="BB339" s="244"/>
      <c r="BC339" s="7"/>
      <c r="BD339" s="249"/>
      <c r="BE339" s="7"/>
      <c r="BF339" s="249"/>
      <c r="BG339" s="236"/>
      <c r="BH339" s="8"/>
      <c r="BI339" s="7"/>
      <c r="BJ339" s="249"/>
      <c r="BK339" s="7"/>
      <c r="BL339" s="249"/>
      <c r="BM339" s="7"/>
      <c r="BN339" s="249"/>
      <c r="BO339" s="7"/>
      <c r="BP339" s="249"/>
      <c r="BQ339" s="236"/>
      <c r="BR339" s="8"/>
      <c r="BS339" s="236"/>
      <c r="BT339" s="8"/>
      <c r="BV339" s="41"/>
      <c r="BW339" s="41">
        <f t="shared" si="35"/>
        <v>0</v>
      </c>
      <c r="BX339">
        <f t="shared" si="34"/>
        <v>0</v>
      </c>
    </row>
    <row r="340" spans="1:78">
      <c r="A340">
        <v>267</v>
      </c>
      <c r="B340" s="6"/>
      <c r="C340" s="10"/>
      <c r="D340" s="32"/>
      <c r="E340" s="10"/>
      <c r="F340" s="32"/>
      <c r="G340" s="10"/>
      <c r="H340" s="32"/>
      <c r="I340" s="10"/>
      <c r="J340" s="32"/>
      <c r="K340" s="10"/>
      <c r="L340" s="32"/>
      <c r="M340" s="10"/>
      <c r="N340" s="32"/>
      <c r="O340" s="10"/>
      <c r="P340" s="32"/>
      <c r="Q340" s="10"/>
      <c r="R340" s="32"/>
      <c r="S340" s="10"/>
      <c r="T340" s="32"/>
      <c r="U340" s="10"/>
      <c r="V340" s="32"/>
      <c r="W340" s="10"/>
      <c r="X340" s="32"/>
      <c r="Y340" s="10"/>
      <c r="Z340" s="32"/>
      <c r="AA340" s="10"/>
      <c r="AB340" s="32"/>
      <c r="AC340" s="10"/>
      <c r="AD340" s="32"/>
      <c r="AE340" s="10"/>
      <c r="AF340" s="32"/>
      <c r="AG340" s="10"/>
      <c r="AH340" s="32"/>
      <c r="AI340" s="10"/>
      <c r="AJ340" s="32"/>
      <c r="AK340" s="10"/>
      <c r="AL340" s="32"/>
      <c r="AM340" s="10"/>
      <c r="AN340" s="32"/>
      <c r="AO340" s="10"/>
      <c r="AP340" s="32"/>
      <c r="AQ340" s="10"/>
      <c r="AR340" s="244"/>
      <c r="AS340" s="10"/>
      <c r="AT340" s="32"/>
      <c r="AU340" s="10"/>
      <c r="AV340" s="244"/>
      <c r="AW340" s="10"/>
      <c r="AX340" s="244"/>
      <c r="AY340" s="7"/>
      <c r="AZ340" s="249"/>
      <c r="BA340" s="10"/>
      <c r="BB340" s="244"/>
      <c r="BC340" s="7"/>
      <c r="BD340" s="249"/>
      <c r="BE340" s="7"/>
      <c r="BF340" s="249"/>
      <c r="BG340" s="7"/>
      <c r="BH340" s="8"/>
      <c r="BI340" s="7"/>
      <c r="BJ340" s="249"/>
      <c r="BK340" s="7"/>
      <c r="BL340" s="249"/>
      <c r="BM340" s="7"/>
      <c r="BN340" s="249"/>
      <c r="BO340" s="7"/>
      <c r="BP340" s="249"/>
      <c r="BQ340" s="7"/>
      <c r="BR340" s="8"/>
      <c r="BS340" s="7"/>
      <c r="BT340" s="8"/>
      <c r="BV340" s="41"/>
      <c r="BW340" s="41">
        <f t="shared" si="35"/>
        <v>0</v>
      </c>
      <c r="BX340">
        <f t="shared" si="34"/>
        <v>0</v>
      </c>
    </row>
    <row r="341" spans="1:78">
      <c r="A341">
        <v>268</v>
      </c>
      <c r="B341" s="6"/>
      <c r="C341" s="10"/>
      <c r="D341" s="32"/>
      <c r="E341" s="10"/>
      <c r="F341" s="32"/>
      <c r="G341" s="10"/>
      <c r="H341" s="32"/>
      <c r="I341" s="10"/>
      <c r="J341" s="32"/>
      <c r="K341" s="10"/>
      <c r="L341" s="32"/>
      <c r="M341" s="10"/>
      <c r="N341" s="32"/>
      <c r="O341" s="10"/>
      <c r="P341" s="32"/>
      <c r="Q341" s="10"/>
      <c r="R341" s="32"/>
      <c r="S341" s="10"/>
      <c r="T341" s="32"/>
      <c r="U341" s="10"/>
      <c r="V341" s="32"/>
      <c r="W341" s="10"/>
      <c r="X341" s="32"/>
      <c r="Y341" s="10"/>
      <c r="Z341" s="32"/>
      <c r="AA341" s="10"/>
      <c r="AB341" s="32"/>
      <c r="AC341" s="10"/>
      <c r="AD341" s="32"/>
      <c r="AE341" s="10"/>
      <c r="AF341" s="32"/>
      <c r="AG341" s="10"/>
      <c r="AH341" s="32"/>
      <c r="AI341" s="10"/>
      <c r="AJ341" s="32"/>
      <c r="AK341" s="10"/>
      <c r="AL341" s="32"/>
      <c r="AM341" s="10"/>
      <c r="AN341" s="32"/>
      <c r="AO341" s="10"/>
      <c r="AP341" s="32"/>
      <c r="AQ341" s="10"/>
      <c r="AR341" s="244"/>
      <c r="AS341" s="10"/>
      <c r="AT341" s="32"/>
      <c r="AU341" s="10"/>
      <c r="AV341" s="244"/>
      <c r="AW341" s="10"/>
      <c r="AX341" s="244"/>
      <c r="AY341" s="7"/>
      <c r="AZ341" s="249"/>
      <c r="BA341" s="10"/>
      <c r="BB341" s="244"/>
      <c r="BC341" s="7"/>
      <c r="BD341" s="249"/>
      <c r="BE341" s="7"/>
      <c r="BF341" s="249"/>
      <c r="BG341" s="7"/>
      <c r="BH341" s="8"/>
      <c r="BI341" s="7"/>
      <c r="BJ341" s="249"/>
      <c r="BK341" s="7"/>
      <c r="BL341" s="249"/>
      <c r="BM341" s="7"/>
      <c r="BN341" s="249"/>
      <c r="BO341" s="7"/>
      <c r="BP341" s="249"/>
      <c r="BQ341" s="7"/>
      <c r="BR341" s="8"/>
      <c r="BS341" s="7"/>
      <c r="BT341" s="8"/>
      <c r="BV341" s="41"/>
      <c r="BW341" s="41">
        <f t="shared" si="35"/>
        <v>0</v>
      </c>
      <c r="BX341">
        <f t="shared" si="34"/>
        <v>0</v>
      </c>
    </row>
    <row r="342" spans="1:78">
      <c r="A342">
        <v>269</v>
      </c>
      <c r="B342" s="6"/>
      <c r="C342" s="10"/>
      <c r="D342" s="32"/>
      <c r="E342" s="10"/>
      <c r="F342" s="32"/>
      <c r="G342" s="10"/>
      <c r="H342" s="32"/>
      <c r="I342" s="10"/>
      <c r="J342" s="32"/>
      <c r="K342" s="10"/>
      <c r="L342" s="32"/>
      <c r="M342" s="10"/>
      <c r="N342" s="32"/>
      <c r="O342" s="10"/>
      <c r="P342" s="32"/>
      <c r="Q342" s="10"/>
      <c r="R342" s="32"/>
      <c r="S342" s="10"/>
      <c r="T342" s="32"/>
      <c r="U342" s="10"/>
      <c r="V342" s="32"/>
      <c r="W342" s="10"/>
      <c r="X342" s="32"/>
      <c r="Y342" s="10"/>
      <c r="Z342" s="32"/>
      <c r="AA342" s="10"/>
      <c r="AB342" s="32"/>
      <c r="AC342" s="10"/>
      <c r="AD342" s="32"/>
      <c r="AE342" s="10"/>
      <c r="AF342" s="32"/>
      <c r="AG342" s="10"/>
      <c r="AH342" s="32"/>
      <c r="AI342" s="10"/>
      <c r="AJ342" s="32"/>
      <c r="AK342" s="10"/>
      <c r="AL342" s="32"/>
      <c r="AM342" s="10"/>
      <c r="AN342" s="32"/>
      <c r="AO342" s="10"/>
      <c r="AP342" s="32"/>
      <c r="AQ342" s="10"/>
      <c r="AR342" s="244"/>
      <c r="AS342" s="10"/>
      <c r="AT342" s="32"/>
      <c r="AU342" s="10"/>
      <c r="AV342" s="244"/>
      <c r="AW342" s="10"/>
      <c r="AX342" s="244"/>
      <c r="AY342" s="7"/>
      <c r="AZ342" s="249"/>
      <c r="BA342" s="10"/>
      <c r="BB342" s="244"/>
      <c r="BC342" s="7"/>
      <c r="BD342" s="249"/>
      <c r="BE342" s="7"/>
      <c r="BF342" s="249"/>
      <c r="BG342" s="7"/>
      <c r="BH342" s="8"/>
      <c r="BI342" s="7"/>
      <c r="BJ342" s="249"/>
      <c r="BK342" s="7"/>
      <c r="BL342" s="249"/>
      <c r="BM342" s="7"/>
      <c r="BN342" s="249"/>
      <c r="BO342" s="7"/>
      <c r="BP342" s="249"/>
      <c r="BQ342" s="7"/>
      <c r="BR342" s="8"/>
      <c r="BS342" s="7"/>
      <c r="BT342" s="8"/>
      <c r="BV342" s="41"/>
      <c r="BW342" s="41">
        <f t="shared" si="35"/>
        <v>0</v>
      </c>
      <c r="BX342">
        <f t="shared" si="34"/>
        <v>0</v>
      </c>
    </row>
    <row r="343" spans="1:78">
      <c r="A343">
        <v>270</v>
      </c>
      <c r="B343" s="6"/>
      <c r="C343" s="10"/>
      <c r="D343" s="32"/>
      <c r="E343" s="10"/>
      <c r="F343" s="32"/>
      <c r="G343" s="10"/>
      <c r="H343" s="32"/>
      <c r="I343" s="10"/>
      <c r="J343" s="32"/>
      <c r="K343" s="10"/>
      <c r="L343" s="32"/>
      <c r="M343" s="10"/>
      <c r="N343" s="32"/>
      <c r="O343" s="10"/>
      <c r="P343" s="32"/>
      <c r="Q343" s="10"/>
      <c r="R343" s="32"/>
      <c r="S343" s="10"/>
      <c r="T343" s="32"/>
      <c r="U343" s="94"/>
      <c r="V343" s="32"/>
      <c r="W343" s="10"/>
      <c r="X343" s="32"/>
      <c r="Y343" s="10"/>
      <c r="Z343" s="32"/>
      <c r="AA343" s="10"/>
      <c r="AB343" s="32"/>
      <c r="AC343" s="10"/>
      <c r="AD343" s="32"/>
      <c r="AE343" s="10"/>
      <c r="AF343" s="32"/>
      <c r="AG343" s="10"/>
      <c r="AH343" s="32"/>
      <c r="AI343" s="10"/>
      <c r="AJ343" s="32"/>
      <c r="AK343" s="10"/>
      <c r="AL343" s="32"/>
      <c r="AM343" s="10"/>
      <c r="AN343" s="32"/>
      <c r="AO343" s="10"/>
      <c r="AP343" s="32"/>
      <c r="AQ343" s="10"/>
      <c r="AR343" s="244"/>
      <c r="AS343" s="10"/>
      <c r="AT343" s="32"/>
      <c r="AU343" s="10"/>
      <c r="AV343" s="244"/>
      <c r="AW343" s="10"/>
      <c r="AX343" s="244"/>
      <c r="AY343" s="7"/>
      <c r="AZ343" s="249"/>
      <c r="BA343" s="10"/>
      <c r="BB343" s="244"/>
      <c r="BC343" s="7"/>
      <c r="BD343" s="249"/>
      <c r="BE343" s="7"/>
      <c r="BF343" s="249"/>
      <c r="BG343" s="7"/>
      <c r="BH343" s="8"/>
      <c r="BI343" s="7"/>
      <c r="BJ343" s="249"/>
      <c r="BK343" s="7"/>
      <c r="BL343" s="249"/>
      <c r="BM343" s="7"/>
      <c r="BN343" s="249"/>
      <c r="BO343" s="7"/>
      <c r="BP343" s="249"/>
      <c r="BQ343" s="7"/>
      <c r="BR343" s="8"/>
      <c r="BS343" s="7"/>
      <c r="BT343" s="8"/>
      <c r="BV343" s="41"/>
      <c r="BW343" s="41">
        <f t="shared" si="35"/>
        <v>0</v>
      </c>
      <c r="BX343">
        <f t="shared" si="34"/>
        <v>0</v>
      </c>
      <c r="BZ343" s="39"/>
    </row>
    <row r="344" spans="1:78">
      <c r="A344">
        <v>271</v>
      </c>
      <c r="B344" s="6"/>
      <c r="C344" s="10"/>
      <c r="D344" s="32"/>
      <c r="E344" s="10"/>
      <c r="F344" s="32"/>
      <c r="G344" s="10"/>
      <c r="H344" s="32"/>
      <c r="I344" s="10"/>
      <c r="J344" s="32"/>
      <c r="K344" s="10"/>
      <c r="L344" s="32"/>
      <c r="M344" s="10"/>
      <c r="N344" s="32"/>
      <c r="O344" s="10"/>
      <c r="P344" s="32"/>
      <c r="Q344" s="10"/>
      <c r="R344" s="32"/>
      <c r="S344" s="10"/>
      <c r="T344" s="32"/>
      <c r="U344" s="10"/>
      <c r="V344" s="32"/>
      <c r="W344" s="10"/>
      <c r="X344" s="32"/>
      <c r="Y344" s="10"/>
      <c r="Z344" s="32"/>
      <c r="AA344" s="10"/>
      <c r="AB344" s="32"/>
      <c r="AC344" s="10"/>
      <c r="AD344" s="32"/>
      <c r="AE344" s="10"/>
      <c r="AF344" s="32"/>
      <c r="AG344" s="10"/>
      <c r="AH344" s="32"/>
      <c r="AI344" s="10"/>
      <c r="AJ344" s="32"/>
      <c r="AK344" s="10"/>
      <c r="AL344" s="32"/>
      <c r="AM344" s="10"/>
      <c r="AN344" s="32"/>
      <c r="AO344" s="10"/>
      <c r="AP344" s="32"/>
      <c r="AQ344" s="10"/>
      <c r="AR344" s="244"/>
      <c r="AS344" s="10"/>
      <c r="AT344" s="32"/>
      <c r="AU344" s="10"/>
      <c r="AV344" s="244"/>
      <c r="AW344" s="10"/>
      <c r="AX344" s="244"/>
      <c r="AY344" s="7"/>
      <c r="AZ344" s="249"/>
      <c r="BA344" s="10"/>
      <c r="BB344" s="244"/>
      <c r="BC344" s="7"/>
      <c r="BD344" s="249"/>
      <c r="BE344" s="7"/>
      <c r="BF344" s="249"/>
      <c r="BG344" s="7"/>
      <c r="BH344" s="8"/>
      <c r="BI344" s="7"/>
      <c r="BJ344" s="249"/>
      <c r="BK344" s="7"/>
      <c r="BL344" s="249"/>
      <c r="BM344" s="7"/>
      <c r="BN344" s="249"/>
      <c r="BO344" s="7"/>
      <c r="BP344" s="249"/>
      <c r="BQ344" s="7"/>
      <c r="BR344" s="8"/>
      <c r="BS344" s="7"/>
      <c r="BT344" s="8"/>
      <c r="BV344" s="41"/>
      <c r="BW344" s="41">
        <f t="shared" si="35"/>
        <v>0</v>
      </c>
      <c r="BX344">
        <f t="shared" si="34"/>
        <v>0</v>
      </c>
    </row>
    <row r="345" spans="1:78">
      <c r="A345">
        <v>272</v>
      </c>
      <c r="B345" s="6"/>
      <c r="C345" s="10"/>
      <c r="D345" s="32"/>
      <c r="E345" s="10"/>
      <c r="F345" s="32"/>
      <c r="G345" s="10"/>
      <c r="H345" s="32"/>
      <c r="I345" s="10"/>
      <c r="J345" s="32"/>
      <c r="K345" s="94"/>
      <c r="L345" s="32"/>
      <c r="M345" s="10"/>
      <c r="N345" s="32"/>
      <c r="O345" s="10"/>
      <c r="P345" s="32"/>
      <c r="Q345" s="10"/>
      <c r="R345" s="32"/>
      <c r="S345" s="10"/>
      <c r="T345" s="32"/>
      <c r="U345" s="10"/>
      <c r="V345" s="32"/>
      <c r="W345" s="10"/>
      <c r="X345" s="32"/>
      <c r="Y345" s="10"/>
      <c r="Z345" s="32"/>
      <c r="AA345" s="10"/>
      <c r="AB345" s="32"/>
      <c r="AC345" s="10"/>
      <c r="AD345" s="32"/>
      <c r="AE345" s="10"/>
      <c r="AF345" s="32"/>
      <c r="AG345" s="10"/>
      <c r="AH345" s="32"/>
      <c r="AI345" s="10"/>
      <c r="AJ345" s="32"/>
      <c r="AK345" s="10"/>
      <c r="AL345" s="32"/>
      <c r="AM345" s="10"/>
      <c r="AN345" s="32"/>
      <c r="AO345" s="10"/>
      <c r="AP345" s="32"/>
      <c r="AQ345" s="10"/>
      <c r="AR345" s="244"/>
      <c r="AS345" s="10"/>
      <c r="AT345" s="32"/>
      <c r="AU345" s="10"/>
      <c r="AV345" s="244"/>
      <c r="AW345" s="10"/>
      <c r="AX345" s="244"/>
      <c r="AY345" s="7"/>
      <c r="AZ345" s="249"/>
      <c r="BA345" s="10"/>
      <c r="BB345" s="244"/>
      <c r="BC345" s="7"/>
      <c r="BD345" s="249"/>
      <c r="BE345" s="7"/>
      <c r="BF345" s="249"/>
      <c r="BG345" s="7"/>
      <c r="BH345" s="8"/>
      <c r="BI345" s="7"/>
      <c r="BJ345" s="249"/>
      <c r="BK345" s="7"/>
      <c r="BL345" s="249"/>
      <c r="BM345" s="7"/>
      <c r="BN345" s="249"/>
      <c r="BO345" s="7"/>
      <c r="BP345" s="249"/>
      <c r="BQ345" s="7"/>
      <c r="BR345" s="8"/>
      <c r="BS345" s="7"/>
      <c r="BT345" s="8"/>
      <c r="BV345" s="41"/>
      <c r="BW345" s="41">
        <f t="shared" si="35"/>
        <v>0</v>
      </c>
      <c r="BX345">
        <f t="shared" si="34"/>
        <v>0</v>
      </c>
      <c r="BZ345" s="39"/>
    </row>
    <row r="346" spans="1:78">
      <c r="A346">
        <v>273</v>
      </c>
      <c r="B346" s="6"/>
      <c r="C346" s="10"/>
      <c r="D346" s="32"/>
      <c r="E346" s="10"/>
      <c r="F346" s="32"/>
      <c r="G346" s="10"/>
      <c r="H346" s="32"/>
      <c r="I346" s="10"/>
      <c r="J346" s="32"/>
      <c r="K346" s="10"/>
      <c r="L346" s="32"/>
      <c r="M346" s="10"/>
      <c r="N346" s="32"/>
      <c r="O346" s="10"/>
      <c r="P346" s="32"/>
      <c r="Q346" s="10"/>
      <c r="R346" s="32"/>
      <c r="S346" s="10"/>
      <c r="T346" s="32"/>
      <c r="U346" s="10"/>
      <c r="V346" s="32"/>
      <c r="W346" s="10"/>
      <c r="X346" s="32"/>
      <c r="Y346" s="10"/>
      <c r="Z346" s="32"/>
      <c r="AA346" s="10"/>
      <c r="AB346" s="32"/>
      <c r="AC346" s="10"/>
      <c r="AD346" s="32"/>
      <c r="AE346" s="10"/>
      <c r="AF346" s="32"/>
      <c r="AG346" s="10"/>
      <c r="AH346" s="32"/>
      <c r="AI346" s="10"/>
      <c r="AJ346" s="32"/>
      <c r="AK346" s="10"/>
      <c r="AL346" s="32"/>
      <c r="AM346" s="10"/>
      <c r="AN346" s="32"/>
      <c r="AO346" s="10"/>
      <c r="AP346" s="32"/>
      <c r="AQ346" s="10"/>
      <c r="AR346" s="244"/>
      <c r="AS346" s="10"/>
      <c r="AT346" s="32"/>
      <c r="AU346" s="10"/>
      <c r="AV346" s="244"/>
      <c r="AW346" s="10"/>
      <c r="AX346" s="244"/>
      <c r="AY346" s="7"/>
      <c r="AZ346" s="249"/>
      <c r="BA346" s="10"/>
      <c r="BB346" s="244"/>
      <c r="BC346" s="7"/>
      <c r="BD346" s="249"/>
      <c r="BE346" s="7"/>
      <c r="BF346" s="249"/>
      <c r="BG346" s="7"/>
      <c r="BH346" s="8"/>
      <c r="BI346" s="7"/>
      <c r="BJ346" s="249"/>
      <c r="BK346" s="7"/>
      <c r="BL346" s="249"/>
      <c r="BM346" s="7"/>
      <c r="BN346" s="249"/>
      <c r="BO346" s="7"/>
      <c r="BP346" s="249"/>
      <c r="BQ346" s="7"/>
      <c r="BR346" s="8"/>
      <c r="BS346" s="7"/>
      <c r="BT346" s="8"/>
      <c r="BV346" s="41"/>
      <c r="BW346" s="41">
        <f t="shared" si="35"/>
        <v>0</v>
      </c>
      <c r="BX346">
        <f t="shared" si="34"/>
        <v>0</v>
      </c>
    </row>
    <row r="347" spans="1:78">
      <c r="A347">
        <v>274</v>
      </c>
      <c r="B347" s="6"/>
      <c r="C347" s="10"/>
      <c r="D347" s="32"/>
      <c r="E347" s="10"/>
      <c r="F347" s="32"/>
      <c r="G347" s="10"/>
      <c r="H347" s="32"/>
      <c r="I347" s="10"/>
      <c r="J347" s="32"/>
      <c r="K347" s="10"/>
      <c r="L347" s="32"/>
      <c r="M347" s="10"/>
      <c r="N347" s="32"/>
      <c r="O347" s="10"/>
      <c r="P347" s="32"/>
      <c r="Q347" s="10"/>
      <c r="R347" s="32"/>
      <c r="S347" s="10"/>
      <c r="T347" s="32"/>
      <c r="U347" s="10"/>
      <c r="V347" s="32"/>
      <c r="W347" s="10"/>
      <c r="X347" s="32"/>
      <c r="Y347" s="10"/>
      <c r="Z347" s="32"/>
      <c r="AA347" s="10"/>
      <c r="AB347" s="32"/>
      <c r="AC347" s="10"/>
      <c r="AD347" s="32"/>
      <c r="AE347" s="10"/>
      <c r="AF347" s="32"/>
      <c r="AG347" s="10"/>
      <c r="AH347" s="32"/>
      <c r="AI347" s="10"/>
      <c r="AJ347" s="32"/>
      <c r="AK347" s="10"/>
      <c r="AL347" s="32"/>
      <c r="AM347" s="10"/>
      <c r="AN347" s="32"/>
      <c r="AO347" s="10"/>
      <c r="AP347" s="32"/>
      <c r="AQ347" s="10"/>
      <c r="AR347" s="244"/>
      <c r="AS347" s="10"/>
      <c r="AT347" s="32"/>
      <c r="AU347" s="10"/>
      <c r="AV347" s="244"/>
      <c r="AW347" s="10"/>
      <c r="AX347" s="244"/>
      <c r="AY347" s="7"/>
      <c r="AZ347" s="249"/>
      <c r="BA347" s="10"/>
      <c r="BB347" s="244"/>
      <c r="BC347" s="7"/>
      <c r="BD347" s="249"/>
      <c r="BE347" s="7"/>
      <c r="BF347" s="249"/>
      <c r="BG347" s="7"/>
      <c r="BH347" s="8"/>
      <c r="BI347" s="7"/>
      <c r="BJ347" s="249"/>
      <c r="BK347" s="7"/>
      <c r="BL347" s="249"/>
      <c r="BM347" s="7"/>
      <c r="BN347" s="249"/>
      <c r="BO347" s="7"/>
      <c r="BP347" s="249"/>
      <c r="BQ347" s="7"/>
      <c r="BR347" s="8"/>
      <c r="BS347" s="7"/>
      <c r="BT347" s="8"/>
      <c r="BV347" s="41"/>
      <c r="BW347" s="41">
        <f t="shared" si="35"/>
        <v>0</v>
      </c>
      <c r="BX347">
        <f t="shared" si="34"/>
        <v>0</v>
      </c>
    </row>
    <row r="348" spans="1:78">
      <c r="A348">
        <v>275</v>
      </c>
      <c r="B348" s="6"/>
      <c r="C348" s="10"/>
      <c r="D348" s="32"/>
      <c r="E348" s="10"/>
      <c r="F348" s="32"/>
      <c r="G348" s="10"/>
      <c r="H348" s="32"/>
      <c r="I348" s="10"/>
      <c r="J348" s="32"/>
      <c r="K348" s="10"/>
      <c r="L348" s="32"/>
      <c r="M348" s="10"/>
      <c r="N348" s="32"/>
      <c r="O348" s="10"/>
      <c r="P348" s="32"/>
      <c r="Q348" s="10"/>
      <c r="R348" s="32"/>
      <c r="S348" s="10"/>
      <c r="T348" s="32"/>
      <c r="U348" s="10"/>
      <c r="V348" s="32"/>
      <c r="W348" s="10"/>
      <c r="X348" s="32"/>
      <c r="Y348" s="10"/>
      <c r="Z348" s="32"/>
      <c r="AA348" s="10"/>
      <c r="AB348" s="32"/>
      <c r="AC348" s="10"/>
      <c r="AD348" s="32"/>
      <c r="AE348" s="10"/>
      <c r="AF348" s="32"/>
      <c r="AG348" s="10"/>
      <c r="AH348" s="32"/>
      <c r="AI348" s="10"/>
      <c r="AJ348" s="32"/>
      <c r="AK348" s="10"/>
      <c r="AL348" s="32"/>
      <c r="AM348" s="10"/>
      <c r="AN348" s="32"/>
      <c r="AO348" s="10"/>
      <c r="AP348" s="32"/>
      <c r="AQ348" s="10"/>
      <c r="AR348" s="244"/>
      <c r="AS348" s="10"/>
      <c r="AT348" s="32"/>
      <c r="AU348" s="10"/>
      <c r="AV348" s="244"/>
      <c r="AW348" s="10"/>
      <c r="AX348" s="244"/>
      <c r="AY348" s="7"/>
      <c r="AZ348" s="249"/>
      <c r="BA348" s="10"/>
      <c r="BB348" s="244"/>
      <c r="BC348" s="7"/>
      <c r="BD348" s="249"/>
      <c r="BE348" s="7"/>
      <c r="BF348" s="249"/>
      <c r="BG348" s="7"/>
      <c r="BH348" s="8"/>
      <c r="BI348" s="7"/>
      <c r="BJ348" s="249"/>
      <c r="BK348" s="7"/>
      <c r="BL348" s="249"/>
      <c r="BM348" s="7"/>
      <c r="BN348" s="249"/>
      <c r="BO348" s="7"/>
      <c r="BP348" s="249"/>
      <c r="BQ348" s="7"/>
      <c r="BR348" s="8"/>
      <c r="BS348" s="7"/>
      <c r="BT348" s="8"/>
      <c r="BV348" s="41"/>
      <c r="BW348" s="41">
        <f t="shared" si="35"/>
        <v>0</v>
      </c>
      <c r="BX348">
        <f t="shared" si="34"/>
        <v>0</v>
      </c>
    </row>
    <row r="349" spans="1:78">
      <c r="A349">
        <v>276</v>
      </c>
      <c r="B349" s="6"/>
      <c r="C349" s="10"/>
      <c r="D349" s="32"/>
      <c r="E349" s="10"/>
      <c r="F349" s="32"/>
      <c r="G349" s="10"/>
      <c r="H349" s="32"/>
      <c r="I349" s="10"/>
      <c r="J349" s="32"/>
      <c r="K349" s="10"/>
      <c r="L349" s="32"/>
      <c r="M349" s="10"/>
      <c r="N349" s="32"/>
      <c r="O349" s="10"/>
      <c r="P349" s="32"/>
      <c r="Q349" s="10"/>
      <c r="R349" s="32"/>
      <c r="S349" s="10"/>
      <c r="T349" s="32"/>
      <c r="U349" s="10"/>
      <c r="V349" s="32"/>
      <c r="W349" s="10"/>
      <c r="X349" s="32"/>
      <c r="Y349" s="10"/>
      <c r="Z349" s="32"/>
      <c r="AA349" s="10"/>
      <c r="AB349" s="32"/>
      <c r="AC349" s="10"/>
      <c r="AD349" s="32"/>
      <c r="AE349" s="10"/>
      <c r="AF349" s="32"/>
      <c r="AG349" s="10"/>
      <c r="AH349" s="32"/>
      <c r="AI349" s="10"/>
      <c r="AJ349" s="32"/>
      <c r="AK349" s="10"/>
      <c r="AL349" s="32"/>
      <c r="AM349" s="10"/>
      <c r="AN349" s="32"/>
      <c r="AO349" s="10"/>
      <c r="AP349" s="32"/>
      <c r="AQ349" s="10"/>
      <c r="AR349" s="244"/>
      <c r="AS349" s="10"/>
      <c r="AT349" s="32"/>
      <c r="AU349" s="10"/>
      <c r="AV349" s="244"/>
      <c r="AW349" s="10"/>
      <c r="AX349" s="244"/>
      <c r="AY349" s="7"/>
      <c r="AZ349" s="249"/>
      <c r="BA349" s="10"/>
      <c r="BB349" s="244"/>
      <c r="BC349" s="7"/>
      <c r="BD349" s="249"/>
      <c r="BE349" s="7"/>
      <c r="BF349" s="249"/>
      <c r="BG349" s="7"/>
      <c r="BH349" s="8"/>
      <c r="BI349" s="7"/>
      <c r="BJ349" s="249"/>
      <c r="BK349" s="7"/>
      <c r="BL349" s="249"/>
      <c r="BM349" s="7"/>
      <c r="BN349" s="249"/>
      <c r="BO349" s="7"/>
      <c r="BP349" s="249"/>
      <c r="BQ349" s="7"/>
      <c r="BR349" s="8"/>
      <c r="BS349" s="7"/>
      <c r="BT349" s="8"/>
      <c r="BV349" s="41"/>
      <c r="BW349" s="41">
        <f t="shared" si="35"/>
        <v>0</v>
      </c>
      <c r="BX349">
        <f t="shared" si="34"/>
        <v>0</v>
      </c>
    </row>
    <row r="350" spans="1:78">
      <c r="A350">
        <v>277</v>
      </c>
      <c r="B350" s="6"/>
      <c r="C350" s="10"/>
      <c r="D350" s="32"/>
      <c r="E350" s="10"/>
      <c r="F350" s="32"/>
      <c r="G350" s="10"/>
      <c r="H350" s="32"/>
      <c r="I350" s="10"/>
      <c r="J350" s="32"/>
      <c r="K350" s="10"/>
      <c r="L350" s="32"/>
      <c r="M350" s="10"/>
      <c r="N350" s="32"/>
      <c r="O350" s="10"/>
      <c r="P350" s="32"/>
      <c r="Q350" s="10"/>
      <c r="R350" s="32"/>
      <c r="S350" s="10"/>
      <c r="T350" s="32"/>
      <c r="U350" s="10"/>
      <c r="V350" s="32"/>
      <c r="W350" s="10"/>
      <c r="X350" s="32"/>
      <c r="Y350" s="10"/>
      <c r="Z350" s="32"/>
      <c r="AA350" s="10"/>
      <c r="AB350" s="32"/>
      <c r="AC350" s="10"/>
      <c r="AD350" s="32"/>
      <c r="AE350" s="10"/>
      <c r="AF350" s="32"/>
      <c r="AG350" s="10"/>
      <c r="AH350" s="32"/>
      <c r="AI350" s="10"/>
      <c r="AJ350" s="32"/>
      <c r="AK350" s="10"/>
      <c r="AL350" s="32"/>
      <c r="AM350" s="10"/>
      <c r="AN350" s="32"/>
      <c r="AO350" s="10"/>
      <c r="AP350" s="32"/>
      <c r="AQ350" s="10"/>
      <c r="AR350" s="244"/>
      <c r="AS350" s="10"/>
      <c r="AT350" s="32"/>
      <c r="AU350" s="10"/>
      <c r="AV350" s="244"/>
      <c r="AW350" s="10"/>
      <c r="AX350" s="244"/>
      <c r="AY350" s="7"/>
      <c r="AZ350" s="249"/>
      <c r="BA350" s="10"/>
      <c r="BB350" s="244"/>
      <c r="BC350" s="7"/>
      <c r="BD350" s="249"/>
      <c r="BE350" s="7"/>
      <c r="BF350" s="249"/>
      <c r="BG350" s="7"/>
      <c r="BH350" s="8"/>
      <c r="BI350" s="7"/>
      <c r="BJ350" s="249"/>
      <c r="BK350" s="7"/>
      <c r="BL350" s="249"/>
      <c r="BM350" s="7"/>
      <c r="BN350" s="249"/>
      <c r="BO350" s="7"/>
      <c r="BP350" s="249"/>
      <c r="BQ350" s="7"/>
      <c r="BR350" s="8"/>
      <c r="BS350" s="7"/>
      <c r="BT350" s="8"/>
      <c r="BU350" s="28"/>
      <c r="BV350" s="41"/>
      <c r="BW350" s="41">
        <f t="shared" si="35"/>
        <v>0</v>
      </c>
      <c r="BX350">
        <f t="shared" si="34"/>
        <v>0</v>
      </c>
    </row>
    <row r="351" spans="1:78">
      <c r="A351">
        <v>278</v>
      </c>
      <c r="B351" s="6"/>
      <c r="C351" s="10"/>
      <c r="D351" s="32"/>
      <c r="E351" s="10"/>
      <c r="F351" s="32"/>
      <c r="G351" s="10"/>
      <c r="H351" s="32"/>
      <c r="I351" s="10"/>
      <c r="J351" s="32"/>
      <c r="K351" s="10"/>
      <c r="L351" s="32"/>
      <c r="M351" s="10"/>
      <c r="N351" s="32"/>
      <c r="O351" s="10"/>
      <c r="P351" s="32"/>
      <c r="Q351" s="10"/>
      <c r="R351" s="32"/>
      <c r="S351" s="10"/>
      <c r="T351" s="32"/>
      <c r="U351" s="10"/>
      <c r="V351" s="32"/>
      <c r="W351" s="10"/>
      <c r="X351" s="32"/>
      <c r="Y351" s="10"/>
      <c r="Z351" s="32"/>
      <c r="AA351" s="10"/>
      <c r="AB351" s="32"/>
      <c r="AC351" s="10"/>
      <c r="AD351" s="32"/>
      <c r="AE351" s="10"/>
      <c r="AF351" s="32"/>
      <c r="AG351" s="10"/>
      <c r="AH351" s="32"/>
      <c r="AI351" s="10"/>
      <c r="AJ351" s="32"/>
      <c r="AK351" s="10"/>
      <c r="AL351" s="32"/>
      <c r="AM351" s="10"/>
      <c r="AN351" s="32"/>
      <c r="AO351" s="10"/>
      <c r="AP351" s="32"/>
      <c r="AQ351" s="10"/>
      <c r="AR351" s="244"/>
      <c r="AS351" s="10"/>
      <c r="AT351" s="32"/>
      <c r="AU351" s="10"/>
      <c r="AV351" s="244"/>
      <c r="AW351" s="10"/>
      <c r="AX351" s="244"/>
      <c r="AY351" s="7"/>
      <c r="AZ351" s="249"/>
      <c r="BA351" s="10"/>
      <c r="BB351" s="244"/>
      <c r="BC351" s="7"/>
      <c r="BD351" s="249"/>
      <c r="BE351" s="7"/>
      <c r="BF351" s="249"/>
      <c r="BG351" s="7"/>
      <c r="BH351" s="8"/>
      <c r="BI351" s="7"/>
      <c r="BJ351" s="249"/>
      <c r="BK351" s="7"/>
      <c r="BL351" s="249"/>
      <c r="BM351" s="7"/>
      <c r="BN351" s="249"/>
      <c r="BO351" s="7"/>
      <c r="BP351" s="249"/>
      <c r="BQ351" s="7"/>
      <c r="BR351" s="8"/>
      <c r="BS351" s="7"/>
      <c r="BT351" s="8"/>
      <c r="BU351" s="28"/>
      <c r="BV351" s="41"/>
      <c r="BW351" s="41">
        <f t="shared" si="35"/>
        <v>0</v>
      </c>
      <c r="BX351">
        <f t="shared" si="34"/>
        <v>0</v>
      </c>
    </row>
    <row r="352" spans="1:78">
      <c r="A352">
        <v>279</v>
      </c>
      <c r="B352" s="6"/>
      <c r="C352" s="10"/>
      <c r="D352" s="32"/>
      <c r="E352" s="10"/>
      <c r="F352" s="32"/>
      <c r="G352" s="10"/>
      <c r="H352" s="32"/>
      <c r="I352" s="10"/>
      <c r="J352" s="32"/>
      <c r="K352" s="10"/>
      <c r="L352" s="32"/>
      <c r="M352" s="10"/>
      <c r="N352" s="32"/>
      <c r="O352" s="10"/>
      <c r="P352" s="32"/>
      <c r="Q352" s="10"/>
      <c r="R352" s="32"/>
      <c r="S352" s="10"/>
      <c r="T352" s="32"/>
      <c r="U352" s="10"/>
      <c r="V352" s="32"/>
      <c r="W352" s="10"/>
      <c r="X352" s="32"/>
      <c r="Y352" s="10"/>
      <c r="Z352" s="32"/>
      <c r="AA352" s="10"/>
      <c r="AB352" s="32"/>
      <c r="AC352" s="10"/>
      <c r="AD352" s="32"/>
      <c r="AE352" s="10"/>
      <c r="AF352" s="32"/>
      <c r="AG352" s="10"/>
      <c r="AH352" s="32"/>
      <c r="AI352" s="10"/>
      <c r="AJ352" s="32"/>
      <c r="AK352" s="10"/>
      <c r="AL352" s="32"/>
      <c r="AM352" s="10"/>
      <c r="AN352" s="32"/>
      <c r="AO352" s="10"/>
      <c r="AP352" s="32"/>
      <c r="AQ352" s="10"/>
      <c r="AR352" s="244"/>
      <c r="AS352" s="10"/>
      <c r="AT352" s="32"/>
      <c r="AU352" s="10"/>
      <c r="AV352" s="244"/>
      <c r="AW352" s="10"/>
      <c r="AX352" s="244"/>
      <c r="AY352" s="7"/>
      <c r="AZ352" s="249"/>
      <c r="BA352" s="10"/>
      <c r="BB352" s="244"/>
      <c r="BC352" s="7"/>
      <c r="BD352" s="249"/>
      <c r="BE352" s="7"/>
      <c r="BF352" s="249"/>
      <c r="BG352" s="7"/>
      <c r="BH352" s="8"/>
      <c r="BI352" s="7"/>
      <c r="BJ352" s="249"/>
      <c r="BK352" s="7"/>
      <c r="BL352" s="249"/>
      <c r="BM352" s="7"/>
      <c r="BN352" s="249"/>
      <c r="BO352" s="7"/>
      <c r="BP352" s="249"/>
      <c r="BQ352" s="7"/>
      <c r="BR352" s="8"/>
      <c r="BS352" s="7"/>
      <c r="BT352" s="8"/>
      <c r="BU352" s="28"/>
      <c r="BV352" s="41"/>
      <c r="BW352" s="41">
        <f t="shared" si="35"/>
        <v>0</v>
      </c>
      <c r="BX352">
        <f t="shared" si="34"/>
        <v>0</v>
      </c>
    </row>
    <row r="353" spans="1:78">
      <c r="A353">
        <v>280</v>
      </c>
      <c r="B353" s="6"/>
      <c r="C353" s="10"/>
      <c r="D353" s="32"/>
      <c r="E353" s="10"/>
      <c r="F353" s="32"/>
      <c r="G353" s="10"/>
      <c r="H353" s="32"/>
      <c r="I353" s="10"/>
      <c r="J353" s="32"/>
      <c r="K353" s="10"/>
      <c r="L353" s="32"/>
      <c r="M353" s="10"/>
      <c r="N353" s="32"/>
      <c r="O353" s="10"/>
      <c r="P353" s="32"/>
      <c r="Q353" s="10"/>
      <c r="R353" s="32"/>
      <c r="S353" s="10"/>
      <c r="T353" s="32"/>
      <c r="U353" s="10"/>
      <c r="V353" s="32"/>
      <c r="W353" s="10"/>
      <c r="X353" s="32"/>
      <c r="Y353" s="10"/>
      <c r="Z353" s="32"/>
      <c r="AA353" s="10"/>
      <c r="AB353" s="32"/>
      <c r="AC353" s="10"/>
      <c r="AD353" s="32"/>
      <c r="AE353" s="10"/>
      <c r="AF353" s="32"/>
      <c r="AG353" s="10"/>
      <c r="AH353" s="32"/>
      <c r="AI353" s="10"/>
      <c r="AJ353" s="32"/>
      <c r="AK353" s="10"/>
      <c r="AL353" s="32"/>
      <c r="AM353" s="10"/>
      <c r="AN353" s="32"/>
      <c r="AO353" s="10"/>
      <c r="AP353" s="32"/>
      <c r="AQ353" s="10"/>
      <c r="AR353" s="244"/>
      <c r="AS353" s="10"/>
      <c r="AT353" s="32"/>
      <c r="AU353" s="10"/>
      <c r="AV353" s="244"/>
      <c r="AW353" s="10"/>
      <c r="AX353" s="244"/>
      <c r="AY353" s="7"/>
      <c r="AZ353" s="249"/>
      <c r="BA353" s="10"/>
      <c r="BB353" s="244"/>
      <c r="BC353" s="7"/>
      <c r="BD353" s="249"/>
      <c r="BE353" s="7"/>
      <c r="BF353" s="249"/>
      <c r="BG353" s="7"/>
      <c r="BH353" s="8"/>
      <c r="BI353" s="7"/>
      <c r="BJ353" s="249"/>
      <c r="BK353" s="7"/>
      <c r="BL353" s="249"/>
      <c r="BM353" s="7"/>
      <c r="BN353" s="249"/>
      <c r="BO353" s="7"/>
      <c r="BP353" s="249"/>
      <c r="BQ353" s="7"/>
      <c r="BR353" s="8"/>
      <c r="BS353" s="7"/>
      <c r="BT353" s="8"/>
      <c r="BU353" s="28"/>
      <c r="BV353" s="41"/>
      <c r="BW353" s="41">
        <f t="shared" si="35"/>
        <v>0</v>
      </c>
      <c r="BX353">
        <f t="shared" si="34"/>
        <v>0</v>
      </c>
    </row>
    <row r="354" spans="1:78">
      <c r="A354">
        <v>281</v>
      </c>
      <c r="B354" s="6"/>
      <c r="C354" s="10"/>
      <c r="D354" s="32"/>
      <c r="E354" s="10"/>
      <c r="F354" s="32"/>
      <c r="G354" s="10"/>
      <c r="H354" s="32"/>
      <c r="I354" s="10"/>
      <c r="J354" s="32"/>
      <c r="K354" s="10"/>
      <c r="L354" s="32"/>
      <c r="M354" s="10"/>
      <c r="N354" s="32"/>
      <c r="O354" s="10"/>
      <c r="P354" s="32"/>
      <c r="Q354" s="10"/>
      <c r="R354" s="32"/>
      <c r="S354" s="10"/>
      <c r="T354" s="32"/>
      <c r="U354" s="10"/>
      <c r="V354" s="32"/>
      <c r="W354" s="10"/>
      <c r="X354" s="32"/>
      <c r="Y354" s="10"/>
      <c r="Z354" s="32"/>
      <c r="AA354" s="10"/>
      <c r="AB354" s="32"/>
      <c r="AC354" s="10"/>
      <c r="AD354" s="32"/>
      <c r="AE354" s="10"/>
      <c r="AF354" s="32"/>
      <c r="AG354" s="10"/>
      <c r="AH354" s="32"/>
      <c r="AI354" s="10"/>
      <c r="AJ354" s="32"/>
      <c r="AK354" s="10"/>
      <c r="AL354" s="32"/>
      <c r="AM354" s="10"/>
      <c r="AN354" s="32"/>
      <c r="AO354" s="10"/>
      <c r="AP354" s="32"/>
      <c r="AQ354" s="10"/>
      <c r="AR354" s="244"/>
      <c r="AS354" s="10"/>
      <c r="AT354" s="32"/>
      <c r="AU354" s="10"/>
      <c r="AV354" s="244"/>
      <c r="AW354" s="10"/>
      <c r="AX354" s="244"/>
      <c r="AY354" s="7"/>
      <c r="AZ354" s="249"/>
      <c r="BA354" s="10"/>
      <c r="BB354" s="244"/>
      <c r="BC354" s="7"/>
      <c r="BD354" s="249"/>
      <c r="BE354" s="7"/>
      <c r="BF354" s="249"/>
      <c r="BG354" s="7"/>
      <c r="BH354" s="8"/>
      <c r="BI354" s="7"/>
      <c r="BJ354" s="249"/>
      <c r="BK354" s="7"/>
      <c r="BL354" s="249"/>
      <c r="BM354" s="7"/>
      <c r="BN354" s="249"/>
      <c r="BO354" s="7"/>
      <c r="BP354" s="249"/>
      <c r="BQ354" s="7"/>
      <c r="BR354" s="8"/>
      <c r="BS354" s="7"/>
      <c r="BT354" s="8"/>
      <c r="BU354" s="28"/>
      <c r="BV354" s="41"/>
      <c r="BW354" s="41">
        <f t="shared" si="35"/>
        <v>0</v>
      </c>
      <c r="BX354">
        <f t="shared" si="34"/>
        <v>0</v>
      </c>
    </row>
    <row r="355" spans="1:78">
      <c r="A355">
        <v>282</v>
      </c>
      <c r="B355" s="6"/>
      <c r="C355" s="10"/>
      <c r="D355" s="32"/>
      <c r="E355" s="10"/>
      <c r="F355" s="32"/>
      <c r="G355" s="10"/>
      <c r="H355" s="32"/>
      <c r="I355" s="10"/>
      <c r="J355" s="32"/>
      <c r="K355" s="10"/>
      <c r="L355" s="32"/>
      <c r="M355" s="10"/>
      <c r="N355" s="32"/>
      <c r="O355" s="10"/>
      <c r="P355" s="32"/>
      <c r="Q355" s="10"/>
      <c r="R355" s="32"/>
      <c r="S355" s="10"/>
      <c r="T355" s="32"/>
      <c r="U355" s="10"/>
      <c r="V355" s="32"/>
      <c r="W355" s="10"/>
      <c r="X355" s="32"/>
      <c r="Y355" s="10"/>
      <c r="Z355" s="32"/>
      <c r="AA355" s="10"/>
      <c r="AB355" s="32"/>
      <c r="AC355" s="10"/>
      <c r="AD355" s="32"/>
      <c r="AE355" s="10"/>
      <c r="AF355" s="32"/>
      <c r="AG355" s="10"/>
      <c r="AH355" s="32"/>
      <c r="AI355" s="10"/>
      <c r="AJ355" s="32"/>
      <c r="AK355" s="10"/>
      <c r="AL355" s="32"/>
      <c r="AM355" s="10"/>
      <c r="AN355" s="32"/>
      <c r="AO355" s="10"/>
      <c r="AP355" s="32"/>
      <c r="AQ355" s="10"/>
      <c r="AR355" s="244"/>
      <c r="AS355" s="10"/>
      <c r="AT355" s="32"/>
      <c r="AU355" s="10"/>
      <c r="AV355" s="244"/>
      <c r="AW355" s="10"/>
      <c r="AX355" s="244"/>
      <c r="AY355" s="7"/>
      <c r="AZ355" s="249"/>
      <c r="BA355" s="10"/>
      <c r="BB355" s="244"/>
      <c r="BC355" s="7"/>
      <c r="BD355" s="249"/>
      <c r="BE355" s="7"/>
      <c r="BF355" s="249"/>
      <c r="BG355" s="7"/>
      <c r="BH355" s="8"/>
      <c r="BI355" s="7"/>
      <c r="BJ355" s="249"/>
      <c r="BK355" s="7"/>
      <c r="BL355" s="249"/>
      <c r="BM355" s="7"/>
      <c r="BN355" s="249"/>
      <c r="BO355" s="7"/>
      <c r="BP355" s="249"/>
      <c r="BQ355" s="7"/>
      <c r="BR355" s="8"/>
      <c r="BS355" s="7"/>
      <c r="BT355" s="8"/>
      <c r="BU355" s="28"/>
      <c r="BV355" s="41"/>
      <c r="BW355" s="41">
        <f t="shared" si="35"/>
        <v>0</v>
      </c>
      <c r="BX355">
        <f t="shared" si="34"/>
        <v>0</v>
      </c>
    </row>
    <row r="356" spans="1:78">
      <c r="A356">
        <v>283</v>
      </c>
      <c r="B356" s="6"/>
      <c r="C356" s="10"/>
      <c r="D356" s="32"/>
      <c r="E356" s="10"/>
      <c r="F356" s="32"/>
      <c r="G356" s="10"/>
      <c r="H356" s="32"/>
      <c r="I356" s="10"/>
      <c r="J356" s="32"/>
      <c r="K356" s="10"/>
      <c r="L356" s="32"/>
      <c r="M356" s="10"/>
      <c r="N356" s="32"/>
      <c r="O356" s="10"/>
      <c r="P356" s="32"/>
      <c r="Q356" s="10"/>
      <c r="R356" s="32"/>
      <c r="S356" s="10"/>
      <c r="T356" s="32"/>
      <c r="U356" s="10"/>
      <c r="V356" s="32"/>
      <c r="W356" s="10"/>
      <c r="X356" s="32"/>
      <c r="Y356" s="10"/>
      <c r="Z356" s="32"/>
      <c r="AA356" s="10"/>
      <c r="AB356" s="32"/>
      <c r="AC356" s="10"/>
      <c r="AD356" s="32"/>
      <c r="AE356" s="10"/>
      <c r="AF356" s="32"/>
      <c r="AG356" s="10"/>
      <c r="AH356" s="32"/>
      <c r="AI356" s="10"/>
      <c r="AJ356" s="32"/>
      <c r="AK356" s="10"/>
      <c r="AL356" s="32"/>
      <c r="AM356" s="10"/>
      <c r="AN356" s="32"/>
      <c r="AO356" s="10"/>
      <c r="AP356" s="32"/>
      <c r="AQ356" s="10"/>
      <c r="AR356" s="244"/>
      <c r="AS356" s="10"/>
      <c r="AT356" s="32"/>
      <c r="AU356" s="10"/>
      <c r="AV356" s="244"/>
      <c r="AW356" s="10"/>
      <c r="AX356" s="244"/>
      <c r="AY356" s="7"/>
      <c r="AZ356" s="249"/>
      <c r="BA356" s="10"/>
      <c r="BB356" s="244"/>
      <c r="BC356" s="7"/>
      <c r="BD356" s="249"/>
      <c r="BE356" s="7"/>
      <c r="BF356" s="249"/>
      <c r="BG356" s="7"/>
      <c r="BH356" s="8"/>
      <c r="BI356" s="7"/>
      <c r="BJ356" s="249"/>
      <c r="BK356" s="7"/>
      <c r="BL356" s="249"/>
      <c r="BM356" s="7"/>
      <c r="BN356" s="249"/>
      <c r="BO356" s="7"/>
      <c r="BP356" s="249"/>
      <c r="BQ356" s="7"/>
      <c r="BR356" s="8"/>
      <c r="BS356" s="7"/>
      <c r="BT356" s="8"/>
      <c r="BU356" s="28"/>
      <c r="BV356" s="41"/>
      <c r="BW356" s="41">
        <f t="shared" si="35"/>
        <v>0</v>
      </c>
      <c r="BX356">
        <f t="shared" si="34"/>
        <v>0</v>
      </c>
    </row>
    <row r="357" spans="1:78">
      <c r="A357">
        <v>284</v>
      </c>
      <c r="B357" s="6"/>
      <c r="C357" s="10"/>
      <c r="D357" s="32"/>
      <c r="E357" s="10"/>
      <c r="F357" s="32"/>
      <c r="G357" s="10"/>
      <c r="H357" s="32"/>
      <c r="I357" s="10"/>
      <c r="J357" s="32"/>
      <c r="K357" s="10"/>
      <c r="L357" s="32"/>
      <c r="M357" s="10"/>
      <c r="N357" s="32"/>
      <c r="O357" s="10"/>
      <c r="P357" s="32"/>
      <c r="Q357" s="10"/>
      <c r="R357" s="32"/>
      <c r="S357" s="10"/>
      <c r="T357" s="32"/>
      <c r="U357" s="10"/>
      <c r="V357" s="32"/>
      <c r="W357" s="10"/>
      <c r="X357" s="32"/>
      <c r="Y357" s="10"/>
      <c r="Z357" s="32"/>
      <c r="AA357" s="10"/>
      <c r="AB357" s="32"/>
      <c r="AC357" s="10"/>
      <c r="AD357" s="32"/>
      <c r="AE357" s="10"/>
      <c r="AF357" s="32"/>
      <c r="AG357" s="10"/>
      <c r="AH357" s="32"/>
      <c r="AI357" s="10"/>
      <c r="AJ357" s="32"/>
      <c r="AK357" s="10"/>
      <c r="AL357" s="32"/>
      <c r="AM357" s="10"/>
      <c r="AN357" s="32"/>
      <c r="AO357" s="10"/>
      <c r="AP357" s="32"/>
      <c r="AQ357" s="10"/>
      <c r="AR357" s="244"/>
      <c r="AS357" s="10"/>
      <c r="AT357" s="32"/>
      <c r="AU357" s="10"/>
      <c r="AV357" s="244"/>
      <c r="AW357" s="10"/>
      <c r="AX357" s="244"/>
      <c r="AY357" s="7"/>
      <c r="AZ357" s="249"/>
      <c r="BA357" s="10"/>
      <c r="BB357" s="244"/>
      <c r="BC357" s="7"/>
      <c r="BD357" s="249"/>
      <c r="BE357" s="7"/>
      <c r="BF357" s="249"/>
      <c r="BG357" s="7"/>
      <c r="BH357" s="8"/>
      <c r="BI357" s="7"/>
      <c r="BJ357" s="249"/>
      <c r="BK357" s="7"/>
      <c r="BL357" s="249"/>
      <c r="BM357" s="7"/>
      <c r="BN357" s="249"/>
      <c r="BO357" s="7"/>
      <c r="BP357" s="249"/>
      <c r="BQ357" s="7"/>
      <c r="BR357" s="8"/>
      <c r="BS357" s="7"/>
      <c r="BT357" s="8"/>
      <c r="BU357" s="28"/>
      <c r="BV357" s="41"/>
      <c r="BW357" s="41">
        <f t="shared" si="35"/>
        <v>0</v>
      </c>
      <c r="BX357">
        <f t="shared" si="34"/>
        <v>0</v>
      </c>
    </row>
    <row r="358" spans="1:78">
      <c r="A358">
        <v>285</v>
      </c>
      <c r="B358" s="6"/>
      <c r="C358" s="10"/>
      <c r="D358" s="32"/>
      <c r="E358" s="10"/>
      <c r="F358" s="32"/>
      <c r="G358" s="10"/>
      <c r="H358" s="32"/>
      <c r="I358" s="10"/>
      <c r="J358" s="32"/>
      <c r="K358" s="10"/>
      <c r="L358" s="32"/>
      <c r="M358" s="10"/>
      <c r="N358" s="32"/>
      <c r="O358" s="10"/>
      <c r="P358" s="32"/>
      <c r="Q358" s="10"/>
      <c r="R358" s="32"/>
      <c r="S358" s="10"/>
      <c r="T358" s="32"/>
      <c r="U358" s="10"/>
      <c r="V358" s="32"/>
      <c r="W358" s="10"/>
      <c r="X358" s="32"/>
      <c r="Y358" s="10"/>
      <c r="Z358" s="32"/>
      <c r="AA358" s="10"/>
      <c r="AB358" s="32"/>
      <c r="AC358" s="10"/>
      <c r="AD358" s="32"/>
      <c r="AE358" s="10"/>
      <c r="AF358" s="32"/>
      <c r="AG358" s="10"/>
      <c r="AH358" s="32"/>
      <c r="AI358" s="10"/>
      <c r="AJ358" s="32"/>
      <c r="AK358" s="10"/>
      <c r="AL358" s="32"/>
      <c r="AM358" s="10"/>
      <c r="AN358" s="32"/>
      <c r="AO358" s="10"/>
      <c r="AP358" s="32"/>
      <c r="AQ358" s="10"/>
      <c r="AR358" s="244"/>
      <c r="AS358" s="10"/>
      <c r="AT358" s="32"/>
      <c r="AU358" s="10"/>
      <c r="AV358" s="244"/>
      <c r="AW358" s="10"/>
      <c r="AX358" s="244"/>
      <c r="AY358" s="7"/>
      <c r="AZ358" s="249"/>
      <c r="BA358" s="10"/>
      <c r="BB358" s="244"/>
      <c r="BC358" s="7"/>
      <c r="BD358" s="249"/>
      <c r="BE358" s="7"/>
      <c r="BF358" s="249"/>
      <c r="BG358" s="7"/>
      <c r="BH358" s="8"/>
      <c r="BI358" s="7"/>
      <c r="BJ358" s="249"/>
      <c r="BK358" s="7"/>
      <c r="BL358" s="249"/>
      <c r="BM358" s="7"/>
      <c r="BN358" s="249"/>
      <c r="BO358" s="7"/>
      <c r="BP358" s="249"/>
      <c r="BQ358" s="7"/>
      <c r="BR358" s="8"/>
      <c r="BS358" s="7"/>
      <c r="BT358" s="8"/>
      <c r="BU358" s="28"/>
      <c r="BV358" s="41"/>
      <c r="BW358" s="41">
        <f t="shared" si="35"/>
        <v>0</v>
      </c>
      <c r="BX358">
        <f t="shared" si="34"/>
        <v>0</v>
      </c>
    </row>
    <row r="359" spans="1:78">
      <c r="A359">
        <v>286</v>
      </c>
      <c r="B359" s="6"/>
      <c r="C359" s="10"/>
      <c r="D359" s="32"/>
      <c r="E359" s="10"/>
      <c r="F359" s="32"/>
      <c r="G359" s="10"/>
      <c r="H359" s="32"/>
      <c r="I359" s="10"/>
      <c r="J359" s="32"/>
      <c r="K359" s="10"/>
      <c r="L359" s="32"/>
      <c r="M359" s="10"/>
      <c r="N359" s="32"/>
      <c r="O359" s="10"/>
      <c r="P359" s="32"/>
      <c r="Q359" s="7"/>
      <c r="R359" s="32"/>
      <c r="S359" s="10"/>
      <c r="T359" s="32"/>
      <c r="U359" s="10"/>
      <c r="V359" s="32"/>
      <c r="W359" s="10"/>
      <c r="X359" s="32"/>
      <c r="Y359" s="10"/>
      <c r="Z359" s="32"/>
      <c r="AA359" s="10"/>
      <c r="AB359" s="32"/>
      <c r="AC359" s="10"/>
      <c r="AD359" s="32"/>
      <c r="AE359" s="10"/>
      <c r="AF359" s="32"/>
      <c r="AG359" s="10"/>
      <c r="AH359" s="32"/>
      <c r="AI359" s="10"/>
      <c r="AJ359" s="32"/>
      <c r="AK359" s="10"/>
      <c r="AL359" s="32"/>
      <c r="AM359" s="10"/>
      <c r="AN359" s="32"/>
      <c r="AO359" s="10"/>
      <c r="AP359" s="32"/>
      <c r="AQ359" s="10"/>
      <c r="AR359" s="244"/>
      <c r="AS359" s="10"/>
      <c r="AT359" s="32"/>
      <c r="AU359" s="10"/>
      <c r="AV359" s="244"/>
      <c r="AW359" s="10"/>
      <c r="AX359" s="244"/>
      <c r="AY359" s="7"/>
      <c r="AZ359" s="249"/>
      <c r="BA359" s="10"/>
      <c r="BB359" s="244"/>
      <c r="BC359" s="7"/>
      <c r="BD359" s="249"/>
      <c r="BE359" s="7"/>
      <c r="BF359" s="249"/>
      <c r="BG359" s="7"/>
      <c r="BH359" s="8"/>
      <c r="BI359" s="7"/>
      <c r="BJ359" s="249"/>
      <c r="BK359" s="7"/>
      <c r="BL359" s="249"/>
      <c r="BM359" s="7"/>
      <c r="BN359" s="249"/>
      <c r="BO359" s="7"/>
      <c r="BP359" s="249"/>
      <c r="BQ359" s="7"/>
      <c r="BR359" s="8"/>
      <c r="BS359" s="7"/>
      <c r="BT359" s="8"/>
      <c r="BU359" s="28"/>
      <c r="BV359" s="41"/>
      <c r="BW359" s="41">
        <f t="shared" si="35"/>
        <v>0</v>
      </c>
      <c r="BX359">
        <f t="shared" si="34"/>
        <v>0</v>
      </c>
    </row>
    <row r="360" spans="1:78">
      <c r="A360">
        <v>287</v>
      </c>
      <c r="B360" s="6"/>
      <c r="C360" s="10"/>
      <c r="D360" s="32"/>
      <c r="E360" s="10"/>
      <c r="F360" s="32"/>
      <c r="G360" s="10"/>
      <c r="H360" s="32"/>
      <c r="I360" s="10"/>
      <c r="J360" s="32"/>
      <c r="K360" s="10"/>
      <c r="L360" s="32"/>
      <c r="M360" s="10"/>
      <c r="N360" s="32"/>
      <c r="O360" s="10"/>
      <c r="P360" s="32"/>
      <c r="Q360" s="7"/>
      <c r="R360" s="32"/>
      <c r="S360" s="10"/>
      <c r="T360" s="32"/>
      <c r="U360" s="10"/>
      <c r="V360" s="32"/>
      <c r="W360" s="10"/>
      <c r="X360" s="32"/>
      <c r="Y360" s="10"/>
      <c r="Z360" s="32"/>
      <c r="AA360" s="10"/>
      <c r="AB360" s="32"/>
      <c r="AC360" s="10"/>
      <c r="AD360" s="32"/>
      <c r="AE360" s="10"/>
      <c r="AF360" s="32"/>
      <c r="AG360" s="10"/>
      <c r="AH360" s="32"/>
      <c r="AI360" s="10"/>
      <c r="AJ360" s="32"/>
      <c r="AK360" s="10"/>
      <c r="AL360" s="32"/>
      <c r="AM360" s="10"/>
      <c r="AN360" s="32"/>
      <c r="AO360" s="10"/>
      <c r="AP360" s="32"/>
      <c r="AQ360" s="10"/>
      <c r="AR360" s="244"/>
      <c r="AS360" s="10"/>
      <c r="AT360" s="32"/>
      <c r="AU360" s="10"/>
      <c r="AV360" s="244"/>
      <c r="AW360" s="10"/>
      <c r="AX360" s="244"/>
      <c r="AY360" s="7"/>
      <c r="AZ360" s="249"/>
      <c r="BA360" s="10"/>
      <c r="BB360" s="244"/>
      <c r="BC360" s="7"/>
      <c r="BD360" s="249"/>
      <c r="BE360" s="7"/>
      <c r="BF360" s="249"/>
      <c r="BG360" s="7"/>
      <c r="BH360" s="8"/>
      <c r="BI360" s="7"/>
      <c r="BJ360" s="249"/>
      <c r="BK360" s="7"/>
      <c r="BL360" s="249"/>
      <c r="BM360" s="7"/>
      <c r="BN360" s="249"/>
      <c r="BO360" s="7"/>
      <c r="BP360" s="249"/>
      <c r="BQ360" s="7"/>
      <c r="BR360" s="8"/>
      <c r="BS360" s="7"/>
      <c r="BT360" s="8"/>
      <c r="BU360" s="28"/>
      <c r="BV360" s="41"/>
      <c r="BW360" s="41">
        <f t="shared" si="35"/>
        <v>0</v>
      </c>
      <c r="BX360">
        <f t="shared" ref="BX360:BX423" si="36">COUNT(C360:BT360)/2</f>
        <v>0</v>
      </c>
    </row>
    <row r="361" spans="1:78">
      <c r="A361">
        <v>288</v>
      </c>
      <c r="B361" s="6"/>
      <c r="C361" s="10"/>
      <c r="D361" s="32"/>
      <c r="E361" s="10"/>
      <c r="F361" s="32"/>
      <c r="G361" s="10"/>
      <c r="H361" s="32"/>
      <c r="I361" s="10"/>
      <c r="J361" s="32"/>
      <c r="K361" s="10"/>
      <c r="L361" s="32"/>
      <c r="M361" s="10"/>
      <c r="N361" s="32"/>
      <c r="O361" s="10"/>
      <c r="P361" s="32"/>
      <c r="Q361" s="7"/>
      <c r="R361" s="32"/>
      <c r="S361" s="10"/>
      <c r="T361" s="32"/>
      <c r="U361" s="10"/>
      <c r="V361" s="32"/>
      <c r="W361" s="10"/>
      <c r="X361" s="32"/>
      <c r="Y361" s="10"/>
      <c r="Z361" s="32"/>
      <c r="AA361" s="10"/>
      <c r="AB361" s="32"/>
      <c r="AC361" s="10"/>
      <c r="AD361" s="32"/>
      <c r="AE361" s="10"/>
      <c r="AF361" s="32"/>
      <c r="AG361" s="10"/>
      <c r="AH361" s="32"/>
      <c r="AI361" s="10"/>
      <c r="AJ361" s="32"/>
      <c r="AK361" s="10"/>
      <c r="AL361" s="32"/>
      <c r="AM361" s="10"/>
      <c r="AN361" s="32"/>
      <c r="AO361" s="10"/>
      <c r="AP361" s="32"/>
      <c r="AQ361" s="10"/>
      <c r="AR361" s="244"/>
      <c r="AS361" s="10"/>
      <c r="AT361" s="32"/>
      <c r="AU361" s="10"/>
      <c r="AV361" s="244"/>
      <c r="AW361" s="10"/>
      <c r="AX361" s="244"/>
      <c r="AY361" s="7"/>
      <c r="AZ361" s="249"/>
      <c r="BA361" s="10"/>
      <c r="BB361" s="244"/>
      <c r="BC361" s="7"/>
      <c r="BD361" s="249"/>
      <c r="BE361" s="7"/>
      <c r="BF361" s="249"/>
      <c r="BG361" s="7"/>
      <c r="BH361" s="8"/>
      <c r="BI361" s="7"/>
      <c r="BJ361" s="249"/>
      <c r="BK361" s="7"/>
      <c r="BL361" s="249"/>
      <c r="BM361" s="7"/>
      <c r="BN361" s="249"/>
      <c r="BO361" s="7"/>
      <c r="BP361" s="249"/>
      <c r="BQ361" s="7"/>
      <c r="BR361" s="8"/>
      <c r="BS361" s="7"/>
      <c r="BT361" s="8"/>
      <c r="BU361" s="28"/>
      <c r="BV361" s="41"/>
      <c r="BW361" s="41">
        <f t="shared" si="35"/>
        <v>0</v>
      </c>
      <c r="BX361">
        <f t="shared" si="36"/>
        <v>0</v>
      </c>
    </row>
    <row r="362" spans="1:78">
      <c r="A362">
        <v>289</v>
      </c>
      <c r="B362" s="6"/>
      <c r="C362" s="10"/>
      <c r="D362" s="32"/>
      <c r="E362" s="10"/>
      <c r="F362" s="32"/>
      <c r="G362" s="10"/>
      <c r="H362" s="32"/>
      <c r="I362" s="10"/>
      <c r="J362" s="32"/>
      <c r="K362" s="10"/>
      <c r="L362" s="32"/>
      <c r="M362" s="10"/>
      <c r="N362" s="32"/>
      <c r="O362" s="10"/>
      <c r="P362" s="32"/>
      <c r="Q362" s="10"/>
      <c r="R362" s="32"/>
      <c r="S362" s="10"/>
      <c r="T362" s="32"/>
      <c r="U362" s="10"/>
      <c r="V362" s="32"/>
      <c r="W362" s="10"/>
      <c r="X362" s="32"/>
      <c r="Y362" s="10"/>
      <c r="Z362" s="32"/>
      <c r="AA362" s="10"/>
      <c r="AB362" s="32"/>
      <c r="AC362" s="10"/>
      <c r="AD362" s="32"/>
      <c r="AE362" s="10"/>
      <c r="AF362" s="32"/>
      <c r="AG362" s="10"/>
      <c r="AH362" s="32"/>
      <c r="AI362" s="10"/>
      <c r="AJ362" s="32"/>
      <c r="AK362" s="10"/>
      <c r="AL362" s="32"/>
      <c r="AM362" s="10"/>
      <c r="AN362" s="32"/>
      <c r="AO362" s="10"/>
      <c r="AP362" s="32"/>
      <c r="AQ362" s="10"/>
      <c r="AR362" s="244"/>
      <c r="AS362" s="10"/>
      <c r="AT362" s="32"/>
      <c r="AU362" s="10"/>
      <c r="AV362" s="244"/>
      <c r="AW362" s="10"/>
      <c r="AX362" s="244"/>
      <c r="AY362" s="7"/>
      <c r="AZ362" s="249"/>
      <c r="BA362" s="10"/>
      <c r="BB362" s="244"/>
      <c r="BC362" s="7"/>
      <c r="BD362" s="249"/>
      <c r="BE362" s="7"/>
      <c r="BF362" s="249"/>
      <c r="BG362" s="7"/>
      <c r="BH362" s="8"/>
      <c r="BI362" s="7"/>
      <c r="BJ362" s="249"/>
      <c r="BK362" s="7"/>
      <c r="BL362" s="249"/>
      <c r="BM362" s="7"/>
      <c r="BN362" s="249"/>
      <c r="BO362" s="7"/>
      <c r="BP362" s="249"/>
      <c r="BQ362" s="7"/>
      <c r="BR362" s="8"/>
      <c r="BS362" s="7"/>
      <c r="BT362" s="8"/>
      <c r="BU362" s="28"/>
      <c r="BV362" s="41"/>
      <c r="BW362" s="41">
        <f t="shared" si="35"/>
        <v>0</v>
      </c>
      <c r="BX362">
        <f t="shared" si="36"/>
        <v>0</v>
      </c>
    </row>
    <row r="363" spans="1:78">
      <c r="A363">
        <v>290</v>
      </c>
      <c r="B363" s="6"/>
      <c r="C363" s="10"/>
      <c r="D363" s="32"/>
      <c r="E363" s="10"/>
      <c r="F363" s="32"/>
      <c r="G363" s="10"/>
      <c r="H363" s="32"/>
      <c r="I363" s="10"/>
      <c r="J363" s="32"/>
      <c r="K363" s="10"/>
      <c r="L363" s="32"/>
      <c r="M363" s="10"/>
      <c r="N363" s="32"/>
      <c r="O363" s="10"/>
      <c r="P363" s="32"/>
      <c r="Q363" s="10"/>
      <c r="R363" s="32"/>
      <c r="S363" s="10"/>
      <c r="T363" s="32"/>
      <c r="U363" s="10"/>
      <c r="V363" s="32"/>
      <c r="W363" s="10"/>
      <c r="X363" s="32"/>
      <c r="Y363" s="10"/>
      <c r="Z363" s="32"/>
      <c r="AA363" s="10"/>
      <c r="AB363" s="32"/>
      <c r="AC363" s="10"/>
      <c r="AD363" s="32"/>
      <c r="AE363" s="10"/>
      <c r="AF363" s="32"/>
      <c r="AG363" s="10"/>
      <c r="AH363" s="32"/>
      <c r="AI363" s="10"/>
      <c r="AJ363" s="32"/>
      <c r="AK363" s="10"/>
      <c r="AL363" s="32"/>
      <c r="AM363" s="10"/>
      <c r="AN363" s="32"/>
      <c r="AO363" s="10"/>
      <c r="AP363" s="32"/>
      <c r="AQ363" s="10"/>
      <c r="AR363" s="244"/>
      <c r="AS363" s="10"/>
      <c r="AT363" s="32"/>
      <c r="AU363" s="10"/>
      <c r="AV363" s="244"/>
      <c r="AW363" s="10"/>
      <c r="AX363" s="244"/>
      <c r="AY363" s="7"/>
      <c r="AZ363" s="249"/>
      <c r="BA363" s="10"/>
      <c r="BB363" s="244"/>
      <c r="BC363" s="7"/>
      <c r="BD363" s="249"/>
      <c r="BE363" s="7"/>
      <c r="BF363" s="249"/>
      <c r="BG363" s="7"/>
      <c r="BH363" s="8"/>
      <c r="BI363" s="7"/>
      <c r="BJ363" s="249"/>
      <c r="BK363" s="7"/>
      <c r="BL363" s="249"/>
      <c r="BM363" s="7"/>
      <c r="BN363" s="249"/>
      <c r="BO363" s="7"/>
      <c r="BP363" s="249"/>
      <c r="BQ363" s="7"/>
      <c r="BR363" s="8"/>
      <c r="BS363" s="7"/>
      <c r="BT363" s="8"/>
      <c r="BU363" s="28"/>
      <c r="BV363" s="41"/>
      <c r="BW363" s="41">
        <f t="shared" si="35"/>
        <v>0</v>
      </c>
      <c r="BX363">
        <f t="shared" si="36"/>
        <v>0</v>
      </c>
    </row>
    <row r="364" spans="1:78">
      <c r="A364">
        <v>291</v>
      </c>
      <c r="B364" s="6"/>
      <c r="C364" s="10"/>
      <c r="D364" s="32"/>
      <c r="E364" s="10"/>
      <c r="F364" s="32"/>
      <c r="G364" s="10"/>
      <c r="H364" s="32"/>
      <c r="I364" s="10"/>
      <c r="J364" s="32"/>
      <c r="K364" s="94"/>
      <c r="L364" s="32"/>
      <c r="M364" s="10"/>
      <c r="N364" s="32"/>
      <c r="O364" s="10"/>
      <c r="P364" s="32"/>
      <c r="Q364" s="10"/>
      <c r="R364" s="32"/>
      <c r="S364" s="10"/>
      <c r="T364" s="32"/>
      <c r="U364" s="10"/>
      <c r="V364" s="32"/>
      <c r="W364" s="10"/>
      <c r="X364" s="32"/>
      <c r="Y364" s="10"/>
      <c r="Z364" s="32"/>
      <c r="AA364" s="10"/>
      <c r="AB364" s="32"/>
      <c r="AC364" s="10"/>
      <c r="AD364" s="32"/>
      <c r="AE364" s="10"/>
      <c r="AF364" s="32"/>
      <c r="AG364" s="10"/>
      <c r="AH364" s="32"/>
      <c r="AI364" s="10"/>
      <c r="AJ364" s="32"/>
      <c r="AK364" s="10"/>
      <c r="AL364" s="32"/>
      <c r="AM364" s="10"/>
      <c r="AN364" s="32"/>
      <c r="AO364" s="10"/>
      <c r="AP364" s="32"/>
      <c r="AQ364" s="10"/>
      <c r="AR364" s="244"/>
      <c r="AS364" s="10"/>
      <c r="AT364" s="32"/>
      <c r="AU364" s="10"/>
      <c r="AV364" s="244"/>
      <c r="AW364" s="10"/>
      <c r="AX364" s="244"/>
      <c r="AY364" s="7"/>
      <c r="AZ364" s="249"/>
      <c r="BA364" s="10"/>
      <c r="BB364" s="244"/>
      <c r="BC364" s="7"/>
      <c r="BD364" s="249"/>
      <c r="BE364" s="7"/>
      <c r="BF364" s="249"/>
      <c r="BG364" s="7"/>
      <c r="BH364" s="8"/>
      <c r="BI364" s="7"/>
      <c r="BJ364" s="249"/>
      <c r="BK364" s="7"/>
      <c r="BL364" s="249"/>
      <c r="BM364" s="7"/>
      <c r="BN364" s="249"/>
      <c r="BO364" s="7"/>
      <c r="BP364" s="249"/>
      <c r="BQ364" s="7"/>
      <c r="BR364" s="8"/>
      <c r="BS364" s="7"/>
      <c r="BT364" s="8"/>
      <c r="BV364" s="41"/>
      <c r="BW364" s="41">
        <f t="shared" si="35"/>
        <v>0</v>
      </c>
      <c r="BX364">
        <f t="shared" si="36"/>
        <v>0</v>
      </c>
      <c r="BZ364" s="39"/>
    </row>
    <row r="365" spans="1:78">
      <c r="A365">
        <v>292</v>
      </c>
      <c r="B365" s="6"/>
      <c r="C365" s="10"/>
      <c r="D365" s="32"/>
      <c r="E365" s="10"/>
      <c r="F365" s="32"/>
      <c r="G365" s="10"/>
      <c r="H365" s="32"/>
      <c r="I365" s="10"/>
      <c r="J365" s="32"/>
      <c r="K365" s="10"/>
      <c r="L365" s="32"/>
      <c r="M365" s="10"/>
      <c r="N365" s="32"/>
      <c r="O365" s="10"/>
      <c r="P365" s="32"/>
      <c r="Q365" s="10"/>
      <c r="R365" s="32"/>
      <c r="S365" s="10"/>
      <c r="T365" s="32"/>
      <c r="U365" s="10"/>
      <c r="V365" s="32"/>
      <c r="W365" s="10"/>
      <c r="X365" s="32"/>
      <c r="Y365" s="10"/>
      <c r="Z365" s="32"/>
      <c r="AA365" s="10"/>
      <c r="AB365" s="32"/>
      <c r="AC365" s="10"/>
      <c r="AD365" s="32"/>
      <c r="AE365" s="10"/>
      <c r="AF365" s="32"/>
      <c r="AG365" s="10"/>
      <c r="AH365" s="32"/>
      <c r="AI365" s="10"/>
      <c r="AJ365" s="32"/>
      <c r="AK365" s="10"/>
      <c r="AL365" s="32"/>
      <c r="AM365" s="10"/>
      <c r="AN365" s="32"/>
      <c r="AO365" s="10"/>
      <c r="AP365" s="32"/>
      <c r="AQ365" s="10"/>
      <c r="AR365" s="244"/>
      <c r="AS365" s="10"/>
      <c r="AT365" s="32"/>
      <c r="AU365" s="10"/>
      <c r="AV365" s="244"/>
      <c r="AW365" s="10"/>
      <c r="AX365" s="244"/>
      <c r="AY365" s="7"/>
      <c r="AZ365" s="249"/>
      <c r="BA365" s="10"/>
      <c r="BB365" s="244"/>
      <c r="BC365" s="7"/>
      <c r="BD365" s="249"/>
      <c r="BE365" s="7"/>
      <c r="BF365" s="249"/>
      <c r="BG365" s="7"/>
      <c r="BH365" s="8"/>
      <c r="BI365" s="7"/>
      <c r="BJ365" s="249"/>
      <c r="BK365" s="7"/>
      <c r="BL365" s="249"/>
      <c r="BM365" s="7"/>
      <c r="BN365" s="249"/>
      <c r="BO365" s="7"/>
      <c r="BP365" s="249"/>
      <c r="BQ365" s="7"/>
      <c r="BR365" s="8"/>
      <c r="BS365" s="7"/>
      <c r="BT365" s="8"/>
      <c r="BV365" s="41"/>
      <c r="BW365" s="41">
        <f t="shared" si="35"/>
        <v>0</v>
      </c>
      <c r="BX365">
        <f t="shared" si="36"/>
        <v>0</v>
      </c>
    </row>
    <row r="366" spans="1:78">
      <c r="A366">
        <v>293</v>
      </c>
      <c r="B366" s="6"/>
      <c r="C366" s="10"/>
      <c r="D366" s="32"/>
      <c r="E366" s="10"/>
      <c r="F366" s="32"/>
      <c r="G366" s="10"/>
      <c r="H366" s="32"/>
      <c r="I366" s="10"/>
      <c r="J366" s="32"/>
      <c r="K366" s="10"/>
      <c r="L366" s="32"/>
      <c r="M366" s="10"/>
      <c r="N366" s="32"/>
      <c r="O366" s="10"/>
      <c r="P366" s="32"/>
      <c r="Q366" s="10"/>
      <c r="R366" s="32"/>
      <c r="S366" s="10"/>
      <c r="T366" s="32"/>
      <c r="U366" s="10"/>
      <c r="V366" s="32"/>
      <c r="W366" s="10"/>
      <c r="X366" s="32"/>
      <c r="Y366" s="10"/>
      <c r="Z366" s="32"/>
      <c r="AA366" s="10"/>
      <c r="AB366" s="32"/>
      <c r="AC366" s="10"/>
      <c r="AD366" s="32"/>
      <c r="AE366" s="10"/>
      <c r="AF366" s="32"/>
      <c r="AG366" s="10"/>
      <c r="AH366" s="32"/>
      <c r="AI366" s="10"/>
      <c r="AJ366" s="32"/>
      <c r="AK366" s="10"/>
      <c r="AL366" s="32"/>
      <c r="AM366" s="10"/>
      <c r="AN366" s="32"/>
      <c r="AO366" s="10"/>
      <c r="AP366" s="32"/>
      <c r="AQ366" s="10"/>
      <c r="AR366" s="244"/>
      <c r="AS366" s="10"/>
      <c r="AT366" s="32"/>
      <c r="AU366" s="10"/>
      <c r="AV366" s="244"/>
      <c r="AW366" s="10"/>
      <c r="AX366" s="244"/>
      <c r="AY366" s="7"/>
      <c r="AZ366" s="249"/>
      <c r="BA366" s="10"/>
      <c r="BB366" s="244"/>
      <c r="BC366" s="7"/>
      <c r="BD366" s="249"/>
      <c r="BE366" s="7"/>
      <c r="BF366" s="249"/>
      <c r="BG366" s="7"/>
      <c r="BH366" s="8"/>
      <c r="BI366" s="7"/>
      <c r="BJ366" s="249"/>
      <c r="BK366" s="7"/>
      <c r="BL366" s="249"/>
      <c r="BM366" s="7"/>
      <c r="BN366" s="249"/>
      <c r="BO366" s="7"/>
      <c r="BP366" s="249"/>
      <c r="BQ366" s="7"/>
      <c r="BR366" s="8"/>
      <c r="BS366" s="7"/>
      <c r="BT366" s="8"/>
      <c r="BV366" s="41"/>
      <c r="BW366" s="41">
        <f t="shared" si="35"/>
        <v>0</v>
      </c>
      <c r="BX366">
        <f t="shared" si="36"/>
        <v>0</v>
      </c>
    </row>
    <row r="367" spans="1:78">
      <c r="A367">
        <v>294</v>
      </c>
      <c r="B367" s="6"/>
      <c r="C367" s="10"/>
      <c r="D367" s="32"/>
      <c r="E367" s="10"/>
      <c r="F367" s="32"/>
      <c r="G367" s="10"/>
      <c r="H367" s="32"/>
      <c r="I367" s="10"/>
      <c r="J367" s="32"/>
      <c r="K367" s="10"/>
      <c r="L367" s="32"/>
      <c r="M367" s="10"/>
      <c r="N367" s="32"/>
      <c r="O367" s="10"/>
      <c r="P367" s="32"/>
      <c r="Q367" s="10"/>
      <c r="R367" s="32"/>
      <c r="S367" s="10"/>
      <c r="T367" s="32"/>
      <c r="U367" s="10"/>
      <c r="V367" s="32"/>
      <c r="W367" s="10"/>
      <c r="X367" s="32"/>
      <c r="Y367" s="10"/>
      <c r="Z367" s="32"/>
      <c r="AA367" s="10"/>
      <c r="AB367" s="32"/>
      <c r="AC367" s="10"/>
      <c r="AD367" s="32"/>
      <c r="AE367" s="10"/>
      <c r="AF367" s="32"/>
      <c r="AG367" s="10"/>
      <c r="AH367" s="32"/>
      <c r="AI367" s="10"/>
      <c r="AJ367" s="32"/>
      <c r="AK367" s="10"/>
      <c r="AL367" s="32"/>
      <c r="AM367" s="10"/>
      <c r="AN367" s="32"/>
      <c r="AO367" s="10"/>
      <c r="AP367" s="32"/>
      <c r="AQ367" s="10"/>
      <c r="AR367" s="244"/>
      <c r="AS367" s="10"/>
      <c r="AT367" s="32"/>
      <c r="AU367" s="10"/>
      <c r="AV367" s="244"/>
      <c r="AW367" s="10"/>
      <c r="AX367" s="244"/>
      <c r="AY367" s="7"/>
      <c r="AZ367" s="249"/>
      <c r="BA367" s="10"/>
      <c r="BB367" s="244"/>
      <c r="BC367" s="7"/>
      <c r="BD367" s="249"/>
      <c r="BE367" s="7"/>
      <c r="BF367" s="249"/>
      <c r="BG367" s="7"/>
      <c r="BH367" s="8"/>
      <c r="BI367" s="7"/>
      <c r="BJ367" s="249"/>
      <c r="BK367" s="7"/>
      <c r="BL367" s="249"/>
      <c r="BM367" s="7"/>
      <c r="BN367" s="249"/>
      <c r="BO367" s="7"/>
      <c r="BP367" s="249"/>
      <c r="BQ367" s="7"/>
      <c r="BR367" s="8"/>
      <c r="BS367" s="7"/>
      <c r="BT367" s="8"/>
      <c r="BV367" s="41"/>
      <c r="BW367" s="41">
        <f t="shared" si="35"/>
        <v>0</v>
      </c>
      <c r="BX367">
        <f t="shared" si="36"/>
        <v>0</v>
      </c>
    </row>
    <row r="368" spans="1:78">
      <c r="A368">
        <v>295</v>
      </c>
      <c r="B368" s="6"/>
      <c r="C368" s="10"/>
      <c r="D368" s="32"/>
      <c r="E368" s="10"/>
      <c r="F368" s="32"/>
      <c r="G368" s="10"/>
      <c r="H368" s="32"/>
      <c r="I368" s="10"/>
      <c r="J368" s="32"/>
      <c r="K368" s="10"/>
      <c r="L368" s="32"/>
      <c r="M368" s="10"/>
      <c r="N368" s="32"/>
      <c r="O368" s="10"/>
      <c r="P368" s="32"/>
      <c r="Q368" s="10"/>
      <c r="R368" s="32"/>
      <c r="S368" s="10"/>
      <c r="T368" s="32"/>
      <c r="U368" s="10"/>
      <c r="V368" s="32"/>
      <c r="W368" s="10"/>
      <c r="X368" s="32"/>
      <c r="Y368" s="10"/>
      <c r="Z368" s="32"/>
      <c r="AA368" s="10"/>
      <c r="AB368" s="32"/>
      <c r="AC368" s="10"/>
      <c r="AD368" s="32"/>
      <c r="AE368" s="10"/>
      <c r="AF368" s="32"/>
      <c r="AG368" s="10"/>
      <c r="AH368" s="32"/>
      <c r="AI368" s="10"/>
      <c r="AJ368" s="32"/>
      <c r="AK368" s="10"/>
      <c r="AL368" s="32"/>
      <c r="AM368" s="10"/>
      <c r="AN368" s="32"/>
      <c r="AO368" s="10"/>
      <c r="AP368" s="32"/>
      <c r="AQ368" s="10"/>
      <c r="AR368" s="244"/>
      <c r="AS368" s="10"/>
      <c r="AT368" s="32"/>
      <c r="AU368" s="10"/>
      <c r="AV368" s="244"/>
      <c r="AW368" s="10"/>
      <c r="AX368" s="244"/>
      <c r="AY368" s="7"/>
      <c r="AZ368" s="249"/>
      <c r="BA368" s="10"/>
      <c r="BB368" s="244"/>
      <c r="BC368" s="7"/>
      <c r="BD368" s="249"/>
      <c r="BE368" s="7"/>
      <c r="BF368" s="249"/>
      <c r="BG368" s="7"/>
      <c r="BH368" s="8"/>
      <c r="BI368" s="7"/>
      <c r="BJ368" s="249"/>
      <c r="BK368" s="7"/>
      <c r="BL368" s="249"/>
      <c r="BM368" s="7"/>
      <c r="BN368" s="249"/>
      <c r="BO368" s="7"/>
      <c r="BP368" s="249"/>
      <c r="BQ368" s="7"/>
      <c r="BR368" s="8"/>
      <c r="BS368" s="7"/>
      <c r="BT368" s="8"/>
      <c r="BV368" s="41"/>
      <c r="BW368" s="41">
        <f t="shared" si="35"/>
        <v>0</v>
      </c>
      <c r="BX368">
        <f t="shared" si="36"/>
        <v>0</v>
      </c>
    </row>
    <row r="369" spans="1:79">
      <c r="A369">
        <v>296</v>
      </c>
      <c r="B369" s="255"/>
      <c r="C369" s="10"/>
      <c r="D369" s="32"/>
      <c r="E369" s="10"/>
      <c r="F369" s="32"/>
      <c r="G369" s="10"/>
      <c r="H369" s="32"/>
      <c r="I369" s="10"/>
      <c r="J369" s="32"/>
      <c r="K369" s="10"/>
      <c r="L369" s="32"/>
      <c r="M369" s="10"/>
      <c r="N369" s="32"/>
      <c r="O369" s="10"/>
      <c r="P369" s="32"/>
      <c r="Q369" s="10"/>
      <c r="R369" s="32"/>
      <c r="S369" s="10"/>
      <c r="T369" s="32"/>
      <c r="U369" s="10"/>
      <c r="V369" s="32"/>
      <c r="W369" s="10"/>
      <c r="X369" s="32"/>
      <c r="Y369" s="10"/>
      <c r="Z369" s="32"/>
      <c r="AA369" s="10"/>
      <c r="AB369" s="32"/>
      <c r="AC369" s="10"/>
      <c r="AD369" s="32"/>
      <c r="AE369" s="10"/>
      <c r="AF369" s="32"/>
      <c r="AG369" s="10"/>
      <c r="AH369" s="32"/>
      <c r="AI369" s="10"/>
      <c r="AJ369" s="32"/>
      <c r="AK369" s="10"/>
      <c r="AL369" s="32"/>
      <c r="AM369" s="10"/>
      <c r="AN369" s="32"/>
      <c r="AO369" s="10"/>
      <c r="AP369" s="32"/>
      <c r="AQ369" s="10"/>
      <c r="AR369" s="244"/>
      <c r="AS369" s="10"/>
      <c r="AT369" s="32"/>
      <c r="AU369" s="10"/>
      <c r="AV369" s="244"/>
      <c r="AW369" s="10"/>
      <c r="AX369" s="244"/>
      <c r="AY369" s="7"/>
      <c r="AZ369" s="249"/>
      <c r="BA369" s="10"/>
      <c r="BB369" s="244"/>
      <c r="BC369" s="7"/>
      <c r="BD369" s="249"/>
      <c r="BE369" s="7"/>
      <c r="BF369" s="249"/>
      <c r="BG369" s="7"/>
      <c r="BH369" s="8"/>
      <c r="BI369" s="7"/>
      <c r="BJ369" s="249"/>
      <c r="BK369" s="7"/>
      <c r="BL369" s="249"/>
      <c r="BM369" s="7"/>
      <c r="BN369" s="249"/>
      <c r="BO369" s="7"/>
      <c r="BP369" s="249"/>
      <c r="BQ369" s="7"/>
      <c r="BR369" s="8"/>
      <c r="BS369" s="7"/>
      <c r="BT369" s="8"/>
      <c r="BV369" s="41"/>
      <c r="BW369" s="41">
        <f t="shared" si="35"/>
        <v>0</v>
      </c>
      <c r="BX369">
        <f t="shared" si="36"/>
        <v>0</v>
      </c>
      <c r="BZ369" s="239"/>
      <c r="CA369" s="240"/>
    </row>
    <row r="370" spans="1:79">
      <c r="A370">
        <v>297</v>
      </c>
      <c r="B370" s="255"/>
      <c r="C370" s="10"/>
      <c r="D370" s="32"/>
      <c r="E370" s="10"/>
      <c r="F370" s="32"/>
      <c r="G370" s="10"/>
      <c r="H370" s="32"/>
      <c r="I370" s="10"/>
      <c r="J370" s="32"/>
      <c r="K370" s="10"/>
      <c r="L370" s="32"/>
      <c r="M370" s="10"/>
      <c r="N370" s="32"/>
      <c r="O370" s="10"/>
      <c r="P370" s="32"/>
      <c r="Q370" s="10"/>
      <c r="R370" s="32"/>
      <c r="S370" s="10"/>
      <c r="T370" s="32"/>
      <c r="U370" s="10"/>
      <c r="V370" s="32"/>
      <c r="W370" s="10"/>
      <c r="X370" s="32"/>
      <c r="Y370" s="10"/>
      <c r="Z370" s="32"/>
      <c r="AA370" s="10"/>
      <c r="AB370" s="32"/>
      <c r="AC370" s="10"/>
      <c r="AD370" s="32"/>
      <c r="AE370" s="10"/>
      <c r="AF370" s="32"/>
      <c r="AG370" s="10"/>
      <c r="AH370" s="32"/>
      <c r="AI370" s="10"/>
      <c r="AJ370" s="32"/>
      <c r="AK370" s="10"/>
      <c r="AL370" s="32"/>
      <c r="AM370" s="10"/>
      <c r="AN370" s="32"/>
      <c r="AO370" s="10"/>
      <c r="AP370" s="32"/>
      <c r="AQ370" s="10"/>
      <c r="AR370" s="244"/>
      <c r="AS370" s="10"/>
      <c r="AT370" s="32"/>
      <c r="AU370" s="10"/>
      <c r="AV370" s="244"/>
      <c r="AW370" s="10"/>
      <c r="AX370" s="244"/>
      <c r="AY370" s="7"/>
      <c r="AZ370" s="249"/>
      <c r="BA370" s="10"/>
      <c r="BB370" s="244"/>
      <c r="BC370" s="7"/>
      <c r="BD370" s="249"/>
      <c r="BE370" s="7"/>
      <c r="BF370" s="249"/>
      <c r="BG370" s="7"/>
      <c r="BH370" s="8"/>
      <c r="BI370" s="7"/>
      <c r="BJ370" s="249"/>
      <c r="BK370" s="7"/>
      <c r="BL370" s="249"/>
      <c r="BM370" s="7"/>
      <c r="BN370" s="249"/>
      <c r="BO370" s="7"/>
      <c r="BP370" s="249"/>
      <c r="BQ370" s="7"/>
      <c r="BR370" s="8"/>
      <c r="BS370" s="7"/>
      <c r="BT370" s="8"/>
      <c r="BV370" s="41"/>
      <c r="BW370" s="41">
        <f t="shared" si="35"/>
        <v>0</v>
      </c>
      <c r="BX370">
        <f t="shared" si="36"/>
        <v>0</v>
      </c>
      <c r="BZ370" s="239"/>
      <c r="CA370" s="240"/>
    </row>
    <row r="371" spans="1:79">
      <c r="A371">
        <v>298</v>
      </c>
      <c r="B371" s="255"/>
      <c r="C371" s="10"/>
      <c r="D371" s="32"/>
      <c r="E371" s="10"/>
      <c r="F371" s="32"/>
      <c r="G371" s="10"/>
      <c r="H371" s="32"/>
      <c r="I371" s="10"/>
      <c r="J371" s="32"/>
      <c r="K371" s="10"/>
      <c r="L371" s="32"/>
      <c r="M371" s="10"/>
      <c r="N371" s="32"/>
      <c r="O371" s="10"/>
      <c r="P371" s="32"/>
      <c r="Q371" s="10"/>
      <c r="R371" s="32"/>
      <c r="S371" s="10"/>
      <c r="T371" s="32"/>
      <c r="U371" s="10"/>
      <c r="V371" s="32"/>
      <c r="W371" s="10"/>
      <c r="X371" s="32"/>
      <c r="Y371" s="10"/>
      <c r="Z371" s="32"/>
      <c r="AA371" s="10"/>
      <c r="AB371" s="32"/>
      <c r="AC371" s="10"/>
      <c r="AD371" s="32"/>
      <c r="AE371" s="10"/>
      <c r="AF371" s="32"/>
      <c r="AG371" s="10"/>
      <c r="AH371" s="32"/>
      <c r="AI371" s="10"/>
      <c r="AJ371" s="32"/>
      <c r="AK371" s="10"/>
      <c r="AL371" s="32"/>
      <c r="AM371" s="10"/>
      <c r="AN371" s="32"/>
      <c r="AO371" s="94"/>
      <c r="AP371" s="32"/>
      <c r="AQ371" s="10"/>
      <c r="AR371" s="244"/>
      <c r="AS371" s="94"/>
      <c r="AT371" s="32"/>
      <c r="AU371" s="10"/>
      <c r="AV371" s="244"/>
      <c r="AW371" s="10"/>
      <c r="AX371" s="244"/>
      <c r="AY371" s="7"/>
      <c r="AZ371" s="249"/>
      <c r="BA371" s="10"/>
      <c r="BB371" s="244"/>
      <c r="BC371" s="7"/>
      <c r="BD371" s="249"/>
      <c r="BE371" s="7"/>
      <c r="BF371" s="249"/>
      <c r="BG371" s="7"/>
      <c r="BH371" s="8"/>
      <c r="BI371" s="7"/>
      <c r="BJ371" s="249"/>
      <c r="BK371" s="7"/>
      <c r="BL371" s="249"/>
      <c r="BM371" s="7"/>
      <c r="BN371" s="249"/>
      <c r="BO371" s="7"/>
      <c r="BP371" s="249"/>
      <c r="BQ371" s="7"/>
      <c r="BR371" s="8"/>
      <c r="BS371" s="7"/>
      <c r="BT371" s="8"/>
      <c r="BV371" s="41"/>
      <c r="BW371" s="41">
        <f t="shared" si="35"/>
        <v>0</v>
      </c>
      <c r="BX371">
        <f t="shared" si="36"/>
        <v>0</v>
      </c>
      <c r="BZ371" s="239"/>
      <c r="CA371" s="240"/>
    </row>
    <row r="372" spans="1:79">
      <c r="A372">
        <v>299</v>
      </c>
      <c r="B372" s="6"/>
      <c r="C372" s="10"/>
      <c r="D372" s="32"/>
      <c r="E372" s="10"/>
      <c r="F372" s="32"/>
      <c r="G372" s="10"/>
      <c r="H372" s="32"/>
      <c r="I372" s="10"/>
      <c r="J372" s="32"/>
      <c r="K372" s="94"/>
      <c r="L372" s="32"/>
      <c r="M372" s="10"/>
      <c r="N372" s="32"/>
      <c r="O372" s="10"/>
      <c r="P372" s="32"/>
      <c r="Q372" s="10"/>
      <c r="R372" s="32"/>
      <c r="S372" s="10"/>
      <c r="T372" s="32"/>
      <c r="U372" s="10"/>
      <c r="V372" s="32"/>
      <c r="W372" s="10"/>
      <c r="X372" s="32"/>
      <c r="Y372" s="10"/>
      <c r="Z372" s="32"/>
      <c r="AA372" s="10"/>
      <c r="AB372" s="32"/>
      <c r="AC372" s="10"/>
      <c r="AD372" s="32"/>
      <c r="AE372" s="10"/>
      <c r="AF372" s="32"/>
      <c r="AG372" s="10"/>
      <c r="AH372" s="32"/>
      <c r="AI372" s="10"/>
      <c r="AJ372" s="32"/>
      <c r="AK372" s="10"/>
      <c r="AL372" s="32"/>
      <c r="AM372" s="10"/>
      <c r="AN372" s="32"/>
      <c r="AO372" s="10"/>
      <c r="AP372" s="32"/>
      <c r="AQ372" s="10"/>
      <c r="AR372" s="244"/>
      <c r="AS372" s="10"/>
      <c r="AT372" s="32"/>
      <c r="AU372" s="10"/>
      <c r="AV372" s="244"/>
      <c r="AW372" s="10"/>
      <c r="AX372" s="244"/>
      <c r="AY372" s="7"/>
      <c r="AZ372" s="249"/>
      <c r="BA372" s="10"/>
      <c r="BB372" s="244"/>
      <c r="BC372" s="7"/>
      <c r="BD372" s="249"/>
      <c r="BE372" s="7"/>
      <c r="BF372" s="249"/>
      <c r="BG372" s="7"/>
      <c r="BH372" s="8"/>
      <c r="BI372" s="7"/>
      <c r="BJ372" s="249"/>
      <c r="BK372" s="7"/>
      <c r="BL372" s="249"/>
      <c r="BM372" s="7"/>
      <c r="BN372" s="249"/>
      <c r="BO372" s="7"/>
      <c r="BP372" s="249"/>
      <c r="BQ372" s="7"/>
      <c r="BR372" s="8"/>
      <c r="BS372" s="7"/>
      <c r="BT372" s="8"/>
      <c r="BV372" s="41"/>
      <c r="BW372" s="41">
        <f t="shared" si="35"/>
        <v>0</v>
      </c>
      <c r="BX372">
        <f t="shared" si="36"/>
        <v>0</v>
      </c>
      <c r="BZ372" s="39"/>
    </row>
    <row r="373" spans="1:79">
      <c r="A373">
        <v>300</v>
      </c>
      <c r="B373" s="6"/>
      <c r="C373" s="10"/>
      <c r="D373" s="32"/>
      <c r="E373" s="10"/>
      <c r="F373" s="32"/>
      <c r="G373" s="10"/>
      <c r="H373" s="32"/>
      <c r="I373" s="10"/>
      <c r="J373" s="32"/>
      <c r="K373" s="94"/>
      <c r="L373" s="32"/>
      <c r="M373" s="10"/>
      <c r="N373" s="32"/>
      <c r="O373" s="10"/>
      <c r="P373" s="32"/>
      <c r="Q373" s="10"/>
      <c r="R373" s="32"/>
      <c r="S373" s="10"/>
      <c r="T373" s="32"/>
      <c r="U373" s="10"/>
      <c r="V373" s="32"/>
      <c r="W373" s="10"/>
      <c r="X373" s="32"/>
      <c r="Y373" s="10"/>
      <c r="Z373" s="32"/>
      <c r="AA373" s="10"/>
      <c r="AB373" s="32"/>
      <c r="AC373" s="10"/>
      <c r="AD373" s="32"/>
      <c r="AE373" s="10"/>
      <c r="AF373" s="32"/>
      <c r="AG373" s="10"/>
      <c r="AH373" s="32"/>
      <c r="AI373" s="10"/>
      <c r="AJ373" s="32"/>
      <c r="AK373" s="10"/>
      <c r="AL373" s="32"/>
      <c r="AM373" s="10"/>
      <c r="AN373" s="32"/>
      <c r="AO373" s="10"/>
      <c r="AP373" s="32"/>
      <c r="AQ373" s="10"/>
      <c r="AR373" s="244"/>
      <c r="AS373" s="10"/>
      <c r="AT373" s="32"/>
      <c r="AU373" s="10"/>
      <c r="AV373" s="244"/>
      <c r="AW373" s="10"/>
      <c r="AX373" s="244"/>
      <c r="AY373" s="7"/>
      <c r="AZ373" s="249"/>
      <c r="BA373" s="10"/>
      <c r="BB373" s="244"/>
      <c r="BC373" s="7"/>
      <c r="BD373" s="249"/>
      <c r="BE373" s="7"/>
      <c r="BF373" s="249"/>
      <c r="BG373" s="7"/>
      <c r="BH373" s="8"/>
      <c r="BI373" s="7"/>
      <c r="BJ373" s="249"/>
      <c r="BK373" s="7"/>
      <c r="BL373" s="249"/>
      <c r="BM373" s="7"/>
      <c r="BN373" s="249"/>
      <c r="BO373" s="7"/>
      <c r="BP373" s="249"/>
      <c r="BQ373" s="7"/>
      <c r="BR373" s="8"/>
      <c r="BS373" s="7"/>
      <c r="BT373" s="8"/>
      <c r="BV373" s="41"/>
      <c r="BW373" s="41">
        <f t="shared" si="35"/>
        <v>0</v>
      </c>
      <c r="BX373">
        <f t="shared" si="36"/>
        <v>0</v>
      </c>
      <c r="BZ373" s="39"/>
    </row>
    <row r="374" spans="1:79">
      <c r="A374">
        <v>301</v>
      </c>
      <c r="B374" s="6"/>
      <c r="C374" s="10"/>
      <c r="D374" s="32"/>
      <c r="E374" s="10"/>
      <c r="F374" s="32"/>
      <c r="G374" s="10"/>
      <c r="H374" s="32"/>
      <c r="I374" s="10"/>
      <c r="J374" s="32"/>
      <c r="K374" s="10"/>
      <c r="L374" s="32"/>
      <c r="M374" s="10"/>
      <c r="N374" s="32"/>
      <c r="O374" s="10"/>
      <c r="P374" s="32"/>
      <c r="Q374" s="10"/>
      <c r="R374" s="32"/>
      <c r="S374" s="10"/>
      <c r="T374" s="32"/>
      <c r="U374" s="10"/>
      <c r="V374" s="32"/>
      <c r="W374" s="10"/>
      <c r="X374" s="32"/>
      <c r="Y374" s="10"/>
      <c r="Z374" s="32"/>
      <c r="AA374" s="10"/>
      <c r="AB374" s="32"/>
      <c r="AC374" s="10"/>
      <c r="AD374" s="32"/>
      <c r="AE374" s="10"/>
      <c r="AF374" s="32"/>
      <c r="AG374" s="10"/>
      <c r="AH374" s="32"/>
      <c r="AI374" s="10"/>
      <c r="AJ374" s="32"/>
      <c r="AK374" s="10"/>
      <c r="AL374" s="32"/>
      <c r="AM374" s="10"/>
      <c r="AN374" s="32"/>
      <c r="AO374" s="10"/>
      <c r="AP374" s="32"/>
      <c r="AQ374" s="10"/>
      <c r="AR374" s="244"/>
      <c r="AS374" s="10"/>
      <c r="AT374" s="32"/>
      <c r="AU374" s="10"/>
      <c r="AV374" s="244"/>
      <c r="AW374" s="10"/>
      <c r="AX374" s="244"/>
      <c r="AY374" s="7"/>
      <c r="AZ374" s="249"/>
      <c r="BA374" s="10"/>
      <c r="BB374" s="244"/>
      <c r="BC374" s="7"/>
      <c r="BD374" s="249"/>
      <c r="BE374" s="7"/>
      <c r="BF374" s="249"/>
      <c r="BG374" s="7"/>
      <c r="BH374" s="8"/>
      <c r="BI374" s="7"/>
      <c r="BJ374" s="249"/>
      <c r="BK374" s="7"/>
      <c r="BL374" s="249"/>
      <c r="BM374" s="7"/>
      <c r="BN374" s="249"/>
      <c r="BO374" s="7"/>
      <c r="BP374" s="249"/>
      <c r="BQ374" s="7"/>
      <c r="BR374" s="8"/>
      <c r="BS374" s="7"/>
      <c r="BT374" s="8"/>
      <c r="BV374" s="41"/>
      <c r="BW374" s="41">
        <f t="shared" si="35"/>
        <v>0</v>
      </c>
      <c r="BX374">
        <f t="shared" si="36"/>
        <v>0</v>
      </c>
    </row>
    <row r="375" spans="1:79">
      <c r="A375">
        <v>302</v>
      </c>
      <c r="B375" s="6"/>
      <c r="C375" s="10"/>
      <c r="D375" s="32"/>
      <c r="E375" s="10"/>
      <c r="F375" s="32"/>
      <c r="G375" s="10"/>
      <c r="H375" s="32"/>
      <c r="I375" s="10"/>
      <c r="J375" s="32"/>
      <c r="K375" s="10"/>
      <c r="L375" s="32"/>
      <c r="M375" s="10"/>
      <c r="N375" s="32"/>
      <c r="O375" s="10"/>
      <c r="P375" s="32"/>
      <c r="Q375" s="10"/>
      <c r="R375" s="32"/>
      <c r="S375" s="10"/>
      <c r="T375" s="32"/>
      <c r="U375" s="10"/>
      <c r="V375" s="32"/>
      <c r="W375" s="10"/>
      <c r="X375" s="32"/>
      <c r="Y375" s="10"/>
      <c r="Z375" s="32"/>
      <c r="AA375" s="10"/>
      <c r="AB375" s="32"/>
      <c r="AC375" s="10"/>
      <c r="AD375" s="32"/>
      <c r="AE375" s="10"/>
      <c r="AF375" s="32"/>
      <c r="AG375" s="10"/>
      <c r="AH375" s="32"/>
      <c r="AI375" s="10"/>
      <c r="AJ375" s="32"/>
      <c r="AK375" s="10"/>
      <c r="AL375" s="32"/>
      <c r="AM375" s="10"/>
      <c r="AN375" s="32"/>
      <c r="AO375" s="10"/>
      <c r="AP375" s="32"/>
      <c r="AQ375" s="10"/>
      <c r="AR375" s="244"/>
      <c r="AS375" s="10"/>
      <c r="AT375" s="32"/>
      <c r="AU375" s="10"/>
      <c r="AV375" s="244"/>
      <c r="AW375" s="10"/>
      <c r="AX375" s="244"/>
      <c r="AY375" s="7"/>
      <c r="AZ375" s="249"/>
      <c r="BA375" s="10"/>
      <c r="BB375" s="244"/>
      <c r="BC375" s="7"/>
      <c r="BD375" s="249"/>
      <c r="BE375" s="7"/>
      <c r="BF375" s="249"/>
      <c r="BG375" s="7"/>
      <c r="BH375" s="8"/>
      <c r="BI375" s="7"/>
      <c r="BJ375" s="249"/>
      <c r="BK375" s="7"/>
      <c r="BL375" s="249"/>
      <c r="BM375" s="7"/>
      <c r="BN375" s="249"/>
      <c r="BO375" s="7"/>
      <c r="BP375" s="249"/>
      <c r="BQ375" s="7"/>
      <c r="BR375" s="8"/>
      <c r="BS375" s="7"/>
      <c r="BT375" s="8"/>
      <c r="BV375" s="41"/>
      <c r="BW375" s="41">
        <f t="shared" si="35"/>
        <v>0</v>
      </c>
      <c r="BX375">
        <f t="shared" si="36"/>
        <v>0</v>
      </c>
    </row>
    <row r="376" spans="1:79">
      <c r="A376">
        <v>303</v>
      </c>
      <c r="B376" s="6"/>
      <c r="C376" s="10"/>
      <c r="D376" s="32"/>
      <c r="E376" s="10"/>
      <c r="F376" s="32"/>
      <c r="G376" s="10"/>
      <c r="H376" s="32"/>
      <c r="I376" s="10"/>
      <c r="J376" s="32"/>
      <c r="K376" s="10"/>
      <c r="L376" s="32"/>
      <c r="M376" s="10"/>
      <c r="N376" s="32"/>
      <c r="O376" s="10"/>
      <c r="P376" s="32"/>
      <c r="Q376" s="10"/>
      <c r="R376" s="32"/>
      <c r="S376" s="10"/>
      <c r="T376" s="32"/>
      <c r="U376" s="10"/>
      <c r="V376" s="32"/>
      <c r="W376" s="10"/>
      <c r="X376" s="32"/>
      <c r="Y376" s="10"/>
      <c r="Z376" s="32"/>
      <c r="AA376" s="10"/>
      <c r="AB376" s="32"/>
      <c r="AC376" s="10"/>
      <c r="AD376" s="32"/>
      <c r="AE376" s="10"/>
      <c r="AF376" s="32"/>
      <c r="AG376" s="10"/>
      <c r="AH376" s="32"/>
      <c r="AI376" s="10"/>
      <c r="AJ376" s="32"/>
      <c r="AK376" s="10"/>
      <c r="AL376" s="32"/>
      <c r="AM376" s="10"/>
      <c r="AN376" s="32"/>
      <c r="AO376" s="10"/>
      <c r="AP376" s="32"/>
      <c r="AQ376" s="10"/>
      <c r="AR376" s="244"/>
      <c r="AS376" s="10"/>
      <c r="AT376" s="32"/>
      <c r="AU376" s="10"/>
      <c r="AV376" s="244"/>
      <c r="AW376" s="10"/>
      <c r="AX376" s="244"/>
      <c r="AY376" s="7"/>
      <c r="AZ376" s="249"/>
      <c r="BA376" s="10"/>
      <c r="BB376" s="244"/>
      <c r="BC376" s="7"/>
      <c r="BD376" s="249"/>
      <c r="BE376" s="7"/>
      <c r="BF376" s="249"/>
      <c r="BG376" s="7"/>
      <c r="BH376" s="8"/>
      <c r="BI376" s="7"/>
      <c r="BJ376" s="249"/>
      <c r="BK376" s="7"/>
      <c r="BL376" s="249"/>
      <c r="BM376" s="7"/>
      <c r="BN376" s="249"/>
      <c r="BO376" s="7"/>
      <c r="BP376" s="249"/>
      <c r="BQ376" s="7"/>
      <c r="BR376" s="8"/>
      <c r="BS376" s="7"/>
      <c r="BT376" s="8"/>
      <c r="BV376" s="41"/>
      <c r="BW376" s="41">
        <f t="shared" si="35"/>
        <v>0</v>
      </c>
      <c r="BX376">
        <f t="shared" si="36"/>
        <v>0</v>
      </c>
    </row>
    <row r="377" spans="1:79">
      <c r="A377">
        <v>304</v>
      </c>
      <c r="B377" s="6"/>
      <c r="C377" s="10"/>
      <c r="D377" s="32"/>
      <c r="E377" s="10"/>
      <c r="F377" s="32"/>
      <c r="G377" s="10"/>
      <c r="H377" s="32"/>
      <c r="I377" s="10"/>
      <c r="J377" s="32"/>
      <c r="K377" s="10"/>
      <c r="L377" s="32"/>
      <c r="M377" s="10"/>
      <c r="N377" s="32"/>
      <c r="O377" s="10"/>
      <c r="P377" s="32"/>
      <c r="Q377" s="10"/>
      <c r="R377" s="32"/>
      <c r="S377" s="10"/>
      <c r="T377" s="32"/>
      <c r="U377" s="10"/>
      <c r="V377" s="32"/>
      <c r="W377" s="10"/>
      <c r="X377" s="32"/>
      <c r="Y377" s="10"/>
      <c r="Z377" s="32"/>
      <c r="AA377" s="10"/>
      <c r="AB377" s="32"/>
      <c r="AC377" s="10"/>
      <c r="AD377" s="32"/>
      <c r="AE377" s="10"/>
      <c r="AF377" s="32"/>
      <c r="AG377" s="10"/>
      <c r="AH377" s="32"/>
      <c r="AI377" s="10"/>
      <c r="AJ377" s="32"/>
      <c r="AK377" s="10"/>
      <c r="AL377" s="32"/>
      <c r="AM377" s="10"/>
      <c r="AN377" s="32"/>
      <c r="AO377" s="10"/>
      <c r="AP377" s="32"/>
      <c r="AQ377" s="10"/>
      <c r="AR377" s="244"/>
      <c r="AS377" s="10"/>
      <c r="AT377" s="32"/>
      <c r="AU377" s="10"/>
      <c r="AV377" s="244"/>
      <c r="AW377" s="10"/>
      <c r="AX377" s="244"/>
      <c r="AY377" s="7"/>
      <c r="AZ377" s="249"/>
      <c r="BA377" s="10"/>
      <c r="BB377" s="244"/>
      <c r="BC377" s="7"/>
      <c r="BD377" s="249"/>
      <c r="BE377" s="7"/>
      <c r="BF377" s="249"/>
      <c r="BG377" s="7"/>
      <c r="BH377" s="8"/>
      <c r="BI377" s="7"/>
      <c r="BJ377" s="249"/>
      <c r="BK377" s="7"/>
      <c r="BL377" s="249"/>
      <c r="BM377" s="7"/>
      <c r="BN377" s="249"/>
      <c r="BO377" s="7"/>
      <c r="BP377" s="249"/>
      <c r="BQ377" s="7"/>
      <c r="BR377" s="8"/>
      <c r="BS377" s="7"/>
      <c r="BT377" s="8"/>
      <c r="BV377" s="41"/>
      <c r="BW377" s="41">
        <f t="shared" si="35"/>
        <v>0</v>
      </c>
      <c r="BX377">
        <f t="shared" si="36"/>
        <v>0</v>
      </c>
    </row>
    <row r="378" spans="1:79">
      <c r="A378">
        <v>305</v>
      </c>
      <c r="B378" s="6"/>
      <c r="C378" s="10"/>
      <c r="D378" s="32"/>
      <c r="E378" s="10"/>
      <c r="F378" s="32"/>
      <c r="G378" s="10"/>
      <c r="H378" s="32"/>
      <c r="I378" s="10"/>
      <c r="J378" s="32"/>
      <c r="K378" s="10"/>
      <c r="L378" s="32"/>
      <c r="M378" s="10"/>
      <c r="N378" s="32"/>
      <c r="O378" s="10"/>
      <c r="P378" s="32"/>
      <c r="Q378" s="10"/>
      <c r="R378" s="32"/>
      <c r="S378" s="10"/>
      <c r="T378" s="32"/>
      <c r="U378" s="10"/>
      <c r="V378" s="32"/>
      <c r="W378" s="10"/>
      <c r="X378" s="32"/>
      <c r="Y378" s="10"/>
      <c r="Z378" s="32"/>
      <c r="AA378" s="10"/>
      <c r="AB378" s="32"/>
      <c r="AC378" s="10"/>
      <c r="AD378" s="32"/>
      <c r="AE378" s="10"/>
      <c r="AF378" s="32"/>
      <c r="AG378" s="10"/>
      <c r="AH378" s="32"/>
      <c r="AI378" s="10"/>
      <c r="AJ378" s="32"/>
      <c r="AK378" s="10"/>
      <c r="AL378" s="32"/>
      <c r="AM378" s="10"/>
      <c r="AN378" s="32"/>
      <c r="AO378" s="10"/>
      <c r="AP378" s="32"/>
      <c r="AQ378" s="10"/>
      <c r="AR378" s="244"/>
      <c r="AS378" s="10"/>
      <c r="AT378" s="32"/>
      <c r="AU378" s="10"/>
      <c r="AV378" s="244"/>
      <c r="AW378" s="10"/>
      <c r="AX378" s="244"/>
      <c r="AY378" s="7"/>
      <c r="AZ378" s="249"/>
      <c r="BA378" s="10"/>
      <c r="BB378" s="244"/>
      <c r="BC378" s="7"/>
      <c r="BD378" s="249"/>
      <c r="BE378" s="7"/>
      <c r="BF378" s="249"/>
      <c r="BG378" s="7"/>
      <c r="BH378" s="8"/>
      <c r="BI378" s="7"/>
      <c r="BJ378" s="249"/>
      <c r="BK378" s="7"/>
      <c r="BL378" s="249"/>
      <c r="BM378" s="7"/>
      <c r="BN378" s="249"/>
      <c r="BO378" s="7"/>
      <c r="BP378" s="249"/>
      <c r="BQ378" s="7"/>
      <c r="BR378" s="8"/>
      <c r="BS378" s="7"/>
      <c r="BT378" s="8"/>
      <c r="BV378" s="41"/>
      <c r="BW378" s="41">
        <f t="shared" si="35"/>
        <v>0</v>
      </c>
      <c r="BX378">
        <f t="shared" si="36"/>
        <v>0</v>
      </c>
    </row>
    <row r="379" spans="1:79">
      <c r="A379">
        <v>306</v>
      </c>
      <c r="B379" s="6"/>
      <c r="C379" s="10"/>
      <c r="D379" s="32"/>
      <c r="E379" s="10"/>
      <c r="F379" s="32"/>
      <c r="G379" s="10"/>
      <c r="H379" s="32"/>
      <c r="I379" s="10"/>
      <c r="J379" s="32"/>
      <c r="K379" s="94"/>
      <c r="L379" s="32"/>
      <c r="M379" s="10"/>
      <c r="N379" s="32"/>
      <c r="O379" s="10"/>
      <c r="P379" s="32"/>
      <c r="Q379" s="10"/>
      <c r="R379" s="32"/>
      <c r="S379" s="10"/>
      <c r="T379" s="32"/>
      <c r="U379" s="10"/>
      <c r="V379" s="32"/>
      <c r="W379" s="10"/>
      <c r="X379" s="32"/>
      <c r="Y379" s="10"/>
      <c r="Z379" s="32"/>
      <c r="AA379" s="10"/>
      <c r="AB379" s="32"/>
      <c r="AC379" s="10"/>
      <c r="AD379" s="32"/>
      <c r="AE379" s="10"/>
      <c r="AF379" s="32"/>
      <c r="AG379" s="10"/>
      <c r="AH379" s="32"/>
      <c r="AI379" s="10"/>
      <c r="AJ379" s="32"/>
      <c r="AK379" s="10"/>
      <c r="AL379" s="32"/>
      <c r="AM379" s="10"/>
      <c r="AN379" s="32"/>
      <c r="AO379" s="10"/>
      <c r="AP379" s="32"/>
      <c r="AQ379" s="10"/>
      <c r="AR379" s="244"/>
      <c r="AS379" s="10"/>
      <c r="AT379" s="32"/>
      <c r="AU379" s="10"/>
      <c r="AV379" s="244"/>
      <c r="AW379" s="10"/>
      <c r="AX379" s="244"/>
      <c r="AY379" s="7"/>
      <c r="AZ379" s="249"/>
      <c r="BA379" s="10"/>
      <c r="BB379" s="244"/>
      <c r="BC379" s="7"/>
      <c r="BD379" s="249"/>
      <c r="BE379" s="7"/>
      <c r="BF379" s="249"/>
      <c r="BG379" s="7"/>
      <c r="BH379" s="8"/>
      <c r="BI379" s="7"/>
      <c r="BJ379" s="249"/>
      <c r="BK379" s="7"/>
      <c r="BL379" s="249"/>
      <c r="BM379" s="7"/>
      <c r="BN379" s="249"/>
      <c r="BO379" s="7"/>
      <c r="BP379" s="249"/>
      <c r="BQ379" s="7"/>
      <c r="BR379" s="8"/>
      <c r="BS379" s="7"/>
      <c r="BT379" s="8"/>
      <c r="BV379" s="41"/>
      <c r="BW379" s="41">
        <f t="shared" si="35"/>
        <v>0</v>
      </c>
      <c r="BX379">
        <f t="shared" si="36"/>
        <v>0</v>
      </c>
      <c r="BZ379" s="39"/>
    </row>
    <row r="380" spans="1:79">
      <c r="A380">
        <v>307</v>
      </c>
      <c r="B380" s="6"/>
      <c r="C380" s="10"/>
      <c r="D380" s="32"/>
      <c r="E380" s="10"/>
      <c r="F380" s="32"/>
      <c r="G380" s="10"/>
      <c r="H380" s="32"/>
      <c r="I380" s="10"/>
      <c r="J380" s="32"/>
      <c r="K380" s="10"/>
      <c r="L380" s="32"/>
      <c r="M380" s="10"/>
      <c r="N380" s="32"/>
      <c r="O380" s="10"/>
      <c r="P380" s="32"/>
      <c r="Q380" s="10"/>
      <c r="R380" s="32"/>
      <c r="S380" s="10"/>
      <c r="T380" s="32"/>
      <c r="U380" s="10"/>
      <c r="V380" s="32"/>
      <c r="W380" s="10"/>
      <c r="X380" s="32"/>
      <c r="Y380" s="10"/>
      <c r="Z380" s="32"/>
      <c r="AA380" s="10"/>
      <c r="AB380" s="32"/>
      <c r="AC380" s="10"/>
      <c r="AD380" s="32"/>
      <c r="AE380" s="10"/>
      <c r="AF380" s="32"/>
      <c r="AG380" s="10"/>
      <c r="AH380" s="32"/>
      <c r="AI380" s="10"/>
      <c r="AJ380" s="32"/>
      <c r="AK380" s="10"/>
      <c r="AL380" s="32"/>
      <c r="AM380" s="10"/>
      <c r="AN380" s="32"/>
      <c r="AO380" s="10"/>
      <c r="AP380" s="32"/>
      <c r="AQ380" s="10"/>
      <c r="AR380" s="244"/>
      <c r="AS380" s="10"/>
      <c r="AT380" s="32"/>
      <c r="AU380" s="10"/>
      <c r="AV380" s="244"/>
      <c r="AW380" s="10"/>
      <c r="AX380" s="244"/>
      <c r="AY380" s="7"/>
      <c r="AZ380" s="249"/>
      <c r="BA380" s="10"/>
      <c r="BB380" s="244"/>
      <c r="BC380" s="7"/>
      <c r="BD380" s="249"/>
      <c r="BE380" s="7"/>
      <c r="BF380" s="249"/>
      <c r="BG380" s="7"/>
      <c r="BH380" s="8"/>
      <c r="BI380" s="7"/>
      <c r="BJ380" s="249"/>
      <c r="BK380" s="7"/>
      <c r="BL380" s="249"/>
      <c r="BM380" s="7"/>
      <c r="BN380" s="249"/>
      <c r="BO380" s="7"/>
      <c r="BP380" s="249"/>
      <c r="BQ380" s="7"/>
      <c r="BR380" s="8"/>
      <c r="BS380" s="7"/>
      <c r="BT380" s="8"/>
      <c r="BV380" s="41"/>
      <c r="BW380" s="41">
        <f t="shared" si="35"/>
        <v>0</v>
      </c>
      <c r="BX380">
        <f t="shared" si="36"/>
        <v>0</v>
      </c>
    </row>
    <row r="381" spans="1:79">
      <c r="A381">
        <v>308</v>
      </c>
      <c r="B381" s="6"/>
      <c r="C381" s="10"/>
      <c r="D381" s="32"/>
      <c r="E381" s="10"/>
      <c r="F381" s="32"/>
      <c r="G381" s="10"/>
      <c r="H381" s="32"/>
      <c r="I381" s="10"/>
      <c r="J381" s="32"/>
      <c r="K381" s="10"/>
      <c r="L381" s="32"/>
      <c r="M381" s="10"/>
      <c r="N381" s="32"/>
      <c r="O381" s="10"/>
      <c r="P381" s="32"/>
      <c r="Q381" s="10"/>
      <c r="R381" s="32"/>
      <c r="S381" s="10"/>
      <c r="T381" s="32"/>
      <c r="U381" s="10"/>
      <c r="V381" s="32"/>
      <c r="W381" s="10"/>
      <c r="X381" s="32"/>
      <c r="Y381" s="10"/>
      <c r="Z381" s="32"/>
      <c r="AA381" s="10"/>
      <c r="AB381" s="32"/>
      <c r="AC381" s="10"/>
      <c r="AD381" s="32"/>
      <c r="AE381" s="10"/>
      <c r="AF381" s="32"/>
      <c r="AG381" s="10"/>
      <c r="AH381" s="32"/>
      <c r="AI381" s="10"/>
      <c r="AJ381" s="32"/>
      <c r="AK381" s="10"/>
      <c r="AL381" s="32"/>
      <c r="AM381" s="10"/>
      <c r="AN381" s="32"/>
      <c r="AO381" s="10"/>
      <c r="AP381" s="32"/>
      <c r="AQ381" s="10"/>
      <c r="AR381" s="244"/>
      <c r="AS381" s="10"/>
      <c r="AT381" s="32"/>
      <c r="AU381" s="10"/>
      <c r="AV381" s="244"/>
      <c r="AW381" s="10"/>
      <c r="AX381" s="244"/>
      <c r="AY381" s="7"/>
      <c r="AZ381" s="249"/>
      <c r="BA381" s="10"/>
      <c r="BB381" s="244"/>
      <c r="BC381" s="7"/>
      <c r="BD381" s="249"/>
      <c r="BE381" s="7"/>
      <c r="BF381" s="249"/>
      <c r="BG381" s="7"/>
      <c r="BH381" s="8"/>
      <c r="BI381" s="7"/>
      <c r="BJ381" s="249"/>
      <c r="BK381" s="7"/>
      <c r="BL381" s="249"/>
      <c r="BM381" s="7"/>
      <c r="BN381" s="249"/>
      <c r="BO381" s="7"/>
      <c r="BP381" s="249"/>
      <c r="BQ381" s="7"/>
      <c r="BR381" s="8"/>
      <c r="BS381" s="7"/>
      <c r="BT381" s="8"/>
      <c r="BV381" s="41"/>
      <c r="BW381" s="41">
        <f t="shared" si="35"/>
        <v>0</v>
      </c>
      <c r="BX381">
        <f t="shared" si="36"/>
        <v>0</v>
      </c>
    </row>
    <row r="382" spans="1:79">
      <c r="A382">
        <v>309</v>
      </c>
      <c r="B382" s="6"/>
      <c r="C382" s="10"/>
      <c r="D382" s="32"/>
      <c r="E382" s="10"/>
      <c r="F382" s="32"/>
      <c r="G382" s="10"/>
      <c r="H382" s="32"/>
      <c r="I382" s="10"/>
      <c r="J382" s="32"/>
      <c r="K382" s="10"/>
      <c r="L382" s="32"/>
      <c r="M382" s="10"/>
      <c r="N382" s="32"/>
      <c r="O382" s="10"/>
      <c r="P382" s="32"/>
      <c r="Q382" s="10"/>
      <c r="R382" s="32"/>
      <c r="S382" s="10"/>
      <c r="T382" s="32"/>
      <c r="U382" s="10"/>
      <c r="V382" s="32"/>
      <c r="W382" s="10"/>
      <c r="X382" s="32"/>
      <c r="Y382" s="10"/>
      <c r="Z382" s="32"/>
      <c r="AA382" s="10"/>
      <c r="AB382" s="32"/>
      <c r="AC382" s="10"/>
      <c r="AD382" s="32"/>
      <c r="AE382" s="10"/>
      <c r="AF382" s="32"/>
      <c r="AG382" s="10"/>
      <c r="AH382" s="32"/>
      <c r="AI382" s="10"/>
      <c r="AJ382" s="32"/>
      <c r="AK382" s="10"/>
      <c r="AL382" s="32"/>
      <c r="AM382" s="10"/>
      <c r="AN382" s="32"/>
      <c r="AO382" s="10"/>
      <c r="AP382" s="32"/>
      <c r="AQ382" s="10"/>
      <c r="AR382" s="244"/>
      <c r="AS382" s="10"/>
      <c r="AT382" s="32"/>
      <c r="AU382" s="10"/>
      <c r="AV382" s="244"/>
      <c r="AW382" s="10"/>
      <c r="AX382" s="244"/>
      <c r="AY382" s="7"/>
      <c r="AZ382" s="249"/>
      <c r="BA382" s="10"/>
      <c r="BB382" s="244"/>
      <c r="BC382" s="7"/>
      <c r="BD382" s="249"/>
      <c r="BE382" s="7"/>
      <c r="BF382" s="249"/>
      <c r="BG382" s="7"/>
      <c r="BH382" s="8"/>
      <c r="BI382" s="7"/>
      <c r="BJ382" s="249"/>
      <c r="BK382" s="7"/>
      <c r="BL382" s="249"/>
      <c r="BM382" s="7"/>
      <c r="BN382" s="249"/>
      <c r="BO382" s="7"/>
      <c r="BP382" s="249"/>
      <c r="BQ382" s="7"/>
      <c r="BR382" s="8"/>
      <c r="BS382" s="7"/>
      <c r="BT382" s="8"/>
      <c r="BV382" s="41"/>
      <c r="BW382" s="41">
        <f t="shared" si="35"/>
        <v>0</v>
      </c>
      <c r="BX382">
        <f t="shared" si="36"/>
        <v>0</v>
      </c>
    </row>
    <row r="383" spans="1:79">
      <c r="A383">
        <v>310</v>
      </c>
      <c r="B383" s="6"/>
      <c r="C383" s="10"/>
      <c r="D383" s="32"/>
      <c r="E383" s="10"/>
      <c r="F383" s="32"/>
      <c r="G383" s="10"/>
      <c r="H383" s="32"/>
      <c r="I383" s="10"/>
      <c r="J383" s="32"/>
      <c r="K383" s="10"/>
      <c r="L383" s="32"/>
      <c r="M383" s="10"/>
      <c r="N383" s="32"/>
      <c r="O383" s="10"/>
      <c r="P383" s="32"/>
      <c r="Q383" s="10"/>
      <c r="R383" s="32"/>
      <c r="S383" s="10"/>
      <c r="T383" s="32"/>
      <c r="U383" s="10"/>
      <c r="V383" s="32"/>
      <c r="W383" s="10"/>
      <c r="X383" s="32"/>
      <c r="Y383" s="10"/>
      <c r="Z383" s="32"/>
      <c r="AA383" s="10"/>
      <c r="AB383" s="32"/>
      <c r="AC383" s="10"/>
      <c r="AD383" s="32"/>
      <c r="AE383" s="10"/>
      <c r="AF383" s="32"/>
      <c r="AG383" s="10"/>
      <c r="AH383" s="32"/>
      <c r="AI383" s="10"/>
      <c r="AJ383" s="32"/>
      <c r="AK383" s="10"/>
      <c r="AL383" s="32"/>
      <c r="AM383" s="10"/>
      <c r="AN383" s="32"/>
      <c r="AO383" s="10"/>
      <c r="AP383" s="32"/>
      <c r="AQ383" s="10"/>
      <c r="AR383" s="244"/>
      <c r="AS383" s="10"/>
      <c r="AT383" s="32"/>
      <c r="AU383" s="10"/>
      <c r="AV383" s="244"/>
      <c r="AW383" s="10"/>
      <c r="AX383" s="244"/>
      <c r="AY383" s="7"/>
      <c r="AZ383" s="249"/>
      <c r="BA383" s="10"/>
      <c r="BB383" s="244"/>
      <c r="BC383" s="7"/>
      <c r="BD383" s="249"/>
      <c r="BE383" s="7"/>
      <c r="BF383" s="249"/>
      <c r="BG383" s="7"/>
      <c r="BH383" s="8"/>
      <c r="BI383" s="7"/>
      <c r="BJ383" s="249"/>
      <c r="BK383" s="7"/>
      <c r="BL383" s="249"/>
      <c r="BM383" s="7"/>
      <c r="BN383" s="249"/>
      <c r="BO383" s="7"/>
      <c r="BP383" s="249"/>
      <c r="BQ383" s="7"/>
      <c r="BR383" s="8"/>
      <c r="BS383" s="7"/>
      <c r="BT383" s="8"/>
      <c r="BV383" s="41"/>
      <c r="BW383" s="41">
        <f t="shared" si="35"/>
        <v>0</v>
      </c>
      <c r="BX383">
        <f t="shared" si="36"/>
        <v>0</v>
      </c>
    </row>
    <row r="384" spans="1:79">
      <c r="A384">
        <v>311</v>
      </c>
      <c r="B384" s="6"/>
      <c r="C384" s="10"/>
      <c r="D384" s="32"/>
      <c r="E384" s="10"/>
      <c r="F384" s="32"/>
      <c r="G384" s="10"/>
      <c r="H384" s="32"/>
      <c r="I384" s="10"/>
      <c r="J384" s="32"/>
      <c r="K384" s="10"/>
      <c r="L384" s="32"/>
      <c r="M384" s="10"/>
      <c r="N384" s="32"/>
      <c r="O384" s="10"/>
      <c r="P384" s="32"/>
      <c r="Q384" s="10"/>
      <c r="R384" s="32"/>
      <c r="S384" s="10"/>
      <c r="T384" s="32"/>
      <c r="U384" s="10"/>
      <c r="V384" s="32"/>
      <c r="W384" s="10"/>
      <c r="X384" s="32"/>
      <c r="Y384" s="10"/>
      <c r="Z384" s="32"/>
      <c r="AA384" s="10"/>
      <c r="AB384" s="32"/>
      <c r="AC384" s="10"/>
      <c r="AD384" s="32"/>
      <c r="AE384" s="10"/>
      <c r="AF384" s="32"/>
      <c r="AG384" s="10"/>
      <c r="AH384" s="32"/>
      <c r="AI384" s="10"/>
      <c r="AJ384" s="32"/>
      <c r="AK384" s="10"/>
      <c r="AL384" s="32"/>
      <c r="AM384" s="10"/>
      <c r="AN384" s="32"/>
      <c r="AO384" s="10"/>
      <c r="AP384" s="32"/>
      <c r="AQ384" s="10"/>
      <c r="AR384" s="244"/>
      <c r="AS384" s="10"/>
      <c r="AT384" s="32"/>
      <c r="AU384" s="10"/>
      <c r="AV384" s="244"/>
      <c r="AW384" s="10"/>
      <c r="AX384" s="244"/>
      <c r="AY384" s="7"/>
      <c r="AZ384" s="249"/>
      <c r="BA384" s="10"/>
      <c r="BB384" s="244"/>
      <c r="BC384" s="7"/>
      <c r="BD384" s="249"/>
      <c r="BE384" s="7"/>
      <c r="BF384" s="249"/>
      <c r="BG384" s="7"/>
      <c r="BH384" s="8"/>
      <c r="BI384" s="7"/>
      <c r="BJ384" s="249"/>
      <c r="BK384" s="7"/>
      <c r="BL384" s="249"/>
      <c r="BM384" s="7"/>
      <c r="BN384" s="249"/>
      <c r="BO384" s="7"/>
      <c r="BP384" s="249"/>
      <c r="BQ384" s="7"/>
      <c r="BR384" s="8"/>
      <c r="BS384" s="7"/>
      <c r="BT384" s="8"/>
      <c r="BV384" s="41"/>
      <c r="BW384" s="41">
        <f t="shared" si="35"/>
        <v>0</v>
      </c>
      <c r="BX384">
        <f t="shared" si="36"/>
        <v>0</v>
      </c>
    </row>
    <row r="385" spans="1:78">
      <c r="A385">
        <v>312</v>
      </c>
      <c r="B385" s="6"/>
      <c r="C385" s="10"/>
      <c r="D385" s="32"/>
      <c r="E385" s="10"/>
      <c r="F385" s="32"/>
      <c r="G385" s="10"/>
      <c r="H385" s="32"/>
      <c r="I385" s="10"/>
      <c r="J385" s="32"/>
      <c r="K385" s="10"/>
      <c r="L385" s="32"/>
      <c r="M385" s="10"/>
      <c r="N385" s="32"/>
      <c r="O385" s="10"/>
      <c r="P385" s="32"/>
      <c r="Q385" s="10"/>
      <c r="R385" s="32"/>
      <c r="S385" s="10"/>
      <c r="T385" s="32"/>
      <c r="U385" s="10"/>
      <c r="V385" s="32"/>
      <c r="W385" s="10"/>
      <c r="X385" s="32"/>
      <c r="Y385" s="10"/>
      <c r="Z385" s="32"/>
      <c r="AA385" s="10"/>
      <c r="AB385" s="32"/>
      <c r="AC385" s="10"/>
      <c r="AD385" s="32"/>
      <c r="AE385" s="10"/>
      <c r="AF385" s="32"/>
      <c r="AG385" s="10"/>
      <c r="AH385" s="32"/>
      <c r="AI385" s="10"/>
      <c r="AJ385" s="32"/>
      <c r="AK385" s="10"/>
      <c r="AL385" s="32"/>
      <c r="AM385" s="10"/>
      <c r="AN385" s="32"/>
      <c r="AO385" s="10"/>
      <c r="AP385" s="32"/>
      <c r="AQ385" s="10"/>
      <c r="AR385" s="244"/>
      <c r="AS385" s="10"/>
      <c r="AT385" s="32"/>
      <c r="AU385" s="10"/>
      <c r="AV385" s="244"/>
      <c r="AW385" s="10"/>
      <c r="AX385" s="244"/>
      <c r="AY385" s="7"/>
      <c r="AZ385" s="249"/>
      <c r="BA385" s="10"/>
      <c r="BB385" s="244"/>
      <c r="BC385" s="7"/>
      <c r="BD385" s="249"/>
      <c r="BE385" s="7"/>
      <c r="BF385" s="249"/>
      <c r="BG385" s="7"/>
      <c r="BH385" s="8"/>
      <c r="BI385" s="7"/>
      <c r="BJ385" s="249"/>
      <c r="BK385" s="7"/>
      <c r="BL385" s="249"/>
      <c r="BM385" s="7"/>
      <c r="BN385" s="249"/>
      <c r="BO385" s="7"/>
      <c r="BP385" s="249"/>
      <c r="BQ385" s="7"/>
      <c r="BR385" s="8"/>
      <c r="BS385" s="7"/>
      <c r="BT385" s="8"/>
      <c r="BV385" s="41"/>
      <c r="BW385" s="41">
        <f t="shared" si="35"/>
        <v>0</v>
      </c>
      <c r="BX385">
        <f t="shared" si="36"/>
        <v>0</v>
      </c>
    </row>
    <row r="386" spans="1:78">
      <c r="A386">
        <v>313</v>
      </c>
      <c r="B386" s="6"/>
      <c r="C386" s="10"/>
      <c r="D386" s="32"/>
      <c r="E386" s="10"/>
      <c r="F386" s="32"/>
      <c r="G386" s="10"/>
      <c r="H386" s="32"/>
      <c r="I386" s="10"/>
      <c r="J386" s="32"/>
      <c r="K386" s="10"/>
      <c r="L386" s="32"/>
      <c r="M386" s="10"/>
      <c r="N386" s="32"/>
      <c r="O386" s="10"/>
      <c r="P386" s="32"/>
      <c r="Q386" s="10"/>
      <c r="R386" s="32"/>
      <c r="S386" s="10"/>
      <c r="T386" s="32"/>
      <c r="U386" s="10"/>
      <c r="V386" s="32"/>
      <c r="W386" s="10"/>
      <c r="X386" s="32"/>
      <c r="Y386" s="10"/>
      <c r="Z386" s="32"/>
      <c r="AA386" s="10"/>
      <c r="AB386" s="32"/>
      <c r="AC386" s="10"/>
      <c r="AD386" s="32"/>
      <c r="AE386" s="10"/>
      <c r="AF386" s="32"/>
      <c r="AG386" s="10"/>
      <c r="AH386" s="32"/>
      <c r="AI386" s="10"/>
      <c r="AJ386" s="32"/>
      <c r="AK386" s="10"/>
      <c r="AL386" s="32"/>
      <c r="AM386" s="10"/>
      <c r="AN386" s="32"/>
      <c r="AO386" s="10"/>
      <c r="AP386" s="32"/>
      <c r="AQ386" s="10"/>
      <c r="AR386" s="244"/>
      <c r="AS386" s="10"/>
      <c r="AT386" s="32"/>
      <c r="AU386" s="10"/>
      <c r="AV386" s="244"/>
      <c r="AW386" s="10"/>
      <c r="AX386" s="244"/>
      <c r="AY386" s="7"/>
      <c r="AZ386" s="249"/>
      <c r="BA386" s="10"/>
      <c r="BB386" s="244"/>
      <c r="BC386" s="7"/>
      <c r="BD386" s="249"/>
      <c r="BE386" s="7"/>
      <c r="BF386" s="249"/>
      <c r="BG386" s="7"/>
      <c r="BH386" s="8"/>
      <c r="BI386" s="7"/>
      <c r="BJ386" s="249"/>
      <c r="BK386" s="7"/>
      <c r="BL386" s="249"/>
      <c r="BM386" s="7"/>
      <c r="BN386" s="249"/>
      <c r="BO386" s="7"/>
      <c r="BP386" s="249"/>
      <c r="BQ386" s="7"/>
      <c r="BR386" s="8"/>
      <c r="BS386" s="7"/>
      <c r="BT386" s="8"/>
      <c r="BV386" s="41"/>
      <c r="BW386" s="41">
        <f t="shared" si="35"/>
        <v>0</v>
      </c>
      <c r="BX386">
        <f t="shared" si="36"/>
        <v>0</v>
      </c>
    </row>
    <row r="387" spans="1:78">
      <c r="A387">
        <v>314</v>
      </c>
      <c r="B387" s="6"/>
      <c r="C387" s="10"/>
      <c r="D387" s="32"/>
      <c r="E387" s="10"/>
      <c r="F387" s="32"/>
      <c r="G387" s="10"/>
      <c r="H387" s="32"/>
      <c r="I387" s="10"/>
      <c r="J387" s="32"/>
      <c r="K387" s="10"/>
      <c r="L387" s="32"/>
      <c r="M387" s="10"/>
      <c r="N387" s="32"/>
      <c r="O387" s="10"/>
      <c r="P387" s="32"/>
      <c r="Q387" s="10"/>
      <c r="R387" s="32"/>
      <c r="S387" s="10"/>
      <c r="T387" s="32"/>
      <c r="U387" s="10"/>
      <c r="V387" s="32"/>
      <c r="W387" s="10"/>
      <c r="X387" s="32"/>
      <c r="Y387" s="10"/>
      <c r="Z387" s="32"/>
      <c r="AA387" s="10"/>
      <c r="AB387" s="32"/>
      <c r="AC387" s="10"/>
      <c r="AD387" s="32"/>
      <c r="AE387" s="10"/>
      <c r="AF387" s="32"/>
      <c r="AG387" s="10"/>
      <c r="AH387" s="32"/>
      <c r="AI387" s="10"/>
      <c r="AJ387" s="32"/>
      <c r="AK387" s="10"/>
      <c r="AL387" s="32"/>
      <c r="AM387" s="10"/>
      <c r="AN387" s="32"/>
      <c r="AO387" s="10"/>
      <c r="AP387" s="32"/>
      <c r="AQ387" s="10"/>
      <c r="AR387" s="244"/>
      <c r="AS387" s="10"/>
      <c r="AT387" s="32"/>
      <c r="AU387" s="10"/>
      <c r="AV387" s="244"/>
      <c r="AW387" s="10"/>
      <c r="AX387" s="244"/>
      <c r="AY387" s="7"/>
      <c r="AZ387" s="249"/>
      <c r="BA387" s="10"/>
      <c r="BB387" s="244"/>
      <c r="BC387" s="7"/>
      <c r="BD387" s="249"/>
      <c r="BE387" s="7"/>
      <c r="BF387" s="249"/>
      <c r="BG387" s="7"/>
      <c r="BH387" s="8"/>
      <c r="BI387" s="7"/>
      <c r="BJ387" s="249"/>
      <c r="BK387" s="7"/>
      <c r="BL387" s="249"/>
      <c r="BM387" s="7"/>
      <c r="BN387" s="249"/>
      <c r="BO387" s="7"/>
      <c r="BP387" s="249"/>
      <c r="BQ387" s="7"/>
      <c r="BR387" s="8"/>
      <c r="BS387" s="7"/>
      <c r="BT387" s="8"/>
      <c r="BV387" s="41"/>
      <c r="BW387" s="41">
        <f t="shared" si="35"/>
        <v>0</v>
      </c>
      <c r="BX387">
        <f t="shared" si="36"/>
        <v>0</v>
      </c>
    </row>
    <row r="388" spans="1:78">
      <c r="A388">
        <v>315</v>
      </c>
      <c r="B388" s="6"/>
      <c r="C388" s="10"/>
      <c r="D388" s="32"/>
      <c r="E388" s="10"/>
      <c r="F388" s="32"/>
      <c r="G388" s="10"/>
      <c r="H388" s="32"/>
      <c r="I388" s="10"/>
      <c r="J388" s="32"/>
      <c r="K388" s="10"/>
      <c r="L388" s="32"/>
      <c r="M388" s="10"/>
      <c r="N388" s="32"/>
      <c r="O388" s="10"/>
      <c r="P388" s="32"/>
      <c r="Q388" s="10"/>
      <c r="R388" s="32"/>
      <c r="S388" s="10"/>
      <c r="T388" s="32"/>
      <c r="U388" s="10"/>
      <c r="V388" s="32"/>
      <c r="W388" s="10"/>
      <c r="X388" s="32"/>
      <c r="Y388" s="10"/>
      <c r="Z388" s="32"/>
      <c r="AA388" s="10"/>
      <c r="AB388" s="32"/>
      <c r="AC388" s="10"/>
      <c r="AD388" s="32"/>
      <c r="AE388" s="10"/>
      <c r="AF388" s="32"/>
      <c r="AG388" s="10"/>
      <c r="AH388" s="32"/>
      <c r="AI388" s="10"/>
      <c r="AJ388" s="32"/>
      <c r="AK388" s="10"/>
      <c r="AL388" s="32"/>
      <c r="AM388" s="10"/>
      <c r="AN388" s="32"/>
      <c r="AO388" s="10"/>
      <c r="AP388" s="32"/>
      <c r="AQ388" s="10"/>
      <c r="AR388" s="244"/>
      <c r="AS388" s="10"/>
      <c r="AT388" s="32"/>
      <c r="AU388" s="10"/>
      <c r="AV388" s="244"/>
      <c r="AW388" s="10"/>
      <c r="AX388" s="244"/>
      <c r="AY388" s="7"/>
      <c r="AZ388" s="249"/>
      <c r="BA388" s="10"/>
      <c r="BB388" s="244"/>
      <c r="BC388" s="7"/>
      <c r="BD388" s="249"/>
      <c r="BE388" s="7"/>
      <c r="BF388" s="249"/>
      <c r="BG388" s="7"/>
      <c r="BH388" s="8"/>
      <c r="BI388" s="7"/>
      <c r="BJ388" s="249"/>
      <c r="BK388" s="7"/>
      <c r="BL388" s="249"/>
      <c r="BM388" s="7"/>
      <c r="BN388" s="249"/>
      <c r="BO388" s="7"/>
      <c r="BP388" s="249"/>
      <c r="BQ388" s="7"/>
      <c r="BR388" s="8"/>
      <c r="BS388" s="7"/>
      <c r="BT388" s="8"/>
      <c r="BV388" s="41"/>
      <c r="BW388" s="41">
        <f t="shared" si="35"/>
        <v>0</v>
      </c>
      <c r="BX388">
        <f t="shared" si="36"/>
        <v>0</v>
      </c>
    </row>
    <row r="389" spans="1:78">
      <c r="A389">
        <v>316</v>
      </c>
      <c r="B389" s="6"/>
      <c r="C389" s="10"/>
      <c r="D389" s="32"/>
      <c r="E389" s="10"/>
      <c r="F389" s="32"/>
      <c r="G389" s="10"/>
      <c r="H389" s="32"/>
      <c r="I389" s="10"/>
      <c r="J389" s="32"/>
      <c r="K389" s="10"/>
      <c r="L389" s="32"/>
      <c r="M389" s="10"/>
      <c r="N389" s="32"/>
      <c r="O389" s="10"/>
      <c r="P389" s="32"/>
      <c r="Q389" s="10"/>
      <c r="R389" s="32"/>
      <c r="S389" s="10"/>
      <c r="T389" s="32"/>
      <c r="U389" s="10"/>
      <c r="V389" s="32"/>
      <c r="W389" s="10"/>
      <c r="X389" s="32"/>
      <c r="Y389" s="10"/>
      <c r="Z389" s="32"/>
      <c r="AA389" s="10"/>
      <c r="AB389" s="32"/>
      <c r="AC389" s="10"/>
      <c r="AD389" s="32"/>
      <c r="AE389" s="10"/>
      <c r="AF389" s="32"/>
      <c r="AG389" s="10"/>
      <c r="AH389" s="32"/>
      <c r="AI389" s="10"/>
      <c r="AJ389" s="32"/>
      <c r="AK389" s="10"/>
      <c r="AL389" s="32"/>
      <c r="AM389" s="10"/>
      <c r="AN389" s="32"/>
      <c r="AO389" s="10"/>
      <c r="AP389" s="32"/>
      <c r="AQ389" s="10"/>
      <c r="AR389" s="244"/>
      <c r="AS389" s="10"/>
      <c r="AT389" s="32"/>
      <c r="AU389" s="10"/>
      <c r="AV389" s="244"/>
      <c r="AW389" s="10"/>
      <c r="AX389" s="244"/>
      <c r="AY389" s="7"/>
      <c r="AZ389" s="249"/>
      <c r="BA389" s="10"/>
      <c r="BB389" s="244"/>
      <c r="BC389" s="7"/>
      <c r="BD389" s="249"/>
      <c r="BE389" s="7"/>
      <c r="BF389" s="249"/>
      <c r="BG389" s="7"/>
      <c r="BH389" s="8"/>
      <c r="BI389" s="7"/>
      <c r="BJ389" s="249"/>
      <c r="BK389" s="7"/>
      <c r="BL389" s="249"/>
      <c r="BM389" s="7"/>
      <c r="BN389" s="249"/>
      <c r="BO389" s="7"/>
      <c r="BP389" s="249"/>
      <c r="BQ389" s="7"/>
      <c r="BR389" s="8"/>
      <c r="BS389" s="7"/>
      <c r="BT389" s="8"/>
      <c r="BV389" s="41"/>
      <c r="BW389" s="41">
        <f t="shared" si="35"/>
        <v>0</v>
      </c>
      <c r="BX389">
        <f t="shared" si="36"/>
        <v>0</v>
      </c>
    </row>
    <row r="390" spans="1:78">
      <c r="A390">
        <v>317</v>
      </c>
      <c r="B390" s="6"/>
      <c r="C390" s="10"/>
      <c r="D390" s="32"/>
      <c r="E390" s="10"/>
      <c r="F390" s="32"/>
      <c r="G390" s="10"/>
      <c r="H390" s="32"/>
      <c r="I390" s="10"/>
      <c r="J390" s="32"/>
      <c r="K390" s="10"/>
      <c r="L390" s="32"/>
      <c r="M390" s="10"/>
      <c r="N390" s="32"/>
      <c r="O390" s="10"/>
      <c r="P390" s="32"/>
      <c r="Q390" s="10"/>
      <c r="R390" s="32"/>
      <c r="S390" s="10"/>
      <c r="T390" s="32"/>
      <c r="U390" s="10"/>
      <c r="V390" s="32"/>
      <c r="W390" s="10"/>
      <c r="X390" s="32"/>
      <c r="Y390" s="10"/>
      <c r="Z390" s="32"/>
      <c r="AA390" s="10"/>
      <c r="AB390" s="32"/>
      <c r="AC390" s="10"/>
      <c r="AD390" s="32"/>
      <c r="AE390" s="10"/>
      <c r="AF390" s="32"/>
      <c r="AG390" s="10"/>
      <c r="AH390" s="32"/>
      <c r="AI390" s="10"/>
      <c r="AJ390" s="32"/>
      <c r="AK390" s="10"/>
      <c r="AL390" s="32"/>
      <c r="AM390" s="10"/>
      <c r="AN390" s="32"/>
      <c r="AO390" s="10"/>
      <c r="AP390" s="32"/>
      <c r="AQ390" s="10"/>
      <c r="AR390" s="244"/>
      <c r="AS390" s="10"/>
      <c r="AT390" s="32"/>
      <c r="AU390" s="10"/>
      <c r="AV390" s="244"/>
      <c r="AW390" s="10"/>
      <c r="AX390" s="244"/>
      <c r="AY390" s="7"/>
      <c r="AZ390" s="249"/>
      <c r="BA390" s="10"/>
      <c r="BB390" s="244"/>
      <c r="BC390" s="7"/>
      <c r="BD390" s="249"/>
      <c r="BE390" s="7"/>
      <c r="BF390" s="249"/>
      <c r="BG390" s="7"/>
      <c r="BH390" s="8"/>
      <c r="BI390" s="7"/>
      <c r="BJ390" s="249"/>
      <c r="BK390" s="7"/>
      <c r="BL390" s="249"/>
      <c r="BM390" s="7"/>
      <c r="BN390" s="249"/>
      <c r="BO390" s="7"/>
      <c r="BP390" s="249"/>
      <c r="BQ390" s="7"/>
      <c r="BR390" s="8"/>
      <c r="BS390" s="7"/>
      <c r="BT390" s="8"/>
      <c r="BV390" s="41"/>
      <c r="BW390" s="41">
        <f t="shared" si="35"/>
        <v>0</v>
      </c>
      <c r="BX390">
        <f t="shared" si="36"/>
        <v>0</v>
      </c>
    </row>
    <row r="391" spans="1:78">
      <c r="A391">
        <v>318</v>
      </c>
      <c r="B391" s="6"/>
      <c r="C391" s="10"/>
      <c r="D391" s="32"/>
      <c r="E391" s="10"/>
      <c r="F391" s="32"/>
      <c r="G391" s="10"/>
      <c r="H391" s="32"/>
      <c r="I391" s="10"/>
      <c r="J391" s="32"/>
      <c r="K391" s="10"/>
      <c r="L391" s="32"/>
      <c r="M391" s="10"/>
      <c r="N391" s="32"/>
      <c r="O391" s="10"/>
      <c r="P391" s="32"/>
      <c r="Q391" s="10"/>
      <c r="R391" s="32"/>
      <c r="S391" s="10"/>
      <c r="T391" s="32"/>
      <c r="U391" s="10"/>
      <c r="V391" s="32"/>
      <c r="W391" s="10"/>
      <c r="X391" s="32"/>
      <c r="Y391" s="10"/>
      <c r="Z391" s="32"/>
      <c r="AA391" s="10"/>
      <c r="AB391" s="32"/>
      <c r="AC391" s="10"/>
      <c r="AD391" s="32"/>
      <c r="AE391" s="10"/>
      <c r="AF391" s="32"/>
      <c r="AG391" s="10"/>
      <c r="AH391" s="32"/>
      <c r="AI391" s="10"/>
      <c r="AJ391" s="32"/>
      <c r="AK391" s="10"/>
      <c r="AL391" s="32"/>
      <c r="AM391" s="10"/>
      <c r="AN391" s="32"/>
      <c r="AO391" s="10"/>
      <c r="AP391" s="32"/>
      <c r="AQ391" s="10"/>
      <c r="AR391" s="244"/>
      <c r="AS391" s="10"/>
      <c r="AT391" s="32"/>
      <c r="AU391" s="10"/>
      <c r="AV391" s="244"/>
      <c r="AW391" s="10"/>
      <c r="AX391" s="244"/>
      <c r="AY391" s="7"/>
      <c r="AZ391" s="249"/>
      <c r="BA391" s="10"/>
      <c r="BB391" s="244"/>
      <c r="BC391" s="7"/>
      <c r="BD391" s="249"/>
      <c r="BE391" s="7"/>
      <c r="BF391" s="249"/>
      <c r="BG391" s="7"/>
      <c r="BH391" s="8"/>
      <c r="BI391" s="7"/>
      <c r="BJ391" s="249"/>
      <c r="BK391" s="7"/>
      <c r="BL391" s="249"/>
      <c r="BM391" s="7"/>
      <c r="BN391" s="249"/>
      <c r="BO391" s="7"/>
      <c r="BP391" s="249"/>
      <c r="BQ391" s="7"/>
      <c r="BR391" s="8"/>
      <c r="BS391" s="7"/>
      <c r="BT391" s="8"/>
      <c r="BV391" s="41"/>
      <c r="BW391" s="41">
        <f t="shared" si="35"/>
        <v>0</v>
      </c>
      <c r="BX391">
        <f t="shared" si="36"/>
        <v>0</v>
      </c>
    </row>
    <row r="392" spans="1:78">
      <c r="A392">
        <v>319</v>
      </c>
      <c r="B392" s="6"/>
      <c r="C392" s="10"/>
      <c r="D392" s="32"/>
      <c r="E392" s="10"/>
      <c r="F392" s="32"/>
      <c r="G392" s="10"/>
      <c r="H392" s="32"/>
      <c r="I392" s="10"/>
      <c r="J392" s="32"/>
      <c r="K392" s="10"/>
      <c r="L392" s="32"/>
      <c r="M392" s="10"/>
      <c r="N392" s="32"/>
      <c r="O392" s="10"/>
      <c r="P392" s="32"/>
      <c r="Q392" s="10"/>
      <c r="R392" s="32"/>
      <c r="S392" s="10"/>
      <c r="T392" s="32"/>
      <c r="U392" s="10"/>
      <c r="V392" s="32"/>
      <c r="W392" s="10"/>
      <c r="X392" s="32"/>
      <c r="Y392" s="10"/>
      <c r="Z392" s="32"/>
      <c r="AA392" s="10"/>
      <c r="AB392" s="32"/>
      <c r="AC392" s="10"/>
      <c r="AD392" s="32"/>
      <c r="AE392" s="10"/>
      <c r="AF392" s="32"/>
      <c r="AG392" s="10"/>
      <c r="AH392" s="32"/>
      <c r="AI392" s="10"/>
      <c r="AJ392" s="32"/>
      <c r="AK392" s="10"/>
      <c r="AL392" s="32"/>
      <c r="AM392" s="10"/>
      <c r="AN392" s="32"/>
      <c r="AO392" s="10"/>
      <c r="AP392" s="32"/>
      <c r="AQ392" s="10"/>
      <c r="AR392" s="244"/>
      <c r="AS392" s="10"/>
      <c r="AT392" s="32"/>
      <c r="AU392" s="10"/>
      <c r="AV392" s="244"/>
      <c r="AW392" s="10"/>
      <c r="AX392" s="244"/>
      <c r="AY392" s="7"/>
      <c r="AZ392" s="249"/>
      <c r="BA392" s="10"/>
      <c r="BB392" s="244"/>
      <c r="BC392" s="7"/>
      <c r="BD392" s="249"/>
      <c r="BE392" s="7"/>
      <c r="BF392" s="249"/>
      <c r="BG392" s="7"/>
      <c r="BH392" s="8"/>
      <c r="BI392" s="7"/>
      <c r="BJ392" s="249"/>
      <c r="BK392" s="7"/>
      <c r="BL392" s="249"/>
      <c r="BM392" s="7"/>
      <c r="BN392" s="249"/>
      <c r="BO392" s="7"/>
      <c r="BP392" s="249"/>
      <c r="BQ392" s="7"/>
      <c r="BR392" s="8"/>
      <c r="BS392" s="7"/>
      <c r="BT392" s="8"/>
      <c r="BV392" s="41"/>
      <c r="BW392" s="41">
        <f t="shared" si="35"/>
        <v>0</v>
      </c>
      <c r="BX392">
        <f t="shared" si="36"/>
        <v>0</v>
      </c>
    </row>
    <row r="393" spans="1:78">
      <c r="A393">
        <v>320</v>
      </c>
      <c r="B393" s="6"/>
      <c r="C393" s="10"/>
      <c r="D393" s="32"/>
      <c r="E393" s="10"/>
      <c r="F393" s="32"/>
      <c r="G393" s="10"/>
      <c r="H393" s="32"/>
      <c r="I393" s="10"/>
      <c r="J393" s="32"/>
      <c r="K393" s="10"/>
      <c r="L393" s="32"/>
      <c r="M393" s="10"/>
      <c r="N393" s="32"/>
      <c r="O393" s="10"/>
      <c r="P393" s="32"/>
      <c r="Q393" s="10"/>
      <c r="R393" s="32"/>
      <c r="S393" s="10"/>
      <c r="T393" s="32"/>
      <c r="U393" s="10"/>
      <c r="V393" s="32"/>
      <c r="W393" s="10"/>
      <c r="X393" s="32"/>
      <c r="Y393" s="10"/>
      <c r="Z393" s="32"/>
      <c r="AA393" s="10"/>
      <c r="AB393" s="32"/>
      <c r="AC393" s="10"/>
      <c r="AD393" s="32"/>
      <c r="AE393" s="10"/>
      <c r="AF393" s="32"/>
      <c r="AG393" s="10"/>
      <c r="AH393" s="32"/>
      <c r="AI393" s="10"/>
      <c r="AJ393" s="32"/>
      <c r="AK393" s="10"/>
      <c r="AL393" s="32"/>
      <c r="AM393" s="10"/>
      <c r="AN393" s="32"/>
      <c r="AO393" s="10"/>
      <c r="AP393" s="32"/>
      <c r="AQ393" s="10"/>
      <c r="AR393" s="244"/>
      <c r="AS393" s="10"/>
      <c r="AT393" s="32"/>
      <c r="AU393" s="10"/>
      <c r="AV393" s="244"/>
      <c r="AW393" s="10"/>
      <c r="AX393" s="244"/>
      <c r="AY393" s="7"/>
      <c r="AZ393" s="249"/>
      <c r="BA393" s="10"/>
      <c r="BB393" s="244"/>
      <c r="BC393" s="7"/>
      <c r="BD393" s="249"/>
      <c r="BE393" s="7"/>
      <c r="BF393" s="249"/>
      <c r="BG393" s="7"/>
      <c r="BH393" s="8"/>
      <c r="BI393" s="7"/>
      <c r="BJ393" s="249"/>
      <c r="BK393" s="7"/>
      <c r="BL393" s="249"/>
      <c r="BM393" s="7"/>
      <c r="BN393" s="249"/>
      <c r="BO393" s="7"/>
      <c r="BP393" s="249"/>
      <c r="BQ393" s="7"/>
      <c r="BR393" s="8"/>
      <c r="BS393" s="7"/>
      <c r="BT393" s="8"/>
      <c r="BV393" s="41"/>
      <c r="BW393" s="41">
        <f t="shared" si="35"/>
        <v>0</v>
      </c>
      <c r="BX393">
        <f t="shared" si="36"/>
        <v>0</v>
      </c>
    </row>
    <row r="394" spans="1:78">
      <c r="A394">
        <v>321</v>
      </c>
      <c r="B394" s="6"/>
      <c r="C394" s="10"/>
      <c r="D394" s="32"/>
      <c r="E394" s="10"/>
      <c r="F394" s="32"/>
      <c r="G394" s="10"/>
      <c r="H394" s="32"/>
      <c r="I394" s="10"/>
      <c r="J394" s="32"/>
      <c r="K394" s="10"/>
      <c r="L394" s="32"/>
      <c r="M394" s="10"/>
      <c r="N394" s="32"/>
      <c r="O394" s="10"/>
      <c r="P394" s="32"/>
      <c r="Q394" s="10"/>
      <c r="R394" s="32"/>
      <c r="S394" s="10"/>
      <c r="T394" s="32"/>
      <c r="U394" s="10"/>
      <c r="V394" s="32"/>
      <c r="W394" s="10"/>
      <c r="X394" s="32"/>
      <c r="Y394" s="10"/>
      <c r="Z394" s="32"/>
      <c r="AA394" s="10"/>
      <c r="AB394" s="32"/>
      <c r="AC394" s="10"/>
      <c r="AD394" s="32"/>
      <c r="AE394" s="10"/>
      <c r="AF394" s="32"/>
      <c r="AG394" s="10"/>
      <c r="AH394" s="32"/>
      <c r="AI394" s="10"/>
      <c r="AJ394" s="32"/>
      <c r="AK394" s="10"/>
      <c r="AL394" s="32"/>
      <c r="AM394" s="10"/>
      <c r="AN394" s="32"/>
      <c r="AO394" s="10"/>
      <c r="AP394" s="32"/>
      <c r="AQ394" s="10"/>
      <c r="AR394" s="244"/>
      <c r="AS394" s="10"/>
      <c r="AT394" s="32"/>
      <c r="AU394" s="10"/>
      <c r="AV394" s="244"/>
      <c r="AW394" s="10"/>
      <c r="AX394" s="244"/>
      <c r="AY394" s="7"/>
      <c r="AZ394" s="249"/>
      <c r="BA394" s="10"/>
      <c r="BB394" s="244"/>
      <c r="BC394" s="7"/>
      <c r="BD394" s="249"/>
      <c r="BE394" s="7"/>
      <c r="BF394" s="249"/>
      <c r="BG394" s="7"/>
      <c r="BH394" s="8"/>
      <c r="BI394" s="7"/>
      <c r="BJ394" s="249"/>
      <c r="BK394" s="7"/>
      <c r="BL394" s="249"/>
      <c r="BM394" s="7"/>
      <c r="BN394" s="249"/>
      <c r="BO394" s="7"/>
      <c r="BP394" s="249"/>
      <c r="BQ394" s="7"/>
      <c r="BR394" s="8"/>
      <c r="BS394" s="7"/>
      <c r="BT394" s="8"/>
      <c r="BV394" s="41"/>
      <c r="BW394" s="41">
        <f t="shared" si="35"/>
        <v>0</v>
      </c>
      <c r="BX394">
        <f t="shared" si="36"/>
        <v>0</v>
      </c>
    </row>
    <row r="395" spans="1:78">
      <c r="A395">
        <v>322</v>
      </c>
      <c r="B395" s="6"/>
      <c r="C395" s="10"/>
      <c r="D395" s="32"/>
      <c r="E395" s="10"/>
      <c r="F395" s="32"/>
      <c r="G395" s="10"/>
      <c r="H395" s="32"/>
      <c r="I395" s="10"/>
      <c r="J395" s="32"/>
      <c r="K395" s="10"/>
      <c r="L395" s="32"/>
      <c r="M395" s="10"/>
      <c r="N395" s="32"/>
      <c r="O395" s="10"/>
      <c r="P395" s="32"/>
      <c r="Q395" s="10"/>
      <c r="R395" s="32"/>
      <c r="S395" s="10"/>
      <c r="T395" s="32"/>
      <c r="U395" s="10"/>
      <c r="V395" s="32"/>
      <c r="W395" s="10"/>
      <c r="X395" s="32"/>
      <c r="Y395" s="10"/>
      <c r="Z395" s="32"/>
      <c r="AA395" s="10"/>
      <c r="AB395" s="32"/>
      <c r="AC395" s="10"/>
      <c r="AD395" s="32"/>
      <c r="AE395" s="10"/>
      <c r="AF395" s="32"/>
      <c r="AG395" s="10"/>
      <c r="AH395" s="32"/>
      <c r="AI395" s="10"/>
      <c r="AJ395" s="32"/>
      <c r="AK395" s="10"/>
      <c r="AL395" s="32"/>
      <c r="AM395" s="10"/>
      <c r="AN395" s="32"/>
      <c r="AO395" s="10"/>
      <c r="AP395" s="32"/>
      <c r="AQ395" s="10"/>
      <c r="AR395" s="244"/>
      <c r="AS395" s="10"/>
      <c r="AT395" s="32"/>
      <c r="AU395" s="10"/>
      <c r="AV395" s="244"/>
      <c r="AW395" s="10"/>
      <c r="AX395" s="244"/>
      <c r="AY395" s="7"/>
      <c r="AZ395" s="249"/>
      <c r="BA395" s="10"/>
      <c r="BB395" s="244"/>
      <c r="BC395" s="7"/>
      <c r="BD395" s="249"/>
      <c r="BE395" s="7"/>
      <c r="BF395" s="249"/>
      <c r="BG395" s="7"/>
      <c r="BH395" s="8"/>
      <c r="BI395" s="7"/>
      <c r="BJ395" s="249"/>
      <c r="BK395" s="7"/>
      <c r="BL395" s="249"/>
      <c r="BM395" s="7"/>
      <c r="BN395" s="249"/>
      <c r="BO395" s="7"/>
      <c r="BP395" s="249"/>
      <c r="BQ395" s="7"/>
      <c r="BR395" s="8"/>
      <c r="BS395" s="7"/>
      <c r="BT395" s="8"/>
      <c r="BV395" s="41"/>
      <c r="BW395" s="41">
        <f t="shared" si="35"/>
        <v>0</v>
      </c>
      <c r="BX395">
        <f t="shared" si="36"/>
        <v>0</v>
      </c>
    </row>
    <row r="396" spans="1:78">
      <c r="A396">
        <v>323</v>
      </c>
      <c r="B396" s="6"/>
      <c r="C396" s="10"/>
      <c r="D396" s="32"/>
      <c r="E396" s="10"/>
      <c r="F396" s="32"/>
      <c r="G396" s="10"/>
      <c r="H396" s="32"/>
      <c r="I396" s="10"/>
      <c r="J396" s="32"/>
      <c r="K396" s="10"/>
      <c r="L396" s="32"/>
      <c r="M396" s="10"/>
      <c r="N396" s="32"/>
      <c r="O396" s="10"/>
      <c r="P396" s="32"/>
      <c r="Q396" s="10"/>
      <c r="R396" s="32"/>
      <c r="S396" s="10"/>
      <c r="T396" s="32"/>
      <c r="U396" s="10"/>
      <c r="V396" s="32"/>
      <c r="W396" s="10"/>
      <c r="X396" s="32"/>
      <c r="Y396" s="10"/>
      <c r="Z396" s="32"/>
      <c r="AA396" s="10"/>
      <c r="AB396" s="32"/>
      <c r="AC396" s="10"/>
      <c r="AD396" s="32"/>
      <c r="AE396" s="10"/>
      <c r="AF396" s="32"/>
      <c r="AG396" s="10"/>
      <c r="AH396" s="32"/>
      <c r="AI396" s="10"/>
      <c r="AJ396" s="32"/>
      <c r="AK396" s="10"/>
      <c r="AL396" s="32"/>
      <c r="AM396" s="10"/>
      <c r="AN396" s="32"/>
      <c r="AO396" s="10"/>
      <c r="AP396" s="32"/>
      <c r="AQ396" s="10"/>
      <c r="AR396" s="244"/>
      <c r="AS396" s="10"/>
      <c r="AT396" s="32"/>
      <c r="AU396" s="10"/>
      <c r="AV396" s="244"/>
      <c r="AW396" s="10"/>
      <c r="AX396" s="244"/>
      <c r="AY396" s="7"/>
      <c r="AZ396" s="249"/>
      <c r="BA396" s="10"/>
      <c r="BB396" s="244"/>
      <c r="BC396" s="7"/>
      <c r="BD396" s="249"/>
      <c r="BE396" s="7"/>
      <c r="BF396" s="249"/>
      <c r="BG396" s="7"/>
      <c r="BH396" s="8"/>
      <c r="BI396" s="7"/>
      <c r="BJ396" s="249"/>
      <c r="BK396" s="7"/>
      <c r="BL396" s="249"/>
      <c r="BM396" s="7"/>
      <c r="BN396" s="249"/>
      <c r="BO396" s="7"/>
      <c r="BP396" s="249"/>
      <c r="BQ396" s="7"/>
      <c r="BR396" s="8"/>
      <c r="BS396" s="7"/>
      <c r="BT396" s="8"/>
      <c r="BV396" s="41"/>
      <c r="BW396" s="41">
        <f t="shared" si="35"/>
        <v>0</v>
      </c>
      <c r="BX396">
        <f t="shared" si="36"/>
        <v>0</v>
      </c>
    </row>
    <row r="397" spans="1:78">
      <c r="A397">
        <v>324</v>
      </c>
      <c r="B397" s="6"/>
      <c r="C397" s="10"/>
      <c r="D397" s="32"/>
      <c r="E397" s="10"/>
      <c r="F397" s="32"/>
      <c r="G397" s="10"/>
      <c r="H397" s="32"/>
      <c r="I397" s="10"/>
      <c r="J397" s="32"/>
      <c r="K397" s="10"/>
      <c r="L397" s="32"/>
      <c r="M397" s="10"/>
      <c r="N397" s="32"/>
      <c r="O397" s="10"/>
      <c r="P397" s="32"/>
      <c r="Q397" s="10"/>
      <c r="R397" s="32"/>
      <c r="S397" s="10"/>
      <c r="T397" s="32"/>
      <c r="U397" s="10"/>
      <c r="V397" s="32"/>
      <c r="W397" s="10"/>
      <c r="X397" s="32"/>
      <c r="Y397" s="10"/>
      <c r="Z397" s="32"/>
      <c r="AA397" s="10"/>
      <c r="AB397" s="32"/>
      <c r="AC397" s="10"/>
      <c r="AD397" s="32"/>
      <c r="AE397" s="10"/>
      <c r="AF397" s="32"/>
      <c r="AG397" s="10"/>
      <c r="AH397" s="32"/>
      <c r="AI397" s="10"/>
      <c r="AJ397" s="32"/>
      <c r="AK397" s="10"/>
      <c r="AL397" s="32"/>
      <c r="AM397" s="10"/>
      <c r="AN397" s="32"/>
      <c r="AO397" s="10"/>
      <c r="AP397" s="32"/>
      <c r="AQ397" s="10"/>
      <c r="AR397" s="244"/>
      <c r="AS397" s="10"/>
      <c r="AT397" s="32"/>
      <c r="AU397" s="10"/>
      <c r="AV397" s="244"/>
      <c r="AW397" s="10"/>
      <c r="AX397" s="244"/>
      <c r="AY397" s="7"/>
      <c r="AZ397" s="249"/>
      <c r="BA397" s="10"/>
      <c r="BB397" s="244"/>
      <c r="BC397" s="7"/>
      <c r="BD397" s="249"/>
      <c r="BE397" s="7"/>
      <c r="BF397" s="249"/>
      <c r="BG397" s="7"/>
      <c r="BH397" s="8"/>
      <c r="BI397" s="7"/>
      <c r="BJ397" s="249"/>
      <c r="BK397" s="7"/>
      <c r="BL397" s="249"/>
      <c r="BM397" s="7"/>
      <c r="BN397" s="249"/>
      <c r="BO397" s="7"/>
      <c r="BP397" s="249"/>
      <c r="BQ397" s="7"/>
      <c r="BR397" s="8"/>
      <c r="BS397" s="7"/>
      <c r="BT397" s="8"/>
      <c r="BV397" s="41"/>
      <c r="BW397" s="41">
        <f t="shared" ref="BW397:BW460" si="37">+AI397+AE397+Y397+W397+U397+S397+Q397+O397+M397+I397+G397+E397+C397+AG397+K397+BS397+BZ397+AA397+AC397+AK397+AO397+AQ397+AY397+BQ397+BK397+BI397+BA397+AW397+AU397+AS397</f>
        <v>0</v>
      </c>
      <c r="BX397">
        <f t="shared" si="36"/>
        <v>0</v>
      </c>
    </row>
    <row r="398" spans="1:78">
      <c r="A398">
        <v>325</v>
      </c>
      <c r="B398" s="6"/>
      <c r="C398" s="10"/>
      <c r="D398" s="32"/>
      <c r="E398" s="10"/>
      <c r="F398" s="32"/>
      <c r="G398" s="10"/>
      <c r="H398" s="32"/>
      <c r="I398" s="10"/>
      <c r="J398" s="32"/>
      <c r="K398" s="10"/>
      <c r="L398" s="32"/>
      <c r="M398" s="10"/>
      <c r="N398" s="32"/>
      <c r="O398" s="10"/>
      <c r="P398" s="32"/>
      <c r="Q398" s="10"/>
      <c r="R398" s="32"/>
      <c r="S398" s="10"/>
      <c r="T398" s="32"/>
      <c r="U398" s="10"/>
      <c r="V398" s="32"/>
      <c r="W398" s="10"/>
      <c r="X398" s="32"/>
      <c r="Y398" s="10"/>
      <c r="Z398" s="32"/>
      <c r="AA398" s="10"/>
      <c r="AB398" s="32"/>
      <c r="AC398" s="10"/>
      <c r="AD398" s="32"/>
      <c r="AE398" s="10"/>
      <c r="AF398" s="32"/>
      <c r="AG398" s="10"/>
      <c r="AH398" s="32"/>
      <c r="AI398" s="10"/>
      <c r="AJ398" s="32"/>
      <c r="AK398" s="10"/>
      <c r="AL398" s="32"/>
      <c r="AM398" s="10"/>
      <c r="AN398" s="32"/>
      <c r="AO398" s="10"/>
      <c r="AP398" s="32"/>
      <c r="AQ398" s="10"/>
      <c r="AR398" s="244"/>
      <c r="AS398" s="10"/>
      <c r="AT398" s="32"/>
      <c r="AU398" s="10"/>
      <c r="AV398" s="244"/>
      <c r="AW398" s="10"/>
      <c r="AX398" s="244"/>
      <c r="AY398" s="7"/>
      <c r="AZ398" s="249"/>
      <c r="BA398" s="10"/>
      <c r="BB398" s="244"/>
      <c r="BC398" s="7"/>
      <c r="BD398" s="249"/>
      <c r="BE398" s="7"/>
      <c r="BF398" s="249"/>
      <c r="BG398" s="7"/>
      <c r="BH398" s="8"/>
      <c r="BI398" s="7"/>
      <c r="BJ398" s="249"/>
      <c r="BK398" s="7"/>
      <c r="BL398" s="249"/>
      <c r="BM398" s="7"/>
      <c r="BN398" s="249"/>
      <c r="BO398" s="7"/>
      <c r="BP398" s="249"/>
      <c r="BQ398" s="7"/>
      <c r="BR398" s="8"/>
      <c r="BS398" s="7"/>
      <c r="BT398" s="8"/>
      <c r="BV398" s="41"/>
      <c r="BW398" s="41">
        <f t="shared" si="37"/>
        <v>0</v>
      </c>
      <c r="BX398">
        <f t="shared" si="36"/>
        <v>0</v>
      </c>
    </row>
    <row r="399" spans="1:78">
      <c r="A399">
        <v>326</v>
      </c>
      <c r="B399" s="6"/>
      <c r="C399" s="10"/>
      <c r="D399" s="32"/>
      <c r="E399" s="10"/>
      <c r="F399" s="32"/>
      <c r="G399" s="10"/>
      <c r="H399" s="32"/>
      <c r="I399" s="10"/>
      <c r="J399" s="32"/>
      <c r="K399" s="94"/>
      <c r="L399" s="32"/>
      <c r="M399" s="10"/>
      <c r="N399" s="32"/>
      <c r="O399" s="10"/>
      <c r="P399" s="32"/>
      <c r="Q399" s="10"/>
      <c r="R399" s="32"/>
      <c r="S399" s="10"/>
      <c r="T399" s="32"/>
      <c r="U399" s="10"/>
      <c r="V399" s="32"/>
      <c r="W399" s="10"/>
      <c r="X399" s="32"/>
      <c r="Y399" s="10"/>
      <c r="Z399" s="32"/>
      <c r="AA399" s="10"/>
      <c r="AB399" s="32"/>
      <c r="AC399" s="10"/>
      <c r="AD399" s="32"/>
      <c r="AE399" s="10"/>
      <c r="AF399" s="32"/>
      <c r="AG399" s="10"/>
      <c r="AH399" s="32"/>
      <c r="AI399" s="10"/>
      <c r="AJ399" s="32"/>
      <c r="AK399" s="10"/>
      <c r="AL399" s="32"/>
      <c r="AM399" s="10"/>
      <c r="AN399" s="32"/>
      <c r="AO399" s="10"/>
      <c r="AP399" s="32"/>
      <c r="AQ399" s="10"/>
      <c r="AR399" s="244"/>
      <c r="AS399" s="10"/>
      <c r="AT399" s="32"/>
      <c r="AU399" s="10"/>
      <c r="AV399" s="244"/>
      <c r="AW399" s="10"/>
      <c r="AX399" s="244"/>
      <c r="AY399" s="10"/>
      <c r="AZ399" s="247"/>
      <c r="BA399" s="10"/>
      <c r="BB399" s="244"/>
      <c r="BC399" s="10"/>
      <c r="BD399" s="247"/>
      <c r="BE399" s="10"/>
      <c r="BF399" s="247"/>
      <c r="BG399" s="10"/>
      <c r="BH399" s="32"/>
      <c r="BI399" s="10"/>
      <c r="BJ399" s="247"/>
      <c r="BK399" s="10"/>
      <c r="BL399" s="247"/>
      <c r="BM399" s="10"/>
      <c r="BN399" s="247"/>
      <c r="BO399" s="10"/>
      <c r="BP399" s="247"/>
      <c r="BQ399" s="10"/>
      <c r="BR399" s="32"/>
      <c r="BS399" s="10"/>
      <c r="BT399" s="32"/>
      <c r="BV399" s="41"/>
      <c r="BW399" s="41">
        <f t="shared" si="37"/>
        <v>0</v>
      </c>
      <c r="BX399">
        <f t="shared" si="36"/>
        <v>0</v>
      </c>
      <c r="BZ399" s="39"/>
    </row>
    <row r="400" spans="1:78">
      <c r="A400">
        <v>327</v>
      </c>
      <c r="B400" s="6"/>
      <c r="C400" s="10"/>
      <c r="D400" s="32"/>
      <c r="E400" s="10"/>
      <c r="F400" s="32"/>
      <c r="G400" s="10"/>
      <c r="H400" s="32"/>
      <c r="I400" s="10"/>
      <c r="J400" s="32"/>
      <c r="K400" s="10"/>
      <c r="L400" s="32"/>
      <c r="M400" s="10"/>
      <c r="N400" s="32"/>
      <c r="O400" s="10"/>
      <c r="P400" s="32"/>
      <c r="Q400" s="10"/>
      <c r="R400" s="32"/>
      <c r="S400" s="10"/>
      <c r="T400" s="32"/>
      <c r="U400" s="10"/>
      <c r="V400" s="32"/>
      <c r="W400" s="10"/>
      <c r="X400" s="32"/>
      <c r="Y400" s="10"/>
      <c r="Z400" s="32"/>
      <c r="AA400" s="10"/>
      <c r="AB400" s="32"/>
      <c r="AC400" s="10"/>
      <c r="AD400" s="32"/>
      <c r="AE400" s="10"/>
      <c r="AF400" s="32"/>
      <c r="AG400" s="10"/>
      <c r="AH400" s="32"/>
      <c r="AI400" s="10"/>
      <c r="AJ400" s="32"/>
      <c r="AK400" s="10"/>
      <c r="AL400" s="32"/>
      <c r="AM400" s="10"/>
      <c r="AN400" s="32"/>
      <c r="AO400" s="10"/>
      <c r="AP400" s="32"/>
      <c r="AQ400" s="10"/>
      <c r="AR400" s="244"/>
      <c r="AS400" s="10"/>
      <c r="AT400" s="32"/>
      <c r="AU400" s="10"/>
      <c r="AV400" s="244"/>
      <c r="AW400" s="10"/>
      <c r="AX400" s="244"/>
      <c r="AY400" s="10"/>
      <c r="AZ400" s="247"/>
      <c r="BA400" s="10"/>
      <c r="BB400" s="244"/>
      <c r="BC400" s="10"/>
      <c r="BD400" s="247"/>
      <c r="BE400" s="10"/>
      <c r="BF400" s="247"/>
      <c r="BG400" s="10"/>
      <c r="BH400" s="32"/>
      <c r="BI400" s="10"/>
      <c r="BJ400" s="247"/>
      <c r="BK400" s="10"/>
      <c r="BL400" s="247"/>
      <c r="BM400" s="10"/>
      <c r="BN400" s="247"/>
      <c r="BO400" s="10"/>
      <c r="BP400" s="247"/>
      <c r="BQ400" s="10"/>
      <c r="BR400" s="32"/>
      <c r="BS400" s="10"/>
      <c r="BT400" s="32"/>
      <c r="BV400" s="41"/>
      <c r="BW400" s="41">
        <f t="shared" si="37"/>
        <v>0</v>
      </c>
      <c r="BX400">
        <f t="shared" si="36"/>
        <v>0</v>
      </c>
    </row>
    <row r="401" spans="1:78">
      <c r="A401">
        <v>328</v>
      </c>
      <c r="B401" s="6"/>
      <c r="C401" s="10"/>
      <c r="D401" s="32"/>
      <c r="E401" s="10"/>
      <c r="F401" s="32"/>
      <c r="G401" s="10"/>
      <c r="H401" s="32"/>
      <c r="I401" s="10"/>
      <c r="J401" s="32"/>
      <c r="K401" s="10"/>
      <c r="L401" s="32"/>
      <c r="M401" s="10"/>
      <c r="N401" s="32"/>
      <c r="O401" s="10"/>
      <c r="P401" s="32"/>
      <c r="Q401" s="10"/>
      <c r="R401" s="32"/>
      <c r="S401" s="10"/>
      <c r="T401" s="32"/>
      <c r="U401" s="10"/>
      <c r="V401" s="32"/>
      <c r="W401" s="10"/>
      <c r="X401" s="32"/>
      <c r="Y401" s="10"/>
      <c r="Z401" s="32"/>
      <c r="AA401" s="10"/>
      <c r="AB401" s="32"/>
      <c r="AC401" s="10"/>
      <c r="AD401" s="32"/>
      <c r="AE401" s="10"/>
      <c r="AF401" s="32"/>
      <c r="AG401" s="10"/>
      <c r="AH401" s="32"/>
      <c r="AI401" s="10"/>
      <c r="AJ401" s="32"/>
      <c r="AK401" s="10"/>
      <c r="AL401" s="32"/>
      <c r="AM401" s="10"/>
      <c r="AN401" s="32"/>
      <c r="AO401" s="10"/>
      <c r="AP401" s="32"/>
      <c r="AQ401" s="10"/>
      <c r="AR401" s="244"/>
      <c r="AS401" s="10"/>
      <c r="AT401" s="32"/>
      <c r="AU401" s="10"/>
      <c r="AV401" s="244"/>
      <c r="AW401" s="10"/>
      <c r="AX401" s="244"/>
      <c r="AY401" s="7"/>
      <c r="AZ401" s="249"/>
      <c r="BA401" s="10"/>
      <c r="BB401" s="244"/>
      <c r="BC401" s="7"/>
      <c r="BD401" s="249"/>
      <c r="BE401" s="7"/>
      <c r="BF401" s="249"/>
      <c r="BG401" s="7"/>
      <c r="BH401" s="8"/>
      <c r="BI401" s="7"/>
      <c r="BJ401" s="249"/>
      <c r="BK401" s="7"/>
      <c r="BL401" s="249"/>
      <c r="BM401" s="7"/>
      <c r="BN401" s="249"/>
      <c r="BO401" s="7"/>
      <c r="BP401" s="249"/>
      <c r="BQ401" s="7"/>
      <c r="BR401" s="8"/>
      <c r="BS401" s="7"/>
      <c r="BT401" s="8"/>
      <c r="BV401" s="41"/>
      <c r="BW401" s="41">
        <f t="shared" si="37"/>
        <v>0</v>
      </c>
      <c r="BX401">
        <f t="shared" si="36"/>
        <v>0</v>
      </c>
    </row>
    <row r="402" spans="1:78">
      <c r="A402">
        <v>329</v>
      </c>
      <c r="B402" s="6"/>
      <c r="C402" s="10"/>
      <c r="D402" s="32"/>
      <c r="E402" s="10"/>
      <c r="F402" s="32"/>
      <c r="G402" s="10"/>
      <c r="H402" s="32"/>
      <c r="I402" s="10"/>
      <c r="J402" s="32"/>
      <c r="K402" s="10"/>
      <c r="L402" s="32"/>
      <c r="M402" s="10"/>
      <c r="N402" s="32"/>
      <c r="O402" s="10"/>
      <c r="P402" s="32"/>
      <c r="Q402" s="10"/>
      <c r="R402" s="32"/>
      <c r="S402" s="10"/>
      <c r="T402" s="32"/>
      <c r="U402" s="10"/>
      <c r="V402" s="32"/>
      <c r="W402" s="10"/>
      <c r="X402" s="32"/>
      <c r="Y402" s="10"/>
      <c r="Z402" s="32"/>
      <c r="AA402" s="10"/>
      <c r="AB402" s="32"/>
      <c r="AC402" s="10"/>
      <c r="AD402" s="32"/>
      <c r="AE402" s="10"/>
      <c r="AF402" s="32"/>
      <c r="AG402" s="10"/>
      <c r="AH402" s="32"/>
      <c r="AI402" s="10"/>
      <c r="AJ402" s="32"/>
      <c r="AK402" s="10"/>
      <c r="AL402" s="32"/>
      <c r="AM402" s="10"/>
      <c r="AN402" s="32"/>
      <c r="AO402" s="10"/>
      <c r="AP402" s="32"/>
      <c r="AQ402" s="10"/>
      <c r="AR402" s="244"/>
      <c r="AS402" s="10"/>
      <c r="AT402" s="32"/>
      <c r="AU402" s="10"/>
      <c r="AV402" s="244"/>
      <c r="AW402" s="10"/>
      <c r="AX402" s="244"/>
      <c r="AY402" s="7"/>
      <c r="AZ402" s="249"/>
      <c r="BA402" s="10"/>
      <c r="BB402" s="244"/>
      <c r="BC402" s="7"/>
      <c r="BD402" s="249"/>
      <c r="BE402" s="7"/>
      <c r="BF402" s="249"/>
      <c r="BG402" s="7"/>
      <c r="BH402" s="8"/>
      <c r="BI402" s="7"/>
      <c r="BJ402" s="249"/>
      <c r="BK402" s="7"/>
      <c r="BL402" s="249"/>
      <c r="BM402" s="7"/>
      <c r="BN402" s="249"/>
      <c r="BO402" s="7"/>
      <c r="BP402" s="249"/>
      <c r="BQ402" s="7"/>
      <c r="BR402" s="8"/>
      <c r="BS402" s="7"/>
      <c r="BT402" s="8"/>
      <c r="BV402" s="41"/>
      <c r="BW402" s="41">
        <f t="shared" si="37"/>
        <v>0</v>
      </c>
      <c r="BX402">
        <f t="shared" si="36"/>
        <v>0</v>
      </c>
    </row>
    <row r="403" spans="1:78">
      <c r="A403">
        <v>330</v>
      </c>
      <c r="B403" s="6"/>
      <c r="C403" s="10"/>
      <c r="D403" s="32"/>
      <c r="E403" s="10"/>
      <c r="F403" s="32"/>
      <c r="G403" s="10"/>
      <c r="H403" s="32"/>
      <c r="I403" s="10"/>
      <c r="J403" s="32"/>
      <c r="K403" s="10"/>
      <c r="L403" s="32"/>
      <c r="M403" s="10"/>
      <c r="N403" s="32"/>
      <c r="O403" s="10"/>
      <c r="P403" s="32"/>
      <c r="Q403" s="10"/>
      <c r="R403" s="32"/>
      <c r="S403" s="10"/>
      <c r="T403" s="32"/>
      <c r="U403" s="10"/>
      <c r="V403" s="32"/>
      <c r="W403" s="10"/>
      <c r="X403" s="32"/>
      <c r="Y403" s="10"/>
      <c r="Z403" s="32"/>
      <c r="AA403" s="10"/>
      <c r="AB403" s="32"/>
      <c r="AC403" s="10"/>
      <c r="AD403" s="32"/>
      <c r="AE403" s="10"/>
      <c r="AF403" s="32"/>
      <c r="AG403" s="10"/>
      <c r="AH403" s="32"/>
      <c r="AI403" s="10"/>
      <c r="AJ403" s="32"/>
      <c r="AK403" s="10"/>
      <c r="AL403" s="32"/>
      <c r="AM403" s="10"/>
      <c r="AN403" s="32"/>
      <c r="AO403" s="10"/>
      <c r="AP403" s="32"/>
      <c r="AQ403" s="10"/>
      <c r="AR403" s="244"/>
      <c r="AS403" s="10"/>
      <c r="AT403" s="32"/>
      <c r="AU403" s="10"/>
      <c r="AV403" s="244"/>
      <c r="AW403" s="10"/>
      <c r="AX403" s="244"/>
      <c r="AY403" s="7"/>
      <c r="AZ403" s="249"/>
      <c r="BA403" s="10"/>
      <c r="BB403" s="244"/>
      <c r="BC403" s="7"/>
      <c r="BD403" s="249"/>
      <c r="BE403" s="7"/>
      <c r="BF403" s="249"/>
      <c r="BG403" s="7"/>
      <c r="BH403" s="8"/>
      <c r="BI403" s="7"/>
      <c r="BJ403" s="249"/>
      <c r="BK403" s="7"/>
      <c r="BL403" s="249"/>
      <c r="BM403" s="7"/>
      <c r="BN403" s="249"/>
      <c r="BO403" s="7"/>
      <c r="BP403" s="249"/>
      <c r="BQ403" s="7"/>
      <c r="BR403" s="8"/>
      <c r="BS403" s="7"/>
      <c r="BT403" s="8"/>
      <c r="BV403" s="41"/>
      <c r="BW403" s="41">
        <f t="shared" si="37"/>
        <v>0</v>
      </c>
      <c r="BX403">
        <f t="shared" si="36"/>
        <v>0</v>
      </c>
    </row>
    <row r="404" spans="1:78">
      <c r="A404">
        <v>331</v>
      </c>
      <c r="B404" s="6"/>
      <c r="C404" s="10"/>
      <c r="D404" s="32"/>
      <c r="E404" s="10"/>
      <c r="F404" s="32"/>
      <c r="G404" s="10"/>
      <c r="H404" s="32"/>
      <c r="I404" s="10"/>
      <c r="J404" s="32"/>
      <c r="K404" s="10"/>
      <c r="L404" s="32"/>
      <c r="M404" s="10"/>
      <c r="N404" s="32"/>
      <c r="O404" s="10"/>
      <c r="P404" s="32"/>
      <c r="Q404" s="10"/>
      <c r="R404" s="32"/>
      <c r="S404" s="10"/>
      <c r="T404" s="32"/>
      <c r="U404" s="94"/>
      <c r="V404" s="32"/>
      <c r="W404" s="10"/>
      <c r="X404" s="32"/>
      <c r="Y404" s="10"/>
      <c r="Z404" s="32"/>
      <c r="AA404" s="10"/>
      <c r="AB404" s="32"/>
      <c r="AC404" s="10"/>
      <c r="AD404" s="32"/>
      <c r="AE404" s="10"/>
      <c r="AF404" s="32"/>
      <c r="AG404" s="10"/>
      <c r="AH404" s="32"/>
      <c r="AI404" s="10"/>
      <c r="AJ404" s="32"/>
      <c r="AK404" s="10"/>
      <c r="AL404" s="32"/>
      <c r="AM404" s="10"/>
      <c r="AN404" s="32"/>
      <c r="AO404" s="10"/>
      <c r="AP404" s="32"/>
      <c r="AQ404" s="10"/>
      <c r="AR404" s="244"/>
      <c r="AS404" s="10"/>
      <c r="AT404" s="32"/>
      <c r="AU404" s="10"/>
      <c r="AV404" s="244"/>
      <c r="AW404" s="10"/>
      <c r="AX404" s="244"/>
      <c r="AY404" s="7"/>
      <c r="AZ404" s="249"/>
      <c r="BA404" s="10"/>
      <c r="BB404" s="244"/>
      <c r="BC404" s="7"/>
      <c r="BD404" s="249"/>
      <c r="BE404" s="7"/>
      <c r="BF404" s="249"/>
      <c r="BG404" s="7"/>
      <c r="BH404" s="8"/>
      <c r="BI404" s="7"/>
      <c r="BJ404" s="249"/>
      <c r="BK404" s="7"/>
      <c r="BL404" s="249"/>
      <c r="BM404" s="7"/>
      <c r="BN404" s="249"/>
      <c r="BO404" s="7"/>
      <c r="BP404" s="249"/>
      <c r="BQ404" s="7"/>
      <c r="BR404" s="8"/>
      <c r="BS404" s="7"/>
      <c r="BT404" s="8"/>
      <c r="BV404" s="41"/>
      <c r="BW404" s="41">
        <f t="shared" si="37"/>
        <v>0</v>
      </c>
      <c r="BX404">
        <f t="shared" si="36"/>
        <v>0</v>
      </c>
    </row>
    <row r="405" spans="1:78">
      <c r="A405">
        <v>332</v>
      </c>
      <c r="B405" s="6"/>
      <c r="C405" s="10"/>
      <c r="D405" s="32"/>
      <c r="E405" s="10"/>
      <c r="F405" s="32"/>
      <c r="G405" s="10"/>
      <c r="H405" s="32"/>
      <c r="I405" s="10"/>
      <c r="J405" s="32"/>
      <c r="K405" s="10"/>
      <c r="L405" s="32"/>
      <c r="M405" s="10"/>
      <c r="N405" s="32"/>
      <c r="O405" s="10"/>
      <c r="P405" s="32"/>
      <c r="Q405" s="10"/>
      <c r="R405" s="32"/>
      <c r="S405" s="10"/>
      <c r="T405" s="32"/>
      <c r="U405" s="10"/>
      <c r="V405" s="32"/>
      <c r="W405" s="10"/>
      <c r="X405" s="32"/>
      <c r="Y405" s="10"/>
      <c r="Z405" s="32"/>
      <c r="AA405" s="10"/>
      <c r="AB405" s="32"/>
      <c r="AC405" s="10"/>
      <c r="AD405" s="32"/>
      <c r="AE405" s="10"/>
      <c r="AF405" s="32"/>
      <c r="AG405" s="10"/>
      <c r="AH405" s="32"/>
      <c r="AI405" s="10"/>
      <c r="AJ405" s="32"/>
      <c r="AK405" s="10"/>
      <c r="AL405" s="32"/>
      <c r="AM405" s="10"/>
      <c r="AN405" s="32"/>
      <c r="AO405" s="10"/>
      <c r="AP405" s="32"/>
      <c r="AQ405" s="10"/>
      <c r="AR405" s="244"/>
      <c r="AS405" s="10"/>
      <c r="AT405" s="32"/>
      <c r="AU405" s="10"/>
      <c r="AV405" s="244"/>
      <c r="AW405" s="10"/>
      <c r="AX405" s="244"/>
      <c r="AY405" s="7"/>
      <c r="AZ405" s="249"/>
      <c r="BA405" s="10"/>
      <c r="BB405" s="244"/>
      <c r="BC405" s="7"/>
      <c r="BD405" s="249"/>
      <c r="BE405" s="7"/>
      <c r="BF405" s="249"/>
      <c r="BG405" s="7"/>
      <c r="BH405" s="8"/>
      <c r="BI405" s="7"/>
      <c r="BJ405" s="249"/>
      <c r="BK405" s="7"/>
      <c r="BL405" s="249"/>
      <c r="BM405" s="7"/>
      <c r="BN405" s="249"/>
      <c r="BO405" s="7"/>
      <c r="BP405" s="249"/>
      <c r="BQ405" s="7"/>
      <c r="BR405" s="8"/>
      <c r="BS405" s="7"/>
      <c r="BT405" s="8"/>
      <c r="BV405" s="41"/>
      <c r="BW405" s="41">
        <f t="shared" si="37"/>
        <v>0</v>
      </c>
      <c r="BX405">
        <f t="shared" si="36"/>
        <v>0</v>
      </c>
    </row>
    <row r="406" spans="1:78">
      <c r="A406">
        <v>333</v>
      </c>
      <c r="B406" s="6"/>
      <c r="C406" s="10"/>
      <c r="D406" s="32"/>
      <c r="E406" s="10"/>
      <c r="F406" s="32"/>
      <c r="G406" s="10"/>
      <c r="H406" s="32"/>
      <c r="I406" s="10"/>
      <c r="J406" s="32"/>
      <c r="K406" s="10"/>
      <c r="L406" s="32"/>
      <c r="M406" s="10"/>
      <c r="N406" s="32"/>
      <c r="O406" s="10"/>
      <c r="P406" s="32"/>
      <c r="Q406" s="10"/>
      <c r="R406" s="32"/>
      <c r="S406" s="10"/>
      <c r="T406" s="32"/>
      <c r="U406" s="10"/>
      <c r="V406" s="32"/>
      <c r="W406" s="10"/>
      <c r="X406" s="32"/>
      <c r="Y406" s="10"/>
      <c r="Z406" s="32"/>
      <c r="AA406" s="10"/>
      <c r="AB406" s="32"/>
      <c r="AC406" s="10"/>
      <c r="AD406" s="32"/>
      <c r="AE406" s="10"/>
      <c r="AF406" s="32"/>
      <c r="AG406" s="10"/>
      <c r="AH406" s="32"/>
      <c r="AI406" s="10"/>
      <c r="AJ406" s="32"/>
      <c r="AK406" s="10"/>
      <c r="AL406" s="32"/>
      <c r="AM406" s="10"/>
      <c r="AN406" s="32"/>
      <c r="AO406" s="10"/>
      <c r="AP406" s="32"/>
      <c r="AQ406" s="10"/>
      <c r="AR406" s="244"/>
      <c r="AS406" s="10"/>
      <c r="AT406" s="32"/>
      <c r="AU406" s="10"/>
      <c r="AV406" s="244"/>
      <c r="AW406" s="10"/>
      <c r="AX406" s="244"/>
      <c r="AY406" s="7"/>
      <c r="AZ406" s="249"/>
      <c r="BA406" s="10"/>
      <c r="BB406" s="244"/>
      <c r="BC406" s="7"/>
      <c r="BD406" s="249"/>
      <c r="BE406" s="7"/>
      <c r="BF406" s="249"/>
      <c r="BG406" s="7"/>
      <c r="BH406" s="8"/>
      <c r="BI406" s="7"/>
      <c r="BJ406" s="249"/>
      <c r="BK406" s="7"/>
      <c r="BL406" s="249"/>
      <c r="BM406" s="7"/>
      <c r="BN406" s="249"/>
      <c r="BO406" s="7"/>
      <c r="BP406" s="249"/>
      <c r="BQ406" s="7"/>
      <c r="BR406" s="8"/>
      <c r="BS406" s="7"/>
      <c r="BT406" s="8"/>
      <c r="BV406" s="41"/>
      <c r="BW406" s="41">
        <f t="shared" si="37"/>
        <v>0</v>
      </c>
      <c r="BX406">
        <f t="shared" si="36"/>
        <v>0</v>
      </c>
    </row>
    <row r="407" spans="1:78">
      <c r="A407">
        <v>334</v>
      </c>
      <c r="B407" s="6"/>
      <c r="C407" s="10"/>
      <c r="D407" s="32"/>
      <c r="E407" s="10"/>
      <c r="F407" s="32"/>
      <c r="G407" s="10"/>
      <c r="H407" s="32"/>
      <c r="I407" s="10"/>
      <c r="J407" s="32"/>
      <c r="K407" s="10"/>
      <c r="L407" s="32"/>
      <c r="M407" s="10"/>
      <c r="N407" s="32"/>
      <c r="O407" s="10"/>
      <c r="P407" s="32"/>
      <c r="Q407" s="10"/>
      <c r="R407" s="32"/>
      <c r="S407" s="10"/>
      <c r="T407" s="32"/>
      <c r="U407" s="10"/>
      <c r="V407" s="32"/>
      <c r="W407" s="10"/>
      <c r="X407" s="32"/>
      <c r="Y407" s="10"/>
      <c r="Z407" s="32"/>
      <c r="AA407" s="10"/>
      <c r="AB407" s="32"/>
      <c r="AC407" s="10"/>
      <c r="AD407" s="32"/>
      <c r="AE407" s="10"/>
      <c r="AF407" s="32"/>
      <c r="AG407" s="10"/>
      <c r="AH407" s="32"/>
      <c r="AI407" s="10"/>
      <c r="AJ407" s="32"/>
      <c r="AK407" s="10"/>
      <c r="AL407" s="32"/>
      <c r="AM407" s="10"/>
      <c r="AN407" s="32"/>
      <c r="AO407" s="10"/>
      <c r="AP407" s="32"/>
      <c r="AQ407" s="10"/>
      <c r="AR407" s="244"/>
      <c r="AS407" s="10"/>
      <c r="AT407" s="32"/>
      <c r="AU407" s="10"/>
      <c r="AV407" s="244"/>
      <c r="AW407" s="10"/>
      <c r="AX407" s="244"/>
      <c r="AY407" s="7"/>
      <c r="AZ407" s="249"/>
      <c r="BA407" s="10"/>
      <c r="BB407" s="244"/>
      <c r="BC407" s="7"/>
      <c r="BD407" s="249"/>
      <c r="BE407" s="7"/>
      <c r="BF407" s="249"/>
      <c r="BG407" s="7"/>
      <c r="BH407" s="8"/>
      <c r="BI407" s="7"/>
      <c r="BJ407" s="249"/>
      <c r="BK407" s="7"/>
      <c r="BL407" s="249"/>
      <c r="BM407" s="7"/>
      <c r="BN407" s="249"/>
      <c r="BO407" s="7"/>
      <c r="BP407" s="249"/>
      <c r="BQ407" s="7"/>
      <c r="BR407" s="8"/>
      <c r="BS407" s="7"/>
      <c r="BT407" s="8"/>
      <c r="BV407" s="41"/>
      <c r="BW407" s="41">
        <f t="shared" si="37"/>
        <v>0</v>
      </c>
      <c r="BX407">
        <f t="shared" si="36"/>
        <v>0</v>
      </c>
    </row>
    <row r="408" spans="1:78">
      <c r="A408">
        <v>335</v>
      </c>
      <c r="B408" s="6"/>
      <c r="C408" s="10"/>
      <c r="D408" s="32"/>
      <c r="E408" s="10"/>
      <c r="F408" s="32"/>
      <c r="G408" s="10"/>
      <c r="H408" s="32"/>
      <c r="I408" s="10"/>
      <c r="J408" s="32"/>
      <c r="K408" s="94"/>
      <c r="L408" s="32"/>
      <c r="M408" s="10"/>
      <c r="N408" s="32"/>
      <c r="O408" s="10"/>
      <c r="P408" s="32"/>
      <c r="Q408" s="10"/>
      <c r="R408" s="32"/>
      <c r="S408" s="10"/>
      <c r="T408" s="32"/>
      <c r="U408" s="10"/>
      <c r="V408" s="32"/>
      <c r="W408" s="10"/>
      <c r="X408" s="32"/>
      <c r="Y408" s="10"/>
      <c r="Z408" s="32"/>
      <c r="AA408" s="10"/>
      <c r="AB408" s="32"/>
      <c r="AC408" s="10"/>
      <c r="AD408" s="32"/>
      <c r="AE408" s="10"/>
      <c r="AF408" s="32"/>
      <c r="AG408" s="10"/>
      <c r="AH408" s="32"/>
      <c r="AI408" s="10"/>
      <c r="AJ408" s="32"/>
      <c r="AK408" s="10"/>
      <c r="AL408" s="32"/>
      <c r="AM408" s="10"/>
      <c r="AN408" s="32"/>
      <c r="AO408" s="10"/>
      <c r="AP408" s="32"/>
      <c r="AQ408" s="10"/>
      <c r="AR408" s="244"/>
      <c r="AS408" s="10"/>
      <c r="AT408" s="32"/>
      <c r="AU408" s="10"/>
      <c r="AV408" s="244"/>
      <c r="AW408" s="10"/>
      <c r="AX408" s="244"/>
      <c r="AY408" s="7"/>
      <c r="AZ408" s="249"/>
      <c r="BA408" s="10"/>
      <c r="BB408" s="244"/>
      <c r="BC408" s="7"/>
      <c r="BD408" s="249"/>
      <c r="BE408" s="7"/>
      <c r="BF408" s="249"/>
      <c r="BG408" s="7"/>
      <c r="BH408" s="8"/>
      <c r="BI408" s="7"/>
      <c r="BJ408" s="249"/>
      <c r="BK408" s="7"/>
      <c r="BL408" s="249"/>
      <c r="BM408" s="7"/>
      <c r="BN408" s="249"/>
      <c r="BO408" s="7"/>
      <c r="BP408" s="249"/>
      <c r="BQ408" s="7"/>
      <c r="BR408" s="8"/>
      <c r="BS408" s="7"/>
      <c r="BT408" s="8"/>
      <c r="BV408" s="41"/>
      <c r="BW408" s="41">
        <f t="shared" si="37"/>
        <v>0</v>
      </c>
      <c r="BX408">
        <f t="shared" si="36"/>
        <v>0</v>
      </c>
      <c r="BZ408" s="39"/>
    </row>
    <row r="409" spans="1:78">
      <c r="A409">
        <v>336</v>
      </c>
      <c r="B409" s="6"/>
      <c r="C409" s="10"/>
      <c r="D409" s="32"/>
      <c r="E409" s="10"/>
      <c r="F409" s="32"/>
      <c r="G409" s="10"/>
      <c r="H409" s="32"/>
      <c r="I409" s="10"/>
      <c r="J409" s="32"/>
      <c r="K409" s="10"/>
      <c r="L409" s="32"/>
      <c r="M409" s="10"/>
      <c r="N409" s="32"/>
      <c r="O409" s="10"/>
      <c r="P409" s="32"/>
      <c r="Q409" s="10"/>
      <c r="R409" s="32"/>
      <c r="S409" s="10"/>
      <c r="T409" s="32"/>
      <c r="U409" s="10"/>
      <c r="V409" s="32"/>
      <c r="W409" s="10"/>
      <c r="X409" s="32"/>
      <c r="Y409" s="10"/>
      <c r="Z409" s="32"/>
      <c r="AA409" s="10"/>
      <c r="AB409" s="32"/>
      <c r="AC409" s="10"/>
      <c r="AD409" s="32"/>
      <c r="AE409" s="10"/>
      <c r="AF409" s="32"/>
      <c r="AG409" s="10"/>
      <c r="AH409" s="32"/>
      <c r="AI409" s="10"/>
      <c r="AJ409" s="32"/>
      <c r="AK409" s="10"/>
      <c r="AL409" s="32"/>
      <c r="AM409" s="10"/>
      <c r="AN409" s="32"/>
      <c r="AO409" s="10"/>
      <c r="AP409" s="32"/>
      <c r="AQ409" s="10"/>
      <c r="AR409" s="244"/>
      <c r="AS409" s="10"/>
      <c r="AT409" s="32"/>
      <c r="AU409" s="10"/>
      <c r="AV409" s="244"/>
      <c r="AW409" s="10"/>
      <c r="AX409" s="244"/>
      <c r="AY409" s="7"/>
      <c r="AZ409" s="249"/>
      <c r="BA409" s="10"/>
      <c r="BB409" s="244"/>
      <c r="BC409" s="7"/>
      <c r="BD409" s="249"/>
      <c r="BE409" s="7"/>
      <c r="BF409" s="249"/>
      <c r="BG409" s="7"/>
      <c r="BH409" s="8"/>
      <c r="BI409" s="7"/>
      <c r="BJ409" s="249"/>
      <c r="BK409" s="7"/>
      <c r="BL409" s="249"/>
      <c r="BM409" s="7"/>
      <c r="BN409" s="249"/>
      <c r="BO409" s="7"/>
      <c r="BP409" s="249"/>
      <c r="BQ409" s="7"/>
      <c r="BR409" s="8"/>
      <c r="BS409" s="7"/>
      <c r="BT409" s="8"/>
      <c r="BV409" s="41"/>
      <c r="BW409" s="41">
        <f t="shared" si="37"/>
        <v>0</v>
      </c>
      <c r="BX409">
        <f t="shared" si="36"/>
        <v>0</v>
      </c>
    </row>
    <row r="410" spans="1:78">
      <c r="A410">
        <v>337</v>
      </c>
      <c r="B410" s="6"/>
      <c r="C410" s="10"/>
      <c r="D410" s="32"/>
      <c r="E410" s="10"/>
      <c r="F410" s="32"/>
      <c r="G410" s="10"/>
      <c r="H410" s="32"/>
      <c r="I410" s="10"/>
      <c r="J410" s="32"/>
      <c r="K410" s="94"/>
      <c r="L410" s="32"/>
      <c r="M410" s="10"/>
      <c r="N410" s="32"/>
      <c r="O410" s="10"/>
      <c r="P410" s="32"/>
      <c r="Q410" s="10"/>
      <c r="R410" s="32"/>
      <c r="S410" s="10"/>
      <c r="T410" s="32"/>
      <c r="U410" s="10"/>
      <c r="V410" s="32"/>
      <c r="W410" s="10"/>
      <c r="X410" s="32"/>
      <c r="Y410" s="10"/>
      <c r="Z410" s="32"/>
      <c r="AA410" s="10"/>
      <c r="AB410" s="32"/>
      <c r="AC410" s="10"/>
      <c r="AD410" s="32"/>
      <c r="AE410" s="10"/>
      <c r="AF410" s="32"/>
      <c r="AG410" s="10"/>
      <c r="AH410" s="32"/>
      <c r="AI410" s="10"/>
      <c r="AJ410" s="32"/>
      <c r="AK410" s="10"/>
      <c r="AL410" s="32"/>
      <c r="AM410" s="10"/>
      <c r="AN410" s="32"/>
      <c r="AO410" s="10"/>
      <c r="AP410" s="32"/>
      <c r="AQ410" s="10"/>
      <c r="AR410" s="244"/>
      <c r="AS410" s="10"/>
      <c r="AT410" s="32"/>
      <c r="AU410" s="10"/>
      <c r="AV410" s="244"/>
      <c r="AW410" s="10"/>
      <c r="AX410" s="244"/>
      <c r="AY410" s="7"/>
      <c r="AZ410" s="249"/>
      <c r="BA410" s="10"/>
      <c r="BB410" s="244"/>
      <c r="BC410" s="7"/>
      <c r="BD410" s="249"/>
      <c r="BE410" s="7"/>
      <c r="BF410" s="249"/>
      <c r="BG410" s="7"/>
      <c r="BH410" s="8"/>
      <c r="BI410" s="7"/>
      <c r="BJ410" s="249"/>
      <c r="BK410" s="7"/>
      <c r="BL410" s="249"/>
      <c r="BM410" s="7"/>
      <c r="BN410" s="249"/>
      <c r="BO410" s="7"/>
      <c r="BP410" s="249"/>
      <c r="BQ410" s="7"/>
      <c r="BR410" s="8"/>
      <c r="BS410" s="7"/>
      <c r="BT410" s="8"/>
      <c r="BV410" s="41"/>
      <c r="BW410" s="41">
        <f t="shared" si="37"/>
        <v>0</v>
      </c>
      <c r="BX410">
        <f t="shared" si="36"/>
        <v>0</v>
      </c>
      <c r="BZ410" s="39"/>
    </row>
    <row r="411" spans="1:78">
      <c r="A411">
        <v>338</v>
      </c>
      <c r="B411" s="6"/>
      <c r="C411" s="10"/>
      <c r="D411" s="32"/>
      <c r="E411" s="10"/>
      <c r="F411" s="32"/>
      <c r="G411" s="10"/>
      <c r="H411" s="32"/>
      <c r="I411" s="10"/>
      <c r="J411" s="32"/>
      <c r="K411" s="10"/>
      <c r="L411" s="32"/>
      <c r="M411" s="10"/>
      <c r="N411" s="32"/>
      <c r="O411" s="10"/>
      <c r="P411" s="32"/>
      <c r="Q411" s="10"/>
      <c r="R411" s="32"/>
      <c r="S411" s="10"/>
      <c r="T411" s="32"/>
      <c r="U411" s="10"/>
      <c r="V411" s="32"/>
      <c r="W411" s="10"/>
      <c r="X411" s="32"/>
      <c r="Y411" s="10"/>
      <c r="Z411" s="32"/>
      <c r="AA411" s="10"/>
      <c r="AB411" s="32"/>
      <c r="AC411" s="10"/>
      <c r="AD411" s="32"/>
      <c r="AE411" s="10"/>
      <c r="AF411" s="32"/>
      <c r="AG411" s="10"/>
      <c r="AH411" s="32"/>
      <c r="AI411" s="10"/>
      <c r="AJ411" s="32"/>
      <c r="AK411" s="10"/>
      <c r="AL411" s="32"/>
      <c r="AM411" s="10"/>
      <c r="AN411" s="32"/>
      <c r="AO411" s="10"/>
      <c r="AP411" s="32"/>
      <c r="AQ411" s="10"/>
      <c r="AR411" s="244"/>
      <c r="AS411" s="10"/>
      <c r="AT411" s="32"/>
      <c r="AU411" s="10"/>
      <c r="AV411" s="244"/>
      <c r="AW411" s="10"/>
      <c r="AX411" s="244"/>
      <c r="AY411" s="7"/>
      <c r="AZ411" s="249"/>
      <c r="BA411" s="10"/>
      <c r="BB411" s="244"/>
      <c r="BC411" s="7"/>
      <c r="BD411" s="249"/>
      <c r="BE411" s="7"/>
      <c r="BF411" s="249"/>
      <c r="BG411" s="7"/>
      <c r="BH411" s="8"/>
      <c r="BI411" s="7"/>
      <c r="BJ411" s="249"/>
      <c r="BK411" s="7"/>
      <c r="BL411" s="249"/>
      <c r="BM411" s="7"/>
      <c r="BN411" s="249"/>
      <c r="BO411" s="7"/>
      <c r="BP411" s="249"/>
      <c r="BQ411" s="7"/>
      <c r="BR411" s="8"/>
      <c r="BS411" s="7"/>
      <c r="BT411" s="8"/>
      <c r="BV411" s="41"/>
      <c r="BW411" s="41">
        <f t="shared" si="37"/>
        <v>0</v>
      </c>
      <c r="BX411">
        <f t="shared" si="36"/>
        <v>0</v>
      </c>
    </row>
    <row r="412" spans="1:78">
      <c r="A412">
        <v>339</v>
      </c>
      <c r="B412" s="6"/>
      <c r="C412" s="10"/>
      <c r="D412" s="32"/>
      <c r="E412" s="10"/>
      <c r="F412" s="32"/>
      <c r="G412" s="10"/>
      <c r="H412" s="32"/>
      <c r="I412" s="10"/>
      <c r="J412" s="32"/>
      <c r="K412" s="10"/>
      <c r="L412" s="32"/>
      <c r="M412" s="10"/>
      <c r="N412" s="32"/>
      <c r="O412" s="10"/>
      <c r="P412" s="32"/>
      <c r="Q412" s="10"/>
      <c r="R412" s="32"/>
      <c r="S412" s="10"/>
      <c r="T412" s="32"/>
      <c r="U412" s="10"/>
      <c r="V412" s="32"/>
      <c r="W412" s="10"/>
      <c r="X412" s="32"/>
      <c r="Y412" s="10"/>
      <c r="Z412" s="32"/>
      <c r="AA412" s="10"/>
      <c r="AB412" s="32"/>
      <c r="AC412" s="10"/>
      <c r="AD412" s="32"/>
      <c r="AE412" s="10"/>
      <c r="AF412" s="32"/>
      <c r="AG412" s="10"/>
      <c r="AH412" s="32"/>
      <c r="AI412" s="10"/>
      <c r="AJ412" s="32"/>
      <c r="AK412" s="10"/>
      <c r="AL412" s="32"/>
      <c r="AM412" s="10"/>
      <c r="AN412" s="32"/>
      <c r="AO412" s="10"/>
      <c r="AP412" s="32"/>
      <c r="AQ412" s="10"/>
      <c r="AR412" s="244"/>
      <c r="AS412" s="10"/>
      <c r="AT412" s="32"/>
      <c r="AU412" s="10"/>
      <c r="AV412" s="244"/>
      <c r="AW412" s="10"/>
      <c r="AX412" s="244"/>
      <c r="AY412" s="7"/>
      <c r="AZ412" s="249"/>
      <c r="BA412" s="10"/>
      <c r="BB412" s="244"/>
      <c r="BC412" s="7"/>
      <c r="BD412" s="249"/>
      <c r="BE412" s="7"/>
      <c r="BF412" s="249"/>
      <c r="BG412" s="7"/>
      <c r="BH412" s="8"/>
      <c r="BI412" s="7"/>
      <c r="BJ412" s="249"/>
      <c r="BK412" s="7"/>
      <c r="BL412" s="249"/>
      <c r="BM412" s="7"/>
      <c r="BN412" s="249"/>
      <c r="BO412" s="7"/>
      <c r="BP412" s="249"/>
      <c r="BQ412" s="7"/>
      <c r="BR412" s="8"/>
      <c r="BS412" s="7"/>
      <c r="BT412" s="8"/>
      <c r="BV412" s="41"/>
      <c r="BW412" s="41">
        <f t="shared" si="37"/>
        <v>0</v>
      </c>
      <c r="BX412">
        <f t="shared" si="36"/>
        <v>0</v>
      </c>
    </row>
    <row r="413" spans="1:78">
      <c r="A413">
        <v>340</v>
      </c>
      <c r="B413" s="6"/>
      <c r="C413" s="10"/>
      <c r="D413" s="32"/>
      <c r="E413" s="10"/>
      <c r="F413" s="32"/>
      <c r="G413" s="10"/>
      <c r="H413" s="32"/>
      <c r="I413" s="10"/>
      <c r="J413" s="32"/>
      <c r="K413" s="10"/>
      <c r="L413" s="32"/>
      <c r="M413" s="10"/>
      <c r="N413" s="32"/>
      <c r="O413" s="10"/>
      <c r="P413" s="32"/>
      <c r="Q413" s="10"/>
      <c r="R413" s="32"/>
      <c r="S413" s="10"/>
      <c r="T413" s="32"/>
      <c r="U413" s="10"/>
      <c r="V413" s="32"/>
      <c r="W413" s="10"/>
      <c r="X413" s="32"/>
      <c r="Y413" s="10"/>
      <c r="Z413" s="32"/>
      <c r="AA413" s="10"/>
      <c r="AB413" s="32"/>
      <c r="AC413" s="10"/>
      <c r="AD413" s="32"/>
      <c r="AE413" s="10"/>
      <c r="AF413" s="32"/>
      <c r="AG413" s="10"/>
      <c r="AH413" s="32"/>
      <c r="AI413" s="10"/>
      <c r="AJ413" s="32"/>
      <c r="AK413" s="10"/>
      <c r="AL413" s="32"/>
      <c r="AM413" s="10"/>
      <c r="AN413" s="32"/>
      <c r="AO413" s="10"/>
      <c r="AP413" s="32"/>
      <c r="AQ413" s="10"/>
      <c r="AR413" s="244"/>
      <c r="AS413" s="10"/>
      <c r="AT413" s="32"/>
      <c r="AU413" s="10"/>
      <c r="AV413" s="244"/>
      <c r="AW413" s="10"/>
      <c r="AX413" s="244"/>
      <c r="AY413" s="7"/>
      <c r="AZ413" s="249"/>
      <c r="BA413" s="10"/>
      <c r="BB413" s="244"/>
      <c r="BC413" s="7"/>
      <c r="BD413" s="249"/>
      <c r="BE413" s="7"/>
      <c r="BF413" s="249"/>
      <c r="BG413" s="7"/>
      <c r="BH413" s="8"/>
      <c r="BI413" s="7"/>
      <c r="BJ413" s="249"/>
      <c r="BK413" s="7"/>
      <c r="BL413" s="249"/>
      <c r="BM413" s="7"/>
      <c r="BN413" s="249"/>
      <c r="BO413" s="7"/>
      <c r="BP413" s="249"/>
      <c r="BQ413" s="7"/>
      <c r="BR413" s="8"/>
      <c r="BS413" s="7"/>
      <c r="BT413" s="8"/>
      <c r="BV413" s="41"/>
      <c r="BW413" s="41">
        <f t="shared" si="37"/>
        <v>0</v>
      </c>
      <c r="BX413">
        <f t="shared" si="36"/>
        <v>0</v>
      </c>
    </row>
    <row r="414" spans="1:78">
      <c r="A414">
        <v>341</v>
      </c>
      <c r="B414" s="6"/>
      <c r="C414" s="10"/>
      <c r="D414" s="32"/>
      <c r="E414" s="10"/>
      <c r="F414" s="32"/>
      <c r="G414" s="10"/>
      <c r="H414" s="32"/>
      <c r="I414" s="10"/>
      <c r="J414" s="32"/>
      <c r="K414" s="10"/>
      <c r="L414" s="32"/>
      <c r="M414" s="10"/>
      <c r="N414" s="32"/>
      <c r="O414" s="10"/>
      <c r="P414" s="32"/>
      <c r="Q414" s="10"/>
      <c r="R414" s="32"/>
      <c r="S414" s="10"/>
      <c r="T414" s="32"/>
      <c r="U414" s="10"/>
      <c r="V414" s="32"/>
      <c r="W414" s="10"/>
      <c r="X414" s="32"/>
      <c r="Y414" s="10"/>
      <c r="Z414" s="32"/>
      <c r="AA414" s="10"/>
      <c r="AB414" s="32"/>
      <c r="AC414" s="10"/>
      <c r="AD414" s="32"/>
      <c r="AE414" s="10"/>
      <c r="AF414" s="32"/>
      <c r="AG414" s="10"/>
      <c r="AH414" s="32"/>
      <c r="AI414" s="10"/>
      <c r="AJ414" s="32"/>
      <c r="AK414" s="10"/>
      <c r="AL414" s="32"/>
      <c r="AM414" s="10"/>
      <c r="AN414" s="32"/>
      <c r="AO414" s="10"/>
      <c r="AP414" s="32"/>
      <c r="AQ414" s="10"/>
      <c r="AR414" s="244"/>
      <c r="AS414" s="10"/>
      <c r="AT414" s="32"/>
      <c r="AU414" s="10"/>
      <c r="AV414" s="244"/>
      <c r="AW414" s="10"/>
      <c r="AX414" s="244"/>
      <c r="AY414" s="7"/>
      <c r="AZ414" s="249"/>
      <c r="BA414" s="10"/>
      <c r="BB414" s="244"/>
      <c r="BC414" s="7"/>
      <c r="BD414" s="249"/>
      <c r="BE414" s="7"/>
      <c r="BF414" s="249"/>
      <c r="BG414" s="7"/>
      <c r="BH414" s="8"/>
      <c r="BI414" s="7"/>
      <c r="BJ414" s="249"/>
      <c r="BK414" s="7"/>
      <c r="BL414" s="249"/>
      <c r="BM414" s="7"/>
      <c r="BN414" s="249"/>
      <c r="BO414" s="7"/>
      <c r="BP414" s="249"/>
      <c r="BQ414" s="7"/>
      <c r="BR414" s="8"/>
      <c r="BS414" s="7"/>
      <c r="BT414" s="8"/>
      <c r="BV414" s="41"/>
      <c r="BW414" s="41">
        <f t="shared" si="37"/>
        <v>0</v>
      </c>
      <c r="BX414">
        <f t="shared" si="36"/>
        <v>0</v>
      </c>
    </row>
    <row r="415" spans="1:78">
      <c r="A415">
        <v>342</v>
      </c>
      <c r="B415" s="6"/>
      <c r="C415" s="10"/>
      <c r="D415" s="32"/>
      <c r="E415" s="10"/>
      <c r="F415" s="32"/>
      <c r="G415" s="10"/>
      <c r="H415" s="32"/>
      <c r="I415" s="10"/>
      <c r="J415" s="32"/>
      <c r="K415" s="94"/>
      <c r="L415" s="32"/>
      <c r="M415" s="10"/>
      <c r="N415" s="32"/>
      <c r="O415" s="10"/>
      <c r="P415" s="32"/>
      <c r="Q415" s="10"/>
      <c r="R415" s="32"/>
      <c r="S415" s="10"/>
      <c r="T415" s="32"/>
      <c r="U415" s="10"/>
      <c r="V415" s="32"/>
      <c r="W415" s="10"/>
      <c r="X415" s="32"/>
      <c r="Y415" s="10"/>
      <c r="Z415" s="32"/>
      <c r="AA415" s="10"/>
      <c r="AB415" s="32"/>
      <c r="AC415" s="10"/>
      <c r="AD415" s="32"/>
      <c r="AE415" s="10"/>
      <c r="AF415" s="32"/>
      <c r="AG415" s="10"/>
      <c r="AH415" s="32"/>
      <c r="AI415" s="10"/>
      <c r="AJ415" s="32"/>
      <c r="AK415" s="10"/>
      <c r="AL415" s="32"/>
      <c r="AM415" s="10"/>
      <c r="AN415" s="32"/>
      <c r="AO415" s="10"/>
      <c r="AP415" s="32"/>
      <c r="AQ415" s="10"/>
      <c r="AR415" s="244"/>
      <c r="AS415" s="10"/>
      <c r="AT415" s="32"/>
      <c r="AU415" s="10"/>
      <c r="AV415" s="244"/>
      <c r="AW415" s="10"/>
      <c r="AX415" s="244"/>
      <c r="AY415" s="7"/>
      <c r="AZ415" s="249"/>
      <c r="BA415" s="10"/>
      <c r="BB415" s="244"/>
      <c r="BC415" s="7"/>
      <c r="BD415" s="249"/>
      <c r="BE415" s="7"/>
      <c r="BF415" s="249"/>
      <c r="BG415" s="7"/>
      <c r="BH415" s="8"/>
      <c r="BI415" s="7"/>
      <c r="BJ415" s="249"/>
      <c r="BK415" s="7"/>
      <c r="BL415" s="249"/>
      <c r="BM415" s="7"/>
      <c r="BN415" s="249"/>
      <c r="BO415" s="7"/>
      <c r="BP415" s="249"/>
      <c r="BQ415" s="7"/>
      <c r="BR415" s="8"/>
      <c r="BS415" s="7"/>
      <c r="BT415" s="8"/>
      <c r="BV415" s="41"/>
      <c r="BW415" s="41">
        <f t="shared" si="37"/>
        <v>0</v>
      </c>
      <c r="BX415">
        <f t="shared" si="36"/>
        <v>0</v>
      </c>
      <c r="BZ415" s="39"/>
    </row>
    <row r="416" spans="1:78">
      <c r="A416">
        <v>343</v>
      </c>
      <c r="B416" s="6"/>
      <c r="C416" s="10"/>
      <c r="D416" s="32"/>
      <c r="E416" s="10"/>
      <c r="F416" s="32"/>
      <c r="G416" s="10"/>
      <c r="H416" s="32"/>
      <c r="I416" s="10"/>
      <c r="J416" s="32"/>
      <c r="K416" s="94"/>
      <c r="L416" s="32"/>
      <c r="M416" s="10"/>
      <c r="N416" s="32"/>
      <c r="O416" s="10"/>
      <c r="P416" s="32"/>
      <c r="Q416" s="10"/>
      <c r="R416" s="32"/>
      <c r="S416" s="10"/>
      <c r="T416" s="32"/>
      <c r="U416" s="10"/>
      <c r="V416" s="32"/>
      <c r="W416" s="10"/>
      <c r="X416" s="32"/>
      <c r="Y416" s="10"/>
      <c r="Z416" s="32"/>
      <c r="AA416" s="10"/>
      <c r="AB416" s="32"/>
      <c r="AC416" s="10"/>
      <c r="AD416" s="32"/>
      <c r="AE416" s="10"/>
      <c r="AF416" s="32"/>
      <c r="AG416" s="10"/>
      <c r="AH416" s="32"/>
      <c r="AI416" s="10"/>
      <c r="AJ416" s="32"/>
      <c r="AK416" s="10"/>
      <c r="AL416" s="32"/>
      <c r="AM416" s="10"/>
      <c r="AN416" s="32"/>
      <c r="AO416" s="10"/>
      <c r="AP416" s="32"/>
      <c r="AQ416" s="10"/>
      <c r="AR416" s="244"/>
      <c r="AS416" s="10"/>
      <c r="AT416" s="32"/>
      <c r="AU416" s="10"/>
      <c r="AV416" s="244"/>
      <c r="AW416" s="10"/>
      <c r="AX416" s="244"/>
      <c r="AY416" s="7"/>
      <c r="AZ416" s="249"/>
      <c r="BA416" s="10"/>
      <c r="BB416" s="244"/>
      <c r="BC416" s="7"/>
      <c r="BD416" s="249"/>
      <c r="BE416" s="7"/>
      <c r="BF416" s="249"/>
      <c r="BG416" s="7"/>
      <c r="BH416" s="8"/>
      <c r="BI416" s="7"/>
      <c r="BJ416" s="249"/>
      <c r="BK416" s="7"/>
      <c r="BL416" s="249"/>
      <c r="BM416" s="7"/>
      <c r="BN416" s="249"/>
      <c r="BO416" s="7"/>
      <c r="BP416" s="249"/>
      <c r="BQ416" s="7"/>
      <c r="BR416" s="8"/>
      <c r="BS416" s="7"/>
      <c r="BT416" s="8"/>
      <c r="BV416" s="41"/>
      <c r="BW416" s="41">
        <f t="shared" si="37"/>
        <v>0</v>
      </c>
      <c r="BX416">
        <f t="shared" si="36"/>
        <v>0</v>
      </c>
      <c r="BZ416" s="39"/>
    </row>
    <row r="417" spans="1:78">
      <c r="A417">
        <v>344</v>
      </c>
      <c r="B417" s="6"/>
      <c r="C417" s="10"/>
      <c r="D417" s="32"/>
      <c r="E417" s="10"/>
      <c r="F417" s="32"/>
      <c r="G417" s="10"/>
      <c r="H417" s="32"/>
      <c r="I417" s="10"/>
      <c r="J417" s="32"/>
      <c r="K417" s="94"/>
      <c r="L417" s="32"/>
      <c r="M417" s="10"/>
      <c r="N417" s="32"/>
      <c r="O417" s="10"/>
      <c r="P417" s="32"/>
      <c r="Q417" s="10"/>
      <c r="R417" s="32"/>
      <c r="S417" s="10"/>
      <c r="T417" s="32"/>
      <c r="U417" s="10"/>
      <c r="V417" s="32"/>
      <c r="W417" s="10"/>
      <c r="X417" s="32"/>
      <c r="Y417" s="10"/>
      <c r="Z417" s="32"/>
      <c r="AA417" s="10"/>
      <c r="AB417" s="32"/>
      <c r="AC417" s="10"/>
      <c r="AD417" s="32"/>
      <c r="AE417" s="10"/>
      <c r="AF417" s="32"/>
      <c r="AG417" s="10"/>
      <c r="AH417" s="32"/>
      <c r="AI417" s="10"/>
      <c r="AJ417" s="32"/>
      <c r="AK417" s="10"/>
      <c r="AL417" s="32"/>
      <c r="AM417" s="10"/>
      <c r="AN417" s="32"/>
      <c r="AO417" s="10"/>
      <c r="AP417" s="32"/>
      <c r="AQ417" s="10"/>
      <c r="AR417" s="244"/>
      <c r="AS417" s="10"/>
      <c r="AT417" s="32"/>
      <c r="AU417" s="10"/>
      <c r="AV417" s="244"/>
      <c r="AW417" s="10"/>
      <c r="AX417" s="244"/>
      <c r="AY417" s="7"/>
      <c r="AZ417" s="249"/>
      <c r="BA417" s="10"/>
      <c r="BB417" s="244"/>
      <c r="BC417" s="7"/>
      <c r="BD417" s="249"/>
      <c r="BE417" s="7"/>
      <c r="BF417" s="249"/>
      <c r="BG417" s="7"/>
      <c r="BH417" s="8"/>
      <c r="BI417" s="7"/>
      <c r="BJ417" s="249"/>
      <c r="BK417" s="7"/>
      <c r="BL417" s="249"/>
      <c r="BM417" s="7"/>
      <c r="BN417" s="249"/>
      <c r="BO417" s="7"/>
      <c r="BP417" s="249"/>
      <c r="BQ417" s="7"/>
      <c r="BR417" s="8"/>
      <c r="BS417" s="7"/>
      <c r="BT417" s="8"/>
      <c r="BV417" s="41"/>
      <c r="BW417" s="41">
        <f t="shared" si="37"/>
        <v>0</v>
      </c>
      <c r="BX417">
        <f t="shared" si="36"/>
        <v>0</v>
      </c>
      <c r="BZ417" s="39"/>
    </row>
    <row r="418" spans="1:78">
      <c r="A418">
        <v>345</v>
      </c>
      <c r="B418" s="6"/>
      <c r="C418" s="10"/>
      <c r="D418" s="32"/>
      <c r="E418" s="10"/>
      <c r="F418" s="32"/>
      <c r="G418" s="10"/>
      <c r="H418" s="32"/>
      <c r="I418" s="10"/>
      <c r="J418" s="32"/>
      <c r="K418" s="10"/>
      <c r="L418" s="32"/>
      <c r="M418" s="10"/>
      <c r="N418" s="32"/>
      <c r="O418" s="10"/>
      <c r="P418" s="32"/>
      <c r="Q418" s="10"/>
      <c r="R418" s="32"/>
      <c r="S418" s="10"/>
      <c r="T418" s="32"/>
      <c r="U418" s="10"/>
      <c r="V418" s="32"/>
      <c r="W418" s="10"/>
      <c r="X418" s="32"/>
      <c r="Y418" s="10"/>
      <c r="Z418" s="32"/>
      <c r="AA418" s="10"/>
      <c r="AB418" s="32"/>
      <c r="AC418" s="10"/>
      <c r="AD418" s="32"/>
      <c r="AE418" s="10"/>
      <c r="AF418" s="32"/>
      <c r="AG418" s="10"/>
      <c r="AH418" s="32"/>
      <c r="AI418" s="10"/>
      <c r="AJ418" s="32"/>
      <c r="AK418" s="10"/>
      <c r="AL418" s="32"/>
      <c r="AM418" s="10"/>
      <c r="AN418" s="32"/>
      <c r="AO418" s="10"/>
      <c r="AP418" s="32"/>
      <c r="AQ418" s="10"/>
      <c r="AR418" s="244"/>
      <c r="AS418" s="10"/>
      <c r="AT418" s="32"/>
      <c r="AU418" s="10"/>
      <c r="AV418" s="244"/>
      <c r="AW418" s="10"/>
      <c r="AX418" s="244"/>
      <c r="AY418" s="7"/>
      <c r="AZ418" s="249"/>
      <c r="BA418" s="10"/>
      <c r="BB418" s="244"/>
      <c r="BC418" s="7"/>
      <c r="BD418" s="249"/>
      <c r="BE418" s="7"/>
      <c r="BF418" s="249"/>
      <c r="BG418" s="7"/>
      <c r="BH418" s="8"/>
      <c r="BI418" s="7"/>
      <c r="BJ418" s="249"/>
      <c r="BK418" s="7"/>
      <c r="BL418" s="249"/>
      <c r="BM418" s="7"/>
      <c r="BN418" s="249"/>
      <c r="BO418" s="7"/>
      <c r="BP418" s="249"/>
      <c r="BQ418" s="7"/>
      <c r="BR418" s="8"/>
      <c r="BS418" s="7"/>
      <c r="BT418" s="8"/>
      <c r="BV418" s="41"/>
      <c r="BW418" s="41">
        <f t="shared" si="37"/>
        <v>0</v>
      </c>
      <c r="BX418">
        <f t="shared" si="36"/>
        <v>0</v>
      </c>
    </row>
    <row r="419" spans="1:78">
      <c r="A419">
        <v>346</v>
      </c>
      <c r="B419" s="6"/>
      <c r="C419" s="10"/>
      <c r="D419" s="32"/>
      <c r="E419" s="10"/>
      <c r="F419" s="32"/>
      <c r="G419" s="10"/>
      <c r="H419" s="32"/>
      <c r="I419" s="10"/>
      <c r="J419" s="32"/>
      <c r="K419" s="94"/>
      <c r="L419" s="32"/>
      <c r="M419" s="10"/>
      <c r="N419" s="32"/>
      <c r="O419" s="10"/>
      <c r="P419" s="32"/>
      <c r="Q419" s="10"/>
      <c r="R419" s="32"/>
      <c r="S419" s="10"/>
      <c r="T419" s="32"/>
      <c r="U419" s="10"/>
      <c r="V419" s="32"/>
      <c r="W419" s="10"/>
      <c r="X419" s="32"/>
      <c r="Y419" s="10"/>
      <c r="Z419" s="32"/>
      <c r="AA419" s="10"/>
      <c r="AB419" s="32"/>
      <c r="AC419" s="10"/>
      <c r="AD419" s="32"/>
      <c r="AE419" s="10"/>
      <c r="AF419" s="32"/>
      <c r="AG419" s="10"/>
      <c r="AH419" s="32"/>
      <c r="AI419" s="10"/>
      <c r="AJ419" s="32"/>
      <c r="AK419" s="10"/>
      <c r="AL419" s="32"/>
      <c r="AM419" s="10"/>
      <c r="AN419" s="32"/>
      <c r="AO419" s="10"/>
      <c r="AP419" s="32"/>
      <c r="AQ419" s="10"/>
      <c r="AR419" s="244"/>
      <c r="AS419" s="10"/>
      <c r="AT419" s="32"/>
      <c r="AU419" s="10"/>
      <c r="AV419" s="244"/>
      <c r="AW419" s="10"/>
      <c r="AX419" s="244"/>
      <c r="AY419" s="7"/>
      <c r="AZ419" s="249"/>
      <c r="BA419" s="10"/>
      <c r="BB419" s="244"/>
      <c r="BC419" s="7"/>
      <c r="BD419" s="249"/>
      <c r="BE419" s="7"/>
      <c r="BF419" s="249"/>
      <c r="BG419" s="7"/>
      <c r="BH419" s="8"/>
      <c r="BI419" s="7"/>
      <c r="BJ419" s="249"/>
      <c r="BK419" s="7"/>
      <c r="BL419" s="249"/>
      <c r="BM419" s="7"/>
      <c r="BN419" s="249"/>
      <c r="BO419" s="7"/>
      <c r="BP419" s="249"/>
      <c r="BQ419" s="7"/>
      <c r="BR419" s="8"/>
      <c r="BS419" s="7"/>
      <c r="BT419" s="8"/>
      <c r="BV419" s="41"/>
      <c r="BW419" s="41">
        <f t="shared" si="37"/>
        <v>0</v>
      </c>
      <c r="BX419">
        <f t="shared" si="36"/>
        <v>0</v>
      </c>
      <c r="BZ419" s="39"/>
    </row>
    <row r="420" spans="1:78">
      <c r="A420">
        <v>347</v>
      </c>
      <c r="B420" s="6"/>
      <c r="C420" s="10"/>
      <c r="D420" s="32"/>
      <c r="E420" s="10"/>
      <c r="F420" s="32"/>
      <c r="G420" s="10"/>
      <c r="H420" s="32"/>
      <c r="I420" s="10"/>
      <c r="J420" s="32"/>
      <c r="K420" s="94"/>
      <c r="L420" s="32"/>
      <c r="M420" s="10"/>
      <c r="N420" s="32"/>
      <c r="O420" s="10"/>
      <c r="P420" s="32"/>
      <c r="Q420" s="10"/>
      <c r="R420" s="32"/>
      <c r="S420" s="10"/>
      <c r="T420" s="32"/>
      <c r="U420" s="94"/>
      <c r="V420" s="32"/>
      <c r="W420" s="10"/>
      <c r="X420" s="32"/>
      <c r="Y420" s="10"/>
      <c r="Z420" s="32"/>
      <c r="AA420" s="10"/>
      <c r="AB420" s="32"/>
      <c r="AC420" s="10"/>
      <c r="AD420" s="32"/>
      <c r="AE420" s="10"/>
      <c r="AF420" s="32"/>
      <c r="AG420" s="10"/>
      <c r="AH420" s="32"/>
      <c r="AI420" s="10"/>
      <c r="AJ420" s="32"/>
      <c r="AK420" s="10"/>
      <c r="AL420" s="32"/>
      <c r="AM420" s="10"/>
      <c r="AN420" s="32"/>
      <c r="AO420" s="10"/>
      <c r="AP420" s="32"/>
      <c r="AQ420" s="10"/>
      <c r="AR420" s="244"/>
      <c r="AS420" s="10"/>
      <c r="AT420" s="32"/>
      <c r="AU420" s="10"/>
      <c r="AV420" s="244"/>
      <c r="AW420" s="10"/>
      <c r="AX420" s="244"/>
      <c r="AY420" s="7"/>
      <c r="AZ420" s="249"/>
      <c r="BA420" s="10"/>
      <c r="BB420" s="244"/>
      <c r="BC420" s="7"/>
      <c r="BD420" s="249"/>
      <c r="BE420" s="7"/>
      <c r="BF420" s="249"/>
      <c r="BG420" s="7"/>
      <c r="BH420" s="8"/>
      <c r="BI420" s="7"/>
      <c r="BJ420" s="249"/>
      <c r="BK420" s="7"/>
      <c r="BL420" s="249"/>
      <c r="BM420" s="7"/>
      <c r="BN420" s="249"/>
      <c r="BO420" s="7"/>
      <c r="BP420" s="249"/>
      <c r="BQ420" s="7"/>
      <c r="BR420" s="8"/>
      <c r="BS420" s="7"/>
      <c r="BT420" s="8"/>
      <c r="BV420" s="41"/>
      <c r="BW420" s="41">
        <f t="shared" si="37"/>
        <v>0</v>
      </c>
      <c r="BX420">
        <f t="shared" si="36"/>
        <v>0</v>
      </c>
      <c r="BZ420" s="39"/>
    </row>
    <row r="421" spans="1:78">
      <c r="A421">
        <v>348</v>
      </c>
      <c r="B421" s="6"/>
      <c r="C421" s="10"/>
      <c r="D421" s="32"/>
      <c r="E421" s="10"/>
      <c r="F421" s="32"/>
      <c r="G421" s="10"/>
      <c r="H421" s="32"/>
      <c r="I421" s="10"/>
      <c r="J421" s="32"/>
      <c r="K421" s="94"/>
      <c r="L421" s="32"/>
      <c r="M421" s="10"/>
      <c r="N421" s="32"/>
      <c r="O421" s="10"/>
      <c r="P421" s="32"/>
      <c r="Q421" s="10"/>
      <c r="R421" s="32"/>
      <c r="S421" s="10"/>
      <c r="T421" s="32"/>
      <c r="U421" s="10"/>
      <c r="V421" s="32"/>
      <c r="W421" s="10"/>
      <c r="X421" s="32"/>
      <c r="Y421" s="10"/>
      <c r="Z421" s="32"/>
      <c r="AA421" s="10"/>
      <c r="AB421" s="32"/>
      <c r="AC421" s="10"/>
      <c r="AD421" s="32"/>
      <c r="AE421" s="10"/>
      <c r="AF421" s="32"/>
      <c r="AG421" s="10"/>
      <c r="AH421" s="32"/>
      <c r="AI421" s="10"/>
      <c r="AJ421" s="32"/>
      <c r="AK421" s="10"/>
      <c r="AL421" s="32"/>
      <c r="AM421" s="10"/>
      <c r="AN421" s="32"/>
      <c r="AO421" s="10"/>
      <c r="AP421" s="32"/>
      <c r="AQ421" s="10"/>
      <c r="AR421" s="244"/>
      <c r="AS421" s="10"/>
      <c r="AT421" s="32"/>
      <c r="AU421" s="10"/>
      <c r="AV421" s="244"/>
      <c r="AW421" s="10"/>
      <c r="AX421" s="244"/>
      <c r="AY421" s="7"/>
      <c r="AZ421" s="249"/>
      <c r="BA421" s="10"/>
      <c r="BB421" s="244"/>
      <c r="BC421" s="7"/>
      <c r="BD421" s="249"/>
      <c r="BE421" s="7"/>
      <c r="BF421" s="249"/>
      <c r="BG421" s="7"/>
      <c r="BH421" s="8"/>
      <c r="BI421" s="7"/>
      <c r="BJ421" s="249"/>
      <c r="BK421" s="7"/>
      <c r="BL421" s="249"/>
      <c r="BM421" s="7"/>
      <c r="BN421" s="249"/>
      <c r="BO421" s="7"/>
      <c r="BP421" s="249"/>
      <c r="BQ421" s="7"/>
      <c r="BR421" s="8"/>
      <c r="BS421" s="7"/>
      <c r="BT421" s="8"/>
      <c r="BV421" s="41"/>
      <c r="BW421" s="41">
        <f t="shared" si="37"/>
        <v>0</v>
      </c>
      <c r="BX421">
        <f t="shared" si="36"/>
        <v>0</v>
      </c>
      <c r="BZ421" s="39"/>
    </row>
    <row r="422" spans="1:78">
      <c r="A422">
        <v>349</v>
      </c>
      <c r="B422" s="6"/>
      <c r="C422" s="10"/>
      <c r="D422" s="32"/>
      <c r="E422" s="10"/>
      <c r="F422" s="32"/>
      <c r="G422" s="10"/>
      <c r="H422" s="32"/>
      <c r="I422" s="10"/>
      <c r="J422" s="32"/>
      <c r="K422" s="10"/>
      <c r="L422" s="32"/>
      <c r="M422" s="10"/>
      <c r="N422" s="32"/>
      <c r="O422" s="10"/>
      <c r="P422" s="32"/>
      <c r="Q422" s="10"/>
      <c r="R422" s="32"/>
      <c r="S422" s="10"/>
      <c r="T422" s="32"/>
      <c r="U422" s="10"/>
      <c r="V422" s="32"/>
      <c r="W422" s="10"/>
      <c r="X422" s="32"/>
      <c r="Y422" s="10"/>
      <c r="Z422" s="32"/>
      <c r="AA422" s="10"/>
      <c r="AB422" s="32"/>
      <c r="AC422" s="10"/>
      <c r="AD422" s="32"/>
      <c r="AE422" s="10"/>
      <c r="AF422" s="32"/>
      <c r="AG422" s="10"/>
      <c r="AH422" s="32"/>
      <c r="AI422" s="10"/>
      <c r="AJ422" s="32"/>
      <c r="AK422" s="10"/>
      <c r="AL422" s="32"/>
      <c r="AM422" s="10"/>
      <c r="AN422" s="32"/>
      <c r="AO422" s="10"/>
      <c r="AP422" s="32"/>
      <c r="AQ422" s="10"/>
      <c r="AR422" s="244"/>
      <c r="AS422" s="10"/>
      <c r="AT422" s="32"/>
      <c r="AU422" s="10"/>
      <c r="AV422" s="244"/>
      <c r="AW422" s="10"/>
      <c r="AX422" s="244"/>
      <c r="AY422" s="7"/>
      <c r="AZ422" s="249"/>
      <c r="BA422" s="10"/>
      <c r="BB422" s="244"/>
      <c r="BC422" s="7"/>
      <c r="BD422" s="249"/>
      <c r="BE422" s="7"/>
      <c r="BF422" s="249"/>
      <c r="BG422" s="7"/>
      <c r="BH422" s="8"/>
      <c r="BI422" s="7"/>
      <c r="BJ422" s="249"/>
      <c r="BK422" s="7"/>
      <c r="BL422" s="249"/>
      <c r="BM422" s="7"/>
      <c r="BN422" s="249"/>
      <c r="BO422" s="7"/>
      <c r="BP422" s="249"/>
      <c r="BQ422" s="7"/>
      <c r="BR422" s="8"/>
      <c r="BS422" s="7"/>
      <c r="BT422" s="8"/>
      <c r="BV422" s="41"/>
      <c r="BW422" s="41">
        <f t="shared" si="37"/>
        <v>0</v>
      </c>
      <c r="BX422">
        <f t="shared" si="36"/>
        <v>0</v>
      </c>
    </row>
    <row r="423" spans="1:78">
      <c r="A423">
        <v>350</v>
      </c>
      <c r="B423" s="6"/>
      <c r="C423" s="10"/>
      <c r="D423" s="32"/>
      <c r="E423" s="10"/>
      <c r="F423" s="32"/>
      <c r="G423" s="10"/>
      <c r="H423" s="32"/>
      <c r="I423" s="10"/>
      <c r="J423" s="32"/>
      <c r="K423" s="10"/>
      <c r="L423" s="32"/>
      <c r="M423" s="10"/>
      <c r="N423" s="32"/>
      <c r="O423" s="10"/>
      <c r="P423" s="32"/>
      <c r="Q423" s="10"/>
      <c r="R423" s="32"/>
      <c r="S423" s="10"/>
      <c r="T423" s="32"/>
      <c r="U423" s="10"/>
      <c r="V423" s="32"/>
      <c r="W423" s="10"/>
      <c r="X423" s="32"/>
      <c r="Y423" s="10"/>
      <c r="Z423" s="32"/>
      <c r="AA423" s="10"/>
      <c r="AB423" s="32"/>
      <c r="AC423" s="10"/>
      <c r="AD423" s="32"/>
      <c r="AE423" s="10"/>
      <c r="AF423" s="32"/>
      <c r="AG423" s="10"/>
      <c r="AH423" s="32"/>
      <c r="AI423" s="10"/>
      <c r="AJ423" s="32"/>
      <c r="AK423" s="10"/>
      <c r="AL423" s="32"/>
      <c r="AM423" s="10"/>
      <c r="AN423" s="32"/>
      <c r="AO423" s="10"/>
      <c r="AP423" s="32"/>
      <c r="AQ423" s="10"/>
      <c r="AR423" s="244"/>
      <c r="AS423" s="10"/>
      <c r="AT423" s="32"/>
      <c r="AU423" s="10"/>
      <c r="AV423" s="244"/>
      <c r="AW423" s="10"/>
      <c r="AX423" s="244"/>
      <c r="AY423" s="7"/>
      <c r="AZ423" s="249"/>
      <c r="BA423" s="10"/>
      <c r="BB423" s="244"/>
      <c r="BC423" s="7"/>
      <c r="BD423" s="249"/>
      <c r="BE423" s="7"/>
      <c r="BF423" s="249"/>
      <c r="BG423" s="7"/>
      <c r="BH423" s="8"/>
      <c r="BI423" s="7"/>
      <c r="BJ423" s="249"/>
      <c r="BK423" s="7"/>
      <c r="BL423" s="249"/>
      <c r="BM423" s="7"/>
      <c r="BN423" s="249"/>
      <c r="BO423" s="7"/>
      <c r="BP423" s="249"/>
      <c r="BQ423" s="7"/>
      <c r="BR423" s="8"/>
      <c r="BS423" s="7"/>
      <c r="BT423" s="8"/>
      <c r="BV423" s="41"/>
      <c r="BW423" s="41">
        <f t="shared" si="37"/>
        <v>0</v>
      </c>
      <c r="BX423">
        <f t="shared" si="36"/>
        <v>0</v>
      </c>
    </row>
    <row r="424" spans="1:78">
      <c r="A424">
        <v>351</v>
      </c>
      <c r="B424" s="6"/>
      <c r="C424" s="10"/>
      <c r="D424" s="32"/>
      <c r="E424" s="10"/>
      <c r="F424" s="32"/>
      <c r="G424" s="10"/>
      <c r="H424" s="32"/>
      <c r="I424" s="10"/>
      <c r="J424" s="32"/>
      <c r="K424" s="10"/>
      <c r="L424" s="32"/>
      <c r="M424" s="10"/>
      <c r="N424" s="32"/>
      <c r="O424" s="10"/>
      <c r="P424" s="32"/>
      <c r="Q424" s="10"/>
      <c r="R424" s="32"/>
      <c r="S424" s="10"/>
      <c r="T424" s="32"/>
      <c r="U424" s="10"/>
      <c r="V424" s="32"/>
      <c r="W424" s="10"/>
      <c r="X424" s="32"/>
      <c r="Y424" s="10"/>
      <c r="Z424" s="32"/>
      <c r="AA424" s="10"/>
      <c r="AB424" s="32"/>
      <c r="AC424" s="10"/>
      <c r="AD424" s="32"/>
      <c r="AE424" s="10"/>
      <c r="AF424" s="32"/>
      <c r="AG424" s="10"/>
      <c r="AH424" s="32"/>
      <c r="AI424" s="10"/>
      <c r="AJ424" s="32"/>
      <c r="AK424" s="10"/>
      <c r="AL424" s="32"/>
      <c r="AM424" s="10"/>
      <c r="AN424" s="32"/>
      <c r="AO424" s="10"/>
      <c r="AP424" s="32"/>
      <c r="AQ424" s="10"/>
      <c r="AR424" s="244"/>
      <c r="AS424" s="10"/>
      <c r="AT424" s="32"/>
      <c r="AU424" s="10"/>
      <c r="AV424" s="244"/>
      <c r="AW424" s="10"/>
      <c r="AX424" s="244"/>
      <c r="AY424" s="7"/>
      <c r="AZ424" s="249"/>
      <c r="BA424" s="10"/>
      <c r="BB424" s="244"/>
      <c r="BC424" s="7"/>
      <c r="BD424" s="249"/>
      <c r="BE424" s="7"/>
      <c r="BF424" s="249"/>
      <c r="BG424" s="7"/>
      <c r="BH424" s="8"/>
      <c r="BI424" s="7"/>
      <c r="BJ424" s="249"/>
      <c r="BK424" s="7"/>
      <c r="BL424" s="249"/>
      <c r="BM424" s="7"/>
      <c r="BN424" s="249"/>
      <c r="BO424" s="7"/>
      <c r="BP424" s="249"/>
      <c r="BQ424" s="7"/>
      <c r="BR424" s="8"/>
      <c r="BS424" s="7"/>
      <c r="BT424" s="8"/>
      <c r="BV424" s="41"/>
      <c r="BW424" s="41">
        <f t="shared" si="37"/>
        <v>0</v>
      </c>
      <c r="BX424">
        <f t="shared" ref="BX424:BX438" si="38">COUNT(C424:BT424)/2</f>
        <v>0</v>
      </c>
    </row>
    <row r="425" spans="1:78">
      <c r="A425">
        <v>352</v>
      </c>
      <c r="B425" s="6"/>
      <c r="C425" s="10"/>
      <c r="D425" s="32"/>
      <c r="E425" s="10"/>
      <c r="F425" s="32"/>
      <c r="G425" s="10"/>
      <c r="H425" s="32"/>
      <c r="I425" s="10"/>
      <c r="J425" s="32"/>
      <c r="K425" s="10"/>
      <c r="L425" s="32"/>
      <c r="M425" s="10"/>
      <c r="N425" s="32"/>
      <c r="O425" s="10"/>
      <c r="P425" s="32"/>
      <c r="Q425" s="10"/>
      <c r="R425" s="32"/>
      <c r="S425" s="10"/>
      <c r="T425" s="32"/>
      <c r="U425" s="10"/>
      <c r="V425" s="32"/>
      <c r="W425" s="10"/>
      <c r="X425" s="32"/>
      <c r="Y425" s="10"/>
      <c r="Z425" s="32"/>
      <c r="AA425" s="10"/>
      <c r="AB425" s="32"/>
      <c r="AC425" s="10"/>
      <c r="AD425" s="32"/>
      <c r="AE425" s="10"/>
      <c r="AF425" s="32"/>
      <c r="AG425" s="10"/>
      <c r="AH425" s="32"/>
      <c r="AI425" s="10"/>
      <c r="AJ425" s="32"/>
      <c r="AK425" s="10"/>
      <c r="AL425" s="32"/>
      <c r="AM425" s="10"/>
      <c r="AN425" s="32"/>
      <c r="AO425" s="10"/>
      <c r="AP425" s="32"/>
      <c r="AQ425" s="10"/>
      <c r="AR425" s="244"/>
      <c r="AS425" s="10"/>
      <c r="AT425" s="32"/>
      <c r="AU425" s="10"/>
      <c r="AV425" s="244"/>
      <c r="AW425" s="10"/>
      <c r="AX425" s="244"/>
      <c r="AY425" s="7"/>
      <c r="AZ425" s="249"/>
      <c r="BA425" s="10"/>
      <c r="BB425" s="244"/>
      <c r="BC425" s="7"/>
      <c r="BD425" s="249"/>
      <c r="BE425" s="7"/>
      <c r="BF425" s="249"/>
      <c r="BG425" s="7"/>
      <c r="BH425" s="8"/>
      <c r="BI425" s="7"/>
      <c r="BJ425" s="249"/>
      <c r="BK425" s="7"/>
      <c r="BL425" s="249"/>
      <c r="BM425" s="7"/>
      <c r="BN425" s="249"/>
      <c r="BO425" s="7"/>
      <c r="BP425" s="249"/>
      <c r="BQ425" s="7"/>
      <c r="BR425" s="8"/>
      <c r="BS425" s="7"/>
      <c r="BT425" s="8"/>
      <c r="BV425" s="41"/>
      <c r="BW425" s="41">
        <f t="shared" si="37"/>
        <v>0</v>
      </c>
      <c r="BX425">
        <f t="shared" si="38"/>
        <v>0</v>
      </c>
    </row>
    <row r="426" spans="1:78">
      <c r="A426">
        <v>353</v>
      </c>
      <c r="B426" s="6"/>
      <c r="C426" s="10"/>
      <c r="D426" s="32"/>
      <c r="E426" s="10"/>
      <c r="F426" s="32"/>
      <c r="G426" s="10"/>
      <c r="H426" s="32"/>
      <c r="I426" s="10"/>
      <c r="J426" s="32"/>
      <c r="K426" s="10"/>
      <c r="L426" s="32"/>
      <c r="M426" s="10"/>
      <c r="N426" s="32"/>
      <c r="O426" s="10"/>
      <c r="P426" s="32"/>
      <c r="Q426" s="10"/>
      <c r="R426" s="32"/>
      <c r="S426" s="10"/>
      <c r="T426" s="32"/>
      <c r="U426" s="10"/>
      <c r="V426" s="32"/>
      <c r="W426" s="10"/>
      <c r="X426" s="32"/>
      <c r="Y426" s="10"/>
      <c r="Z426" s="32"/>
      <c r="AA426" s="10"/>
      <c r="AB426" s="32"/>
      <c r="AC426" s="10"/>
      <c r="AD426" s="32"/>
      <c r="AE426" s="10"/>
      <c r="AF426" s="32"/>
      <c r="AG426" s="10"/>
      <c r="AH426" s="32"/>
      <c r="AI426" s="10"/>
      <c r="AJ426" s="32"/>
      <c r="AK426" s="10"/>
      <c r="AL426" s="32"/>
      <c r="AM426" s="10"/>
      <c r="AN426" s="32"/>
      <c r="AO426" s="10"/>
      <c r="AP426" s="32"/>
      <c r="AQ426" s="10"/>
      <c r="AR426" s="244"/>
      <c r="AS426" s="10"/>
      <c r="AT426" s="32"/>
      <c r="AU426" s="10"/>
      <c r="AV426" s="244"/>
      <c r="AW426" s="10"/>
      <c r="AX426" s="244"/>
      <c r="AY426" s="7"/>
      <c r="AZ426" s="249"/>
      <c r="BA426" s="10"/>
      <c r="BB426" s="244"/>
      <c r="BC426" s="7"/>
      <c r="BD426" s="249"/>
      <c r="BE426" s="7"/>
      <c r="BF426" s="249"/>
      <c r="BG426" s="7"/>
      <c r="BH426" s="8"/>
      <c r="BI426" s="7"/>
      <c r="BJ426" s="249"/>
      <c r="BK426" s="7"/>
      <c r="BL426" s="249"/>
      <c r="BM426" s="7"/>
      <c r="BN426" s="249"/>
      <c r="BO426" s="7"/>
      <c r="BP426" s="249"/>
      <c r="BQ426" s="7"/>
      <c r="BR426" s="8"/>
      <c r="BS426" s="7"/>
      <c r="BT426" s="8"/>
      <c r="BV426" s="41"/>
      <c r="BW426" s="41">
        <f t="shared" si="37"/>
        <v>0</v>
      </c>
      <c r="BX426">
        <f t="shared" si="38"/>
        <v>0</v>
      </c>
    </row>
    <row r="427" spans="1:78">
      <c r="A427">
        <v>354</v>
      </c>
      <c r="B427" s="6"/>
      <c r="C427" s="10"/>
      <c r="D427" s="32"/>
      <c r="E427" s="10"/>
      <c r="F427" s="32"/>
      <c r="G427" s="10"/>
      <c r="H427" s="32"/>
      <c r="I427" s="10"/>
      <c r="J427" s="32"/>
      <c r="K427" s="94"/>
      <c r="L427" s="32"/>
      <c r="M427" s="10"/>
      <c r="N427" s="32"/>
      <c r="O427" s="10"/>
      <c r="P427" s="32"/>
      <c r="Q427" s="10"/>
      <c r="R427" s="32"/>
      <c r="S427" s="10"/>
      <c r="T427" s="32"/>
      <c r="U427" s="10"/>
      <c r="V427" s="32"/>
      <c r="W427" s="10"/>
      <c r="X427" s="32"/>
      <c r="Y427" s="10"/>
      <c r="Z427" s="32"/>
      <c r="AA427" s="10"/>
      <c r="AB427" s="32"/>
      <c r="AC427" s="10"/>
      <c r="AD427" s="32"/>
      <c r="AE427" s="10"/>
      <c r="AF427" s="32"/>
      <c r="AG427" s="10"/>
      <c r="AH427" s="32"/>
      <c r="AI427" s="10"/>
      <c r="AJ427" s="32"/>
      <c r="AK427" s="10"/>
      <c r="AL427" s="32"/>
      <c r="AM427" s="10"/>
      <c r="AN427" s="32"/>
      <c r="AO427" s="10"/>
      <c r="AP427" s="32"/>
      <c r="AQ427" s="10"/>
      <c r="AR427" s="244"/>
      <c r="AS427" s="10"/>
      <c r="AT427" s="32"/>
      <c r="AU427" s="10"/>
      <c r="AV427" s="244"/>
      <c r="AW427" s="10"/>
      <c r="AX427" s="244"/>
      <c r="AY427" s="7"/>
      <c r="AZ427" s="249"/>
      <c r="BA427" s="10"/>
      <c r="BB427" s="244"/>
      <c r="BC427" s="7"/>
      <c r="BD427" s="249"/>
      <c r="BE427" s="7"/>
      <c r="BF427" s="249"/>
      <c r="BG427" s="7"/>
      <c r="BH427" s="8"/>
      <c r="BI427" s="7"/>
      <c r="BJ427" s="249"/>
      <c r="BK427" s="7"/>
      <c r="BL427" s="249"/>
      <c r="BM427" s="7"/>
      <c r="BN427" s="249"/>
      <c r="BO427" s="7"/>
      <c r="BP427" s="249"/>
      <c r="BQ427" s="7"/>
      <c r="BR427" s="8"/>
      <c r="BS427" s="7"/>
      <c r="BT427" s="8"/>
      <c r="BV427" s="41"/>
      <c r="BW427" s="41">
        <f t="shared" si="37"/>
        <v>0</v>
      </c>
      <c r="BX427">
        <f t="shared" si="38"/>
        <v>0</v>
      </c>
      <c r="BZ427" s="39"/>
    </row>
    <row r="428" spans="1:78">
      <c r="A428">
        <v>355</v>
      </c>
      <c r="B428" s="6"/>
      <c r="C428" s="10"/>
      <c r="D428" s="32"/>
      <c r="E428" s="10"/>
      <c r="F428" s="32"/>
      <c r="G428" s="10"/>
      <c r="H428" s="32"/>
      <c r="I428" s="10"/>
      <c r="J428" s="32"/>
      <c r="K428" s="10"/>
      <c r="L428" s="32"/>
      <c r="M428" s="10"/>
      <c r="N428" s="32"/>
      <c r="O428" s="10"/>
      <c r="P428" s="32"/>
      <c r="Q428" s="10"/>
      <c r="R428" s="32"/>
      <c r="S428" s="10"/>
      <c r="T428" s="32"/>
      <c r="U428" s="10"/>
      <c r="V428" s="32"/>
      <c r="W428" s="10"/>
      <c r="X428" s="32"/>
      <c r="Y428" s="10"/>
      <c r="Z428" s="32"/>
      <c r="AA428" s="10"/>
      <c r="AB428" s="32"/>
      <c r="AC428" s="10"/>
      <c r="AD428" s="32"/>
      <c r="AE428" s="10"/>
      <c r="AF428" s="32"/>
      <c r="AG428" s="10"/>
      <c r="AH428" s="32"/>
      <c r="AI428" s="10"/>
      <c r="AJ428" s="32"/>
      <c r="AK428" s="10"/>
      <c r="AL428" s="32"/>
      <c r="AM428" s="10"/>
      <c r="AN428" s="32"/>
      <c r="AO428" s="10"/>
      <c r="AP428" s="32"/>
      <c r="AQ428" s="10"/>
      <c r="AR428" s="244"/>
      <c r="AS428" s="10"/>
      <c r="AT428" s="32"/>
      <c r="AU428" s="10"/>
      <c r="AV428" s="244"/>
      <c r="AW428" s="10"/>
      <c r="AX428" s="244"/>
      <c r="AY428" s="7"/>
      <c r="AZ428" s="249"/>
      <c r="BA428" s="10"/>
      <c r="BB428" s="244"/>
      <c r="BC428" s="7"/>
      <c r="BD428" s="249"/>
      <c r="BE428" s="7"/>
      <c r="BF428" s="249"/>
      <c r="BG428" s="7"/>
      <c r="BH428" s="8"/>
      <c r="BI428" s="7"/>
      <c r="BJ428" s="249"/>
      <c r="BK428" s="7"/>
      <c r="BL428" s="249"/>
      <c r="BM428" s="7"/>
      <c r="BN428" s="249"/>
      <c r="BO428" s="7"/>
      <c r="BP428" s="249"/>
      <c r="BQ428" s="7"/>
      <c r="BR428" s="8"/>
      <c r="BS428" s="7"/>
      <c r="BT428" s="8"/>
      <c r="BV428" s="41"/>
      <c r="BW428" s="41">
        <f t="shared" si="37"/>
        <v>0</v>
      </c>
      <c r="BX428">
        <f t="shared" si="38"/>
        <v>0</v>
      </c>
    </row>
    <row r="429" spans="1:78">
      <c r="A429">
        <v>356</v>
      </c>
      <c r="B429" s="6"/>
      <c r="C429" s="10"/>
      <c r="D429" s="32"/>
      <c r="E429" s="10"/>
      <c r="F429" s="32"/>
      <c r="G429" s="10"/>
      <c r="H429" s="32"/>
      <c r="I429" s="10"/>
      <c r="J429" s="32"/>
      <c r="K429" s="10"/>
      <c r="L429" s="32"/>
      <c r="M429" s="10"/>
      <c r="N429" s="32"/>
      <c r="O429" s="10"/>
      <c r="P429" s="32"/>
      <c r="Q429" s="10"/>
      <c r="R429" s="32"/>
      <c r="S429" s="10"/>
      <c r="T429" s="32"/>
      <c r="U429" s="10"/>
      <c r="V429" s="32"/>
      <c r="W429" s="10"/>
      <c r="X429" s="32"/>
      <c r="Y429" s="10"/>
      <c r="Z429" s="32"/>
      <c r="AA429" s="10"/>
      <c r="AB429" s="32"/>
      <c r="AC429" s="10"/>
      <c r="AD429" s="32"/>
      <c r="AE429" s="10"/>
      <c r="AF429" s="32"/>
      <c r="AG429" s="10"/>
      <c r="AH429" s="32"/>
      <c r="AI429" s="10"/>
      <c r="AJ429" s="32"/>
      <c r="AK429" s="10"/>
      <c r="AL429" s="32"/>
      <c r="AM429" s="10"/>
      <c r="AN429" s="32"/>
      <c r="AO429" s="10"/>
      <c r="AP429" s="32"/>
      <c r="AQ429" s="10"/>
      <c r="AR429" s="244"/>
      <c r="AS429" s="10"/>
      <c r="AT429" s="32"/>
      <c r="AU429" s="10"/>
      <c r="AV429" s="244"/>
      <c r="AW429" s="10"/>
      <c r="AX429" s="244"/>
      <c r="AY429" s="7"/>
      <c r="AZ429" s="249"/>
      <c r="BA429" s="10"/>
      <c r="BB429" s="244"/>
      <c r="BC429" s="7"/>
      <c r="BD429" s="249"/>
      <c r="BE429" s="7"/>
      <c r="BF429" s="249"/>
      <c r="BG429" s="7"/>
      <c r="BH429" s="8"/>
      <c r="BI429" s="7"/>
      <c r="BJ429" s="249"/>
      <c r="BK429" s="7"/>
      <c r="BL429" s="249"/>
      <c r="BM429" s="7"/>
      <c r="BN429" s="249"/>
      <c r="BO429" s="7"/>
      <c r="BP429" s="249"/>
      <c r="BQ429" s="7"/>
      <c r="BR429" s="8"/>
      <c r="BS429" s="7"/>
      <c r="BT429" s="8"/>
      <c r="BV429" s="41"/>
      <c r="BW429" s="41">
        <f t="shared" si="37"/>
        <v>0</v>
      </c>
      <c r="BX429">
        <f t="shared" si="38"/>
        <v>0</v>
      </c>
    </row>
    <row r="430" spans="1:78">
      <c r="A430">
        <v>357</v>
      </c>
      <c r="B430" s="6"/>
      <c r="C430" s="10"/>
      <c r="D430" s="32"/>
      <c r="E430" s="10"/>
      <c r="F430" s="32"/>
      <c r="G430" s="10"/>
      <c r="H430" s="32"/>
      <c r="I430" s="10"/>
      <c r="J430" s="32"/>
      <c r="K430" s="94"/>
      <c r="L430" s="32"/>
      <c r="M430" s="10"/>
      <c r="N430" s="32"/>
      <c r="O430" s="10"/>
      <c r="P430" s="32"/>
      <c r="Q430" s="10"/>
      <c r="R430" s="32"/>
      <c r="S430" s="10"/>
      <c r="T430" s="32"/>
      <c r="U430" s="10"/>
      <c r="V430" s="32"/>
      <c r="W430" s="10"/>
      <c r="X430" s="32"/>
      <c r="Y430" s="10"/>
      <c r="Z430" s="32"/>
      <c r="AA430" s="10"/>
      <c r="AB430" s="32"/>
      <c r="AC430" s="10"/>
      <c r="AD430" s="32"/>
      <c r="AE430" s="10"/>
      <c r="AF430" s="32"/>
      <c r="AG430" s="94"/>
      <c r="AH430" s="32"/>
      <c r="AI430" s="10"/>
      <c r="AJ430" s="32"/>
      <c r="AK430" s="10"/>
      <c r="AL430" s="32"/>
      <c r="AM430" s="10"/>
      <c r="AN430" s="32"/>
      <c r="AO430" s="10"/>
      <c r="AP430" s="32"/>
      <c r="AQ430" s="10"/>
      <c r="AR430" s="244"/>
      <c r="AS430" s="10"/>
      <c r="AT430" s="32"/>
      <c r="AU430" s="10"/>
      <c r="AV430" s="244"/>
      <c r="AW430" s="10"/>
      <c r="AX430" s="244"/>
      <c r="AY430" s="10"/>
      <c r="AZ430" s="247"/>
      <c r="BA430" s="10"/>
      <c r="BB430" s="244"/>
      <c r="BC430" s="10"/>
      <c r="BD430" s="247"/>
      <c r="BE430" s="10"/>
      <c r="BF430" s="247"/>
      <c r="BG430" s="94"/>
      <c r="BH430" s="32"/>
      <c r="BI430" s="10"/>
      <c r="BJ430" s="247"/>
      <c r="BK430" s="10"/>
      <c r="BL430" s="247"/>
      <c r="BM430" s="10"/>
      <c r="BN430" s="247"/>
      <c r="BO430" s="10"/>
      <c r="BP430" s="247"/>
      <c r="BQ430" s="94"/>
      <c r="BR430" s="32"/>
      <c r="BS430" s="94"/>
      <c r="BT430" s="32"/>
      <c r="BV430" s="41"/>
      <c r="BW430" s="41">
        <f t="shared" si="37"/>
        <v>0</v>
      </c>
      <c r="BX430">
        <f t="shared" si="38"/>
        <v>0</v>
      </c>
      <c r="BZ430" s="39"/>
    </row>
    <row r="431" spans="1:78">
      <c r="A431">
        <v>358</v>
      </c>
      <c r="B431" s="6"/>
      <c r="C431" s="10"/>
      <c r="D431" s="32"/>
      <c r="E431" s="10"/>
      <c r="F431" s="32"/>
      <c r="G431" s="10"/>
      <c r="H431" s="32"/>
      <c r="I431" s="10"/>
      <c r="J431" s="32"/>
      <c r="K431" s="94"/>
      <c r="L431" s="32"/>
      <c r="M431" s="10"/>
      <c r="N431" s="32"/>
      <c r="O431" s="10"/>
      <c r="P431" s="32"/>
      <c r="Q431" s="10"/>
      <c r="R431" s="32"/>
      <c r="S431" s="10"/>
      <c r="T431" s="32"/>
      <c r="U431" s="10"/>
      <c r="V431" s="32"/>
      <c r="W431" s="10"/>
      <c r="X431" s="32"/>
      <c r="Y431" s="10"/>
      <c r="Z431" s="32"/>
      <c r="AA431" s="10"/>
      <c r="AB431" s="32"/>
      <c r="AC431" s="10"/>
      <c r="AD431" s="32"/>
      <c r="AE431" s="10"/>
      <c r="AF431" s="32"/>
      <c r="AG431" s="10"/>
      <c r="AH431" s="32"/>
      <c r="AI431" s="10"/>
      <c r="AJ431" s="32"/>
      <c r="AK431" s="10"/>
      <c r="AL431" s="32"/>
      <c r="AM431" s="10"/>
      <c r="AN431" s="32"/>
      <c r="AO431" s="10"/>
      <c r="AP431" s="32"/>
      <c r="AQ431" s="10"/>
      <c r="AR431" s="244"/>
      <c r="AS431" s="10"/>
      <c r="AT431" s="32"/>
      <c r="AU431" s="10"/>
      <c r="AV431" s="244"/>
      <c r="AW431" s="10"/>
      <c r="AX431" s="244"/>
      <c r="AY431" s="7"/>
      <c r="AZ431" s="249"/>
      <c r="BA431" s="10"/>
      <c r="BB431" s="244"/>
      <c r="BC431" s="7"/>
      <c r="BD431" s="249"/>
      <c r="BE431" s="7"/>
      <c r="BF431" s="249"/>
      <c r="BG431" s="7"/>
      <c r="BH431" s="8"/>
      <c r="BI431" s="7"/>
      <c r="BJ431" s="249"/>
      <c r="BK431" s="7"/>
      <c r="BL431" s="249"/>
      <c r="BM431" s="7"/>
      <c r="BN431" s="249"/>
      <c r="BO431" s="7"/>
      <c r="BP431" s="249"/>
      <c r="BQ431" s="7"/>
      <c r="BR431" s="8"/>
      <c r="BS431" s="7"/>
      <c r="BT431" s="8"/>
      <c r="BV431" s="41"/>
      <c r="BW431" s="41">
        <f t="shared" si="37"/>
        <v>0</v>
      </c>
      <c r="BX431">
        <f t="shared" si="38"/>
        <v>0</v>
      </c>
      <c r="BZ431" s="39"/>
    </row>
    <row r="432" spans="1:78">
      <c r="A432">
        <v>359</v>
      </c>
      <c r="B432" s="6"/>
      <c r="C432" s="10"/>
      <c r="D432" s="32"/>
      <c r="E432" s="10"/>
      <c r="F432" s="32"/>
      <c r="G432" s="10"/>
      <c r="H432" s="32"/>
      <c r="I432" s="10"/>
      <c r="J432" s="32"/>
      <c r="K432" s="10"/>
      <c r="L432" s="32"/>
      <c r="M432" s="10"/>
      <c r="N432" s="32"/>
      <c r="O432" s="10"/>
      <c r="P432" s="32"/>
      <c r="Q432" s="10"/>
      <c r="R432" s="32"/>
      <c r="S432" s="10"/>
      <c r="T432" s="32"/>
      <c r="U432" s="10"/>
      <c r="V432" s="32"/>
      <c r="W432" s="10"/>
      <c r="X432" s="32"/>
      <c r="Y432" s="10"/>
      <c r="Z432" s="32"/>
      <c r="AA432" s="10"/>
      <c r="AB432" s="32"/>
      <c r="AC432" s="10"/>
      <c r="AD432" s="32"/>
      <c r="AE432" s="10"/>
      <c r="AF432" s="32"/>
      <c r="AG432" s="10"/>
      <c r="AH432" s="32"/>
      <c r="AI432" s="10"/>
      <c r="AJ432" s="32"/>
      <c r="AK432" s="10"/>
      <c r="AL432" s="32"/>
      <c r="AM432" s="10"/>
      <c r="AN432" s="32"/>
      <c r="AO432" s="10"/>
      <c r="AP432" s="32"/>
      <c r="AQ432" s="10"/>
      <c r="AR432" s="244"/>
      <c r="AS432" s="10"/>
      <c r="AT432" s="32"/>
      <c r="AU432" s="10"/>
      <c r="AV432" s="244"/>
      <c r="AW432" s="10"/>
      <c r="AX432" s="244"/>
      <c r="AY432" s="7"/>
      <c r="AZ432" s="249"/>
      <c r="BA432" s="10"/>
      <c r="BB432" s="244"/>
      <c r="BC432" s="7"/>
      <c r="BD432" s="249"/>
      <c r="BE432" s="7"/>
      <c r="BF432" s="249"/>
      <c r="BG432" s="7"/>
      <c r="BH432" s="8"/>
      <c r="BI432" s="7"/>
      <c r="BJ432" s="249"/>
      <c r="BK432" s="7"/>
      <c r="BL432" s="249"/>
      <c r="BM432" s="7"/>
      <c r="BN432" s="249"/>
      <c r="BO432" s="7"/>
      <c r="BP432" s="249"/>
      <c r="BQ432" s="7"/>
      <c r="BR432" s="8"/>
      <c r="BS432" s="7"/>
      <c r="BT432" s="8"/>
      <c r="BV432" s="41"/>
      <c r="BW432" s="41">
        <f t="shared" si="37"/>
        <v>0</v>
      </c>
      <c r="BX432">
        <f t="shared" si="38"/>
        <v>0</v>
      </c>
    </row>
    <row r="433" spans="1:78">
      <c r="A433">
        <v>360</v>
      </c>
      <c r="B433" s="6"/>
      <c r="C433" s="10"/>
      <c r="D433" s="32"/>
      <c r="E433" s="10"/>
      <c r="F433" s="32"/>
      <c r="G433" s="10"/>
      <c r="H433" s="32"/>
      <c r="I433" s="10"/>
      <c r="J433" s="32"/>
      <c r="K433" s="94"/>
      <c r="L433" s="32"/>
      <c r="M433" s="10"/>
      <c r="N433" s="32"/>
      <c r="O433" s="10"/>
      <c r="P433" s="32"/>
      <c r="Q433" s="10"/>
      <c r="R433" s="32"/>
      <c r="S433" s="10"/>
      <c r="T433" s="32"/>
      <c r="U433" s="10"/>
      <c r="V433" s="32"/>
      <c r="W433" s="10"/>
      <c r="X433" s="32"/>
      <c r="Y433" s="10"/>
      <c r="Z433" s="32"/>
      <c r="AA433" s="10"/>
      <c r="AB433" s="32"/>
      <c r="AC433" s="10"/>
      <c r="AD433" s="32"/>
      <c r="AE433" s="10"/>
      <c r="AF433" s="32"/>
      <c r="AG433" s="10"/>
      <c r="AH433" s="32"/>
      <c r="AI433" s="10"/>
      <c r="AJ433" s="32"/>
      <c r="AK433" s="10"/>
      <c r="AL433" s="32"/>
      <c r="AM433" s="10"/>
      <c r="AN433" s="32"/>
      <c r="AO433" s="10"/>
      <c r="AP433" s="32"/>
      <c r="AQ433" s="10"/>
      <c r="AR433" s="244"/>
      <c r="AS433" s="10"/>
      <c r="AT433" s="32"/>
      <c r="AU433" s="10"/>
      <c r="AV433" s="244"/>
      <c r="AW433" s="10"/>
      <c r="AX433" s="244"/>
      <c r="AY433" s="7"/>
      <c r="AZ433" s="249"/>
      <c r="BA433" s="10"/>
      <c r="BB433" s="244"/>
      <c r="BC433" s="7"/>
      <c r="BD433" s="249"/>
      <c r="BE433" s="7"/>
      <c r="BF433" s="249"/>
      <c r="BG433" s="7"/>
      <c r="BH433" s="8"/>
      <c r="BI433" s="7"/>
      <c r="BJ433" s="249"/>
      <c r="BK433" s="7"/>
      <c r="BL433" s="249"/>
      <c r="BM433" s="7"/>
      <c r="BN433" s="249"/>
      <c r="BO433" s="7"/>
      <c r="BP433" s="249"/>
      <c r="BQ433" s="7"/>
      <c r="BR433" s="8"/>
      <c r="BS433" s="7"/>
      <c r="BT433" s="8"/>
      <c r="BV433" s="41"/>
      <c r="BW433" s="41">
        <f t="shared" si="37"/>
        <v>0</v>
      </c>
      <c r="BX433">
        <f t="shared" si="38"/>
        <v>0</v>
      </c>
      <c r="BZ433" s="39"/>
    </row>
    <row r="434" spans="1:78">
      <c r="A434">
        <v>361</v>
      </c>
      <c r="B434" s="6"/>
      <c r="C434" s="10"/>
      <c r="D434" s="32"/>
      <c r="E434" s="10"/>
      <c r="F434" s="32"/>
      <c r="G434" s="10"/>
      <c r="H434" s="32"/>
      <c r="I434" s="10"/>
      <c r="J434" s="32"/>
      <c r="K434" s="10"/>
      <c r="L434" s="32"/>
      <c r="M434" s="10"/>
      <c r="N434" s="32"/>
      <c r="O434" s="10"/>
      <c r="P434" s="32"/>
      <c r="Q434" s="10"/>
      <c r="R434" s="32"/>
      <c r="S434" s="10"/>
      <c r="T434" s="32"/>
      <c r="U434" s="10"/>
      <c r="V434" s="32"/>
      <c r="W434" s="10"/>
      <c r="X434" s="32"/>
      <c r="Y434" s="10"/>
      <c r="Z434" s="32"/>
      <c r="AA434" s="10"/>
      <c r="AB434" s="32"/>
      <c r="AC434" s="10"/>
      <c r="AD434" s="32"/>
      <c r="AE434" s="10"/>
      <c r="AF434" s="32"/>
      <c r="AG434" s="10"/>
      <c r="AH434" s="32"/>
      <c r="AI434" s="10"/>
      <c r="AJ434" s="32"/>
      <c r="AK434" s="10"/>
      <c r="AL434" s="32"/>
      <c r="AM434" s="10"/>
      <c r="AN434" s="32"/>
      <c r="AO434" s="10"/>
      <c r="AP434" s="32"/>
      <c r="AQ434" s="10"/>
      <c r="AR434" s="244"/>
      <c r="AS434" s="10"/>
      <c r="AT434" s="32"/>
      <c r="AU434" s="10"/>
      <c r="AV434" s="244"/>
      <c r="AW434" s="10"/>
      <c r="AX434" s="244"/>
      <c r="AY434" s="7"/>
      <c r="AZ434" s="249"/>
      <c r="BA434" s="10"/>
      <c r="BB434" s="244"/>
      <c r="BC434" s="7"/>
      <c r="BD434" s="249"/>
      <c r="BE434" s="7"/>
      <c r="BF434" s="249"/>
      <c r="BG434" s="7"/>
      <c r="BH434" s="8"/>
      <c r="BI434" s="7"/>
      <c r="BJ434" s="249"/>
      <c r="BK434" s="7"/>
      <c r="BL434" s="249"/>
      <c r="BM434" s="7"/>
      <c r="BN434" s="249"/>
      <c r="BO434" s="7"/>
      <c r="BP434" s="249"/>
      <c r="BQ434" s="7"/>
      <c r="BR434" s="8"/>
      <c r="BS434" s="7"/>
      <c r="BT434" s="8"/>
      <c r="BV434" s="41"/>
      <c r="BW434" s="41">
        <f t="shared" si="37"/>
        <v>0</v>
      </c>
      <c r="BX434">
        <f t="shared" si="38"/>
        <v>0</v>
      </c>
    </row>
    <row r="435" spans="1:78">
      <c r="A435">
        <v>362</v>
      </c>
      <c r="B435" s="6"/>
      <c r="C435" s="10"/>
      <c r="D435" s="32"/>
      <c r="E435" s="10"/>
      <c r="F435" s="32"/>
      <c r="G435" s="10"/>
      <c r="H435" s="32"/>
      <c r="I435" s="10"/>
      <c r="J435" s="32"/>
      <c r="K435" s="10"/>
      <c r="L435" s="32"/>
      <c r="M435" s="10"/>
      <c r="N435" s="32"/>
      <c r="O435" s="10"/>
      <c r="P435" s="32"/>
      <c r="Q435" s="10"/>
      <c r="R435" s="32"/>
      <c r="S435" s="10"/>
      <c r="T435" s="32"/>
      <c r="U435" s="10"/>
      <c r="V435" s="32"/>
      <c r="W435" s="10"/>
      <c r="X435" s="32"/>
      <c r="Y435" s="10"/>
      <c r="Z435" s="32"/>
      <c r="AA435" s="10"/>
      <c r="AB435" s="32"/>
      <c r="AC435" s="10"/>
      <c r="AD435" s="32"/>
      <c r="AE435" s="10"/>
      <c r="AF435" s="32"/>
      <c r="AG435" s="10"/>
      <c r="AH435" s="32"/>
      <c r="AI435" s="10"/>
      <c r="AJ435" s="32"/>
      <c r="AK435" s="10"/>
      <c r="AL435" s="32"/>
      <c r="AM435" s="10"/>
      <c r="AN435" s="32"/>
      <c r="AO435" s="10"/>
      <c r="AP435" s="32"/>
      <c r="AQ435" s="10"/>
      <c r="AR435" s="244"/>
      <c r="AS435" s="10"/>
      <c r="AT435" s="32"/>
      <c r="AU435" s="10"/>
      <c r="AV435" s="244"/>
      <c r="AW435" s="10"/>
      <c r="AX435" s="244"/>
      <c r="AY435" s="7"/>
      <c r="AZ435" s="249"/>
      <c r="BA435" s="10"/>
      <c r="BB435" s="244"/>
      <c r="BC435" s="7"/>
      <c r="BD435" s="249"/>
      <c r="BE435" s="7"/>
      <c r="BF435" s="249"/>
      <c r="BG435" s="7"/>
      <c r="BH435" s="8"/>
      <c r="BI435" s="7"/>
      <c r="BJ435" s="249"/>
      <c r="BK435" s="7"/>
      <c r="BL435" s="249"/>
      <c r="BM435" s="7"/>
      <c r="BN435" s="249"/>
      <c r="BO435" s="7"/>
      <c r="BP435" s="249"/>
      <c r="BQ435" s="7"/>
      <c r="BR435" s="8"/>
      <c r="BS435" s="7"/>
      <c r="BT435" s="8"/>
      <c r="BV435" s="41"/>
      <c r="BW435" s="41">
        <f t="shared" si="37"/>
        <v>0</v>
      </c>
      <c r="BX435">
        <f t="shared" si="38"/>
        <v>0</v>
      </c>
    </row>
    <row r="436" spans="1:78">
      <c r="A436">
        <v>363</v>
      </c>
      <c r="B436" s="6"/>
      <c r="C436" s="10"/>
      <c r="D436" s="32"/>
      <c r="E436" s="10"/>
      <c r="F436" s="32"/>
      <c r="G436" s="10"/>
      <c r="H436" s="32"/>
      <c r="I436" s="10"/>
      <c r="J436" s="32"/>
      <c r="K436" s="10"/>
      <c r="L436" s="32"/>
      <c r="M436" s="10"/>
      <c r="N436" s="32"/>
      <c r="O436" s="10"/>
      <c r="P436" s="32"/>
      <c r="Q436" s="10"/>
      <c r="R436" s="32"/>
      <c r="S436" s="10"/>
      <c r="T436" s="32"/>
      <c r="U436" s="10"/>
      <c r="V436" s="32"/>
      <c r="W436" s="10"/>
      <c r="X436" s="32"/>
      <c r="Y436" s="10"/>
      <c r="Z436" s="32"/>
      <c r="AA436" s="10"/>
      <c r="AB436" s="32"/>
      <c r="AC436" s="10"/>
      <c r="AD436" s="32"/>
      <c r="AE436" s="10"/>
      <c r="AF436" s="32"/>
      <c r="AG436" s="10"/>
      <c r="AH436" s="32"/>
      <c r="AI436" s="10"/>
      <c r="AJ436" s="32"/>
      <c r="AK436" s="10"/>
      <c r="AL436" s="32"/>
      <c r="AM436" s="10"/>
      <c r="AN436" s="32"/>
      <c r="AO436" s="10"/>
      <c r="AP436" s="32"/>
      <c r="AQ436" s="10"/>
      <c r="AR436" s="244"/>
      <c r="AS436" s="10"/>
      <c r="AT436" s="32"/>
      <c r="AU436" s="10"/>
      <c r="AV436" s="244"/>
      <c r="AW436" s="10"/>
      <c r="AX436" s="244"/>
      <c r="AY436" s="7"/>
      <c r="AZ436" s="249"/>
      <c r="BA436" s="10"/>
      <c r="BB436" s="244"/>
      <c r="BC436" s="7"/>
      <c r="BD436" s="249"/>
      <c r="BE436" s="7"/>
      <c r="BF436" s="249"/>
      <c r="BG436" s="7"/>
      <c r="BH436" s="8"/>
      <c r="BI436" s="7"/>
      <c r="BJ436" s="249"/>
      <c r="BK436" s="7"/>
      <c r="BL436" s="249"/>
      <c r="BM436" s="7"/>
      <c r="BN436" s="249"/>
      <c r="BO436" s="7"/>
      <c r="BP436" s="249"/>
      <c r="BQ436" s="7"/>
      <c r="BR436" s="8"/>
      <c r="BS436" s="7"/>
      <c r="BT436" s="8"/>
      <c r="BV436" s="41"/>
      <c r="BW436" s="41">
        <f t="shared" si="37"/>
        <v>0</v>
      </c>
      <c r="BX436">
        <f t="shared" si="38"/>
        <v>0</v>
      </c>
    </row>
    <row r="437" spans="1:78">
      <c r="A437">
        <v>364</v>
      </c>
      <c r="B437" s="6"/>
      <c r="C437" s="10"/>
      <c r="D437" s="32"/>
      <c r="E437" s="10"/>
      <c r="F437" s="32"/>
      <c r="G437" s="10"/>
      <c r="H437" s="32"/>
      <c r="I437" s="10"/>
      <c r="J437" s="32"/>
      <c r="K437" s="10"/>
      <c r="L437" s="32"/>
      <c r="M437" s="10"/>
      <c r="N437" s="32"/>
      <c r="O437" s="10"/>
      <c r="P437" s="32"/>
      <c r="Q437" s="10"/>
      <c r="R437" s="32"/>
      <c r="S437" s="10"/>
      <c r="T437" s="32"/>
      <c r="U437" s="10"/>
      <c r="V437" s="32"/>
      <c r="W437" s="10"/>
      <c r="X437" s="32"/>
      <c r="Y437" s="10"/>
      <c r="Z437" s="32"/>
      <c r="AA437" s="10"/>
      <c r="AB437" s="32"/>
      <c r="AC437" s="10"/>
      <c r="AD437" s="32"/>
      <c r="AE437" s="10"/>
      <c r="AF437" s="32"/>
      <c r="AG437" s="10"/>
      <c r="AH437" s="32"/>
      <c r="AI437" s="10"/>
      <c r="AJ437" s="32"/>
      <c r="AK437" s="10"/>
      <c r="AL437" s="32"/>
      <c r="AM437" s="10"/>
      <c r="AN437" s="32"/>
      <c r="AO437" s="10"/>
      <c r="AP437" s="32"/>
      <c r="AQ437" s="10"/>
      <c r="AR437" s="244"/>
      <c r="AS437" s="10"/>
      <c r="AT437" s="32"/>
      <c r="AU437" s="10"/>
      <c r="AV437" s="244"/>
      <c r="AW437" s="10"/>
      <c r="AX437" s="244"/>
      <c r="AY437" s="7"/>
      <c r="AZ437" s="249"/>
      <c r="BA437" s="10"/>
      <c r="BB437" s="244"/>
      <c r="BC437" s="7"/>
      <c r="BD437" s="249"/>
      <c r="BE437" s="7"/>
      <c r="BF437" s="249"/>
      <c r="BG437" s="7"/>
      <c r="BH437" s="8"/>
      <c r="BI437" s="7"/>
      <c r="BJ437" s="249"/>
      <c r="BK437" s="7"/>
      <c r="BL437" s="249"/>
      <c r="BM437" s="7"/>
      <c r="BN437" s="249"/>
      <c r="BO437" s="7"/>
      <c r="BP437" s="249"/>
      <c r="BQ437" s="7"/>
      <c r="BR437" s="8"/>
      <c r="BS437" s="7"/>
      <c r="BT437" s="8"/>
      <c r="BV437" s="41"/>
      <c r="BW437" s="41">
        <f t="shared" si="37"/>
        <v>0</v>
      </c>
      <c r="BX437">
        <f t="shared" si="38"/>
        <v>0</v>
      </c>
    </row>
    <row r="438" spans="1:78">
      <c r="A438">
        <v>365</v>
      </c>
      <c r="B438" s="6"/>
      <c r="C438" s="10"/>
      <c r="D438" s="32"/>
      <c r="E438" s="10"/>
      <c r="F438" s="32"/>
      <c r="G438" s="10"/>
      <c r="H438" s="32"/>
      <c r="I438" s="10"/>
      <c r="J438" s="32"/>
      <c r="K438" s="10"/>
      <c r="L438" s="32"/>
      <c r="M438" s="10"/>
      <c r="N438" s="32"/>
      <c r="O438" s="10"/>
      <c r="P438" s="32"/>
      <c r="Q438" s="10"/>
      <c r="R438" s="32"/>
      <c r="S438" s="10"/>
      <c r="T438" s="32"/>
      <c r="U438" s="10"/>
      <c r="V438" s="32"/>
      <c r="W438" s="10"/>
      <c r="X438" s="32"/>
      <c r="Y438" s="10"/>
      <c r="Z438" s="32"/>
      <c r="AA438" s="10"/>
      <c r="AB438" s="32"/>
      <c r="AC438" s="10"/>
      <c r="AD438" s="32"/>
      <c r="AE438" s="10"/>
      <c r="AF438" s="32"/>
      <c r="AG438" s="10"/>
      <c r="AH438" s="32"/>
      <c r="AI438" s="10"/>
      <c r="AJ438" s="32"/>
      <c r="AK438" s="10"/>
      <c r="AL438" s="32"/>
      <c r="AM438" s="10"/>
      <c r="AN438" s="32"/>
      <c r="AO438" s="10"/>
      <c r="AP438" s="32"/>
      <c r="AQ438" s="10"/>
      <c r="AR438" s="244"/>
      <c r="AS438" s="10"/>
      <c r="AT438" s="32"/>
      <c r="AU438" s="10"/>
      <c r="AV438" s="244"/>
      <c r="AW438" s="10"/>
      <c r="AX438" s="244"/>
      <c r="AY438" s="7"/>
      <c r="AZ438" s="249"/>
      <c r="BA438" s="10"/>
      <c r="BB438" s="244"/>
      <c r="BC438" s="7"/>
      <c r="BD438" s="249"/>
      <c r="BE438" s="7"/>
      <c r="BF438" s="249"/>
      <c r="BG438" s="7"/>
      <c r="BH438" s="8"/>
      <c r="BI438" s="7"/>
      <c r="BJ438" s="249"/>
      <c r="BK438" s="7"/>
      <c r="BL438" s="249"/>
      <c r="BM438" s="7"/>
      <c r="BN438" s="249"/>
      <c r="BO438" s="7"/>
      <c r="BP438" s="249"/>
      <c r="BQ438" s="7"/>
      <c r="BR438" s="8"/>
      <c r="BS438" s="7"/>
      <c r="BT438" s="8"/>
      <c r="BV438" s="41"/>
      <c r="BW438" s="41">
        <f t="shared" si="37"/>
        <v>0</v>
      </c>
      <c r="BX438">
        <f t="shared" si="38"/>
        <v>0</v>
      </c>
    </row>
    <row r="439" spans="1:78">
      <c r="A439">
        <v>366</v>
      </c>
      <c r="B439" s="6"/>
      <c r="C439" s="10"/>
      <c r="D439" s="32"/>
      <c r="E439" s="10"/>
      <c r="F439" s="32"/>
      <c r="G439" s="10"/>
      <c r="H439" s="32"/>
      <c r="I439" s="10"/>
      <c r="J439" s="32"/>
      <c r="K439" s="94"/>
      <c r="L439" s="32"/>
      <c r="M439" s="10"/>
      <c r="N439" s="32"/>
      <c r="O439" s="10"/>
      <c r="P439" s="32"/>
      <c r="Q439" s="10"/>
      <c r="R439" s="32"/>
      <c r="S439" s="10"/>
      <c r="T439" s="32"/>
      <c r="U439" s="10"/>
      <c r="V439" s="32"/>
      <c r="W439" s="10"/>
      <c r="X439" s="32"/>
      <c r="Y439" s="10"/>
      <c r="Z439" s="32"/>
      <c r="AA439" s="10"/>
      <c r="AB439" s="32"/>
      <c r="AC439" s="10"/>
      <c r="AD439" s="32"/>
      <c r="AE439" s="10"/>
      <c r="AF439" s="32"/>
      <c r="AG439" s="10"/>
      <c r="AH439" s="32"/>
      <c r="AI439" s="10"/>
      <c r="AJ439" s="32"/>
      <c r="AK439" s="10"/>
      <c r="AL439" s="32"/>
      <c r="AM439" s="10"/>
      <c r="AN439" s="32"/>
      <c r="AO439" s="10"/>
      <c r="AP439" s="32"/>
      <c r="AQ439" s="10"/>
      <c r="AR439" s="244"/>
      <c r="AS439" s="10"/>
      <c r="AT439" s="32"/>
      <c r="AU439" s="10"/>
      <c r="AV439" s="244"/>
      <c r="AW439" s="10"/>
      <c r="AX439" s="244"/>
      <c r="AY439" s="7"/>
      <c r="AZ439" s="249"/>
      <c r="BA439" s="10"/>
      <c r="BB439" s="244"/>
      <c r="BC439" s="7"/>
      <c r="BD439" s="249"/>
      <c r="BE439" s="7"/>
      <c r="BF439" s="249"/>
      <c r="BG439" s="7"/>
      <c r="BH439" s="8"/>
      <c r="BI439" s="7"/>
      <c r="BJ439" s="249"/>
      <c r="BK439" s="7"/>
      <c r="BL439" s="249"/>
      <c r="BM439" s="7"/>
      <c r="BN439" s="249"/>
      <c r="BO439" s="7"/>
      <c r="BP439" s="249"/>
      <c r="BQ439" s="7"/>
      <c r="BR439" s="8"/>
      <c r="BS439" s="7"/>
      <c r="BT439" s="8"/>
      <c r="BV439" s="41"/>
      <c r="BW439" s="41">
        <f t="shared" si="37"/>
        <v>0</v>
      </c>
      <c r="BX439">
        <f t="shared" ref="BX439:BX450" si="39">COUNT(C439:BT439)/2</f>
        <v>0</v>
      </c>
      <c r="BZ439" s="39"/>
    </row>
    <row r="440" spans="1:78">
      <c r="A440">
        <v>367</v>
      </c>
      <c r="B440" s="6"/>
      <c r="C440" s="10"/>
      <c r="D440" s="32"/>
      <c r="E440" s="10"/>
      <c r="F440" s="32"/>
      <c r="G440" s="10"/>
      <c r="H440" s="32"/>
      <c r="I440" s="10"/>
      <c r="J440" s="32"/>
      <c r="K440" s="94"/>
      <c r="L440" s="32"/>
      <c r="M440" s="10"/>
      <c r="N440" s="32"/>
      <c r="O440" s="10"/>
      <c r="P440" s="32"/>
      <c r="Q440" s="10"/>
      <c r="R440" s="32"/>
      <c r="S440" s="10"/>
      <c r="T440" s="32"/>
      <c r="U440" s="10"/>
      <c r="V440" s="32"/>
      <c r="W440" s="10"/>
      <c r="X440" s="32"/>
      <c r="Y440" s="10"/>
      <c r="Z440" s="32"/>
      <c r="AA440" s="10"/>
      <c r="AB440" s="32"/>
      <c r="AC440" s="10"/>
      <c r="AD440" s="32"/>
      <c r="AE440" s="10"/>
      <c r="AF440" s="32"/>
      <c r="AG440" s="10"/>
      <c r="AH440" s="32"/>
      <c r="AI440" s="10"/>
      <c r="AJ440" s="32"/>
      <c r="AK440" s="10"/>
      <c r="AL440" s="32"/>
      <c r="AM440" s="10"/>
      <c r="AN440" s="32"/>
      <c r="AO440" s="10"/>
      <c r="AP440" s="32"/>
      <c r="AQ440" s="10"/>
      <c r="AR440" s="244"/>
      <c r="AS440" s="10"/>
      <c r="AT440" s="32"/>
      <c r="AU440" s="10"/>
      <c r="AV440" s="244"/>
      <c r="AW440" s="10"/>
      <c r="AX440" s="244"/>
      <c r="AY440" s="7"/>
      <c r="AZ440" s="249"/>
      <c r="BA440" s="10"/>
      <c r="BB440" s="244"/>
      <c r="BC440" s="7"/>
      <c r="BD440" s="249"/>
      <c r="BE440" s="7"/>
      <c r="BF440" s="249"/>
      <c r="BG440" s="7"/>
      <c r="BH440" s="8"/>
      <c r="BI440" s="7"/>
      <c r="BJ440" s="249"/>
      <c r="BK440" s="7"/>
      <c r="BL440" s="249"/>
      <c r="BM440" s="7"/>
      <c r="BN440" s="249"/>
      <c r="BO440" s="7"/>
      <c r="BP440" s="249"/>
      <c r="BQ440" s="7"/>
      <c r="BR440" s="8"/>
      <c r="BS440" s="7"/>
      <c r="BT440" s="8"/>
      <c r="BV440" s="41"/>
      <c r="BW440" s="41">
        <f t="shared" si="37"/>
        <v>0</v>
      </c>
      <c r="BX440">
        <f t="shared" si="39"/>
        <v>0</v>
      </c>
      <c r="BZ440" s="39"/>
    </row>
    <row r="441" spans="1:78">
      <c r="A441">
        <v>368</v>
      </c>
      <c r="B441" s="6"/>
      <c r="C441" s="10"/>
      <c r="D441" s="32"/>
      <c r="E441" s="10"/>
      <c r="F441" s="32"/>
      <c r="G441" s="10"/>
      <c r="H441" s="32"/>
      <c r="I441" s="10"/>
      <c r="J441" s="32"/>
      <c r="K441" s="10"/>
      <c r="L441" s="32"/>
      <c r="M441" s="10"/>
      <c r="N441" s="32"/>
      <c r="O441" s="10"/>
      <c r="P441" s="32"/>
      <c r="Q441" s="10"/>
      <c r="R441" s="32"/>
      <c r="S441" s="10"/>
      <c r="T441" s="32"/>
      <c r="U441" s="10"/>
      <c r="V441" s="32"/>
      <c r="W441" s="10"/>
      <c r="X441" s="32"/>
      <c r="Y441" s="10"/>
      <c r="Z441" s="32"/>
      <c r="AA441" s="10"/>
      <c r="AB441" s="32"/>
      <c r="AC441" s="10"/>
      <c r="AD441" s="32"/>
      <c r="AE441" s="10"/>
      <c r="AF441" s="32"/>
      <c r="AG441" s="10"/>
      <c r="AH441" s="32"/>
      <c r="AI441" s="10"/>
      <c r="AJ441" s="32"/>
      <c r="AK441" s="10"/>
      <c r="AL441" s="32"/>
      <c r="AM441" s="10"/>
      <c r="AN441" s="32"/>
      <c r="AO441" s="10"/>
      <c r="AP441" s="32"/>
      <c r="AQ441" s="10"/>
      <c r="AR441" s="244"/>
      <c r="AS441" s="10"/>
      <c r="AT441" s="32"/>
      <c r="AU441" s="10"/>
      <c r="AV441" s="244"/>
      <c r="AW441" s="10"/>
      <c r="AX441" s="244"/>
      <c r="AY441" s="7"/>
      <c r="AZ441" s="249"/>
      <c r="BA441" s="10"/>
      <c r="BB441" s="244"/>
      <c r="BC441" s="7"/>
      <c r="BD441" s="249"/>
      <c r="BE441" s="7"/>
      <c r="BF441" s="249"/>
      <c r="BG441" s="7"/>
      <c r="BH441" s="8"/>
      <c r="BI441" s="7"/>
      <c r="BJ441" s="249"/>
      <c r="BK441" s="7"/>
      <c r="BL441" s="249"/>
      <c r="BM441" s="7"/>
      <c r="BN441" s="249"/>
      <c r="BO441" s="7"/>
      <c r="BP441" s="249"/>
      <c r="BQ441" s="7"/>
      <c r="BR441" s="8"/>
      <c r="BS441" s="7"/>
      <c r="BT441" s="8"/>
      <c r="BV441" s="41"/>
      <c r="BW441" s="41">
        <f t="shared" si="37"/>
        <v>0</v>
      </c>
      <c r="BX441">
        <f t="shared" si="39"/>
        <v>0</v>
      </c>
    </row>
    <row r="442" spans="1:78">
      <c r="A442">
        <v>369</v>
      </c>
      <c r="B442" s="6"/>
      <c r="C442" s="10"/>
      <c r="D442" s="32"/>
      <c r="E442" s="10"/>
      <c r="F442" s="32"/>
      <c r="G442" s="10"/>
      <c r="H442" s="32"/>
      <c r="I442" s="10"/>
      <c r="J442" s="32"/>
      <c r="K442" s="10"/>
      <c r="L442" s="32"/>
      <c r="M442" s="10"/>
      <c r="N442" s="32"/>
      <c r="O442" s="10"/>
      <c r="P442" s="32"/>
      <c r="Q442" s="10"/>
      <c r="R442" s="32"/>
      <c r="S442" s="10"/>
      <c r="T442" s="32"/>
      <c r="U442" s="10"/>
      <c r="V442" s="32"/>
      <c r="W442" s="10"/>
      <c r="X442" s="32"/>
      <c r="Y442" s="10"/>
      <c r="Z442" s="32"/>
      <c r="AA442" s="10"/>
      <c r="AB442" s="32"/>
      <c r="AC442" s="10"/>
      <c r="AD442" s="32"/>
      <c r="AE442" s="10"/>
      <c r="AF442" s="32"/>
      <c r="AG442" s="10"/>
      <c r="AH442" s="32"/>
      <c r="AI442" s="10"/>
      <c r="AJ442" s="32"/>
      <c r="AK442" s="10"/>
      <c r="AL442" s="32"/>
      <c r="AM442" s="10"/>
      <c r="AN442" s="32"/>
      <c r="AO442" s="10"/>
      <c r="AP442" s="32"/>
      <c r="AQ442" s="10"/>
      <c r="AR442" s="244"/>
      <c r="AS442" s="10"/>
      <c r="AT442" s="32"/>
      <c r="AU442" s="10"/>
      <c r="AV442" s="244"/>
      <c r="AW442" s="10"/>
      <c r="AX442" s="244"/>
      <c r="AY442" s="7"/>
      <c r="AZ442" s="249"/>
      <c r="BA442" s="10"/>
      <c r="BB442" s="244"/>
      <c r="BC442" s="7"/>
      <c r="BD442" s="249"/>
      <c r="BE442" s="7"/>
      <c r="BF442" s="249"/>
      <c r="BG442" s="7"/>
      <c r="BH442" s="8"/>
      <c r="BI442" s="7"/>
      <c r="BJ442" s="249"/>
      <c r="BK442" s="7"/>
      <c r="BL442" s="249"/>
      <c r="BM442" s="7"/>
      <c r="BN442" s="249"/>
      <c r="BO442" s="7"/>
      <c r="BP442" s="249"/>
      <c r="BQ442" s="7"/>
      <c r="BR442" s="8"/>
      <c r="BS442" s="7"/>
      <c r="BT442" s="8"/>
      <c r="BV442" s="41"/>
      <c r="BW442" s="41">
        <f t="shared" si="37"/>
        <v>0</v>
      </c>
      <c r="BX442">
        <f t="shared" si="39"/>
        <v>0</v>
      </c>
    </row>
    <row r="443" spans="1:78">
      <c r="A443">
        <v>370</v>
      </c>
      <c r="B443" s="6"/>
      <c r="C443" s="10"/>
      <c r="D443" s="32"/>
      <c r="E443" s="10"/>
      <c r="F443" s="32"/>
      <c r="G443" s="10"/>
      <c r="H443" s="32"/>
      <c r="I443" s="10"/>
      <c r="J443" s="32"/>
      <c r="K443" s="10"/>
      <c r="L443" s="32"/>
      <c r="M443" s="10"/>
      <c r="N443" s="32"/>
      <c r="O443" s="10"/>
      <c r="P443" s="32"/>
      <c r="Q443" s="10"/>
      <c r="R443" s="32"/>
      <c r="S443" s="10"/>
      <c r="T443" s="32"/>
      <c r="U443" s="10"/>
      <c r="V443" s="32"/>
      <c r="W443" s="10"/>
      <c r="X443" s="32"/>
      <c r="Y443" s="10"/>
      <c r="Z443" s="32"/>
      <c r="AA443" s="10"/>
      <c r="AB443" s="32"/>
      <c r="AC443" s="10"/>
      <c r="AD443" s="32"/>
      <c r="AE443" s="10"/>
      <c r="AF443" s="32"/>
      <c r="AG443" s="10"/>
      <c r="AH443" s="32"/>
      <c r="AI443" s="10"/>
      <c r="AJ443" s="32"/>
      <c r="AK443" s="10"/>
      <c r="AL443" s="32"/>
      <c r="AM443" s="10"/>
      <c r="AN443" s="32"/>
      <c r="AO443" s="10"/>
      <c r="AP443" s="32"/>
      <c r="AQ443" s="10"/>
      <c r="AR443" s="244"/>
      <c r="AS443" s="10"/>
      <c r="AT443" s="32"/>
      <c r="AU443" s="10"/>
      <c r="AV443" s="244"/>
      <c r="AW443" s="10"/>
      <c r="AX443" s="244"/>
      <c r="AY443" s="7"/>
      <c r="AZ443" s="249"/>
      <c r="BA443" s="10"/>
      <c r="BB443" s="244"/>
      <c r="BC443" s="7"/>
      <c r="BD443" s="249"/>
      <c r="BE443" s="7"/>
      <c r="BF443" s="249"/>
      <c r="BG443" s="7"/>
      <c r="BH443" s="8"/>
      <c r="BI443" s="7"/>
      <c r="BJ443" s="249"/>
      <c r="BK443" s="7"/>
      <c r="BL443" s="249"/>
      <c r="BM443" s="7"/>
      <c r="BN443" s="249"/>
      <c r="BO443" s="7"/>
      <c r="BP443" s="249"/>
      <c r="BQ443" s="7"/>
      <c r="BR443" s="8"/>
      <c r="BS443" s="7"/>
      <c r="BT443" s="8"/>
      <c r="BV443" s="41"/>
      <c r="BW443" s="41">
        <f t="shared" si="37"/>
        <v>0</v>
      </c>
      <c r="BX443">
        <f t="shared" si="39"/>
        <v>0</v>
      </c>
    </row>
    <row r="444" spans="1:78">
      <c r="A444">
        <v>371</v>
      </c>
      <c r="B444" s="6"/>
      <c r="C444" s="10"/>
      <c r="D444" s="32"/>
      <c r="E444" s="10"/>
      <c r="F444" s="32"/>
      <c r="G444" s="10"/>
      <c r="H444" s="32"/>
      <c r="I444" s="10"/>
      <c r="J444" s="32"/>
      <c r="K444" s="10"/>
      <c r="L444" s="32"/>
      <c r="M444" s="10"/>
      <c r="N444" s="32"/>
      <c r="O444" s="10"/>
      <c r="P444" s="32"/>
      <c r="Q444" s="10"/>
      <c r="R444" s="32"/>
      <c r="S444" s="10"/>
      <c r="T444" s="32"/>
      <c r="U444" s="10"/>
      <c r="V444" s="32"/>
      <c r="W444" s="10"/>
      <c r="X444" s="32"/>
      <c r="Y444" s="10"/>
      <c r="Z444" s="32"/>
      <c r="AA444" s="10"/>
      <c r="AB444" s="32"/>
      <c r="AC444" s="10"/>
      <c r="AD444" s="32"/>
      <c r="AE444" s="10"/>
      <c r="AF444" s="32"/>
      <c r="AG444" s="10"/>
      <c r="AH444" s="32"/>
      <c r="AI444" s="10"/>
      <c r="AJ444" s="32"/>
      <c r="AK444" s="10"/>
      <c r="AL444" s="32"/>
      <c r="AM444" s="10"/>
      <c r="AN444" s="32"/>
      <c r="AO444" s="10"/>
      <c r="AP444" s="32"/>
      <c r="AQ444" s="10"/>
      <c r="AR444" s="244"/>
      <c r="AS444" s="10"/>
      <c r="AT444" s="32"/>
      <c r="AU444" s="10"/>
      <c r="AV444" s="244"/>
      <c r="AW444" s="10"/>
      <c r="AX444" s="244"/>
      <c r="AY444" s="7"/>
      <c r="AZ444" s="249"/>
      <c r="BA444" s="10"/>
      <c r="BB444" s="244"/>
      <c r="BC444" s="7"/>
      <c r="BD444" s="249"/>
      <c r="BE444" s="7"/>
      <c r="BF444" s="249"/>
      <c r="BG444" s="7"/>
      <c r="BH444" s="8"/>
      <c r="BI444" s="7"/>
      <c r="BJ444" s="249"/>
      <c r="BK444" s="7"/>
      <c r="BL444" s="249"/>
      <c r="BM444" s="7"/>
      <c r="BN444" s="249"/>
      <c r="BO444" s="7"/>
      <c r="BP444" s="249"/>
      <c r="BQ444" s="7"/>
      <c r="BR444" s="8"/>
      <c r="BS444" s="7"/>
      <c r="BT444" s="8"/>
      <c r="BV444" s="41"/>
      <c r="BW444" s="41">
        <f t="shared" si="37"/>
        <v>0</v>
      </c>
      <c r="BX444">
        <f t="shared" si="39"/>
        <v>0</v>
      </c>
    </row>
    <row r="445" spans="1:78">
      <c r="A445">
        <v>372</v>
      </c>
      <c r="B445" s="6"/>
      <c r="C445" s="10"/>
      <c r="D445" s="32"/>
      <c r="E445" s="10"/>
      <c r="F445" s="32"/>
      <c r="G445" s="10"/>
      <c r="H445" s="32"/>
      <c r="I445" s="10"/>
      <c r="J445" s="32"/>
      <c r="K445" s="10"/>
      <c r="L445" s="32"/>
      <c r="M445" s="10"/>
      <c r="N445" s="32"/>
      <c r="O445" s="10"/>
      <c r="P445" s="32"/>
      <c r="Q445" s="10"/>
      <c r="R445" s="32"/>
      <c r="S445" s="10"/>
      <c r="T445" s="32"/>
      <c r="U445" s="10"/>
      <c r="V445" s="32"/>
      <c r="W445" s="10"/>
      <c r="X445" s="32"/>
      <c r="Y445" s="10"/>
      <c r="Z445" s="32"/>
      <c r="AA445" s="10"/>
      <c r="AB445" s="32"/>
      <c r="AC445" s="10"/>
      <c r="AD445" s="32"/>
      <c r="AE445" s="10"/>
      <c r="AF445" s="32"/>
      <c r="AG445" s="10"/>
      <c r="AH445" s="32"/>
      <c r="AI445" s="10"/>
      <c r="AJ445" s="32"/>
      <c r="AK445" s="10"/>
      <c r="AL445" s="32"/>
      <c r="AM445" s="10"/>
      <c r="AN445" s="32"/>
      <c r="AO445" s="10"/>
      <c r="AP445" s="32"/>
      <c r="AQ445" s="10"/>
      <c r="AR445" s="244"/>
      <c r="AS445" s="10"/>
      <c r="AT445" s="32"/>
      <c r="AU445" s="10"/>
      <c r="AV445" s="244"/>
      <c r="AW445" s="10"/>
      <c r="AX445" s="244"/>
      <c r="AY445" s="7"/>
      <c r="AZ445" s="249"/>
      <c r="BA445" s="10"/>
      <c r="BB445" s="244"/>
      <c r="BC445" s="7"/>
      <c r="BD445" s="249"/>
      <c r="BE445" s="7"/>
      <c r="BF445" s="249"/>
      <c r="BG445" s="7"/>
      <c r="BH445" s="8"/>
      <c r="BI445" s="7"/>
      <c r="BJ445" s="249"/>
      <c r="BK445" s="7"/>
      <c r="BL445" s="249"/>
      <c r="BM445" s="7"/>
      <c r="BN445" s="249"/>
      <c r="BO445" s="7"/>
      <c r="BP445" s="249"/>
      <c r="BQ445" s="7"/>
      <c r="BR445" s="8"/>
      <c r="BS445" s="7"/>
      <c r="BT445" s="8"/>
      <c r="BV445" s="41"/>
      <c r="BW445" s="41">
        <f t="shared" si="37"/>
        <v>0</v>
      </c>
      <c r="BX445">
        <f t="shared" si="39"/>
        <v>0</v>
      </c>
    </row>
    <row r="446" spans="1:78">
      <c r="A446">
        <v>373</v>
      </c>
      <c r="B446" s="6"/>
      <c r="C446" s="10"/>
      <c r="D446" s="32"/>
      <c r="E446" s="10"/>
      <c r="F446" s="32"/>
      <c r="G446" s="10"/>
      <c r="H446" s="32"/>
      <c r="I446" s="10"/>
      <c r="J446" s="32"/>
      <c r="K446" s="10"/>
      <c r="L446" s="32"/>
      <c r="M446" s="10"/>
      <c r="N446" s="32"/>
      <c r="O446" s="10"/>
      <c r="P446" s="32"/>
      <c r="Q446" s="10"/>
      <c r="R446" s="32"/>
      <c r="S446" s="10"/>
      <c r="T446" s="32"/>
      <c r="U446" s="10"/>
      <c r="V446" s="32"/>
      <c r="W446" s="10"/>
      <c r="X446" s="32"/>
      <c r="Y446" s="10"/>
      <c r="Z446" s="32"/>
      <c r="AA446" s="10"/>
      <c r="AB446" s="32"/>
      <c r="AC446" s="10"/>
      <c r="AD446" s="32"/>
      <c r="AE446" s="10"/>
      <c r="AF446" s="32"/>
      <c r="AG446" s="10"/>
      <c r="AH446" s="32"/>
      <c r="AI446" s="10"/>
      <c r="AJ446" s="32"/>
      <c r="AK446" s="10"/>
      <c r="AL446" s="32"/>
      <c r="AM446" s="10"/>
      <c r="AN446" s="32"/>
      <c r="AO446" s="10"/>
      <c r="AP446" s="32"/>
      <c r="AQ446" s="10"/>
      <c r="AR446" s="244"/>
      <c r="AS446" s="10"/>
      <c r="AT446" s="32"/>
      <c r="AU446" s="10"/>
      <c r="AV446" s="244"/>
      <c r="AW446" s="10"/>
      <c r="AX446" s="244"/>
      <c r="AY446" s="7"/>
      <c r="AZ446" s="249"/>
      <c r="BA446" s="10"/>
      <c r="BB446" s="244"/>
      <c r="BC446" s="7"/>
      <c r="BD446" s="249"/>
      <c r="BE446" s="7"/>
      <c r="BF446" s="249"/>
      <c r="BG446" s="7"/>
      <c r="BH446" s="8"/>
      <c r="BI446" s="7"/>
      <c r="BJ446" s="249"/>
      <c r="BK446" s="7"/>
      <c r="BL446" s="249"/>
      <c r="BM446" s="7"/>
      <c r="BN446" s="249"/>
      <c r="BO446" s="7"/>
      <c r="BP446" s="249"/>
      <c r="BQ446" s="7"/>
      <c r="BR446" s="8"/>
      <c r="BS446" s="7"/>
      <c r="BT446" s="8"/>
      <c r="BV446" s="41"/>
      <c r="BW446" s="41">
        <f t="shared" si="37"/>
        <v>0</v>
      </c>
      <c r="BX446">
        <f t="shared" si="39"/>
        <v>0</v>
      </c>
    </row>
    <row r="447" spans="1:78">
      <c r="A447">
        <v>374</v>
      </c>
      <c r="B447" s="6"/>
      <c r="C447" s="10"/>
      <c r="D447" s="32"/>
      <c r="E447" s="10"/>
      <c r="F447" s="32"/>
      <c r="G447" s="10"/>
      <c r="H447" s="32"/>
      <c r="I447" s="10"/>
      <c r="J447" s="32"/>
      <c r="K447" s="10"/>
      <c r="L447" s="32"/>
      <c r="M447" s="10"/>
      <c r="N447" s="32"/>
      <c r="O447" s="10"/>
      <c r="P447" s="32"/>
      <c r="Q447" s="10"/>
      <c r="R447" s="32"/>
      <c r="S447" s="10"/>
      <c r="T447" s="32"/>
      <c r="U447" s="10"/>
      <c r="V447" s="32"/>
      <c r="W447" s="10"/>
      <c r="X447" s="32"/>
      <c r="Y447" s="10"/>
      <c r="Z447" s="32"/>
      <c r="AA447" s="10"/>
      <c r="AB447" s="32"/>
      <c r="AC447" s="10"/>
      <c r="AD447" s="32"/>
      <c r="AE447" s="10"/>
      <c r="AF447" s="32"/>
      <c r="AG447" s="10"/>
      <c r="AH447" s="32"/>
      <c r="AI447" s="10"/>
      <c r="AJ447" s="32"/>
      <c r="AK447" s="10"/>
      <c r="AL447" s="32"/>
      <c r="AM447" s="10"/>
      <c r="AN447" s="32"/>
      <c r="AO447" s="10"/>
      <c r="AP447" s="32"/>
      <c r="AQ447" s="10"/>
      <c r="AR447" s="244"/>
      <c r="AS447" s="10"/>
      <c r="AT447" s="32"/>
      <c r="AU447" s="10"/>
      <c r="AV447" s="244"/>
      <c r="AW447" s="10"/>
      <c r="AX447" s="244"/>
      <c r="AY447" s="7"/>
      <c r="AZ447" s="249"/>
      <c r="BA447" s="10"/>
      <c r="BB447" s="244"/>
      <c r="BC447" s="7"/>
      <c r="BD447" s="249"/>
      <c r="BE447" s="7"/>
      <c r="BF447" s="249"/>
      <c r="BG447" s="7"/>
      <c r="BH447" s="8"/>
      <c r="BI447" s="7"/>
      <c r="BJ447" s="249"/>
      <c r="BK447" s="7"/>
      <c r="BL447" s="249"/>
      <c r="BM447" s="7"/>
      <c r="BN447" s="249"/>
      <c r="BO447" s="7"/>
      <c r="BP447" s="249"/>
      <c r="BQ447" s="7"/>
      <c r="BR447" s="8"/>
      <c r="BS447" s="7"/>
      <c r="BT447" s="8"/>
      <c r="BV447" s="41"/>
      <c r="BW447" s="41">
        <f t="shared" si="37"/>
        <v>0</v>
      </c>
      <c r="BX447">
        <f t="shared" si="39"/>
        <v>0</v>
      </c>
    </row>
    <row r="448" spans="1:78">
      <c r="A448">
        <v>375</v>
      </c>
      <c r="B448" s="6"/>
      <c r="C448" s="10"/>
      <c r="D448" s="32"/>
      <c r="E448" s="10"/>
      <c r="F448" s="32"/>
      <c r="G448" s="10"/>
      <c r="H448" s="32"/>
      <c r="I448" s="10"/>
      <c r="J448" s="32"/>
      <c r="K448" s="10"/>
      <c r="L448" s="32"/>
      <c r="M448" s="10"/>
      <c r="N448" s="32"/>
      <c r="O448" s="10"/>
      <c r="P448" s="32"/>
      <c r="Q448" s="10"/>
      <c r="R448" s="32"/>
      <c r="S448" s="10"/>
      <c r="T448" s="32"/>
      <c r="U448" s="10"/>
      <c r="V448" s="32"/>
      <c r="W448" s="10"/>
      <c r="X448" s="32"/>
      <c r="Y448" s="10"/>
      <c r="Z448" s="32"/>
      <c r="AA448" s="10"/>
      <c r="AB448" s="32"/>
      <c r="AC448" s="10"/>
      <c r="AD448" s="32"/>
      <c r="AE448" s="10"/>
      <c r="AF448" s="32"/>
      <c r="AG448" s="10"/>
      <c r="AH448" s="32"/>
      <c r="AI448" s="10"/>
      <c r="AJ448" s="32"/>
      <c r="AK448" s="10"/>
      <c r="AL448" s="32"/>
      <c r="AM448" s="10"/>
      <c r="AN448" s="32"/>
      <c r="AO448" s="10"/>
      <c r="AP448" s="32"/>
      <c r="AQ448" s="10"/>
      <c r="AR448" s="244"/>
      <c r="AS448" s="10"/>
      <c r="AT448" s="32"/>
      <c r="AU448" s="10"/>
      <c r="AV448" s="244"/>
      <c r="AW448" s="10"/>
      <c r="AX448" s="244"/>
      <c r="AY448" s="7"/>
      <c r="AZ448" s="249"/>
      <c r="BA448" s="10"/>
      <c r="BB448" s="244"/>
      <c r="BC448" s="7"/>
      <c r="BD448" s="249"/>
      <c r="BE448" s="7"/>
      <c r="BF448" s="249"/>
      <c r="BG448" s="7"/>
      <c r="BH448" s="8"/>
      <c r="BI448" s="7"/>
      <c r="BJ448" s="249"/>
      <c r="BK448" s="7"/>
      <c r="BL448" s="249"/>
      <c r="BM448" s="7"/>
      <c r="BN448" s="249"/>
      <c r="BO448" s="7"/>
      <c r="BP448" s="249"/>
      <c r="BQ448" s="7"/>
      <c r="BR448" s="8"/>
      <c r="BS448" s="7"/>
      <c r="BT448" s="8"/>
      <c r="BV448" s="41"/>
      <c r="BW448" s="41">
        <f t="shared" si="37"/>
        <v>0</v>
      </c>
      <c r="BX448">
        <f t="shared" si="39"/>
        <v>0</v>
      </c>
    </row>
    <row r="449" spans="1:78">
      <c r="A449">
        <v>376</v>
      </c>
      <c r="B449" s="6"/>
      <c r="C449" s="10"/>
      <c r="D449" s="32"/>
      <c r="E449" s="10"/>
      <c r="F449" s="32"/>
      <c r="G449" s="10"/>
      <c r="H449" s="32"/>
      <c r="I449" s="10"/>
      <c r="J449" s="32"/>
      <c r="K449" s="10"/>
      <c r="L449" s="32"/>
      <c r="M449" s="10"/>
      <c r="N449" s="32"/>
      <c r="O449" s="10"/>
      <c r="P449" s="32"/>
      <c r="Q449" s="10"/>
      <c r="R449" s="32"/>
      <c r="S449" s="10"/>
      <c r="T449" s="32"/>
      <c r="U449" s="10"/>
      <c r="V449" s="32"/>
      <c r="W449" s="10"/>
      <c r="X449" s="32"/>
      <c r="Y449" s="10"/>
      <c r="Z449" s="32"/>
      <c r="AA449" s="10"/>
      <c r="AB449" s="32"/>
      <c r="AC449" s="10"/>
      <c r="AD449" s="32"/>
      <c r="AE449" s="10"/>
      <c r="AF449" s="32"/>
      <c r="AG449" s="10"/>
      <c r="AH449" s="32"/>
      <c r="AI449" s="10"/>
      <c r="AJ449" s="32"/>
      <c r="AK449" s="10"/>
      <c r="AL449" s="32"/>
      <c r="AM449" s="10"/>
      <c r="AN449" s="32"/>
      <c r="AO449" s="10"/>
      <c r="AP449" s="32"/>
      <c r="AQ449" s="10"/>
      <c r="AR449" s="244"/>
      <c r="AS449" s="10"/>
      <c r="AT449" s="32"/>
      <c r="AU449" s="10"/>
      <c r="AV449" s="244"/>
      <c r="AW449" s="10"/>
      <c r="AX449" s="244"/>
      <c r="AY449" s="7"/>
      <c r="AZ449" s="249"/>
      <c r="BA449" s="10"/>
      <c r="BB449" s="244"/>
      <c r="BC449" s="7"/>
      <c r="BD449" s="249"/>
      <c r="BE449" s="7"/>
      <c r="BF449" s="249"/>
      <c r="BG449" s="7"/>
      <c r="BH449" s="8"/>
      <c r="BI449" s="7"/>
      <c r="BJ449" s="249"/>
      <c r="BK449" s="7"/>
      <c r="BL449" s="249"/>
      <c r="BM449" s="7"/>
      <c r="BN449" s="249"/>
      <c r="BO449" s="7"/>
      <c r="BP449" s="249"/>
      <c r="BQ449" s="7"/>
      <c r="BR449" s="8"/>
      <c r="BS449" s="7"/>
      <c r="BT449" s="8"/>
      <c r="BV449" s="41"/>
      <c r="BW449" s="41">
        <f t="shared" si="37"/>
        <v>0</v>
      </c>
      <c r="BX449">
        <f t="shared" si="39"/>
        <v>0</v>
      </c>
    </row>
    <row r="450" spans="1:78">
      <c r="A450">
        <v>377</v>
      </c>
      <c r="B450" s="6"/>
      <c r="C450" s="10"/>
      <c r="D450" s="32"/>
      <c r="E450" s="10"/>
      <c r="F450" s="32"/>
      <c r="G450" s="10"/>
      <c r="H450" s="32"/>
      <c r="I450" s="10"/>
      <c r="J450" s="32"/>
      <c r="K450" s="10"/>
      <c r="L450" s="32"/>
      <c r="M450" s="10"/>
      <c r="N450" s="32"/>
      <c r="O450" s="10"/>
      <c r="P450" s="32"/>
      <c r="Q450" s="10"/>
      <c r="R450" s="32"/>
      <c r="S450" s="10"/>
      <c r="T450" s="32"/>
      <c r="U450" s="10"/>
      <c r="V450" s="32"/>
      <c r="W450" s="10"/>
      <c r="X450" s="32"/>
      <c r="Y450" s="10"/>
      <c r="Z450" s="32"/>
      <c r="AA450" s="10"/>
      <c r="AB450" s="32"/>
      <c r="AC450" s="10"/>
      <c r="AD450" s="32"/>
      <c r="AE450" s="10"/>
      <c r="AF450" s="32"/>
      <c r="AG450" s="10"/>
      <c r="AH450" s="32"/>
      <c r="AI450" s="10"/>
      <c r="AJ450" s="32"/>
      <c r="AK450" s="10"/>
      <c r="AL450" s="32"/>
      <c r="AM450" s="10"/>
      <c r="AN450" s="32"/>
      <c r="AO450" s="10"/>
      <c r="AP450" s="32"/>
      <c r="AQ450" s="10"/>
      <c r="AR450" s="244"/>
      <c r="AS450" s="10"/>
      <c r="AT450" s="32"/>
      <c r="AU450" s="10"/>
      <c r="AV450" s="244"/>
      <c r="AW450" s="10"/>
      <c r="AX450" s="244"/>
      <c r="AY450" s="7"/>
      <c r="AZ450" s="249"/>
      <c r="BA450" s="10"/>
      <c r="BB450" s="244"/>
      <c r="BC450" s="7"/>
      <c r="BD450" s="249"/>
      <c r="BE450" s="7"/>
      <c r="BF450" s="249"/>
      <c r="BG450" s="7"/>
      <c r="BH450" s="8"/>
      <c r="BI450" s="7"/>
      <c r="BJ450" s="249"/>
      <c r="BK450" s="7"/>
      <c r="BL450" s="249"/>
      <c r="BM450" s="7"/>
      <c r="BN450" s="249"/>
      <c r="BO450" s="7"/>
      <c r="BP450" s="249"/>
      <c r="BQ450" s="7"/>
      <c r="BR450" s="8"/>
      <c r="BS450" s="7"/>
      <c r="BT450" s="8"/>
      <c r="BV450" s="41"/>
      <c r="BW450" s="41">
        <f t="shared" si="37"/>
        <v>0</v>
      </c>
      <c r="BX450">
        <f t="shared" si="39"/>
        <v>0</v>
      </c>
    </row>
    <row r="451" spans="1:78">
      <c r="A451">
        <v>378</v>
      </c>
      <c r="B451" s="6"/>
      <c r="C451" s="10"/>
      <c r="D451" s="32"/>
      <c r="E451" s="10"/>
      <c r="F451" s="32"/>
      <c r="G451" s="10"/>
      <c r="H451" s="32"/>
      <c r="I451" s="10"/>
      <c r="J451" s="32"/>
      <c r="K451" s="10"/>
      <c r="L451" s="32"/>
      <c r="M451" s="10"/>
      <c r="N451" s="32"/>
      <c r="O451" s="10"/>
      <c r="P451" s="32"/>
      <c r="Q451" s="10"/>
      <c r="R451" s="32"/>
      <c r="S451" s="10"/>
      <c r="T451" s="32"/>
      <c r="U451" s="10"/>
      <c r="V451" s="32"/>
      <c r="W451" s="10"/>
      <c r="X451" s="32"/>
      <c r="Y451" s="10"/>
      <c r="Z451" s="32"/>
      <c r="AA451" s="10"/>
      <c r="AB451" s="32"/>
      <c r="AC451" s="10"/>
      <c r="AD451" s="32"/>
      <c r="AE451" s="10"/>
      <c r="AF451" s="32"/>
      <c r="AG451" s="10"/>
      <c r="AH451" s="32"/>
      <c r="AI451" s="10"/>
      <c r="AJ451" s="32"/>
      <c r="AK451" s="10"/>
      <c r="AL451" s="32"/>
      <c r="AM451" s="10"/>
      <c r="AN451" s="32"/>
      <c r="AO451" s="10"/>
      <c r="AP451" s="32"/>
      <c r="AQ451" s="10"/>
      <c r="AR451" s="244"/>
      <c r="AS451" s="10"/>
      <c r="AT451" s="32"/>
      <c r="AU451" s="10"/>
      <c r="AV451" s="244"/>
      <c r="AW451" s="10"/>
      <c r="AX451" s="244"/>
      <c r="AY451" s="7"/>
      <c r="AZ451" s="249"/>
      <c r="BA451" s="10"/>
      <c r="BB451" s="244"/>
      <c r="BC451" s="7"/>
      <c r="BD451" s="249"/>
      <c r="BE451" s="7"/>
      <c r="BF451" s="249"/>
      <c r="BG451" s="7"/>
      <c r="BH451" s="8"/>
      <c r="BI451" s="7"/>
      <c r="BJ451" s="249"/>
      <c r="BK451" s="7"/>
      <c r="BL451" s="249"/>
      <c r="BM451" s="7"/>
      <c r="BN451" s="249"/>
      <c r="BO451" s="7"/>
      <c r="BP451" s="249"/>
      <c r="BQ451" s="7"/>
      <c r="BR451" s="8"/>
      <c r="BS451" s="7"/>
      <c r="BT451" s="8"/>
      <c r="BV451" s="41"/>
      <c r="BW451" s="41">
        <f t="shared" si="37"/>
        <v>0</v>
      </c>
      <c r="BX451">
        <f t="shared" ref="BX451:BX482" si="40">COUNT(C451:BT451)/2</f>
        <v>0</v>
      </c>
    </row>
    <row r="452" spans="1:78">
      <c r="A452">
        <v>379</v>
      </c>
      <c r="B452" s="6"/>
      <c r="C452" s="10"/>
      <c r="D452" s="32"/>
      <c r="E452" s="10"/>
      <c r="F452" s="32"/>
      <c r="G452" s="10"/>
      <c r="H452" s="32"/>
      <c r="I452" s="10"/>
      <c r="J452" s="32"/>
      <c r="K452" s="10"/>
      <c r="L452" s="32"/>
      <c r="M452" s="10"/>
      <c r="N452" s="32"/>
      <c r="O452" s="10"/>
      <c r="P452" s="32"/>
      <c r="Q452" s="10"/>
      <c r="R452" s="32"/>
      <c r="S452" s="10"/>
      <c r="T452" s="32"/>
      <c r="U452" s="10"/>
      <c r="V452" s="32"/>
      <c r="W452" s="10"/>
      <c r="X452" s="32"/>
      <c r="Y452" s="10"/>
      <c r="Z452" s="32"/>
      <c r="AA452" s="10"/>
      <c r="AB452" s="32"/>
      <c r="AC452" s="10"/>
      <c r="AD452" s="32"/>
      <c r="AE452" s="10"/>
      <c r="AF452" s="32"/>
      <c r="AG452" s="10"/>
      <c r="AH452" s="32"/>
      <c r="AI452" s="10"/>
      <c r="AJ452" s="32"/>
      <c r="AK452" s="10"/>
      <c r="AL452" s="32"/>
      <c r="AM452" s="10"/>
      <c r="AN452" s="32"/>
      <c r="AO452" s="10"/>
      <c r="AP452" s="32"/>
      <c r="AQ452" s="10"/>
      <c r="AR452" s="244"/>
      <c r="AS452" s="10"/>
      <c r="AT452" s="32"/>
      <c r="AU452" s="10"/>
      <c r="AV452" s="244"/>
      <c r="AW452" s="10"/>
      <c r="AX452" s="244"/>
      <c r="AY452" s="7"/>
      <c r="AZ452" s="249"/>
      <c r="BA452" s="10"/>
      <c r="BB452" s="244"/>
      <c r="BC452" s="7"/>
      <c r="BD452" s="249"/>
      <c r="BE452" s="7"/>
      <c r="BF452" s="249"/>
      <c r="BG452" s="7"/>
      <c r="BH452" s="8"/>
      <c r="BI452" s="7"/>
      <c r="BJ452" s="249"/>
      <c r="BK452" s="7"/>
      <c r="BL452" s="249"/>
      <c r="BM452" s="7"/>
      <c r="BN452" s="249"/>
      <c r="BO452" s="7"/>
      <c r="BP452" s="249"/>
      <c r="BQ452" s="7"/>
      <c r="BR452" s="8"/>
      <c r="BS452" s="7"/>
      <c r="BT452" s="8"/>
      <c r="BV452" s="41"/>
      <c r="BW452" s="41">
        <f t="shared" si="37"/>
        <v>0</v>
      </c>
      <c r="BX452">
        <f t="shared" si="40"/>
        <v>0</v>
      </c>
    </row>
    <row r="453" spans="1:78">
      <c r="A453">
        <v>380</v>
      </c>
      <c r="B453" s="6"/>
      <c r="C453" s="10"/>
      <c r="D453" s="32"/>
      <c r="E453" s="10"/>
      <c r="F453" s="32"/>
      <c r="G453" s="10"/>
      <c r="H453" s="32"/>
      <c r="I453" s="10"/>
      <c r="J453" s="32"/>
      <c r="K453" s="10"/>
      <c r="L453" s="32"/>
      <c r="M453" s="10"/>
      <c r="N453" s="32"/>
      <c r="O453" s="10"/>
      <c r="P453" s="32"/>
      <c r="Q453" s="10"/>
      <c r="R453" s="32"/>
      <c r="S453" s="10"/>
      <c r="T453" s="32"/>
      <c r="U453" s="10"/>
      <c r="V453" s="32"/>
      <c r="W453" s="10"/>
      <c r="X453" s="32"/>
      <c r="Y453" s="10"/>
      <c r="Z453" s="32"/>
      <c r="AA453" s="10"/>
      <c r="AB453" s="32"/>
      <c r="AC453" s="10"/>
      <c r="AD453" s="32"/>
      <c r="AE453" s="10"/>
      <c r="AF453" s="32"/>
      <c r="AG453" s="10"/>
      <c r="AH453" s="32"/>
      <c r="AI453" s="10"/>
      <c r="AJ453" s="32"/>
      <c r="AK453" s="10"/>
      <c r="AL453" s="32"/>
      <c r="AM453" s="10"/>
      <c r="AN453" s="32"/>
      <c r="AO453" s="10"/>
      <c r="AP453" s="32"/>
      <c r="AQ453" s="10"/>
      <c r="AR453" s="244"/>
      <c r="AS453" s="10"/>
      <c r="AT453" s="32"/>
      <c r="AU453" s="10"/>
      <c r="AV453" s="244"/>
      <c r="AW453" s="10"/>
      <c r="AX453" s="244"/>
      <c r="AY453" s="7"/>
      <c r="AZ453" s="249"/>
      <c r="BA453" s="10"/>
      <c r="BB453" s="244"/>
      <c r="BC453" s="7"/>
      <c r="BD453" s="249"/>
      <c r="BE453" s="7"/>
      <c r="BF453" s="249"/>
      <c r="BG453" s="7"/>
      <c r="BH453" s="8"/>
      <c r="BI453" s="7"/>
      <c r="BJ453" s="249"/>
      <c r="BK453" s="7"/>
      <c r="BL453" s="249"/>
      <c r="BM453" s="7"/>
      <c r="BN453" s="249"/>
      <c r="BO453" s="7"/>
      <c r="BP453" s="249"/>
      <c r="BQ453" s="7"/>
      <c r="BR453" s="8"/>
      <c r="BS453" s="7"/>
      <c r="BT453" s="8"/>
      <c r="BV453" s="41"/>
      <c r="BW453" s="41">
        <f t="shared" si="37"/>
        <v>0</v>
      </c>
      <c r="BX453">
        <f t="shared" si="40"/>
        <v>0</v>
      </c>
    </row>
    <row r="454" spans="1:78">
      <c r="A454">
        <v>381</v>
      </c>
      <c r="B454" s="6"/>
      <c r="C454" s="10"/>
      <c r="D454" s="32"/>
      <c r="E454" s="10"/>
      <c r="F454" s="32"/>
      <c r="G454" s="10"/>
      <c r="H454" s="32"/>
      <c r="I454" s="10"/>
      <c r="J454" s="32"/>
      <c r="K454" s="94"/>
      <c r="L454" s="32"/>
      <c r="M454" s="10"/>
      <c r="N454" s="32"/>
      <c r="O454" s="10"/>
      <c r="P454" s="32"/>
      <c r="Q454" s="10"/>
      <c r="R454" s="32"/>
      <c r="S454" s="10"/>
      <c r="T454" s="32"/>
      <c r="U454" s="10"/>
      <c r="V454" s="32"/>
      <c r="W454" s="10"/>
      <c r="X454" s="32"/>
      <c r="Y454" s="10"/>
      <c r="Z454" s="32"/>
      <c r="AA454" s="10"/>
      <c r="AB454" s="32"/>
      <c r="AC454" s="10"/>
      <c r="AD454" s="32"/>
      <c r="AE454" s="10"/>
      <c r="AF454" s="32"/>
      <c r="AG454" s="10"/>
      <c r="AH454" s="32"/>
      <c r="AI454" s="10"/>
      <c r="AJ454" s="32"/>
      <c r="AK454" s="10"/>
      <c r="AL454" s="32"/>
      <c r="AM454" s="10"/>
      <c r="AN454" s="32"/>
      <c r="AO454" s="10"/>
      <c r="AP454" s="32"/>
      <c r="AQ454" s="10"/>
      <c r="AR454" s="244"/>
      <c r="AS454" s="10"/>
      <c r="AT454" s="32"/>
      <c r="AU454" s="10"/>
      <c r="AV454" s="244"/>
      <c r="AW454" s="10"/>
      <c r="AX454" s="244"/>
      <c r="AY454" s="7"/>
      <c r="AZ454" s="249"/>
      <c r="BA454" s="10"/>
      <c r="BB454" s="244"/>
      <c r="BC454" s="7"/>
      <c r="BD454" s="249"/>
      <c r="BE454" s="7"/>
      <c r="BF454" s="249"/>
      <c r="BG454" s="7"/>
      <c r="BH454" s="8"/>
      <c r="BI454" s="7"/>
      <c r="BJ454" s="249"/>
      <c r="BK454" s="7"/>
      <c r="BL454" s="249"/>
      <c r="BM454" s="7"/>
      <c r="BN454" s="249"/>
      <c r="BO454" s="7"/>
      <c r="BP454" s="249"/>
      <c r="BQ454" s="7"/>
      <c r="BR454" s="8"/>
      <c r="BS454" s="7"/>
      <c r="BT454" s="8"/>
      <c r="BV454" s="41"/>
      <c r="BW454" s="41">
        <f t="shared" si="37"/>
        <v>0</v>
      </c>
      <c r="BX454">
        <f t="shared" si="40"/>
        <v>0</v>
      </c>
      <c r="BZ454" s="39"/>
    </row>
    <row r="455" spans="1:78">
      <c r="A455">
        <v>382</v>
      </c>
      <c r="B455" s="6"/>
      <c r="C455" s="10"/>
      <c r="D455" s="32"/>
      <c r="E455" s="10"/>
      <c r="F455" s="32"/>
      <c r="G455" s="10"/>
      <c r="H455" s="32"/>
      <c r="I455" s="10"/>
      <c r="J455" s="32"/>
      <c r="K455" s="94"/>
      <c r="L455" s="32"/>
      <c r="M455" s="10"/>
      <c r="N455" s="32"/>
      <c r="O455" s="10"/>
      <c r="P455" s="32"/>
      <c r="Q455" s="10"/>
      <c r="R455" s="32"/>
      <c r="S455" s="10"/>
      <c r="T455" s="32"/>
      <c r="U455" s="10"/>
      <c r="V455" s="32"/>
      <c r="W455" s="10"/>
      <c r="X455" s="32"/>
      <c r="Y455" s="10"/>
      <c r="Z455" s="32"/>
      <c r="AA455" s="10"/>
      <c r="AB455" s="32"/>
      <c r="AC455" s="10"/>
      <c r="AD455" s="32"/>
      <c r="AE455" s="10"/>
      <c r="AF455" s="32"/>
      <c r="AG455" s="10"/>
      <c r="AH455" s="32"/>
      <c r="AI455" s="10"/>
      <c r="AJ455" s="32"/>
      <c r="AK455" s="10"/>
      <c r="AL455" s="32"/>
      <c r="AM455" s="10"/>
      <c r="AN455" s="32"/>
      <c r="AO455" s="10"/>
      <c r="AP455" s="32"/>
      <c r="AQ455" s="10"/>
      <c r="AR455" s="244"/>
      <c r="AS455" s="10"/>
      <c r="AT455" s="32"/>
      <c r="AU455" s="10"/>
      <c r="AV455" s="244"/>
      <c r="AW455" s="10"/>
      <c r="AX455" s="244"/>
      <c r="AY455" s="7"/>
      <c r="AZ455" s="249"/>
      <c r="BA455" s="10"/>
      <c r="BB455" s="244"/>
      <c r="BC455" s="7"/>
      <c r="BD455" s="249"/>
      <c r="BE455" s="7"/>
      <c r="BF455" s="249"/>
      <c r="BG455" s="7"/>
      <c r="BH455" s="8"/>
      <c r="BI455" s="7"/>
      <c r="BJ455" s="249"/>
      <c r="BK455" s="7"/>
      <c r="BL455" s="249"/>
      <c r="BM455" s="7"/>
      <c r="BN455" s="249"/>
      <c r="BO455" s="7"/>
      <c r="BP455" s="249"/>
      <c r="BQ455" s="7"/>
      <c r="BR455" s="8"/>
      <c r="BS455" s="7"/>
      <c r="BT455" s="8"/>
      <c r="BV455" s="41"/>
      <c r="BW455" s="41">
        <f t="shared" si="37"/>
        <v>0</v>
      </c>
      <c r="BX455">
        <f t="shared" si="40"/>
        <v>0</v>
      </c>
      <c r="BZ455" s="39"/>
    </row>
    <row r="456" spans="1:78">
      <c r="A456">
        <v>383</v>
      </c>
      <c r="B456" s="6"/>
      <c r="C456" s="10"/>
      <c r="D456" s="32"/>
      <c r="E456" s="10"/>
      <c r="F456" s="32"/>
      <c r="G456" s="10"/>
      <c r="H456" s="32"/>
      <c r="I456" s="10"/>
      <c r="J456" s="32"/>
      <c r="K456" s="10"/>
      <c r="L456" s="32"/>
      <c r="M456" s="10"/>
      <c r="N456" s="32"/>
      <c r="O456" s="10"/>
      <c r="P456" s="32"/>
      <c r="Q456" s="10"/>
      <c r="R456" s="32"/>
      <c r="S456" s="10"/>
      <c r="T456" s="32"/>
      <c r="U456" s="10"/>
      <c r="V456" s="32"/>
      <c r="W456" s="10"/>
      <c r="X456" s="32"/>
      <c r="Y456" s="10"/>
      <c r="Z456" s="32"/>
      <c r="AA456" s="10"/>
      <c r="AB456" s="32"/>
      <c r="AC456" s="10"/>
      <c r="AD456" s="32"/>
      <c r="AE456" s="10"/>
      <c r="AF456" s="32"/>
      <c r="AG456" s="10"/>
      <c r="AH456" s="32"/>
      <c r="AI456" s="10"/>
      <c r="AJ456" s="32"/>
      <c r="AK456" s="10"/>
      <c r="AL456" s="32"/>
      <c r="AM456" s="10"/>
      <c r="AN456" s="32"/>
      <c r="AO456" s="10"/>
      <c r="AP456" s="32"/>
      <c r="AQ456" s="10"/>
      <c r="AR456" s="244"/>
      <c r="AS456" s="10"/>
      <c r="AT456" s="32"/>
      <c r="AU456" s="10"/>
      <c r="AV456" s="244"/>
      <c r="AW456" s="10"/>
      <c r="AX456" s="244"/>
      <c r="AY456" s="7"/>
      <c r="AZ456" s="249"/>
      <c r="BA456" s="10"/>
      <c r="BB456" s="244"/>
      <c r="BC456" s="7"/>
      <c r="BD456" s="249"/>
      <c r="BE456" s="7"/>
      <c r="BF456" s="249"/>
      <c r="BG456" s="7"/>
      <c r="BH456" s="8"/>
      <c r="BI456" s="7"/>
      <c r="BJ456" s="249"/>
      <c r="BK456" s="7"/>
      <c r="BL456" s="249"/>
      <c r="BM456" s="7"/>
      <c r="BN456" s="249"/>
      <c r="BO456" s="7"/>
      <c r="BP456" s="249"/>
      <c r="BQ456" s="7"/>
      <c r="BR456" s="8"/>
      <c r="BS456" s="7"/>
      <c r="BT456" s="8"/>
      <c r="BV456" s="41"/>
      <c r="BW456" s="41">
        <f t="shared" si="37"/>
        <v>0</v>
      </c>
      <c r="BX456">
        <f t="shared" si="40"/>
        <v>0</v>
      </c>
    </row>
    <row r="457" spans="1:78">
      <c r="A457">
        <v>384</v>
      </c>
      <c r="B457" s="6"/>
      <c r="C457" s="10"/>
      <c r="D457" s="32"/>
      <c r="E457" s="10"/>
      <c r="F457" s="32"/>
      <c r="G457" s="10"/>
      <c r="H457" s="32"/>
      <c r="I457" s="10"/>
      <c r="J457" s="32"/>
      <c r="K457" s="10"/>
      <c r="L457" s="32"/>
      <c r="M457" s="10"/>
      <c r="N457" s="32"/>
      <c r="O457" s="10"/>
      <c r="P457" s="32"/>
      <c r="Q457" s="10"/>
      <c r="R457" s="32"/>
      <c r="S457" s="10"/>
      <c r="T457" s="32"/>
      <c r="U457" s="10"/>
      <c r="V457" s="32"/>
      <c r="W457" s="10"/>
      <c r="X457" s="32"/>
      <c r="Y457" s="10"/>
      <c r="Z457" s="32"/>
      <c r="AA457" s="10"/>
      <c r="AB457" s="32"/>
      <c r="AC457" s="10"/>
      <c r="AD457" s="32"/>
      <c r="AE457" s="10"/>
      <c r="AF457" s="32"/>
      <c r="AG457" s="10"/>
      <c r="AH457" s="32"/>
      <c r="AI457" s="10"/>
      <c r="AJ457" s="32"/>
      <c r="AK457" s="10"/>
      <c r="AL457" s="32"/>
      <c r="AM457" s="10"/>
      <c r="AN457" s="32"/>
      <c r="AO457" s="10"/>
      <c r="AP457" s="32"/>
      <c r="AQ457" s="10"/>
      <c r="AR457" s="244"/>
      <c r="AS457" s="10"/>
      <c r="AT457" s="32"/>
      <c r="AU457" s="10"/>
      <c r="AV457" s="244"/>
      <c r="AW457" s="10"/>
      <c r="AX457" s="244"/>
      <c r="AY457" s="7"/>
      <c r="AZ457" s="249"/>
      <c r="BA457" s="10"/>
      <c r="BB457" s="244"/>
      <c r="BC457" s="7"/>
      <c r="BD457" s="249"/>
      <c r="BE457" s="7"/>
      <c r="BF457" s="249"/>
      <c r="BG457" s="7"/>
      <c r="BH457" s="8"/>
      <c r="BI457" s="7"/>
      <c r="BJ457" s="249"/>
      <c r="BK457" s="7"/>
      <c r="BL457" s="249"/>
      <c r="BM457" s="7"/>
      <c r="BN457" s="249"/>
      <c r="BO457" s="7"/>
      <c r="BP457" s="249"/>
      <c r="BQ457" s="7"/>
      <c r="BR457" s="8"/>
      <c r="BS457" s="7"/>
      <c r="BT457" s="8"/>
      <c r="BV457" s="41"/>
      <c r="BW457" s="41">
        <f t="shared" si="37"/>
        <v>0</v>
      </c>
      <c r="BX457">
        <f t="shared" si="40"/>
        <v>0</v>
      </c>
    </row>
    <row r="458" spans="1:78">
      <c r="A458">
        <v>385</v>
      </c>
      <c r="B458" s="6"/>
      <c r="C458" s="10"/>
      <c r="D458" s="32"/>
      <c r="E458" s="10"/>
      <c r="F458" s="32"/>
      <c r="G458" s="10"/>
      <c r="H458" s="32"/>
      <c r="I458" s="10"/>
      <c r="J458" s="32"/>
      <c r="K458" s="10"/>
      <c r="L458" s="32"/>
      <c r="M458" s="10"/>
      <c r="N458" s="32"/>
      <c r="O458" s="10"/>
      <c r="P458" s="32"/>
      <c r="Q458" s="10"/>
      <c r="R458" s="32"/>
      <c r="S458" s="10"/>
      <c r="T458" s="32"/>
      <c r="U458" s="10"/>
      <c r="V458" s="32"/>
      <c r="W458" s="10"/>
      <c r="X458" s="32"/>
      <c r="Y458" s="10"/>
      <c r="Z458" s="32"/>
      <c r="AA458" s="10"/>
      <c r="AB458" s="32"/>
      <c r="AC458" s="10"/>
      <c r="AD458" s="32"/>
      <c r="AE458" s="10"/>
      <c r="AF458" s="32"/>
      <c r="AG458" s="10"/>
      <c r="AH458" s="32"/>
      <c r="AI458" s="10"/>
      <c r="AJ458" s="32"/>
      <c r="AK458" s="10"/>
      <c r="AL458" s="32"/>
      <c r="AM458" s="10"/>
      <c r="AN458" s="32"/>
      <c r="AO458" s="10"/>
      <c r="AP458" s="32"/>
      <c r="AQ458" s="10"/>
      <c r="AR458" s="244"/>
      <c r="AS458" s="10"/>
      <c r="AT458" s="32"/>
      <c r="AU458" s="10"/>
      <c r="AV458" s="244"/>
      <c r="AW458" s="10"/>
      <c r="AX458" s="244"/>
      <c r="AY458" s="7"/>
      <c r="AZ458" s="249"/>
      <c r="BA458" s="10"/>
      <c r="BB458" s="244"/>
      <c r="BC458" s="7"/>
      <c r="BD458" s="249"/>
      <c r="BE458" s="7"/>
      <c r="BF458" s="249"/>
      <c r="BG458" s="7"/>
      <c r="BH458" s="8"/>
      <c r="BI458" s="7"/>
      <c r="BJ458" s="249"/>
      <c r="BK458" s="7"/>
      <c r="BL458" s="249"/>
      <c r="BM458" s="7"/>
      <c r="BN458" s="249"/>
      <c r="BO458" s="7"/>
      <c r="BP458" s="249"/>
      <c r="BQ458" s="7"/>
      <c r="BR458" s="8"/>
      <c r="BS458" s="7"/>
      <c r="BT458" s="8"/>
      <c r="BV458" s="41"/>
      <c r="BW458" s="41">
        <f t="shared" si="37"/>
        <v>0</v>
      </c>
      <c r="BX458">
        <f t="shared" si="40"/>
        <v>0</v>
      </c>
    </row>
    <row r="459" spans="1:78">
      <c r="A459">
        <v>386</v>
      </c>
      <c r="B459" s="6"/>
      <c r="C459" s="10"/>
      <c r="D459" s="32"/>
      <c r="E459" s="10"/>
      <c r="F459" s="32"/>
      <c r="G459" s="10"/>
      <c r="H459" s="32"/>
      <c r="I459" s="10"/>
      <c r="J459" s="32"/>
      <c r="K459" s="10"/>
      <c r="L459" s="32"/>
      <c r="M459" s="10"/>
      <c r="N459" s="32"/>
      <c r="O459" s="10"/>
      <c r="P459" s="32"/>
      <c r="Q459" s="10"/>
      <c r="R459" s="32"/>
      <c r="S459" s="10"/>
      <c r="T459" s="32"/>
      <c r="U459" s="10"/>
      <c r="V459" s="32"/>
      <c r="W459" s="10"/>
      <c r="X459" s="32"/>
      <c r="Y459" s="10"/>
      <c r="Z459" s="32"/>
      <c r="AA459" s="10"/>
      <c r="AB459" s="32"/>
      <c r="AC459" s="10"/>
      <c r="AD459" s="32"/>
      <c r="AE459" s="10"/>
      <c r="AF459" s="32"/>
      <c r="AG459" s="10"/>
      <c r="AH459" s="32"/>
      <c r="AI459" s="10"/>
      <c r="AJ459" s="32"/>
      <c r="AK459" s="10"/>
      <c r="AL459" s="32"/>
      <c r="AM459" s="10"/>
      <c r="AN459" s="32"/>
      <c r="AO459" s="10"/>
      <c r="AP459" s="32"/>
      <c r="AQ459" s="10"/>
      <c r="AR459" s="244"/>
      <c r="AS459" s="10"/>
      <c r="AT459" s="32"/>
      <c r="AU459" s="10"/>
      <c r="AV459" s="244"/>
      <c r="AW459" s="10"/>
      <c r="AX459" s="244"/>
      <c r="AY459" s="7"/>
      <c r="AZ459" s="249"/>
      <c r="BA459" s="10"/>
      <c r="BB459" s="244"/>
      <c r="BC459" s="7"/>
      <c r="BD459" s="249"/>
      <c r="BE459" s="7"/>
      <c r="BF459" s="249"/>
      <c r="BG459" s="7"/>
      <c r="BH459" s="8"/>
      <c r="BI459" s="7"/>
      <c r="BJ459" s="249"/>
      <c r="BK459" s="7"/>
      <c r="BL459" s="249"/>
      <c r="BM459" s="7"/>
      <c r="BN459" s="249"/>
      <c r="BO459" s="7"/>
      <c r="BP459" s="249"/>
      <c r="BQ459" s="7"/>
      <c r="BR459" s="8"/>
      <c r="BS459" s="7"/>
      <c r="BT459" s="8"/>
      <c r="BV459" s="41"/>
      <c r="BW459" s="41">
        <f t="shared" si="37"/>
        <v>0</v>
      </c>
      <c r="BX459">
        <f t="shared" si="40"/>
        <v>0</v>
      </c>
    </row>
    <row r="460" spans="1:78">
      <c r="A460">
        <v>387</v>
      </c>
      <c r="B460" s="6"/>
      <c r="C460" s="10"/>
      <c r="D460" s="32"/>
      <c r="E460" s="10"/>
      <c r="F460" s="32"/>
      <c r="G460" s="10"/>
      <c r="H460" s="32"/>
      <c r="I460" s="10"/>
      <c r="J460" s="32"/>
      <c r="K460" s="10"/>
      <c r="L460" s="32"/>
      <c r="M460" s="10"/>
      <c r="N460" s="32"/>
      <c r="O460" s="10"/>
      <c r="P460" s="32"/>
      <c r="Q460" s="10"/>
      <c r="R460" s="32"/>
      <c r="S460" s="10"/>
      <c r="T460" s="32"/>
      <c r="U460" s="10"/>
      <c r="V460" s="32"/>
      <c r="W460" s="10"/>
      <c r="X460" s="32"/>
      <c r="Y460" s="10"/>
      <c r="Z460" s="32"/>
      <c r="AA460" s="10"/>
      <c r="AB460" s="32"/>
      <c r="AC460" s="10"/>
      <c r="AD460" s="32"/>
      <c r="AE460" s="10"/>
      <c r="AF460" s="32"/>
      <c r="AG460" s="10"/>
      <c r="AH460" s="32"/>
      <c r="AI460" s="10"/>
      <c r="AJ460" s="32"/>
      <c r="AK460" s="10"/>
      <c r="AL460" s="32"/>
      <c r="AM460" s="10"/>
      <c r="AN460" s="32"/>
      <c r="AO460" s="10"/>
      <c r="AP460" s="32"/>
      <c r="AQ460" s="10"/>
      <c r="AR460" s="244"/>
      <c r="AS460" s="10"/>
      <c r="AT460" s="32"/>
      <c r="AU460" s="10"/>
      <c r="AV460" s="244"/>
      <c r="AW460" s="10"/>
      <c r="AX460" s="244"/>
      <c r="AY460" s="7"/>
      <c r="AZ460" s="249"/>
      <c r="BA460" s="10"/>
      <c r="BB460" s="244"/>
      <c r="BC460" s="7"/>
      <c r="BD460" s="249"/>
      <c r="BE460" s="7"/>
      <c r="BF460" s="249"/>
      <c r="BG460" s="7"/>
      <c r="BH460" s="8"/>
      <c r="BI460" s="7"/>
      <c r="BJ460" s="249"/>
      <c r="BK460" s="7"/>
      <c r="BL460" s="249"/>
      <c r="BM460" s="7"/>
      <c r="BN460" s="249"/>
      <c r="BO460" s="7"/>
      <c r="BP460" s="249"/>
      <c r="BQ460" s="7"/>
      <c r="BR460" s="8"/>
      <c r="BS460" s="7"/>
      <c r="BT460" s="8"/>
      <c r="BV460" s="41"/>
      <c r="BW460" s="41">
        <f t="shared" si="37"/>
        <v>0</v>
      </c>
      <c r="BX460">
        <f t="shared" si="40"/>
        <v>0</v>
      </c>
    </row>
    <row r="461" spans="1:78">
      <c r="A461">
        <v>388</v>
      </c>
      <c r="B461" s="6"/>
      <c r="C461" s="10"/>
      <c r="D461" s="32"/>
      <c r="E461" s="10"/>
      <c r="F461" s="32"/>
      <c r="G461" s="10"/>
      <c r="H461" s="32"/>
      <c r="I461" s="10"/>
      <c r="J461" s="32"/>
      <c r="K461" s="10"/>
      <c r="L461" s="32"/>
      <c r="M461" s="10"/>
      <c r="N461" s="32"/>
      <c r="O461" s="10"/>
      <c r="P461" s="32"/>
      <c r="Q461" s="10"/>
      <c r="R461" s="32"/>
      <c r="S461" s="10"/>
      <c r="T461" s="32"/>
      <c r="U461" s="10"/>
      <c r="V461" s="32"/>
      <c r="W461" s="10"/>
      <c r="X461" s="32"/>
      <c r="Y461" s="10"/>
      <c r="Z461" s="32"/>
      <c r="AA461" s="10"/>
      <c r="AB461" s="32"/>
      <c r="AC461" s="10"/>
      <c r="AD461" s="32"/>
      <c r="AE461" s="10"/>
      <c r="AF461" s="32"/>
      <c r="AG461" s="10"/>
      <c r="AH461" s="32"/>
      <c r="AI461" s="10"/>
      <c r="AJ461" s="32"/>
      <c r="AK461" s="10"/>
      <c r="AL461" s="32"/>
      <c r="AM461" s="10"/>
      <c r="AN461" s="32"/>
      <c r="AO461" s="10"/>
      <c r="AP461" s="32"/>
      <c r="AQ461" s="10"/>
      <c r="AR461" s="244"/>
      <c r="AS461" s="10"/>
      <c r="AT461" s="32"/>
      <c r="AU461" s="10"/>
      <c r="AV461" s="244"/>
      <c r="AW461" s="10"/>
      <c r="AX461" s="244"/>
      <c r="AY461" s="7"/>
      <c r="AZ461" s="249"/>
      <c r="BA461" s="10"/>
      <c r="BB461" s="244"/>
      <c r="BC461" s="7"/>
      <c r="BD461" s="249"/>
      <c r="BE461" s="7"/>
      <c r="BF461" s="249"/>
      <c r="BG461" s="7"/>
      <c r="BH461" s="8"/>
      <c r="BI461" s="7"/>
      <c r="BJ461" s="249"/>
      <c r="BK461" s="7"/>
      <c r="BL461" s="249"/>
      <c r="BM461" s="7"/>
      <c r="BN461" s="249"/>
      <c r="BO461" s="7"/>
      <c r="BP461" s="249"/>
      <c r="BQ461" s="7"/>
      <c r="BR461" s="8"/>
      <c r="BS461" s="7"/>
      <c r="BT461" s="8"/>
      <c r="BV461" s="41"/>
      <c r="BW461" s="41">
        <f t="shared" ref="BW461:BW524" si="41">+AI461+AE461+Y461+W461+U461+S461+Q461+O461+M461+I461+G461+E461+C461+AG461+K461+BS461+BZ461+AA461+AC461+AK461+AO461+AQ461+AY461+BQ461+BK461+BI461+BA461+AW461+AU461+AS461</f>
        <v>0</v>
      </c>
      <c r="BX461">
        <f t="shared" si="40"/>
        <v>0</v>
      </c>
    </row>
    <row r="462" spans="1:78">
      <c r="A462">
        <v>389</v>
      </c>
      <c r="B462" s="6"/>
      <c r="C462" s="10"/>
      <c r="D462" s="32"/>
      <c r="E462" s="10"/>
      <c r="F462" s="32"/>
      <c r="G462" s="10"/>
      <c r="H462" s="32"/>
      <c r="I462" s="10"/>
      <c r="J462" s="32"/>
      <c r="K462" s="10"/>
      <c r="L462" s="32"/>
      <c r="M462" s="10"/>
      <c r="N462" s="32"/>
      <c r="O462" s="10"/>
      <c r="P462" s="32"/>
      <c r="Q462" s="10"/>
      <c r="R462" s="32"/>
      <c r="S462" s="10"/>
      <c r="T462" s="32"/>
      <c r="U462" s="10"/>
      <c r="V462" s="32"/>
      <c r="W462" s="10"/>
      <c r="X462" s="32"/>
      <c r="Y462" s="10"/>
      <c r="Z462" s="32"/>
      <c r="AA462" s="10"/>
      <c r="AB462" s="32"/>
      <c r="AC462" s="10"/>
      <c r="AD462" s="32"/>
      <c r="AE462" s="10"/>
      <c r="AF462" s="32"/>
      <c r="AG462" s="10"/>
      <c r="AH462" s="32"/>
      <c r="AI462" s="10"/>
      <c r="AJ462" s="32"/>
      <c r="AK462" s="10"/>
      <c r="AL462" s="32"/>
      <c r="AM462" s="10"/>
      <c r="AN462" s="32"/>
      <c r="AO462" s="10"/>
      <c r="AP462" s="32"/>
      <c r="AQ462" s="10"/>
      <c r="AR462" s="244"/>
      <c r="AS462" s="10"/>
      <c r="AT462" s="32"/>
      <c r="AU462" s="10"/>
      <c r="AV462" s="244"/>
      <c r="AW462" s="10"/>
      <c r="AX462" s="244"/>
      <c r="AY462" s="7"/>
      <c r="AZ462" s="249"/>
      <c r="BA462" s="10"/>
      <c r="BB462" s="244"/>
      <c r="BC462" s="7"/>
      <c r="BD462" s="249"/>
      <c r="BE462" s="7"/>
      <c r="BF462" s="249"/>
      <c r="BG462" s="7"/>
      <c r="BH462" s="8"/>
      <c r="BI462" s="7"/>
      <c r="BJ462" s="249"/>
      <c r="BK462" s="7"/>
      <c r="BL462" s="249"/>
      <c r="BM462" s="7"/>
      <c r="BN462" s="249"/>
      <c r="BO462" s="7"/>
      <c r="BP462" s="249"/>
      <c r="BQ462" s="7"/>
      <c r="BR462" s="8"/>
      <c r="BS462" s="7"/>
      <c r="BT462" s="8"/>
      <c r="BV462" s="41"/>
      <c r="BW462" s="41">
        <f t="shared" si="41"/>
        <v>0</v>
      </c>
      <c r="BX462">
        <f t="shared" si="40"/>
        <v>0</v>
      </c>
    </row>
    <row r="463" spans="1:78">
      <c r="A463">
        <v>390</v>
      </c>
      <c r="B463" s="6"/>
      <c r="C463" s="10"/>
      <c r="D463" s="32"/>
      <c r="E463" s="10"/>
      <c r="F463" s="32"/>
      <c r="G463" s="10"/>
      <c r="H463" s="32"/>
      <c r="I463" s="10"/>
      <c r="J463" s="32"/>
      <c r="K463" s="10"/>
      <c r="L463" s="32"/>
      <c r="M463" s="10"/>
      <c r="N463" s="32"/>
      <c r="O463" s="10"/>
      <c r="P463" s="32"/>
      <c r="Q463" s="10"/>
      <c r="R463" s="32"/>
      <c r="S463" s="10"/>
      <c r="T463" s="32"/>
      <c r="U463" s="10"/>
      <c r="V463" s="32"/>
      <c r="W463" s="10"/>
      <c r="X463" s="32"/>
      <c r="Y463" s="10"/>
      <c r="Z463" s="32"/>
      <c r="AA463" s="10"/>
      <c r="AB463" s="32"/>
      <c r="AC463" s="10"/>
      <c r="AD463" s="32"/>
      <c r="AE463" s="10"/>
      <c r="AF463" s="32"/>
      <c r="AG463" s="10"/>
      <c r="AH463" s="32"/>
      <c r="AI463" s="10"/>
      <c r="AJ463" s="32"/>
      <c r="AK463" s="10"/>
      <c r="AL463" s="32"/>
      <c r="AM463" s="10"/>
      <c r="AN463" s="32"/>
      <c r="AO463" s="10"/>
      <c r="AP463" s="32"/>
      <c r="AQ463" s="10"/>
      <c r="AR463" s="244"/>
      <c r="AS463" s="10"/>
      <c r="AT463" s="32"/>
      <c r="AU463" s="10"/>
      <c r="AV463" s="244"/>
      <c r="AW463" s="10"/>
      <c r="AX463" s="244"/>
      <c r="AY463" s="7"/>
      <c r="AZ463" s="249"/>
      <c r="BA463" s="10"/>
      <c r="BB463" s="244"/>
      <c r="BC463" s="7"/>
      <c r="BD463" s="249"/>
      <c r="BE463" s="7"/>
      <c r="BF463" s="249"/>
      <c r="BG463" s="7"/>
      <c r="BH463" s="8"/>
      <c r="BI463" s="7"/>
      <c r="BJ463" s="249"/>
      <c r="BK463" s="7"/>
      <c r="BL463" s="249"/>
      <c r="BM463" s="7"/>
      <c r="BN463" s="249"/>
      <c r="BO463" s="7"/>
      <c r="BP463" s="249"/>
      <c r="BQ463" s="7"/>
      <c r="BR463" s="8"/>
      <c r="BS463" s="7"/>
      <c r="BT463" s="8"/>
      <c r="BV463" s="41"/>
      <c r="BW463" s="41">
        <f t="shared" si="41"/>
        <v>0</v>
      </c>
      <c r="BX463">
        <f t="shared" si="40"/>
        <v>0</v>
      </c>
    </row>
    <row r="464" spans="1:78">
      <c r="A464">
        <v>391</v>
      </c>
      <c r="B464" s="6"/>
      <c r="C464" s="10"/>
      <c r="D464" s="32"/>
      <c r="E464" s="10"/>
      <c r="F464" s="32"/>
      <c r="G464" s="10"/>
      <c r="H464" s="32"/>
      <c r="I464" s="10"/>
      <c r="J464" s="32"/>
      <c r="K464" s="10"/>
      <c r="L464" s="32"/>
      <c r="M464" s="10"/>
      <c r="N464" s="32"/>
      <c r="O464" s="10"/>
      <c r="P464" s="32"/>
      <c r="Q464" s="10"/>
      <c r="R464" s="32"/>
      <c r="S464" s="10"/>
      <c r="T464" s="32"/>
      <c r="U464" s="10"/>
      <c r="V464" s="32"/>
      <c r="W464" s="10"/>
      <c r="X464" s="32"/>
      <c r="Y464" s="10"/>
      <c r="Z464" s="32"/>
      <c r="AA464" s="10"/>
      <c r="AB464" s="32"/>
      <c r="AC464" s="10"/>
      <c r="AD464" s="32"/>
      <c r="AE464" s="10"/>
      <c r="AF464" s="32"/>
      <c r="AG464" s="10"/>
      <c r="AH464" s="32"/>
      <c r="AI464" s="10"/>
      <c r="AJ464" s="32"/>
      <c r="AK464" s="10"/>
      <c r="AL464" s="32"/>
      <c r="AM464" s="10"/>
      <c r="AN464" s="32"/>
      <c r="AO464" s="10"/>
      <c r="AP464" s="32"/>
      <c r="AQ464" s="10"/>
      <c r="AR464" s="244"/>
      <c r="AS464" s="10"/>
      <c r="AT464" s="32"/>
      <c r="AU464" s="10"/>
      <c r="AV464" s="244"/>
      <c r="AW464" s="10"/>
      <c r="AX464" s="244"/>
      <c r="AY464" s="7"/>
      <c r="AZ464" s="249"/>
      <c r="BA464" s="10"/>
      <c r="BB464" s="244"/>
      <c r="BC464" s="7"/>
      <c r="BD464" s="249"/>
      <c r="BE464" s="7"/>
      <c r="BF464" s="249"/>
      <c r="BG464" s="7"/>
      <c r="BH464" s="8"/>
      <c r="BI464" s="7"/>
      <c r="BJ464" s="249"/>
      <c r="BK464" s="7"/>
      <c r="BL464" s="249"/>
      <c r="BM464" s="7"/>
      <c r="BN464" s="249"/>
      <c r="BO464" s="7"/>
      <c r="BP464" s="249"/>
      <c r="BQ464" s="7"/>
      <c r="BR464" s="8"/>
      <c r="BS464" s="7"/>
      <c r="BT464" s="8"/>
      <c r="BV464" s="41"/>
      <c r="BW464" s="41">
        <f t="shared" si="41"/>
        <v>0</v>
      </c>
      <c r="BX464">
        <f t="shared" si="40"/>
        <v>0</v>
      </c>
    </row>
    <row r="465" spans="1:78">
      <c r="A465">
        <v>392</v>
      </c>
      <c r="B465" s="6"/>
      <c r="C465" s="10"/>
      <c r="D465" s="32"/>
      <c r="E465" s="10"/>
      <c r="F465" s="32"/>
      <c r="G465" s="10"/>
      <c r="H465" s="32"/>
      <c r="I465" s="10"/>
      <c r="J465" s="32"/>
      <c r="K465" s="10"/>
      <c r="L465" s="32"/>
      <c r="M465" s="10"/>
      <c r="N465" s="32"/>
      <c r="O465" s="10"/>
      <c r="P465" s="32"/>
      <c r="Q465" s="10"/>
      <c r="R465" s="32"/>
      <c r="S465" s="10"/>
      <c r="T465" s="32"/>
      <c r="U465" s="10"/>
      <c r="V465" s="32"/>
      <c r="W465" s="10"/>
      <c r="X465" s="32"/>
      <c r="Y465" s="10"/>
      <c r="Z465" s="32"/>
      <c r="AA465" s="10"/>
      <c r="AB465" s="32"/>
      <c r="AC465" s="10"/>
      <c r="AD465" s="32"/>
      <c r="AE465" s="10"/>
      <c r="AF465" s="32"/>
      <c r="AG465" s="10"/>
      <c r="AH465" s="32"/>
      <c r="AI465" s="10"/>
      <c r="AJ465" s="32"/>
      <c r="AK465" s="10"/>
      <c r="AL465" s="32"/>
      <c r="AM465" s="10"/>
      <c r="AN465" s="32"/>
      <c r="AO465" s="10"/>
      <c r="AP465" s="32"/>
      <c r="AQ465" s="10"/>
      <c r="AR465" s="244"/>
      <c r="AS465" s="10"/>
      <c r="AT465" s="32"/>
      <c r="AU465" s="10"/>
      <c r="AV465" s="244"/>
      <c r="AW465" s="10"/>
      <c r="AX465" s="244"/>
      <c r="AY465" s="7"/>
      <c r="AZ465" s="249"/>
      <c r="BA465" s="10"/>
      <c r="BB465" s="244"/>
      <c r="BC465" s="7"/>
      <c r="BD465" s="249"/>
      <c r="BE465" s="7"/>
      <c r="BF465" s="249"/>
      <c r="BG465" s="7"/>
      <c r="BH465" s="8"/>
      <c r="BI465" s="7"/>
      <c r="BJ465" s="249"/>
      <c r="BK465" s="7"/>
      <c r="BL465" s="249"/>
      <c r="BM465" s="7"/>
      <c r="BN465" s="249"/>
      <c r="BO465" s="7"/>
      <c r="BP465" s="249"/>
      <c r="BQ465" s="7"/>
      <c r="BR465" s="8"/>
      <c r="BS465" s="7"/>
      <c r="BT465" s="8"/>
      <c r="BV465" s="41"/>
      <c r="BW465" s="41">
        <f t="shared" si="41"/>
        <v>0</v>
      </c>
      <c r="BX465">
        <f t="shared" si="40"/>
        <v>0</v>
      </c>
    </row>
    <row r="466" spans="1:78">
      <c r="A466">
        <v>393</v>
      </c>
      <c r="B466" s="6"/>
      <c r="C466" s="10"/>
      <c r="D466" s="32"/>
      <c r="E466" s="10"/>
      <c r="F466" s="32"/>
      <c r="G466" s="10"/>
      <c r="H466" s="32"/>
      <c r="I466" s="10"/>
      <c r="J466" s="32"/>
      <c r="K466" s="10"/>
      <c r="L466" s="32"/>
      <c r="M466" s="10"/>
      <c r="N466" s="32"/>
      <c r="O466" s="10"/>
      <c r="P466" s="32"/>
      <c r="Q466" s="10"/>
      <c r="R466" s="32"/>
      <c r="S466" s="10"/>
      <c r="T466" s="32"/>
      <c r="U466" s="10"/>
      <c r="V466" s="32"/>
      <c r="W466" s="10"/>
      <c r="X466" s="32"/>
      <c r="Y466" s="10"/>
      <c r="Z466" s="32"/>
      <c r="AA466" s="10"/>
      <c r="AB466" s="32"/>
      <c r="AC466" s="10"/>
      <c r="AD466" s="32"/>
      <c r="AE466" s="10"/>
      <c r="AF466" s="32"/>
      <c r="AG466" s="10"/>
      <c r="AH466" s="32"/>
      <c r="AI466" s="10"/>
      <c r="AJ466" s="32"/>
      <c r="AK466" s="10"/>
      <c r="AL466" s="32"/>
      <c r="AM466" s="10"/>
      <c r="AN466" s="32"/>
      <c r="AO466" s="10"/>
      <c r="AP466" s="32"/>
      <c r="AQ466" s="10"/>
      <c r="AR466" s="244"/>
      <c r="AS466" s="10"/>
      <c r="AT466" s="32"/>
      <c r="AU466" s="10"/>
      <c r="AV466" s="244"/>
      <c r="AW466" s="10"/>
      <c r="AX466" s="244"/>
      <c r="AY466" s="7"/>
      <c r="AZ466" s="249"/>
      <c r="BA466" s="10"/>
      <c r="BB466" s="244"/>
      <c r="BC466" s="7"/>
      <c r="BD466" s="249"/>
      <c r="BE466" s="7"/>
      <c r="BF466" s="249"/>
      <c r="BG466" s="7"/>
      <c r="BH466" s="8"/>
      <c r="BI466" s="7"/>
      <c r="BJ466" s="249"/>
      <c r="BK466" s="7"/>
      <c r="BL466" s="249"/>
      <c r="BM466" s="7"/>
      <c r="BN466" s="249"/>
      <c r="BO466" s="7"/>
      <c r="BP466" s="249"/>
      <c r="BQ466" s="7"/>
      <c r="BR466" s="8"/>
      <c r="BS466" s="7"/>
      <c r="BT466" s="8"/>
      <c r="BV466" s="41"/>
      <c r="BW466" s="41">
        <f t="shared" si="41"/>
        <v>0</v>
      </c>
      <c r="BX466">
        <f t="shared" si="40"/>
        <v>0</v>
      </c>
    </row>
    <row r="467" spans="1:78">
      <c r="A467">
        <v>394</v>
      </c>
      <c r="B467" s="6"/>
      <c r="C467" s="10"/>
      <c r="D467" s="32"/>
      <c r="E467" s="10"/>
      <c r="F467" s="32"/>
      <c r="G467" s="10"/>
      <c r="H467" s="32"/>
      <c r="I467" s="10"/>
      <c r="J467" s="32"/>
      <c r="K467" s="10"/>
      <c r="L467" s="32"/>
      <c r="M467" s="10"/>
      <c r="N467" s="32"/>
      <c r="O467" s="10"/>
      <c r="P467" s="32"/>
      <c r="Q467" s="10"/>
      <c r="R467" s="32"/>
      <c r="S467" s="10"/>
      <c r="T467" s="32"/>
      <c r="U467" s="10"/>
      <c r="V467" s="32"/>
      <c r="W467" s="10"/>
      <c r="X467" s="32"/>
      <c r="Y467" s="10"/>
      <c r="Z467" s="32"/>
      <c r="AA467" s="10"/>
      <c r="AB467" s="32"/>
      <c r="AC467" s="10"/>
      <c r="AD467" s="32"/>
      <c r="AE467" s="10"/>
      <c r="AF467" s="32"/>
      <c r="AG467" s="10"/>
      <c r="AH467" s="32"/>
      <c r="AI467" s="10"/>
      <c r="AJ467" s="32"/>
      <c r="AK467" s="10"/>
      <c r="AL467" s="32"/>
      <c r="AM467" s="10"/>
      <c r="AN467" s="32"/>
      <c r="AO467" s="10"/>
      <c r="AP467" s="32"/>
      <c r="AQ467" s="10"/>
      <c r="AR467" s="244"/>
      <c r="AS467" s="10"/>
      <c r="AT467" s="32"/>
      <c r="AU467" s="10"/>
      <c r="AV467" s="244"/>
      <c r="AW467" s="10"/>
      <c r="AX467" s="244"/>
      <c r="AY467" s="7"/>
      <c r="AZ467" s="249"/>
      <c r="BA467" s="10"/>
      <c r="BB467" s="244"/>
      <c r="BC467" s="7"/>
      <c r="BD467" s="249"/>
      <c r="BE467" s="7"/>
      <c r="BF467" s="249"/>
      <c r="BG467" s="7"/>
      <c r="BH467" s="8"/>
      <c r="BI467" s="7"/>
      <c r="BJ467" s="249"/>
      <c r="BK467" s="7"/>
      <c r="BL467" s="249"/>
      <c r="BM467" s="7"/>
      <c r="BN467" s="249"/>
      <c r="BO467" s="7"/>
      <c r="BP467" s="249"/>
      <c r="BQ467" s="7"/>
      <c r="BR467" s="8"/>
      <c r="BS467" s="7"/>
      <c r="BT467" s="8"/>
      <c r="BV467" s="41"/>
      <c r="BW467" s="41">
        <f t="shared" si="41"/>
        <v>0</v>
      </c>
      <c r="BX467">
        <f t="shared" si="40"/>
        <v>0</v>
      </c>
    </row>
    <row r="468" spans="1:78">
      <c r="A468">
        <v>395</v>
      </c>
      <c r="B468" s="6"/>
      <c r="C468" s="10"/>
      <c r="D468" s="32"/>
      <c r="E468" s="10"/>
      <c r="F468" s="32"/>
      <c r="G468" s="10"/>
      <c r="H468" s="32"/>
      <c r="I468" s="10"/>
      <c r="J468" s="32"/>
      <c r="K468" s="10"/>
      <c r="L468" s="32"/>
      <c r="M468" s="10"/>
      <c r="N468" s="32"/>
      <c r="O468" s="10"/>
      <c r="P468" s="32"/>
      <c r="Q468" s="10"/>
      <c r="R468" s="32"/>
      <c r="S468" s="10"/>
      <c r="T468" s="32"/>
      <c r="U468" s="10"/>
      <c r="V468" s="32"/>
      <c r="W468" s="10"/>
      <c r="X468" s="32"/>
      <c r="Y468" s="10"/>
      <c r="Z468" s="32"/>
      <c r="AA468" s="10"/>
      <c r="AB468" s="32"/>
      <c r="AC468" s="10"/>
      <c r="AD468" s="32"/>
      <c r="AE468" s="10"/>
      <c r="AF468" s="32"/>
      <c r="AG468" s="10"/>
      <c r="AH468" s="32"/>
      <c r="AI468" s="10"/>
      <c r="AJ468" s="32"/>
      <c r="AK468" s="10"/>
      <c r="AL468" s="32"/>
      <c r="AM468" s="10"/>
      <c r="AN468" s="32"/>
      <c r="AO468" s="10"/>
      <c r="AP468" s="32"/>
      <c r="AQ468" s="10"/>
      <c r="AR468" s="244"/>
      <c r="AS468" s="10"/>
      <c r="AT468" s="32"/>
      <c r="AU468" s="10"/>
      <c r="AV468" s="244"/>
      <c r="AW468" s="10"/>
      <c r="AX468" s="244"/>
      <c r="AY468" s="7"/>
      <c r="AZ468" s="249"/>
      <c r="BA468" s="10"/>
      <c r="BB468" s="244"/>
      <c r="BC468" s="7"/>
      <c r="BD468" s="249"/>
      <c r="BE468" s="7"/>
      <c r="BF468" s="249"/>
      <c r="BG468" s="7"/>
      <c r="BH468" s="8"/>
      <c r="BI468" s="7"/>
      <c r="BJ468" s="249"/>
      <c r="BK468" s="7"/>
      <c r="BL468" s="249"/>
      <c r="BM468" s="7"/>
      <c r="BN468" s="249"/>
      <c r="BO468" s="7"/>
      <c r="BP468" s="249"/>
      <c r="BQ468" s="7"/>
      <c r="BR468" s="8"/>
      <c r="BS468" s="7"/>
      <c r="BT468" s="8"/>
      <c r="BV468" s="41"/>
      <c r="BW468" s="41">
        <f t="shared" si="41"/>
        <v>0</v>
      </c>
      <c r="BX468">
        <f t="shared" si="40"/>
        <v>0</v>
      </c>
    </row>
    <row r="469" spans="1:78">
      <c r="A469">
        <v>396</v>
      </c>
      <c r="B469" s="6"/>
      <c r="C469" s="10"/>
      <c r="D469" s="32"/>
      <c r="E469" s="10"/>
      <c r="F469" s="32"/>
      <c r="G469" s="10"/>
      <c r="H469" s="32"/>
      <c r="I469" s="10"/>
      <c r="J469" s="32"/>
      <c r="K469" s="94"/>
      <c r="L469" s="32"/>
      <c r="M469" s="10"/>
      <c r="N469" s="32"/>
      <c r="O469" s="10"/>
      <c r="P469" s="32"/>
      <c r="Q469" s="10"/>
      <c r="R469" s="32"/>
      <c r="S469" s="10"/>
      <c r="T469" s="32"/>
      <c r="U469" s="10"/>
      <c r="V469" s="32"/>
      <c r="W469" s="10"/>
      <c r="X469" s="32"/>
      <c r="Y469" s="10"/>
      <c r="Z469" s="32"/>
      <c r="AA469" s="10"/>
      <c r="AB469" s="32"/>
      <c r="AC469" s="10"/>
      <c r="AD469" s="32"/>
      <c r="AE469" s="10"/>
      <c r="AF469" s="32"/>
      <c r="AG469" s="10"/>
      <c r="AH469" s="32"/>
      <c r="AI469" s="10"/>
      <c r="AJ469" s="32"/>
      <c r="AK469" s="10"/>
      <c r="AL469" s="32"/>
      <c r="AM469" s="10"/>
      <c r="AN469" s="32"/>
      <c r="AO469" s="10"/>
      <c r="AP469" s="32"/>
      <c r="AQ469" s="10"/>
      <c r="AR469" s="244"/>
      <c r="AS469" s="10"/>
      <c r="AT469" s="32"/>
      <c r="AU469" s="10"/>
      <c r="AV469" s="244"/>
      <c r="AW469" s="10"/>
      <c r="AX469" s="244"/>
      <c r="AY469" s="7"/>
      <c r="AZ469" s="249"/>
      <c r="BA469" s="10"/>
      <c r="BB469" s="244"/>
      <c r="BC469" s="7"/>
      <c r="BD469" s="249"/>
      <c r="BE469" s="7"/>
      <c r="BF469" s="249"/>
      <c r="BG469" s="7"/>
      <c r="BH469" s="8"/>
      <c r="BI469" s="7"/>
      <c r="BJ469" s="249"/>
      <c r="BK469" s="7"/>
      <c r="BL469" s="249"/>
      <c r="BM469" s="7"/>
      <c r="BN469" s="249"/>
      <c r="BO469" s="7"/>
      <c r="BP469" s="249"/>
      <c r="BQ469" s="7"/>
      <c r="BR469" s="8"/>
      <c r="BS469" s="7"/>
      <c r="BT469" s="8"/>
      <c r="BV469" s="41"/>
      <c r="BW469" s="41">
        <f t="shared" si="41"/>
        <v>0</v>
      </c>
      <c r="BX469">
        <f t="shared" si="40"/>
        <v>0</v>
      </c>
      <c r="BZ469" s="39"/>
    </row>
    <row r="470" spans="1:78">
      <c r="A470">
        <v>397</v>
      </c>
      <c r="B470" s="6"/>
      <c r="C470" s="10"/>
      <c r="D470" s="32"/>
      <c r="E470" s="10"/>
      <c r="F470" s="32"/>
      <c r="G470" s="10"/>
      <c r="H470" s="32"/>
      <c r="I470" s="10"/>
      <c r="J470" s="32"/>
      <c r="K470" s="10"/>
      <c r="L470" s="32"/>
      <c r="M470" s="10"/>
      <c r="N470" s="32"/>
      <c r="O470" s="10"/>
      <c r="P470" s="32"/>
      <c r="Q470" s="10"/>
      <c r="R470" s="32"/>
      <c r="S470" s="10"/>
      <c r="T470" s="32"/>
      <c r="U470" s="10"/>
      <c r="V470" s="32"/>
      <c r="W470" s="10"/>
      <c r="X470" s="32"/>
      <c r="Y470" s="10"/>
      <c r="Z470" s="32"/>
      <c r="AA470" s="10"/>
      <c r="AB470" s="32"/>
      <c r="AC470" s="10"/>
      <c r="AD470" s="32"/>
      <c r="AE470" s="10"/>
      <c r="AF470" s="32"/>
      <c r="AG470" s="10"/>
      <c r="AH470" s="32"/>
      <c r="AI470" s="10"/>
      <c r="AJ470" s="32"/>
      <c r="AK470" s="10"/>
      <c r="AL470" s="32"/>
      <c r="AM470" s="10"/>
      <c r="AN470" s="32"/>
      <c r="AO470" s="10"/>
      <c r="AP470" s="32"/>
      <c r="AQ470" s="10"/>
      <c r="AR470" s="244"/>
      <c r="AS470" s="10"/>
      <c r="AT470" s="32"/>
      <c r="AU470" s="10"/>
      <c r="AV470" s="244"/>
      <c r="AW470" s="10"/>
      <c r="AX470" s="244"/>
      <c r="AY470" s="7"/>
      <c r="AZ470" s="249"/>
      <c r="BA470" s="10"/>
      <c r="BB470" s="244"/>
      <c r="BC470" s="7"/>
      <c r="BD470" s="249"/>
      <c r="BE470" s="7"/>
      <c r="BF470" s="249"/>
      <c r="BG470" s="7"/>
      <c r="BH470" s="8"/>
      <c r="BI470" s="7"/>
      <c r="BJ470" s="249"/>
      <c r="BK470" s="7"/>
      <c r="BL470" s="249"/>
      <c r="BM470" s="7"/>
      <c r="BN470" s="249"/>
      <c r="BO470" s="7"/>
      <c r="BP470" s="249"/>
      <c r="BQ470" s="7"/>
      <c r="BR470" s="8"/>
      <c r="BS470" s="7"/>
      <c r="BT470" s="8"/>
      <c r="BV470" s="41"/>
      <c r="BW470" s="41">
        <f t="shared" si="41"/>
        <v>0</v>
      </c>
      <c r="BX470">
        <f t="shared" si="40"/>
        <v>0</v>
      </c>
    </row>
    <row r="471" spans="1:78">
      <c r="A471">
        <v>398</v>
      </c>
      <c r="B471" s="6"/>
      <c r="C471" s="10"/>
      <c r="D471" s="32"/>
      <c r="E471" s="10"/>
      <c r="F471" s="32"/>
      <c r="G471" s="10"/>
      <c r="H471" s="32"/>
      <c r="I471" s="10"/>
      <c r="J471" s="32"/>
      <c r="K471" s="10"/>
      <c r="L471" s="32"/>
      <c r="M471" s="10"/>
      <c r="N471" s="32"/>
      <c r="O471" s="10"/>
      <c r="P471" s="32"/>
      <c r="Q471" s="10"/>
      <c r="R471" s="32"/>
      <c r="S471" s="10"/>
      <c r="T471" s="32"/>
      <c r="U471" s="10"/>
      <c r="V471" s="32"/>
      <c r="W471" s="10"/>
      <c r="X471" s="32"/>
      <c r="Y471" s="10"/>
      <c r="Z471" s="32"/>
      <c r="AA471" s="10"/>
      <c r="AB471" s="32"/>
      <c r="AC471" s="10"/>
      <c r="AD471" s="32"/>
      <c r="AE471" s="10"/>
      <c r="AF471" s="32"/>
      <c r="AG471" s="10"/>
      <c r="AH471" s="32"/>
      <c r="AI471" s="10"/>
      <c r="AJ471" s="32"/>
      <c r="AK471" s="10"/>
      <c r="AL471" s="32"/>
      <c r="AM471" s="10"/>
      <c r="AN471" s="32"/>
      <c r="AO471" s="10"/>
      <c r="AP471" s="32"/>
      <c r="AQ471" s="10"/>
      <c r="AR471" s="244"/>
      <c r="AS471" s="10"/>
      <c r="AT471" s="32"/>
      <c r="AU471" s="10"/>
      <c r="AV471" s="244"/>
      <c r="AW471" s="10"/>
      <c r="AX471" s="244"/>
      <c r="AY471" s="7"/>
      <c r="AZ471" s="249"/>
      <c r="BA471" s="10"/>
      <c r="BB471" s="244"/>
      <c r="BC471" s="7"/>
      <c r="BD471" s="249"/>
      <c r="BE471" s="7"/>
      <c r="BF471" s="249"/>
      <c r="BG471" s="7"/>
      <c r="BH471" s="8"/>
      <c r="BI471" s="7"/>
      <c r="BJ471" s="249"/>
      <c r="BK471" s="7"/>
      <c r="BL471" s="249"/>
      <c r="BM471" s="7"/>
      <c r="BN471" s="249"/>
      <c r="BO471" s="7"/>
      <c r="BP471" s="249"/>
      <c r="BQ471" s="7"/>
      <c r="BR471" s="8"/>
      <c r="BS471" s="7"/>
      <c r="BT471" s="8"/>
      <c r="BV471" s="41"/>
      <c r="BW471" s="41">
        <f t="shared" si="41"/>
        <v>0</v>
      </c>
      <c r="BX471">
        <f t="shared" si="40"/>
        <v>0</v>
      </c>
    </row>
    <row r="472" spans="1:78">
      <c r="A472">
        <v>399</v>
      </c>
      <c r="B472" s="6"/>
      <c r="C472" s="10"/>
      <c r="D472" s="32"/>
      <c r="E472" s="10"/>
      <c r="F472" s="32"/>
      <c r="G472" s="10"/>
      <c r="H472" s="32"/>
      <c r="I472" s="10"/>
      <c r="J472" s="32"/>
      <c r="K472" s="10"/>
      <c r="L472" s="32"/>
      <c r="M472" s="10"/>
      <c r="N472" s="32"/>
      <c r="O472" s="10"/>
      <c r="P472" s="32"/>
      <c r="Q472" s="10"/>
      <c r="R472" s="32"/>
      <c r="S472" s="10"/>
      <c r="T472" s="32"/>
      <c r="U472" s="10"/>
      <c r="V472" s="32"/>
      <c r="W472" s="10"/>
      <c r="X472" s="32"/>
      <c r="Y472" s="10"/>
      <c r="Z472" s="32"/>
      <c r="AA472" s="10"/>
      <c r="AB472" s="32"/>
      <c r="AC472" s="10"/>
      <c r="AD472" s="32"/>
      <c r="AE472" s="10"/>
      <c r="AF472" s="32"/>
      <c r="AG472" s="10"/>
      <c r="AH472" s="32"/>
      <c r="AI472" s="10"/>
      <c r="AJ472" s="32"/>
      <c r="AK472" s="10"/>
      <c r="AL472" s="32"/>
      <c r="AM472" s="10"/>
      <c r="AN472" s="32"/>
      <c r="AO472" s="10"/>
      <c r="AP472" s="32"/>
      <c r="AQ472" s="10"/>
      <c r="AR472" s="244"/>
      <c r="AS472" s="10"/>
      <c r="AT472" s="32"/>
      <c r="AU472" s="10"/>
      <c r="AV472" s="244"/>
      <c r="AW472" s="10"/>
      <c r="AX472" s="244"/>
      <c r="AY472" s="7"/>
      <c r="AZ472" s="249"/>
      <c r="BA472" s="10"/>
      <c r="BB472" s="244"/>
      <c r="BC472" s="7"/>
      <c r="BD472" s="249"/>
      <c r="BE472" s="7"/>
      <c r="BF472" s="249"/>
      <c r="BG472" s="7"/>
      <c r="BH472" s="8"/>
      <c r="BI472" s="7"/>
      <c r="BJ472" s="249"/>
      <c r="BK472" s="7"/>
      <c r="BL472" s="249"/>
      <c r="BM472" s="7"/>
      <c r="BN472" s="249"/>
      <c r="BO472" s="7"/>
      <c r="BP472" s="249"/>
      <c r="BQ472" s="7"/>
      <c r="BR472" s="8"/>
      <c r="BS472" s="7"/>
      <c r="BT472" s="8"/>
      <c r="BV472" s="41"/>
      <c r="BW472" s="41">
        <f t="shared" si="41"/>
        <v>0</v>
      </c>
      <c r="BX472">
        <f t="shared" si="40"/>
        <v>0</v>
      </c>
    </row>
    <row r="473" spans="1:78">
      <c r="A473">
        <v>400</v>
      </c>
      <c r="B473" s="6"/>
      <c r="C473" s="10"/>
      <c r="D473" s="32"/>
      <c r="E473" s="10"/>
      <c r="F473" s="32"/>
      <c r="G473" s="10"/>
      <c r="H473" s="32"/>
      <c r="I473" s="10"/>
      <c r="J473" s="32"/>
      <c r="K473" s="10"/>
      <c r="L473" s="32"/>
      <c r="M473" s="10"/>
      <c r="N473" s="32"/>
      <c r="O473" s="10"/>
      <c r="P473" s="32"/>
      <c r="Q473" s="10"/>
      <c r="R473" s="32"/>
      <c r="S473" s="10"/>
      <c r="T473" s="32"/>
      <c r="U473" s="10"/>
      <c r="V473" s="32"/>
      <c r="W473" s="10"/>
      <c r="X473" s="32"/>
      <c r="Y473" s="10"/>
      <c r="Z473" s="32"/>
      <c r="AA473" s="10"/>
      <c r="AB473" s="32"/>
      <c r="AC473" s="10"/>
      <c r="AD473" s="32"/>
      <c r="AE473" s="10"/>
      <c r="AF473" s="32"/>
      <c r="AG473" s="10"/>
      <c r="AH473" s="32"/>
      <c r="AI473" s="10"/>
      <c r="AJ473" s="32"/>
      <c r="AK473" s="10"/>
      <c r="AL473" s="32"/>
      <c r="AM473" s="10"/>
      <c r="AN473" s="32"/>
      <c r="AO473" s="10"/>
      <c r="AP473" s="32"/>
      <c r="AQ473" s="10"/>
      <c r="AR473" s="244"/>
      <c r="AS473" s="10"/>
      <c r="AT473" s="32"/>
      <c r="AU473" s="10"/>
      <c r="AV473" s="244"/>
      <c r="AW473" s="10"/>
      <c r="AX473" s="244"/>
      <c r="AY473" s="7"/>
      <c r="AZ473" s="249"/>
      <c r="BA473" s="10"/>
      <c r="BB473" s="244"/>
      <c r="BC473" s="7"/>
      <c r="BD473" s="249"/>
      <c r="BE473" s="7"/>
      <c r="BF473" s="249"/>
      <c r="BG473" s="7"/>
      <c r="BH473" s="8"/>
      <c r="BI473" s="7"/>
      <c r="BJ473" s="249"/>
      <c r="BK473" s="7"/>
      <c r="BL473" s="249"/>
      <c r="BM473" s="7"/>
      <c r="BN473" s="249"/>
      <c r="BO473" s="7"/>
      <c r="BP473" s="249"/>
      <c r="BQ473" s="7"/>
      <c r="BR473" s="8"/>
      <c r="BS473" s="7"/>
      <c r="BT473" s="8"/>
      <c r="BV473" s="41"/>
      <c r="BW473" s="41">
        <f t="shared" si="41"/>
        <v>0</v>
      </c>
      <c r="BX473">
        <f t="shared" si="40"/>
        <v>0</v>
      </c>
    </row>
    <row r="474" spans="1:78">
      <c r="A474">
        <v>401</v>
      </c>
      <c r="B474" s="6"/>
      <c r="C474" s="10"/>
      <c r="D474" s="32"/>
      <c r="E474" s="10"/>
      <c r="F474" s="32"/>
      <c r="G474" s="10"/>
      <c r="H474" s="32"/>
      <c r="I474" s="10"/>
      <c r="J474" s="32"/>
      <c r="K474" s="10"/>
      <c r="L474" s="32"/>
      <c r="M474" s="10"/>
      <c r="N474" s="32"/>
      <c r="O474" s="10"/>
      <c r="P474" s="32"/>
      <c r="Q474" s="10"/>
      <c r="R474" s="32"/>
      <c r="S474" s="10"/>
      <c r="T474" s="32"/>
      <c r="U474" s="10"/>
      <c r="V474" s="32"/>
      <c r="W474" s="10"/>
      <c r="X474" s="32"/>
      <c r="Y474" s="10"/>
      <c r="Z474" s="32"/>
      <c r="AA474" s="10"/>
      <c r="AB474" s="32"/>
      <c r="AC474" s="10"/>
      <c r="AD474" s="32"/>
      <c r="AE474" s="10"/>
      <c r="AF474" s="32"/>
      <c r="AG474" s="10"/>
      <c r="AH474" s="32"/>
      <c r="AI474" s="10"/>
      <c r="AJ474" s="32"/>
      <c r="AK474" s="10"/>
      <c r="AL474" s="32"/>
      <c r="AM474" s="10"/>
      <c r="AN474" s="32"/>
      <c r="AO474" s="10"/>
      <c r="AP474" s="32"/>
      <c r="AQ474" s="10"/>
      <c r="AR474" s="244"/>
      <c r="AS474" s="10"/>
      <c r="AT474" s="32"/>
      <c r="AU474" s="10"/>
      <c r="AV474" s="244"/>
      <c r="AW474" s="10"/>
      <c r="AX474" s="244"/>
      <c r="AY474" s="7"/>
      <c r="AZ474" s="249"/>
      <c r="BA474" s="10"/>
      <c r="BB474" s="244"/>
      <c r="BC474" s="7"/>
      <c r="BD474" s="249"/>
      <c r="BE474" s="7"/>
      <c r="BF474" s="249"/>
      <c r="BG474" s="7"/>
      <c r="BH474" s="8"/>
      <c r="BI474" s="7"/>
      <c r="BJ474" s="249"/>
      <c r="BK474" s="7"/>
      <c r="BL474" s="249"/>
      <c r="BM474" s="7"/>
      <c r="BN474" s="249"/>
      <c r="BO474" s="7"/>
      <c r="BP474" s="249"/>
      <c r="BQ474" s="7"/>
      <c r="BR474" s="8"/>
      <c r="BS474" s="7"/>
      <c r="BT474" s="8"/>
      <c r="BV474" s="41"/>
      <c r="BW474" s="41">
        <f t="shared" si="41"/>
        <v>0</v>
      </c>
      <c r="BX474">
        <f t="shared" si="40"/>
        <v>0</v>
      </c>
    </row>
    <row r="475" spans="1:78">
      <c r="A475">
        <v>402</v>
      </c>
      <c r="B475" s="6"/>
      <c r="C475" s="10"/>
      <c r="D475" s="32"/>
      <c r="E475" s="10"/>
      <c r="F475" s="32"/>
      <c r="G475" s="10"/>
      <c r="H475" s="32"/>
      <c r="I475" s="10"/>
      <c r="J475" s="32"/>
      <c r="K475" s="10"/>
      <c r="L475" s="32"/>
      <c r="M475" s="10"/>
      <c r="N475" s="32"/>
      <c r="O475" s="10"/>
      <c r="P475" s="32"/>
      <c r="Q475" s="10"/>
      <c r="R475" s="32"/>
      <c r="S475" s="10"/>
      <c r="T475" s="32"/>
      <c r="U475" s="10"/>
      <c r="V475" s="32"/>
      <c r="W475" s="10"/>
      <c r="X475" s="32"/>
      <c r="Y475" s="10"/>
      <c r="Z475" s="32"/>
      <c r="AA475" s="10"/>
      <c r="AB475" s="32"/>
      <c r="AC475" s="10"/>
      <c r="AD475" s="32"/>
      <c r="AE475" s="10"/>
      <c r="AF475" s="32"/>
      <c r="AG475" s="10"/>
      <c r="AH475" s="32"/>
      <c r="AI475" s="10"/>
      <c r="AJ475" s="32"/>
      <c r="AK475" s="10"/>
      <c r="AL475" s="32"/>
      <c r="AM475" s="10"/>
      <c r="AN475" s="32"/>
      <c r="AO475" s="10"/>
      <c r="AP475" s="32"/>
      <c r="AQ475" s="10"/>
      <c r="AR475" s="244"/>
      <c r="AS475" s="10"/>
      <c r="AT475" s="32"/>
      <c r="AU475" s="10"/>
      <c r="AV475" s="244"/>
      <c r="AW475" s="10"/>
      <c r="AX475" s="244"/>
      <c r="AY475" s="7"/>
      <c r="AZ475" s="249"/>
      <c r="BA475" s="10"/>
      <c r="BB475" s="244"/>
      <c r="BC475" s="7"/>
      <c r="BD475" s="249"/>
      <c r="BE475" s="7"/>
      <c r="BF475" s="249"/>
      <c r="BG475" s="7"/>
      <c r="BH475" s="8"/>
      <c r="BI475" s="7"/>
      <c r="BJ475" s="249"/>
      <c r="BK475" s="7"/>
      <c r="BL475" s="249"/>
      <c r="BM475" s="7"/>
      <c r="BN475" s="249"/>
      <c r="BO475" s="7"/>
      <c r="BP475" s="249"/>
      <c r="BQ475" s="7"/>
      <c r="BR475" s="8"/>
      <c r="BS475" s="7"/>
      <c r="BT475" s="8"/>
      <c r="BV475" s="41"/>
      <c r="BW475" s="41">
        <f t="shared" si="41"/>
        <v>0</v>
      </c>
      <c r="BX475">
        <f t="shared" si="40"/>
        <v>0</v>
      </c>
    </row>
    <row r="476" spans="1:78">
      <c r="A476">
        <v>403</v>
      </c>
      <c r="B476" s="6"/>
      <c r="C476" s="10"/>
      <c r="D476" s="32"/>
      <c r="E476" s="10"/>
      <c r="F476" s="32"/>
      <c r="G476" s="10"/>
      <c r="H476" s="32"/>
      <c r="I476" s="10"/>
      <c r="J476" s="32"/>
      <c r="K476" s="10"/>
      <c r="L476" s="32"/>
      <c r="M476" s="10"/>
      <c r="N476" s="32"/>
      <c r="O476" s="10"/>
      <c r="P476" s="32"/>
      <c r="Q476" s="10"/>
      <c r="R476" s="32"/>
      <c r="S476" s="10"/>
      <c r="T476" s="32"/>
      <c r="U476" s="10"/>
      <c r="V476" s="32"/>
      <c r="W476" s="10"/>
      <c r="X476" s="32"/>
      <c r="Y476" s="10"/>
      <c r="Z476" s="32"/>
      <c r="AA476" s="10"/>
      <c r="AB476" s="32"/>
      <c r="AC476" s="10"/>
      <c r="AD476" s="32"/>
      <c r="AE476" s="10"/>
      <c r="AF476" s="32"/>
      <c r="AG476" s="10"/>
      <c r="AH476" s="32"/>
      <c r="AI476" s="10"/>
      <c r="AJ476" s="32"/>
      <c r="AK476" s="10"/>
      <c r="AL476" s="32"/>
      <c r="AM476" s="10"/>
      <c r="AN476" s="32"/>
      <c r="AO476" s="10"/>
      <c r="AP476" s="32"/>
      <c r="AQ476" s="10"/>
      <c r="AR476" s="244"/>
      <c r="AS476" s="10"/>
      <c r="AT476" s="32"/>
      <c r="AU476" s="10"/>
      <c r="AV476" s="244"/>
      <c r="AW476" s="10"/>
      <c r="AX476" s="244"/>
      <c r="AY476" s="7"/>
      <c r="AZ476" s="249"/>
      <c r="BA476" s="10"/>
      <c r="BB476" s="244"/>
      <c r="BC476" s="7"/>
      <c r="BD476" s="249"/>
      <c r="BE476" s="7"/>
      <c r="BF476" s="249"/>
      <c r="BG476" s="7"/>
      <c r="BH476" s="8"/>
      <c r="BI476" s="7"/>
      <c r="BJ476" s="249"/>
      <c r="BK476" s="7"/>
      <c r="BL476" s="249"/>
      <c r="BM476" s="7"/>
      <c r="BN476" s="249"/>
      <c r="BO476" s="7"/>
      <c r="BP476" s="249"/>
      <c r="BQ476" s="7"/>
      <c r="BR476" s="8"/>
      <c r="BS476" s="7"/>
      <c r="BT476" s="8"/>
      <c r="BV476" s="41"/>
      <c r="BW476" s="41">
        <f t="shared" si="41"/>
        <v>0</v>
      </c>
      <c r="BX476">
        <f t="shared" si="40"/>
        <v>0</v>
      </c>
    </row>
    <row r="477" spans="1:78">
      <c r="A477">
        <v>404</v>
      </c>
      <c r="B477" s="6"/>
      <c r="C477" s="10"/>
      <c r="D477" s="32"/>
      <c r="E477" s="10"/>
      <c r="F477" s="32"/>
      <c r="G477" s="10"/>
      <c r="H477" s="32"/>
      <c r="I477" s="10"/>
      <c r="J477" s="32"/>
      <c r="K477" s="10"/>
      <c r="L477" s="32"/>
      <c r="M477" s="10"/>
      <c r="N477" s="32"/>
      <c r="O477" s="10"/>
      <c r="P477" s="32"/>
      <c r="Q477" s="10"/>
      <c r="R477" s="32"/>
      <c r="S477" s="10"/>
      <c r="T477" s="32"/>
      <c r="U477" s="10"/>
      <c r="V477" s="32"/>
      <c r="W477" s="10"/>
      <c r="X477" s="32"/>
      <c r="Y477" s="10"/>
      <c r="Z477" s="32"/>
      <c r="AA477" s="10"/>
      <c r="AB477" s="32"/>
      <c r="AC477" s="10"/>
      <c r="AD477" s="32"/>
      <c r="AE477" s="10"/>
      <c r="AF477" s="32"/>
      <c r="AG477" s="10"/>
      <c r="AH477" s="32"/>
      <c r="AI477" s="10"/>
      <c r="AJ477" s="32"/>
      <c r="AK477" s="10"/>
      <c r="AL477" s="32"/>
      <c r="AM477" s="10"/>
      <c r="AN477" s="32"/>
      <c r="AO477" s="10"/>
      <c r="AP477" s="32"/>
      <c r="AQ477" s="10"/>
      <c r="AR477" s="244"/>
      <c r="AS477" s="10"/>
      <c r="AT477" s="32"/>
      <c r="AU477" s="10"/>
      <c r="AV477" s="244"/>
      <c r="AW477" s="10"/>
      <c r="AX477" s="244"/>
      <c r="AY477" s="7"/>
      <c r="AZ477" s="249"/>
      <c r="BA477" s="10"/>
      <c r="BB477" s="244"/>
      <c r="BC477" s="7"/>
      <c r="BD477" s="249"/>
      <c r="BE477" s="7"/>
      <c r="BF477" s="249"/>
      <c r="BG477" s="7"/>
      <c r="BH477" s="8"/>
      <c r="BI477" s="7"/>
      <c r="BJ477" s="249"/>
      <c r="BK477" s="7"/>
      <c r="BL477" s="249"/>
      <c r="BM477" s="7"/>
      <c r="BN477" s="249"/>
      <c r="BO477" s="7"/>
      <c r="BP477" s="249"/>
      <c r="BQ477" s="7"/>
      <c r="BR477" s="8"/>
      <c r="BS477" s="7"/>
      <c r="BT477" s="8"/>
      <c r="BV477" s="41"/>
      <c r="BW477" s="41">
        <f t="shared" si="41"/>
        <v>0</v>
      </c>
      <c r="BX477">
        <f t="shared" si="40"/>
        <v>0</v>
      </c>
    </row>
    <row r="478" spans="1:78">
      <c r="A478">
        <v>405</v>
      </c>
      <c r="B478" s="6"/>
      <c r="C478" s="10"/>
      <c r="D478" s="32"/>
      <c r="E478" s="10"/>
      <c r="F478" s="32"/>
      <c r="G478" s="10"/>
      <c r="H478" s="32"/>
      <c r="I478" s="10"/>
      <c r="J478" s="32"/>
      <c r="K478" s="10"/>
      <c r="L478" s="32"/>
      <c r="M478" s="10"/>
      <c r="N478" s="32"/>
      <c r="O478" s="10"/>
      <c r="P478" s="32"/>
      <c r="Q478" s="10"/>
      <c r="R478" s="32"/>
      <c r="S478" s="10"/>
      <c r="T478" s="32"/>
      <c r="U478" s="10"/>
      <c r="V478" s="32"/>
      <c r="W478" s="10"/>
      <c r="X478" s="32"/>
      <c r="Y478" s="10"/>
      <c r="Z478" s="32"/>
      <c r="AA478" s="10"/>
      <c r="AB478" s="32"/>
      <c r="AC478" s="10"/>
      <c r="AD478" s="32"/>
      <c r="AE478" s="10"/>
      <c r="AF478" s="32"/>
      <c r="AG478" s="10"/>
      <c r="AH478" s="32"/>
      <c r="AI478" s="10"/>
      <c r="AJ478" s="32"/>
      <c r="AK478" s="10"/>
      <c r="AL478" s="32"/>
      <c r="AM478" s="10"/>
      <c r="AN478" s="32"/>
      <c r="AO478" s="10"/>
      <c r="AP478" s="32"/>
      <c r="AQ478" s="10"/>
      <c r="AR478" s="244"/>
      <c r="AS478" s="10"/>
      <c r="AT478" s="32"/>
      <c r="AU478" s="10"/>
      <c r="AV478" s="244"/>
      <c r="AW478" s="10"/>
      <c r="AX478" s="244"/>
      <c r="AY478" s="7"/>
      <c r="AZ478" s="249"/>
      <c r="BA478" s="10"/>
      <c r="BB478" s="244"/>
      <c r="BC478" s="7"/>
      <c r="BD478" s="249"/>
      <c r="BE478" s="7"/>
      <c r="BF478" s="249"/>
      <c r="BG478" s="7"/>
      <c r="BH478" s="8"/>
      <c r="BI478" s="7"/>
      <c r="BJ478" s="249"/>
      <c r="BK478" s="7"/>
      <c r="BL478" s="249"/>
      <c r="BM478" s="7"/>
      <c r="BN478" s="249"/>
      <c r="BO478" s="7"/>
      <c r="BP478" s="249"/>
      <c r="BQ478" s="7"/>
      <c r="BR478" s="8"/>
      <c r="BS478" s="7"/>
      <c r="BT478" s="8"/>
      <c r="BV478" s="41"/>
      <c r="BW478" s="41">
        <f t="shared" si="41"/>
        <v>0</v>
      </c>
      <c r="BX478">
        <f t="shared" si="40"/>
        <v>0</v>
      </c>
    </row>
    <row r="479" spans="1:78">
      <c r="A479">
        <v>406</v>
      </c>
      <c r="B479" s="6"/>
      <c r="C479" s="10"/>
      <c r="D479" s="32"/>
      <c r="E479" s="10"/>
      <c r="F479" s="32"/>
      <c r="G479" s="10"/>
      <c r="H479" s="32"/>
      <c r="I479" s="10"/>
      <c r="J479" s="32"/>
      <c r="K479" s="10"/>
      <c r="L479" s="32"/>
      <c r="M479" s="10"/>
      <c r="N479" s="32"/>
      <c r="O479" s="10"/>
      <c r="P479" s="32"/>
      <c r="Q479" s="10"/>
      <c r="R479" s="32"/>
      <c r="S479" s="10"/>
      <c r="T479" s="32"/>
      <c r="U479" s="10"/>
      <c r="V479" s="32"/>
      <c r="W479" s="10"/>
      <c r="X479" s="32"/>
      <c r="Y479" s="10"/>
      <c r="Z479" s="32"/>
      <c r="AA479" s="10"/>
      <c r="AB479" s="32"/>
      <c r="AC479" s="10"/>
      <c r="AD479" s="32"/>
      <c r="AE479" s="10"/>
      <c r="AF479" s="32"/>
      <c r="AG479" s="10"/>
      <c r="AH479" s="32"/>
      <c r="AI479" s="10"/>
      <c r="AJ479" s="32"/>
      <c r="AK479" s="10"/>
      <c r="AL479" s="32"/>
      <c r="AM479" s="10"/>
      <c r="AN479" s="32"/>
      <c r="AO479" s="10"/>
      <c r="AP479" s="32"/>
      <c r="AQ479" s="10"/>
      <c r="AR479" s="244"/>
      <c r="AS479" s="10"/>
      <c r="AT479" s="32"/>
      <c r="AU479" s="10"/>
      <c r="AV479" s="244"/>
      <c r="AW479" s="10"/>
      <c r="AX479" s="244"/>
      <c r="AY479" s="7"/>
      <c r="AZ479" s="249"/>
      <c r="BA479" s="10"/>
      <c r="BB479" s="244"/>
      <c r="BC479" s="7"/>
      <c r="BD479" s="249"/>
      <c r="BE479" s="7"/>
      <c r="BF479" s="249"/>
      <c r="BG479" s="7"/>
      <c r="BH479" s="8"/>
      <c r="BI479" s="7"/>
      <c r="BJ479" s="249"/>
      <c r="BK479" s="7"/>
      <c r="BL479" s="249"/>
      <c r="BM479" s="7"/>
      <c r="BN479" s="249"/>
      <c r="BO479" s="7"/>
      <c r="BP479" s="249"/>
      <c r="BQ479" s="7"/>
      <c r="BR479" s="8"/>
      <c r="BS479" s="7"/>
      <c r="BT479" s="8"/>
      <c r="BV479" s="41"/>
      <c r="BW479" s="41">
        <f t="shared" si="41"/>
        <v>0</v>
      </c>
      <c r="BX479">
        <f t="shared" si="40"/>
        <v>0</v>
      </c>
    </row>
    <row r="480" spans="1:78">
      <c r="A480">
        <v>407</v>
      </c>
      <c r="B480" s="6"/>
      <c r="C480" s="10"/>
      <c r="D480" s="32"/>
      <c r="E480" s="10"/>
      <c r="F480" s="32"/>
      <c r="G480" s="10"/>
      <c r="H480" s="32"/>
      <c r="I480" s="10"/>
      <c r="J480" s="32"/>
      <c r="K480" s="10"/>
      <c r="L480" s="32"/>
      <c r="M480" s="10"/>
      <c r="N480" s="32"/>
      <c r="O480" s="10"/>
      <c r="P480" s="32"/>
      <c r="Q480" s="10"/>
      <c r="R480" s="32"/>
      <c r="S480" s="10"/>
      <c r="T480" s="32"/>
      <c r="U480" s="10"/>
      <c r="V480" s="32"/>
      <c r="W480" s="10"/>
      <c r="X480" s="32"/>
      <c r="Y480" s="10"/>
      <c r="Z480" s="32"/>
      <c r="AA480" s="10"/>
      <c r="AB480" s="32"/>
      <c r="AC480" s="10"/>
      <c r="AD480" s="32"/>
      <c r="AE480" s="10"/>
      <c r="AF480" s="32"/>
      <c r="AG480" s="10"/>
      <c r="AH480" s="32"/>
      <c r="AI480" s="10"/>
      <c r="AJ480" s="32"/>
      <c r="AK480" s="10"/>
      <c r="AL480" s="32"/>
      <c r="AM480" s="10"/>
      <c r="AN480" s="32"/>
      <c r="AO480" s="10"/>
      <c r="AP480" s="32"/>
      <c r="AQ480" s="10"/>
      <c r="AR480" s="244"/>
      <c r="AS480" s="10"/>
      <c r="AT480" s="32"/>
      <c r="AU480" s="10"/>
      <c r="AV480" s="244"/>
      <c r="AW480" s="10"/>
      <c r="AX480" s="244"/>
      <c r="AY480" s="7"/>
      <c r="AZ480" s="249"/>
      <c r="BA480" s="10"/>
      <c r="BB480" s="244"/>
      <c r="BC480" s="7"/>
      <c r="BD480" s="249"/>
      <c r="BE480" s="7"/>
      <c r="BF480" s="249"/>
      <c r="BG480" s="7"/>
      <c r="BH480" s="8"/>
      <c r="BI480" s="7"/>
      <c r="BJ480" s="249"/>
      <c r="BK480" s="7"/>
      <c r="BL480" s="249"/>
      <c r="BM480" s="7"/>
      <c r="BN480" s="249"/>
      <c r="BO480" s="7"/>
      <c r="BP480" s="249"/>
      <c r="BQ480" s="7"/>
      <c r="BR480" s="8"/>
      <c r="BS480" s="7"/>
      <c r="BT480" s="8"/>
      <c r="BV480" s="41"/>
      <c r="BW480" s="41">
        <f t="shared" si="41"/>
        <v>0</v>
      </c>
      <c r="BX480">
        <f t="shared" si="40"/>
        <v>0</v>
      </c>
    </row>
    <row r="481" spans="1:78">
      <c r="A481">
        <v>408</v>
      </c>
      <c r="B481" s="6"/>
      <c r="C481" s="10"/>
      <c r="D481" s="32"/>
      <c r="E481" s="10"/>
      <c r="F481" s="32"/>
      <c r="G481" s="10"/>
      <c r="H481" s="32"/>
      <c r="I481" s="10"/>
      <c r="J481" s="32"/>
      <c r="K481" s="94"/>
      <c r="L481" s="32"/>
      <c r="M481" s="10"/>
      <c r="N481" s="32"/>
      <c r="O481" s="10"/>
      <c r="P481" s="32"/>
      <c r="Q481" s="10"/>
      <c r="R481" s="32"/>
      <c r="S481" s="10"/>
      <c r="T481" s="32"/>
      <c r="U481" s="10"/>
      <c r="V481" s="32"/>
      <c r="W481" s="10"/>
      <c r="X481" s="32"/>
      <c r="Y481" s="10"/>
      <c r="Z481" s="32"/>
      <c r="AA481" s="10"/>
      <c r="AB481" s="32"/>
      <c r="AC481" s="10"/>
      <c r="AD481" s="32"/>
      <c r="AE481" s="10"/>
      <c r="AF481" s="32"/>
      <c r="AG481" s="10"/>
      <c r="AH481" s="32"/>
      <c r="AI481" s="10"/>
      <c r="AJ481" s="32"/>
      <c r="AK481" s="10"/>
      <c r="AL481" s="32"/>
      <c r="AM481" s="10"/>
      <c r="AN481" s="32"/>
      <c r="AO481" s="10"/>
      <c r="AP481" s="32"/>
      <c r="AQ481" s="10"/>
      <c r="AR481" s="244"/>
      <c r="AS481" s="10"/>
      <c r="AT481" s="32"/>
      <c r="AU481" s="10"/>
      <c r="AV481" s="244"/>
      <c r="AW481" s="10"/>
      <c r="AX481" s="244"/>
      <c r="AY481" s="7"/>
      <c r="AZ481" s="249"/>
      <c r="BA481" s="10"/>
      <c r="BB481" s="244"/>
      <c r="BC481" s="7"/>
      <c r="BD481" s="249"/>
      <c r="BE481" s="7"/>
      <c r="BF481" s="249"/>
      <c r="BG481" s="7"/>
      <c r="BH481" s="8"/>
      <c r="BI481" s="7"/>
      <c r="BJ481" s="249"/>
      <c r="BK481" s="7"/>
      <c r="BL481" s="249"/>
      <c r="BM481" s="7"/>
      <c r="BN481" s="249"/>
      <c r="BO481" s="7"/>
      <c r="BP481" s="249"/>
      <c r="BQ481" s="7"/>
      <c r="BR481" s="8"/>
      <c r="BS481" s="7"/>
      <c r="BT481" s="8"/>
      <c r="BV481" s="41"/>
      <c r="BW481" s="41">
        <f t="shared" si="41"/>
        <v>0</v>
      </c>
      <c r="BX481">
        <f t="shared" si="40"/>
        <v>0</v>
      </c>
      <c r="BZ481" s="39"/>
    </row>
    <row r="482" spans="1:78">
      <c r="A482">
        <v>409</v>
      </c>
      <c r="B482" s="6"/>
      <c r="C482" s="10"/>
      <c r="D482" s="32"/>
      <c r="E482" s="10"/>
      <c r="F482" s="32"/>
      <c r="G482" s="10"/>
      <c r="H482" s="32"/>
      <c r="I482" s="10"/>
      <c r="J482" s="32"/>
      <c r="K482" s="10"/>
      <c r="L482" s="32"/>
      <c r="M482" s="10"/>
      <c r="N482" s="32"/>
      <c r="O482" s="10"/>
      <c r="P482" s="32"/>
      <c r="Q482" s="10"/>
      <c r="R482" s="32"/>
      <c r="S482" s="10"/>
      <c r="T482" s="32"/>
      <c r="U482" s="10"/>
      <c r="V482" s="32"/>
      <c r="W482" s="10"/>
      <c r="X482" s="32"/>
      <c r="Y482" s="10"/>
      <c r="Z482" s="32"/>
      <c r="AA482" s="10"/>
      <c r="AB482" s="32"/>
      <c r="AC482" s="10"/>
      <c r="AD482" s="32"/>
      <c r="AE482" s="10"/>
      <c r="AF482" s="32"/>
      <c r="AG482" s="10"/>
      <c r="AH482" s="32"/>
      <c r="AI482" s="10"/>
      <c r="AJ482" s="32"/>
      <c r="AK482" s="10"/>
      <c r="AL482" s="32"/>
      <c r="AM482" s="10"/>
      <c r="AN482" s="32"/>
      <c r="AO482" s="10"/>
      <c r="AP482" s="32"/>
      <c r="AQ482" s="10"/>
      <c r="AR482" s="244"/>
      <c r="AS482" s="10"/>
      <c r="AT482" s="32"/>
      <c r="AU482" s="10"/>
      <c r="AV482" s="244"/>
      <c r="AW482" s="10"/>
      <c r="AX482" s="244"/>
      <c r="AY482" s="7"/>
      <c r="AZ482" s="249"/>
      <c r="BA482" s="10"/>
      <c r="BB482" s="244"/>
      <c r="BC482" s="7"/>
      <c r="BD482" s="249"/>
      <c r="BE482" s="7"/>
      <c r="BF482" s="249"/>
      <c r="BG482" s="7"/>
      <c r="BH482" s="8"/>
      <c r="BI482" s="7"/>
      <c r="BJ482" s="249"/>
      <c r="BK482" s="7"/>
      <c r="BL482" s="249"/>
      <c r="BM482" s="7"/>
      <c r="BN482" s="249"/>
      <c r="BO482" s="7"/>
      <c r="BP482" s="249"/>
      <c r="BQ482" s="7"/>
      <c r="BR482" s="8"/>
      <c r="BS482" s="7"/>
      <c r="BT482" s="8"/>
      <c r="BV482" s="41"/>
      <c r="BW482" s="41">
        <f t="shared" si="41"/>
        <v>0</v>
      </c>
      <c r="BX482">
        <f t="shared" si="40"/>
        <v>0</v>
      </c>
    </row>
    <row r="483" spans="1:78">
      <c r="A483">
        <v>410</v>
      </c>
      <c r="B483" s="6"/>
      <c r="C483" s="10"/>
      <c r="D483" s="32"/>
      <c r="E483" s="10"/>
      <c r="F483" s="32"/>
      <c r="G483" s="10"/>
      <c r="H483" s="32"/>
      <c r="I483" s="10"/>
      <c r="J483" s="32"/>
      <c r="K483" s="10"/>
      <c r="L483" s="32"/>
      <c r="M483" s="10"/>
      <c r="N483" s="32"/>
      <c r="O483" s="10"/>
      <c r="P483" s="32"/>
      <c r="Q483" s="10"/>
      <c r="R483" s="32"/>
      <c r="S483" s="10"/>
      <c r="T483" s="32"/>
      <c r="U483" s="10"/>
      <c r="V483" s="32"/>
      <c r="W483" s="10"/>
      <c r="X483" s="32"/>
      <c r="Y483" s="10"/>
      <c r="Z483" s="32"/>
      <c r="AA483" s="10"/>
      <c r="AB483" s="32"/>
      <c r="AC483" s="10"/>
      <c r="AD483" s="32"/>
      <c r="AE483" s="10"/>
      <c r="AF483" s="32"/>
      <c r="AG483" s="10"/>
      <c r="AH483" s="32"/>
      <c r="AI483" s="10"/>
      <c r="AJ483" s="32"/>
      <c r="AK483" s="10"/>
      <c r="AL483" s="32"/>
      <c r="AM483" s="10"/>
      <c r="AN483" s="32"/>
      <c r="AO483" s="10"/>
      <c r="AP483" s="32"/>
      <c r="AQ483" s="10"/>
      <c r="AR483" s="244"/>
      <c r="AS483" s="10"/>
      <c r="AT483" s="32"/>
      <c r="AU483" s="10"/>
      <c r="AV483" s="244"/>
      <c r="AW483" s="10"/>
      <c r="AX483" s="244"/>
      <c r="AY483" s="7"/>
      <c r="AZ483" s="249"/>
      <c r="BA483" s="10"/>
      <c r="BB483" s="244"/>
      <c r="BC483" s="7"/>
      <c r="BD483" s="249"/>
      <c r="BE483" s="7"/>
      <c r="BF483" s="249"/>
      <c r="BG483" s="7"/>
      <c r="BH483" s="8"/>
      <c r="BI483" s="7"/>
      <c r="BJ483" s="249"/>
      <c r="BK483" s="7"/>
      <c r="BL483" s="249"/>
      <c r="BM483" s="7"/>
      <c r="BN483" s="249"/>
      <c r="BO483" s="7"/>
      <c r="BP483" s="249"/>
      <c r="BQ483" s="7"/>
      <c r="BR483" s="8"/>
      <c r="BS483" s="7"/>
      <c r="BT483" s="8"/>
      <c r="BV483" s="41"/>
      <c r="BW483" s="41">
        <f t="shared" si="41"/>
        <v>0</v>
      </c>
      <c r="BX483">
        <f t="shared" ref="BX483:BX493" si="42">COUNT(C483:BT483)/2</f>
        <v>0</v>
      </c>
    </row>
    <row r="484" spans="1:78">
      <c r="A484">
        <v>411</v>
      </c>
      <c r="B484" s="6"/>
      <c r="C484" s="10"/>
      <c r="D484" s="32"/>
      <c r="E484" s="10"/>
      <c r="F484" s="32"/>
      <c r="G484" s="10"/>
      <c r="H484" s="32"/>
      <c r="I484" s="10"/>
      <c r="J484" s="32"/>
      <c r="K484" s="10"/>
      <c r="L484" s="32"/>
      <c r="M484" s="10"/>
      <c r="N484" s="32"/>
      <c r="O484" s="10"/>
      <c r="P484" s="32"/>
      <c r="Q484" s="10"/>
      <c r="R484" s="32"/>
      <c r="S484" s="10"/>
      <c r="T484" s="32"/>
      <c r="U484" s="10"/>
      <c r="V484" s="32"/>
      <c r="W484" s="10"/>
      <c r="X484" s="32"/>
      <c r="Y484" s="10"/>
      <c r="Z484" s="32"/>
      <c r="AA484" s="10"/>
      <c r="AB484" s="32"/>
      <c r="AC484" s="10"/>
      <c r="AD484" s="32"/>
      <c r="AE484" s="10"/>
      <c r="AF484" s="32"/>
      <c r="AG484" s="10"/>
      <c r="AH484" s="32"/>
      <c r="AI484" s="10"/>
      <c r="AJ484" s="32"/>
      <c r="AK484" s="10"/>
      <c r="AL484" s="32"/>
      <c r="AM484" s="10"/>
      <c r="AN484" s="32"/>
      <c r="AO484" s="10"/>
      <c r="AP484" s="32"/>
      <c r="AQ484" s="10"/>
      <c r="AR484" s="244"/>
      <c r="AS484" s="10"/>
      <c r="AT484" s="32"/>
      <c r="AU484" s="10"/>
      <c r="AV484" s="244"/>
      <c r="AW484" s="10"/>
      <c r="AX484" s="244"/>
      <c r="AY484" s="7"/>
      <c r="AZ484" s="249"/>
      <c r="BA484" s="10"/>
      <c r="BB484" s="244"/>
      <c r="BC484" s="7"/>
      <c r="BD484" s="249"/>
      <c r="BE484" s="7"/>
      <c r="BF484" s="249"/>
      <c r="BG484" s="7"/>
      <c r="BH484" s="8"/>
      <c r="BI484" s="7"/>
      <c r="BJ484" s="249"/>
      <c r="BK484" s="7"/>
      <c r="BL484" s="249"/>
      <c r="BM484" s="7"/>
      <c r="BN484" s="249"/>
      <c r="BO484" s="7"/>
      <c r="BP484" s="249"/>
      <c r="BQ484" s="7"/>
      <c r="BR484" s="8"/>
      <c r="BS484" s="7"/>
      <c r="BT484" s="8"/>
      <c r="BV484" s="41"/>
      <c r="BW484" s="41">
        <f t="shared" si="41"/>
        <v>0</v>
      </c>
      <c r="BX484">
        <f t="shared" si="42"/>
        <v>0</v>
      </c>
    </row>
    <row r="485" spans="1:78">
      <c r="A485">
        <v>412</v>
      </c>
      <c r="B485" s="6"/>
      <c r="C485" s="10"/>
      <c r="D485" s="32"/>
      <c r="E485" s="10"/>
      <c r="F485" s="32"/>
      <c r="G485" s="10"/>
      <c r="H485" s="32"/>
      <c r="I485" s="10"/>
      <c r="J485" s="32"/>
      <c r="K485" s="10"/>
      <c r="L485" s="32"/>
      <c r="M485" s="10"/>
      <c r="N485" s="32"/>
      <c r="O485" s="10"/>
      <c r="P485" s="32"/>
      <c r="Q485" s="10"/>
      <c r="R485" s="32"/>
      <c r="S485" s="10"/>
      <c r="T485" s="32"/>
      <c r="U485" s="10"/>
      <c r="V485" s="32"/>
      <c r="W485" s="10"/>
      <c r="X485" s="32"/>
      <c r="Y485" s="10"/>
      <c r="Z485" s="32"/>
      <c r="AA485" s="10"/>
      <c r="AB485" s="32"/>
      <c r="AC485" s="10"/>
      <c r="AD485" s="32"/>
      <c r="AE485" s="10"/>
      <c r="AF485" s="32"/>
      <c r="AG485" s="10"/>
      <c r="AH485" s="32"/>
      <c r="AI485" s="10"/>
      <c r="AJ485" s="32"/>
      <c r="AK485" s="10"/>
      <c r="AL485" s="32"/>
      <c r="AM485" s="10"/>
      <c r="AN485" s="32"/>
      <c r="AO485" s="10"/>
      <c r="AP485" s="32"/>
      <c r="AQ485" s="10"/>
      <c r="AR485" s="244"/>
      <c r="AS485" s="10"/>
      <c r="AT485" s="32"/>
      <c r="AU485" s="10"/>
      <c r="AV485" s="244"/>
      <c r="AW485" s="10"/>
      <c r="AX485" s="244"/>
      <c r="AY485" s="7"/>
      <c r="AZ485" s="249"/>
      <c r="BA485" s="10"/>
      <c r="BB485" s="244"/>
      <c r="BC485" s="7"/>
      <c r="BD485" s="249"/>
      <c r="BE485" s="7"/>
      <c r="BF485" s="249"/>
      <c r="BG485" s="7"/>
      <c r="BH485" s="8"/>
      <c r="BI485" s="7"/>
      <c r="BJ485" s="249"/>
      <c r="BK485" s="7"/>
      <c r="BL485" s="249"/>
      <c r="BM485" s="7"/>
      <c r="BN485" s="249"/>
      <c r="BO485" s="7"/>
      <c r="BP485" s="249"/>
      <c r="BQ485" s="7"/>
      <c r="BR485" s="8"/>
      <c r="BS485" s="7"/>
      <c r="BT485" s="8"/>
      <c r="BV485" s="41"/>
      <c r="BW485" s="41">
        <f t="shared" si="41"/>
        <v>0</v>
      </c>
      <c r="BX485">
        <f t="shared" si="42"/>
        <v>0</v>
      </c>
    </row>
    <row r="486" spans="1:78">
      <c r="A486">
        <v>413</v>
      </c>
      <c r="B486" s="6"/>
      <c r="C486" s="10"/>
      <c r="D486" s="32"/>
      <c r="E486" s="10"/>
      <c r="F486" s="32"/>
      <c r="G486" s="10"/>
      <c r="H486" s="32"/>
      <c r="I486" s="10"/>
      <c r="J486" s="32"/>
      <c r="K486" s="10"/>
      <c r="L486" s="32"/>
      <c r="M486" s="10"/>
      <c r="N486" s="32"/>
      <c r="O486" s="10"/>
      <c r="P486" s="32"/>
      <c r="Q486" s="10"/>
      <c r="R486" s="32"/>
      <c r="S486" s="10"/>
      <c r="T486" s="32"/>
      <c r="U486" s="10"/>
      <c r="V486" s="32"/>
      <c r="W486" s="10"/>
      <c r="X486" s="32"/>
      <c r="Y486" s="10"/>
      <c r="Z486" s="32"/>
      <c r="AA486" s="10"/>
      <c r="AB486" s="32"/>
      <c r="AC486" s="10"/>
      <c r="AD486" s="32"/>
      <c r="AE486" s="10"/>
      <c r="AF486" s="32"/>
      <c r="AG486" s="10"/>
      <c r="AH486" s="32"/>
      <c r="AI486" s="10"/>
      <c r="AJ486" s="32"/>
      <c r="AK486" s="10"/>
      <c r="AL486" s="32"/>
      <c r="AM486" s="10"/>
      <c r="AN486" s="32"/>
      <c r="AO486" s="10"/>
      <c r="AP486" s="32"/>
      <c r="AQ486" s="10"/>
      <c r="AR486" s="244"/>
      <c r="AS486" s="10"/>
      <c r="AT486" s="32"/>
      <c r="AU486" s="10"/>
      <c r="AV486" s="244"/>
      <c r="AW486" s="10"/>
      <c r="AX486" s="244"/>
      <c r="AY486" s="7"/>
      <c r="AZ486" s="249"/>
      <c r="BA486" s="10"/>
      <c r="BB486" s="244"/>
      <c r="BC486" s="7"/>
      <c r="BD486" s="249"/>
      <c r="BE486" s="7"/>
      <c r="BF486" s="249"/>
      <c r="BG486" s="7"/>
      <c r="BH486" s="8"/>
      <c r="BI486" s="7"/>
      <c r="BJ486" s="249"/>
      <c r="BK486" s="7"/>
      <c r="BL486" s="249"/>
      <c r="BM486" s="7"/>
      <c r="BN486" s="249"/>
      <c r="BO486" s="7"/>
      <c r="BP486" s="249"/>
      <c r="BQ486" s="7"/>
      <c r="BR486" s="8"/>
      <c r="BS486" s="7"/>
      <c r="BT486" s="8"/>
      <c r="BV486" s="41"/>
      <c r="BW486" s="41">
        <f t="shared" si="41"/>
        <v>0</v>
      </c>
      <c r="BX486">
        <f t="shared" si="42"/>
        <v>0</v>
      </c>
    </row>
    <row r="487" spans="1:78">
      <c r="A487">
        <v>414</v>
      </c>
      <c r="B487" s="6"/>
      <c r="C487" s="10"/>
      <c r="D487" s="32"/>
      <c r="E487" s="10"/>
      <c r="F487" s="32"/>
      <c r="G487" s="10"/>
      <c r="H487" s="32"/>
      <c r="I487" s="10"/>
      <c r="J487" s="32"/>
      <c r="K487" s="10"/>
      <c r="L487" s="32"/>
      <c r="M487" s="10"/>
      <c r="N487" s="32"/>
      <c r="O487" s="10"/>
      <c r="P487" s="32"/>
      <c r="Q487" s="10"/>
      <c r="R487" s="32"/>
      <c r="S487" s="10"/>
      <c r="T487" s="32"/>
      <c r="U487" s="10"/>
      <c r="V487" s="32"/>
      <c r="W487" s="10"/>
      <c r="X487" s="32"/>
      <c r="Y487" s="10"/>
      <c r="Z487" s="32"/>
      <c r="AA487" s="10"/>
      <c r="AB487" s="32"/>
      <c r="AC487" s="10"/>
      <c r="AD487" s="32"/>
      <c r="AE487" s="10"/>
      <c r="AF487" s="32"/>
      <c r="AG487" s="10"/>
      <c r="AH487" s="32"/>
      <c r="AI487" s="10"/>
      <c r="AJ487" s="32"/>
      <c r="AK487" s="10"/>
      <c r="AL487" s="32"/>
      <c r="AM487" s="10"/>
      <c r="AN487" s="32"/>
      <c r="AO487" s="10"/>
      <c r="AP487" s="32"/>
      <c r="AQ487" s="10"/>
      <c r="AR487" s="244"/>
      <c r="AS487" s="10"/>
      <c r="AT487" s="32"/>
      <c r="AU487" s="10"/>
      <c r="AV487" s="244"/>
      <c r="AW487" s="10"/>
      <c r="AX487" s="244"/>
      <c r="AY487" s="7"/>
      <c r="AZ487" s="249"/>
      <c r="BA487" s="10"/>
      <c r="BB487" s="244"/>
      <c r="BC487" s="7"/>
      <c r="BD487" s="249"/>
      <c r="BE487" s="7"/>
      <c r="BF487" s="249"/>
      <c r="BG487" s="7"/>
      <c r="BH487" s="8"/>
      <c r="BI487" s="7"/>
      <c r="BJ487" s="249"/>
      <c r="BK487" s="7"/>
      <c r="BL487" s="249"/>
      <c r="BM487" s="7"/>
      <c r="BN487" s="249"/>
      <c r="BO487" s="7"/>
      <c r="BP487" s="249"/>
      <c r="BQ487" s="7"/>
      <c r="BR487" s="8"/>
      <c r="BS487" s="7"/>
      <c r="BT487" s="8"/>
      <c r="BV487" s="41"/>
      <c r="BW487" s="41">
        <f t="shared" si="41"/>
        <v>0</v>
      </c>
      <c r="BX487">
        <f t="shared" si="42"/>
        <v>0</v>
      </c>
    </row>
    <row r="488" spans="1:78">
      <c r="A488">
        <v>415</v>
      </c>
      <c r="B488" s="6"/>
      <c r="C488" s="10"/>
      <c r="D488" s="32"/>
      <c r="E488" s="10"/>
      <c r="F488" s="32"/>
      <c r="G488" s="10"/>
      <c r="H488" s="32"/>
      <c r="I488" s="10"/>
      <c r="J488" s="32"/>
      <c r="K488" s="10"/>
      <c r="L488" s="32"/>
      <c r="M488" s="10"/>
      <c r="N488" s="32"/>
      <c r="O488" s="10"/>
      <c r="P488" s="32"/>
      <c r="Q488" s="10"/>
      <c r="R488" s="32"/>
      <c r="S488" s="10"/>
      <c r="T488" s="32"/>
      <c r="U488" s="10"/>
      <c r="V488" s="32"/>
      <c r="W488" s="10"/>
      <c r="X488" s="32"/>
      <c r="Y488" s="10"/>
      <c r="Z488" s="32"/>
      <c r="AA488" s="10"/>
      <c r="AB488" s="32"/>
      <c r="AC488" s="10"/>
      <c r="AD488" s="32"/>
      <c r="AE488" s="10"/>
      <c r="AF488" s="32"/>
      <c r="AG488" s="10"/>
      <c r="AH488" s="32"/>
      <c r="AI488" s="10"/>
      <c r="AJ488" s="32"/>
      <c r="AK488" s="10"/>
      <c r="AL488" s="32"/>
      <c r="AM488" s="10"/>
      <c r="AN488" s="32"/>
      <c r="AO488" s="10"/>
      <c r="AP488" s="32"/>
      <c r="AQ488" s="10"/>
      <c r="AR488" s="244"/>
      <c r="AS488" s="10"/>
      <c r="AT488" s="32"/>
      <c r="AU488" s="10"/>
      <c r="AV488" s="244"/>
      <c r="AW488" s="10"/>
      <c r="AX488" s="244"/>
      <c r="AY488" s="7"/>
      <c r="AZ488" s="249"/>
      <c r="BA488" s="10"/>
      <c r="BB488" s="244"/>
      <c r="BC488" s="7"/>
      <c r="BD488" s="249"/>
      <c r="BE488" s="7"/>
      <c r="BF488" s="249"/>
      <c r="BG488" s="7"/>
      <c r="BH488" s="8"/>
      <c r="BI488" s="7"/>
      <c r="BJ488" s="249"/>
      <c r="BK488" s="7"/>
      <c r="BL488" s="249"/>
      <c r="BM488" s="7"/>
      <c r="BN488" s="249"/>
      <c r="BO488" s="7"/>
      <c r="BP488" s="249"/>
      <c r="BQ488" s="7"/>
      <c r="BR488" s="8"/>
      <c r="BS488" s="7"/>
      <c r="BT488" s="8"/>
      <c r="BV488" s="41"/>
      <c r="BW488" s="41">
        <f t="shared" si="41"/>
        <v>0</v>
      </c>
      <c r="BX488">
        <f t="shared" si="42"/>
        <v>0</v>
      </c>
    </row>
    <row r="489" spans="1:78">
      <c r="A489">
        <v>416</v>
      </c>
      <c r="B489" s="6"/>
      <c r="C489" s="10"/>
      <c r="D489" s="32"/>
      <c r="E489" s="10"/>
      <c r="F489" s="32"/>
      <c r="G489" s="10"/>
      <c r="H489" s="32"/>
      <c r="I489" s="10"/>
      <c r="J489" s="32"/>
      <c r="K489" s="10"/>
      <c r="L489" s="32"/>
      <c r="M489" s="10"/>
      <c r="N489" s="32"/>
      <c r="O489" s="10"/>
      <c r="P489" s="32"/>
      <c r="Q489" s="10"/>
      <c r="R489" s="32"/>
      <c r="S489" s="10"/>
      <c r="T489" s="32"/>
      <c r="U489" s="10"/>
      <c r="V489" s="32"/>
      <c r="W489" s="10"/>
      <c r="X489" s="32"/>
      <c r="Y489" s="10"/>
      <c r="Z489" s="32"/>
      <c r="AA489" s="10"/>
      <c r="AB489" s="32"/>
      <c r="AC489" s="10"/>
      <c r="AD489" s="32"/>
      <c r="AE489" s="10"/>
      <c r="AF489" s="32"/>
      <c r="AG489" s="10"/>
      <c r="AH489" s="32"/>
      <c r="AI489" s="10"/>
      <c r="AJ489" s="32"/>
      <c r="AK489" s="10"/>
      <c r="AL489" s="32"/>
      <c r="AM489" s="10"/>
      <c r="AN489" s="32"/>
      <c r="AO489" s="10"/>
      <c r="AP489" s="32"/>
      <c r="AQ489" s="10"/>
      <c r="AR489" s="244"/>
      <c r="AS489" s="10"/>
      <c r="AT489" s="32"/>
      <c r="AU489" s="10"/>
      <c r="AV489" s="244"/>
      <c r="AW489" s="10"/>
      <c r="AX489" s="244"/>
      <c r="AY489" s="7"/>
      <c r="AZ489" s="249"/>
      <c r="BA489" s="10"/>
      <c r="BB489" s="244"/>
      <c r="BC489" s="7"/>
      <c r="BD489" s="249"/>
      <c r="BE489" s="7"/>
      <c r="BF489" s="249"/>
      <c r="BG489" s="7"/>
      <c r="BH489" s="8"/>
      <c r="BI489" s="7"/>
      <c r="BJ489" s="249"/>
      <c r="BK489" s="7"/>
      <c r="BL489" s="249"/>
      <c r="BM489" s="7"/>
      <c r="BN489" s="249"/>
      <c r="BO489" s="7"/>
      <c r="BP489" s="249"/>
      <c r="BQ489" s="7"/>
      <c r="BR489" s="8"/>
      <c r="BS489" s="7"/>
      <c r="BT489" s="8"/>
      <c r="BV489" s="41"/>
      <c r="BW489" s="41">
        <f t="shared" si="41"/>
        <v>0</v>
      </c>
      <c r="BX489">
        <f t="shared" si="42"/>
        <v>0</v>
      </c>
    </row>
    <row r="490" spans="1:78">
      <c r="A490">
        <v>417</v>
      </c>
      <c r="B490" s="6"/>
      <c r="C490" s="10"/>
      <c r="D490" s="32"/>
      <c r="E490" s="10"/>
      <c r="F490" s="32"/>
      <c r="G490" s="10"/>
      <c r="H490" s="32"/>
      <c r="I490" s="10"/>
      <c r="J490" s="32"/>
      <c r="K490" s="10"/>
      <c r="L490" s="32"/>
      <c r="M490" s="10"/>
      <c r="N490" s="32"/>
      <c r="O490" s="10"/>
      <c r="P490" s="32"/>
      <c r="Q490" s="10"/>
      <c r="R490" s="32"/>
      <c r="S490" s="10"/>
      <c r="T490" s="32"/>
      <c r="U490" s="10"/>
      <c r="V490" s="32"/>
      <c r="W490" s="10"/>
      <c r="X490" s="32"/>
      <c r="Y490" s="10"/>
      <c r="Z490" s="32"/>
      <c r="AA490" s="10"/>
      <c r="AB490" s="32"/>
      <c r="AC490" s="10"/>
      <c r="AD490" s="32"/>
      <c r="AE490" s="10"/>
      <c r="AF490" s="32"/>
      <c r="AG490" s="10"/>
      <c r="AH490" s="32"/>
      <c r="AI490" s="10"/>
      <c r="AJ490" s="32"/>
      <c r="AK490" s="10"/>
      <c r="AL490" s="32"/>
      <c r="AM490" s="10"/>
      <c r="AN490" s="32"/>
      <c r="AO490" s="10"/>
      <c r="AP490" s="32"/>
      <c r="AQ490" s="10"/>
      <c r="AR490" s="244"/>
      <c r="AS490" s="10"/>
      <c r="AT490" s="32"/>
      <c r="AU490" s="10"/>
      <c r="AV490" s="244"/>
      <c r="AW490" s="10"/>
      <c r="AX490" s="244"/>
      <c r="AY490" s="7"/>
      <c r="AZ490" s="249"/>
      <c r="BA490" s="10"/>
      <c r="BB490" s="244"/>
      <c r="BC490" s="7"/>
      <c r="BD490" s="249"/>
      <c r="BE490" s="7"/>
      <c r="BF490" s="249"/>
      <c r="BG490" s="7"/>
      <c r="BH490" s="8"/>
      <c r="BI490" s="7"/>
      <c r="BJ490" s="249"/>
      <c r="BK490" s="7"/>
      <c r="BL490" s="249"/>
      <c r="BM490" s="7"/>
      <c r="BN490" s="249"/>
      <c r="BO490" s="7"/>
      <c r="BP490" s="249"/>
      <c r="BQ490" s="7"/>
      <c r="BR490" s="8"/>
      <c r="BS490" s="7"/>
      <c r="BT490" s="8"/>
      <c r="BV490" s="41"/>
      <c r="BW490" s="41">
        <f t="shared" si="41"/>
        <v>0</v>
      </c>
      <c r="BX490">
        <f t="shared" si="42"/>
        <v>0</v>
      </c>
    </row>
    <row r="491" spans="1:78">
      <c r="A491">
        <v>418</v>
      </c>
      <c r="B491" s="6"/>
      <c r="C491" s="10"/>
      <c r="D491" s="32"/>
      <c r="E491" s="10"/>
      <c r="F491" s="32"/>
      <c r="G491" s="10"/>
      <c r="H491" s="32"/>
      <c r="I491" s="10"/>
      <c r="J491" s="32"/>
      <c r="K491" s="10"/>
      <c r="L491" s="32"/>
      <c r="M491" s="10"/>
      <c r="N491" s="32"/>
      <c r="O491" s="10"/>
      <c r="P491" s="32"/>
      <c r="Q491" s="10"/>
      <c r="R491" s="32"/>
      <c r="S491" s="10"/>
      <c r="T491" s="32"/>
      <c r="U491" s="10"/>
      <c r="V491" s="32"/>
      <c r="W491" s="10"/>
      <c r="X491" s="32"/>
      <c r="Y491" s="10"/>
      <c r="Z491" s="32"/>
      <c r="AA491" s="10"/>
      <c r="AB491" s="32"/>
      <c r="AC491" s="10"/>
      <c r="AD491" s="32"/>
      <c r="AE491" s="10"/>
      <c r="AF491" s="32"/>
      <c r="AG491" s="10"/>
      <c r="AH491" s="32"/>
      <c r="AI491" s="10"/>
      <c r="AJ491" s="32"/>
      <c r="AK491" s="10"/>
      <c r="AL491" s="32"/>
      <c r="AM491" s="10"/>
      <c r="AN491" s="32"/>
      <c r="AO491" s="10"/>
      <c r="AP491" s="32"/>
      <c r="AQ491" s="10"/>
      <c r="AR491" s="244"/>
      <c r="AS491" s="10"/>
      <c r="AT491" s="32"/>
      <c r="AU491" s="10"/>
      <c r="AV491" s="244"/>
      <c r="AW491" s="10"/>
      <c r="AX491" s="244"/>
      <c r="AY491" s="7"/>
      <c r="AZ491" s="249"/>
      <c r="BA491" s="10"/>
      <c r="BB491" s="244"/>
      <c r="BC491" s="7"/>
      <c r="BD491" s="249"/>
      <c r="BE491" s="7"/>
      <c r="BF491" s="249"/>
      <c r="BG491" s="7"/>
      <c r="BH491" s="8"/>
      <c r="BI491" s="7"/>
      <c r="BJ491" s="249"/>
      <c r="BK491" s="7"/>
      <c r="BL491" s="249"/>
      <c r="BM491" s="7"/>
      <c r="BN491" s="249"/>
      <c r="BO491" s="7"/>
      <c r="BP491" s="249"/>
      <c r="BQ491" s="7"/>
      <c r="BR491" s="8"/>
      <c r="BS491" s="7"/>
      <c r="BT491" s="8"/>
      <c r="BV491" s="41"/>
      <c r="BW491" s="41">
        <f t="shared" si="41"/>
        <v>0</v>
      </c>
      <c r="BX491">
        <f t="shared" si="42"/>
        <v>0</v>
      </c>
    </row>
    <row r="492" spans="1:78">
      <c r="A492">
        <v>419</v>
      </c>
      <c r="B492" s="6"/>
      <c r="C492" s="10"/>
      <c r="D492" s="32"/>
      <c r="E492" s="10"/>
      <c r="F492" s="32"/>
      <c r="G492" s="10"/>
      <c r="H492" s="32"/>
      <c r="I492" s="10"/>
      <c r="J492" s="32"/>
      <c r="K492" s="10"/>
      <c r="L492" s="32"/>
      <c r="M492" s="10"/>
      <c r="N492" s="32"/>
      <c r="O492" s="10"/>
      <c r="P492" s="32"/>
      <c r="Q492" s="10"/>
      <c r="R492" s="32"/>
      <c r="S492" s="10"/>
      <c r="T492" s="32"/>
      <c r="U492" s="10"/>
      <c r="V492" s="32"/>
      <c r="W492" s="10"/>
      <c r="X492" s="32"/>
      <c r="Y492" s="10"/>
      <c r="Z492" s="32"/>
      <c r="AA492" s="10"/>
      <c r="AB492" s="32"/>
      <c r="AC492" s="10"/>
      <c r="AD492" s="32"/>
      <c r="AE492" s="10"/>
      <c r="AF492" s="32"/>
      <c r="AG492" s="10"/>
      <c r="AH492" s="32"/>
      <c r="AI492" s="10"/>
      <c r="AJ492" s="32"/>
      <c r="AK492" s="10"/>
      <c r="AL492" s="32"/>
      <c r="AM492" s="10"/>
      <c r="AN492" s="32"/>
      <c r="AO492" s="10"/>
      <c r="AP492" s="32"/>
      <c r="AQ492" s="10"/>
      <c r="AR492" s="244"/>
      <c r="AS492" s="10"/>
      <c r="AT492" s="32"/>
      <c r="AU492" s="10"/>
      <c r="AV492" s="244"/>
      <c r="AW492" s="10"/>
      <c r="AX492" s="244"/>
      <c r="AY492" s="7"/>
      <c r="AZ492" s="249"/>
      <c r="BA492" s="10"/>
      <c r="BB492" s="244"/>
      <c r="BC492" s="7"/>
      <c r="BD492" s="249"/>
      <c r="BE492" s="7"/>
      <c r="BF492" s="249"/>
      <c r="BG492" s="7"/>
      <c r="BH492" s="8"/>
      <c r="BI492" s="7"/>
      <c r="BJ492" s="249"/>
      <c r="BK492" s="7"/>
      <c r="BL492" s="249"/>
      <c r="BM492" s="7"/>
      <c r="BN492" s="249"/>
      <c r="BO492" s="7"/>
      <c r="BP492" s="249"/>
      <c r="BQ492" s="7"/>
      <c r="BR492" s="8"/>
      <c r="BS492" s="7"/>
      <c r="BT492" s="8"/>
      <c r="BV492" s="41"/>
      <c r="BW492" s="41">
        <f t="shared" si="41"/>
        <v>0</v>
      </c>
      <c r="BX492">
        <f t="shared" si="42"/>
        <v>0</v>
      </c>
    </row>
    <row r="493" spans="1:78">
      <c r="A493">
        <v>420</v>
      </c>
      <c r="B493" s="6"/>
      <c r="C493" s="10"/>
      <c r="D493" s="32"/>
      <c r="E493" s="10"/>
      <c r="F493" s="32"/>
      <c r="G493" s="10"/>
      <c r="H493" s="32"/>
      <c r="I493" s="10"/>
      <c r="J493" s="32"/>
      <c r="K493" s="10"/>
      <c r="L493" s="32"/>
      <c r="M493" s="10"/>
      <c r="N493" s="32"/>
      <c r="O493" s="10"/>
      <c r="P493" s="32"/>
      <c r="Q493" s="10"/>
      <c r="R493" s="32"/>
      <c r="S493" s="10"/>
      <c r="T493" s="32"/>
      <c r="U493" s="10"/>
      <c r="V493" s="32"/>
      <c r="W493" s="10"/>
      <c r="X493" s="32"/>
      <c r="Y493" s="10"/>
      <c r="Z493" s="32"/>
      <c r="AA493" s="10"/>
      <c r="AB493" s="32"/>
      <c r="AC493" s="10"/>
      <c r="AD493" s="32"/>
      <c r="AE493" s="10"/>
      <c r="AF493" s="32"/>
      <c r="AG493" s="10"/>
      <c r="AH493" s="32"/>
      <c r="AI493" s="10"/>
      <c r="AJ493" s="32"/>
      <c r="AK493" s="10"/>
      <c r="AL493" s="32"/>
      <c r="AM493" s="10"/>
      <c r="AN493" s="32"/>
      <c r="AO493" s="10"/>
      <c r="AP493" s="32"/>
      <c r="AQ493" s="10"/>
      <c r="AR493" s="244"/>
      <c r="AS493" s="10"/>
      <c r="AT493" s="32"/>
      <c r="AU493" s="10"/>
      <c r="AV493" s="244"/>
      <c r="AW493" s="10"/>
      <c r="AX493" s="244"/>
      <c r="AY493" s="7"/>
      <c r="AZ493" s="249"/>
      <c r="BA493" s="10"/>
      <c r="BB493" s="244"/>
      <c r="BC493" s="7"/>
      <c r="BD493" s="249"/>
      <c r="BE493" s="7"/>
      <c r="BF493" s="249"/>
      <c r="BG493" s="7"/>
      <c r="BH493" s="8"/>
      <c r="BI493" s="7"/>
      <c r="BJ493" s="249"/>
      <c r="BK493" s="7"/>
      <c r="BL493" s="249"/>
      <c r="BM493" s="7"/>
      <c r="BN493" s="249"/>
      <c r="BO493" s="7"/>
      <c r="BP493" s="249"/>
      <c r="BQ493" s="7"/>
      <c r="BR493" s="8"/>
      <c r="BS493" s="7"/>
      <c r="BT493" s="8"/>
      <c r="BV493" s="41"/>
      <c r="BW493" s="41">
        <f t="shared" si="41"/>
        <v>0</v>
      </c>
      <c r="BX493">
        <f t="shared" si="42"/>
        <v>0</v>
      </c>
    </row>
    <row r="494" spans="1:78">
      <c r="A494">
        <v>421</v>
      </c>
      <c r="B494" s="6"/>
      <c r="C494" s="10"/>
      <c r="D494" s="32"/>
      <c r="E494" s="10"/>
      <c r="F494" s="32"/>
      <c r="G494" s="10"/>
      <c r="H494" s="32"/>
      <c r="I494" s="10"/>
      <c r="J494" s="32"/>
      <c r="K494" s="10"/>
      <c r="L494" s="32"/>
      <c r="M494" s="10"/>
      <c r="N494" s="32"/>
      <c r="O494" s="10"/>
      <c r="P494" s="32"/>
      <c r="Q494" s="10"/>
      <c r="R494" s="32"/>
      <c r="S494" s="10"/>
      <c r="T494" s="32"/>
      <c r="U494" s="10"/>
      <c r="V494" s="32"/>
      <c r="W494" s="10"/>
      <c r="X494" s="32"/>
      <c r="Y494" s="10"/>
      <c r="Z494" s="32"/>
      <c r="AA494" s="10"/>
      <c r="AB494" s="32"/>
      <c r="AC494" s="10"/>
      <c r="AD494" s="32"/>
      <c r="AE494" s="10"/>
      <c r="AF494" s="32"/>
      <c r="AG494" s="10"/>
      <c r="AH494" s="32"/>
      <c r="AI494" s="10"/>
      <c r="AJ494" s="32"/>
      <c r="AK494" s="10"/>
      <c r="AL494" s="32"/>
      <c r="AM494" s="10"/>
      <c r="AN494" s="32"/>
      <c r="AO494" s="10"/>
      <c r="AP494" s="32"/>
      <c r="AQ494" s="10"/>
      <c r="AR494" s="244"/>
      <c r="AS494" s="10"/>
      <c r="AT494" s="32"/>
      <c r="AU494" s="10"/>
      <c r="AV494" s="244"/>
      <c r="AW494" s="10"/>
      <c r="AX494" s="244"/>
      <c r="AY494" s="7"/>
      <c r="AZ494" s="249"/>
      <c r="BA494" s="10"/>
      <c r="BB494" s="244"/>
      <c r="BC494" s="7"/>
      <c r="BD494" s="249"/>
      <c r="BE494" s="7"/>
      <c r="BF494" s="249"/>
      <c r="BG494" s="7"/>
      <c r="BH494" s="8"/>
      <c r="BI494" s="7"/>
      <c r="BJ494" s="249"/>
      <c r="BK494" s="7"/>
      <c r="BL494" s="249"/>
      <c r="BM494" s="7"/>
      <c r="BN494" s="249"/>
      <c r="BO494" s="7"/>
      <c r="BP494" s="249"/>
      <c r="BQ494" s="7"/>
      <c r="BR494" s="8"/>
      <c r="BS494" s="7"/>
      <c r="BT494" s="8"/>
      <c r="BV494" s="41"/>
      <c r="BW494" s="41">
        <f t="shared" si="41"/>
        <v>0</v>
      </c>
      <c r="BX494">
        <f t="shared" ref="BX494:BX515" si="43">COUNT(C494:BT494)/2</f>
        <v>0</v>
      </c>
    </row>
    <row r="495" spans="1:78">
      <c r="A495">
        <v>422</v>
      </c>
      <c r="B495" s="6"/>
      <c r="C495" s="10"/>
      <c r="D495" s="32"/>
      <c r="E495" s="10"/>
      <c r="F495" s="32"/>
      <c r="G495" s="10"/>
      <c r="H495" s="32"/>
      <c r="I495" s="10"/>
      <c r="J495" s="32"/>
      <c r="K495" s="10"/>
      <c r="L495" s="32"/>
      <c r="M495" s="10"/>
      <c r="N495" s="32"/>
      <c r="O495" s="10"/>
      <c r="P495" s="32"/>
      <c r="Q495" s="10"/>
      <c r="R495" s="32"/>
      <c r="S495" s="10"/>
      <c r="T495" s="32"/>
      <c r="U495" s="10"/>
      <c r="V495" s="32"/>
      <c r="W495" s="10"/>
      <c r="X495" s="32"/>
      <c r="Y495" s="10"/>
      <c r="Z495" s="32"/>
      <c r="AA495" s="10"/>
      <c r="AB495" s="32"/>
      <c r="AC495" s="10"/>
      <c r="AD495" s="32"/>
      <c r="AE495" s="10"/>
      <c r="AF495" s="32"/>
      <c r="AG495" s="10"/>
      <c r="AH495" s="32"/>
      <c r="AI495" s="10"/>
      <c r="AJ495" s="32"/>
      <c r="AK495" s="10"/>
      <c r="AL495" s="32"/>
      <c r="AM495" s="10"/>
      <c r="AN495" s="32"/>
      <c r="AO495" s="10"/>
      <c r="AP495" s="32"/>
      <c r="AQ495" s="10"/>
      <c r="AR495" s="244"/>
      <c r="AS495" s="10"/>
      <c r="AT495" s="32"/>
      <c r="AU495" s="10"/>
      <c r="AV495" s="244"/>
      <c r="AW495" s="10"/>
      <c r="AX495" s="244"/>
      <c r="AY495" s="7"/>
      <c r="AZ495" s="249"/>
      <c r="BA495" s="10"/>
      <c r="BB495" s="244"/>
      <c r="BC495" s="7"/>
      <c r="BD495" s="249"/>
      <c r="BE495" s="7"/>
      <c r="BF495" s="249"/>
      <c r="BG495" s="7"/>
      <c r="BH495" s="8"/>
      <c r="BI495" s="7"/>
      <c r="BJ495" s="249"/>
      <c r="BK495" s="7"/>
      <c r="BL495" s="249"/>
      <c r="BM495" s="7"/>
      <c r="BN495" s="249"/>
      <c r="BO495" s="7"/>
      <c r="BP495" s="249"/>
      <c r="BQ495" s="7"/>
      <c r="BR495" s="8"/>
      <c r="BS495" s="7"/>
      <c r="BT495" s="8"/>
      <c r="BV495" s="41"/>
      <c r="BW495" s="41">
        <f t="shared" si="41"/>
        <v>0</v>
      </c>
      <c r="BX495">
        <f t="shared" si="43"/>
        <v>0</v>
      </c>
    </row>
    <row r="496" spans="1:78">
      <c r="A496">
        <v>423</v>
      </c>
      <c r="B496" s="6"/>
      <c r="C496" s="10"/>
      <c r="D496" s="32"/>
      <c r="E496" s="10"/>
      <c r="F496" s="32"/>
      <c r="G496" s="10"/>
      <c r="H496" s="32"/>
      <c r="I496" s="10"/>
      <c r="J496" s="32"/>
      <c r="K496" s="10"/>
      <c r="L496" s="32"/>
      <c r="M496" s="10"/>
      <c r="N496" s="32"/>
      <c r="O496" s="10"/>
      <c r="P496" s="32"/>
      <c r="Q496" s="10"/>
      <c r="R496" s="32"/>
      <c r="S496" s="10"/>
      <c r="T496" s="32"/>
      <c r="U496" s="10"/>
      <c r="V496" s="32"/>
      <c r="W496" s="10"/>
      <c r="X496" s="32"/>
      <c r="Y496" s="10"/>
      <c r="Z496" s="32"/>
      <c r="AA496" s="10"/>
      <c r="AB496" s="32"/>
      <c r="AC496" s="10"/>
      <c r="AD496" s="32"/>
      <c r="AE496" s="10"/>
      <c r="AF496" s="32"/>
      <c r="AG496" s="10"/>
      <c r="AH496" s="32"/>
      <c r="AI496" s="10"/>
      <c r="AJ496" s="32"/>
      <c r="AK496" s="10"/>
      <c r="AL496" s="32"/>
      <c r="AM496" s="10"/>
      <c r="AN496" s="32"/>
      <c r="AO496" s="10"/>
      <c r="AP496" s="32"/>
      <c r="AQ496" s="10"/>
      <c r="AR496" s="244"/>
      <c r="AS496" s="10"/>
      <c r="AT496" s="32"/>
      <c r="AU496" s="10"/>
      <c r="AV496" s="244"/>
      <c r="AW496" s="10"/>
      <c r="AX496" s="244"/>
      <c r="AY496" s="7"/>
      <c r="AZ496" s="249"/>
      <c r="BA496" s="10"/>
      <c r="BB496" s="244"/>
      <c r="BC496" s="7"/>
      <c r="BD496" s="249"/>
      <c r="BE496" s="7"/>
      <c r="BF496" s="249"/>
      <c r="BG496" s="7"/>
      <c r="BH496" s="8"/>
      <c r="BI496" s="7"/>
      <c r="BJ496" s="249"/>
      <c r="BK496" s="7"/>
      <c r="BL496" s="249"/>
      <c r="BM496" s="7"/>
      <c r="BN496" s="249"/>
      <c r="BO496" s="7"/>
      <c r="BP496" s="249"/>
      <c r="BQ496" s="7"/>
      <c r="BR496" s="8"/>
      <c r="BS496" s="7"/>
      <c r="BT496" s="8"/>
      <c r="BV496" s="41"/>
      <c r="BW496" s="41">
        <f t="shared" si="41"/>
        <v>0</v>
      </c>
      <c r="BX496">
        <f t="shared" si="43"/>
        <v>0</v>
      </c>
    </row>
    <row r="497" spans="1:78">
      <c r="A497">
        <v>424</v>
      </c>
      <c r="B497" s="6"/>
      <c r="C497" s="10"/>
      <c r="D497" s="32"/>
      <c r="E497" s="10"/>
      <c r="F497" s="32"/>
      <c r="G497" s="10"/>
      <c r="H497" s="32"/>
      <c r="I497" s="10"/>
      <c r="J497" s="32"/>
      <c r="K497" s="10"/>
      <c r="L497" s="32"/>
      <c r="M497" s="10"/>
      <c r="N497" s="32"/>
      <c r="O497" s="10"/>
      <c r="P497" s="32"/>
      <c r="Q497" s="10"/>
      <c r="R497" s="32"/>
      <c r="S497" s="10"/>
      <c r="T497" s="32"/>
      <c r="U497" s="10"/>
      <c r="V497" s="32"/>
      <c r="W497" s="10"/>
      <c r="X497" s="32"/>
      <c r="Y497" s="10"/>
      <c r="Z497" s="32"/>
      <c r="AA497" s="10"/>
      <c r="AB497" s="32"/>
      <c r="AC497" s="10"/>
      <c r="AD497" s="32"/>
      <c r="AE497" s="10"/>
      <c r="AF497" s="32"/>
      <c r="AG497" s="10"/>
      <c r="AH497" s="32"/>
      <c r="AI497" s="10"/>
      <c r="AJ497" s="32"/>
      <c r="AK497" s="10"/>
      <c r="AL497" s="32"/>
      <c r="AM497" s="10"/>
      <c r="AN497" s="32"/>
      <c r="AO497" s="10"/>
      <c r="AP497" s="32"/>
      <c r="AQ497" s="10"/>
      <c r="AR497" s="244"/>
      <c r="AS497" s="10"/>
      <c r="AT497" s="32"/>
      <c r="AU497" s="10"/>
      <c r="AV497" s="244"/>
      <c r="AW497" s="10"/>
      <c r="AX497" s="244"/>
      <c r="AY497" s="7"/>
      <c r="AZ497" s="249"/>
      <c r="BA497" s="10"/>
      <c r="BB497" s="244"/>
      <c r="BC497" s="7"/>
      <c r="BD497" s="249"/>
      <c r="BE497" s="7"/>
      <c r="BF497" s="249"/>
      <c r="BG497" s="7"/>
      <c r="BH497" s="8"/>
      <c r="BI497" s="7"/>
      <c r="BJ497" s="249"/>
      <c r="BK497" s="7"/>
      <c r="BL497" s="249"/>
      <c r="BM497" s="7"/>
      <c r="BN497" s="249"/>
      <c r="BO497" s="7"/>
      <c r="BP497" s="249"/>
      <c r="BQ497" s="7"/>
      <c r="BR497" s="8"/>
      <c r="BS497" s="7"/>
      <c r="BT497" s="8"/>
      <c r="BV497" s="41"/>
      <c r="BW497" s="41">
        <f t="shared" si="41"/>
        <v>0</v>
      </c>
      <c r="BX497">
        <f t="shared" si="43"/>
        <v>0</v>
      </c>
    </row>
    <row r="498" spans="1:78">
      <c r="A498">
        <v>425</v>
      </c>
      <c r="B498" s="6"/>
      <c r="C498" s="10"/>
      <c r="D498" s="32"/>
      <c r="E498" s="10"/>
      <c r="F498" s="32"/>
      <c r="G498" s="10"/>
      <c r="H498" s="32"/>
      <c r="I498" s="10"/>
      <c r="J498" s="32"/>
      <c r="K498" s="10"/>
      <c r="L498" s="32"/>
      <c r="M498" s="10"/>
      <c r="N498" s="32"/>
      <c r="O498" s="10"/>
      <c r="P498" s="32"/>
      <c r="Q498" s="10"/>
      <c r="R498" s="32"/>
      <c r="S498" s="10"/>
      <c r="T498" s="32"/>
      <c r="U498" s="10"/>
      <c r="V498" s="32"/>
      <c r="W498" s="10"/>
      <c r="X498" s="32"/>
      <c r="Y498" s="10"/>
      <c r="Z498" s="32"/>
      <c r="AA498" s="10"/>
      <c r="AB498" s="32"/>
      <c r="AC498" s="10"/>
      <c r="AD498" s="32"/>
      <c r="AE498" s="10"/>
      <c r="AF498" s="32"/>
      <c r="AG498" s="10"/>
      <c r="AH498" s="32"/>
      <c r="AI498" s="10"/>
      <c r="AJ498" s="32"/>
      <c r="AK498" s="10"/>
      <c r="AL498" s="32"/>
      <c r="AM498" s="10"/>
      <c r="AN498" s="32"/>
      <c r="AO498" s="10"/>
      <c r="AP498" s="32"/>
      <c r="AQ498" s="10"/>
      <c r="AR498" s="244"/>
      <c r="AS498" s="10"/>
      <c r="AT498" s="32"/>
      <c r="AU498" s="10"/>
      <c r="AV498" s="244"/>
      <c r="AW498" s="10"/>
      <c r="AX498" s="244"/>
      <c r="AY498" s="7"/>
      <c r="AZ498" s="249"/>
      <c r="BA498" s="10"/>
      <c r="BB498" s="244"/>
      <c r="BC498" s="7"/>
      <c r="BD498" s="249"/>
      <c r="BE498" s="7"/>
      <c r="BF498" s="249"/>
      <c r="BG498" s="7"/>
      <c r="BH498" s="8"/>
      <c r="BI498" s="7"/>
      <c r="BJ498" s="249"/>
      <c r="BK498" s="7"/>
      <c r="BL498" s="249"/>
      <c r="BM498" s="7"/>
      <c r="BN498" s="249"/>
      <c r="BO498" s="7"/>
      <c r="BP498" s="249"/>
      <c r="BQ498" s="7"/>
      <c r="BR498" s="8"/>
      <c r="BS498" s="7"/>
      <c r="BT498" s="8"/>
      <c r="BV498" s="41"/>
      <c r="BW498" s="41">
        <f t="shared" si="41"/>
        <v>0</v>
      </c>
      <c r="BX498">
        <f t="shared" si="43"/>
        <v>0</v>
      </c>
    </row>
    <row r="499" spans="1:78">
      <c r="A499">
        <v>426</v>
      </c>
      <c r="B499" s="6"/>
      <c r="C499" s="10"/>
      <c r="D499" s="32"/>
      <c r="E499" s="10"/>
      <c r="F499" s="32"/>
      <c r="G499" s="10"/>
      <c r="H499" s="32"/>
      <c r="I499" s="10"/>
      <c r="J499" s="32"/>
      <c r="K499" s="10"/>
      <c r="L499" s="32"/>
      <c r="M499" s="10"/>
      <c r="N499" s="32"/>
      <c r="O499" s="10"/>
      <c r="P499" s="32"/>
      <c r="Q499" s="10"/>
      <c r="R499" s="32"/>
      <c r="S499" s="10"/>
      <c r="T499" s="32"/>
      <c r="U499" s="10"/>
      <c r="V499" s="32"/>
      <c r="W499" s="10"/>
      <c r="X499" s="32"/>
      <c r="Y499" s="10"/>
      <c r="Z499" s="32"/>
      <c r="AA499" s="10"/>
      <c r="AB499" s="32"/>
      <c r="AC499" s="10"/>
      <c r="AD499" s="32"/>
      <c r="AE499" s="10"/>
      <c r="AF499" s="32"/>
      <c r="AG499" s="10"/>
      <c r="AH499" s="32"/>
      <c r="AI499" s="10"/>
      <c r="AJ499" s="32"/>
      <c r="AK499" s="10"/>
      <c r="AL499" s="32"/>
      <c r="AM499" s="10"/>
      <c r="AN499" s="32"/>
      <c r="AO499" s="10"/>
      <c r="AP499" s="32"/>
      <c r="AQ499" s="10"/>
      <c r="AR499" s="244"/>
      <c r="AS499" s="10"/>
      <c r="AT499" s="32"/>
      <c r="AU499" s="10"/>
      <c r="AV499" s="244"/>
      <c r="AW499" s="10"/>
      <c r="AX499" s="244"/>
      <c r="AY499" s="7"/>
      <c r="AZ499" s="249"/>
      <c r="BA499" s="10"/>
      <c r="BB499" s="244"/>
      <c r="BC499" s="7"/>
      <c r="BD499" s="249"/>
      <c r="BE499" s="7"/>
      <c r="BF499" s="249"/>
      <c r="BG499" s="7"/>
      <c r="BH499" s="8"/>
      <c r="BI499" s="7"/>
      <c r="BJ499" s="249"/>
      <c r="BK499" s="7"/>
      <c r="BL499" s="249"/>
      <c r="BM499" s="7"/>
      <c r="BN499" s="249"/>
      <c r="BO499" s="7"/>
      <c r="BP499" s="249"/>
      <c r="BQ499" s="7"/>
      <c r="BR499" s="8"/>
      <c r="BS499" s="7"/>
      <c r="BT499" s="8"/>
      <c r="BV499" s="41"/>
      <c r="BW499" s="41">
        <f t="shared" si="41"/>
        <v>0</v>
      </c>
      <c r="BX499">
        <f t="shared" si="43"/>
        <v>0</v>
      </c>
    </row>
    <row r="500" spans="1:78">
      <c r="A500">
        <v>427</v>
      </c>
      <c r="B500" s="6"/>
      <c r="C500" s="10"/>
      <c r="D500" s="32"/>
      <c r="E500" s="10"/>
      <c r="F500" s="32"/>
      <c r="G500" s="10"/>
      <c r="H500" s="32"/>
      <c r="I500" s="10"/>
      <c r="J500" s="32"/>
      <c r="K500" s="10"/>
      <c r="L500" s="32"/>
      <c r="M500" s="10"/>
      <c r="N500" s="32"/>
      <c r="O500" s="10"/>
      <c r="P500" s="32"/>
      <c r="Q500" s="10"/>
      <c r="R500" s="32"/>
      <c r="S500" s="10"/>
      <c r="T500" s="32"/>
      <c r="U500" s="10"/>
      <c r="V500" s="32"/>
      <c r="W500" s="10"/>
      <c r="X500" s="32"/>
      <c r="Y500" s="10"/>
      <c r="Z500" s="32"/>
      <c r="AA500" s="10"/>
      <c r="AB500" s="32"/>
      <c r="AC500" s="10"/>
      <c r="AD500" s="32"/>
      <c r="AE500" s="10"/>
      <c r="AF500" s="32"/>
      <c r="AG500" s="10"/>
      <c r="AH500" s="32"/>
      <c r="AI500" s="10"/>
      <c r="AJ500" s="32"/>
      <c r="AK500" s="10"/>
      <c r="AL500" s="32"/>
      <c r="AM500" s="10"/>
      <c r="AN500" s="32"/>
      <c r="AO500" s="10"/>
      <c r="AP500" s="32"/>
      <c r="AQ500" s="10"/>
      <c r="AR500" s="244"/>
      <c r="AS500" s="10"/>
      <c r="AT500" s="32"/>
      <c r="AU500" s="10"/>
      <c r="AV500" s="244"/>
      <c r="AW500" s="10"/>
      <c r="AX500" s="244"/>
      <c r="AY500" s="7"/>
      <c r="AZ500" s="249"/>
      <c r="BA500" s="10"/>
      <c r="BB500" s="244"/>
      <c r="BC500" s="7"/>
      <c r="BD500" s="249"/>
      <c r="BE500" s="7"/>
      <c r="BF500" s="249"/>
      <c r="BG500" s="7"/>
      <c r="BH500" s="8"/>
      <c r="BI500" s="7"/>
      <c r="BJ500" s="249"/>
      <c r="BK500" s="7"/>
      <c r="BL500" s="249"/>
      <c r="BM500" s="7"/>
      <c r="BN500" s="249"/>
      <c r="BO500" s="7"/>
      <c r="BP500" s="249"/>
      <c r="BQ500" s="7"/>
      <c r="BR500" s="8"/>
      <c r="BS500" s="7"/>
      <c r="BT500" s="8"/>
      <c r="BV500" s="41"/>
      <c r="BW500" s="41">
        <f t="shared" si="41"/>
        <v>0</v>
      </c>
      <c r="BX500">
        <f t="shared" si="43"/>
        <v>0</v>
      </c>
    </row>
    <row r="501" spans="1:78">
      <c r="A501">
        <v>428</v>
      </c>
      <c r="B501" s="6"/>
      <c r="C501" s="10"/>
      <c r="D501" s="32"/>
      <c r="E501" s="10"/>
      <c r="F501" s="32"/>
      <c r="G501" s="10"/>
      <c r="H501" s="32"/>
      <c r="I501" s="10"/>
      <c r="J501" s="32"/>
      <c r="K501" s="10"/>
      <c r="L501" s="32"/>
      <c r="M501" s="10"/>
      <c r="N501" s="32"/>
      <c r="O501" s="10"/>
      <c r="P501" s="32"/>
      <c r="Q501" s="10"/>
      <c r="R501" s="32"/>
      <c r="S501" s="10"/>
      <c r="T501" s="32"/>
      <c r="U501" s="10"/>
      <c r="V501" s="32"/>
      <c r="W501" s="10"/>
      <c r="X501" s="32"/>
      <c r="Y501" s="10"/>
      <c r="Z501" s="32"/>
      <c r="AA501" s="10"/>
      <c r="AB501" s="32"/>
      <c r="AC501" s="10"/>
      <c r="AD501" s="32"/>
      <c r="AE501" s="10"/>
      <c r="AF501" s="32"/>
      <c r="AG501" s="10"/>
      <c r="AH501" s="32"/>
      <c r="AI501" s="10"/>
      <c r="AJ501" s="32"/>
      <c r="AK501" s="10"/>
      <c r="AL501" s="32"/>
      <c r="AM501" s="10"/>
      <c r="AN501" s="32"/>
      <c r="AO501" s="10"/>
      <c r="AP501" s="32"/>
      <c r="AQ501" s="10"/>
      <c r="AR501" s="244"/>
      <c r="AS501" s="10"/>
      <c r="AT501" s="32"/>
      <c r="AU501" s="10"/>
      <c r="AV501" s="244"/>
      <c r="AW501" s="10"/>
      <c r="AX501" s="244"/>
      <c r="AY501" s="7"/>
      <c r="AZ501" s="249"/>
      <c r="BA501" s="10"/>
      <c r="BB501" s="244"/>
      <c r="BC501" s="7"/>
      <c r="BD501" s="249"/>
      <c r="BE501" s="7"/>
      <c r="BF501" s="249"/>
      <c r="BG501" s="7"/>
      <c r="BH501" s="8"/>
      <c r="BI501" s="7"/>
      <c r="BJ501" s="249"/>
      <c r="BK501" s="7"/>
      <c r="BL501" s="249"/>
      <c r="BM501" s="7"/>
      <c r="BN501" s="249"/>
      <c r="BO501" s="7"/>
      <c r="BP501" s="249"/>
      <c r="BQ501" s="7"/>
      <c r="BR501" s="8"/>
      <c r="BS501" s="7"/>
      <c r="BT501" s="8"/>
      <c r="BV501" s="41"/>
      <c r="BW501" s="41">
        <f t="shared" si="41"/>
        <v>0</v>
      </c>
      <c r="BX501">
        <f t="shared" si="43"/>
        <v>0</v>
      </c>
    </row>
    <row r="502" spans="1:78">
      <c r="A502">
        <v>429</v>
      </c>
      <c r="B502" s="6"/>
      <c r="C502" s="10"/>
      <c r="D502" s="32"/>
      <c r="E502" s="10"/>
      <c r="F502" s="32"/>
      <c r="G502" s="10"/>
      <c r="H502" s="32"/>
      <c r="I502" s="10"/>
      <c r="J502" s="32"/>
      <c r="K502" s="10"/>
      <c r="L502" s="32"/>
      <c r="M502" s="10"/>
      <c r="N502" s="32"/>
      <c r="O502" s="10"/>
      <c r="P502" s="32"/>
      <c r="Q502" s="10"/>
      <c r="R502" s="32"/>
      <c r="S502" s="10"/>
      <c r="T502" s="32"/>
      <c r="U502" s="10"/>
      <c r="V502" s="32"/>
      <c r="W502" s="10"/>
      <c r="X502" s="32"/>
      <c r="Y502" s="10"/>
      <c r="Z502" s="32"/>
      <c r="AA502" s="10"/>
      <c r="AB502" s="32"/>
      <c r="AC502" s="10"/>
      <c r="AD502" s="32"/>
      <c r="AE502" s="10"/>
      <c r="AF502" s="32"/>
      <c r="AG502" s="10"/>
      <c r="AH502" s="32"/>
      <c r="AI502" s="10"/>
      <c r="AJ502" s="32"/>
      <c r="AK502" s="10"/>
      <c r="AL502" s="32"/>
      <c r="AM502" s="10"/>
      <c r="AN502" s="32"/>
      <c r="AO502" s="10"/>
      <c r="AP502" s="32"/>
      <c r="AQ502" s="10"/>
      <c r="AR502" s="244"/>
      <c r="AS502" s="10"/>
      <c r="AT502" s="32"/>
      <c r="AU502" s="10"/>
      <c r="AV502" s="244"/>
      <c r="AW502" s="10"/>
      <c r="AX502" s="244"/>
      <c r="AY502" s="7"/>
      <c r="AZ502" s="249"/>
      <c r="BA502" s="10"/>
      <c r="BB502" s="244"/>
      <c r="BC502" s="7"/>
      <c r="BD502" s="249"/>
      <c r="BE502" s="7"/>
      <c r="BF502" s="249"/>
      <c r="BG502" s="7"/>
      <c r="BH502" s="8"/>
      <c r="BI502" s="7"/>
      <c r="BJ502" s="249"/>
      <c r="BK502" s="7"/>
      <c r="BL502" s="249"/>
      <c r="BM502" s="7"/>
      <c r="BN502" s="249"/>
      <c r="BO502" s="7"/>
      <c r="BP502" s="249"/>
      <c r="BQ502" s="7"/>
      <c r="BR502" s="8"/>
      <c r="BS502" s="7"/>
      <c r="BT502" s="8"/>
      <c r="BV502" s="41"/>
      <c r="BW502" s="41">
        <f t="shared" si="41"/>
        <v>0</v>
      </c>
      <c r="BX502">
        <f t="shared" si="43"/>
        <v>0</v>
      </c>
    </row>
    <row r="503" spans="1:78">
      <c r="A503">
        <v>430</v>
      </c>
      <c r="B503" s="6"/>
      <c r="C503" s="10"/>
      <c r="D503" s="32"/>
      <c r="E503" s="10"/>
      <c r="F503" s="32"/>
      <c r="G503" s="10"/>
      <c r="H503" s="32"/>
      <c r="I503" s="10"/>
      <c r="J503" s="32"/>
      <c r="K503" s="10"/>
      <c r="L503" s="32"/>
      <c r="M503" s="10"/>
      <c r="N503" s="32"/>
      <c r="O503" s="10"/>
      <c r="P503" s="32"/>
      <c r="Q503" s="10"/>
      <c r="R503" s="32"/>
      <c r="S503" s="10"/>
      <c r="T503" s="32"/>
      <c r="U503" s="10"/>
      <c r="V503" s="32"/>
      <c r="W503" s="10"/>
      <c r="X503" s="32"/>
      <c r="Y503" s="10"/>
      <c r="Z503" s="32"/>
      <c r="AA503" s="10"/>
      <c r="AB503" s="32"/>
      <c r="AC503" s="10"/>
      <c r="AD503" s="32"/>
      <c r="AE503" s="10"/>
      <c r="AF503" s="32"/>
      <c r="AG503" s="10"/>
      <c r="AH503" s="32"/>
      <c r="AI503" s="10"/>
      <c r="AJ503" s="32"/>
      <c r="AK503" s="10"/>
      <c r="AL503" s="32"/>
      <c r="AM503" s="10"/>
      <c r="AN503" s="32"/>
      <c r="AO503" s="10"/>
      <c r="AP503" s="32"/>
      <c r="AQ503" s="10"/>
      <c r="AR503" s="244"/>
      <c r="AS503" s="10"/>
      <c r="AT503" s="32"/>
      <c r="AU503" s="10"/>
      <c r="AV503" s="244"/>
      <c r="AW503" s="10"/>
      <c r="AX503" s="244"/>
      <c r="AY503" s="7"/>
      <c r="AZ503" s="249"/>
      <c r="BA503" s="10"/>
      <c r="BB503" s="244"/>
      <c r="BC503" s="7"/>
      <c r="BD503" s="249"/>
      <c r="BE503" s="7"/>
      <c r="BF503" s="249"/>
      <c r="BG503" s="7"/>
      <c r="BH503" s="8"/>
      <c r="BI503" s="7"/>
      <c r="BJ503" s="249"/>
      <c r="BK503" s="7"/>
      <c r="BL503" s="249"/>
      <c r="BM503" s="7"/>
      <c r="BN503" s="249"/>
      <c r="BO503" s="7"/>
      <c r="BP503" s="249"/>
      <c r="BQ503" s="7"/>
      <c r="BR503" s="8"/>
      <c r="BS503" s="7"/>
      <c r="BT503" s="8"/>
      <c r="BV503" s="41"/>
      <c r="BW503" s="41">
        <f t="shared" si="41"/>
        <v>0</v>
      </c>
      <c r="BX503">
        <f t="shared" si="43"/>
        <v>0</v>
      </c>
    </row>
    <row r="504" spans="1:78">
      <c r="A504">
        <v>431</v>
      </c>
      <c r="B504" s="6"/>
      <c r="C504" s="10"/>
      <c r="D504" s="32"/>
      <c r="E504" s="10"/>
      <c r="F504" s="32"/>
      <c r="G504" s="10"/>
      <c r="H504" s="32"/>
      <c r="I504" s="10"/>
      <c r="J504" s="32"/>
      <c r="K504" s="10"/>
      <c r="L504" s="32"/>
      <c r="M504" s="10"/>
      <c r="N504" s="32"/>
      <c r="O504" s="10"/>
      <c r="P504" s="32"/>
      <c r="Q504" s="10"/>
      <c r="R504" s="32"/>
      <c r="S504" s="10"/>
      <c r="T504" s="32"/>
      <c r="U504" s="10"/>
      <c r="V504" s="32"/>
      <c r="W504" s="10"/>
      <c r="X504" s="32"/>
      <c r="Y504" s="10"/>
      <c r="Z504" s="32"/>
      <c r="AA504" s="10"/>
      <c r="AB504" s="32"/>
      <c r="AC504" s="10"/>
      <c r="AD504" s="32"/>
      <c r="AE504" s="10"/>
      <c r="AF504" s="32"/>
      <c r="AG504" s="10"/>
      <c r="AH504" s="32"/>
      <c r="AI504" s="10"/>
      <c r="AJ504" s="32"/>
      <c r="AK504" s="10"/>
      <c r="AL504" s="32"/>
      <c r="AM504" s="10"/>
      <c r="AN504" s="32"/>
      <c r="AO504" s="10"/>
      <c r="AP504" s="32"/>
      <c r="AQ504" s="10"/>
      <c r="AR504" s="244"/>
      <c r="AS504" s="10"/>
      <c r="AT504" s="32"/>
      <c r="AU504" s="10"/>
      <c r="AV504" s="244"/>
      <c r="AW504" s="10"/>
      <c r="AX504" s="244"/>
      <c r="AY504" s="7"/>
      <c r="AZ504" s="249"/>
      <c r="BA504" s="10"/>
      <c r="BB504" s="244"/>
      <c r="BC504" s="7"/>
      <c r="BD504" s="249"/>
      <c r="BE504" s="7"/>
      <c r="BF504" s="249"/>
      <c r="BG504" s="7"/>
      <c r="BH504" s="8"/>
      <c r="BI504" s="7"/>
      <c r="BJ504" s="249"/>
      <c r="BK504" s="7"/>
      <c r="BL504" s="249"/>
      <c r="BM504" s="7"/>
      <c r="BN504" s="249"/>
      <c r="BO504" s="7"/>
      <c r="BP504" s="249"/>
      <c r="BQ504" s="7"/>
      <c r="BR504" s="8"/>
      <c r="BS504" s="7"/>
      <c r="BT504" s="8"/>
      <c r="BV504" s="41"/>
      <c r="BW504" s="41">
        <f t="shared" si="41"/>
        <v>0</v>
      </c>
      <c r="BX504">
        <f t="shared" si="43"/>
        <v>0</v>
      </c>
    </row>
    <row r="505" spans="1:78">
      <c r="A505">
        <v>432</v>
      </c>
      <c r="B505" s="6"/>
      <c r="C505" s="10"/>
      <c r="D505" s="32"/>
      <c r="E505" s="10"/>
      <c r="F505" s="32"/>
      <c r="G505" s="10"/>
      <c r="H505" s="32"/>
      <c r="I505" s="10"/>
      <c r="J505" s="32"/>
      <c r="K505" s="10"/>
      <c r="L505" s="32"/>
      <c r="M505" s="10"/>
      <c r="N505" s="32"/>
      <c r="O505" s="10"/>
      <c r="P505" s="32"/>
      <c r="Q505" s="10"/>
      <c r="R505" s="32"/>
      <c r="S505" s="10"/>
      <c r="T505" s="32"/>
      <c r="U505" s="10"/>
      <c r="V505" s="32"/>
      <c r="W505" s="10"/>
      <c r="X505" s="32"/>
      <c r="Y505" s="10"/>
      <c r="Z505" s="32"/>
      <c r="AA505" s="10"/>
      <c r="AB505" s="32"/>
      <c r="AC505" s="10"/>
      <c r="AD505" s="32"/>
      <c r="AE505" s="10"/>
      <c r="AF505" s="32"/>
      <c r="AG505" s="10"/>
      <c r="AH505" s="32"/>
      <c r="AI505" s="10"/>
      <c r="AJ505" s="32"/>
      <c r="AK505" s="10"/>
      <c r="AL505" s="32"/>
      <c r="AM505" s="10"/>
      <c r="AN505" s="32"/>
      <c r="AO505" s="10"/>
      <c r="AP505" s="32"/>
      <c r="AQ505" s="10"/>
      <c r="AR505" s="244"/>
      <c r="AS505" s="10"/>
      <c r="AT505" s="32"/>
      <c r="AU505" s="10"/>
      <c r="AV505" s="244"/>
      <c r="AW505" s="10"/>
      <c r="AX505" s="244"/>
      <c r="AY505" s="7"/>
      <c r="AZ505" s="249"/>
      <c r="BA505" s="10"/>
      <c r="BB505" s="244"/>
      <c r="BC505" s="7"/>
      <c r="BD505" s="249"/>
      <c r="BE505" s="7"/>
      <c r="BF505" s="249"/>
      <c r="BG505" s="7"/>
      <c r="BH505" s="8"/>
      <c r="BI505" s="7"/>
      <c r="BJ505" s="249"/>
      <c r="BK505" s="7"/>
      <c r="BL505" s="249"/>
      <c r="BM505" s="7"/>
      <c r="BN505" s="249"/>
      <c r="BO505" s="7"/>
      <c r="BP505" s="249"/>
      <c r="BQ505" s="7"/>
      <c r="BR505" s="8"/>
      <c r="BS505" s="7"/>
      <c r="BT505" s="8"/>
      <c r="BV505" s="41"/>
      <c r="BW505" s="41">
        <f t="shared" si="41"/>
        <v>0</v>
      </c>
      <c r="BX505">
        <f t="shared" si="43"/>
        <v>0</v>
      </c>
    </row>
    <row r="506" spans="1:78">
      <c r="A506">
        <v>433</v>
      </c>
      <c r="B506" s="6"/>
      <c r="C506" s="10"/>
      <c r="D506" s="32"/>
      <c r="E506" s="10"/>
      <c r="F506" s="32"/>
      <c r="G506" s="10"/>
      <c r="H506" s="32"/>
      <c r="I506" s="10"/>
      <c r="J506" s="32"/>
      <c r="K506" s="94"/>
      <c r="L506" s="32"/>
      <c r="M506" s="10"/>
      <c r="N506" s="32"/>
      <c r="O506" s="10"/>
      <c r="P506" s="32"/>
      <c r="Q506" s="10"/>
      <c r="R506" s="32"/>
      <c r="S506" s="10"/>
      <c r="T506" s="32"/>
      <c r="U506" s="10"/>
      <c r="V506" s="32"/>
      <c r="W506" s="10"/>
      <c r="X506" s="32"/>
      <c r="Y506" s="10"/>
      <c r="Z506" s="32"/>
      <c r="AA506" s="10"/>
      <c r="AB506" s="32"/>
      <c r="AC506" s="10"/>
      <c r="AD506" s="32"/>
      <c r="AE506" s="10"/>
      <c r="AF506" s="32"/>
      <c r="AG506" s="10"/>
      <c r="AH506" s="32"/>
      <c r="AI506" s="10"/>
      <c r="AJ506" s="32"/>
      <c r="AK506" s="10"/>
      <c r="AL506" s="32"/>
      <c r="AM506" s="10"/>
      <c r="AN506" s="32"/>
      <c r="AO506" s="10"/>
      <c r="AP506" s="32"/>
      <c r="AQ506" s="10"/>
      <c r="AR506" s="244"/>
      <c r="AS506" s="10"/>
      <c r="AT506" s="32"/>
      <c r="AU506" s="10"/>
      <c r="AV506" s="244"/>
      <c r="AW506" s="10"/>
      <c r="AX506" s="244"/>
      <c r="AY506" s="7"/>
      <c r="AZ506" s="249"/>
      <c r="BA506" s="10"/>
      <c r="BB506" s="244"/>
      <c r="BC506" s="7"/>
      <c r="BD506" s="249"/>
      <c r="BE506" s="7"/>
      <c r="BF506" s="249"/>
      <c r="BG506" s="7"/>
      <c r="BH506" s="8"/>
      <c r="BI506" s="7"/>
      <c r="BJ506" s="249"/>
      <c r="BK506" s="7"/>
      <c r="BL506" s="249"/>
      <c r="BM506" s="7"/>
      <c r="BN506" s="249"/>
      <c r="BO506" s="7"/>
      <c r="BP506" s="249"/>
      <c r="BQ506" s="7"/>
      <c r="BR506" s="8"/>
      <c r="BS506" s="7"/>
      <c r="BT506" s="8"/>
      <c r="BV506" s="41"/>
      <c r="BW506" s="41">
        <f t="shared" si="41"/>
        <v>0</v>
      </c>
      <c r="BX506">
        <f t="shared" si="43"/>
        <v>0</v>
      </c>
      <c r="BZ506" s="39"/>
    </row>
    <row r="507" spans="1:78">
      <c r="A507">
        <v>434</v>
      </c>
      <c r="B507" s="6"/>
      <c r="C507" s="10"/>
      <c r="D507" s="32"/>
      <c r="E507" s="10"/>
      <c r="F507" s="32"/>
      <c r="G507" s="10"/>
      <c r="H507" s="32"/>
      <c r="I507" s="10"/>
      <c r="J507" s="32"/>
      <c r="K507" s="10"/>
      <c r="L507" s="32"/>
      <c r="M507" s="10"/>
      <c r="N507" s="32"/>
      <c r="O507" s="10"/>
      <c r="P507" s="32"/>
      <c r="Q507" s="10"/>
      <c r="R507" s="32"/>
      <c r="S507" s="10"/>
      <c r="T507" s="32"/>
      <c r="U507" s="10"/>
      <c r="V507" s="32"/>
      <c r="W507" s="10"/>
      <c r="X507" s="32"/>
      <c r="Y507" s="10"/>
      <c r="Z507" s="32"/>
      <c r="AA507" s="10"/>
      <c r="AB507" s="32"/>
      <c r="AC507" s="10"/>
      <c r="AD507" s="32"/>
      <c r="AE507" s="10"/>
      <c r="AF507" s="32"/>
      <c r="AG507" s="10"/>
      <c r="AH507" s="32"/>
      <c r="AI507" s="10"/>
      <c r="AJ507" s="32"/>
      <c r="AK507" s="10"/>
      <c r="AL507" s="32"/>
      <c r="AM507" s="10"/>
      <c r="AN507" s="32"/>
      <c r="AO507" s="10"/>
      <c r="AP507" s="32"/>
      <c r="AQ507" s="10"/>
      <c r="AR507" s="244"/>
      <c r="AS507" s="10"/>
      <c r="AT507" s="32"/>
      <c r="AU507" s="10"/>
      <c r="AV507" s="244"/>
      <c r="AW507" s="10"/>
      <c r="AX507" s="244"/>
      <c r="AY507" s="7"/>
      <c r="AZ507" s="249"/>
      <c r="BA507" s="10"/>
      <c r="BB507" s="244"/>
      <c r="BC507" s="7"/>
      <c r="BD507" s="249"/>
      <c r="BE507" s="7"/>
      <c r="BF507" s="249"/>
      <c r="BG507" s="7"/>
      <c r="BH507" s="8"/>
      <c r="BI507" s="7"/>
      <c r="BJ507" s="249"/>
      <c r="BK507" s="7"/>
      <c r="BL507" s="249"/>
      <c r="BM507" s="7"/>
      <c r="BN507" s="249"/>
      <c r="BO507" s="7"/>
      <c r="BP507" s="249"/>
      <c r="BQ507" s="7"/>
      <c r="BR507" s="8"/>
      <c r="BS507" s="7"/>
      <c r="BT507" s="8"/>
      <c r="BV507" s="41"/>
      <c r="BW507" s="41">
        <f t="shared" si="41"/>
        <v>0</v>
      </c>
      <c r="BX507">
        <f t="shared" si="43"/>
        <v>0</v>
      </c>
    </row>
    <row r="508" spans="1:78">
      <c r="A508">
        <v>435</v>
      </c>
      <c r="B508" s="6"/>
      <c r="C508" s="10"/>
      <c r="D508" s="32"/>
      <c r="E508" s="10"/>
      <c r="F508" s="32"/>
      <c r="G508" s="10"/>
      <c r="H508" s="32"/>
      <c r="I508" s="10"/>
      <c r="J508" s="32"/>
      <c r="K508" s="10"/>
      <c r="L508" s="32"/>
      <c r="M508" s="10"/>
      <c r="N508" s="32"/>
      <c r="O508" s="10"/>
      <c r="P508" s="32"/>
      <c r="Q508" s="10"/>
      <c r="R508" s="32"/>
      <c r="S508" s="10"/>
      <c r="T508" s="32"/>
      <c r="U508" s="10"/>
      <c r="V508" s="32"/>
      <c r="W508" s="10"/>
      <c r="X508" s="32"/>
      <c r="Y508" s="10"/>
      <c r="Z508" s="32"/>
      <c r="AA508" s="10"/>
      <c r="AB508" s="32"/>
      <c r="AC508" s="10"/>
      <c r="AD508" s="32"/>
      <c r="AE508" s="10"/>
      <c r="AF508" s="32"/>
      <c r="AG508" s="10"/>
      <c r="AH508" s="32"/>
      <c r="AI508" s="10"/>
      <c r="AJ508" s="32"/>
      <c r="AK508" s="10"/>
      <c r="AL508" s="32"/>
      <c r="AM508" s="10"/>
      <c r="AN508" s="32"/>
      <c r="AO508" s="10"/>
      <c r="AP508" s="32"/>
      <c r="AQ508" s="10"/>
      <c r="AR508" s="244"/>
      <c r="AS508" s="10"/>
      <c r="AT508" s="32"/>
      <c r="AU508" s="10"/>
      <c r="AV508" s="244"/>
      <c r="AW508" s="10"/>
      <c r="AX508" s="244"/>
      <c r="AY508" s="7"/>
      <c r="AZ508" s="249"/>
      <c r="BA508" s="10"/>
      <c r="BB508" s="244"/>
      <c r="BC508" s="7"/>
      <c r="BD508" s="249"/>
      <c r="BE508" s="7"/>
      <c r="BF508" s="249"/>
      <c r="BG508" s="7"/>
      <c r="BH508" s="8"/>
      <c r="BI508" s="7"/>
      <c r="BJ508" s="249"/>
      <c r="BK508" s="7"/>
      <c r="BL508" s="249"/>
      <c r="BM508" s="7"/>
      <c r="BN508" s="249"/>
      <c r="BO508" s="7"/>
      <c r="BP508" s="249"/>
      <c r="BQ508" s="7"/>
      <c r="BR508" s="8"/>
      <c r="BS508" s="7"/>
      <c r="BT508" s="8"/>
      <c r="BV508" s="41"/>
      <c r="BW508" s="41">
        <f t="shared" si="41"/>
        <v>0</v>
      </c>
      <c r="BX508">
        <f t="shared" si="43"/>
        <v>0</v>
      </c>
    </row>
    <row r="509" spans="1:78">
      <c r="A509">
        <v>436</v>
      </c>
      <c r="B509" s="6"/>
      <c r="C509" s="10"/>
      <c r="D509" s="32"/>
      <c r="E509" s="10"/>
      <c r="F509" s="32"/>
      <c r="G509" s="10"/>
      <c r="H509" s="32"/>
      <c r="I509" s="10"/>
      <c r="J509" s="32"/>
      <c r="K509" s="10"/>
      <c r="L509" s="32"/>
      <c r="M509" s="10"/>
      <c r="N509" s="32"/>
      <c r="O509" s="10"/>
      <c r="P509" s="32"/>
      <c r="Q509" s="10"/>
      <c r="R509" s="32"/>
      <c r="S509" s="10"/>
      <c r="T509" s="32"/>
      <c r="U509" s="10"/>
      <c r="V509" s="32"/>
      <c r="W509" s="10"/>
      <c r="X509" s="32"/>
      <c r="Y509" s="10"/>
      <c r="Z509" s="32"/>
      <c r="AA509" s="10"/>
      <c r="AB509" s="32"/>
      <c r="AC509" s="10"/>
      <c r="AD509" s="32"/>
      <c r="AE509" s="10"/>
      <c r="AF509" s="32"/>
      <c r="AG509" s="10"/>
      <c r="AH509" s="32"/>
      <c r="AI509" s="10"/>
      <c r="AJ509" s="32"/>
      <c r="AK509" s="10"/>
      <c r="AL509" s="32"/>
      <c r="AM509" s="10"/>
      <c r="AN509" s="32"/>
      <c r="AO509" s="10"/>
      <c r="AP509" s="32"/>
      <c r="AQ509" s="10"/>
      <c r="AR509" s="244"/>
      <c r="AS509" s="10"/>
      <c r="AT509" s="32"/>
      <c r="AU509" s="10"/>
      <c r="AV509" s="244"/>
      <c r="AW509" s="10"/>
      <c r="AX509" s="244"/>
      <c r="AY509" s="7"/>
      <c r="AZ509" s="249"/>
      <c r="BA509" s="10"/>
      <c r="BB509" s="244"/>
      <c r="BC509" s="7"/>
      <c r="BD509" s="249"/>
      <c r="BE509" s="7"/>
      <c r="BF509" s="249"/>
      <c r="BG509" s="7"/>
      <c r="BH509" s="8"/>
      <c r="BI509" s="7"/>
      <c r="BJ509" s="249"/>
      <c r="BK509" s="7"/>
      <c r="BL509" s="249"/>
      <c r="BM509" s="7"/>
      <c r="BN509" s="249"/>
      <c r="BO509" s="7"/>
      <c r="BP509" s="249"/>
      <c r="BQ509" s="7"/>
      <c r="BR509" s="8"/>
      <c r="BS509" s="7"/>
      <c r="BT509" s="8"/>
      <c r="BV509" s="41"/>
      <c r="BW509" s="41">
        <f t="shared" si="41"/>
        <v>0</v>
      </c>
      <c r="BX509">
        <f t="shared" si="43"/>
        <v>0</v>
      </c>
    </row>
    <row r="510" spans="1:78">
      <c r="A510">
        <v>437</v>
      </c>
      <c r="B510" s="6"/>
      <c r="C510" s="10"/>
      <c r="D510" s="32"/>
      <c r="E510" s="10"/>
      <c r="F510" s="32"/>
      <c r="G510" s="10"/>
      <c r="H510" s="32"/>
      <c r="I510" s="10"/>
      <c r="J510" s="32"/>
      <c r="K510" s="10"/>
      <c r="L510" s="32"/>
      <c r="M510" s="10"/>
      <c r="N510" s="32"/>
      <c r="O510" s="10"/>
      <c r="P510" s="32"/>
      <c r="Q510" s="10"/>
      <c r="R510" s="32"/>
      <c r="S510" s="10"/>
      <c r="T510" s="32"/>
      <c r="U510" s="10"/>
      <c r="V510" s="32"/>
      <c r="W510" s="10"/>
      <c r="X510" s="32"/>
      <c r="Y510" s="10"/>
      <c r="Z510" s="32"/>
      <c r="AA510" s="10"/>
      <c r="AB510" s="32"/>
      <c r="AC510" s="10"/>
      <c r="AD510" s="32"/>
      <c r="AE510" s="10"/>
      <c r="AF510" s="32"/>
      <c r="AG510" s="10"/>
      <c r="AH510" s="32"/>
      <c r="AI510" s="10"/>
      <c r="AJ510" s="32"/>
      <c r="AK510" s="10"/>
      <c r="AL510" s="32"/>
      <c r="AM510" s="10"/>
      <c r="AN510" s="32"/>
      <c r="AO510" s="10"/>
      <c r="AP510" s="32"/>
      <c r="AQ510" s="10"/>
      <c r="AR510" s="244"/>
      <c r="AS510" s="10"/>
      <c r="AT510" s="32"/>
      <c r="AU510" s="10"/>
      <c r="AV510" s="244"/>
      <c r="AW510" s="10"/>
      <c r="AX510" s="244"/>
      <c r="AY510" s="7"/>
      <c r="AZ510" s="249"/>
      <c r="BA510" s="10"/>
      <c r="BB510" s="244"/>
      <c r="BC510" s="7"/>
      <c r="BD510" s="249"/>
      <c r="BE510" s="7"/>
      <c r="BF510" s="249"/>
      <c r="BG510" s="7"/>
      <c r="BH510" s="8"/>
      <c r="BI510" s="7"/>
      <c r="BJ510" s="249"/>
      <c r="BK510" s="7"/>
      <c r="BL510" s="249"/>
      <c r="BM510" s="7"/>
      <c r="BN510" s="249"/>
      <c r="BO510" s="7"/>
      <c r="BP510" s="249"/>
      <c r="BQ510" s="7"/>
      <c r="BR510" s="8"/>
      <c r="BS510" s="7"/>
      <c r="BT510" s="8"/>
      <c r="BV510" s="41"/>
      <c r="BW510" s="41">
        <f t="shared" si="41"/>
        <v>0</v>
      </c>
      <c r="BX510">
        <f t="shared" si="43"/>
        <v>0</v>
      </c>
    </row>
    <row r="511" spans="1:78">
      <c r="A511">
        <v>438</v>
      </c>
      <c r="B511" s="6"/>
      <c r="C511" s="10"/>
      <c r="D511" s="32"/>
      <c r="E511" s="10"/>
      <c r="F511" s="32"/>
      <c r="G511" s="10"/>
      <c r="H511" s="32"/>
      <c r="I511" s="10"/>
      <c r="J511" s="32"/>
      <c r="K511" s="10"/>
      <c r="L511" s="32"/>
      <c r="M511" s="10"/>
      <c r="N511" s="32"/>
      <c r="O511" s="10"/>
      <c r="P511" s="32"/>
      <c r="Q511" s="10"/>
      <c r="R511" s="32"/>
      <c r="S511" s="10"/>
      <c r="T511" s="32"/>
      <c r="U511" s="10"/>
      <c r="V511" s="32"/>
      <c r="W511" s="10"/>
      <c r="X511" s="32"/>
      <c r="Y511" s="10"/>
      <c r="Z511" s="32"/>
      <c r="AA511" s="10"/>
      <c r="AB511" s="32"/>
      <c r="AC511" s="10"/>
      <c r="AD511" s="32"/>
      <c r="AE511" s="10"/>
      <c r="AF511" s="32"/>
      <c r="AG511" s="10"/>
      <c r="AH511" s="32"/>
      <c r="AI511" s="10"/>
      <c r="AJ511" s="32"/>
      <c r="AK511" s="10"/>
      <c r="AL511" s="32"/>
      <c r="AM511" s="10"/>
      <c r="AN511" s="32"/>
      <c r="AO511" s="10"/>
      <c r="AP511" s="32"/>
      <c r="AQ511" s="10"/>
      <c r="AR511" s="244"/>
      <c r="AS511" s="10"/>
      <c r="AT511" s="32"/>
      <c r="AU511" s="10"/>
      <c r="AV511" s="244"/>
      <c r="AW511" s="10"/>
      <c r="AX511" s="244"/>
      <c r="AY511" s="7"/>
      <c r="AZ511" s="249"/>
      <c r="BA511" s="10"/>
      <c r="BB511" s="244"/>
      <c r="BC511" s="7"/>
      <c r="BD511" s="249"/>
      <c r="BE511" s="7"/>
      <c r="BF511" s="249"/>
      <c r="BG511" s="7"/>
      <c r="BH511" s="8"/>
      <c r="BI511" s="7"/>
      <c r="BJ511" s="249"/>
      <c r="BK511" s="7"/>
      <c r="BL511" s="249"/>
      <c r="BM511" s="7"/>
      <c r="BN511" s="249"/>
      <c r="BO511" s="7"/>
      <c r="BP511" s="249"/>
      <c r="BQ511" s="7"/>
      <c r="BR511" s="8"/>
      <c r="BS511" s="7"/>
      <c r="BT511" s="8"/>
      <c r="BV511" s="41"/>
      <c r="BW511" s="41">
        <f t="shared" si="41"/>
        <v>0</v>
      </c>
      <c r="BX511">
        <f t="shared" si="43"/>
        <v>0</v>
      </c>
    </row>
    <row r="512" spans="1:78">
      <c r="A512">
        <v>439</v>
      </c>
      <c r="B512" s="6"/>
      <c r="C512" s="10"/>
      <c r="D512" s="32"/>
      <c r="E512" s="10"/>
      <c r="F512" s="32"/>
      <c r="G512" s="10"/>
      <c r="H512" s="32"/>
      <c r="I512" s="10"/>
      <c r="J512" s="32"/>
      <c r="K512" s="10"/>
      <c r="L512" s="32"/>
      <c r="M512" s="10"/>
      <c r="N512" s="32"/>
      <c r="O512" s="10"/>
      <c r="P512" s="32"/>
      <c r="Q512" s="10"/>
      <c r="R512" s="32"/>
      <c r="S512" s="10"/>
      <c r="T512" s="32"/>
      <c r="U512" s="10"/>
      <c r="V512" s="32"/>
      <c r="W512" s="10"/>
      <c r="X512" s="32"/>
      <c r="Y512" s="10"/>
      <c r="Z512" s="32"/>
      <c r="AA512" s="10"/>
      <c r="AB512" s="32"/>
      <c r="AC512" s="10"/>
      <c r="AD512" s="32"/>
      <c r="AE512" s="10"/>
      <c r="AF512" s="32"/>
      <c r="AG512" s="10"/>
      <c r="AH512" s="32"/>
      <c r="AI512" s="10"/>
      <c r="AJ512" s="32"/>
      <c r="AK512" s="10"/>
      <c r="AL512" s="32"/>
      <c r="AM512" s="10"/>
      <c r="AN512" s="32"/>
      <c r="AO512" s="10"/>
      <c r="AP512" s="32"/>
      <c r="AQ512" s="10"/>
      <c r="AR512" s="244"/>
      <c r="AS512" s="10"/>
      <c r="AT512" s="32"/>
      <c r="AU512" s="10"/>
      <c r="AV512" s="244"/>
      <c r="AW512" s="10"/>
      <c r="AX512" s="244"/>
      <c r="AY512" s="7"/>
      <c r="AZ512" s="249"/>
      <c r="BA512" s="10"/>
      <c r="BB512" s="244"/>
      <c r="BC512" s="7"/>
      <c r="BD512" s="249"/>
      <c r="BE512" s="7"/>
      <c r="BF512" s="249"/>
      <c r="BG512" s="7"/>
      <c r="BH512" s="8"/>
      <c r="BI512" s="7"/>
      <c r="BJ512" s="249"/>
      <c r="BK512" s="7"/>
      <c r="BL512" s="249"/>
      <c r="BM512" s="7"/>
      <c r="BN512" s="249"/>
      <c r="BO512" s="7"/>
      <c r="BP512" s="249"/>
      <c r="BQ512" s="7"/>
      <c r="BR512" s="8"/>
      <c r="BS512" s="7"/>
      <c r="BT512" s="8"/>
      <c r="BV512" s="41"/>
      <c r="BW512" s="41">
        <f t="shared" si="41"/>
        <v>0</v>
      </c>
      <c r="BX512">
        <f t="shared" si="43"/>
        <v>0</v>
      </c>
    </row>
    <row r="513" spans="1:76">
      <c r="A513">
        <v>440</v>
      </c>
      <c r="B513" s="6"/>
      <c r="C513" s="10"/>
      <c r="D513" s="32"/>
      <c r="E513" s="10"/>
      <c r="F513" s="32"/>
      <c r="G513" s="10"/>
      <c r="H513" s="32"/>
      <c r="I513" s="10"/>
      <c r="J513" s="32"/>
      <c r="K513" s="10"/>
      <c r="L513" s="32"/>
      <c r="M513" s="10"/>
      <c r="N513" s="32"/>
      <c r="O513" s="10"/>
      <c r="P513" s="32"/>
      <c r="Q513" s="10"/>
      <c r="R513" s="32"/>
      <c r="S513" s="10"/>
      <c r="T513" s="32"/>
      <c r="U513" s="10"/>
      <c r="V513" s="32"/>
      <c r="W513" s="10"/>
      <c r="X513" s="32"/>
      <c r="Y513" s="10"/>
      <c r="Z513" s="32"/>
      <c r="AA513" s="10"/>
      <c r="AB513" s="32"/>
      <c r="AC513" s="10"/>
      <c r="AD513" s="32"/>
      <c r="AE513" s="10"/>
      <c r="AF513" s="32"/>
      <c r="AG513" s="10"/>
      <c r="AH513" s="32"/>
      <c r="AI513" s="10"/>
      <c r="AJ513" s="32"/>
      <c r="AK513" s="10"/>
      <c r="AL513" s="32"/>
      <c r="AM513" s="10"/>
      <c r="AN513" s="32"/>
      <c r="AO513" s="10"/>
      <c r="AP513" s="32"/>
      <c r="AQ513" s="10"/>
      <c r="AR513" s="244"/>
      <c r="AS513" s="10"/>
      <c r="AT513" s="32"/>
      <c r="AU513" s="10"/>
      <c r="AV513" s="244"/>
      <c r="AW513" s="10"/>
      <c r="AX513" s="244"/>
      <c r="AY513" s="7"/>
      <c r="AZ513" s="249"/>
      <c r="BA513" s="10"/>
      <c r="BB513" s="244"/>
      <c r="BC513" s="7"/>
      <c r="BD513" s="249"/>
      <c r="BE513" s="7"/>
      <c r="BF513" s="249"/>
      <c r="BG513" s="7"/>
      <c r="BH513" s="8"/>
      <c r="BI513" s="7"/>
      <c r="BJ513" s="249"/>
      <c r="BK513" s="7"/>
      <c r="BL513" s="249"/>
      <c r="BM513" s="7"/>
      <c r="BN513" s="249"/>
      <c r="BO513" s="7"/>
      <c r="BP513" s="249"/>
      <c r="BQ513" s="7"/>
      <c r="BR513" s="8"/>
      <c r="BS513" s="7"/>
      <c r="BT513" s="8"/>
      <c r="BV513" s="41"/>
      <c r="BW513" s="41">
        <f t="shared" si="41"/>
        <v>0</v>
      </c>
      <c r="BX513">
        <f t="shared" si="43"/>
        <v>0</v>
      </c>
    </row>
    <row r="514" spans="1:76">
      <c r="A514">
        <v>441</v>
      </c>
      <c r="B514" s="6"/>
      <c r="C514" s="10"/>
      <c r="D514" s="32"/>
      <c r="E514" s="10"/>
      <c r="F514" s="32"/>
      <c r="G514" s="10"/>
      <c r="H514" s="32"/>
      <c r="I514" s="10"/>
      <c r="J514" s="32"/>
      <c r="K514" s="10"/>
      <c r="L514" s="32"/>
      <c r="M514" s="10"/>
      <c r="N514" s="32"/>
      <c r="O514" s="10"/>
      <c r="P514" s="32"/>
      <c r="Q514" s="10"/>
      <c r="R514" s="32"/>
      <c r="S514" s="10"/>
      <c r="T514" s="32"/>
      <c r="U514" s="10"/>
      <c r="V514" s="32"/>
      <c r="W514" s="10"/>
      <c r="X514" s="32"/>
      <c r="Y514" s="10"/>
      <c r="Z514" s="32"/>
      <c r="AA514" s="10"/>
      <c r="AB514" s="32"/>
      <c r="AC514" s="10"/>
      <c r="AD514" s="32"/>
      <c r="AE514" s="10"/>
      <c r="AF514" s="32"/>
      <c r="AG514" s="10"/>
      <c r="AH514" s="32"/>
      <c r="AI514" s="10"/>
      <c r="AJ514" s="32"/>
      <c r="AK514" s="10"/>
      <c r="AL514" s="32"/>
      <c r="AM514" s="10"/>
      <c r="AN514" s="32"/>
      <c r="AO514" s="10"/>
      <c r="AP514" s="32"/>
      <c r="AQ514" s="10"/>
      <c r="AR514" s="244"/>
      <c r="AS514" s="10"/>
      <c r="AT514" s="32"/>
      <c r="AU514" s="10"/>
      <c r="AV514" s="244"/>
      <c r="AW514" s="10"/>
      <c r="AX514" s="244"/>
      <c r="AY514" s="7"/>
      <c r="AZ514" s="249"/>
      <c r="BA514" s="10"/>
      <c r="BB514" s="244"/>
      <c r="BC514" s="7"/>
      <c r="BD514" s="249"/>
      <c r="BE514" s="7"/>
      <c r="BF514" s="249"/>
      <c r="BG514" s="7"/>
      <c r="BH514" s="8"/>
      <c r="BI514" s="7"/>
      <c r="BJ514" s="249"/>
      <c r="BK514" s="7"/>
      <c r="BL514" s="249"/>
      <c r="BM514" s="7"/>
      <c r="BN514" s="249"/>
      <c r="BO514" s="7"/>
      <c r="BP514" s="249"/>
      <c r="BQ514" s="7"/>
      <c r="BR514" s="8"/>
      <c r="BS514" s="7"/>
      <c r="BT514" s="8"/>
      <c r="BV514" s="41"/>
      <c r="BW514" s="41">
        <f t="shared" si="41"/>
        <v>0</v>
      </c>
      <c r="BX514">
        <f t="shared" si="43"/>
        <v>0</v>
      </c>
    </row>
    <row r="515" spans="1:76">
      <c r="A515">
        <v>442</v>
      </c>
      <c r="B515" s="6"/>
      <c r="C515" s="10"/>
      <c r="D515" s="32"/>
      <c r="E515" s="10"/>
      <c r="F515" s="32"/>
      <c r="G515" s="10"/>
      <c r="H515" s="32"/>
      <c r="I515" s="10"/>
      <c r="J515" s="32"/>
      <c r="K515" s="10"/>
      <c r="L515" s="32"/>
      <c r="M515" s="10"/>
      <c r="N515" s="32"/>
      <c r="O515" s="10"/>
      <c r="P515" s="32"/>
      <c r="Q515" s="10"/>
      <c r="R515" s="32"/>
      <c r="S515" s="10"/>
      <c r="T515" s="32"/>
      <c r="U515" s="10"/>
      <c r="V515" s="32"/>
      <c r="W515" s="10"/>
      <c r="X515" s="32"/>
      <c r="Y515" s="10"/>
      <c r="Z515" s="32"/>
      <c r="AA515" s="10"/>
      <c r="AB515" s="32"/>
      <c r="AC515" s="10"/>
      <c r="AD515" s="32"/>
      <c r="AE515" s="10"/>
      <c r="AF515" s="32"/>
      <c r="AG515" s="10"/>
      <c r="AH515" s="32"/>
      <c r="AI515" s="10"/>
      <c r="AJ515" s="32"/>
      <c r="AK515" s="10"/>
      <c r="AL515" s="32"/>
      <c r="AM515" s="10"/>
      <c r="AN515" s="32"/>
      <c r="AO515" s="10"/>
      <c r="AP515" s="32"/>
      <c r="AQ515" s="10"/>
      <c r="AR515" s="244"/>
      <c r="AS515" s="10"/>
      <c r="AT515" s="32"/>
      <c r="AU515" s="10"/>
      <c r="AV515" s="244"/>
      <c r="AW515" s="10"/>
      <c r="AX515" s="244"/>
      <c r="AY515" s="7"/>
      <c r="AZ515" s="249"/>
      <c r="BA515" s="10"/>
      <c r="BB515" s="244"/>
      <c r="BC515" s="7"/>
      <c r="BD515" s="249"/>
      <c r="BE515" s="7"/>
      <c r="BF515" s="249"/>
      <c r="BG515" s="7"/>
      <c r="BH515" s="8"/>
      <c r="BI515" s="7"/>
      <c r="BJ515" s="249"/>
      <c r="BK515" s="7"/>
      <c r="BL515" s="249"/>
      <c r="BM515" s="7"/>
      <c r="BN515" s="249"/>
      <c r="BO515" s="7"/>
      <c r="BP515" s="249"/>
      <c r="BQ515" s="7"/>
      <c r="BR515" s="8"/>
      <c r="BS515" s="7"/>
      <c r="BT515" s="8"/>
      <c r="BV515" s="41"/>
      <c r="BW515" s="41">
        <f t="shared" si="41"/>
        <v>0</v>
      </c>
      <c r="BX515">
        <f t="shared" si="43"/>
        <v>0</v>
      </c>
    </row>
    <row r="516" spans="1:76">
      <c r="A516">
        <v>443</v>
      </c>
      <c r="B516" s="6"/>
      <c r="C516" s="10"/>
      <c r="D516" s="32"/>
      <c r="E516" s="10"/>
      <c r="F516" s="32"/>
      <c r="G516" s="10"/>
      <c r="H516" s="32"/>
      <c r="I516" s="10"/>
      <c r="J516" s="32"/>
      <c r="K516" s="10"/>
      <c r="L516" s="32"/>
      <c r="M516" s="10"/>
      <c r="N516" s="32"/>
      <c r="O516" s="10"/>
      <c r="P516" s="32"/>
      <c r="Q516" s="10"/>
      <c r="R516" s="32"/>
      <c r="S516" s="10"/>
      <c r="T516" s="32"/>
      <c r="U516" s="10"/>
      <c r="V516" s="32"/>
      <c r="W516" s="10"/>
      <c r="X516" s="32"/>
      <c r="Y516" s="10"/>
      <c r="Z516" s="32"/>
      <c r="AA516" s="10"/>
      <c r="AB516" s="32"/>
      <c r="AC516" s="10"/>
      <c r="AD516" s="32"/>
      <c r="AE516" s="10"/>
      <c r="AF516" s="32"/>
      <c r="AG516" s="10"/>
      <c r="AH516" s="32"/>
      <c r="AI516" s="10"/>
      <c r="AJ516" s="32"/>
      <c r="AK516" s="10"/>
      <c r="AL516" s="32"/>
      <c r="AM516" s="10"/>
      <c r="AN516" s="32"/>
      <c r="AO516" s="10"/>
      <c r="AP516" s="32"/>
      <c r="AQ516" s="10"/>
      <c r="AR516" s="244"/>
      <c r="AS516" s="10"/>
      <c r="AT516" s="32"/>
      <c r="AU516" s="10"/>
      <c r="AV516" s="244"/>
      <c r="AW516" s="10"/>
      <c r="AX516" s="244"/>
      <c r="AY516" s="7"/>
      <c r="AZ516" s="249"/>
      <c r="BA516" s="10"/>
      <c r="BB516" s="244"/>
      <c r="BC516" s="7"/>
      <c r="BD516" s="249"/>
      <c r="BE516" s="7"/>
      <c r="BF516" s="249"/>
      <c r="BG516" s="7"/>
      <c r="BH516" s="8"/>
      <c r="BI516" s="7"/>
      <c r="BJ516" s="249"/>
      <c r="BK516" s="7"/>
      <c r="BL516" s="249"/>
      <c r="BM516" s="7"/>
      <c r="BN516" s="249"/>
      <c r="BO516" s="7"/>
      <c r="BP516" s="249"/>
      <c r="BQ516" s="7"/>
      <c r="BR516" s="8"/>
      <c r="BS516" s="7"/>
      <c r="BT516" s="8"/>
      <c r="BV516" s="41"/>
      <c r="BW516" s="41">
        <f t="shared" si="41"/>
        <v>0</v>
      </c>
      <c r="BX516">
        <f t="shared" ref="BX516:BX574" si="44">COUNT(C516:BT516)/2</f>
        <v>0</v>
      </c>
    </row>
    <row r="517" spans="1:76">
      <c r="A517">
        <v>444</v>
      </c>
      <c r="B517" s="6"/>
      <c r="C517" s="10"/>
      <c r="D517" s="32"/>
      <c r="E517" s="10"/>
      <c r="F517" s="32"/>
      <c r="G517" s="10"/>
      <c r="H517" s="32"/>
      <c r="I517" s="10"/>
      <c r="J517" s="32"/>
      <c r="K517" s="10"/>
      <c r="L517" s="32"/>
      <c r="M517" s="10"/>
      <c r="N517" s="32"/>
      <c r="O517" s="10"/>
      <c r="P517" s="32"/>
      <c r="Q517" s="10"/>
      <c r="R517" s="32"/>
      <c r="S517" s="10"/>
      <c r="T517" s="32"/>
      <c r="U517" s="10"/>
      <c r="V517" s="32"/>
      <c r="W517" s="10"/>
      <c r="X517" s="32"/>
      <c r="Y517" s="10"/>
      <c r="Z517" s="32"/>
      <c r="AA517" s="10"/>
      <c r="AB517" s="32"/>
      <c r="AC517" s="10"/>
      <c r="AD517" s="32"/>
      <c r="AE517" s="10"/>
      <c r="AF517" s="32"/>
      <c r="AG517" s="10"/>
      <c r="AH517" s="32"/>
      <c r="AI517" s="10"/>
      <c r="AJ517" s="32"/>
      <c r="AK517" s="10"/>
      <c r="AL517" s="32"/>
      <c r="AM517" s="10"/>
      <c r="AN517" s="32"/>
      <c r="AO517" s="10"/>
      <c r="AP517" s="32"/>
      <c r="AQ517" s="10"/>
      <c r="AR517" s="244"/>
      <c r="AS517" s="10"/>
      <c r="AT517" s="32"/>
      <c r="AU517" s="10"/>
      <c r="AV517" s="244"/>
      <c r="AW517" s="10"/>
      <c r="AX517" s="244"/>
      <c r="AY517" s="7"/>
      <c r="AZ517" s="249"/>
      <c r="BA517" s="10"/>
      <c r="BB517" s="244"/>
      <c r="BC517" s="7"/>
      <c r="BD517" s="249"/>
      <c r="BE517" s="7"/>
      <c r="BF517" s="249"/>
      <c r="BG517" s="7"/>
      <c r="BH517" s="8"/>
      <c r="BI517" s="7"/>
      <c r="BJ517" s="249"/>
      <c r="BK517" s="7"/>
      <c r="BL517" s="249"/>
      <c r="BM517" s="7"/>
      <c r="BN517" s="249"/>
      <c r="BO517" s="7"/>
      <c r="BP517" s="249"/>
      <c r="BQ517" s="7"/>
      <c r="BR517" s="8"/>
      <c r="BS517" s="7"/>
      <c r="BT517" s="8"/>
      <c r="BV517" s="41"/>
      <c r="BW517" s="41">
        <f t="shared" si="41"/>
        <v>0</v>
      </c>
      <c r="BX517">
        <f t="shared" si="44"/>
        <v>0</v>
      </c>
    </row>
    <row r="518" spans="1:76">
      <c r="A518">
        <v>445</v>
      </c>
      <c r="B518" s="6"/>
      <c r="C518" s="10"/>
      <c r="D518" s="32"/>
      <c r="E518" s="10"/>
      <c r="F518" s="32"/>
      <c r="G518" s="10"/>
      <c r="H518" s="32"/>
      <c r="I518" s="10"/>
      <c r="J518" s="32"/>
      <c r="K518" s="10"/>
      <c r="L518" s="32"/>
      <c r="M518" s="10"/>
      <c r="N518" s="32"/>
      <c r="O518" s="10"/>
      <c r="P518" s="32"/>
      <c r="Q518" s="10"/>
      <c r="R518" s="32"/>
      <c r="S518" s="10"/>
      <c r="T518" s="32"/>
      <c r="U518" s="10"/>
      <c r="V518" s="32"/>
      <c r="W518" s="10"/>
      <c r="X518" s="32"/>
      <c r="Y518" s="10"/>
      <c r="Z518" s="32"/>
      <c r="AA518" s="10"/>
      <c r="AB518" s="32"/>
      <c r="AC518" s="10"/>
      <c r="AD518" s="32"/>
      <c r="AE518" s="10"/>
      <c r="AF518" s="32"/>
      <c r="AG518" s="10"/>
      <c r="AH518" s="32"/>
      <c r="AI518" s="10"/>
      <c r="AJ518" s="32"/>
      <c r="AK518" s="10"/>
      <c r="AL518" s="32"/>
      <c r="AM518" s="10"/>
      <c r="AN518" s="32"/>
      <c r="AO518" s="10"/>
      <c r="AP518" s="32"/>
      <c r="AQ518" s="10"/>
      <c r="AR518" s="244"/>
      <c r="AS518" s="10"/>
      <c r="AT518" s="32"/>
      <c r="AU518" s="10"/>
      <c r="AV518" s="244"/>
      <c r="AW518" s="10"/>
      <c r="AX518" s="244"/>
      <c r="AY518" s="7"/>
      <c r="AZ518" s="249"/>
      <c r="BA518" s="10"/>
      <c r="BB518" s="244"/>
      <c r="BC518" s="7"/>
      <c r="BD518" s="249"/>
      <c r="BE518" s="7"/>
      <c r="BF518" s="249"/>
      <c r="BG518" s="7"/>
      <c r="BH518" s="8"/>
      <c r="BI518" s="7"/>
      <c r="BJ518" s="249"/>
      <c r="BK518" s="7"/>
      <c r="BL518" s="249"/>
      <c r="BM518" s="7"/>
      <c r="BN518" s="249"/>
      <c r="BO518" s="7"/>
      <c r="BP518" s="249"/>
      <c r="BQ518" s="7"/>
      <c r="BR518" s="8"/>
      <c r="BS518" s="7"/>
      <c r="BT518" s="8"/>
      <c r="BV518" s="41"/>
      <c r="BW518" s="41">
        <f t="shared" si="41"/>
        <v>0</v>
      </c>
      <c r="BX518">
        <f t="shared" si="44"/>
        <v>0</v>
      </c>
    </row>
    <row r="519" spans="1:76">
      <c r="A519">
        <v>446</v>
      </c>
      <c r="B519" s="6"/>
      <c r="C519" s="10"/>
      <c r="D519" s="32"/>
      <c r="E519" s="10"/>
      <c r="F519" s="32"/>
      <c r="G519" s="10"/>
      <c r="H519" s="32"/>
      <c r="I519" s="10"/>
      <c r="J519" s="32"/>
      <c r="K519" s="10"/>
      <c r="L519" s="32"/>
      <c r="M519" s="10"/>
      <c r="N519" s="32"/>
      <c r="O519" s="10"/>
      <c r="P519" s="32"/>
      <c r="Q519" s="10"/>
      <c r="R519" s="32"/>
      <c r="S519" s="10"/>
      <c r="T519" s="32"/>
      <c r="U519" s="10"/>
      <c r="V519" s="32"/>
      <c r="W519" s="10"/>
      <c r="X519" s="32"/>
      <c r="Y519" s="10"/>
      <c r="Z519" s="32"/>
      <c r="AA519" s="10"/>
      <c r="AB519" s="32"/>
      <c r="AC519" s="10"/>
      <c r="AD519" s="32"/>
      <c r="AE519" s="10"/>
      <c r="AF519" s="32"/>
      <c r="AG519" s="10"/>
      <c r="AH519" s="32"/>
      <c r="AI519" s="10"/>
      <c r="AJ519" s="32"/>
      <c r="AK519" s="10"/>
      <c r="AL519" s="32"/>
      <c r="AM519" s="10"/>
      <c r="AN519" s="32"/>
      <c r="AO519" s="10"/>
      <c r="AP519" s="32"/>
      <c r="AQ519" s="10"/>
      <c r="AR519" s="244"/>
      <c r="AS519" s="10"/>
      <c r="AT519" s="32"/>
      <c r="AU519" s="10"/>
      <c r="AV519" s="244"/>
      <c r="AW519" s="10"/>
      <c r="AX519" s="244"/>
      <c r="AY519" s="7"/>
      <c r="AZ519" s="249"/>
      <c r="BA519" s="10"/>
      <c r="BB519" s="244"/>
      <c r="BC519" s="7"/>
      <c r="BD519" s="249"/>
      <c r="BE519" s="7"/>
      <c r="BF519" s="249"/>
      <c r="BG519" s="7"/>
      <c r="BH519" s="8"/>
      <c r="BI519" s="7"/>
      <c r="BJ519" s="249"/>
      <c r="BK519" s="7"/>
      <c r="BL519" s="249"/>
      <c r="BM519" s="7"/>
      <c r="BN519" s="249"/>
      <c r="BO519" s="7"/>
      <c r="BP519" s="249"/>
      <c r="BQ519" s="7"/>
      <c r="BR519" s="8"/>
      <c r="BS519" s="7"/>
      <c r="BT519" s="8"/>
      <c r="BV519" s="41"/>
      <c r="BW519" s="41">
        <f t="shared" si="41"/>
        <v>0</v>
      </c>
      <c r="BX519">
        <f t="shared" si="44"/>
        <v>0</v>
      </c>
    </row>
    <row r="520" spans="1:76">
      <c r="A520">
        <v>447</v>
      </c>
      <c r="B520" s="6"/>
      <c r="C520" s="10"/>
      <c r="D520" s="32"/>
      <c r="E520" s="10"/>
      <c r="F520" s="32"/>
      <c r="G520" s="10"/>
      <c r="H520" s="32"/>
      <c r="I520" s="10"/>
      <c r="J520" s="32"/>
      <c r="K520" s="10"/>
      <c r="L520" s="32"/>
      <c r="M520" s="10"/>
      <c r="N520" s="32"/>
      <c r="O520" s="10"/>
      <c r="P520" s="32"/>
      <c r="Q520" s="10"/>
      <c r="R520" s="32"/>
      <c r="S520" s="10"/>
      <c r="T520" s="32"/>
      <c r="U520" s="10"/>
      <c r="V520" s="32"/>
      <c r="W520" s="10"/>
      <c r="X520" s="32"/>
      <c r="Y520" s="10"/>
      <c r="Z520" s="32"/>
      <c r="AA520" s="10"/>
      <c r="AB520" s="32"/>
      <c r="AC520" s="10"/>
      <c r="AD520" s="32"/>
      <c r="AE520" s="10"/>
      <c r="AF520" s="32"/>
      <c r="AG520" s="10"/>
      <c r="AH520" s="32"/>
      <c r="AI520" s="10"/>
      <c r="AJ520" s="32"/>
      <c r="AK520" s="10"/>
      <c r="AL520" s="32"/>
      <c r="AM520" s="10"/>
      <c r="AN520" s="32"/>
      <c r="AO520" s="10"/>
      <c r="AP520" s="32"/>
      <c r="AQ520" s="10"/>
      <c r="AR520" s="244"/>
      <c r="AS520" s="10"/>
      <c r="AT520" s="32"/>
      <c r="AU520" s="10"/>
      <c r="AV520" s="244"/>
      <c r="AW520" s="10"/>
      <c r="AX520" s="244"/>
      <c r="AY520" s="7"/>
      <c r="AZ520" s="249"/>
      <c r="BA520" s="10"/>
      <c r="BB520" s="244"/>
      <c r="BC520" s="7"/>
      <c r="BD520" s="249"/>
      <c r="BE520" s="7"/>
      <c r="BF520" s="249"/>
      <c r="BG520" s="7"/>
      <c r="BH520" s="8"/>
      <c r="BI520" s="7"/>
      <c r="BJ520" s="249"/>
      <c r="BK520" s="7"/>
      <c r="BL520" s="249"/>
      <c r="BM520" s="7"/>
      <c r="BN520" s="249"/>
      <c r="BO520" s="7"/>
      <c r="BP520" s="249"/>
      <c r="BQ520" s="7"/>
      <c r="BR520" s="8"/>
      <c r="BS520" s="7"/>
      <c r="BT520" s="8"/>
      <c r="BV520" s="41"/>
      <c r="BW520" s="41">
        <f t="shared" si="41"/>
        <v>0</v>
      </c>
      <c r="BX520">
        <f t="shared" si="44"/>
        <v>0</v>
      </c>
    </row>
    <row r="521" spans="1:76">
      <c r="A521">
        <v>448</v>
      </c>
      <c r="B521" s="6"/>
      <c r="C521" s="10"/>
      <c r="D521" s="32"/>
      <c r="E521" s="10"/>
      <c r="F521" s="32"/>
      <c r="G521" s="10"/>
      <c r="H521" s="32"/>
      <c r="I521" s="10"/>
      <c r="J521" s="32"/>
      <c r="K521" s="10"/>
      <c r="L521" s="32"/>
      <c r="M521" s="10"/>
      <c r="N521" s="32"/>
      <c r="O521" s="10"/>
      <c r="P521" s="32"/>
      <c r="Q521" s="10"/>
      <c r="R521" s="32"/>
      <c r="S521" s="10"/>
      <c r="T521" s="32"/>
      <c r="U521" s="94"/>
      <c r="V521" s="32"/>
      <c r="W521" s="10"/>
      <c r="X521" s="32"/>
      <c r="Y521" s="10"/>
      <c r="Z521" s="32"/>
      <c r="AA521" s="10"/>
      <c r="AB521" s="32"/>
      <c r="AC521" s="10"/>
      <c r="AD521" s="32"/>
      <c r="AE521" s="10"/>
      <c r="AF521" s="32"/>
      <c r="AG521" s="10"/>
      <c r="AH521" s="32"/>
      <c r="AI521" s="10"/>
      <c r="AJ521" s="32"/>
      <c r="AK521" s="10"/>
      <c r="AL521" s="32"/>
      <c r="AM521" s="10"/>
      <c r="AN521" s="32"/>
      <c r="AO521" s="10"/>
      <c r="AP521" s="32"/>
      <c r="AQ521" s="10"/>
      <c r="AR521" s="244"/>
      <c r="AS521" s="10"/>
      <c r="AT521" s="32"/>
      <c r="AU521" s="10"/>
      <c r="AV521" s="244"/>
      <c r="AW521" s="10"/>
      <c r="AX521" s="244"/>
      <c r="AY521" s="10"/>
      <c r="AZ521" s="247"/>
      <c r="BA521" s="10"/>
      <c r="BB521" s="244"/>
      <c r="BC521" s="10"/>
      <c r="BD521" s="247"/>
      <c r="BE521" s="10"/>
      <c r="BF521" s="247"/>
      <c r="BG521" s="94"/>
      <c r="BH521" s="32"/>
      <c r="BI521" s="10"/>
      <c r="BJ521" s="247"/>
      <c r="BK521" s="10"/>
      <c r="BL521" s="247"/>
      <c r="BM521" s="10"/>
      <c r="BN521" s="247"/>
      <c r="BO521" s="10"/>
      <c r="BP521" s="247"/>
      <c r="BQ521" s="94"/>
      <c r="BR521" s="32"/>
      <c r="BS521" s="94"/>
      <c r="BT521" s="32"/>
      <c r="BV521" s="41"/>
      <c r="BW521" s="41">
        <f t="shared" si="41"/>
        <v>0</v>
      </c>
      <c r="BX521">
        <f t="shared" si="44"/>
        <v>0</v>
      </c>
    </row>
    <row r="522" spans="1:76">
      <c r="A522">
        <v>449</v>
      </c>
      <c r="B522" s="6"/>
      <c r="C522" s="10"/>
      <c r="D522" s="32"/>
      <c r="E522" s="10"/>
      <c r="F522" s="32"/>
      <c r="G522" s="10"/>
      <c r="H522" s="32"/>
      <c r="I522" s="10"/>
      <c r="J522" s="32"/>
      <c r="K522" s="10"/>
      <c r="L522" s="32"/>
      <c r="M522" s="10"/>
      <c r="N522" s="32"/>
      <c r="O522" s="10"/>
      <c r="P522" s="32"/>
      <c r="Q522" s="10"/>
      <c r="R522" s="32"/>
      <c r="S522" s="10"/>
      <c r="T522" s="32"/>
      <c r="U522" s="10"/>
      <c r="V522" s="32"/>
      <c r="W522" s="10"/>
      <c r="X522" s="32"/>
      <c r="Y522" s="10"/>
      <c r="Z522" s="32"/>
      <c r="AA522" s="10"/>
      <c r="AB522" s="32"/>
      <c r="AC522" s="10"/>
      <c r="AD522" s="32"/>
      <c r="AE522" s="10"/>
      <c r="AF522" s="32"/>
      <c r="AG522" s="10"/>
      <c r="AH522" s="32"/>
      <c r="AI522" s="10"/>
      <c r="AJ522" s="32"/>
      <c r="AK522" s="10"/>
      <c r="AL522" s="32"/>
      <c r="AM522" s="10"/>
      <c r="AN522" s="32"/>
      <c r="AO522" s="10"/>
      <c r="AP522" s="32"/>
      <c r="AQ522" s="10"/>
      <c r="AR522" s="244"/>
      <c r="AS522" s="10"/>
      <c r="AT522" s="32"/>
      <c r="AU522" s="10"/>
      <c r="AV522" s="244"/>
      <c r="AW522" s="10"/>
      <c r="AX522" s="244"/>
      <c r="AY522" s="7"/>
      <c r="AZ522" s="249"/>
      <c r="BA522" s="10"/>
      <c r="BB522" s="244"/>
      <c r="BC522" s="7"/>
      <c r="BD522" s="249"/>
      <c r="BE522" s="7"/>
      <c r="BF522" s="249"/>
      <c r="BG522" s="7"/>
      <c r="BH522" s="8"/>
      <c r="BI522" s="7"/>
      <c r="BJ522" s="249"/>
      <c r="BK522" s="7"/>
      <c r="BL522" s="249"/>
      <c r="BM522" s="7"/>
      <c r="BN522" s="249"/>
      <c r="BO522" s="7"/>
      <c r="BP522" s="249"/>
      <c r="BQ522" s="7"/>
      <c r="BR522" s="8"/>
      <c r="BS522" s="7"/>
      <c r="BT522" s="8"/>
      <c r="BV522" s="41"/>
      <c r="BW522" s="41">
        <f t="shared" si="41"/>
        <v>0</v>
      </c>
      <c r="BX522">
        <f t="shared" si="44"/>
        <v>0</v>
      </c>
    </row>
    <row r="523" spans="1:76">
      <c r="A523">
        <v>450</v>
      </c>
      <c r="B523" s="6"/>
      <c r="C523" s="10"/>
      <c r="D523" s="32"/>
      <c r="E523" s="10"/>
      <c r="F523" s="32"/>
      <c r="G523" s="10"/>
      <c r="H523" s="32"/>
      <c r="I523" s="10"/>
      <c r="J523" s="32"/>
      <c r="K523" s="10"/>
      <c r="L523" s="32"/>
      <c r="M523" s="10"/>
      <c r="N523" s="32"/>
      <c r="O523" s="10"/>
      <c r="P523" s="32"/>
      <c r="Q523" s="10"/>
      <c r="R523" s="32"/>
      <c r="S523" s="10"/>
      <c r="T523" s="32"/>
      <c r="U523" s="10"/>
      <c r="V523" s="32"/>
      <c r="W523" s="10"/>
      <c r="X523" s="32"/>
      <c r="Y523" s="10"/>
      <c r="Z523" s="32"/>
      <c r="AA523" s="10"/>
      <c r="AB523" s="32"/>
      <c r="AC523" s="10"/>
      <c r="AD523" s="32"/>
      <c r="AE523" s="10"/>
      <c r="AF523" s="32"/>
      <c r="AG523" s="10"/>
      <c r="AH523" s="32"/>
      <c r="AI523" s="10"/>
      <c r="AJ523" s="32"/>
      <c r="AK523" s="10"/>
      <c r="AL523" s="32"/>
      <c r="AM523" s="10"/>
      <c r="AN523" s="32"/>
      <c r="AO523" s="10"/>
      <c r="AP523" s="32"/>
      <c r="AQ523" s="10"/>
      <c r="AR523" s="244"/>
      <c r="AS523" s="10"/>
      <c r="AT523" s="32"/>
      <c r="AU523" s="10"/>
      <c r="AV523" s="244"/>
      <c r="AW523" s="10"/>
      <c r="AX523" s="244"/>
      <c r="AY523" s="7"/>
      <c r="AZ523" s="249"/>
      <c r="BA523" s="10"/>
      <c r="BB523" s="244"/>
      <c r="BC523" s="7"/>
      <c r="BD523" s="249"/>
      <c r="BE523" s="7"/>
      <c r="BF523" s="249"/>
      <c r="BG523" s="7"/>
      <c r="BH523" s="8"/>
      <c r="BI523" s="7"/>
      <c r="BJ523" s="249"/>
      <c r="BK523" s="7"/>
      <c r="BL523" s="249"/>
      <c r="BM523" s="7"/>
      <c r="BN523" s="249"/>
      <c r="BO523" s="7"/>
      <c r="BP523" s="249"/>
      <c r="BQ523" s="7"/>
      <c r="BR523" s="8"/>
      <c r="BS523" s="7"/>
      <c r="BT523" s="8"/>
      <c r="BV523" s="41"/>
      <c r="BW523" s="41">
        <f t="shared" si="41"/>
        <v>0</v>
      </c>
      <c r="BX523">
        <f t="shared" si="44"/>
        <v>0</v>
      </c>
    </row>
    <row r="524" spans="1:76">
      <c r="A524">
        <v>451</v>
      </c>
      <c r="B524" s="6"/>
      <c r="C524" s="10"/>
      <c r="D524" s="32"/>
      <c r="E524" s="10"/>
      <c r="F524" s="32"/>
      <c r="G524" s="10"/>
      <c r="H524" s="32"/>
      <c r="I524" s="10"/>
      <c r="J524" s="32"/>
      <c r="K524" s="10"/>
      <c r="L524" s="32"/>
      <c r="M524" s="10"/>
      <c r="N524" s="32"/>
      <c r="O524" s="10"/>
      <c r="P524" s="32"/>
      <c r="Q524" s="10"/>
      <c r="R524" s="32"/>
      <c r="S524" s="10"/>
      <c r="T524" s="32"/>
      <c r="U524" s="10"/>
      <c r="V524" s="32"/>
      <c r="W524" s="10"/>
      <c r="X524" s="32"/>
      <c r="Y524" s="10"/>
      <c r="Z524" s="32"/>
      <c r="AA524" s="10"/>
      <c r="AB524" s="32"/>
      <c r="AC524" s="10"/>
      <c r="AD524" s="32"/>
      <c r="AE524" s="10"/>
      <c r="AF524" s="32"/>
      <c r="AG524" s="10"/>
      <c r="AH524" s="32"/>
      <c r="AI524" s="10"/>
      <c r="AJ524" s="32"/>
      <c r="AK524" s="10"/>
      <c r="AL524" s="32"/>
      <c r="AM524" s="10"/>
      <c r="AN524" s="32"/>
      <c r="AO524" s="10"/>
      <c r="AP524" s="32"/>
      <c r="AQ524" s="10"/>
      <c r="AR524" s="244"/>
      <c r="AS524" s="10"/>
      <c r="AT524" s="32"/>
      <c r="AU524" s="10"/>
      <c r="AV524" s="244"/>
      <c r="AW524" s="10"/>
      <c r="AX524" s="244"/>
      <c r="AY524" s="7"/>
      <c r="AZ524" s="249"/>
      <c r="BA524" s="10"/>
      <c r="BB524" s="244"/>
      <c r="BC524" s="7"/>
      <c r="BD524" s="249"/>
      <c r="BE524" s="7"/>
      <c r="BF524" s="249"/>
      <c r="BG524" s="7"/>
      <c r="BH524" s="8"/>
      <c r="BI524" s="7"/>
      <c r="BJ524" s="249"/>
      <c r="BK524" s="7"/>
      <c r="BL524" s="249"/>
      <c r="BM524" s="7"/>
      <c r="BN524" s="249"/>
      <c r="BO524" s="7"/>
      <c r="BP524" s="249"/>
      <c r="BQ524" s="7"/>
      <c r="BR524" s="8"/>
      <c r="BS524" s="7"/>
      <c r="BT524" s="8"/>
      <c r="BV524" s="41"/>
      <c r="BW524" s="41">
        <f t="shared" si="41"/>
        <v>0</v>
      </c>
      <c r="BX524">
        <f t="shared" si="44"/>
        <v>0</v>
      </c>
    </row>
    <row r="525" spans="1:76">
      <c r="A525">
        <v>452</v>
      </c>
      <c r="B525" s="6"/>
      <c r="C525" s="10"/>
      <c r="D525" s="32"/>
      <c r="E525" s="10"/>
      <c r="F525" s="32"/>
      <c r="G525" s="10"/>
      <c r="H525" s="32"/>
      <c r="I525" s="10"/>
      <c r="J525" s="32"/>
      <c r="K525" s="10"/>
      <c r="L525" s="32"/>
      <c r="M525" s="10"/>
      <c r="N525" s="32"/>
      <c r="O525" s="10"/>
      <c r="P525" s="32"/>
      <c r="Q525" s="10"/>
      <c r="R525" s="32"/>
      <c r="S525" s="10"/>
      <c r="T525" s="32"/>
      <c r="U525" s="94"/>
      <c r="V525" s="32"/>
      <c r="W525" s="10"/>
      <c r="X525" s="32"/>
      <c r="Y525" s="10"/>
      <c r="Z525" s="32"/>
      <c r="AA525" s="10"/>
      <c r="AB525" s="32"/>
      <c r="AC525" s="10"/>
      <c r="AD525" s="32"/>
      <c r="AE525" s="10"/>
      <c r="AF525" s="32"/>
      <c r="AG525" s="10"/>
      <c r="AH525" s="32"/>
      <c r="AI525" s="10"/>
      <c r="AJ525" s="32"/>
      <c r="AK525" s="10"/>
      <c r="AL525" s="32"/>
      <c r="AM525" s="10"/>
      <c r="AN525" s="32"/>
      <c r="AO525" s="94"/>
      <c r="AP525" s="32"/>
      <c r="AQ525" s="10"/>
      <c r="AR525" s="244"/>
      <c r="AS525" s="94"/>
      <c r="AT525" s="32"/>
      <c r="AU525" s="10"/>
      <c r="AV525" s="244"/>
      <c r="AW525" s="10"/>
      <c r="AX525" s="244"/>
      <c r="AY525" s="7"/>
      <c r="AZ525" s="249"/>
      <c r="BA525" s="10"/>
      <c r="BB525" s="244"/>
      <c r="BC525" s="7"/>
      <c r="BD525" s="249"/>
      <c r="BE525" s="7"/>
      <c r="BF525" s="249"/>
      <c r="BG525" s="7"/>
      <c r="BH525" s="8"/>
      <c r="BI525" s="7"/>
      <c r="BJ525" s="249"/>
      <c r="BK525" s="7"/>
      <c r="BL525" s="249"/>
      <c r="BM525" s="7"/>
      <c r="BN525" s="249"/>
      <c r="BO525" s="7"/>
      <c r="BP525" s="249"/>
      <c r="BQ525" s="7"/>
      <c r="BR525" s="8"/>
      <c r="BS525" s="7"/>
      <c r="BT525" s="8"/>
      <c r="BV525" s="41"/>
      <c r="BW525" s="41">
        <f t="shared" ref="BW525:BW588" si="45">+AI525+AE525+Y525+W525+U525+S525+Q525+O525+M525+I525+G525+E525+C525+AG525+K525+BS525+BZ525+AA525+AC525+AK525+AO525+AQ525+AY525+BQ525+BK525+BI525+BA525+AW525+AU525+AS525</f>
        <v>0</v>
      </c>
      <c r="BX525">
        <f t="shared" si="44"/>
        <v>0</v>
      </c>
    </row>
    <row r="526" spans="1:76">
      <c r="A526">
        <v>453</v>
      </c>
      <c r="B526" s="6"/>
      <c r="C526" s="10"/>
      <c r="D526" s="32"/>
      <c r="E526" s="10"/>
      <c r="F526" s="32"/>
      <c r="G526" s="10"/>
      <c r="H526" s="32"/>
      <c r="I526" s="10"/>
      <c r="J526" s="32"/>
      <c r="K526" s="10"/>
      <c r="L526" s="32"/>
      <c r="M526" s="10"/>
      <c r="N526" s="32"/>
      <c r="O526" s="10"/>
      <c r="P526" s="32"/>
      <c r="Q526" s="10"/>
      <c r="R526" s="32"/>
      <c r="S526" s="10"/>
      <c r="T526" s="32"/>
      <c r="U526" s="10"/>
      <c r="V526" s="32"/>
      <c r="W526" s="10"/>
      <c r="X526" s="32"/>
      <c r="Y526" s="10"/>
      <c r="Z526" s="32"/>
      <c r="AA526" s="10"/>
      <c r="AB526" s="32"/>
      <c r="AC526" s="10"/>
      <c r="AD526" s="32"/>
      <c r="AE526" s="10"/>
      <c r="AF526" s="32"/>
      <c r="AG526" s="10"/>
      <c r="AH526" s="32"/>
      <c r="AI526" s="10"/>
      <c r="AJ526" s="32"/>
      <c r="AK526" s="10"/>
      <c r="AL526" s="32"/>
      <c r="AM526" s="10"/>
      <c r="AN526" s="32"/>
      <c r="AO526" s="10"/>
      <c r="AP526" s="32"/>
      <c r="AQ526" s="10"/>
      <c r="AR526" s="244"/>
      <c r="AS526" s="10"/>
      <c r="AT526" s="32"/>
      <c r="AU526" s="10"/>
      <c r="AV526" s="244"/>
      <c r="AW526" s="10"/>
      <c r="AX526" s="244"/>
      <c r="AY526" s="7"/>
      <c r="AZ526" s="249"/>
      <c r="BA526" s="10"/>
      <c r="BB526" s="244"/>
      <c r="BC526" s="7"/>
      <c r="BD526" s="249"/>
      <c r="BE526" s="7"/>
      <c r="BF526" s="249"/>
      <c r="BG526" s="7"/>
      <c r="BH526" s="8"/>
      <c r="BI526" s="7"/>
      <c r="BJ526" s="249"/>
      <c r="BK526" s="7"/>
      <c r="BL526" s="249"/>
      <c r="BM526" s="7"/>
      <c r="BN526" s="249"/>
      <c r="BO526" s="7"/>
      <c r="BP526" s="249"/>
      <c r="BQ526" s="7"/>
      <c r="BR526" s="8"/>
      <c r="BS526" s="7"/>
      <c r="BT526" s="8"/>
      <c r="BV526" s="41"/>
      <c r="BW526" s="41">
        <f t="shared" si="45"/>
        <v>0</v>
      </c>
      <c r="BX526">
        <f t="shared" si="44"/>
        <v>0</v>
      </c>
    </row>
    <row r="527" spans="1:76">
      <c r="A527">
        <v>454</v>
      </c>
      <c r="B527" s="6"/>
      <c r="C527" s="10"/>
      <c r="D527" s="32"/>
      <c r="E527" s="10"/>
      <c r="F527" s="32"/>
      <c r="G527" s="10"/>
      <c r="H527" s="32"/>
      <c r="I527" s="10"/>
      <c r="J527" s="32"/>
      <c r="K527" s="10"/>
      <c r="L527" s="32"/>
      <c r="M527" s="10"/>
      <c r="N527" s="32"/>
      <c r="O527" s="10"/>
      <c r="P527" s="32"/>
      <c r="Q527" s="10"/>
      <c r="R527" s="32"/>
      <c r="S527" s="10"/>
      <c r="T527" s="32"/>
      <c r="U527" s="10"/>
      <c r="V527" s="32"/>
      <c r="W527" s="10"/>
      <c r="X527" s="32"/>
      <c r="Y527" s="10"/>
      <c r="Z527" s="32"/>
      <c r="AA527" s="10"/>
      <c r="AB527" s="32"/>
      <c r="AC527" s="10"/>
      <c r="AD527" s="32"/>
      <c r="AE527" s="10"/>
      <c r="AF527" s="32"/>
      <c r="AG527" s="10"/>
      <c r="AH527" s="32"/>
      <c r="AI527" s="10"/>
      <c r="AJ527" s="32"/>
      <c r="AK527" s="10"/>
      <c r="AL527" s="32"/>
      <c r="AM527" s="10"/>
      <c r="AN527" s="32"/>
      <c r="AO527" s="10"/>
      <c r="AP527" s="32"/>
      <c r="AQ527" s="10"/>
      <c r="AR527" s="244"/>
      <c r="AS527" s="10"/>
      <c r="AT527" s="32"/>
      <c r="AU527" s="10"/>
      <c r="AV527" s="244"/>
      <c r="AW527" s="10"/>
      <c r="AX527" s="244"/>
      <c r="AY527" s="7"/>
      <c r="AZ527" s="249"/>
      <c r="BA527" s="10"/>
      <c r="BB527" s="244"/>
      <c r="BC527" s="7"/>
      <c r="BD527" s="249"/>
      <c r="BE527" s="7"/>
      <c r="BF527" s="249"/>
      <c r="BG527" s="7"/>
      <c r="BH527" s="8"/>
      <c r="BI527" s="7"/>
      <c r="BJ527" s="249"/>
      <c r="BK527" s="7"/>
      <c r="BL527" s="249"/>
      <c r="BM527" s="7"/>
      <c r="BN527" s="249"/>
      <c r="BO527" s="7"/>
      <c r="BP527" s="249"/>
      <c r="BQ527" s="7"/>
      <c r="BR527" s="8"/>
      <c r="BS527" s="7"/>
      <c r="BT527" s="8"/>
      <c r="BV527" s="41"/>
      <c r="BW527" s="41">
        <f t="shared" si="45"/>
        <v>0</v>
      </c>
      <c r="BX527">
        <f t="shared" si="44"/>
        <v>0</v>
      </c>
    </row>
    <row r="528" spans="1:76">
      <c r="A528">
        <v>455</v>
      </c>
      <c r="B528" s="6"/>
      <c r="C528" s="10"/>
      <c r="D528" s="32"/>
      <c r="E528" s="10"/>
      <c r="F528" s="32"/>
      <c r="G528" s="10"/>
      <c r="H528" s="32"/>
      <c r="I528" s="10"/>
      <c r="J528" s="32"/>
      <c r="K528" s="10"/>
      <c r="L528" s="32"/>
      <c r="M528" s="10"/>
      <c r="N528" s="32"/>
      <c r="O528" s="10"/>
      <c r="P528" s="32"/>
      <c r="Q528" s="10"/>
      <c r="R528" s="32"/>
      <c r="S528" s="10"/>
      <c r="T528" s="32"/>
      <c r="U528" s="10"/>
      <c r="V528" s="32"/>
      <c r="W528" s="10"/>
      <c r="X528" s="32"/>
      <c r="Y528" s="10"/>
      <c r="Z528" s="32"/>
      <c r="AA528" s="10"/>
      <c r="AB528" s="32"/>
      <c r="AC528" s="10"/>
      <c r="AD528" s="32"/>
      <c r="AE528" s="10"/>
      <c r="AF528" s="32"/>
      <c r="AG528" s="10"/>
      <c r="AH528" s="32"/>
      <c r="AI528" s="10"/>
      <c r="AJ528" s="32"/>
      <c r="AK528" s="10"/>
      <c r="AL528" s="32"/>
      <c r="AM528" s="10"/>
      <c r="AN528" s="32"/>
      <c r="AO528" s="10"/>
      <c r="AP528" s="32"/>
      <c r="AQ528" s="10"/>
      <c r="AR528" s="244"/>
      <c r="AS528" s="10"/>
      <c r="AT528" s="32"/>
      <c r="AU528" s="10"/>
      <c r="AV528" s="244"/>
      <c r="AW528" s="10"/>
      <c r="AX528" s="244"/>
      <c r="AY528" s="7"/>
      <c r="AZ528" s="249"/>
      <c r="BA528" s="10"/>
      <c r="BB528" s="244"/>
      <c r="BC528" s="7"/>
      <c r="BD528" s="249"/>
      <c r="BE528" s="7"/>
      <c r="BF528" s="249"/>
      <c r="BG528" s="7"/>
      <c r="BH528" s="8"/>
      <c r="BI528" s="7"/>
      <c r="BJ528" s="249"/>
      <c r="BK528" s="7"/>
      <c r="BL528" s="249"/>
      <c r="BM528" s="7"/>
      <c r="BN528" s="249"/>
      <c r="BO528" s="7"/>
      <c r="BP528" s="249"/>
      <c r="BQ528" s="7"/>
      <c r="BR528" s="8"/>
      <c r="BS528" s="7"/>
      <c r="BT528" s="8"/>
      <c r="BV528" s="41"/>
      <c r="BW528" s="41">
        <f t="shared" si="45"/>
        <v>0</v>
      </c>
      <c r="BX528">
        <f t="shared" si="44"/>
        <v>0</v>
      </c>
    </row>
    <row r="529" spans="1:78">
      <c r="A529">
        <v>456</v>
      </c>
      <c r="B529" s="6"/>
      <c r="C529" s="10"/>
      <c r="D529" s="32"/>
      <c r="E529" s="10"/>
      <c r="F529" s="32"/>
      <c r="G529" s="10"/>
      <c r="H529" s="32"/>
      <c r="I529" s="10"/>
      <c r="J529" s="32"/>
      <c r="K529" s="10"/>
      <c r="L529" s="32"/>
      <c r="M529" s="10"/>
      <c r="N529" s="32"/>
      <c r="O529" s="10"/>
      <c r="P529" s="32"/>
      <c r="Q529" s="10"/>
      <c r="R529" s="32"/>
      <c r="S529" s="10"/>
      <c r="T529" s="32"/>
      <c r="U529" s="10"/>
      <c r="V529" s="32"/>
      <c r="W529" s="10"/>
      <c r="X529" s="32"/>
      <c r="Y529" s="10"/>
      <c r="Z529" s="32"/>
      <c r="AA529" s="10"/>
      <c r="AB529" s="32"/>
      <c r="AC529" s="10"/>
      <c r="AD529" s="32"/>
      <c r="AE529" s="10"/>
      <c r="AF529" s="32"/>
      <c r="AG529" s="10"/>
      <c r="AH529" s="32"/>
      <c r="AI529" s="10"/>
      <c r="AJ529" s="32"/>
      <c r="AK529" s="10"/>
      <c r="AL529" s="32"/>
      <c r="AM529" s="10"/>
      <c r="AN529" s="32"/>
      <c r="AO529" s="10"/>
      <c r="AP529" s="32"/>
      <c r="AQ529" s="10"/>
      <c r="AR529" s="244"/>
      <c r="AS529" s="10"/>
      <c r="AT529" s="32"/>
      <c r="AU529" s="10"/>
      <c r="AV529" s="244"/>
      <c r="AW529" s="10"/>
      <c r="AX529" s="244"/>
      <c r="AY529" s="7"/>
      <c r="AZ529" s="249"/>
      <c r="BA529" s="10"/>
      <c r="BB529" s="244"/>
      <c r="BC529" s="7"/>
      <c r="BD529" s="249"/>
      <c r="BE529" s="7"/>
      <c r="BF529" s="249"/>
      <c r="BG529" s="7"/>
      <c r="BH529" s="8"/>
      <c r="BI529" s="7"/>
      <c r="BJ529" s="249"/>
      <c r="BK529" s="7"/>
      <c r="BL529" s="249"/>
      <c r="BM529" s="7"/>
      <c r="BN529" s="249"/>
      <c r="BO529" s="7"/>
      <c r="BP529" s="249"/>
      <c r="BQ529" s="7"/>
      <c r="BR529" s="8"/>
      <c r="BS529" s="7"/>
      <c r="BT529" s="8"/>
      <c r="BV529" s="41"/>
      <c r="BW529" s="41">
        <f t="shared" si="45"/>
        <v>0</v>
      </c>
      <c r="BX529">
        <f t="shared" si="44"/>
        <v>0</v>
      </c>
    </row>
    <row r="530" spans="1:78">
      <c r="A530">
        <v>457</v>
      </c>
      <c r="B530" s="6"/>
      <c r="C530" s="10"/>
      <c r="D530" s="32"/>
      <c r="E530" s="10"/>
      <c r="F530" s="32"/>
      <c r="G530" s="10"/>
      <c r="H530" s="32"/>
      <c r="I530" s="10"/>
      <c r="J530" s="32"/>
      <c r="K530" s="10"/>
      <c r="L530" s="32"/>
      <c r="M530" s="10"/>
      <c r="N530" s="32"/>
      <c r="O530" s="10"/>
      <c r="P530" s="32"/>
      <c r="Q530" s="10"/>
      <c r="R530" s="32"/>
      <c r="S530" s="10"/>
      <c r="T530" s="32"/>
      <c r="U530" s="10"/>
      <c r="V530" s="32"/>
      <c r="W530" s="10"/>
      <c r="X530" s="32"/>
      <c r="Y530" s="10"/>
      <c r="Z530" s="32"/>
      <c r="AA530" s="10"/>
      <c r="AB530" s="32"/>
      <c r="AC530" s="10"/>
      <c r="AD530" s="32"/>
      <c r="AE530" s="10"/>
      <c r="AF530" s="32"/>
      <c r="AG530" s="10"/>
      <c r="AH530" s="32"/>
      <c r="AI530" s="10"/>
      <c r="AJ530" s="32"/>
      <c r="AK530" s="10"/>
      <c r="AL530" s="32"/>
      <c r="AM530" s="10"/>
      <c r="AN530" s="32"/>
      <c r="AO530" s="10"/>
      <c r="AP530" s="32"/>
      <c r="AQ530" s="10"/>
      <c r="AR530" s="244"/>
      <c r="AS530" s="10"/>
      <c r="AT530" s="32"/>
      <c r="AU530" s="10"/>
      <c r="AV530" s="244"/>
      <c r="AW530" s="10"/>
      <c r="AX530" s="244"/>
      <c r="AY530" s="7"/>
      <c r="AZ530" s="249"/>
      <c r="BA530" s="10"/>
      <c r="BB530" s="244"/>
      <c r="BC530" s="7"/>
      <c r="BD530" s="249"/>
      <c r="BE530" s="7"/>
      <c r="BF530" s="249"/>
      <c r="BG530" s="7"/>
      <c r="BH530" s="8"/>
      <c r="BI530" s="7"/>
      <c r="BJ530" s="249"/>
      <c r="BK530" s="7"/>
      <c r="BL530" s="249"/>
      <c r="BM530" s="7"/>
      <c r="BN530" s="249"/>
      <c r="BO530" s="7"/>
      <c r="BP530" s="249"/>
      <c r="BQ530" s="7"/>
      <c r="BR530" s="8"/>
      <c r="BS530" s="7"/>
      <c r="BT530" s="8"/>
      <c r="BV530" s="41"/>
      <c r="BW530" s="41">
        <f t="shared" si="45"/>
        <v>0</v>
      </c>
      <c r="BX530">
        <f t="shared" si="44"/>
        <v>0</v>
      </c>
    </row>
    <row r="531" spans="1:78">
      <c r="A531">
        <v>458</v>
      </c>
      <c r="B531" s="6"/>
      <c r="C531" s="10"/>
      <c r="D531" s="32"/>
      <c r="E531" s="10"/>
      <c r="F531" s="32"/>
      <c r="G531" s="10"/>
      <c r="H531" s="32"/>
      <c r="I531" s="10"/>
      <c r="J531" s="32"/>
      <c r="K531" s="10"/>
      <c r="L531" s="32"/>
      <c r="M531" s="10"/>
      <c r="N531" s="32"/>
      <c r="O531" s="10"/>
      <c r="P531" s="32"/>
      <c r="Q531" s="10"/>
      <c r="R531" s="32"/>
      <c r="S531" s="10"/>
      <c r="T531" s="32"/>
      <c r="U531" s="10"/>
      <c r="V531" s="32"/>
      <c r="W531" s="10"/>
      <c r="X531" s="32"/>
      <c r="Y531" s="10"/>
      <c r="Z531" s="32"/>
      <c r="AA531" s="10"/>
      <c r="AB531" s="32"/>
      <c r="AC531" s="10"/>
      <c r="AD531" s="32"/>
      <c r="AE531" s="10"/>
      <c r="AF531" s="32"/>
      <c r="AG531" s="10"/>
      <c r="AH531" s="32"/>
      <c r="AI531" s="10"/>
      <c r="AJ531" s="32"/>
      <c r="AK531" s="10"/>
      <c r="AL531" s="32"/>
      <c r="AM531" s="10"/>
      <c r="AN531" s="32"/>
      <c r="AO531" s="10"/>
      <c r="AP531" s="32"/>
      <c r="AQ531" s="10"/>
      <c r="AR531" s="244"/>
      <c r="AS531" s="10"/>
      <c r="AT531" s="32"/>
      <c r="AU531" s="10"/>
      <c r="AV531" s="244"/>
      <c r="AW531" s="10"/>
      <c r="AX531" s="244"/>
      <c r="AY531" s="7"/>
      <c r="AZ531" s="249"/>
      <c r="BA531" s="10"/>
      <c r="BB531" s="244"/>
      <c r="BC531" s="7"/>
      <c r="BD531" s="249"/>
      <c r="BE531" s="7"/>
      <c r="BF531" s="249"/>
      <c r="BG531" s="7"/>
      <c r="BH531" s="8"/>
      <c r="BI531" s="7"/>
      <c r="BJ531" s="249"/>
      <c r="BK531" s="7"/>
      <c r="BL531" s="249"/>
      <c r="BM531" s="7"/>
      <c r="BN531" s="249"/>
      <c r="BO531" s="7"/>
      <c r="BP531" s="249"/>
      <c r="BQ531" s="7"/>
      <c r="BR531" s="8"/>
      <c r="BS531" s="7"/>
      <c r="BT531" s="8"/>
      <c r="BV531" s="41"/>
      <c r="BW531" s="41">
        <f t="shared" si="45"/>
        <v>0</v>
      </c>
      <c r="BX531">
        <f t="shared" si="44"/>
        <v>0</v>
      </c>
    </row>
    <row r="532" spans="1:78">
      <c r="A532">
        <v>459</v>
      </c>
      <c r="B532" s="6"/>
      <c r="C532" s="10"/>
      <c r="D532" s="32"/>
      <c r="E532" s="10"/>
      <c r="F532" s="32"/>
      <c r="G532" s="10"/>
      <c r="H532" s="32"/>
      <c r="I532" s="10"/>
      <c r="J532" s="32"/>
      <c r="K532" s="94"/>
      <c r="L532" s="32"/>
      <c r="M532" s="10"/>
      <c r="N532" s="32"/>
      <c r="O532" s="10"/>
      <c r="P532" s="32"/>
      <c r="Q532" s="10"/>
      <c r="R532" s="32"/>
      <c r="S532" s="10"/>
      <c r="T532" s="32"/>
      <c r="U532" s="10"/>
      <c r="V532" s="32"/>
      <c r="W532" s="10"/>
      <c r="X532" s="32"/>
      <c r="Y532" s="10"/>
      <c r="Z532" s="32"/>
      <c r="AA532" s="10"/>
      <c r="AB532" s="32"/>
      <c r="AC532" s="10"/>
      <c r="AD532" s="32"/>
      <c r="AE532" s="10"/>
      <c r="AF532" s="32"/>
      <c r="AG532" s="10"/>
      <c r="AH532" s="32"/>
      <c r="AI532" s="10"/>
      <c r="AJ532" s="32"/>
      <c r="AK532" s="10"/>
      <c r="AL532" s="32"/>
      <c r="AM532" s="10"/>
      <c r="AN532" s="32"/>
      <c r="AO532" s="10"/>
      <c r="AP532" s="32"/>
      <c r="AQ532" s="10"/>
      <c r="AR532" s="244"/>
      <c r="AS532" s="10"/>
      <c r="AT532" s="32"/>
      <c r="AU532" s="10"/>
      <c r="AV532" s="244"/>
      <c r="AW532" s="10"/>
      <c r="AX532" s="244"/>
      <c r="AY532" s="7"/>
      <c r="AZ532" s="249"/>
      <c r="BA532" s="10"/>
      <c r="BB532" s="244"/>
      <c r="BC532" s="7"/>
      <c r="BD532" s="249"/>
      <c r="BE532" s="7"/>
      <c r="BF532" s="249"/>
      <c r="BG532" s="7"/>
      <c r="BH532" s="8"/>
      <c r="BI532" s="7"/>
      <c r="BJ532" s="249"/>
      <c r="BK532" s="7"/>
      <c r="BL532" s="249"/>
      <c r="BM532" s="7"/>
      <c r="BN532" s="249"/>
      <c r="BO532" s="7"/>
      <c r="BP532" s="249"/>
      <c r="BQ532" s="7"/>
      <c r="BR532" s="8"/>
      <c r="BS532" s="7"/>
      <c r="BT532" s="8"/>
      <c r="BV532" s="41"/>
      <c r="BW532" s="41">
        <f t="shared" si="45"/>
        <v>0</v>
      </c>
      <c r="BX532">
        <f t="shared" si="44"/>
        <v>0</v>
      </c>
      <c r="BZ532" s="39"/>
    </row>
    <row r="533" spans="1:78">
      <c r="A533">
        <v>460</v>
      </c>
      <c r="B533" s="6"/>
      <c r="C533" s="10"/>
      <c r="D533" s="32"/>
      <c r="E533" s="10"/>
      <c r="F533" s="32"/>
      <c r="G533" s="10"/>
      <c r="H533" s="32"/>
      <c r="I533" s="10"/>
      <c r="J533" s="32"/>
      <c r="K533" s="10"/>
      <c r="L533" s="32"/>
      <c r="M533" s="10"/>
      <c r="N533" s="32"/>
      <c r="O533" s="10"/>
      <c r="P533" s="32"/>
      <c r="Q533" s="10"/>
      <c r="R533" s="32"/>
      <c r="S533" s="10"/>
      <c r="T533" s="32"/>
      <c r="U533" s="10"/>
      <c r="V533" s="32"/>
      <c r="W533" s="10"/>
      <c r="X533" s="32"/>
      <c r="Y533" s="10"/>
      <c r="Z533" s="32"/>
      <c r="AA533" s="10"/>
      <c r="AB533" s="32"/>
      <c r="AC533" s="10"/>
      <c r="AD533" s="32"/>
      <c r="AE533" s="10"/>
      <c r="AF533" s="32"/>
      <c r="AG533" s="10"/>
      <c r="AH533" s="32"/>
      <c r="AI533" s="10"/>
      <c r="AJ533" s="32"/>
      <c r="AK533" s="10"/>
      <c r="AL533" s="32"/>
      <c r="AM533" s="10"/>
      <c r="AN533" s="32"/>
      <c r="AO533" s="10"/>
      <c r="AP533" s="32"/>
      <c r="AQ533" s="10"/>
      <c r="AR533" s="244"/>
      <c r="AS533" s="10"/>
      <c r="AT533" s="32"/>
      <c r="AU533" s="10"/>
      <c r="AV533" s="244"/>
      <c r="AW533" s="10"/>
      <c r="AX533" s="244"/>
      <c r="AY533" s="7"/>
      <c r="AZ533" s="249"/>
      <c r="BA533" s="10"/>
      <c r="BB533" s="244"/>
      <c r="BC533" s="7"/>
      <c r="BD533" s="249"/>
      <c r="BE533" s="7"/>
      <c r="BF533" s="249"/>
      <c r="BG533" s="7"/>
      <c r="BH533" s="8"/>
      <c r="BI533" s="7"/>
      <c r="BJ533" s="249"/>
      <c r="BK533" s="7"/>
      <c r="BL533" s="249"/>
      <c r="BM533" s="7"/>
      <c r="BN533" s="249"/>
      <c r="BO533" s="7"/>
      <c r="BP533" s="249"/>
      <c r="BQ533" s="7"/>
      <c r="BR533" s="8"/>
      <c r="BS533" s="7"/>
      <c r="BT533" s="8"/>
      <c r="BV533" s="41"/>
      <c r="BW533" s="41">
        <f t="shared" si="45"/>
        <v>0</v>
      </c>
      <c r="BX533">
        <f t="shared" si="44"/>
        <v>0</v>
      </c>
    </row>
    <row r="534" spans="1:78">
      <c r="A534">
        <v>461</v>
      </c>
      <c r="B534" s="6"/>
      <c r="C534" s="10"/>
      <c r="D534" s="32"/>
      <c r="E534" s="10"/>
      <c r="F534" s="32"/>
      <c r="G534" s="10"/>
      <c r="H534" s="32"/>
      <c r="I534" s="10"/>
      <c r="J534" s="32"/>
      <c r="K534" s="94"/>
      <c r="L534" s="32"/>
      <c r="M534" s="10"/>
      <c r="N534" s="32"/>
      <c r="O534" s="10"/>
      <c r="P534" s="32"/>
      <c r="Q534" s="10"/>
      <c r="R534" s="32"/>
      <c r="S534" s="10"/>
      <c r="T534" s="32"/>
      <c r="U534" s="10"/>
      <c r="V534" s="32"/>
      <c r="W534" s="10"/>
      <c r="X534" s="32"/>
      <c r="Y534" s="10"/>
      <c r="Z534" s="32"/>
      <c r="AA534" s="10"/>
      <c r="AB534" s="32"/>
      <c r="AC534" s="10"/>
      <c r="AD534" s="32"/>
      <c r="AE534" s="10"/>
      <c r="AF534" s="32"/>
      <c r="AG534" s="10"/>
      <c r="AH534" s="32"/>
      <c r="AI534" s="10"/>
      <c r="AJ534" s="32"/>
      <c r="AK534" s="10"/>
      <c r="AL534" s="32"/>
      <c r="AM534" s="10"/>
      <c r="AN534" s="32"/>
      <c r="AO534" s="10"/>
      <c r="AP534" s="32"/>
      <c r="AQ534" s="10"/>
      <c r="AR534" s="244"/>
      <c r="AS534" s="10"/>
      <c r="AT534" s="32"/>
      <c r="AU534" s="10"/>
      <c r="AV534" s="244"/>
      <c r="AW534" s="10"/>
      <c r="AX534" s="244"/>
      <c r="AY534" s="7"/>
      <c r="AZ534" s="249"/>
      <c r="BA534" s="10"/>
      <c r="BB534" s="244"/>
      <c r="BC534" s="7"/>
      <c r="BD534" s="249"/>
      <c r="BE534" s="7"/>
      <c r="BF534" s="249"/>
      <c r="BG534" s="7"/>
      <c r="BH534" s="8"/>
      <c r="BI534" s="7"/>
      <c r="BJ534" s="249"/>
      <c r="BK534" s="7"/>
      <c r="BL534" s="249"/>
      <c r="BM534" s="7"/>
      <c r="BN534" s="249"/>
      <c r="BO534" s="7"/>
      <c r="BP534" s="249"/>
      <c r="BQ534" s="7"/>
      <c r="BR534" s="8"/>
      <c r="BS534" s="7"/>
      <c r="BT534" s="8"/>
      <c r="BV534" s="41"/>
      <c r="BW534" s="41">
        <f t="shared" si="45"/>
        <v>0</v>
      </c>
      <c r="BX534">
        <f t="shared" si="44"/>
        <v>0</v>
      </c>
      <c r="BZ534" s="39"/>
    </row>
    <row r="535" spans="1:78">
      <c r="A535">
        <v>462</v>
      </c>
      <c r="B535" s="6"/>
      <c r="C535" s="10"/>
      <c r="D535" s="32"/>
      <c r="E535" s="10"/>
      <c r="F535" s="32"/>
      <c r="G535" s="10"/>
      <c r="H535" s="32"/>
      <c r="I535" s="10"/>
      <c r="J535" s="32"/>
      <c r="K535" s="10"/>
      <c r="L535" s="32"/>
      <c r="M535" s="10"/>
      <c r="N535" s="32"/>
      <c r="O535" s="10"/>
      <c r="P535" s="32"/>
      <c r="Q535" s="10"/>
      <c r="R535" s="32"/>
      <c r="S535" s="10"/>
      <c r="T535" s="32"/>
      <c r="U535" s="10"/>
      <c r="V535" s="32"/>
      <c r="W535" s="10"/>
      <c r="X535" s="32"/>
      <c r="Y535" s="10"/>
      <c r="Z535" s="32"/>
      <c r="AA535" s="10"/>
      <c r="AB535" s="32"/>
      <c r="AC535" s="10"/>
      <c r="AD535" s="32"/>
      <c r="AE535" s="10"/>
      <c r="AF535" s="32"/>
      <c r="AG535" s="10"/>
      <c r="AH535" s="32"/>
      <c r="AI535" s="10"/>
      <c r="AJ535" s="32"/>
      <c r="AK535" s="10"/>
      <c r="AL535" s="32"/>
      <c r="AM535" s="10"/>
      <c r="AN535" s="32"/>
      <c r="AO535" s="10"/>
      <c r="AP535" s="32"/>
      <c r="AQ535" s="10"/>
      <c r="AR535" s="244"/>
      <c r="AS535" s="10"/>
      <c r="AT535" s="32"/>
      <c r="AU535" s="10"/>
      <c r="AV535" s="244"/>
      <c r="AW535" s="10"/>
      <c r="AX535" s="244"/>
      <c r="AY535" s="7"/>
      <c r="AZ535" s="249"/>
      <c r="BA535" s="10"/>
      <c r="BB535" s="244"/>
      <c r="BC535" s="7"/>
      <c r="BD535" s="249"/>
      <c r="BE535" s="7"/>
      <c r="BF535" s="249"/>
      <c r="BG535" s="7"/>
      <c r="BH535" s="8"/>
      <c r="BI535" s="7"/>
      <c r="BJ535" s="249"/>
      <c r="BK535" s="7"/>
      <c r="BL535" s="249"/>
      <c r="BM535" s="7"/>
      <c r="BN535" s="249"/>
      <c r="BO535" s="7"/>
      <c r="BP535" s="249"/>
      <c r="BQ535" s="7"/>
      <c r="BR535" s="8"/>
      <c r="BS535" s="7"/>
      <c r="BT535" s="8"/>
      <c r="BV535" s="41"/>
      <c r="BW535" s="41">
        <f t="shared" si="45"/>
        <v>0</v>
      </c>
      <c r="BX535">
        <f t="shared" si="44"/>
        <v>0</v>
      </c>
    </row>
    <row r="536" spans="1:78">
      <c r="A536">
        <v>463</v>
      </c>
      <c r="B536" s="6"/>
      <c r="C536" s="10"/>
      <c r="D536" s="32"/>
      <c r="E536" s="94"/>
      <c r="F536" s="32"/>
      <c r="G536" s="10"/>
      <c r="H536" s="32"/>
      <c r="I536" s="10"/>
      <c r="J536" s="32"/>
      <c r="K536" s="10"/>
      <c r="L536" s="32"/>
      <c r="M536" s="10"/>
      <c r="N536" s="32"/>
      <c r="O536" s="10"/>
      <c r="P536" s="32"/>
      <c r="Q536" s="10"/>
      <c r="R536" s="32"/>
      <c r="S536" s="10"/>
      <c r="T536" s="32"/>
      <c r="U536" s="10"/>
      <c r="V536" s="32"/>
      <c r="W536" s="10"/>
      <c r="X536" s="32"/>
      <c r="Y536" s="10"/>
      <c r="Z536" s="32"/>
      <c r="AA536" s="10"/>
      <c r="AB536" s="32"/>
      <c r="AC536" s="10"/>
      <c r="AD536" s="32"/>
      <c r="AE536" s="10"/>
      <c r="AF536" s="32"/>
      <c r="AG536" s="10"/>
      <c r="AH536" s="32"/>
      <c r="AI536" s="10"/>
      <c r="AJ536" s="32"/>
      <c r="AK536" s="10"/>
      <c r="AL536" s="32"/>
      <c r="AM536" s="10"/>
      <c r="AN536" s="32"/>
      <c r="AO536" s="10"/>
      <c r="AP536" s="32"/>
      <c r="AQ536" s="10"/>
      <c r="AR536" s="244"/>
      <c r="AS536" s="10"/>
      <c r="AT536" s="32"/>
      <c r="AU536" s="10"/>
      <c r="AV536" s="244"/>
      <c r="AW536" s="10"/>
      <c r="AX536" s="244"/>
      <c r="AY536" s="7"/>
      <c r="AZ536" s="249"/>
      <c r="BA536" s="10"/>
      <c r="BB536" s="244"/>
      <c r="BC536" s="7"/>
      <c r="BD536" s="249"/>
      <c r="BE536" s="7"/>
      <c r="BF536" s="249"/>
      <c r="BG536" s="7"/>
      <c r="BH536" s="8"/>
      <c r="BI536" s="7"/>
      <c r="BJ536" s="249"/>
      <c r="BK536" s="7"/>
      <c r="BL536" s="249"/>
      <c r="BM536" s="7"/>
      <c r="BN536" s="249"/>
      <c r="BO536" s="7"/>
      <c r="BP536" s="249"/>
      <c r="BQ536" s="7"/>
      <c r="BR536" s="8"/>
      <c r="BS536" s="7"/>
      <c r="BT536" s="8"/>
      <c r="BV536" s="41"/>
      <c r="BW536" s="41">
        <f t="shared" si="45"/>
        <v>0</v>
      </c>
      <c r="BX536">
        <f t="shared" si="44"/>
        <v>0</v>
      </c>
    </row>
    <row r="537" spans="1:78">
      <c r="A537">
        <v>464</v>
      </c>
      <c r="B537" s="6"/>
      <c r="C537" s="10"/>
      <c r="D537" s="32"/>
      <c r="E537" s="10"/>
      <c r="F537" s="32"/>
      <c r="G537" s="10"/>
      <c r="H537" s="32"/>
      <c r="I537" s="10"/>
      <c r="J537" s="32"/>
      <c r="K537" s="94"/>
      <c r="L537" s="32"/>
      <c r="M537" s="10"/>
      <c r="N537" s="32"/>
      <c r="O537" s="10"/>
      <c r="P537" s="32"/>
      <c r="Q537" s="10"/>
      <c r="R537" s="32"/>
      <c r="S537" s="10"/>
      <c r="T537" s="32"/>
      <c r="U537" s="10"/>
      <c r="V537" s="32"/>
      <c r="W537" s="10"/>
      <c r="X537" s="32"/>
      <c r="Y537" s="10"/>
      <c r="Z537" s="32"/>
      <c r="AA537" s="10"/>
      <c r="AB537" s="32"/>
      <c r="AC537" s="10"/>
      <c r="AD537" s="32"/>
      <c r="AE537" s="10"/>
      <c r="AF537" s="32"/>
      <c r="AG537" s="10"/>
      <c r="AH537" s="32"/>
      <c r="AI537" s="10"/>
      <c r="AJ537" s="32"/>
      <c r="AK537" s="10"/>
      <c r="AL537" s="32"/>
      <c r="AM537" s="10"/>
      <c r="AN537" s="32"/>
      <c r="AO537" s="10"/>
      <c r="AP537" s="32"/>
      <c r="AQ537" s="10"/>
      <c r="AR537" s="244"/>
      <c r="AS537" s="10"/>
      <c r="AT537" s="32"/>
      <c r="AU537" s="10"/>
      <c r="AV537" s="244"/>
      <c r="AW537" s="10"/>
      <c r="AX537" s="244"/>
      <c r="AY537" s="7"/>
      <c r="AZ537" s="249"/>
      <c r="BA537" s="10"/>
      <c r="BB537" s="244"/>
      <c r="BC537" s="7"/>
      <c r="BD537" s="249"/>
      <c r="BE537" s="7"/>
      <c r="BF537" s="249"/>
      <c r="BG537" s="7"/>
      <c r="BH537" s="8"/>
      <c r="BI537" s="7"/>
      <c r="BJ537" s="249"/>
      <c r="BK537" s="7"/>
      <c r="BL537" s="249"/>
      <c r="BM537" s="7"/>
      <c r="BN537" s="249"/>
      <c r="BO537" s="7"/>
      <c r="BP537" s="249"/>
      <c r="BQ537" s="7"/>
      <c r="BR537" s="8"/>
      <c r="BS537" s="7"/>
      <c r="BT537" s="8"/>
      <c r="BV537" s="41"/>
      <c r="BW537" s="41">
        <f t="shared" si="45"/>
        <v>0</v>
      </c>
      <c r="BX537">
        <f t="shared" si="44"/>
        <v>0</v>
      </c>
      <c r="BZ537" s="39"/>
    </row>
    <row r="538" spans="1:78">
      <c r="A538">
        <v>465</v>
      </c>
      <c r="B538" s="6"/>
      <c r="C538" s="10"/>
      <c r="D538" s="32"/>
      <c r="E538" s="10"/>
      <c r="F538" s="32"/>
      <c r="G538" s="10"/>
      <c r="H538" s="32"/>
      <c r="I538" s="10"/>
      <c r="J538" s="32"/>
      <c r="K538" s="94"/>
      <c r="L538" s="32"/>
      <c r="M538" s="10"/>
      <c r="N538" s="32"/>
      <c r="O538" s="10"/>
      <c r="P538" s="32"/>
      <c r="Q538" s="10"/>
      <c r="R538" s="32"/>
      <c r="S538" s="10"/>
      <c r="T538" s="32"/>
      <c r="U538" s="10"/>
      <c r="V538" s="32"/>
      <c r="W538" s="10"/>
      <c r="X538" s="32"/>
      <c r="Y538" s="10"/>
      <c r="Z538" s="32"/>
      <c r="AA538" s="10"/>
      <c r="AB538" s="32"/>
      <c r="AC538" s="10"/>
      <c r="AD538" s="32"/>
      <c r="AE538" s="10"/>
      <c r="AF538" s="32"/>
      <c r="AG538" s="10"/>
      <c r="AH538" s="32"/>
      <c r="AI538" s="10"/>
      <c r="AJ538" s="32"/>
      <c r="AK538" s="10"/>
      <c r="AL538" s="32"/>
      <c r="AM538" s="10"/>
      <c r="AN538" s="32"/>
      <c r="AO538" s="10"/>
      <c r="AP538" s="32"/>
      <c r="AQ538" s="10"/>
      <c r="AR538" s="244"/>
      <c r="AS538" s="10"/>
      <c r="AT538" s="32"/>
      <c r="AU538" s="10"/>
      <c r="AV538" s="244"/>
      <c r="AW538" s="10"/>
      <c r="AX538" s="244"/>
      <c r="AY538" s="7"/>
      <c r="AZ538" s="249"/>
      <c r="BA538" s="10"/>
      <c r="BB538" s="244"/>
      <c r="BC538" s="7"/>
      <c r="BD538" s="249"/>
      <c r="BE538" s="7"/>
      <c r="BF538" s="249"/>
      <c r="BG538" s="7"/>
      <c r="BH538" s="8"/>
      <c r="BI538" s="7"/>
      <c r="BJ538" s="249"/>
      <c r="BK538" s="7"/>
      <c r="BL538" s="249"/>
      <c r="BM538" s="7"/>
      <c r="BN538" s="249"/>
      <c r="BO538" s="7"/>
      <c r="BP538" s="249"/>
      <c r="BQ538" s="7"/>
      <c r="BR538" s="8"/>
      <c r="BS538" s="7"/>
      <c r="BT538" s="8"/>
      <c r="BV538" s="41"/>
      <c r="BW538" s="41">
        <f t="shared" si="45"/>
        <v>0</v>
      </c>
      <c r="BX538">
        <f t="shared" si="44"/>
        <v>0</v>
      </c>
      <c r="BZ538" s="39"/>
    </row>
    <row r="539" spans="1:78">
      <c r="A539">
        <v>466</v>
      </c>
      <c r="B539" s="6"/>
      <c r="C539" s="10"/>
      <c r="D539" s="32"/>
      <c r="E539" s="10"/>
      <c r="F539" s="32"/>
      <c r="G539" s="10"/>
      <c r="H539" s="32"/>
      <c r="I539" s="10"/>
      <c r="J539" s="32"/>
      <c r="K539" s="94"/>
      <c r="L539" s="32"/>
      <c r="M539" s="10"/>
      <c r="N539" s="32"/>
      <c r="O539" s="10"/>
      <c r="P539" s="32"/>
      <c r="Q539" s="10"/>
      <c r="R539" s="32"/>
      <c r="S539" s="10"/>
      <c r="T539" s="32"/>
      <c r="U539" s="10"/>
      <c r="V539" s="32"/>
      <c r="W539" s="10"/>
      <c r="X539" s="32"/>
      <c r="Y539" s="10"/>
      <c r="Z539" s="32"/>
      <c r="AA539" s="10"/>
      <c r="AB539" s="32"/>
      <c r="AC539" s="10"/>
      <c r="AD539" s="32"/>
      <c r="AE539" s="10"/>
      <c r="AF539" s="32"/>
      <c r="AG539" s="10"/>
      <c r="AH539" s="32"/>
      <c r="AI539" s="10"/>
      <c r="AJ539" s="32"/>
      <c r="AK539" s="10"/>
      <c r="AL539" s="32"/>
      <c r="AM539" s="10"/>
      <c r="AN539" s="32"/>
      <c r="AO539" s="10"/>
      <c r="AP539" s="32"/>
      <c r="AQ539" s="10"/>
      <c r="AR539" s="244"/>
      <c r="AS539" s="10"/>
      <c r="AT539" s="32"/>
      <c r="AU539" s="10"/>
      <c r="AV539" s="244"/>
      <c r="AW539" s="10"/>
      <c r="AX539" s="244"/>
      <c r="AY539" s="7"/>
      <c r="AZ539" s="249"/>
      <c r="BA539" s="10"/>
      <c r="BB539" s="244"/>
      <c r="BC539" s="7"/>
      <c r="BD539" s="249"/>
      <c r="BE539" s="7"/>
      <c r="BF539" s="249"/>
      <c r="BG539" s="7"/>
      <c r="BH539" s="8"/>
      <c r="BI539" s="7"/>
      <c r="BJ539" s="249"/>
      <c r="BK539" s="7"/>
      <c r="BL539" s="249"/>
      <c r="BM539" s="7"/>
      <c r="BN539" s="249"/>
      <c r="BO539" s="7"/>
      <c r="BP539" s="249"/>
      <c r="BQ539" s="7"/>
      <c r="BR539" s="8"/>
      <c r="BS539" s="7"/>
      <c r="BT539" s="8"/>
      <c r="BV539" s="41"/>
      <c r="BW539" s="41">
        <f t="shared" si="45"/>
        <v>0</v>
      </c>
      <c r="BX539">
        <f t="shared" si="44"/>
        <v>0</v>
      </c>
      <c r="BZ539" s="39"/>
    </row>
    <row r="540" spans="1:78">
      <c r="A540">
        <v>467</v>
      </c>
      <c r="B540" s="6"/>
      <c r="C540" s="10"/>
      <c r="D540" s="32"/>
      <c r="E540" s="10"/>
      <c r="F540" s="32"/>
      <c r="G540" s="10"/>
      <c r="H540" s="32"/>
      <c r="I540" s="10"/>
      <c r="J540" s="32"/>
      <c r="K540" s="94"/>
      <c r="L540" s="32"/>
      <c r="M540" s="10"/>
      <c r="N540" s="32"/>
      <c r="O540" s="10"/>
      <c r="P540" s="32"/>
      <c r="Q540" s="10"/>
      <c r="R540" s="32"/>
      <c r="S540" s="10"/>
      <c r="T540" s="32"/>
      <c r="U540" s="10"/>
      <c r="V540" s="32"/>
      <c r="W540" s="10"/>
      <c r="X540" s="32"/>
      <c r="Y540" s="10"/>
      <c r="Z540" s="32"/>
      <c r="AA540" s="10"/>
      <c r="AB540" s="32"/>
      <c r="AC540" s="10"/>
      <c r="AD540" s="32"/>
      <c r="AE540" s="10"/>
      <c r="AF540" s="32"/>
      <c r="AG540" s="10"/>
      <c r="AH540" s="32"/>
      <c r="AI540" s="10"/>
      <c r="AJ540" s="32"/>
      <c r="AK540" s="10"/>
      <c r="AL540" s="32"/>
      <c r="AM540" s="10"/>
      <c r="AN540" s="32"/>
      <c r="AO540" s="10"/>
      <c r="AP540" s="32"/>
      <c r="AQ540" s="10"/>
      <c r="AR540" s="244"/>
      <c r="AS540" s="10"/>
      <c r="AT540" s="32"/>
      <c r="AU540" s="10"/>
      <c r="AV540" s="244"/>
      <c r="AW540" s="10"/>
      <c r="AX540" s="244"/>
      <c r="AY540" s="7"/>
      <c r="AZ540" s="249"/>
      <c r="BA540" s="10"/>
      <c r="BB540" s="244"/>
      <c r="BC540" s="7"/>
      <c r="BD540" s="249"/>
      <c r="BE540" s="7"/>
      <c r="BF540" s="249"/>
      <c r="BG540" s="7"/>
      <c r="BH540" s="8"/>
      <c r="BI540" s="7"/>
      <c r="BJ540" s="249"/>
      <c r="BK540" s="7"/>
      <c r="BL540" s="249"/>
      <c r="BM540" s="7"/>
      <c r="BN540" s="249"/>
      <c r="BO540" s="7"/>
      <c r="BP540" s="249"/>
      <c r="BQ540" s="7"/>
      <c r="BR540" s="8"/>
      <c r="BS540" s="7"/>
      <c r="BT540" s="8"/>
      <c r="BV540" s="41"/>
      <c r="BW540" s="41">
        <f t="shared" si="45"/>
        <v>0</v>
      </c>
      <c r="BX540">
        <f t="shared" si="44"/>
        <v>0</v>
      </c>
      <c r="BZ540" s="39"/>
    </row>
    <row r="541" spans="1:78">
      <c r="A541">
        <v>468</v>
      </c>
      <c r="B541" s="6"/>
      <c r="C541" s="10"/>
      <c r="D541" s="32"/>
      <c r="E541" s="10"/>
      <c r="F541" s="32"/>
      <c r="G541" s="10"/>
      <c r="H541" s="32"/>
      <c r="I541" s="10"/>
      <c r="J541" s="32"/>
      <c r="K541" s="10"/>
      <c r="L541" s="32"/>
      <c r="M541" s="10"/>
      <c r="N541" s="32"/>
      <c r="O541" s="10"/>
      <c r="P541" s="32"/>
      <c r="Q541" s="10"/>
      <c r="R541" s="32"/>
      <c r="S541" s="10"/>
      <c r="T541" s="32"/>
      <c r="U541" s="10"/>
      <c r="V541" s="32"/>
      <c r="W541" s="10"/>
      <c r="X541" s="32"/>
      <c r="Y541" s="10"/>
      <c r="Z541" s="32"/>
      <c r="AA541" s="10"/>
      <c r="AB541" s="32"/>
      <c r="AC541" s="10"/>
      <c r="AD541" s="32"/>
      <c r="AE541" s="10"/>
      <c r="AF541" s="32"/>
      <c r="AG541" s="10"/>
      <c r="AH541" s="32"/>
      <c r="AI541" s="10"/>
      <c r="AJ541" s="32"/>
      <c r="AK541" s="10"/>
      <c r="AL541" s="32"/>
      <c r="AM541" s="10"/>
      <c r="AN541" s="32"/>
      <c r="AO541" s="10"/>
      <c r="AP541" s="32"/>
      <c r="AQ541" s="10"/>
      <c r="AR541" s="244"/>
      <c r="AS541" s="10"/>
      <c r="AT541" s="32"/>
      <c r="AU541" s="10"/>
      <c r="AV541" s="244"/>
      <c r="AW541" s="10"/>
      <c r="AX541" s="244"/>
      <c r="AY541" s="7"/>
      <c r="AZ541" s="249"/>
      <c r="BA541" s="10"/>
      <c r="BB541" s="244"/>
      <c r="BC541" s="7"/>
      <c r="BD541" s="249"/>
      <c r="BE541" s="7"/>
      <c r="BF541" s="249"/>
      <c r="BG541" s="7"/>
      <c r="BH541" s="8"/>
      <c r="BI541" s="7"/>
      <c r="BJ541" s="249"/>
      <c r="BK541" s="7"/>
      <c r="BL541" s="249"/>
      <c r="BM541" s="7"/>
      <c r="BN541" s="249"/>
      <c r="BO541" s="7"/>
      <c r="BP541" s="249"/>
      <c r="BQ541" s="7"/>
      <c r="BR541" s="8"/>
      <c r="BS541" s="7"/>
      <c r="BT541" s="8"/>
      <c r="BV541" s="41"/>
      <c r="BW541" s="41">
        <f t="shared" si="45"/>
        <v>0</v>
      </c>
      <c r="BX541">
        <f t="shared" si="44"/>
        <v>0</v>
      </c>
    </row>
    <row r="542" spans="1:78">
      <c r="A542">
        <v>469</v>
      </c>
      <c r="B542" s="6"/>
      <c r="C542" s="10"/>
      <c r="D542" s="32"/>
      <c r="E542" s="10"/>
      <c r="F542" s="32"/>
      <c r="G542" s="10"/>
      <c r="H542" s="32"/>
      <c r="I542" s="10"/>
      <c r="J542" s="32"/>
      <c r="K542" s="10"/>
      <c r="L542" s="32"/>
      <c r="M542" s="10"/>
      <c r="N542" s="32"/>
      <c r="O542" s="10"/>
      <c r="P542" s="32"/>
      <c r="Q542" s="10"/>
      <c r="R542" s="32"/>
      <c r="S542" s="10"/>
      <c r="T542" s="32"/>
      <c r="U542" s="10"/>
      <c r="V542" s="32"/>
      <c r="W542" s="10"/>
      <c r="X542" s="32"/>
      <c r="Y542" s="10"/>
      <c r="Z542" s="32"/>
      <c r="AA542" s="10"/>
      <c r="AB542" s="32"/>
      <c r="AC542" s="10"/>
      <c r="AD542" s="32"/>
      <c r="AE542" s="10"/>
      <c r="AF542" s="32"/>
      <c r="AG542" s="10"/>
      <c r="AH542" s="32"/>
      <c r="AI542" s="10"/>
      <c r="AJ542" s="32"/>
      <c r="AK542" s="10"/>
      <c r="AL542" s="32"/>
      <c r="AM542" s="10"/>
      <c r="AN542" s="32"/>
      <c r="AO542" s="10"/>
      <c r="AP542" s="32"/>
      <c r="AQ542" s="10"/>
      <c r="AR542" s="244"/>
      <c r="AS542" s="10"/>
      <c r="AT542" s="32"/>
      <c r="AU542" s="10"/>
      <c r="AV542" s="244"/>
      <c r="AW542" s="10"/>
      <c r="AX542" s="244"/>
      <c r="AY542" s="7"/>
      <c r="AZ542" s="249"/>
      <c r="BA542" s="10"/>
      <c r="BB542" s="244"/>
      <c r="BC542" s="7"/>
      <c r="BD542" s="249"/>
      <c r="BE542" s="7"/>
      <c r="BF542" s="249"/>
      <c r="BG542" s="7"/>
      <c r="BH542" s="8"/>
      <c r="BI542" s="7"/>
      <c r="BJ542" s="249"/>
      <c r="BK542" s="7"/>
      <c r="BL542" s="249"/>
      <c r="BM542" s="7"/>
      <c r="BN542" s="249"/>
      <c r="BO542" s="7"/>
      <c r="BP542" s="249"/>
      <c r="BQ542" s="7"/>
      <c r="BR542" s="8"/>
      <c r="BS542" s="7"/>
      <c r="BT542" s="8"/>
      <c r="BV542" s="41"/>
      <c r="BW542" s="41">
        <f t="shared" si="45"/>
        <v>0</v>
      </c>
      <c r="BX542">
        <f t="shared" si="44"/>
        <v>0</v>
      </c>
    </row>
    <row r="543" spans="1:78">
      <c r="A543">
        <v>470</v>
      </c>
      <c r="B543" s="6"/>
      <c r="C543" s="10"/>
      <c r="D543" s="32"/>
      <c r="E543" s="10"/>
      <c r="F543" s="32"/>
      <c r="G543" s="10"/>
      <c r="H543" s="32"/>
      <c r="I543" s="10"/>
      <c r="J543" s="32"/>
      <c r="K543" s="10"/>
      <c r="L543" s="32"/>
      <c r="M543" s="10"/>
      <c r="N543" s="32"/>
      <c r="O543" s="10"/>
      <c r="P543" s="32"/>
      <c r="Q543" s="10"/>
      <c r="R543" s="32"/>
      <c r="S543" s="10"/>
      <c r="T543" s="32"/>
      <c r="U543" s="10"/>
      <c r="V543" s="32"/>
      <c r="W543" s="10"/>
      <c r="X543" s="32"/>
      <c r="Y543" s="10"/>
      <c r="Z543" s="32"/>
      <c r="AA543" s="10"/>
      <c r="AB543" s="32"/>
      <c r="AC543" s="10"/>
      <c r="AD543" s="32"/>
      <c r="AE543" s="10"/>
      <c r="AF543" s="32"/>
      <c r="AG543" s="10"/>
      <c r="AH543" s="32"/>
      <c r="AI543" s="10"/>
      <c r="AJ543" s="32"/>
      <c r="AK543" s="10"/>
      <c r="AL543" s="32"/>
      <c r="AM543" s="10"/>
      <c r="AN543" s="32"/>
      <c r="AO543" s="10"/>
      <c r="AP543" s="32"/>
      <c r="AQ543" s="10"/>
      <c r="AR543" s="244"/>
      <c r="AS543" s="10"/>
      <c r="AT543" s="32"/>
      <c r="AU543" s="10"/>
      <c r="AV543" s="244"/>
      <c r="AW543" s="10"/>
      <c r="AX543" s="244"/>
      <c r="AY543" s="7"/>
      <c r="AZ543" s="249"/>
      <c r="BA543" s="10"/>
      <c r="BB543" s="244"/>
      <c r="BC543" s="7"/>
      <c r="BD543" s="249"/>
      <c r="BE543" s="7"/>
      <c r="BF543" s="249"/>
      <c r="BG543" s="7"/>
      <c r="BH543" s="8"/>
      <c r="BI543" s="7"/>
      <c r="BJ543" s="249"/>
      <c r="BK543" s="7"/>
      <c r="BL543" s="249"/>
      <c r="BM543" s="7"/>
      <c r="BN543" s="249"/>
      <c r="BO543" s="7"/>
      <c r="BP543" s="249"/>
      <c r="BQ543" s="7"/>
      <c r="BR543" s="8"/>
      <c r="BS543" s="7"/>
      <c r="BT543" s="8"/>
      <c r="BV543" s="41"/>
      <c r="BW543" s="41">
        <f t="shared" si="45"/>
        <v>0</v>
      </c>
      <c r="BX543">
        <f t="shared" si="44"/>
        <v>0</v>
      </c>
    </row>
    <row r="544" spans="1:78">
      <c r="A544">
        <v>471</v>
      </c>
      <c r="B544" s="6"/>
      <c r="C544" s="10"/>
      <c r="D544" s="32"/>
      <c r="E544" s="10"/>
      <c r="F544" s="32"/>
      <c r="G544" s="10"/>
      <c r="H544" s="32"/>
      <c r="I544" s="10"/>
      <c r="J544" s="32"/>
      <c r="K544" s="10"/>
      <c r="L544" s="32"/>
      <c r="M544" s="10"/>
      <c r="N544" s="32"/>
      <c r="O544" s="10"/>
      <c r="P544" s="32"/>
      <c r="Q544" s="10"/>
      <c r="R544" s="32"/>
      <c r="S544" s="10"/>
      <c r="T544" s="32"/>
      <c r="U544" s="10"/>
      <c r="V544" s="32"/>
      <c r="W544" s="10"/>
      <c r="X544" s="32"/>
      <c r="Y544" s="10"/>
      <c r="Z544" s="32"/>
      <c r="AA544" s="10"/>
      <c r="AB544" s="32"/>
      <c r="AC544" s="10"/>
      <c r="AD544" s="32"/>
      <c r="AE544" s="10"/>
      <c r="AF544" s="32"/>
      <c r="AG544" s="10"/>
      <c r="AH544" s="32"/>
      <c r="AI544" s="10"/>
      <c r="AJ544" s="32"/>
      <c r="AK544" s="10"/>
      <c r="AL544" s="32"/>
      <c r="AM544" s="10"/>
      <c r="AN544" s="32"/>
      <c r="AO544" s="10"/>
      <c r="AP544" s="32"/>
      <c r="AQ544" s="10"/>
      <c r="AR544" s="244"/>
      <c r="AS544" s="10"/>
      <c r="AT544" s="32"/>
      <c r="AU544" s="10"/>
      <c r="AV544" s="244"/>
      <c r="AW544" s="10"/>
      <c r="AX544" s="244"/>
      <c r="AY544" s="7"/>
      <c r="AZ544" s="249"/>
      <c r="BA544" s="10"/>
      <c r="BB544" s="244"/>
      <c r="BC544" s="7"/>
      <c r="BD544" s="249"/>
      <c r="BE544" s="7"/>
      <c r="BF544" s="249"/>
      <c r="BG544" s="7"/>
      <c r="BH544" s="8"/>
      <c r="BI544" s="7"/>
      <c r="BJ544" s="249"/>
      <c r="BK544" s="7"/>
      <c r="BL544" s="249"/>
      <c r="BM544" s="7"/>
      <c r="BN544" s="249"/>
      <c r="BO544" s="7"/>
      <c r="BP544" s="249"/>
      <c r="BQ544" s="7"/>
      <c r="BR544" s="8"/>
      <c r="BS544" s="7"/>
      <c r="BT544" s="8"/>
      <c r="BV544" s="41"/>
      <c r="BW544" s="41">
        <f t="shared" si="45"/>
        <v>0</v>
      </c>
      <c r="BX544">
        <f t="shared" si="44"/>
        <v>0</v>
      </c>
    </row>
    <row r="545" spans="1:78">
      <c r="A545">
        <v>472</v>
      </c>
      <c r="B545" s="6"/>
      <c r="C545" s="10"/>
      <c r="D545" s="32"/>
      <c r="E545" s="10"/>
      <c r="F545" s="32"/>
      <c r="G545" s="10"/>
      <c r="H545" s="32"/>
      <c r="I545" s="10"/>
      <c r="J545" s="32"/>
      <c r="K545" s="94"/>
      <c r="L545" s="32"/>
      <c r="M545" s="10"/>
      <c r="N545" s="32"/>
      <c r="O545" s="10"/>
      <c r="P545" s="32"/>
      <c r="Q545" s="10"/>
      <c r="R545" s="32"/>
      <c r="S545" s="10"/>
      <c r="T545" s="32"/>
      <c r="U545" s="10"/>
      <c r="V545" s="32"/>
      <c r="W545" s="10"/>
      <c r="X545" s="32"/>
      <c r="Y545" s="10"/>
      <c r="Z545" s="32"/>
      <c r="AA545" s="10"/>
      <c r="AB545" s="32"/>
      <c r="AC545" s="10"/>
      <c r="AD545" s="32"/>
      <c r="AE545" s="10"/>
      <c r="AF545" s="32"/>
      <c r="AG545" s="10"/>
      <c r="AH545" s="32"/>
      <c r="AI545" s="10"/>
      <c r="AJ545" s="32"/>
      <c r="AK545" s="10"/>
      <c r="AL545" s="32"/>
      <c r="AM545" s="10"/>
      <c r="AN545" s="32"/>
      <c r="AO545" s="10"/>
      <c r="AP545" s="32"/>
      <c r="AQ545" s="10"/>
      <c r="AR545" s="244"/>
      <c r="AS545" s="10"/>
      <c r="AT545" s="32"/>
      <c r="AU545" s="10"/>
      <c r="AV545" s="244"/>
      <c r="AW545" s="10"/>
      <c r="AX545" s="244"/>
      <c r="AY545" s="7"/>
      <c r="AZ545" s="249"/>
      <c r="BA545" s="10"/>
      <c r="BB545" s="244"/>
      <c r="BC545" s="7"/>
      <c r="BD545" s="249"/>
      <c r="BE545" s="7"/>
      <c r="BF545" s="249"/>
      <c r="BG545" s="7"/>
      <c r="BH545" s="8"/>
      <c r="BI545" s="7"/>
      <c r="BJ545" s="249"/>
      <c r="BK545" s="7"/>
      <c r="BL545" s="249"/>
      <c r="BM545" s="7"/>
      <c r="BN545" s="249"/>
      <c r="BO545" s="7"/>
      <c r="BP545" s="249"/>
      <c r="BQ545" s="7"/>
      <c r="BR545" s="8"/>
      <c r="BS545" s="7"/>
      <c r="BT545" s="8"/>
      <c r="BV545" s="41"/>
      <c r="BW545" s="41">
        <f t="shared" si="45"/>
        <v>0</v>
      </c>
      <c r="BX545">
        <f t="shared" si="44"/>
        <v>0</v>
      </c>
      <c r="BZ545" s="39"/>
    </row>
    <row r="546" spans="1:78">
      <c r="A546">
        <v>473</v>
      </c>
      <c r="B546" s="6"/>
      <c r="C546" s="10"/>
      <c r="D546" s="32"/>
      <c r="E546" s="10"/>
      <c r="F546" s="32"/>
      <c r="G546" s="10"/>
      <c r="H546" s="32"/>
      <c r="I546" s="10"/>
      <c r="J546" s="32"/>
      <c r="K546" s="94"/>
      <c r="L546" s="32"/>
      <c r="M546" s="10"/>
      <c r="N546" s="32"/>
      <c r="O546" s="10"/>
      <c r="P546" s="32"/>
      <c r="Q546" s="10"/>
      <c r="R546" s="32"/>
      <c r="S546" s="10"/>
      <c r="T546" s="32"/>
      <c r="U546" s="10"/>
      <c r="V546" s="32"/>
      <c r="W546" s="10"/>
      <c r="X546" s="32"/>
      <c r="Y546" s="10"/>
      <c r="Z546" s="32"/>
      <c r="AA546" s="10"/>
      <c r="AB546" s="32"/>
      <c r="AC546" s="10"/>
      <c r="AD546" s="32"/>
      <c r="AE546" s="10"/>
      <c r="AF546" s="32"/>
      <c r="AG546" s="10"/>
      <c r="AH546" s="32"/>
      <c r="AI546" s="10"/>
      <c r="AJ546" s="32"/>
      <c r="AK546" s="10"/>
      <c r="AL546" s="32"/>
      <c r="AM546" s="10"/>
      <c r="AN546" s="32"/>
      <c r="AO546" s="10"/>
      <c r="AP546" s="32"/>
      <c r="AQ546" s="10"/>
      <c r="AR546" s="244"/>
      <c r="AS546" s="10"/>
      <c r="AT546" s="32"/>
      <c r="AU546" s="10"/>
      <c r="AV546" s="244"/>
      <c r="AW546" s="10"/>
      <c r="AX546" s="244"/>
      <c r="AY546" s="7"/>
      <c r="AZ546" s="249"/>
      <c r="BA546" s="10"/>
      <c r="BB546" s="244"/>
      <c r="BC546" s="7"/>
      <c r="BD546" s="249"/>
      <c r="BE546" s="7"/>
      <c r="BF546" s="249"/>
      <c r="BG546" s="7"/>
      <c r="BH546" s="8"/>
      <c r="BI546" s="7"/>
      <c r="BJ546" s="249"/>
      <c r="BK546" s="7"/>
      <c r="BL546" s="249"/>
      <c r="BM546" s="7"/>
      <c r="BN546" s="249"/>
      <c r="BO546" s="7"/>
      <c r="BP546" s="249"/>
      <c r="BQ546" s="7"/>
      <c r="BR546" s="8"/>
      <c r="BS546" s="7"/>
      <c r="BT546" s="8"/>
      <c r="BV546" s="41"/>
      <c r="BW546" s="41">
        <f t="shared" si="45"/>
        <v>0</v>
      </c>
      <c r="BX546">
        <f t="shared" si="44"/>
        <v>0</v>
      </c>
      <c r="BZ546" s="39"/>
    </row>
    <row r="547" spans="1:78">
      <c r="A547">
        <v>474</v>
      </c>
      <c r="B547" s="6"/>
      <c r="C547" s="10"/>
      <c r="D547" s="32"/>
      <c r="E547" s="10"/>
      <c r="F547" s="32"/>
      <c r="G547" s="10"/>
      <c r="H547" s="32"/>
      <c r="I547" s="10"/>
      <c r="J547" s="32"/>
      <c r="K547" s="94"/>
      <c r="L547" s="32"/>
      <c r="M547" s="10"/>
      <c r="N547" s="32"/>
      <c r="O547" s="10"/>
      <c r="P547" s="32"/>
      <c r="Q547" s="10"/>
      <c r="R547" s="32"/>
      <c r="S547" s="10"/>
      <c r="T547" s="32"/>
      <c r="U547" s="10"/>
      <c r="V547" s="32"/>
      <c r="W547" s="10"/>
      <c r="X547" s="32"/>
      <c r="Y547" s="10"/>
      <c r="Z547" s="32"/>
      <c r="AA547" s="10"/>
      <c r="AB547" s="32"/>
      <c r="AC547" s="10"/>
      <c r="AD547" s="32"/>
      <c r="AE547" s="10"/>
      <c r="AF547" s="32"/>
      <c r="AG547" s="10"/>
      <c r="AH547" s="32"/>
      <c r="AI547" s="10"/>
      <c r="AJ547" s="32"/>
      <c r="AK547" s="10"/>
      <c r="AL547" s="32"/>
      <c r="AM547" s="10"/>
      <c r="AN547" s="32"/>
      <c r="AO547" s="10"/>
      <c r="AP547" s="32"/>
      <c r="AQ547" s="10"/>
      <c r="AR547" s="244"/>
      <c r="AS547" s="10"/>
      <c r="AT547" s="32"/>
      <c r="AU547" s="10"/>
      <c r="AV547" s="244"/>
      <c r="AW547" s="10"/>
      <c r="AX547" s="244"/>
      <c r="AY547" s="7"/>
      <c r="AZ547" s="249"/>
      <c r="BA547" s="10"/>
      <c r="BB547" s="244"/>
      <c r="BC547" s="7"/>
      <c r="BD547" s="249"/>
      <c r="BE547" s="7"/>
      <c r="BF547" s="249"/>
      <c r="BG547" s="7"/>
      <c r="BH547" s="8"/>
      <c r="BI547" s="7"/>
      <c r="BJ547" s="249"/>
      <c r="BK547" s="7"/>
      <c r="BL547" s="249"/>
      <c r="BM547" s="7"/>
      <c r="BN547" s="249"/>
      <c r="BO547" s="7"/>
      <c r="BP547" s="249"/>
      <c r="BQ547" s="7"/>
      <c r="BR547" s="8"/>
      <c r="BS547" s="7"/>
      <c r="BT547" s="8"/>
      <c r="BV547" s="41"/>
      <c r="BW547" s="41">
        <f t="shared" si="45"/>
        <v>0</v>
      </c>
      <c r="BX547">
        <f t="shared" si="44"/>
        <v>0</v>
      </c>
      <c r="BZ547" s="39"/>
    </row>
    <row r="548" spans="1:78">
      <c r="A548">
        <v>475</v>
      </c>
      <c r="B548" s="6"/>
      <c r="C548" s="10"/>
      <c r="D548" s="32"/>
      <c r="E548" s="10"/>
      <c r="F548" s="32"/>
      <c r="G548" s="10"/>
      <c r="H548" s="32"/>
      <c r="I548" s="10"/>
      <c r="J548" s="32"/>
      <c r="K548" s="94"/>
      <c r="L548" s="32"/>
      <c r="M548" s="10"/>
      <c r="N548" s="32"/>
      <c r="O548" s="10"/>
      <c r="P548" s="32"/>
      <c r="Q548" s="10"/>
      <c r="R548" s="32"/>
      <c r="S548" s="10"/>
      <c r="T548" s="32"/>
      <c r="U548" s="10"/>
      <c r="V548" s="32"/>
      <c r="W548" s="10"/>
      <c r="X548" s="32"/>
      <c r="Y548" s="10"/>
      <c r="Z548" s="32"/>
      <c r="AA548" s="10"/>
      <c r="AB548" s="32"/>
      <c r="AC548" s="10"/>
      <c r="AD548" s="32"/>
      <c r="AE548" s="10"/>
      <c r="AF548" s="32"/>
      <c r="AG548" s="10"/>
      <c r="AH548" s="32"/>
      <c r="AI548" s="10"/>
      <c r="AJ548" s="32"/>
      <c r="AK548" s="10"/>
      <c r="AL548" s="32"/>
      <c r="AM548" s="10"/>
      <c r="AN548" s="32"/>
      <c r="AO548" s="10"/>
      <c r="AP548" s="32"/>
      <c r="AQ548" s="10"/>
      <c r="AR548" s="244"/>
      <c r="AS548" s="10"/>
      <c r="AT548" s="32"/>
      <c r="AU548" s="10"/>
      <c r="AV548" s="244"/>
      <c r="AW548" s="10"/>
      <c r="AX548" s="244"/>
      <c r="AY548" s="7"/>
      <c r="AZ548" s="249"/>
      <c r="BA548" s="10"/>
      <c r="BB548" s="244"/>
      <c r="BC548" s="7"/>
      <c r="BD548" s="249"/>
      <c r="BE548" s="7"/>
      <c r="BF548" s="249"/>
      <c r="BG548" s="7"/>
      <c r="BH548" s="8"/>
      <c r="BI548" s="7"/>
      <c r="BJ548" s="249"/>
      <c r="BK548" s="7"/>
      <c r="BL548" s="249"/>
      <c r="BM548" s="7"/>
      <c r="BN548" s="249"/>
      <c r="BO548" s="7"/>
      <c r="BP548" s="249"/>
      <c r="BQ548" s="7"/>
      <c r="BR548" s="8"/>
      <c r="BS548" s="7"/>
      <c r="BT548" s="8"/>
      <c r="BV548" s="41"/>
      <c r="BW548" s="41">
        <f t="shared" si="45"/>
        <v>0</v>
      </c>
      <c r="BX548">
        <f t="shared" si="44"/>
        <v>0</v>
      </c>
      <c r="BZ548" s="39"/>
    </row>
    <row r="549" spans="1:78">
      <c r="A549">
        <v>476</v>
      </c>
      <c r="B549" s="6"/>
      <c r="C549" s="10"/>
      <c r="D549" s="32"/>
      <c r="E549" s="10"/>
      <c r="F549" s="32"/>
      <c r="G549" s="10"/>
      <c r="H549" s="32"/>
      <c r="I549" s="10"/>
      <c r="J549" s="32"/>
      <c r="K549" s="94"/>
      <c r="L549" s="32"/>
      <c r="M549" s="10"/>
      <c r="N549" s="32"/>
      <c r="O549" s="10"/>
      <c r="P549" s="32"/>
      <c r="Q549" s="10"/>
      <c r="R549" s="32"/>
      <c r="S549" s="10"/>
      <c r="T549" s="32"/>
      <c r="U549" s="10"/>
      <c r="V549" s="32"/>
      <c r="W549" s="10"/>
      <c r="X549" s="32"/>
      <c r="Y549" s="10"/>
      <c r="Z549" s="32"/>
      <c r="AA549" s="10"/>
      <c r="AB549" s="32"/>
      <c r="AC549" s="10"/>
      <c r="AD549" s="32"/>
      <c r="AE549" s="10"/>
      <c r="AF549" s="32"/>
      <c r="AG549" s="10"/>
      <c r="AH549" s="32"/>
      <c r="AI549" s="10"/>
      <c r="AJ549" s="32"/>
      <c r="AK549" s="10"/>
      <c r="AL549" s="32"/>
      <c r="AM549" s="10"/>
      <c r="AN549" s="32"/>
      <c r="AO549" s="10"/>
      <c r="AP549" s="32"/>
      <c r="AQ549" s="10"/>
      <c r="AR549" s="244"/>
      <c r="AS549" s="10"/>
      <c r="AT549" s="32"/>
      <c r="AU549" s="10"/>
      <c r="AV549" s="244"/>
      <c r="AW549" s="10"/>
      <c r="AX549" s="244"/>
      <c r="AY549" s="7"/>
      <c r="AZ549" s="249"/>
      <c r="BA549" s="10"/>
      <c r="BB549" s="244"/>
      <c r="BC549" s="7"/>
      <c r="BD549" s="249"/>
      <c r="BE549" s="7"/>
      <c r="BF549" s="249"/>
      <c r="BG549" s="7"/>
      <c r="BH549" s="8"/>
      <c r="BI549" s="7"/>
      <c r="BJ549" s="249"/>
      <c r="BK549" s="7"/>
      <c r="BL549" s="249"/>
      <c r="BM549" s="7"/>
      <c r="BN549" s="249"/>
      <c r="BO549" s="7"/>
      <c r="BP549" s="249"/>
      <c r="BQ549" s="7"/>
      <c r="BR549" s="8"/>
      <c r="BS549" s="7"/>
      <c r="BT549" s="8"/>
      <c r="BV549" s="41"/>
      <c r="BW549" s="41">
        <f t="shared" si="45"/>
        <v>0</v>
      </c>
      <c r="BX549">
        <f t="shared" si="44"/>
        <v>0</v>
      </c>
      <c r="BZ549" s="39"/>
    </row>
    <row r="550" spans="1:78">
      <c r="A550">
        <v>477</v>
      </c>
      <c r="B550" s="6"/>
      <c r="C550" s="10"/>
      <c r="D550" s="32"/>
      <c r="E550" s="10"/>
      <c r="F550" s="32"/>
      <c r="G550" s="10"/>
      <c r="H550" s="32"/>
      <c r="I550" s="10"/>
      <c r="J550" s="32"/>
      <c r="K550" s="10"/>
      <c r="L550" s="32"/>
      <c r="M550" s="10"/>
      <c r="N550" s="32"/>
      <c r="O550" s="10"/>
      <c r="P550" s="32"/>
      <c r="Q550" s="10"/>
      <c r="R550" s="32"/>
      <c r="S550" s="10"/>
      <c r="T550" s="32"/>
      <c r="U550" s="10"/>
      <c r="V550" s="32"/>
      <c r="W550" s="10"/>
      <c r="X550" s="32"/>
      <c r="Y550" s="10"/>
      <c r="Z550" s="32"/>
      <c r="AA550" s="10"/>
      <c r="AB550" s="32"/>
      <c r="AC550" s="10"/>
      <c r="AD550" s="32"/>
      <c r="AE550" s="10"/>
      <c r="AF550" s="32"/>
      <c r="AG550" s="10"/>
      <c r="AH550" s="32"/>
      <c r="AI550" s="10"/>
      <c r="AJ550" s="32"/>
      <c r="AK550" s="10"/>
      <c r="AL550" s="32"/>
      <c r="AM550" s="10"/>
      <c r="AN550" s="32"/>
      <c r="AO550" s="10"/>
      <c r="AP550" s="32"/>
      <c r="AQ550" s="10"/>
      <c r="AR550" s="244"/>
      <c r="AS550" s="10"/>
      <c r="AT550" s="32"/>
      <c r="AU550" s="10"/>
      <c r="AV550" s="244"/>
      <c r="AW550" s="10"/>
      <c r="AX550" s="244"/>
      <c r="AY550" s="7"/>
      <c r="AZ550" s="249"/>
      <c r="BA550" s="10"/>
      <c r="BB550" s="244"/>
      <c r="BC550" s="7"/>
      <c r="BD550" s="249"/>
      <c r="BE550" s="7"/>
      <c r="BF550" s="249"/>
      <c r="BG550" s="7"/>
      <c r="BH550" s="8"/>
      <c r="BI550" s="7"/>
      <c r="BJ550" s="249"/>
      <c r="BK550" s="7"/>
      <c r="BL550" s="249"/>
      <c r="BM550" s="7"/>
      <c r="BN550" s="249"/>
      <c r="BO550" s="7"/>
      <c r="BP550" s="249"/>
      <c r="BQ550" s="7"/>
      <c r="BR550" s="8"/>
      <c r="BS550" s="7"/>
      <c r="BT550" s="8"/>
      <c r="BV550" s="41"/>
      <c r="BW550" s="41">
        <f t="shared" si="45"/>
        <v>0</v>
      </c>
      <c r="BX550">
        <f t="shared" si="44"/>
        <v>0</v>
      </c>
    </row>
    <row r="551" spans="1:78">
      <c r="A551">
        <v>478</v>
      </c>
      <c r="B551" s="6"/>
      <c r="C551" s="10"/>
      <c r="D551" s="32"/>
      <c r="E551" s="10"/>
      <c r="F551" s="32"/>
      <c r="G551" s="10"/>
      <c r="H551" s="32"/>
      <c r="I551" s="10"/>
      <c r="J551" s="32"/>
      <c r="K551" s="10"/>
      <c r="L551" s="32"/>
      <c r="M551" s="10"/>
      <c r="N551" s="32"/>
      <c r="O551" s="10"/>
      <c r="P551" s="32"/>
      <c r="Q551" s="10"/>
      <c r="R551" s="32"/>
      <c r="S551" s="10"/>
      <c r="T551" s="32"/>
      <c r="U551" s="10"/>
      <c r="V551" s="32"/>
      <c r="W551" s="10"/>
      <c r="X551" s="32"/>
      <c r="Y551" s="10"/>
      <c r="Z551" s="32"/>
      <c r="AA551" s="10"/>
      <c r="AB551" s="32"/>
      <c r="AC551" s="10"/>
      <c r="AD551" s="32"/>
      <c r="AE551" s="10"/>
      <c r="AF551" s="32"/>
      <c r="AG551" s="10"/>
      <c r="AH551" s="32"/>
      <c r="AI551" s="10"/>
      <c r="AJ551" s="32"/>
      <c r="AK551" s="10"/>
      <c r="AL551" s="32"/>
      <c r="AM551" s="10"/>
      <c r="AN551" s="32"/>
      <c r="AO551" s="10"/>
      <c r="AP551" s="32"/>
      <c r="AQ551" s="10"/>
      <c r="AR551" s="244"/>
      <c r="AS551" s="10"/>
      <c r="AT551" s="32"/>
      <c r="AU551" s="10"/>
      <c r="AV551" s="244"/>
      <c r="AW551" s="10"/>
      <c r="AX551" s="244"/>
      <c r="AY551" s="7"/>
      <c r="AZ551" s="249"/>
      <c r="BA551" s="10"/>
      <c r="BB551" s="244"/>
      <c r="BC551" s="7"/>
      <c r="BD551" s="249"/>
      <c r="BE551" s="7"/>
      <c r="BF551" s="249"/>
      <c r="BG551" s="7"/>
      <c r="BH551" s="8"/>
      <c r="BI551" s="7"/>
      <c r="BJ551" s="249"/>
      <c r="BK551" s="7"/>
      <c r="BL551" s="249"/>
      <c r="BM551" s="7"/>
      <c r="BN551" s="249"/>
      <c r="BO551" s="7"/>
      <c r="BP551" s="249"/>
      <c r="BQ551" s="7"/>
      <c r="BR551" s="8"/>
      <c r="BS551" s="7"/>
      <c r="BT551" s="8"/>
      <c r="BV551" s="41"/>
      <c r="BW551" s="41">
        <f t="shared" si="45"/>
        <v>0</v>
      </c>
      <c r="BX551">
        <f t="shared" si="44"/>
        <v>0</v>
      </c>
    </row>
    <row r="552" spans="1:78">
      <c r="A552">
        <v>479</v>
      </c>
      <c r="B552" s="6"/>
      <c r="C552" s="10"/>
      <c r="D552" s="32"/>
      <c r="E552" s="10"/>
      <c r="F552" s="32"/>
      <c r="G552" s="10"/>
      <c r="H552" s="32"/>
      <c r="I552" s="10"/>
      <c r="J552" s="32"/>
      <c r="K552" s="10"/>
      <c r="L552" s="32"/>
      <c r="M552" s="10"/>
      <c r="N552" s="32"/>
      <c r="O552" s="10"/>
      <c r="P552" s="32"/>
      <c r="Q552" s="10"/>
      <c r="R552" s="32"/>
      <c r="S552" s="10"/>
      <c r="T552" s="32"/>
      <c r="U552" s="10"/>
      <c r="V552" s="32"/>
      <c r="W552" s="10"/>
      <c r="X552" s="32"/>
      <c r="Y552" s="10"/>
      <c r="Z552" s="32"/>
      <c r="AA552" s="10"/>
      <c r="AB552" s="32"/>
      <c r="AC552" s="10"/>
      <c r="AD552" s="32"/>
      <c r="AE552" s="10"/>
      <c r="AF552" s="32"/>
      <c r="AG552" s="10"/>
      <c r="AH552" s="32"/>
      <c r="AI552" s="10"/>
      <c r="AJ552" s="32"/>
      <c r="AK552" s="10"/>
      <c r="AL552" s="32"/>
      <c r="AM552" s="10"/>
      <c r="AN552" s="32"/>
      <c r="AO552" s="10"/>
      <c r="AP552" s="32"/>
      <c r="AQ552" s="10"/>
      <c r="AR552" s="244"/>
      <c r="AS552" s="10"/>
      <c r="AT552" s="32"/>
      <c r="AU552" s="10"/>
      <c r="AV552" s="244"/>
      <c r="AW552" s="10"/>
      <c r="AX552" s="244"/>
      <c r="AY552" s="7"/>
      <c r="AZ552" s="249"/>
      <c r="BA552" s="10"/>
      <c r="BB552" s="244"/>
      <c r="BC552" s="7"/>
      <c r="BD552" s="249"/>
      <c r="BE552" s="7"/>
      <c r="BF552" s="249"/>
      <c r="BG552" s="7"/>
      <c r="BH552" s="8"/>
      <c r="BI552" s="7"/>
      <c r="BJ552" s="249"/>
      <c r="BK552" s="7"/>
      <c r="BL552" s="249"/>
      <c r="BM552" s="7"/>
      <c r="BN552" s="249"/>
      <c r="BO552" s="7"/>
      <c r="BP552" s="249"/>
      <c r="BQ552" s="7"/>
      <c r="BR552" s="8"/>
      <c r="BS552" s="7"/>
      <c r="BT552" s="8"/>
      <c r="BV552" s="41"/>
      <c r="BW552" s="41">
        <f t="shared" si="45"/>
        <v>0</v>
      </c>
      <c r="BX552">
        <f t="shared" si="44"/>
        <v>0</v>
      </c>
    </row>
    <row r="553" spans="1:78">
      <c r="A553">
        <v>480</v>
      </c>
      <c r="B553" s="6"/>
      <c r="C553" s="10"/>
      <c r="D553" s="32"/>
      <c r="E553" s="10"/>
      <c r="F553" s="32"/>
      <c r="G553" s="10"/>
      <c r="H553" s="32"/>
      <c r="I553" s="10"/>
      <c r="J553" s="32"/>
      <c r="K553" s="10"/>
      <c r="L553" s="32"/>
      <c r="M553" s="10"/>
      <c r="N553" s="32"/>
      <c r="O553" s="10"/>
      <c r="P553" s="32"/>
      <c r="Q553" s="10"/>
      <c r="R553" s="32"/>
      <c r="S553" s="10"/>
      <c r="T553" s="32"/>
      <c r="U553" s="10"/>
      <c r="V553" s="32"/>
      <c r="W553" s="10"/>
      <c r="X553" s="32"/>
      <c r="Y553" s="10"/>
      <c r="Z553" s="32"/>
      <c r="AA553" s="10"/>
      <c r="AB553" s="32"/>
      <c r="AC553" s="10"/>
      <c r="AD553" s="32"/>
      <c r="AE553" s="10"/>
      <c r="AF553" s="32"/>
      <c r="AG553" s="10"/>
      <c r="AH553" s="32"/>
      <c r="AI553" s="10"/>
      <c r="AJ553" s="32"/>
      <c r="AK553" s="10"/>
      <c r="AL553" s="32"/>
      <c r="AM553" s="10"/>
      <c r="AN553" s="32"/>
      <c r="AO553" s="10"/>
      <c r="AP553" s="32"/>
      <c r="AQ553" s="10"/>
      <c r="AR553" s="244"/>
      <c r="AS553" s="10"/>
      <c r="AT553" s="32"/>
      <c r="AU553" s="10"/>
      <c r="AV553" s="244"/>
      <c r="AW553" s="10"/>
      <c r="AX553" s="244"/>
      <c r="AY553" s="7"/>
      <c r="AZ553" s="249"/>
      <c r="BA553" s="10"/>
      <c r="BB553" s="244"/>
      <c r="BC553" s="7"/>
      <c r="BD553" s="249"/>
      <c r="BE553" s="7"/>
      <c r="BF553" s="249"/>
      <c r="BG553" s="7"/>
      <c r="BH553" s="8"/>
      <c r="BI553" s="7"/>
      <c r="BJ553" s="249"/>
      <c r="BK553" s="7"/>
      <c r="BL553" s="249"/>
      <c r="BM553" s="7"/>
      <c r="BN553" s="249"/>
      <c r="BO553" s="7"/>
      <c r="BP553" s="249"/>
      <c r="BQ553" s="7"/>
      <c r="BR553" s="8"/>
      <c r="BS553" s="7"/>
      <c r="BT553" s="8"/>
      <c r="BV553" s="41"/>
      <c r="BW553" s="41">
        <f t="shared" si="45"/>
        <v>0</v>
      </c>
      <c r="BX553">
        <f t="shared" si="44"/>
        <v>0</v>
      </c>
    </row>
    <row r="554" spans="1:78">
      <c r="A554">
        <v>481</v>
      </c>
      <c r="B554" s="6"/>
      <c r="C554" s="10"/>
      <c r="D554" s="32"/>
      <c r="E554" s="10"/>
      <c r="F554" s="32"/>
      <c r="G554" s="10"/>
      <c r="H554" s="32"/>
      <c r="I554" s="10"/>
      <c r="J554" s="32"/>
      <c r="K554" s="94"/>
      <c r="L554" s="32"/>
      <c r="M554" s="10"/>
      <c r="N554" s="32"/>
      <c r="O554" s="10"/>
      <c r="P554" s="32"/>
      <c r="Q554" s="10"/>
      <c r="R554" s="32"/>
      <c r="S554" s="10"/>
      <c r="T554" s="32"/>
      <c r="U554" s="10"/>
      <c r="V554" s="32"/>
      <c r="W554" s="10"/>
      <c r="X554" s="32"/>
      <c r="Y554" s="10"/>
      <c r="Z554" s="32"/>
      <c r="AA554" s="10"/>
      <c r="AB554" s="32"/>
      <c r="AC554" s="10"/>
      <c r="AD554" s="32"/>
      <c r="AE554" s="10"/>
      <c r="AF554" s="32"/>
      <c r="AG554" s="10"/>
      <c r="AH554" s="32"/>
      <c r="AI554" s="10"/>
      <c r="AJ554" s="32"/>
      <c r="AK554" s="10"/>
      <c r="AL554" s="32"/>
      <c r="AM554" s="10"/>
      <c r="AN554" s="32"/>
      <c r="AO554" s="10"/>
      <c r="AP554" s="32"/>
      <c r="AQ554" s="10"/>
      <c r="AR554" s="244"/>
      <c r="AS554" s="10"/>
      <c r="AT554" s="32"/>
      <c r="AU554" s="10"/>
      <c r="AV554" s="244"/>
      <c r="AW554" s="10"/>
      <c r="AX554" s="244"/>
      <c r="AY554" s="7"/>
      <c r="AZ554" s="249"/>
      <c r="BA554" s="10"/>
      <c r="BB554" s="244"/>
      <c r="BC554" s="7"/>
      <c r="BD554" s="249"/>
      <c r="BE554" s="7"/>
      <c r="BF554" s="249"/>
      <c r="BG554" s="7"/>
      <c r="BH554" s="8"/>
      <c r="BI554" s="7"/>
      <c r="BJ554" s="249"/>
      <c r="BK554" s="7"/>
      <c r="BL554" s="249"/>
      <c r="BM554" s="7"/>
      <c r="BN554" s="249"/>
      <c r="BO554" s="7"/>
      <c r="BP554" s="249"/>
      <c r="BQ554" s="7"/>
      <c r="BR554" s="8"/>
      <c r="BS554" s="7"/>
      <c r="BT554" s="8"/>
      <c r="BV554" s="41"/>
      <c r="BW554" s="41">
        <f t="shared" si="45"/>
        <v>0</v>
      </c>
      <c r="BX554">
        <f t="shared" si="44"/>
        <v>0</v>
      </c>
      <c r="BZ554" s="39"/>
    </row>
    <row r="555" spans="1:78">
      <c r="A555">
        <v>482</v>
      </c>
      <c r="B555" s="6"/>
      <c r="C555" s="10"/>
      <c r="D555" s="32"/>
      <c r="E555" s="10"/>
      <c r="F555" s="32"/>
      <c r="G555" s="10"/>
      <c r="H555" s="32"/>
      <c r="I555" s="10"/>
      <c r="J555" s="32"/>
      <c r="K555" s="10"/>
      <c r="L555" s="32"/>
      <c r="M555" s="10"/>
      <c r="N555" s="32"/>
      <c r="O555" s="10"/>
      <c r="P555" s="32"/>
      <c r="Q555" s="10"/>
      <c r="R555" s="32"/>
      <c r="S555" s="10"/>
      <c r="T555" s="32"/>
      <c r="U555" s="10"/>
      <c r="V555" s="32"/>
      <c r="W555" s="10"/>
      <c r="X555" s="32"/>
      <c r="Y555" s="10"/>
      <c r="Z555" s="32"/>
      <c r="AA555" s="10"/>
      <c r="AB555" s="32"/>
      <c r="AC555" s="10"/>
      <c r="AD555" s="32"/>
      <c r="AE555" s="10"/>
      <c r="AF555" s="32"/>
      <c r="AG555" s="10"/>
      <c r="AH555" s="32"/>
      <c r="AI555" s="10"/>
      <c r="AJ555" s="32"/>
      <c r="AK555" s="10"/>
      <c r="AL555" s="32"/>
      <c r="AM555" s="10"/>
      <c r="AN555" s="32"/>
      <c r="AO555" s="10"/>
      <c r="AP555" s="32"/>
      <c r="AQ555" s="10"/>
      <c r="AR555" s="244"/>
      <c r="AS555" s="10"/>
      <c r="AT555" s="32"/>
      <c r="AU555" s="10"/>
      <c r="AV555" s="244"/>
      <c r="AW555" s="10"/>
      <c r="AX555" s="244"/>
      <c r="AY555" s="7"/>
      <c r="AZ555" s="249"/>
      <c r="BA555" s="10"/>
      <c r="BB555" s="244"/>
      <c r="BC555" s="7"/>
      <c r="BD555" s="249"/>
      <c r="BE555" s="7"/>
      <c r="BF555" s="249"/>
      <c r="BG555" s="7"/>
      <c r="BH555" s="8"/>
      <c r="BI555" s="7"/>
      <c r="BJ555" s="249"/>
      <c r="BK555" s="7"/>
      <c r="BL555" s="249"/>
      <c r="BM555" s="7"/>
      <c r="BN555" s="249"/>
      <c r="BO555" s="7"/>
      <c r="BP555" s="249"/>
      <c r="BQ555" s="7"/>
      <c r="BR555" s="8"/>
      <c r="BS555" s="7"/>
      <c r="BT555" s="8"/>
      <c r="BV555" s="41"/>
      <c r="BW555" s="41">
        <f t="shared" si="45"/>
        <v>0</v>
      </c>
      <c r="BX555">
        <f t="shared" si="44"/>
        <v>0</v>
      </c>
    </row>
    <row r="556" spans="1:78">
      <c r="A556">
        <v>483</v>
      </c>
      <c r="B556" s="6"/>
      <c r="C556" s="10"/>
      <c r="D556" s="32"/>
      <c r="E556" s="10"/>
      <c r="F556" s="32"/>
      <c r="G556" s="10"/>
      <c r="H556" s="32"/>
      <c r="I556" s="10"/>
      <c r="J556" s="32"/>
      <c r="K556" s="10"/>
      <c r="L556" s="32"/>
      <c r="M556" s="10"/>
      <c r="N556" s="32"/>
      <c r="O556" s="10"/>
      <c r="P556" s="32"/>
      <c r="Q556" s="10"/>
      <c r="R556" s="32"/>
      <c r="S556" s="10"/>
      <c r="T556" s="32"/>
      <c r="U556" s="10"/>
      <c r="V556" s="32"/>
      <c r="W556" s="10"/>
      <c r="X556" s="32"/>
      <c r="Y556" s="10"/>
      <c r="Z556" s="32"/>
      <c r="AA556" s="10"/>
      <c r="AB556" s="32"/>
      <c r="AC556" s="10"/>
      <c r="AD556" s="32"/>
      <c r="AE556" s="10"/>
      <c r="AF556" s="32"/>
      <c r="AG556" s="10"/>
      <c r="AH556" s="32"/>
      <c r="AI556" s="10"/>
      <c r="AJ556" s="32"/>
      <c r="AK556" s="10"/>
      <c r="AL556" s="32"/>
      <c r="AM556" s="10"/>
      <c r="AN556" s="32"/>
      <c r="AO556" s="10"/>
      <c r="AP556" s="32"/>
      <c r="AQ556" s="10"/>
      <c r="AR556" s="244"/>
      <c r="AS556" s="10"/>
      <c r="AT556" s="32"/>
      <c r="AU556" s="10"/>
      <c r="AV556" s="244"/>
      <c r="AW556" s="10"/>
      <c r="AX556" s="244"/>
      <c r="AY556" s="7"/>
      <c r="AZ556" s="249"/>
      <c r="BA556" s="10"/>
      <c r="BB556" s="244"/>
      <c r="BC556" s="7"/>
      <c r="BD556" s="249"/>
      <c r="BE556" s="7"/>
      <c r="BF556" s="249"/>
      <c r="BG556" s="7"/>
      <c r="BH556" s="8"/>
      <c r="BI556" s="7"/>
      <c r="BJ556" s="249"/>
      <c r="BK556" s="7"/>
      <c r="BL556" s="249"/>
      <c r="BM556" s="7"/>
      <c r="BN556" s="249"/>
      <c r="BO556" s="7"/>
      <c r="BP556" s="249"/>
      <c r="BQ556" s="7"/>
      <c r="BR556" s="8"/>
      <c r="BS556" s="7"/>
      <c r="BT556" s="8"/>
      <c r="BV556" s="41"/>
      <c r="BW556" s="41">
        <f t="shared" si="45"/>
        <v>0</v>
      </c>
      <c r="BX556">
        <f t="shared" si="44"/>
        <v>0</v>
      </c>
    </row>
    <row r="557" spans="1:78">
      <c r="A557">
        <v>484</v>
      </c>
      <c r="B557" s="6"/>
      <c r="C557" s="10"/>
      <c r="D557" s="32"/>
      <c r="E557" s="10"/>
      <c r="F557" s="32"/>
      <c r="G557" s="10"/>
      <c r="H557" s="32"/>
      <c r="I557" s="10"/>
      <c r="J557" s="32"/>
      <c r="K557" s="10"/>
      <c r="L557" s="32"/>
      <c r="M557" s="10"/>
      <c r="N557" s="32"/>
      <c r="O557" s="10"/>
      <c r="P557" s="32"/>
      <c r="Q557" s="10"/>
      <c r="R557" s="32"/>
      <c r="S557" s="10"/>
      <c r="T557" s="32"/>
      <c r="U557" s="10"/>
      <c r="V557" s="32"/>
      <c r="W557" s="10"/>
      <c r="X557" s="32"/>
      <c r="Y557" s="10"/>
      <c r="Z557" s="32"/>
      <c r="AA557" s="10"/>
      <c r="AB557" s="32"/>
      <c r="AC557" s="10"/>
      <c r="AD557" s="32"/>
      <c r="AE557" s="10"/>
      <c r="AF557" s="32"/>
      <c r="AG557" s="10"/>
      <c r="AH557" s="32"/>
      <c r="AI557" s="10"/>
      <c r="AJ557" s="32"/>
      <c r="AK557" s="10"/>
      <c r="AL557" s="32"/>
      <c r="AM557" s="10"/>
      <c r="AN557" s="32"/>
      <c r="AO557" s="10"/>
      <c r="AP557" s="32"/>
      <c r="AQ557" s="10"/>
      <c r="AR557" s="244"/>
      <c r="AS557" s="10"/>
      <c r="AT557" s="32"/>
      <c r="AU557" s="10"/>
      <c r="AV557" s="244"/>
      <c r="AW557" s="10"/>
      <c r="AX557" s="244"/>
      <c r="AY557" s="7"/>
      <c r="AZ557" s="249"/>
      <c r="BA557" s="10"/>
      <c r="BB557" s="244"/>
      <c r="BC557" s="7"/>
      <c r="BD557" s="249"/>
      <c r="BE557" s="7"/>
      <c r="BF557" s="249"/>
      <c r="BG557" s="7"/>
      <c r="BH557" s="8"/>
      <c r="BI557" s="7"/>
      <c r="BJ557" s="249"/>
      <c r="BK557" s="7"/>
      <c r="BL557" s="249"/>
      <c r="BM557" s="7"/>
      <c r="BN557" s="249"/>
      <c r="BO557" s="7"/>
      <c r="BP557" s="249"/>
      <c r="BQ557" s="7"/>
      <c r="BR557" s="8"/>
      <c r="BS557" s="7"/>
      <c r="BT557" s="8"/>
      <c r="BV557" s="41"/>
      <c r="BW557" s="41">
        <f t="shared" si="45"/>
        <v>0</v>
      </c>
      <c r="BX557">
        <f t="shared" si="44"/>
        <v>0</v>
      </c>
    </row>
    <row r="558" spans="1:78">
      <c r="A558">
        <v>485</v>
      </c>
      <c r="B558" s="6"/>
      <c r="C558" s="10"/>
      <c r="D558" s="32"/>
      <c r="E558" s="10"/>
      <c r="F558" s="32"/>
      <c r="G558" s="10"/>
      <c r="H558" s="32"/>
      <c r="I558" s="10"/>
      <c r="J558" s="32"/>
      <c r="K558" s="10"/>
      <c r="L558" s="32"/>
      <c r="M558" s="10"/>
      <c r="N558" s="32"/>
      <c r="O558" s="10"/>
      <c r="P558" s="32"/>
      <c r="Q558" s="10"/>
      <c r="R558" s="32"/>
      <c r="S558" s="10"/>
      <c r="T558" s="32"/>
      <c r="U558" s="10"/>
      <c r="V558" s="32"/>
      <c r="W558" s="10"/>
      <c r="X558" s="32"/>
      <c r="Y558" s="10"/>
      <c r="Z558" s="32"/>
      <c r="AA558" s="10"/>
      <c r="AB558" s="32"/>
      <c r="AC558" s="10"/>
      <c r="AD558" s="32"/>
      <c r="AE558" s="10"/>
      <c r="AF558" s="32"/>
      <c r="AG558" s="10"/>
      <c r="AH558" s="32"/>
      <c r="AI558" s="10"/>
      <c r="AJ558" s="32"/>
      <c r="AK558" s="10"/>
      <c r="AL558" s="32"/>
      <c r="AM558" s="10"/>
      <c r="AN558" s="32"/>
      <c r="AO558" s="10"/>
      <c r="AP558" s="32"/>
      <c r="AQ558" s="10"/>
      <c r="AR558" s="244"/>
      <c r="AS558" s="10"/>
      <c r="AT558" s="32"/>
      <c r="AU558" s="10"/>
      <c r="AV558" s="244"/>
      <c r="AW558" s="10"/>
      <c r="AX558" s="244"/>
      <c r="AY558" s="7"/>
      <c r="AZ558" s="249"/>
      <c r="BA558" s="10"/>
      <c r="BB558" s="244"/>
      <c r="BC558" s="7"/>
      <c r="BD558" s="249"/>
      <c r="BE558" s="7"/>
      <c r="BF558" s="249"/>
      <c r="BG558" s="7"/>
      <c r="BH558" s="8"/>
      <c r="BI558" s="7"/>
      <c r="BJ558" s="249"/>
      <c r="BK558" s="7"/>
      <c r="BL558" s="249"/>
      <c r="BM558" s="7"/>
      <c r="BN558" s="249"/>
      <c r="BO558" s="7"/>
      <c r="BP558" s="249"/>
      <c r="BQ558" s="7"/>
      <c r="BR558" s="8"/>
      <c r="BS558" s="7"/>
      <c r="BT558" s="8"/>
      <c r="BV558" s="41"/>
      <c r="BW558" s="41">
        <f t="shared" si="45"/>
        <v>0</v>
      </c>
      <c r="BX558">
        <f t="shared" si="44"/>
        <v>0</v>
      </c>
    </row>
    <row r="559" spans="1:78">
      <c r="A559">
        <v>486</v>
      </c>
      <c r="B559" s="6"/>
      <c r="C559" s="10"/>
      <c r="D559" s="32"/>
      <c r="E559" s="10"/>
      <c r="F559" s="32"/>
      <c r="G559" s="10"/>
      <c r="H559" s="32"/>
      <c r="I559" s="10"/>
      <c r="J559" s="32"/>
      <c r="K559" s="10"/>
      <c r="L559" s="32"/>
      <c r="M559" s="10"/>
      <c r="N559" s="32"/>
      <c r="O559" s="10"/>
      <c r="P559" s="32"/>
      <c r="Q559" s="10"/>
      <c r="R559" s="32"/>
      <c r="S559" s="10"/>
      <c r="T559" s="32"/>
      <c r="U559" s="10"/>
      <c r="V559" s="32"/>
      <c r="W559" s="10"/>
      <c r="X559" s="32"/>
      <c r="Y559" s="10"/>
      <c r="Z559" s="32"/>
      <c r="AA559" s="10"/>
      <c r="AB559" s="32"/>
      <c r="AC559" s="10"/>
      <c r="AD559" s="32"/>
      <c r="AE559" s="10"/>
      <c r="AF559" s="32"/>
      <c r="AG559" s="10"/>
      <c r="AH559" s="32"/>
      <c r="AI559" s="10"/>
      <c r="AJ559" s="32"/>
      <c r="AK559" s="10"/>
      <c r="AL559" s="32"/>
      <c r="AM559" s="10"/>
      <c r="AN559" s="32"/>
      <c r="AO559" s="10"/>
      <c r="AP559" s="32"/>
      <c r="AQ559" s="10"/>
      <c r="AR559" s="244"/>
      <c r="AS559" s="10"/>
      <c r="AT559" s="32"/>
      <c r="AU559" s="10"/>
      <c r="AV559" s="244"/>
      <c r="AW559" s="10"/>
      <c r="AX559" s="244"/>
      <c r="AY559" s="7"/>
      <c r="AZ559" s="249"/>
      <c r="BA559" s="10"/>
      <c r="BB559" s="244"/>
      <c r="BC559" s="7"/>
      <c r="BD559" s="249"/>
      <c r="BE559" s="7"/>
      <c r="BF559" s="249"/>
      <c r="BG559" s="7"/>
      <c r="BH559" s="8"/>
      <c r="BI559" s="7"/>
      <c r="BJ559" s="249"/>
      <c r="BK559" s="7"/>
      <c r="BL559" s="249"/>
      <c r="BM559" s="7"/>
      <c r="BN559" s="249"/>
      <c r="BO559" s="7"/>
      <c r="BP559" s="249"/>
      <c r="BQ559" s="7"/>
      <c r="BR559" s="8"/>
      <c r="BS559" s="7"/>
      <c r="BT559" s="8"/>
      <c r="BV559" s="41"/>
      <c r="BW559" s="41">
        <f t="shared" si="45"/>
        <v>0</v>
      </c>
      <c r="BX559">
        <f t="shared" si="44"/>
        <v>0</v>
      </c>
    </row>
    <row r="560" spans="1:78">
      <c r="A560">
        <v>487</v>
      </c>
      <c r="B560" s="6"/>
      <c r="C560" s="10"/>
      <c r="D560" s="32"/>
      <c r="E560" s="10"/>
      <c r="F560" s="32"/>
      <c r="G560" s="10"/>
      <c r="H560" s="32"/>
      <c r="I560" s="10"/>
      <c r="J560" s="32"/>
      <c r="K560" s="10"/>
      <c r="L560" s="32"/>
      <c r="M560" s="10"/>
      <c r="N560" s="32"/>
      <c r="O560" s="10"/>
      <c r="P560" s="32"/>
      <c r="Q560" s="10"/>
      <c r="R560" s="32"/>
      <c r="S560" s="10"/>
      <c r="T560" s="32"/>
      <c r="U560" s="10"/>
      <c r="V560" s="32"/>
      <c r="W560" s="10"/>
      <c r="X560" s="32"/>
      <c r="Y560" s="10"/>
      <c r="Z560" s="32"/>
      <c r="AA560" s="10"/>
      <c r="AB560" s="32"/>
      <c r="AC560" s="10"/>
      <c r="AD560" s="32"/>
      <c r="AE560" s="10"/>
      <c r="AF560" s="32"/>
      <c r="AG560" s="10"/>
      <c r="AH560" s="32"/>
      <c r="AI560" s="10"/>
      <c r="AJ560" s="32"/>
      <c r="AK560" s="10"/>
      <c r="AL560" s="32"/>
      <c r="AM560" s="10"/>
      <c r="AN560" s="32"/>
      <c r="AO560" s="10"/>
      <c r="AP560" s="32"/>
      <c r="AQ560" s="10"/>
      <c r="AR560" s="244"/>
      <c r="AS560" s="10"/>
      <c r="AT560" s="32"/>
      <c r="AU560" s="10"/>
      <c r="AV560" s="244"/>
      <c r="AW560" s="10"/>
      <c r="AX560" s="244"/>
      <c r="AY560" s="7"/>
      <c r="AZ560" s="249"/>
      <c r="BA560" s="10"/>
      <c r="BB560" s="244"/>
      <c r="BC560" s="7"/>
      <c r="BD560" s="249"/>
      <c r="BE560" s="7"/>
      <c r="BF560" s="249"/>
      <c r="BG560" s="7"/>
      <c r="BH560" s="8"/>
      <c r="BI560" s="7"/>
      <c r="BJ560" s="249"/>
      <c r="BK560" s="7"/>
      <c r="BL560" s="249"/>
      <c r="BM560" s="7"/>
      <c r="BN560" s="249"/>
      <c r="BO560" s="7"/>
      <c r="BP560" s="249"/>
      <c r="BQ560" s="7"/>
      <c r="BR560" s="8"/>
      <c r="BS560" s="7"/>
      <c r="BT560" s="8"/>
      <c r="BV560" s="41"/>
      <c r="BW560" s="41">
        <f t="shared" si="45"/>
        <v>0</v>
      </c>
      <c r="BX560">
        <f t="shared" si="44"/>
        <v>0</v>
      </c>
    </row>
    <row r="561" spans="1:78">
      <c r="A561">
        <v>488</v>
      </c>
      <c r="B561" s="6"/>
      <c r="C561" s="10"/>
      <c r="D561" s="32"/>
      <c r="E561" s="10"/>
      <c r="F561" s="32"/>
      <c r="G561" s="10"/>
      <c r="H561" s="32"/>
      <c r="I561" s="10"/>
      <c r="J561" s="32"/>
      <c r="K561" s="10"/>
      <c r="L561" s="32"/>
      <c r="M561" s="10"/>
      <c r="N561" s="32"/>
      <c r="O561" s="10"/>
      <c r="P561" s="32"/>
      <c r="Q561" s="10"/>
      <c r="R561" s="32"/>
      <c r="S561" s="10"/>
      <c r="T561" s="32"/>
      <c r="U561" s="10"/>
      <c r="V561" s="32"/>
      <c r="W561" s="10"/>
      <c r="X561" s="32"/>
      <c r="Y561" s="10"/>
      <c r="Z561" s="32"/>
      <c r="AA561" s="10"/>
      <c r="AB561" s="32"/>
      <c r="AC561" s="10"/>
      <c r="AD561" s="32"/>
      <c r="AE561" s="10"/>
      <c r="AF561" s="32"/>
      <c r="AG561" s="10"/>
      <c r="AH561" s="32"/>
      <c r="AI561" s="10"/>
      <c r="AJ561" s="32"/>
      <c r="AK561" s="10"/>
      <c r="AL561" s="32"/>
      <c r="AM561" s="10"/>
      <c r="AN561" s="32"/>
      <c r="AO561" s="10"/>
      <c r="AP561" s="32"/>
      <c r="AQ561" s="10"/>
      <c r="AR561" s="244"/>
      <c r="AS561" s="10"/>
      <c r="AT561" s="32"/>
      <c r="AU561" s="10"/>
      <c r="AV561" s="244"/>
      <c r="AW561" s="10"/>
      <c r="AX561" s="244"/>
      <c r="AY561" s="7"/>
      <c r="AZ561" s="249"/>
      <c r="BA561" s="10"/>
      <c r="BB561" s="244"/>
      <c r="BC561" s="7"/>
      <c r="BD561" s="249"/>
      <c r="BE561" s="7"/>
      <c r="BF561" s="249"/>
      <c r="BG561" s="7"/>
      <c r="BH561" s="8"/>
      <c r="BI561" s="7"/>
      <c r="BJ561" s="249"/>
      <c r="BK561" s="7"/>
      <c r="BL561" s="249"/>
      <c r="BM561" s="7"/>
      <c r="BN561" s="249"/>
      <c r="BO561" s="7"/>
      <c r="BP561" s="249"/>
      <c r="BQ561" s="7"/>
      <c r="BR561" s="8"/>
      <c r="BS561" s="7"/>
      <c r="BT561" s="8"/>
      <c r="BV561" s="41"/>
      <c r="BW561" s="41">
        <f t="shared" si="45"/>
        <v>0</v>
      </c>
      <c r="BX561">
        <f t="shared" si="44"/>
        <v>0</v>
      </c>
    </row>
    <row r="562" spans="1:78">
      <c r="A562">
        <v>489</v>
      </c>
      <c r="B562" s="6"/>
      <c r="C562" s="10"/>
      <c r="D562" s="32"/>
      <c r="E562" s="10"/>
      <c r="F562" s="32"/>
      <c r="G562" s="10"/>
      <c r="H562" s="32"/>
      <c r="I562" s="10"/>
      <c r="J562" s="32"/>
      <c r="K562" s="10"/>
      <c r="L562" s="32"/>
      <c r="M562" s="10"/>
      <c r="N562" s="32"/>
      <c r="O562" s="10"/>
      <c r="P562" s="32"/>
      <c r="Q562" s="10"/>
      <c r="R562" s="32"/>
      <c r="S562" s="10"/>
      <c r="T562" s="32"/>
      <c r="U562" s="10"/>
      <c r="V562" s="32"/>
      <c r="W562" s="10"/>
      <c r="X562" s="32"/>
      <c r="Y562" s="10"/>
      <c r="Z562" s="32"/>
      <c r="AA562" s="10"/>
      <c r="AB562" s="32"/>
      <c r="AC562" s="10"/>
      <c r="AD562" s="32"/>
      <c r="AE562" s="10"/>
      <c r="AF562" s="32"/>
      <c r="AG562" s="10"/>
      <c r="AH562" s="32"/>
      <c r="AI562" s="10"/>
      <c r="AJ562" s="32"/>
      <c r="AK562" s="10"/>
      <c r="AL562" s="32"/>
      <c r="AM562" s="10"/>
      <c r="AN562" s="32"/>
      <c r="AO562" s="10"/>
      <c r="AP562" s="32"/>
      <c r="AQ562" s="10"/>
      <c r="AR562" s="244"/>
      <c r="AS562" s="10"/>
      <c r="AT562" s="32"/>
      <c r="AU562" s="10"/>
      <c r="AV562" s="244"/>
      <c r="AW562" s="10"/>
      <c r="AX562" s="244"/>
      <c r="AY562" s="7"/>
      <c r="AZ562" s="249"/>
      <c r="BA562" s="10"/>
      <c r="BB562" s="244"/>
      <c r="BC562" s="7"/>
      <c r="BD562" s="249"/>
      <c r="BE562" s="7"/>
      <c r="BF562" s="249"/>
      <c r="BG562" s="7"/>
      <c r="BH562" s="8"/>
      <c r="BI562" s="7"/>
      <c r="BJ562" s="249"/>
      <c r="BK562" s="7"/>
      <c r="BL562" s="249"/>
      <c r="BM562" s="7"/>
      <c r="BN562" s="249"/>
      <c r="BO562" s="7"/>
      <c r="BP562" s="249"/>
      <c r="BQ562" s="7"/>
      <c r="BR562" s="8"/>
      <c r="BS562" s="7"/>
      <c r="BT562" s="8"/>
      <c r="BV562" s="41"/>
      <c r="BW562" s="41">
        <f t="shared" si="45"/>
        <v>0</v>
      </c>
      <c r="BX562">
        <f t="shared" si="44"/>
        <v>0</v>
      </c>
    </row>
    <row r="563" spans="1:78">
      <c r="A563">
        <v>490</v>
      </c>
      <c r="B563" s="6"/>
      <c r="C563" s="10"/>
      <c r="D563" s="32"/>
      <c r="E563" s="10"/>
      <c r="F563" s="32"/>
      <c r="G563" s="10"/>
      <c r="H563" s="32"/>
      <c r="I563" s="10"/>
      <c r="J563" s="32"/>
      <c r="K563" s="10"/>
      <c r="L563" s="32"/>
      <c r="M563" s="10"/>
      <c r="N563" s="32"/>
      <c r="O563" s="10"/>
      <c r="P563" s="32"/>
      <c r="Q563" s="10"/>
      <c r="R563" s="32"/>
      <c r="S563" s="10"/>
      <c r="T563" s="32"/>
      <c r="U563" s="10"/>
      <c r="V563" s="32"/>
      <c r="W563" s="10"/>
      <c r="X563" s="32"/>
      <c r="Y563" s="10"/>
      <c r="Z563" s="32"/>
      <c r="AA563" s="10"/>
      <c r="AB563" s="32"/>
      <c r="AC563" s="10"/>
      <c r="AD563" s="32"/>
      <c r="AE563" s="10"/>
      <c r="AF563" s="32"/>
      <c r="AG563" s="10"/>
      <c r="AH563" s="32"/>
      <c r="AI563" s="10"/>
      <c r="AJ563" s="32"/>
      <c r="AK563" s="10"/>
      <c r="AL563" s="32"/>
      <c r="AM563" s="10"/>
      <c r="AN563" s="32"/>
      <c r="AO563" s="10"/>
      <c r="AP563" s="32"/>
      <c r="AQ563" s="10"/>
      <c r="AR563" s="244"/>
      <c r="AS563" s="10"/>
      <c r="AT563" s="32"/>
      <c r="AU563" s="10"/>
      <c r="AV563" s="244"/>
      <c r="AW563" s="10"/>
      <c r="AX563" s="244"/>
      <c r="AY563" s="7"/>
      <c r="AZ563" s="249"/>
      <c r="BA563" s="10"/>
      <c r="BB563" s="244"/>
      <c r="BC563" s="7"/>
      <c r="BD563" s="249"/>
      <c r="BE563" s="7"/>
      <c r="BF563" s="249"/>
      <c r="BG563" s="7"/>
      <c r="BH563" s="8"/>
      <c r="BI563" s="7"/>
      <c r="BJ563" s="249"/>
      <c r="BK563" s="7"/>
      <c r="BL563" s="249"/>
      <c r="BM563" s="7"/>
      <c r="BN563" s="249"/>
      <c r="BO563" s="7"/>
      <c r="BP563" s="249"/>
      <c r="BQ563" s="7"/>
      <c r="BR563" s="8"/>
      <c r="BS563" s="7"/>
      <c r="BT563" s="8"/>
      <c r="BV563" s="41"/>
      <c r="BW563" s="41">
        <f t="shared" si="45"/>
        <v>0</v>
      </c>
      <c r="BX563">
        <f t="shared" si="44"/>
        <v>0</v>
      </c>
    </row>
    <row r="564" spans="1:78">
      <c r="A564">
        <v>491</v>
      </c>
      <c r="B564" s="6"/>
      <c r="C564" s="10"/>
      <c r="D564" s="32"/>
      <c r="E564" s="10"/>
      <c r="F564" s="32"/>
      <c r="G564" s="10"/>
      <c r="H564" s="32"/>
      <c r="I564" s="10"/>
      <c r="J564" s="32"/>
      <c r="K564" s="10"/>
      <c r="L564" s="32"/>
      <c r="M564" s="10"/>
      <c r="N564" s="32"/>
      <c r="O564" s="10"/>
      <c r="P564" s="32"/>
      <c r="Q564" s="10"/>
      <c r="R564" s="32"/>
      <c r="S564" s="10"/>
      <c r="T564" s="32"/>
      <c r="U564" s="10"/>
      <c r="V564" s="32"/>
      <c r="W564" s="10"/>
      <c r="X564" s="32"/>
      <c r="Y564" s="10"/>
      <c r="Z564" s="32"/>
      <c r="AA564" s="10"/>
      <c r="AB564" s="32"/>
      <c r="AC564" s="10"/>
      <c r="AD564" s="32"/>
      <c r="AE564" s="10"/>
      <c r="AF564" s="32"/>
      <c r="AG564" s="10"/>
      <c r="AH564" s="32"/>
      <c r="AI564" s="10"/>
      <c r="AJ564" s="32"/>
      <c r="AK564" s="10"/>
      <c r="AL564" s="32"/>
      <c r="AM564" s="10"/>
      <c r="AN564" s="32"/>
      <c r="AO564" s="10"/>
      <c r="AP564" s="32"/>
      <c r="AQ564" s="10"/>
      <c r="AR564" s="244"/>
      <c r="AS564" s="10"/>
      <c r="AT564" s="32"/>
      <c r="AU564" s="10"/>
      <c r="AV564" s="244"/>
      <c r="AW564" s="10"/>
      <c r="AX564" s="244"/>
      <c r="AY564" s="7"/>
      <c r="AZ564" s="249"/>
      <c r="BA564" s="10"/>
      <c r="BB564" s="244"/>
      <c r="BC564" s="7"/>
      <c r="BD564" s="249"/>
      <c r="BE564" s="7"/>
      <c r="BF564" s="249"/>
      <c r="BG564" s="7"/>
      <c r="BH564" s="8"/>
      <c r="BI564" s="7"/>
      <c r="BJ564" s="249"/>
      <c r="BK564" s="7"/>
      <c r="BL564" s="249"/>
      <c r="BM564" s="7"/>
      <c r="BN564" s="249"/>
      <c r="BO564" s="7"/>
      <c r="BP564" s="249"/>
      <c r="BQ564" s="7"/>
      <c r="BR564" s="8"/>
      <c r="BS564" s="7"/>
      <c r="BT564" s="8"/>
      <c r="BV564" s="41"/>
      <c r="BW564" s="41">
        <f t="shared" si="45"/>
        <v>0</v>
      </c>
      <c r="BX564">
        <f t="shared" si="44"/>
        <v>0</v>
      </c>
    </row>
    <row r="565" spans="1:78">
      <c r="A565">
        <v>492</v>
      </c>
      <c r="B565" s="6"/>
      <c r="C565" s="10"/>
      <c r="D565" s="32"/>
      <c r="E565" s="10"/>
      <c r="F565" s="32"/>
      <c r="G565" s="10"/>
      <c r="H565" s="32"/>
      <c r="I565" s="10"/>
      <c r="J565" s="32"/>
      <c r="K565" s="10"/>
      <c r="L565" s="32"/>
      <c r="M565" s="10"/>
      <c r="N565" s="32"/>
      <c r="O565" s="10"/>
      <c r="P565" s="32"/>
      <c r="Q565" s="10"/>
      <c r="R565" s="32"/>
      <c r="S565" s="10"/>
      <c r="T565" s="32"/>
      <c r="U565" s="10"/>
      <c r="V565" s="32"/>
      <c r="W565" s="10"/>
      <c r="X565" s="32"/>
      <c r="Y565" s="10"/>
      <c r="Z565" s="32"/>
      <c r="AA565" s="10"/>
      <c r="AB565" s="32"/>
      <c r="AC565" s="10"/>
      <c r="AD565" s="32"/>
      <c r="AE565" s="10"/>
      <c r="AF565" s="32"/>
      <c r="AG565" s="10"/>
      <c r="AH565" s="32"/>
      <c r="AI565" s="10"/>
      <c r="AJ565" s="32"/>
      <c r="AK565" s="10"/>
      <c r="AL565" s="32"/>
      <c r="AM565" s="10"/>
      <c r="AN565" s="32"/>
      <c r="AO565" s="10"/>
      <c r="AP565" s="32"/>
      <c r="AQ565" s="10"/>
      <c r="AR565" s="244"/>
      <c r="AS565" s="10"/>
      <c r="AT565" s="32"/>
      <c r="AU565" s="10"/>
      <c r="AV565" s="244"/>
      <c r="AW565" s="10"/>
      <c r="AX565" s="244"/>
      <c r="AY565" s="7"/>
      <c r="AZ565" s="249"/>
      <c r="BA565" s="10"/>
      <c r="BB565" s="244"/>
      <c r="BC565" s="7"/>
      <c r="BD565" s="249"/>
      <c r="BE565" s="7"/>
      <c r="BF565" s="249"/>
      <c r="BG565" s="7"/>
      <c r="BH565" s="8"/>
      <c r="BI565" s="7"/>
      <c r="BJ565" s="249"/>
      <c r="BK565" s="7"/>
      <c r="BL565" s="249"/>
      <c r="BM565" s="7"/>
      <c r="BN565" s="249"/>
      <c r="BO565" s="7"/>
      <c r="BP565" s="249"/>
      <c r="BQ565" s="7"/>
      <c r="BR565" s="8"/>
      <c r="BS565" s="7"/>
      <c r="BT565" s="8"/>
      <c r="BV565" s="41"/>
      <c r="BW565" s="41">
        <f t="shared" si="45"/>
        <v>0</v>
      </c>
      <c r="BX565">
        <f t="shared" si="44"/>
        <v>0</v>
      </c>
    </row>
    <row r="566" spans="1:78">
      <c r="A566">
        <v>493</v>
      </c>
      <c r="B566" s="6"/>
      <c r="C566" s="10"/>
      <c r="D566" s="32"/>
      <c r="E566" s="10"/>
      <c r="F566" s="32"/>
      <c r="G566" s="10"/>
      <c r="H566" s="32"/>
      <c r="I566" s="10"/>
      <c r="J566" s="32"/>
      <c r="K566" s="94"/>
      <c r="L566" s="32"/>
      <c r="M566" s="10"/>
      <c r="N566" s="32"/>
      <c r="O566" s="10"/>
      <c r="P566" s="32"/>
      <c r="Q566" s="10"/>
      <c r="R566" s="32"/>
      <c r="S566" s="10"/>
      <c r="T566" s="32"/>
      <c r="U566" s="10"/>
      <c r="V566" s="32"/>
      <c r="W566" s="10"/>
      <c r="X566" s="32"/>
      <c r="Y566" s="10"/>
      <c r="Z566" s="32"/>
      <c r="AA566" s="10"/>
      <c r="AB566" s="32"/>
      <c r="AC566" s="10"/>
      <c r="AD566" s="32"/>
      <c r="AE566" s="10"/>
      <c r="AF566" s="32"/>
      <c r="AG566" s="10"/>
      <c r="AH566" s="32"/>
      <c r="AI566" s="10"/>
      <c r="AJ566" s="32"/>
      <c r="AK566" s="10"/>
      <c r="AL566" s="32"/>
      <c r="AM566" s="10"/>
      <c r="AN566" s="32"/>
      <c r="AO566" s="10"/>
      <c r="AP566" s="32"/>
      <c r="AQ566" s="10"/>
      <c r="AR566" s="244"/>
      <c r="AS566" s="10"/>
      <c r="AT566" s="32"/>
      <c r="AU566" s="10"/>
      <c r="AV566" s="244"/>
      <c r="AW566" s="10"/>
      <c r="AX566" s="244"/>
      <c r="AY566" s="7"/>
      <c r="AZ566" s="249"/>
      <c r="BA566" s="10"/>
      <c r="BB566" s="244"/>
      <c r="BC566" s="7"/>
      <c r="BD566" s="249"/>
      <c r="BE566" s="7"/>
      <c r="BF566" s="249"/>
      <c r="BG566" s="7"/>
      <c r="BH566" s="8"/>
      <c r="BI566" s="7"/>
      <c r="BJ566" s="249"/>
      <c r="BK566" s="7"/>
      <c r="BL566" s="249"/>
      <c r="BM566" s="7"/>
      <c r="BN566" s="249"/>
      <c r="BO566" s="7"/>
      <c r="BP566" s="249"/>
      <c r="BQ566" s="7"/>
      <c r="BR566" s="8"/>
      <c r="BS566" s="7"/>
      <c r="BT566" s="8"/>
      <c r="BV566" s="41"/>
      <c r="BW566" s="41">
        <f t="shared" si="45"/>
        <v>0</v>
      </c>
      <c r="BX566">
        <f t="shared" si="44"/>
        <v>0</v>
      </c>
      <c r="BZ566" s="39"/>
    </row>
    <row r="567" spans="1:78">
      <c r="A567">
        <v>494</v>
      </c>
      <c r="B567" s="6"/>
      <c r="C567" s="10"/>
      <c r="D567" s="32"/>
      <c r="E567" s="10"/>
      <c r="F567" s="32"/>
      <c r="G567" s="10"/>
      <c r="H567" s="32"/>
      <c r="I567" s="10"/>
      <c r="J567" s="32"/>
      <c r="K567" s="94"/>
      <c r="L567" s="32"/>
      <c r="M567" s="10"/>
      <c r="N567" s="32"/>
      <c r="O567" s="10"/>
      <c r="P567" s="32"/>
      <c r="Q567" s="10"/>
      <c r="R567" s="32"/>
      <c r="S567" s="10"/>
      <c r="T567" s="32"/>
      <c r="U567" s="10"/>
      <c r="V567" s="32"/>
      <c r="W567" s="10"/>
      <c r="X567" s="32"/>
      <c r="Y567" s="10"/>
      <c r="Z567" s="32"/>
      <c r="AA567" s="10"/>
      <c r="AB567" s="32"/>
      <c r="AC567" s="10"/>
      <c r="AD567" s="32"/>
      <c r="AE567" s="10"/>
      <c r="AF567" s="32"/>
      <c r="AG567" s="10"/>
      <c r="AH567" s="32"/>
      <c r="AI567" s="10"/>
      <c r="AJ567" s="32"/>
      <c r="AK567" s="10"/>
      <c r="AL567" s="32"/>
      <c r="AM567" s="10"/>
      <c r="AN567" s="32"/>
      <c r="AO567" s="10"/>
      <c r="AP567" s="32"/>
      <c r="AQ567" s="10"/>
      <c r="AR567" s="244"/>
      <c r="AS567" s="10"/>
      <c r="AT567" s="32"/>
      <c r="AU567" s="10"/>
      <c r="AV567" s="244"/>
      <c r="AW567" s="10"/>
      <c r="AX567" s="244"/>
      <c r="AY567" s="7"/>
      <c r="AZ567" s="249"/>
      <c r="BA567" s="10"/>
      <c r="BB567" s="244"/>
      <c r="BC567" s="7"/>
      <c r="BD567" s="249"/>
      <c r="BE567" s="7"/>
      <c r="BF567" s="249"/>
      <c r="BG567" s="7"/>
      <c r="BH567" s="8"/>
      <c r="BI567" s="7"/>
      <c r="BJ567" s="249"/>
      <c r="BK567" s="7"/>
      <c r="BL567" s="249"/>
      <c r="BM567" s="7"/>
      <c r="BN567" s="249"/>
      <c r="BO567" s="7"/>
      <c r="BP567" s="249"/>
      <c r="BQ567" s="7"/>
      <c r="BR567" s="8"/>
      <c r="BS567" s="7"/>
      <c r="BT567" s="8"/>
      <c r="BV567" s="41"/>
      <c r="BW567" s="41">
        <f t="shared" si="45"/>
        <v>0</v>
      </c>
      <c r="BX567">
        <f t="shared" si="44"/>
        <v>0</v>
      </c>
      <c r="BZ567" s="39"/>
    </row>
    <row r="568" spans="1:78">
      <c r="A568">
        <v>495</v>
      </c>
      <c r="B568" s="6"/>
      <c r="C568" s="10"/>
      <c r="D568" s="32"/>
      <c r="E568" s="10"/>
      <c r="F568" s="32"/>
      <c r="G568" s="10"/>
      <c r="H568" s="32"/>
      <c r="I568" s="10"/>
      <c r="J568" s="32"/>
      <c r="K568" s="94"/>
      <c r="L568" s="32"/>
      <c r="M568" s="10"/>
      <c r="N568" s="32"/>
      <c r="O568" s="10"/>
      <c r="P568" s="32"/>
      <c r="Q568" s="10"/>
      <c r="R568" s="32"/>
      <c r="S568" s="10"/>
      <c r="T568" s="32"/>
      <c r="U568" s="10"/>
      <c r="V568" s="32"/>
      <c r="W568" s="10"/>
      <c r="X568" s="32"/>
      <c r="Y568" s="10"/>
      <c r="Z568" s="32"/>
      <c r="AA568" s="10"/>
      <c r="AB568" s="32"/>
      <c r="AC568" s="10"/>
      <c r="AD568" s="32"/>
      <c r="AE568" s="10"/>
      <c r="AF568" s="32"/>
      <c r="AG568" s="10"/>
      <c r="AH568" s="32"/>
      <c r="AI568" s="10"/>
      <c r="AJ568" s="32"/>
      <c r="AK568" s="10"/>
      <c r="AL568" s="32"/>
      <c r="AM568" s="10"/>
      <c r="AN568" s="32"/>
      <c r="AO568" s="10"/>
      <c r="AP568" s="32"/>
      <c r="AQ568" s="10"/>
      <c r="AR568" s="244"/>
      <c r="AS568" s="10"/>
      <c r="AT568" s="32"/>
      <c r="AU568" s="10"/>
      <c r="AV568" s="244"/>
      <c r="AW568" s="10"/>
      <c r="AX568" s="244"/>
      <c r="AY568" s="7"/>
      <c r="AZ568" s="249"/>
      <c r="BA568" s="10"/>
      <c r="BB568" s="244"/>
      <c r="BC568" s="7"/>
      <c r="BD568" s="249"/>
      <c r="BE568" s="7"/>
      <c r="BF568" s="249"/>
      <c r="BG568" s="7"/>
      <c r="BH568" s="8"/>
      <c r="BI568" s="7"/>
      <c r="BJ568" s="249"/>
      <c r="BK568" s="7"/>
      <c r="BL568" s="249"/>
      <c r="BM568" s="7"/>
      <c r="BN568" s="249"/>
      <c r="BO568" s="7"/>
      <c r="BP568" s="249"/>
      <c r="BQ568" s="7"/>
      <c r="BR568" s="8"/>
      <c r="BS568" s="7"/>
      <c r="BT568" s="8"/>
      <c r="BV568" s="41"/>
      <c r="BW568" s="41">
        <f t="shared" si="45"/>
        <v>0</v>
      </c>
      <c r="BX568">
        <f t="shared" si="44"/>
        <v>0</v>
      </c>
      <c r="BZ568" s="39"/>
    </row>
    <row r="569" spans="1:78">
      <c r="A569">
        <v>496</v>
      </c>
      <c r="B569" s="6"/>
      <c r="C569" s="10"/>
      <c r="D569" s="32"/>
      <c r="E569" s="10"/>
      <c r="F569" s="32"/>
      <c r="G569" s="10"/>
      <c r="H569" s="32"/>
      <c r="I569" s="10"/>
      <c r="J569" s="32"/>
      <c r="K569" s="94"/>
      <c r="L569" s="32"/>
      <c r="M569" s="10"/>
      <c r="N569" s="32"/>
      <c r="O569" s="10"/>
      <c r="P569" s="32"/>
      <c r="Q569" s="10"/>
      <c r="R569" s="32"/>
      <c r="S569" s="10"/>
      <c r="T569" s="32"/>
      <c r="U569" s="10"/>
      <c r="V569" s="32"/>
      <c r="W569" s="10"/>
      <c r="X569" s="32"/>
      <c r="Y569" s="10"/>
      <c r="Z569" s="32"/>
      <c r="AA569" s="10"/>
      <c r="AB569" s="32"/>
      <c r="AC569" s="10"/>
      <c r="AD569" s="32"/>
      <c r="AE569" s="10"/>
      <c r="AF569" s="32"/>
      <c r="AG569" s="10"/>
      <c r="AH569" s="32"/>
      <c r="AI569" s="10"/>
      <c r="AJ569" s="32"/>
      <c r="AK569" s="10"/>
      <c r="AL569" s="32"/>
      <c r="AM569" s="10"/>
      <c r="AN569" s="32"/>
      <c r="AO569" s="10"/>
      <c r="AP569" s="32"/>
      <c r="AQ569" s="10"/>
      <c r="AR569" s="244"/>
      <c r="AS569" s="10"/>
      <c r="AT569" s="32"/>
      <c r="AU569" s="10"/>
      <c r="AV569" s="244"/>
      <c r="AW569" s="10"/>
      <c r="AX569" s="244"/>
      <c r="AY569" s="7"/>
      <c r="AZ569" s="249"/>
      <c r="BA569" s="10"/>
      <c r="BB569" s="244"/>
      <c r="BC569" s="7"/>
      <c r="BD569" s="249"/>
      <c r="BE569" s="7"/>
      <c r="BF569" s="249"/>
      <c r="BG569" s="7"/>
      <c r="BH569" s="8"/>
      <c r="BI569" s="7"/>
      <c r="BJ569" s="249"/>
      <c r="BK569" s="7"/>
      <c r="BL569" s="249"/>
      <c r="BM569" s="7"/>
      <c r="BN569" s="249"/>
      <c r="BO569" s="7"/>
      <c r="BP569" s="249"/>
      <c r="BQ569" s="7"/>
      <c r="BR569" s="8"/>
      <c r="BS569" s="7"/>
      <c r="BT569" s="8"/>
      <c r="BV569" s="41"/>
      <c r="BW569" s="41">
        <f t="shared" si="45"/>
        <v>0</v>
      </c>
      <c r="BX569">
        <f t="shared" si="44"/>
        <v>0</v>
      </c>
      <c r="BZ569" s="39"/>
    </row>
    <row r="570" spans="1:78">
      <c r="A570">
        <v>497</v>
      </c>
      <c r="B570" s="6"/>
      <c r="C570" s="10"/>
      <c r="D570" s="32"/>
      <c r="E570" s="10"/>
      <c r="F570" s="32"/>
      <c r="G570" s="10"/>
      <c r="H570" s="32"/>
      <c r="I570" s="10"/>
      <c r="J570" s="32"/>
      <c r="K570" s="94"/>
      <c r="L570" s="32"/>
      <c r="M570" s="10"/>
      <c r="N570" s="32"/>
      <c r="O570" s="10"/>
      <c r="P570" s="32"/>
      <c r="Q570" s="10"/>
      <c r="R570" s="32"/>
      <c r="S570" s="10"/>
      <c r="T570" s="32"/>
      <c r="U570" s="10"/>
      <c r="V570" s="32"/>
      <c r="W570" s="10"/>
      <c r="X570" s="32"/>
      <c r="Y570" s="10"/>
      <c r="Z570" s="32"/>
      <c r="AA570" s="10"/>
      <c r="AB570" s="32"/>
      <c r="AC570" s="10"/>
      <c r="AD570" s="32"/>
      <c r="AE570" s="10"/>
      <c r="AF570" s="32"/>
      <c r="AG570" s="10"/>
      <c r="AH570" s="32"/>
      <c r="AI570" s="10"/>
      <c r="AJ570" s="32"/>
      <c r="AK570" s="10"/>
      <c r="AL570" s="32"/>
      <c r="AM570" s="10"/>
      <c r="AN570" s="32"/>
      <c r="AO570" s="10"/>
      <c r="AP570" s="32"/>
      <c r="AQ570" s="10"/>
      <c r="AR570" s="244"/>
      <c r="AS570" s="10"/>
      <c r="AT570" s="32"/>
      <c r="AU570" s="10"/>
      <c r="AV570" s="244"/>
      <c r="AW570" s="10"/>
      <c r="AX570" s="244"/>
      <c r="AY570" s="7"/>
      <c r="AZ570" s="249"/>
      <c r="BA570" s="10"/>
      <c r="BB570" s="244"/>
      <c r="BC570" s="7"/>
      <c r="BD570" s="249"/>
      <c r="BE570" s="7"/>
      <c r="BF570" s="249"/>
      <c r="BG570" s="7"/>
      <c r="BH570" s="8"/>
      <c r="BI570" s="7"/>
      <c r="BJ570" s="249"/>
      <c r="BK570" s="7"/>
      <c r="BL570" s="249"/>
      <c r="BM570" s="7"/>
      <c r="BN570" s="249"/>
      <c r="BO570" s="7"/>
      <c r="BP570" s="249"/>
      <c r="BQ570" s="7"/>
      <c r="BR570" s="8"/>
      <c r="BS570" s="7"/>
      <c r="BT570" s="8"/>
      <c r="BV570" s="41"/>
      <c r="BW570" s="41">
        <f t="shared" si="45"/>
        <v>0</v>
      </c>
      <c r="BX570">
        <f t="shared" si="44"/>
        <v>0</v>
      </c>
      <c r="BZ570" s="39"/>
    </row>
    <row r="571" spans="1:78">
      <c r="A571">
        <v>498</v>
      </c>
      <c r="B571" s="6"/>
      <c r="C571" s="10"/>
      <c r="D571" s="32"/>
      <c r="E571" s="10"/>
      <c r="F571" s="32"/>
      <c r="G571" s="10"/>
      <c r="H571" s="32"/>
      <c r="I571" s="10"/>
      <c r="J571" s="32"/>
      <c r="K571" s="10"/>
      <c r="L571" s="32"/>
      <c r="M571" s="10"/>
      <c r="N571" s="32"/>
      <c r="O571" s="10"/>
      <c r="P571" s="32"/>
      <c r="Q571" s="10"/>
      <c r="R571" s="32"/>
      <c r="S571" s="10"/>
      <c r="T571" s="32"/>
      <c r="U571" s="10"/>
      <c r="V571" s="32"/>
      <c r="W571" s="10"/>
      <c r="X571" s="32"/>
      <c r="Y571" s="10"/>
      <c r="Z571" s="32"/>
      <c r="AA571" s="10"/>
      <c r="AB571" s="32"/>
      <c r="AC571" s="10"/>
      <c r="AD571" s="32"/>
      <c r="AE571" s="10"/>
      <c r="AF571" s="32"/>
      <c r="AG571" s="10"/>
      <c r="AH571" s="32"/>
      <c r="AI571" s="10"/>
      <c r="AJ571" s="32"/>
      <c r="AK571" s="10"/>
      <c r="AL571" s="32"/>
      <c r="AM571" s="10"/>
      <c r="AN571" s="32"/>
      <c r="AO571" s="10"/>
      <c r="AP571" s="32"/>
      <c r="AQ571" s="10"/>
      <c r="AR571" s="244"/>
      <c r="AS571" s="10"/>
      <c r="AT571" s="32"/>
      <c r="AU571" s="10"/>
      <c r="AV571" s="244"/>
      <c r="AW571" s="10"/>
      <c r="AX571" s="244"/>
      <c r="AY571" s="7"/>
      <c r="AZ571" s="249"/>
      <c r="BA571" s="10"/>
      <c r="BB571" s="244"/>
      <c r="BC571" s="7"/>
      <c r="BD571" s="249"/>
      <c r="BE571" s="7"/>
      <c r="BF571" s="249"/>
      <c r="BG571" s="7"/>
      <c r="BH571" s="8"/>
      <c r="BI571" s="7"/>
      <c r="BJ571" s="249"/>
      <c r="BK571" s="7"/>
      <c r="BL571" s="249"/>
      <c r="BM571" s="7"/>
      <c r="BN571" s="249"/>
      <c r="BO571" s="7"/>
      <c r="BP571" s="249"/>
      <c r="BQ571" s="7"/>
      <c r="BR571" s="8"/>
      <c r="BS571" s="7"/>
      <c r="BT571" s="8"/>
      <c r="BV571" s="41"/>
      <c r="BW571" s="41">
        <f t="shared" si="45"/>
        <v>0</v>
      </c>
      <c r="BX571">
        <f t="shared" si="44"/>
        <v>0</v>
      </c>
    </row>
    <row r="572" spans="1:78">
      <c r="A572">
        <v>499</v>
      </c>
      <c r="B572" s="6"/>
      <c r="C572" s="10"/>
      <c r="D572" s="32"/>
      <c r="E572" s="10"/>
      <c r="F572" s="32"/>
      <c r="G572" s="10"/>
      <c r="H572" s="32"/>
      <c r="I572" s="10"/>
      <c r="J572" s="32"/>
      <c r="K572" s="10"/>
      <c r="L572" s="32"/>
      <c r="M572" s="10"/>
      <c r="N572" s="32"/>
      <c r="O572" s="10"/>
      <c r="P572" s="32"/>
      <c r="Q572" s="10"/>
      <c r="R572" s="32"/>
      <c r="S572" s="10"/>
      <c r="T572" s="32"/>
      <c r="U572" s="10"/>
      <c r="V572" s="32"/>
      <c r="W572" s="10"/>
      <c r="X572" s="32"/>
      <c r="Y572" s="10"/>
      <c r="Z572" s="32"/>
      <c r="AA572" s="10"/>
      <c r="AB572" s="32"/>
      <c r="AC572" s="10"/>
      <c r="AD572" s="32"/>
      <c r="AE572" s="10"/>
      <c r="AF572" s="32"/>
      <c r="AG572" s="10"/>
      <c r="AH572" s="32"/>
      <c r="AI572" s="10"/>
      <c r="AJ572" s="32"/>
      <c r="AK572" s="10"/>
      <c r="AL572" s="32"/>
      <c r="AM572" s="10"/>
      <c r="AN572" s="32"/>
      <c r="AO572" s="10"/>
      <c r="AP572" s="32"/>
      <c r="AQ572" s="10"/>
      <c r="AR572" s="244"/>
      <c r="AS572" s="10"/>
      <c r="AT572" s="32"/>
      <c r="AU572" s="10"/>
      <c r="AV572" s="244"/>
      <c r="AW572" s="10"/>
      <c r="AX572" s="244"/>
      <c r="AY572" s="7"/>
      <c r="AZ572" s="249"/>
      <c r="BA572" s="10"/>
      <c r="BB572" s="244"/>
      <c r="BC572" s="7"/>
      <c r="BD572" s="249"/>
      <c r="BE572" s="7"/>
      <c r="BF572" s="249"/>
      <c r="BG572" s="7"/>
      <c r="BH572" s="8"/>
      <c r="BI572" s="7"/>
      <c r="BJ572" s="249"/>
      <c r="BK572" s="7"/>
      <c r="BL572" s="249"/>
      <c r="BM572" s="7"/>
      <c r="BN572" s="249"/>
      <c r="BO572" s="7"/>
      <c r="BP572" s="249"/>
      <c r="BQ572" s="7"/>
      <c r="BR572" s="8"/>
      <c r="BS572" s="7"/>
      <c r="BT572" s="8"/>
      <c r="BV572" s="41"/>
      <c r="BW572" s="41">
        <f t="shared" si="45"/>
        <v>0</v>
      </c>
      <c r="BX572">
        <f t="shared" si="44"/>
        <v>0</v>
      </c>
    </row>
    <row r="573" spans="1:78">
      <c r="A573">
        <v>500</v>
      </c>
      <c r="B573" s="6"/>
      <c r="C573" s="10"/>
      <c r="D573" s="32"/>
      <c r="E573" s="10"/>
      <c r="F573" s="32"/>
      <c r="G573" s="10"/>
      <c r="H573" s="32"/>
      <c r="I573" s="10"/>
      <c r="J573" s="32"/>
      <c r="K573" s="10"/>
      <c r="L573" s="32"/>
      <c r="M573" s="10"/>
      <c r="N573" s="32"/>
      <c r="O573" s="10"/>
      <c r="P573" s="32"/>
      <c r="Q573" s="10"/>
      <c r="R573" s="32"/>
      <c r="S573" s="10"/>
      <c r="T573" s="32"/>
      <c r="U573" s="10"/>
      <c r="V573" s="32"/>
      <c r="W573" s="10"/>
      <c r="X573" s="32"/>
      <c r="Y573" s="10"/>
      <c r="Z573" s="32"/>
      <c r="AA573" s="10"/>
      <c r="AB573" s="32"/>
      <c r="AC573" s="10"/>
      <c r="AD573" s="32"/>
      <c r="AE573" s="10"/>
      <c r="AF573" s="32"/>
      <c r="AG573" s="10"/>
      <c r="AH573" s="32"/>
      <c r="AI573" s="10"/>
      <c r="AJ573" s="32"/>
      <c r="AK573" s="10"/>
      <c r="AL573" s="32"/>
      <c r="AM573" s="10"/>
      <c r="AN573" s="32"/>
      <c r="AO573" s="10"/>
      <c r="AP573" s="32"/>
      <c r="AQ573" s="10"/>
      <c r="AR573" s="244"/>
      <c r="AS573" s="10"/>
      <c r="AT573" s="32"/>
      <c r="AU573" s="10"/>
      <c r="AV573" s="244"/>
      <c r="AW573" s="10"/>
      <c r="AX573" s="244"/>
      <c r="AY573" s="7"/>
      <c r="AZ573" s="249"/>
      <c r="BA573" s="10"/>
      <c r="BB573" s="244"/>
      <c r="BC573" s="7"/>
      <c r="BD573" s="249"/>
      <c r="BE573" s="7"/>
      <c r="BF573" s="249"/>
      <c r="BG573" s="7"/>
      <c r="BH573" s="8"/>
      <c r="BI573" s="7"/>
      <c r="BJ573" s="249"/>
      <c r="BK573" s="7"/>
      <c r="BL573" s="249"/>
      <c r="BM573" s="7"/>
      <c r="BN573" s="249"/>
      <c r="BO573" s="7"/>
      <c r="BP573" s="249"/>
      <c r="BQ573" s="7"/>
      <c r="BR573" s="8"/>
      <c r="BS573" s="7"/>
      <c r="BT573" s="8"/>
      <c r="BV573" s="41"/>
      <c r="BW573" s="41">
        <f t="shared" si="45"/>
        <v>0</v>
      </c>
      <c r="BX573">
        <f t="shared" si="44"/>
        <v>0</v>
      </c>
    </row>
    <row r="574" spans="1:78">
      <c r="A574">
        <v>501</v>
      </c>
      <c r="B574" s="6"/>
      <c r="C574" s="10"/>
      <c r="D574" s="32"/>
      <c r="E574" s="10"/>
      <c r="F574" s="32"/>
      <c r="G574" s="10"/>
      <c r="H574" s="32"/>
      <c r="I574" s="10"/>
      <c r="J574" s="32"/>
      <c r="K574" s="94"/>
      <c r="L574" s="32"/>
      <c r="M574" s="10"/>
      <c r="N574" s="32"/>
      <c r="O574" s="10"/>
      <c r="P574" s="32"/>
      <c r="Q574" s="10"/>
      <c r="R574" s="32"/>
      <c r="S574" s="10"/>
      <c r="T574" s="32"/>
      <c r="U574" s="10"/>
      <c r="V574" s="32"/>
      <c r="W574" s="10"/>
      <c r="X574" s="32"/>
      <c r="Y574" s="10"/>
      <c r="Z574" s="32"/>
      <c r="AA574" s="10"/>
      <c r="AB574" s="32"/>
      <c r="AC574" s="10"/>
      <c r="AD574" s="32"/>
      <c r="AE574" s="10"/>
      <c r="AF574" s="32"/>
      <c r="AG574" s="10"/>
      <c r="AH574" s="32"/>
      <c r="AI574" s="10"/>
      <c r="AJ574" s="32"/>
      <c r="AK574" s="10"/>
      <c r="AL574" s="32"/>
      <c r="AM574" s="10"/>
      <c r="AN574" s="32"/>
      <c r="AO574" s="10"/>
      <c r="AP574" s="32"/>
      <c r="AQ574" s="10"/>
      <c r="AR574" s="244"/>
      <c r="AS574" s="10"/>
      <c r="AT574" s="32"/>
      <c r="AU574" s="10"/>
      <c r="AV574" s="244"/>
      <c r="AW574" s="10"/>
      <c r="AX574" s="244"/>
      <c r="AY574" s="7"/>
      <c r="AZ574" s="249"/>
      <c r="BA574" s="10"/>
      <c r="BB574" s="244"/>
      <c r="BC574" s="7"/>
      <c r="BD574" s="249"/>
      <c r="BE574" s="7"/>
      <c r="BF574" s="249"/>
      <c r="BG574" s="7"/>
      <c r="BH574" s="8"/>
      <c r="BI574" s="7"/>
      <c r="BJ574" s="249"/>
      <c r="BK574" s="7"/>
      <c r="BL574" s="249"/>
      <c r="BM574" s="7"/>
      <c r="BN574" s="249"/>
      <c r="BO574" s="7"/>
      <c r="BP574" s="249"/>
      <c r="BQ574" s="7"/>
      <c r="BR574" s="8"/>
      <c r="BS574" s="7"/>
      <c r="BT574" s="8"/>
      <c r="BV574" s="41"/>
      <c r="BW574" s="41">
        <f t="shared" si="45"/>
        <v>0</v>
      </c>
      <c r="BX574">
        <f t="shared" si="44"/>
        <v>0</v>
      </c>
      <c r="BZ574" s="39"/>
    </row>
    <row r="575" spans="1:78">
      <c r="A575">
        <v>502</v>
      </c>
      <c r="B575" s="6"/>
      <c r="C575" s="10"/>
      <c r="D575" s="32"/>
      <c r="E575" s="10"/>
      <c r="F575" s="32"/>
      <c r="G575" s="10"/>
      <c r="H575" s="32"/>
      <c r="I575" s="10"/>
      <c r="J575" s="32"/>
      <c r="K575" s="10"/>
      <c r="L575" s="32"/>
      <c r="M575" s="10"/>
      <c r="N575" s="32"/>
      <c r="O575" s="10"/>
      <c r="P575" s="32"/>
      <c r="Q575" s="10"/>
      <c r="R575" s="32"/>
      <c r="S575" s="10"/>
      <c r="T575" s="32"/>
      <c r="U575" s="10"/>
      <c r="V575" s="32"/>
      <c r="W575" s="10"/>
      <c r="X575" s="32"/>
      <c r="Y575" s="10"/>
      <c r="Z575" s="32"/>
      <c r="AA575" s="10"/>
      <c r="AB575" s="32"/>
      <c r="AC575" s="10"/>
      <c r="AD575" s="32"/>
      <c r="AE575" s="10"/>
      <c r="AF575" s="32"/>
      <c r="AG575" s="10"/>
      <c r="AH575" s="32"/>
      <c r="AI575" s="10"/>
      <c r="AJ575" s="32"/>
      <c r="AK575" s="10"/>
      <c r="AL575" s="32"/>
      <c r="AM575" s="10"/>
      <c r="AN575" s="32"/>
      <c r="AO575" s="10"/>
      <c r="AP575" s="32"/>
      <c r="AQ575" s="10"/>
      <c r="AR575" s="244"/>
      <c r="AS575" s="10"/>
      <c r="AT575" s="32"/>
      <c r="AU575" s="10"/>
      <c r="AV575" s="244"/>
      <c r="AW575" s="10"/>
      <c r="AX575" s="244"/>
      <c r="AY575" s="7"/>
      <c r="AZ575" s="249"/>
      <c r="BA575" s="10"/>
      <c r="BB575" s="244"/>
      <c r="BC575" s="7"/>
      <c r="BD575" s="249"/>
      <c r="BE575" s="7"/>
      <c r="BF575" s="249"/>
      <c r="BG575" s="7"/>
      <c r="BH575" s="8"/>
      <c r="BI575" s="7"/>
      <c r="BJ575" s="249"/>
      <c r="BK575" s="7"/>
      <c r="BL575" s="249"/>
      <c r="BM575" s="7"/>
      <c r="BN575" s="249"/>
      <c r="BO575" s="7"/>
      <c r="BP575" s="249"/>
      <c r="BQ575" s="7"/>
      <c r="BR575" s="8"/>
      <c r="BS575" s="7"/>
      <c r="BT575" s="8"/>
      <c r="BV575" s="41"/>
      <c r="BW575" s="41">
        <f t="shared" si="45"/>
        <v>0</v>
      </c>
      <c r="BX575">
        <f t="shared" ref="BX575:BX590" si="46">COUNT(C575:BT575)/2</f>
        <v>0</v>
      </c>
    </row>
    <row r="576" spans="1:78">
      <c r="A576">
        <v>503</v>
      </c>
      <c r="B576" s="6"/>
      <c r="C576" s="10"/>
      <c r="D576" s="32"/>
      <c r="E576" s="10"/>
      <c r="F576" s="32"/>
      <c r="G576" s="10"/>
      <c r="H576" s="32"/>
      <c r="I576" s="10"/>
      <c r="J576" s="32"/>
      <c r="K576" s="10"/>
      <c r="L576" s="32"/>
      <c r="M576" s="10"/>
      <c r="N576" s="32"/>
      <c r="O576" s="10"/>
      <c r="P576" s="32"/>
      <c r="Q576" s="10"/>
      <c r="R576" s="32"/>
      <c r="S576" s="10"/>
      <c r="T576" s="32"/>
      <c r="U576" s="10"/>
      <c r="V576" s="32"/>
      <c r="W576" s="10"/>
      <c r="X576" s="32"/>
      <c r="Y576" s="10"/>
      <c r="Z576" s="32"/>
      <c r="AA576" s="10"/>
      <c r="AB576" s="32"/>
      <c r="AC576" s="10"/>
      <c r="AD576" s="32"/>
      <c r="AE576" s="10"/>
      <c r="AF576" s="32"/>
      <c r="AG576" s="10"/>
      <c r="AH576" s="32"/>
      <c r="AI576" s="10"/>
      <c r="AJ576" s="32"/>
      <c r="AK576" s="10"/>
      <c r="AL576" s="32"/>
      <c r="AM576" s="10"/>
      <c r="AN576" s="32"/>
      <c r="AO576" s="10"/>
      <c r="AP576" s="32"/>
      <c r="AQ576" s="10"/>
      <c r="AR576" s="244"/>
      <c r="AS576" s="10"/>
      <c r="AT576" s="32"/>
      <c r="AU576" s="10"/>
      <c r="AV576" s="244"/>
      <c r="AW576" s="10"/>
      <c r="AX576" s="244"/>
      <c r="AY576" s="7"/>
      <c r="AZ576" s="249"/>
      <c r="BA576" s="10"/>
      <c r="BB576" s="244"/>
      <c r="BC576" s="7"/>
      <c r="BD576" s="249"/>
      <c r="BE576" s="7"/>
      <c r="BF576" s="249"/>
      <c r="BG576" s="7"/>
      <c r="BH576" s="8"/>
      <c r="BI576" s="7"/>
      <c r="BJ576" s="249"/>
      <c r="BK576" s="7"/>
      <c r="BL576" s="249"/>
      <c r="BM576" s="7"/>
      <c r="BN576" s="249"/>
      <c r="BO576" s="7"/>
      <c r="BP576" s="249"/>
      <c r="BQ576" s="7"/>
      <c r="BR576" s="8"/>
      <c r="BS576" s="7"/>
      <c r="BT576" s="8"/>
      <c r="BV576" s="41"/>
      <c r="BW576" s="41">
        <f t="shared" si="45"/>
        <v>0</v>
      </c>
      <c r="BX576">
        <f t="shared" si="46"/>
        <v>0</v>
      </c>
    </row>
    <row r="577" spans="1:78">
      <c r="A577">
        <v>504</v>
      </c>
      <c r="B577" s="6"/>
      <c r="C577" s="10"/>
      <c r="D577" s="32"/>
      <c r="E577" s="10"/>
      <c r="F577" s="32"/>
      <c r="G577" s="10"/>
      <c r="H577" s="32"/>
      <c r="I577" s="10"/>
      <c r="J577" s="32"/>
      <c r="K577" s="10"/>
      <c r="L577" s="32"/>
      <c r="M577" s="10"/>
      <c r="N577" s="32"/>
      <c r="O577" s="10"/>
      <c r="P577" s="32"/>
      <c r="Q577" s="10"/>
      <c r="R577" s="32"/>
      <c r="S577" s="10"/>
      <c r="T577" s="32"/>
      <c r="U577" s="10"/>
      <c r="V577" s="32"/>
      <c r="W577" s="10"/>
      <c r="X577" s="32"/>
      <c r="Y577" s="10"/>
      <c r="Z577" s="32"/>
      <c r="AA577" s="10"/>
      <c r="AB577" s="32"/>
      <c r="AC577" s="10"/>
      <c r="AD577" s="32"/>
      <c r="AE577" s="10"/>
      <c r="AF577" s="32"/>
      <c r="AG577" s="10"/>
      <c r="AH577" s="32"/>
      <c r="AI577" s="10"/>
      <c r="AJ577" s="32"/>
      <c r="AK577" s="10"/>
      <c r="AL577" s="32"/>
      <c r="AM577" s="10"/>
      <c r="AN577" s="32"/>
      <c r="AO577" s="10"/>
      <c r="AP577" s="32"/>
      <c r="AQ577" s="10"/>
      <c r="AR577" s="244"/>
      <c r="AS577" s="10"/>
      <c r="AT577" s="32"/>
      <c r="AU577" s="10"/>
      <c r="AV577" s="244"/>
      <c r="AW577" s="10"/>
      <c r="AX577" s="244"/>
      <c r="AY577" s="7"/>
      <c r="AZ577" s="249"/>
      <c r="BA577" s="10"/>
      <c r="BB577" s="244"/>
      <c r="BC577" s="7"/>
      <c r="BD577" s="249"/>
      <c r="BE577" s="7"/>
      <c r="BF577" s="249"/>
      <c r="BG577" s="7"/>
      <c r="BH577" s="8"/>
      <c r="BI577" s="7"/>
      <c r="BJ577" s="249"/>
      <c r="BK577" s="7"/>
      <c r="BL577" s="249"/>
      <c r="BM577" s="7"/>
      <c r="BN577" s="249"/>
      <c r="BO577" s="7"/>
      <c r="BP577" s="249"/>
      <c r="BQ577" s="7"/>
      <c r="BR577" s="8"/>
      <c r="BS577" s="7"/>
      <c r="BT577" s="8"/>
      <c r="BV577" s="41"/>
      <c r="BW577" s="41">
        <f t="shared" si="45"/>
        <v>0</v>
      </c>
      <c r="BX577">
        <f t="shared" si="46"/>
        <v>0</v>
      </c>
    </row>
    <row r="578" spans="1:78">
      <c r="A578">
        <v>505</v>
      </c>
      <c r="B578" s="6"/>
      <c r="C578" s="10"/>
      <c r="D578" s="32"/>
      <c r="E578" s="10"/>
      <c r="F578" s="32"/>
      <c r="G578" s="10"/>
      <c r="H578" s="32"/>
      <c r="I578" s="10"/>
      <c r="J578" s="32"/>
      <c r="K578" s="10"/>
      <c r="L578" s="32"/>
      <c r="M578" s="10"/>
      <c r="N578" s="32"/>
      <c r="O578" s="10"/>
      <c r="P578" s="32"/>
      <c r="Q578" s="10"/>
      <c r="R578" s="32"/>
      <c r="S578" s="10"/>
      <c r="T578" s="32"/>
      <c r="U578" s="10"/>
      <c r="V578" s="32"/>
      <c r="W578" s="10"/>
      <c r="X578" s="32"/>
      <c r="Y578" s="10"/>
      <c r="Z578" s="32"/>
      <c r="AA578" s="10"/>
      <c r="AB578" s="32"/>
      <c r="AC578" s="10"/>
      <c r="AD578" s="32"/>
      <c r="AE578" s="10"/>
      <c r="AF578" s="32"/>
      <c r="AG578" s="10"/>
      <c r="AH578" s="32"/>
      <c r="AI578" s="10"/>
      <c r="AJ578" s="32"/>
      <c r="AK578" s="10"/>
      <c r="AL578" s="32"/>
      <c r="AM578" s="10"/>
      <c r="AN578" s="32"/>
      <c r="AO578" s="10"/>
      <c r="AP578" s="32"/>
      <c r="AQ578" s="10"/>
      <c r="AR578" s="244"/>
      <c r="AS578" s="10"/>
      <c r="AT578" s="32"/>
      <c r="AU578" s="10"/>
      <c r="AV578" s="244"/>
      <c r="AW578" s="10"/>
      <c r="AX578" s="244"/>
      <c r="AY578" s="7"/>
      <c r="AZ578" s="249"/>
      <c r="BA578" s="10"/>
      <c r="BB578" s="244"/>
      <c r="BC578" s="7"/>
      <c r="BD578" s="249"/>
      <c r="BE578" s="7"/>
      <c r="BF578" s="249"/>
      <c r="BG578" s="7"/>
      <c r="BH578" s="8"/>
      <c r="BI578" s="7"/>
      <c r="BJ578" s="249"/>
      <c r="BK578" s="7"/>
      <c r="BL578" s="249"/>
      <c r="BM578" s="7"/>
      <c r="BN578" s="249"/>
      <c r="BO578" s="7"/>
      <c r="BP578" s="249"/>
      <c r="BQ578" s="7"/>
      <c r="BR578" s="8"/>
      <c r="BS578" s="7"/>
      <c r="BT578" s="8"/>
      <c r="BV578" s="41"/>
      <c r="BW578" s="41">
        <f t="shared" si="45"/>
        <v>0</v>
      </c>
      <c r="BX578">
        <f t="shared" si="46"/>
        <v>0</v>
      </c>
    </row>
    <row r="579" spans="1:78">
      <c r="A579">
        <v>506</v>
      </c>
      <c r="B579" s="6"/>
      <c r="C579" s="10"/>
      <c r="D579" s="32"/>
      <c r="E579" s="10"/>
      <c r="F579" s="32"/>
      <c r="G579" s="10"/>
      <c r="H579" s="32"/>
      <c r="I579" s="10"/>
      <c r="J579" s="32"/>
      <c r="K579" s="94"/>
      <c r="L579" s="32"/>
      <c r="M579" s="10"/>
      <c r="N579" s="32"/>
      <c r="O579" s="10"/>
      <c r="P579" s="32"/>
      <c r="Q579" s="10"/>
      <c r="R579" s="32"/>
      <c r="S579" s="10"/>
      <c r="T579" s="32"/>
      <c r="U579" s="10"/>
      <c r="V579" s="32"/>
      <c r="W579" s="10"/>
      <c r="X579" s="32"/>
      <c r="Y579" s="10"/>
      <c r="Z579" s="32"/>
      <c r="AA579" s="10"/>
      <c r="AB579" s="32"/>
      <c r="AC579" s="10"/>
      <c r="AD579" s="32"/>
      <c r="AE579" s="10"/>
      <c r="AF579" s="32"/>
      <c r="AG579" s="10"/>
      <c r="AH579" s="32"/>
      <c r="AI579" s="10"/>
      <c r="AJ579" s="32"/>
      <c r="AK579" s="10"/>
      <c r="AL579" s="32"/>
      <c r="AM579" s="10"/>
      <c r="AN579" s="32"/>
      <c r="AO579" s="10"/>
      <c r="AP579" s="32"/>
      <c r="AQ579" s="10"/>
      <c r="AR579" s="244"/>
      <c r="AS579" s="10"/>
      <c r="AT579" s="32"/>
      <c r="AU579" s="10"/>
      <c r="AV579" s="244"/>
      <c r="AW579" s="10"/>
      <c r="AX579" s="244"/>
      <c r="AY579" s="7"/>
      <c r="AZ579" s="249"/>
      <c r="BA579" s="10"/>
      <c r="BB579" s="244"/>
      <c r="BC579" s="7"/>
      <c r="BD579" s="249"/>
      <c r="BE579" s="7"/>
      <c r="BF579" s="249"/>
      <c r="BG579" s="7"/>
      <c r="BH579" s="8"/>
      <c r="BI579" s="7"/>
      <c r="BJ579" s="249"/>
      <c r="BK579" s="7"/>
      <c r="BL579" s="249"/>
      <c r="BM579" s="7"/>
      <c r="BN579" s="249"/>
      <c r="BO579" s="7"/>
      <c r="BP579" s="249"/>
      <c r="BQ579" s="7"/>
      <c r="BR579" s="8"/>
      <c r="BS579" s="7"/>
      <c r="BT579" s="8"/>
      <c r="BV579" s="41"/>
      <c r="BW579" s="41">
        <f t="shared" si="45"/>
        <v>0</v>
      </c>
      <c r="BX579">
        <f t="shared" si="46"/>
        <v>0</v>
      </c>
      <c r="BZ579" s="39"/>
    </row>
    <row r="580" spans="1:78">
      <c r="A580">
        <v>507</v>
      </c>
      <c r="B580" s="6"/>
      <c r="C580" s="10"/>
      <c r="D580" s="32"/>
      <c r="E580" s="10"/>
      <c r="F580" s="32"/>
      <c r="G580" s="10"/>
      <c r="H580" s="32"/>
      <c r="I580" s="10"/>
      <c r="J580" s="32"/>
      <c r="K580" s="94"/>
      <c r="L580" s="32"/>
      <c r="M580" s="10"/>
      <c r="N580" s="32"/>
      <c r="O580" s="10"/>
      <c r="P580" s="32"/>
      <c r="Q580" s="10"/>
      <c r="R580" s="32"/>
      <c r="S580" s="10"/>
      <c r="T580" s="32"/>
      <c r="U580" s="10"/>
      <c r="V580" s="32"/>
      <c r="W580" s="10"/>
      <c r="X580" s="32"/>
      <c r="Y580" s="10"/>
      <c r="Z580" s="32"/>
      <c r="AA580" s="10"/>
      <c r="AB580" s="32"/>
      <c r="AC580" s="10"/>
      <c r="AD580" s="32"/>
      <c r="AE580" s="10"/>
      <c r="AF580" s="32"/>
      <c r="AG580" s="10"/>
      <c r="AH580" s="32"/>
      <c r="AI580" s="10"/>
      <c r="AJ580" s="32"/>
      <c r="AK580" s="10"/>
      <c r="AL580" s="32"/>
      <c r="AM580" s="10"/>
      <c r="AN580" s="32"/>
      <c r="AO580" s="10"/>
      <c r="AP580" s="32"/>
      <c r="AQ580" s="10"/>
      <c r="AR580" s="244"/>
      <c r="AS580" s="10"/>
      <c r="AT580" s="32"/>
      <c r="AU580" s="10"/>
      <c r="AV580" s="244"/>
      <c r="AW580" s="10"/>
      <c r="AX580" s="244"/>
      <c r="AY580" s="7"/>
      <c r="AZ580" s="249"/>
      <c r="BA580" s="10"/>
      <c r="BB580" s="244"/>
      <c r="BC580" s="7"/>
      <c r="BD580" s="249"/>
      <c r="BE580" s="7"/>
      <c r="BF580" s="249"/>
      <c r="BG580" s="7"/>
      <c r="BH580" s="8"/>
      <c r="BI580" s="7"/>
      <c r="BJ580" s="249"/>
      <c r="BK580" s="7"/>
      <c r="BL580" s="249"/>
      <c r="BM580" s="7"/>
      <c r="BN580" s="249"/>
      <c r="BO580" s="7"/>
      <c r="BP580" s="249"/>
      <c r="BQ580" s="7"/>
      <c r="BR580" s="8"/>
      <c r="BS580" s="7"/>
      <c r="BT580" s="8"/>
      <c r="BV580" s="41"/>
      <c r="BW580" s="41">
        <f t="shared" si="45"/>
        <v>0</v>
      </c>
      <c r="BX580">
        <f t="shared" si="46"/>
        <v>0</v>
      </c>
      <c r="BZ580" s="39"/>
    </row>
    <row r="581" spans="1:78">
      <c r="A581">
        <v>508</v>
      </c>
      <c r="B581" s="6"/>
      <c r="C581" s="10"/>
      <c r="D581" s="32"/>
      <c r="E581" s="10"/>
      <c r="F581" s="32"/>
      <c r="G581" s="10"/>
      <c r="H581" s="32"/>
      <c r="I581" s="10"/>
      <c r="J581" s="32"/>
      <c r="K581" s="94"/>
      <c r="L581" s="32"/>
      <c r="M581" s="10"/>
      <c r="N581" s="32"/>
      <c r="O581" s="10"/>
      <c r="P581" s="32"/>
      <c r="Q581" s="10"/>
      <c r="R581" s="32"/>
      <c r="S581" s="10"/>
      <c r="T581" s="32"/>
      <c r="U581" s="10"/>
      <c r="V581" s="32"/>
      <c r="W581" s="10"/>
      <c r="X581" s="32"/>
      <c r="Y581" s="10"/>
      <c r="Z581" s="32"/>
      <c r="AA581" s="10"/>
      <c r="AB581" s="32"/>
      <c r="AC581" s="10"/>
      <c r="AD581" s="32"/>
      <c r="AE581" s="10"/>
      <c r="AF581" s="32"/>
      <c r="AG581" s="10"/>
      <c r="AH581" s="32"/>
      <c r="AI581" s="10"/>
      <c r="AJ581" s="32"/>
      <c r="AK581" s="10"/>
      <c r="AL581" s="32"/>
      <c r="AM581" s="10"/>
      <c r="AN581" s="32"/>
      <c r="AO581" s="10"/>
      <c r="AP581" s="32"/>
      <c r="AQ581" s="10"/>
      <c r="AR581" s="244"/>
      <c r="AS581" s="10"/>
      <c r="AT581" s="32"/>
      <c r="AU581" s="10"/>
      <c r="AV581" s="244"/>
      <c r="AW581" s="10"/>
      <c r="AX581" s="244"/>
      <c r="AY581" s="7"/>
      <c r="AZ581" s="249"/>
      <c r="BA581" s="10"/>
      <c r="BB581" s="244"/>
      <c r="BC581" s="7"/>
      <c r="BD581" s="249"/>
      <c r="BE581" s="7"/>
      <c r="BF581" s="249"/>
      <c r="BG581" s="7"/>
      <c r="BH581" s="8"/>
      <c r="BI581" s="7"/>
      <c r="BJ581" s="249"/>
      <c r="BK581" s="7"/>
      <c r="BL581" s="249"/>
      <c r="BM581" s="7"/>
      <c r="BN581" s="249"/>
      <c r="BO581" s="7"/>
      <c r="BP581" s="249"/>
      <c r="BQ581" s="7"/>
      <c r="BR581" s="8"/>
      <c r="BS581" s="7"/>
      <c r="BT581" s="8"/>
      <c r="BV581" s="41"/>
      <c r="BW581" s="41">
        <f t="shared" si="45"/>
        <v>0</v>
      </c>
      <c r="BX581">
        <f t="shared" si="46"/>
        <v>0</v>
      </c>
    </row>
    <row r="582" spans="1:78">
      <c r="A582">
        <v>509</v>
      </c>
      <c r="B582" s="6"/>
      <c r="C582" s="10"/>
      <c r="D582" s="32"/>
      <c r="E582" s="10"/>
      <c r="F582" s="32"/>
      <c r="G582" s="10"/>
      <c r="H582" s="32"/>
      <c r="I582" s="10"/>
      <c r="J582" s="32"/>
      <c r="K582" s="10"/>
      <c r="L582" s="32"/>
      <c r="M582" s="10"/>
      <c r="N582" s="32"/>
      <c r="O582" s="10"/>
      <c r="P582" s="32"/>
      <c r="Q582" s="10"/>
      <c r="R582" s="32"/>
      <c r="S582" s="10"/>
      <c r="T582" s="32"/>
      <c r="U582" s="10"/>
      <c r="V582" s="32"/>
      <c r="W582" s="10"/>
      <c r="X582" s="32"/>
      <c r="Y582" s="10"/>
      <c r="Z582" s="32"/>
      <c r="AA582" s="10"/>
      <c r="AB582" s="32"/>
      <c r="AC582" s="10"/>
      <c r="AD582" s="32"/>
      <c r="AE582" s="10"/>
      <c r="AF582" s="32"/>
      <c r="AG582" s="10"/>
      <c r="AH582" s="32"/>
      <c r="AI582" s="10"/>
      <c r="AJ582" s="32"/>
      <c r="AK582" s="10"/>
      <c r="AL582" s="32"/>
      <c r="AM582" s="10"/>
      <c r="AN582" s="32"/>
      <c r="AO582" s="10"/>
      <c r="AP582" s="32"/>
      <c r="AQ582" s="10"/>
      <c r="AR582" s="244"/>
      <c r="AS582" s="10"/>
      <c r="AT582" s="32"/>
      <c r="AU582" s="10"/>
      <c r="AV582" s="244"/>
      <c r="AW582" s="10"/>
      <c r="AX582" s="244"/>
      <c r="AY582" s="7"/>
      <c r="AZ582" s="249"/>
      <c r="BA582" s="10"/>
      <c r="BB582" s="244"/>
      <c r="BC582" s="7"/>
      <c r="BD582" s="249"/>
      <c r="BE582" s="7"/>
      <c r="BF582" s="249"/>
      <c r="BG582" s="7"/>
      <c r="BH582" s="8"/>
      <c r="BI582" s="7"/>
      <c r="BJ582" s="249"/>
      <c r="BK582" s="7"/>
      <c r="BL582" s="249"/>
      <c r="BM582" s="7"/>
      <c r="BN582" s="249"/>
      <c r="BO582" s="7"/>
      <c r="BP582" s="249"/>
      <c r="BQ582" s="7"/>
      <c r="BR582" s="8"/>
      <c r="BS582" s="7"/>
      <c r="BT582" s="8"/>
      <c r="BV582" s="41"/>
      <c r="BW582" s="41">
        <f t="shared" si="45"/>
        <v>0</v>
      </c>
      <c r="BX582">
        <f t="shared" si="46"/>
        <v>0</v>
      </c>
    </row>
    <row r="583" spans="1:78">
      <c r="A583">
        <v>510</v>
      </c>
      <c r="B583" s="6"/>
      <c r="C583" s="10"/>
      <c r="D583" s="32"/>
      <c r="E583" s="10"/>
      <c r="F583" s="32"/>
      <c r="G583" s="10"/>
      <c r="H583" s="32"/>
      <c r="I583" s="10"/>
      <c r="J583" s="32"/>
      <c r="K583" s="94"/>
      <c r="L583" s="32"/>
      <c r="M583" s="10"/>
      <c r="N583" s="32"/>
      <c r="O583" s="10"/>
      <c r="P583" s="32"/>
      <c r="Q583" s="10"/>
      <c r="R583" s="32"/>
      <c r="S583" s="10"/>
      <c r="T583" s="32"/>
      <c r="U583" s="10"/>
      <c r="V583" s="32"/>
      <c r="W583" s="10"/>
      <c r="X583" s="32"/>
      <c r="Y583" s="10"/>
      <c r="Z583" s="32"/>
      <c r="AA583" s="10"/>
      <c r="AB583" s="32"/>
      <c r="AC583" s="10"/>
      <c r="AD583" s="32"/>
      <c r="AE583" s="10"/>
      <c r="AF583" s="32"/>
      <c r="AG583" s="10"/>
      <c r="AH583" s="32"/>
      <c r="AI583" s="10"/>
      <c r="AJ583" s="32"/>
      <c r="AK583" s="10"/>
      <c r="AL583" s="32"/>
      <c r="AM583" s="10"/>
      <c r="AN583" s="32"/>
      <c r="AO583" s="10"/>
      <c r="AP583" s="32"/>
      <c r="AQ583" s="10"/>
      <c r="AR583" s="244"/>
      <c r="AS583" s="10"/>
      <c r="AT583" s="32"/>
      <c r="AU583" s="10"/>
      <c r="AV583" s="244"/>
      <c r="AW583" s="10"/>
      <c r="AX583" s="244"/>
      <c r="AY583" s="7"/>
      <c r="AZ583" s="249"/>
      <c r="BA583" s="10"/>
      <c r="BB583" s="244"/>
      <c r="BC583" s="7"/>
      <c r="BD583" s="249"/>
      <c r="BE583" s="7"/>
      <c r="BF583" s="249"/>
      <c r="BG583" s="7"/>
      <c r="BH583" s="8"/>
      <c r="BI583" s="7"/>
      <c r="BJ583" s="249"/>
      <c r="BK583" s="7"/>
      <c r="BL583" s="249"/>
      <c r="BM583" s="7"/>
      <c r="BN583" s="249"/>
      <c r="BO583" s="7"/>
      <c r="BP583" s="249"/>
      <c r="BQ583" s="7"/>
      <c r="BR583" s="8"/>
      <c r="BS583" s="7"/>
      <c r="BT583" s="8"/>
      <c r="BV583" s="41"/>
      <c r="BW583" s="41">
        <f t="shared" si="45"/>
        <v>0</v>
      </c>
      <c r="BX583">
        <f t="shared" si="46"/>
        <v>0</v>
      </c>
      <c r="BZ583" s="39"/>
    </row>
    <row r="584" spans="1:78">
      <c r="A584">
        <v>511</v>
      </c>
      <c r="B584" s="6"/>
      <c r="C584" s="10"/>
      <c r="D584" s="32"/>
      <c r="E584" s="10"/>
      <c r="F584" s="32"/>
      <c r="G584" s="10"/>
      <c r="H584" s="32"/>
      <c r="I584" s="10"/>
      <c r="J584" s="32"/>
      <c r="K584" s="94"/>
      <c r="L584" s="32"/>
      <c r="M584" s="10"/>
      <c r="N584" s="32"/>
      <c r="O584" s="10"/>
      <c r="P584" s="32"/>
      <c r="Q584" s="10"/>
      <c r="R584" s="32"/>
      <c r="S584" s="10"/>
      <c r="T584" s="32"/>
      <c r="U584" s="10"/>
      <c r="V584" s="32"/>
      <c r="W584" s="10"/>
      <c r="X584" s="32"/>
      <c r="Y584" s="10"/>
      <c r="Z584" s="32"/>
      <c r="AA584" s="10"/>
      <c r="AB584" s="32"/>
      <c r="AC584" s="10"/>
      <c r="AD584" s="32"/>
      <c r="AE584" s="10"/>
      <c r="AF584" s="32"/>
      <c r="AG584" s="10"/>
      <c r="AH584" s="32"/>
      <c r="AI584" s="10"/>
      <c r="AJ584" s="32"/>
      <c r="AK584" s="10"/>
      <c r="AL584" s="32"/>
      <c r="AM584" s="10"/>
      <c r="AN584" s="32"/>
      <c r="AO584" s="10"/>
      <c r="AP584" s="32"/>
      <c r="AQ584" s="10"/>
      <c r="AR584" s="244"/>
      <c r="AS584" s="10"/>
      <c r="AT584" s="32"/>
      <c r="AU584" s="10"/>
      <c r="AV584" s="244"/>
      <c r="AW584" s="10"/>
      <c r="AX584" s="244"/>
      <c r="AY584" s="7"/>
      <c r="AZ584" s="249"/>
      <c r="BA584" s="10"/>
      <c r="BB584" s="244"/>
      <c r="BC584" s="7"/>
      <c r="BD584" s="249"/>
      <c r="BE584" s="7"/>
      <c r="BF584" s="249"/>
      <c r="BG584" s="7"/>
      <c r="BH584" s="8"/>
      <c r="BI584" s="7"/>
      <c r="BJ584" s="249"/>
      <c r="BK584" s="7"/>
      <c r="BL584" s="249"/>
      <c r="BM584" s="7"/>
      <c r="BN584" s="249"/>
      <c r="BO584" s="7"/>
      <c r="BP584" s="249"/>
      <c r="BQ584" s="7"/>
      <c r="BR584" s="8"/>
      <c r="BS584" s="7"/>
      <c r="BT584" s="8"/>
      <c r="BV584" s="41"/>
      <c r="BW584" s="41">
        <f t="shared" si="45"/>
        <v>0</v>
      </c>
      <c r="BX584">
        <f t="shared" si="46"/>
        <v>0</v>
      </c>
      <c r="BZ584" s="39"/>
    </row>
    <row r="585" spans="1:78">
      <c r="A585">
        <v>512</v>
      </c>
      <c r="B585" s="6"/>
      <c r="C585" s="10"/>
      <c r="D585" s="32"/>
      <c r="E585" s="10"/>
      <c r="F585" s="32"/>
      <c r="G585" s="10"/>
      <c r="H585" s="32"/>
      <c r="I585" s="10"/>
      <c r="J585" s="32"/>
      <c r="K585" s="94"/>
      <c r="L585" s="32"/>
      <c r="M585" s="10"/>
      <c r="N585" s="32"/>
      <c r="O585" s="10"/>
      <c r="P585" s="32"/>
      <c r="Q585" s="10"/>
      <c r="R585" s="32"/>
      <c r="S585" s="10"/>
      <c r="T585" s="32"/>
      <c r="U585" s="10"/>
      <c r="V585" s="32"/>
      <c r="W585" s="10"/>
      <c r="X585" s="32"/>
      <c r="Y585" s="10"/>
      <c r="Z585" s="32"/>
      <c r="AA585" s="10"/>
      <c r="AB585" s="32"/>
      <c r="AC585" s="10"/>
      <c r="AD585" s="32"/>
      <c r="AE585" s="10"/>
      <c r="AF585" s="32"/>
      <c r="AG585" s="10"/>
      <c r="AH585" s="32"/>
      <c r="AI585" s="10"/>
      <c r="AJ585" s="32"/>
      <c r="AK585" s="10"/>
      <c r="AL585" s="32"/>
      <c r="AM585" s="10"/>
      <c r="AN585" s="32"/>
      <c r="AO585" s="10"/>
      <c r="AP585" s="32"/>
      <c r="AQ585" s="10"/>
      <c r="AR585" s="244"/>
      <c r="AS585" s="10"/>
      <c r="AT585" s="32"/>
      <c r="AU585" s="10"/>
      <c r="AV585" s="244"/>
      <c r="AW585" s="10"/>
      <c r="AX585" s="244"/>
      <c r="AY585" s="7"/>
      <c r="AZ585" s="249"/>
      <c r="BA585" s="10"/>
      <c r="BB585" s="244"/>
      <c r="BC585" s="7"/>
      <c r="BD585" s="249"/>
      <c r="BE585" s="7"/>
      <c r="BF585" s="249"/>
      <c r="BG585" s="7"/>
      <c r="BH585" s="8"/>
      <c r="BI585" s="7"/>
      <c r="BJ585" s="249"/>
      <c r="BK585" s="7"/>
      <c r="BL585" s="249"/>
      <c r="BM585" s="7"/>
      <c r="BN585" s="249"/>
      <c r="BO585" s="7"/>
      <c r="BP585" s="249"/>
      <c r="BQ585" s="7"/>
      <c r="BR585" s="8"/>
      <c r="BS585" s="7"/>
      <c r="BT585" s="8"/>
      <c r="BV585" s="41"/>
      <c r="BW585" s="41">
        <f t="shared" si="45"/>
        <v>0</v>
      </c>
      <c r="BX585">
        <f t="shared" si="46"/>
        <v>0</v>
      </c>
      <c r="BZ585" s="39"/>
    </row>
    <row r="586" spans="1:78">
      <c r="A586">
        <v>513</v>
      </c>
      <c r="B586" s="6"/>
      <c r="C586" s="10"/>
      <c r="D586" s="32"/>
      <c r="E586" s="10"/>
      <c r="F586" s="32"/>
      <c r="G586" s="10"/>
      <c r="H586" s="32"/>
      <c r="I586" s="10"/>
      <c r="J586" s="32"/>
      <c r="K586" s="94"/>
      <c r="L586" s="32"/>
      <c r="M586" s="10"/>
      <c r="N586" s="32"/>
      <c r="O586" s="10"/>
      <c r="P586" s="32"/>
      <c r="Q586" s="10"/>
      <c r="R586" s="32"/>
      <c r="S586" s="10"/>
      <c r="T586" s="32"/>
      <c r="U586" s="10"/>
      <c r="V586" s="32"/>
      <c r="W586" s="10"/>
      <c r="X586" s="32"/>
      <c r="Y586" s="10"/>
      <c r="Z586" s="32"/>
      <c r="AA586" s="10"/>
      <c r="AB586" s="32"/>
      <c r="AC586" s="10"/>
      <c r="AD586" s="32"/>
      <c r="AE586" s="10"/>
      <c r="AF586" s="32"/>
      <c r="AG586" s="10"/>
      <c r="AH586" s="32"/>
      <c r="AI586" s="10"/>
      <c r="AJ586" s="32"/>
      <c r="AK586" s="10"/>
      <c r="AL586" s="32"/>
      <c r="AM586" s="10"/>
      <c r="AN586" s="32"/>
      <c r="AO586" s="10"/>
      <c r="AP586" s="32"/>
      <c r="AQ586" s="10"/>
      <c r="AR586" s="244"/>
      <c r="AS586" s="10"/>
      <c r="AT586" s="32"/>
      <c r="AU586" s="10"/>
      <c r="AV586" s="244"/>
      <c r="AW586" s="10"/>
      <c r="AX586" s="244"/>
      <c r="AY586" s="7"/>
      <c r="AZ586" s="249"/>
      <c r="BA586" s="10"/>
      <c r="BB586" s="244"/>
      <c r="BC586" s="7"/>
      <c r="BD586" s="249"/>
      <c r="BE586" s="7"/>
      <c r="BF586" s="249"/>
      <c r="BG586" s="7"/>
      <c r="BH586" s="8"/>
      <c r="BI586" s="7"/>
      <c r="BJ586" s="249"/>
      <c r="BK586" s="7"/>
      <c r="BL586" s="249"/>
      <c r="BM586" s="7"/>
      <c r="BN586" s="249"/>
      <c r="BO586" s="7"/>
      <c r="BP586" s="249"/>
      <c r="BQ586" s="7"/>
      <c r="BR586" s="8"/>
      <c r="BS586" s="7"/>
      <c r="BT586" s="8"/>
      <c r="BV586" s="41"/>
      <c r="BW586" s="41">
        <f t="shared" si="45"/>
        <v>0</v>
      </c>
      <c r="BX586">
        <f t="shared" si="46"/>
        <v>0</v>
      </c>
      <c r="BZ586" s="39"/>
    </row>
    <row r="587" spans="1:78">
      <c r="A587">
        <v>514</v>
      </c>
      <c r="B587" s="6"/>
      <c r="C587" s="10"/>
      <c r="D587" s="32"/>
      <c r="E587" s="10"/>
      <c r="F587" s="32"/>
      <c r="G587" s="10"/>
      <c r="H587" s="32"/>
      <c r="I587" s="10"/>
      <c r="J587" s="32"/>
      <c r="K587" s="94"/>
      <c r="L587" s="32"/>
      <c r="M587" s="10"/>
      <c r="N587" s="32"/>
      <c r="O587" s="10"/>
      <c r="P587" s="32"/>
      <c r="Q587" s="10"/>
      <c r="R587" s="32"/>
      <c r="S587" s="10"/>
      <c r="T587" s="32"/>
      <c r="U587" s="10"/>
      <c r="V587" s="32"/>
      <c r="W587" s="10"/>
      <c r="X587" s="32"/>
      <c r="Y587" s="10"/>
      <c r="Z587" s="32"/>
      <c r="AA587" s="10"/>
      <c r="AB587" s="32"/>
      <c r="AC587" s="10"/>
      <c r="AD587" s="32"/>
      <c r="AE587" s="10"/>
      <c r="AF587" s="32"/>
      <c r="AG587" s="10"/>
      <c r="AH587" s="32"/>
      <c r="AI587" s="10"/>
      <c r="AJ587" s="32"/>
      <c r="AK587" s="10"/>
      <c r="AL587" s="32"/>
      <c r="AM587" s="10"/>
      <c r="AN587" s="32"/>
      <c r="AO587" s="10"/>
      <c r="AP587" s="32"/>
      <c r="AQ587" s="10"/>
      <c r="AR587" s="244"/>
      <c r="AS587" s="10"/>
      <c r="AT587" s="32"/>
      <c r="AU587" s="10"/>
      <c r="AV587" s="244"/>
      <c r="AW587" s="10"/>
      <c r="AX587" s="244"/>
      <c r="AY587" s="7"/>
      <c r="AZ587" s="249"/>
      <c r="BA587" s="10"/>
      <c r="BB587" s="244"/>
      <c r="BC587" s="7"/>
      <c r="BD587" s="249"/>
      <c r="BE587" s="7"/>
      <c r="BF587" s="249"/>
      <c r="BG587" s="7"/>
      <c r="BH587" s="8"/>
      <c r="BI587" s="7"/>
      <c r="BJ587" s="249"/>
      <c r="BK587" s="7"/>
      <c r="BL587" s="249"/>
      <c r="BM587" s="7"/>
      <c r="BN587" s="249"/>
      <c r="BO587" s="7"/>
      <c r="BP587" s="249"/>
      <c r="BQ587" s="7"/>
      <c r="BR587" s="8"/>
      <c r="BS587" s="7"/>
      <c r="BT587" s="8"/>
      <c r="BV587" s="41"/>
      <c r="BW587" s="41">
        <f t="shared" si="45"/>
        <v>0</v>
      </c>
      <c r="BX587">
        <f t="shared" si="46"/>
        <v>0</v>
      </c>
      <c r="BZ587" s="39"/>
    </row>
    <row r="588" spans="1:78">
      <c r="A588">
        <v>515</v>
      </c>
      <c r="B588" s="6"/>
      <c r="C588" s="10"/>
      <c r="D588" s="32"/>
      <c r="E588" s="10"/>
      <c r="F588" s="32"/>
      <c r="G588" s="10"/>
      <c r="H588" s="32"/>
      <c r="I588" s="10"/>
      <c r="J588" s="32"/>
      <c r="K588" s="94"/>
      <c r="L588" s="32"/>
      <c r="M588" s="10"/>
      <c r="N588" s="32"/>
      <c r="O588" s="10"/>
      <c r="P588" s="32"/>
      <c r="Q588" s="10"/>
      <c r="R588" s="32"/>
      <c r="S588" s="10"/>
      <c r="T588" s="32"/>
      <c r="U588" s="10"/>
      <c r="V588" s="32"/>
      <c r="W588" s="10"/>
      <c r="X588" s="32"/>
      <c r="Y588" s="10"/>
      <c r="Z588" s="32"/>
      <c r="AA588" s="10"/>
      <c r="AB588" s="32"/>
      <c r="AC588" s="10"/>
      <c r="AD588" s="32"/>
      <c r="AE588" s="10"/>
      <c r="AF588" s="32"/>
      <c r="AG588" s="10"/>
      <c r="AH588" s="32"/>
      <c r="AI588" s="10"/>
      <c r="AJ588" s="32"/>
      <c r="AK588" s="10"/>
      <c r="AL588" s="32"/>
      <c r="AM588" s="10"/>
      <c r="AN588" s="32"/>
      <c r="AO588" s="10"/>
      <c r="AP588" s="32"/>
      <c r="AQ588" s="10"/>
      <c r="AR588" s="244"/>
      <c r="AS588" s="10"/>
      <c r="AT588" s="32"/>
      <c r="AU588" s="10"/>
      <c r="AV588" s="244"/>
      <c r="AW588" s="10"/>
      <c r="AX588" s="244"/>
      <c r="AY588" s="7"/>
      <c r="AZ588" s="249"/>
      <c r="BA588" s="10"/>
      <c r="BB588" s="244"/>
      <c r="BC588" s="7"/>
      <c r="BD588" s="249"/>
      <c r="BE588" s="7"/>
      <c r="BF588" s="249"/>
      <c r="BG588" s="7"/>
      <c r="BH588" s="8"/>
      <c r="BI588" s="7"/>
      <c r="BJ588" s="249"/>
      <c r="BK588" s="7"/>
      <c r="BL588" s="249"/>
      <c r="BM588" s="7"/>
      <c r="BN588" s="249"/>
      <c r="BO588" s="7"/>
      <c r="BP588" s="249"/>
      <c r="BQ588" s="7"/>
      <c r="BR588" s="8"/>
      <c r="BS588" s="7"/>
      <c r="BT588" s="8"/>
      <c r="BV588" s="41"/>
      <c r="BW588" s="41">
        <f t="shared" si="45"/>
        <v>0</v>
      </c>
      <c r="BX588">
        <f t="shared" si="46"/>
        <v>0</v>
      </c>
      <c r="BZ588" s="39"/>
    </row>
    <row r="589" spans="1:78">
      <c r="A589">
        <v>516</v>
      </c>
      <c r="B589" s="6"/>
      <c r="C589" s="10"/>
      <c r="D589" s="32"/>
      <c r="E589" s="10"/>
      <c r="F589" s="32"/>
      <c r="G589" s="10"/>
      <c r="H589" s="32"/>
      <c r="I589" s="10"/>
      <c r="J589" s="32"/>
      <c r="K589" s="94"/>
      <c r="L589" s="32"/>
      <c r="M589" s="10"/>
      <c r="N589" s="32"/>
      <c r="O589" s="10"/>
      <c r="P589" s="32"/>
      <c r="Q589" s="10"/>
      <c r="R589" s="32"/>
      <c r="S589" s="10"/>
      <c r="T589" s="32"/>
      <c r="U589" s="10"/>
      <c r="V589" s="32"/>
      <c r="W589" s="10"/>
      <c r="X589" s="32"/>
      <c r="Y589" s="10"/>
      <c r="Z589" s="32"/>
      <c r="AA589" s="10"/>
      <c r="AB589" s="32"/>
      <c r="AC589" s="10"/>
      <c r="AD589" s="32"/>
      <c r="AE589" s="10"/>
      <c r="AF589" s="32"/>
      <c r="AG589" s="10"/>
      <c r="AH589" s="32"/>
      <c r="AI589" s="10"/>
      <c r="AJ589" s="32"/>
      <c r="AK589" s="10"/>
      <c r="AL589" s="32"/>
      <c r="AM589" s="10"/>
      <c r="AN589" s="32"/>
      <c r="AO589" s="10"/>
      <c r="AP589" s="32"/>
      <c r="AQ589" s="10"/>
      <c r="AR589" s="244"/>
      <c r="AS589" s="10"/>
      <c r="AT589" s="32"/>
      <c r="AU589" s="10"/>
      <c r="AV589" s="244"/>
      <c r="AW589" s="10"/>
      <c r="AX589" s="244"/>
      <c r="AY589" s="7"/>
      <c r="AZ589" s="249"/>
      <c r="BA589" s="10"/>
      <c r="BB589" s="244"/>
      <c r="BC589" s="7"/>
      <c r="BD589" s="249"/>
      <c r="BE589" s="7"/>
      <c r="BF589" s="249"/>
      <c r="BG589" s="7"/>
      <c r="BH589" s="8"/>
      <c r="BI589" s="7"/>
      <c r="BJ589" s="249"/>
      <c r="BK589" s="7"/>
      <c r="BL589" s="249"/>
      <c r="BM589" s="7"/>
      <c r="BN589" s="249"/>
      <c r="BO589" s="7"/>
      <c r="BP589" s="249"/>
      <c r="BQ589" s="7"/>
      <c r="BR589" s="8"/>
      <c r="BS589" s="7"/>
      <c r="BT589" s="8"/>
      <c r="BV589" s="41"/>
      <c r="BW589" s="41">
        <f t="shared" ref="BW589:BW652" si="47">+AI589+AE589+Y589+W589+U589+S589+Q589+O589+M589+I589+G589+E589+C589+AG589+K589+BS589+BZ589+AA589+AC589+AK589+AO589+AQ589+AY589+BQ589+BK589+BI589+BA589+AW589+AU589+AS589</f>
        <v>0</v>
      </c>
      <c r="BX589">
        <f t="shared" si="46"/>
        <v>0</v>
      </c>
      <c r="BZ589" s="39"/>
    </row>
    <row r="590" spans="1:78">
      <c r="A590">
        <v>517</v>
      </c>
      <c r="B590" s="6"/>
      <c r="C590" s="10"/>
      <c r="D590" s="32"/>
      <c r="E590" s="10"/>
      <c r="F590" s="32"/>
      <c r="G590" s="10"/>
      <c r="H590" s="32"/>
      <c r="I590" s="10"/>
      <c r="J590" s="32"/>
      <c r="K590" s="10"/>
      <c r="L590" s="32"/>
      <c r="M590" s="10"/>
      <c r="N590" s="32"/>
      <c r="O590" s="10"/>
      <c r="P590" s="32"/>
      <c r="Q590" s="10"/>
      <c r="R590" s="32"/>
      <c r="S590" s="10"/>
      <c r="T590" s="32"/>
      <c r="U590" s="10"/>
      <c r="V590" s="32"/>
      <c r="W590" s="10"/>
      <c r="X590" s="32"/>
      <c r="Y590" s="10"/>
      <c r="Z590" s="32"/>
      <c r="AA590" s="10"/>
      <c r="AB590" s="32"/>
      <c r="AC590" s="10"/>
      <c r="AD590" s="32"/>
      <c r="AE590" s="10"/>
      <c r="AF590" s="32"/>
      <c r="AG590" s="10"/>
      <c r="AH590" s="32"/>
      <c r="AI590" s="10"/>
      <c r="AJ590" s="32"/>
      <c r="AK590" s="10"/>
      <c r="AL590" s="32"/>
      <c r="AM590" s="10"/>
      <c r="AN590" s="32"/>
      <c r="AO590" s="10"/>
      <c r="AP590" s="32"/>
      <c r="AQ590" s="10"/>
      <c r="AR590" s="244"/>
      <c r="AS590" s="10"/>
      <c r="AT590" s="32"/>
      <c r="AU590" s="10"/>
      <c r="AV590" s="244"/>
      <c r="AW590" s="10"/>
      <c r="AX590" s="244"/>
      <c r="AY590" s="7"/>
      <c r="AZ590" s="249"/>
      <c r="BA590" s="10"/>
      <c r="BB590" s="244"/>
      <c r="BC590" s="7"/>
      <c r="BD590" s="249"/>
      <c r="BE590" s="7"/>
      <c r="BF590" s="249"/>
      <c r="BG590" s="7"/>
      <c r="BH590" s="8"/>
      <c r="BI590" s="7"/>
      <c r="BJ590" s="249"/>
      <c r="BK590" s="7"/>
      <c r="BL590" s="249"/>
      <c r="BM590" s="7"/>
      <c r="BN590" s="249"/>
      <c r="BO590" s="7"/>
      <c r="BP590" s="249"/>
      <c r="BQ590" s="7"/>
      <c r="BR590" s="8"/>
      <c r="BS590" s="7"/>
      <c r="BT590" s="8"/>
      <c r="BV590" s="41"/>
      <c r="BW590" s="41">
        <f t="shared" si="47"/>
        <v>0</v>
      </c>
      <c r="BX590">
        <f t="shared" si="46"/>
        <v>0</v>
      </c>
    </row>
    <row r="591" spans="1:78">
      <c r="A591">
        <v>518</v>
      </c>
      <c r="B591" s="6"/>
      <c r="C591" s="10"/>
      <c r="D591" s="32"/>
      <c r="E591" s="10"/>
      <c r="F591" s="32"/>
      <c r="G591" s="10"/>
      <c r="H591" s="32"/>
      <c r="I591" s="10"/>
      <c r="J591" s="32"/>
      <c r="K591" s="10"/>
      <c r="L591" s="32"/>
      <c r="M591" s="10"/>
      <c r="N591" s="32"/>
      <c r="O591" s="10"/>
      <c r="P591" s="32"/>
      <c r="Q591" s="10"/>
      <c r="R591" s="32"/>
      <c r="S591" s="10"/>
      <c r="T591" s="32"/>
      <c r="U591" s="10"/>
      <c r="V591" s="32"/>
      <c r="W591" s="10"/>
      <c r="X591" s="32"/>
      <c r="Y591" s="10"/>
      <c r="Z591" s="32"/>
      <c r="AA591" s="10"/>
      <c r="AB591" s="32"/>
      <c r="AC591" s="10"/>
      <c r="AD591" s="32"/>
      <c r="AE591" s="10"/>
      <c r="AF591" s="32"/>
      <c r="AG591" s="10"/>
      <c r="AH591" s="32"/>
      <c r="AI591" s="10"/>
      <c r="AJ591" s="32"/>
      <c r="AK591" s="10"/>
      <c r="AL591" s="32"/>
      <c r="AM591" s="10"/>
      <c r="AN591" s="32"/>
      <c r="AO591" s="10"/>
      <c r="AP591" s="32"/>
      <c r="AQ591" s="10"/>
      <c r="AR591" s="244"/>
      <c r="AS591" s="10"/>
      <c r="AT591" s="32"/>
      <c r="AU591" s="10"/>
      <c r="AV591" s="244"/>
      <c r="AW591" s="10"/>
      <c r="AX591" s="244"/>
      <c r="AY591" s="7"/>
      <c r="AZ591" s="249"/>
      <c r="BA591" s="10"/>
      <c r="BB591" s="244"/>
      <c r="BC591" s="7"/>
      <c r="BD591" s="249"/>
      <c r="BE591" s="7"/>
      <c r="BF591" s="249"/>
      <c r="BG591" s="7"/>
      <c r="BH591" s="8"/>
      <c r="BI591" s="7"/>
      <c r="BJ591" s="249"/>
      <c r="BK591" s="7"/>
      <c r="BL591" s="249"/>
      <c r="BM591" s="7"/>
      <c r="BN591" s="249"/>
      <c r="BO591" s="7"/>
      <c r="BP591" s="249"/>
      <c r="BQ591" s="7"/>
      <c r="BR591" s="8"/>
      <c r="BS591" s="7"/>
      <c r="BT591" s="8"/>
      <c r="BV591" s="41"/>
      <c r="BW591" s="41">
        <f t="shared" si="47"/>
        <v>0</v>
      </c>
      <c r="BX591">
        <f t="shared" ref="BX591:BX614" si="48">COUNT(C591:BT591)/2</f>
        <v>0</v>
      </c>
    </row>
    <row r="592" spans="1:78">
      <c r="A592">
        <v>519</v>
      </c>
      <c r="B592" s="6"/>
      <c r="C592" s="10"/>
      <c r="D592" s="32"/>
      <c r="E592" s="10"/>
      <c r="F592" s="32"/>
      <c r="G592" s="10"/>
      <c r="H592" s="32"/>
      <c r="I592" s="10"/>
      <c r="J592" s="32"/>
      <c r="K592" s="10"/>
      <c r="L592" s="32"/>
      <c r="M592" s="10"/>
      <c r="N592" s="32"/>
      <c r="O592" s="10"/>
      <c r="P592" s="32"/>
      <c r="Q592" s="10"/>
      <c r="R592" s="32"/>
      <c r="S592" s="10"/>
      <c r="T592" s="32"/>
      <c r="U592" s="10"/>
      <c r="V592" s="32"/>
      <c r="W592" s="10"/>
      <c r="X592" s="32"/>
      <c r="Y592" s="10"/>
      <c r="Z592" s="32"/>
      <c r="AA592" s="10"/>
      <c r="AB592" s="32"/>
      <c r="AC592" s="10"/>
      <c r="AD592" s="32"/>
      <c r="AE592" s="10"/>
      <c r="AF592" s="32"/>
      <c r="AG592" s="10"/>
      <c r="AH592" s="32"/>
      <c r="AI592" s="10"/>
      <c r="AJ592" s="32"/>
      <c r="AK592" s="10"/>
      <c r="AL592" s="32"/>
      <c r="AM592" s="10"/>
      <c r="AN592" s="32"/>
      <c r="AO592" s="10"/>
      <c r="AP592" s="32"/>
      <c r="AQ592" s="10"/>
      <c r="AR592" s="244"/>
      <c r="AS592" s="10"/>
      <c r="AT592" s="32"/>
      <c r="AU592" s="10"/>
      <c r="AV592" s="244"/>
      <c r="AW592" s="10"/>
      <c r="AX592" s="244"/>
      <c r="AY592" s="7"/>
      <c r="AZ592" s="249"/>
      <c r="BA592" s="10"/>
      <c r="BB592" s="244"/>
      <c r="BC592" s="7"/>
      <c r="BD592" s="249"/>
      <c r="BE592" s="7"/>
      <c r="BF592" s="249"/>
      <c r="BG592" s="7"/>
      <c r="BH592" s="8"/>
      <c r="BI592" s="7"/>
      <c r="BJ592" s="249"/>
      <c r="BK592" s="7"/>
      <c r="BL592" s="249"/>
      <c r="BM592" s="7"/>
      <c r="BN592" s="249"/>
      <c r="BO592" s="7"/>
      <c r="BP592" s="249"/>
      <c r="BQ592" s="7"/>
      <c r="BR592" s="8"/>
      <c r="BS592" s="7"/>
      <c r="BT592" s="8"/>
      <c r="BV592" s="41"/>
      <c r="BW592" s="41">
        <f t="shared" si="47"/>
        <v>0</v>
      </c>
      <c r="BX592">
        <f t="shared" si="48"/>
        <v>0</v>
      </c>
    </row>
    <row r="593" spans="1:78">
      <c r="A593">
        <v>520</v>
      </c>
      <c r="B593" s="6"/>
      <c r="C593" s="10"/>
      <c r="D593" s="32"/>
      <c r="E593" s="10"/>
      <c r="F593" s="32"/>
      <c r="G593" s="10"/>
      <c r="H593" s="32"/>
      <c r="I593" s="10"/>
      <c r="J593" s="32"/>
      <c r="K593" s="10"/>
      <c r="L593" s="32"/>
      <c r="M593" s="10"/>
      <c r="N593" s="32"/>
      <c r="O593" s="10"/>
      <c r="P593" s="32"/>
      <c r="Q593" s="10"/>
      <c r="R593" s="32"/>
      <c r="S593" s="10"/>
      <c r="T593" s="32"/>
      <c r="U593" s="10"/>
      <c r="V593" s="32"/>
      <c r="W593" s="10"/>
      <c r="X593" s="32"/>
      <c r="Y593" s="10"/>
      <c r="Z593" s="32"/>
      <c r="AA593" s="10"/>
      <c r="AB593" s="32"/>
      <c r="AC593" s="10"/>
      <c r="AD593" s="32"/>
      <c r="AE593" s="10"/>
      <c r="AF593" s="32"/>
      <c r="AG593" s="10"/>
      <c r="AH593" s="32"/>
      <c r="AI593" s="10"/>
      <c r="AJ593" s="32"/>
      <c r="AK593" s="10"/>
      <c r="AL593" s="32"/>
      <c r="AM593" s="10"/>
      <c r="AN593" s="32"/>
      <c r="AO593" s="10"/>
      <c r="AP593" s="32"/>
      <c r="AQ593" s="10"/>
      <c r="AR593" s="244"/>
      <c r="AS593" s="10"/>
      <c r="AT593" s="32"/>
      <c r="AU593" s="10"/>
      <c r="AV593" s="244"/>
      <c r="AW593" s="10"/>
      <c r="AX593" s="244"/>
      <c r="AY593" s="7"/>
      <c r="AZ593" s="249"/>
      <c r="BA593" s="10"/>
      <c r="BB593" s="244"/>
      <c r="BC593" s="7"/>
      <c r="BD593" s="249"/>
      <c r="BE593" s="7"/>
      <c r="BF593" s="249"/>
      <c r="BG593" s="7"/>
      <c r="BH593" s="8"/>
      <c r="BI593" s="7"/>
      <c r="BJ593" s="249"/>
      <c r="BK593" s="7"/>
      <c r="BL593" s="249"/>
      <c r="BM593" s="7"/>
      <c r="BN593" s="249"/>
      <c r="BO593" s="7"/>
      <c r="BP593" s="249"/>
      <c r="BQ593" s="7"/>
      <c r="BR593" s="8"/>
      <c r="BS593" s="7"/>
      <c r="BT593" s="8"/>
      <c r="BV593" s="41"/>
      <c r="BW593" s="41">
        <f t="shared" si="47"/>
        <v>0</v>
      </c>
      <c r="BX593">
        <f t="shared" si="48"/>
        <v>0</v>
      </c>
    </row>
    <row r="594" spans="1:78">
      <c r="A594">
        <v>521</v>
      </c>
      <c r="B594" s="6"/>
      <c r="C594" s="10"/>
      <c r="D594" s="32"/>
      <c r="E594" s="10"/>
      <c r="F594" s="32"/>
      <c r="G594" s="10"/>
      <c r="H594" s="32"/>
      <c r="I594" s="10"/>
      <c r="J594" s="32"/>
      <c r="K594" s="10"/>
      <c r="L594" s="32"/>
      <c r="M594" s="10"/>
      <c r="N594" s="32"/>
      <c r="O594" s="10"/>
      <c r="P594" s="32"/>
      <c r="Q594" s="10"/>
      <c r="R594" s="32"/>
      <c r="S594" s="10"/>
      <c r="T594" s="32"/>
      <c r="U594" s="10"/>
      <c r="V594" s="32"/>
      <c r="W594" s="10"/>
      <c r="X594" s="32"/>
      <c r="Y594" s="10"/>
      <c r="Z594" s="32"/>
      <c r="AA594" s="10"/>
      <c r="AB594" s="32"/>
      <c r="AC594" s="10"/>
      <c r="AD594" s="32"/>
      <c r="AE594" s="10"/>
      <c r="AF594" s="32"/>
      <c r="AG594" s="10"/>
      <c r="AH594" s="32"/>
      <c r="AI594" s="10"/>
      <c r="AJ594" s="32"/>
      <c r="AK594" s="10"/>
      <c r="AL594" s="32"/>
      <c r="AM594" s="10"/>
      <c r="AN594" s="32"/>
      <c r="AO594" s="10"/>
      <c r="AP594" s="32"/>
      <c r="AQ594" s="10"/>
      <c r="AR594" s="244"/>
      <c r="AS594" s="10"/>
      <c r="AT594" s="32"/>
      <c r="AU594" s="10"/>
      <c r="AV594" s="244"/>
      <c r="AW594" s="10"/>
      <c r="AX594" s="244"/>
      <c r="AY594" s="7"/>
      <c r="AZ594" s="249"/>
      <c r="BA594" s="10"/>
      <c r="BB594" s="244"/>
      <c r="BC594" s="7"/>
      <c r="BD594" s="249"/>
      <c r="BE594" s="7"/>
      <c r="BF594" s="249"/>
      <c r="BG594" s="7"/>
      <c r="BH594" s="8"/>
      <c r="BI594" s="7"/>
      <c r="BJ594" s="249"/>
      <c r="BK594" s="7"/>
      <c r="BL594" s="249"/>
      <c r="BM594" s="7"/>
      <c r="BN594" s="249"/>
      <c r="BO594" s="7"/>
      <c r="BP594" s="249"/>
      <c r="BQ594" s="7"/>
      <c r="BR594" s="8"/>
      <c r="BS594" s="7"/>
      <c r="BT594" s="8"/>
      <c r="BV594" s="41"/>
      <c r="BW594" s="41">
        <f t="shared" si="47"/>
        <v>0</v>
      </c>
      <c r="BX594">
        <f t="shared" si="48"/>
        <v>0</v>
      </c>
    </row>
    <row r="595" spans="1:78">
      <c r="A595">
        <v>522</v>
      </c>
      <c r="B595" s="6"/>
      <c r="C595" s="10"/>
      <c r="D595" s="32"/>
      <c r="E595" s="10"/>
      <c r="F595" s="32"/>
      <c r="G595" s="10"/>
      <c r="H595" s="32"/>
      <c r="I595" s="10"/>
      <c r="J595" s="32"/>
      <c r="K595" s="10"/>
      <c r="L595" s="32"/>
      <c r="M595" s="10"/>
      <c r="N595" s="32"/>
      <c r="O595" s="10"/>
      <c r="P595" s="32"/>
      <c r="Q595" s="10"/>
      <c r="R595" s="32"/>
      <c r="S595" s="10"/>
      <c r="T595" s="32"/>
      <c r="U595" s="10"/>
      <c r="V595" s="32"/>
      <c r="W595" s="10"/>
      <c r="X595" s="32"/>
      <c r="Y595" s="10"/>
      <c r="Z595" s="32"/>
      <c r="AA595" s="10"/>
      <c r="AB595" s="32"/>
      <c r="AC595" s="10"/>
      <c r="AD595" s="32"/>
      <c r="AE595" s="10"/>
      <c r="AF595" s="32"/>
      <c r="AG595" s="10"/>
      <c r="AH595" s="32"/>
      <c r="AI595" s="10"/>
      <c r="AJ595" s="32"/>
      <c r="AK595" s="10"/>
      <c r="AL595" s="32"/>
      <c r="AM595" s="10"/>
      <c r="AN595" s="32"/>
      <c r="AO595" s="10"/>
      <c r="AP595" s="32"/>
      <c r="AQ595" s="10"/>
      <c r="AR595" s="244"/>
      <c r="AS595" s="10"/>
      <c r="AT595" s="32"/>
      <c r="AU595" s="10"/>
      <c r="AV595" s="244"/>
      <c r="AW595" s="10"/>
      <c r="AX595" s="244"/>
      <c r="AY595" s="7"/>
      <c r="AZ595" s="249"/>
      <c r="BA595" s="10"/>
      <c r="BB595" s="244"/>
      <c r="BC595" s="7"/>
      <c r="BD595" s="249"/>
      <c r="BE595" s="7"/>
      <c r="BF595" s="249"/>
      <c r="BG595" s="7"/>
      <c r="BH595" s="8"/>
      <c r="BI595" s="7"/>
      <c r="BJ595" s="249"/>
      <c r="BK595" s="7"/>
      <c r="BL595" s="249"/>
      <c r="BM595" s="7"/>
      <c r="BN595" s="249"/>
      <c r="BO595" s="7"/>
      <c r="BP595" s="249"/>
      <c r="BQ595" s="7"/>
      <c r="BR595" s="8"/>
      <c r="BS595" s="7"/>
      <c r="BT595" s="8"/>
      <c r="BV595" s="41"/>
      <c r="BW595" s="41">
        <f t="shared" si="47"/>
        <v>0</v>
      </c>
      <c r="BX595">
        <f t="shared" si="48"/>
        <v>0</v>
      </c>
    </row>
    <row r="596" spans="1:78">
      <c r="A596">
        <v>523</v>
      </c>
      <c r="B596" s="6"/>
      <c r="C596" s="10"/>
      <c r="D596" s="32"/>
      <c r="E596" s="10"/>
      <c r="F596" s="32"/>
      <c r="G596" s="10"/>
      <c r="H596" s="32"/>
      <c r="I596" s="10"/>
      <c r="J596" s="32"/>
      <c r="K596" s="10"/>
      <c r="L596" s="32"/>
      <c r="M596" s="10"/>
      <c r="N596" s="32"/>
      <c r="O596" s="10"/>
      <c r="P596" s="32"/>
      <c r="Q596" s="10"/>
      <c r="R596" s="32"/>
      <c r="S596" s="10"/>
      <c r="T596" s="32"/>
      <c r="U596" s="10"/>
      <c r="V596" s="32"/>
      <c r="W596" s="10"/>
      <c r="X596" s="32"/>
      <c r="Y596" s="10"/>
      <c r="Z596" s="32"/>
      <c r="AA596" s="10"/>
      <c r="AB596" s="32"/>
      <c r="AC596" s="10"/>
      <c r="AD596" s="32"/>
      <c r="AE596" s="10"/>
      <c r="AF596" s="32"/>
      <c r="AG596" s="10"/>
      <c r="AH596" s="32"/>
      <c r="AI596" s="10"/>
      <c r="AJ596" s="32"/>
      <c r="AK596" s="10"/>
      <c r="AL596" s="32"/>
      <c r="AM596" s="10"/>
      <c r="AN596" s="32"/>
      <c r="AO596" s="10"/>
      <c r="AP596" s="32"/>
      <c r="AQ596" s="10"/>
      <c r="AR596" s="244"/>
      <c r="AS596" s="10"/>
      <c r="AT596" s="32"/>
      <c r="AU596" s="10"/>
      <c r="AV596" s="244"/>
      <c r="AW596" s="10"/>
      <c r="AX596" s="244"/>
      <c r="AY596" s="7"/>
      <c r="AZ596" s="249"/>
      <c r="BA596" s="10"/>
      <c r="BB596" s="244"/>
      <c r="BC596" s="7"/>
      <c r="BD596" s="249"/>
      <c r="BE596" s="7"/>
      <c r="BF596" s="249"/>
      <c r="BG596" s="7"/>
      <c r="BH596" s="8"/>
      <c r="BI596" s="7"/>
      <c r="BJ596" s="249"/>
      <c r="BK596" s="7"/>
      <c r="BL596" s="249"/>
      <c r="BM596" s="7"/>
      <c r="BN596" s="249"/>
      <c r="BO596" s="7"/>
      <c r="BP596" s="249"/>
      <c r="BQ596" s="7"/>
      <c r="BR596" s="8"/>
      <c r="BS596" s="7"/>
      <c r="BT596" s="8"/>
      <c r="BV596" s="41"/>
      <c r="BW596" s="41">
        <f t="shared" si="47"/>
        <v>0</v>
      </c>
      <c r="BX596">
        <f t="shared" si="48"/>
        <v>0</v>
      </c>
    </row>
    <row r="597" spans="1:78">
      <c r="A597">
        <v>524</v>
      </c>
      <c r="B597" s="6"/>
      <c r="C597" s="10"/>
      <c r="D597" s="32"/>
      <c r="E597" s="10"/>
      <c r="F597" s="32"/>
      <c r="G597" s="10"/>
      <c r="H597" s="32"/>
      <c r="I597" s="10"/>
      <c r="J597" s="32"/>
      <c r="K597" s="10"/>
      <c r="L597" s="32"/>
      <c r="M597" s="10"/>
      <c r="N597" s="32"/>
      <c r="O597" s="10"/>
      <c r="P597" s="32"/>
      <c r="Q597" s="10"/>
      <c r="R597" s="32"/>
      <c r="S597" s="10"/>
      <c r="T597" s="32"/>
      <c r="U597" s="10"/>
      <c r="V597" s="32"/>
      <c r="W597" s="10"/>
      <c r="X597" s="32"/>
      <c r="Y597" s="10"/>
      <c r="Z597" s="32"/>
      <c r="AA597" s="10"/>
      <c r="AB597" s="32"/>
      <c r="AC597" s="10"/>
      <c r="AD597" s="32"/>
      <c r="AE597" s="10"/>
      <c r="AF597" s="32"/>
      <c r="AG597" s="10"/>
      <c r="AH597" s="32"/>
      <c r="AI597" s="10"/>
      <c r="AJ597" s="32"/>
      <c r="AK597" s="10"/>
      <c r="AL597" s="32"/>
      <c r="AM597" s="10"/>
      <c r="AN597" s="32"/>
      <c r="AO597" s="10"/>
      <c r="AP597" s="32"/>
      <c r="AQ597" s="10"/>
      <c r="AR597" s="244"/>
      <c r="AS597" s="10"/>
      <c r="AT597" s="32"/>
      <c r="AU597" s="10"/>
      <c r="AV597" s="244"/>
      <c r="AW597" s="10"/>
      <c r="AX597" s="244"/>
      <c r="AY597" s="7"/>
      <c r="AZ597" s="249"/>
      <c r="BA597" s="10"/>
      <c r="BB597" s="244"/>
      <c r="BC597" s="7"/>
      <c r="BD597" s="249"/>
      <c r="BE597" s="7"/>
      <c r="BF597" s="249"/>
      <c r="BG597" s="7"/>
      <c r="BH597" s="8"/>
      <c r="BI597" s="7"/>
      <c r="BJ597" s="249"/>
      <c r="BK597" s="7"/>
      <c r="BL597" s="249"/>
      <c r="BM597" s="7"/>
      <c r="BN597" s="249"/>
      <c r="BO597" s="7"/>
      <c r="BP597" s="249"/>
      <c r="BQ597" s="7"/>
      <c r="BR597" s="8"/>
      <c r="BS597" s="7"/>
      <c r="BT597" s="8"/>
      <c r="BV597" s="41"/>
      <c r="BW597" s="41">
        <f t="shared" si="47"/>
        <v>0</v>
      </c>
      <c r="BX597">
        <f t="shared" si="48"/>
        <v>0</v>
      </c>
    </row>
    <row r="598" spans="1:78">
      <c r="A598">
        <v>525</v>
      </c>
      <c r="B598" s="6"/>
      <c r="C598" s="10"/>
      <c r="D598" s="32"/>
      <c r="E598" s="10"/>
      <c r="F598" s="32"/>
      <c r="G598" s="10"/>
      <c r="H598" s="32"/>
      <c r="I598" s="10"/>
      <c r="J598" s="32"/>
      <c r="K598" s="10"/>
      <c r="L598" s="32"/>
      <c r="M598" s="10"/>
      <c r="N598" s="32"/>
      <c r="O598" s="10"/>
      <c r="P598" s="32"/>
      <c r="Q598" s="10"/>
      <c r="R598" s="32"/>
      <c r="S598" s="10"/>
      <c r="T598" s="32"/>
      <c r="U598" s="10"/>
      <c r="V598" s="32"/>
      <c r="W598" s="10"/>
      <c r="X598" s="32"/>
      <c r="Y598" s="10"/>
      <c r="Z598" s="32"/>
      <c r="AA598" s="10"/>
      <c r="AB598" s="32"/>
      <c r="AC598" s="10"/>
      <c r="AD598" s="32"/>
      <c r="AE598" s="10"/>
      <c r="AF598" s="32"/>
      <c r="AG598" s="10"/>
      <c r="AH598" s="32"/>
      <c r="AI598" s="10"/>
      <c r="AJ598" s="32"/>
      <c r="AK598" s="10"/>
      <c r="AL598" s="32"/>
      <c r="AM598" s="10"/>
      <c r="AN598" s="32"/>
      <c r="AO598" s="10"/>
      <c r="AP598" s="32"/>
      <c r="AQ598" s="10"/>
      <c r="AR598" s="244"/>
      <c r="AS598" s="10"/>
      <c r="AT598" s="32"/>
      <c r="AU598" s="10"/>
      <c r="AV598" s="244"/>
      <c r="AW598" s="10"/>
      <c r="AX598" s="244"/>
      <c r="AY598" s="7"/>
      <c r="AZ598" s="249"/>
      <c r="BA598" s="10"/>
      <c r="BB598" s="244"/>
      <c r="BC598" s="7"/>
      <c r="BD598" s="249"/>
      <c r="BE598" s="7"/>
      <c r="BF598" s="249"/>
      <c r="BG598" s="7"/>
      <c r="BH598" s="8"/>
      <c r="BI598" s="7"/>
      <c r="BJ598" s="249"/>
      <c r="BK598" s="7"/>
      <c r="BL598" s="249"/>
      <c r="BM598" s="7"/>
      <c r="BN598" s="249"/>
      <c r="BO598" s="7"/>
      <c r="BP598" s="249"/>
      <c r="BQ598" s="7"/>
      <c r="BR598" s="8"/>
      <c r="BS598" s="7"/>
      <c r="BT598" s="8"/>
      <c r="BV598" s="41"/>
      <c r="BW598" s="41">
        <f t="shared" si="47"/>
        <v>0</v>
      </c>
      <c r="BX598">
        <f t="shared" si="48"/>
        <v>0</v>
      </c>
    </row>
    <row r="599" spans="1:78">
      <c r="A599">
        <v>526</v>
      </c>
      <c r="B599" s="6"/>
      <c r="C599" s="10"/>
      <c r="D599" s="32"/>
      <c r="E599" s="10"/>
      <c r="F599" s="32"/>
      <c r="G599" s="10"/>
      <c r="H599" s="32"/>
      <c r="I599" s="10"/>
      <c r="J599" s="32"/>
      <c r="K599" s="10"/>
      <c r="L599" s="32"/>
      <c r="M599" s="10"/>
      <c r="N599" s="32"/>
      <c r="O599" s="10"/>
      <c r="P599" s="32"/>
      <c r="Q599" s="10"/>
      <c r="R599" s="32"/>
      <c r="S599" s="10"/>
      <c r="T599" s="32"/>
      <c r="U599" s="10"/>
      <c r="V599" s="32"/>
      <c r="W599" s="10"/>
      <c r="X599" s="32"/>
      <c r="Y599" s="10"/>
      <c r="Z599" s="32"/>
      <c r="AA599" s="10"/>
      <c r="AB599" s="32"/>
      <c r="AC599" s="10"/>
      <c r="AD599" s="32"/>
      <c r="AE599" s="10"/>
      <c r="AF599" s="32"/>
      <c r="AG599" s="10"/>
      <c r="AH599" s="32"/>
      <c r="AI599" s="10"/>
      <c r="AJ599" s="32"/>
      <c r="AK599" s="10"/>
      <c r="AL599" s="32"/>
      <c r="AM599" s="10"/>
      <c r="AN599" s="32"/>
      <c r="AO599" s="10"/>
      <c r="AP599" s="32"/>
      <c r="AQ599" s="10"/>
      <c r="AR599" s="244"/>
      <c r="AS599" s="10"/>
      <c r="AT599" s="32"/>
      <c r="AU599" s="10"/>
      <c r="AV599" s="244"/>
      <c r="AW599" s="10"/>
      <c r="AX599" s="244"/>
      <c r="AY599" s="7"/>
      <c r="AZ599" s="249"/>
      <c r="BA599" s="10"/>
      <c r="BB599" s="244"/>
      <c r="BC599" s="7"/>
      <c r="BD599" s="249"/>
      <c r="BE599" s="7"/>
      <c r="BF599" s="249"/>
      <c r="BG599" s="7"/>
      <c r="BH599" s="8"/>
      <c r="BI599" s="7"/>
      <c r="BJ599" s="249"/>
      <c r="BK599" s="7"/>
      <c r="BL599" s="249"/>
      <c r="BM599" s="7"/>
      <c r="BN599" s="249"/>
      <c r="BO599" s="7"/>
      <c r="BP599" s="249"/>
      <c r="BQ599" s="7"/>
      <c r="BR599" s="8"/>
      <c r="BS599" s="7"/>
      <c r="BT599" s="8"/>
      <c r="BV599" s="41"/>
      <c r="BW599" s="41">
        <f t="shared" si="47"/>
        <v>0</v>
      </c>
      <c r="BX599">
        <f t="shared" si="48"/>
        <v>0</v>
      </c>
    </row>
    <row r="600" spans="1:78">
      <c r="A600">
        <v>527</v>
      </c>
      <c r="B600" s="6"/>
      <c r="C600" s="10"/>
      <c r="D600" s="32"/>
      <c r="E600" s="10"/>
      <c r="F600" s="32"/>
      <c r="G600" s="10"/>
      <c r="H600" s="32"/>
      <c r="I600" s="10"/>
      <c r="J600" s="32"/>
      <c r="K600" s="10"/>
      <c r="L600" s="32"/>
      <c r="M600" s="10"/>
      <c r="N600" s="32"/>
      <c r="O600" s="10"/>
      <c r="P600" s="32"/>
      <c r="Q600" s="10"/>
      <c r="R600" s="32"/>
      <c r="S600" s="10"/>
      <c r="T600" s="32"/>
      <c r="U600" s="10"/>
      <c r="V600" s="32"/>
      <c r="W600" s="10"/>
      <c r="X600" s="32"/>
      <c r="Y600" s="10"/>
      <c r="Z600" s="32"/>
      <c r="AA600" s="10"/>
      <c r="AB600" s="32"/>
      <c r="AC600" s="10"/>
      <c r="AD600" s="32"/>
      <c r="AE600" s="10"/>
      <c r="AF600" s="32"/>
      <c r="AG600" s="10"/>
      <c r="AH600" s="32"/>
      <c r="AI600" s="10"/>
      <c r="AJ600" s="32"/>
      <c r="AK600" s="10"/>
      <c r="AL600" s="32"/>
      <c r="AM600" s="10"/>
      <c r="AN600" s="32"/>
      <c r="AO600" s="10"/>
      <c r="AP600" s="32"/>
      <c r="AQ600" s="10"/>
      <c r="AR600" s="244"/>
      <c r="AS600" s="10"/>
      <c r="AT600" s="32"/>
      <c r="AU600" s="10"/>
      <c r="AV600" s="244"/>
      <c r="AW600" s="10"/>
      <c r="AX600" s="244"/>
      <c r="AY600" s="7"/>
      <c r="AZ600" s="249"/>
      <c r="BA600" s="10"/>
      <c r="BB600" s="244"/>
      <c r="BC600" s="7"/>
      <c r="BD600" s="249"/>
      <c r="BE600" s="7"/>
      <c r="BF600" s="249"/>
      <c r="BG600" s="7"/>
      <c r="BH600" s="8"/>
      <c r="BI600" s="7"/>
      <c r="BJ600" s="249"/>
      <c r="BK600" s="7"/>
      <c r="BL600" s="249"/>
      <c r="BM600" s="7"/>
      <c r="BN600" s="249"/>
      <c r="BO600" s="7"/>
      <c r="BP600" s="249"/>
      <c r="BQ600" s="7"/>
      <c r="BR600" s="8"/>
      <c r="BS600" s="7"/>
      <c r="BT600" s="8"/>
      <c r="BV600" s="41"/>
      <c r="BW600" s="41">
        <f t="shared" si="47"/>
        <v>0</v>
      </c>
      <c r="BX600">
        <f t="shared" si="48"/>
        <v>0</v>
      </c>
    </row>
    <row r="601" spans="1:78">
      <c r="A601">
        <v>528</v>
      </c>
      <c r="B601" s="6"/>
      <c r="C601" s="10"/>
      <c r="D601" s="32"/>
      <c r="E601" s="10"/>
      <c r="F601" s="32"/>
      <c r="G601" s="10"/>
      <c r="H601" s="32"/>
      <c r="I601" s="10"/>
      <c r="J601" s="32"/>
      <c r="K601" s="94"/>
      <c r="L601" s="32"/>
      <c r="M601" s="10"/>
      <c r="N601" s="32"/>
      <c r="O601" s="10"/>
      <c r="P601" s="32"/>
      <c r="Q601" s="10"/>
      <c r="R601" s="32"/>
      <c r="S601" s="10"/>
      <c r="T601" s="32"/>
      <c r="U601" s="10"/>
      <c r="V601" s="32"/>
      <c r="W601" s="10"/>
      <c r="X601" s="32"/>
      <c r="Y601" s="10"/>
      <c r="Z601" s="32"/>
      <c r="AA601" s="10"/>
      <c r="AB601" s="32"/>
      <c r="AC601" s="10"/>
      <c r="AD601" s="32"/>
      <c r="AE601" s="10"/>
      <c r="AF601" s="32"/>
      <c r="AG601" s="10"/>
      <c r="AH601" s="32"/>
      <c r="AI601" s="10"/>
      <c r="AJ601" s="32"/>
      <c r="AK601" s="10"/>
      <c r="AL601" s="32"/>
      <c r="AM601" s="10"/>
      <c r="AN601" s="32"/>
      <c r="AO601" s="10"/>
      <c r="AP601" s="32"/>
      <c r="AQ601" s="10"/>
      <c r="AR601" s="244"/>
      <c r="AS601" s="10"/>
      <c r="AT601" s="32"/>
      <c r="AU601" s="10"/>
      <c r="AV601" s="244"/>
      <c r="AW601" s="10"/>
      <c r="AX601" s="244"/>
      <c r="AY601" s="7"/>
      <c r="AZ601" s="249"/>
      <c r="BA601" s="10"/>
      <c r="BB601" s="244"/>
      <c r="BC601" s="7"/>
      <c r="BD601" s="249"/>
      <c r="BE601" s="7"/>
      <c r="BF601" s="249"/>
      <c r="BG601" s="7"/>
      <c r="BH601" s="8"/>
      <c r="BI601" s="7"/>
      <c r="BJ601" s="249"/>
      <c r="BK601" s="7"/>
      <c r="BL601" s="249"/>
      <c r="BM601" s="7"/>
      <c r="BN601" s="249"/>
      <c r="BO601" s="7"/>
      <c r="BP601" s="249"/>
      <c r="BQ601" s="7"/>
      <c r="BR601" s="8"/>
      <c r="BS601" s="7"/>
      <c r="BT601" s="8"/>
      <c r="BV601" s="41"/>
      <c r="BW601" s="41">
        <f t="shared" si="47"/>
        <v>0</v>
      </c>
      <c r="BX601">
        <f t="shared" si="48"/>
        <v>0</v>
      </c>
      <c r="BZ601" s="39"/>
    </row>
    <row r="602" spans="1:78">
      <c r="A602">
        <v>529</v>
      </c>
      <c r="B602" s="6"/>
      <c r="C602" s="10"/>
      <c r="D602" s="32"/>
      <c r="E602" s="10"/>
      <c r="F602" s="32"/>
      <c r="G602" s="10"/>
      <c r="H602" s="32"/>
      <c r="I602" s="10"/>
      <c r="J602" s="32"/>
      <c r="K602" s="10"/>
      <c r="L602" s="32"/>
      <c r="M602" s="10"/>
      <c r="N602" s="32"/>
      <c r="O602" s="10"/>
      <c r="P602" s="32"/>
      <c r="Q602" s="10"/>
      <c r="R602" s="32"/>
      <c r="S602" s="10"/>
      <c r="T602" s="32"/>
      <c r="U602" s="10"/>
      <c r="V602" s="32"/>
      <c r="W602" s="10"/>
      <c r="X602" s="32"/>
      <c r="Y602" s="10"/>
      <c r="Z602" s="32"/>
      <c r="AA602" s="10"/>
      <c r="AB602" s="32"/>
      <c r="AC602" s="10"/>
      <c r="AD602" s="32"/>
      <c r="AE602" s="10"/>
      <c r="AF602" s="32"/>
      <c r="AG602" s="10"/>
      <c r="AH602" s="32"/>
      <c r="AI602" s="10"/>
      <c r="AJ602" s="32"/>
      <c r="AK602" s="10"/>
      <c r="AL602" s="32"/>
      <c r="AM602" s="10"/>
      <c r="AN602" s="32"/>
      <c r="AO602" s="10"/>
      <c r="AP602" s="32"/>
      <c r="AQ602" s="10"/>
      <c r="AR602" s="244"/>
      <c r="AS602" s="10"/>
      <c r="AT602" s="32"/>
      <c r="AU602" s="10"/>
      <c r="AV602" s="244"/>
      <c r="AW602" s="10"/>
      <c r="AX602" s="244"/>
      <c r="AY602" s="7"/>
      <c r="AZ602" s="249"/>
      <c r="BA602" s="10"/>
      <c r="BB602" s="244"/>
      <c r="BC602" s="7"/>
      <c r="BD602" s="249"/>
      <c r="BE602" s="7"/>
      <c r="BF602" s="249"/>
      <c r="BG602" s="7"/>
      <c r="BH602" s="8"/>
      <c r="BI602" s="7"/>
      <c r="BJ602" s="249"/>
      <c r="BK602" s="7"/>
      <c r="BL602" s="249"/>
      <c r="BM602" s="7"/>
      <c r="BN602" s="249"/>
      <c r="BO602" s="7"/>
      <c r="BP602" s="249"/>
      <c r="BQ602" s="7"/>
      <c r="BR602" s="8"/>
      <c r="BS602" s="7"/>
      <c r="BT602" s="8"/>
      <c r="BV602" s="41"/>
      <c r="BW602" s="41">
        <f t="shared" si="47"/>
        <v>0</v>
      </c>
      <c r="BX602">
        <f t="shared" si="48"/>
        <v>0</v>
      </c>
    </row>
    <row r="603" spans="1:78">
      <c r="A603">
        <v>530</v>
      </c>
      <c r="B603" s="6"/>
      <c r="C603" s="10"/>
      <c r="D603" s="32"/>
      <c r="E603" s="10"/>
      <c r="F603" s="32"/>
      <c r="G603" s="10"/>
      <c r="H603" s="32"/>
      <c r="I603" s="10"/>
      <c r="J603" s="32"/>
      <c r="K603" s="10"/>
      <c r="L603" s="32"/>
      <c r="M603" s="10"/>
      <c r="N603" s="32"/>
      <c r="O603" s="10"/>
      <c r="P603" s="32"/>
      <c r="Q603" s="10"/>
      <c r="R603" s="32"/>
      <c r="S603" s="10"/>
      <c r="T603" s="32"/>
      <c r="U603" s="10"/>
      <c r="V603" s="32"/>
      <c r="W603" s="10"/>
      <c r="X603" s="32"/>
      <c r="Y603" s="10"/>
      <c r="Z603" s="32"/>
      <c r="AA603" s="10"/>
      <c r="AB603" s="32"/>
      <c r="AC603" s="10"/>
      <c r="AD603" s="32"/>
      <c r="AE603" s="10"/>
      <c r="AF603" s="32"/>
      <c r="AG603" s="10"/>
      <c r="AH603" s="32"/>
      <c r="AI603" s="10"/>
      <c r="AJ603" s="32"/>
      <c r="AK603" s="10"/>
      <c r="AL603" s="32"/>
      <c r="AM603" s="10"/>
      <c r="AN603" s="32"/>
      <c r="AO603" s="10"/>
      <c r="AP603" s="32"/>
      <c r="AQ603" s="10"/>
      <c r="AR603" s="244"/>
      <c r="AS603" s="10"/>
      <c r="AT603" s="32"/>
      <c r="AU603" s="10"/>
      <c r="AV603" s="244"/>
      <c r="AW603" s="10"/>
      <c r="AX603" s="244"/>
      <c r="AY603" s="7"/>
      <c r="AZ603" s="249"/>
      <c r="BA603" s="10"/>
      <c r="BB603" s="244"/>
      <c r="BC603" s="7"/>
      <c r="BD603" s="249"/>
      <c r="BE603" s="7"/>
      <c r="BF603" s="249"/>
      <c r="BG603" s="7"/>
      <c r="BH603" s="8"/>
      <c r="BI603" s="7"/>
      <c r="BJ603" s="249"/>
      <c r="BK603" s="7"/>
      <c r="BL603" s="249"/>
      <c r="BM603" s="7"/>
      <c r="BN603" s="249"/>
      <c r="BO603" s="7"/>
      <c r="BP603" s="249"/>
      <c r="BQ603" s="7"/>
      <c r="BR603" s="8"/>
      <c r="BS603" s="7"/>
      <c r="BT603" s="8"/>
      <c r="BV603" s="41"/>
      <c r="BW603" s="41">
        <f t="shared" si="47"/>
        <v>0</v>
      </c>
      <c r="BX603">
        <f t="shared" si="48"/>
        <v>0</v>
      </c>
    </row>
    <row r="604" spans="1:78">
      <c r="A604">
        <v>531</v>
      </c>
      <c r="B604" s="6"/>
      <c r="C604" s="10"/>
      <c r="D604" s="32"/>
      <c r="E604" s="10"/>
      <c r="F604" s="32"/>
      <c r="G604" s="10"/>
      <c r="H604" s="32"/>
      <c r="I604" s="10"/>
      <c r="J604" s="32"/>
      <c r="K604" s="10"/>
      <c r="L604" s="32"/>
      <c r="M604" s="10"/>
      <c r="N604" s="32"/>
      <c r="O604" s="10"/>
      <c r="P604" s="32"/>
      <c r="Q604" s="10"/>
      <c r="R604" s="32"/>
      <c r="S604" s="10"/>
      <c r="T604" s="32"/>
      <c r="U604" s="10"/>
      <c r="V604" s="32"/>
      <c r="W604" s="10"/>
      <c r="X604" s="32"/>
      <c r="Y604" s="10"/>
      <c r="Z604" s="32"/>
      <c r="AA604" s="10"/>
      <c r="AB604" s="32"/>
      <c r="AC604" s="10"/>
      <c r="AD604" s="32"/>
      <c r="AE604" s="10"/>
      <c r="AF604" s="32"/>
      <c r="AG604" s="10"/>
      <c r="AH604" s="32"/>
      <c r="AI604" s="10"/>
      <c r="AJ604" s="32"/>
      <c r="AK604" s="10"/>
      <c r="AL604" s="32"/>
      <c r="AM604" s="10"/>
      <c r="AN604" s="32"/>
      <c r="AO604" s="10"/>
      <c r="AP604" s="32"/>
      <c r="AQ604" s="10"/>
      <c r="AR604" s="244"/>
      <c r="AS604" s="10"/>
      <c r="AT604" s="32"/>
      <c r="AU604" s="10"/>
      <c r="AV604" s="244"/>
      <c r="AW604" s="10"/>
      <c r="AX604" s="244"/>
      <c r="AY604" s="7"/>
      <c r="AZ604" s="249"/>
      <c r="BA604" s="10"/>
      <c r="BB604" s="244"/>
      <c r="BC604" s="7"/>
      <c r="BD604" s="249"/>
      <c r="BE604" s="7"/>
      <c r="BF604" s="249"/>
      <c r="BG604" s="7"/>
      <c r="BH604" s="8"/>
      <c r="BI604" s="7"/>
      <c r="BJ604" s="249"/>
      <c r="BK604" s="7"/>
      <c r="BL604" s="249"/>
      <c r="BM604" s="7"/>
      <c r="BN604" s="249"/>
      <c r="BO604" s="7"/>
      <c r="BP604" s="249"/>
      <c r="BQ604" s="7"/>
      <c r="BR604" s="8"/>
      <c r="BS604" s="7"/>
      <c r="BT604" s="8"/>
      <c r="BV604" s="41"/>
      <c r="BW604" s="41">
        <f t="shared" si="47"/>
        <v>0</v>
      </c>
      <c r="BX604">
        <f t="shared" si="48"/>
        <v>0</v>
      </c>
    </row>
    <row r="605" spans="1:78">
      <c r="A605">
        <v>532</v>
      </c>
      <c r="B605" s="6"/>
      <c r="C605" s="10"/>
      <c r="D605" s="32"/>
      <c r="E605" s="10"/>
      <c r="F605" s="32"/>
      <c r="G605" s="10"/>
      <c r="H605" s="32"/>
      <c r="I605" s="10"/>
      <c r="J605" s="32"/>
      <c r="K605" s="94"/>
      <c r="L605" s="32"/>
      <c r="M605" s="10"/>
      <c r="N605" s="32"/>
      <c r="O605" s="10"/>
      <c r="P605" s="32"/>
      <c r="Q605" s="10"/>
      <c r="R605" s="32"/>
      <c r="S605" s="10"/>
      <c r="T605" s="32"/>
      <c r="U605" s="10"/>
      <c r="V605" s="32"/>
      <c r="W605" s="10"/>
      <c r="X605" s="32"/>
      <c r="Y605" s="10"/>
      <c r="Z605" s="32"/>
      <c r="AA605" s="10"/>
      <c r="AB605" s="32"/>
      <c r="AC605" s="10"/>
      <c r="AD605" s="32"/>
      <c r="AE605" s="10"/>
      <c r="AF605" s="32"/>
      <c r="AG605" s="10"/>
      <c r="AH605" s="32"/>
      <c r="AI605" s="10"/>
      <c r="AJ605" s="32"/>
      <c r="AK605" s="10"/>
      <c r="AL605" s="32"/>
      <c r="AM605" s="10"/>
      <c r="AN605" s="32"/>
      <c r="AO605" s="10"/>
      <c r="AP605" s="32"/>
      <c r="AQ605" s="10"/>
      <c r="AR605" s="244"/>
      <c r="AS605" s="10"/>
      <c r="AT605" s="32"/>
      <c r="AU605" s="10"/>
      <c r="AV605" s="244"/>
      <c r="AW605" s="10"/>
      <c r="AX605" s="244"/>
      <c r="AY605" s="7"/>
      <c r="AZ605" s="249"/>
      <c r="BA605" s="10"/>
      <c r="BB605" s="244"/>
      <c r="BC605" s="7"/>
      <c r="BD605" s="249"/>
      <c r="BE605" s="7"/>
      <c r="BF605" s="249"/>
      <c r="BG605" s="7"/>
      <c r="BH605" s="8"/>
      <c r="BI605" s="7"/>
      <c r="BJ605" s="249"/>
      <c r="BK605" s="7"/>
      <c r="BL605" s="249"/>
      <c r="BM605" s="7"/>
      <c r="BN605" s="249"/>
      <c r="BO605" s="7"/>
      <c r="BP605" s="249"/>
      <c r="BQ605" s="7"/>
      <c r="BR605" s="8"/>
      <c r="BS605" s="7"/>
      <c r="BT605" s="8"/>
      <c r="BV605" s="41"/>
      <c r="BW605" s="41">
        <f t="shared" si="47"/>
        <v>0</v>
      </c>
      <c r="BX605">
        <f t="shared" si="48"/>
        <v>0</v>
      </c>
      <c r="BZ605" s="39"/>
    </row>
    <row r="606" spans="1:78">
      <c r="A606">
        <v>533</v>
      </c>
      <c r="B606" s="6"/>
      <c r="C606" s="10"/>
      <c r="D606" s="32"/>
      <c r="E606" s="10"/>
      <c r="F606" s="32"/>
      <c r="G606" s="10"/>
      <c r="H606" s="32"/>
      <c r="I606" s="10"/>
      <c r="J606" s="32"/>
      <c r="K606" s="94"/>
      <c r="L606" s="32"/>
      <c r="M606" s="10"/>
      <c r="N606" s="32"/>
      <c r="O606" s="10"/>
      <c r="P606" s="32"/>
      <c r="Q606" s="10"/>
      <c r="R606" s="32"/>
      <c r="S606" s="10"/>
      <c r="T606" s="32"/>
      <c r="U606" s="10"/>
      <c r="V606" s="32"/>
      <c r="W606" s="10"/>
      <c r="X606" s="32"/>
      <c r="Y606" s="10"/>
      <c r="Z606" s="32"/>
      <c r="AA606" s="10"/>
      <c r="AB606" s="32"/>
      <c r="AC606" s="10"/>
      <c r="AD606" s="32"/>
      <c r="AE606" s="10"/>
      <c r="AF606" s="32"/>
      <c r="AG606" s="10"/>
      <c r="AH606" s="32"/>
      <c r="AI606" s="10"/>
      <c r="AJ606" s="32"/>
      <c r="AK606" s="10"/>
      <c r="AL606" s="32"/>
      <c r="AM606" s="10"/>
      <c r="AN606" s="32"/>
      <c r="AO606" s="10"/>
      <c r="AP606" s="32"/>
      <c r="AQ606" s="10"/>
      <c r="AR606" s="244"/>
      <c r="AS606" s="10"/>
      <c r="AT606" s="32"/>
      <c r="AU606" s="10"/>
      <c r="AV606" s="244"/>
      <c r="AW606" s="10"/>
      <c r="AX606" s="244"/>
      <c r="AY606" s="7"/>
      <c r="AZ606" s="249"/>
      <c r="BA606" s="10"/>
      <c r="BB606" s="244"/>
      <c r="BC606" s="7"/>
      <c r="BD606" s="249"/>
      <c r="BE606" s="7"/>
      <c r="BF606" s="249"/>
      <c r="BG606" s="7"/>
      <c r="BH606" s="8"/>
      <c r="BI606" s="7"/>
      <c r="BJ606" s="249"/>
      <c r="BK606" s="7"/>
      <c r="BL606" s="249"/>
      <c r="BM606" s="7"/>
      <c r="BN606" s="249"/>
      <c r="BO606" s="7"/>
      <c r="BP606" s="249"/>
      <c r="BQ606" s="7"/>
      <c r="BR606" s="8"/>
      <c r="BS606" s="7"/>
      <c r="BT606" s="8"/>
      <c r="BV606" s="41"/>
      <c r="BW606" s="41">
        <f t="shared" si="47"/>
        <v>0</v>
      </c>
      <c r="BX606">
        <f t="shared" si="48"/>
        <v>0</v>
      </c>
      <c r="BZ606" s="39"/>
    </row>
    <row r="607" spans="1:78">
      <c r="A607">
        <v>534</v>
      </c>
      <c r="B607" s="6"/>
      <c r="C607" s="10"/>
      <c r="D607" s="32"/>
      <c r="E607" s="10"/>
      <c r="F607" s="32"/>
      <c r="G607" s="10"/>
      <c r="H607" s="32"/>
      <c r="I607" s="10"/>
      <c r="J607" s="32"/>
      <c r="K607" s="10"/>
      <c r="L607" s="32"/>
      <c r="M607" s="10"/>
      <c r="N607" s="32"/>
      <c r="O607" s="10"/>
      <c r="P607" s="32"/>
      <c r="Q607" s="10"/>
      <c r="R607" s="32"/>
      <c r="S607" s="10"/>
      <c r="T607" s="32"/>
      <c r="U607" s="10"/>
      <c r="V607" s="32"/>
      <c r="W607" s="10"/>
      <c r="X607" s="32"/>
      <c r="Y607" s="10"/>
      <c r="Z607" s="32"/>
      <c r="AA607" s="10"/>
      <c r="AB607" s="32"/>
      <c r="AC607" s="10"/>
      <c r="AD607" s="32"/>
      <c r="AE607" s="10"/>
      <c r="AF607" s="32"/>
      <c r="AG607" s="10"/>
      <c r="AH607" s="32"/>
      <c r="AI607" s="10"/>
      <c r="AJ607" s="32"/>
      <c r="AK607" s="10"/>
      <c r="AL607" s="32"/>
      <c r="AM607" s="10"/>
      <c r="AN607" s="32"/>
      <c r="AO607" s="10"/>
      <c r="AP607" s="32"/>
      <c r="AQ607" s="10"/>
      <c r="AR607" s="244"/>
      <c r="AS607" s="10"/>
      <c r="AT607" s="32"/>
      <c r="AU607" s="10"/>
      <c r="AV607" s="244"/>
      <c r="AW607" s="10"/>
      <c r="AX607" s="244"/>
      <c r="AY607" s="7"/>
      <c r="AZ607" s="249"/>
      <c r="BA607" s="10"/>
      <c r="BB607" s="244"/>
      <c r="BC607" s="7"/>
      <c r="BD607" s="249"/>
      <c r="BE607" s="7"/>
      <c r="BF607" s="249"/>
      <c r="BG607" s="7"/>
      <c r="BH607" s="8"/>
      <c r="BI607" s="7"/>
      <c r="BJ607" s="249"/>
      <c r="BK607" s="7"/>
      <c r="BL607" s="249"/>
      <c r="BM607" s="7"/>
      <c r="BN607" s="249"/>
      <c r="BO607" s="7"/>
      <c r="BP607" s="249"/>
      <c r="BQ607" s="7"/>
      <c r="BR607" s="8"/>
      <c r="BS607" s="7"/>
      <c r="BT607" s="8"/>
      <c r="BV607" s="41"/>
      <c r="BW607" s="41">
        <f t="shared" si="47"/>
        <v>0</v>
      </c>
      <c r="BX607">
        <f t="shared" si="48"/>
        <v>0</v>
      </c>
    </row>
    <row r="608" spans="1:78">
      <c r="A608">
        <v>535</v>
      </c>
      <c r="B608" s="6"/>
      <c r="C608" s="10"/>
      <c r="D608" s="32"/>
      <c r="E608" s="10"/>
      <c r="F608" s="32"/>
      <c r="G608" s="10"/>
      <c r="H608" s="32"/>
      <c r="I608" s="10"/>
      <c r="J608" s="32"/>
      <c r="K608" s="10"/>
      <c r="L608" s="32"/>
      <c r="M608" s="10"/>
      <c r="N608" s="32"/>
      <c r="O608" s="10"/>
      <c r="P608" s="32"/>
      <c r="Q608" s="10"/>
      <c r="R608" s="32"/>
      <c r="S608" s="10"/>
      <c r="T608" s="32"/>
      <c r="U608" s="10"/>
      <c r="V608" s="32"/>
      <c r="W608" s="10"/>
      <c r="X608" s="32"/>
      <c r="Y608" s="10"/>
      <c r="Z608" s="32"/>
      <c r="AA608" s="10"/>
      <c r="AB608" s="32"/>
      <c r="AC608" s="10"/>
      <c r="AD608" s="32"/>
      <c r="AE608" s="10"/>
      <c r="AF608" s="32"/>
      <c r="AG608" s="10"/>
      <c r="AH608" s="32"/>
      <c r="AI608" s="10"/>
      <c r="AJ608" s="32"/>
      <c r="AK608" s="10"/>
      <c r="AL608" s="32"/>
      <c r="AM608" s="10"/>
      <c r="AN608" s="32"/>
      <c r="AO608" s="10"/>
      <c r="AP608" s="32"/>
      <c r="AQ608" s="10"/>
      <c r="AR608" s="244"/>
      <c r="AS608" s="10"/>
      <c r="AT608" s="32"/>
      <c r="AU608" s="10"/>
      <c r="AV608" s="244"/>
      <c r="AW608" s="10"/>
      <c r="AX608" s="244"/>
      <c r="AY608" s="7"/>
      <c r="AZ608" s="249"/>
      <c r="BA608" s="10"/>
      <c r="BB608" s="244"/>
      <c r="BC608" s="7"/>
      <c r="BD608" s="249"/>
      <c r="BE608" s="7"/>
      <c r="BF608" s="249"/>
      <c r="BG608" s="7"/>
      <c r="BH608" s="8"/>
      <c r="BI608" s="7"/>
      <c r="BJ608" s="249"/>
      <c r="BK608" s="7"/>
      <c r="BL608" s="249"/>
      <c r="BM608" s="7"/>
      <c r="BN608" s="249"/>
      <c r="BO608" s="7"/>
      <c r="BP608" s="249"/>
      <c r="BQ608" s="7"/>
      <c r="BR608" s="8"/>
      <c r="BS608" s="7"/>
      <c r="BT608" s="8"/>
      <c r="BV608" s="41"/>
      <c r="BW608" s="41">
        <f t="shared" si="47"/>
        <v>0</v>
      </c>
      <c r="BX608">
        <f t="shared" si="48"/>
        <v>0</v>
      </c>
    </row>
    <row r="609" spans="1:78">
      <c r="A609">
        <v>536</v>
      </c>
      <c r="B609" s="6"/>
      <c r="C609" s="10"/>
      <c r="D609" s="32"/>
      <c r="E609" s="10"/>
      <c r="F609" s="32"/>
      <c r="G609" s="10"/>
      <c r="H609" s="32"/>
      <c r="I609" s="10"/>
      <c r="J609" s="32"/>
      <c r="K609" s="10"/>
      <c r="L609" s="32"/>
      <c r="M609" s="10"/>
      <c r="N609" s="32"/>
      <c r="O609" s="10"/>
      <c r="P609" s="32"/>
      <c r="Q609" s="10"/>
      <c r="R609" s="32"/>
      <c r="S609" s="10"/>
      <c r="T609" s="32"/>
      <c r="U609" s="10"/>
      <c r="V609" s="32"/>
      <c r="W609" s="10"/>
      <c r="X609" s="32"/>
      <c r="Y609" s="10"/>
      <c r="Z609" s="32"/>
      <c r="AA609" s="10"/>
      <c r="AB609" s="32"/>
      <c r="AC609" s="10"/>
      <c r="AD609" s="32"/>
      <c r="AE609" s="10"/>
      <c r="AF609" s="32"/>
      <c r="AG609" s="10"/>
      <c r="AH609" s="32"/>
      <c r="AI609" s="10"/>
      <c r="AJ609" s="32"/>
      <c r="AK609" s="10"/>
      <c r="AL609" s="32"/>
      <c r="AM609" s="10"/>
      <c r="AN609" s="32"/>
      <c r="AO609" s="10"/>
      <c r="AP609" s="32"/>
      <c r="AQ609" s="10"/>
      <c r="AR609" s="244"/>
      <c r="AS609" s="10"/>
      <c r="AT609" s="32"/>
      <c r="AU609" s="10"/>
      <c r="AV609" s="244"/>
      <c r="AW609" s="10"/>
      <c r="AX609" s="244"/>
      <c r="AY609" s="7"/>
      <c r="AZ609" s="249"/>
      <c r="BA609" s="10"/>
      <c r="BB609" s="244"/>
      <c r="BC609" s="7"/>
      <c r="BD609" s="249"/>
      <c r="BE609" s="7"/>
      <c r="BF609" s="249"/>
      <c r="BG609" s="7"/>
      <c r="BH609" s="8"/>
      <c r="BI609" s="7"/>
      <c r="BJ609" s="249"/>
      <c r="BK609" s="7"/>
      <c r="BL609" s="249"/>
      <c r="BM609" s="7"/>
      <c r="BN609" s="249"/>
      <c r="BO609" s="7"/>
      <c r="BP609" s="249"/>
      <c r="BQ609" s="7"/>
      <c r="BR609" s="8"/>
      <c r="BS609" s="7"/>
      <c r="BT609" s="8"/>
      <c r="BV609" s="41"/>
      <c r="BW609" s="41">
        <f t="shared" si="47"/>
        <v>0</v>
      </c>
      <c r="BX609">
        <f t="shared" si="48"/>
        <v>0</v>
      </c>
    </row>
    <row r="610" spans="1:78">
      <c r="A610">
        <v>537</v>
      </c>
      <c r="B610" s="6"/>
      <c r="C610" s="10"/>
      <c r="D610" s="32"/>
      <c r="E610" s="10"/>
      <c r="F610" s="32"/>
      <c r="G610" s="10"/>
      <c r="H610" s="32"/>
      <c r="I610" s="10"/>
      <c r="J610" s="32"/>
      <c r="K610" s="10"/>
      <c r="L610" s="32"/>
      <c r="M610" s="10"/>
      <c r="N610" s="32"/>
      <c r="O610" s="10"/>
      <c r="P610" s="32"/>
      <c r="Q610" s="10"/>
      <c r="R610" s="32"/>
      <c r="S610" s="10"/>
      <c r="T610" s="32"/>
      <c r="U610" s="10"/>
      <c r="V610" s="32"/>
      <c r="W610" s="10"/>
      <c r="X610" s="32"/>
      <c r="Y610" s="10"/>
      <c r="Z610" s="32"/>
      <c r="AA610" s="10"/>
      <c r="AB610" s="32"/>
      <c r="AC610" s="10"/>
      <c r="AD610" s="32"/>
      <c r="AE610" s="10"/>
      <c r="AF610" s="32"/>
      <c r="AG610" s="10"/>
      <c r="AH610" s="32"/>
      <c r="AI610" s="10"/>
      <c r="AJ610" s="32"/>
      <c r="AK610" s="10"/>
      <c r="AL610" s="32"/>
      <c r="AM610" s="10"/>
      <c r="AN610" s="32"/>
      <c r="AO610" s="10"/>
      <c r="AP610" s="32"/>
      <c r="AQ610" s="10"/>
      <c r="AR610" s="244"/>
      <c r="AS610" s="10"/>
      <c r="AT610" s="32"/>
      <c r="AU610" s="10"/>
      <c r="AV610" s="244"/>
      <c r="AW610" s="10"/>
      <c r="AX610" s="244"/>
      <c r="AY610" s="7"/>
      <c r="AZ610" s="249"/>
      <c r="BA610" s="10"/>
      <c r="BB610" s="244"/>
      <c r="BC610" s="7"/>
      <c r="BD610" s="249"/>
      <c r="BE610" s="7"/>
      <c r="BF610" s="249"/>
      <c r="BG610" s="7"/>
      <c r="BH610" s="8"/>
      <c r="BI610" s="7"/>
      <c r="BJ610" s="249"/>
      <c r="BK610" s="7"/>
      <c r="BL610" s="249"/>
      <c r="BM610" s="7"/>
      <c r="BN610" s="249"/>
      <c r="BO610" s="7"/>
      <c r="BP610" s="249"/>
      <c r="BQ610" s="7"/>
      <c r="BR610" s="8"/>
      <c r="BS610" s="7"/>
      <c r="BT610" s="8"/>
      <c r="BV610" s="41"/>
      <c r="BW610" s="41">
        <f t="shared" si="47"/>
        <v>0</v>
      </c>
      <c r="BX610">
        <f t="shared" si="48"/>
        <v>0</v>
      </c>
    </row>
    <row r="611" spans="1:78">
      <c r="A611">
        <v>538</v>
      </c>
      <c r="B611" s="6"/>
      <c r="C611" s="10"/>
      <c r="D611" s="32"/>
      <c r="E611" s="10"/>
      <c r="F611" s="32"/>
      <c r="G611" s="10"/>
      <c r="H611" s="32"/>
      <c r="I611" s="10"/>
      <c r="J611" s="32"/>
      <c r="K611" s="94"/>
      <c r="L611" s="32"/>
      <c r="M611" s="10"/>
      <c r="N611" s="32"/>
      <c r="O611" s="10"/>
      <c r="P611" s="32"/>
      <c r="Q611" s="10"/>
      <c r="R611" s="32"/>
      <c r="S611" s="10"/>
      <c r="T611" s="32"/>
      <c r="U611" s="10"/>
      <c r="V611" s="32"/>
      <c r="W611" s="10"/>
      <c r="X611" s="32"/>
      <c r="Y611" s="10"/>
      <c r="Z611" s="32"/>
      <c r="AA611" s="10"/>
      <c r="AB611" s="32"/>
      <c r="AC611" s="10"/>
      <c r="AD611" s="32"/>
      <c r="AE611" s="10"/>
      <c r="AF611" s="32"/>
      <c r="AG611" s="10"/>
      <c r="AH611" s="32"/>
      <c r="AI611" s="10"/>
      <c r="AJ611" s="32"/>
      <c r="AK611" s="10"/>
      <c r="AL611" s="32"/>
      <c r="AM611" s="10"/>
      <c r="AN611" s="32"/>
      <c r="AO611" s="10"/>
      <c r="AP611" s="32"/>
      <c r="AQ611" s="10"/>
      <c r="AR611" s="244"/>
      <c r="AS611" s="10"/>
      <c r="AT611" s="32"/>
      <c r="AU611" s="10"/>
      <c r="AV611" s="244"/>
      <c r="AW611" s="10"/>
      <c r="AX611" s="244"/>
      <c r="AY611" s="7"/>
      <c r="AZ611" s="249"/>
      <c r="BA611" s="10"/>
      <c r="BB611" s="244"/>
      <c r="BC611" s="7"/>
      <c r="BD611" s="249"/>
      <c r="BE611" s="7"/>
      <c r="BF611" s="249"/>
      <c r="BG611" s="7"/>
      <c r="BH611" s="8"/>
      <c r="BI611" s="7"/>
      <c r="BJ611" s="249"/>
      <c r="BK611" s="7"/>
      <c r="BL611" s="249"/>
      <c r="BM611" s="7"/>
      <c r="BN611" s="249"/>
      <c r="BO611" s="7"/>
      <c r="BP611" s="249"/>
      <c r="BQ611" s="7"/>
      <c r="BR611" s="8"/>
      <c r="BS611" s="7"/>
      <c r="BT611" s="8"/>
      <c r="BV611" s="41"/>
      <c r="BW611" s="41">
        <f t="shared" si="47"/>
        <v>0</v>
      </c>
      <c r="BX611">
        <f t="shared" si="48"/>
        <v>0</v>
      </c>
      <c r="BZ611" s="39"/>
    </row>
    <row r="612" spans="1:78">
      <c r="A612">
        <v>539</v>
      </c>
      <c r="B612" s="6"/>
      <c r="C612" s="10"/>
      <c r="D612" s="32"/>
      <c r="E612" s="10"/>
      <c r="F612" s="32"/>
      <c r="G612" s="10"/>
      <c r="H612" s="32"/>
      <c r="I612" s="10"/>
      <c r="J612" s="32"/>
      <c r="K612" s="94"/>
      <c r="L612" s="32"/>
      <c r="M612" s="10"/>
      <c r="N612" s="32"/>
      <c r="O612" s="10"/>
      <c r="P612" s="32"/>
      <c r="Q612" s="10"/>
      <c r="R612" s="32"/>
      <c r="S612" s="10"/>
      <c r="T612" s="32"/>
      <c r="U612" s="10"/>
      <c r="V612" s="32"/>
      <c r="W612" s="10"/>
      <c r="X612" s="32"/>
      <c r="Y612" s="10"/>
      <c r="Z612" s="32"/>
      <c r="AA612" s="10"/>
      <c r="AB612" s="32"/>
      <c r="AC612" s="10"/>
      <c r="AD612" s="32"/>
      <c r="AE612" s="10"/>
      <c r="AF612" s="32"/>
      <c r="AG612" s="10"/>
      <c r="AH612" s="32"/>
      <c r="AI612" s="10"/>
      <c r="AJ612" s="32"/>
      <c r="AK612" s="10"/>
      <c r="AL612" s="32"/>
      <c r="AM612" s="10"/>
      <c r="AN612" s="32"/>
      <c r="AO612" s="10"/>
      <c r="AP612" s="32"/>
      <c r="AQ612" s="10"/>
      <c r="AR612" s="244"/>
      <c r="AS612" s="10"/>
      <c r="AT612" s="32"/>
      <c r="AU612" s="10"/>
      <c r="AV612" s="244"/>
      <c r="AW612" s="10"/>
      <c r="AX612" s="244"/>
      <c r="AY612" s="7"/>
      <c r="AZ612" s="249"/>
      <c r="BA612" s="10"/>
      <c r="BB612" s="244"/>
      <c r="BC612" s="7"/>
      <c r="BD612" s="249"/>
      <c r="BE612" s="7"/>
      <c r="BF612" s="249"/>
      <c r="BG612" s="7"/>
      <c r="BH612" s="8"/>
      <c r="BI612" s="7"/>
      <c r="BJ612" s="249"/>
      <c r="BK612" s="7"/>
      <c r="BL612" s="249"/>
      <c r="BM612" s="7"/>
      <c r="BN612" s="249"/>
      <c r="BO612" s="7"/>
      <c r="BP612" s="249"/>
      <c r="BQ612" s="7"/>
      <c r="BR612" s="8"/>
      <c r="BS612" s="7"/>
      <c r="BT612" s="8"/>
      <c r="BV612" s="41"/>
      <c r="BW612" s="41">
        <f t="shared" si="47"/>
        <v>0</v>
      </c>
      <c r="BX612">
        <f t="shared" si="48"/>
        <v>0</v>
      </c>
      <c r="BZ612" s="39"/>
    </row>
    <row r="613" spans="1:78">
      <c r="A613">
        <v>540</v>
      </c>
      <c r="B613" s="6"/>
      <c r="C613" s="10"/>
      <c r="D613" s="32"/>
      <c r="E613" s="10"/>
      <c r="F613" s="32"/>
      <c r="G613" s="10"/>
      <c r="H613" s="32"/>
      <c r="I613" s="10"/>
      <c r="J613" s="32"/>
      <c r="K613" s="94"/>
      <c r="L613" s="32"/>
      <c r="M613" s="10"/>
      <c r="N613" s="32"/>
      <c r="O613" s="10"/>
      <c r="P613" s="32"/>
      <c r="Q613" s="10"/>
      <c r="R613" s="32"/>
      <c r="S613" s="10"/>
      <c r="T613" s="32"/>
      <c r="U613" s="10"/>
      <c r="V613" s="32"/>
      <c r="W613" s="10"/>
      <c r="X613" s="32"/>
      <c r="Y613" s="10"/>
      <c r="Z613" s="32"/>
      <c r="AA613" s="10"/>
      <c r="AB613" s="32"/>
      <c r="AC613" s="10"/>
      <c r="AD613" s="32"/>
      <c r="AE613" s="10"/>
      <c r="AF613" s="32"/>
      <c r="AG613" s="10"/>
      <c r="AH613" s="32"/>
      <c r="AI613" s="10"/>
      <c r="AJ613" s="32"/>
      <c r="AK613" s="10"/>
      <c r="AL613" s="32"/>
      <c r="AM613" s="10"/>
      <c r="AN613" s="32"/>
      <c r="AO613" s="10"/>
      <c r="AP613" s="32"/>
      <c r="AQ613" s="10"/>
      <c r="AR613" s="244"/>
      <c r="AS613" s="10"/>
      <c r="AT613" s="32"/>
      <c r="AU613" s="10"/>
      <c r="AV613" s="244"/>
      <c r="AW613" s="10"/>
      <c r="AX613" s="244"/>
      <c r="AY613" s="7"/>
      <c r="AZ613" s="249"/>
      <c r="BA613" s="10"/>
      <c r="BB613" s="244"/>
      <c r="BC613" s="7"/>
      <c r="BD613" s="249"/>
      <c r="BE613" s="7"/>
      <c r="BF613" s="249"/>
      <c r="BG613" s="7"/>
      <c r="BH613" s="8"/>
      <c r="BI613" s="7"/>
      <c r="BJ613" s="249"/>
      <c r="BK613" s="7"/>
      <c r="BL613" s="249"/>
      <c r="BM613" s="7"/>
      <c r="BN613" s="249"/>
      <c r="BO613" s="7"/>
      <c r="BP613" s="249"/>
      <c r="BQ613" s="7"/>
      <c r="BR613" s="8"/>
      <c r="BS613" s="7"/>
      <c r="BT613" s="8"/>
      <c r="BV613" s="41"/>
      <c r="BW613" s="41">
        <f t="shared" si="47"/>
        <v>0</v>
      </c>
      <c r="BX613">
        <f t="shared" si="48"/>
        <v>0</v>
      </c>
      <c r="BZ613" s="39"/>
    </row>
    <row r="614" spans="1:78">
      <c r="A614">
        <v>541</v>
      </c>
      <c r="B614" s="6"/>
      <c r="C614" s="10"/>
      <c r="D614" s="32"/>
      <c r="E614" s="10"/>
      <c r="F614" s="32"/>
      <c r="G614" s="10"/>
      <c r="H614" s="32"/>
      <c r="I614" s="10"/>
      <c r="J614" s="32"/>
      <c r="K614" s="10"/>
      <c r="L614" s="32"/>
      <c r="M614" s="10"/>
      <c r="N614" s="32"/>
      <c r="O614" s="10"/>
      <c r="P614" s="32"/>
      <c r="Q614" s="10"/>
      <c r="R614" s="32"/>
      <c r="S614" s="10"/>
      <c r="T614" s="32"/>
      <c r="U614" s="10"/>
      <c r="V614" s="32"/>
      <c r="W614" s="10"/>
      <c r="X614" s="32"/>
      <c r="Y614" s="10"/>
      <c r="Z614" s="32"/>
      <c r="AA614" s="10"/>
      <c r="AB614" s="32"/>
      <c r="AC614" s="10"/>
      <c r="AD614" s="32"/>
      <c r="AE614" s="10"/>
      <c r="AF614" s="32"/>
      <c r="AG614" s="10"/>
      <c r="AH614" s="32"/>
      <c r="AI614" s="10"/>
      <c r="AJ614" s="32"/>
      <c r="AK614" s="10"/>
      <c r="AL614" s="32"/>
      <c r="AM614" s="10"/>
      <c r="AN614" s="32"/>
      <c r="AO614" s="10"/>
      <c r="AP614" s="32"/>
      <c r="AQ614" s="10"/>
      <c r="AR614" s="244"/>
      <c r="AS614" s="10"/>
      <c r="AT614" s="32"/>
      <c r="AU614" s="10"/>
      <c r="AV614" s="244"/>
      <c r="AW614" s="10"/>
      <c r="AX614" s="244"/>
      <c r="AY614" s="7"/>
      <c r="AZ614" s="249"/>
      <c r="BA614" s="10"/>
      <c r="BB614" s="244"/>
      <c r="BC614" s="7"/>
      <c r="BD614" s="249"/>
      <c r="BE614" s="7"/>
      <c r="BF614" s="249"/>
      <c r="BG614" s="7"/>
      <c r="BH614" s="8"/>
      <c r="BI614" s="7"/>
      <c r="BJ614" s="249"/>
      <c r="BK614" s="7"/>
      <c r="BL614" s="249"/>
      <c r="BM614" s="7"/>
      <c r="BN614" s="249"/>
      <c r="BO614" s="7"/>
      <c r="BP614" s="249"/>
      <c r="BQ614" s="7"/>
      <c r="BR614" s="8"/>
      <c r="BS614" s="7"/>
      <c r="BT614" s="8"/>
      <c r="BV614" s="41"/>
      <c r="BW614" s="41">
        <f t="shared" si="47"/>
        <v>0</v>
      </c>
      <c r="BX614">
        <f t="shared" si="48"/>
        <v>0</v>
      </c>
    </row>
    <row r="615" spans="1:78">
      <c r="B615" s="6"/>
      <c r="C615" s="10"/>
      <c r="D615" s="32"/>
      <c r="E615" s="10"/>
      <c r="F615" s="32"/>
      <c r="G615" s="10"/>
      <c r="H615" s="32"/>
      <c r="I615" s="10"/>
      <c r="J615" s="32"/>
      <c r="K615" s="94"/>
      <c r="L615" s="32"/>
      <c r="M615" s="10"/>
      <c r="N615" s="32"/>
      <c r="O615" s="10"/>
      <c r="P615" s="32"/>
      <c r="Q615" s="10"/>
      <c r="R615" s="32"/>
      <c r="S615" s="10"/>
      <c r="T615" s="32"/>
      <c r="U615" s="10"/>
      <c r="V615" s="32"/>
      <c r="W615" s="10"/>
      <c r="X615" s="32"/>
      <c r="Y615" s="10"/>
      <c r="Z615" s="32"/>
      <c r="AA615" s="10"/>
      <c r="AB615" s="32"/>
      <c r="AC615" s="10"/>
      <c r="AD615" s="32"/>
      <c r="AE615" s="10"/>
      <c r="AF615" s="32"/>
      <c r="AG615" s="10"/>
      <c r="AH615" s="32"/>
      <c r="AI615" s="10"/>
      <c r="AJ615" s="32"/>
      <c r="AK615" s="10"/>
      <c r="AL615" s="32"/>
      <c r="AM615" s="10"/>
      <c r="AN615" s="32"/>
      <c r="AO615" s="10"/>
      <c r="AP615" s="32"/>
      <c r="AQ615" s="10"/>
      <c r="AR615" s="244"/>
      <c r="AS615" s="10"/>
      <c r="AT615" s="32"/>
      <c r="AU615" s="10"/>
      <c r="AV615" s="244"/>
      <c r="AW615" s="10"/>
      <c r="AX615" s="244"/>
      <c r="AY615" s="7"/>
      <c r="AZ615" s="249"/>
      <c r="BA615" s="10"/>
      <c r="BB615" s="244"/>
      <c r="BC615" s="7"/>
      <c r="BD615" s="249"/>
      <c r="BE615" s="7"/>
      <c r="BF615" s="249"/>
      <c r="BG615" s="7"/>
      <c r="BH615" s="8"/>
      <c r="BI615" s="7"/>
      <c r="BJ615" s="249"/>
      <c r="BK615" s="7"/>
      <c r="BL615" s="249"/>
      <c r="BM615" s="7"/>
      <c r="BN615" s="249"/>
      <c r="BO615" s="7"/>
      <c r="BP615" s="249"/>
      <c r="BQ615" s="7"/>
      <c r="BR615" s="8"/>
      <c r="BS615" s="7"/>
      <c r="BT615" s="8"/>
      <c r="BV615" s="41"/>
      <c r="BW615" s="41">
        <f t="shared" si="47"/>
        <v>0</v>
      </c>
      <c r="BX615">
        <f t="shared" ref="BX615:BX678" si="49">COUNT(C615:BT615)/2</f>
        <v>0</v>
      </c>
      <c r="BZ615" s="39"/>
    </row>
    <row r="616" spans="1:78">
      <c r="B616" s="6"/>
      <c r="C616" s="10"/>
      <c r="D616" s="32"/>
      <c r="E616" s="10"/>
      <c r="F616" s="32"/>
      <c r="G616" s="10"/>
      <c r="H616" s="32"/>
      <c r="I616" s="10"/>
      <c r="J616" s="32"/>
      <c r="K616" s="94"/>
      <c r="L616" s="32"/>
      <c r="M616" s="10"/>
      <c r="N616" s="32"/>
      <c r="O616" s="10"/>
      <c r="P616" s="32"/>
      <c r="Q616" s="10"/>
      <c r="R616" s="32"/>
      <c r="S616" s="10"/>
      <c r="T616" s="32"/>
      <c r="U616" s="10"/>
      <c r="V616" s="32"/>
      <c r="W616" s="10"/>
      <c r="X616" s="32"/>
      <c r="Y616" s="10"/>
      <c r="Z616" s="32"/>
      <c r="AA616" s="10"/>
      <c r="AB616" s="32"/>
      <c r="AC616" s="10"/>
      <c r="AD616" s="32"/>
      <c r="AE616" s="10"/>
      <c r="AF616" s="32"/>
      <c r="AG616" s="10"/>
      <c r="AH616" s="32"/>
      <c r="AI616" s="10"/>
      <c r="AJ616" s="32"/>
      <c r="AK616" s="10"/>
      <c r="AL616" s="32"/>
      <c r="AM616" s="10"/>
      <c r="AN616" s="32"/>
      <c r="AO616" s="10"/>
      <c r="AP616" s="32"/>
      <c r="AQ616" s="10"/>
      <c r="AR616" s="244"/>
      <c r="AS616" s="10"/>
      <c r="AT616" s="32"/>
      <c r="AU616" s="10"/>
      <c r="AV616" s="244"/>
      <c r="AW616" s="10"/>
      <c r="AX616" s="244"/>
      <c r="AY616" s="7"/>
      <c r="AZ616" s="249"/>
      <c r="BA616" s="10"/>
      <c r="BB616" s="244"/>
      <c r="BC616" s="7"/>
      <c r="BD616" s="249"/>
      <c r="BE616" s="7"/>
      <c r="BF616" s="249"/>
      <c r="BG616" s="7"/>
      <c r="BH616" s="8"/>
      <c r="BI616" s="7"/>
      <c r="BJ616" s="249"/>
      <c r="BK616" s="7"/>
      <c r="BL616" s="249"/>
      <c r="BM616" s="7"/>
      <c r="BN616" s="249"/>
      <c r="BO616" s="7"/>
      <c r="BP616" s="249"/>
      <c r="BQ616" s="7"/>
      <c r="BR616" s="8"/>
      <c r="BS616" s="7"/>
      <c r="BT616" s="8"/>
      <c r="BV616" s="41"/>
      <c r="BW616" s="41">
        <f t="shared" si="47"/>
        <v>0</v>
      </c>
      <c r="BX616">
        <f t="shared" si="49"/>
        <v>0</v>
      </c>
      <c r="BZ616" s="39"/>
    </row>
    <row r="617" spans="1:78">
      <c r="B617" s="6"/>
      <c r="C617" s="10"/>
      <c r="D617" s="32"/>
      <c r="E617" s="10"/>
      <c r="F617" s="32"/>
      <c r="G617" s="10"/>
      <c r="H617" s="32"/>
      <c r="I617" s="10"/>
      <c r="J617" s="32"/>
      <c r="K617" s="94"/>
      <c r="L617" s="32"/>
      <c r="M617" s="10"/>
      <c r="N617" s="32"/>
      <c r="O617" s="10"/>
      <c r="P617" s="32"/>
      <c r="Q617" s="10"/>
      <c r="R617" s="32"/>
      <c r="S617" s="10"/>
      <c r="T617" s="32"/>
      <c r="U617" s="10"/>
      <c r="V617" s="32"/>
      <c r="W617" s="10"/>
      <c r="X617" s="32"/>
      <c r="Y617" s="10"/>
      <c r="Z617" s="32"/>
      <c r="AA617" s="10"/>
      <c r="AB617" s="32"/>
      <c r="AC617" s="10"/>
      <c r="AD617" s="32"/>
      <c r="AE617" s="10"/>
      <c r="AF617" s="32"/>
      <c r="AG617" s="10"/>
      <c r="AH617" s="32"/>
      <c r="AI617" s="10"/>
      <c r="AJ617" s="32"/>
      <c r="AK617" s="10"/>
      <c r="AL617" s="32"/>
      <c r="AM617" s="10"/>
      <c r="AN617" s="32"/>
      <c r="AO617" s="10"/>
      <c r="AP617" s="32"/>
      <c r="AQ617" s="10"/>
      <c r="AR617" s="244"/>
      <c r="AS617" s="10"/>
      <c r="AT617" s="32"/>
      <c r="AU617" s="10"/>
      <c r="AV617" s="244"/>
      <c r="AW617" s="10"/>
      <c r="AX617" s="244"/>
      <c r="AY617" s="7"/>
      <c r="AZ617" s="249"/>
      <c r="BA617" s="10"/>
      <c r="BB617" s="244"/>
      <c r="BC617" s="7"/>
      <c r="BD617" s="249"/>
      <c r="BE617" s="7"/>
      <c r="BF617" s="249"/>
      <c r="BG617" s="7"/>
      <c r="BH617" s="8"/>
      <c r="BI617" s="7"/>
      <c r="BJ617" s="249"/>
      <c r="BK617" s="7"/>
      <c r="BL617" s="249"/>
      <c r="BM617" s="7"/>
      <c r="BN617" s="249"/>
      <c r="BO617" s="7"/>
      <c r="BP617" s="249"/>
      <c r="BQ617" s="7"/>
      <c r="BR617" s="8"/>
      <c r="BS617" s="7"/>
      <c r="BT617" s="8"/>
      <c r="BV617" s="41"/>
      <c r="BW617" s="41">
        <f t="shared" si="47"/>
        <v>0</v>
      </c>
      <c r="BX617">
        <f t="shared" si="49"/>
        <v>0</v>
      </c>
      <c r="BZ617" s="39"/>
    </row>
    <row r="618" spans="1:78">
      <c r="B618" s="6"/>
      <c r="C618" s="10"/>
      <c r="D618" s="32"/>
      <c r="E618" s="10"/>
      <c r="F618" s="32"/>
      <c r="G618" s="10"/>
      <c r="H618" s="32"/>
      <c r="I618" s="10"/>
      <c r="J618" s="32"/>
      <c r="K618" s="10"/>
      <c r="L618" s="32"/>
      <c r="M618" s="10"/>
      <c r="N618" s="32"/>
      <c r="O618" s="10"/>
      <c r="P618" s="32"/>
      <c r="Q618" s="10"/>
      <c r="R618" s="32"/>
      <c r="S618" s="10"/>
      <c r="T618" s="32"/>
      <c r="U618" s="10"/>
      <c r="V618" s="32"/>
      <c r="W618" s="10"/>
      <c r="X618" s="32"/>
      <c r="Y618" s="10"/>
      <c r="Z618" s="32"/>
      <c r="AA618" s="10"/>
      <c r="AB618" s="32"/>
      <c r="AC618" s="10"/>
      <c r="AD618" s="32"/>
      <c r="AE618" s="10"/>
      <c r="AF618" s="32"/>
      <c r="AG618" s="10"/>
      <c r="AH618" s="32"/>
      <c r="AI618" s="10"/>
      <c r="AJ618" s="32"/>
      <c r="AK618" s="10"/>
      <c r="AL618" s="32"/>
      <c r="AM618" s="10"/>
      <c r="AN618" s="32"/>
      <c r="AO618" s="10"/>
      <c r="AP618" s="32"/>
      <c r="AQ618" s="10"/>
      <c r="AR618" s="244"/>
      <c r="AS618" s="10"/>
      <c r="AT618" s="32"/>
      <c r="AU618" s="10"/>
      <c r="AV618" s="244"/>
      <c r="AW618" s="10"/>
      <c r="AX618" s="244"/>
      <c r="AY618" s="7"/>
      <c r="AZ618" s="249"/>
      <c r="BA618" s="10"/>
      <c r="BB618" s="244"/>
      <c r="BC618" s="7"/>
      <c r="BD618" s="249"/>
      <c r="BE618" s="7"/>
      <c r="BF618" s="249"/>
      <c r="BG618" s="7"/>
      <c r="BH618" s="8"/>
      <c r="BI618" s="7"/>
      <c r="BJ618" s="249"/>
      <c r="BK618" s="7"/>
      <c r="BL618" s="249"/>
      <c r="BM618" s="7"/>
      <c r="BN618" s="249"/>
      <c r="BO618" s="7"/>
      <c r="BP618" s="249"/>
      <c r="BQ618" s="7"/>
      <c r="BR618" s="8"/>
      <c r="BS618" s="7"/>
      <c r="BT618" s="8"/>
      <c r="BV618" s="41"/>
      <c r="BW618" s="41">
        <f t="shared" si="47"/>
        <v>0</v>
      </c>
      <c r="BX618">
        <f t="shared" si="49"/>
        <v>0</v>
      </c>
    </row>
    <row r="619" spans="1:78">
      <c r="B619" s="6"/>
      <c r="C619" s="10"/>
      <c r="D619" s="32"/>
      <c r="E619" s="10"/>
      <c r="F619" s="32"/>
      <c r="G619" s="10"/>
      <c r="H619" s="32"/>
      <c r="I619" s="10"/>
      <c r="J619" s="32"/>
      <c r="K619" s="94"/>
      <c r="L619" s="32"/>
      <c r="M619" s="10"/>
      <c r="N619" s="32"/>
      <c r="O619" s="10"/>
      <c r="P619" s="32"/>
      <c r="Q619" s="10"/>
      <c r="R619" s="32"/>
      <c r="S619" s="10"/>
      <c r="T619" s="32"/>
      <c r="U619" s="10"/>
      <c r="V619" s="32"/>
      <c r="W619" s="10"/>
      <c r="X619" s="32"/>
      <c r="Y619" s="10"/>
      <c r="Z619" s="32"/>
      <c r="AA619" s="10"/>
      <c r="AB619" s="32"/>
      <c r="AC619" s="10"/>
      <c r="AD619" s="32"/>
      <c r="AE619" s="10"/>
      <c r="AF619" s="32"/>
      <c r="AG619" s="10"/>
      <c r="AH619" s="32"/>
      <c r="AI619" s="10"/>
      <c r="AJ619" s="32"/>
      <c r="AK619" s="10"/>
      <c r="AL619" s="32"/>
      <c r="AM619" s="10"/>
      <c r="AN619" s="32"/>
      <c r="AO619" s="10"/>
      <c r="AP619" s="32"/>
      <c r="AQ619" s="10"/>
      <c r="AR619" s="244"/>
      <c r="AS619" s="10"/>
      <c r="AT619" s="32"/>
      <c r="AU619" s="10"/>
      <c r="AV619" s="244"/>
      <c r="AW619" s="10"/>
      <c r="AX619" s="244"/>
      <c r="AY619" s="7"/>
      <c r="AZ619" s="249"/>
      <c r="BA619" s="10"/>
      <c r="BB619" s="244"/>
      <c r="BC619" s="7"/>
      <c r="BD619" s="249"/>
      <c r="BE619" s="7"/>
      <c r="BF619" s="249"/>
      <c r="BG619" s="7"/>
      <c r="BH619" s="8"/>
      <c r="BI619" s="7"/>
      <c r="BJ619" s="249"/>
      <c r="BK619" s="7"/>
      <c r="BL619" s="249"/>
      <c r="BM619" s="7"/>
      <c r="BN619" s="249"/>
      <c r="BO619" s="7"/>
      <c r="BP619" s="249"/>
      <c r="BQ619" s="7"/>
      <c r="BR619" s="8"/>
      <c r="BS619" s="7"/>
      <c r="BT619" s="8"/>
      <c r="BV619" s="41"/>
      <c r="BW619" s="41">
        <f t="shared" si="47"/>
        <v>0</v>
      </c>
      <c r="BX619">
        <f t="shared" si="49"/>
        <v>0</v>
      </c>
      <c r="BZ619" s="39"/>
    </row>
    <row r="620" spans="1:78">
      <c r="B620" s="6"/>
      <c r="C620" s="10"/>
      <c r="D620" s="32"/>
      <c r="E620" s="10"/>
      <c r="F620" s="32"/>
      <c r="G620" s="10"/>
      <c r="H620" s="32"/>
      <c r="I620" s="10"/>
      <c r="J620" s="32"/>
      <c r="K620" s="10"/>
      <c r="L620" s="32"/>
      <c r="M620" s="10"/>
      <c r="N620" s="32"/>
      <c r="O620" s="10"/>
      <c r="P620" s="32"/>
      <c r="Q620" s="10"/>
      <c r="R620" s="32"/>
      <c r="S620" s="10"/>
      <c r="T620" s="32"/>
      <c r="U620" s="10"/>
      <c r="V620" s="32"/>
      <c r="W620" s="10"/>
      <c r="X620" s="32"/>
      <c r="Y620" s="10"/>
      <c r="Z620" s="32"/>
      <c r="AA620" s="10"/>
      <c r="AB620" s="32"/>
      <c r="AC620" s="10"/>
      <c r="AD620" s="32"/>
      <c r="AE620" s="10"/>
      <c r="AF620" s="32"/>
      <c r="AG620" s="10"/>
      <c r="AH620" s="32"/>
      <c r="AI620" s="10"/>
      <c r="AJ620" s="32"/>
      <c r="AK620" s="10"/>
      <c r="AL620" s="32"/>
      <c r="AM620" s="10"/>
      <c r="AN620" s="32"/>
      <c r="AO620" s="10"/>
      <c r="AP620" s="32"/>
      <c r="AQ620" s="10"/>
      <c r="AR620" s="244"/>
      <c r="AS620" s="10"/>
      <c r="AT620" s="32"/>
      <c r="AU620" s="10"/>
      <c r="AV620" s="244"/>
      <c r="AW620" s="10"/>
      <c r="AX620" s="244"/>
      <c r="AY620" s="7"/>
      <c r="AZ620" s="249"/>
      <c r="BA620" s="10"/>
      <c r="BB620" s="244"/>
      <c r="BC620" s="7"/>
      <c r="BD620" s="249"/>
      <c r="BE620" s="7"/>
      <c r="BF620" s="249"/>
      <c r="BG620" s="7"/>
      <c r="BH620" s="8"/>
      <c r="BI620" s="7"/>
      <c r="BJ620" s="249"/>
      <c r="BK620" s="7"/>
      <c r="BL620" s="249"/>
      <c r="BM620" s="7"/>
      <c r="BN620" s="249"/>
      <c r="BO620" s="7"/>
      <c r="BP620" s="249"/>
      <c r="BQ620" s="7"/>
      <c r="BR620" s="8"/>
      <c r="BS620" s="7"/>
      <c r="BT620" s="8"/>
      <c r="BV620" s="41"/>
      <c r="BW620" s="41">
        <f t="shared" si="47"/>
        <v>0</v>
      </c>
      <c r="BX620">
        <f t="shared" si="49"/>
        <v>0</v>
      </c>
    </row>
    <row r="621" spans="1:78">
      <c r="B621" s="6"/>
      <c r="C621" s="10"/>
      <c r="D621" s="32"/>
      <c r="E621" s="10"/>
      <c r="F621" s="32"/>
      <c r="G621" s="10"/>
      <c r="H621" s="32"/>
      <c r="I621" s="10"/>
      <c r="J621" s="32"/>
      <c r="K621" s="10"/>
      <c r="L621" s="32"/>
      <c r="M621" s="10"/>
      <c r="N621" s="32"/>
      <c r="O621" s="10"/>
      <c r="P621" s="32"/>
      <c r="Q621" s="10"/>
      <c r="R621" s="32"/>
      <c r="S621" s="10"/>
      <c r="T621" s="32"/>
      <c r="U621" s="10"/>
      <c r="V621" s="32"/>
      <c r="W621" s="10"/>
      <c r="X621" s="32"/>
      <c r="Y621" s="10"/>
      <c r="Z621" s="32"/>
      <c r="AA621" s="10"/>
      <c r="AB621" s="32"/>
      <c r="AC621" s="10"/>
      <c r="AD621" s="32"/>
      <c r="AE621" s="10"/>
      <c r="AF621" s="32"/>
      <c r="AG621" s="10"/>
      <c r="AH621" s="32"/>
      <c r="AI621" s="10"/>
      <c r="AJ621" s="32"/>
      <c r="AK621" s="10"/>
      <c r="AL621" s="32"/>
      <c r="AM621" s="10"/>
      <c r="AN621" s="32"/>
      <c r="AO621" s="10"/>
      <c r="AP621" s="32"/>
      <c r="AQ621" s="10"/>
      <c r="AR621" s="244"/>
      <c r="AS621" s="10"/>
      <c r="AT621" s="32"/>
      <c r="AU621" s="10"/>
      <c r="AV621" s="244"/>
      <c r="AW621" s="10"/>
      <c r="AX621" s="244"/>
      <c r="AY621" s="7"/>
      <c r="AZ621" s="249"/>
      <c r="BA621" s="10"/>
      <c r="BB621" s="244"/>
      <c r="BC621" s="7"/>
      <c r="BD621" s="249"/>
      <c r="BE621" s="7"/>
      <c r="BF621" s="249"/>
      <c r="BG621" s="7"/>
      <c r="BH621" s="8"/>
      <c r="BI621" s="7"/>
      <c r="BJ621" s="249"/>
      <c r="BK621" s="7"/>
      <c r="BL621" s="249"/>
      <c r="BM621" s="7"/>
      <c r="BN621" s="249"/>
      <c r="BO621" s="7"/>
      <c r="BP621" s="249"/>
      <c r="BQ621" s="7"/>
      <c r="BR621" s="8"/>
      <c r="BS621" s="7"/>
      <c r="BT621" s="8"/>
      <c r="BV621" s="41"/>
      <c r="BW621" s="41">
        <f t="shared" si="47"/>
        <v>0</v>
      </c>
      <c r="BX621">
        <f t="shared" si="49"/>
        <v>0</v>
      </c>
    </row>
    <row r="622" spans="1:78">
      <c r="B622" s="6"/>
      <c r="C622" s="10"/>
      <c r="D622" s="32"/>
      <c r="E622" s="10"/>
      <c r="F622" s="32"/>
      <c r="G622" s="10"/>
      <c r="H622" s="32"/>
      <c r="I622" s="10"/>
      <c r="J622" s="32"/>
      <c r="K622" s="10"/>
      <c r="L622" s="32"/>
      <c r="M622" s="10"/>
      <c r="N622" s="32"/>
      <c r="O622" s="10"/>
      <c r="P622" s="32"/>
      <c r="Q622" s="10"/>
      <c r="R622" s="32"/>
      <c r="S622" s="10"/>
      <c r="T622" s="32"/>
      <c r="U622" s="10"/>
      <c r="V622" s="32"/>
      <c r="W622" s="10"/>
      <c r="X622" s="32"/>
      <c r="Y622" s="10"/>
      <c r="Z622" s="32"/>
      <c r="AA622" s="10"/>
      <c r="AB622" s="32"/>
      <c r="AC622" s="10"/>
      <c r="AD622" s="32"/>
      <c r="AE622" s="10"/>
      <c r="AF622" s="32"/>
      <c r="AG622" s="10"/>
      <c r="AH622" s="32"/>
      <c r="AI622" s="10"/>
      <c r="AJ622" s="32"/>
      <c r="AK622" s="10"/>
      <c r="AL622" s="32"/>
      <c r="AM622" s="10"/>
      <c r="AN622" s="32"/>
      <c r="AO622" s="10"/>
      <c r="AP622" s="32"/>
      <c r="AQ622" s="10"/>
      <c r="AR622" s="244"/>
      <c r="AS622" s="10"/>
      <c r="AT622" s="32"/>
      <c r="AU622" s="10"/>
      <c r="AV622" s="244"/>
      <c r="AW622" s="10"/>
      <c r="AX622" s="244"/>
      <c r="AY622" s="7"/>
      <c r="AZ622" s="249"/>
      <c r="BA622" s="10"/>
      <c r="BB622" s="244"/>
      <c r="BC622" s="7"/>
      <c r="BD622" s="249"/>
      <c r="BE622" s="7"/>
      <c r="BF622" s="249"/>
      <c r="BG622" s="7"/>
      <c r="BH622" s="8"/>
      <c r="BI622" s="7"/>
      <c r="BJ622" s="249"/>
      <c r="BK622" s="7"/>
      <c r="BL622" s="249"/>
      <c r="BM622" s="7"/>
      <c r="BN622" s="249"/>
      <c r="BO622" s="7"/>
      <c r="BP622" s="249"/>
      <c r="BQ622" s="7"/>
      <c r="BR622" s="8"/>
      <c r="BS622" s="7"/>
      <c r="BT622" s="8"/>
      <c r="BV622" s="41"/>
      <c r="BW622" s="41">
        <f t="shared" si="47"/>
        <v>0</v>
      </c>
      <c r="BX622">
        <f t="shared" si="49"/>
        <v>0</v>
      </c>
    </row>
    <row r="623" spans="1:78">
      <c r="B623" s="6"/>
      <c r="C623" s="10"/>
      <c r="D623" s="32"/>
      <c r="E623" s="10"/>
      <c r="F623" s="32"/>
      <c r="G623" s="10"/>
      <c r="H623" s="32"/>
      <c r="I623" s="10"/>
      <c r="J623" s="32"/>
      <c r="K623" s="10"/>
      <c r="L623" s="32"/>
      <c r="M623" s="10"/>
      <c r="N623" s="32"/>
      <c r="O623" s="10"/>
      <c r="P623" s="32"/>
      <c r="Q623" s="10"/>
      <c r="R623" s="32"/>
      <c r="S623" s="10"/>
      <c r="T623" s="32"/>
      <c r="U623" s="10"/>
      <c r="V623" s="32"/>
      <c r="W623" s="10"/>
      <c r="X623" s="32"/>
      <c r="Y623" s="10"/>
      <c r="Z623" s="32"/>
      <c r="AA623" s="10"/>
      <c r="AB623" s="32"/>
      <c r="AC623" s="10"/>
      <c r="AD623" s="32"/>
      <c r="AE623" s="10"/>
      <c r="AF623" s="32"/>
      <c r="AG623" s="10"/>
      <c r="AH623" s="32"/>
      <c r="AI623" s="10"/>
      <c r="AJ623" s="32"/>
      <c r="AK623" s="10"/>
      <c r="AL623" s="32"/>
      <c r="AM623" s="10"/>
      <c r="AN623" s="32"/>
      <c r="AO623" s="10"/>
      <c r="AP623" s="32"/>
      <c r="AQ623" s="10"/>
      <c r="AR623" s="244"/>
      <c r="AS623" s="10"/>
      <c r="AT623" s="32"/>
      <c r="AU623" s="10"/>
      <c r="AV623" s="244"/>
      <c r="AW623" s="10"/>
      <c r="AX623" s="244"/>
      <c r="AY623" s="7"/>
      <c r="AZ623" s="249"/>
      <c r="BA623" s="10"/>
      <c r="BB623" s="244"/>
      <c r="BC623" s="7"/>
      <c r="BD623" s="249"/>
      <c r="BE623" s="7"/>
      <c r="BF623" s="249"/>
      <c r="BG623" s="7"/>
      <c r="BH623" s="8"/>
      <c r="BI623" s="7"/>
      <c r="BJ623" s="249"/>
      <c r="BK623" s="7"/>
      <c r="BL623" s="249"/>
      <c r="BM623" s="7"/>
      <c r="BN623" s="249"/>
      <c r="BO623" s="7"/>
      <c r="BP623" s="249"/>
      <c r="BQ623" s="7"/>
      <c r="BR623" s="8"/>
      <c r="BS623" s="7"/>
      <c r="BT623" s="8"/>
      <c r="BV623" s="41"/>
      <c r="BW623" s="41">
        <f t="shared" si="47"/>
        <v>0</v>
      </c>
      <c r="BX623">
        <f t="shared" si="49"/>
        <v>0</v>
      </c>
    </row>
    <row r="624" spans="1:78">
      <c r="B624" s="6"/>
      <c r="C624" s="10"/>
      <c r="D624" s="32"/>
      <c r="E624" s="10"/>
      <c r="F624" s="32"/>
      <c r="G624" s="10"/>
      <c r="H624" s="32"/>
      <c r="I624" s="10"/>
      <c r="J624" s="32"/>
      <c r="K624" s="10"/>
      <c r="L624" s="32"/>
      <c r="M624" s="10"/>
      <c r="N624" s="32"/>
      <c r="O624" s="10"/>
      <c r="P624" s="32"/>
      <c r="Q624" s="10"/>
      <c r="R624" s="32"/>
      <c r="S624" s="10"/>
      <c r="T624" s="32"/>
      <c r="U624" s="10"/>
      <c r="V624" s="32"/>
      <c r="W624" s="10"/>
      <c r="X624" s="32"/>
      <c r="Y624" s="10"/>
      <c r="Z624" s="32"/>
      <c r="AA624" s="10"/>
      <c r="AB624" s="32"/>
      <c r="AC624" s="10"/>
      <c r="AD624" s="32"/>
      <c r="AE624" s="10"/>
      <c r="AF624" s="32"/>
      <c r="AG624" s="10"/>
      <c r="AH624" s="32"/>
      <c r="AI624" s="10"/>
      <c r="AJ624" s="32"/>
      <c r="AK624" s="10"/>
      <c r="AL624" s="32"/>
      <c r="AM624" s="10"/>
      <c r="AN624" s="32"/>
      <c r="AO624" s="10"/>
      <c r="AP624" s="32"/>
      <c r="AQ624" s="10"/>
      <c r="AR624" s="244"/>
      <c r="AS624" s="10"/>
      <c r="AT624" s="32"/>
      <c r="AU624" s="10"/>
      <c r="AV624" s="244"/>
      <c r="AW624" s="10"/>
      <c r="AX624" s="244"/>
      <c r="AY624" s="7"/>
      <c r="AZ624" s="249"/>
      <c r="BA624" s="10"/>
      <c r="BB624" s="244"/>
      <c r="BC624" s="7"/>
      <c r="BD624" s="249"/>
      <c r="BE624" s="7"/>
      <c r="BF624" s="249"/>
      <c r="BG624" s="7"/>
      <c r="BH624" s="8"/>
      <c r="BI624" s="7"/>
      <c r="BJ624" s="249"/>
      <c r="BK624" s="7"/>
      <c r="BL624" s="249"/>
      <c r="BM624" s="7"/>
      <c r="BN624" s="249"/>
      <c r="BO624" s="7"/>
      <c r="BP624" s="249"/>
      <c r="BQ624" s="7"/>
      <c r="BR624" s="8"/>
      <c r="BS624" s="7"/>
      <c r="BT624" s="8"/>
      <c r="BV624" s="41"/>
      <c r="BW624" s="41">
        <f t="shared" si="47"/>
        <v>0</v>
      </c>
      <c r="BX624">
        <f t="shared" si="49"/>
        <v>0</v>
      </c>
    </row>
    <row r="625" spans="2:78">
      <c r="B625" s="6"/>
      <c r="C625" s="10"/>
      <c r="D625" s="32"/>
      <c r="E625" s="10"/>
      <c r="F625" s="32"/>
      <c r="G625" s="10"/>
      <c r="H625" s="32"/>
      <c r="I625" s="10"/>
      <c r="J625" s="32"/>
      <c r="K625" s="10"/>
      <c r="L625" s="32"/>
      <c r="M625" s="10"/>
      <c r="N625" s="32"/>
      <c r="O625" s="10"/>
      <c r="P625" s="32"/>
      <c r="Q625" s="10"/>
      <c r="R625" s="32"/>
      <c r="S625" s="10"/>
      <c r="T625" s="32"/>
      <c r="U625" s="10"/>
      <c r="V625" s="32"/>
      <c r="W625" s="10"/>
      <c r="X625" s="32"/>
      <c r="Y625" s="10"/>
      <c r="Z625" s="32"/>
      <c r="AA625" s="10"/>
      <c r="AB625" s="32"/>
      <c r="AC625" s="10"/>
      <c r="AD625" s="32"/>
      <c r="AE625" s="10"/>
      <c r="AF625" s="32"/>
      <c r="AG625" s="10"/>
      <c r="AH625" s="32"/>
      <c r="AI625" s="10"/>
      <c r="AJ625" s="32"/>
      <c r="AK625" s="10"/>
      <c r="AL625" s="32"/>
      <c r="AM625" s="10"/>
      <c r="AN625" s="32"/>
      <c r="AO625" s="10"/>
      <c r="AP625" s="32"/>
      <c r="AQ625" s="10"/>
      <c r="AR625" s="244"/>
      <c r="AS625" s="10"/>
      <c r="AT625" s="32"/>
      <c r="AU625" s="10"/>
      <c r="AV625" s="244"/>
      <c r="AW625" s="10"/>
      <c r="AX625" s="244"/>
      <c r="AY625" s="7"/>
      <c r="AZ625" s="249"/>
      <c r="BA625" s="10"/>
      <c r="BB625" s="244"/>
      <c r="BC625" s="7"/>
      <c r="BD625" s="249"/>
      <c r="BE625" s="7"/>
      <c r="BF625" s="249"/>
      <c r="BG625" s="7"/>
      <c r="BH625" s="8"/>
      <c r="BI625" s="7"/>
      <c r="BJ625" s="249"/>
      <c r="BK625" s="7"/>
      <c r="BL625" s="249"/>
      <c r="BM625" s="7"/>
      <c r="BN625" s="249"/>
      <c r="BO625" s="7"/>
      <c r="BP625" s="249"/>
      <c r="BQ625" s="7"/>
      <c r="BR625" s="8"/>
      <c r="BS625" s="7"/>
      <c r="BT625" s="8"/>
      <c r="BV625" s="41"/>
      <c r="BW625" s="41">
        <f t="shared" si="47"/>
        <v>0</v>
      </c>
      <c r="BX625">
        <f t="shared" si="49"/>
        <v>0</v>
      </c>
    </row>
    <row r="626" spans="2:78">
      <c r="B626" s="6"/>
      <c r="C626" s="10"/>
      <c r="D626" s="32"/>
      <c r="E626" s="10"/>
      <c r="F626" s="32"/>
      <c r="G626" s="10"/>
      <c r="H626" s="32"/>
      <c r="I626" s="10"/>
      <c r="J626" s="32"/>
      <c r="K626" s="94"/>
      <c r="L626" s="32"/>
      <c r="M626" s="10"/>
      <c r="N626" s="32"/>
      <c r="O626" s="10"/>
      <c r="P626" s="32"/>
      <c r="Q626" s="10"/>
      <c r="R626" s="32"/>
      <c r="S626" s="10"/>
      <c r="T626" s="32"/>
      <c r="U626" s="10"/>
      <c r="V626" s="32"/>
      <c r="W626" s="10"/>
      <c r="X626" s="32"/>
      <c r="Y626" s="10"/>
      <c r="Z626" s="32"/>
      <c r="AA626" s="10"/>
      <c r="AB626" s="32"/>
      <c r="AC626" s="10"/>
      <c r="AD626" s="32"/>
      <c r="AE626" s="10"/>
      <c r="AF626" s="32"/>
      <c r="AG626" s="10"/>
      <c r="AH626" s="32"/>
      <c r="AI626" s="10"/>
      <c r="AJ626" s="32"/>
      <c r="AK626" s="10"/>
      <c r="AL626" s="32"/>
      <c r="AM626" s="10"/>
      <c r="AN626" s="32"/>
      <c r="AO626" s="10"/>
      <c r="AP626" s="32"/>
      <c r="AQ626" s="10"/>
      <c r="AR626" s="244"/>
      <c r="AS626" s="10"/>
      <c r="AT626" s="32"/>
      <c r="AU626" s="10"/>
      <c r="AV626" s="244"/>
      <c r="AW626" s="10"/>
      <c r="AX626" s="244"/>
      <c r="AY626" s="7"/>
      <c r="AZ626" s="249"/>
      <c r="BA626" s="10"/>
      <c r="BB626" s="244"/>
      <c r="BC626" s="7"/>
      <c r="BD626" s="249"/>
      <c r="BE626" s="7"/>
      <c r="BF626" s="249"/>
      <c r="BG626" s="7"/>
      <c r="BH626" s="8"/>
      <c r="BI626" s="7"/>
      <c r="BJ626" s="249"/>
      <c r="BK626" s="7"/>
      <c r="BL626" s="249"/>
      <c r="BM626" s="7"/>
      <c r="BN626" s="249"/>
      <c r="BO626" s="7"/>
      <c r="BP626" s="249"/>
      <c r="BQ626" s="7"/>
      <c r="BR626" s="8"/>
      <c r="BS626" s="7"/>
      <c r="BT626" s="8"/>
      <c r="BV626" s="41"/>
      <c r="BW626" s="41">
        <f t="shared" si="47"/>
        <v>0</v>
      </c>
      <c r="BX626">
        <f t="shared" si="49"/>
        <v>0</v>
      </c>
      <c r="BZ626" s="39"/>
    </row>
    <row r="627" spans="2:78">
      <c r="B627" s="6"/>
      <c r="C627" s="10"/>
      <c r="D627" s="32"/>
      <c r="E627" s="10"/>
      <c r="F627" s="32"/>
      <c r="G627" s="10"/>
      <c r="H627" s="32"/>
      <c r="I627" s="10"/>
      <c r="J627" s="32"/>
      <c r="K627" s="10"/>
      <c r="L627" s="32"/>
      <c r="M627" s="10"/>
      <c r="N627" s="32"/>
      <c r="O627" s="10"/>
      <c r="P627" s="32"/>
      <c r="Q627" s="10"/>
      <c r="R627" s="32"/>
      <c r="S627" s="10"/>
      <c r="T627" s="32"/>
      <c r="U627" s="10"/>
      <c r="V627" s="32"/>
      <c r="W627" s="10"/>
      <c r="X627" s="32"/>
      <c r="Y627" s="10"/>
      <c r="Z627" s="32"/>
      <c r="AA627" s="10"/>
      <c r="AB627" s="32"/>
      <c r="AC627" s="10"/>
      <c r="AD627" s="32"/>
      <c r="AE627" s="10"/>
      <c r="AF627" s="32"/>
      <c r="AG627" s="10"/>
      <c r="AH627" s="32"/>
      <c r="AI627" s="10"/>
      <c r="AJ627" s="32"/>
      <c r="AK627" s="10"/>
      <c r="AL627" s="32"/>
      <c r="AM627" s="10"/>
      <c r="AN627" s="32"/>
      <c r="AO627" s="10"/>
      <c r="AP627" s="32"/>
      <c r="AQ627" s="10"/>
      <c r="AR627" s="244"/>
      <c r="AS627" s="10"/>
      <c r="AT627" s="32"/>
      <c r="AU627" s="10"/>
      <c r="AV627" s="244"/>
      <c r="AW627" s="10"/>
      <c r="AX627" s="244"/>
      <c r="AY627" s="7"/>
      <c r="AZ627" s="249"/>
      <c r="BA627" s="10"/>
      <c r="BB627" s="244"/>
      <c r="BC627" s="7"/>
      <c r="BD627" s="249"/>
      <c r="BE627" s="7"/>
      <c r="BF627" s="249"/>
      <c r="BG627" s="7"/>
      <c r="BH627" s="8"/>
      <c r="BI627" s="7"/>
      <c r="BJ627" s="249"/>
      <c r="BK627" s="7"/>
      <c r="BL627" s="249"/>
      <c r="BM627" s="7"/>
      <c r="BN627" s="249"/>
      <c r="BO627" s="7"/>
      <c r="BP627" s="249"/>
      <c r="BQ627" s="7"/>
      <c r="BR627" s="8"/>
      <c r="BS627" s="7"/>
      <c r="BT627" s="8"/>
      <c r="BV627" s="41"/>
      <c r="BW627" s="41">
        <f t="shared" si="47"/>
        <v>0</v>
      </c>
      <c r="BX627">
        <f t="shared" si="49"/>
        <v>0</v>
      </c>
    </row>
    <row r="628" spans="2:78">
      <c r="B628" s="6"/>
      <c r="C628" s="10"/>
      <c r="D628" s="32"/>
      <c r="E628" s="10"/>
      <c r="F628" s="32"/>
      <c r="G628" s="10"/>
      <c r="H628" s="32"/>
      <c r="I628" s="10"/>
      <c r="J628" s="32"/>
      <c r="K628" s="10"/>
      <c r="L628" s="32"/>
      <c r="M628" s="10"/>
      <c r="N628" s="32"/>
      <c r="O628" s="10"/>
      <c r="P628" s="32"/>
      <c r="Q628" s="10"/>
      <c r="R628" s="32"/>
      <c r="S628" s="10"/>
      <c r="T628" s="32"/>
      <c r="U628" s="10"/>
      <c r="V628" s="32"/>
      <c r="W628" s="10"/>
      <c r="X628" s="32"/>
      <c r="Y628" s="10"/>
      <c r="Z628" s="32"/>
      <c r="AA628" s="10"/>
      <c r="AB628" s="32"/>
      <c r="AC628" s="10"/>
      <c r="AD628" s="32"/>
      <c r="AE628" s="10"/>
      <c r="AF628" s="32"/>
      <c r="AG628" s="10"/>
      <c r="AH628" s="32"/>
      <c r="AI628" s="10"/>
      <c r="AJ628" s="32"/>
      <c r="AK628" s="10"/>
      <c r="AL628" s="32"/>
      <c r="AM628" s="10"/>
      <c r="AN628" s="32"/>
      <c r="AO628" s="10"/>
      <c r="AP628" s="32"/>
      <c r="AQ628" s="10"/>
      <c r="AR628" s="244"/>
      <c r="AS628" s="10"/>
      <c r="AT628" s="32"/>
      <c r="AU628" s="10"/>
      <c r="AV628" s="244"/>
      <c r="AW628" s="10"/>
      <c r="AX628" s="244"/>
      <c r="AY628" s="7"/>
      <c r="AZ628" s="249"/>
      <c r="BA628" s="10"/>
      <c r="BB628" s="244"/>
      <c r="BC628" s="7"/>
      <c r="BD628" s="249"/>
      <c r="BE628" s="7"/>
      <c r="BF628" s="249"/>
      <c r="BG628" s="7"/>
      <c r="BH628" s="8"/>
      <c r="BI628" s="7"/>
      <c r="BJ628" s="249"/>
      <c r="BK628" s="7"/>
      <c r="BL628" s="249"/>
      <c r="BM628" s="7"/>
      <c r="BN628" s="249"/>
      <c r="BO628" s="7"/>
      <c r="BP628" s="249"/>
      <c r="BQ628" s="7"/>
      <c r="BR628" s="8"/>
      <c r="BS628" s="7"/>
      <c r="BT628" s="8"/>
      <c r="BV628" s="41"/>
      <c r="BW628" s="41">
        <f t="shared" si="47"/>
        <v>0</v>
      </c>
      <c r="BX628">
        <f t="shared" si="49"/>
        <v>0</v>
      </c>
    </row>
    <row r="629" spans="2:78">
      <c r="B629" s="6"/>
      <c r="C629" s="10"/>
      <c r="D629" s="32"/>
      <c r="E629" s="10"/>
      <c r="F629" s="32"/>
      <c r="G629" s="10"/>
      <c r="H629" s="32"/>
      <c r="I629" s="10"/>
      <c r="J629" s="32"/>
      <c r="K629" s="10"/>
      <c r="L629" s="32"/>
      <c r="M629" s="10"/>
      <c r="N629" s="32"/>
      <c r="O629" s="10"/>
      <c r="P629" s="32"/>
      <c r="Q629" s="10"/>
      <c r="R629" s="32"/>
      <c r="S629" s="10"/>
      <c r="T629" s="32"/>
      <c r="U629" s="10"/>
      <c r="V629" s="32"/>
      <c r="W629" s="10"/>
      <c r="X629" s="32"/>
      <c r="Y629" s="10"/>
      <c r="Z629" s="32"/>
      <c r="AA629" s="10"/>
      <c r="AB629" s="32"/>
      <c r="AC629" s="10"/>
      <c r="AD629" s="32"/>
      <c r="AE629" s="10"/>
      <c r="AF629" s="32"/>
      <c r="AG629" s="10"/>
      <c r="AH629" s="32"/>
      <c r="AI629" s="10"/>
      <c r="AJ629" s="32"/>
      <c r="AK629" s="10"/>
      <c r="AL629" s="32"/>
      <c r="AM629" s="10"/>
      <c r="AN629" s="32"/>
      <c r="AO629" s="10"/>
      <c r="AP629" s="32"/>
      <c r="AQ629" s="10"/>
      <c r="AR629" s="244"/>
      <c r="AS629" s="10"/>
      <c r="AT629" s="32"/>
      <c r="AU629" s="10"/>
      <c r="AV629" s="244"/>
      <c r="AW629" s="10"/>
      <c r="AX629" s="244"/>
      <c r="AY629" s="7"/>
      <c r="AZ629" s="249"/>
      <c r="BA629" s="10"/>
      <c r="BB629" s="244"/>
      <c r="BC629" s="7"/>
      <c r="BD629" s="249"/>
      <c r="BE629" s="7"/>
      <c r="BF629" s="249"/>
      <c r="BG629" s="7"/>
      <c r="BH629" s="8"/>
      <c r="BI629" s="7"/>
      <c r="BJ629" s="249"/>
      <c r="BK629" s="7"/>
      <c r="BL629" s="249"/>
      <c r="BM629" s="7"/>
      <c r="BN629" s="249"/>
      <c r="BO629" s="7"/>
      <c r="BP629" s="249"/>
      <c r="BQ629" s="7"/>
      <c r="BR629" s="8"/>
      <c r="BS629" s="7"/>
      <c r="BT629" s="8"/>
      <c r="BV629" s="41"/>
      <c r="BW629" s="41">
        <f t="shared" si="47"/>
        <v>0</v>
      </c>
      <c r="BX629">
        <f t="shared" si="49"/>
        <v>0</v>
      </c>
    </row>
    <row r="630" spans="2:78">
      <c r="B630" s="6"/>
      <c r="C630" s="10"/>
      <c r="D630" s="32"/>
      <c r="E630" s="10"/>
      <c r="F630" s="32"/>
      <c r="G630" s="10"/>
      <c r="H630" s="32"/>
      <c r="I630" s="10"/>
      <c r="J630" s="32"/>
      <c r="K630" s="10"/>
      <c r="L630" s="32"/>
      <c r="M630" s="10"/>
      <c r="N630" s="32"/>
      <c r="O630" s="10"/>
      <c r="P630" s="32"/>
      <c r="Q630" s="10"/>
      <c r="R630" s="32"/>
      <c r="S630" s="10"/>
      <c r="T630" s="32"/>
      <c r="U630" s="10"/>
      <c r="V630" s="32"/>
      <c r="W630" s="10"/>
      <c r="X630" s="32"/>
      <c r="Y630" s="10"/>
      <c r="Z630" s="32"/>
      <c r="AA630" s="10"/>
      <c r="AB630" s="32"/>
      <c r="AC630" s="10"/>
      <c r="AD630" s="32"/>
      <c r="AE630" s="10"/>
      <c r="AF630" s="32"/>
      <c r="AG630" s="10"/>
      <c r="AH630" s="32"/>
      <c r="AI630" s="10"/>
      <c r="AJ630" s="32"/>
      <c r="AK630" s="10"/>
      <c r="AL630" s="32"/>
      <c r="AM630" s="10"/>
      <c r="AN630" s="32"/>
      <c r="AO630" s="10"/>
      <c r="AP630" s="32"/>
      <c r="AQ630" s="10"/>
      <c r="AR630" s="244"/>
      <c r="AS630" s="10"/>
      <c r="AT630" s="32"/>
      <c r="AU630" s="10"/>
      <c r="AV630" s="244"/>
      <c r="AW630" s="10"/>
      <c r="AX630" s="244"/>
      <c r="AY630" s="7"/>
      <c r="AZ630" s="249"/>
      <c r="BA630" s="10"/>
      <c r="BB630" s="244"/>
      <c r="BC630" s="7"/>
      <c r="BD630" s="249"/>
      <c r="BE630" s="7"/>
      <c r="BF630" s="249"/>
      <c r="BG630" s="7"/>
      <c r="BH630" s="8"/>
      <c r="BI630" s="7"/>
      <c r="BJ630" s="249"/>
      <c r="BK630" s="7"/>
      <c r="BL630" s="249"/>
      <c r="BM630" s="7"/>
      <c r="BN630" s="249"/>
      <c r="BO630" s="7"/>
      <c r="BP630" s="249"/>
      <c r="BQ630" s="7"/>
      <c r="BR630" s="8"/>
      <c r="BS630" s="7"/>
      <c r="BT630" s="8"/>
      <c r="BV630" s="41"/>
      <c r="BW630" s="41">
        <f t="shared" si="47"/>
        <v>0</v>
      </c>
      <c r="BX630">
        <f t="shared" si="49"/>
        <v>0</v>
      </c>
    </row>
    <row r="631" spans="2:78">
      <c r="B631" s="6"/>
      <c r="C631" s="10"/>
      <c r="D631" s="32"/>
      <c r="E631" s="10"/>
      <c r="F631" s="32"/>
      <c r="G631" s="10"/>
      <c r="H631" s="32"/>
      <c r="I631" s="10"/>
      <c r="J631" s="32"/>
      <c r="K631" s="94"/>
      <c r="L631" s="32"/>
      <c r="M631" s="10"/>
      <c r="N631" s="32"/>
      <c r="O631" s="10"/>
      <c r="P631" s="32"/>
      <c r="Q631" s="10"/>
      <c r="R631" s="32"/>
      <c r="S631" s="10"/>
      <c r="T631" s="32"/>
      <c r="U631" s="10"/>
      <c r="V631" s="32"/>
      <c r="W631" s="10"/>
      <c r="X631" s="32"/>
      <c r="Y631" s="10"/>
      <c r="Z631" s="32"/>
      <c r="AA631" s="10"/>
      <c r="AB631" s="32"/>
      <c r="AC631" s="10"/>
      <c r="AD631" s="32"/>
      <c r="AE631" s="10"/>
      <c r="AF631" s="32"/>
      <c r="AG631" s="10"/>
      <c r="AH631" s="32"/>
      <c r="AI631" s="10"/>
      <c r="AJ631" s="32"/>
      <c r="AK631" s="10"/>
      <c r="AL631" s="32"/>
      <c r="AM631" s="10"/>
      <c r="AN631" s="32"/>
      <c r="AO631" s="10"/>
      <c r="AP631" s="32"/>
      <c r="AQ631" s="10"/>
      <c r="AR631" s="244"/>
      <c r="AS631" s="10"/>
      <c r="AT631" s="32"/>
      <c r="AU631" s="10"/>
      <c r="AV631" s="244"/>
      <c r="AW631" s="10"/>
      <c r="AX631" s="244"/>
      <c r="AY631" s="7"/>
      <c r="AZ631" s="249"/>
      <c r="BA631" s="10"/>
      <c r="BB631" s="244"/>
      <c r="BC631" s="7"/>
      <c r="BD631" s="249"/>
      <c r="BE631" s="7"/>
      <c r="BF631" s="249"/>
      <c r="BG631" s="7"/>
      <c r="BH631" s="8"/>
      <c r="BI631" s="7"/>
      <c r="BJ631" s="249"/>
      <c r="BK631" s="7"/>
      <c r="BL631" s="249"/>
      <c r="BM631" s="7"/>
      <c r="BN631" s="249"/>
      <c r="BO631" s="7"/>
      <c r="BP631" s="249"/>
      <c r="BQ631" s="7"/>
      <c r="BR631" s="8"/>
      <c r="BS631" s="7"/>
      <c r="BT631" s="8"/>
      <c r="BV631" s="41"/>
      <c r="BW631" s="41">
        <f t="shared" si="47"/>
        <v>0</v>
      </c>
      <c r="BX631">
        <f t="shared" si="49"/>
        <v>0</v>
      </c>
      <c r="BZ631" s="39"/>
    </row>
    <row r="632" spans="2:78">
      <c r="B632" s="6"/>
      <c r="C632" s="10"/>
      <c r="D632" s="32"/>
      <c r="E632" s="10"/>
      <c r="F632" s="32"/>
      <c r="G632" s="10"/>
      <c r="H632" s="32"/>
      <c r="I632" s="10"/>
      <c r="J632" s="32"/>
      <c r="K632" s="10"/>
      <c r="L632" s="32"/>
      <c r="M632" s="10"/>
      <c r="N632" s="32"/>
      <c r="O632" s="10"/>
      <c r="P632" s="32"/>
      <c r="Q632" s="10"/>
      <c r="R632" s="32"/>
      <c r="S632" s="10"/>
      <c r="T632" s="32"/>
      <c r="U632" s="10"/>
      <c r="V632" s="32"/>
      <c r="W632" s="10"/>
      <c r="X632" s="32"/>
      <c r="Y632" s="10"/>
      <c r="Z632" s="32"/>
      <c r="AA632" s="10"/>
      <c r="AB632" s="32"/>
      <c r="AC632" s="10"/>
      <c r="AD632" s="32"/>
      <c r="AE632" s="10"/>
      <c r="AF632" s="32"/>
      <c r="AG632" s="10"/>
      <c r="AH632" s="32"/>
      <c r="AI632" s="10"/>
      <c r="AJ632" s="32"/>
      <c r="AK632" s="10"/>
      <c r="AL632" s="32"/>
      <c r="AM632" s="10"/>
      <c r="AN632" s="32"/>
      <c r="AO632" s="10"/>
      <c r="AP632" s="32"/>
      <c r="AQ632" s="10"/>
      <c r="AR632" s="244"/>
      <c r="AS632" s="10"/>
      <c r="AT632" s="32"/>
      <c r="AU632" s="10"/>
      <c r="AV632" s="244"/>
      <c r="AW632" s="10"/>
      <c r="AX632" s="244"/>
      <c r="AY632" s="7"/>
      <c r="AZ632" s="249"/>
      <c r="BA632" s="10"/>
      <c r="BB632" s="244"/>
      <c r="BC632" s="7"/>
      <c r="BD632" s="249"/>
      <c r="BE632" s="7"/>
      <c r="BF632" s="249"/>
      <c r="BG632" s="7"/>
      <c r="BH632" s="8"/>
      <c r="BI632" s="7"/>
      <c r="BJ632" s="249"/>
      <c r="BK632" s="7"/>
      <c r="BL632" s="249"/>
      <c r="BM632" s="7"/>
      <c r="BN632" s="249"/>
      <c r="BO632" s="7"/>
      <c r="BP632" s="249"/>
      <c r="BQ632" s="7"/>
      <c r="BR632" s="8"/>
      <c r="BS632" s="7"/>
      <c r="BT632" s="8"/>
      <c r="BV632" s="41"/>
      <c r="BW632" s="41">
        <f t="shared" si="47"/>
        <v>0</v>
      </c>
      <c r="BX632">
        <f t="shared" si="49"/>
        <v>0</v>
      </c>
    </row>
    <row r="633" spans="2:78">
      <c r="B633" s="6"/>
      <c r="C633" s="10"/>
      <c r="D633" s="32"/>
      <c r="E633" s="10"/>
      <c r="F633" s="32"/>
      <c r="G633" s="10"/>
      <c r="H633" s="32"/>
      <c r="I633" s="10"/>
      <c r="J633" s="32"/>
      <c r="K633" s="10"/>
      <c r="L633" s="32"/>
      <c r="M633" s="10"/>
      <c r="N633" s="32"/>
      <c r="O633" s="10"/>
      <c r="P633" s="32"/>
      <c r="Q633" s="10"/>
      <c r="R633" s="32"/>
      <c r="S633" s="10"/>
      <c r="T633" s="32"/>
      <c r="U633" s="10"/>
      <c r="V633" s="32"/>
      <c r="W633" s="10"/>
      <c r="X633" s="32"/>
      <c r="Y633" s="10"/>
      <c r="Z633" s="32"/>
      <c r="AA633" s="10"/>
      <c r="AB633" s="32"/>
      <c r="AC633" s="10"/>
      <c r="AD633" s="32"/>
      <c r="AE633" s="10"/>
      <c r="AF633" s="32"/>
      <c r="AG633" s="10"/>
      <c r="AH633" s="32"/>
      <c r="AI633" s="10"/>
      <c r="AJ633" s="32"/>
      <c r="AK633" s="10"/>
      <c r="AL633" s="32"/>
      <c r="AM633" s="10"/>
      <c r="AN633" s="32"/>
      <c r="AO633" s="10"/>
      <c r="AP633" s="32"/>
      <c r="AQ633" s="10"/>
      <c r="AR633" s="244"/>
      <c r="AS633" s="10"/>
      <c r="AT633" s="32"/>
      <c r="AU633" s="10"/>
      <c r="AV633" s="244"/>
      <c r="AW633" s="10"/>
      <c r="AX633" s="244"/>
      <c r="AY633" s="7"/>
      <c r="AZ633" s="249"/>
      <c r="BA633" s="10"/>
      <c r="BB633" s="244"/>
      <c r="BC633" s="7"/>
      <c r="BD633" s="249"/>
      <c r="BE633" s="7"/>
      <c r="BF633" s="249"/>
      <c r="BG633" s="7"/>
      <c r="BH633" s="8"/>
      <c r="BI633" s="7"/>
      <c r="BJ633" s="249"/>
      <c r="BK633" s="7"/>
      <c r="BL633" s="249"/>
      <c r="BM633" s="7"/>
      <c r="BN633" s="249"/>
      <c r="BO633" s="7"/>
      <c r="BP633" s="249"/>
      <c r="BQ633" s="7"/>
      <c r="BR633" s="8"/>
      <c r="BS633" s="7"/>
      <c r="BT633" s="8"/>
      <c r="BV633" s="41"/>
      <c r="BW633" s="41">
        <f t="shared" si="47"/>
        <v>0</v>
      </c>
      <c r="BX633">
        <f t="shared" si="49"/>
        <v>0</v>
      </c>
    </row>
    <row r="634" spans="2:78">
      <c r="B634" s="6"/>
      <c r="C634" s="10"/>
      <c r="D634" s="32"/>
      <c r="E634" s="10"/>
      <c r="F634" s="32"/>
      <c r="G634" s="10"/>
      <c r="H634" s="32"/>
      <c r="I634" s="10"/>
      <c r="J634" s="32"/>
      <c r="K634" s="94"/>
      <c r="L634" s="32"/>
      <c r="M634" s="10"/>
      <c r="N634" s="32"/>
      <c r="O634" s="10"/>
      <c r="P634" s="32"/>
      <c r="Q634" s="10"/>
      <c r="R634" s="32"/>
      <c r="S634" s="10"/>
      <c r="T634" s="32"/>
      <c r="U634" s="10"/>
      <c r="V634" s="32"/>
      <c r="W634" s="10"/>
      <c r="X634" s="32"/>
      <c r="Y634" s="10"/>
      <c r="Z634" s="32"/>
      <c r="AA634" s="10"/>
      <c r="AB634" s="32"/>
      <c r="AC634" s="10"/>
      <c r="AD634" s="32"/>
      <c r="AE634" s="10"/>
      <c r="AF634" s="32"/>
      <c r="AG634" s="10"/>
      <c r="AH634" s="32"/>
      <c r="AI634" s="10"/>
      <c r="AJ634" s="32"/>
      <c r="AK634" s="10"/>
      <c r="AL634" s="32"/>
      <c r="AM634" s="10"/>
      <c r="AN634" s="32"/>
      <c r="AO634" s="10"/>
      <c r="AP634" s="32"/>
      <c r="AQ634" s="10"/>
      <c r="AR634" s="244"/>
      <c r="AS634" s="10"/>
      <c r="AT634" s="32"/>
      <c r="AU634" s="10"/>
      <c r="AV634" s="244"/>
      <c r="AW634" s="10"/>
      <c r="AX634" s="244"/>
      <c r="AY634" s="7"/>
      <c r="AZ634" s="249"/>
      <c r="BA634" s="10"/>
      <c r="BB634" s="244"/>
      <c r="BC634" s="7"/>
      <c r="BD634" s="249"/>
      <c r="BE634" s="7"/>
      <c r="BF634" s="249"/>
      <c r="BG634" s="7"/>
      <c r="BH634" s="8"/>
      <c r="BI634" s="7"/>
      <c r="BJ634" s="249"/>
      <c r="BK634" s="7"/>
      <c r="BL634" s="249"/>
      <c r="BM634" s="7"/>
      <c r="BN634" s="249"/>
      <c r="BO634" s="7"/>
      <c r="BP634" s="249"/>
      <c r="BQ634" s="7"/>
      <c r="BR634" s="8"/>
      <c r="BS634" s="7"/>
      <c r="BT634" s="8"/>
      <c r="BV634" s="41"/>
      <c r="BW634" s="41">
        <f t="shared" si="47"/>
        <v>0</v>
      </c>
      <c r="BX634">
        <f t="shared" si="49"/>
        <v>0</v>
      </c>
      <c r="BZ634" s="39"/>
    </row>
    <row r="635" spans="2:78">
      <c r="B635" s="6"/>
      <c r="C635" s="10"/>
      <c r="D635" s="32"/>
      <c r="E635" s="10"/>
      <c r="F635" s="32"/>
      <c r="G635" s="10"/>
      <c r="H635" s="11"/>
      <c r="I635" s="10"/>
      <c r="J635" s="32"/>
      <c r="K635" s="10"/>
      <c r="L635" s="32"/>
      <c r="M635" s="10"/>
      <c r="N635" s="32"/>
      <c r="O635" s="10"/>
      <c r="P635" s="32"/>
      <c r="Q635" s="10"/>
      <c r="R635" s="32"/>
      <c r="S635" s="10"/>
      <c r="T635" s="32"/>
      <c r="U635" s="10"/>
      <c r="V635" s="32"/>
      <c r="W635" s="10"/>
      <c r="X635" s="32"/>
      <c r="Y635" s="10"/>
      <c r="Z635" s="32"/>
      <c r="AA635" s="10"/>
      <c r="AB635" s="32"/>
      <c r="AC635" s="10"/>
      <c r="AD635" s="32"/>
      <c r="AE635" s="10"/>
      <c r="AF635" s="32"/>
      <c r="AG635" s="10"/>
      <c r="AH635" s="32"/>
      <c r="AI635" s="10"/>
      <c r="AJ635" s="32"/>
      <c r="AK635" s="10"/>
      <c r="AL635" s="32"/>
      <c r="AM635" s="10"/>
      <c r="AN635" s="32"/>
      <c r="AO635" s="10"/>
      <c r="AP635" s="32"/>
      <c r="AQ635" s="10"/>
      <c r="AR635" s="244"/>
      <c r="AS635" s="10"/>
      <c r="AT635" s="32"/>
      <c r="AU635" s="10"/>
      <c r="AV635" s="244"/>
      <c r="AW635" s="10"/>
      <c r="AX635" s="244"/>
      <c r="AY635" s="7"/>
      <c r="AZ635" s="249"/>
      <c r="BA635" s="10"/>
      <c r="BB635" s="244"/>
      <c r="BC635" s="7"/>
      <c r="BD635" s="249"/>
      <c r="BE635" s="7"/>
      <c r="BF635" s="249"/>
      <c r="BG635" s="7"/>
      <c r="BH635" s="8"/>
      <c r="BI635" s="7"/>
      <c r="BJ635" s="249"/>
      <c r="BK635" s="7"/>
      <c r="BL635" s="249"/>
      <c r="BM635" s="7"/>
      <c r="BN635" s="249"/>
      <c r="BO635" s="7"/>
      <c r="BP635" s="249"/>
      <c r="BQ635" s="7"/>
      <c r="BR635" s="8"/>
      <c r="BS635" s="7"/>
      <c r="BT635" s="8"/>
      <c r="BV635" s="41"/>
      <c r="BW635" s="41">
        <f t="shared" si="47"/>
        <v>0</v>
      </c>
      <c r="BX635">
        <f t="shared" si="49"/>
        <v>0</v>
      </c>
    </row>
    <row r="636" spans="2:78">
      <c r="B636" s="6"/>
      <c r="C636" s="10"/>
      <c r="D636" s="32"/>
      <c r="E636" s="10"/>
      <c r="F636" s="32"/>
      <c r="G636" s="10"/>
      <c r="H636" s="11"/>
      <c r="I636" s="10"/>
      <c r="J636" s="32"/>
      <c r="K636" s="10"/>
      <c r="L636" s="32"/>
      <c r="M636" s="10"/>
      <c r="N636" s="32"/>
      <c r="O636" s="10"/>
      <c r="P636" s="32"/>
      <c r="Q636" s="10"/>
      <c r="R636" s="32"/>
      <c r="S636" s="10"/>
      <c r="T636" s="32"/>
      <c r="U636" s="10"/>
      <c r="V636" s="32"/>
      <c r="W636" s="10"/>
      <c r="X636" s="32"/>
      <c r="Y636" s="10"/>
      <c r="Z636" s="32"/>
      <c r="AA636" s="10"/>
      <c r="AB636" s="32"/>
      <c r="AC636" s="10"/>
      <c r="AD636" s="32"/>
      <c r="AE636" s="10"/>
      <c r="AF636" s="32"/>
      <c r="AG636" s="10"/>
      <c r="AH636" s="32"/>
      <c r="AI636" s="10"/>
      <c r="AJ636" s="32"/>
      <c r="AK636" s="10"/>
      <c r="AL636" s="32"/>
      <c r="AM636" s="10"/>
      <c r="AN636" s="32"/>
      <c r="AO636" s="10"/>
      <c r="AP636" s="32"/>
      <c r="AQ636" s="10"/>
      <c r="AR636" s="244"/>
      <c r="AS636" s="10"/>
      <c r="AT636" s="32"/>
      <c r="AU636" s="10"/>
      <c r="AV636" s="244"/>
      <c r="AW636" s="10"/>
      <c r="AX636" s="244"/>
      <c r="AY636" s="7"/>
      <c r="AZ636" s="249"/>
      <c r="BA636" s="10"/>
      <c r="BB636" s="244"/>
      <c r="BC636" s="7"/>
      <c r="BD636" s="249"/>
      <c r="BE636" s="7"/>
      <c r="BF636" s="249"/>
      <c r="BG636" s="7"/>
      <c r="BH636" s="8"/>
      <c r="BI636" s="7"/>
      <c r="BJ636" s="249"/>
      <c r="BK636" s="7"/>
      <c r="BL636" s="249"/>
      <c r="BM636" s="7"/>
      <c r="BN636" s="249"/>
      <c r="BO636" s="7"/>
      <c r="BP636" s="249"/>
      <c r="BQ636" s="7"/>
      <c r="BR636" s="8"/>
      <c r="BS636" s="7"/>
      <c r="BT636" s="8"/>
      <c r="BV636" s="41"/>
      <c r="BW636" s="41">
        <f t="shared" si="47"/>
        <v>0</v>
      </c>
      <c r="BX636">
        <f t="shared" si="49"/>
        <v>0</v>
      </c>
    </row>
    <row r="637" spans="2:78">
      <c r="B637" s="6"/>
      <c r="C637" s="10"/>
      <c r="D637" s="32"/>
      <c r="E637" s="10"/>
      <c r="F637" s="32"/>
      <c r="G637" s="10"/>
      <c r="H637" s="32"/>
      <c r="I637" s="10"/>
      <c r="J637" s="32"/>
      <c r="K637" s="94"/>
      <c r="L637" s="32"/>
      <c r="M637" s="10"/>
      <c r="N637" s="32"/>
      <c r="O637" s="10"/>
      <c r="P637" s="32"/>
      <c r="Q637" s="10"/>
      <c r="R637" s="32"/>
      <c r="S637" s="10"/>
      <c r="T637" s="32"/>
      <c r="U637" s="10"/>
      <c r="V637" s="32"/>
      <c r="W637" s="10"/>
      <c r="X637" s="32"/>
      <c r="Y637" s="10"/>
      <c r="Z637" s="32"/>
      <c r="AA637" s="10"/>
      <c r="AB637" s="32"/>
      <c r="AC637" s="10"/>
      <c r="AD637" s="32"/>
      <c r="AE637" s="10"/>
      <c r="AF637" s="32"/>
      <c r="AG637" s="10"/>
      <c r="AH637" s="32"/>
      <c r="AI637" s="10"/>
      <c r="AJ637" s="32"/>
      <c r="AK637" s="10"/>
      <c r="AL637" s="32"/>
      <c r="AM637" s="10"/>
      <c r="AN637" s="32"/>
      <c r="AO637" s="10"/>
      <c r="AP637" s="32"/>
      <c r="AQ637" s="10"/>
      <c r="AR637" s="244"/>
      <c r="AS637" s="10"/>
      <c r="AT637" s="32"/>
      <c r="AU637" s="10"/>
      <c r="AV637" s="244"/>
      <c r="AW637" s="10"/>
      <c r="AX637" s="244"/>
      <c r="AY637" s="7"/>
      <c r="AZ637" s="249"/>
      <c r="BA637" s="10"/>
      <c r="BB637" s="244"/>
      <c r="BC637" s="7"/>
      <c r="BD637" s="249"/>
      <c r="BE637" s="7"/>
      <c r="BF637" s="249"/>
      <c r="BG637" s="7"/>
      <c r="BH637" s="8"/>
      <c r="BI637" s="7"/>
      <c r="BJ637" s="249"/>
      <c r="BK637" s="7"/>
      <c r="BL637" s="249"/>
      <c r="BM637" s="7"/>
      <c r="BN637" s="249"/>
      <c r="BO637" s="7"/>
      <c r="BP637" s="249"/>
      <c r="BQ637" s="7"/>
      <c r="BR637" s="8"/>
      <c r="BS637" s="7"/>
      <c r="BT637" s="8"/>
      <c r="BV637" s="41"/>
      <c r="BW637" s="41">
        <f t="shared" si="47"/>
        <v>0</v>
      </c>
      <c r="BX637">
        <f t="shared" si="49"/>
        <v>0</v>
      </c>
      <c r="BZ637" s="39"/>
    </row>
    <row r="638" spans="2:78">
      <c r="B638" s="6"/>
      <c r="C638" s="10"/>
      <c r="D638" s="32"/>
      <c r="E638" s="10"/>
      <c r="F638" s="32"/>
      <c r="G638" s="10"/>
      <c r="H638" s="32"/>
      <c r="I638" s="10"/>
      <c r="J638" s="32"/>
      <c r="K638" s="94"/>
      <c r="L638" s="32"/>
      <c r="M638" s="10"/>
      <c r="N638" s="32"/>
      <c r="O638" s="10"/>
      <c r="P638" s="32"/>
      <c r="Q638" s="10"/>
      <c r="R638" s="32"/>
      <c r="S638" s="10"/>
      <c r="T638" s="32"/>
      <c r="U638" s="10"/>
      <c r="V638" s="32"/>
      <c r="W638" s="10"/>
      <c r="X638" s="32"/>
      <c r="Y638" s="10"/>
      <c r="Z638" s="32"/>
      <c r="AA638" s="10"/>
      <c r="AB638" s="32"/>
      <c r="AC638" s="10"/>
      <c r="AD638" s="32"/>
      <c r="AE638" s="10"/>
      <c r="AF638" s="32"/>
      <c r="AG638" s="10"/>
      <c r="AH638" s="32"/>
      <c r="AI638" s="10"/>
      <c r="AJ638" s="32"/>
      <c r="AK638" s="10"/>
      <c r="AL638" s="32"/>
      <c r="AM638" s="10"/>
      <c r="AN638" s="32"/>
      <c r="AO638" s="10"/>
      <c r="AP638" s="32"/>
      <c r="AQ638" s="10"/>
      <c r="AR638" s="244"/>
      <c r="AS638" s="10"/>
      <c r="AT638" s="32"/>
      <c r="AU638" s="10"/>
      <c r="AV638" s="244"/>
      <c r="AW638" s="10"/>
      <c r="AX638" s="244"/>
      <c r="AY638" s="7"/>
      <c r="AZ638" s="249"/>
      <c r="BA638" s="10"/>
      <c r="BB638" s="244"/>
      <c r="BC638" s="7"/>
      <c r="BD638" s="249"/>
      <c r="BE638" s="7"/>
      <c r="BF638" s="249"/>
      <c r="BG638" s="7"/>
      <c r="BH638" s="8"/>
      <c r="BI638" s="7"/>
      <c r="BJ638" s="249"/>
      <c r="BK638" s="7"/>
      <c r="BL638" s="249"/>
      <c r="BM638" s="7"/>
      <c r="BN638" s="249"/>
      <c r="BO638" s="7"/>
      <c r="BP638" s="249"/>
      <c r="BQ638" s="7"/>
      <c r="BR638" s="8"/>
      <c r="BS638" s="7"/>
      <c r="BT638" s="8"/>
      <c r="BV638" s="41"/>
      <c r="BW638" s="41">
        <f t="shared" si="47"/>
        <v>0</v>
      </c>
      <c r="BX638">
        <f t="shared" si="49"/>
        <v>0</v>
      </c>
      <c r="BZ638" s="39"/>
    </row>
    <row r="639" spans="2:78">
      <c r="B639" s="6"/>
      <c r="C639" s="10"/>
      <c r="D639" s="32"/>
      <c r="E639" s="10"/>
      <c r="F639" s="32"/>
      <c r="G639" s="10"/>
      <c r="H639" s="32"/>
      <c r="I639" s="10"/>
      <c r="J639" s="32"/>
      <c r="K639" s="94"/>
      <c r="L639" s="32"/>
      <c r="M639" s="10"/>
      <c r="N639" s="32"/>
      <c r="O639" s="10"/>
      <c r="P639" s="32"/>
      <c r="Q639" s="10"/>
      <c r="R639" s="32"/>
      <c r="S639" s="10"/>
      <c r="T639" s="32"/>
      <c r="U639" s="10"/>
      <c r="V639" s="32"/>
      <c r="W639" s="10"/>
      <c r="X639" s="32"/>
      <c r="Y639" s="10"/>
      <c r="Z639" s="32"/>
      <c r="AA639" s="10"/>
      <c r="AB639" s="32"/>
      <c r="AC639" s="10"/>
      <c r="AD639" s="32"/>
      <c r="AE639" s="10"/>
      <c r="AF639" s="32"/>
      <c r="AG639" s="10"/>
      <c r="AH639" s="32"/>
      <c r="AI639" s="10"/>
      <c r="AJ639" s="32"/>
      <c r="AK639" s="10"/>
      <c r="AL639" s="32"/>
      <c r="AM639" s="10"/>
      <c r="AN639" s="32"/>
      <c r="AO639" s="10"/>
      <c r="AP639" s="32"/>
      <c r="AQ639" s="10"/>
      <c r="AR639" s="244"/>
      <c r="AS639" s="10"/>
      <c r="AT639" s="32"/>
      <c r="AU639" s="10"/>
      <c r="AV639" s="244"/>
      <c r="AW639" s="10"/>
      <c r="AX639" s="244"/>
      <c r="AY639" s="7"/>
      <c r="AZ639" s="249"/>
      <c r="BA639" s="10"/>
      <c r="BB639" s="244"/>
      <c r="BC639" s="7"/>
      <c r="BD639" s="249"/>
      <c r="BE639" s="7"/>
      <c r="BF639" s="249"/>
      <c r="BG639" s="7"/>
      <c r="BH639" s="8"/>
      <c r="BI639" s="7"/>
      <c r="BJ639" s="249"/>
      <c r="BK639" s="7"/>
      <c r="BL639" s="249"/>
      <c r="BM639" s="7"/>
      <c r="BN639" s="249"/>
      <c r="BO639" s="7"/>
      <c r="BP639" s="249"/>
      <c r="BQ639" s="7"/>
      <c r="BR639" s="8"/>
      <c r="BS639" s="7"/>
      <c r="BT639" s="8"/>
      <c r="BV639" s="41"/>
      <c r="BW639" s="41">
        <f t="shared" si="47"/>
        <v>0</v>
      </c>
      <c r="BX639">
        <f t="shared" si="49"/>
        <v>0</v>
      </c>
      <c r="BZ639" s="39"/>
    </row>
    <row r="640" spans="2:78">
      <c r="B640" s="6"/>
      <c r="C640" s="10"/>
      <c r="D640" s="32"/>
      <c r="E640" s="10"/>
      <c r="F640" s="32"/>
      <c r="G640" s="10"/>
      <c r="H640" s="32"/>
      <c r="I640" s="10"/>
      <c r="J640" s="32"/>
      <c r="K640" s="94"/>
      <c r="L640" s="32"/>
      <c r="M640" s="10"/>
      <c r="N640" s="32"/>
      <c r="O640" s="10"/>
      <c r="P640" s="32"/>
      <c r="Q640" s="10"/>
      <c r="R640" s="32"/>
      <c r="S640" s="10"/>
      <c r="T640" s="32"/>
      <c r="U640" s="10"/>
      <c r="V640" s="32"/>
      <c r="W640" s="10"/>
      <c r="X640" s="32"/>
      <c r="Y640" s="10"/>
      <c r="Z640" s="32"/>
      <c r="AA640" s="10"/>
      <c r="AB640" s="32"/>
      <c r="AC640" s="10"/>
      <c r="AD640" s="32"/>
      <c r="AE640" s="10"/>
      <c r="AF640" s="32"/>
      <c r="AG640" s="10"/>
      <c r="AH640" s="32"/>
      <c r="AI640" s="10"/>
      <c r="AJ640" s="32"/>
      <c r="AK640" s="10"/>
      <c r="AL640" s="32"/>
      <c r="AM640" s="10"/>
      <c r="AN640" s="32"/>
      <c r="AO640" s="10"/>
      <c r="AP640" s="32"/>
      <c r="AQ640" s="10"/>
      <c r="AR640" s="244"/>
      <c r="AS640" s="10"/>
      <c r="AT640" s="32"/>
      <c r="AU640" s="10"/>
      <c r="AV640" s="244"/>
      <c r="AW640" s="10"/>
      <c r="AX640" s="244"/>
      <c r="AY640" s="7"/>
      <c r="AZ640" s="249"/>
      <c r="BA640" s="10"/>
      <c r="BB640" s="244"/>
      <c r="BC640" s="7"/>
      <c r="BD640" s="249"/>
      <c r="BE640" s="7"/>
      <c r="BF640" s="249"/>
      <c r="BG640" s="7"/>
      <c r="BH640" s="8"/>
      <c r="BI640" s="7"/>
      <c r="BJ640" s="249"/>
      <c r="BK640" s="7"/>
      <c r="BL640" s="249"/>
      <c r="BM640" s="7"/>
      <c r="BN640" s="249"/>
      <c r="BO640" s="7"/>
      <c r="BP640" s="249"/>
      <c r="BQ640" s="7"/>
      <c r="BR640" s="8"/>
      <c r="BS640" s="7"/>
      <c r="BT640" s="8"/>
      <c r="BV640" s="41"/>
      <c r="BW640" s="41">
        <f t="shared" si="47"/>
        <v>0</v>
      </c>
      <c r="BX640">
        <f t="shared" si="49"/>
        <v>0</v>
      </c>
      <c r="BZ640" s="39"/>
    </row>
    <row r="641" spans="2:78">
      <c r="B641" s="6"/>
      <c r="C641" s="10"/>
      <c r="D641" s="32"/>
      <c r="E641" s="10"/>
      <c r="F641" s="32"/>
      <c r="G641" s="10"/>
      <c r="H641" s="32"/>
      <c r="I641" s="10"/>
      <c r="J641" s="32"/>
      <c r="K641" s="10"/>
      <c r="L641" s="32"/>
      <c r="M641" s="10"/>
      <c r="N641" s="32"/>
      <c r="O641" s="10"/>
      <c r="P641" s="32"/>
      <c r="Q641" s="10"/>
      <c r="R641" s="32"/>
      <c r="S641" s="10"/>
      <c r="T641" s="32"/>
      <c r="U641" s="10"/>
      <c r="V641" s="32"/>
      <c r="W641" s="10"/>
      <c r="X641" s="32"/>
      <c r="Y641" s="10"/>
      <c r="Z641" s="32"/>
      <c r="AA641" s="10"/>
      <c r="AB641" s="32"/>
      <c r="AC641" s="10"/>
      <c r="AD641" s="32"/>
      <c r="AE641" s="10"/>
      <c r="AF641" s="32"/>
      <c r="AG641" s="10"/>
      <c r="AH641" s="32"/>
      <c r="AI641" s="10"/>
      <c r="AJ641" s="32"/>
      <c r="AK641" s="10"/>
      <c r="AL641" s="32"/>
      <c r="AM641" s="10"/>
      <c r="AN641" s="32"/>
      <c r="AO641" s="10"/>
      <c r="AP641" s="32"/>
      <c r="AQ641" s="10"/>
      <c r="AR641" s="244"/>
      <c r="AS641" s="10"/>
      <c r="AT641" s="32"/>
      <c r="AU641" s="10"/>
      <c r="AV641" s="244"/>
      <c r="AW641" s="10"/>
      <c r="AX641" s="244"/>
      <c r="AY641" s="7"/>
      <c r="AZ641" s="249"/>
      <c r="BA641" s="10"/>
      <c r="BB641" s="244"/>
      <c r="BC641" s="7"/>
      <c r="BD641" s="249"/>
      <c r="BE641" s="7"/>
      <c r="BF641" s="249"/>
      <c r="BG641" s="7"/>
      <c r="BH641" s="8"/>
      <c r="BI641" s="7"/>
      <c r="BJ641" s="249"/>
      <c r="BK641" s="7"/>
      <c r="BL641" s="249"/>
      <c r="BM641" s="7"/>
      <c r="BN641" s="249"/>
      <c r="BO641" s="7"/>
      <c r="BP641" s="249"/>
      <c r="BQ641" s="7"/>
      <c r="BR641" s="8"/>
      <c r="BS641" s="7"/>
      <c r="BT641" s="8"/>
      <c r="BV641" s="41"/>
      <c r="BW641" s="41">
        <f t="shared" si="47"/>
        <v>0</v>
      </c>
      <c r="BX641">
        <f t="shared" si="49"/>
        <v>0</v>
      </c>
    </row>
    <row r="642" spans="2:78">
      <c r="B642" s="6"/>
      <c r="C642" s="10"/>
      <c r="D642" s="32"/>
      <c r="E642" s="10"/>
      <c r="F642" s="32"/>
      <c r="G642" s="10"/>
      <c r="H642" s="32"/>
      <c r="I642" s="10"/>
      <c r="J642" s="32"/>
      <c r="K642" s="94"/>
      <c r="L642" s="32"/>
      <c r="M642" s="10"/>
      <c r="N642" s="32"/>
      <c r="O642" s="10"/>
      <c r="P642" s="32"/>
      <c r="Q642" s="10"/>
      <c r="R642" s="32"/>
      <c r="S642" s="10"/>
      <c r="T642" s="32"/>
      <c r="U642" s="10"/>
      <c r="V642" s="32"/>
      <c r="W642" s="10"/>
      <c r="X642" s="32"/>
      <c r="Y642" s="10"/>
      <c r="Z642" s="32"/>
      <c r="AA642" s="10"/>
      <c r="AB642" s="32"/>
      <c r="AC642" s="10"/>
      <c r="AD642" s="32"/>
      <c r="AE642" s="10"/>
      <c r="AF642" s="32"/>
      <c r="AG642" s="10"/>
      <c r="AH642" s="32"/>
      <c r="AI642" s="10"/>
      <c r="AJ642" s="32"/>
      <c r="AK642" s="10"/>
      <c r="AL642" s="32"/>
      <c r="AM642" s="10"/>
      <c r="AN642" s="32"/>
      <c r="AO642" s="10"/>
      <c r="AP642" s="32"/>
      <c r="AQ642" s="10"/>
      <c r="AR642" s="244"/>
      <c r="AS642" s="10"/>
      <c r="AT642" s="32"/>
      <c r="AU642" s="10"/>
      <c r="AV642" s="244"/>
      <c r="AW642" s="10"/>
      <c r="AX642" s="244"/>
      <c r="AY642" s="7"/>
      <c r="AZ642" s="249"/>
      <c r="BA642" s="10"/>
      <c r="BB642" s="244"/>
      <c r="BC642" s="7"/>
      <c r="BD642" s="249"/>
      <c r="BE642" s="7"/>
      <c r="BF642" s="249"/>
      <c r="BG642" s="7"/>
      <c r="BH642" s="8"/>
      <c r="BI642" s="7"/>
      <c r="BJ642" s="249"/>
      <c r="BK642" s="7"/>
      <c r="BL642" s="249"/>
      <c r="BM642" s="7"/>
      <c r="BN642" s="249"/>
      <c r="BO642" s="7"/>
      <c r="BP642" s="249"/>
      <c r="BQ642" s="7"/>
      <c r="BR642" s="8"/>
      <c r="BS642" s="7"/>
      <c r="BT642" s="8"/>
      <c r="BV642" s="41"/>
      <c r="BW642" s="41">
        <f t="shared" si="47"/>
        <v>0</v>
      </c>
      <c r="BX642">
        <f t="shared" si="49"/>
        <v>0</v>
      </c>
      <c r="BZ642" s="39"/>
    </row>
    <row r="643" spans="2:78">
      <c r="B643" s="6"/>
      <c r="C643" s="10"/>
      <c r="D643" s="32"/>
      <c r="E643" s="10"/>
      <c r="F643" s="32"/>
      <c r="G643" s="10"/>
      <c r="H643" s="32"/>
      <c r="I643" s="10"/>
      <c r="J643" s="32"/>
      <c r="K643" s="10"/>
      <c r="L643" s="32"/>
      <c r="M643" s="10"/>
      <c r="N643" s="32"/>
      <c r="O643" s="10"/>
      <c r="P643" s="32"/>
      <c r="Q643" s="10"/>
      <c r="R643" s="32"/>
      <c r="S643" s="10"/>
      <c r="T643" s="32"/>
      <c r="U643" s="10"/>
      <c r="V643" s="32"/>
      <c r="W643" s="10"/>
      <c r="X643" s="32"/>
      <c r="Y643" s="10"/>
      <c r="Z643" s="32"/>
      <c r="AA643" s="10"/>
      <c r="AB643" s="32"/>
      <c r="AC643" s="10"/>
      <c r="AD643" s="32"/>
      <c r="AE643" s="10"/>
      <c r="AF643" s="32"/>
      <c r="AG643" s="10"/>
      <c r="AH643" s="32"/>
      <c r="AI643" s="10"/>
      <c r="AJ643" s="32"/>
      <c r="AK643" s="10"/>
      <c r="AL643" s="32"/>
      <c r="AM643" s="10"/>
      <c r="AN643" s="32"/>
      <c r="AO643" s="10"/>
      <c r="AP643" s="32"/>
      <c r="AQ643" s="10"/>
      <c r="AR643" s="244"/>
      <c r="AS643" s="10"/>
      <c r="AT643" s="32"/>
      <c r="AU643" s="10"/>
      <c r="AV643" s="244"/>
      <c r="AW643" s="10"/>
      <c r="AX643" s="244"/>
      <c r="AY643" s="7"/>
      <c r="AZ643" s="249"/>
      <c r="BA643" s="10"/>
      <c r="BB643" s="244"/>
      <c r="BC643" s="7"/>
      <c r="BD643" s="249"/>
      <c r="BE643" s="7"/>
      <c r="BF643" s="249"/>
      <c r="BG643" s="7"/>
      <c r="BH643" s="8"/>
      <c r="BI643" s="7"/>
      <c r="BJ643" s="249"/>
      <c r="BK643" s="7"/>
      <c r="BL643" s="249"/>
      <c r="BM643" s="7"/>
      <c r="BN643" s="249"/>
      <c r="BO643" s="7"/>
      <c r="BP643" s="249"/>
      <c r="BQ643" s="7"/>
      <c r="BR643" s="8"/>
      <c r="BS643" s="7"/>
      <c r="BT643" s="8"/>
      <c r="BV643" s="41"/>
      <c r="BW643" s="41">
        <f t="shared" si="47"/>
        <v>0</v>
      </c>
      <c r="BX643">
        <f t="shared" si="49"/>
        <v>0</v>
      </c>
    </row>
    <row r="644" spans="2:78">
      <c r="B644" s="6"/>
      <c r="C644" s="10"/>
      <c r="D644" s="32"/>
      <c r="E644" s="10"/>
      <c r="F644" s="32"/>
      <c r="G644" s="10"/>
      <c r="H644" s="32"/>
      <c r="I644" s="10"/>
      <c r="J644" s="32"/>
      <c r="K644" s="10"/>
      <c r="L644" s="32"/>
      <c r="M644" s="10"/>
      <c r="N644" s="32"/>
      <c r="O644" s="10"/>
      <c r="P644" s="32"/>
      <c r="Q644" s="10"/>
      <c r="R644" s="32"/>
      <c r="S644" s="10"/>
      <c r="T644" s="32"/>
      <c r="U644" s="10"/>
      <c r="V644" s="32"/>
      <c r="W644" s="10"/>
      <c r="X644" s="32"/>
      <c r="Y644" s="10"/>
      <c r="Z644" s="32"/>
      <c r="AA644" s="10"/>
      <c r="AB644" s="32"/>
      <c r="AC644" s="10"/>
      <c r="AD644" s="32"/>
      <c r="AE644" s="10"/>
      <c r="AF644" s="32"/>
      <c r="AG644" s="10"/>
      <c r="AH644" s="32"/>
      <c r="AI644" s="10"/>
      <c r="AJ644" s="32"/>
      <c r="AK644" s="10"/>
      <c r="AL644" s="32"/>
      <c r="AM644" s="10"/>
      <c r="AN644" s="32"/>
      <c r="AO644" s="10"/>
      <c r="AP644" s="32"/>
      <c r="AQ644" s="10"/>
      <c r="AR644" s="244"/>
      <c r="AS644" s="10"/>
      <c r="AT644" s="32"/>
      <c r="AU644" s="10"/>
      <c r="AV644" s="244"/>
      <c r="AW644" s="10"/>
      <c r="AX644" s="244"/>
      <c r="AY644" s="7"/>
      <c r="AZ644" s="249"/>
      <c r="BA644" s="10"/>
      <c r="BB644" s="244"/>
      <c r="BC644" s="7"/>
      <c r="BD644" s="249"/>
      <c r="BE644" s="7"/>
      <c r="BF644" s="249"/>
      <c r="BG644" s="7"/>
      <c r="BH644" s="8"/>
      <c r="BI644" s="7"/>
      <c r="BJ644" s="249"/>
      <c r="BK644" s="7"/>
      <c r="BL644" s="249"/>
      <c r="BM644" s="7"/>
      <c r="BN644" s="249"/>
      <c r="BO644" s="7"/>
      <c r="BP644" s="249"/>
      <c r="BQ644" s="7"/>
      <c r="BR644" s="8"/>
      <c r="BS644" s="7"/>
      <c r="BT644" s="8"/>
      <c r="BV644" s="41"/>
      <c r="BW644" s="41">
        <f t="shared" si="47"/>
        <v>0</v>
      </c>
      <c r="BX644">
        <f t="shared" si="49"/>
        <v>0</v>
      </c>
    </row>
    <row r="645" spans="2:78">
      <c r="B645" s="6"/>
      <c r="C645" s="10"/>
      <c r="D645" s="32"/>
      <c r="E645" s="10"/>
      <c r="F645" s="32"/>
      <c r="G645" s="10"/>
      <c r="H645" s="32"/>
      <c r="I645" s="10"/>
      <c r="J645" s="32"/>
      <c r="K645" s="94"/>
      <c r="L645" s="32"/>
      <c r="M645" s="10"/>
      <c r="N645" s="32"/>
      <c r="O645" s="10"/>
      <c r="P645" s="32"/>
      <c r="Q645" s="10"/>
      <c r="R645" s="32"/>
      <c r="S645" s="10"/>
      <c r="T645" s="32"/>
      <c r="U645" s="10"/>
      <c r="V645" s="32"/>
      <c r="W645" s="10"/>
      <c r="X645" s="32"/>
      <c r="Y645" s="10"/>
      <c r="Z645" s="32"/>
      <c r="AA645" s="10"/>
      <c r="AB645" s="32"/>
      <c r="AC645" s="10"/>
      <c r="AD645" s="32"/>
      <c r="AE645" s="10"/>
      <c r="AF645" s="32"/>
      <c r="AG645" s="10"/>
      <c r="AH645" s="32"/>
      <c r="AI645" s="10"/>
      <c r="AJ645" s="32"/>
      <c r="AK645" s="10"/>
      <c r="AL645" s="32"/>
      <c r="AM645" s="10"/>
      <c r="AN645" s="32"/>
      <c r="AO645" s="10"/>
      <c r="AP645" s="32"/>
      <c r="AQ645" s="10"/>
      <c r="AR645" s="244"/>
      <c r="AS645" s="10"/>
      <c r="AT645" s="32"/>
      <c r="AU645" s="10"/>
      <c r="AV645" s="244"/>
      <c r="AW645" s="10"/>
      <c r="AX645" s="244"/>
      <c r="AY645" s="7"/>
      <c r="AZ645" s="249"/>
      <c r="BA645" s="10"/>
      <c r="BB645" s="244"/>
      <c r="BC645" s="7"/>
      <c r="BD645" s="249"/>
      <c r="BE645" s="7"/>
      <c r="BF645" s="249"/>
      <c r="BG645" s="7"/>
      <c r="BH645" s="8"/>
      <c r="BI645" s="7"/>
      <c r="BJ645" s="249"/>
      <c r="BK645" s="7"/>
      <c r="BL645" s="249"/>
      <c r="BM645" s="7"/>
      <c r="BN645" s="249"/>
      <c r="BO645" s="7"/>
      <c r="BP645" s="249"/>
      <c r="BQ645" s="7"/>
      <c r="BR645" s="8"/>
      <c r="BS645" s="7"/>
      <c r="BT645" s="8"/>
      <c r="BV645" s="41"/>
      <c r="BW645" s="41">
        <f t="shared" si="47"/>
        <v>0</v>
      </c>
      <c r="BX645">
        <f t="shared" si="49"/>
        <v>0</v>
      </c>
      <c r="BZ645" s="39"/>
    </row>
    <row r="646" spans="2:78">
      <c r="B646" s="6"/>
      <c r="C646" s="10"/>
      <c r="D646" s="32"/>
      <c r="E646" s="10"/>
      <c r="F646" s="32"/>
      <c r="G646" s="10"/>
      <c r="H646" s="32"/>
      <c r="I646" s="10"/>
      <c r="J646" s="32"/>
      <c r="K646" s="94"/>
      <c r="L646" s="32"/>
      <c r="M646" s="10"/>
      <c r="N646" s="32"/>
      <c r="O646" s="10"/>
      <c r="P646" s="32"/>
      <c r="Q646" s="10"/>
      <c r="R646" s="32"/>
      <c r="S646" s="10"/>
      <c r="T646" s="32"/>
      <c r="U646" s="10"/>
      <c r="V646" s="32"/>
      <c r="W646" s="10"/>
      <c r="X646" s="32"/>
      <c r="Y646" s="10"/>
      <c r="Z646" s="32"/>
      <c r="AA646" s="10"/>
      <c r="AB646" s="32"/>
      <c r="AC646" s="10"/>
      <c r="AD646" s="32"/>
      <c r="AE646" s="10"/>
      <c r="AF646" s="32"/>
      <c r="AG646" s="10"/>
      <c r="AH646" s="32"/>
      <c r="AI646" s="10"/>
      <c r="AJ646" s="32"/>
      <c r="AK646" s="10"/>
      <c r="AL646" s="32"/>
      <c r="AM646" s="10"/>
      <c r="AN646" s="32"/>
      <c r="AO646" s="10"/>
      <c r="AP646" s="32"/>
      <c r="AQ646" s="10"/>
      <c r="AR646" s="244"/>
      <c r="AS646" s="10"/>
      <c r="AT646" s="32"/>
      <c r="AU646" s="10"/>
      <c r="AV646" s="244"/>
      <c r="AW646" s="10"/>
      <c r="AX646" s="244"/>
      <c r="AY646" s="7"/>
      <c r="AZ646" s="249"/>
      <c r="BA646" s="10"/>
      <c r="BB646" s="244"/>
      <c r="BC646" s="7"/>
      <c r="BD646" s="249"/>
      <c r="BE646" s="7"/>
      <c r="BF646" s="249"/>
      <c r="BG646" s="7"/>
      <c r="BH646" s="8"/>
      <c r="BI646" s="7"/>
      <c r="BJ646" s="249"/>
      <c r="BK646" s="7"/>
      <c r="BL646" s="249"/>
      <c r="BM646" s="7"/>
      <c r="BN646" s="249"/>
      <c r="BO646" s="7"/>
      <c r="BP646" s="249"/>
      <c r="BQ646" s="7"/>
      <c r="BR646" s="8"/>
      <c r="BS646" s="7"/>
      <c r="BT646" s="8"/>
      <c r="BV646" s="41"/>
      <c r="BW646" s="41">
        <f t="shared" si="47"/>
        <v>0</v>
      </c>
      <c r="BX646">
        <f t="shared" si="49"/>
        <v>0</v>
      </c>
      <c r="BZ646" s="39"/>
    </row>
    <row r="647" spans="2:78">
      <c r="B647" s="6"/>
      <c r="C647" s="10"/>
      <c r="D647" s="32"/>
      <c r="E647" s="10"/>
      <c r="F647" s="32"/>
      <c r="G647" s="10"/>
      <c r="H647" s="32"/>
      <c r="I647" s="10"/>
      <c r="J647" s="32"/>
      <c r="K647" s="10"/>
      <c r="L647" s="32"/>
      <c r="M647" s="10"/>
      <c r="N647" s="32"/>
      <c r="O647" s="10"/>
      <c r="P647" s="32"/>
      <c r="Q647" s="10"/>
      <c r="R647" s="32"/>
      <c r="S647" s="10"/>
      <c r="T647" s="32"/>
      <c r="U647" s="10"/>
      <c r="V647" s="32"/>
      <c r="W647" s="10"/>
      <c r="X647" s="32"/>
      <c r="Y647" s="10"/>
      <c r="Z647" s="32"/>
      <c r="AA647" s="10"/>
      <c r="AB647" s="32"/>
      <c r="AC647" s="10"/>
      <c r="AD647" s="32"/>
      <c r="AE647" s="10"/>
      <c r="AF647" s="32"/>
      <c r="AG647" s="10"/>
      <c r="AH647" s="32"/>
      <c r="AI647" s="10"/>
      <c r="AJ647" s="32"/>
      <c r="AK647" s="10"/>
      <c r="AL647" s="32"/>
      <c r="AM647" s="10"/>
      <c r="AN647" s="32"/>
      <c r="AO647" s="10"/>
      <c r="AP647" s="32"/>
      <c r="AQ647" s="10"/>
      <c r="AR647" s="244"/>
      <c r="AS647" s="10"/>
      <c r="AT647" s="32"/>
      <c r="AU647" s="10"/>
      <c r="AV647" s="244"/>
      <c r="AW647" s="10"/>
      <c r="AX647" s="244"/>
      <c r="AY647" s="7"/>
      <c r="AZ647" s="249"/>
      <c r="BA647" s="10"/>
      <c r="BB647" s="244"/>
      <c r="BC647" s="7"/>
      <c r="BD647" s="249"/>
      <c r="BE647" s="7"/>
      <c r="BF647" s="249"/>
      <c r="BG647" s="7"/>
      <c r="BH647" s="8"/>
      <c r="BI647" s="7"/>
      <c r="BJ647" s="249"/>
      <c r="BK647" s="7"/>
      <c r="BL647" s="249"/>
      <c r="BM647" s="7"/>
      <c r="BN647" s="249"/>
      <c r="BO647" s="7"/>
      <c r="BP647" s="249"/>
      <c r="BQ647" s="7"/>
      <c r="BR647" s="8"/>
      <c r="BS647" s="7"/>
      <c r="BT647" s="8"/>
      <c r="BV647" s="41"/>
      <c r="BW647" s="41">
        <f t="shared" si="47"/>
        <v>0</v>
      </c>
      <c r="BX647">
        <f t="shared" si="49"/>
        <v>0</v>
      </c>
    </row>
    <row r="648" spans="2:78">
      <c r="B648" s="6"/>
      <c r="C648" s="10"/>
      <c r="D648" s="32"/>
      <c r="E648" s="10"/>
      <c r="F648" s="32"/>
      <c r="G648" s="10"/>
      <c r="H648" s="32"/>
      <c r="I648" s="10"/>
      <c r="J648" s="32"/>
      <c r="K648" s="10"/>
      <c r="L648" s="32"/>
      <c r="M648" s="10"/>
      <c r="N648" s="32"/>
      <c r="O648" s="10"/>
      <c r="P648" s="32"/>
      <c r="Q648" s="10"/>
      <c r="R648" s="32"/>
      <c r="S648" s="10"/>
      <c r="T648" s="32"/>
      <c r="U648" s="10"/>
      <c r="V648" s="32"/>
      <c r="W648" s="10"/>
      <c r="X648" s="32"/>
      <c r="Y648" s="10"/>
      <c r="Z648" s="32"/>
      <c r="AA648" s="10"/>
      <c r="AB648" s="32"/>
      <c r="AC648" s="10"/>
      <c r="AD648" s="32"/>
      <c r="AE648" s="10"/>
      <c r="AF648" s="32"/>
      <c r="AG648" s="10"/>
      <c r="AH648" s="32"/>
      <c r="AI648" s="10"/>
      <c r="AJ648" s="32"/>
      <c r="AK648" s="10"/>
      <c r="AL648" s="32"/>
      <c r="AM648" s="10"/>
      <c r="AN648" s="32"/>
      <c r="AO648" s="10"/>
      <c r="AP648" s="32"/>
      <c r="AQ648" s="10"/>
      <c r="AR648" s="244"/>
      <c r="AS648" s="10"/>
      <c r="AT648" s="32"/>
      <c r="AU648" s="10"/>
      <c r="AV648" s="244"/>
      <c r="AW648" s="10"/>
      <c r="AX648" s="244"/>
      <c r="AY648" s="7"/>
      <c r="AZ648" s="249"/>
      <c r="BA648" s="10"/>
      <c r="BB648" s="244"/>
      <c r="BC648" s="7"/>
      <c r="BD648" s="249"/>
      <c r="BE648" s="7"/>
      <c r="BF648" s="249"/>
      <c r="BG648" s="7"/>
      <c r="BH648" s="8"/>
      <c r="BI648" s="7"/>
      <c r="BJ648" s="249"/>
      <c r="BK648" s="7"/>
      <c r="BL648" s="249"/>
      <c r="BM648" s="7"/>
      <c r="BN648" s="249"/>
      <c r="BO648" s="7"/>
      <c r="BP648" s="249"/>
      <c r="BQ648" s="7"/>
      <c r="BR648" s="8"/>
      <c r="BS648" s="7"/>
      <c r="BT648" s="8"/>
      <c r="BV648" s="41"/>
      <c r="BW648" s="41">
        <f t="shared" si="47"/>
        <v>0</v>
      </c>
      <c r="BX648">
        <f t="shared" si="49"/>
        <v>0</v>
      </c>
    </row>
    <row r="649" spans="2:78">
      <c r="B649" s="6"/>
      <c r="C649" s="10"/>
      <c r="D649" s="32"/>
      <c r="E649" s="10"/>
      <c r="F649" s="32"/>
      <c r="G649" s="10"/>
      <c r="H649" s="32"/>
      <c r="I649" s="10"/>
      <c r="J649" s="32"/>
      <c r="K649" s="94"/>
      <c r="L649" s="32"/>
      <c r="M649" s="10"/>
      <c r="N649" s="32"/>
      <c r="O649" s="10"/>
      <c r="P649" s="32"/>
      <c r="Q649" s="10"/>
      <c r="R649" s="32"/>
      <c r="S649" s="10"/>
      <c r="T649" s="32"/>
      <c r="U649" s="10"/>
      <c r="V649" s="32"/>
      <c r="W649" s="10"/>
      <c r="X649" s="32"/>
      <c r="Y649" s="10"/>
      <c r="Z649" s="32"/>
      <c r="AA649" s="10"/>
      <c r="AB649" s="32"/>
      <c r="AC649" s="10"/>
      <c r="AD649" s="32"/>
      <c r="AE649" s="10"/>
      <c r="AF649" s="32"/>
      <c r="AG649" s="10"/>
      <c r="AH649" s="32"/>
      <c r="AI649" s="10"/>
      <c r="AJ649" s="32"/>
      <c r="AK649" s="10"/>
      <c r="AL649" s="32"/>
      <c r="AM649" s="10"/>
      <c r="AN649" s="32"/>
      <c r="AO649" s="10"/>
      <c r="AP649" s="32"/>
      <c r="AQ649" s="10"/>
      <c r="AR649" s="244"/>
      <c r="AS649" s="10"/>
      <c r="AT649" s="32"/>
      <c r="AU649" s="10"/>
      <c r="AV649" s="244"/>
      <c r="AW649" s="10"/>
      <c r="AX649" s="244"/>
      <c r="AY649" s="7"/>
      <c r="AZ649" s="249"/>
      <c r="BA649" s="10"/>
      <c r="BB649" s="244"/>
      <c r="BC649" s="7"/>
      <c r="BD649" s="249"/>
      <c r="BE649" s="7"/>
      <c r="BF649" s="249"/>
      <c r="BG649" s="7"/>
      <c r="BH649" s="8"/>
      <c r="BI649" s="7"/>
      <c r="BJ649" s="249"/>
      <c r="BK649" s="7"/>
      <c r="BL649" s="249"/>
      <c r="BM649" s="7"/>
      <c r="BN649" s="249"/>
      <c r="BO649" s="7"/>
      <c r="BP649" s="249"/>
      <c r="BQ649" s="7"/>
      <c r="BR649" s="8"/>
      <c r="BS649" s="7"/>
      <c r="BT649" s="8"/>
      <c r="BV649" s="41"/>
      <c r="BW649" s="41">
        <f t="shared" si="47"/>
        <v>0</v>
      </c>
      <c r="BX649">
        <f t="shared" si="49"/>
        <v>0</v>
      </c>
      <c r="BZ649" s="39"/>
    </row>
    <row r="650" spans="2:78">
      <c r="B650" s="6"/>
      <c r="C650" s="10"/>
      <c r="D650" s="32"/>
      <c r="E650" s="10"/>
      <c r="F650" s="32"/>
      <c r="G650" s="10"/>
      <c r="H650" s="32"/>
      <c r="I650" s="10"/>
      <c r="J650" s="32"/>
      <c r="K650" s="94"/>
      <c r="L650" s="32"/>
      <c r="M650" s="10"/>
      <c r="N650" s="32"/>
      <c r="O650" s="10"/>
      <c r="P650" s="32"/>
      <c r="Q650" s="10"/>
      <c r="R650" s="32"/>
      <c r="S650" s="10"/>
      <c r="T650" s="32"/>
      <c r="U650" s="10"/>
      <c r="V650" s="32"/>
      <c r="W650" s="10"/>
      <c r="X650" s="32"/>
      <c r="Y650" s="10"/>
      <c r="Z650" s="32"/>
      <c r="AA650" s="10"/>
      <c r="AB650" s="32"/>
      <c r="AC650" s="10"/>
      <c r="AD650" s="32"/>
      <c r="AE650" s="10"/>
      <c r="AF650" s="32"/>
      <c r="AG650" s="10"/>
      <c r="AH650" s="32"/>
      <c r="AI650" s="10"/>
      <c r="AJ650" s="32"/>
      <c r="AK650" s="10"/>
      <c r="AL650" s="32"/>
      <c r="AM650" s="10"/>
      <c r="AN650" s="32"/>
      <c r="AO650" s="10"/>
      <c r="AP650" s="32"/>
      <c r="AQ650" s="10"/>
      <c r="AR650" s="244"/>
      <c r="AS650" s="10"/>
      <c r="AT650" s="32"/>
      <c r="AU650" s="10"/>
      <c r="AV650" s="244"/>
      <c r="AW650" s="10"/>
      <c r="AX650" s="244"/>
      <c r="AY650" s="7"/>
      <c r="AZ650" s="249"/>
      <c r="BA650" s="10"/>
      <c r="BB650" s="244"/>
      <c r="BC650" s="7"/>
      <c r="BD650" s="249"/>
      <c r="BE650" s="7"/>
      <c r="BF650" s="249"/>
      <c r="BG650" s="7"/>
      <c r="BH650" s="8"/>
      <c r="BI650" s="7"/>
      <c r="BJ650" s="249"/>
      <c r="BK650" s="7"/>
      <c r="BL650" s="249"/>
      <c r="BM650" s="7"/>
      <c r="BN650" s="249"/>
      <c r="BO650" s="7"/>
      <c r="BP650" s="249"/>
      <c r="BQ650" s="7"/>
      <c r="BR650" s="8"/>
      <c r="BS650" s="7"/>
      <c r="BT650" s="8"/>
      <c r="BV650" s="41"/>
      <c r="BW650" s="41">
        <f t="shared" si="47"/>
        <v>0</v>
      </c>
      <c r="BX650">
        <f t="shared" si="49"/>
        <v>0</v>
      </c>
      <c r="BZ650" s="39"/>
    </row>
    <row r="651" spans="2:78">
      <c r="B651" s="6"/>
      <c r="C651" s="10"/>
      <c r="D651" s="32"/>
      <c r="E651" s="10"/>
      <c r="F651" s="32"/>
      <c r="G651" s="10"/>
      <c r="H651" s="32"/>
      <c r="I651" s="10"/>
      <c r="J651" s="32"/>
      <c r="K651" s="10"/>
      <c r="L651" s="32"/>
      <c r="M651" s="10"/>
      <c r="N651" s="32"/>
      <c r="O651" s="10"/>
      <c r="P651" s="32"/>
      <c r="Q651" s="10"/>
      <c r="R651" s="32"/>
      <c r="S651" s="10"/>
      <c r="T651" s="32"/>
      <c r="U651" s="10"/>
      <c r="V651" s="32"/>
      <c r="W651" s="10"/>
      <c r="X651" s="32"/>
      <c r="Y651" s="10"/>
      <c r="Z651" s="32"/>
      <c r="AA651" s="10"/>
      <c r="AB651" s="32"/>
      <c r="AC651" s="10"/>
      <c r="AD651" s="32"/>
      <c r="AE651" s="10"/>
      <c r="AF651" s="32"/>
      <c r="AG651" s="10"/>
      <c r="AH651" s="32"/>
      <c r="AI651" s="10"/>
      <c r="AJ651" s="32"/>
      <c r="AK651" s="10"/>
      <c r="AL651" s="32"/>
      <c r="AM651" s="10"/>
      <c r="AN651" s="32"/>
      <c r="AO651" s="10"/>
      <c r="AP651" s="32"/>
      <c r="AQ651" s="10"/>
      <c r="AR651" s="244"/>
      <c r="AS651" s="10"/>
      <c r="AT651" s="32"/>
      <c r="AU651" s="10"/>
      <c r="AV651" s="244"/>
      <c r="AW651" s="10"/>
      <c r="AX651" s="244"/>
      <c r="AY651" s="7"/>
      <c r="AZ651" s="249"/>
      <c r="BA651" s="10"/>
      <c r="BB651" s="244"/>
      <c r="BC651" s="7"/>
      <c r="BD651" s="249"/>
      <c r="BE651" s="7"/>
      <c r="BF651" s="249"/>
      <c r="BG651" s="7"/>
      <c r="BH651" s="8"/>
      <c r="BI651" s="7"/>
      <c r="BJ651" s="249"/>
      <c r="BK651" s="7"/>
      <c r="BL651" s="249"/>
      <c r="BM651" s="7"/>
      <c r="BN651" s="249"/>
      <c r="BO651" s="7"/>
      <c r="BP651" s="249"/>
      <c r="BQ651" s="7"/>
      <c r="BR651" s="8"/>
      <c r="BS651" s="7"/>
      <c r="BT651" s="8"/>
      <c r="BV651" s="41"/>
      <c r="BW651" s="41">
        <f t="shared" si="47"/>
        <v>0</v>
      </c>
      <c r="BX651">
        <f t="shared" si="49"/>
        <v>0</v>
      </c>
    </row>
    <row r="652" spans="2:78">
      <c r="B652" s="6"/>
      <c r="C652" s="10"/>
      <c r="D652" s="32"/>
      <c r="E652" s="10"/>
      <c r="F652" s="32"/>
      <c r="G652" s="10"/>
      <c r="H652" s="32"/>
      <c r="I652" s="10"/>
      <c r="J652" s="32"/>
      <c r="K652" s="94"/>
      <c r="L652" s="32"/>
      <c r="M652" s="10"/>
      <c r="N652" s="32"/>
      <c r="O652" s="10"/>
      <c r="P652" s="32"/>
      <c r="Q652" s="10"/>
      <c r="R652" s="32"/>
      <c r="S652" s="10"/>
      <c r="T652" s="32"/>
      <c r="U652" s="10"/>
      <c r="V652" s="32"/>
      <c r="W652" s="10"/>
      <c r="X652" s="32"/>
      <c r="Y652" s="10"/>
      <c r="Z652" s="32"/>
      <c r="AA652" s="10"/>
      <c r="AB652" s="32"/>
      <c r="AC652" s="10"/>
      <c r="AD652" s="32"/>
      <c r="AE652" s="10"/>
      <c r="AF652" s="32"/>
      <c r="AG652" s="10"/>
      <c r="AH652" s="32"/>
      <c r="AI652" s="10"/>
      <c r="AJ652" s="32"/>
      <c r="AK652" s="10"/>
      <c r="AL652" s="32"/>
      <c r="AM652" s="10"/>
      <c r="AN652" s="32"/>
      <c r="AO652" s="10"/>
      <c r="AP652" s="32"/>
      <c r="AQ652" s="10"/>
      <c r="AR652" s="244"/>
      <c r="AS652" s="10"/>
      <c r="AT652" s="32"/>
      <c r="AU652" s="10"/>
      <c r="AV652" s="244"/>
      <c r="AW652" s="10"/>
      <c r="AX652" s="244"/>
      <c r="AY652" s="7"/>
      <c r="AZ652" s="249"/>
      <c r="BA652" s="10"/>
      <c r="BB652" s="244"/>
      <c r="BC652" s="7"/>
      <c r="BD652" s="249"/>
      <c r="BE652" s="7"/>
      <c r="BF652" s="249"/>
      <c r="BG652" s="7"/>
      <c r="BH652" s="8"/>
      <c r="BI652" s="7"/>
      <c r="BJ652" s="249"/>
      <c r="BK652" s="7"/>
      <c r="BL652" s="249"/>
      <c r="BM652" s="7"/>
      <c r="BN652" s="249"/>
      <c r="BO652" s="7"/>
      <c r="BP652" s="249"/>
      <c r="BQ652" s="7"/>
      <c r="BR652" s="8"/>
      <c r="BS652" s="7"/>
      <c r="BT652" s="8"/>
      <c r="BV652" s="41"/>
      <c r="BW652" s="41">
        <f t="shared" si="47"/>
        <v>0</v>
      </c>
      <c r="BX652">
        <f t="shared" si="49"/>
        <v>0</v>
      </c>
      <c r="BZ652" s="39"/>
    </row>
    <row r="653" spans="2:78">
      <c r="B653" s="6"/>
      <c r="C653" s="10"/>
      <c r="D653" s="32"/>
      <c r="E653" s="10"/>
      <c r="F653" s="32"/>
      <c r="G653" s="10"/>
      <c r="H653" s="32"/>
      <c r="I653" s="10"/>
      <c r="J653" s="32"/>
      <c r="K653" s="94"/>
      <c r="L653" s="32"/>
      <c r="M653" s="10"/>
      <c r="N653" s="32"/>
      <c r="O653" s="10"/>
      <c r="P653" s="32"/>
      <c r="Q653" s="10"/>
      <c r="R653" s="32"/>
      <c r="S653" s="10"/>
      <c r="T653" s="32"/>
      <c r="U653" s="10"/>
      <c r="V653" s="32"/>
      <c r="W653" s="10"/>
      <c r="X653" s="32"/>
      <c r="Y653" s="10"/>
      <c r="Z653" s="32"/>
      <c r="AA653" s="10"/>
      <c r="AB653" s="32"/>
      <c r="AC653" s="10"/>
      <c r="AD653" s="32"/>
      <c r="AE653" s="10"/>
      <c r="AF653" s="32"/>
      <c r="AG653" s="10"/>
      <c r="AH653" s="32"/>
      <c r="AI653" s="10"/>
      <c r="AJ653" s="32"/>
      <c r="AK653" s="10"/>
      <c r="AL653" s="32"/>
      <c r="AM653" s="10"/>
      <c r="AN653" s="32"/>
      <c r="AO653" s="10"/>
      <c r="AP653" s="32"/>
      <c r="AQ653" s="10"/>
      <c r="AR653" s="244"/>
      <c r="AS653" s="10"/>
      <c r="AT653" s="32"/>
      <c r="AU653" s="10"/>
      <c r="AV653" s="244"/>
      <c r="AW653" s="10"/>
      <c r="AX653" s="244"/>
      <c r="AY653" s="7"/>
      <c r="AZ653" s="249"/>
      <c r="BA653" s="10"/>
      <c r="BB653" s="244"/>
      <c r="BC653" s="7"/>
      <c r="BD653" s="249"/>
      <c r="BE653" s="7"/>
      <c r="BF653" s="249"/>
      <c r="BG653" s="7"/>
      <c r="BH653" s="8"/>
      <c r="BI653" s="7"/>
      <c r="BJ653" s="249"/>
      <c r="BK653" s="7"/>
      <c r="BL653" s="249"/>
      <c r="BM653" s="7"/>
      <c r="BN653" s="249"/>
      <c r="BO653" s="7"/>
      <c r="BP653" s="249"/>
      <c r="BQ653" s="7"/>
      <c r="BR653" s="8"/>
      <c r="BS653" s="7"/>
      <c r="BT653" s="8"/>
      <c r="BV653" s="41"/>
      <c r="BW653" s="41">
        <f t="shared" ref="BW653:BW716" si="50">+AI653+AE653+Y653+W653+U653+S653+Q653+O653+M653+I653+G653+E653+C653+AG653+K653+BS653+BZ653+AA653+AC653+AK653+AO653+AQ653+AY653+BQ653+BK653+BI653+BA653+AW653+AU653+AS653</f>
        <v>0</v>
      </c>
      <c r="BX653">
        <f t="shared" si="49"/>
        <v>0</v>
      </c>
      <c r="BZ653" s="39"/>
    </row>
    <row r="654" spans="2:78">
      <c r="B654" s="6"/>
      <c r="C654" s="10"/>
      <c r="D654" s="32"/>
      <c r="E654" s="10"/>
      <c r="F654" s="32"/>
      <c r="G654" s="10"/>
      <c r="H654" s="32"/>
      <c r="I654" s="10"/>
      <c r="J654" s="32"/>
      <c r="K654" s="10"/>
      <c r="L654" s="32"/>
      <c r="M654" s="10"/>
      <c r="N654" s="32"/>
      <c r="O654" s="10"/>
      <c r="P654" s="32"/>
      <c r="Q654" s="10"/>
      <c r="R654" s="32"/>
      <c r="S654" s="10"/>
      <c r="T654" s="32"/>
      <c r="U654" s="10"/>
      <c r="V654" s="32"/>
      <c r="W654" s="10"/>
      <c r="X654" s="32"/>
      <c r="Y654" s="10"/>
      <c r="Z654" s="32"/>
      <c r="AA654" s="10"/>
      <c r="AB654" s="32"/>
      <c r="AC654" s="10"/>
      <c r="AD654" s="32"/>
      <c r="AE654" s="10"/>
      <c r="AF654" s="32"/>
      <c r="AG654" s="10"/>
      <c r="AH654" s="32"/>
      <c r="AI654" s="10"/>
      <c r="AJ654" s="32"/>
      <c r="AK654" s="10"/>
      <c r="AL654" s="32"/>
      <c r="AM654" s="10"/>
      <c r="AN654" s="32"/>
      <c r="AO654" s="10"/>
      <c r="AP654" s="32"/>
      <c r="AQ654" s="10"/>
      <c r="AR654" s="244"/>
      <c r="AS654" s="10"/>
      <c r="AT654" s="32"/>
      <c r="AU654" s="10"/>
      <c r="AV654" s="244"/>
      <c r="AW654" s="10"/>
      <c r="AX654" s="244"/>
      <c r="AY654" s="7"/>
      <c r="AZ654" s="249"/>
      <c r="BA654" s="10"/>
      <c r="BB654" s="244"/>
      <c r="BC654" s="7"/>
      <c r="BD654" s="249"/>
      <c r="BE654" s="7"/>
      <c r="BF654" s="249"/>
      <c r="BG654" s="7"/>
      <c r="BH654" s="8"/>
      <c r="BI654" s="7"/>
      <c r="BJ654" s="249"/>
      <c r="BK654" s="7"/>
      <c r="BL654" s="249"/>
      <c r="BM654" s="7"/>
      <c r="BN654" s="249"/>
      <c r="BO654" s="7"/>
      <c r="BP654" s="249"/>
      <c r="BQ654" s="7"/>
      <c r="BR654" s="8"/>
      <c r="BS654" s="7"/>
      <c r="BT654" s="8"/>
      <c r="BV654" s="41"/>
      <c r="BW654" s="41">
        <f t="shared" si="50"/>
        <v>0</v>
      </c>
      <c r="BX654">
        <f t="shared" si="49"/>
        <v>0</v>
      </c>
    </row>
    <row r="655" spans="2:78">
      <c r="B655" s="6"/>
      <c r="C655" s="10"/>
      <c r="D655" s="32"/>
      <c r="E655" s="10"/>
      <c r="F655" s="32"/>
      <c r="G655" s="10"/>
      <c r="H655" s="32"/>
      <c r="I655" s="10"/>
      <c r="J655" s="32"/>
      <c r="K655" s="10"/>
      <c r="L655" s="32"/>
      <c r="M655" s="10"/>
      <c r="N655" s="32"/>
      <c r="O655" s="10"/>
      <c r="P655" s="32"/>
      <c r="Q655" s="10"/>
      <c r="R655" s="32"/>
      <c r="S655" s="10"/>
      <c r="T655" s="32"/>
      <c r="U655" s="10"/>
      <c r="V655" s="32"/>
      <c r="W655" s="10"/>
      <c r="X655" s="32"/>
      <c r="Y655" s="10"/>
      <c r="Z655" s="32"/>
      <c r="AA655" s="10"/>
      <c r="AB655" s="32"/>
      <c r="AC655" s="10"/>
      <c r="AD655" s="32"/>
      <c r="AE655" s="10"/>
      <c r="AF655" s="32"/>
      <c r="AG655" s="10"/>
      <c r="AH655" s="32"/>
      <c r="AI655" s="10"/>
      <c r="AJ655" s="32"/>
      <c r="AK655" s="10"/>
      <c r="AL655" s="32"/>
      <c r="AM655" s="10"/>
      <c r="AN655" s="32"/>
      <c r="AO655" s="10"/>
      <c r="AP655" s="32"/>
      <c r="AQ655" s="10"/>
      <c r="AR655" s="244"/>
      <c r="AS655" s="10"/>
      <c r="AT655" s="32"/>
      <c r="AU655" s="10"/>
      <c r="AV655" s="244"/>
      <c r="AW655" s="10"/>
      <c r="AX655" s="244"/>
      <c r="AY655" s="7"/>
      <c r="AZ655" s="249"/>
      <c r="BA655" s="10"/>
      <c r="BB655" s="244"/>
      <c r="BC655" s="7"/>
      <c r="BD655" s="249"/>
      <c r="BE655" s="7"/>
      <c r="BF655" s="249"/>
      <c r="BG655" s="7"/>
      <c r="BH655" s="8"/>
      <c r="BI655" s="7"/>
      <c r="BJ655" s="249"/>
      <c r="BK655" s="7"/>
      <c r="BL655" s="249"/>
      <c r="BM655" s="7"/>
      <c r="BN655" s="249"/>
      <c r="BO655" s="7"/>
      <c r="BP655" s="249"/>
      <c r="BQ655" s="7"/>
      <c r="BR655" s="8"/>
      <c r="BS655" s="7"/>
      <c r="BT655" s="8"/>
      <c r="BV655" s="41"/>
      <c r="BW655" s="41">
        <f t="shared" si="50"/>
        <v>0</v>
      </c>
      <c r="BX655">
        <f t="shared" si="49"/>
        <v>0</v>
      </c>
    </row>
    <row r="656" spans="2:78">
      <c r="B656" s="6"/>
      <c r="C656" s="10"/>
      <c r="D656" s="32"/>
      <c r="E656" s="10"/>
      <c r="F656" s="32"/>
      <c r="G656" s="10"/>
      <c r="H656" s="32"/>
      <c r="I656" s="10"/>
      <c r="J656" s="32"/>
      <c r="K656" s="10"/>
      <c r="L656" s="32"/>
      <c r="M656" s="10"/>
      <c r="N656" s="32"/>
      <c r="O656" s="10"/>
      <c r="P656" s="32"/>
      <c r="Q656" s="10"/>
      <c r="R656" s="32"/>
      <c r="S656" s="10"/>
      <c r="T656" s="32"/>
      <c r="U656" s="10"/>
      <c r="V656" s="32"/>
      <c r="W656" s="10"/>
      <c r="X656" s="32"/>
      <c r="Y656" s="10"/>
      <c r="Z656" s="32"/>
      <c r="AA656" s="10"/>
      <c r="AB656" s="32"/>
      <c r="AC656" s="10"/>
      <c r="AD656" s="32"/>
      <c r="AE656" s="10"/>
      <c r="AF656" s="32"/>
      <c r="AG656" s="10"/>
      <c r="AH656" s="32"/>
      <c r="AI656" s="10"/>
      <c r="AJ656" s="32"/>
      <c r="AK656" s="10"/>
      <c r="AL656" s="32"/>
      <c r="AM656" s="10"/>
      <c r="AN656" s="32"/>
      <c r="AO656" s="10"/>
      <c r="AP656" s="32"/>
      <c r="AQ656" s="10"/>
      <c r="AR656" s="244"/>
      <c r="AS656" s="10"/>
      <c r="AT656" s="32"/>
      <c r="AU656" s="10"/>
      <c r="AV656" s="244"/>
      <c r="AW656" s="10"/>
      <c r="AX656" s="244"/>
      <c r="AY656" s="7"/>
      <c r="AZ656" s="249"/>
      <c r="BA656" s="10"/>
      <c r="BB656" s="244"/>
      <c r="BC656" s="7"/>
      <c r="BD656" s="249"/>
      <c r="BE656" s="7"/>
      <c r="BF656" s="249"/>
      <c r="BG656" s="7"/>
      <c r="BH656" s="8"/>
      <c r="BI656" s="7"/>
      <c r="BJ656" s="249"/>
      <c r="BK656" s="7"/>
      <c r="BL656" s="249"/>
      <c r="BM656" s="7"/>
      <c r="BN656" s="249"/>
      <c r="BO656" s="7"/>
      <c r="BP656" s="249"/>
      <c r="BQ656" s="7"/>
      <c r="BR656" s="8"/>
      <c r="BS656" s="7"/>
      <c r="BT656" s="8"/>
      <c r="BV656" s="41"/>
      <c r="BW656" s="41">
        <f t="shared" si="50"/>
        <v>0</v>
      </c>
      <c r="BX656">
        <f t="shared" si="49"/>
        <v>0</v>
      </c>
    </row>
    <row r="657" spans="2:78">
      <c r="B657" s="6"/>
      <c r="C657" s="10"/>
      <c r="D657" s="32"/>
      <c r="E657" s="10"/>
      <c r="F657" s="32"/>
      <c r="G657" s="10"/>
      <c r="H657" s="32"/>
      <c r="I657" s="10"/>
      <c r="J657" s="32"/>
      <c r="K657" s="10"/>
      <c r="L657" s="32"/>
      <c r="M657" s="10"/>
      <c r="N657" s="32"/>
      <c r="O657" s="10"/>
      <c r="P657" s="32"/>
      <c r="Q657" s="10"/>
      <c r="R657" s="32"/>
      <c r="S657" s="10"/>
      <c r="T657" s="32"/>
      <c r="U657" s="10"/>
      <c r="V657" s="32"/>
      <c r="W657" s="10"/>
      <c r="X657" s="32"/>
      <c r="Y657" s="10"/>
      <c r="Z657" s="32"/>
      <c r="AA657" s="10"/>
      <c r="AB657" s="32"/>
      <c r="AC657" s="10"/>
      <c r="AD657" s="32"/>
      <c r="AE657" s="10"/>
      <c r="AF657" s="32"/>
      <c r="AG657" s="10"/>
      <c r="AH657" s="32"/>
      <c r="AI657" s="10"/>
      <c r="AJ657" s="32"/>
      <c r="AK657" s="10"/>
      <c r="AL657" s="32"/>
      <c r="AM657" s="10"/>
      <c r="AN657" s="32"/>
      <c r="AO657" s="10"/>
      <c r="AP657" s="32"/>
      <c r="AQ657" s="10"/>
      <c r="AR657" s="244"/>
      <c r="AS657" s="10"/>
      <c r="AT657" s="32"/>
      <c r="AU657" s="10"/>
      <c r="AV657" s="244"/>
      <c r="AW657" s="10"/>
      <c r="AX657" s="244"/>
      <c r="AY657" s="7"/>
      <c r="AZ657" s="249"/>
      <c r="BA657" s="10"/>
      <c r="BB657" s="244"/>
      <c r="BC657" s="7"/>
      <c r="BD657" s="249"/>
      <c r="BE657" s="7"/>
      <c r="BF657" s="249"/>
      <c r="BG657" s="7"/>
      <c r="BH657" s="8"/>
      <c r="BI657" s="7"/>
      <c r="BJ657" s="249"/>
      <c r="BK657" s="7"/>
      <c r="BL657" s="249"/>
      <c r="BM657" s="7"/>
      <c r="BN657" s="249"/>
      <c r="BO657" s="7"/>
      <c r="BP657" s="249"/>
      <c r="BQ657" s="7"/>
      <c r="BR657" s="8"/>
      <c r="BS657" s="7"/>
      <c r="BT657" s="8"/>
      <c r="BV657" s="41"/>
      <c r="BW657" s="41">
        <f t="shared" si="50"/>
        <v>0</v>
      </c>
      <c r="BX657">
        <f t="shared" si="49"/>
        <v>0</v>
      </c>
    </row>
    <row r="658" spans="2:78">
      <c r="B658" s="6"/>
      <c r="C658" s="10"/>
      <c r="D658" s="32"/>
      <c r="E658" s="10"/>
      <c r="F658" s="32"/>
      <c r="G658" s="10"/>
      <c r="H658" s="32"/>
      <c r="I658" s="10"/>
      <c r="J658" s="32"/>
      <c r="K658" s="94"/>
      <c r="L658" s="32"/>
      <c r="M658" s="10"/>
      <c r="N658" s="32"/>
      <c r="O658" s="10"/>
      <c r="P658" s="32"/>
      <c r="Q658" s="10"/>
      <c r="R658" s="32"/>
      <c r="S658" s="10"/>
      <c r="T658" s="32"/>
      <c r="U658" s="10"/>
      <c r="V658" s="32"/>
      <c r="W658" s="10"/>
      <c r="X658" s="32"/>
      <c r="Y658" s="10"/>
      <c r="Z658" s="32"/>
      <c r="AA658" s="10"/>
      <c r="AB658" s="32"/>
      <c r="AC658" s="10"/>
      <c r="AD658" s="32"/>
      <c r="AE658" s="10"/>
      <c r="AF658" s="32"/>
      <c r="AG658" s="10"/>
      <c r="AH658" s="32"/>
      <c r="AI658" s="10"/>
      <c r="AJ658" s="32"/>
      <c r="AK658" s="10"/>
      <c r="AL658" s="32"/>
      <c r="AM658" s="10"/>
      <c r="AN658" s="32"/>
      <c r="AO658" s="10"/>
      <c r="AP658" s="32"/>
      <c r="AQ658" s="10"/>
      <c r="AR658" s="244"/>
      <c r="AS658" s="10"/>
      <c r="AT658" s="32"/>
      <c r="AU658" s="10"/>
      <c r="AV658" s="244"/>
      <c r="AW658" s="10"/>
      <c r="AX658" s="244"/>
      <c r="AY658" s="7"/>
      <c r="AZ658" s="249"/>
      <c r="BA658" s="10"/>
      <c r="BB658" s="244"/>
      <c r="BC658" s="7"/>
      <c r="BD658" s="249"/>
      <c r="BE658" s="7"/>
      <c r="BF658" s="249"/>
      <c r="BG658" s="7"/>
      <c r="BH658" s="8"/>
      <c r="BI658" s="7"/>
      <c r="BJ658" s="249"/>
      <c r="BK658" s="7"/>
      <c r="BL658" s="249"/>
      <c r="BM658" s="7"/>
      <c r="BN658" s="249"/>
      <c r="BO658" s="7"/>
      <c r="BP658" s="249"/>
      <c r="BQ658" s="7"/>
      <c r="BR658" s="8"/>
      <c r="BS658" s="7"/>
      <c r="BT658" s="8"/>
      <c r="BV658" s="41"/>
      <c r="BW658" s="41">
        <f t="shared" si="50"/>
        <v>0</v>
      </c>
      <c r="BX658">
        <f t="shared" si="49"/>
        <v>0</v>
      </c>
      <c r="BZ658" s="39"/>
    </row>
    <row r="659" spans="2:78">
      <c r="B659" s="6"/>
      <c r="C659" s="10"/>
      <c r="D659" s="32"/>
      <c r="E659" s="10"/>
      <c r="F659" s="32"/>
      <c r="G659" s="10"/>
      <c r="H659" s="32"/>
      <c r="I659" s="10"/>
      <c r="J659" s="32"/>
      <c r="K659" s="94"/>
      <c r="L659" s="32"/>
      <c r="M659" s="10"/>
      <c r="N659" s="32"/>
      <c r="O659" s="10"/>
      <c r="P659" s="32"/>
      <c r="Q659" s="10"/>
      <c r="R659" s="32"/>
      <c r="S659" s="10"/>
      <c r="T659" s="32"/>
      <c r="U659" s="10"/>
      <c r="V659" s="32"/>
      <c r="W659" s="10"/>
      <c r="X659" s="32"/>
      <c r="Y659" s="10"/>
      <c r="Z659" s="32"/>
      <c r="AA659" s="10"/>
      <c r="AB659" s="32"/>
      <c r="AC659" s="10"/>
      <c r="AD659" s="32"/>
      <c r="AE659" s="10"/>
      <c r="AF659" s="32"/>
      <c r="AG659" s="10"/>
      <c r="AH659" s="32"/>
      <c r="AI659" s="10"/>
      <c r="AJ659" s="32"/>
      <c r="AK659" s="10"/>
      <c r="AL659" s="32"/>
      <c r="AM659" s="10"/>
      <c r="AN659" s="32"/>
      <c r="AO659" s="10"/>
      <c r="AP659" s="32"/>
      <c r="AQ659" s="10"/>
      <c r="AR659" s="244"/>
      <c r="AS659" s="10"/>
      <c r="AT659" s="32"/>
      <c r="AU659" s="10"/>
      <c r="AV659" s="244"/>
      <c r="AW659" s="10"/>
      <c r="AX659" s="244"/>
      <c r="AY659" s="7"/>
      <c r="AZ659" s="249"/>
      <c r="BA659" s="10"/>
      <c r="BB659" s="244"/>
      <c r="BC659" s="7"/>
      <c r="BD659" s="249"/>
      <c r="BE659" s="7"/>
      <c r="BF659" s="249"/>
      <c r="BG659" s="7"/>
      <c r="BH659" s="8"/>
      <c r="BI659" s="7"/>
      <c r="BJ659" s="249"/>
      <c r="BK659" s="7"/>
      <c r="BL659" s="249"/>
      <c r="BM659" s="7"/>
      <c r="BN659" s="249"/>
      <c r="BO659" s="7"/>
      <c r="BP659" s="249"/>
      <c r="BQ659" s="7"/>
      <c r="BR659" s="8"/>
      <c r="BS659" s="7"/>
      <c r="BT659" s="8"/>
      <c r="BV659" s="41"/>
      <c r="BW659" s="41">
        <f t="shared" si="50"/>
        <v>0</v>
      </c>
      <c r="BX659">
        <f t="shared" si="49"/>
        <v>0</v>
      </c>
      <c r="BZ659" s="39"/>
    </row>
    <row r="660" spans="2:78">
      <c r="B660" s="6"/>
      <c r="C660" s="10"/>
      <c r="D660" s="32"/>
      <c r="E660" s="10"/>
      <c r="F660" s="32"/>
      <c r="G660" s="10"/>
      <c r="H660" s="32"/>
      <c r="I660" s="10"/>
      <c r="J660" s="32"/>
      <c r="K660" s="94"/>
      <c r="L660" s="32"/>
      <c r="M660" s="10"/>
      <c r="N660" s="32"/>
      <c r="O660" s="10"/>
      <c r="P660" s="32"/>
      <c r="Q660" s="10"/>
      <c r="R660" s="32"/>
      <c r="S660" s="10"/>
      <c r="T660" s="32"/>
      <c r="U660" s="10"/>
      <c r="V660" s="32"/>
      <c r="W660" s="10"/>
      <c r="X660" s="32"/>
      <c r="Y660" s="10"/>
      <c r="Z660" s="32"/>
      <c r="AA660" s="10"/>
      <c r="AB660" s="32"/>
      <c r="AC660" s="10"/>
      <c r="AD660" s="32"/>
      <c r="AE660" s="10"/>
      <c r="AF660" s="32"/>
      <c r="AG660" s="10"/>
      <c r="AH660" s="32"/>
      <c r="AI660" s="10"/>
      <c r="AJ660" s="32"/>
      <c r="AK660" s="10"/>
      <c r="AL660" s="32"/>
      <c r="AM660" s="10"/>
      <c r="AN660" s="32"/>
      <c r="AO660" s="10"/>
      <c r="AP660" s="32"/>
      <c r="AQ660" s="10"/>
      <c r="AR660" s="244"/>
      <c r="AS660" s="10"/>
      <c r="AT660" s="32"/>
      <c r="AU660" s="10"/>
      <c r="AV660" s="244"/>
      <c r="AW660" s="10"/>
      <c r="AX660" s="244"/>
      <c r="AY660" s="7"/>
      <c r="AZ660" s="249"/>
      <c r="BA660" s="10"/>
      <c r="BB660" s="244"/>
      <c r="BC660" s="7"/>
      <c r="BD660" s="249"/>
      <c r="BE660" s="7"/>
      <c r="BF660" s="249"/>
      <c r="BG660" s="7"/>
      <c r="BH660" s="8"/>
      <c r="BI660" s="7"/>
      <c r="BJ660" s="249"/>
      <c r="BK660" s="7"/>
      <c r="BL660" s="249"/>
      <c r="BM660" s="7"/>
      <c r="BN660" s="249"/>
      <c r="BO660" s="7"/>
      <c r="BP660" s="249"/>
      <c r="BQ660" s="7"/>
      <c r="BR660" s="8"/>
      <c r="BS660" s="7"/>
      <c r="BT660" s="8"/>
      <c r="BV660" s="41"/>
      <c r="BW660" s="41">
        <f t="shared" si="50"/>
        <v>0</v>
      </c>
      <c r="BX660">
        <f t="shared" si="49"/>
        <v>0</v>
      </c>
      <c r="BZ660" s="39"/>
    </row>
    <row r="661" spans="2:78">
      <c r="B661" s="6"/>
      <c r="C661" s="10"/>
      <c r="D661" s="32"/>
      <c r="E661" s="10"/>
      <c r="F661" s="32"/>
      <c r="G661" s="10"/>
      <c r="H661" s="32"/>
      <c r="I661" s="10"/>
      <c r="J661" s="32"/>
      <c r="K661" s="94"/>
      <c r="L661" s="32"/>
      <c r="M661" s="10"/>
      <c r="N661" s="32"/>
      <c r="O661" s="10"/>
      <c r="P661" s="32"/>
      <c r="Q661" s="10"/>
      <c r="R661" s="32"/>
      <c r="S661" s="10"/>
      <c r="T661" s="32"/>
      <c r="U661" s="10"/>
      <c r="V661" s="32"/>
      <c r="W661" s="10"/>
      <c r="X661" s="32"/>
      <c r="Y661" s="10"/>
      <c r="Z661" s="32"/>
      <c r="AA661" s="10"/>
      <c r="AB661" s="32"/>
      <c r="AC661" s="10"/>
      <c r="AD661" s="32"/>
      <c r="AE661" s="10"/>
      <c r="AF661" s="32"/>
      <c r="AG661" s="10"/>
      <c r="AH661" s="32"/>
      <c r="AI661" s="10"/>
      <c r="AJ661" s="32"/>
      <c r="AK661" s="10"/>
      <c r="AL661" s="32"/>
      <c r="AM661" s="10"/>
      <c r="AN661" s="32"/>
      <c r="AO661" s="10"/>
      <c r="AP661" s="32"/>
      <c r="AQ661" s="10"/>
      <c r="AR661" s="244"/>
      <c r="AS661" s="10"/>
      <c r="AT661" s="32"/>
      <c r="AU661" s="10"/>
      <c r="AV661" s="244"/>
      <c r="AW661" s="10"/>
      <c r="AX661" s="244"/>
      <c r="AY661" s="7"/>
      <c r="AZ661" s="249"/>
      <c r="BA661" s="10"/>
      <c r="BB661" s="244"/>
      <c r="BC661" s="7"/>
      <c r="BD661" s="249"/>
      <c r="BE661" s="7"/>
      <c r="BF661" s="249"/>
      <c r="BG661" s="7"/>
      <c r="BH661" s="8"/>
      <c r="BI661" s="7"/>
      <c r="BJ661" s="249"/>
      <c r="BK661" s="7"/>
      <c r="BL661" s="249"/>
      <c r="BM661" s="7"/>
      <c r="BN661" s="249"/>
      <c r="BO661" s="7"/>
      <c r="BP661" s="249"/>
      <c r="BQ661" s="7"/>
      <c r="BR661" s="8"/>
      <c r="BS661" s="7"/>
      <c r="BT661" s="8"/>
      <c r="BV661" s="41"/>
      <c r="BW661" s="41">
        <f t="shared" si="50"/>
        <v>0</v>
      </c>
      <c r="BX661">
        <f t="shared" si="49"/>
        <v>0</v>
      </c>
      <c r="BZ661" s="39"/>
    </row>
    <row r="662" spans="2:78">
      <c r="B662" s="6"/>
      <c r="C662" s="10"/>
      <c r="D662" s="32"/>
      <c r="E662" s="10"/>
      <c r="F662" s="32"/>
      <c r="G662" s="10"/>
      <c r="H662" s="32"/>
      <c r="I662" s="10"/>
      <c r="J662" s="32"/>
      <c r="K662" s="94"/>
      <c r="L662" s="32"/>
      <c r="M662" s="10"/>
      <c r="N662" s="32"/>
      <c r="O662" s="10"/>
      <c r="P662" s="32"/>
      <c r="Q662" s="10"/>
      <c r="R662" s="32"/>
      <c r="S662" s="10"/>
      <c r="T662" s="32"/>
      <c r="U662" s="10"/>
      <c r="V662" s="32"/>
      <c r="W662" s="10"/>
      <c r="X662" s="32"/>
      <c r="Y662" s="10"/>
      <c r="Z662" s="32"/>
      <c r="AA662" s="10"/>
      <c r="AB662" s="32"/>
      <c r="AC662" s="10"/>
      <c r="AD662" s="32"/>
      <c r="AE662" s="10"/>
      <c r="AF662" s="32"/>
      <c r="AG662" s="10"/>
      <c r="AH662" s="32"/>
      <c r="AI662" s="10"/>
      <c r="AJ662" s="32"/>
      <c r="AK662" s="10"/>
      <c r="AL662" s="32"/>
      <c r="AM662" s="10"/>
      <c r="AN662" s="32"/>
      <c r="AO662" s="10"/>
      <c r="AP662" s="32"/>
      <c r="AQ662" s="10"/>
      <c r="AR662" s="244"/>
      <c r="AS662" s="10"/>
      <c r="AT662" s="32"/>
      <c r="AU662" s="10"/>
      <c r="AV662" s="244"/>
      <c r="AW662" s="10"/>
      <c r="AX662" s="244"/>
      <c r="AY662" s="7"/>
      <c r="AZ662" s="249"/>
      <c r="BA662" s="10"/>
      <c r="BB662" s="244"/>
      <c r="BC662" s="7"/>
      <c r="BD662" s="249"/>
      <c r="BE662" s="7"/>
      <c r="BF662" s="249"/>
      <c r="BG662" s="7"/>
      <c r="BH662" s="8"/>
      <c r="BI662" s="7"/>
      <c r="BJ662" s="249"/>
      <c r="BK662" s="7"/>
      <c r="BL662" s="249"/>
      <c r="BM662" s="7"/>
      <c r="BN662" s="249"/>
      <c r="BO662" s="7"/>
      <c r="BP662" s="249"/>
      <c r="BQ662" s="7"/>
      <c r="BR662" s="8"/>
      <c r="BS662" s="7"/>
      <c r="BT662" s="8"/>
      <c r="BV662" s="41"/>
      <c r="BW662" s="41">
        <f t="shared" si="50"/>
        <v>0</v>
      </c>
      <c r="BX662">
        <f t="shared" si="49"/>
        <v>0</v>
      </c>
      <c r="BZ662" s="39"/>
    </row>
    <row r="663" spans="2:78">
      <c r="B663" s="6"/>
      <c r="C663" s="10"/>
      <c r="D663" s="32"/>
      <c r="E663" s="10"/>
      <c r="F663" s="32"/>
      <c r="G663" s="10"/>
      <c r="H663" s="32"/>
      <c r="I663" s="10"/>
      <c r="J663" s="32"/>
      <c r="K663" s="94"/>
      <c r="L663" s="32"/>
      <c r="M663" s="10"/>
      <c r="N663" s="32"/>
      <c r="O663" s="10"/>
      <c r="P663" s="32"/>
      <c r="Q663" s="10"/>
      <c r="R663" s="32"/>
      <c r="S663" s="10"/>
      <c r="T663" s="32"/>
      <c r="U663" s="10"/>
      <c r="V663" s="32"/>
      <c r="W663" s="10"/>
      <c r="X663" s="32"/>
      <c r="Y663" s="10"/>
      <c r="Z663" s="32"/>
      <c r="AA663" s="10"/>
      <c r="AB663" s="32"/>
      <c r="AC663" s="10"/>
      <c r="AD663" s="32"/>
      <c r="AE663" s="10"/>
      <c r="AF663" s="32"/>
      <c r="AG663" s="10"/>
      <c r="AH663" s="32"/>
      <c r="AI663" s="10"/>
      <c r="AJ663" s="32"/>
      <c r="AK663" s="10"/>
      <c r="AL663" s="32"/>
      <c r="AM663" s="10"/>
      <c r="AN663" s="32"/>
      <c r="AO663" s="10"/>
      <c r="AP663" s="32"/>
      <c r="AQ663" s="10"/>
      <c r="AR663" s="244"/>
      <c r="AS663" s="10"/>
      <c r="AT663" s="32"/>
      <c r="AU663" s="10"/>
      <c r="AV663" s="244"/>
      <c r="AW663" s="10"/>
      <c r="AX663" s="244"/>
      <c r="AY663" s="7"/>
      <c r="AZ663" s="249"/>
      <c r="BA663" s="10"/>
      <c r="BB663" s="244"/>
      <c r="BC663" s="7"/>
      <c r="BD663" s="249"/>
      <c r="BE663" s="7"/>
      <c r="BF663" s="249"/>
      <c r="BG663" s="7"/>
      <c r="BH663" s="8"/>
      <c r="BI663" s="7"/>
      <c r="BJ663" s="249"/>
      <c r="BK663" s="7"/>
      <c r="BL663" s="249"/>
      <c r="BM663" s="7"/>
      <c r="BN663" s="249"/>
      <c r="BO663" s="7"/>
      <c r="BP663" s="249"/>
      <c r="BQ663" s="7"/>
      <c r="BR663" s="8"/>
      <c r="BS663" s="7"/>
      <c r="BT663" s="8"/>
      <c r="BV663" s="41"/>
      <c r="BW663" s="41">
        <f t="shared" si="50"/>
        <v>0</v>
      </c>
      <c r="BX663">
        <f t="shared" si="49"/>
        <v>0</v>
      </c>
      <c r="BZ663" s="39"/>
    </row>
    <row r="664" spans="2:78">
      <c r="B664" s="6"/>
      <c r="C664" s="10"/>
      <c r="D664" s="32"/>
      <c r="E664" s="10"/>
      <c r="F664" s="32"/>
      <c r="G664" s="10"/>
      <c r="H664" s="32"/>
      <c r="I664" s="10"/>
      <c r="J664" s="32"/>
      <c r="K664" s="94"/>
      <c r="L664" s="32"/>
      <c r="M664" s="10"/>
      <c r="N664" s="32"/>
      <c r="O664" s="10"/>
      <c r="P664" s="32"/>
      <c r="Q664" s="10"/>
      <c r="R664" s="32"/>
      <c r="S664" s="10"/>
      <c r="T664" s="32"/>
      <c r="U664" s="10"/>
      <c r="V664" s="32"/>
      <c r="W664" s="10"/>
      <c r="X664" s="32"/>
      <c r="Y664" s="10"/>
      <c r="Z664" s="32"/>
      <c r="AA664" s="10"/>
      <c r="AB664" s="32"/>
      <c r="AC664" s="10"/>
      <c r="AD664" s="32"/>
      <c r="AE664" s="10"/>
      <c r="AF664" s="32"/>
      <c r="AG664" s="10"/>
      <c r="AH664" s="32"/>
      <c r="AI664" s="10"/>
      <c r="AJ664" s="32"/>
      <c r="AK664" s="10"/>
      <c r="AL664" s="32"/>
      <c r="AM664" s="10"/>
      <c r="AN664" s="32"/>
      <c r="AO664" s="10"/>
      <c r="AP664" s="32"/>
      <c r="AQ664" s="10"/>
      <c r="AR664" s="244"/>
      <c r="AS664" s="10"/>
      <c r="AT664" s="32"/>
      <c r="AU664" s="10"/>
      <c r="AV664" s="244"/>
      <c r="AW664" s="10"/>
      <c r="AX664" s="244"/>
      <c r="AY664" s="7"/>
      <c r="AZ664" s="249"/>
      <c r="BA664" s="10"/>
      <c r="BB664" s="244"/>
      <c r="BC664" s="7"/>
      <c r="BD664" s="249"/>
      <c r="BE664" s="7"/>
      <c r="BF664" s="249"/>
      <c r="BG664" s="7"/>
      <c r="BH664" s="8"/>
      <c r="BI664" s="7"/>
      <c r="BJ664" s="249"/>
      <c r="BK664" s="7"/>
      <c r="BL664" s="249"/>
      <c r="BM664" s="7"/>
      <c r="BN664" s="249"/>
      <c r="BO664" s="7"/>
      <c r="BP664" s="249"/>
      <c r="BQ664" s="7"/>
      <c r="BR664" s="8"/>
      <c r="BS664" s="7"/>
      <c r="BT664" s="8"/>
      <c r="BV664" s="41"/>
      <c r="BW664" s="41">
        <f t="shared" si="50"/>
        <v>0</v>
      </c>
      <c r="BX664">
        <f t="shared" si="49"/>
        <v>0</v>
      </c>
      <c r="BZ664" s="39"/>
    </row>
    <row r="665" spans="2:78">
      <c r="B665" s="6"/>
      <c r="C665" s="10"/>
      <c r="D665" s="32"/>
      <c r="E665" s="10"/>
      <c r="F665" s="32"/>
      <c r="G665" s="10"/>
      <c r="H665" s="32"/>
      <c r="I665" s="10"/>
      <c r="J665" s="32"/>
      <c r="K665" s="10"/>
      <c r="L665" s="32"/>
      <c r="M665" s="10"/>
      <c r="N665" s="32"/>
      <c r="O665" s="10"/>
      <c r="P665" s="32"/>
      <c r="Q665" s="10"/>
      <c r="R665" s="32"/>
      <c r="S665" s="10"/>
      <c r="T665" s="32"/>
      <c r="U665" s="10"/>
      <c r="V665" s="32"/>
      <c r="W665" s="10"/>
      <c r="X665" s="32"/>
      <c r="Y665" s="10"/>
      <c r="Z665" s="32"/>
      <c r="AA665" s="10"/>
      <c r="AB665" s="32"/>
      <c r="AC665" s="10"/>
      <c r="AD665" s="32"/>
      <c r="AE665" s="10"/>
      <c r="AF665" s="32"/>
      <c r="AG665" s="10"/>
      <c r="AH665" s="32"/>
      <c r="AI665" s="10"/>
      <c r="AJ665" s="32"/>
      <c r="AK665" s="10"/>
      <c r="AL665" s="32"/>
      <c r="AM665" s="10"/>
      <c r="AN665" s="32"/>
      <c r="AO665" s="10"/>
      <c r="AP665" s="32"/>
      <c r="AQ665" s="10"/>
      <c r="AR665" s="244"/>
      <c r="AS665" s="10"/>
      <c r="AT665" s="32"/>
      <c r="AU665" s="10"/>
      <c r="AV665" s="244"/>
      <c r="AW665" s="10"/>
      <c r="AX665" s="244"/>
      <c r="AY665" s="7"/>
      <c r="AZ665" s="249"/>
      <c r="BA665" s="10"/>
      <c r="BB665" s="244"/>
      <c r="BC665" s="7"/>
      <c r="BD665" s="249"/>
      <c r="BE665" s="7"/>
      <c r="BF665" s="249"/>
      <c r="BG665" s="7"/>
      <c r="BH665" s="8"/>
      <c r="BI665" s="7"/>
      <c r="BJ665" s="249"/>
      <c r="BK665" s="7"/>
      <c r="BL665" s="249"/>
      <c r="BM665" s="7"/>
      <c r="BN665" s="249"/>
      <c r="BO665" s="7"/>
      <c r="BP665" s="249"/>
      <c r="BQ665" s="7"/>
      <c r="BR665" s="8"/>
      <c r="BS665" s="7"/>
      <c r="BT665" s="8"/>
      <c r="BV665" s="41"/>
      <c r="BW665" s="41">
        <f t="shared" si="50"/>
        <v>0</v>
      </c>
      <c r="BX665">
        <f t="shared" si="49"/>
        <v>0</v>
      </c>
    </row>
    <row r="666" spans="2:78">
      <c r="B666" s="6"/>
      <c r="C666" s="10"/>
      <c r="D666" s="32"/>
      <c r="E666" s="10"/>
      <c r="F666" s="32"/>
      <c r="G666" s="10"/>
      <c r="H666" s="32"/>
      <c r="I666" s="10"/>
      <c r="J666" s="32"/>
      <c r="K666" s="10"/>
      <c r="L666" s="32"/>
      <c r="M666" s="10"/>
      <c r="N666" s="32"/>
      <c r="O666" s="10"/>
      <c r="P666" s="32"/>
      <c r="Q666" s="10"/>
      <c r="R666" s="32"/>
      <c r="S666" s="10"/>
      <c r="T666" s="32"/>
      <c r="U666" s="10"/>
      <c r="V666" s="32"/>
      <c r="W666" s="10"/>
      <c r="X666" s="32"/>
      <c r="Y666" s="10"/>
      <c r="Z666" s="32"/>
      <c r="AA666" s="10"/>
      <c r="AB666" s="32"/>
      <c r="AC666" s="10"/>
      <c r="AD666" s="32"/>
      <c r="AE666" s="10"/>
      <c r="AF666" s="32"/>
      <c r="AG666" s="10"/>
      <c r="AH666" s="32"/>
      <c r="AI666" s="10"/>
      <c r="AJ666" s="32"/>
      <c r="AK666" s="10"/>
      <c r="AL666" s="32"/>
      <c r="AM666" s="10"/>
      <c r="AN666" s="32"/>
      <c r="AO666" s="10"/>
      <c r="AP666" s="32"/>
      <c r="AQ666" s="10"/>
      <c r="AR666" s="244"/>
      <c r="AS666" s="10"/>
      <c r="AT666" s="32"/>
      <c r="AU666" s="10"/>
      <c r="AV666" s="244"/>
      <c r="AW666" s="10"/>
      <c r="AX666" s="244"/>
      <c r="AY666" s="7"/>
      <c r="AZ666" s="249"/>
      <c r="BA666" s="10"/>
      <c r="BB666" s="244"/>
      <c r="BC666" s="7"/>
      <c r="BD666" s="249"/>
      <c r="BE666" s="7"/>
      <c r="BF666" s="249"/>
      <c r="BG666" s="7"/>
      <c r="BH666" s="8"/>
      <c r="BI666" s="7"/>
      <c r="BJ666" s="249"/>
      <c r="BK666" s="7"/>
      <c r="BL666" s="249"/>
      <c r="BM666" s="7"/>
      <c r="BN666" s="249"/>
      <c r="BO666" s="7"/>
      <c r="BP666" s="249"/>
      <c r="BQ666" s="7"/>
      <c r="BR666" s="8"/>
      <c r="BS666" s="7"/>
      <c r="BT666" s="8"/>
      <c r="BV666" s="41"/>
      <c r="BW666" s="41">
        <f t="shared" si="50"/>
        <v>0</v>
      </c>
      <c r="BX666">
        <f t="shared" si="49"/>
        <v>0</v>
      </c>
    </row>
    <row r="667" spans="2:78">
      <c r="B667" s="6"/>
      <c r="C667" s="10"/>
      <c r="D667" s="32"/>
      <c r="E667" s="10"/>
      <c r="F667" s="32"/>
      <c r="G667" s="10"/>
      <c r="H667" s="32"/>
      <c r="I667" s="10"/>
      <c r="J667" s="32"/>
      <c r="K667" s="10"/>
      <c r="L667" s="32"/>
      <c r="M667" s="10"/>
      <c r="N667" s="32"/>
      <c r="O667" s="10"/>
      <c r="P667" s="32"/>
      <c r="Q667" s="10"/>
      <c r="R667" s="32"/>
      <c r="S667" s="10"/>
      <c r="T667" s="32"/>
      <c r="U667" s="10"/>
      <c r="V667" s="32"/>
      <c r="W667" s="10"/>
      <c r="X667" s="32"/>
      <c r="Y667" s="10"/>
      <c r="Z667" s="32"/>
      <c r="AA667" s="10"/>
      <c r="AB667" s="32"/>
      <c r="AC667" s="10"/>
      <c r="AD667" s="32"/>
      <c r="AE667" s="10"/>
      <c r="AF667" s="32"/>
      <c r="AG667" s="10"/>
      <c r="AH667" s="32"/>
      <c r="AI667" s="10"/>
      <c r="AJ667" s="32"/>
      <c r="AK667" s="10"/>
      <c r="AL667" s="32"/>
      <c r="AM667" s="10"/>
      <c r="AN667" s="32"/>
      <c r="AO667" s="10"/>
      <c r="AP667" s="32"/>
      <c r="AQ667" s="10"/>
      <c r="AR667" s="244"/>
      <c r="AS667" s="10"/>
      <c r="AT667" s="32"/>
      <c r="AU667" s="10"/>
      <c r="AV667" s="244"/>
      <c r="AW667" s="10"/>
      <c r="AX667" s="244"/>
      <c r="AY667" s="7"/>
      <c r="AZ667" s="249"/>
      <c r="BA667" s="10"/>
      <c r="BB667" s="244"/>
      <c r="BC667" s="7"/>
      <c r="BD667" s="249"/>
      <c r="BE667" s="7"/>
      <c r="BF667" s="249"/>
      <c r="BG667" s="7"/>
      <c r="BH667" s="8"/>
      <c r="BI667" s="7"/>
      <c r="BJ667" s="249"/>
      <c r="BK667" s="7"/>
      <c r="BL667" s="249"/>
      <c r="BM667" s="7"/>
      <c r="BN667" s="249"/>
      <c r="BO667" s="7"/>
      <c r="BP667" s="249"/>
      <c r="BQ667" s="7"/>
      <c r="BR667" s="8"/>
      <c r="BS667" s="7"/>
      <c r="BT667" s="8"/>
      <c r="BV667" s="41"/>
      <c r="BW667" s="41">
        <f t="shared" si="50"/>
        <v>0</v>
      </c>
      <c r="BX667">
        <f t="shared" si="49"/>
        <v>0</v>
      </c>
    </row>
    <row r="668" spans="2:78">
      <c r="B668" s="6"/>
      <c r="C668" s="10"/>
      <c r="D668" s="32"/>
      <c r="E668" s="10"/>
      <c r="F668" s="32"/>
      <c r="G668" s="10"/>
      <c r="H668" s="32"/>
      <c r="I668" s="10"/>
      <c r="J668" s="32"/>
      <c r="K668" s="10"/>
      <c r="L668" s="32"/>
      <c r="M668" s="10"/>
      <c r="N668" s="32"/>
      <c r="O668" s="10"/>
      <c r="P668" s="32"/>
      <c r="Q668" s="10"/>
      <c r="R668" s="32"/>
      <c r="S668" s="10"/>
      <c r="T668" s="32"/>
      <c r="U668" s="10"/>
      <c r="V668" s="32"/>
      <c r="W668" s="10"/>
      <c r="X668" s="32"/>
      <c r="Y668" s="10"/>
      <c r="Z668" s="32"/>
      <c r="AA668" s="10"/>
      <c r="AB668" s="32"/>
      <c r="AC668" s="10"/>
      <c r="AD668" s="32"/>
      <c r="AE668" s="10"/>
      <c r="AF668" s="32"/>
      <c r="AG668" s="10"/>
      <c r="AH668" s="32"/>
      <c r="AI668" s="10"/>
      <c r="AJ668" s="32"/>
      <c r="AK668" s="10"/>
      <c r="AL668" s="32"/>
      <c r="AM668" s="10"/>
      <c r="AN668" s="32"/>
      <c r="AO668" s="10"/>
      <c r="AP668" s="32"/>
      <c r="AQ668" s="10"/>
      <c r="AR668" s="244"/>
      <c r="AS668" s="10"/>
      <c r="AT668" s="32"/>
      <c r="AU668" s="10"/>
      <c r="AV668" s="244"/>
      <c r="AW668" s="10"/>
      <c r="AX668" s="244"/>
      <c r="AY668" s="7"/>
      <c r="AZ668" s="249"/>
      <c r="BA668" s="10"/>
      <c r="BB668" s="244"/>
      <c r="BC668" s="7"/>
      <c r="BD668" s="249"/>
      <c r="BE668" s="7"/>
      <c r="BF668" s="249"/>
      <c r="BG668" s="7"/>
      <c r="BH668" s="8"/>
      <c r="BI668" s="7"/>
      <c r="BJ668" s="249"/>
      <c r="BK668" s="7"/>
      <c r="BL668" s="249"/>
      <c r="BM668" s="7"/>
      <c r="BN668" s="249"/>
      <c r="BO668" s="7"/>
      <c r="BP668" s="249"/>
      <c r="BQ668" s="7"/>
      <c r="BR668" s="8"/>
      <c r="BS668" s="7"/>
      <c r="BT668" s="8"/>
      <c r="BV668" s="41"/>
      <c r="BW668" s="41">
        <f t="shared" si="50"/>
        <v>0</v>
      </c>
      <c r="BX668">
        <f t="shared" si="49"/>
        <v>0</v>
      </c>
    </row>
    <row r="669" spans="2:78">
      <c r="B669" s="6"/>
      <c r="C669" s="10"/>
      <c r="D669" s="32"/>
      <c r="E669" s="10"/>
      <c r="F669" s="32"/>
      <c r="G669" s="10"/>
      <c r="H669" s="32"/>
      <c r="I669" s="10"/>
      <c r="J669" s="32"/>
      <c r="K669" s="94"/>
      <c r="L669" s="32"/>
      <c r="M669" s="10"/>
      <c r="N669" s="32"/>
      <c r="O669" s="10"/>
      <c r="P669" s="32"/>
      <c r="Q669" s="10"/>
      <c r="R669" s="32"/>
      <c r="S669" s="10"/>
      <c r="T669" s="32"/>
      <c r="U669" s="10"/>
      <c r="V669" s="32"/>
      <c r="W669" s="10"/>
      <c r="X669" s="32"/>
      <c r="Y669" s="10"/>
      <c r="Z669" s="32"/>
      <c r="AA669" s="10"/>
      <c r="AB669" s="32"/>
      <c r="AC669" s="10"/>
      <c r="AD669" s="32"/>
      <c r="AE669" s="10"/>
      <c r="AF669" s="32"/>
      <c r="AG669" s="10"/>
      <c r="AH669" s="32"/>
      <c r="AI669" s="10"/>
      <c r="AJ669" s="32"/>
      <c r="AK669" s="10"/>
      <c r="AL669" s="32"/>
      <c r="AM669" s="10"/>
      <c r="AN669" s="32"/>
      <c r="AO669" s="10"/>
      <c r="AP669" s="32"/>
      <c r="AQ669" s="10"/>
      <c r="AR669" s="244"/>
      <c r="AS669" s="10"/>
      <c r="AT669" s="32"/>
      <c r="AU669" s="10"/>
      <c r="AV669" s="244"/>
      <c r="AW669" s="10"/>
      <c r="AX669" s="244"/>
      <c r="AY669" s="7"/>
      <c r="AZ669" s="249"/>
      <c r="BA669" s="10"/>
      <c r="BB669" s="244"/>
      <c r="BC669" s="7"/>
      <c r="BD669" s="249"/>
      <c r="BE669" s="7"/>
      <c r="BF669" s="249"/>
      <c r="BG669" s="7"/>
      <c r="BH669" s="8"/>
      <c r="BI669" s="7"/>
      <c r="BJ669" s="249"/>
      <c r="BK669" s="7"/>
      <c r="BL669" s="249"/>
      <c r="BM669" s="7"/>
      <c r="BN669" s="249"/>
      <c r="BO669" s="7"/>
      <c r="BP669" s="249"/>
      <c r="BQ669" s="7"/>
      <c r="BR669" s="8"/>
      <c r="BS669" s="7"/>
      <c r="BT669" s="8"/>
      <c r="BV669" s="41"/>
      <c r="BW669" s="41">
        <f t="shared" si="50"/>
        <v>0</v>
      </c>
      <c r="BX669">
        <f t="shared" si="49"/>
        <v>0</v>
      </c>
      <c r="BZ669" s="39"/>
    </row>
    <row r="670" spans="2:78">
      <c r="B670" s="6"/>
      <c r="C670" s="10"/>
      <c r="D670" s="32"/>
      <c r="E670" s="10"/>
      <c r="F670" s="32"/>
      <c r="G670" s="10"/>
      <c r="H670" s="32"/>
      <c r="I670" s="10"/>
      <c r="J670" s="32"/>
      <c r="K670" s="10"/>
      <c r="L670" s="32"/>
      <c r="M670" s="10"/>
      <c r="N670" s="32"/>
      <c r="O670" s="10"/>
      <c r="P670" s="32"/>
      <c r="Q670" s="10"/>
      <c r="R670" s="32"/>
      <c r="S670" s="10"/>
      <c r="T670" s="32"/>
      <c r="U670" s="10"/>
      <c r="V670" s="32"/>
      <c r="W670" s="10"/>
      <c r="X670" s="32"/>
      <c r="Y670" s="10"/>
      <c r="Z670" s="32"/>
      <c r="AA670" s="10"/>
      <c r="AB670" s="32"/>
      <c r="AC670" s="10"/>
      <c r="AD670" s="32"/>
      <c r="AE670" s="10"/>
      <c r="AF670" s="32"/>
      <c r="AG670" s="10"/>
      <c r="AH670" s="32"/>
      <c r="AI670" s="10"/>
      <c r="AJ670" s="32"/>
      <c r="AK670" s="10"/>
      <c r="AL670" s="32"/>
      <c r="AM670" s="10"/>
      <c r="AN670" s="32"/>
      <c r="AO670" s="10"/>
      <c r="AP670" s="32"/>
      <c r="AQ670" s="10"/>
      <c r="AR670" s="244"/>
      <c r="AS670" s="10"/>
      <c r="AT670" s="32"/>
      <c r="AU670" s="10"/>
      <c r="AV670" s="244"/>
      <c r="AW670" s="10"/>
      <c r="AX670" s="244"/>
      <c r="AY670" s="7"/>
      <c r="AZ670" s="249"/>
      <c r="BA670" s="10"/>
      <c r="BB670" s="244"/>
      <c r="BC670" s="7"/>
      <c r="BD670" s="249"/>
      <c r="BE670" s="7"/>
      <c r="BF670" s="249"/>
      <c r="BG670" s="7"/>
      <c r="BH670" s="8"/>
      <c r="BI670" s="7"/>
      <c r="BJ670" s="249"/>
      <c r="BK670" s="7"/>
      <c r="BL670" s="249"/>
      <c r="BM670" s="7"/>
      <c r="BN670" s="249"/>
      <c r="BO670" s="7"/>
      <c r="BP670" s="249"/>
      <c r="BQ670" s="7"/>
      <c r="BR670" s="8"/>
      <c r="BS670" s="7"/>
      <c r="BT670" s="8"/>
      <c r="BV670" s="41"/>
      <c r="BW670" s="41">
        <f t="shared" si="50"/>
        <v>0</v>
      </c>
      <c r="BX670">
        <f t="shared" si="49"/>
        <v>0</v>
      </c>
    </row>
    <row r="671" spans="2:78">
      <c r="B671" s="6"/>
      <c r="C671" s="10"/>
      <c r="D671" s="32"/>
      <c r="E671" s="10"/>
      <c r="F671" s="32"/>
      <c r="G671" s="10"/>
      <c r="H671" s="32"/>
      <c r="I671" s="10"/>
      <c r="J671" s="32"/>
      <c r="K671" s="94"/>
      <c r="L671" s="32"/>
      <c r="M671" s="10"/>
      <c r="N671" s="32"/>
      <c r="O671" s="10"/>
      <c r="P671" s="32"/>
      <c r="Q671" s="10"/>
      <c r="R671" s="32"/>
      <c r="S671" s="10"/>
      <c r="T671" s="32"/>
      <c r="U671" s="10"/>
      <c r="V671" s="32"/>
      <c r="W671" s="10"/>
      <c r="X671" s="32"/>
      <c r="Y671" s="10"/>
      <c r="Z671" s="32"/>
      <c r="AA671" s="10"/>
      <c r="AB671" s="32"/>
      <c r="AC671" s="10"/>
      <c r="AD671" s="32"/>
      <c r="AE671" s="10"/>
      <c r="AF671" s="32"/>
      <c r="AG671" s="10"/>
      <c r="AH671" s="32"/>
      <c r="AI671" s="10"/>
      <c r="AJ671" s="32"/>
      <c r="AK671" s="10"/>
      <c r="AL671" s="32"/>
      <c r="AM671" s="10"/>
      <c r="AN671" s="32"/>
      <c r="AO671" s="10"/>
      <c r="AP671" s="32"/>
      <c r="AQ671" s="10"/>
      <c r="AR671" s="244"/>
      <c r="AS671" s="10"/>
      <c r="AT671" s="32"/>
      <c r="AU671" s="10"/>
      <c r="AV671" s="244"/>
      <c r="AW671" s="10"/>
      <c r="AX671" s="244"/>
      <c r="AY671" s="7"/>
      <c r="AZ671" s="249"/>
      <c r="BA671" s="10"/>
      <c r="BB671" s="244"/>
      <c r="BC671" s="7"/>
      <c r="BD671" s="249"/>
      <c r="BE671" s="7"/>
      <c r="BF671" s="249"/>
      <c r="BG671" s="7"/>
      <c r="BH671" s="8"/>
      <c r="BI671" s="7"/>
      <c r="BJ671" s="249"/>
      <c r="BK671" s="7"/>
      <c r="BL671" s="249"/>
      <c r="BM671" s="7"/>
      <c r="BN671" s="249"/>
      <c r="BO671" s="7"/>
      <c r="BP671" s="249"/>
      <c r="BQ671" s="7"/>
      <c r="BR671" s="8"/>
      <c r="BS671" s="7"/>
      <c r="BT671" s="8"/>
      <c r="BV671" s="41"/>
      <c r="BW671" s="41">
        <f t="shared" si="50"/>
        <v>0</v>
      </c>
      <c r="BX671">
        <f t="shared" si="49"/>
        <v>0</v>
      </c>
      <c r="BZ671" s="39"/>
    </row>
    <row r="672" spans="2:78">
      <c r="B672" s="6"/>
      <c r="C672" s="10"/>
      <c r="D672" s="32"/>
      <c r="E672" s="10"/>
      <c r="F672" s="32"/>
      <c r="G672" s="10"/>
      <c r="H672" s="32"/>
      <c r="I672" s="10"/>
      <c r="J672" s="32"/>
      <c r="K672" s="94"/>
      <c r="L672" s="32"/>
      <c r="M672" s="10"/>
      <c r="N672" s="32"/>
      <c r="O672" s="10"/>
      <c r="P672" s="32"/>
      <c r="Q672" s="10"/>
      <c r="R672" s="32"/>
      <c r="S672" s="10"/>
      <c r="T672" s="32"/>
      <c r="U672" s="10"/>
      <c r="V672" s="32"/>
      <c r="W672" s="10"/>
      <c r="X672" s="32"/>
      <c r="Y672" s="10"/>
      <c r="Z672" s="32"/>
      <c r="AA672" s="10"/>
      <c r="AB672" s="32"/>
      <c r="AC672" s="10"/>
      <c r="AD672" s="32"/>
      <c r="AE672" s="10"/>
      <c r="AF672" s="32"/>
      <c r="AG672" s="10"/>
      <c r="AH672" s="32"/>
      <c r="AI672" s="10"/>
      <c r="AJ672" s="32"/>
      <c r="AK672" s="10"/>
      <c r="AL672" s="32"/>
      <c r="AM672" s="10"/>
      <c r="AN672" s="32"/>
      <c r="AO672" s="10"/>
      <c r="AP672" s="32"/>
      <c r="AQ672" s="10"/>
      <c r="AR672" s="244"/>
      <c r="AS672" s="10"/>
      <c r="AT672" s="32"/>
      <c r="AU672" s="10"/>
      <c r="AV672" s="244"/>
      <c r="AW672" s="10"/>
      <c r="AX672" s="244"/>
      <c r="AY672" s="7"/>
      <c r="AZ672" s="249"/>
      <c r="BA672" s="10"/>
      <c r="BB672" s="244"/>
      <c r="BC672" s="7"/>
      <c r="BD672" s="249"/>
      <c r="BE672" s="7"/>
      <c r="BF672" s="249"/>
      <c r="BG672" s="7"/>
      <c r="BH672" s="8"/>
      <c r="BI672" s="7"/>
      <c r="BJ672" s="249"/>
      <c r="BK672" s="7"/>
      <c r="BL672" s="249"/>
      <c r="BM672" s="7"/>
      <c r="BN672" s="249"/>
      <c r="BO672" s="7"/>
      <c r="BP672" s="249"/>
      <c r="BQ672" s="7"/>
      <c r="BR672" s="8"/>
      <c r="BS672" s="7"/>
      <c r="BT672" s="8"/>
      <c r="BV672" s="41"/>
      <c r="BW672" s="41">
        <f t="shared" si="50"/>
        <v>0</v>
      </c>
      <c r="BX672">
        <f t="shared" si="49"/>
        <v>0</v>
      </c>
      <c r="BZ672" s="39"/>
    </row>
    <row r="673" spans="2:78">
      <c r="B673" s="6"/>
      <c r="C673" s="10"/>
      <c r="D673" s="32"/>
      <c r="E673" s="10"/>
      <c r="F673" s="32"/>
      <c r="G673" s="10"/>
      <c r="H673" s="32"/>
      <c r="I673" s="10"/>
      <c r="J673" s="32"/>
      <c r="K673" s="10"/>
      <c r="L673" s="32"/>
      <c r="M673" s="10"/>
      <c r="N673" s="32"/>
      <c r="O673" s="10"/>
      <c r="P673" s="32"/>
      <c r="Q673" s="10"/>
      <c r="R673" s="32"/>
      <c r="S673" s="10"/>
      <c r="T673" s="32"/>
      <c r="U673" s="10"/>
      <c r="V673" s="32"/>
      <c r="W673" s="10"/>
      <c r="X673" s="32"/>
      <c r="Y673" s="10"/>
      <c r="Z673" s="32"/>
      <c r="AA673" s="10"/>
      <c r="AB673" s="32"/>
      <c r="AC673" s="10"/>
      <c r="AD673" s="32"/>
      <c r="AE673" s="10"/>
      <c r="AF673" s="32"/>
      <c r="AG673" s="10"/>
      <c r="AH673" s="32"/>
      <c r="AI673" s="10"/>
      <c r="AJ673" s="32"/>
      <c r="AK673" s="10"/>
      <c r="AL673" s="32"/>
      <c r="AM673" s="10"/>
      <c r="AN673" s="32"/>
      <c r="AO673" s="10"/>
      <c r="AP673" s="32"/>
      <c r="AQ673" s="10"/>
      <c r="AR673" s="244"/>
      <c r="AS673" s="10"/>
      <c r="AT673" s="32"/>
      <c r="AU673" s="10"/>
      <c r="AV673" s="244"/>
      <c r="AW673" s="10"/>
      <c r="AX673" s="244"/>
      <c r="AY673" s="7"/>
      <c r="AZ673" s="249"/>
      <c r="BA673" s="10"/>
      <c r="BB673" s="244"/>
      <c r="BC673" s="7"/>
      <c r="BD673" s="249"/>
      <c r="BE673" s="7"/>
      <c r="BF673" s="249"/>
      <c r="BG673" s="7"/>
      <c r="BH673" s="8"/>
      <c r="BI673" s="7"/>
      <c r="BJ673" s="249"/>
      <c r="BK673" s="7"/>
      <c r="BL673" s="249"/>
      <c r="BM673" s="7"/>
      <c r="BN673" s="249"/>
      <c r="BO673" s="7"/>
      <c r="BP673" s="249"/>
      <c r="BQ673" s="7"/>
      <c r="BR673" s="8"/>
      <c r="BS673" s="7"/>
      <c r="BT673" s="8"/>
      <c r="BV673" s="41"/>
      <c r="BW673" s="41">
        <f t="shared" si="50"/>
        <v>0</v>
      </c>
      <c r="BX673">
        <f t="shared" si="49"/>
        <v>0</v>
      </c>
      <c r="BZ673" s="39"/>
    </row>
    <row r="674" spans="2:78">
      <c r="B674" s="6"/>
      <c r="C674" s="10"/>
      <c r="D674" s="32"/>
      <c r="E674" s="10"/>
      <c r="F674" s="32"/>
      <c r="G674" s="10"/>
      <c r="H674" s="32"/>
      <c r="I674" s="10"/>
      <c r="J674" s="32"/>
      <c r="K674" s="94"/>
      <c r="L674" s="32"/>
      <c r="M674" s="10"/>
      <c r="N674" s="32"/>
      <c r="O674" s="10"/>
      <c r="P674" s="32"/>
      <c r="Q674" s="10"/>
      <c r="R674" s="32"/>
      <c r="S674" s="10"/>
      <c r="T674" s="32"/>
      <c r="U674" s="10"/>
      <c r="V674" s="32"/>
      <c r="W674" s="10"/>
      <c r="X674" s="32"/>
      <c r="Y674" s="10"/>
      <c r="Z674" s="32"/>
      <c r="AA674" s="10"/>
      <c r="AB674" s="32"/>
      <c r="AC674" s="10"/>
      <c r="AD674" s="32"/>
      <c r="AE674" s="10"/>
      <c r="AF674" s="32"/>
      <c r="AG674" s="10"/>
      <c r="AH674" s="32"/>
      <c r="AI674" s="10"/>
      <c r="AJ674" s="32"/>
      <c r="AK674" s="10"/>
      <c r="AL674" s="32"/>
      <c r="AM674" s="10"/>
      <c r="AN674" s="32"/>
      <c r="AO674" s="10"/>
      <c r="AP674" s="32"/>
      <c r="AQ674" s="10"/>
      <c r="AR674" s="244"/>
      <c r="AS674" s="10"/>
      <c r="AT674" s="32"/>
      <c r="AU674" s="10"/>
      <c r="AV674" s="244"/>
      <c r="AW674" s="10"/>
      <c r="AX674" s="244"/>
      <c r="AY674" s="7"/>
      <c r="AZ674" s="249"/>
      <c r="BA674" s="10"/>
      <c r="BB674" s="244"/>
      <c r="BC674" s="7"/>
      <c r="BD674" s="249"/>
      <c r="BE674" s="7"/>
      <c r="BF674" s="249"/>
      <c r="BG674" s="7"/>
      <c r="BH674" s="8"/>
      <c r="BI674" s="7"/>
      <c r="BJ674" s="249"/>
      <c r="BK674" s="7"/>
      <c r="BL674" s="249"/>
      <c r="BM674" s="7"/>
      <c r="BN674" s="249"/>
      <c r="BO674" s="7"/>
      <c r="BP674" s="249"/>
      <c r="BQ674" s="7"/>
      <c r="BR674" s="8"/>
      <c r="BS674" s="7"/>
      <c r="BT674" s="8"/>
      <c r="BV674" s="41"/>
      <c r="BW674" s="41">
        <f t="shared" si="50"/>
        <v>0</v>
      </c>
      <c r="BX674">
        <f t="shared" si="49"/>
        <v>0</v>
      </c>
      <c r="BZ674" s="39"/>
    </row>
    <row r="675" spans="2:78">
      <c r="B675" s="6"/>
      <c r="C675" s="10"/>
      <c r="D675" s="32"/>
      <c r="E675" s="10"/>
      <c r="F675" s="32"/>
      <c r="G675" s="10"/>
      <c r="H675" s="32"/>
      <c r="I675" s="10"/>
      <c r="J675" s="32"/>
      <c r="K675" s="94"/>
      <c r="L675" s="32"/>
      <c r="M675" s="10"/>
      <c r="N675" s="32"/>
      <c r="O675" s="10"/>
      <c r="P675" s="32"/>
      <c r="Q675" s="10"/>
      <c r="R675" s="32"/>
      <c r="S675" s="10"/>
      <c r="T675" s="32"/>
      <c r="U675" s="10"/>
      <c r="V675" s="32"/>
      <c r="W675" s="10"/>
      <c r="X675" s="32"/>
      <c r="Y675" s="10"/>
      <c r="Z675" s="32"/>
      <c r="AA675" s="10"/>
      <c r="AB675" s="32"/>
      <c r="AC675" s="10"/>
      <c r="AD675" s="32"/>
      <c r="AE675" s="10"/>
      <c r="AF675" s="32"/>
      <c r="AG675" s="10"/>
      <c r="AH675" s="32"/>
      <c r="AI675" s="10"/>
      <c r="AJ675" s="32"/>
      <c r="AK675" s="10"/>
      <c r="AL675" s="32"/>
      <c r="AM675" s="10"/>
      <c r="AN675" s="32"/>
      <c r="AO675" s="10"/>
      <c r="AP675" s="32"/>
      <c r="AQ675" s="10"/>
      <c r="AR675" s="244"/>
      <c r="AS675" s="10"/>
      <c r="AT675" s="32"/>
      <c r="AU675" s="10"/>
      <c r="AV675" s="244"/>
      <c r="AW675" s="10"/>
      <c r="AX675" s="244"/>
      <c r="AY675" s="7"/>
      <c r="AZ675" s="249"/>
      <c r="BA675" s="10"/>
      <c r="BB675" s="244"/>
      <c r="BC675" s="7"/>
      <c r="BD675" s="249"/>
      <c r="BE675" s="7"/>
      <c r="BF675" s="249"/>
      <c r="BG675" s="7"/>
      <c r="BH675" s="8"/>
      <c r="BI675" s="7"/>
      <c r="BJ675" s="249"/>
      <c r="BK675" s="7"/>
      <c r="BL675" s="249"/>
      <c r="BM675" s="7"/>
      <c r="BN675" s="249"/>
      <c r="BO675" s="7"/>
      <c r="BP675" s="249"/>
      <c r="BQ675" s="7"/>
      <c r="BR675" s="8"/>
      <c r="BS675" s="7"/>
      <c r="BT675" s="8"/>
      <c r="BV675" s="41"/>
      <c r="BW675" s="41">
        <f t="shared" si="50"/>
        <v>0</v>
      </c>
      <c r="BX675">
        <f t="shared" si="49"/>
        <v>0</v>
      </c>
    </row>
    <row r="676" spans="2:78">
      <c r="B676" s="6"/>
      <c r="C676" s="10"/>
      <c r="D676" s="32"/>
      <c r="E676" s="10"/>
      <c r="F676" s="32"/>
      <c r="G676" s="10"/>
      <c r="H676" s="32"/>
      <c r="I676" s="10"/>
      <c r="J676" s="32"/>
      <c r="K676" s="10"/>
      <c r="L676" s="32"/>
      <c r="M676" s="10"/>
      <c r="N676" s="32"/>
      <c r="O676" s="10"/>
      <c r="P676" s="32"/>
      <c r="Q676" s="10"/>
      <c r="R676" s="32"/>
      <c r="S676" s="10"/>
      <c r="T676" s="32"/>
      <c r="U676" s="10"/>
      <c r="V676" s="32"/>
      <c r="W676" s="10"/>
      <c r="X676" s="32"/>
      <c r="Y676" s="10"/>
      <c r="Z676" s="32"/>
      <c r="AA676" s="10"/>
      <c r="AB676" s="32"/>
      <c r="AC676" s="10"/>
      <c r="AD676" s="32"/>
      <c r="AE676" s="10"/>
      <c r="AF676" s="32"/>
      <c r="AG676" s="10"/>
      <c r="AH676" s="32"/>
      <c r="AI676" s="10"/>
      <c r="AJ676" s="32"/>
      <c r="AK676" s="10"/>
      <c r="AL676" s="32"/>
      <c r="AM676" s="10"/>
      <c r="AN676" s="32"/>
      <c r="AO676" s="10"/>
      <c r="AP676" s="32"/>
      <c r="AQ676" s="10"/>
      <c r="AR676" s="244"/>
      <c r="AS676" s="10"/>
      <c r="AT676" s="32"/>
      <c r="AU676" s="10"/>
      <c r="AV676" s="244"/>
      <c r="AW676" s="10"/>
      <c r="AX676" s="244"/>
      <c r="AY676" s="7"/>
      <c r="AZ676" s="249"/>
      <c r="BA676" s="10"/>
      <c r="BB676" s="244"/>
      <c r="BC676" s="7"/>
      <c r="BD676" s="249"/>
      <c r="BE676" s="7"/>
      <c r="BF676" s="249"/>
      <c r="BG676" s="7"/>
      <c r="BH676" s="8"/>
      <c r="BI676" s="7"/>
      <c r="BJ676" s="249"/>
      <c r="BK676" s="7"/>
      <c r="BL676" s="249"/>
      <c r="BM676" s="7"/>
      <c r="BN676" s="249"/>
      <c r="BO676" s="7"/>
      <c r="BP676" s="249"/>
      <c r="BQ676" s="7"/>
      <c r="BR676" s="8"/>
      <c r="BS676" s="7"/>
      <c r="BT676" s="8"/>
      <c r="BV676" s="41"/>
      <c r="BW676" s="41">
        <f t="shared" si="50"/>
        <v>0</v>
      </c>
      <c r="BX676">
        <f t="shared" si="49"/>
        <v>0</v>
      </c>
    </row>
    <row r="677" spans="2:78">
      <c r="B677" s="6"/>
      <c r="C677" s="10"/>
      <c r="D677" s="32"/>
      <c r="E677" s="10"/>
      <c r="F677" s="32"/>
      <c r="G677" s="10"/>
      <c r="H677" s="32"/>
      <c r="I677" s="10"/>
      <c r="J677" s="32"/>
      <c r="K677" s="94"/>
      <c r="L677" s="32"/>
      <c r="M677" s="10"/>
      <c r="N677" s="32"/>
      <c r="O677" s="10"/>
      <c r="P677" s="32"/>
      <c r="Q677" s="10"/>
      <c r="R677" s="32"/>
      <c r="S677" s="10"/>
      <c r="T677" s="32"/>
      <c r="U677" s="10"/>
      <c r="V677" s="32"/>
      <c r="W677" s="10"/>
      <c r="X677" s="32"/>
      <c r="Y677" s="10"/>
      <c r="Z677" s="32"/>
      <c r="AA677" s="10"/>
      <c r="AB677" s="32"/>
      <c r="AC677" s="10"/>
      <c r="AD677" s="32"/>
      <c r="AE677" s="10"/>
      <c r="AF677" s="32"/>
      <c r="AG677" s="10"/>
      <c r="AH677" s="32"/>
      <c r="AI677" s="10"/>
      <c r="AJ677" s="32"/>
      <c r="AK677" s="10"/>
      <c r="AL677" s="32"/>
      <c r="AM677" s="10"/>
      <c r="AN677" s="32"/>
      <c r="AO677" s="10"/>
      <c r="AP677" s="32"/>
      <c r="AQ677" s="10"/>
      <c r="AR677" s="244"/>
      <c r="AS677" s="10"/>
      <c r="AT677" s="32"/>
      <c r="AU677" s="10"/>
      <c r="AV677" s="244"/>
      <c r="AW677" s="10"/>
      <c r="AX677" s="244"/>
      <c r="AY677" s="7"/>
      <c r="AZ677" s="249"/>
      <c r="BA677" s="10"/>
      <c r="BB677" s="244"/>
      <c r="BC677" s="7"/>
      <c r="BD677" s="249"/>
      <c r="BE677" s="7"/>
      <c r="BF677" s="249"/>
      <c r="BG677" s="7"/>
      <c r="BH677" s="8"/>
      <c r="BI677" s="7"/>
      <c r="BJ677" s="249"/>
      <c r="BK677" s="7"/>
      <c r="BL677" s="249"/>
      <c r="BM677" s="7"/>
      <c r="BN677" s="249"/>
      <c r="BO677" s="7"/>
      <c r="BP677" s="249"/>
      <c r="BQ677" s="7"/>
      <c r="BR677" s="8"/>
      <c r="BS677" s="7"/>
      <c r="BT677" s="8"/>
      <c r="BV677" s="41"/>
      <c r="BW677" s="41">
        <f t="shared" si="50"/>
        <v>0</v>
      </c>
      <c r="BX677">
        <f t="shared" si="49"/>
        <v>0</v>
      </c>
      <c r="BZ677" s="39"/>
    </row>
    <row r="678" spans="2:78">
      <c r="B678" s="6"/>
      <c r="C678" s="10"/>
      <c r="D678" s="32"/>
      <c r="E678" s="10"/>
      <c r="F678" s="32"/>
      <c r="G678" s="10"/>
      <c r="H678" s="32"/>
      <c r="I678" s="10"/>
      <c r="J678" s="32"/>
      <c r="K678" s="10"/>
      <c r="L678" s="32"/>
      <c r="M678" s="10"/>
      <c r="N678" s="32"/>
      <c r="O678" s="10"/>
      <c r="P678" s="32"/>
      <c r="Q678" s="10"/>
      <c r="R678" s="32"/>
      <c r="S678" s="10"/>
      <c r="T678" s="32"/>
      <c r="U678" s="10"/>
      <c r="V678" s="32"/>
      <c r="W678" s="10"/>
      <c r="X678" s="32"/>
      <c r="Y678" s="10"/>
      <c r="Z678" s="32"/>
      <c r="AA678" s="10"/>
      <c r="AB678" s="32"/>
      <c r="AC678" s="10"/>
      <c r="AD678" s="32"/>
      <c r="AE678" s="10"/>
      <c r="AF678" s="32"/>
      <c r="AG678" s="10"/>
      <c r="AH678" s="32"/>
      <c r="AI678" s="10"/>
      <c r="AJ678" s="32"/>
      <c r="AK678" s="10"/>
      <c r="AL678" s="32"/>
      <c r="AM678" s="10"/>
      <c r="AN678" s="32"/>
      <c r="AO678" s="10"/>
      <c r="AP678" s="32"/>
      <c r="AQ678" s="10"/>
      <c r="AR678" s="244"/>
      <c r="AS678" s="10"/>
      <c r="AT678" s="32"/>
      <c r="AU678" s="10"/>
      <c r="AV678" s="244"/>
      <c r="AW678" s="10"/>
      <c r="AX678" s="244"/>
      <c r="AY678" s="7"/>
      <c r="AZ678" s="249"/>
      <c r="BA678" s="10"/>
      <c r="BB678" s="244"/>
      <c r="BC678" s="7"/>
      <c r="BD678" s="249"/>
      <c r="BE678" s="7"/>
      <c r="BF678" s="249"/>
      <c r="BG678" s="7"/>
      <c r="BH678" s="8"/>
      <c r="BI678" s="7"/>
      <c r="BJ678" s="249"/>
      <c r="BK678" s="7"/>
      <c r="BL678" s="249"/>
      <c r="BM678" s="7"/>
      <c r="BN678" s="249"/>
      <c r="BO678" s="7"/>
      <c r="BP678" s="249"/>
      <c r="BQ678" s="7"/>
      <c r="BR678" s="8"/>
      <c r="BS678" s="7"/>
      <c r="BT678" s="8"/>
      <c r="BV678" s="41"/>
      <c r="BW678" s="41">
        <f t="shared" si="50"/>
        <v>0</v>
      </c>
      <c r="BX678">
        <f t="shared" si="49"/>
        <v>0</v>
      </c>
    </row>
    <row r="679" spans="2:78">
      <c r="B679" s="6"/>
      <c r="C679" s="10"/>
      <c r="D679" s="32"/>
      <c r="E679" s="10"/>
      <c r="F679" s="32"/>
      <c r="G679" s="10"/>
      <c r="H679" s="32"/>
      <c r="I679" s="10"/>
      <c r="J679" s="32"/>
      <c r="K679" s="10"/>
      <c r="L679" s="32"/>
      <c r="M679" s="10"/>
      <c r="N679" s="32"/>
      <c r="O679" s="10"/>
      <c r="P679" s="32"/>
      <c r="Q679" s="10"/>
      <c r="R679" s="32"/>
      <c r="S679" s="10"/>
      <c r="T679" s="32"/>
      <c r="U679" s="10"/>
      <c r="V679" s="32"/>
      <c r="W679" s="10"/>
      <c r="X679" s="32"/>
      <c r="Y679" s="10"/>
      <c r="Z679" s="32"/>
      <c r="AA679" s="10"/>
      <c r="AB679" s="32"/>
      <c r="AC679" s="10"/>
      <c r="AD679" s="32"/>
      <c r="AE679" s="10"/>
      <c r="AF679" s="32"/>
      <c r="AG679" s="10"/>
      <c r="AH679" s="32"/>
      <c r="AI679" s="10"/>
      <c r="AJ679" s="32"/>
      <c r="AK679" s="10"/>
      <c r="AL679" s="32"/>
      <c r="AM679" s="10"/>
      <c r="AN679" s="32"/>
      <c r="AO679" s="10"/>
      <c r="AP679" s="32"/>
      <c r="AQ679" s="10"/>
      <c r="AR679" s="244"/>
      <c r="AS679" s="10"/>
      <c r="AT679" s="32"/>
      <c r="AU679" s="10"/>
      <c r="AV679" s="244"/>
      <c r="AW679" s="10"/>
      <c r="AX679" s="244"/>
      <c r="AY679" s="7"/>
      <c r="AZ679" s="249"/>
      <c r="BA679" s="10"/>
      <c r="BB679" s="244"/>
      <c r="BC679" s="7"/>
      <c r="BD679" s="249"/>
      <c r="BE679" s="7"/>
      <c r="BF679" s="249"/>
      <c r="BG679" s="7"/>
      <c r="BH679" s="8"/>
      <c r="BI679" s="7"/>
      <c r="BJ679" s="249"/>
      <c r="BK679" s="7"/>
      <c r="BL679" s="249"/>
      <c r="BM679" s="7"/>
      <c r="BN679" s="249"/>
      <c r="BO679" s="7"/>
      <c r="BP679" s="249"/>
      <c r="BQ679" s="7"/>
      <c r="BR679" s="8"/>
      <c r="BS679" s="7"/>
      <c r="BT679" s="8"/>
      <c r="BV679" s="41"/>
      <c r="BW679" s="41">
        <f t="shared" si="50"/>
        <v>0</v>
      </c>
      <c r="BX679">
        <f t="shared" ref="BX679:BX705" si="51">COUNT(C679:BT679)/2</f>
        <v>0</v>
      </c>
    </row>
    <row r="680" spans="2:78">
      <c r="B680" s="6"/>
      <c r="C680" s="10"/>
      <c r="D680" s="32"/>
      <c r="E680" s="10"/>
      <c r="F680" s="32"/>
      <c r="G680" s="10"/>
      <c r="H680" s="32"/>
      <c r="I680" s="10"/>
      <c r="J680" s="32"/>
      <c r="K680" s="10"/>
      <c r="L680" s="32"/>
      <c r="M680" s="10"/>
      <c r="N680" s="32"/>
      <c r="O680" s="10"/>
      <c r="P680" s="32"/>
      <c r="Q680" s="10"/>
      <c r="R680" s="32"/>
      <c r="S680" s="10"/>
      <c r="T680" s="32"/>
      <c r="U680" s="10"/>
      <c r="V680" s="32"/>
      <c r="W680" s="10"/>
      <c r="X680" s="32"/>
      <c r="Y680" s="10"/>
      <c r="Z680" s="32"/>
      <c r="AA680" s="10"/>
      <c r="AB680" s="32"/>
      <c r="AC680" s="10"/>
      <c r="AD680" s="32"/>
      <c r="AE680" s="10"/>
      <c r="AF680" s="32"/>
      <c r="AG680" s="10"/>
      <c r="AH680" s="32"/>
      <c r="AI680" s="10"/>
      <c r="AJ680" s="32"/>
      <c r="AK680" s="10"/>
      <c r="AL680" s="32"/>
      <c r="AM680" s="10"/>
      <c r="AN680" s="32"/>
      <c r="AO680" s="10"/>
      <c r="AP680" s="32"/>
      <c r="AQ680" s="10"/>
      <c r="AR680" s="244"/>
      <c r="AS680" s="10"/>
      <c r="AT680" s="32"/>
      <c r="AU680" s="10"/>
      <c r="AV680" s="244"/>
      <c r="AW680" s="10"/>
      <c r="AX680" s="244"/>
      <c r="AY680" s="7"/>
      <c r="AZ680" s="249"/>
      <c r="BA680" s="10"/>
      <c r="BB680" s="244"/>
      <c r="BC680" s="7"/>
      <c r="BD680" s="249"/>
      <c r="BE680" s="7"/>
      <c r="BF680" s="249"/>
      <c r="BG680" s="7"/>
      <c r="BH680" s="8"/>
      <c r="BI680" s="7"/>
      <c r="BJ680" s="249"/>
      <c r="BK680" s="7"/>
      <c r="BL680" s="249"/>
      <c r="BM680" s="7"/>
      <c r="BN680" s="249"/>
      <c r="BO680" s="7"/>
      <c r="BP680" s="249"/>
      <c r="BQ680" s="7"/>
      <c r="BR680" s="8"/>
      <c r="BS680" s="7"/>
      <c r="BT680" s="8"/>
      <c r="BV680" s="41"/>
      <c r="BW680" s="41">
        <f t="shared" si="50"/>
        <v>0</v>
      </c>
      <c r="BX680">
        <f t="shared" si="51"/>
        <v>0</v>
      </c>
    </row>
    <row r="681" spans="2:78">
      <c r="B681" s="6"/>
      <c r="C681" s="10"/>
      <c r="D681" s="32"/>
      <c r="E681" s="10"/>
      <c r="F681" s="32"/>
      <c r="G681" s="10"/>
      <c r="H681" s="32"/>
      <c r="I681" s="10"/>
      <c r="J681" s="32"/>
      <c r="K681" s="94"/>
      <c r="L681" s="32"/>
      <c r="M681" s="10"/>
      <c r="N681" s="32"/>
      <c r="O681" s="10"/>
      <c r="P681" s="32"/>
      <c r="Q681" s="10"/>
      <c r="R681" s="32"/>
      <c r="S681" s="10"/>
      <c r="T681" s="32"/>
      <c r="U681" s="10"/>
      <c r="V681" s="32"/>
      <c r="W681" s="10"/>
      <c r="X681" s="32"/>
      <c r="Y681" s="10"/>
      <c r="Z681" s="32"/>
      <c r="AA681" s="10"/>
      <c r="AB681" s="32"/>
      <c r="AC681" s="10"/>
      <c r="AD681" s="32"/>
      <c r="AE681" s="10"/>
      <c r="AF681" s="32"/>
      <c r="AG681" s="10"/>
      <c r="AH681" s="32"/>
      <c r="AI681" s="10"/>
      <c r="AJ681" s="32"/>
      <c r="AK681" s="10"/>
      <c r="AL681" s="32"/>
      <c r="AM681" s="10"/>
      <c r="AN681" s="32"/>
      <c r="AO681" s="10"/>
      <c r="AP681" s="32"/>
      <c r="AQ681" s="10"/>
      <c r="AR681" s="244"/>
      <c r="AS681" s="10"/>
      <c r="AT681" s="32"/>
      <c r="AU681" s="10"/>
      <c r="AV681" s="244"/>
      <c r="AW681" s="10"/>
      <c r="AX681" s="244"/>
      <c r="AY681" s="7"/>
      <c r="AZ681" s="249"/>
      <c r="BA681" s="10"/>
      <c r="BB681" s="244"/>
      <c r="BC681" s="7"/>
      <c r="BD681" s="249"/>
      <c r="BE681" s="7"/>
      <c r="BF681" s="249"/>
      <c r="BG681" s="7"/>
      <c r="BH681" s="8"/>
      <c r="BI681" s="7"/>
      <c r="BJ681" s="249"/>
      <c r="BK681" s="7"/>
      <c r="BL681" s="249"/>
      <c r="BM681" s="7"/>
      <c r="BN681" s="249"/>
      <c r="BO681" s="7"/>
      <c r="BP681" s="249"/>
      <c r="BQ681" s="7"/>
      <c r="BR681" s="8"/>
      <c r="BS681" s="7"/>
      <c r="BT681" s="8"/>
      <c r="BV681" s="41"/>
      <c r="BW681" s="41">
        <f t="shared" si="50"/>
        <v>0</v>
      </c>
      <c r="BX681">
        <f t="shared" si="51"/>
        <v>0</v>
      </c>
      <c r="BZ681" s="39"/>
    </row>
    <row r="682" spans="2:78">
      <c r="B682" s="6"/>
      <c r="C682" s="10"/>
      <c r="D682" s="32"/>
      <c r="E682" s="10"/>
      <c r="F682" s="32"/>
      <c r="G682" s="10"/>
      <c r="H682" s="32"/>
      <c r="I682" s="10"/>
      <c r="J682" s="32"/>
      <c r="K682" s="94"/>
      <c r="L682" s="32"/>
      <c r="M682" s="10"/>
      <c r="N682" s="32"/>
      <c r="O682" s="10"/>
      <c r="P682" s="32"/>
      <c r="Q682" s="10"/>
      <c r="R682" s="32"/>
      <c r="S682" s="10"/>
      <c r="T682" s="32"/>
      <c r="U682" s="10"/>
      <c r="V682" s="32"/>
      <c r="W682" s="10"/>
      <c r="X682" s="32"/>
      <c r="Y682" s="10"/>
      <c r="Z682" s="32"/>
      <c r="AA682" s="10"/>
      <c r="AB682" s="32"/>
      <c r="AC682" s="10"/>
      <c r="AD682" s="32"/>
      <c r="AE682" s="10"/>
      <c r="AF682" s="32"/>
      <c r="AG682" s="10"/>
      <c r="AH682" s="32"/>
      <c r="AI682" s="10"/>
      <c r="AJ682" s="32"/>
      <c r="AK682" s="10"/>
      <c r="AL682" s="32"/>
      <c r="AM682" s="10"/>
      <c r="AN682" s="32"/>
      <c r="AO682" s="10"/>
      <c r="AP682" s="32"/>
      <c r="AQ682" s="10"/>
      <c r="AR682" s="244"/>
      <c r="AS682" s="10"/>
      <c r="AT682" s="32"/>
      <c r="AU682" s="10"/>
      <c r="AV682" s="244"/>
      <c r="AW682" s="10"/>
      <c r="AX682" s="244"/>
      <c r="AY682" s="7"/>
      <c r="AZ682" s="249"/>
      <c r="BA682" s="10"/>
      <c r="BB682" s="244"/>
      <c r="BC682" s="7"/>
      <c r="BD682" s="249"/>
      <c r="BE682" s="7"/>
      <c r="BF682" s="249"/>
      <c r="BG682" s="7"/>
      <c r="BH682" s="8"/>
      <c r="BI682" s="7"/>
      <c r="BJ682" s="249"/>
      <c r="BK682" s="7"/>
      <c r="BL682" s="249"/>
      <c r="BM682" s="7"/>
      <c r="BN682" s="249"/>
      <c r="BO682" s="7"/>
      <c r="BP682" s="249"/>
      <c r="BQ682" s="7"/>
      <c r="BR682" s="8"/>
      <c r="BS682" s="7"/>
      <c r="BT682" s="8"/>
      <c r="BV682" s="41"/>
      <c r="BW682" s="41">
        <f t="shared" si="50"/>
        <v>0</v>
      </c>
      <c r="BX682">
        <f t="shared" si="51"/>
        <v>0</v>
      </c>
      <c r="BZ682" s="39"/>
    </row>
    <row r="683" spans="2:78">
      <c r="B683" s="6"/>
      <c r="C683" s="10"/>
      <c r="D683" s="32"/>
      <c r="E683" s="10"/>
      <c r="F683" s="32"/>
      <c r="G683" s="10"/>
      <c r="H683" s="32"/>
      <c r="I683" s="10"/>
      <c r="J683" s="32"/>
      <c r="K683" s="94"/>
      <c r="L683" s="32"/>
      <c r="M683" s="10"/>
      <c r="N683" s="32"/>
      <c r="O683" s="10"/>
      <c r="P683" s="32"/>
      <c r="Q683" s="10"/>
      <c r="R683" s="32"/>
      <c r="S683" s="10"/>
      <c r="T683" s="32"/>
      <c r="U683" s="10"/>
      <c r="V683" s="32"/>
      <c r="W683" s="10"/>
      <c r="X683" s="32"/>
      <c r="Y683" s="10"/>
      <c r="Z683" s="32"/>
      <c r="AA683" s="10"/>
      <c r="AB683" s="32"/>
      <c r="AC683" s="10"/>
      <c r="AD683" s="32"/>
      <c r="AE683" s="10"/>
      <c r="AF683" s="32"/>
      <c r="AG683" s="10"/>
      <c r="AH683" s="32"/>
      <c r="AI683" s="10"/>
      <c r="AJ683" s="32"/>
      <c r="AK683" s="10"/>
      <c r="AL683" s="32"/>
      <c r="AM683" s="10"/>
      <c r="AN683" s="32"/>
      <c r="AO683" s="10"/>
      <c r="AP683" s="32"/>
      <c r="AQ683" s="10"/>
      <c r="AR683" s="244"/>
      <c r="AS683" s="10"/>
      <c r="AT683" s="32"/>
      <c r="AU683" s="10"/>
      <c r="AV683" s="244"/>
      <c r="AW683" s="10"/>
      <c r="AX683" s="244"/>
      <c r="AY683" s="7"/>
      <c r="AZ683" s="249"/>
      <c r="BA683" s="10"/>
      <c r="BB683" s="244"/>
      <c r="BC683" s="7"/>
      <c r="BD683" s="249"/>
      <c r="BE683" s="7"/>
      <c r="BF683" s="249"/>
      <c r="BG683" s="7"/>
      <c r="BH683" s="8"/>
      <c r="BI683" s="7"/>
      <c r="BJ683" s="249"/>
      <c r="BK683" s="7"/>
      <c r="BL683" s="249"/>
      <c r="BM683" s="7"/>
      <c r="BN683" s="249"/>
      <c r="BO683" s="7"/>
      <c r="BP683" s="249"/>
      <c r="BQ683" s="7"/>
      <c r="BR683" s="8"/>
      <c r="BS683" s="7"/>
      <c r="BT683" s="8"/>
      <c r="BV683" s="41"/>
      <c r="BW683" s="41">
        <f t="shared" si="50"/>
        <v>0</v>
      </c>
      <c r="BX683">
        <f t="shared" si="51"/>
        <v>0</v>
      </c>
      <c r="BZ683" s="39"/>
    </row>
    <row r="684" spans="2:78">
      <c r="B684" s="6"/>
      <c r="C684" s="10"/>
      <c r="D684" s="32"/>
      <c r="E684" s="10"/>
      <c r="F684" s="32"/>
      <c r="G684" s="10"/>
      <c r="H684" s="32"/>
      <c r="I684" s="10"/>
      <c r="J684" s="32"/>
      <c r="K684" s="10"/>
      <c r="L684" s="32"/>
      <c r="M684" s="10"/>
      <c r="N684" s="32"/>
      <c r="O684" s="10"/>
      <c r="P684" s="32"/>
      <c r="Q684" s="10"/>
      <c r="R684" s="32"/>
      <c r="S684" s="10"/>
      <c r="T684" s="32"/>
      <c r="U684" s="10"/>
      <c r="V684" s="32"/>
      <c r="W684" s="10"/>
      <c r="X684" s="32"/>
      <c r="Y684" s="10"/>
      <c r="Z684" s="32"/>
      <c r="AA684" s="10"/>
      <c r="AB684" s="32"/>
      <c r="AC684" s="10"/>
      <c r="AD684" s="32"/>
      <c r="AE684" s="10"/>
      <c r="AF684" s="32"/>
      <c r="AG684" s="10"/>
      <c r="AH684" s="32"/>
      <c r="AI684" s="10"/>
      <c r="AJ684" s="32"/>
      <c r="AK684" s="10"/>
      <c r="AL684" s="32"/>
      <c r="AM684" s="10"/>
      <c r="AN684" s="32"/>
      <c r="AO684" s="10"/>
      <c r="AP684" s="32"/>
      <c r="AQ684" s="10"/>
      <c r="AR684" s="244"/>
      <c r="AS684" s="10"/>
      <c r="AT684" s="32"/>
      <c r="AU684" s="10"/>
      <c r="AV684" s="244"/>
      <c r="AW684" s="10"/>
      <c r="AX684" s="244"/>
      <c r="AY684" s="7"/>
      <c r="AZ684" s="249"/>
      <c r="BA684" s="10"/>
      <c r="BB684" s="244"/>
      <c r="BC684" s="7"/>
      <c r="BD684" s="249"/>
      <c r="BE684" s="7"/>
      <c r="BF684" s="249"/>
      <c r="BG684" s="7"/>
      <c r="BH684" s="8"/>
      <c r="BI684" s="7"/>
      <c r="BJ684" s="249"/>
      <c r="BK684" s="7"/>
      <c r="BL684" s="249"/>
      <c r="BM684" s="7"/>
      <c r="BN684" s="249"/>
      <c r="BO684" s="7"/>
      <c r="BP684" s="249"/>
      <c r="BQ684" s="7"/>
      <c r="BR684" s="8"/>
      <c r="BS684" s="7"/>
      <c r="BT684" s="8"/>
      <c r="BV684" s="41"/>
      <c r="BW684" s="41">
        <f t="shared" si="50"/>
        <v>0</v>
      </c>
      <c r="BX684">
        <f t="shared" si="51"/>
        <v>0</v>
      </c>
    </row>
    <row r="685" spans="2:78">
      <c r="B685" s="6"/>
      <c r="C685" s="10"/>
      <c r="D685" s="32"/>
      <c r="E685" s="10"/>
      <c r="F685" s="32"/>
      <c r="G685" s="10"/>
      <c r="H685" s="32"/>
      <c r="I685" s="10"/>
      <c r="J685" s="32"/>
      <c r="K685" s="94"/>
      <c r="L685" s="32"/>
      <c r="M685" s="10"/>
      <c r="N685" s="32"/>
      <c r="O685" s="10"/>
      <c r="P685" s="32"/>
      <c r="Q685" s="10"/>
      <c r="R685" s="32"/>
      <c r="S685" s="10"/>
      <c r="T685" s="32"/>
      <c r="U685" s="10"/>
      <c r="V685" s="32"/>
      <c r="W685" s="10"/>
      <c r="X685" s="32"/>
      <c r="Y685" s="10"/>
      <c r="Z685" s="32"/>
      <c r="AA685" s="10"/>
      <c r="AB685" s="32"/>
      <c r="AC685" s="10"/>
      <c r="AD685" s="32"/>
      <c r="AE685" s="10"/>
      <c r="AF685" s="32"/>
      <c r="AG685" s="10"/>
      <c r="AH685" s="32"/>
      <c r="AI685" s="10"/>
      <c r="AJ685" s="32"/>
      <c r="AK685" s="10"/>
      <c r="AL685" s="32"/>
      <c r="AM685" s="10"/>
      <c r="AN685" s="32"/>
      <c r="AO685" s="10"/>
      <c r="AP685" s="32"/>
      <c r="AQ685" s="10"/>
      <c r="AR685" s="244"/>
      <c r="AS685" s="10"/>
      <c r="AT685" s="32"/>
      <c r="AU685" s="10"/>
      <c r="AV685" s="244"/>
      <c r="AW685" s="10"/>
      <c r="AX685" s="244"/>
      <c r="AY685" s="7"/>
      <c r="AZ685" s="249"/>
      <c r="BA685" s="10"/>
      <c r="BB685" s="244"/>
      <c r="BC685" s="7"/>
      <c r="BD685" s="249"/>
      <c r="BE685" s="7"/>
      <c r="BF685" s="249"/>
      <c r="BG685" s="7"/>
      <c r="BH685" s="8"/>
      <c r="BI685" s="7"/>
      <c r="BJ685" s="249"/>
      <c r="BK685" s="7"/>
      <c r="BL685" s="249"/>
      <c r="BM685" s="7"/>
      <c r="BN685" s="249"/>
      <c r="BO685" s="7"/>
      <c r="BP685" s="249"/>
      <c r="BQ685" s="7"/>
      <c r="BR685" s="8"/>
      <c r="BS685" s="7"/>
      <c r="BT685" s="8"/>
      <c r="BV685" s="41"/>
      <c r="BW685" s="41">
        <f t="shared" si="50"/>
        <v>0</v>
      </c>
      <c r="BX685">
        <f t="shared" si="51"/>
        <v>0</v>
      </c>
      <c r="BZ685" s="39"/>
    </row>
    <row r="686" spans="2:78">
      <c r="B686" s="6"/>
      <c r="C686" s="10"/>
      <c r="D686" s="32"/>
      <c r="E686" s="10"/>
      <c r="F686" s="32"/>
      <c r="G686" s="10"/>
      <c r="H686" s="32"/>
      <c r="I686" s="10"/>
      <c r="J686" s="32"/>
      <c r="K686" s="94"/>
      <c r="L686" s="32"/>
      <c r="M686" s="10"/>
      <c r="N686" s="32"/>
      <c r="O686" s="10"/>
      <c r="P686" s="32"/>
      <c r="Q686" s="10"/>
      <c r="R686" s="32"/>
      <c r="S686" s="10"/>
      <c r="T686" s="32"/>
      <c r="U686" s="10"/>
      <c r="V686" s="32"/>
      <c r="W686" s="10"/>
      <c r="X686" s="32"/>
      <c r="Y686" s="10"/>
      <c r="Z686" s="32"/>
      <c r="AA686" s="10"/>
      <c r="AB686" s="32"/>
      <c r="AC686" s="10"/>
      <c r="AD686" s="32"/>
      <c r="AE686" s="10"/>
      <c r="AF686" s="32"/>
      <c r="AG686" s="10"/>
      <c r="AH686" s="32"/>
      <c r="AI686" s="10"/>
      <c r="AJ686" s="32"/>
      <c r="AK686" s="10"/>
      <c r="AL686" s="32"/>
      <c r="AM686" s="10"/>
      <c r="AN686" s="32"/>
      <c r="AO686" s="10"/>
      <c r="AP686" s="32"/>
      <c r="AQ686" s="10"/>
      <c r="AR686" s="244"/>
      <c r="AS686" s="10"/>
      <c r="AT686" s="32"/>
      <c r="AU686" s="10"/>
      <c r="AV686" s="244"/>
      <c r="AW686" s="10"/>
      <c r="AX686" s="244"/>
      <c r="AY686" s="7"/>
      <c r="AZ686" s="249"/>
      <c r="BA686" s="10"/>
      <c r="BB686" s="244"/>
      <c r="BC686" s="7"/>
      <c r="BD686" s="249"/>
      <c r="BE686" s="7"/>
      <c r="BF686" s="249"/>
      <c r="BG686" s="7"/>
      <c r="BH686" s="8"/>
      <c r="BI686" s="7"/>
      <c r="BJ686" s="249"/>
      <c r="BK686" s="7"/>
      <c r="BL686" s="249"/>
      <c r="BM686" s="7"/>
      <c r="BN686" s="249"/>
      <c r="BO686" s="7"/>
      <c r="BP686" s="249"/>
      <c r="BQ686" s="7"/>
      <c r="BR686" s="8"/>
      <c r="BS686" s="7"/>
      <c r="BT686" s="8"/>
      <c r="BV686" s="41"/>
      <c r="BW686" s="41">
        <f t="shared" si="50"/>
        <v>0</v>
      </c>
      <c r="BX686">
        <f t="shared" si="51"/>
        <v>0</v>
      </c>
      <c r="BZ686" s="39"/>
    </row>
    <row r="687" spans="2:78">
      <c r="B687" s="6"/>
      <c r="C687" s="10"/>
      <c r="D687" s="32"/>
      <c r="E687" s="10"/>
      <c r="F687" s="32"/>
      <c r="G687" s="10"/>
      <c r="H687" s="32"/>
      <c r="I687" s="10"/>
      <c r="J687" s="32"/>
      <c r="K687" s="10"/>
      <c r="L687" s="32"/>
      <c r="M687" s="10"/>
      <c r="N687" s="32"/>
      <c r="O687" s="10"/>
      <c r="P687" s="32"/>
      <c r="Q687" s="10"/>
      <c r="R687" s="32"/>
      <c r="S687" s="10"/>
      <c r="T687" s="32"/>
      <c r="U687" s="10"/>
      <c r="V687" s="32"/>
      <c r="W687" s="10"/>
      <c r="X687" s="32"/>
      <c r="Y687" s="10"/>
      <c r="Z687" s="32"/>
      <c r="AA687" s="10"/>
      <c r="AB687" s="32"/>
      <c r="AC687" s="10"/>
      <c r="AD687" s="32"/>
      <c r="AE687" s="10"/>
      <c r="AF687" s="32"/>
      <c r="AG687" s="10"/>
      <c r="AH687" s="32"/>
      <c r="AI687" s="10"/>
      <c r="AJ687" s="32"/>
      <c r="AK687" s="10"/>
      <c r="AL687" s="32"/>
      <c r="AM687" s="10"/>
      <c r="AN687" s="32"/>
      <c r="AO687" s="10"/>
      <c r="AP687" s="32"/>
      <c r="AQ687" s="10"/>
      <c r="AR687" s="244"/>
      <c r="AS687" s="10"/>
      <c r="AT687" s="32"/>
      <c r="AU687" s="10"/>
      <c r="AV687" s="244"/>
      <c r="AW687" s="10"/>
      <c r="AX687" s="244"/>
      <c r="AY687" s="7"/>
      <c r="AZ687" s="249"/>
      <c r="BA687" s="10"/>
      <c r="BB687" s="244"/>
      <c r="BC687" s="7"/>
      <c r="BD687" s="249"/>
      <c r="BE687" s="7"/>
      <c r="BF687" s="249"/>
      <c r="BG687" s="7"/>
      <c r="BH687" s="8"/>
      <c r="BI687" s="7"/>
      <c r="BJ687" s="249"/>
      <c r="BK687" s="7"/>
      <c r="BL687" s="249"/>
      <c r="BM687" s="7"/>
      <c r="BN687" s="249"/>
      <c r="BO687" s="7"/>
      <c r="BP687" s="249"/>
      <c r="BQ687" s="7"/>
      <c r="BR687" s="8"/>
      <c r="BS687" s="7"/>
      <c r="BT687" s="8"/>
      <c r="BV687" s="41"/>
      <c r="BW687" s="41">
        <f t="shared" si="50"/>
        <v>0</v>
      </c>
      <c r="BX687">
        <f t="shared" si="51"/>
        <v>0</v>
      </c>
    </row>
    <row r="688" spans="2:78">
      <c r="B688" s="6"/>
      <c r="C688" s="10"/>
      <c r="D688" s="32"/>
      <c r="E688" s="10"/>
      <c r="F688" s="32"/>
      <c r="G688" s="10"/>
      <c r="H688" s="32"/>
      <c r="I688" s="10"/>
      <c r="J688" s="32"/>
      <c r="K688" s="10"/>
      <c r="L688" s="32"/>
      <c r="M688" s="10"/>
      <c r="N688" s="32"/>
      <c r="O688" s="10"/>
      <c r="P688" s="32"/>
      <c r="Q688" s="10"/>
      <c r="R688" s="32"/>
      <c r="S688" s="10"/>
      <c r="T688" s="32"/>
      <c r="U688" s="10"/>
      <c r="V688" s="32"/>
      <c r="W688" s="10"/>
      <c r="X688" s="32"/>
      <c r="Y688" s="10"/>
      <c r="Z688" s="32"/>
      <c r="AA688" s="10"/>
      <c r="AB688" s="32"/>
      <c r="AC688" s="10"/>
      <c r="AD688" s="32"/>
      <c r="AE688" s="10"/>
      <c r="AF688" s="32"/>
      <c r="AG688" s="10"/>
      <c r="AH688" s="32"/>
      <c r="AI688" s="10"/>
      <c r="AJ688" s="32"/>
      <c r="AK688" s="10"/>
      <c r="AL688" s="32"/>
      <c r="AM688" s="10"/>
      <c r="AN688" s="32"/>
      <c r="AO688" s="10"/>
      <c r="AP688" s="32"/>
      <c r="AQ688" s="10"/>
      <c r="AR688" s="244"/>
      <c r="AS688" s="10"/>
      <c r="AT688" s="32"/>
      <c r="AU688" s="10"/>
      <c r="AV688" s="244"/>
      <c r="AW688" s="10"/>
      <c r="AX688" s="244"/>
      <c r="AY688" s="7"/>
      <c r="AZ688" s="249"/>
      <c r="BA688" s="10"/>
      <c r="BB688" s="244"/>
      <c r="BC688" s="7"/>
      <c r="BD688" s="249"/>
      <c r="BE688" s="7"/>
      <c r="BF688" s="249"/>
      <c r="BG688" s="7"/>
      <c r="BH688" s="8"/>
      <c r="BI688" s="7"/>
      <c r="BJ688" s="249"/>
      <c r="BK688" s="7"/>
      <c r="BL688" s="249"/>
      <c r="BM688" s="7"/>
      <c r="BN688" s="249"/>
      <c r="BO688" s="7"/>
      <c r="BP688" s="249"/>
      <c r="BQ688" s="7"/>
      <c r="BR688" s="8"/>
      <c r="BS688" s="7"/>
      <c r="BT688" s="8"/>
      <c r="BV688" s="41"/>
      <c r="BW688" s="41">
        <f t="shared" si="50"/>
        <v>0</v>
      </c>
      <c r="BX688">
        <f t="shared" si="51"/>
        <v>0</v>
      </c>
    </row>
    <row r="689" spans="2:78">
      <c r="B689" s="6"/>
      <c r="C689" s="10"/>
      <c r="D689" s="32"/>
      <c r="E689" s="10"/>
      <c r="F689" s="32"/>
      <c r="G689" s="10"/>
      <c r="H689" s="32"/>
      <c r="I689" s="10"/>
      <c r="J689" s="32"/>
      <c r="K689" s="94"/>
      <c r="L689" s="32"/>
      <c r="M689" s="10"/>
      <c r="N689" s="32"/>
      <c r="O689" s="10"/>
      <c r="P689" s="32"/>
      <c r="Q689" s="10"/>
      <c r="R689" s="32"/>
      <c r="S689" s="10"/>
      <c r="T689" s="32"/>
      <c r="U689" s="10"/>
      <c r="V689" s="32"/>
      <c r="W689" s="10"/>
      <c r="X689" s="32"/>
      <c r="Y689" s="10"/>
      <c r="Z689" s="32"/>
      <c r="AA689" s="10"/>
      <c r="AB689" s="32"/>
      <c r="AC689" s="10"/>
      <c r="AD689" s="32"/>
      <c r="AE689" s="10"/>
      <c r="AF689" s="32"/>
      <c r="AG689" s="10"/>
      <c r="AH689" s="32"/>
      <c r="AI689" s="10"/>
      <c r="AJ689" s="32"/>
      <c r="AK689" s="10"/>
      <c r="AL689" s="32"/>
      <c r="AM689" s="10"/>
      <c r="AN689" s="32"/>
      <c r="AO689" s="10"/>
      <c r="AP689" s="32"/>
      <c r="AQ689" s="10"/>
      <c r="AR689" s="244"/>
      <c r="AS689" s="10"/>
      <c r="AT689" s="32"/>
      <c r="AU689" s="10"/>
      <c r="AV689" s="244"/>
      <c r="AW689" s="10"/>
      <c r="AX689" s="244"/>
      <c r="AY689" s="7"/>
      <c r="AZ689" s="249"/>
      <c r="BA689" s="10"/>
      <c r="BB689" s="244"/>
      <c r="BC689" s="7"/>
      <c r="BD689" s="249"/>
      <c r="BE689" s="7"/>
      <c r="BF689" s="249"/>
      <c r="BG689" s="7"/>
      <c r="BH689" s="8"/>
      <c r="BI689" s="7"/>
      <c r="BJ689" s="249"/>
      <c r="BK689" s="7"/>
      <c r="BL689" s="249"/>
      <c r="BM689" s="7"/>
      <c r="BN689" s="249"/>
      <c r="BO689" s="7"/>
      <c r="BP689" s="249"/>
      <c r="BQ689" s="7"/>
      <c r="BR689" s="8"/>
      <c r="BS689" s="7"/>
      <c r="BT689" s="8"/>
      <c r="BV689" s="41"/>
      <c r="BW689" s="41">
        <f t="shared" si="50"/>
        <v>0</v>
      </c>
      <c r="BX689">
        <f t="shared" si="51"/>
        <v>0</v>
      </c>
      <c r="BZ689" s="39"/>
    </row>
    <row r="690" spans="2:78">
      <c r="B690" s="6"/>
      <c r="C690" s="10"/>
      <c r="D690" s="32"/>
      <c r="E690" s="10"/>
      <c r="F690" s="32"/>
      <c r="G690" s="10"/>
      <c r="H690" s="32"/>
      <c r="I690" s="10"/>
      <c r="J690" s="32"/>
      <c r="K690" s="10"/>
      <c r="L690" s="32"/>
      <c r="M690" s="10"/>
      <c r="N690" s="32"/>
      <c r="O690" s="10"/>
      <c r="P690" s="32"/>
      <c r="Q690" s="10"/>
      <c r="R690" s="32"/>
      <c r="S690" s="10"/>
      <c r="T690" s="32"/>
      <c r="U690" s="10"/>
      <c r="V690" s="32"/>
      <c r="W690" s="10"/>
      <c r="X690" s="32"/>
      <c r="Y690" s="10"/>
      <c r="Z690" s="32"/>
      <c r="AA690" s="10"/>
      <c r="AB690" s="32"/>
      <c r="AC690" s="10"/>
      <c r="AD690" s="32"/>
      <c r="AE690" s="10"/>
      <c r="AF690" s="32"/>
      <c r="AG690" s="10"/>
      <c r="AH690" s="32"/>
      <c r="AI690" s="10"/>
      <c r="AJ690" s="32"/>
      <c r="AK690" s="10"/>
      <c r="AL690" s="32"/>
      <c r="AM690" s="10"/>
      <c r="AN690" s="32"/>
      <c r="AO690" s="10"/>
      <c r="AP690" s="32"/>
      <c r="AQ690" s="10"/>
      <c r="AR690" s="244"/>
      <c r="AS690" s="10"/>
      <c r="AT690" s="32"/>
      <c r="AU690" s="10"/>
      <c r="AV690" s="244"/>
      <c r="AW690" s="10"/>
      <c r="AX690" s="244"/>
      <c r="AY690" s="7"/>
      <c r="AZ690" s="249"/>
      <c r="BA690" s="10"/>
      <c r="BB690" s="244"/>
      <c r="BC690" s="7"/>
      <c r="BD690" s="249"/>
      <c r="BE690" s="7"/>
      <c r="BF690" s="249"/>
      <c r="BG690" s="7"/>
      <c r="BH690" s="8"/>
      <c r="BI690" s="7"/>
      <c r="BJ690" s="249"/>
      <c r="BK690" s="7"/>
      <c r="BL690" s="249"/>
      <c r="BM690" s="7"/>
      <c r="BN690" s="249"/>
      <c r="BO690" s="7"/>
      <c r="BP690" s="249"/>
      <c r="BQ690" s="7"/>
      <c r="BR690" s="8"/>
      <c r="BS690" s="7"/>
      <c r="BT690" s="8"/>
      <c r="BV690" s="41"/>
      <c r="BW690" s="41">
        <f t="shared" si="50"/>
        <v>0</v>
      </c>
      <c r="BX690">
        <f t="shared" si="51"/>
        <v>0</v>
      </c>
    </row>
    <row r="691" spans="2:78">
      <c r="B691" s="6"/>
      <c r="C691" s="10"/>
      <c r="D691" s="32"/>
      <c r="E691" s="10"/>
      <c r="F691" s="32"/>
      <c r="G691" s="10"/>
      <c r="H691" s="32"/>
      <c r="I691" s="10"/>
      <c r="J691" s="32"/>
      <c r="K691" s="10"/>
      <c r="L691" s="32"/>
      <c r="M691" s="10"/>
      <c r="N691" s="32"/>
      <c r="O691" s="10"/>
      <c r="P691" s="32"/>
      <c r="Q691" s="10"/>
      <c r="R691" s="32"/>
      <c r="S691" s="10"/>
      <c r="T691" s="32"/>
      <c r="U691" s="10"/>
      <c r="V691" s="32"/>
      <c r="W691" s="10"/>
      <c r="X691" s="32"/>
      <c r="Y691" s="10"/>
      <c r="Z691" s="32"/>
      <c r="AA691" s="10"/>
      <c r="AB691" s="32"/>
      <c r="AC691" s="10"/>
      <c r="AD691" s="32"/>
      <c r="AE691" s="10"/>
      <c r="AF691" s="32"/>
      <c r="AG691" s="10"/>
      <c r="AH691" s="32"/>
      <c r="AI691" s="10"/>
      <c r="AJ691" s="32"/>
      <c r="AK691" s="10"/>
      <c r="AL691" s="32"/>
      <c r="AM691" s="10"/>
      <c r="AN691" s="32"/>
      <c r="AO691" s="10"/>
      <c r="AP691" s="32"/>
      <c r="AQ691" s="10"/>
      <c r="AR691" s="244"/>
      <c r="AS691" s="10"/>
      <c r="AT691" s="32"/>
      <c r="AU691" s="10"/>
      <c r="AV691" s="244"/>
      <c r="AW691" s="10"/>
      <c r="AX691" s="244"/>
      <c r="AY691" s="7"/>
      <c r="AZ691" s="249"/>
      <c r="BA691" s="10"/>
      <c r="BB691" s="244"/>
      <c r="BC691" s="7"/>
      <c r="BD691" s="249"/>
      <c r="BE691" s="7"/>
      <c r="BF691" s="249"/>
      <c r="BG691" s="7"/>
      <c r="BH691" s="8"/>
      <c r="BI691" s="7"/>
      <c r="BJ691" s="249"/>
      <c r="BK691" s="7"/>
      <c r="BL691" s="249"/>
      <c r="BM691" s="7"/>
      <c r="BN691" s="249"/>
      <c r="BO691" s="7"/>
      <c r="BP691" s="249"/>
      <c r="BQ691" s="7"/>
      <c r="BR691" s="8"/>
      <c r="BS691" s="7"/>
      <c r="BT691" s="8"/>
      <c r="BV691" s="41"/>
      <c r="BW691" s="41">
        <f t="shared" si="50"/>
        <v>0</v>
      </c>
      <c r="BX691">
        <f t="shared" si="51"/>
        <v>0</v>
      </c>
    </row>
    <row r="692" spans="2:78">
      <c r="B692" s="6"/>
      <c r="C692" s="10"/>
      <c r="D692" s="32"/>
      <c r="E692" s="10"/>
      <c r="F692" s="32"/>
      <c r="G692" s="10"/>
      <c r="H692" s="32"/>
      <c r="I692" s="10"/>
      <c r="J692" s="32"/>
      <c r="K692" s="10"/>
      <c r="L692" s="32"/>
      <c r="M692" s="10"/>
      <c r="N692" s="32"/>
      <c r="O692" s="10"/>
      <c r="P692" s="32"/>
      <c r="Q692" s="10"/>
      <c r="R692" s="32"/>
      <c r="S692" s="10"/>
      <c r="T692" s="32"/>
      <c r="U692" s="10"/>
      <c r="V692" s="32"/>
      <c r="W692" s="10"/>
      <c r="X692" s="32"/>
      <c r="Y692" s="10"/>
      <c r="Z692" s="32"/>
      <c r="AA692" s="10"/>
      <c r="AB692" s="32"/>
      <c r="AC692" s="10"/>
      <c r="AD692" s="32"/>
      <c r="AE692" s="10"/>
      <c r="AF692" s="32"/>
      <c r="AG692" s="10"/>
      <c r="AH692" s="32"/>
      <c r="AI692" s="10"/>
      <c r="AJ692" s="32"/>
      <c r="AK692" s="10"/>
      <c r="AL692" s="32"/>
      <c r="AM692" s="10"/>
      <c r="AN692" s="32"/>
      <c r="AO692" s="10"/>
      <c r="AP692" s="32"/>
      <c r="AQ692" s="10"/>
      <c r="AR692" s="244"/>
      <c r="AS692" s="10"/>
      <c r="AT692" s="32"/>
      <c r="AU692" s="10"/>
      <c r="AV692" s="244"/>
      <c r="AW692" s="10"/>
      <c r="AX692" s="244"/>
      <c r="AY692" s="7"/>
      <c r="AZ692" s="249"/>
      <c r="BA692" s="10"/>
      <c r="BB692" s="244"/>
      <c r="BC692" s="7"/>
      <c r="BD692" s="249"/>
      <c r="BE692" s="7"/>
      <c r="BF692" s="249"/>
      <c r="BG692" s="7"/>
      <c r="BH692" s="8"/>
      <c r="BI692" s="7"/>
      <c r="BJ692" s="249"/>
      <c r="BK692" s="7"/>
      <c r="BL692" s="249"/>
      <c r="BM692" s="7"/>
      <c r="BN692" s="249"/>
      <c r="BO692" s="7"/>
      <c r="BP692" s="249"/>
      <c r="BQ692" s="7"/>
      <c r="BR692" s="8"/>
      <c r="BS692" s="7"/>
      <c r="BT692" s="8"/>
      <c r="BV692" s="41"/>
      <c r="BW692" s="41">
        <f t="shared" si="50"/>
        <v>0</v>
      </c>
      <c r="BX692">
        <f t="shared" si="51"/>
        <v>0</v>
      </c>
    </row>
    <row r="693" spans="2:78">
      <c r="B693" s="6"/>
      <c r="C693" s="10"/>
      <c r="D693" s="32"/>
      <c r="E693" s="10"/>
      <c r="F693" s="32"/>
      <c r="G693" s="10"/>
      <c r="H693" s="32"/>
      <c r="I693" s="10"/>
      <c r="J693" s="32"/>
      <c r="K693" s="94"/>
      <c r="L693" s="32"/>
      <c r="M693" s="10"/>
      <c r="N693" s="32"/>
      <c r="O693" s="10"/>
      <c r="P693" s="32"/>
      <c r="Q693" s="10"/>
      <c r="R693" s="32"/>
      <c r="S693" s="10"/>
      <c r="T693" s="32"/>
      <c r="U693" s="10"/>
      <c r="V693" s="32"/>
      <c r="W693" s="10"/>
      <c r="X693" s="32"/>
      <c r="Y693" s="10"/>
      <c r="Z693" s="32"/>
      <c r="AA693" s="10"/>
      <c r="AB693" s="32"/>
      <c r="AC693" s="10"/>
      <c r="AD693" s="32"/>
      <c r="AE693" s="10"/>
      <c r="AF693" s="32"/>
      <c r="AG693" s="10"/>
      <c r="AH693" s="32"/>
      <c r="AI693" s="10"/>
      <c r="AJ693" s="32"/>
      <c r="AK693" s="10"/>
      <c r="AL693" s="32"/>
      <c r="AM693" s="10"/>
      <c r="AN693" s="32"/>
      <c r="AO693" s="10"/>
      <c r="AP693" s="32"/>
      <c r="AQ693" s="10"/>
      <c r="AR693" s="244"/>
      <c r="AS693" s="10"/>
      <c r="AT693" s="32"/>
      <c r="AU693" s="10"/>
      <c r="AV693" s="244"/>
      <c r="AW693" s="10"/>
      <c r="AX693" s="244"/>
      <c r="AY693" s="7"/>
      <c r="AZ693" s="249"/>
      <c r="BA693" s="10"/>
      <c r="BB693" s="244"/>
      <c r="BC693" s="7"/>
      <c r="BD693" s="249"/>
      <c r="BE693" s="7"/>
      <c r="BF693" s="249"/>
      <c r="BG693" s="7"/>
      <c r="BH693" s="8"/>
      <c r="BI693" s="7"/>
      <c r="BJ693" s="249"/>
      <c r="BK693" s="7"/>
      <c r="BL693" s="249"/>
      <c r="BM693" s="7"/>
      <c r="BN693" s="249"/>
      <c r="BO693" s="7"/>
      <c r="BP693" s="249"/>
      <c r="BQ693" s="7"/>
      <c r="BR693" s="8"/>
      <c r="BS693" s="7"/>
      <c r="BT693" s="8"/>
      <c r="BV693" s="41"/>
      <c r="BW693" s="41">
        <f t="shared" si="50"/>
        <v>0</v>
      </c>
      <c r="BX693">
        <f t="shared" si="51"/>
        <v>0</v>
      </c>
      <c r="BZ693" s="39"/>
    </row>
    <row r="694" spans="2:78">
      <c r="B694" s="6"/>
      <c r="C694" s="10"/>
      <c r="D694" s="32"/>
      <c r="E694" s="10"/>
      <c r="F694" s="32"/>
      <c r="G694" s="10"/>
      <c r="H694" s="32"/>
      <c r="I694" s="10"/>
      <c r="J694" s="32"/>
      <c r="K694" s="94"/>
      <c r="L694" s="32"/>
      <c r="M694" s="10"/>
      <c r="N694" s="32"/>
      <c r="O694" s="10"/>
      <c r="P694" s="32"/>
      <c r="Q694" s="10"/>
      <c r="R694" s="32"/>
      <c r="S694" s="10"/>
      <c r="T694" s="32"/>
      <c r="U694" s="10"/>
      <c r="V694" s="32"/>
      <c r="W694" s="10"/>
      <c r="X694" s="32"/>
      <c r="Y694" s="10"/>
      <c r="Z694" s="32"/>
      <c r="AA694" s="10"/>
      <c r="AB694" s="32"/>
      <c r="AC694" s="10"/>
      <c r="AD694" s="32"/>
      <c r="AE694" s="10"/>
      <c r="AF694" s="32"/>
      <c r="AG694" s="10"/>
      <c r="AH694" s="32"/>
      <c r="AI694" s="10"/>
      <c r="AJ694" s="32"/>
      <c r="AK694" s="10"/>
      <c r="AL694" s="32"/>
      <c r="AM694" s="10"/>
      <c r="AN694" s="32"/>
      <c r="AO694" s="10"/>
      <c r="AP694" s="32"/>
      <c r="AQ694" s="10"/>
      <c r="AR694" s="244"/>
      <c r="AS694" s="10"/>
      <c r="AT694" s="32"/>
      <c r="AU694" s="10"/>
      <c r="AV694" s="244"/>
      <c r="AW694" s="10"/>
      <c r="AX694" s="244"/>
      <c r="AY694" s="7"/>
      <c r="AZ694" s="249"/>
      <c r="BA694" s="10"/>
      <c r="BB694" s="244"/>
      <c r="BC694" s="7"/>
      <c r="BD694" s="249"/>
      <c r="BE694" s="7"/>
      <c r="BF694" s="249"/>
      <c r="BG694" s="7"/>
      <c r="BH694" s="8"/>
      <c r="BI694" s="7"/>
      <c r="BJ694" s="249"/>
      <c r="BK694" s="7"/>
      <c r="BL694" s="249"/>
      <c r="BM694" s="7"/>
      <c r="BN694" s="249"/>
      <c r="BO694" s="7"/>
      <c r="BP694" s="249"/>
      <c r="BQ694" s="7"/>
      <c r="BR694" s="8"/>
      <c r="BS694" s="7"/>
      <c r="BT694" s="8"/>
      <c r="BV694" s="41"/>
      <c r="BW694" s="41">
        <f t="shared" si="50"/>
        <v>0</v>
      </c>
      <c r="BX694">
        <f t="shared" si="51"/>
        <v>0</v>
      </c>
      <c r="BZ694" s="39"/>
    </row>
    <row r="695" spans="2:78">
      <c r="B695" s="6"/>
      <c r="C695" s="10"/>
      <c r="D695" s="32"/>
      <c r="E695" s="10"/>
      <c r="F695" s="32"/>
      <c r="G695" s="10"/>
      <c r="H695" s="32"/>
      <c r="I695" s="10"/>
      <c r="J695" s="32"/>
      <c r="K695" s="10"/>
      <c r="L695" s="32"/>
      <c r="M695" s="10"/>
      <c r="N695" s="32"/>
      <c r="O695" s="10"/>
      <c r="P695" s="32"/>
      <c r="Q695" s="10"/>
      <c r="R695" s="32"/>
      <c r="S695" s="10"/>
      <c r="T695" s="32"/>
      <c r="U695" s="10"/>
      <c r="V695" s="32"/>
      <c r="W695" s="10"/>
      <c r="X695" s="32"/>
      <c r="Y695" s="10"/>
      <c r="Z695" s="32"/>
      <c r="AA695" s="10"/>
      <c r="AB695" s="32"/>
      <c r="AC695" s="10"/>
      <c r="AD695" s="32"/>
      <c r="AE695" s="10"/>
      <c r="AF695" s="32"/>
      <c r="AG695" s="10"/>
      <c r="AH695" s="32"/>
      <c r="AI695" s="10"/>
      <c r="AJ695" s="32"/>
      <c r="AK695" s="10"/>
      <c r="AL695" s="32"/>
      <c r="AM695" s="10"/>
      <c r="AN695" s="32"/>
      <c r="AO695" s="10"/>
      <c r="AP695" s="32"/>
      <c r="AQ695" s="10"/>
      <c r="AR695" s="244"/>
      <c r="AS695" s="10"/>
      <c r="AT695" s="32"/>
      <c r="AU695" s="10"/>
      <c r="AV695" s="244"/>
      <c r="AW695" s="10"/>
      <c r="AX695" s="244"/>
      <c r="AY695" s="7"/>
      <c r="AZ695" s="249"/>
      <c r="BA695" s="10"/>
      <c r="BB695" s="244"/>
      <c r="BC695" s="7"/>
      <c r="BD695" s="249"/>
      <c r="BE695" s="7"/>
      <c r="BF695" s="249"/>
      <c r="BG695" s="7"/>
      <c r="BH695" s="8"/>
      <c r="BI695" s="7"/>
      <c r="BJ695" s="249"/>
      <c r="BK695" s="7"/>
      <c r="BL695" s="249"/>
      <c r="BM695" s="7"/>
      <c r="BN695" s="249"/>
      <c r="BO695" s="7"/>
      <c r="BP695" s="249"/>
      <c r="BQ695" s="7"/>
      <c r="BR695" s="8"/>
      <c r="BS695" s="7"/>
      <c r="BT695" s="8"/>
      <c r="BV695" s="41"/>
      <c r="BW695" s="41">
        <f t="shared" si="50"/>
        <v>0</v>
      </c>
      <c r="BX695">
        <f t="shared" si="51"/>
        <v>0</v>
      </c>
      <c r="BZ695" s="39"/>
    </row>
    <row r="696" spans="2:78">
      <c r="B696" s="6"/>
      <c r="C696" s="10"/>
      <c r="D696" s="32"/>
      <c r="E696" s="10"/>
      <c r="F696" s="32"/>
      <c r="G696" s="10"/>
      <c r="H696" s="32"/>
      <c r="I696" s="10"/>
      <c r="J696" s="32"/>
      <c r="K696" s="94"/>
      <c r="L696" s="32"/>
      <c r="M696" s="10"/>
      <c r="N696" s="32"/>
      <c r="O696" s="10"/>
      <c r="P696" s="32"/>
      <c r="Q696" s="10"/>
      <c r="R696" s="32"/>
      <c r="S696" s="10"/>
      <c r="T696" s="32"/>
      <c r="U696" s="10"/>
      <c r="V696" s="32"/>
      <c r="W696" s="10"/>
      <c r="X696" s="32"/>
      <c r="Y696" s="10"/>
      <c r="Z696" s="32"/>
      <c r="AA696" s="10"/>
      <c r="AB696" s="32"/>
      <c r="AC696" s="10"/>
      <c r="AD696" s="32"/>
      <c r="AE696" s="10"/>
      <c r="AF696" s="32"/>
      <c r="AG696" s="10"/>
      <c r="AH696" s="32"/>
      <c r="AI696" s="10"/>
      <c r="AJ696" s="32"/>
      <c r="AK696" s="10"/>
      <c r="AL696" s="32"/>
      <c r="AM696" s="10"/>
      <c r="AN696" s="32"/>
      <c r="AO696" s="10"/>
      <c r="AP696" s="32"/>
      <c r="AQ696" s="10"/>
      <c r="AR696" s="244"/>
      <c r="AS696" s="10"/>
      <c r="AT696" s="32"/>
      <c r="AU696" s="10"/>
      <c r="AV696" s="244"/>
      <c r="AW696" s="10"/>
      <c r="AX696" s="244"/>
      <c r="AY696" s="7"/>
      <c r="AZ696" s="249"/>
      <c r="BA696" s="10"/>
      <c r="BB696" s="244"/>
      <c r="BC696" s="7"/>
      <c r="BD696" s="249"/>
      <c r="BE696" s="7"/>
      <c r="BF696" s="249"/>
      <c r="BG696" s="7"/>
      <c r="BH696" s="8"/>
      <c r="BI696" s="7"/>
      <c r="BJ696" s="249"/>
      <c r="BK696" s="7"/>
      <c r="BL696" s="249"/>
      <c r="BM696" s="7"/>
      <c r="BN696" s="249"/>
      <c r="BO696" s="7"/>
      <c r="BP696" s="249"/>
      <c r="BQ696" s="7"/>
      <c r="BR696" s="8"/>
      <c r="BS696" s="7"/>
      <c r="BT696" s="8"/>
      <c r="BV696" s="41"/>
      <c r="BW696" s="41">
        <f t="shared" si="50"/>
        <v>0</v>
      </c>
      <c r="BX696">
        <f t="shared" si="51"/>
        <v>0</v>
      </c>
      <c r="BZ696" s="39"/>
    </row>
    <row r="697" spans="2:78">
      <c r="B697" s="6"/>
      <c r="C697" s="10"/>
      <c r="D697" s="32"/>
      <c r="E697" s="10"/>
      <c r="F697" s="32"/>
      <c r="G697" s="10"/>
      <c r="H697" s="32"/>
      <c r="I697" s="10"/>
      <c r="J697" s="32"/>
      <c r="K697" s="10"/>
      <c r="L697" s="32"/>
      <c r="M697" s="10"/>
      <c r="N697" s="32"/>
      <c r="O697" s="10"/>
      <c r="P697" s="32"/>
      <c r="Q697" s="10"/>
      <c r="R697" s="32"/>
      <c r="S697" s="10"/>
      <c r="T697" s="32"/>
      <c r="U697" s="10"/>
      <c r="V697" s="32"/>
      <c r="W697" s="10"/>
      <c r="X697" s="32"/>
      <c r="Y697" s="10"/>
      <c r="Z697" s="32"/>
      <c r="AA697" s="10"/>
      <c r="AB697" s="32"/>
      <c r="AC697" s="10"/>
      <c r="AD697" s="32"/>
      <c r="AE697" s="10"/>
      <c r="AF697" s="32"/>
      <c r="AG697" s="10"/>
      <c r="AH697" s="32"/>
      <c r="AI697" s="10"/>
      <c r="AJ697" s="32"/>
      <c r="AK697" s="10"/>
      <c r="AL697" s="32"/>
      <c r="AM697" s="10"/>
      <c r="AN697" s="32"/>
      <c r="AO697" s="10"/>
      <c r="AP697" s="32"/>
      <c r="AQ697" s="10"/>
      <c r="AR697" s="244"/>
      <c r="AS697" s="10"/>
      <c r="AT697" s="32"/>
      <c r="AU697" s="10"/>
      <c r="AV697" s="244"/>
      <c r="AW697" s="10"/>
      <c r="AX697" s="244"/>
      <c r="AY697" s="7"/>
      <c r="AZ697" s="249"/>
      <c r="BA697" s="10"/>
      <c r="BB697" s="244"/>
      <c r="BC697" s="7"/>
      <c r="BD697" s="249"/>
      <c r="BE697" s="7"/>
      <c r="BF697" s="249"/>
      <c r="BG697" s="7"/>
      <c r="BH697" s="8"/>
      <c r="BI697" s="7"/>
      <c r="BJ697" s="249"/>
      <c r="BK697" s="7"/>
      <c r="BL697" s="249"/>
      <c r="BM697" s="7"/>
      <c r="BN697" s="249"/>
      <c r="BO697" s="7"/>
      <c r="BP697" s="249"/>
      <c r="BQ697" s="7"/>
      <c r="BR697" s="8"/>
      <c r="BS697" s="7"/>
      <c r="BT697" s="8"/>
      <c r="BV697" s="41"/>
      <c r="BW697" s="41">
        <f t="shared" si="50"/>
        <v>0</v>
      </c>
      <c r="BX697">
        <f t="shared" si="51"/>
        <v>0</v>
      </c>
    </row>
    <row r="698" spans="2:78">
      <c r="B698" s="6"/>
      <c r="C698" s="10"/>
      <c r="D698" s="32"/>
      <c r="E698" s="10"/>
      <c r="F698" s="32"/>
      <c r="G698" s="10"/>
      <c r="H698" s="32"/>
      <c r="I698" s="10"/>
      <c r="J698" s="32"/>
      <c r="K698" s="10"/>
      <c r="L698" s="32"/>
      <c r="M698" s="10"/>
      <c r="N698" s="32"/>
      <c r="O698" s="10"/>
      <c r="P698" s="32"/>
      <c r="Q698" s="10"/>
      <c r="R698" s="32"/>
      <c r="S698" s="10"/>
      <c r="T698" s="32"/>
      <c r="U698" s="10"/>
      <c r="V698" s="32"/>
      <c r="W698" s="10"/>
      <c r="X698" s="32"/>
      <c r="Y698" s="10"/>
      <c r="Z698" s="32"/>
      <c r="AA698" s="10"/>
      <c r="AB698" s="32"/>
      <c r="AC698" s="10"/>
      <c r="AD698" s="32"/>
      <c r="AE698" s="10"/>
      <c r="AF698" s="32"/>
      <c r="AG698" s="10"/>
      <c r="AH698" s="32"/>
      <c r="AI698" s="10"/>
      <c r="AJ698" s="32"/>
      <c r="AK698" s="10"/>
      <c r="AL698" s="32"/>
      <c r="AM698" s="10"/>
      <c r="AN698" s="32"/>
      <c r="AO698" s="10"/>
      <c r="AP698" s="32"/>
      <c r="AQ698" s="10"/>
      <c r="AR698" s="244"/>
      <c r="AS698" s="10"/>
      <c r="AT698" s="32"/>
      <c r="AU698" s="10"/>
      <c r="AV698" s="244"/>
      <c r="AW698" s="10"/>
      <c r="AX698" s="244"/>
      <c r="AY698" s="7"/>
      <c r="AZ698" s="249"/>
      <c r="BA698" s="10"/>
      <c r="BB698" s="244"/>
      <c r="BC698" s="7"/>
      <c r="BD698" s="249"/>
      <c r="BE698" s="7"/>
      <c r="BF698" s="249"/>
      <c r="BG698" s="7"/>
      <c r="BH698" s="8"/>
      <c r="BI698" s="7"/>
      <c r="BJ698" s="249"/>
      <c r="BK698" s="7"/>
      <c r="BL698" s="249"/>
      <c r="BM698" s="7"/>
      <c r="BN698" s="249"/>
      <c r="BO698" s="7"/>
      <c r="BP698" s="249"/>
      <c r="BQ698" s="7"/>
      <c r="BR698" s="8"/>
      <c r="BS698" s="7"/>
      <c r="BT698" s="8"/>
      <c r="BV698" s="41"/>
      <c r="BW698" s="41">
        <f t="shared" si="50"/>
        <v>0</v>
      </c>
      <c r="BX698">
        <f t="shared" si="51"/>
        <v>0</v>
      </c>
    </row>
    <row r="699" spans="2:78">
      <c r="B699" s="6"/>
      <c r="C699" s="10"/>
      <c r="D699" s="32"/>
      <c r="E699" s="10"/>
      <c r="F699" s="32"/>
      <c r="G699" s="10"/>
      <c r="H699" s="32"/>
      <c r="I699" s="10"/>
      <c r="J699" s="32"/>
      <c r="K699" s="10"/>
      <c r="L699" s="32"/>
      <c r="M699" s="10"/>
      <c r="N699" s="32"/>
      <c r="O699" s="10"/>
      <c r="P699" s="32"/>
      <c r="Q699" s="10"/>
      <c r="R699" s="32"/>
      <c r="S699" s="10"/>
      <c r="T699" s="32"/>
      <c r="U699" s="10"/>
      <c r="V699" s="32"/>
      <c r="W699" s="10"/>
      <c r="X699" s="32"/>
      <c r="Y699" s="10"/>
      <c r="Z699" s="32"/>
      <c r="AA699" s="10"/>
      <c r="AB699" s="32"/>
      <c r="AC699" s="10"/>
      <c r="AD699" s="32"/>
      <c r="AE699" s="10"/>
      <c r="AF699" s="32"/>
      <c r="AG699" s="10"/>
      <c r="AH699" s="32"/>
      <c r="AI699" s="10"/>
      <c r="AJ699" s="32"/>
      <c r="AK699" s="10"/>
      <c r="AL699" s="32"/>
      <c r="AM699" s="10"/>
      <c r="AN699" s="32"/>
      <c r="AO699" s="10"/>
      <c r="AP699" s="32"/>
      <c r="AQ699" s="10"/>
      <c r="AR699" s="244"/>
      <c r="AS699" s="10"/>
      <c r="AT699" s="32"/>
      <c r="AU699" s="10"/>
      <c r="AV699" s="244"/>
      <c r="AW699" s="10"/>
      <c r="AX699" s="244"/>
      <c r="AY699" s="7"/>
      <c r="AZ699" s="249"/>
      <c r="BA699" s="10"/>
      <c r="BB699" s="244"/>
      <c r="BC699" s="7"/>
      <c r="BD699" s="249"/>
      <c r="BE699" s="7"/>
      <c r="BF699" s="249"/>
      <c r="BG699" s="7"/>
      <c r="BH699" s="8"/>
      <c r="BI699" s="7"/>
      <c r="BJ699" s="249"/>
      <c r="BK699" s="7"/>
      <c r="BL699" s="249"/>
      <c r="BM699" s="7"/>
      <c r="BN699" s="249"/>
      <c r="BO699" s="7"/>
      <c r="BP699" s="249"/>
      <c r="BQ699" s="7"/>
      <c r="BR699" s="8"/>
      <c r="BS699" s="7"/>
      <c r="BT699" s="8"/>
      <c r="BV699" s="41"/>
      <c r="BW699" s="41">
        <f t="shared" si="50"/>
        <v>0</v>
      </c>
      <c r="BX699">
        <f t="shared" si="51"/>
        <v>0</v>
      </c>
    </row>
    <row r="700" spans="2:78">
      <c r="B700" s="6"/>
      <c r="C700" s="10"/>
      <c r="D700" s="32"/>
      <c r="E700" s="10"/>
      <c r="F700" s="32"/>
      <c r="G700" s="10"/>
      <c r="H700" s="32"/>
      <c r="I700" s="10"/>
      <c r="J700" s="32"/>
      <c r="K700" s="10"/>
      <c r="L700" s="32"/>
      <c r="M700" s="10"/>
      <c r="N700" s="32"/>
      <c r="O700" s="10"/>
      <c r="P700" s="32"/>
      <c r="Q700" s="10"/>
      <c r="R700" s="32"/>
      <c r="S700" s="10"/>
      <c r="T700" s="32"/>
      <c r="U700" s="10"/>
      <c r="V700" s="32"/>
      <c r="W700" s="10"/>
      <c r="X700" s="32"/>
      <c r="Y700" s="10"/>
      <c r="Z700" s="32"/>
      <c r="AA700" s="10"/>
      <c r="AB700" s="32"/>
      <c r="AC700" s="10"/>
      <c r="AD700" s="32"/>
      <c r="AE700" s="10"/>
      <c r="AF700" s="32"/>
      <c r="AG700" s="10"/>
      <c r="AH700" s="32"/>
      <c r="AI700" s="10"/>
      <c r="AJ700" s="32"/>
      <c r="AK700" s="10"/>
      <c r="AL700" s="32"/>
      <c r="AM700" s="10"/>
      <c r="AN700" s="32"/>
      <c r="AO700" s="94"/>
      <c r="AP700" s="32"/>
      <c r="AQ700" s="10"/>
      <c r="AR700" s="244"/>
      <c r="AS700" s="94"/>
      <c r="AT700" s="32"/>
      <c r="AU700" s="10"/>
      <c r="AV700" s="244"/>
      <c r="AW700" s="10"/>
      <c r="AX700" s="244"/>
      <c r="AY700" s="7"/>
      <c r="AZ700" s="249"/>
      <c r="BA700" s="10"/>
      <c r="BB700" s="244"/>
      <c r="BC700" s="7"/>
      <c r="BD700" s="249"/>
      <c r="BE700" s="7"/>
      <c r="BF700" s="249"/>
      <c r="BG700" s="7"/>
      <c r="BH700" s="8"/>
      <c r="BI700" s="7"/>
      <c r="BJ700" s="249"/>
      <c r="BK700" s="7"/>
      <c r="BL700" s="249"/>
      <c r="BM700" s="7"/>
      <c r="BN700" s="249"/>
      <c r="BO700" s="7"/>
      <c r="BP700" s="249"/>
      <c r="BQ700" s="7"/>
      <c r="BR700" s="8"/>
      <c r="BS700" s="7"/>
      <c r="BT700" s="8"/>
      <c r="BV700" s="41"/>
      <c r="BW700" s="41">
        <f t="shared" si="50"/>
        <v>0</v>
      </c>
      <c r="BX700">
        <f t="shared" si="51"/>
        <v>0</v>
      </c>
    </row>
    <row r="701" spans="2:78">
      <c r="B701" s="6"/>
      <c r="C701" s="10"/>
      <c r="D701" s="32"/>
      <c r="E701" s="10"/>
      <c r="F701" s="32"/>
      <c r="G701" s="10"/>
      <c r="H701" s="32"/>
      <c r="I701" s="10"/>
      <c r="J701" s="32"/>
      <c r="K701" s="94"/>
      <c r="L701" s="32"/>
      <c r="M701" s="10"/>
      <c r="N701" s="32"/>
      <c r="O701" s="10"/>
      <c r="P701" s="32"/>
      <c r="Q701" s="10"/>
      <c r="R701" s="32"/>
      <c r="S701" s="10"/>
      <c r="T701" s="32"/>
      <c r="U701" s="10"/>
      <c r="V701" s="32"/>
      <c r="W701" s="10"/>
      <c r="X701" s="32"/>
      <c r="Y701" s="10"/>
      <c r="Z701" s="32"/>
      <c r="AA701" s="10"/>
      <c r="AB701" s="32"/>
      <c r="AC701" s="10"/>
      <c r="AD701" s="32"/>
      <c r="AE701" s="10"/>
      <c r="AF701" s="32"/>
      <c r="AG701" s="10"/>
      <c r="AH701" s="32"/>
      <c r="AI701" s="10"/>
      <c r="AJ701" s="32"/>
      <c r="AK701" s="10"/>
      <c r="AL701" s="32"/>
      <c r="AM701" s="10"/>
      <c r="AN701" s="32"/>
      <c r="AO701" s="10"/>
      <c r="AP701" s="32"/>
      <c r="AQ701" s="10"/>
      <c r="AR701" s="244"/>
      <c r="AS701" s="10"/>
      <c r="AT701" s="32"/>
      <c r="AU701" s="10"/>
      <c r="AV701" s="244"/>
      <c r="AW701" s="10"/>
      <c r="AX701" s="244"/>
      <c r="AY701" s="7"/>
      <c r="AZ701" s="249"/>
      <c r="BA701" s="10"/>
      <c r="BB701" s="244"/>
      <c r="BC701" s="7"/>
      <c r="BD701" s="249"/>
      <c r="BE701" s="7"/>
      <c r="BF701" s="249"/>
      <c r="BG701" s="7"/>
      <c r="BH701" s="8"/>
      <c r="BI701" s="7"/>
      <c r="BJ701" s="249"/>
      <c r="BK701" s="7"/>
      <c r="BL701" s="249"/>
      <c r="BM701" s="7"/>
      <c r="BN701" s="249"/>
      <c r="BO701" s="7"/>
      <c r="BP701" s="249"/>
      <c r="BQ701" s="7"/>
      <c r="BR701" s="8"/>
      <c r="BS701" s="7"/>
      <c r="BT701" s="8"/>
      <c r="BV701" s="41"/>
      <c r="BW701" s="41">
        <f t="shared" si="50"/>
        <v>0</v>
      </c>
      <c r="BX701">
        <f t="shared" si="51"/>
        <v>0</v>
      </c>
      <c r="BZ701" s="39"/>
    </row>
    <row r="702" spans="2:78">
      <c r="B702" s="6"/>
      <c r="C702" s="10"/>
      <c r="D702" s="32"/>
      <c r="E702" s="10"/>
      <c r="F702" s="32"/>
      <c r="G702" s="10"/>
      <c r="H702" s="32"/>
      <c r="I702" s="10"/>
      <c r="J702" s="32"/>
      <c r="K702" s="10"/>
      <c r="L702" s="32"/>
      <c r="M702" s="10"/>
      <c r="N702" s="32"/>
      <c r="O702" s="10"/>
      <c r="P702" s="32"/>
      <c r="Q702" s="10"/>
      <c r="R702" s="32"/>
      <c r="S702" s="10"/>
      <c r="T702" s="32"/>
      <c r="U702" s="10"/>
      <c r="V702" s="32"/>
      <c r="W702" s="10"/>
      <c r="X702" s="32"/>
      <c r="Y702" s="10"/>
      <c r="Z702" s="32"/>
      <c r="AA702" s="10"/>
      <c r="AB702" s="32"/>
      <c r="AC702" s="10"/>
      <c r="AD702" s="32"/>
      <c r="AE702" s="10"/>
      <c r="AF702" s="32"/>
      <c r="AG702" s="10"/>
      <c r="AH702" s="32"/>
      <c r="AI702" s="10"/>
      <c r="AJ702" s="32"/>
      <c r="AK702" s="10"/>
      <c r="AL702" s="32"/>
      <c r="AM702" s="10"/>
      <c r="AN702" s="32"/>
      <c r="AO702" s="10"/>
      <c r="AP702" s="32"/>
      <c r="AQ702" s="10"/>
      <c r="AR702" s="244"/>
      <c r="AS702" s="10"/>
      <c r="AT702" s="32"/>
      <c r="AU702" s="10"/>
      <c r="AV702" s="244"/>
      <c r="AW702" s="10"/>
      <c r="AX702" s="244"/>
      <c r="AY702" s="7"/>
      <c r="AZ702" s="249"/>
      <c r="BA702" s="10"/>
      <c r="BB702" s="244"/>
      <c r="BC702" s="7"/>
      <c r="BD702" s="249"/>
      <c r="BE702" s="7"/>
      <c r="BF702" s="249"/>
      <c r="BG702" s="7"/>
      <c r="BH702" s="8"/>
      <c r="BI702" s="7"/>
      <c r="BJ702" s="249"/>
      <c r="BK702" s="7"/>
      <c r="BL702" s="249"/>
      <c r="BM702" s="7"/>
      <c r="BN702" s="249"/>
      <c r="BO702" s="7"/>
      <c r="BP702" s="249"/>
      <c r="BQ702" s="7"/>
      <c r="BR702" s="8"/>
      <c r="BS702" s="7"/>
      <c r="BT702" s="8"/>
      <c r="BV702" s="41"/>
      <c r="BW702" s="41">
        <f t="shared" si="50"/>
        <v>0</v>
      </c>
      <c r="BX702">
        <f t="shared" si="51"/>
        <v>0</v>
      </c>
    </row>
    <row r="703" spans="2:78">
      <c r="B703" s="6"/>
      <c r="C703" s="10"/>
      <c r="D703" s="32"/>
      <c r="E703" s="10"/>
      <c r="F703" s="32"/>
      <c r="G703" s="10"/>
      <c r="H703" s="32"/>
      <c r="I703" s="10"/>
      <c r="J703" s="32"/>
      <c r="K703" s="10"/>
      <c r="L703" s="32"/>
      <c r="M703" s="10"/>
      <c r="N703" s="32"/>
      <c r="O703" s="10"/>
      <c r="P703" s="32"/>
      <c r="Q703" s="10"/>
      <c r="R703" s="32"/>
      <c r="S703" s="10"/>
      <c r="T703" s="32"/>
      <c r="U703" s="10"/>
      <c r="V703" s="32"/>
      <c r="W703" s="10"/>
      <c r="X703" s="32"/>
      <c r="Y703" s="10"/>
      <c r="Z703" s="32"/>
      <c r="AA703" s="10"/>
      <c r="AB703" s="32"/>
      <c r="AC703" s="10"/>
      <c r="AD703" s="32"/>
      <c r="AE703" s="10"/>
      <c r="AF703" s="32"/>
      <c r="AG703" s="10"/>
      <c r="AH703" s="32"/>
      <c r="AI703" s="10"/>
      <c r="AJ703" s="32"/>
      <c r="AK703" s="10"/>
      <c r="AL703" s="32"/>
      <c r="AM703" s="10"/>
      <c r="AN703" s="32"/>
      <c r="AO703" s="10"/>
      <c r="AP703" s="32"/>
      <c r="AQ703" s="10"/>
      <c r="AR703" s="244"/>
      <c r="AS703" s="10"/>
      <c r="AT703" s="32"/>
      <c r="AU703" s="10"/>
      <c r="AV703" s="244"/>
      <c r="AW703" s="10"/>
      <c r="AX703" s="244"/>
      <c r="AY703" s="7"/>
      <c r="AZ703" s="249"/>
      <c r="BA703" s="10"/>
      <c r="BB703" s="244"/>
      <c r="BC703" s="7"/>
      <c r="BD703" s="249"/>
      <c r="BE703" s="7"/>
      <c r="BF703" s="249"/>
      <c r="BG703" s="7"/>
      <c r="BH703" s="8"/>
      <c r="BI703" s="7"/>
      <c r="BJ703" s="249"/>
      <c r="BK703" s="7"/>
      <c r="BL703" s="249"/>
      <c r="BM703" s="7"/>
      <c r="BN703" s="249"/>
      <c r="BO703" s="7"/>
      <c r="BP703" s="249"/>
      <c r="BQ703" s="7"/>
      <c r="BR703" s="8"/>
      <c r="BS703" s="7"/>
      <c r="BT703" s="8"/>
      <c r="BV703" s="41"/>
      <c r="BW703" s="41">
        <f t="shared" si="50"/>
        <v>0</v>
      </c>
      <c r="BX703">
        <f t="shared" si="51"/>
        <v>0</v>
      </c>
    </row>
    <row r="704" spans="2:78">
      <c r="B704" s="6"/>
      <c r="C704" s="10"/>
      <c r="D704" s="32"/>
      <c r="E704" s="10"/>
      <c r="F704" s="32"/>
      <c r="G704" s="10"/>
      <c r="H704" s="32"/>
      <c r="I704" s="10"/>
      <c r="J704" s="32"/>
      <c r="K704" s="10"/>
      <c r="L704" s="32"/>
      <c r="M704" s="10"/>
      <c r="N704" s="32"/>
      <c r="O704" s="10"/>
      <c r="P704" s="32"/>
      <c r="Q704" s="10"/>
      <c r="R704" s="32"/>
      <c r="S704" s="10"/>
      <c r="T704" s="32"/>
      <c r="U704" s="10"/>
      <c r="V704" s="32"/>
      <c r="W704" s="10"/>
      <c r="X704" s="32"/>
      <c r="Y704" s="10"/>
      <c r="Z704" s="32"/>
      <c r="AA704" s="10"/>
      <c r="AB704" s="32"/>
      <c r="AC704" s="10"/>
      <c r="AD704" s="32"/>
      <c r="AE704" s="10"/>
      <c r="AF704" s="32"/>
      <c r="AG704" s="10"/>
      <c r="AH704" s="32"/>
      <c r="AI704" s="10"/>
      <c r="AJ704" s="32"/>
      <c r="AK704" s="10"/>
      <c r="AL704" s="32"/>
      <c r="AM704" s="10"/>
      <c r="AN704" s="32"/>
      <c r="AO704" s="10"/>
      <c r="AP704" s="32"/>
      <c r="AQ704" s="10"/>
      <c r="AR704" s="244"/>
      <c r="AS704" s="10"/>
      <c r="AT704" s="32"/>
      <c r="AU704" s="10"/>
      <c r="AV704" s="244"/>
      <c r="AW704" s="10"/>
      <c r="AX704" s="244"/>
      <c r="AY704" s="7"/>
      <c r="AZ704" s="249"/>
      <c r="BA704" s="10"/>
      <c r="BB704" s="244"/>
      <c r="BC704" s="7"/>
      <c r="BD704" s="249"/>
      <c r="BE704" s="7"/>
      <c r="BF704" s="249"/>
      <c r="BG704" s="7"/>
      <c r="BH704" s="8"/>
      <c r="BI704" s="7"/>
      <c r="BJ704" s="249"/>
      <c r="BK704" s="7"/>
      <c r="BL704" s="249"/>
      <c r="BM704" s="7"/>
      <c r="BN704" s="249"/>
      <c r="BO704" s="7"/>
      <c r="BP704" s="249"/>
      <c r="BQ704" s="7"/>
      <c r="BR704" s="8"/>
      <c r="BS704" s="7"/>
      <c r="BT704" s="8"/>
      <c r="BV704" s="41"/>
      <c r="BW704" s="41">
        <f t="shared" si="50"/>
        <v>0</v>
      </c>
      <c r="BX704">
        <f t="shared" si="51"/>
        <v>0</v>
      </c>
    </row>
    <row r="705" spans="2:78">
      <c r="B705" s="6"/>
      <c r="C705" s="10"/>
      <c r="D705" s="32"/>
      <c r="E705" s="10"/>
      <c r="F705" s="32"/>
      <c r="G705" s="10"/>
      <c r="H705" s="32"/>
      <c r="I705" s="10"/>
      <c r="J705" s="32"/>
      <c r="K705" s="94"/>
      <c r="L705" s="32"/>
      <c r="M705" s="10"/>
      <c r="N705" s="32"/>
      <c r="O705" s="10"/>
      <c r="P705" s="32"/>
      <c r="Q705" s="10"/>
      <c r="R705" s="32"/>
      <c r="S705" s="10"/>
      <c r="T705" s="32"/>
      <c r="U705" s="10"/>
      <c r="V705" s="32"/>
      <c r="W705" s="10"/>
      <c r="X705" s="32"/>
      <c r="Y705" s="10"/>
      <c r="Z705" s="32"/>
      <c r="AA705" s="10"/>
      <c r="AB705" s="32"/>
      <c r="AC705" s="10"/>
      <c r="AD705" s="32"/>
      <c r="AE705" s="10"/>
      <c r="AF705" s="32"/>
      <c r="AG705" s="10"/>
      <c r="AH705" s="32"/>
      <c r="AI705" s="10"/>
      <c r="AJ705" s="32"/>
      <c r="AK705" s="10"/>
      <c r="AL705" s="32"/>
      <c r="AM705" s="10"/>
      <c r="AN705" s="32"/>
      <c r="AO705" s="10"/>
      <c r="AP705" s="32"/>
      <c r="AQ705" s="10"/>
      <c r="AR705" s="244"/>
      <c r="AS705" s="10"/>
      <c r="AT705" s="32"/>
      <c r="AU705" s="10"/>
      <c r="AV705" s="244"/>
      <c r="AW705" s="10"/>
      <c r="AX705" s="244"/>
      <c r="AY705" s="7"/>
      <c r="AZ705" s="249"/>
      <c r="BA705" s="10"/>
      <c r="BB705" s="244"/>
      <c r="BC705" s="7"/>
      <c r="BD705" s="249"/>
      <c r="BE705" s="7"/>
      <c r="BF705" s="249"/>
      <c r="BG705" s="7"/>
      <c r="BH705" s="8"/>
      <c r="BI705" s="7"/>
      <c r="BJ705" s="249"/>
      <c r="BK705" s="7"/>
      <c r="BL705" s="249"/>
      <c r="BM705" s="7"/>
      <c r="BN705" s="249"/>
      <c r="BO705" s="7"/>
      <c r="BP705" s="249"/>
      <c r="BQ705" s="7"/>
      <c r="BR705" s="8"/>
      <c r="BS705" s="7"/>
      <c r="BT705" s="8"/>
      <c r="BV705" s="41"/>
      <c r="BW705" s="41">
        <f t="shared" si="50"/>
        <v>0</v>
      </c>
      <c r="BX705">
        <f t="shared" si="51"/>
        <v>0</v>
      </c>
      <c r="BZ705" s="39"/>
    </row>
    <row r="706" spans="2:78">
      <c r="B706" s="6"/>
      <c r="C706" s="10"/>
      <c r="D706" s="32"/>
      <c r="E706" s="10"/>
      <c r="F706" s="32"/>
      <c r="G706" s="10"/>
      <c r="H706" s="32"/>
      <c r="I706" s="10"/>
      <c r="J706" s="32"/>
      <c r="K706" s="10"/>
      <c r="L706" s="32"/>
      <c r="M706" s="10"/>
      <c r="N706" s="32"/>
      <c r="O706" s="10"/>
      <c r="P706" s="32"/>
      <c r="Q706" s="10"/>
      <c r="R706" s="32"/>
      <c r="S706" s="10"/>
      <c r="T706" s="32"/>
      <c r="U706" s="94"/>
      <c r="V706" s="32"/>
      <c r="W706" s="10"/>
      <c r="X706" s="32"/>
      <c r="Y706" s="10"/>
      <c r="Z706" s="32"/>
      <c r="AA706" s="10"/>
      <c r="AB706" s="32"/>
      <c r="AC706" s="10"/>
      <c r="AD706" s="32"/>
      <c r="AE706" s="10"/>
      <c r="AF706" s="32"/>
      <c r="AG706" s="10"/>
      <c r="AH706" s="32"/>
      <c r="AI706" s="10"/>
      <c r="AJ706" s="32"/>
      <c r="AK706" s="10"/>
      <c r="AL706" s="32"/>
      <c r="AM706" s="10"/>
      <c r="AN706" s="32"/>
      <c r="AO706" s="10"/>
      <c r="AP706" s="32"/>
      <c r="AQ706" s="10"/>
      <c r="AR706" s="244"/>
      <c r="AS706" s="10"/>
      <c r="AT706" s="32"/>
      <c r="AU706" s="10"/>
      <c r="AV706" s="244"/>
      <c r="AW706" s="10"/>
      <c r="AX706" s="244"/>
      <c r="AY706" s="7"/>
      <c r="AZ706" s="249"/>
      <c r="BA706" s="10"/>
      <c r="BB706" s="244"/>
      <c r="BC706" s="7"/>
      <c r="BD706" s="249"/>
      <c r="BE706" s="7"/>
      <c r="BF706" s="249"/>
      <c r="BG706" s="7"/>
      <c r="BH706" s="8"/>
      <c r="BI706" s="7"/>
      <c r="BJ706" s="249"/>
      <c r="BK706" s="7"/>
      <c r="BL706" s="249"/>
      <c r="BM706" s="7"/>
      <c r="BN706" s="249"/>
      <c r="BO706" s="7"/>
      <c r="BP706" s="249"/>
      <c r="BQ706" s="7"/>
      <c r="BR706" s="8"/>
      <c r="BS706" s="7"/>
      <c r="BT706" s="8"/>
      <c r="BV706" s="41"/>
      <c r="BW706" s="41">
        <f t="shared" si="50"/>
        <v>0</v>
      </c>
      <c r="BX706">
        <f>COUNT(C706:BT706)/2</f>
        <v>0</v>
      </c>
      <c r="BZ706" s="39"/>
    </row>
    <row r="707" spans="2:78">
      <c r="B707" s="6"/>
      <c r="C707" s="10"/>
      <c r="D707" s="32"/>
      <c r="E707" s="10"/>
      <c r="F707" s="32"/>
      <c r="G707" s="10"/>
      <c r="H707" s="32"/>
      <c r="I707" s="10"/>
      <c r="J707" s="32"/>
      <c r="K707" s="94"/>
      <c r="L707" s="32"/>
      <c r="M707" s="10"/>
      <c r="N707" s="32"/>
      <c r="O707" s="10"/>
      <c r="P707" s="32"/>
      <c r="Q707" s="10"/>
      <c r="R707" s="32"/>
      <c r="S707" s="10"/>
      <c r="T707" s="32"/>
      <c r="U707" s="10"/>
      <c r="V707" s="32"/>
      <c r="W707" s="10"/>
      <c r="X707" s="32"/>
      <c r="Y707" s="10"/>
      <c r="Z707" s="32"/>
      <c r="AA707" s="10"/>
      <c r="AB707" s="32"/>
      <c r="AC707" s="10"/>
      <c r="AD707" s="32"/>
      <c r="AE707" s="10"/>
      <c r="AF707" s="32"/>
      <c r="AG707" s="10"/>
      <c r="AH707" s="32"/>
      <c r="AI707" s="10"/>
      <c r="AJ707" s="32"/>
      <c r="AK707" s="10"/>
      <c r="AL707" s="32"/>
      <c r="AM707" s="10"/>
      <c r="AN707" s="32"/>
      <c r="AO707" s="10"/>
      <c r="AP707" s="32"/>
      <c r="AQ707" s="10"/>
      <c r="AR707" s="244"/>
      <c r="AS707" s="10"/>
      <c r="AT707" s="32"/>
      <c r="AU707" s="10"/>
      <c r="AV707" s="244"/>
      <c r="AW707" s="10"/>
      <c r="AX707" s="244"/>
      <c r="AY707" s="7"/>
      <c r="AZ707" s="249"/>
      <c r="BA707" s="10"/>
      <c r="BB707" s="244"/>
      <c r="BC707" s="7"/>
      <c r="BD707" s="249"/>
      <c r="BE707" s="7"/>
      <c r="BF707" s="249"/>
      <c r="BG707" s="7"/>
      <c r="BH707" s="8"/>
      <c r="BI707" s="7"/>
      <c r="BJ707" s="249"/>
      <c r="BK707" s="7"/>
      <c r="BL707" s="249"/>
      <c r="BM707" s="7"/>
      <c r="BN707" s="249"/>
      <c r="BO707" s="7"/>
      <c r="BP707" s="249"/>
      <c r="BQ707" s="7"/>
      <c r="BR707" s="8"/>
      <c r="BS707" s="7"/>
      <c r="BT707" s="8"/>
      <c r="BV707" s="41"/>
      <c r="BW707" s="41">
        <f t="shared" si="50"/>
        <v>0</v>
      </c>
      <c r="BX707">
        <f>COUNT(C707:BT707)/2</f>
        <v>0</v>
      </c>
      <c r="BZ707" s="39"/>
    </row>
    <row r="708" spans="2:78">
      <c r="B708" s="6"/>
      <c r="C708" s="10"/>
      <c r="D708" s="32"/>
      <c r="E708" s="10"/>
      <c r="F708" s="32"/>
      <c r="G708" s="10"/>
      <c r="H708" s="32"/>
      <c r="I708" s="10"/>
      <c r="J708" s="32"/>
      <c r="K708" s="10"/>
      <c r="L708" s="32"/>
      <c r="M708" s="10"/>
      <c r="N708" s="32"/>
      <c r="O708" s="10"/>
      <c r="P708" s="32"/>
      <c r="Q708" s="10"/>
      <c r="R708" s="32"/>
      <c r="S708" s="10"/>
      <c r="T708" s="32"/>
      <c r="U708" s="242"/>
      <c r="V708" s="32"/>
      <c r="W708" s="10"/>
      <c r="X708" s="32"/>
      <c r="Y708" s="10"/>
      <c r="Z708" s="32"/>
      <c r="AA708" s="10"/>
      <c r="AB708" s="32"/>
      <c r="AC708" s="10"/>
      <c r="AD708" s="32"/>
      <c r="AE708" s="10"/>
      <c r="AF708" s="32"/>
      <c r="AG708" s="10"/>
      <c r="AH708" s="32"/>
      <c r="AI708" s="10"/>
      <c r="AJ708" s="32"/>
      <c r="AK708" s="10"/>
      <c r="AL708" s="32"/>
      <c r="AM708" s="10"/>
      <c r="AN708" s="32"/>
      <c r="AO708" s="10"/>
      <c r="AP708" s="32"/>
      <c r="AQ708" s="10"/>
      <c r="AR708" s="244"/>
      <c r="AS708" s="10"/>
      <c r="AT708" s="32"/>
      <c r="AU708" s="10"/>
      <c r="AV708" s="244"/>
      <c r="AW708" s="10"/>
      <c r="AX708" s="244"/>
      <c r="AY708" s="7"/>
      <c r="AZ708" s="249"/>
      <c r="BA708" s="10"/>
      <c r="BB708" s="244"/>
      <c r="BC708" s="7"/>
      <c r="BD708" s="249"/>
      <c r="BE708" s="7"/>
      <c r="BF708" s="249"/>
      <c r="BG708" s="7"/>
      <c r="BH708" s="8"/>
      <c r="BI708" s="7"/>
      <c r="BJ708" s="249"/>
      <c r="BK708" s="7"/>
      <c r="BL708" s="249"/>
      <c r="BM708" s="7"/>
      <c r="BN708" s="249"/>
      <c r="BO708" s="7"/>
      <c r="BP708" s="249"/>
      <c r="BQ708" s="7"/>
      <c r="BR708" s="8"/>
      <c r="BS708" s="7"/>
      <c r="BT708" s="8"/>
      <c r="BV708" s="41"/>
      <c r="BW708" s="41">
        <f t="shared" si="50"/>
        <v>0</v>
      </c>
      <c r="BX708">
        <f t="shared" ref="BX708:BX730" si="52">COUNT(C708:BT708)/2</f>
        <v>0</v>
      </c>
    </row>
    <row r="709" spans="2:78">
      <c r="B709" s="6"/>
      <c r="C709" s="10"/>
      <c r="D709" s="32"/>
      <c r="E709" s="10"/>
      <c r="F709" s="32"/>
      <c r="G709" s="10"/>
      <c r="H709" s="32"/>
      <c r="I709" s="10"/>
      <c r="J709" s="32"/>
      <c r="K709" s="10"/>
      <c r="L709" s="32"/>
      <c r="M709" s="10"/>
      <c r="N709" s="32"/>
      <c r="O709" s="10"/>
      <c r="P709" s="32"/>
      <c r="Q709" s="10"/>
      <c r="R709" s="32"/>
      <c r="S709" s="10"/>
      <c r="T709" s="32"/>
      <c r="U709" s="10"/>
      <c r="V709" s="32"/>
      <c r="W709" s="10"/>
      <c r="X709" s="32"/>
      <c r="Y709" s="10"/>
      <c r="Z709" s="32"/>
      <c r="AA709" s="10"/>
      <c r="AB709" s="32"/>
      <c r="AC709" s="10"/>
      <c r="AD709" s="32"/>
      <c r="AE709" s="10"/>
      <c r="AF709" s="32"/>
      <c r="AG709" s="10"/>
      <c r="AH709" s="32"/>
      <c r="AI709" s="10"/>
      <c r="AJ709" s="32"/>
      <c r="AK709" s="10"/>
      <c r="AL709" s="32"/>
      <c r="AM709" s="10"/>
      <c r="AN709" s="32"/>
      <c r="AO709" s="10"/>
      <c r="AP709" s="32"/>
      <c r="AQ709" s="10"/>
      <c r="AR709" s="244"/>
      <c r="AS709" s="10"/>
      <c r="AT709" s="32"/>
      <c r="AU709" s="10"/>
      <c r="AV709" s="244"/>
      <c r="AW709" s="10"/>
      <c r="AX709" s="244"/>
      <c r="AY709" s="7"/>
      <c r="AZ709" s="249"/>
      <c r="BA709" s="10"/>
      <c r="BB709" s="244"/>
      <c r="BC709" s="7"/>
      <c r="BD709" s="249"/>
      <c r="BE709" s="7"/>
      <c r="BF709" s="249"/>
      <c r="BG709" s="7"/>
      <c r="BH709" s="8"/>
      <c r="BI709" s="7"/>
      <c r="BJ709" s="249"/>
      <c r="BK709" s="7"/>
      <c r="BL709" s="249"/>
      <c r="BM709" s="7"/>
      <c r="BN709" s="249"/>
      <c r="BO709" s="7"/>
      <c r="BP709" s="249"/>
      <c r="BQ709" s="7"/>
      <c r="BR709" s="8"/>
      <c r="BS709" s="7"/>
      <c r="BT709" s="8"/>
      <c r="BV709" s="41"/>
      <c r="BW709" s="41">
        <f t="shared" si="50"/>
        <v>0</v>
      </c>
      <c r="BX709">
        <f t="shared" si="52"/>
        <v>0</v>
      </c>
    </row>
    <row r="710" spans="2:78">
      <c r="B710" s="6"/>
      <c r="C710" s="10"/>
      <c r="D710" s="32"/>
      <c r="E710" s="10"/>
      <c r="F710" s="32"/>
      <c r="G710" s="10"/>
      <c r="H710" s="32"/>
      <c r="I710" s="10"/>
      <c r="J710" s="32"/>
      <c r="K710" s="10"/>
      <c r="L710" s="32"/>
      <c r="M710" s="10"/>
      <c r="N710" s="32"/>
      <c r="O710" s="10"/>
      <c r="P710" s="32"/>
      <c r="Q710" s="10"/>
      <c r="R710" s="32"/>
      <c r="S710" s="10"/>
      <c r="T710" s="32"/>
      <c r="U710" s="10"/>
      <c r="V710" s="32"/>
      <c r="W710" s="10"/>
      <c r="X710" s="32"/>
      <c r="Y710" s="10"/>
      <c r="Z710" s="32"/>
      <c r="AA710" s="10"/>
      <c r="AB710" s="32"/>
      <c r="AC710" s="10"/>
      <c r="AD710" s="32"/>
      <c r="AE710" s="10"/>
      <c r="AF710" s="32"/>
      <c r="AG710" s="10"/>
      <c r="AH710" s="32"/>
      <c r="AI710" s="10"/>
      <c r="AJ710" s="32"/>
      <c r="AK710" s="10"/>
      <c r="AL710" s="32"/>
      <c r="AM710" s="10"/>
      <c r="AN710" s="32"/>
      <c r="AO710" s="10"/>
      <c r="AP710" s="32"/>
      <c r="AQ710" s="10"/>
      <c r="AR710" s="244"/>
      <c r="AS710" s="10"/>
      <c r="AT710" s="32"/>
      <c r="AU710" s="10"/>
      <c r="AV710" s="244"/>
      <c r="AW710" s="10"/>
      <c r="AX710" s="244"/>
      <c r="AY710" s="7"/>
      <c r="AZ710" s="249"/>
      <c r="BA710" s="10"/>
      <c r="BB710" s="244"/>
      <c r="BC710" s="7"/>
      <c r="BD710" s="249"/>
      <c r="BE710" s="7"/>
      <c r="BF710" s="249"/>
      <c r="BG710" s="7"/>
      <c r="BH710" s="8"/>
      <c r="BI710" s="7"/>
      <c r="BJ710" s="249"/>
      <c r="BK710" s="7"/>
      <c r="BL710" s="249"/>
      <c r="BM710" s="7"/>
      <c r="BN710" s="249"/>
      <c r="BO710" s="7"/>
      <c r="BP710" s="249"/>
      <c r="BQ710" s="7"/>
      <c r="BR710" s="8"/>
      <c r="BS710" s="7"/>
      <c r="BT710" s="8"/>
      <c r="BV710" s="41"/>
      <c r="BW710" s="41">
        <f t="shared" si="50"/>
        <v>0</v>
      </c>
      <c r="BX710">
        <f t="shared" si="52"/>
        <v>0</v>
      </c>
    </row>
    <row r="711" spans="2:78">
      <c r="B711" s="6"/>
      <c r="C711" s="10"/>
      <c r="D711" s="32"/>
      <c r="E711" s="10"/>
      <c r="F711" s="32"/>
      <c r="G711" s="10"/>
      <c r="H711" s="32"/>
      <c r="I711" s="10"/>
      <c r="J711" s="32"/>
      <c r="K711" s="94"/>
      <c r="L711" s="32"/>
      <c r="M711" s="10"/>
      <c r="N711" s="32"/>
      <c r="O711" s="10"/>
      <c r="P711" s="32"/>
      <c r="Q711" s="10"/>
      <c r="R711" s="32"/>
      <c r="S711" s="10"/>
      <c r="T711" s="32"/>
      <c r="U711" s="10"/>
      <c r="V711" s="32"/>
      <c r="W711" s="10"/>
      <c r="X711" s="32"/>
      <c r="Y711" s="10"/>
      <c r="Z711" s="32"/>
      <c r="AA711" s="10"/>
      <c r="AB711" s="32"/>
      <c r="AC711" s="10"/>
      <c r="AD711" s="32"/>
      <c r="AE711" s="10"/>
      <c r="AF711" s="32"/>
      <c r="AG711" s="10"/>
      <c r="AH711" s="32"/>
      <c r="AI711" s="10"/>
      <c r="AJ711" s="32"/>
      <c r="AK711" s="10"/>
      <c r="AL711" s="32"/>
      <c r="AM711" s="10"/>
      <c r="AN711" s="32"/>
      <c r="AO711" s="10"/>
      <c r="AP711" s="32"/>
      <c r="AQ711" s="10"/>
      <c r="AR711" s="244"/>
      <c r="AS711" s="10"/>
      <c r="AT711" s="32"/>
      <c r="AU711" s="10"/>
      <c r="AV711" s="244"/>
      <c r="AW711" s="10"/>
      <c r="AX711" s="244"/>
      <c r="AY711" s="7"/>
      <c r="AZ711" s="249"/>
      <c r="BA711" s="10"/>
      <c r="BB711" s="244"/>
      <c r="BC711" s="7"/>
      <c r="BD711" s="249"/>
      <c r="BE711" s="7"/>
      <c r="BF711" s="249"/>
      <c r="BG711" s="7"/>
      <c r="BH711" s="8"/>
      <c r="BI711" s="7"/>
      <c r="BJ711" s="249"/>
      <c r="BK711" s="7"/>
      <c r="BL711" s="249"/>
      <c r="BM711" s="7"/>
      <c r="BN711" s="249"/>
      <c r="BO711" s="7"/>
      <c r="BP711" s="249"/>
      <c r="BQ711" s="7"/>
      <c r="BR711" s="8"/>
      <c r="BS711" s="7"/>
      <c r="BT711" s="8"/>
      <c r="BV711" s="41"/>
      <c r="BW711" s="41">
        <f t="shared" si="50"/>
        <v>0</v>
      </c>
      <c r="BX711">
        <f t="shared" si="52"/>
        <v>0</v>
      </c>
      <c r="BZ711" s="39"/>
    </row>
    <row r="712" spans="2:78">
      <c r="B712" s="6"/>
      <c r="C712" s="10"/>
      <c r="D712" s="32"/>
      <c r="E712" s="10"/>
      <c r="F712" s="32"/>
      <c r="G712" s="10"/>
      <c r="H712" s="32"/>
      <c r="I712" s="10"/>
      <c r="J712" s="32"/>
      <c r="K712" s="10"/>
      <c r="L712" s="32"/>
      <c r="M712" s="10"/>
      <c r="N712" s="32"/>
      <c r="O712" s="10"/>
      <c r="P712" s="32"/>
      <c r="Q712" s="10"/>
      <c r="R712" s="32"/>
      <c r="S712" s="10"/>
      <c r="T712" s="32"/>
      <c r="U712" s="10"/>
      <c r="V712" s="32"/>
      <c r="W712" s="10"/>
      <c r="X712" s="32"/>
      <c r="Y712" s="10"/>
      <c r="Z712" s="32"/>
      <c r="AA712" s="10"/>
      <c r="AB712" s="32"/>
      <c r="AC712" s="10"/>
      <c r="AD712" s="32"/>
      <c r="AE712" s="10"/>
      <c r="AF712" s="32"/>
      <c r="AG712" s="10"/>
      <c r="AH712" s="32"/>
      <c r="AI712" s="10"/>
      <c r="AJ712" s="32"/>
      <c r="AK712" s="10"/>
      <c r="AL712" s="32"/>
      <c r="AM712" s="10"/>
      <c r="AN712" s="32"/>
      <c r="AO712" s="10"/>
      <c r="AP712" s="32"/>
      <c r="AQ712" s="10"/>
      <c r="AR712" s="244"/>
      <c r="AS712" s="10"/>
      <c r="AT712" s="32"/>
      <c r="AU712" s="10"/>
      <c r="AV712" s="244"/>
      <c r="AW712" s="10"/>
      <c r="AX712" s="244"/>
      <c r="AY712" s="7"/>
      <c r="AZ712" s="249"/>
      <c r="BA712" s="10"/>
      <c r="BB712" s="244"/>
      <c r="BC712" s="7"/>
      <c r="BD712" s="249"/>
      <c r="BE712" s="7"/>
      <c r="BF712" s="249"/>
      <c r="BG712" s="7"/>
      <c r="BH712" s="8"/>
      <c r="BI712" s="7"/>
      <c r="BJ712" s="249"/>
      <c r="BK712" s="7"/>
      <c r="BL712" s="249"/>
      <c r="BM712" s="7"/>
      <c r="BN712" s="249"/>
      <c r="BO712" s="7"/>
      <c r="BP712" s="249"/>
      <c r="BQ712" s="7"/>
      <c r="BR712" s="8"/>
      <c r="BS712" s="7"/>
      <c r="BT712" s="8"/>
      <c r="BV712" s="41"/>
      <c r="BW712" s="41">
        <f t="shared" si="50"/>
        <v>0</v>
      </c>
      <c r="BX712">
        <f t="shared" si="52"/>
        <v>0</v>
      </c>
    </row>
    <row r="713" spans="2:78">
      <c r="B713" s="6"/>
      <c r="C713" s="10"/>
      <c r="D713" s="32"/>
      <c r="E713" s="10"/>
      <c r="F713" s="32"/>
      <c r="G713" s="10"/>
      <c r="H713" s="32"/>
      <c r="I713" s="10"/>
      <c r="J713" s="32"/>
      <c r="K713" s="94"/>
      <c r="L713" s="32"/>
      <c r="M713" s="10"/>
      <c r="N713" s="32"/>
      <c r="O713" s="10"/>
      <c r="P713" s="32"/>
      <c r="Q713" s="10"/>
      <c r="R713" s="32"/>
      <c r="S713" s="10"/>
      <c r="T713" s="32"/>
      <c r="U713" s="10"/>
      <c r="V713" s="32"/>
      <c r="W713" s="10"/>
      <c r="X713" s="32"/>
      <c r="Y713" s="10"/>
      <c r="Z713" s="32"/>
      <c r="AA713" s="10"/>
      <c r="AB713" s="32"/>
      <c r="AC713" s="10"/>
      <c r="AD713" s="32"/>
      <c r="AE713" s="10"/>
      <c r="AF713" s="32"/>
      <c r="AG713" s="10"/>
      <c r="AH713" s="32"/>
      <c r="AI713" s="10"/>
      <c r="AJ713" s="32"/>
      <c r="AK713" s="10"/>
      <c r="AL713" s="32"/>
      <c r="AM713" s="10"/>
      <c r="AN713" s="32"/>
      <c r="AO713" s="10"/>
      <c r="AP713" s="32"/>
      <c r="AQ713" s="10"/>
      <c r="AR713" s="244"/>
      <c r="AS713" s="10"/>
      <c r="AT713" s="32"/>
      <c r="AU713" s="10"/>
      <c r="AV713" s="244"/>
      <c r="AW713" s="10"/>
      <c r="AX713" s="244"/>
      <c r="AY713" s="7"/>
      <c r="AZ713" s="249"/>
      <c r="BA713" s="10"/>
      <c r="BB713" s="244"/>
      <c r="BC713" s="7"/>
      <c r="BD713" s="249"/>
      <c r="BE713" s="7"/>
      <c r="BF713" s="249"/>
      <c r="BG713" s="7"/>
      <c r="BH713" s="8"/>
      <c r="BI713" s="7"/>
      <c r="BJ713" s="249"/>
      <c r="BK713" s="7"/>
      <c r="BL713" s="249"/>
      <c r="BM713" s="7"/>
      <c r="BN713" s="249"/>
      <c r="BO713" s="7"/>
      <c r="BP713" s="249"/>
      <c r="BQ713" s="7"/>
      <c r="BR713" s="8"/>
      <c r="BS713" s="7"/>
      <c r="BT713" s="8"/>
      <c r="BV713" s="41"/>
      <c r="BW713" s="41">
        <f t="shared" si="50"/>
        <v>0</v>
      </c>
      <c r="BX713">
        <f t="shared" si="52"/>
        <v>0</v>
      </c>
      <c r="BZ713" s="39"/>
    </row>
    <row r="714" spans="2:78">
      <c r="B714" s="6"/>
      <c r="C714" s="10"/>
      <c r="D714" s="32"/>
      <c r="E714" s="10"/>
      <c r="F714" s="32"/>
      <c r="G714" s="10"/>
      <c r="H714" s="32"/>
      <c r="I714" s="10"/>
      <c r="J714" s="32"/>
      <c r="K714" s="10"/>
      <c r="L714" s="32"/>
      <c r="M714" s="10"/>
      <c r="N714" s="32"/>
      <c r="O714" s="10"/>
      <c r="P714" s="32"/>
      <c r="Q714" s="10"/>
      <c r="R714" s="32"/>
      <c r="S714" s="10"/>
      <c r="T714" s="32"/>
      <c r="U714" s="10"/>
      <c r="V714" s="32"/>
      <c r="W714" s="10"/>
      <c r="X714" s="32"/>
      <c r="Y714" s="10"/>
      <c r="Z714" s="32"/>
      <c r="AA714" s="10"/>
      <c r="AB714" s="32"/>
      <c r="AC714" s="10"/>
      <c r="AD714" s="32"/>
      <c r="AE714" s="10"/>
      <c r="AF714" s="32"/>
      <c r="AG714" s="10"/>
      <c r="AH714" s="32"/>
      <c r="AI714" s="10"/>
      <c r="AJ714" s="32"/>
      <c r="AK714" s="10"/>
      <c r="AL714" s="32"/>
      <c r="AM714" s="10"/>
      <c r="AN714" s="32"/>
      <c r="AO714" s="10"/>
      <c r="AP714" s="32"/>
      <c r="AQ714" s="10"/>
      <c r="AR714" s="244"/>
      <c r="AS714" s="10"/>
      <c r="AT714" s="32"/>
      <c r="AU714" s="10"/>
      <c r="AV714" s="244"/>
      <c r="AW714" s="10"/>
      <c r="AX714" s="244"/>
      <c r="AY714" s="7"/>
      <c r="AZ714" s="249"/>
      <c r="BA714" s="10"/>
      <c r="BB714" s="244"/>
      <c r="BC714" s="7"/>
      <c r="BD714" s="249"/>
      <c r="BE714" s="7"/>
      <c r="BF714" s="249"/>
      <c r="BG714" s="7"/>
      <c r="BH714" s="8"/>
      <c r="BI714" s="7"/>
      <c r="BJ714" s="249"/>
      <c r="BK714" s="7"/>
      <c r="BL714" s="249"/>
      <c r="BM714" s="7"/>
      <c r="BN714" s="249"/>
      <c r="BO714" s="7"/>
      <c r="BP714" s="249"/>
      <c r="BQ714" s="7"/>
      <c r="BR714" s="8"/>
      <c r="BS714" s="7"/>
      <c r="BT714" s="8"/>
      <c r="BV714" s="41"/>
      <c r="BW714" s="41">
        <f t="shared" si="50"/>
        <v>0</v>
      </c>
      <c r="BX714">
        <f t="shared" si="52"/>
        <v>0</v>
      </c>
    </row>
    <row r="715" spans="2:78">
      <c r="B715" s="6"/>
      <c r="C715" s="10"/>
      <c r="D715" s="32"/>
      <c r="E715" s="10"/>
      <c r="F715" s="32"/>
      <c r="G715" s="10"/>
      <c r="H715" s="32"/>
      <c r="I715" s="10"/>
      <c r="J715" s="32"/>
      <c r="K715" s="10"/>
      <c r="L715" s="32"/>
      <c r="M715" s="10"/>
      <c r="N715" s="32"/>
      <c r="O715" s="10"/>
      <c r="P715" s="32"/>
      <c r="Q715" s="10"/>
      <c r="R715" s="32"/>
      <c r="S715" s="10"/>
      <c r="T715" s="32"/>
      <c r="U715" s="10"/>
      <c r="V715" s="32"/>
      <c r="W715" s="10"/>
      <c r="X715" s="32"/>
      <c r="Y715" s="10"/>
      <c r="Z715" s="32"/>
      <c r="AA715" s="10"/>
      <c r="AB715" s="32"/>
      <c r="AC715" s="10"/>
      <c r="AD715" s="32"/>
      <c r="AE715" s="10"/>
      <c r="AF715" s="32"/>
      <c r="AG715" s="10"/>
      <c r="AH715" s="32"/>
      <c r="AI715" s="10"/>
      <c r="AJ715" s="32"/>
      <c r="AK715" s="10"/>
      <c r="AL715" s="32"/>
      <c r="AM715" s="10"/>
      <c r="AN715" s="32"/>
      <c r="AO715" s="10"/>
      <c r="AP715" s="32"/>
      <c r="AQ715" s="10"/>
      <c r="AR715" s="244"/>
      <c r="AS715" s="10"/>
      <c r="AT715" s="32"/>
      <c r="AU715" s="10"/>
      <c r="AV715" s="244"/>
      <c r="AW715" s="10"/>
      <c r="AX715" s="244"/>
      <c r="AY715" s="7"/>
      <c r="AZ715" s="249"/>
      <c r="BA715" s="10"/>
      <c r="BB715" s="244"/>
      <c r="BC715" s="7"/>
      <c r="BD715" s="249"/>
      <c r="BE715" s="7"/>
      <c r="BF715" s="249"/>
      <c r="BG715" s="7"/>
      <c r="BH715" s="8"/>
      <c r="BI715" s="7"/>
      <c r="BJ715" s="249"/>
      <c r="BK715" s="7"/>
      <c r="BL715" s="249"/>
      <c r="BM715" s="7"/>
      <c r="BN715" s="249"/>
      <c r="BO715" s="7"/>
      <c r="BP715" s="249"/>
      <c r="BQ715" s="7"/>
      <c r="BR715" s="8"/>
      <c r="BS715" s="7"/>
      <c r="BT715" s="8"/>
      <c r="BV715" s="41"/>
      <c r="BW715" s="41">
        <f t="shared" si="50"/>
        <v>0</v>
      </c>
      <c r="BX715">
        <f t="shared" si="52"/>
        <v>0</v>
      </c>
    </row>
    <row r="716" spans="2:78">
      <c r="B716" s="6"/>
      <c r="C716" s="10"/>
      <c r="D716" s="32"/>
      <c r="E716" s="10"/>
      <c r="F716" s="32"/>
      <c r="G716" s="10"/>
      <c r="H716" s="32"/>
      <c r="I716" s="10"/>
      <c r="J716" s="32"/>
      <c r="K716" s="10"/>
      <c r="L716" s="32"/>
      <c r="M716" s="10"/>
      <c r="N716" s="32"/>
      <c r="O716" s="10"/>
      <c r="P716" s="32"/>
      <c r="Q716" s="10"/>
      <c r="R716" s="32"/>
      <c r="S716" s="10"/>
      <c r="T716" s="32"/>
      <c r="U716" s="10"/>
      <c r="V716" s="32"/>
      <c r="W716" s="10"/>
      <c r="X716" s="32"/>
      <c r="Y716" s="10"/>
      <c r="Z716" s="32"/>
      <c r="AA716" s="10"/>
      <c r="AB716" s="32"/>
      <c r="AC716" s="10"/>
      <c r="AD716" s="32"/>
      <c r="AE716" s="10"/>
      <c r="AF716" s="32"/>
      <c r="AG716" s="10"/>
      <c r="AH716" s="32"/>
      <c r="AI716" s="10"/>
      <c r="AJ716" s="32"/>
      <c r="AK716" s="10"/>
      <c r="AL716" s="32"/>
      <c r="AM716" s="10"/>
      <c r="AN716" s="32"/>
      <c r="AO716" s="10"/>
      <c r="AP716" s="32"/>
      <c r="AQ716" s="10"/>
      <c r="AR716" s="244"/>
      <c r="AS716" s="10"/>
      <c r="AT716" s="32"/>
      <c r="AU716" s="10"/>
      <c r="AV716" s="244"/>
      <c r="AW716" s="10"/>
      <c r="AX716" s="244"/>
      <c r="AY716" s="7"/>
      <c r="AZ716" s="249"/>
      <c r="BA716" s="10"/>
      <c r="BB716" s="244"/>
      <c r="BC716" s="7"/>
      <c r="BD716" s="249"/>
      <c r="BE716" s="7"/>
      <c r="BF716" s="249"/>
      <c r="BG716" s="7"/>
      <c r="BH716" s="8"/>
      <c r="BI716" s="7"/>
      <c r="BJ716" s="249"/>
      <c r="BK716" s="7"/>
      <c r="BL716" s="249"/>
      <c r="BM716" s="7"/>
      <c r="BN716" s="249"/>
      <c r="BO716" s="7"/>
      <c r="BP716" s="249"/>
      <c r="BQ716" s="7"/>
      <c r="BR716" s="8"/>
      <c r="BS716" s="7"/>
      <c r="BT716" s="8"/>
      <c r="BV716" s="41"/>
      <c r="BW716" s="41">
        <f t="shared" si="50"/>
        <v>0</v>
      </c>
      <c r="BX716">
        <f t="shared" si="52"/>
        <v>0</v>
      </c>
    </row>
    <row r="717" spans="2:78">
      <c r="B717" s="6"/>
      <c r="C717" s="10"/>
      <c r="D717" s="32"/>
      <c r="E717" s="10"/>
      <c r="F717" s="32"/>
      <c r="G717" s="10"/>
      <c r="H717" s="32"/>
      <c r="I717" s="10"/>
      <c r="J717" s="32"/>
      <c r="K717" s="242"/>
      <c r="L717" s="32"/>
      <c r="M717" s="10"/>
      <c r="N717" s="32"/>
      <c r="O717" s="10"/>
      <c r="P717" s="32"/>
      <c r="Q717" s="10"/>
      <c r="R717" s="32"/>
      <c r="S717" s="10"/>
      <c r="T717" s="32"/>
      <c r="U717" s="10"/>
      <c r="V717" s="32"/>
      <c r="W717" s="10"/>
      <c r="X717" s="32"/>
      <c r="Y717" s="10"/>
      <c r="Z717" s="32"/>
      <c r="AA717" s="10"/>
      <c r="AB717" s="32"/>
      <c r="AC717" s="10"/>
      <c r="AD717" s="32"/>
      <c r="AE717" s="10"/>
      <c r="AF717" s="32"/>
      <c r="AG717" s="10"/>
      <c r="AH717" s="32"/>
      <c r="AI717" s="10"/>
      <c r="AJ717" s="32"/>
      <c r="AK717" s="10"/>
      <c r="AL717" s="32"/>
      <c r="AM717" s="10"/>
      <c r="AN717" s="32"/>
      <c r="AO717" s="10"/>
      <c r="AP717" s="32"/>
      <c r="AQ717" s="10"/>
      <c r="AR717" s="244"/>
      <c r="AS717" s="10"/>
      <c r="AT717" s="32"/>
      <c r="AU717" s="10"/>
      <c r="AV717" s="244"/>
      <c r="AW717" s="10"/>
      <c r="AX717" s="244"/>
      <c r="AY717" s="7"/>
      <c r="AZ717" s="249"/>
      <c r="BA717" s="10"/>
      <c r="BB717" s="244"/>
      <c r="BC717" s="7"/>
      <c r="BD717" s="249"/>
      <c r="BE717" s="7"/>
      <c r="BF717" s="249"/>
      <c r="BG717" s="7"/>
      <c r="BH717" s="8"/>
      <c r="BI717" s="7"/>
      <c r="BJ717" s="249"/>
      <c r="BK717" s="7"/>
      <c r="BL717" s="249"/>
      <c r="BM717" s="7"/>
      <c r="BN717" s="249"/>
      <c r="BO717" s="7"/>
      <c r="BP717" s="249"/>
      <c r="BQ717" s="7"/>
      <c r="BR717" s="8"/>
      <c r="BS717" s="7"/>
      <c r="BT717" s="8"/>
      <c r="BV717" s="41"/>
      <c r="BW717" s="41">
        <f t="shared" ref="BW717:BW780" si="53">+AI717+AE717+Y717+W717+U717+S717+Q717+O717+M717+I717+G717+E717+C717+AG717+K717+BS717+BZ717+AA717+AC717+AK717+AO717+AQ717+AY717+BQ717+BK717+BI717+BA717+AW717+AU717+AS717</f>
        <v>0</v>
      </c>
      <c r="BX717">
        <f t="shared" si="52"/>
        <v>0</v>
      </c>
      <c r="BZ717" s="39"/>
    </row>
    <row r="718" spans="2:78">
      <c r="B718" s="6"/>
      <c r="C718" s="10"/>
      <c r="D718" s="32"/>
      <c r="E718" s="10"/>
      <c r="F718" s="32"/>
      <c r="G718" s="10"/>
      <c r="H718" s="32"/>
      <c r="I718" s="10"/>
      <c r="J718" s="32"/>
      <c r="K718" s="10"/>
      <c r="L718" s="32"/>
      <c r="M718" s="10"/>
      <c r="N718" s="32"/>
      <c r="O718" s="10"/>
      <c r="P718" s="32"/>
      <c r="Q718" s="10"/>
      <c r="R718" s="32"/>
      <c r="S718" s="10"/>
      <c r="T718" s="32"/>
      <c r="U718" s="10"/>
      <c r="V718" s="32"/>
      <c r="W718" s="10"/>
      <c r="X718" s="32"/>
      <c r="Y718" s="10"/>
      <c r="Z718" s="32"/>
      <c r="AA718" s="10"/>
      <c r="AB718" s="32"/>
      <c r="AC718" s="10"/>
      <c r="AD718" s="32"/>
      <c r="AE718" s="10"/>
      <c r="AF718" s="32"/>
      <c r="AG718" s="10"/>
      <c r="AH718" s="32"/>
      <c r="AI718" s="10"/>
      <c r="AJ718" s="32"/>
      <c r="AK718" s="10"/>
      <c r="AL718" s="32"/>
      <c r="AM718" s="10"/>
      <c r="AN718" s="32"/>
      <c r="AO718" s="10"/>
      <c r="AP718" s="32"/>
      <c r="AQ718" s="10"/>
      <c r="AR718" s="244"/>
      <c r="AS718" s="10"/>
      <c r="AT718" s="32"/>
      <c r="AU718" s="10"/>
      <c r="AV718" s="244"/>
      <c r="AW718" s="10"/>
      <c r="AX718" s="244"/>
      <c r="AY718" s="7"/>
      <c r="AZ718" s="249"/>
      <c r="BA718" s="10"/>
      <c r="BB718" s="244"/>
      <c r="BC718" s="7"/>
      <c r="BD718" s="249"/>
      <c r="BE718" s="7"/>
      <c r="BF718" s="249"/>
      <c r="BG718" s="7"/>
      <c r="BH718" s="8"/>
      <c r="BI718" s="7"/>
      <c r="BJ718" s="249"/>
      <c r="BK718" s="7"/>
      <c r="BL718" s="249"/>
      <c r="BM718" s="7"/>
      <c r="BN718" s="249"/>
      <c r="BO718" s="7"/>
      <c r="BP718" s="249"/>
      <c r="BQ718" s="7"/>
      <c r="BR718" s="8"/>
      <c r="BS718" s="7"/>
      <c r="BT718" s="8"/>
      <c r="BV718" s="41"/>
      <c r="BW718" s="41">
        <f t="shared" si="53"/>
        <v>0</v>
      </c>
      <c r="BX718">
        <f t="shared" si="52"/>
        <v>0</v>
      </c>
    </row>
    <row r="719" spans="2:78">
      <c r="B719" s="6"/>
      <c r="C719" s="10"/>
      <c r="D719" s="32"/>
      <c r="E719" s="10"/>
      <c r="F719" s="32"/>
      <c r="G719" s="10"/>
      <c r="H719" s="32"/>
      <c r="I719" s="10"/>
      <c r="J719" s="32"/>
      <c r="K719" s="94"/>
      <c r="L719" s="32"/>
      <c r="M719" s="10"/>
      <c r="N719" s="32"/>
      <c r="O719" s="10"/>
      <c r="P719" s="32"/>
      <c r="Q719" s="10"/>
      <c r="R719" s="32"/>
      <c r="S719" s="10"/>
      <c r="T719" s="32"/>
      <c r="U719" s="10"/>
      <c r="V719" s="32"/>
      <c r="W719" s="10"/>
      <c r="X719" s="32"/>
      <c r="Y719" s="10"/>
      <c r="Z719" s="32"/>
      <c r="AA719" s="10"/>
      <c r="AB719" s="32"/>
      <c r="AC719" s="10"/>
      <c r="AD719" s="32"/>
      <c r="AE719" s="10"/>
      <c r="AF719" s="32"/>
      <c r="AG719" s="10"/>
      <c r="AH719" s="32"/>
      <c r="AI719" s="10"/>
      <c r="AJ719" s="32"/>
      <c r="AK719" s="10"/>
      <c r="AL719" s="32"/>
      <c r="AM719" s="10"/>
      <c r="AN719" s="32"/>
      <c r="AO719" s="10"/>
      <c r="AP719" s="32"/>
      <c r="AQ719" s="10"/>
      <c r="AR719" s="244"/>
      <c r="AS719" s="10"/>
      <c r="AT719" s="32"/>
      <c r="AU719" s="10"/>
      <c r="AV719" s="244"/>
      <c r="AW719" s="10"/>
      <c r="AX719" s="244"/>
      <c r="AY719" s="7"/>
      <c r="AZ719" s="249"/>
      <c r="BA719" s="10"/>
      <c r="BB719" s="244"/>
      <c r="BC719" s="7"/>
      <c r="BD719" s="249"/>
      <c r="BE719" s="7"/>
      <c r="BF719" s="249"/>
      <c r="BG719" s="7"/>
      <c r="BH719" s="8"/>
      <c r="BI719" s="7"/>
      <c r="BJ719" s="249"/>
      <c r="BK719" s="7"/>
      <c r="BL719" s="249"/>
      <c r="BM719" s="7"/>
      <c r="BN719" s="249"/>
      <c r="BO719" s="7"/>
      <c r="BP719" s="249"/>
      <c r="BQ719" s="7"/>
      <c r="BR719" s="8"/>
      <c r="BS719" s="7"/>
      <c r="BT719" s="8"/>
      <c r="BV719" s="41"/>
      <c r="BW719" s="41">
        <f t="shared" si="53"/>
        <v>0</v>
      </c>
      <c r="BX719">
        <f t="shared" si="52"/>
        <v>0</v>
      </c>
      <c r="BZ719" s="39"/>
    </row>
    <row r="720" spans="2:78">
      <c r="B720" s="6"/>
      <c r="C720" s="10"/>
      <c r="D720" s="32"/>
      <c r="E720" s="10"/>
      <c r="F720" s="32"/>
      <c r="G720" s="10"/>
      <c r="H720" s="32"/>
      <c r="I720" s="10"/>
      <c r="J720" s="32"/>
      <c r="K720" s="94"/>
      <c r="L720" s="32"/>
      <c r="M720" s="10"/>
      <c r="N720" s="32"/>
      <c r="O720" s="10"/>
      <c r="P720" s="32"/>
      <c r="Q720" s="10"/>
      <c r="R720" s="32"/>
      <c r="S720" s="10"/>
      <c r="T720" s="32"/>
      <c r="U720" s="10"/>
      <c r="V720" s="32"/>
      <c r="W720" s="10"/>
      <c r="X720" s="32"/>
      <c r="Y720" s="10"/>
      <c r="Z720" s="32"/>
      <c r="AA720" s="10"/>
      <c r="AB720" s="32"/>
      <c r="AC720" s="10"/>
      <c r="AD720" s="32"/>
      <c r="AE720" s="10"/>
      <c r="AF720" s="32"/>
      <c r="AG720" s="10"/>
      <c r="AH720" s="32"/>
      <c r="AI720" s="10"/>
      <c r="AJ720" s="32"/>
      <c r="AK720" s="10"/>
      <c r="AL720" s="32"/>
      <c r="AM720" s="10"/>
      <c r="AN720" s="32"/>
      <c r="AO720" s="10"/>
      <c r="AP720" s="32"/>
      <c r="AQ720" s="10"/>
      <c r="AR720" s="244"/>
      <c r="AS720" s="10"/>
      <c r="AT720" s="32"/>
      <c r="AU720" s="10"/>
      <c r="AV720" s="244"/>
      <c r="AW720" s="10"/>
      <c r="AX720" s="244"/>
      <c r="AY720" s="7"/>
      <c r="AZ720" s="249"/>
      <c r="BA720" s="10"/>
      <c r="BB720" s="244"/>
      <c r="BC720" s="7"/>
      <c r="BD720" s="249"/>
      <c r="BE720" s="7"/>
      <c r="BF720" s="249"/>
      <c r="BG720" s="7"/>
      <c r="BH720" s="8"/>
      <c r="BI720" s="7"/>
      <c r="BJ720" s="249"/>
      <c r="BK720" s="7"/>
      <c r="BL720" s="249"/>
      <c r="BM720" s="7"/>
      <c r="BN720" s="249"/>
      <c r="BO720" s="7"/>
      <c r="BP720" s="249"/>
      <c r="BQ720" s="7"/>
      <c r="BR720" s="8"/>
      <c r="BS720" s="7"/>
      <c r="BT720" s="8"/>
      <c r="BV720" s="41"/>
      <c r="BW720" s="41">
        <f t="shared" si="53"/>
        <v>0</v>
      </c>
      <c r="BX720">
        <f t="shared" si="52"/>
        <v>0</v>
      </c>
      <c r="BZ720" s="39"/>
    </row>
    <row r="721" spans="2:78">
      <c r="B721" s="6"/>
      <c r="C721" s="10"/>
      <c r="D721" s="32"/>
      <c r="E721" s="10"/>
      <c r="F721" s="32"/>
      <c r="G721" s="10"/>
      <c r="H721" s="32"/>
      <c r="I721" s="10"/>
      <c r="J721" s="32"/>
      <c r="K721" s="10"/>
      <c r="L721" s="32"/>
      <c r="M721" s="10"/>
      <c r="N721" s="32"/>
      <c r="O721" s="10"/>
      <c r="P721" s="32"/>
      <c r="Q721" s="10"/>
      <c r="R721" s="32"/>
      <c r="S721" s="10"/>
      <c r="T721" s="32"/>
      <c r="U721" s="10"/>
      <c r="V721" s="32"/>
      <c r="W721" s="10"/>
      <c r="X721" s="32"/>
      <c r="Y721" s="10"/>
      <c r="Z721" s="32"/>
      <c r="AA721" s="10"/>
      <c r="AB721" s="32"/>
      <c r="AC721" s="10"/>
      <c r="AD721" s="32"/>
      <c r="AE721" s="10"/>
      <c r="AF721" s="32"/>
      <c r="AG721" s="10"/>
      <c r="AH721" s="32"/>
      <c r="AI721" s="10"/>
      <c r="AJ721" s="32"/>
      <c r="AK721" s="10"/>
      <c r="AL721" s="32"/>
      <c r="AM721" s="10"/>
      <c r="AN721" s="32"/>
      <c r="AO721" s="10"/>
      <c r="AP721" s="32"/>
      <c r="AQ721" s="10"/>
      <c r="AR721" s="244"/>
      <c r="AS721" s="10"/>
      <c r="AT721" s="32"/>
      <c r="AU721" s="10"/>
      <c r="AV721" s="244"/>
      <c r="AW721" s="10"/>
      <c r="AX721" s="244"/>
      <c r="AY721" s="7"/>
      <c r="AZ721" s="249"/>
      <c r="BA721" s="10"/>
      <c r="BB721" s="244"/>
      <c r="BC721" s="7"/>
      <c r="BD721" s="249"/>
      <c r="BE721" s="7"/>
      <c r="BF721" s="249"/>
      <c r="BG721" s="7"/>
      <c r="BH721" s="8"/>
      <c r="BI721" s="7"/>
      <c r="BJ721" s="249"/>
      <c r="BK721" s="7"/>
      <c r="BL721" s="249"/>
      <c r="BM721" s="7"/>
      <c r="BN721" s="249"/>
      <c r="BO721" s="7"/>
      <c r="BP721" s="249"/>
      <c r="BQ721" s="7"/>
      <c r="BR721" s="8"/>
      <c r="BS721" s="7"/>
      <c r="BT721" s="8"/>
      <c r="BV721" s="41"/>
      <c r="BW721" s="41">
        <f t="shared" si="53"/>
        <v>0</v>
      </c>
      <c r="BX721">
        <f t="shared" si="52"/>
        <v>0</v>
      </c>
    </row>
    <row r="722" spans="2:78">
      <c r="B722" s="6"/>
      <c r="C722" s="10"/>
      <c r="D722" s="32"/>
      <c r="E722" s="10"/>
      <c r="F722" s="32"/>
      <c r="G722" s="10"/>
      <c r="H722" s="32"/>
      <c r="I722" s="10"/>
      <c r="J722" s="32"/>
      <c r="K722" s="10"/>
      <c r="L722" s="32"/>
      <c r="M722" s="10"/>
      <c r="N722" s="32"/>
      <c r="O722" s="10"/>
      <c r="P722" s="32"/>
      <c r="Q722" s="10"/>
      <c r="R722" s="32"/>
      <c r="S722" s="10"/>
      <c r="T722" s="32"/>
      <c r="U722" s="10"/>
      <c r="V722" s="32"/>
      <c r="W722" s="10"/>
      <c r="X722" s="32"/>
      <c r="Y722" s="10"/>
      <c r="Z722" s="32"/>
      <c r="AA722" s="10"/>
      <c r="AB722" s="32"/>
      <c r="AC722" s="10"/>
      <c r="AD722" s="32"/>
      <c r="AE722" s="10"/>
      <c r="AF722" s="32"/>
      <c r="AG722" s="10"/>
      <c r="AH722" s="32"/>
      <c r="AI722" s="10"/>
      <c r="AJ722" s="32"/>
      <c r="AK722" s="10"/>
      <c r="AL722" s="32"/>
      <c r="AM722" s="10"/>
      <c r="AN722" s="32"/>
      <c r="AO722" s="10"/>
      <c r="AP722" s="32"/>
      <c r="AQ722" s="10"/>
      <c r="AR722" s="244"/>
      <c r="AS722" s="10"/>
      <c r="AT722" s="32"/>
      <c r="AU722" s="10"/>
      <c r="AV722" s="244"/>
      <c r="AW722" s="10"/>
      <c r="AX722" s="244"/>
      <c r="AY722" s="7"/>
      <c r="AZ722" s="249"/>
      <c r="BA722" s="10"/>
      <c r="BB722" s="244"/>
      <c r="BC722" s="7"/>
      <c r="BD722" s="249"/>
      <c r="BE722" s="7"/>
      <c r="BF722" s="249"/>
      <c r="BG722" s="7"/>
      <c r="BH722" s="8"/>
      <c r="BI722" s="7"/>
      <c r="BJ722" s="249"/>
      <c r="BK722" s="7"/>
      <c r="BL722" s="249"/>
      <c r="BM722" s="7"/>
      <c r="BN722" s="249"/>
      <c r="BO722" s="7"/>
      <c r="BP722" s="249"/>
      <c r="BQ722" s="7"/>
      <c r="BR722" s="8"/>
      <c r="BS722" s="7"/>
      <c r="BT722" s="8"/>
      <c r="BV722" s="41"/>
      <c r="BW722" s="41">
        <f t="shared" si="53"/>
        <v>0</v>
      </c>
      <c r="BX722">
        <f t="shared" si="52"/>
        <v>0</v>
      </c>
    </row>
    <row r="723" spans="2:78">
      <c r="B723" s="6"/>
      <c r="C723" s="10"/>
      <c r="D723" s="32"/>
      <c r="E723" s="10"/>
      <c r="F723" s="32"/>
      <c r="G723" s="10"/>
      <c r="H723" s="32"/>
      <c r="I723" s="10"/>
      <c r="J723" s="32"/>
      <c r="K723" s="94"/>
      <c r="L723" s="32"/>
      <c r="M723" s="10"/>
      <c r="N723" s="32"/>
      <c r="O723" s="10"/>
      <c r="P723" s="32"/>
      <c r="Q723" s="10"/>
      <c r="R723" s="32"/>
      <c r="S723" s="10"/>
      <c r="T723" s="32"/>
      <c r="U723" s="10"/>
      <c r="V723" s="32"/>
      <c r="W723" s="10"/>
      <c r="X723" s="32"/>
      <c r="Y723" s="10"/>
      <c r="Z723" s="32"/>
      <c r="AA723" s="10"/>
      <c r="AB723" s="32"/>
      <c r="AC723" s="10"/>
      <c r="AD723" s="32"/>
      <c r="AE723" s="10"/>
      <c r="AF723" s="32"/>
      <c r="AG723" s="10"/>
      <c r="AH723" s="32"/>
      <c r="AI723" s="10"/>
      <c r="AJ723" s="32"/>
      <c r="AK723" s="10"/>
      <c r="AL723" s="32"/>
      <c r="AM723" s="10"/>
      <c r="AN723" s="32"/>
      <c r="AO723" s="10"/>
      <c r="AP723" s="32"/>
      <c r="AQ723" s="10"/>
      <c r="AR723" s="244"/>
      <c r="AS723" s="10"/>
      <c r="AT723" s="32"/>
      <c r="AU723" s="10"/>
      <c r="AV723" s="244"/>
      <c r="AW723" s="10"/>
      <c r="AX723" s="244"/>
      <c r="AY723" s="7"/>
      <c r="AZ723" s="249"/>
      <c r="BA723" s="10"/>
      <c r="BB723" s="244"/>
      <c r="BC723" s="7"/>
      <c r="BD723" s="249"/>
      <c r="BE723" s="7"/>
      <c r="BF723" s="249"/>
      <c r="BG723" s="7"/>
      <c r="BH723" s="8"/>
      <c r="BI723" s="7"/>
      <c r="BJ723" s="249"/>
      <c r="BK723" s="7"/>
      <c r="BL723" s="249"/>
      <c r="BM723" s="7"/>
      <c r="BN723" s="249"/>
      <c r="BO723" s="7"/>
      <c r="BP723" s="249"/>
      <c r="BQ723" s="7"/>
      <c r="BR723" s="8"/>
      <c r="BS723" s="7"/>
      <c r="BT723" s="8"/>
      <c r="BV723" s="41"/>
      <c r="BW723" s="41">
        <f t="shared" si="53"/>
        <v>0</v>
      </c>
      <c r="BX723">
        <f t="shared" si="52"/>
        <v>0</v>
      </c>
      <c r="BZ723" s="39"/>
    </row>
    <row r="724" spans="2:78">
      <c r="B724" s="6"/>
      <c r="C724" s="10"/>
      <c r="D724" s="32"/>
      <c r="E724" s="10"/>
      <c r="F724" s="32"/>
      <c r="G724" s="10"/>
      <c r="H724" s="32"/>
      <c r="I724" s="10"/>
      <c r="J724" s="32"/>
      <c r="K724" s="10"/>
      <c r="L724" s="32"/>
      <c r="M724" s="10"/>
      <c r="N724" s="32"/>
      <c r="O724" s="10"/>
      <c r="P724" s="32"/>
      <c r="Q724" s="10"/>
      <c r="R724" s="32"/>
      <c r="S724" s="10"/>
      <c r="T724" s="32"/>
      <c r="U724" s="10"/>
      <c r="V724" s="32"/>
      <c r="W724" s="10"/>
      <c r="X724" s="32"/>
      <c r="Y724" s="10"/>
      <c r="Z724" s="32"/>
      <c r="AA724" s="10"/>
      <c r="AB724" s="32"/>
      <c r="AC724" s="10"/>
      <c r="AD724" s="32"/>
      <c r="AE724" s="10"/>
      <c r="AF724" s="32"/>
      <c r="AG724" s="10"/>
      <c r="AH724" s="32"/>
      <c r="AI724" s="10"/>
      <c r="AJ724" s="32"/>
      <c r="AK724" s="10"/>
      <c r="AL724" s="32"/>
      <c r="AM724" s="10"/>
      <c r="AN724" s="32"/>
      <c r="AO724" s="10"/>
      <c r="AP724" s="32"/>
      <c r="AQ724" s="10"/>
      <c r="AR724" s="244"/>
      <c r="AS724" s="10"/>
      <c r="AT724" s="32"/>
      <c r="AU724" s="10"/>
      <c r="AV724" s="244"/>
      <c r="AW724" s="10"/>
      <c r="AX724" s="244"/>
      <c r="AY724" s="7"/>
      <c r="AZ724" s="249"/>
      <c r="BA724" s="10"/>
      <c r="BB724" s="244"/>
      <c r="BC724" s="7"/>
      <c r="BD724" s="249"/>
      <c r="BE724" s="7"/>
      <c r="BF724" s="249"/>
      <c r="BG724" s="7"/>
      <c r="BH724" s="8"/>
      <c r="BI724" s="7"/>
      <c r="BJ724" s="249"/>
      <c r="BK724" s="7"/>
      <c r="BL724" s="249"/>
      <c r="BM724" s="7"/>
      <c r="BN724" s="249"/>
      <c r="BO724" s="7"/>
      <c r="BP724" s="249"/>
      <c r="BQ724" s="7"/>
      <c r="BR724" s="8"/>
      <c r="BS724" s="7"/>
      <c r="BT724" s="8"/>
      <c r="BV724" s="41"/>
      <c r="BW724" s="41">
        <f t="shared" si="53"/>
        <v>0</v>
      </c>
      <c r="BX724">
        <f t="shared" si="52"/>
        <v>0</v>
      </c>
    </row>
    <row r="725" spans="2:78">
      <c r="B725" s="6"/>
      <c r="C725" s="10"/>
      <c r="D725" s="32"/>
      <c r="E725" s="10"/>
      <c r="F725" s="32"/>
      <c r="G725" s="10"/>
      <c r="H725" s="32"/>
      <c r="I725" s="10"/>
      <c r="J725" s="32"/>
      <c r="K725" s="10"/>
      <c r="L725" s="32"/>
      <c r="M725" s="10"/>
      <c r="N725" s="32"/>
      <c r="O725" s="10"/>
      <c r="P725" s="32"/>
      <c r="Q725" s="10"/>
      <c r="R725" s="32"/>
      <c r="S725" s="10"/>
      <c r="T725" s="32"/>
      <c r="U725" s="10"/>
      <c r="V725" s="32"/>
      <c r="W725" s="10"/>
      <c r="X725" s="32"/>
      <c r="Y725" s="10"/>
      <c r="Z725" s="32"/>
      <c r="AA725" s="10"/>
      <c r="AB725" s="32"/>
      <c r="AC725" s="10"/>
      <c r="AD725" s="32"/>
      <c r="AE725" s="10"/>
      <c r="AF725" s="32"/>
      <c r="AG725" s="10"/>
      <c r="AH725" s="32"/>
      <c r="AI725" s="10"/>
      <c r="AJ725" s="32"/>
      <c r="AK725" s="10"/>
      <c r="AL725" s="32"/>
      <c r="AM725" s="10"/>
      <c r="AN725" s="32"/>
      <c r="AO725" s="10"/>
      <c r="AP725" s="32"/>
      <c r="AQ725" s="10"/>
      <c r="AR725" s="244"/>
      <c r="AS725" s="10"/>
      <c r="AT725" s="32"/>
      <c r="AU725" s="10"/>
      <c r="AV725" s="244"/>
      <c r="AW725" s="10"/>
      <c r="AX725" s="244"/>
      <c r="AY725" s="7"/>
      <c r="AZ725" s="249"/>
      <c r="BA725" s="10"/>
      <c r="BB725" s="244"/>
      <c r="BC725" s="7"/>
      <c r="BD725" s="249"/>
      <c r="BE725" s="7"/>
      <c r="BF725" s="249"/>
      <c r="BG725" s="7"/>
      <c r="BH725" s="8"/>
      <c r="BI725" s="7"/>
      <c r="BJ725" s="249"/>
      <c r="BK725" s="7"/>
      <c r="BL725" s="249"/>
      <c r="BM725" s="7"/>
      <c r="BN725" s="249"/>
      <c r="BO725" s="7"/>
      <c r="BP725" s="249"/>
      <c r="BQ725" s="7"/>
      <c r="BR725" s="8"/>
      <c r="BS725" s="7"/>
      <c r="BT725" s="8"/>
      <c r="BV725" s="41"/>
      <c r="BW725" s="41">
        <f t="shared" si="53"/>
        <v>0</v>
      </c>
      <c r="BX725">
        <f t="shared" si="52"/>
        <v>0</v>
      </c>
    </row>
    <row r="726" spans="2:78">
      <c r="B726" s="6"/>
      <c r="C726" s="10"/>
      <c r="D726" s="32"/>
      <c r="E726" s="10"/>
      <c r="F726" s="32"/>
      <c r="G726" s="10"/>
      <c r="H726" s="32"/>
      <c r="I726" s="10"/>
      <c r="J726" s="32"/>
      <c r="K726" s="10"/>
      <c r="L726" s="32"/>
      <c r="M726" s="10"/>
      <c r="N726" s="32"/>
      <c r="O726" s="10"/>
      <c r="P726" s="32"/>
      <c r="Q726" s="10"/>
      <c r="R726" s="32"/>
      <c r="S726" s="10"/>
      <c r="T726" s="32"/>
      <c r="U726" s="10"/>
      <c r="V726" s="32"/>
      <c r="W726" s="10"/>
      <c r="X726" s="32"/>
      <c r="Y726" s="10"/>
      <c r="Z726" s="32"/>
      <c r="AA726" s="10"/>
      <c r="AB726" s="32"/>
      <c r="AC726" s="10"/>
      <c r="AD726" s="32"/>
      <c r="AE726" s="10"/>
      <c r="AF726" s="32"/>
      <c r="AG726" s="10"/>
      <c r="AH726" s="32"/>
      <c r="AI726" s="10"/>
      <c r="AJ726" s="32"/>
      <c r="AK726" s="10"/>
      <c r="AL726" s="32"/>
      <c r="AM726" s="10"/>
      <c r="AN726" s="32"/>
      <c r="AO726" s="10"/>
      <c r="AP726" s="32"/>
      <c r="AQ726" s="10"/>
      <c r="AR726" s="244"/>
      <c r="AS726" s="10"/>
      <c r="AT726" s="32"/>
      <c r="AU726" s="10"/>
      <c r="AV726" s="244"/>
      <c r="AW726" s="10"/>
      <c r="AX726" s="244"/>
      <c r="AY726" s="7"/>
      <c r="AZ726" s="249"/>
      <c r="BA726" s="10"/>
      <c r="BB726" s="244"/>
      <c r="BC726" s="7"/>
      <c r="BD726" s="249"/>
      <c r="BE726" s="7"/>
      <c r="BF726" s="249"/>
      <c r="BG726" s="7"/>
      <c r="BH726" s="8"/>
      <c r="BI726" s="7"/>
      <c r="BJ726" s="249"/>
      <c r="BK726" s="7"/>
      <c r="BL726" s="249"/>
      <c r="BM726" s="7"/>
      <c r="BN726" s="249"/>
      <c r="BO726" s="7"/>
      <c r="BP726" s="249"/>
      <c r="BQ726" s="7"/>
      <c r="BR726" s="8"/>
      <c r="BS726" s="7"/>
      <c r="BT726" s="8"/>
      <c r="BV726" s="41"/>
      <c r="BW726" s="41">
        <f t="shared" si="53"/>
        <v>0</v>
      </c>
      <c r="BX726">
        <f t="shared" si="52"/>
        <v>0</v>
      </c>
    </row>
    <row r="727" spans="2:78">
      <c r="B727" s="6"/>
      <c r="C727" s="10"/>
      <c r="D727" s="32"/>
      <c r="E727" s="10"/>
      <c r="F727" s="32"/>
      <c r="G727" s="10"/>
      <c r="H727" s="32"/>
      <c r="I727" s="10"/>
      <c r="J727" s="32"/>
      <c r="K727" s="10"/>
      <c r="L727" s="32"/>
      <c r="M727" s="10"/>
      <c r="N727" s="32"/>
      <c r="O727" s="10"/>
      <c r="P727" s="32"/>
      <c r="Q727" s="10"/>
      <c r="R727" s="32"/>
      <c r="S727" s="10"/>
      <c r="T727" s="32"/>
      <c r="U727" s="10"/>
      <c r="V727" s="32"/>
      <c r="W727" s="10"/>
      <c r="X727" s="32"/>
      <c r="Y727" s="10"/>
      <c r="Z727" s="32"/>
      <c r="AA727" s="10"/>
      <c r="AB727" s="32"/>
      <c r="AC727" s="10"/>
      <c r="AD727" s="32"/>
      <c r="AE727" s="10"/>
      <c r="AF727" s="32"/>
      <c r="AG727" s="10"/>
      <c r="AH727" s="32"/>
      <c r="AI727" s="10"/>
      <c r="AJ727" s="32"/>
      <c r="AK727" s="10"/>
      <c r="AL727" s="32"/>
      <c r="AM727" s="10"/>
      <c r="AN727" s="32"/>
      <c r="AO727" s="10"/>
      <c r="AP727" s="32"/>
      <c r="AQ727" s="10"/>
      <c r="AR727" s="244"/>
      <c r="AS727" s="10"/>
      <c r="AT727" s="32"/>
      <c r="AU727" s="10"/>
      <c r="AV727" s="244"/>
      <c r="AW727" s="10"/>
      <c r="AX727" s="244"/>
      <c r="AY727" s="7"/>
      <c r="AZ727" s="249"/>
      <c r="BA727" s="10"/>
      <c r="BB727" s="244"/>
      <c r="BC727" s="7"/>
      <c r="BD727" s="249"/>
      <c r="BE727" s="7"/>
      <c r="BF727" s="249"/>
      <c r="BG727" s="7"/>
      <c r="BH727" s="8"/>
      <c r="BI727" s="7"/>
      <c r="BJ727" s="249"/>
      <c r="BK727" s="7"/>
      <c r="BL727" s="249"/>
      <c r="BM727" s="7"/>
      <c r="BN727" s="249"/>
      <c r="BO727" s="7"/>
      <c r="BP727" s="249"/>
      <c r="BQ727" s="7"/>
      <c r="BR727" s="8"/>
      <c r="BS727" s="7"/>
      <c r="BT727" s="8"/>
      <c r="BV727" s="41"/>
      <c r="BW727" s="41">
        <f t="shared" si="53"/>
        <v>0</v>
      </c>
      <c r="BX727">
        <f t="shared" si="52"/>
        <v>0</v>
      </c>
    </row>
    <row r="728" spans="2:78">
      <c r="B728" s="6"/>
      <c r="C728" s="10"/>
      <c r="D728" s="32"/>
      <c r="E728" s="10"/>
      <c r="F728" s="32"/>
      <c r="G728" s="10"/>
      <c r="H728" s="32"/>
      <c r="I728" s="10"/>
      <c r="J728" s="32"/>
      <c r="K728" s="94"/>
      <c r="L728" s="32"/>
      <c r="M728" s="10"/>
      <c r="N728" s="32"/>
      <c r="O728" s="10"/>
      <c r="P728" s="32"/>
      <c r="Q728" s="10"/>
      <c r="R728" s="32"/>
      <c r="S728" s="10"/>
      <c r="T728" s="32"/>
      <c r="U728" s="10"/>
      <c r="V728" s="32"/>
      <c r="W728" s="10"/>
      <c r="X728" s="32"/>
      <c r="Y728" s="10"/>
      <c r="Z728" s="32"/>
      <c r="AA728" s="10"/>
      <c r="AB728" s="32"/>
      <c r="AC728" s="10"/>
      <c r="AD728" s="32"/>
      <c r="AE728" s="10"/>
      <c r="AF728" s="32"/>
      <c r="AG728" s="10"/>
      <c r="AH728" s="32"/>
      <c r="AI728" s="10"/>
      <c r="AJ728" s="32"/>
      <c r="AK728" s="10"/>
      <c r="AL728" s="32"/>
      <c r="AM728" s="10"/>
      <c r="AN728" s="32"/>
      <c r="AO728" s="10"/>
      <c r="AP728" s="32"/>
      <c r="AQ728" s="10"/>
      <c r="AR728" s="244"/>
      <c r="AS728" s="10"/>
      <c r="AT728" s="32"/>
      <c r="AU728" s="10"/>
      <c r="AV728" s="244"/>
      <c r="AW728" s="10"/>
      <c r="AX728" s="244"/>
      <c r="AY728" s="7"/>
      <c r="AZ728" s="249"/>
      <c r="BA728" s="10"/>
      <c r="BB728" s="244"/>
      <c r="BC728" s="7"/>
      <c r="BD728" s="249"/>
      <c r="BE728" s="7"/>
      <c r="BF728" s="249"/>
      <c r="BG728" s="7"/>
      <c r="BH728" s="8"/>
      <c r="BI728" s="7"/>
      <c r="BJ728" s="249"/>
      <c r="BK728" s="7"/>
      <c r="BL728" s="249"/>
      <c r="BM728" s="7"/>
      <c r="BN728" s="249"/>
      <c r="BO728" s="7"/>
      <c r="BP728" s="249"/>
      <c r="BQ728" s="7"/>
      <c r="BR728" s="8"/>
      <c r="BS728" s="7"/>
      <c r="BT728" s="8"/>
      <c r="BV728" s="41"/>
      <c r="BW728" s="41">
        <f t="shared" si="53"/>
        <v>0</v>
      </c>
      <c r="BX728">
        <f t="shared" si="52"/>
        <v>0</v>
      </c>
      <c r="BZ728" s="39"/>
    </row>
    <row r="729" spans="2:78">
      <c r="B729" s="6"/>
      <c r="C729" s="10"/>
      <c r="D729" s="32"/>
      <c r="E729" s="10"/>
      <c r="F729" s="32"/>
      <c r="G729" s="10"/>
      <c r="H729" s="32"/>
      <c r="I729" s="10"/>
      <c r="J729" s="32"/>
      <c r="K729" s="10"/>
      <c r="L729" s="32"/>
      <c r="M729" s="10"/>
      <c r="N729" s="32"/>
      <c r="O729" s="10"/>
      <c r="P729" s="32"/>
      <c r="Q729" s="10"/>
      <c r="R729" s="32"/>
      <c r="S729" s="10"/>
      <c r="T729" s="32"/>
      <c r="U729" s="10"/>
      <c r="V729" s="32"/>
      <c r="W729" s="10"/>
      <c r="X729" s="32"/>
      <c r="Y729" s="10"/>
      <c r="Z729" s="32"/>
      <c r="AA729" s="10"/>
      <c r="AB729" s="32"/>
      <c r="AC729" s="10"/>
      <c r="AD729" s="32"/>
      <c r="AE729" s="10"/>
      <c r="AF729" s="32"/>
      <c r="AG729" s="10"/>
      <c r="AH729" s="32"/>
      <c r="AI729" s="10"/>
      <c r="AJ729" s="32"/>
      <c r="AK729" s="10"/>
      <c r="AL729" s="32"/>
      <c r="AM729" s="10"/>
      <c r="AN729" s="32"/>
      <c r="AO729" s="10"/>
      <c r="AP729" s="32"/>
      <c r="AQ729" s="10"/>
      <c r="AR729" s="244"/>
      <c r="AS729" s="10"/>
      <c r="AT729" s="32"/>
      <c r="AU729" s="10"/>
      <c r="AV729" s="244"/>
      <c r="AW729" s="10"/>
      <c r="AX729" s="244"/>
      <c r="AY729" s="7"/>
      <c r="AZ729" s="249"/>
      <c r="BA729" s="10"/>
      <c r="BB729" s="244"/>
      <c r="BC729" s="7"/>
      <c r="BD729" s="249"/>
      <c r="BE729" s="7"/>
      <c r="BF729" s="249"/>
      <c r="BG729" s="7"/>
      <c r="BH729" s="8"/>
      <c r="BI729" s="7"/>
      <c r="BJ729" s="249"/>
      <c r="BK729" s="7"/>
      <c r="BL729" s="249"/>
      <c r="BM729" s="7"/>
      <c r="BN729" s="249"/>
      <c r="BO729" s="7"/>
      <c r="BP729" s="249"/>
      <c r="BQ729" s="7"/>
      <c r="BR729" s="8"/>
      <c r="BS729" s="7"/>
      <c r="BT729" s="8"/>
      <c r="BV729" s="41"/>
      <c r="BW729" s="41">
        <f t="shared" si="53"/>
        <v>0</v>
      </c>
      <c r="BX729">
        <f t="shared" si="52"/>
        <v>0</v>
      </c>
    </row>
    <row r="730" spans="2:78">
      <c r="B730" s="6"/>
      <c r="C730" s="10"/>
      <c r="D730" s="32"/>
      <c r="E730" s="10"/>
      <c r="F730" s="32"/>
      <c r="G730" s="10"/>
      <c r="H730" s="32"/>
      <c r="I730" s="10"/>
      <c r="J730" s="32"/>
      <c r="K730" s="10"/>
      <c r="L730" s="32"/>
      <c r="M730" s="10"/>
      <c r="N730" s="32"/>
      <c r="O730" s="10"/>
      <c r="P730" s="32"/>
      <c r="Q730" s="10"/>
      <c r="R730" s="32"/>
      <c r="S730" s="10"/>
      <c r="T730" s="32"/>
      <c r="U730" s="10"/>
      <c r="V730" s="32"/>
      <c r="W730" s="10"/>
      <c r="X730" s="32"/>
      <c r="Y730" s="10"/>
      <c r="Z730" s="32"/>
      <c r="AA730" s="10"/>
      <c r="AB730" s="32"/>
      <c r="AC730" s="10"/>
      <c r="AD730" s="32"/>
      <c r="AE730" s="10"/>
      <c r="AF730" s="32"/>
      <c r="AG730" s="10"/>
      <c r="AH730" s="32"/>
      <c r="AI730" s="10"/>
      <c r="AJ730" s="32"/>
      <c r="AK730" s="10"/>
      <c r="AL730" s="32"/>
      <c r="AM730" s="10"/>
      <c r="AN730" s="32"/>
      <c r="AO730" s="10"/>
      <c r="AP730" s="32"/>
      <c r="AQ730" s="10"/>
      <c r="AR730" s="244"/>
      <c r="AS730" s="10"/>
      <c r="AT730" s="32"/>
      <c r="AU730" s="10"/>
      <c r="AV730" s="244"/>
      <c r="AW730" s="10"/>
      <c r="AX730" s="244"/>
      <c r="AY730" s="7"/>
      <c r="AZ730" s="249"/>
      <c r="BA730" s="10"/>
      <c r="BB730" s="244"/>
      <c r="BC730" s="7"/>
      <c r="BD730" s="249"/>
      <c r="BE730" s="7"/>
      <c r="BF730" s="249"/>
      <c r="BG730" s="7"/>
      <c r="BH730" s="8"/>
      <c r="BI730" s="7"/>
      <c r="BJ730" s="249"/>
      <c r="BK730" s="7"/>
      <c r="BL730" s="249"/>
      <c r="BM730" s="7"/>
      <c r="BN730" s="249"/>
      <c r="BO730" s="7"/>
      <c r="BP730" s="249"/>
      <c r="BQ730" s="7"/>
      <c r="BR730" s="8"/>
      <c r="BS730" s="7"/>
      <c r="BT730" s="8"/>
      <c r="BV730" s="41"/>
      <c r="BW730" s="41">
        <f t="shared" si="53"/>
        <v>0</v>
      </c>
      <c r="BX730">
        <f t="shared" si="52"/>
        <v>0</v>
      </c>
    </row>
    <row r="731" spans="2:78">
      <c r="B731" s="6"/>
      <c r="C731" s="10"/>
      <c r="D731" s="32"/>
      <c r="E731" s="10"/>
      <c r="F731" s="32"/>
      <c r="G731" s="10"/>
      <c r="H731" s="32"/>
      <c r="I731" s="10"/>
      <c r="J731" s="32"/>
      <c r="K731" s="10"/>
      <c r="L731" s="32"/>
      <c r="M731" s="10"/>
      <c r="N731" s="32"/>
      <c r="O731" s="10"/>
      <c r="P731" s="32"/>
      <c r="Q731" s="10"/>
      <c r="R731" s="32"/>
      <c r="S731" s="10"/>
      <c r="T731" s="32"/>
      <c r="U731" s="10"/>
      <c r="V731" s="32"/>
      <c r="W731" s="10"/>
      <c r="X731" s="32"/>
      <c r="Y731" s="10"/>
      <c r="Z731" s="32"/>
      <c r="AA731" s="10"/>
      <c r="AB731" s="32"/>
      <c r="AC731" s="10"/>
      <c r="AD731" s="32"/>
      <c r="AE731" s="10"/>
      <c r="AF731" s="32"/>
      <c r="AG731" s="10"/>
      <c r="AH731" s="32"/>
      <c r="AI731" s="10"/>
      <c r="AJ731" s="32"/>
      <c r="AK731" s="10"/>
      <c r="AL731" s="32"/>
      <c r="AM731" s="10"/>
      <c r="AN731" s="32"/>
      <c r="AO731" s="10"/>
      <c r="AP731" s="32"/>
      <c r="AQ731" s="10"/>
      <c r="AR731" s="244"/>
      <c r="AS731" s="10"/>
      <c r="AT731" s="32"/>
      <c r="AU731" s="10"/>
      <c r="AV731" s="244"/>
      <c r="AW731" s="10"/>
      <c r="AX731" s="244"/>
      <c r="AY731" s="7"/>
      <c r="AZ731" s="249"/>
      <c r="BA731" s="10"/>
      <c r="BB731" s="244"/>
      <c r="BC731" s="7"/>
      <c r="BD731" s="249"/>
      <c r="BE731" s="7"/>
      <c r="BF731" s="249"/>
      <c r="BG731" s="7"/>
      <c r="BH731" s="8"/>
      <c r="BI731" s="7"/>
      <c r="BJ731" s="249"/>
      <c r="BK731" s="7"/>
      <c r="BL731" s="249"/>
      <c r="BM731" s="7"/>
      <c r="BN731" s="249"/>
      <c r="BO731" s="7"/>
      <c r="BP731" s="249"/>
      <c r="BQ731" s="7"/>
      <c r="BR731" s="8"/>
      <c r="BS731" s="7"/>
      <c r="BT731" s="8"/>
      <c r="BV731" s="41"/>
      <c r="BW731" s="41">
        <f t="shared" si="53"/>
        <v>0</v>
      </c>
      <c r="BX731">
        <f t="shared" ref="BX731:BX747" si="54">COUNT(C731:BT731)/2</f>
        <v>0</v>
      </c>
    </row>
    <row r="732" spans="2:78">
      <c r="B732" s="6"/>
      <c r="C732" s="10"/>
      <c r="D732" s="32"/>
      <c r="E732" s="10"/>
      <c r="F732" s="32"/>
      <c r="G732" s="10"/>
      <c r="H732" s="32"/>
      <c r="I732" s="10"/>
      <c r="J732" s="32"/>
      <c r="K732" s="10"/>
      <c r="L732" s="32"/>
      <c r="M732" s="10"/>
      <c r="N732" s="32"/>
      <c r="O732" s="10"/>
      <c r="P732" s="32"/>
      <c r="Q732" s="10"/>
      <c r="R732" s="32"/>
      <c r="S732" s="10"/>
      <c r="T732" s="32"/>
      <c r="U732" s="10"/>
      <c r="V732" s="32"/>
      <c r="W732" s="10"/>
      <c r="X732" s="32"/>
      <c r="Y732" s="10"/>
      <c r="Z732" s="32"/>
      <c r="AA732" s="10"/>
      <c r="AB732" s="32"/>
      <c r="AC732" s="10"/>
      <c r="AD732" s="32"/>
      <c r="AE732" s="10"/>
      <c r="AF732" s="32"/>
      <c r="AG732" s="10"/>
      <c r="AH732" s="32"/>
      <c r="AI732" s="10"/>
      <c r="AJ732" s="32"/>
      <c r="AK732" s="10"/>
      <c r="AL732" s="32"/>
      <c r="AM732" s="10"/>
      <c r="AN732" s="32"/>
      <c r="AO732" s="10"/>
      <c r="AP732" s="32"/>
      <c r="AQ732" s="10"/>
      <c r="AR732" s="244"/>
      <c r="AS732" s="10"/>
      <c r="AT732" s="32"/>
      <c r="AU732" s="10"/>
      <c r="AV732" s="244"/>
      <c r="AW732" s="10"/>
      <c r="AX732" s="244"/>
      <c r="AY732" s="7"/>
      <c r="AZ732" s="249"/>
      <c r="BA732" s="10"/>
      <c r="BB732" s="244"/>
      <c r="BC732" s="7"/>
      <c r="BD732" s="249"/>
      <c r="BE732" s="7"/>
      <c r="BF732" s="249"/>
      <c r="BG732" s="7"/>
      <c r="BH732" s="8"/>
      <c r="BI732" s="7"/>
      <c r="BJ732" s="249"/>
      <c r="BK732" s="7"/>
      <c r="BL732" s="249"/>
      <c r="BM732" s="7"/>
      <c r="BN732" s="249"/>
      <c r="BO732" s="7"/>
      <c r="BP732" s="249"/>
      <c r="BQ732" s="7"/>
      <c r="BR732" s="8"/>
      <c r="BS732" s="7"/>
      <c r="BT732" s="8"/>
      <c r="BV732" s="41"/>
      <c r="BW732" s="41">
        <f t="shared" si="53"/>
        <v>0</v>
      </c>
      <c r="BX732">
        <f t="shared" si="54"/>
        <v>0</v>
      </c>
    </row>
    <row r="733" spans="2:78">
      <c r="B733" s="6"/>
      <c r="C733" s="10"/>
      <c r="D733" s="32"/>
      <c r="E733" s="10"/>
      <c r="F733" s="32"/>
      <c r="G733" s="10"/>
      <c r="H733" s="32"/>
      <c r="I733" s="10"/>
      <c r="J733" s="32"/>
      <c r="K733" s="10"/>
      <c r="L733" s="32"/>
      <c r="M733" s="10"/>
      <c r="N733" s="32"/>
      <c r="O733" s="10"/>
      <c r="P733" s="32"/>
      <c r="Q733" s="10"/>
      <c r="R733" s="32"/>
      <c r="S733" s="10"/>
      <c r="T733" s="32"/>
      <c r="U733" s="10"/>
      <c r="V733" s="32"/>
      <c r="W733" s="10"/>
      <c r="X733" s="32"/>
      <c r="Y733" s="10"/>
      <c r="Z733" s="32"/>
      <c r="AA733" s="10"/>
      <c r="AB733" s="32"/>
      <c r="AC733" s="10"/>
      <c r="AD733" s="32"/>
      <c r="AE733" s="10"/>
      <c r="AF733" s="32"/>
      <c r="AG733" s="10"/>
      <c r="AH733" s="32"/>
      <c r="AI733" s="10"/>
      <c r="AJ733" s="32"/>
      <c r="AK733" s="10"/>
      <c r="AL733" s="32"/>
      <c r="AM733" s="10"/>
      <c r="AN733" s="32"/>
      <c r="AO733" s="10"/>
      <c r="AP733" s="32"/>
      <c r="AQ733" s="10"/>
      <c r="AR733" s="244"/>
      <c r="AS733" s="10"/>
      <c r="AT733" s="32"/>
      <c r="AU733" s="10"/>
      <c r="AV733" s="244"/>
      <c r="AW733" s="10"/>
      <c r="AX733" s="244"/>
      <c r="AY733" s="7"/>
      <c r="AZ733" s="249"/>
      <c r="BA733" s="10"/>
      <c r="BB733" s="244"/>
      <c r="BC733" s="7"/>
      <c r="BD733" s="249"/>
      <c r="BE733" s="7"/>
      <c r="BF733" s="249"/>
      <c r="BG733" s="7"/>
      <c r="BH733" s="8"/>
      <c r="BI733" s="7"/>
      <c r="BJ733" s="249"/>
      <c r="BK733" s="7"/>
      <c r="BL733" s="249"/>
      <c r="BM733" s="7"/>
      <c r="BN733" s="249"/>
      <c r="BO733" s="7"/>
      <c r="BP733" s="249"/>
      <c r="BQ733" s="7"/>
      <c r="BR733" s="8"/>
      <c r="BS733" s="7"/>
      <c r="BT733" s="8"/>
      <c r="BV733" s="41"/>
      <c r="BW733" s="41">
        <f t="shared" si="53"/>
        <v>0</v>
      </c>
      <c r="BX733">
        <f t="shared" si="54"/>
        <v>0</v>
      </c>
      <c r="BZ733" s="39"/>
    </row>
    <row r="734" spans="2:78">
      <c r="B734" s="6"/>
      <c r="C734" s="10"/>
      <c r="D734" s="32"/>
      <c r="E734" s="10"/>
      <c r="F734" s="32"/>
      <c r="G734" s="10"/>
      <c r="H734" s="32"/>
      <c r="I734" s="10"/>
      <c r="J734" s="32"/>
      <c r="K734" s="10"/>
      <c r="L734" s="32"/>
      <c r="M734" s="10"/>
      <c r="N734" s="32"/>
      <c r="O734" s="10"/>
      <c r="P734" s="32"/>
      <c r="Q734" s="10"/>
      <c r="R734" s="32"/>
      <c r="S734" s="10"/>
      <c r="T734" s="32"/>
      <c r="U734" s="10"/>
      <c r="V734" s="32"/>
      <c r="W734" s="10"/>
      <c r="X734" s="32"/>
      <c r="Y734" s="10"/>
      <c r="Z734" s="32"/>
      <c r="AA734" s="10"/>
      <c r="AB734" s="32"/>
      <c r="AC734" s="10"/>
      <c r="AD734" s="32"/>
      <c r="AE734" s="10"/>
      <c r="AF734" s="32"/>
      <c r="AG734" s="10"/>
      <c r="AH734" s="32"/>
      <c r="AI734" s="10"/>
      <c r="AJ734" s="32"/>
      <c r="AK734" s="10"/>
      <c r="AL734" s="32"/>
      <c r="AM734" s="10"/>
      <c r="AN734" s="32"/>
      <c r="AO734" s="10"/>
      <c r="AP734" s="32"/>
      <c r="AQ734" s="10"/>
      <c r="AR734" s="244"/>
      <c r="AS734" s="10"/>
      <c r="AT734" s="32"/>
      <c r="AU734" s="10"/>
      <c r="AV734" s="244"/>
      <c r="AW734" s="10"/>
      <c r="AX734" s="244"/>
      <c r="AY734" s="7"/>
      <c r="AZ734" s="249"/>
      <c r="BA734" s="10"/>
      <c r="BB734" s="244"/>
      <c r="BC734" s="7"/>
      <c r="BD734" s="249"/>
      <c r="BE734" s="7"/>
      <c r="BF734" s="249"/>
      <c r="BG734" s="7"/>
      <c r="BH734" s="8"/>
      <c r="BI734" s="7"/>
      <c r="BJ734" s="249"/>
      <c r="BK734" s="7"/>
      <c r="BL734" s="249"/>
      <c r="BM734" s="7"/>
      <c r="BN734" s="249"/>
      <c r="BO734" s="7"/>
      <c r="BP734" s="249"/>
      <c r="BQ734" s="7"/>
      <c r="BR734" s="8"/>
      <c r="BS734" s="7"/>
      <c r="BT734" s="8"/>
      <c r="BV734" s="41"/>
      <c r="BW734" s="41">
        <f t="shared" si="53"/>
        <v>0</v>
      </c>
      <c r="BX734">
        <f t="shared" si="54"/>
        <v>0</v>
      </c>
      <c r="BZ734" s="39"/>
    </row>
    <row r="735" spans="2:78">
      <c r="B735" s="6"/>
      <c r="C735" s="10"/>
      <c r="D735" s="32"/>
      <c r="E735" s="10"/>
      <c r="F735" s="32"/>
      <c r="G735" s="10"/>
      <c r="H735" s="32"/>
      <c r="I735" s="10"/>
      <c r="J735" s="32"/>
      <c r="K735" s="10"/>
      <c r="L735" s="32"/>
      <c r="M735" s="10"/>
      <c r="N735" s="32"/>
      <c r="O735" s="10"/>
      <c r="P735" s="32"/>
      <c r="Q735" s="10"/>
      <c r="R735" s="32"/>
      <c r="S735" s="10"/>
      <c r="T735" s="32"/>
      <c r="U735" s="10"/>
      <c r="V735" s="32"/>
      <c r="W735" s="10"/>
      <c r="X735" s="32"/>
      <c r="Y735" s="10"/>
      <c r="Z735" s="32"/>
      <c r="AA735" s="10"/>
      <c r="AB735" s="32"/>
      <c r="AC735" s="10"/>
      <c r="AD735" s="32"/>
      <c r="AE735" s="10"/>
      <c r="AF735" s="32"/>
      <c r="AG735" s="10"/>
      <c r="AH735" s="32"/>
      <c r="AI735" s="10"/>
      <c r="AJ735" s="32"/>
      <c r="AK735" s="10"/>
      <c r="AL735" s="32"/>
      <c r="AM735" s="10"/>
      <c r="AN735" s="32"/>
      <c r="AO735" s="10"/>
      <c r="AP735" s="32"/>
      <c r="AQ735" s="10"/>
      <c r="AR735" s="244"/>
      <c r="AS735" s="10"/>
      <c r="AT735" s="32"/>
      <c r="AU735" s="10"/>
      <c r="AV735" s="244"/>
      <c r="AW735" s="10"/>
      <c r="AX735" s="244"/>
      <c r="AY735" s="7"/>
      <c r="AZ735" s="249"/>
      <c r="BA735" s="10"/>
      <c r="BB735" s="244"/>
      <c r="BC735" s="7"/>
      <c r="BD735" s="249"/>
      <c r="BE735" s="7"/>
      <c r="BF735" s="249"/>
      <c r="BG735" s="7"/>
      <c r="BH735" s="8"/>
      <c r="BI735" s="7"/>
      <c r="BJ735" s="249"/>
      <c r="BK735" s="7"/>
      <c r="BL735" s="249"/>
      <c r="BM735" s="7"/>
      <c r="BN735" s="249"/>
      <c r="BO735" s="7"/>
      <c r="BP735" s="249"/>
      <c r="BQ735" s="7"/>
      <c r="BR735" s="8"/>
      <c r="BS735" s="7"/>
      <c r="BT735" s="8"/>
      <c r="BV735" s="41"/>
      <c r="BW735" s="41">
        <f t="shared" si="53"/>
        <v>0</v>
      </c>
      <c r="BX735">
        <f t="shared" si="54"/>
        <v>0</v>
      </c>
    </row>
    <row r="736" spans="2:78">
      <c r="B736" s="6"/>
      <c r="C736" s="10"/>
      <c r="D736" s="32"/>
      <c r="E736" s="10"/>
      <c r="F736" s="32"/>
      <c r="G736" s="10"/>
      <c r="H736" s="32"/>
      <c r="I736" s="10"/>
      <c r="J736" s="32"/>
      <c r="K736" s="94"/>
      <c r="L736" s="32"/>
      <c r="M736" s="10"/>
      <c r="N736" s="32"/>
      <c r="O736" s="10"/>
      <c r="P736" s="32"/>
      <c r="Q736" s="10"/>
      <c r="R736" s="32"/>
      <c r="S736" s="10"/>
      <c r="T736" s="32"/>
      <c r="U736" s="10"/>
      <c r="V736" s="32"/>
      <c r="W736" s="10"/>
      <c r="X736" s="32"/>
      <c r="Y736" s="10"/>
      <c r="Z736" s="32"/>
      <c r="AA736" s="10"/>
      <c r="AB736" s="32"/>
      <c r="AC736" s="10"/>
      <c r="AD736" s="32"/>
      <c r="AE736" s="10"/>
      <c r="AF736" s="32"/>
      <c r="AG736" s="10"/>
      <c r="AH736" s="32"/>
      <c r="AI736" s="10"/>
      <c r="AJ736" s="32"/>
      <c r="AK736" s="10"/>
      <c r="AL736" s="32"/>
      <c r="AM736" s="10"/>
      <c r="AN736" s="32"/>
      <c r="AO736" s="10"/>
      <c r="AP736" s="32"/>
      <c r="AQ736" s="10"/>
      <c r="AR736" s="244"/>
      <c r="AS736" s="10"/>
      <c r="AT736" s="32"/>
      <c r="AU736" s="10"/>
      <c r="AV736" s="244"/>
      <c r="AW736" s="10"/>
      <c r="AX736" s="244"/>
      <c r="AY736" s="7"/>
      <c r="AZ736" s="249"/>
      <c r="BA736" s="10"/>
      <c r="BB736" s="244"/>
      <c r="BC736" s="7"/>
      <c r="BD736" s="249"/>
      <c r="BE736" s="7"/>
      <c r="BF736" s="249"/>
      <c r="BG736" s="7"/>
      <c r="BH736" s="8"/>
      <c r="BI736" s="7"/>
      <c r="BJ736" s="249"/>
      <c r="BK736" s="7"/>
      <c r="BL736" s="249"/>
      <c r="BM736" s="7"/>
      <c r="BN736" s="249"/>
      <c r="BO736" s="7"/>
      <c r="BP736" s="249"/>
      <c r="BQ736" s="7"/>
      <c r="BR736" s="8"/>
      <c r="BS736" s="7"/>
      <c r="BT736" s="8"/>
      <c r="BV736" s="41"/>
      <c r="BW736" s="41">
        <f t="shared" si="53"/>
        <v>0</v>
      </c>
      <c r="BX736">
        <f t="shared" si="54"/>
        <v>0</v>
      </c>
      <c r="BZ736" s="39"/>
    </row>
    <row r="737" spans="2:78">
      <c r="B737" s="6"/>
      <c r="C737" s="10"/>
      <c r="D737" s="32"/>
      <c r="E737" s="10"/>
      <c r="F737" s="32"/>
      <c r="G737" s="10"/>
      <c r="H737" s="32"/>
      <c r="I737" s="10"/>
      <c r="J737" s="32"/>
      <c r="K737" s="94"/>
      <c r="L737" s="32"/>
      <c r="M737" s="10"/>
      <c r="N737" s="32"/>
      <c r="O737" s="10"/>
      <c r="P737" s="32"/>
      <c r="Q737" s="10"/>
      <c r="R737" s="32"/>
      <c r="S737" s="10"/>
      <c r="T737" s="32"/>
      <c r="U737" s="10"/>
      <c r="V737" s="32"/>
      <c r="W737" s="10"/>
      <c r="X737" s="32"/>
      <c r="Y737" s="10"/>
      <c r="Z737" s="32"/>
      <c r="AA737" s="10"/>
      <c r="AB737" s="32"/>
      <c r="AC737" s="10"/>
      <c r="AD737" s="32"/>
      <c r="AE737" s="10"/>
      <c r="AF737" s="32"/>
      <c r="AG737" s="10"/>
      <c r="AH737" s="32"/>
      <c r="AI737" s="10"/>
      <c r="AJ737" s="32"/>
      <c r="AK737" s="10"/>
      <c r="AL737" s="32"/>
      <c r="AM737" s="10"/>
      <c r="AN737" s="32"/>
      <c r="AO737" s="10"/>
      <c r="AP737" s="32"/>
      <c r="AQ737" s="10"/>
      <c r="AR737" s="244"/>
      <c r="AS737" s="10"/>
      <c r="AT737" s="32"/>
      <c r="AU737" s="10"/>
      <c r="AV737" s="244"/>
      <c r="AW737" s="10"/>
      <c r="AX737" s="244"/>
      <c r="AY737" s="7"/>
      <c r="AZ737" s="249"/>
      <c r="BA737" s="10"/>
      <c r="BB737" s="244"/>
      <c r="BC737" s="7"/>
      <c r="BD737" s="249"/>
      <c r="BE737" s="7"/>
      <c r="BF737" s="249"/>
      <c r="BG737" s="7"/>
      <c r="BH737" s="8"/>
      <c r="BI737" s="7"/>
      <c r="BJ737" s="249"/>
      <c r="BK737" s="7"/>
      <c r="BL737" s="249"/>
      <c r="BM737" s="7"/>
      <c r="BN737" s="249"/>
      <c r="BO737" s="7"/>
      <c r="BP737" s="249"/>
      <c r="BQ737" s="7"/>
      <c r="BR737" s="8"/>
      <c r="BS737" s="7"/>
      <c r="BT737" s="8"/>
      <c r="BV737" s="41"/>
      <c r="BW737" s="41">
        <f t="shared" si="53"/>
        <v>0</v>
      </c>
      <c r="BX737">
        <f t="shared" si="54"/>
        <v>0</v>
      </c>
      <c r="BZ737" s="39"/>
    </row>
    <row r="738" spans="2:78">
      <c r="B738" s="6"/>
      <c r="C738" s="10"/>
      <c r="D738" s="32"/>
      <c r="E738" s="10"/>
      <c r="F738" s="32"/>
      <c r="G738" s="10"/>
      <c r="H738" s="32"/>
      <c r="I738" s="10"/>
      <c r="J738" s="32"/>
      <c r="K738" s="10"/>
      <c r="L738" s="32"/>
      <c r="M738" s="10"/>
      <c r="N738" s="32"/>
      <c r="O738" s="10"/>
      <c r="P738" s="32"/>
      <c r="Q738" s="10"/>
      <c r="R738" s="32"/>
      <c r="S738" s="10"/>
      <c r="T738" s="32"/>
      <c r="U738" s="10"/>
      <c r="V738" s="32"/>
      <c r="W738" s="10"/>
      <c r="X738" s="32"/>
      <c r="Y738" s="10"/>
      <c r="Z738" s="32"/>
      <c r="AA738" s="10"/>
      <c r="AB738" s="32"/>
      <c r="AC738" s="10"/>
      <c r="AD738" s="32"/>
      <c r="AE738" s="10"/>
      <c r="AF738" s="32"/>
      <c r="AG738" s="10"/>
      <c r="AH738" s="32"/>
      <c r="AI738" s="10"/>
      <c r="AJ738" s="32"/>
      <c r="AK738" s="10"/>
      <c r="AL738" s="32"/>
      <c r="AM738" s="10"/>
      <c r="AN738" s="32"/>
      <c r="AO738" s="10"/>
      <c r="AP738" s="32"/>
      <c r="AQ738" s="10"/>
      <c r="AR738" s="244"/>
      <c r="AS738" s="10"/>
      <c r="AT738" s="32"/>
      <c r="AU738" s="10"/>
      <c r="AV738" s="244"/>
      <c r="AW738" s="10"/>
      <c r="AX738" s="244"/>
      <c r="AY738" s="7"/>
      <c r="AZ738" s="249"/>
      <c r="BA738" s="10"/>
      <c r="BB738" s="244"/>
      <c r="BC738" s="7"/>
      <c r="BD738" s="249"/>
      <c r="BE738" s="7"/>
      <c r="BF738" s="249"/>
      <c r="BG738" s="7"/>
      <c r="BH738" s="8"/>
      <c r="BI738" s="7"/>
      <c r="BJ738" s="249"/>
      <c r="BK738" s="7"/>
      <c r="BL738" s="249"/>
      <c r="BM738" s="7"/>
      <c r="BN738" s="249"/>
      <c r="BO738" s="7"/>
      <c r="BP738" s="249"/>
      <c r="BQ738" s="7"/>
      <c r="BR738" s="8"/>
      <c r="BS738" s="7"/>
      <c r="BT738" s="8"/>
      <c r="BV738" s="41"/>
      <c r="BW738" s="41">
        <f t="shared" si="53"/>
        <v>0</v>
      </c>
      <c r="BX738">
        <f t="shared" si="54"/>
        <v>0</v>
      </c>
      <c r="BZ738" s="39"/>
    </row>
    <row r="739" spans="2:78">
      <c r="B739" s="6"/>
      <c r="C739" s="10"/>
      <c r="D739" s="32"/>
      <c r="E739" s="10"/>
      <c r="F739" s="32"/>
      <c r="G739" s="10"/>
      <c r="H739" s="32"/>
      <c r="I739" s="10"/>
      <c r="J739" s="32"/>
      <c r="K739" s="10"/>
      <c r="L739" s="32"/>
      <c r="M739" s="10"/>
      <c r="N739" s="32"/>
      <c r="O739" s="10"/>
      <c r="P739" s="32"/>
      <c r="Q739" s="10"/>
      <c r="R739" s="32"/>
      <c r="S739" s="10"/>
      <c r="T739" s="32"/>
      <c r="U739" s="10"/>
      <c r="V739" s="32"/>
      <c r="W739" s="10"/>
      <c r="X739" s="32"/>
      <c r="Y739" s="10"/>
      <c r="Z739" s="32"/>
      <c r="AA739" s="10"/>
      <c r="AB739" s="32"/>
      <c r="AC739" s="10"/>
      <c r="AD739" s="32"/>
      <c r="AE739" s="10"/>
      <c r="AF739" s="32"/>
      <c r="AG739" s="10"/>
      <c r="AH739" s="32"/>
      <c r="AI739" s="10"/>
      <c r="AJ739" s="32"/>
      <c r="AK739" s="10"/>
      <c r="AL739" s="32"/>
      <c r="AM739" s="10"/>
      <c r="AN739" s="32"/>
      <c r="AO739" s="10"/>
      <c r="AP739" s="32"/>
      <c r="AQ739" s="10"/>
      <c r="AR739" s="244"/>
      <c r="AS739" s="10"/>
      <c r="AT739" s="32"/>
      <c r="AU739" s="10"/>
      <c r="AV739" s="244"/>
      <c r="AW739" s="10"/>
      <c r="AX739" s="244"/>
      <c r="AY739" s="7"/>
      <c r="AZ739" s="249"/>
      <c r="BA739" s="10"/>
      <c r="BB739" s="244"/>
      <c r="BC739" s="7"/>
      <c r="BD739" s="249"/>
      <c r="BE739" s="7"/>
      <c r="BF739" s="249"/>
      <c r="BG739" s="7"/>
      <c r="BH739" s="8"/>
      <c r="BI739" s="7"/>
      <c r="BJ739" s="249"/>
      <c r="BK739" s="7"/>
      <c r="BL739" s="249"/>
      <c r="BM739" s="7"/>
      <c r="BN739" s="249"/>
      <c r="BO739" s="7"/>
      <c r="BP739" s="249"/>
      <c r="BQ739" s="7"/>
      <c r="BR739" s="8"/>
      <c r="BS739" s="7"/>
      <c r="BT739" s="8"/>
      <c r="BV739" s="41"/>
      <c r="BW739" s="41">
        <f t="shared" si="53"/>
        <v>0</v>
      </c>
      <c r="BX739">
        <f t="shared" si="54"/>
        <v>0</v>
      </c>
    </row>
    <row r="740" spans="2:78">
      <c r="B740" s="6"/>
      <c r="C740" s="10"/>
      <c r="D740" s="32"/>
      <c r="E740" s="10"/>
      <c r="F740" s="32"/>
      <c r="G740" s="10"/>
      <c r="H740" s="32"/>
      <c r="I740" s="10"/>
      <c r="J740" s="32"/>
      <c r="K740" s="10"/>
      <c r="L740" s="32"/>
      <c r="M740" s="10"/>
      <c r="N740" s="32"/>
      <c r="O740" s="10"/>
      <c r="P740" s="32"/>
      <c r="Q740" s="10"/>
      <c r="R740" s="32"/>
      <c r="S740" s="10"/>
      <c r="T740" s="32"/>
      <c r="U740" s="10"/>
      <c r="V740" s="32"/>
      <c r="W740" s="10"/>
      <c r="X740" s="32"/>
      <c r="Y740" s="10"/>
      <c r="Z740" s="32"/>
      <c r="AA740" s="10"/>
      <c r="AB740" s="32"/>
      <c r="AC740" s="10"/>
      <c r="AD740" s="32"/>
      <c r="AE740" s="10"/>
      <c r="AF740" s="32"/>
      <c r="AG740" s="10"/>
      <c r="AH740" s="32"/>
      <c r="AI740" s="10"/>
      <c r="AJ740" s="32"/>
      <c r="AK740" s="10"/>
      <c r="AL740" s="32"/>
      <c r="AM740" s="10"/>
      <c r="AN740" s="32"/>
      <c r="AO740" s="10"/>
      <c r="AP740" s="32"/>
      <c r="AQ740" s="10"/>
      <c r="AR740" s="244"/>
      <c r="AS740" s="10"/>
      <c r="AT740" s="32"/>
      <c r="AU740" s="10"/>
      <c r="AV740" s="244"/>
      <c r="AW740" s="10"/>
      <c r="AX740" s="244"/>
      <c r="AY740" s="7"/>
      <c r="AZ740" s="249"/>
      <c r="BA740" s="10"/>
      <c r="BB740" s="244"/>
      <c r="BC740" s="7"/>
      <c r="BD740" s="249"/>
      <c r="BE740" s="7"/>
      <c r="BF740" s="249"/>
      <c r="BG740" s="7"/>
      <c r="BH740" s="8"/>
      <c r="BI740" s="7"/>
      <c r="BJ740" s="249"/>
      <c r="BK740" s="7"/>
      <c r="BL740" s="249"/>
      <c r="BM740" s="7"/>
      <c r="BN740" s="249"/>
      <c r="BO740" s="7"/>
      <c r="BP740" s="249"/>
      <c r="BQ740" s="7"/>
      <c r="BR740" s="8"/>
      <c r="BS740" s="7"/>
      <c r="BT740" s="8"/>
      <c r="BV740" s="41"/>
      <c r="BW740" s="41">
        <f t="shared" si="53"/>
        <v>0</v>
      </c>
      <c r="BX740">
        <f t="shared" si="54"/>
        <v>0</v>
      </c>
    </row>
    <row r="741" spans="2:78">
      <c r="B741" s="6"/>
      <c r="C741" s="10"/>
      <c r="D741" s="32"/>
      <c r="E741" s="10"/>
      <c r="F741" s="32"/>
      <c r="G741" s="10"/>
      <c r="H741" s="32"/>
      <c r="I741" s="10"/>
      <c r="J741" s="32"/>
      <c r="K741" s="10"/>
      <c r="L741" s="32"/>
      <c r="M741" s="10"/>
      <c r="N741" s="32"/>
      <c r="O741" s="10"/>
      <c r="P741" s="32"/>
      <c r="Q741" s="10"/>
      <c r="R741" s="32"/>
      <c r="S741" s="10"/>
      <c r="T741" s="32"/>
      <c r="U741" s="10"/>
      <c r="V741" s="32"/>
      <c r="W741" s="10"/>
      <c r="X741" s="32"/>
      <c r="Y741" s="10"/>
      <c r="Z741" s="32"/>
      <c r="AA741" s="10"/>
      <c r="AB741" s="32"/>
      <c r="AC741" s="10"/>
      <c r="AD741" s="32"/>
      <c r="AE741" s="10"/>
      <c r="AF741" s="32"/>
      <c r="AG741" s="10"/>
      <c r="AH741" s="32"/>
      <c r="AI741" s="10"/>
      <c r="AJ741" s="32"/>
      <c r="AK741" s="10"/>
      <c r="AL741" s="32"/>
      <c r="AM741" s="10"/>
      <c r="AN741" s="32"/>
      <c r="AO741" s="10"/>
      <c r="AP741" s="32"/>
      <c r="AQ741" s="10"/>
      <c r="AR741" s="244"/>
      <c r="AS741" s="10"/>
      <c r="AT741" s="32"/>
      <c r="AU741" s="10"/>
      <c r="AV741" s="244"/>
      <c r="AW741" s="10"/>
      <c r="AX741" s="244"/>
      <c r="AY741" s="7"/>
      <c r="AZ741" s="249"/>
      <c r="BA741" s="10"/>
      <c r="BB741" s="244"/>
      <c r="BC741" s="7"/>
      <c r="BD741" s="249"/>
      <c r="BE741" s="7"/>
      <c r="BF741" s="249"/>
      <c r="BG741" s="7"/>
      <c r="BH741" s="8"/>
      <c r="BI741" s="7"/>
      <c r="BJ741" s="249"/>
      <c r="BK741" s="7"/>
      <c r="BL741" s="249"/>
      <c r="BM741" s="7"/>
      <c r="BN741" s="249"/>
      <c r="BO741" s="7"/>
      <c r="BP741" s="249"/>
      <c r="BQ741" s="7"/>
      <c r="BR741" s="8"/>
      <c r="BS741" s="7"/>
      <c r="BT741" s="8"/>
      <c r="BV741" s="41"/>
      <c r="BW741" s="41">
        <f t="shared" si="53"/>
        <v>0</v>
      </c>
      <c r="BX741">
        <f t="shared" si="54"/>
        <v>0</v>
      </c>
    </row>
    <row r="742" spans="2:78">
      <c r="B742" s="6"/>
      <c r="C742" s="10"/>
      <c r="D742" s="32"/>
      <c r="E742" s="10"/>
      <c r="F742" s="32"/>
      <c r="G742" s="10"/>
      <c r="H742" s="32"/>
      <c r="I742" s="10"/>
      <c r="J742" s="32"/>
      <c r="K742" s="10"/>
      <c r="L742" s="32"/>
      <c r="M742" s="10"/>
      <c r="N742" s="32"/>
      <c r="O742" s="10"/>
      <c r="P742" s="32"/>
      <c r="Q742" s="10"/>
      <c r="R742" s="32"/>
      <c r="S742" s="10"/>
      <c r="T742" s="32"/>
      <c r="U742" s="10"/>
      <c r="V742" s="32"/>
      <c r="W742" s="10"/>
      <c r="X742" s="32"/>
      <c r="Y742" s="10"/>
      <c r="Z742" s="32"/>
      <c r="AA742" s="10"/>
      <c r="AB742" s="32"/>
      <c r="AC742" s="10"/>
      <c r="AD742" s="32"/>
      <c r="AE742" s="10"/>
      <c r="AF742" s="32"/>
      <c r="AG742" s="10"/>
      <c r="AH742" s="32"/>
      <c r="AI742" s="10"/>
      <c r="AJ742" s="32"/>
      <c r="AK742" s="10"/>
      <c r="AL742" s="32"/>
      <c r="AM742" s="10"/>
      <c r="AN742" s="32"/>
      <c r="AO742" s="10"/>
      <c r="AP742" s="32"/>
      <c r="AQ742" s="10"/>
      <c r="AR742" s="244"/>
      <c r="AS742" s="10"/>
      <c r="AT742" s="32"/>
      <c r="AU742" s="10"/>
      <c r="AV742" s="244"/>
      <c r="AW742" s="10"/>
      <c r="AX742" s="244"/>
      <c r="AY742" s="7"/>
      <c r="AZ742" s="249"/>
      <c r="BA742" s="10"/>
      <c r="BB742" s="244"/>
      <c r="BC742" s="7"/>
      <c r="BD742" s="249"/>
      <c r="BE742" s="7"/>
      <c r="BF742" s="249"/>
      <c r="BG742" s="7"/>
      <c r="BH742" s="8"/>
      <c r="BI742" s="7"/>
      <c r="BJ742" s="249"/>
      <c r="BK742" s="7"/>
      <c r="BL742" s="249"/>
      <c r="BM742" s="7"/>
      <c r="BN742" s="249"/>
      <c r="BO742" s="7"/>
      <c r="BP742" s="249"/>
      <c r="BQ742" s="7"/>
      <c r="BR742" s="8"/>
      <c r="BS742" s="7"/>
      <c r="BT742" s="8"/>
      <c r="BV742" s="41"/>
      <c r="BW742" s="41">
        <f t="shared" si="53"/>
        <v>0</v>
      </c>
      <c r="BX742">
        <f t="shared" si="54"/>
        <v>0</v>
      </c>
    </row>
    <row r="743" spans="2:78">
      <c r="B743" s="6"/>
      <c r="C743" s="10"/>
      <c r="D743" s="32"/>
      <c r="E743" s="10"/>
      <c r="F743" s="32"/>
      <c r="G743" s="10"/>
      <c r="H743" s="32"/>
      <c r="I743" s="10"/>
      <c r="J743" s="32"/>
      <c r="K743" s="10"/>
      <c r="L743" s="32"/>
      <c r="M743" s="10"/>
      <c r="N743" s="32"/>
      <c r="O743" s="10"/>
      <c r="P743" s="32"/>
      <c r="Q743" s="10"/>
      <c r="R743" s="32"/>
      <c r="S743" s="10"/>
      <c r="T743" s="32"/>
      <c r="U743" s="10"/>
      <c r="V743" s="32"/>
      <c r="W743" s="10"/>
      <c r="X743" s="32"/>
      <c r="Y743" s="10"/>
      <c r="Z743" s="32"/>
      <c r="AA743" s="10"/>
      <c r="AB743" s="32"/>
      <c r="AC743" s="10"/>
      <c r="AD743" s="32"/>
      <c r="AE743" s="10"/>
      <c r="AF743" s="32"/>
      <c r="AG743" s="10"/>
      <c r="AH743" s="32"/>
      <c r="AI743" s="10"/>
      <c r="AJ743" s="32"/>
      <c r="AK743" s="10"/>
      <c r="AL743" s="32"/>
      <c r="AM743" s="10"/>
      <c r="AN743" s="32"/>
      <c r="AO743" s="10"/>
      <c r="AP743" s="32"/>
      <c r="AQ743" s="10"/>
      <c r="AR743" s="244"/>
      <c r="AS743" s="10"/>
      <c r="AT743" s="32"/>
      <c r="AU743" s="10"/>
      <c r="AV743" s="244"/>
      <c r="AW743" s="10"/>
      <c r="AX743" s="244"/>
      <c r="AY743" s="7"/>
      <c r="AZ743" s="249"/>
      <c r="BA743" s="10"/>
      <c r="BB743" s="244"/>
      <c r="BC743" s="7"/>
      <c r="BD743" s="249"/>
      <c r="BE743" s="7"/>
      <c r="BF743" s="249"/>
      <c r="BG743" s="7"/>
      <c r="BH743" s="8"/>
      <c r="BI743" s="7"/>
      <c r="BJ743" s="249"/>
      <c r="BK743" s="7"/>
      <c r="BL743" s="249"/>
      <c r="BM743" s="7"/>
      <c r="BN743" s="249"/>
      <c r="BO743" s="7"/>
      <c r="BP743" s="249"/>
      <c r="BQ743" s="7"/>
      <c r="BR743" s="8"/>
      <c r="BS743" s="7"/>
      <c r="BT743" s="8"/>
      <c r="BV743" s="41"/>
      <c r="BW743" s="41">
        <f t="shared" si="53"/>
        <v>0</v>
      </c>
      <c r="BX743">
        <f t="shared" si="54"/>
        <v>0</v>
      </c>
    </row>
    <row r="744" spans="2:78">
      <c r="B744" s="6"/>
      <c r="C744" s="10"/>
      <c r="D744" s="32"/>
      <c r="E744" s="10"/>
      <c r="F744" s="32"/>
      <c r="G744" s="10"/>
      <c r="H744" s="32"/>
      <c r="I744" s="10"/>
      <c r="J744" s="32"/>
      <c r="K744" s="10"/>
      <c r="L744" s="32"/>
      <c r="M744" s="10"/>
      <c r="N744" s="32"/>
      <c r="O744" s="10"/>
      <c r="P744" s="32"/>
      <c r="Q744" s="10"/>
      <c r="R744" s="32"/>
      <c r="S744" s="10"/>
      <c r="T744" s="32"/>
      <c r="U744" s="10"/>
      <c r="V744" s="32"/>
      <c r="W744" s="10"/>
      <c r="X744" s="32"/>
      <c r="Y744" s="10"/>
      <c r="Z744" s="32"/>
      <c r="AA744" s="10"/>
      <c r="AB744" s="32"/>
      <c r="AC744" s="10"/>
      <c r="AD744" s="32"/>
      <c r="AE744" s="10"/>
      <c r="AF744" s="32"/>
      <c r="AG744" s="10"/>
      <c r="AH744" s="32"/>
      <c r="AI744" s="10"/>
      <c r="AJ744" s="32"/>
      <c r="AK744" s="10"/>
      <c r="AL744" s="32"/>
      <c r="AM744" s="10"/>
      <c r="AN744" s="32"/>
      <c r="AO744" s="10"/>
      <c r="AP744" s="32"/>
      <c r="AQ744" s="10"/>
      <c r="AR744" s="244"/>
      <c r="AS744" s="10"/>
      <c r="AT744" s="32"/>
      <c r="AU744" s="10"/>
      <c r="AV744" s="244"/>
      <c r="AW744" s="10"/>
      <c r="AX744" s="244"/>
      <c r="AY744" s="7"/>
      <c r="AZ744" s="249"/>
      <c r="BA744" s="10"/>
      <c r="BB744" s="244"/>
      <c r="BC744" s="7"/>
      <c r="BD744" s="249"/>
      <c r="BE744" s="7"/>
      <c r="BF744" s="249"/>
      <c r="BG744" s="7"/>
      <c r="BH744" s="8"/>
      <c r="BI744" s="7"/>
      <c r="BJ744" s="249"/>
      <c r="BK744" s="7"/>
      <c r="BL744" s="249"/>
      <c r="BM744" s="7"/>
      <c r="BN744" s="249"/>
      <c r="BO744" s="7"/>
      <c r="BP744" s="249"/>
      <c r="BQ744" s="7"/>
      <c r="BR744" s="8"/>
      <c r="BS744" s="7"/>
      <c r="BT744" s="8"/>
      <c r="BV744" s="41"/>
      <c r="BW744" s="41">
        <f t="shared" si="53"/>
        <v>0</v>
      </c>
      <c r="BX744">
        <f t="shared" si="54"/>
        <v>0</v>
      </c>
    </row>
    <row r="745" spans="2:78">
      <c r="B745" s="6"/>
      <c r="C745" s="10"/>
      <c r="D745" s="32"/>
      <c r="E745" s="10"/>
      <c r="F745" s="32"/>
      <c r="G745" s="10"/>
      <c r="H745" s="32"/>
      <c r="I745" s="10"/>
      <c r="J745" s="32"/>
      <c r="K745" s="10"/>
      <c r="L745" s="32"/>
      <c r="M745" s="10"/>
      <c r="N745" s="32"/>
      <c r="O745" s="10"/>
      <c r="P745" s="32"/>
      <c r="Q745" s="10"/>
      <c r="R745" s="32"/>
      <c r="S745" s="10"/>
      <c r="T745" s="32"/>
      <c r="U745" s="10"/>
      <c r="V745" s="32"/>
      <c r="W745" s="10"/>
      <c r="X745" s="32"/>
      <c r="Y745" s="10"/>
      <c r="Z745" s="32"/>
      <c r="AA745" s="10"/>
      <c r="AB745" s="32"/>
      <c r="AC745" s="10"/>
      <c r="AD745" s="32"/>
      <c r="AE745" s="10"/>
      <c r="AF745" s="32"/>
      <c r="AG745" s="10"/>
      <c r="AH745" s="32"/>
      <c r="AI745" s="10"/>
      <c r="AJ745" s="32"/>
      <c r="AK745" s="10"/>
      <c r="AL745" s="32"/>
      <c r="AM745" s="10"/>
      <c r="AN745" s="32"/>
      <c r="AO745" s="10"/>
      <c r="AP745" s="32"/>
      <c r="AQ745" s="10"/>
      <c r="AR745" s="244"/>
      <c r="AS745" s="10"/>
      <c r="AT745" s="32"/>
      <c r="AU745" s="10"/>
      <c r="AV745" s="244"/>
      <c r="AW745" s="10"/>
      <c r="AX745" s="244"/>
      <c r="AY745" s="7"/>
      <c r="AZ745" s="249"/>
      <c r="BA745" s="10"/>
      <c r="BB745" s="244"/>
      <c r="BC745" s="7"/>
      <c r="BD745" s="249"/>
      <c r="BE745" s="7"/>
      <c r="BF745" s="249"/>
      <c r="BG745" s="7"/>
      <c r="BH745" s="8"/>
      <c r="BI745" s="7"/>
      <c r="BJ745" s="249"/>
      <c r="BK745" s="7"/>
      <c r="BL745" s="249"/>
      <c r="BM745" s="7"/>
      <c r="BN745" s="249"/>
      <c r="BO745" s="7"/>
      <c r="BP745" s="249"/>
      <c r="BQ745" s="7"/>
      <c r="BR745" s="8"/>
      <c r="BS745" s="7"/>
      <c r="BT745" s="8"/>
      <c r="BV745" s="41"/>
      <c r="BW745" s="41">
        <f t="shared" si="53"/>
        <v>0</v>
      </c>
      <c r="BX745">
        <f t="shared" si="54"/>
        <v>0</v>
      </c>
    </row>
    <row r="746" spans="2:78">
      <c r="B746" s="6"/>
      <c r="C746" s="10"/>
      <c r="D746" s="32"/>
      <c r="E746" s="10"/>
      <c r="F746" s="32"/>
      <c r="G746" s="10"/>
      <c r="H746" s="32"/>
      <c r="I746" s="10"/>
      <c r="J746" s="32"/>
      <c r="K746" s="10"/>
      <c r="L746" s="32"/>
      <c r="M746" s="10"/>
      <c r="N746" s="32"/>
      <c r="O746" s="10"/>
      <c r="P746" s="32"/>
      <c r="Q746" s="10"/>
      <c r="R746" s="32"/>
      <c r="S746" s="10"/>
      <c r="T746" s="32"/>
      <c r="U746" s="10"/>
      <c r="V746" s="32"/>
      <c r="W746" s="10"/>
      <c r="X746" s="32"/>
      <c r="Y746" s="10"/>
      <c r="Z746" s="32"/>
      <c r="AA746" s="10"/>
      <c r="AB746" s="32"/>
      <c r="AC746" s="10"/>
      <c r="AD746" s="32"/>
      <c r="AE746" s="10"/>
      <c r="AF746" s="32"/>
      <c r="AG746" s="10"/>
      <c r="AH746" s="32"/>
      <c r="AI746" s="10"/>
      <c r="AJ746" s="32"/>
      <c r="AK746" s="10"/>
      <c r="AL746" s="32"/>
      <c r="AM746" s="10"/>
      <c r="AN746" s="32"/>
      <c r="AO746" s="10"/>
      <c r="AP746" s="32"/>
      <c r="AQ746" s="10"/>
      <c r="AR746" s="244"/>
      <c r="AS746" s="10"/>
      <c r="AT746" s="32"/>
      <c r="AU746" s="10"/>
      <c r="AV746" s="244"/>
      <c r="AW746" s="10"/>
      <c r="AX746" s="244"/>
      <c r="AY746" s="7"/>
      <c r="AZ746" s="249"/>
      <c r="BA746" s="10"/>
      <c r="BB746" s="244"/>
      <c r="BC746" s="7"/>
      <c r="BD746" s="249"/>
      <c r="BE746" s="7"/>
      <c r="BF746" s="249"/>
      <c r="BG746" s="7"/>
      <c r="BH746" s="8"/>
      <c r="BI746" s="7"/>
      <c r="BJ746" s="249"/>
      <c r="BK746" s="7"/>
      <c r="BL746" s="249"/>
      <c r="BM746" s="7"/>
      <c r="BN746" s="249"/>
      <c r="BO746" s="7"/>
      <c r="BP746" s="249"/>
      <c r="BQ746" s="7"/>
      <c r="BR746" s="8"/>
      <c r="BS746" s="7"/>
      <c r="BT746" s="8"/>
      <c r="BV746" s="41"/>
      <c r="BW746" s="41">
        <f t="shared" si="53"/>
        <v>0</v>
      </c>
      <c r="BX746">
        <f t="shared" si="54"/>
        <v>0</v>
      </c>
    </row>
    <row r="747" spans="2:78">
      <c r="B747" s="6"/>
      <c r="C747" s="10"/>
      <c r="D747" s="32"/>
      <c r="E747" s="10"/>
      <c r="F747" s="32"/>
      <c r="G747" s="10"/>
      <c r="H747" s="32"/>
      <c r="I747" s="10"/>
      <c r="J747" s="32"/>
      <c r="K747" s="10"/>
      <c r="L747" s="32"/>
      <c r="M747" s="10"/>
      <c r="N747" s="32"/>
      <c r="O747" s="10"/>
      <c r="P747" s="32"/>
      <c r="Q747" s="10"/>
      <c r="R747" s="32"/>
      <c r="S747" s="10"/>
      <c r="T747" s="32"/>
      <c r="U747" s="10"/>
      <c r="V747" s="32"/>
      <c r="W747" s="10"/>
      <c r="X747" s="32"/>
      <c r="Y747" s="10"/>
      <c r="Z747" s="32"/>
      <c r="AA747" s="10"/>
      <c r="AB747" s="32"/>
      <c r="AC747" s="10"/>
      <c r="AD747" s="32"/>
      <c r="AE747" s="10"/>
      <c r="AF747" s="32"/>
      <c r="AG747" s="10"/>
      <c r="AH747" s="32"/>
      <c r="AI747" s="10"/>
      <c r="AJ747" s="32"/>
      <c r="AK747" s="10"/>
      <c r="AL747" s="32"/>
      <c r="AM747" s="10"/>
      <c r="AN747" s="32"/>
      <c r="AO747" s="10"/>
      <c r="AP747" s="32"/>
      <c r="AQ747" s="10"/>
      <c r="AR747" s="244"/>
      <c r="AS747" s="10"/>
      <c r="AT747" s="32"/>
      <c r="AU747" s="10"/>
      <c r="AV747" s="244"/>
      <c r="AW747" s="10"/>
      <c r="AX747" s="244"/>
      <c r="AY747" s="252"/>
      <c r="AZ747" s="249"/>
      <c r="BA747" s="10"/>
      <c r="BB747" s="244"/>
      <c r="BC747" s="252"/>
      <c r="BD747" s="249"/>
      <c r="BE747" s="252"/>
      <c r="BF747" s="249"/>
      <c r="BG747" s="7"/>
      <c r="BH747" s="8"/>
      <c r="BI747" s="252"/>
      <c r="BJ747" s="249"/>
      <c r="BK747" s="252"/>
      <c r="BL747" s="249"/>
      <c r="BM747" s="252"/>
      <c r="BN747" s="249"/>
      <c r="BO747" s="252"/>
      <c r="BP747" s="249"/>
      <c r="BQ747" s="7"/>
      <c r="BR747" s="8"/>
      <c r="BS747" s="7"/>
      <c r="BT747" s="8"/>
      <c r="BV747" s="41"/>
      <c r="BW747" s="41">
        <f t="shared" si="53"/>
        <v>0</v>
      </c>
      <c r="BX747">
        <f t="shared" si="54"/>
        <v>0</v>
      </c>
    </row>
    <row r="748" spans="2:78">
      <c r="B748" s="6"/>
      <c r="C748" s="10"/>
      <c r="D748" s="32"/>
      <c r="E748" s="10"/>
      <c r="F748" s="32"/>
      <c r="G748" s="10"/>
      <c r="H748" s="32"/>
      <c r="I748" s="10"/>
      <c r="J748" s="32"/>
      <c r="K748" s="10"/>
      <c r="L748" s="32"/>
      <c r="M748" s="10"/>
      <c r="N748" s="32"/>
      <c r="O748" s="10"/>
      <c r="P748" s="32"/>
      <c r="Q748" s="10"/>
      <c r="R748" s="32"/>
      <c r="S748" s="10"/>
      <c r="T748" s="32"/>
      <c r="U748" s="10"/>
      <c r="V748" s="32"/>
      <c r="W748" s="10"/>
      <c r="X748" s="32"/>
      <c r="Y748" s="10"/>
      <c r="Z748" s="32"/>
      <c r="AA748" s="10"/>
      <c r="AB748" s="32"/>
      <c r="AC748" s="10"/>
      <c r="AD748" s="32"/>
      <c r="AE748" s="10"/>
      <c r="AF748" s="32"/>
      <c r="AG748" s="10"/>
      <c r="AH748" s="32"/>
      <c r="AI748" s="10"/>
      <c r="AJ748" s="32"/>
      <c r="AK748" s="10"/>
      <c r="AL748" s="32"/>
      <c r="AM748" s="10"/>
      <c r="AN748" s="32"/>
      <c r="AO748" s="10"/>
      <c r="AP748" s="32"/>
      <c r="AQ748" s="10"/>
      <c r="AR748" s="244"/>
      <c r="AS748" s="10"/>
      <c r="AT748" s="32"/>
      <c r="AU748" s="10"/>
      <c r="AV748" s="244"/>
      <c r="AW748" s="10"/>
      <c r="AX748" s="244"/>
      <c r="AY748" s="7"/>
      <c r="AZ748" s="249"/>
      <c r="BA748" s="10"/>
      <c r="BB748" s="244"/>
      <c r="BC748" s="7"/>
      <c r="BD748" s="249"/>
      <c r="BE748" s="7"/>
      <c r="BF748" s="249"/>
      <c r="BG748" s="7"/>
      <c r="BH748" s="8"/>
      <c r="BI748" s="7"/>
      <c r="BJ748" s="249"/>
      <c r="BK748" s="7"/>
      <c r="BL748" s="249"/>
      <c r="BM748" s="7"/>
      <c r="BN748" s="249"/>
      <c r="BO748" s="7"/>
      <c r="BP748" s="249"/>
      <c r="BQ748" s="7"/>
      <c r="BR748" s="8"/>
      <c r="BS748" s="7"/>
      <c r="BT748" s="8"/>
      <c r="BV748" s="41"/>
      <c r="BW748" s="41">
        <f t="shared" si="53"/>
        <v>0</v>
      </c>
      <c r="BX748">
        <f t="shared" ref="BX748:BX813" si="55">COUNT(C748:BT748)/2</f>
        <v>0</v>
      </c>
    </row>
    <row r="749" spans="2:78">
      <c r="B749" s="6"/>
      <c r="C749" s="10"/>
      <c r="D749" s="32"/>
      <c r="E749" s="10"/>
      <c r="F749" s="32"/>
      <c r="G749" s="10"/>
      <c r="H749" s="32"/>
      <c r="I749" s="10"/>
      <c r="J749" s="32"/>
      <c r="K749" s="10"/>
      <c r="L749" s="32"/>
      <c r="M749" s="10"/>
      <c r="N749" s="32"/>
      <c r="O749" s="10"/>
      <c r="P749" s="32"/>
      <c r="Q749" s="10"/>
      <c r="R749" s="32"/>
      <c r="S749" s="10"/>
      <c r="T749" s="32"/>
      <c r="U749" s="10"/>
      <c r="V749" s="32"/>
      <c r="W749" s="10"/>
      <c r="X749" s="32"/>
      <c r="Y749" s="10"/>
      <c r="Z749" s="32"/>
      <c r="AA749" s="10"/>
      <c r="AB749" s="32"/>
      <c r="AC749" s="10"/>
      <c r="AD749" s="32"/>
      <c r="AE749" s="10"/>
      <c r="AF749" s="32"/>
      <c r="AG749" s="10"/>
      <c r="AH749" s="32"/>
      <c r="AI749" s="10"/>
      <c r="AJ749" s="32"/>
      <c r="AK749" s="10"/>
      <c r="AL749" s="32"/>
      <c r="AM749" s="10"/>
      <c r="AN749" s="32"/>
      <c r="AO749" s="10"/>
      <c r="AP749" s="32"/>
      <c r="AQ749" s="10"/>
      <c r="AR749" s="244"/>
      <c r="AS749" s="10"/>
      <c r="AT749" s="32"/>
      <c r="AU749" s="10"/>
      <c r="AV749" s="244"/>
      <c r="AW749" s="10"/>
      <c r="AX749" s="244"/>
      <c r="AY749" s="7"/>
      <c r="AZ749" s="249"/>
      <c r="BA749" s="10"/>
      <c r="BB749" s="244"/>
      <c r="BC749" s="7"/>
      <c r="BD749" s="249"/>
      <c r="BE749" s="7"/>
      <c r="BF749" s="249"/>
      <c r="BG749" s="7"/>
      <c r="BH749" s="8"/>
      <c r="BI749" s="7"/>
      <c r="BJ749" s="249"/>
      <c r="BK749" s="7"/>
      <c r="BL749" s="249"/>
      <c r="BM749" s="7"/>
      <c r="BN749" s="249"/>
      <c r="BO749" s="7"/>
      <c r="BP749" s="249"/>
      <c r="BQ749" s="7"/>
      <c r="BR749" s="8"/>
      <c r="BS749" s="7"/>
      <c r="BT749" s="8"/>
      <c r="BV749" s="41"/>
      <c r="BW749" s="41">
        <f t="shared" si="53"/>
        <v>0</v>
      </c>
      <c r="BX749">
        <f t="shared" si="55"/>
        <v>0</v>
      </c>
    </row>
    <row r="750" spans="2:78">
      <c r="B750" s="6"/>
      <c r="C750" s="10"/>
      <c r="D750" s="32"/>
      <c r="E750" s="10"/>
      <c r="F750" s="32"/>
      <c r="G750" s="10"/>
      <c r="H750" s="32"/>
      <c r="I750" s="10"/>
      <c r="J750" s="32"/>
      <c r="K750" s="10"/>
      <c r="L750" s="32"/>
      <c r="M750" s="10"/>
      <c r="N750" s="32"/>
      <c r="O750" s="10"/>
      <c r="P750" s="32"/>
      <c r="Q750" s="10"/>
      <c r="R750" s="32"/>
      <c r="S750" s="10"/>
      <c r="T750" s="32"/>
      <c r="U750" s="10"/>
      <c r="V750" s="32"/>
      <c r="W750" s="10"/>
      <c r="X750" s="32"/>
      <c r="Y750" s="10"/>
      <c r="Z750" s="32"/>
      <c r="AA750" s="10"/>
      <c r="AB750" s="32"/>
      <c r="AC750" s="10"/>
      <c r="AD750" s="32"/>
      <c r="AE750" s="10"/>
      <c r="AF750" s="32"/>
      <c r="AG750" s="10"/>
      <c r="AH750" s="32"/>
      <c r="AI750" s="10"/>
      <c r="AJ750" s="32"/>
      <c r="AK750" s="10"/>
      <c r="AL750" s="32"/>
      <c r="AM750" s="10"/>
      <c r="AN750" s="32"/>
      <c r="AO750" s="10"/>
      <c r="AP750" s="32"/>
      <c r="AQ750" s="10"/>
      <c r="AR750" s="244"/>
      <c r="AS750" s="10"/>
      <c r="AT750" s="32"/>
      <c r="AU750" s="10"/>
      <c r="AV750" s="244"/>
      <c r="AW750" s="10"/>
      <c r="AX750" s="244"/>
      <c r="AY750" s="7"/>
      <c r="AZ750" s="249"/>
      <c r="BA750" s="10"/>
      <c r="BB750" s="244"/>
      <c r="BC750" s="7"/>
      <c r="BD750" s="249"/>
      <c r="BE750" s="7"/>
      <c r="BF750" s="249"/>
      <c r="BG750" s="7"/>
      <c r="BH750" s="8"/>
      <c r="BI750" s="7"/>
      <c r="BJ750" s="249"/>
      <c r="BK750" s="7"/>
      <c r="BL750" s="249"/>
      <c r="BM750" s="7"/>
      <c r="BN750" s="249"/>
      <c r="BO750" s="7"/>
      <c r="BP750" s="249"/>
      <c r="BQ750" s="7"/>
      <c r="BR750" s="8"/>
      <c r="BS750" s="7"/>
      <c r="BT750" s="8"/>
      <c r="BV750" s="41"/>
      <c r="BW750" s="41">
        <f t="shared" si="53"/>
        <v>0</v>
      </c>
      <c r="BX750">
        <f t="shared" si="55"/>
        <v>0</v>
      </c>
    </row>
    <row r="751" spans="2:78">
      <c r="B751" s="6"/>
      <c r="C751" s="10"/>
      <c r="D751" s="32"/>
      <c r="E751" s="10"/>
      <c r="F751" s="32"/>
      <c r="G751" s="10"/>
      <c r="H751" s="32"/>
      <c r="I751" s="10"/>
      <c r="J751" s="32"/>
      <c r="K751" s="94"/>
      <c r="L751" s="32"/>
      <c r="M751" s="10"/>
      <c r="N751" s="32"/>
      <c r="O751" s="10"/>
      <c r="P751" s="32"/>
      <c r="Q751" s="10"/>
      <c r="R751" s="32"/>
      <c r="S751" s="10"/>
      <c r="T751" s="32"/>
      <c r="U751" s="10"/>
      <c r="V751" s="32"/>
      <c r="W751" s="10"/>
      <c r="X751" s="32"/>
      <c r="Y751" s="10"/>
      <c r="Z751" s="32"/>
      <c r="AA751" s="10"/>
      <c r="AB751" s="32"/>
      <c r="AC751" s="10"/>
      <c r="AD751" s="32"/>
      <c r="AE751" s="10"/>
      <c r="AF751" s="32"/>
      <c r="AG751" s="10"/>
      <c r="AH751" s="32"/>
      <c r="AI751" s="10"/>
      <c r="AJ751" s="32"/>
      <c r="AK751" s="10"/>
      <c r="AL751" s="32"/>
      <c r="AM751" s="10"/>
      <c r="AN751" s="32"/>
      <c r="AO751" s="10"/>
      <c r="AP751" s="32"/>
      <c r="AQ751" s="10"/>
      <c r="AR751" s="244"/>
      <c r="AS751" s="10"/>
      <c r="AT751" s="32"/>
      <c r="AU751" s="10"/>
      <c r="AV751" s="244"/>
      <c r="AW751" s="10"/>
      <c r="AX751" s="244"/>
      <c r="AY751" s="7"/>
      <c r="AZ751" s="249"/>
      <c r="BA751" s="10"/>
      <c r="BB751" s="244"/>
      <c r="BC751" s="7"/>
      <c r="BD751" s="249"/>
      <c r="BE751" s="7"/>
      <c r="BF751" s="249"/>
      <c r="BG751" s="7"/>
      <c r="BH751" s="8"/>
      <c r="BI751" s="7"/>
      <c r="BJ751" s="249"/>
      <c r="BK751" s="7"/>
      <c r="BL751" s="249"/>
      <c r="BM751" s="7"/>
      <c r="BN751" s="249"/>
      <c r="BO751" s="7"/>
      <c r="BP751" s="249"/>
      <c r="BQ751" s="7"/>
      <c r="BR751" s="8"/>
      <c r="BS751" s="7"/>
      <c r="BT751" s="8"/>
      <c r="BV751" s="41"/>
      <c r="BW751" s="41">
        <f t="shared" si="53"/>
        <v>0</v>
      </c>
      <c r="BX751">
        <f t="shared" si="55"/>
        <v>0</v>
      </c>
      <c r="BZ751" s="39"/>
    </row>
    <row r="752" spans="2:78">
      <c r="B752" s="6"/>
      <c r="C752" s="10"/>
      <c r="D752" s="32"/>
      <c r="E752" s="10"/>
      <c r="F752" s="32"/>
      <c r="G752" s="10"/>
      <c r="H752" s="32"/>
      <c r="I752" s="10"/>
      <c r="J752" s="32"/>
      <c r="K752" s="94"/>
      <c r="L752" s="32"/>
      <c r="M752" s="10"/>
      <c r="N752" s="32"/>
      <c r="O752" s="10"/>
      <c r="P752" s="32"/>
      <c r="Q752" s="10"/>
      <c r="R752" s="32"/>
      <c r="S752" s="10"/>
      <c r="T752" s="32"/>
      <c r="U752" s="10"/>
      <c r="V752" s="32"/>
      <c r="W752" s="10"/>
      <c r="X752" s="32"/>
      <c r="Y752" s="10"/>
      <c r="Z752" s="32"/>
      <c r="AA752" s="10"/>
      <c r="AB752" s="32"/>
      <c r="AC752" s="10"/>
      <c r="AD752" s="32"/>
      <c r="AE752" s="10"/>
      <c r="AF752" s="32"/>
      <c r="AG752" s="10"/>
      <c r="AH752" s="32"/>
      <c r="AI752" s="10"/>
      <c r="AJ752" s="32"/>
      <c r="AK752" s="10"/>
      <c r="AL752" s="32"/>
      <c r="AM752" s="10"/>
      <c r="AN752" s="32"/>
      <c r="AO752" s="10"/>
      <c r="AP752" s="32"/>
      <c r="AQ752" s="10"/>
      <c r="AR752" s="244"/>
      <c r="AS752" s="10"/>
      <c r="AT752" s="32"/>
      <c r="AU752" s="10"/>
      <c r="AV752" s="244"/>
      <c r="AW752" s="10"/>
      <c r="AX752" s="244"/>
      <c r="AY752" s="7"/>
      <c r="AZ752" s="249"/>
      <c r="BA752" s="10"/>
      <c r="BB752" s="244"/>
      <c r="BC752" s="7"/>
      <c r="BD752" s="249"/>
      <c r="BE752" s="7"/>
      <c r="BF752" s="249"/>
      <c r="BG752" s="7"/>
      <c r="BH752" s="8"/>
      <c r="BI752" s="7"/>
      <c r="BJ752" s="249"/>
      <c r="BK752" s="7"/>
      <c r="BL752" s="249"/>
      <c r="BM752" s="7"/>
      <c r="BN752" s="249"/>
      <c r="BO752" s="7"/>
      <c r="BP752" s="249"/>
      <c r="BQ752" s="7"/>
      <c r="BR752" s="8"/>
      <c r="BS752" s="7"/>
      <c r="BT752" s="8"/>
      <c r="BV752" s="41"/>
      <c r="BW752" s="41">
        <f t="shared" si="53"/>
        <v>0</v>
      </c>
      <c r="BX752">
        <f t="shared" si="55"/>
        <v>0</v>
      </c>
      <c r="BZ752" s="39"/>
    </row>
    <row r="753" spans="2:78">
      <c r="B753" s="6"/>
      <c r="C753" s="10"/>
      <c r="D753" s="32"/>
      <c r="E753" s="10"/>
      <c r="F753" s="32"/>
      <c r="G753" s="10"/>
      <c r="H753" s="32"/>
      <c r="I753" s="10"/>
      <c r="J753" s="32"/>
      <c r="K753" s="10"/>
      <c r="L753" s="32"/>
      <c r="M753" s="10"/>
      <c r="N753" s="32"/>
      <c r="O753" s="10"/>
      <c r="P753" s="32"/>
      <c r="Q753" s="10"/>
      <c r="R753" s="32"/>
      <c r="S753" s="10"/>
      <c r="T753" s="32"/>
      <c r="U753" s="10"/>
      <c r="V753" s="32"/>
      <c r="W753" s="10"/>
      <c r="X753" s="32"/>
      <c r="Y753" s="10"/>
      <c r="Z753" s="32"/>
      <c r="AA753" s="10"/>
      <c r="AB753" s="32"/>
      <c r="AC753" s="10"/>
      <c r="AD753" s="32"/>
      <c r="AE753" s="10"/>
      <c r="AF753" s="32"/>
      <c r="AG753" s="10"/>
      <c r="AH753" s="32"/>
      <c r="AI753" s="10"/>
      <c r="AJ753" s="32"/>
      <c r="AK753" s="10"/>
      <c r="AL753" s="32"/>
      <c r="AM753" s="10"/>
      <c r="AN753" s="32"/>
      <c r="AO753" s="10"/>
      <c r="AP753" s="32"/>
      <c r="AQ753" s="10"/>
      <c r="AR753" s="244"/>
      <c r="AS753" s="10"/>
      <c r="AT753" s="32"/>
      <c r="AU753" s="10"/>
      <c r="AV753" s="244"/>
      <c r="AW753" s="10"/>
      <c r="AX753" s="244"/>
      <c r="AY753" s="7"/>
      <c r="AZ753" s="249"/>
      <c r="BA753" s="10"/>
      <c r="BB753" s="244"/>
      <c r="BC753" s="7"/>
      <c r="BD753" s="249"/>
      <c r="BE753" s="7"/>
      <c r="BF753" s="249"/>
      <c r="BG753" s="7"/>
      <c r="BH753" s="8"/>
      <c r="BI753" s="7"/>
      <c r="BJ753" s="249"/>
      <c r="BK753" s="7"/>
      <c r="BL753" s="249"/>
      <c r="BM753" s="7"/>
      <c r="BN753" s="249"/>
      <c r="BO753" s="7"/>
      <c r="BP753" s="249"/>
      <c r="BQ753" s="7"/>
      <c r="BR753" s="8"/>
      <c r="BS753" s="7"/>
      <c r="BT753" s="8"/>
      <c r="BV753" s="41"/>
      <c r="BW753" s="41">
        <f t="shared" si="53"/>
        <v>0</v>
      </c>
      <c r="BX753">
        <f t="shared" si="55"/>
        <v>0</v>
      </c>
    </row>
    <row r="754" spans="2:78">
      <c r="B754" s="6"/>
      <c r="C754" s="10"/>
      <c r="D754" s="32"/>
      <c r="E754" s="10"/>
      <c r="F754" s="32"/>
      <c r="G754" s="10"/>
      <c r="H754" s="32"/>
      <c r="I754" s="10"/>
      <c r="J754" s="32"/>
      <c r="K754" s="10"/>
      <c r="L754" s="32"/>
      <c r="M754" s="10"/>
      <c r="N754" s="32"/>
      <c r="O754" s="10"/>
      <c r="P754" s="32"/>
      <c r="Q754" s="10"/>
      <c r="R754" s="32"/>
      <c r="S754" s="10"/>
      <c r="T754" s="32"/>
      <c r="U754" s="10"/>
      <c r="V754" s="32"/>
      <c r="W754" s="10"/>
      <c r="X754" s="32"/>
      <c r="Y754" s="10"/>
      <c r="Z754" s="32"/>
      <c r="AA754" s="10"/>
      <c r="AB754" s="32"/>
      <c r="AC754" s="10"/>
      <c r="AD754" s="32"/>
      <c r="AE754" s="10"/>
      <c r="AF754" s="32"/>
      <c r="AG754" s="10"/>
      <c r="AH754" s="32"/>
      <c r="AI754" s="10"/>
      <c r="AJ754" s="32"/>
      <c r="AK754" s="10"/>
      <c r="AL754" s="32"/>
      <c r="AM754" s="10"/>
      <c r="AN754" s="32"/>
      <c r="AO754" s="10"/>
      <c r="AP754" s="32"/>
      <c r="AQ754" s="10"/>
      <c r="AR754" s="244"/>
      <c r="AS754" s="10"/>
      <c r="AT754" s="32"/>
      <c r="AU754" s="10"/>
      <c r="AV754" s="244"/>
      <c r="AW754" s="10"/>
      <c r="AX754" s="244"/>
      <c r="AY754" s="7"/>
      <c r="AZ754" s="249"/>
      <c r="BA754" s="10"/>
      <c r="BB754" s="244"/>
      <c r="BC754" s="7"/>
      <c r="BD754" s="249"/>
      <c r="BE754" s="7"/>
      <c r="BF754" s="249"/>
      <c r="BG754" s="7"/>
      <c r="BH754" s="8"/>
      <c r="BI754" s="7"/>
      <c r="BJ754" s="249"/>
      <c r="BK754" s="7"/>
      <c r="BL754" s="249"/>
      <c r="BM754" s="7"/>
      <c r="BN754" s="249"/>
      <c r="BO754" s="7"/>
      <c r="BP754" s="249"/>
      <c r="BQ754" s="7"/>
      <c r="BR754" s="8"/>
      <c r="BS754" s="7"/>
      <c r="BT754" s="8"/>
      <c r="BV754" s="41"/>
      <c r="BW754" s="41">
        <f t="shared" si="53"/>
        <v>0</v>
      </c>
      <c r="BX754">
        <f t="shared" si="55"/>
        <v>0</v>
      </c>
    </row>
    <row r="755" spans="2:78">
      <c r="B755" s="6"/>
      <c r="C755" s="10"/>
      <c r="D755" s="32"/>
      <c r="E755" s="10"/>
      <c r="F755" s="32"/>
      <c r="G755" s="10"/>
      <c r="H755" s="32"/>
      <c r="I755" s="10"/>
      <c r="J755" s="32"/>
      <c r="K755" s="94"/>
      <c r="L755" s="32"/>
      <c r="M755" s="10"/>
      <c r="N755" s="32"/>
      <c r="O755" s="10"/>
      <c r="P755" s="32"/>
      <c r="Q755" s="10"/>
      <c r="R755" s="32"/>
      <c r="S755" s="10"/>
      <c r="T755" s="32"/>
      <c r="U755" s="10"/>
      <c r="V755" s="32"/>
      <c r="W755" s="10"/>
      <c r="X755" s="32"/>
      <c r="Y755" s="10"/>
      <c r="Z755" s="32"/>
      <c r="AA755" s="10"/>
      <c r="AB755" s="32"/>
      <c r="AC755" s="10"/>
      <c r="AD755" s="32"/>
      <c r="AE755" s="10"/>
      <c r="AF755" s="32"/>
      <c r="AG755" s="10"/>
      <c r="AH755" s="32"/>
      <c r="AI755" s="10"/>
      <c r="AJ755" s="32"/>
      <c r="AK755" s="10"/>
      <c r="AL755" s="32"/>
      <c r="AM755" s="10"/>
      <c r="AN755" s="32"/>
      <c r="AO755" s="10"/>
      <c r="AP755" s="32"/>
      <c r="AQ755" s="10"/>
      <c r="AR755" s="244"/>
      <c r="AS755" s="10"/>
      <c r="AT755" s="32"/>
      <c r="AU755" s="10"/>
      <c r="AV755" s="244"/>
      <c r="AW755" s="10"/>
      <c r="AX755" s="244"/>
      <c r="AY755" s="7"/>
      <c r="AZ755" s="249"/>
      <c r="BA755" s="10"/>
      <c r="BB755" s="244"/>
      <c r="BC755" s="7"/>
      <c r="BD755" s="249"/>
      <c r="BE755" s="7"/>
      <c r="BF755" s="249"/>
      <c r="BG755" s="7"/>
      <c r="BH755" s="8"/>
      <c r="BI755" s="7"/>
      <c r="BJ755" s="249"/>
      <c r="BK755" s="7"/>
      <c r="BL755" s="249"/>
      <c r="BM755" s="7"/>
      <c r="BN755" s="249"/>
      <c r="BO755" s="7"/>
      <c r="BP755" s="249"/>
      <c r="BQ755" s="7"/>
      <c r="BR755" s="8"/>
      <c r="BS755" s="7"/>
      <c r="BT755" s="8"/>
      <c r="BV755" s="41"/>
      <c r="BW755" s="41">
        <f t="shared" si="53"/>
        <v>0</v>
      </c>
      <c r="BX755">
        <f t="shared" si="55"/>
        <v>0</v>
      </c>
      <c r="BZ755" s="39"/>
    </row>
    <row r="756" spans="2:78">
      <c r="B756" s="6"/>
      <c r="C756" s="10"/>
      <c r="D756" s="32"/>
      <c r="E756" s="10"/>
      <c r="F756" s="32"/>
      <c r="G756" s="10"/>
      <c r="H756" s="32"/>
      <c r="I756" s="10"/>
      <c r="J756" s="32"/>
      <c r="K756" s="10"/>
      <c r="L756" s="32"/>
      <c r="M756" s="10"/>
      <c r="N756" s="32"/>
      <c r="O756" s="10"/>
      <c r="P756" s="32"/>
      <c r="Q756" s="10"/>
      <c r="R756" s="32"/>
      <c r="S756" s="10"/>
      <c r="T756" s="32"/>
      <c r="U756" s="10"/>
      <c r="V756" s="32"/>
      <c r="W756" s="10"/>
      <c r="X756" s="32"/>
      <c r="Y756" s="10"/>
      <c r="Z756" s="32"/>
      <c r="AA756" s="10"/>
      <c r="AB756" s="32"/>
      <c r="AC756" s="10"/>
      <c r="AD756" s="32"/>
      <c r="AE756" s="10"/>
      <c r="AF756" s="32"/>
      <c r="AG756" s="10"/>
      <c r="AH756" s="32"/>
      <c r="AI756" s="10"/>
      <c r="AJ756" s="32"/>
      <c r="AK756" s="10"/>
      <c r="AL756" s="32"/>
      <c r="AM756" s="10"/>
      <c r="AN756" s="32"/>
      <c r="AO756" s="10"/>
      <c r="AP756" s="32"/>
      <c r="AQ756" s="10"/>
      <c r="AR756" s="244"/>
      <c r="AS756" s="10"/>
      <c r="AT756" s="32"/>
      <c r="AU756" s="10"/>
      <c r="AV756" s="244"/>
      <c r="AW756" s="10"/>
      <c r="AX756" s="244"/>
      <c r="AY756" s="7"/>
      <c r="AZ756" s="249"/>
      <c r="BA756" s="10"/>
      <c r="BB756" s="244"/>
      <c r="BC756" s="7"/>
      <c r="BD756" s="249"/>
      <c r="BE756" s="7"/>
      <c r="BF756" s="249"/>
      <c r="BG756" s="7"/>
      <c r="BH756" s="8"/>
      <c r="BI756" s="7"/>
      <c r="BJ756" s="249"/>
      <c r="BK756" s="7"/>
      <c r="BL756" s="249"/>
      <c r="BM756" s="7"/>
      <c r="BN756" s="249"/>
      <c r="BO756" s="7"/>
      <c r="BP756" s="249"/>
      <c r="BQ756" s="7"/>
      <c r="BR756" s="8"/>
      <c r="BS756" s="7"/>
      <c r="BT756" s="8"/>
      <c r="BV756" s="41"/>
      <c r="BW756" s="41">
        <f t="shared" si="53"/>
        <v>0</v>
      </c>
      <c r="BX756">
        <f t="shared" si="55"/>
        <v>0</v>
      </c>
    </row>
    <row r="757" spans="2:78">
      <c r="B757" s="6"/>
      <c r="C757" s="10"/>
      <c r="D757" s="32"/>
      <c r="E757" s="10"/>
      <c r="F757" s="32"/>
      <c r="G757" s="10"/>
      <c r="H757" s="32"/>
      <c r="I757" s="10"/>
      <c r="J757" s="32"/>
      <c r="K757" s="10"/>
      <c r="L757" s="32"/>
      <c r="M757" s="10"/>
      <c r="N757" s="32"/>
      <c r="O757" s="10"/>
      <c r="P757" s="32"/>
      <c r="Q757" s="10"/>
      <c r="R757" s="32"/>
      <c r="S757" s="10"/>
      <c r="T757" s="32"/>
      <c r="U757" s="10"/>
      <c r="V757" s="32"/>
      <c r="W757" s="10"/>
      <c r="X757" s="32"/>
      <c r="Y757" s="10"/>
      <c r="Z757" s="32"/>
      <c r="AA757" s="10"/>
      <c r="AB757" s="32"/>
      <c r="AC757" s="10"/>
      <c r="AD757" s="32"/>
      <c r="AE757" s="10"/>
      <c r="AF757" s="32"/>
      <c r="AG757" s="10"/>
      <c r="AH757" s="32"/>
      <c r="AI757" s="10"/>
      <c r="AJ757" s="32"/>
      <c r="AK757" s="10"/>
      <c r="AL757" s="32"/>
      <c r="AM757" s="10"/>
      <c r="AN757" s="32"/>
      <c r="AO757" s="10"/>
      <c r="AP757" s="32"/>
      <c r="AQ757" s="10"/>
      <c r="AR757" s="244"/>
      <c r="AS757" s="10"/>
      <c r="AT757" s="32"/>
      <c r="AU757" s="10"/>
      <c r="AV757" s="244"/>
      <c r="AW757" s="10"/>
      <c r="AX757" s="244"/>
      <c r="AY757" s="7"/>
      <c r="AZ757" s="249"/>
      <c r="BA757" s="10"/>
      <c r="BB757" s="244"/>
      <c r="BC757" s="7"/>
      <c r="BD757" s="249"/>
      <c r="BE757" s="7"/>
      <c r="BF757" s="249"/>
      <c r="BG757" s="7"/>
      <c r="BH757" s="8"/>
      <c r="BI757" s="7"/>
      <c r="BJ757" s="249"/>
      <c r="BK757" s="7"/>
      <c r="BL757" s="249"/>
      <c r="BM757" s="7"/>
      <c r="BN757" s="249"/>
      <c r="BO757" s="7"/>
      <c r="BP757" s="249"/>
      <c r="BQ757" s="7"/>
      <c r="BR757" s="8"/>
      <c r="BS757" s="7"/>
      <c r="BT757" s="8"/>
      <c r="BV757" s="41"/>
      <c r="BW757" s="41">
        <f t="shared" si="53"/>
        <v>0</v>
      </c>
      <c r="BX757">
        <f t="shared" si="55"/>
        <v>0</v>
      </c>
    </row>
    <row r="758" spans="2:78">
      <c r="B758" s="6"/>
      <c r="C758" s="10"/>
      <c r="D758" s="32"/>
      <c r="E758" s="10"/>
      <c r="F758" s="32"/>
      <c r="G758" s="10"/>
      <c r="H758" s="32"/>
      <c r="I758" s="10"/>
      <c r="J758" s="32"/>
      <c r="K758" s="94"/>
      <c r="L758" s="32"/>
      <c r="M758" s="10"/>
      <c r="N758" s="32"/>
      <c r="O758" s="10"/>
      <c r="P758" s="32"/>
      <c r="Q758" s="10"/>
      <c r="R758" s="32"/>
      <c r="S758" s="10"/>
      <c r="T758" s="32"/>
      <c r="U758" s="10"/>
      <c r="V758" s="32"/>
      <c r="W758" s="10"/>
      <c r="X758" s="32"/>
      <c r="Y758" s="10"/>
      <c r="Z758" s="32"/>
      <c r="AA758" s="10"/>
      <c r="AB758" s="32"/>
      <c r="AC758" s="10"/>
      <c r="AD758" s="32"/>
      <c r="AE758" s="10"/>
      <c r="AF758" s="32"/>
      <c r="AG758" s="10"/>
      <c r="AH758" s="32"/>
      <c r="AI758" s="10"/>
      <c r="AJ758" s="32"/>
      <c r="AK758" s="10"/>
      <c r="AL758" s="32"/>
      <c r="AM758" s="10"/>
      <c r="AN758" s="32"/>
      <c r="AO758" s="10"/>
      <c r="AP758" s="32"/>
      <c r="AQ758" s="10"/>
      <c r="AR758" s="244"/>
      <c r="AS758" s="10"/>
      <c r="AT758" s="32"/>
      <c r="AU758" s="10"/>
      <c r="AV758" s="244"/>
      <c r="AW758" s="10"/>
      <c r="AX758" s="244"/>
      <c r="AY758" s="7"/>
      <c r="AZ758" s="249"/>
      <c r="BA758" s="10"/>
      <c r="BB758" s="244"/>
      <c r="BC758" s="7"/>
      <c r="BD758" s="249"/>
      <c r="BE758" s="7"/>
      <c r="BF758" s="249"/>
      <c r="BG758" s="7"/>
      <c r="BH758" s="8"/>
      <c r="BI758" s="7"/>
      <c r="BJ758" s="249"/>
      <c r="BK758" s="7"/>
      <c r="BL758" s="249"/>
      <c r="BM758" s="7"/>
      <c r="BN758" s="249"/>
      <c r="BO758" s="7"/>
      <c r="BP758" s="249"/>
      <c r="BQ758" s="7"/>
      <c r="BR758" s="8"/>
      <c r="BS758" s="7"/>
      <c r="BT758" s="8"/>
      <c r="BV758" s="41"/>
      <c r="BW758" s="41">
        <f t="shared" si="53"/>
        <v>0</v>
      </c>
      <c r="BX758">
        <f t="shared" si="55"/>
        <v>0</v>
      </c>
      <c r="BZ758" s="39"/>
    </row>
    <row r="759" spans="2:78">
      <c r="B759" s="6"/>
      <c r="C759" s="10"/>
      <c r="D759" s="32"/>
      <c r="E759" s="10"/>
      <c r="F759" s="32"/>
      <c r="G759" s="10"/>
      <c r="H759" s="32"/>
      <c r="I759" s="10"/>
      <c r="J759" s="32"/>
      <c r="K759" s="10"/>
      <c r="L759" s="32"/>
      <c r="M759" s="10"/>
      <c r="N759" s="32"/>
      <c r="O759" s="10"/>
      <c r="P759" s="32"/>
      <c r="Q759" s="10"/>
      <c r="R759" s="32"/>
      <c r="S759" s="10"/>
      <c r="T759" s="32"/>
      <c r="U759" s="10"/>
      <c r="V759" s="32"/>
      <c r="W759" s="10"/>
      <c r="X759" s="32"/>
      <c r="Y759" s="10"/>
      <c r="Z759" s="32"/>
      <c r="AA759" s="10"/>
      <c r="AB759" s="32"/>
      <c r="AC759" s="10"/>
      <c r="AD759" s="32"/>
      <c r="AE759" s="10"/>
      <c r="AF759" s="32"/>
      <c r="AG759" s="10"/>
      <c r="AH759" s="32"/>
      <c r="AI759" s="10"/>
      <c r="AJ759" s="32"/>
      <c r="AK759" s="10"/>
      <c r="AL759" s="32"/>
      <c r="AM759" s="10"/>
      <c r="AN759" s="32"/>
      <c r="AO759" s="10"/>
      <c r="AP759" s="32"/>
      <c r="AQ759" s="10"/>
      <c r="AR759" s="244"/>
      <c r="AS759" s="10"/>
      <c r="AT759" s="32"/>
      <c r="AU759" s="10"/>
      <c r="AV759" s="244"/>
      <c r="AW759" s="10"/>
      <c r="AX759" s="244"/>
      <c r="AY759" s="7"/>
      <c r="AZ759" s="249"/>
      <c r="BA759" s="10"/>
      <c r="BB759" s="244"/>
      <c r="BC759" s="7"/>
      <c r="BD759" s="249"/>
      <c r="BE759" s="7"/>
      <c r="BF759" s="249"/>
      <c r="BG759" s="7"/>
      <c r="BH759" s="8"/>
      <c r="BI759" s="7"/>
      <c r="BJ759" s="249"/>
      <c r="BK759" s="7"/>
      <c r="BL759" s="249"/>
      <c r="BM759" s="7"/>
      <c r="BN759" s="249"/>
      <c r="BO759" s="7"/>
      <c r="BP759" s="249"/>
      <c r="BQ759" s="7"/>
      <c r="BR759" s="8"/>
      <c r="BS759" s="7"/>
      <c r="BT759" s="8"/>
      <c r="BV759" s="41"/>
      <c r="BW759" s="41">
        <f t="shared" si="53"/>
        <v>0</v>
      </c>
      <c r="BX759">
        <f t="shared" si="55"/>
        <v>0</v>
      </c>
    </row>
    <row r="760" spans="2:78">
      <c r="B760" s="6"/>
      <c r="C760" s="10"/>
      <c r="D760" s="32"/>
      <c r="E760" s="10"/>
      <c r="F760" s="32"/>
      <c r="G760" s="10"/>
      <c r="H760" s="32"/>
      <c r="I760" s="10"/>
      <c r="J760" s="32"/>
      <c r="K760" s="10"/>
      <c r="L760" s="32"/>
      <c r="M760" s="10"/>
      <c r="N760" s="32"/>
      <c r="O760" s="10"/>
      <c r="P760" s="32"/>
      <c r="Q760" s="10"/>
      <c r="R760" s="32"/>
      <c r="S760" s="10"/>
      <c r="T760" s="32"/>
      <c r="U760" s="10"/>
      <c r="V760" s="32"/>
      <c r="W760" s="10"/>
      <c r="X760" s="32"/>
      <c r="Y760" s="10"/>
      <c r="Z760" s="32"/>
      <c r="AA760" s="10"/>
      <c r="AB760" s="32"/>
      <c r="AC760" s="10"/>
      <c r="AD760" s="32"/>
      <c r="AE760" s="10"/>
      <c r="AF760" s="32"/>
      <c r="AG760" s="10"/>
      <c r="AH760" s="32"/>
      <c r="AI760" s="10"/>
      <c r="AJ760" s="32"/>
      <c r="AK760" s="10"/>
      <c r="AL760" s="32"/>
      <c r="AM760" s="10"/>
      <c r="AN760" s="32"/>
      <c r="AO760" s="10"/>
      <c r="AP760" s="32"/>
      <c r="AQ760" s="10"/>
      <c r="AR760" s="244"/>
      <c r="AS760" s="10"/>
      <c r="AT760" s="32"/>
      <c r="AU760" s="10"/>
      <c r="AV760" s="244"/>
      <c r="AW760" s="10"/>
      <c r="AX760" s="244"/>
      <c r="AY760" s="7"/>
      <c r="AZ760" s="249"/>
      <c r="BA760" s="10"/>
      <c r="BB760" s="244"/>
      <c r="BC760" s="7"/>
      <c r="BD760" s="249"/>
      <c r="BE760" s="7"/>
      <c r="BF760" s="249"/>
      <c r="BG760" s="7"/>
      <c r="BH760" s="8"/>
      <c r="BI760" s="7"/>
      <c r="BJ760" s="249"/>
      <c r="BK760" s="7"/>
      <c r="BL760" s="249"/>
      <c r="BM760" s="7"/>
      <c r="BN760" s="249"/>
      <c r="BO760" s="7"/>
      <c r="BP760" s="249"/>
      <c r="BQ760" s="7"/>
      <c r="BR760" s="8"/>
      <c r="BS760" s="7"/>
      <c r="BT760" s="8"/>
      <c r="BV760" s="41"/>
      <c r="BW760" s="41">
        <f t="shared" si="53"/>
        <v>0</v>
      </c>
      <c r="BX760">
        <f t="shared" si="55"/>
        <v>0</v>
      </c>
    </row>
    <row r="761" spans="2:78">
      <c r="B761" s="6"/>
      <c r="C761" s="10"/>
      <c r="D761" s="32"/>
      <c r="E761" s="10"/>
      <c r="F761" s="32"/>
      <c r="G761" s="10"/>
      <c r="H761" s="32"/>
      <c r="I761" s="10"/>
      <c r="J761" s="32"/>
      <c r="K761" s="10"/>
      <c r="L761" s="32"/>
      <c r="M761" s="10"/>
      <c r="N761" s="32"/>
      <c r="O761" s="10"/>
      <c r="P761" s="32"/>
      <c r="Q761" s="10"/>
      <c r="R761" s="32"/>
      <c r="S761" s="10"/>
      <c r="T761" s="32"/>
      <c r="U761" s="10"/>
      <c r="V761" s="32"/>
      <c r="W761" s="10"/>
      <c r="X761" s="32"/>
      <c r="Y761" s="10"/>
      <c r="Z761" s="32"/>
      <c r="AA761" s="10"/>
      <c r="AB761" s="32"/>
      <c r="AC761" s="10"/>
      <c r="AD761" s="32"/>
      <c r="AE761" s="10"/>
      <c r="AF761" s="32"/>
      <c r="AG761" s="10"/>
      <c r="AH761" s="32"/>
      <c r="AI761" s="10"/>
      <c r="AJ761" s="32"/>
      <c r="AK761" s="10"/>
      <c r="AL761" s="32"/>
      <c r="AM761" s="10"/>
      <c r="AN761" s="32"/>
      <c r="AO761" s="10"/>
      <c r="AP761" s="32"/>
      <c r="AQ761" s="10"/>
      <c r="AR761" s="244"/>
      <c r="AS761" s="10"/>
      <c r="AT761" s="32"/>
      <c r="AU761" s="10"/>
      <c r="AV761" s="244"/>
      <c r="AW761" s="10"/>
      <c r="AX761" s="244"/>
      <c r="AY761" s="7"/>
      <c r="AZ761" s="249"/>
      <c r="BA761" s="10"/>
      <c r="BB761" s="244"/>
      <c r="BC761" s="7"/>
      <c r="BD761" s="249"/>
      <c r="BE761" s="7"/>
      <c r="BF761" s="249"/>
      <c r="BG761" s="7"/>
      <c r="BH761" s="8"/>
      <c r="BI761" s="7"/>
      <c r="BJ761" s="249"/>
      <c r="BK761" s="7"/>
      <c r="BL761" s="249"/>
      <c r="BM761" s="7"/>
      <c r="BN761" s="249"/>
      <c r="BO761" s="7"/>
      <c r="BP761" s="249"/>
      <c r="BQ761" s="7"/>
      <c r="BR761" s="8"/>
      <c r="BS761" s="7"/>
      <c r="BT761" s="8"/>
      <c r="BV761" s="41"/>
      <c r="BW761" s="41">
        <f t="shared" si="53"/>
        <v>0</v>
      </c>
      <c r="BX761">
        <f>COUNT(C761:BT761)/2</f>
        <v>0</v>
      </c>
    </row>
    <row r="762" spans="2:78">
      <c r="B762" s="6"/>
      <c r="C762" s="10"/>
      <c r="D762" s="32"/>
      <c r="E762" s="10"/>
      <c r="F762" s="32"/>
      <c r="G762" s="10"/>
      <c r="H762" s="32"/>
      <c r="I762" s="10"/>
      <c r="J762" s="32"/>
      <c r="K762" s="10"/>
      <c r="L762" s="32"/>
      <c r="M762" s="10"/>
      <c r="N762" s="32"/>
      <c r="O762" s="10"/>
      <c r="P762" s="32"/>
      <c r="Q762" s="10"/>
      <c r="R762" s="32"/>
      <c r="S762" s="10"/>
      <c r="T762" s="32"/>
      <c r="U762" s="10"/>
      <c r="V762" s="32"/>
      <c r="W762" s="10"/>
      <c r="X762" s="32"/>
      <c r="Y762" s="10"/>
      <c r="Z762" s="32"/>
      <c r="AA762" s="10"/>
      <c r="AB762" s="32"/>
      <c r="AC762" s="10"/>
      <c r="AD762" s="32"/>
      <c r="AE762" s="10"/>
      <c r="AF762" s="32"/>
      <c r="AG762" s="10"/>
      <c r="AH762" s="32"/>
      <c r="AI762" s="10"/>
      <c r="AJ762" s="32"/>
      <c r="AK762" s="10"/>
      <c r="AL762" s="32"/>
      <c r="AM762" s="10"/>
      <c r="AN762" s="32"/>
      <c r="AO762" s="10"/>
      <c r="AP762" s="32"/>
      <c r="AQ762" s="10"/>
      <c r="AR762" s="244"/>
      <c r="AS762" s="10"/>
      <c r="AT762" s="32"/>
      <c r="AU762" s="10"/>
      <c r="AV762" s="244"/>
      <c r="AW762" s="10"/>
      <c r="AX762" s="244"/>
      <c r="AY762" s="7"/>
      <c r="AZ762" s="249"/>
      <c r="BA762" s="10"/>
      <c r="BB762" s="244"/>
      <c r="BC762" s="7"/>
      <c r="BD762" s="249"/>
      <c r="BE762" s="7"/>
      <c r="BF762" s="249"/>
      <c r="BG762" s="7"/>
      <c r="BH762" s="8"/>
      <c r="BI762" s="7"/>
      <c r="BJ762" s="249"/>
      <c r="BK762" s="7"/>
      <c r="BL762" s="249"/>
      <c r="BM762" s="7"/>
      <c r="BN762" s="249"/>
      <c r="BO762" s="7"/>
      <c r="BP762" s="249"/>
      <c r="BQ762" s="7"/>
      <c r="BR762" s="8"/>
      <c r="BS762" s="7"/>
      <c r="BT762" s="8"/>
      <c r="BV762" s="41"/>
      <c r="BW762" s="41">
        <f t="shared" si="53"/>
        <v>0</v>
      </c>
      <c r="BX762">
        <f>COUNT(C762:BT762)/2</f>
        <v>0</v>
      </c>
    </row>
    <row r="763" spans="2:78">
      <c r="B763" s="6"/>
      <c r="C763" s="10"/>
      <c r="D763" s="32"/>
      <c r="E763" s="10"/>
      <c r="F763" s="32"/>
      <c r="G763" s="10"/>
      <c r="H763" s="32"/>
      <c r="I763" s="10"/>
      <c r="J763" s="32"/>
      <c r="K763" s="94"/>
      <c r="L763" s="32"/>
      <c r="M763" s="10"/>
      <c r="N763" s="32"/>
      <c r="O763" s="10"/>
      <c r="P763" s="32"/>
      <c r="Q763" s="10"/>
      <c r="R763" s="32"/>
      <c r="S763" s="10"/>
      <c r="T763" s="32"/>
      <c r="U763" s="10"/>
      <c r="V763" s="32"/>
      <c r="W763" s="10"/>
      <c r="X763" s="32"/>
      <c r="Y763" s="10"/>
      <c r="Z763" s="32"/>
      <c r="AA763" s="10"/>
      <c r="AB763" s="32"/>
      <c r="AC763" s="10"/>
      <c r="AD763" s="32"/>
      <c r="AE763" s="10"/>
      <c r="AF763" s="32"/>
      <c r="AG763" s="10"/>
      <c r="AH763" s="32"/>
      <c r="AI763" s="10"/>
      <c r="AJ763" s="32"/>
      <c r="AK763" s="10"/>
      <c r="AL763" s="32"/>
      <c r="AM763" s="10"/>
      <c r="AN763" s="32"/>
      <c r="AO763" s="10"/>
      <c r="AP763" s="32"/>
      <c r="AQ763" s="10"/>
      <c r="AR763" s="244"/>
      <c r="AS763" s="10"/>
      <c r="AT763" s="32"/>
      <c r="AU763" s="10"/>
      <c r="AV763" s="244"/>
      <c r="AW763" s="10"/>
      <c r="AX763" s="244"/>
      <c r="AY763" s="7"/>
      <c r="AZ763" s="249"/>
      <c r="BA763" s="10"/>
      <c r="BB763" s="244"/>
      <c r="BC763" s="7"/>
      <c r="BD763" s="249"/>
      <c r="BE763" s="7"/>
      <c r="BF763" s="249"/>
      <c r="BG763" s="7"/>
      <c r="BH763" s="8"/>
      <c r="BI763" s="7"/>
      <c r="BJ763" s="249"/>
      <c r="BK763" s="7"/>
      <c r="BL763" s="249"/>
      <c r="BM763" s="7"/>
      <c r="BN763" s="249"/>
      <c r="BO763" s="7"/>
      <c r="BP763" s="249"/>
      <c r="BQ763" s="7"/>
      <c r="BR763" s="8"/>
      <c r="BS763" s="7"/>
      <c r="BT763" s="8"/>
      <c r="BV763" s="41"/>
      <c r="BW763" s="41">
        <f t="shared" si="53"/>
        <v>0</v>
      </c>
      <c r="BX763">
        <f t="shared" si="55"/>
        <v>0</v>
      </c>
      <c r="BZ763" s="39"/>
    </row>
    <row r="764" spans="2:78">
      <c r="B764" s="6"/>
      <c r="C764" s="10"/>
      <c r="D764" s="32"/>
      <c r="E764" s="10"/>
      <c r="F764" s="32"/>
      <c r="G764" s="10"/>
      <c r="H764" s="32"/>
      <c r="I764" s="10"/>
      <c r="J764" s="32"/>
      <c r="K764" s="94"/>
      <c r="L764" s="32"/>
      <c r="M764" s="10"/>
      <c r="N764" s="32"/>
      <c r="O764" s="10"/>
      <c r="P764" s="32"/>
      <c r="Q764" s="10"/>
      <c r="R764" s="32"/>
      <c r="S764" s="10"/>
      <c r="T764" s="32"/>
      <c r="U764" s="10"/>
      <c r="V764" s="32"/>
      <c r="W764" s="10"/>
      <c r="X764" s="32"/>
      <c r="Y764" s="10"/>
      <c r="Z764" s="32"/>
      <c r="AA764" s="10"/>
      <c r="AB764" s="32"/>
      <c r="AC764" s="10"/>
      <c r="AD764" s="32"/>
      <c r="AE764" s="10"/>
      <c r="AF764" s="32"/>
      <c r="AG764" s="10"/>
      <c r="AH764" s="32"/>
      <c r="AI764" s="10"/>
      <c r="AJ764" s="32"/>
      <c r="AK764" s="10"/>
      <c r="AL764" s="32"/>
      <c r="AM764" s="10"/>
      <c r="AN764" s="32"/>
      <c r="AO764" s="10"/>
      <c r="AP764" s="32"/>
      <c r="AQ764" s="10"/>
      <c r="AR764" s="244"/>
      <c r="AS764" s="10"/>
      <c r="AT764" s="32"/>
      <c r="AU764" s="10"/>
      <c r="AV764" s="244"/>
      <c r="AW764" s="10"/>
      <c r="AX764" s="244"/>
      <c r="AY764" s="7"/>
      <c r="AZ764" s="249"/>
      <c r="BA764" s="10"/>
      <c r="BB764" s="244"/>
      <c r="BC764" s="7"/>
      <c r="BD764" s="249"/>
      <c r="BE764" s="7"/>
      <c r="BF764" s="249"/>
      <c r="BG764" s="7"/>
      <c r="BH764" s="8"/>
      <c r="BI764" s="7"/>
      <c r="BJ764" s="249"/>
      <c r="BK764" s="7"/>
      <c r="BL764" s="249"/>
      <c r="BM764" s="7"/>
      <c r="BN764" s="249"/>
      <c r="BO764" s="7"/>
      <c r="BP764" s="249"/>
      <c r="BQ764" s="7"/>
      <c r="BR764" s="8"/>
      <c r="BS764" s="7"/>
      <c r="BT764" s="8"/>
      <c r="BV764" s="41"/>
      <c r="BW764" s="41">
        <f t="shared" si="53"/>
        <v>0</v>
      </c>
      <c r="BX764">
        <f t="shared" si="55"/>
        <v>0</v>
      </c>
      <c r="BZ764" s="39"/>
    </row>
    <row r="765" spans="2:78">
      <c r="B765" s="6"/>
      <c r="C765" s="10"/>
      <c r="D765" s="32"/>
      <c r="E765" s="10"/>
      <c r="F765" s="32"/>
      <c r="G765" s="10"/>
      <c r="H765" s="32"/>
      <c r="I765" s="10"/>
      <c r="J765" s="32"/>
      <c r="K765" s="10"/>
      <c r="L765" s="32"/>
      <c r="M765" s="10"/>
      <c r="N765" s="32"/>
      <c r="O765" s="10"/>
      <c r="P765" s="32"/>
      <c r="Q765" s="10"/>
      <c r="R765" s="32"/>
      <c r="S765" s="10"/>
      <c r="T765" s="32"/>
      <c r="U765" s="10"/>
      <c r="V765" s="32"/>
      <c r="W765" s="10"/>
      <c r="X765" s="32"/>
      <c r="Y765" s="10"/>
      <c r="Z765" s="32"/>
      <c r="AA765" s="10"/>
      <c r="AB765" s="32"/>
      <c r="AC765" s="10"/>
      <c r="AD765" s="32"/>
      <c r="AE765" s="10"/>
      <c r="AF765" s="32"/>
      <c r="AG765" s="10"/>
      <c r="AH765" s="32"/>
      <c r="AI765" s="10"/>
      <c r="AJ765" s="32"/>
      <c r="AK765" s="10"/>
      <c r="AL765" s="32"/>
      <c r="AM765" s="10"/>
      <c r="AN765" s="32"/>
      <c r="AO765" s="10"/>
      <c r="AP765" s="32"/>
      <c r="AQ765" s="10"/>
      <c r="AR765" s="244"/>
      <c r="AS765" s="10"/>
      <c r="AT765" s="32"/>
      <c r="AU765" s="10"/>
      <c r="AV765" s="244"/>
      <c r="AW765" s="10"/>
      <c r="AX765" s="244"/>
      <c r="AY765" s="7"/>
      <c r="AZ765" s="249"/>
      <c r="BA765" s="10"/>
      <c r="BB765" s="244"/>
      <c r="BC765" s="7"/>
      <c r="BD765" s="249"/>
      <c r="BE765" s="7"/>
      <c r="BF765" s="249"/>
      <c r="BG765" s="7"/>
      <c r="BH765" s="8"/>
      <c r="BI765" s="7"/>
      <c r="BJ765" s="249"/>
      <c r="BK765" s="7"/>
      <c r="BL765" s="249"/>
      <c r="BM765" s="7"/>
      <c r="BN765" s="249"/>
      <c r="BO765" s="7"/>
      <c r="BP765" s="249"/>
      <c r="BQ765" s="7"/>
      <c r="BR765" s="8"/>
      <c r="BS765" s="7"/>
      <c r="BT765" s="8"/>
      <c r="BV765" s="41"/>
      <c r="BW765" s="41">
        <f t="shared" si="53"/>
        <v>0</v>
      </c>
      <c r="BX765">
        <f t="shared" si="55"/>
        <v>0</v>
      </c>
    </row>
    <row r="766" spans="2:78">
      <c r="B766" s="6"/>
      <c r="C766" s="10"/>
      <c r="D766" s="32"/>
      <c r="E766" s="10"/>
      <c r="F766" s="32"/>
      <c r="G766" s="10"/>
      <c r="H766" s="32"/>
      <c r="I766" s="10"/>
      <c r="J766" s="32"/>
      <c r="K766" s="10"/>
      <c r="L766" s="32"/>
      <c r="M766" s="10"/>
      <c r="N766" s="32"/>
      <c r="O766" s="10"/>
      <c r="P766" s="32"/>
      <c r="Q766" s="10"/>
      <c r="R766" s="32"/>
      <c r="S766" s="10"/>
      <c r="T766" s="32"/>
      <c r="U766" s="10"/>
      <c r="V766" s="32"/>
      <c r="W766" s="10"/>
      <c r="X766" s="32"/>
      <c r="Y766" s="10"/>
      <c r="Z766" s="32"/>
      <c r="AA766" s="10"/>
      <c r="AB766" s="32"/>
      <c r="AC766" s="10"/>
      <c r="AD766" s="32"/>
      <c r="AE766" s="10"/>
      <c r="AF766" s="32"/>
      <c r="AG766" s="10"/>
      <c r="AH766" s="32"/>
      <c r="AI766" s="10"/>
      <c r="AJ766" s="32"/>
      <c r="AK766" s="10"/>
      <c r="AL766" s="32"/>
      <c r="AM766" s="10"/>
      <c r="AN766" s="32"/>
      <c r="AO766" s="10"/>
      <c r="AP766" s="32"/>
      <c r="AQ766" s="10"/>
      <c r="AR766" s="244"/>
      <c r="AS766" s="10"/>
      <c r="AT766" s="32"/>
      <c r="AU766" s="10"/>
      <c r="AV766" s="244"/>
      <c r="AW766" s="10"/>
      <c r="AX766" s="244"/>
      <c r="AY766" s="7"/>
      <c r="AZ766" s="249"/>
      <c r="BA766" s="10"/>
      <c r="BB766" s="244"/>
      <c r="BC766" s="7"/>
      <c r="BD766" s="249"/>
      <c r="BE766" s="7"/>
      <c r="BF766" s="249"/>
      <c r="BG766" s="7"/>
      <c r="BH766" s="8"/>
      <c r="BI766" s="7"/>
      <c r="BJ766" s="249"/>
      <c r="BK766" s="7"/>
      <c r="BL766" s="249"/>
      <c r="BM766" s="7"/>
      <c r="BN766" s="249"/>
      <c r="BO766" s="7"/>
      <c r="BP766" s="249"/>
      <c r="BQ766" s="7"/>
      <c r="BR766" s="8"/>
      <c r="BS766" s="7"/>
      <c r="BT766" s="8"/>
      <c r="BV766" s="41"/>
      <c r="BW766" s="41">
        <f t="shared" si="53"/>
        <v>0</v>
      </c>
      <c r="BX766">
        <f t="shared" si="55"/>
        <v>0</v>
      </c>
    </row>
    <row r="767" spans="2:78">
      <c r="B767" s="6"/>
      <c r="C767" s="10"/>
      <c r="D767" s="32"/>
      <c r="E767" s="10"/>
      <c r="F767" s="32"/>
      <c r="G767" s="10"/>
      <c r="H767" s="32"/>
      <c r="I767" s="10"/>
      <c r="J767" s="32"/>
      <c r="K767" s="10"/>
      <c r="L767" s="32"/>
      <c r="M767" s="10"/>
      <c r="N767" s="32"/>
      <c r="O767" s="10"/>
      <c r="P767" s="32"/>
      <c r="Q767" s="10"/>
      <c r="R767" s="32"/>
      <c r="S767" s="10"/>
      <c r="T767" s="32"/>
      <c r="U767" s="10"/>
      <c r="V767" s="32"/>
      <c r="W767" s="10"/>
      <c r="X767" s="32"/>
      <c r="Y767" s="10"/>
      <c r="Z767" s="32"/>
      <c r="AA767" s="10"/>
      <c r="AB767" s="32"/>
      <c r="AC767" s="10"/>
      <c r="AD767" s="32"/>
      <c r="AE767" s="10"/>
      <c r="AF767" s="32"/>
      <c r="AG767" s="10"/>
      <c r="AH767" s="32"/>
      <c r="AI767" s="10"/>
      <c r="AJ767" s="32"/>
      <c r="AK767" s="10"/>
      <c r="AL767" s="32"/>
      <c r="AM767" s="10"/>
      <c r="AN767" s="32"/>
      <c r="AO767" s="10"/>
      <c r="AP767" s="32"/>
      <c r="AQ767" s="10"/>
      <c r="AR767" s="244"/>
      <c r="AS767" s="10"/>
      <c r="AT767" s="32"/>
      <c r="AU767" s="10"/>
      <c r="AV767" s="244"/>
      <c r="AW767" s="10"/>
      <c r="AX767" s="244"/>
      <c r="AY767" s="7"/>
      <c r="AZ767" s="249"/>
      <c r="BA767" s="10"/>
      <c r="BB767" s="244"/>
      <c r="BC767" s="7"/>
      <c r="BD767" s="249"/>
      <c r="BE767" s="7"/>
      <c r="BF767" s="249"/>
      <c r="BG767" s="7"/>
      <c r="BH767" s="8"/>
      <c r="BI767" s="7"/>
      <c r="BJ767" s="249"/>
      <c r="BK767" s="7"/>
      <c r="BL767" s="249"/>
      <c r="BM767" s="7"/>
      <c r="BN767" s="249"/>
      <c r="BO767" s="7"/>
      <c r="BP767" s="249"/>
      <c r="BQ767" s="7"/>
      <c r="BR767" s="8"/>
      <c r="BS767" s="7"/>
      <c r="BT767" s="8"/>
      <c r="BV767" s="41"/>
      <c r="BW767" s="41">
        <f t="shared" si="53"/>
        <v>0</v>
      </c>
      <c r="BX767">
        <f t="shared" si="55"/>
        <v>0</v>
      </c>
    </row>
    <row r="768" spans="2:78">
      <c r="B768" s="6"/>
      <c r="C768" s="10"/>
      <c r="D768" s="32"/>
      <c r="E768" s="10"/>
      <c r="F768" s="32"/>
      <c r="G768" s="10"/>
      <c r="H768" s="32"/>
      <c r="I768" s="10"/>
      <c r="J768" s="32"/>
      <c r="K768" s="10"/>
      <c r="L768" s="32"/>
      <c r="M768" s="10"/>
      <c r="N768" s="32"/>
      <c r="O768" s="10"/>
      <c r="P768" s="32"/>
      <c r="Q768" s="10"/>
      <c r="R768" s="32"/>
      <c r="S768" s="10"/>
      <c r="T768" s="32"/>
      <c r="U768" s="10"/>
      <c r="V768" s="32"/>
      <c r="W768" s="10"/>
      <c r="X768" s="32"/>
      <c r="Y768" s="10"/>
      <c r="Z768" s="32"/>
      <c r="AA768" s="10"/>
      <c r="AB768" s="32"/>
      <c r="AC768" s="10"/>
      <c r="AD768" s="32"/>
      <c r="AE768" s="10"/>
      <c r="AF768" s="32"/>
      <c r="AG768" s="10"/>
      <c r="AH768" s="32"/>
      <c r="AI768" s="10"/>
      <c r="AJ768" s="32"/>
      <c r="AK768" s="10"/>
      <c r="AL768" s="32"/>
      <c r="AM768" s="10"/>
      <c r="AN768" s="32"/>
      <c r="AO768" s="10"/>
      <c r="AP768" s="32"/>
      <c r="AQ768" s="10"/>
      <c r="AR768" s="244"/>
      <c r="AS768" s="10"/>
      <c r="AT768" s="32"/>
      <c r="AU768" s="10"/>
      <c r="AV768" s="244"/>
      <c r="AW768" s="10"/>
      <c r="AX768" s="244"/>
      <c r="AY768" s="7"/>
      <c r="AZ768" s="249"/>
      <c r="BA768" s="10"/>
      <c r="BB768" s="244"/>
      <c r="BC768" s="7"/>
      <c r="BD768" s="249"/>
      <c r="BE768" s="7"/>
      <c r="BF768" s="249"/>
      <c r="BG768" s="7"/>
      <c r="BH768" s="8"/>
      <c r="BI768" s="7"/>
      <c r="BJ768" s="249"/>
      <c r="BK768" s="7"/>
      <c r="BL768" s="249"/>
      <c r="BM768" s="7"/>
      <c r="BN768" s="249"/>
      <c r="BO768" s="7"/>
      <c r="BP768" s="249"/>
      <c r="BQ768" s="7"/>
      <c r="BR768" s="8"/>
      <c r="BS768" s="7"/>
      <c r="BT768" s="8"/>
      <c r="BV768" s="41"/>
      <c r="BW768" s="41">
        <f t="shared" si="53"/>
        <v>0</v>
      </c>
      <c r="BX768">
        <f t="shared" si="55"/>
        <v>0</v>
      </c>
    </row>
    <row r="769" spans="2:78">
      <c r="B769" s="163"/>
      <c r="C769" s="10"/>
      <c r="D769" s="32"/>
      <c r="E769" s="10"/>
      <c r="F769" s="32"/>
      <c r="G769" s="10"/>
      <c r="H769" s="32"/>
      <c r="I769" s="10"/>
      <c r="J769" s="32"/>
      <c r="K769" s="10"/>
      <c r="L769" s="32"/>
      <c r="M769" s="10"/>
      <c r="N769" s="32"/>
      <c r="O769" s="10"/>
      <c r="P769" s="32"/>
      <c r="Q769" s="10"/>
      <c r="R769" s="32"/>
      <c r="S769" s="10"/>
      <c r="T769" s="32"/>
      <c r="U769" s="10"/>
      <c r="V769" s="32"/>
      <c r="W769" s="10"/>
      <c r="X769" s="32"/>
      <c r="Y769" s="10"/>
      <c r="Z769" s="32"/>
      <c r="AA769" s="10"/>
      <c r="AB769" s="32"/>
      <c r="AC769" s="10"/>
      <c r="AD769" s="32"/>
      <c r="AE769" s="10"/>
      <c r="AF769" s="32"/>
      <c r="AG769" s="10"/>
      <c r="AH769" s="32"/>
      <c r="AI769" s="10"/>
      <c r="AJ769" s="32"/>
      <c r="AK769" s="10"/>
      <c r="AL769" s="32"/>
      <c r="AM769" s="10"/>
      <c r="AN769" s="32"/>
      <c r="AO769" s="10"/>
      <c r="AP769" s="32"/>
      <c r="AQ769" s="10"/>
      <c r="AR769" s="244"/>
      <c r="AS769" s="10"/>
      <c r="AT769" s="32"/>
      <c r="AU769" s="10"/>
      <c r="AV769" s="244"/>
      <c r="AW769" s="10"/>
      <c r="AX769" s="244"/>
      <c r="AY769" s="7"/>
      <c r="AZ769" s="249"/>
      <c r="BA769" s="10"/>
      <c r="BB769" s="244"/>
      <c r="BC769" s="7"/>
      <c r="BD769" s="249"/>
      <c r="BE769" s="7"/>
      <c r="BF769" s="249"/>
      <c r="BG769" s="7"/>
      <c r="BH769" s="8"/>
      <c r="BI769" s="7"/>
      <c r="BJ769" s="249"/>
      <c r="BK769" s="7"/>
      <c r="BL769" s="249"/>
      <c r="BM769" s="7"/>
      <c r="BN769" s="249"/>
      <c r="BO769" s="7"/>
      <c r="BP769" s="249"/>
      <c r="BQ769" s="7"/>
      <c r="BR769" s="8"/>
      <c r="BS769" s="7"/>
      <c r="BT769" s="8"/>
      <c r="BV769" s="41"/>
      <c r="BW769" s="41">
        <f t="shared" si="53"/>
        <v>0</v>
      </c>
      <c r="BX769">
        <f t="shared" si="55"/>
        <v>0</v>
      </c>
    </row>
    <row r="770" spans="2:78">
      <c r="B770" s="6"/>
      <c r="C770" s="10"/>
      <c r="D770" s="32"/>
      <c r="E770" s="10"/>
      <c r="F770" s="32"/>
      <c r="G770" s="10"/>
      <c r="H770" s="32"/>
      <c r="I770" s="10"/>
      <c r="J770" s="32"/>
      <c r="K770" s="10"/>
      <c r="L770" s="32"/>
      <c r="M770" s="10"/>
      <c r="N770" s="32"/>
      <c r="O770" s="10"/>
      <c r="P770" s="32"/>
      <c r="Q770" s="10"/>
      <c r="R770" s="32"/>
      <c r="S770" s="10"/>
      <c r="T770" s="32"/>
      <c r="U770" s="10"/>
      <c r="V770" s="32"/>
      <c r="W770" s="10"/>
      <c r="X770" s="32"/>
      <c r="Y770" s="10"/>
      <c r="Z770" s="32"/>
      <c r="AA770" s="10"/>
      <c r="AB770" s="32"/>
      <c r="AC770" s="10"/>
      <c r="AD770" s="32"/>
      <c r="AE770" s="10"/>
      <c r="AF770" s="32"/>
      <c r="AG770" s="10"/>
      <c r="AH770" s="32"/>
      <c r="AI770" s="10"/>
      <c r="AJ770" s="32"/>
      <c r="AK770" s="10"/>
      <c r="AL770" s="32"/>
      <c r="AM770" s="10"/>
      <c r="AN770" s="32"/>
      <c r="AO770" s="10"/>
      <c r="AP770" s="32"/>
      <c r="AQ770" s="10"/>
      <c r="AR770" s="244"/>
      <c r="AS770" s="10"/>
      <c r="AT770" s="32"/>
      <c r="AU770" s="10"/>
      <c r="AV770" s="244"/>
      <c r="AW770" s="10"/>
      <c r="AX770" s="244"/>
      <c r="AY770" s="7"/>
      <c r="AZ770" s="249"/>
      <c r="BA770" s="10"/>
      <c r="BB770" s="244"/>
      <c r="BC770" s="7"/>
      <c r="BD770" s="249"/>
      <c r="BE770" s="7"/>
      <c r="BF770" s="249"/>
      <c r="BG770" s="7"/>
      <c r="BH770" s="8"/>
      <c r="BI770" s="7"/>
      <c r="BJ770" s="249"/>
      <c r="BK770" s="7"/>
      <c r="BL770" s="249"/>
      <c r="BM770" s="7"/>
      <c r="BN770" s="249"/>
      <c r="BO770" s="7"/>
      <c r="BP770" s="249"/>
      <c r="BQ770" s="7"/>
      <c r="BR770" s="8"/>
      <c r="BS770" s="7"/>
      <c r="BT770" s="8"/>
      <c r="BV770" s="41"/>
      <c r="BW770" s="41">
        <f t="shared" si="53"/>
        <v>0</v>
      </c>
      <c r="BX770">
        <f t="shared" si="55"/>
        <v>0</v>
      </c>
    </row>
    <row r="771" spans="2:78">
      <c r="B771" s="6"/>
      <c r="C771" s="10"/>
      <c r="D771" s="32"/>
      <c r="E771" s="10"/>
      <c r="F771" s="32"/>
      <c r="G771" s="10"/>
      <c r="H771" s="32"/>
      <c r="I771" s="10"/>
      <c r="J771" s="32"/>
      <c r="K771" s="94"/>
      <c r="L771" s="32"/>
      <c r="M771" s="10"/>
      <c r="N771" s="32"/>
      <c r="O771" s="10"/>
      <c r="P771" s="32"/>
      <c r="Q771" s="10"/>
      <c r="R771" s="32"/>
      <c r="S771" s="10"/>
      <c r="T771" s="32"/>
      <c r="U771" s="10"/>
      <c r="V771" s="32"/>
      <c r="W771" s="10"/>
      <c r="X771" s="32"/>
      <c r="Y771" s="10"/>
      <c r="Z771" s="32"/>
      <c r="AA771" s="10"/>
      <c r="AB771" s="32"/>
      <c r="AC771" s="10"/>
      <c r="AD771" s="32"/>
      <c r="AE771" s="10"/>
      <c r="AF771" s="32"/>
      <c r="AG771" s="10"/>
      <c r="AH771" s="32"/>
      <c r="AI771" s="10"/>
      <c r="AJ771" s="32"/>
      <c r="AK771" s="10"/>
      <c r="AL771" s="32"/>
      <c r="AM771" s="10"/>
      <c r="AN771" s="32"/>
      <c r="AO771" s="10"/>
      <c r="AP771" s="244"/>
      <c r="AQ771" s="10"/>
      <c r="AR771" s="244"/>
      <c r="AS771" s="10"/>
      <c r="AT771" s="244"/>
      <c r="AU771" s="10"/>
      <c r="AV771" s="244"/>
      <c r="AW771" s="10"/>
      <c r="AX771" s="244"/>
      <c r="AY771" s="7"/>
      <c r="AZ771" s="249"/>
      <c r="BA771" s="10"/>
      <c r="BB771" s="244"/>
      <c r="BC771" s="7"/>
      <c r="BD771" s="249"/>
      <c r="BE771" s="7"/>
      <c r="BF771" s="249"/>
      <c r="BG771" s="7"/>
      <c r="BH771" s="8"/>
      <c r="BI771" s="7"/>
      <c r="BJ771" s="249"/>
      <c r="BK771" s="7"/>
      <c r="BL771" s="249"/>
      <c r="BM771" s="7"/>
      <c r="BN771" s="249"/>
      <c r="BO771" s="7"/>
      <c r="BP771" s="249"/>
      <c r="BQ771" s="7"/>
      <c r="BR771" s="8"/>
      <c r="BS771" s="7"/>
      <c r="BT771" s="8"/>
      <c r="BV771" s="41"/>
      <c r="BW771" s="41">
        <f t="shared" si="53"/>
        <v>0</v>
      </c>
      <c r="BX771">
        <f t="shared" si="55"/>
        <v>0</v>
      </c>
      <c r="BZ771" s="39"/>
    </row>
    <row r="772" spans="2:78">
      <c r="B772" s="6"/>
      <c r="C772" s="10"/>
      <c r="D772" s="32"/>
      <c r="E772" s="10"/>
      <c r="F772" s="32"/>
      <c r="G772" s="10"/>
      <c r="H772" s="32"/>
      <c r="I772" s="10"/>
      <c r="J772" s="32"/>
      <c r="K772" s="10"/>
      <c r="L772" s="32"/>
      <c r="M772" s="10"/>
      <c r="N772" s="32"/>
      <c r="O772" s="10"/>
      <c r="P772" s="32"/>
      <c r="Q772" s="10"/>
      <c r="R772" s="32"/>
      <c r="S772" s="10"/>
      <c r="T772" s="32"/>
      <c r="U772" s="10"/>
      <c r="V772" s="32"/>
      <c r="W772" s="10"/>
      <c r="X772" s="32"/>
      <c r="Y772" s="10"/>
      <c r="Z772" s="32"/>
      <c r="AA772" s="10"/>
      <c r="AB772" s="32"/>
      <c r="AC772" s="10"/>
      <c r="AD772" s="32"/>
      <c r="AE772" s="10"/>
      <c r="AF772" s="32"/>
      <c r="AG772" s="10"/>
      <c r="AH772" s="32"/>
      <c r="AI772" s="10"/>
      <c r="AJ772" s="32"/>
      <c r="AK772" s="10"/>
      <c r="AL772" s="32"/>
      <c r="AM772" s="10"/>
      <c r="AN772" s="32"/>
      <c r="AO772" s="10"/>
      <c r="AP772" s="32"/>
      <c r="AQ772" s="10"/>
      <c r="AR772" s="244"/>
      <c r="AS772" s="10"/>
      <c r="AT772" s="32"/>
      <c r="AU772" s="10"/>
      <c r="AV772" s="244"/>
      <c r="AW772" s="10"/>
      <c r="AX772" s="244"/>
      <c r="AY772" s="7"/>
      <c r="AZ772" s="249"/>
      <c r="BA772" s="10"/>
      <c r="BB772" s="244"/>
      <c r="BC772" s="7"/>
      <c r="BD772" s="249"/>
      <c r="BE772" s="7"/>
      <c r="BF772" s="249"/>
      <c r="BG772" s="7"/>
      <c r="BH772" s="8"/>
      <c r="BI772" s="7"/>
      <c r="BJ772" s="249"/>
      <c r="BK772" s="7"/>
      <c r="BL772" s="249"/>
      <c r="BM772" s="7"/>
      <c r="BN772" s="249"/>
      <c r="BO772" s="7"/>
      <c r="BP772" s="249"/>
      <c r="BQ772" s="7"/>
      <c r="BR772" s="8"/>
      <c r="BS772" s="7"/>
      <c r="BT772" s="8"/>
      <c r="BV772" s="41"/>
      <c r="BW772" s="41">
        <f t="shared" si="53"/>
        <v>0</v>
      </c>
      <c r="BX772">
        <f t="shared" si="55"/>
        <v>0</v>
      </c>
    </row>
    <row r="773" spans="2:78">
      <c r="B773" s="6"/>
      <c r="C773" s="10"/>
      <c r="D773" s="32"/>
      <c r="E773" s="10"/>
      <c r="F773" s="32"/>
      <c r="G773" s="10"/>
      <c r="H773" s="32"/>
      <c r="I773" s="10"/>
      <c r="J773" s="32"/>
      <c r="K773" s="94"/>
      <c r="L773" s="32"/>
      <c r="M773" s="10"/>
      <c r="N773" s="32"/>
      <c r="O773" s="10"/>
      <c r="P773" s="32"/>
      <c r="Q773" s="10"/>
      <c r="R773" s="32"/>
      <c r="S773" s="10"/>
      <c r="T773" s="32"/>
      <c r="U773" s="10"/>
      <c r="V773" s="32"/>
      <c r="W773" s="10"/>
      <c r="X773" s="32"/>
      <c r="Y773" s="10"/>
      <c r="Z773" s="32"/>
      <c r="AA773" s="10"/>
      <c r="AB773" s="32"/>
      <c r="AC773" s="10"/>
      <c r="AD773" s="32"/>
      <c r="AE773" s="10"/>
      <c r="AF773" s="32"/>
      <c r="AG773" s="10"/>
      <c r="AH773" s="32"/>
      <c r="AI773" s="10"/>
      <c r="AJ773" s="32"/>
      <c r="AK773" s="10"/>
      <c r="AL773" s="32"/>
      <c r="AM773" s="10"/>
      <c r="AN773" s="32"/>
      <c r="AO773" s="10"/>
      <c r="AP773" s="32"/>
      <c r="AQ773" s="10"/>
      <c r="AR773" s="244"/>
      <c r="AS773" s="10"/>
      <c r="AT773" s="32"/>
      <c r="AU773" s="10"/>
      <c r="AV773" s="244"/>
      <c r="AW773" s="10"/>
      <c r="AX773" s="244"/>
      <c r="AY773" s="7"/>
      <c r="AZ773" s="249"/>
      <c r="BA773" s="10"/>
      <c r="BB773" s="244"/>
      <c r="BC773" s="7"/>
      <c r="BD773" s="249"/>
      <c r="BE773" s="7"/>
      <c r="BF773" s="249"/>
      <c r="BG773" s="7"/>
      <c r="BH773" s="8"/>
      <c r="BI773" s="7"/>
      <c r="BJ773" s="249"/>
      <c r="BK773" s="7"/>
      <c r="BL773" s="249"/>
      <c r="BM773" s="7"/>
      <c r="BN773" s="249"/>
      <c r="BO773" s="7"/>
      <c r="BP773" s="249"/>
      <c r="BQ773" s="7"/>
      <c r="BR773" s="8"/>
      <c r="BS773" s="7"/>
      <c r="BT773" s="8"/>
      <c r="BV773" s="41"/>
      <c r="BW773" s="41">
        <f t="shared" si="53"/>
        <v>0</v>
      </c>
      <c r="BX773">
        <f t="shared" si="55"/>
        <v>0</v>
      </c>
      <c r="BZ773" s="39"/>
    </row>
    <row r="774" spans="2:78">
      <c r="B774" s="6"/>
      <c r="C774" s="10"/>
      <c r="D774" s="32"/>
      <c r="E774" s="10"/>
      <c r="F774" s="32"/>
      <c r="G774" s="10"/>
      <c r="H774" s="32"/>
      <c r="I774" s="10"/>
      <c r="J774" s="32"/>
      <c r="K774" s="94"/>
      <c r="L774" s="32"/>
      <c r="M774" s="10"/>
      <c r="N774" s="32"/>
      <c r="O774" s="10"/>
      <c r="P774" s="32"/>
      <c r="Q774" s="10"/>
      <c r="R774" s="32"/>
      <c r="S774" s="10"/>
      <c r="T774" s="32"/>
      <c r="U774" s="10"/>
      <c r="V774" s="32"/>
      <c r="W774" s="10"/>
      <c r="X774" s="32"/>
      <c r="Y774" s="10"/>
      <c r="Z774" s="32"/>
      <c r="AA774" s="10"/>
      <c r="AB774" s="32"/>
      <c r="AC774" s="10"/>
      <c r="AD774" s="32"/>
      <c r="AE774" s="10"/>
      <c r="AF774" s="32"/>
      <c r="AG774" s="10"/>
      <c r="AH774" s="32"/>
      <c r="AI774" s="10"/>
      <c r="AJ774" s="32"/>
      <c r="AK774" s="10"/>
      <c r="AL774" s="32"/>
      <c r="AM774" s="10"/>
      <c r="AN774" s="32"/>
      <c r="AO774" s="10"/>
      <c r="AP774" s="32"/>
      <c r="AQ774" s="10"/>
      <c r="AR774" s="244"/>
      <c r="AS774" s="10"/>
      <c r="AT774" s="32"/>
      <c r="AU774" s="10"/>
      <c r="AV774" s="244"/>
      <c r="AW774" s="10"/>
      <c r="AX774" s="244"/>
      <c r="AY774" s="7"/>
      <c r="AZ774" s="249"/>
      <c r="BA774" s="10"/>
      <c r="BB774" s="244"/>
      <c r="BC774" s="7"/>
      <c r="BD774" s="249"/>
      <c r="BE774" s="7"/>
      <c r="BF774" s="249"/>
      <c r="BG774" s="7"/>
      <c r="BH774" s="8"/>
      <c r="BI774" s="7"/>
      <c r="BJ774" s="249"/>
      <c r="BK774" s="7"/>
      <c r="BL774" s="249"/>
      <c r="BM774" s="7"/>
      <c r="BN774" s="249"/>
      <c r="BO774" s="7"/>
      <c r="BP774" s="249"/>
      <c r="BQ774" s="7"/>
      <c r="BR774" s="8"/>
      <c r="BS774" s="7"/>
      <c r="BT774" s="8"/>
      <c r="BV774" s="41"/>
      <c r="BW774" s="41">
        <f t="shared" si="53"/>
        <v>0</v>
      </c>
      <c r="BX774">
        <f t="shared" si="55"/>
        <v>0</v>
      </c>
      <c r="BZ774" s="39"/>
    </row>
    <row r="775" spans="2:78">
      <c r="B775" s="6"/>
      <c r="C775" s="10"/>
      <c r="D775" s="32"/>
      <c r="E775" s="10"/>
      <c r="F775" s="32"/>
      <c r="G775" s="10"/>
      <c r="H775" s="32"/>
      <c r="I775" s="10"/>
      <c r="J775" s="32"/>
      <c r="K775" s="94"/>
      <c r="L775" s="32"/>
      <c r="M775" s="10"/>
      <c r="N775" s="32"/>
      <c r="O775" s="10"/>
      <c r="P775" s="32"/>
      <c r="Q775" s="10"/>
      <c r="R775" s="32"/>
      <c r="S775" s="10"/>
      <c r="T775" s="32"/>
      <c r="U775" s="10"/>
      <c r="V775" s="32"/>
      <c r="W775" s="10"/>
      <c r="X775" s="32"/>
      <c r="Y775" s="10"/>
      <c r="Z775" s="32"/>
      <c r="AA775" s="10"/>
      <c r="AB775" s="32"/>
      <c r="AC775" s="10"/>
      <c r="AD775" s="32"/>
      <c r="AE775" s="10"/>
      <c r="AF775" s="32"/>
      <c r="AG775" s="10"/>
      <c r="AH775" s="32"/>
      <c r="AI775" s="10"/>
      <c r="AJ775" s="32"/>
      <c r="AK775" s="10"/>
      <c r="AL775" s="32"/>
      <c r="AM775" s="10"/>
      <c r="AN775" s="32"/>
      <c r="AO775" s="10"/>
      <c r="AP775" s="32"/>
      <c r="AQ775" s="10"/>
      <c r="AR775" s="244"/>
      <c r="AS775" s="10"/>
      <c r="AT775" s="32"/>
      <c r="AU775" s="10"/>
      <c r="AV775" s="244"/>
      <c r="AW775" s="10"/>
      <c r="AX775" s="244"/>
      <c r="AY775" s="7"/>
      <c r="AZ775" s="249"/>
      <c r="BA775" s="10"/>
      <c r="BB775" s="244"/>
      <c r="BC775" s="7"/>
      <c r="BD775" s="249"/>
      <c r="BE775" s="7"/>
      <c r="BF775" s="249"/>
      <c r="BG775" s="7"/>
      <c r="BH775" s="8"/>
      <c r="BI775" s="7"/>
      <c r="BJ775" s="249"/>
      <c r="BK775" s="7"/>
      <c r="BL775" s="249"/>
      <c r="BM775" s="7"/>
      <c r="BN775" s="249"/>
      <c r="BO775" s="7"/>
      <c r="BP775" s="249"/>
      <c r="BQ775" s="7"/>
      <c r="BR775" s="8"/>
      <c r="BS775" s="7"/>
      <c r="BT775" s="8"/>
      <c r="BV775" s="41"/>
      <c r="BW775" s="41">
        <f t="shared" si="53"/>
        <v>0</v>
      </c>
      <c r="BX775">
        <f t="shared" si="55"/>
        <v>0</v>
      </c>
      <c r="BZ775" s="39"/>
    </row>
    <row r="776" spans="2:78">
      <c r="B776" s="6"/>
      <c r="C776" s="10"/>
      <c r="D776" s="32"/>
      <c r="E776" s="10"/>
      <c r="F776" s="32"/>
      <c r="G776" s="10"/>
      <c r="H776" s="32"/>
      <c r="I776" s="10"/>
      <c r="J776" s="32"/>
      <c r="K776" s="94"/>
      <c r="L776" s="32"/>
      <c r="M776" s="10"/>
      <c r="N776" s="32"/>
      <c r="O776" s="10"/>
      <c r="P776" s="32"/>
      <c r="Q776" s="10"/>
      <c r="R776" s="32"/>
      <c r="S776" s="10"/>
      <c r="T776" s="32"/>
      <c r="U776" s="10"/>
      <c r="V776" s="32"/>
      <c r="W776" s="10"/>
      <c r="X776" s="32"/>
      <c r="Y776" s="10"/>
      <c r="Z776" s="32"/>
      <c r="AA776" s="10"/>
      <c r="AB776" s="32"/>
      <c r="AC776" s="10"/>
      <c r="AD776" s="32"/>
      <c r="AE776" s="10"/>
      <c r="AF776" s="32"/>
      <c r="AG776" s="10"/>
      <c r="AH776" s="32"/>
      <c r="AI776" s="10"/>
      <c r="AJ776" s="32"/>
      <c r="AK776" s="10"/>
      <c r="AL776" s="32"/>
      <c r="AM776" s="10"/>
      <c r="AN776" s="32"/>
      <c r="AO776" s="10"/>
      <c r="AP776" s="32"/>
      <c r="AQ776" s="10"/>
      <c r="AR776" s="244"/>
      <c r="AS776" s="10"/>
      <c r="AT776" s="32"/>
      <c r="AU776" s="10"/>
      <c r="AV776" s="244"/>
      <c r="AW776" s="10"/>
      <c r="AX776" s="244"/>
      <c r="AY776" s="7"/>
      <c r="AZ776" s="249"/>
      <c r="BA776" s="10"/>
      <c r="BB776" s="244"/>
      <c r="BC776" s="7"/>
      <c r="BD776" s="249"/>
      <c r="BE776" s="7"/>
      <c r="BF776" s="249"/>
      <c r="BG776" s="7"/>
      <c r="BH776" s="8"/>
      <c r="BI776" s="7"/>
      <c r="BJ776" s="249"/>
      <c r="BK776" s="7"/>
      <c r="BL776" s="249"/>
      <c r="BM776" s="7"/>
      <c r="BN776" s="249"/>
      <c r="BO776" s="7"/>
      <c r="BP776" s="249"/>
      <c r="BQ776" s="7"/>
      <c r="BR776" s="8"/>
      <c r="BS776" s="7"/>
      <c r="BT776" s="8"/>
      <c r="BV776" s="41"/>
      <c r="BW776" s="41">
        <f t="shared" si="53"/>
        <v>0</v>
      </c>
      <c r="BX776">
        <f t="shared" si="55"/>
        <v>0</v>
      </c>
      <c r="BZ776" s="39"/>
    </row>
    <row r="777" spans="2:78">
      <c r="B777" s="6"/>
      <c r="C777" s="10"/>
      <c r="D777" s="32"/>
      <c r="E777" s="10"/>
      <c r="F777" s="32"/>
      <c r="G777" s="10"/>
      <c r="H777" s="32"/>
      <c r="I777" s="10"/>
      <c r="J777" s="32"/>
      <c r="K777" s="10"/>
      <c r="L777" s="32"/>
      <c r="M777" s="10"/>
      <c r="N777" s="32"/>
      <c r="O777" s="10"/>
      <c r="P777" s="32"/>
      <c r="Q777" s="10"/>
      <c r="R777" s="32"/>
      <c r="S777" s="10"/>
      <c r="T777" s="32"/>
      <c r="U777" s="10"/>
      <c r="V777" s="32"/>
      <c r="W777" s="10"/>
      <c r="X777" s="32"/>
      <c r="Y777" s="10"/>
      <c r="Z777" s="32"/>
      <c r="AA777" s="10"/>
      <c r="AB777" s="32"/>
      <c r="AC777" s="10"/>
      <c r="AD777" s="32"/>
      <c r="AE777" s="10"/>
      <c r="AF777" s="32"/>
      <c r="AG777" s="10"/>
      <c r="AH777" s="32"/>
      <c r="AI777" s="10"/>
      <c r="AJ777" s="32"/>
      <c r="AK777" s="10"/>
      <c r="AL777" s="32"/>
      <c r="AM777" s="10"/>
      <c r="AN777" s="32"/>
      <c r="AO777" s="10"/>
      <c r="AP777" s="32"/>
      <c r="AQ777" s="10"/>
      <c r="AR777" s="32"/>
      <c r="AS777" s="10"/>
      <c r="AT777" s="32"/>
      <c r="AU777" s="10"/>
      <c r="AV777" s="32"/>
      <c r="AW777" s="10"/>
      <c r="AX777" s="32"/>
      <c r="AY777" s="7"/>
      <c r="AZ777" s="249"/>
      <c r="BA777" s="10"/>
      <c r="BB777" s="32"/>
      <c r="BC777" s="7"/>
      <c r="BD777" s="249"/>
      <c r="BE777" s="7"/>
      <c r="BF777" s="249"/>
      <c r="BG777" s="7"/>
      <c r="BH777" s="8"/>
      <c r="BI777" s="7"/>
      <c r="BJ777" s="249"/>
      <c r="BK777" s="7"/>
      <c r="BL777" s="249"/>
      <c r="BM777" s="7"/>
      <c r="BN777" s="249"/>
      <c r="BO777" s="7"/>
      <c r="BP777" s="249"/>
      <c r="BQ777" s="7"/>
      <c r="BR777" s="8"/>
      <c r="BS777" s="7"/>
      <c r="BT777" s="8"/>
      <c r="BV777" s="41"/>
      <c r="BW777" s="41">
        <f t="shared" si="53"/>
        <v>0</v>
      </c>
      <c r="BX777">
        <f t="shared" si="55"/>
        <v>0</v>
      </c>
    </row>
    <row r="778" spans="2:78">
      <c r="B778" s="6"/>
      <c r="C778" s="10"/>
      <c r="D778" s="32"/>
      <c r="E778" s="10"/>
      <c r="F778" s="32"/>
      <c r="G778" s="10"/>
      <c r="H778" s="32"/>
      <c r="I778" s="10"/>
      <c r="J778" s="32"/>
      <c r="K778" s="94"/>
      <c r="L778" s="32"/>
      <c r="M778" s="10"/>
      <c r="N778" s="32"/>
      <c r="O778" s="10"/>
      <c r="P778" s="32"/>
      <c r="Q778" s="10"/>
      <c r="R778" s="32"/>
      <c r="S778" s="10"/>
      <c r="T778" s="32"/>
      <c r="U778" s="10"/>
      <c r="V778" s="32"/>
      <c r="W778" s="10"/>
      <c r="X778" s="32"/>
      <c r="Y778" s="10"/>
      <c r="Z778" s="32"/>
      <c r="AA778" s="10"/>
      <c r="AB778" s="32"/>
      <c r="AC778" s="10"/>
      <c r="AD778" s="32"/>
      <c r="AE778" s="10"/>
      <c r="AF778" s="32"/>
      <c r="AG778" s="10"/>
      <c r="AH778" s="32"/>
      <c r="AI778" s="10"/>
      <c r="AJ778" s="32"/>
      <c r="AK778" s="10"/>
      <c r="AL778" s="32"/>
      <c r="AM778" s="10"/>
      <c r="AN778" s="32"/>
      <c r="AO778" s="10"/>
      <c r="AP778" s="32"/>
      <c r="AQ778" s="10"/>
      <c r="AR778" s="244"/>
      <c r="AS778" s="10"/>
      <c r="AT778" s="32"/>
      <c r="AU778" s="10"/>
      <c r="AV778" s="244"/>
      <c r="AW778" s="10"/>
      <c r="AX778" s="244"/>
      <c r="AY778" s="7"/>
      <c r="AZ778" s="249"/>
      <c r="BA778" s="10"/>
      <c r="BB778" s="244"/>
      <c r="BC778" s="7"/>
      <c r="BD778" s="249"/>
      <c r="BE778" s="7"/>
      <c r="BF778" s="249"/>
      <c r="BG778" s="7"/>
      <c r="BH778" s="8"/>
      <c r="BI778" s="7"/>
      <c r="BJ778" s="249"/>
      <c r="BK778" s="7"/>
      <c r="BL778" s="249"/>
      <c r="BM778" s="7"/>
      <c r="BN778" s="249"/>
      <c r="BO778" s="7"/>
      <c r="BP778" s="249"/>
      <c r="BQ778" s="7"/>
      <c r="BR778" s="8"/>
      <c r="BS778" s="7"/>
      <c r="BT778" s="8"/>
      <c r="BV778" s="41"/>
      <c r="BW778" s="41">
        <f t="shared" si="53"/>
        <v>0</v>
      </c>
      <c r="BX778">
        <f t="shared" si="55"/>
        <v>0</v>
      </c>
      <c r="BZ778" s="39"/>
    </row>
    <row r="779" spans="2:78">
      <c r="B779" s="6"/>
      <c r="C779" s="10"/>
      <c r="D779" s="32"/>
      <c r="E779" s="10"/>
      <c r="F779" s="32"/>
      <c r="G779" s="10"/>
      <c r="H779" s="32"/>
      <c r="I779" s="10"/>
      <c r="J779" s="32"/>
      <c r="K779" s="94"/>
      <c r="L779" s="32"/>
      <c r="M779" s="10"/>
      <c r="N779" s="32"/>
      <c r="O779" s="10"/>
      <c r="P779" s="32"/>
      <c r="Q779" s="10"/>
      <c r="R779" s="32"/>
      <c r="S779" s="10"/>
      <c r="T779" s="32"/>
      <c r="U779" s="10"/>
      <c r="V779" s="32"/>
      <c r="W779" s="10"/>
      <c r="X779" s="32"/>
      <c r="Y779" s="10"/>
      <c r="Z779" s="32"/>
      <c r="AA779" s="10"/>
      <c r="AB779" s="32"/>
      <c r="AC779" s="10"/>
      <c r="AD779" s="32"/>
      <c r="AE779" s="10"/>
      <c r="AF779" s="32"/>
      <c r="AG779" s="10"/>
      <c r="AH779" s="32"/>
      <c r="AI779" s="10"/>
      <c r="AJ779" s="32"/>
      <c r="AK779" s="10"/>
      <c r="AL779" s="32"/>
      <c r="AM779" s="10"/>
      <c r="AN779" s="32"/>
      <c r="AO779" s="10"/>
      <c r="AP779" s="32"/>
      <c r="AQ779" s="10"/>
      <c r="AR779" s="244"/>
      <c r="AS779" s="10"/>
      <c r="AT779" s="32"/>
      <c r="AU779" s="10"/>
      <c r="AV779" s="244"/>
      <c r="AW779" s="10"/>
      <c r="AX779" s="244"/>
      <c r="AY779" s="7"/>
      <c r="AZ779" s="249"/>
      <c r="BA779" s="10"/>
      <c r="BB779" s="244"/>
      <c r="BC779" s="7"/>
      <c r="BD779" s="249"/>
      <c r="BE779" s="7"/>
      <c r="BF779" s="249"/>
      <c r="BG779" s="7"/>
      <c r="BH779" s="8"/>
      <c r="BI779" s="7"/>
      <c r="BJ779" s="249"/>
      <c r="BK779" s="7"/>
      <c r="BL779" s="249"/>
      <c r="BM779" s="7"/>
      <c r="BN779" s="249"/>
      <c r="BO779" s="7"/>
      <c r="BP779" s="249"/>
      <c r="BQ779" s="7"/>
      <c r="BR779" s="8"/>
      <c r="BS779" s="7"/>
      <c r="BT779" s="8"/>
      <c r="BV779" s="41"/>
      <c r="BW779" s="41">
        <f t="shared" si="53"/>
        <v>0</v>
      </c>
      <c r="BX779">
        <f t="shared" si="55"/>
        <v>0</v>
      </c>
      <c r="BZ779" s="39"/>
    </row>
    <row r="780" spans="2:78">
      <c r="B780" s="6"/>
      <c r="C780" s="10"/>
      <c r="D780" s="32"/>
      <c r="E780" s="10"/>
      <c r="F780" s="32"/>
      <c r="G780" s="10"/>
      <c r="H780" s="32"/>
      <c r="I780" s="10"/>
      <c r="J780" s="32"/>
      <c r="K780" s="10"/>
      <c r="L780" s="32"/>
      <c r="M780" s="10"/>
      <c r="N780" s="32"/>
      <c r="O780" s="10"/>
      <c r="P780" s="32"/>
      <c r="Q780" s="10"/>
      <c r="R780" s="32"/>
      <c r="S780" s="10"/>
      <c r="T780" s="32"/>
      <c r="U780" s="10"/>
      <c r="V780" s="32"/>
      <c r="W780" s="10"/>
      <c r="X780" s="32"/>
      <c r="Y780" s="10"/>
      <c r="Z780" s="32"/>
      <c r="AA780" s="10"/>
      <c r="AB780" s="32"/>
      <c r="AC780" s="10"/>
      <c r="AD780" s="32"/>
      <c r="AE780" s="10"/>
      <c r="AF780" s="32"/>
      <c r="AG780" s="10"/>
      <c r="AH780" s="32"/>
      <c r="AI780" s="10"/>
      <c r="AJ780" s="32"/>
      <c r="AK780" s="10"/>
      <c r="AL780" s="32"/>
      <c r="AM780" s="10"/>
      <c r="AN780" s="32"/>
      <c r="AO780" s="10"/>
      <c r="AP780" s="32"/>
      <c r="AQ780" s="10"/>
      <c r="AR780" s="244"/>
      <c r="AS780" s="10"/>
      <c r="AT780" s="32"/>
      <c r="AU780" s="10"/>
      <c r="AV780" s="244"/>
      <c r="AW780" s="10"/>
      <c r="AX780" s="244"/>
      <c r="AY780" s="7"/>
      <c r="AZ780" s="249"/>
      <c r="BA780" s="10"/>
      <c r="BB780" s="244"/>
      <c r="BC780" s="7"/>
      <c r="BD780" s="249"/>
      <c r="BE780" s="7"/>
      <c r="BF780" s="249"/>
      <c r="BG780" s="7"/>
      <c r="BH780" s="8"/>
      <c r="BI780" s="7"/>
      <c r="BJ780" s="249"/>
      <c r="BK780" s="7"/>
      <c r="BL780" s="249"/>
      <c r="BM780" s="7"/>
      <c r="BN780" s="249"/>
      <c r="BO780" s="7"/>
      <c r="BP780" s="249"/>
      <c r="BQ780" s="7"/>
      <c r="BR780" s="8"/>
      <c r="BS780" s="7"/>
      <c r="BT780" s="8"/>
      <c r="BV780" s="41"/>
      <c r="BW780" s="41">
        <f t="shared" si="53"/>
        <v>0</v>
      </c>
      <c r="BX780">
        <f t="shared" si="55"/>
        <v>0</v>
      </c>
    </row>
    <row r="781" spans="2:78">
      <c r="B781" s="6"/>
      <c r="C781" s="10"/>
      <c r="D781" s="32"/>
      <c r="E781" s="10"/>
      <c r="F781" s="32"/>
      <c r="G781" s="10"/>
      <c r="H781" s="32"/>
      <c r="I781" s="10"/>
      <c r="J781" s="32"/>
      <c r="K781" s="94"/>
      <c r="L781" s="32"/>
      <c r="M781" s="10"/>
      <c r="N781" s="32"/>
      <c r="O781" s="10"/>
      <c r="P781" s="32"/>
      <c r="Q781" s="10"/>
      <c r="R781" s="32"/>
      <c r="S781" s="10"/>
      <c r="T781" s="32"/>
      <c r="U781" s="10"/>
      <c r="V781" s="32"/>
      <c r="W781" s="10"/>
      <c r="X781" s="32"/>
      <c r="Y781" s="10"/>
      <c r="Z781" s="32"/>
      <c r="AA781" s="10"/>
      <c r="AB781" s="32"/>
      <c r="AC781" s="10"/>
      <c r="AD781" s="32"/>
      <c r="AE781" s="10"/>
      <c r="AF781" s="32"/>
      <c r="AG781" s="10"/>
      <c r="AH781" s="32"/>
      <c r="AI781" s="10"/>
      <c r="AJ781" s="32"/>
      <c r="AK781" s="10"/>
      <c r="AL781" s="32"/>
      <c r="AM781" s="10"/>
      <c r="AN781" s="32"/>
      <c r="AO781" s="10"/>
      <c r="AP781" s="32"/>
      <c r="AQ781" s="10"/>
      <c r="AR781" s="244"/>
      <c r="AS781" s="10"/>
      <c r="AT781" s="32"/>
      <c r="AU781" s="10"/>
      <c r="AV781" s="244"/>
      <c r="AW781" s="10"/>
      <c r="AX781" s="244"/>
      <c r="AY781" s="7"/>
      <c r="AZ781" s="249"/>
      <c r="BA781" s="10"/>
      <c r="BB781" s="244"/>
      <c r="BC781" s="7"/>
      <c r="BD781" s="249"/>
      <c r="BE781" s="7"/>
      <c r="BF781" s="249"/>
      <c r="BG781" s="7"/>
      <c r="BH781" s="8"/>
      <c r="BI781" s="7"/>
      <c r="BJ781" s="249"/>
      <c r="BK781" s="7"/>
      <c r="BL781" s="249"/>
      <c r="BM781" s="7"/>
      <c r="BN781" s="249"/>
      <c r="BO781" s="7"/>
      <c r="BP781" s="249"/>
      <c r="BQ781" s="7"/>
      <c r="BR781" s="8"/>
      <c r="BS781" s="7"/>
      <c r="BT781" s="8"/>
      <c r="BV781" s="41"/>
      <c r="BW781" s="41">
        <f t="shared" ref="BW781:BW844" si="56">+AI781+AE781+Y781+W781+U781+S781+Q781+O781+M781+I781+G781+E781+C781+AG781+K781+BS781+BZ781+AA781+AC781+AK781+AO781+AQ781+AY781+BQ781+BK781+BI781+BA781+AW781+AU781+AS781</f>
        <v>0</v>
      </c>
      <c r="BX781">
        <f t="shared" si="55"/>
        <v>0</v>
      </c>
      <c r="BZ781" s="39"/>
    </row>
    <row r="782" spans="2:78">
      <c r="B782" s="6"/>
      <c r="C782" s="10"/>
      <c r="D782" s="32"/>
      <c r="E782" s="10"/>
      <c r="F782" s="32"/>
      <c r="G782" s="10"/>
      <c r="H782" s="32"/>
      <c r="I782" s="10"/>
      <c r="J782" s="32"/>
      <c r="K782" s="94"/>
      <c r="L782" s="32"/>
      <c r="M782" s="10"/>
      <c r="N782" s="32"/>
      <c r="O782" s="10"/>
      <c r="P782" s="32"/>
      <c r="Q782" s="10"/>
      <c r="R782" s="32"/>
      <c r="S782" s="10"/>
      <c r="T782" s="32"/>
      <c r="U782" s="10"/>
      <c r="V782" s="32"/>
      <c r="W782" s="10"/>
      <c r="X782" s="32"/>
      <c r="Y782" s="10"/>
      <c r="Z782" s="32"/>
      <c r="AA782" s="10"/>
      <c r="AB782" s="32"/>
      <c r="AC782" s="10"/>
      <c r="AD782" s="32"/>
      <c r="AE782" s="10"/>
      <c r="AF782" s="32"/>
      <c r="AG782" s="10"/>
      <c r="AH782" s="32"/>
      <c r="AI782" s="10"/>
      <c r="AJ782" s="32"/>
      <c r="AK782" s="10"/>
      <c r="AL782" s="32"/>
      <c r="AM782" s="10"/>
      <c r="AN782" s="32"/>
      <c r="AO782" s="10"/>
      <c r="AP782" s="32"/>
      <c r="AQ782" s="10"/>
      <c r="AR782" s="244"/>
      <c r="AS782" s="10"/>
      <c r="AT782" s="32"/>
      <c r="AU782" s="10"/>
      <c r="AV782" s="244"/>
      <c r="AW782" s="10"/>
      <c r="AX782" s="244"/>
      <c r="AY782" s="7"/>
      <c r="AZ782" s="249"/>
      <c r="BA782" s="10"/>
      <c r="BB782" s="244"/>
      <c r="BC782" s="7"/>
      <c r="BD782" s="249"/>
      <c r="BE782" s="7"/>
      <c r="BF782" s="249"/>
      <c r="BG782" s="7"/>
      <c r="BH782" s="8"/>
      <c r="BI782" s="7"/>
      <c r="BJ782" s="249"/>
      <c r="BK782" s="7"/>
      <c r="BL782" s="249"/>
      <c r="BM782" s="7"/>
      <c r="BN782" s="249"/>
      <c r="BO782" s="7"/>
      <c r="BP782" s="249"/>
      <c r="BQ782" s="7"/>
      <c r="BR782" s="8"/>
      <c r="BS782" s="7"/>
      <c r="BT782" s="8"/>
      <c r="BV782" s="41"/>
      <c r="BW782" s="41">
        <f t="shared" si="56"/>
        <v>0</v>
      </c>
      <c r="BX782">
        <f t="shared" si="55"/>
        <v>0</v>
      </c>
      <c r="BZ782" s="39"/>
    </row>
    <row r="783" spans="2:78">
      <c r="B783" s="6"/>
      <c r="C783" s="10"/>
      <c r="D783" s="32"/>
      <c r="E783" s="10"/>
      <c r="F783" s="32"/>
      <c r="G783" s="10"/>
      <c r="H783" s="32"/>
      <c r="I783" s="10"/>
      <c r="J783" s="32"/>
      <c r="K783" s="10"/>
      <c r="L783" s="32"/>
      <c r="M783" s="10"/>
      <c r="N783" s="32"/>
      <c r="O783" s="10"/>
      <c r="P783" s="32"/>
      <c r="Q783" s="10"/>
      <c r="R783" s="32"/>
      <c r="S783" s="10"/>
      <c r="T783" s="32"/>
      <c r="U783" s="10"/>
      <c r="V783" s="32"/>
      <c r="W783" s="10"/>
      <c r="X783" s="32"/>
      <c r="Y783" s="10"/>
      <c r="Z783" s="32"/>
      <c r="AA783" s="10"/>
      <c r="AB783" s="32"/>
      <c r="AC783" s="10"/>
      <c r="AD783" s="32"/>
      <c r="AE783" s="10"/>
      <c r="AF783" s="32"/>
      <c r="AG783" s="10"/>
      <c r="AH783" s="32"/>
      <c r="AI783" s="10"/>
      <c r="AJ783" s="32"/>
      <c r="AK783" s="10"/>
      <c r="AL783" s="32"/>
      <c r="AM783" s="10"/>
      <c r="AN783" s="32"/>
      <c r="AO783" s="10"/>
      <c r="AP783" s="32"/>
      <c r="AQ783" s="10"/>
      <c r="AR783" s="244"/>
      <c r="AS783" s="10"/>
      <c r="AT783" s="32"/>
      <c r="AU783" s="10"/>
      <c r="AV783" s="244"/>
      <c r="AW783" s="10"/>
      <c r="AX783" s="244"/>
      <c r="AY783" s="7"/>
      <c r="AZ783" s="249"/>
      <c r="BA783" s="10"/>
      <c r="BB783" s="244"/>
      <c r="BC783" s="7"/>
      <c r="BD783" s="249"/>
      <c r="BE783" s="7"/>
      <c r="BF783" s="249"/>
      <c r="BG783" s="7"/>
      <c r="BH783" s="8"/>
      <c r="BI783" s="7"/>
      <c r="BJ783" s="249"/>
      <c r="BK783" s="7"/>
      <c r="BL783" s="249"/>
      <c r="BM783" s="7"/>
      <c r="BN783" s="249"/>
      <c r="BO783" s="7"/>
      <c r="BP783" s="249"/>
      <c r="BQ783" s="7"/>
      <c r="BR783" s="8"/>
      <c r="BS783" s="7"/>
      <c r="BT783" s="8"/>
      <c r="BV783" s="41"/>
      <c r="BW783" s="41">
        <f t="shared" si="56"/>
        <v>0</v>
      </c>
      <c r="BX783">
        <f t="shared" si="55"/>
        <v>0</v>
      </c>
    </row>
    <row r="784" spans="2:78">
      <c r="B784" s="6"/>
      <c r="C784" s="10"/>
      <c r="D784" s="32"/>
      <c r="E784" s="10"/>
      <c r="F784" s="32"/>
      <c r="G784" s="10"/>
      <c r="H784" s="32"/>
      <c r="I784" s="10"/>
      <c r="J784" s="32"/>
      <c r="K784" s="94"/>
      <c r="L784" s="32"/>
      <c r="M784" s="10"/>
      <c r="N784" s="32"/>
      <c r="O784" s="10"/>
      <c r="P784" s="32"/>
      <c r="Q784" s="10"/>
      <c r="R784" s="32"/>
      <c r="S784" s="10"/>
      <c r="T784" s="32"/>
      <c r="U784" s="10"/>
      <c r="V784" s="32"/>
      <c r="W784" s="10"/>
      <c r="X784" s="32"/>
      <c r="Y784" s="10"/>
      <c r="Z784" s="32"/>
      <c r="AA784" s="10"/>
      <c r="AB784" s="32"/>
      <c r="AC784" s="10"/>
      <c r="AD784" s="32"/>
      <c r="AE784" s="10"/>
      <c r="AF784" s="32"/>
      <c r="AG784" s="10"/>
      <c r="AH784" s="32"/>
      <c r="AI784" s="10"/>
      <c r="AJ784" s="32"/>
      <c r="AK784" s="10"/>
      <c r="AL784" s="32"/>
      <c r="AM784" s="10"/>
      <c r="AN784" s="32"/>
      <c r="AO784" s="10"/>
      <c r="AP784" s="32"/>
      <c r="AQ784" s="10"/>
      <c r="AR784" s="244"/>
      <c r="AS784" s="10"/>
      <c r="AT784" s="32"/>
      <c r="AU784" s="10"/>
      <c r="AV784" s="244"/>
      <c r="AW784" s="10"/>
      <c r="AX784" s="244"/>
      <c r="AY784" s="7"/>
      <c r="AZ784" s="249"/>
      <c r="BA784" s="10"/>
      <c r="BB784" s="244"/>
      <c r="BC784" s="7"/>
      <c r="BD784" s="249"/>
      <c r="BE784" s="7"/>
      <c r="BF784" s="249"/>
      <c r="BG784" s="7"/>
      <c r="BH784" s="8"/>
      <c r="BI784" s="7"/>
      <c r="BJ784" s="249"/>
      <c r="BK784" s="7"/>
      <c r="BL784" s="249"/>
      <c r="BM784" s="7"/>
      <c r="BN784" s="249"/>
      <c r="BO784" s="7"/>
      <c r="BP784" s="249"/>
      <c r="BQ784" s="7"/>
      <c r="BR784" s="8"/>
      <c r="BS784" s="7"/>
      <c r="BT784" s="8"/>
      <c r="BV784" s="41"/>
      <c r="BW784" s="41">
        <f t="shared" si="56"/>
        <v>0</v>
      </c>
      <c r="BX784">
        <f t="shared" si="55"/>
        <v>0</v>
      </c>
      <c r="BZ784" s="39"/>
    </row>
    <row r="785" spans="2:78">
      <c r="B785" s="6"/>
      <c r="C785" s="10"/>
      <c r="D785" s="32"/>
      <c r="E785" s="10"/>
      <c r="F785" s="32"/>
      <c r="G785" s="10"/>
      <c r="H785" s="32"/>
      <c r="I785" s="10"/>
      <c r="J785" s="32"/>
      <c r="K785" s="94"/>
      <c r="L785" s="32"/>
      <c r="M785" s="10"/>
      <c r="N785" s="32"/>
      <c r="O785" s="10"/>
      <c r="P785" s="32"/>
      <c r="Q785" s="10"/>
      <c r="R785" s="32"/>
      <c r="S785" s="10"/>
      <c r="T785" s="32"/>
      <c r="U785" s="10"/>
      <c r="V785" s="32"/>
      <c r="W785" s="10"/>
      <c r="X785" s="32"/>
      <c r="Y785" s="10"/>
      <c r="Z785" s="32"/>
      <c r="AA785" s="10"/>
      <c r="AB785" s="32"/>
      <c r="AC785" s="10"/>
      <c r="AD785" s="32"/>
      <c r="AE785" s="10"/>
      <c r="AF785" s="32"/>
      <c r="AG785" s="10"/>
      <c r="AH785" s="32"/>
      <c r="AI785" s="10"/>
      <c r="AJ785" s="32"/>
      <c r="AK785" s="10"/>
      <c r="AL785" s="32"/>
      <c r="AM785" s="10"/>
      <c r="AN785" s="32"/>
      <c r="AO785" s="10"/>
      <c r="AP785" s="32"/>
      <c r="AQ785" s="10"/>
      <c r="AR785" s="244"/>
      <c r="AS785" s="10"/>
      <c r="AT785" s="32"/>
      <c r="AU785" s="10"/>
      <c r="AV785" s="244"/>
      <c r="AW785" s="10"/>
      <c r="AX785" s="244"/>
      <c r="AY785" s="7"/>
      <c r="AZ785" s="249"/>
      <c r="BA785" s="10"/>
      <c r="BB785" s="244"/>
      <c r="BC785" s="7"/>
      <c r="BD785" s="249"/>
      <c r="BE785" s="7"/>
      <c r="BF785" s="249"/>
      <c r="BG785" s="7"/>
      <c r="BH785" s="8"/>
      <c r="BI785" s="7"/>
      <c r="BJ785" s="249"/>
      <c r="BK785" s="7"/>
      <c r="BL785" s="249"/>
      <c r="BM785" s="7"/>
      <c r="BN785" s="249"/>
      <c r="BO785" s="7"/>
      <c r="BP785" s="249"/>
      <c r="BQ785" s="7"/>
      <c r="BR785" s="8"/>
      <c r="BS785" s="7"/>
      <c r="BT785" s="8"/>
      <c r="BV785" s="41"/>
      <c r="BW785" s="41">
        <f t="shared" si="56"/>
        <v>0</v>
      </c>
      <c r="BX785">
        <f t="shared" si="55"/>
        <v>0</v>
      </c>
      <c r="BZ785" s="39"/>
    </row>
    <row r="786" spans="2:78">
      <c r="B786" s="6"/>
      <c r="C786" s="10"/>
      <c r="D786" s="32"/>
      <c r="E786" s="10"/>
      <c r="F786" s="32"/>
      <c r="G786" s="10"/>
      <c r="H786" s="32"/>
      <c r="I786" s="10"/>
      <c r="J786" s="32"/>
      <c r="K786" s="10"/>
      <c r="L786" s="32"/>
      <c r="M786" s="10"/>
      <c r="N786" s="32"/>
      <c r="O786" s="10"/>
      <c r="P786" s="32"/>
      <c r="Q786" s="10"/>
      <c r="R786" s="32"/>
      <c r="S786" s="10"/>
      <c r="T786" s="32"/>
      <c r="U786" s="10"/>
      <c r="V786" s="32"/>
      <c r="W786" s="10"/>
      <c r="X786" s="32"/>
      <c r="Y786" s="10"/>
      <c r="Z786" s="32"/>
      <c r="AA786" s="10"/>
      <c r="AB786" s="32"/>
      <c r="AC786" s="10"/>
      <c r="AD786" s="32"/>
      <c r="AE786" s="10"/>
      <c r="AF786" s="32"/>
      <c r="AG786" s="10"/>
      <c r="AH786" s="32"/>
      <c r="AI786" s="10"/>
      <c r="AJ786" s="32"/>
      <c r="AK786" s="10"/>
      <c r="AL786" s="32"/>
      <c r="AM786" s="10"/>
      <c r="AN786" s="32"/>
      <c r="AO786" s="10"/>
      <c r="AP786" s="32"/>
      <c r="AQ786" s="10"/>
      <c r="AR786" s="244"/>
      <c r="AS786" s="10"/>
      <c r="AT786" s="32"/>
      <c r="AU786" s="10"/>
      <c r="AV786" s="244"/>
      <c r="AW786" s="10"/>
      <c r="AX786" s="244"/>
      <c r="AY786" s="7"/>
      <c r="AZ786" s="249"/>
      <c r="BA786" s="10"/>
      <c r="BB786" s="244"/>
      <c r="BC786" s="7"/>
      <c r="BD786" s="249"/>
      <c r="BE786" s="7"/>
      <c r="BF786" s="249"/>
      <c r="BG786" s="7"/>
      <c r="BH786" s="8"/>
      <c r="BI786" s="7"/>
      <c r="BJ786" s="249"/>
      <c r="BK786" s="7"/>
      <c r="BL786" s="249"/>
      <c r="BM786" s="7"/>
      <c r="BN786" s="249"/>
      <c r="BO786" s="7"/>
      <c r="BP786" s="249"/>
      <c r="BQ786" s="7"/>
      <c r="BR786" s="8"/>
      <c r="BS786" s="7"/>
      <c r="BT786" s="8"/>
      <c r="BV786" s="41"/>
      <c r="BW786" s="41">
        <f t="shared" si="56"/>
        <v>0</v>
      </c>
      <c r="BX786">
        <f t="shared" si="55"/>
        <v>0</v>
      </c>
    </row>
    <row r="787" spans="2:78">
      <c r="B787" s="6"/>
      <c r="C787" s="10"/>
      <c r="D787" s="32"/>
      <c r="E787" s="10"/>
      <c r="F787" s="32"/>
      <c r="G787" s="10"/>
      <c r="H787" s="32"/>
      <c r="I787" s="10"/>
      <c r="J787" s="32"/>
      <c r="K787" s="10"/>
      <c r="L787" s="32"/>
      <c r="M787" s="10"/>
      <c r="N787" s="32"/>
      <c r="O787" s="10"/>
      <c r="P787" s="32"/>
      <c r="Q787" s="10"/>
      <c r="R787" s="32"/>
      <c r="S787" s="10"/>
      <c r="T787" s="32"/>
      <c r="U787" s="10"/>
      <c r="V787" s="32"/>
      <c r="W787" s="10"/>
      <c r="X787" s="32"/>
      <c r="Y787" s="10"/>
      <c r="Z787" s="32"/>
      <c r="AA787" s="10"/>
      <c r="AB787" s="32"/>
      <c r="AC787" s="10"/>
      <c r="AD787" s="32"/>
      <c r="AE787" s="10"/>
      <c r="AF787" s="32"/>
      <c r="AG787" s="10"/>
      <c r="AH787" s="32"/>
      <c r="AI787" s="10"/>
      <c r="AJ787" s="32"/>
      <c r="AK787" s="10"/>
      <c r="AL787" s="32"/>
      <c r="AM787" s="10"/>
      <c r="AN787" s="32"/>
      <c r="AO787" s="10"/>
      <c r="AP787" s="32"/>
      <c r="AQ787" s="10"/>
      <c r="AR787" s="244"/>
      <c r="AS787" s="10"/>
      <c r="AT787" s="32"/>
      <c r="AU787" s="10"/>
      <c r="AV787" s="244"/>
      <c r="AW787" s="10"/>
      <c r="AX787" s="244"/>
      <c r="AY787" s="7"/>
      <c r="AZ787" s="249"/>
      <c r="BA787" s="10"/>
      <c r="BB787" s="244"/>
      <c r="BC787" s="7"/>
      <c r="BD787" s="249"/>
      <c r="BE787" s="7"/>
      <c r="BF787" s="249"/>
      <c r="BG787" s="7"/>
      <c r="BH787" s="8"/>
      <c r="BI787" s="7"/>
      <c r="BJ787" s="249"/>
      <c r="BK787" s="7"/>
      <c r="BL787" s="249"/>
      <c r="BM787" s="7"/>
      <c r="BN787" s="249"/>
      <c r="BO787" s="7"/>
      <c r="BP787" s="249"/>
      <c r="BQ787" s="7"/>
      <c r="BR787" s="8"/>
      <c r="BS787" s="7"/>
      <c r="BT787" s="8"/>
      <c r="BV787" s="41"/>
      <c r="BW787" s="41">
        <f t="shared" si="56"/>
        <v>0</v>
      </c>
      <c r="BX787">
        <f t="shared" si="55"/>
        <v>0</v>
      </c>
    </row>
    <row r="788" spans="2:78">
      <c r="B788" s="6"/>
      <c r="C788" s="10"/>
      <c r="D788" s="32"/>
      <c r="E788" s="10"/>
      <c r="F788" s="32"/>
      <c r="G788" s="10"/>
      <c r="H788" s="32"/>
      <c r="I788" s="10"/>
      <c r="J788" s="32"/>
      <c r="K788" s="94"/>
      <c r="L788" s="32"/>
      <c r="M788" s="10"/>
      <c r="N788" s="32"/>
      <c r="O788" s="10"/>
      <c r="P788" s="32"/>
      <c r="Q788" s="10"/>
      <c r="R788" s="32"/>
      <c r="S788" s="10"/>
      <c r="T788" s="32"/>
      <c r="U788" s="10"/>
      <c r="V788" s="32"/>
      <c r="W788" s="10"/>
      <c r="X788" s="32"/>
      <c r="Y788" s="10"/>
      <c r="Z788" s="32"/>
      <c r="AA788" s="10"/>
      <c r="AB788" s="32"/>
      <c r="AC788" s="10"/>
      <c r="AD788" s="32"/>
      <c r="AE788" s="10"/>
      <c r="AF788" s="32"/>
      <c r="AG788" s="10"/>
      <c r="AH788" s="32"/>
      <c r="AI788" s="10"/>
      <c r="AJ788" s="32"/>
      <c r="AK788" s="10"/>
      <c r="AL788" s="32"/>
      <c r="AM788" s="10"/>
      <c r="AN788" s="32"/>
      <c r="AO788" s="10"/>
      <c r="AP788" s="32"/>
      <c r="AQ788" s="10"/>
      <c r="AR788" s="244"/>
      <c r="AS788" s="10"/>
      <c r="AT788" s="32"/>
      <c r="AU788" s="10"/>
      <c r="AV788" s="244"/>
      <c r="AW788" s="10"/>
      <c r="AX788" s="244"/>
      <c r="AY788" s="7"/>
      <c r="AZ788" s="249"/>
      <c r="BA788" s="10"/>
      <c r="BB788" s="244"/>
      <c r="BC788" s="7"/>
      <c r="BD788" s="249"/>
      <c r="BE788" s="7"/>
      <c r="BF788" s="249"/>
      <c r="BG788" s="7"/>
      <c r="BH788" s="8"/>
      <c r="BI788" s="7"/>
      <c r="BJ788" s="249"/>
      <c r="BK788" s="7"/>
      <c r="BL788" s="249"/>
      <c r="BM788" s="7"/>
      <c r="BN788" s="249"/>
      <c r="BO788" s="7"/>
      <c r="BP788" s="249"/>
      <c r="BQ788" s="7"/>
      <c r="BR788" s="8"/>
      <c r="BS788" s="7"/>
      <c r="BT788" s="8"/>
      <c r="BV788" s="41"/>
      <c r="BW788" s="41">
        <f t="shared" si="56"/>
        <v>0</v>
      </c>
      <c r="BX788">
        <f t="shared" si="55"/>
        <v>0</v>
      </c>
      <c r="BZ788" s="39"/>
    </row>
    <row r="789" spans="2:78">
      <c r="B789" s="6"/>
      <c r="C789" s="10"/>
      <c r="D789" s="32"/>
      <c r="E789" s="10"/>
      <c r="F789" s="32"/>
      <c r="G789" s="10"/>
      <c r="H789" s="32"/>
      <c r="I789" s="10"/>
      <c r="J789" s="32"/>
      <c r="K789" s="10"/>
      <c r="L789" s="32"/>
      <c r="M789" s="10"/>
      <c r="N789" s="32"/>
      <c r="O789" s="10"/>
      <c r="P789" s="32"/>
      <c r="Q789" s="10"/>
      <c r="R789" s="32"/>
      <c r="S789" s="10"/>
      <c r="T789" s="32"/>
      <c r="U789" s="10"/>
      <c r="V789" s="32"/>
      <c r="W789" s="10"/>
      <c r="X789" s="32"/>
      <c r="Y789" s="10"/>
      <c r="Z789" s="32"/>
      <c r="AA789" s="10"/>
      <c r="AB789" s="32"/>
      <c r="AC789" s="10"/>
      <c r="AD789" s="32"/>
      <c r="AE789" s="10"/>
      <c r="AF789" s="32"/>
      <c r="AG789" s="10"/>
      <c r="AH789" s="32"/>
      <c r="AI789" s="10"/>
      <c r="AJ789" s="32"/>
      <c r="AK789" s="10"/>
      <c r="AL789" s="32"/>
      <c r="AM789" s="10"/>
      <c r="AN789" s="32"/>
      <c r="AO789" s="10"/>
      <c r="AP789" s="32"/>
      <c r="AQ789" s="10"/>
      <c r="AR789" s="244"/>
      <c r="AS789" s="10"/>
      <c r="AT789" s="32"/>
      <c r="AU789" s="10"/>
      <c r="AV789" s="244"/>
      <c r="AW789" s="10"/>
      <c r="AX789" s="244"/>
      <c r="AY789" s="7"/>
      <c r="AZ789" s="249"/>
      <c r="BA789" s="10"/>
      <c r="BB789" s="244"/>
      <c r="BC789" s="7"/>
      <c r="BD789" s="249"/>
      <c r="BE789" s="7"/>
      <c r="BF789" s="249"/>
      <c r="BG789" s="7"/>
      <c r="BH789" s="8"/>
      <c r="BI789" s="7"/>
      <c r="BJ789" s="249"/>
      <c r="BK789" s="7"/>
      <c r="BL789" s="249"/>
      <c r="BM789" s="7"/>
      <c r="BN789" s="249"/>
      <c r="BO789" s="7"/>
      <c r="BP789" s="249"/>
      <c r="BQ789" s="7"/>
      <c r="BR789" s="8"/>
      <c r="BS789" s="7"/>
      <c r="BT789" s="8"/>
      <c r="BV789" s="41"/>
      <c r="BW789" s="41">
        <f t="shared" si="56"/>
        <v>0</v>
      </c>
      <c r="BX789">
        <f t="shared" si="55"/>
        <v>0</v>
      </c>
    </row>
    <row r="790" spans="2:78">
      <c r="B790" s="6"/>
      <c r="C790" s="10"/>
      <c r="D790" s="32"/>
      <c r="E790" s="10"/>
      <c r="F790" s="32"/>
      <c r="G790" s="10"/>
      <c r="H790" s="32"/>
      <c r="I790" s="10"/>
      <c r="J790" s="32"/>
      <c r="K790" s="10"/>
      <c r="L790" s="32"/>
      <c r="M790" s="10"/>
      <c r="N790" s="32"/>
      <c r="O790" s="10"/>
      <c r="P790" s="32"/>
      <c r="Q790" s="10"/>
      <c r="R790" s="32"/>
      <c r="S790" s="10"/>
      <c r="T790" s="32"/>
      <c r="U790" s="10"/>
      <c r="V790" s="32"/>
      <c r="W790" s="10"/>
      <c r="X790" s="32"/>
      <c r="Y790" s="10"/>
      <c r="Z790" s="32"/>
      <c r="AA790" s="10"/>
      <c r="AB790" s="32"/>
      <c r="AC790" s="10"/>
      <c r="AD790" s="32"/>
      <c r="AE790" s="10"/>
      <c r="AF790" s="32"/>
      <c r="AG790" s="10"/>
      <c r="AH790" s="32"/>
      <c r="AI790" s="10"/>
      <c r="AJ790" s="32"/>
      <c r="AK790" s="10"/>
      <c r="AL790" s="32"/>
      <c r="AM790" s="10"/>
      <c r="AN790" s="32"/>
      <c r="AO790" s="10"/>
      <c r="AP790" s="32"/>
      <c r="AQ790" s="10"/>
      <c r="AR790" s="244"/>
      <c r="AS790" s="10"/>
      <c r="AT790" s="32"/>
      <c r="AU790" s="10"/>
      <c r="AV790" s="244"/>
      <c r="AW790" s="10"/>
      <c r="AX790" s="244"/>
      <c r="AY790" s="7"/>
      <c r="AZ790" s="249"/>
      <c r="BA790" s="10"/>
      <c r="BB790" s="244"/>
      <c r="BC790" s="7"/>
      <c r="BD790" s="249"/>
      <c r="BE790" s="7"/>
      <c r="BF790" s="249"/>
      <c r="BG790" s="7"/>
      <c r="BH790" s="8"/>
      <c r="BI790" s="7"/>
      <c r="BJ790" s="249"/>
      <c r="BK790" s="7"/>
      <c r="BL790" s="249"/>
      <c r="BM790" s="7"/>
      <c r="BN790" s="249"/>
      <c r="BO790" s="7"/>
      <c r="BP790" s="249"/>
      <c r="BQ790" s="7"/>
      <c r="BR790" s="8"/>
      <c r="BS790" s="7"/>
      <c r="BT790" s="8"/>
      <c r="BV790" s="41"/>
      <c r="BW790" s="41">
        <f t="shared" si="56"/>
        <v>0</v>
      </c>
      <c r="BX790">
        <f t="shared" si="55"/>
        <v>0</v>
      </c>
    </row>
    <row r="791" spans="2:78">
      <c r="B791" s="6"/>
      <c r="C791" s="10"/>
      <c r="D791" s="32"/>
      <c r="E791" s="10"/>
      <c r="F791" s="32"/>
      <c r="G791" s="10"/>
      <c r="H791" s="32"/>
      <c r="I791" s="10"/>
      <c r="J791" s="32"/>
      <c r="K791" s="94"/>
      <c r="L791" s="32"/>
      <c r="M791" s="10"/>
      <c r="N791" s="32"/>
      <c r="O791" s="10"/>
      <c r="P791" s="32"/>
      <c r="Q791" s="10"/>
      <c r="R791" s="32"/>
      <c r="S791" s="10"/>
      <c r="T791" s="32"/>
      <c r="U791" s="10"/>
      <c r="V791" s="32"/>
      <c r="W791" s="10"/>
      <c r="X791" s="32"/>
      <c r="Y791" s="10"/>
      <c r="Z791" s="32"/>
      <c r="AA791" s="10"/>
      <c r="AB791" s="32"/>
      <c r="AC791" s="10"/>
      <c r="AD791" s="32"/>
      <c r="AE791" s="10"/>
      <c r="AF791" s="32"/>
      <c r="AG791" s="10"/>
      <c r="AH791" s="32"/>
      <c r="AI791" s="10"/>
      <c r="AJ791" s="32"/>
      <c r="AK791" s="10"/>
      <c r="AL791" s="32"/>
      <c r="AM791" s="10"/>
      <c r="AN791" s="32"/>
      <c r="AO791" s="10"/>
      <c r="AP791" s="32"/>
      <c r="AQ791" s="10"/>
      <c r="AR791" s="244"/>
      <c r="AS791" s="10"/>
      <c r="AT791" s="32"/>
      <c r="AU791" s="10"/>
      <c r="AV791" s="244"/>
      <c r="AW791" s="10"/>
      <c r="AX791" s="244"/>
      <c r="AY791" s="7"/>
      <c r="AZ791" s="249"/>
      <c r="BA791" s="10"/>
      <c r="BB791" s="244"/>
      <c r="BC791" s="7"/>
      <c r="BD791" s="249"/>
      <c r="BE791" s="7"/>
      <c r="BF791" s="249"/>
      <c r="BG791" s="7"/>
      <c r="BH791" s="8"/>
      <c r="BI791" s="7"/>
      <c r="BJ791" s="249"/>
      <c r="BK791" s="7"/>
      <c r="BL791" s="249"/>
      <c r="BM791" s="7"/>
      <c r="BN791" s="249"/>
      <c r="BO791" s="7"/>
      <c r="BP791" s="249"/>
      <c r="BQ791" s="7"/>
      <c r="BR791" s="8"/>
      <c r="BS791" s="7"/>
      <c r="BT791" s="8"/>
      <c r="BV791" s="41"/>
      <c r="BW791" s="41">
        <f t="shared" si="56"/>
        <v>0</v>
      </c>
      <c r="BX791">
        <f t="shared" si="55"/>
        <v>0</v>
      </c>
      <c r="BZ791" s="39"/>
    </row>
    <row r="792" spans="2:78">
      <c r="B792" s="6"/>
      <c r="C792" s="10"/>
      <c r="D792" s="32"/>
      <c r="E792" s="10"/>
      <c r="F792" s="32"/>
      <c r="G792" s="10"/>
      <c r="H792" s="32"/>
      <c r="I792" s="10"/>
      <c r="J792" s="32"/>
      <c r="K792" s="10"/>
      <c r="L792" s="32"/>
      <c r="M792" s="10"/>
      <c r="N792" s="32"/>
      <c r="O792" s="10"/>
      <c r="P792" s="32"/>
      <c r="Q792" s="10"/>
      <c r="R792" s="32"/>
      <c r="S792" s="10"/>
      <c r="T792" s="32"/>
      <c r="U792" s="10"/>
      <c r="V792" s="32"/>
      <c r="W792" s="10"/>
      <c r="X792" s="32"/>
      <c r="Y792" s="10"/>
      <c r="Z792" s="32"/>
      <c r="AA792" s="10"/>
      <c r="AB792" s="32"/>
      <c r="AC792" s="10"/>
      <c r="AD792" s="32"/>
      <c r="AE792" s="10"/>
      <c r="AF792" s="32"/>
      <c r="AG792" s="10"/>
      <c r="AH792" s="32"/>
      <c r="AI792" s="10"/>
      <c r="AJ792" s="32"/>
      <c r="AK792" s="10"/>
      <c r="AL792" s="32"/>
      <c r="AM792" s="10"/>
      <c r="AN792" s="32"/>
      <c r="AO792" s="10"/>
      <c r="AP792" s="32"/>
      <c r="AQ792" s="10"/>
      <c r="AR792" s="244"/>
      <c r="AS792" s="10"/>
      <c r="AT792" s="32"/>
      <c r="AU792" s="10"/>
      <c r="AV792" s="244"/>
      <c r="AW792" s="10"/>
      <c r="AX792" s="244"/>
      <c r="AY792" s="7"/>
      <c r="AZ792" s="249"/>
      <c r="BA792" s="10"/>
      <c r="BB792" s="244"/>
      <c r="BC792" s="7"/>
      <c r="BD792" s="249"/>
      <c r="BE792" s="7"/>
      <c r="BF792" s="249"/>
      <c r="BG792" s="7"/>
      <c r="BH792" s="8"/>
      <c r="BI792" s="7"/>
      <c r="BJ792" s="249"/>
      <c r="BK792" s="7"/>
      <c r="BL792" s="249"/>
      <c r="BM792" s="7"/>
      <c r="BN792" s="249"/>
      <c r="BO792" s="7"/>
      <c r="BP792" s="249"/>
      <c r="BQ792" s="7"/>
      <c r="BR792" s="8"/>
      <c r="BS792" s="7"/>
      <c r="BT792" s="8"/>
      <c r="BV792" s="41"/>
      <c r="BW792" s="41">
        <f t="shared" si="56"/>
        <v>0</v>
      </c>
      <c r="BX792">
        <f t="shared" si="55"/>
        <v>0</v>
      </c>
    </row>
    <row r="793" spans="2:78">
      <c r="B793" s="6"/>
      <c r="C793" s="10"/>
      <c r="D793" s="32"/>
      <c r="E793" s="10"/>
      <c r="F793" s="32"/>
      <c r="G793" s="10"/>
      <c r="H793" s="32"/>
      <c r="I793" s="10"/>
      <c r="J793" s="32"/>
      <c r="K793" s="10"/>
      <c r="L793" s="32"/>
      <c r="M793" s="10"/>
      <c r="N793" s="32"/>
      <c r="O793" s="10"/>
      <c r="P793" s="32"/>
      <c r="Q793" s="10"/>
      <c r="R793" s="32"/>
      <c r="S793" s="10"/>
      <c r="T793" s="32"/>
      <c r="U793" s="10"/>
      <c r="V793" s="32"/>
      <c r="W793" s="10"/>
      <c r="X793" s="32"/>
      <c r="Y793" s="10"/>
      <c r="Z793" s="32"/>
      <c r="AA793" s="10"/>
      <c r="AB793" s="32"/>
      <c r="AC793" s="10"/>
      <c r="AD793" s="32"/>
      <c r="AE793" s="10"/>
      <c r="AF793" s="32"/>
      <c r="AG793" s="10"/>
      <c r="AH793" s="32"/>
      <c r="AI793" s="10"/>
      <c r="AJ793" s="32"/>
      <c r="AK793" s="10"/>
      <c r="AL793" s="32"/>
      <c r="AM793" s="10"/>
      <c r="AN793" s="32"/>
      <c r="AO793" s="10"/>
      <c r="AP793" s="32"/>
      <c r="AQ793" s="10"/>
      <c r="AR793" s="244"/>
      <c r="AS793" s="10"/>
      <c r="AT793" s="32"/>
      <c r="AU793" s="10"/>
      <c r="AV793" s="244"/>
      <c r="AW793" s="10"/>
      <c r="AX793" s="244"/>
      <c r="AY793" s="7"/>
      <c r="AZ793" s="249"/>
      <c r="BA793" s="10"/>
      <c r="BB793" s="244"/>
      <c r="BC793" s="7"/>
      <c r="BD793" s="249"/>
      <c r="BE793" s="7"/>
      <c r="BF793" s="249"/>
      <c r="BG793" s="7"/>
      <c r="BH793" s="8"/>
      <c r="BI793" s="7"/>
      <c r="BJ793" s="249"/>
      <c r="BK793" s="7"/>
      <c r="BL793" s="249"/>
      <c r="BM793" s="7"/>
      <c r="BN793" s="249"/>
      <c r="BO793" s="7"/>
      <c r="BP793" s="249"/>
      <c r="BQ793" s="7"/>
      <c r="BR793" s="8"/>
      <c r="BS793" s="7"/>
      <c r="BT793" s="8"/>
      <c r="BV793" s="41"/>
      <c r="BW793" s="41">
        <f t="shared" si="56"/>
        <v>0</v>
      </c>
      <c r="BX793">
        <f t="shared" si="55"/>
        <v>0</v>
      </c>
    </row>
    <row r="794" spans="2:78">
      <c r="B794" s="6"/>
      <c r="C794" s="10"/>
      <c r="D794" s="32"/>
      <c r="E794" s="10"/>
      <c r="F794" s="32"/>
      <c r="G794" s="10"/>
      <c r="H794" s="32"/>
      <c r="I794" s="10"/>
      <c r="J794" s="32"/>
      <c r="K794" s="94"/>
      <c r="L794" s="32"/>
      <c r="M794" s="10"/>
      <c r="N794" s="32"/>
      <c r="O794" s="10"/>
      <c r="P794" s="32"/>
      <c r="Q794" s="10"/>
      <c r="R794" s="32"/>
      <c r="S794" s="10"/>
      <c r="T794" s="32"/>
      <c r="U794" s="10"/>
      <c r="V794" s="32"/>
      <c r="W794" s="10"/>
      <c r="X794" s="32"/>
      <c r="Y794" s="10"/>
      <c r="Z794" s="32"/>
      <c r="AA794" s="10"/>
      <c r="AB794" s="32"/>
      <c r="AC794" s="10"/>
      <c r="AD794" s="32"/>
      <c r="AE794" s="10"/>
      <c r="AF794" s="32"/>
      <c r="AG794" s="10"/>
      <c r="AH794" s="32"/>
      <c r="AI794" s="10"/>
      <c r="AJ794" s="32"/>
      <c r="AK794" s="10"/>
      <c r="AL794" s="32"/>
      <c r="AM794" s="10"/>
      <c r="AN794" s="32"/>
      <c r="AO794" s="10"/>
      <c r="AP794" s="32"/>
      <c r="AQ794" s="10"/>
      <c r="AR794" s="244"/>
      <c r="AS794" s="10"/>
      <c r="AT794" s="32"/>
      <c r="AU794" s="10"/>
      <c r="AV794" s="244"/>
      <c r="AW794" s="10"/>
      <c r="AX794" s="244"/>
      <c r="AY794" s="7"/>
      <c r="AZ794" s="249"/>
      <c r="BA794" s="10"/>
      <c r="BB794" s="244"/>
      <c r="BC794" s="7"/>
      <c r="BD794" s="249"/>
      <c r="BE794" s="7"/>
      <c r="BF794" s="249"/>
      <c r="BG794" s="7"/>
      <c r="BH794" s="8"/>
      <c r="BI794" s="7"/>
      <c r="BJ794" s="249"/>
      <c r="BK794" s="7"/>
      <c r="BL794" s="249"/>
      <c r="BM794" s="7"/>
      <c r="BN794" s="249"/>
      <c r="BO794" s="7"/>
      <c r="BP794" s="249"/>
      <c r="BQ794" s="7"/>
      <c r="BR794" s="8"/>
      <c r="BS794" s="7"/>
      <c r="BT794" s="8"/>
      <c r="BV794" s="41"/>
      <c r="BW794" s="41">
        <f t="shared" si="56"/>
        <v>0</v>
      </c>
      <c r="BX794">
        <f t="shared" si="55"/>
        <v>0</v>
      </c>
    </row>
    <row r="795" spans="2:78">
      <c r="B795" s="6"/>
      <c r="C795" s="10"/>
      <c r="D795" s="32"/>
      <c r="E795" s="10"/>
      <c r="F795" s="32"/>
      <c r="G795" s="10"/>
      <c r="H795" s="32"/>
      <c r="I795" s="10"/>
      <c r="J795" s="32"/>
      <c r="K795" s="94"/>
      <c r="L795" s="32"/>
      <c r="M795" s="10"/>
      <c r="N795" s="32"/>
      <c r="O795" s="10"/>
      <c r="P795" s="32"/>
      <c r="Q795" s="10"/>
      <c r="R795" s="32"/>
      <c r="S795" s="10"/>
      <c r="T795" s="32"/>
      <c r="U795" s="10"/>
      <c r="V795" s="32"/>
      <c r="W795" s="10"/>
      <c r="X795" s="32"/>
      <c r="Y795" s="10"/>
      <c r="Z795" s="32"/>
      <c r="AA795" s="10"/>
      <c r="AB795" s="32"/>
      <c r="AC795" s="10"/>
      <c r="AD795" s="32"/>
      <c r="AE795" s="10"/>
      <c r="AF795" s="32"/>
      <c r="AG795" s="10"/>
      <c r="AH795" s="32"/>
      <c r="AI795" s="10"/>
      <c r="AJ795" s="32"/>
      <c r="AK795" s="10"/>
      <c r="AL795" s="32"/>
      <c r="AM795" s="10"/>
      <c r="AN795" s="32"/>
      <c r="AO795" s="10"/>
      <c r="AP795" s="32"/>
      <c r="AQ795" s="10"/>
      <c r="AR795" s="244"/>
      <c r="AS795" s="10"/>
      <c r="AT795" s="32"/>
      <c r="AU795" s="10"/>
      <c r="AV795" s="244"/>
      <c r="AW795" s="10"/>
      <c r="AX795" s="244"/>
      <c r="AY795" s="7"/>
      <c r="AZ795" s="249"/>
      <c r="BA795" s="10"/>
      <c r="BB795" s="244"/>
      <c r="BC795" s="7"/>
      <c r="BD795" s="249"/>
      <c r="BE795" s="7"/>
      <c r="BF795" s="249"/>
      <c r="BG795" s="7"/>
      <c r="BH795" s="8"/>
      <c r="BI795" s="7"/>
      <c r="BJ795" s="249"/>
      <c r="BK795" s="7"/>
      <c r="BL795" s="249"/>
      <c r="BM795" s="7"/>
      <c r="BN795" s="249"/>
      <c r="BO795" s="7"/>
      <c r="BP795" s="249"/>
      <c r="BQ795" s="7"/>
      <c r="BR795" s="8"/>
      <c r="BS795" s="7"/>
      <c r="BT795" s="8"/>
      <c r="BV795" s="41"/>
      <c r="BW795" s="41">
        <f t="shared" si="56"/>
        <v>0</v>
      </c>
      <c r="BX795">
        <f t="shared" si="55"/>
        <v>0</v>
      </c>
      <c r="BZ795" s="39"/>
    </row>
    <row r="796" spans="2:78">
      <c r="B796" s="6"/>
      <c r="C796" s="10"/>
      <c r="D796" s="32"/>
      <c r="E796" s="10"/>
      <c r="F796" s="32"/>
      <c r="G796" s="10"/>
      <c r="H796" s="32"/>
      <c r="I796" s="10"/>
      <c r="J796" s="32"/>
      <c r="K796" s="94"/>
      <c r="L796" s="32"/>
      <c r="M796" s="10"/>
      <c r="N796" s="32"/>
      <c r="O796" s="10"/>
      <c r="P796" s="32"/>
      <c r="Q796" s="10"/>
      <c r="R796" s="32"/>
      <c r="S796" s="10"/>
      <c r="T796" s="32"/>
      <c r="U796" s="10"/>
      <c r="V796" s="32"/>
      <c r="W796" s="10"/>
      <c r="X796" s="32"/>
      <c r="Y796" s="10"/>
      <c r="Z796" s="32"/>
      <c r="AA796" s="10"/>
      <c r="AB796" s="32"/>
      <c r="AC796" s="10"/>
      <c r="AD796" s="32"/>
      <c r="AE796" s="10"/>
      <c r="AF796" s="32"/>
      <c r="AG796" s="10"/>
      <c r="AH796" s="32"/>
      <c r="AI796" s="10"/>
      <c r="AJ796" s="32"/>
      <c r="AK796" s="10"/>
      <c r="AL796" s="32"/>
      <c r="AM796" s="10"/>
      <c r="AN796" s="32"/>
      <c r="AO796" s="10"/>
      <c r="AP796" s="32"/>
      <c r="AQ796" s="10"/>
      <c r="AR796" s="244"/>
      <c r="AS796" s="10"/>
      <c r="AT796" s="32"/>
      <c r="AU796" s="10"/>
      <c r="AV796" s="244"/>
      <c r="AW796" s="10"/>
      <c r="AX796" s="244"/>
      <c r="AY796" s="7"/>
      <c r="AZ796" s="249"/>
      <c r="BA796" s="10"/>
      <c r="BB796" s="244"/>
      <c r="BC796" s="7"/>
      <c r="BD796" s="249"/>
      <c r="BE796" s="7"/>
      <c r="BF796" s="249"/>
      <c r="BG796" s="7"/>
      <c r="BH796" s="8"/>
      <c r="BI796" s="7"/>
      <c r="BJ796" s="249"/>
      <c r="BK796" s="7"/>
      <c r="BL796" s="249"/>
      <c r="BM796" s="7"/>
      <c r="BN796" s="249"/>
      <c r="BO796" s="7"/>
      <c r="BP796" s="249"/>
      <c r="BQ796" s="7"/>
      <c r="BR796" s="8"/>
      <c r="BS796" s="7"/>
      <c r="BT796" s="8"/>
      <c r="BV796" s="41"/>
      <c r="BW796" s="41">
        <f t="shared" si="56"/>
        <v>0</v>
      </c>
      <c r="BX796">
        <f t="shared" si="55"/>
        <v>0</v>
      </c>
      <c r="BZ796" s="39"/>
    </row>
    <row r="797" spans="2:78">
      <c r="B797" s="6"/>
      <c r="C797" s="10"/>
      <c r="D797" s="32"/>
      <c r="E797" s="10"/>
      <c r="F797" s="32"/>
      <c r="G797" s="10"/>
      <c r="H797" s="32"/>
      <c r="I797" s="10"/>
      <c r="J797" s="32"/>
      <c r="K797" s="94"/>
      <c r="L797" s="32"/>
      <c r="M797" s="242"/>
      <c r="N797" s="32"/>
      <c r="O797" s="10"/>
      <c r="P797" s="32"/>
      <c r="Q797" s="10"/>
      <c r="R797" s="32"/>
      <c r="S797" s="10"/>
      <c r="T797" s="32"/>
      <c r="U797" s="10"/>
      <c r="V797" s="32"/>
      <c r="W797" s="10"/>
      <c r="X797" s="32"/>
      <c r="Y797" s="10"/>
      <c r="Z797" s="32"/>
      <c r="AA797" s="10"/>
      <c r="AB797" s="32"/>
      <c r="AC797" s="10"/>
      <c r="AD797" s="32"/>
      <c r="AE797" s="10"/>
      <c r="AF797" s="32"/>
      <c r="AG797" s="10"/>
      <c r="AH797" s="32"/>
      <c r="AI797" s="10"/>
      <c r="AJ797" s="32"/>
      <c r="AK797" s="10"/>
      <c r="AL797" s="32"/>
      <c r="AM797" s="10"/>
      <c r="AN797" s="32"/>
      <c r="AO797" s="10"/>
      <c r="AP797" s="32"/>
      <c r="AQ797" s="10"/>
      <c r="AR797" s="244"/>
      <c r="AS797" s="10"/>
      <c r="AT797" s="32"/>
      <c r="AU797" s="10"/>
      <c r="AV797" s="244"/>
      <c r="AW797" s="10"/>
      <c r="AX797" s="244"/>
      <c r="AY797" s="7"/>
      <c r="AZ797" s="249"/>
      <c r="BA797" s="10"/>
      <c r="BB797" s="244"/>
      <c r="BC797" s="7"/>
      <c r="BD797" s="249"/>
      <c r="BE797" s="7"/>
      <c r="BF797" s="249"/>
      <c r="BG797" s="7"/>
      <c r="BH797" s="8"/>
      <c r="BI797" s="7"/>
      <c r="BJ797" s="249"/>
      <c r="BK797" s="7"/>
      <c r="BL797" s="249"/>
      <c r="BM797" s="7"/>
      <c r="BN797" s="249"/>
      <c r="BO797" s="7"/>
      <c r="BP797" s="249"/>
      <c r="BQ797" s="7"/>
      <c r="BR797" s="8"/>
      <c r="BS797" s="7"/>
      <c r="BT797" s="8"/>
      <c r="BV797" s="41"/>
      <c r="BW797" s="41">
        <f t="shared" si="56"/>
        <v>0</v>
      </c>
      <c r="BX797">
        <f t="shared" si="55"/>
        <v>0</v>
      </c>
    </row>
    <row r="798" spans="2:78">
      <c r="B798" s="6"/>
      <c r="C798" s="10"/>
      <c r="D798" s="32"/>
      <c r="E798" s="10"/>
      <c r="F798" s="32"/>
      <c r="G798" s="10"/>
      <c r="H798" s="32"/>
      <c r="I798" s="10"/>
      <c r="J798" s="32"/>
      <c r="K798" s="94"/>
      <c r="L798" s="32"/>
      <c r="M798" s="10"/>
      <c r="N798" s="32"/>
      <c r="O798" s="10"/>
      <c r="P798" s="32"/>
      <c r="Q798" s="10"/>
      <c r="R798" s="32"/>
      <c r="S798" s="10"/>
      <c r="T798" s="32"/>
      <c r="U798" s="10"/>
      <c r="V798" s="32"/>
      <c r="W798" s="10"/>
      <c r="X798" s="32"/>
      <c r="Y798" s="10"/>
      <c r="Z798" s="32"/>
      <c r="AA798" s="10"/>
      <c r="AB798" s="32"/>
      <c r="AC798" s="10"/>
      <c r="AD798" s="32"/>
      <c r="AE798" s="10"/>
      <c r="AF798" s="32"/>
      <c r="AG798" s="10"/>
      <c r="AH798" s="32"/>
      <c r="AI798" s="10"/>
      <c r="AJ798" s="32"/>
      <c r="AK798" s="10"/>
      <c r="AL798" s="32"/>
      <c r="AM798" s="10"/>
      <c r="AN798" s="32"/>
      <c r="AO798" s="10"/>
      <c r="AP798" s="32"/>
      <c r="AQ798" s="10"/>
      <c r="AR798" s="244"/>
      <c r="AS798" s="10"/>
      <c r="AT798" s="32"/>
      <c r="AU798" s="10"/>
      <c r="AV798" s="244"/>
      <c r="AW798" s="10"/>
      <c r="AX798" s="244"/>
      <c r="AY798" s="7"/>
      <c r="AZ798" s="249"/>
      <c r="BA798" s="10"/>
      <c r="BB798" s="244"/>
      <c r="BC798" s="7"/>
      <c r="BD798" s="249"/>
      <c r="BE798" s="7"/>
      <c r="BF798" s="249"/>
      <c r="BG798" s="7"/>
      <c r="BH798" s="8"/>
      <c r="BI798" s="7"/>
      <c r="BJ798" s="249"/>
      <c r="BK798" s="7"/>
      <c r="BL798" s="249"/>
      <c r="BM798" s="7"/>
      <c r="BN798" s="249"/>
      <c r="BO798" s="7"/>
      <c r="BP798" s="249"/>
      <c r="BQ798" s="7"/>
      <c r="BR798" s="8"/>
      <c r="BS798" s="7"/>
      <c r="BT798" s="8"/>
      <c r="BV798" s="41"/>
      <c r="BW798" s="41">
        <f t="shared" si="56"/>
        <v>0</v>
      </c>
      <c r="BX798">
        <f t="shared" si="55"/>
        <v>0</v>
      </c>
    </row>
    <row r="799" spans="2:78">
      <c r="B799" s="6"/>
      <c r="C799" s="10"/>
      <c r="D799" s="32"/>
      <c r="E799" s="10"/>
      <c r="F799" s="32"/>
      <c r="G799" s="10"/>
      <c r="H799" s="32"/>
      <c r="I799" s="10"/>
      <c r="J799" s="32"/>
      <c r="K799" s="94"/>
      <c r="L799" s="32"/>
      <c r="M799" s="10"/>
      <c r="N799" s="32"/>
      <c r="O799" s="10"/>
      <c r="P799" s="32"/>
      <c r="Q799" s="10"/>
      <c r="R799" s="32"/>
      <c r="S799" s="10"/>
      <c r="T799" s="32"/>
      <c r="U799" s="10"/>
      <c r="V799" s="32"/>
      <c r="W799" s="10"/>
      <c r="X799" s="32"/>
      <c r="Y799" s="10"/>
      <c r="Z799" s="32"/>
      <c r="AA799" s="10"/>
      <c r="AB799" s="32"/>
      <c r="AC799" s="10"/>
      <c r="AD799" s="32"/>
      <c r="AE799" s="10"/>
      <c r="AF799" s="32"/>
      <c r="AG799" s="10"/>
      <c r="AH799" s="32"/>
      <c r="AI799" s="10"/>
      <c r="AJ799" s="32"/>
      <c r="AK799" s="10"/>
      <c r="AL799" s="32"/>
      <c r="AM799" s="10"/>
      <c r="AN799" s="32"/>
      <c r="AO799" s="10"/>
      <c r="AP799" s="32"/>
      <c r="AQ799" s="10"/>
      <c r="AR799" s="244"/>
      <c r="AS799" s="10"/>
      <c r="AT799" s="32"/>
      <c r="AU799" s="10"/>
      <c r="AV799" s="244"/>
      <c r="AW799" s="10"/>
      <c r="AX799" s="244"/>
      <c r="AY799" s="7"/>
      <c r="AZ799" s="249"/>
      <c r="BA799" s="10"/>
      <c r="BB799" s="244"/>
      <c r="BC799" s="7"/>
      <c r="BD799" s="249"/>
      <c r="BE799" s="7"/>
      <c r="BF799" s="249"/>
      <c r="BG799" s="7"/>
      <c r="BH799" s="8"/>
      <c r="BI799" s="7"/>
      <c r="BJ799" s="249"/>
      <c r="BK799" s="7"/>
      <c r="BL799" s="249"/>
      <c r="BM799" s="7"/>
      <c r="BN799" s="249"/>
      <c r="BO799" s="7"/>
      <c r="BP799" s="249"/>
      <c r="BQ799" s="7"/>
      <c r="BR799" s="8"/>
      <c r="BS799" s="7"/>
      <c r="BT799" s="8"/>
      <c r="BV799" s="41"/>
      <c r="BW799" s="41">
        <f t="shared" si="56"/>
        <v>0</v>
      </c>
      <c r="BX799">
        <f t="shared" si="55"/>
        <v>0</v>
      </c>
      <c r="BZ799" s="39"/>
    </row>
    <row r="800" spans="2:78">
      <c r="B800" s="6"/>
      <c r="C800" s="10"/>
      <c r="D800" s="32"/>
      <c r="E800" s="10"/>
      <c r="F800" s="32"/>
      <c r="G800" s="10"/>
      <c r="H800" s="32"/>
      <c r="I800" s="10"/>
      <c r="J800" s="32"/>
      <c r="K800" s="94"/>
      <c r="L800" s="32"/>
      <c r="M800" s="10"/>
      <c r="N800" s="32"/>
      <c r="O800" s="10"/>
      <c r="P800" s="32"/>
      <c r="Q800" s="10"/>
      <c r="R800" s="32"/>
      <c r="S800" s="10"/>
      <c r="T800" s="32"/>
      <c r="U800" s="10"/>
      <c r="V800" s="32"/>
      <c r="W800" s="10"/>
      <c r="X800" s="32"/>
      <c r="Y800" s="10"/>
      <c r="Z800" s="32"/>
      <c r="AA800" s="10"/>
      <c r="AB800" s="32"/>
      <c r="AC800" s="10"/>
      <c r="AD800" s="32"/>
      <c r="AE800" s="10"/>
      <c r="AF800" s="32"/>
      <c r="AG800" s="10"/>
      <c r="AH800" s="32"/>
      <c r="AI800" s="10"/>
      <c r="AJ800" s="32"/>
      <c r="AK800" s="10"/>
      <c r="AL800" s="32"/>
      <c r="AM800" s="10"/>
      <c r="AN800" s="32"/>
      <c r="AO800" s="10"/>
      <c r="AP800" s="32"/>
      <c r="AQ800" s="10"/>
      <c r="AR800" s="244"/>
      <c r="AS800" s="10"/>
      <c r="AT800" s="32"/>
      <c r="AU800" s="10"/>
      <c r="AV800" s="244"/>
      <c r="AW800" s="10"/>
      <c r="AX800" s="244"/>
      <c r="AY800" s="7"/>
      <c r="AZ800" s="249"/>
      <c r="BA800" s="10"/>
      <c r="BB800" s="244"/>
      <c r="BC800" s="7"/>
      <c r="BD800" s="249"/>
      <c r="BE800" s="7"/>
      <c r="BF800" s="249"/>
      <c r="BG800" s="7"/>
      <c r="BH800" s="8"/>
      <c r="BI800" s="7"/>
      <c r="BJ800" s="249"/>
      <c r="BK800" s="7"/>
      <c r="BL800" s="249"/>
      <c r="BM800" s="7"/>
      <c r="BN800" s="249"/>
      <c r="BO800" s="7"/>
      <c r="BP800" s="249"/>
      <c r="BQ800" s="7"/>
      <c r="BR800" s="8"/>
      <c r="BS800" s="7"/>
      <c r="BT800" s="8"/>
      <c r="BV800" s="41"/>
      <c r="BW800" s="41">
        <f t="shared" si="56"/>
        <v>0</v>
      </c>
      <c r="BX800">
        <f t="shared" si="55"/>
        <v>0</v>
      </c>
      <c r="BZ800" s="39"/>
    </row>
    <row r="801" spans="2:78">
      <c r="B801" s="6"/>
      <c r="C801" s="10"/>
      <c r="D801" s="32"/>
      <c r="E801" s="10"/>
      <c r="F801" s="32"/>
      <c r="G801" s="10"/>
      <c r="H801" s="32"/>
      <c r="I801" s="10"/>
      <c r="J801" s="32"/>
      <c r="K801" s="94"/>
      <c r="L801" s="32"/>
      <c r="M801" s="10"/>
      <c r="N801" s="32"/>
      <c r="O801" s="10"/>
      <c r="P801" s="32"/>
      <c r="Q801" s="10"/>
      <c r="R801" s="32"/>
      <c r="S801" s="10"/>
      <c r="T801" s="32"/>
      <c r="U801" s="10"/>
      <c r="V801" s="32"/>
      <c r="W801" s="10"/>
      <c r="X801" s="32"/>
      <c r="Y801" s="10"/>
      <c r="Z801" s="32"/>
      <c r="AA801" s="10"/>
      <c r="AB801" s="32"/>
      <c r="AC801" s="10"/>
      <c r="AD801" s="32"/>
      <c r="AE801" s="10"/>
      <c r="AF801" s="32"/>
      <c r="AG801" s="10"/>
      <c r="AH801" s="32"/>
      <c r="AI801" s="10"/>
      <c r="AJ801" s="32"/>
      <c r="AK801" s="10"/>
      <c r="AL801" s="32"/>
      <c r="AM801" s="10"/>
      <c r="AN801" s="32"/>
      <c r="AO801" s="10"/>
      <c r="AP801" s="32"/>
      <c r="AQ801" s="10"/>
      <c r="AR801" s="244"/>
      <c r="AS801" s="10"/>
      <c r="AT801" s="32"/>
      <c r="AU801" s="10"/>
      <c r="AV801" s="244"/>
      <c r="AW801" s="10"/>
      <c r="AX801" s="244"/>
      <c r="AY801" s="7"/>
      <c r="AZ801" s="249"/>
      <c r="BA801" s="10"/>
      <c r="BB801" s="244"/>
      <c r="BC801" s="7"/>
      <c r="BD801" s="249"/>
      <c r="BE801" s="7"/>
      <c r="BF801" s="249"/>
      <c r="BG801" s="7"/>
      <c r="BH801" s="8"/>
      <c r="BI801" s="7"/>
      <c r="BJ801" s="249"/>
      <c r="BK801" s="7"/>
      <c r="BL801" s="249"/>
      <c r="BM801" s="7"/>
      <c r="BN801" s="249"/>
      <c r="BO801" s="7"/>
      <c r="BP801" s="249"/>
      <c r="BQ801" s="7"/>
      <c r="BR801" s="8"/>
      <c r="BS801" s="7"/>
      <c r="BT801" s="8"/>
      <c r="BV801" s="41"/>
      <c r="BW801" s="41">
        <f t="shared" si="56"/>
        <v>0</v>
      </c>
      <c r="BX801">
        <f t="shared" si="55"/>
        <v>0</v>
      </c>
      <c r="BZ801" s="39"/>
    </row>
    <row r="802" spans="2:78">
      <c r="B802" s="6"/>
      <c r="C802" s="10"/>
      <c r="D802" s="32"/>
      <c r="E802" s="10"/>
      <c r="F802" s="32"/>
      <c r="G802" s="10"/>
      <c r="H802" s="32"/>
      <c r="I802" s="10"/>
      <c r="J802" s="32"/>
      <c r="K802" s="94"/>
      <c r="L802" s="32"/>
      <c r="M802" s="10"/>
      <c r="N802" s="32"/>
      <c r="O802" s="10"/>
      <c r="P802" s="32"/>
      <c r="Q802" s="10"/>
      <c r="R802" s="32"/>
      <c r="S802" s="10"/>
      <c r="T802" s="32"/>
      <c r="U802" s="10"/>
      <c r="V802" s="32"/>
      <c r="W802" s="10"/>
      <c r="X802" s="32"/>
      <c r="Y802" s="10"/>
      <c r="Z802" s="32"/>
      <c r="AA802" s="10"/>
      <c r="AB802" s="32"/>
      <c r="AC802" s="10"/>
      <c r="AD802" s="32"/>
      <c r="AE802" s="10"/>
      <c r="AF802" s="32"/>
      <c r="AG802" s="10"/>
      <c r="AH802" s="32"/>
      <c r="AI802" s="10"/>
      <c r="AJ802" s="32"/>
      <c r="AK802" s="10"/>
      <c r="AL802" s="32"/>
      <c r="AM802" s="10"/>
      <c r="AN802" s="32"/>
      <c r="AO802" s="10"/>
      <c r="AP802" s="32"/>
      <c r="AQ802" s="10"/>
      <c r="AR802" s="244"/>
      <c r="AS802" s="10"/>
      <c r="AT802" s="32"/>
      <c r="AU802" s="10"/>
      <c r="AV802" s="244"/>
      <c r="AW802" s="10"/>
      <c r="AX802" s="244"/>
      <c r="AY802" s="7"/>
      <c r="AZ802" s="249"/>
      <c r="BA802" s="10"/>
      <c r="BB802" s="244"/>
      <c r="BC802" s="7"/>
      <c r="BD802" s="249"/>
      <c r="BE802" s="7"/>
      <c r="BF802" s="249"/>
      <c r="BG802" s="7"/>
      <c r="BH802" s="8"/>
      <c r="BI802" s="7"/>
      <c r="BJ802" s="249"/>
      <c r="BK802" s="7"/>
      <c r="BL802" s="249"/>
      <c r="BM802" s="7"/>
      <c r="BN802" s="249"/>
      <c r="BO802" s="7"/>
      <c r="BP802" s="249"/>
      <c r="BQ802" s="7"/>
      <c r="BR802" s="8"/>
      <c r="BS802" s="7"/>
      <c r="BT802" s="8"/>
      <c r="BV802" s="41"/>
      <c r="BW802" s="41">
        <f t="shared" si="56"/>
        <v>0</v>
      </c>
      <c r="BX802">
        <f t="shared" si="55"/>
        <v>0</v>
      </c>
      <c r="BZ802" s="39"/>
    </row>
    <row r="803" spans="2:78">
      <c r="B803" s="6"/>
      <c r="C803" s="10"/>
      <c r="D803" s="32"/>
      <c r="E803" s="10"/>
      <c r="F803" s="32"/>
      <c r="G803" s="10"/>
      <c r="H803" s="32"/>
      <c r="I803" s="10"/>
      <c r="J803" s="32"/>
      <c r="K803" s="94"/>
      <c r="L803" s="32"/>
      <c r="M803" s="10"/>
      <c r="N803" s="32"/>
      <c r="O803" s="10"/>
      <c r="P803" s="32"/>
      <c r="Q803" s="10"/>
      <c r="R803" s="32"/>
      <c r="S803" s="10"/>
      <c r="T803" s="32"/>
      <c r="U803" s="10"/>
      <c r="V803" s="32"/>
      <c r="W803" s="10"/>
      <c r="X803" s="32"/>
      <c r="Y803" s="10"/>
      <c r="Z803" s="32"/>
      <c r="AA803" s="10"/>
      <c r="AB803" s="32"/>
      <c r="AC803" s="10"/>
      <c r="AD803" s="32"/>
      <c r="AE803" s="10"/>
      <c r="AF803" s="32"/>
      <c r="AG803" s="10"/>
      <c r="AH803" s="32"/>
      <c r="AI803" s="10"/>
      <c r="AJ803" s="32"/>
      <c r="AK803" s="10"/>
      <c r="AL803" s="32"/>
      <c r="AM803" s="10"/>
      <c r="AN803" s="32"/>
      <c r="AO803" s="10"/>
      <c r="AP803" s="32"/>
      <c r="AQ803" s="10"/>
      <c r="AR803" s="244"/>
      <c r="AS803" s="10"/>
      <c r="AT803" s="32"/>
      <c r="AU803" s="10"/>
      <c r="AV803" s="244"/>
      <c r="AW803" s="10"/>
      <c r="AX803" s="244"/>
      <c r="AY803" s="7"/>
      <c r="AZ803" s="249"/>
      <c r="BA803" s="10"/>
      <c r="BB803" s="244"/>
      <c r="BC803" s="7"/>
      <c r="BD803" s="249"/>
      <c r="BE803" s="7"/>
      <c r="BF803" s="249"/>
      <c r="BG803" s="7"/>
      <c r="BH803" s="8"/>
      <c r="BI803" s="7"/>
      <c r="BJ803" s="249"/>
      <c r="BK803" s="7"/>
      <c r="BL803" s="249"/>
      <c r="BM803" s="7"/>
      <c r="BN803" s="249"/>
      <c r="BO803" s="7"/>
      <c r="BP803" s="249"/>
      <c r="BQ803" s="7"/>
      <c r="BR803" s="8"/>
      <c r="BS803" s="7"/>
      <c r="BT803" s="8"/>
      <c r="BV803" s="41"/>
      <c r="BW803" s="41">
        <f t="shared" si="56"/>
        <v>0</v>
      </c>
      <c r="BX803">
        <f t="shared" si="55"/>
        <v>0</v>
      </c>
      <c r="BZ803" s="39"/>
    </row>
    <row r="804" spans="2:78">
      <c r="B804" s="6"/>
      <c r="C804" s="10"/>
      <c r="D804" s="32"/>
      <c r="E804" s="10"/>
      <c r="F804" s="32"/>
      <c r="G804" s="10"/>
      <c r="H804" s="32"/>
      <c r="I804" s="10"/>
      <c r="J804" s="32"/>
      <c r="K804" s="94"/>
      <c r="L804" s="32"/>
      <c r="M804" s="10"/>
      <c r="N804" s="32"/>
      <c r="O804" s="10"/>
      <c r="P804" s="32"/>
      <c r="Q804" s="10"/>
      <c r="R804" s="32"/>
      <c r="S804" s="10"/>
      <c r="T804" s="32"/>
      <c r="U804" s="10"/>
      <c r="V804" s="32"/>
      <c r="W804" s="10"/>
      <c r="X804" s="32"/>
      <c r="Y804" s="10"/>
      <c r="Z804" s="32"/>
      <c r="AA804" s="10"/>
      <c r="AB804" s="32"/>
      <c r="AC804" s="10"/>
      <c r="AD804" s="32"/>
      <c r="AE804" s="10"/>
      <c r="AF804" s="32"/>
      <c r="AG804" s="10"/>
      <c r="AH804" s="32"/>
      <c r="AI804" s="10"/>
      <c r="AJ804" s="32"/>
      <c r="AK804" s="10"/>
      <c r="AL804" s="32"/>
      <c r="AM804" s="10"/>
      <c r="AN804" s="32"/>
      <c r="AO804" s="10"/>
      <c r="AP804" s="32"/>
      <c r="AQ804" s="10"/>
      <c r="AR804" s="244"/>
      <c r="AS804" s="10"/>
      <c r="AT804" s="32"/>
      <c r="AU804" s="10"/>
      <c r="AV804" s="244"/>
      <c r="AW804" s="10"/>
      <c r="AX804" s="244"/>
      <c r="AY804" s="7"/>
      <c r="AZ804" s="249"/>
      <c r="BA804" s="10"/>
      <c r="BB804" s="244"/>
      <c r="BC804" s="7"/>
      <c r="BD804" s="249"/>
      <c r="BE804" s="7"/>
      <c r="BF804" s="249"/>
      <c r="BG804" s="7"/>
      <c r="BH804" s="8"/>
      <c r="BI804" s="7"/>
      <c r="BJ804" s="249"/>
      <c r="BK804" s="7"/>
      <c r="BL804" s="249"/>
      <c r="BM804" s="7"/>
      <c r="BN804" s="249"/>
      <c r="BO804" s="7"/>
      <c r="BP804" s="249"/>
      <c r="BQ804" s="7"/>
      <c r="BR804" s="8"/>
      <c r="BS804" s="7"/>
      <c r="BT804" s="8"/>
      <c r="BV804" s="41"/>
      <c r="BW804" s="41">
        <f t="shared" si="56"/>
        <v>0</v>
      </c>
      <c r="BX804">
        <f t="shared" si="55"/>
        <v>0</v>
      </c>
      <c r="BZ804" s="39"/>
    </row>
    <row r="805" spans="2:78">
      <c r="B805" s="6"/>
      <c r="C805" s="10"/>
      <c r="D805" s="32"/>
      <c r="E805" s="10"/>
      <c r="F805" s="32"/>
      <c r="G805" s="10"/>
      <c r="H805" s="32"/>
      <c r="I805" s="10"/>
      <c r="J805" s="32"/>
      <c r="K805" s="94"/>
      <c r="L805" s="32"/>
      <c r="M805" s="10"/>
      <c r="N805" s="32"/>
      <c r="O805" s="10"/>
      <c r="P805" s="32"/>
      <c r="Q805" s="10"/>
      <c r="R805" s="32"/>
      <c r="S805" s="10"/>
      <c r="T805" s="32"/>
      <c r="U805" s="10"/>
      <c r="V805" s="32"/>
      <c r="W805" s="10"/>
      <c r="X805" s="32"/>
      <c r="Y805" s="10"/>
      <c r="Z805" s="32"/>
      <c r="AA805" s="10"/>
      <c r="AB805" s="32"/>
      <c r="AC805" s="10"/>
      <c r="AD805" s="32"/>
      <c r="AE805" s="10"/>
      <c r="AF805" s="32"/>
      <c r="AG805" s="10"/>
      <c r="AH805" s="32"/>
      <c r="AI805" s="10"/>
      <c r="AJ805" s="32"/>
      <c r="AK805" s="10"/>
      <c r="AL805" s="32"/>
      <c r="AM805" s="10"/>
      <c r="AN805" s="32"/>
      <c r="AO805" s="10"/>
      <c r="AP805" s="32"/>
      <c r="AQ805" s="10"/>
      <c r="AR805" s="244"/>
      <c r="AS805" s="10"/>
      <c r="AT805" s="32"/>
      <c r="AU805" s="10"/>
      <c r="AV805" s="244"/>
      <c r="AW805" s="10"/>
      <c r="AX805" s="244"/>
      <c r="AY805" s="7"/>
      <c r="AZ805" s="249"/>
      <c r="BA805" s="10"/>
      <c r="BB805" s="244"/>
      <c r="BC805" s="7"/>
      <c r="BD805" s="249"/>
      <c r="BE805" s="7"/>
      <c r="BF805" s="249"/>
      <c r="BG805" s="7"/>
      <c r="BH805" s="8"/>
      <c r="BI805" s="7"/>
      <c r="BJ805" s="249"/>
      <c r="BK805" s="7"/>
      <c r="BL805" s="249"/>
      <c r="BM805" s="7"/>
      <c r="BN805" s="249"/>
      <c r="BO805" s="7"/>
      <c r="BP805" s="249"/>
      <c r="BQ805" s="7"/>
      <c r="BR805" s="8"/>
      <c r="BS805" s="7"/>
      <c r="BT805" s="8"/>
      <c r="BV805" s="41"/>
      <c r="BW805" s="41">
        <f t="shared" si="56"/>
        <v>0</v>
      </c>
      <c r="BX805">
        <f t="shared" si="55"/>
        <v>0</v>
      </c>
      <c r="BZ805" s="39"/>
    </row>
    <row r="806" spans="2:78">
      <c r="B806" s="6"/>
      <c r="C806" s="10"/>
      <c r="D806" s="32"/>
      <c r="E806" s="10"/>
      <c r="F806" s="32"/>
      <c r="G806" s="10"/>
      <c r="H806" s="32"/>
      <c r="I806" s="10"/>
      <c r="J806" s="32"/>
      <c r="K806" s="94"/>
      <c r="L806" s="32"/>
      <c r="M806" s="10"/>
      <c r="N806" s="32"/>
      <c r="O806" s="10"/>
      <c r="P806" s="32"/>
      <c r="Q806" s="10"/>
      <c r="R806" s="32"/>
      <c r="S806" s="10"/>
      <c r="T806" s="32"/>
      <c r="U806" s="10"/>
      <c r="V806" s="32"/>
      <c r="W806" s="10"/>
      <c r="X806" s="32"/>
      <c r="Y806" s="10"/>
      <c r="Z806" s="32"/>
      <c r="AA806" s="10"/>
      <c r="AB806" s="32"/>
      <c r="AC806" s="10"/>
      <c r="AD806" s="32"/>
      <c r="AE806" s="10"/>
      <c r="AF806" s="32"/>
      <c r="AG806" s="10"/>
      <c r="AH806" s="32"/>
      <c r="AI806" s="10"/>
      <c r="AJ806" s="32"/>
      <c r="AK806" s="10"/>
      <c r="AL806" s="32"/>
      <c r="AM806" s="10"/>
      <c r="AN806" s="32"/>
      <c r="AO806" s="10"/>
      <c r="AP806" s="32"/>
      <c r="AQ806" s="10"/>
      <c r="AR806" s="244"/>
      <c r="AS806" s="10"/>
      <c r="AT806" s="32"/>
      <c r="AU806" s="10"/>
      <c r="AV806" s="244"/>
      <c r="AW806" s="10"/>
      <c r="AX806" s="244"/>
      <c r="AY806" s="7"/>
      <c r="AZ806" s="249"/>
      <c r="BA806" s="10"/>
      <c r="BB806" s="244"/>
      <c r="BC806" s="7"/>
      <c r="BD806" s="249"/>
      <c r="BE806" s="7"/>
      <c r="BF806" s="249"/>
      <c r="BG806" s="7"/>
      <c r="BH806" s="8"/>
      <c r="BI806" s="7"/>
      <c r="BJ806" s="249"/>
      <c r="BK806" s="7"/>
      <c r="BL806" s="249"/>
      <c r="BM806" s="7"/>
      <c r="BN806" s="249"/>
      <c r="BO806" s="7"/>
      <c r="BP806" s="249"/>
      <c r="BQ806" s="7"/>
      <c r="BR806" s="8"/>
      <c r="BS806" s="7"/>
      <c r="BT806" s="8"/>
      <c r="BV806" s="41"/>
      <c r="BW806" s="41">
        <f t="shared" si="56"/>
        <v>0</v>
      </c>
      <c r="BX806">
        <f t="shared" si="55"/>
        <v>0</v>
      </c>
      <c r="BZ806" s="39"/>
    </row>
    <row r="807" spans="2:78">
      <c r="B807" s="6"/>
      <c r="C807" s="10"/>
      <c r="D807" s="32"/>
      <c r="E807" s="10"/>
      <c r="F807" s="32"/>
      <c r="G807" s="10"/>
      <c r="H807" s="32"/>
      <c r="I807" s="10"/>
      <c r="J807" s="32"/>
      <c r="K807" s="94"/>
      <c r="L807" s="32"/>
      <c r="M807" s="10"/>
      <c r="N807" s="32"/>
      <c r="O807" s="10"/>
      <c r="P807" s="32"/>
      <c r="Q807" s="10"/>
      <c r="R807" s="32"/>
      <c r="S807" s="10"/>
      <c r="T807" s="32"/>
      <c r="U807" s="10"/>
      <c r="V807" s="32"/>
      <c r="W807" s="10"/>
      <c r="X807" s="32"/>
      <c r="Y807" s="10"/>
      <c r="Z807" s="32"/>
      <c r="AA807" s="10"/>
      <c r="AB807" s="32"/>
      <c r="AC807" s="10"/>
      <c r="AD807" s="32"/>
      <c r="AE807" s="10"/>
      <c r="AF807" s="32"/>
      <c r="AG807" s="10"/>
      <c r="AH807" s="32"/>
      <c r="AI807" s="10"/>
      <c r="AJ807" s="32"/>
      <c r="AK807" s="10"/>
      <c r="AL807" s="32"/>
      <c r="AM807" s="10"/>
      <c r="AN807" s="32"/>
      <c r="AO807" s="10"/>
      <c r="AP807" s="32"/>
      <c r="AQ807" s="10"/>
      <c r="AR807" s="244"/>
      <c r="AS807" s="10"/>
      <c r="AT807" s="32"/>
      <c r="AU807" s="10"/>
      <c r="AV807" s="244"/>
      <c r="AW807" s="10"/>
      <c r="AX807" s="244"/>
      <c r="AY807" s="7"/>
      <c r="AZ807" s="249"/>
      <c r="BA807" s="10"/>
      <c r="BB807" s="244"/>
      <c r="BC807" s="7"/>
      <c r="BD807" s="249"/>
      <c r="BE807" s="7"/>
      <c r="BF807" s="249"/>
      <c r="BG807" s="7"/>
      <c r="BH807" s="8"/>
      <c r="BI807" s="7"/>
      <c r="BJ807" s="249"/>
      <c r="BK807" s="7"/>
      <c r="BL807" s="249"/>
      <c r="BM807" s="7"/>
      <c r="BN807" s="249"/>
      <c r="BO807" s="7"/>
      <c r="BP807" s="249"/>
      <c r="BQ807" s="7"/>
      <c r="BR807" s="8"/>
      <c r="BS807" s="7"/>
      <c r="BT807" s="8"/>
      <c r="BV807" s="41"/>
      <c r="BW807" s="41">
        <f t="shared" si="56"/>
        <v>0</v>
      </c>
      <c r="BX807">
        <f t="shared" si="55"/>
        <v>0</v>
      </c>
      <c r="BZ807" s="39"/>
    </row>
    <row r="808" spans="2:78">
      <c r="B808" s="6"/>
      <c r="C808" s="10"/>
      <c r="D808" s="32"/>
      <c r="E808" s="10"/>
      <c r="F808" s="32"/>
      <c r="G808" s="10"/>
      <c r="H808" s="32"/>
      <c r="I808" s="10"/>
      <c r="J808" s="32"/>
      <c r="K808" s="94"/>
      <c r="L808" s="32"/>
      <c r="M808" s="10"/>
      <c r="N808" s="32"/>
      <c r="O808" s="10"/>
      <c r="P808" s="32"/>
      <c r="Q808" s="10"/>
      <c r="R808" s="32"/>
      <c r="S808" s="10"/>
      <c r="T808" s="32"/>
      <c r="U808" s="10"/>
      <c r="V808" s="32"/>
      <c r="W808" s="10"/>
      <c r="X808" s="32"/>
      <c r="Y808" s="10"/>
      <c r="Z808" s="32"/>
      <c r="AA808" s="10"/>
      <c r="AB808" s="32"/>
      <c r="AC808" s="10"/>
      <c r="AD808" s="32"/>
      <c r="AE808" s="10"/>
      <c r="AF808" s="32"/>
      <c r="AG808" s="10"/>
      <c r="AH808" s="32"/>
      <c r="AI808" s="10"/>
      <c r="AJ808" s="32"/>
      <c r="AK808" s="10"/>
      <c r="AL808" s="32"/>
      <c r="AM808" s="10"/>
      <c r="AN808" s="32"/>
      <c r="AO808" s="10"/>
      <c r="AP808" s="32"/>
      <c r="AQ808" s="10"/>
      <c r="AR808" s="244"/>
      <c r="AS808" s="10"/>
      <c r="AT808" s="32"/>
      <c r="AU808" s="10"/>
      <c r="AV808" s="244"/>
      <c r="AW808" s="10"/>
      <c r="AX808" s="244"/>
      <c r="AY808" s="7"/>
      <c r="AZ808" s="249"/>
      <c r="BA808" s="10"/>
      <c r="BB808" s="244"/>
      <c r="BC808" s="7"/>
      <c r="BD808" s="249"/>
      <c r="BE808" s="7"/>
      <c r="BF808" s="249"/>
      <c r="BG808" s="7"/>
      <c r="BH808" s="8"/>
      <c r="BI808" s="7"/>
      <c r="BJ808" s="249"/>
      <c r="BK808" s="7"/>
      <c r="BL808" s="249"/>
      <c r="BM808" s="7"/>
      <c r="BN808" s="249"/>
      <c r="BO808" s="7"/>
      <c r="BP808" s="249"/>
      <c r="BQ808" s="7"/>
      <c r="BR808" s="8"/>
      <c r="BS808" s="7"/>
      <c r="BT808" s="8"/>
      <c r="BV808" s="41"/>
      <c r="BW808" s="41">
        <f t="shared" si="56"/>
        <v>0</v>
      </c>
      <c r="BX808">
        <f t="shared" si="55"/>
        <v>0</v>
      </c>
      <c r="BZ808" s="39"/>
    </row>
    <row r="809" spans="2:78">
      <c r="B809" s="6"/>
      <c r="C809" s="10"/>
      <c r="D809" s="32"/>
      <c r="E809" s="10"/>
      <c r="F809" s="32"/>
      <c r="G809" s="10"/>
      <c r="H809" s="32"/>
      <c r="I809" s="10"/>
      <c r="J809" s="32"/>
      <c r="K809" s="94"/>
      <c r="L809" s="32"/>
      <c r="M809" s="10"/>
      <c r="N809" s="32"/>
      <c r="O809" s="10"/>
      <c r="P809" s="32"/>
      <c r="Q809" s="10"/>
      <c r="R809" s="32"/>
      <c r="S809" s="10"/>
      <c r="T809" s="32"/>
      <c r="U809" s="10"/>
      <c r="V809" s="32"/>
      <c r="W809" s="10"/>
      <c r="X809" s="32"/>
      <c r="Y809" s="10"/>
      <c r="Z809" s="32"/>
      <c r="AA809" s="10"/>
      <c r="AB809" s="32"/>
      <c r="AC809" s="10"/>
      <c r="AD809" s="32"/>
      <c r="AE809" s="10"/>
      <c r="AF809" s="32"/>
      <c r="AG809" s="10"/>
      <c r="AH809" s="32"/>
      <c r="AI809" s="10"/>
      <c r="AJ809" s="32"/>
      <c r="AK809" s="10"/>
      <c r="AL809" s="32"/>
      <c r="AM809" s="10"/>
      <c r="AN809" s="32"/>
      <c r="AO809" s="10"/>
      <c r="AP809" s="32"/>
      <c r="AQ809" s="10"/>
      <c r="AR809" s="244"/>
      <c r="AS809" s="10"/>
      <c r="AT809" s="32"/>
      <c r="AU809" s="10"/>
      <c r="AV809" s="244"/>
      <c r="AW809" s="10"/>
      <c r="AX809" s="244"/>
      <c r="AY809" s="7"/>
      <c r="AZ809" s="249"/>
      <c r="BA809" s="10"/>
      <c r="BB809" s="244"/>
      <c r="BC809" s="7"/>
      <c r="BD809" s="249"/>
      <c r="BE809" s="7"/>
      <c r="BF809" s="249"/>
      <c r="BG809" s="7"/>
      <c r="BH809" s="8"/>
      <c r="BI809" s="7"/>
      <c r="BJ809" s="249"/>
      <c r="BK809" s="7"/>
      <c r="BL809" s="249"/>
      <c r="BM809" s="7"/>
      <c r="BN809" s="249"/>
      <c r="BO809" s="7"/>
      <c r="BP809" s="249"/>
      <c r="BQ809" s="7"/>
      <c r="BR809" s="8"/>
      <c r="BS809" s="7"/>
      <c r="BT809" s="8"/>
      <c r="BV809" s="41"/>
      <c r="BW809" s="41">
        <f t="shared" si="56"/>
        <v>0</v>
      </c>
      <c r="BX809">
        <f t="shared" si="55"/>
        <v>0</v>
      </c>
      <c r="BZ809" s="39"/>
    </row>
    <row r="810" spans="2:78">
      <c r="B810" s="6"/>
      <c r="C810" s="10"/>
      <c r="D810" s="32"/>
      <c r="E810" s="10"/>
      <c r="F810" s="32"/>
      <c r="G810" s="10"/>
      <c r="H810" s="32"/>
      <c r="I810" s="10"/>
      <c r="J810" s="32"/>
      <c r="K810" s="94"/>
      <c r="L810" s="32"/>
      <c r="M810" s="10"/>
      <c r="N810" s="32"/>
      <c r="O810" s="10"/>
      <c r="P810" s="32"/>
      <c r="Q810" s="10"/>
      <c r="R810" s="32"/>
      <c r="S810" s="10"/>
      <c r="T810" s="32"/>
      <c r="U810" s="10"/>
      <c r="V810" s="32"/>
      <c r="W810" s="10"/>
      <c r="X810" s="32"/>
      <c r="Y810" s="10"/>
      <c r="Z810" s="32"/>
      <c r="AA810" s="10"/>
      <c r="AB810" s="32"/>
      <c r="AC810" s="10"/>
      <c r="AD810" s="32"/>
      <c r="AE810" s="10"/>
      <c r="AF810" s="32"/>
      <c r="AG810" s="10"/>
      <c r="AH810" s="32"/>
      <c r="AI810" s="10"/>
      <c r="AJ810" s="32"/>
      <c r="AK810" s="10"/>
      <c r="AL810" s="32"/>
      <c r="AM810" s="10"/>
      <c r="AN810" s="32"/>
      <c r="AO810" s="10"/>
      <c r="AP810" s="32"/>
      <c r="AQ810" s="10"/>
      <c r="AR810" s="244"/>
      <c r="AS810" s="10"/>
      <c r="AT810" s="32"/>
      <c r="AU810" s="10"/>
      <c r="AV810" s="244"/>
      <c r="AW810" s="10"/>
      <c r="AX810" s="244"/>
      <c r="AY810" s="7"/>
      <c r="AZ810" s="249"/>
      <c r="BA810" s="10"/>
      <c r="BB810" s="244"/>
      <c r="BC810" s="7"/>
      <c r="BD810" s="249"/>
      <c r="BE810" s="7"/>
      <c r="BF810" s="249"/>
      <c r="BG810" s="7"/>
      <c r="BH810" s="8"/>
      <c r="BI810" s="7"/>
      <c r="BJ810" s="249"/>
      <c r="BK810" s="7"/>
      <c r="BL810" s="249"/>
      <c r="BM810" s="7"/>
      <c r="BN810" s="249"/>
      <c r="BO810" s="7"/>
      <c r="BP810" s="249"/>
      <c r="BQ810" s="7"/>
      <c r="BR810" s="8"/>
      <c r="BS810" s="7"/>
      <c r="BT810" s="8"/>
      <c r="BU810" s="214"/>
      <c r="BV810" s="215"/>
      <c r="BW810" s="41">
        <f t="shared" si="56"/>
        <v>0</v>
      </c>
      <c r="BX810">
        <f t="shared" si="55"/>
        <v>0</v>
      </c>
      <c r="BZ810" s="39"/>
    </row>
    <row r="811" spans="2:78">
      <c r="B811" s="6"/>
      <c r="C811" s="10"/>
      <c r="D811" s="32"/>
      <c r="E811" s="10"/>
      <c r="F811" s="32"/>
      <c r="G811" s="10"/>
      <c r="H811" s="32"/>
      <c r="I811" s="10"/>
      <c r="J811" s="32"/>
      <c r="K811" s="94"/>
      <c r="L811" s="32"/>
      <c r="M811" s="10"/>
      <c r="N811" s="32"/>
      <c r="O811" s="10"/>
      <c r="P811" s="32"/>
      <c r="Q811" s="10"/>
      <c r="R811" s="32"/>
      <c r="S811" s="10"/>
      <c r="T811" s="32"/>
      <c r="U811" s="10"/>
      <c r="V811" s="32"/>
      <c r="W811" s="10"/>
      <c r="X811" s="32"/>
      <c r="Y811" s="10"/>
      <c r="Z811" s="32"/>
      <c r="AA811" s="10"/>
      <c r="AB811" s="32"/>
      <c r="AC811" s="10"/>
      <c r="AD811" s="32"/>
      <c r="AE811" s="10"/>
      <c r="AF811" s="32"/>
      <c r="AG811" s="10"/>
      <c r="AH811" s="32"/>
      <c r="AI811" s="10"/>
      <c r="AJ811" s="32"/>
      <c r="AK811" s="10"/>
      <c r="AL811" s="32"/>
      <c r="AM811" s="10"/>
      <c r="AN811" s="32"/>
      <c r="AO811" s="10"/>
      <c r="AP811" s="32"/>
      <c r="AQ811" s="10"/>
      <c r="AR811" s="244"/>
      <c r="AS811" s="10"/>
      <c r="AT811" s="32"/>
      <c r="AU811" s="10"/>
      <c r="AV811" s="244"/>
      <c r="AW811" s="10"/>
      <c r="AX811" s="244"/>
      <c r="AY811" s="7"/>
      <c r="AZ811" s="249"/>
      <c r="BA811" s="10"/>
      <c r="BB811" s="244"/>
      <c r="BC811" s="7"/>
      <c r="BD811" s="249"/>
      <c r="BE811" s="7"/>
      <c r="BF811" s="249"/>
      <c r="BG811" s="7"/>
      <c r="BH811" s="8"/>
      <c r="BI811" s="7"/>
      <c r="BJ811" s="249"/>
      <c r="BK811" s="7"/>
      <c r="BL811" s="249"/>
      <c r="BM811" s="7"/>
      <c r="BN811" s="249"/>
      <c r="BO811" s="7"/>
      <c r="BP811" s="249"/>
      <c r="BQ811" s="7"/>
      <c r="BR811" s="8"/>
      <c r="BS811" s="7"/>
      <c r="BT811" s="8"/>
      <c r="BV811" s="41"/>
      <c r="BW811" s="41">
        <f t="shared" si="56"/>
        <v>0</v>
      </c>
      <c r="BX811">
        <f t="shared" si="55"/>
        <v>0</v>
      </c>
      <c r="BZ811" s="39"/>
    </row>
    <row r="812" spans="2:78">
      <c r="B812" s="6"/>
      <c r="C812" s="10"/>
      <c r="D812" s="32"/>
      <c r="E812" s="10"/>
      <c r="F812" s="32"/>
      <c r="G812" s="10"/>
      <c r="H812" s="32"/>
      <c r="I812" s="10"/>
      <c r="J812" s="32"/>
      <c r="K812" s="94"/>
      <c r="L812" s="32"/>
      <c r="M812" s="10"/>
      <c r="N812" s="32"/>
      <c r="O812" s="10"/>
      <c r="P812" s="32"/>
      <c r="Q812" s="10"/>
      <c r="R812" s="32"/>
      <c r="S812" s="10"/>
      <c r="T812" s="32"/>
      <c r="U812" s="10"/>
      <c r="V812" s="32"/>
      <c r="W812" s="10"/>
      <c r="X812" s="32"/>
      <c r="Y812" s="10"/>
      <c r="Z812" s="32"/>
      <c r="AA812" s="10"/>
      <c r="AB812" s="32"/>
      <c r="AC812" s="10"/>
      <c r="AD812" s="32"/>
      <c r="AE812" s="10"/>
      <c r="AF812" s="32"/>
      <c r="AG812" s="10"/>
      <c r="AH812" s="32"/>
      <c r="AI812" s="10"/>
      <c r="AJ812" s="32"/>
      <c r="AK812" s="10"/>
      <c r="AL812" s="32"/>
      <c r="AM812" s="10"/>
      <c r="AN812" s="32"/>
      <c r="AO812" s="10"/>
      <c r="AP812" s="32"/>
      <c r="AQ812" s="10"/>
      <c r="AR812" s="244"/>
      <c r="AS812" s="10"/>
      <c r="AT812" s="32"/>
      <c r="AU812" s="10"/>
      <c r="AV812" s="244"/>
      <c r="AW812" s="10"/>
      <c r="AX812" s="244"/>
      <c r="AY812" s="7"/>
      <c r="AZ812" s="249"/>
      <c r="BA812" s="10"/>
      <c r="BB812" s="244"/>
      <c r="BC812" s="7"/>
      <c r="BD812" s="249"/>
      <c r="BE812" s="7"/>
      <c r="BF812" s="249"/>
      <c r="BG812" s="7"/>
      <c r="BH812" s="8"/>
      <c r="BI812" s="7"/>
      <c r="BJ812" s="249"/>
      <c r="BK812" s="7"/>
      <c r="BL812" s="249"/>
      <c r="BM812" s="7"/>
      <c r="BN812" s="249"/>
      <c r="BO812" s="7"/>
      <c r="BP812" s="249"/>
      <c r="BQ812" s="7"/>
      <c r="BR812" s="8"/>
      <c r="BS812" s="7"/>
      <c r="BT812" s="8"/>
      <c r="BV812" s="41"/>
      <c r="BW812" s="41">
        <f t="shared" si="56"/>
        <v>0</v>
      </c>
      <c r="BX812">
        <f t="shared" si="55"/>
        <v>0</v>
      </c>
      <c r="BZ812" s="39"/>
    </row>
    <row r="813" spans="2:78">
      <c r="B813" s="6"/>
      <c r="C813" s="10"/>
      <c r="D813" s="32"/>
      <c r="E813" s="10"/>
      <c r="F813" s="32"/>
      <c r="G813" s="10"/>
      <c r="H813" s="32"/>
      <c r="I813" s="10"/>
      <c r="J813" s="32"/>
      <c r="K813" s="94"/>
      <c r="L813" s="32"/>
      <c r="M813" s="10"/>
      <c r="N813" s="32"/>
      <c r="O813" s="10"/>
      <c r="P813" s="32"/>
      <c r="Q813" s="10"/>
      <c r="R813" s="32"/>
      <c r="S813" s="10"/>
      <c r="T813" s="32"/>
      <c r="U813" s="10"/>
      <c r="V813" s="32"/>
      <c r="W813" s="10"/>
      <c r="X813" s="32"/>
      <c r="Y813" s="10"/>
      <c r="Z813" s="32"/>
      <c r="AA813" s="10"/>
      <c r="AB813" s="32"/>
      <c r="AC813" s="10"/>
      <c r="AD813" s="32"/>
      <c r="AE813" s="10"/>
      <c r="AF813" s="32"/>
      <c r="AG813" s="10"/>
      <c r="AH813" s="32"/>
      <c r="AI813" s="10"/>
      <c r="AJ813" s="32"/>
      <c r="AK813" s="10"/>
      <c r="AL813" s="32"/>
      <c r="AM813" s="10"/>
      <c r="AN813" s="32"/>
      <c r="AO813" s="10"/>
      <c r="AP813" s="32"/>
      <c r="AQ813" s="10"/>
      <c r="AR813" s="244"/>
      <c r="AS813" s="10"/>
      <c r="AT813" s="32"/>
      <c r="AU813" s="10"/>
      <c r="AV813" s="244"/>
      <c r="AW813" s="10"/>
      <c r="AX813" s="244"/>
      <c r="AY813" s="7"/>
      <c r="AZ813" s="249"/>
      <c r="BA813" s="10"/>
      <c r="BB813" s="244"/>
      <c r="BC813" s="7"/>
      <c r="BD813" s="249"/>
      <c r="BE813" s="7"/>
      <c r="BF813" s="249"/>
      <c r="BG813" s="7"/>
      <c r="BH813" s="8"/>
      <c r="BI813" s="7"/>
      <c r="BJ813" s="249"/>
      <c r="BK813" s="7"/>
      <c r="BL813" s="249"/>
      <c r="BM813" s="7"/>
      <c r="BN813" s="249"/>
      <c r="BO813" s="7"/>
      <c r="BP813" s="249"/>
      <c r="BQ813" s="7"/>
      <c r="BR813" s="8"/>
      <c r="BS813" s="7"/>
      <c r="BT813" s="8"/>
      <c r="BV813" s="41"/>
      <c r="BW813" s="41">
        <f t="shared" si="56"/>
        <v>0</v>
      </c>
      <c r="BX813">
        <f t="shared" si="55"/>
        <v>0</v>
      </c>
      <c r="BZ813" s="39"/>
    </row>
    <row r="814" spans="2:78">
      <c r="B814" s="6"/>
      <c r="C814" s="10"/>
      <c r="D814" s="32"/>
      <c r="E814" s="10"/>
      <c r="F814" s="32"/>
      <c r="G814" s="10"/>
      <c r="H814" s="32"/>
      <c r="I814" s="10"/>
      <c r="J814" s="32"/>
      <c r="K814" s="94"/>
      <c r="L814" s="32"/>
      <c r="M814" s="10"/>
      <c r="N814" s="32"/>
      <c r="O814" s="10"/>
      <c r="P814" s="32"/>
      <c r="Q814" s="10"/>
      <c r="R814" s="32"/>
      <c r="S814" s="10"/>
      <c r="T814" s="32"/>
      <c r="U814" s="10"/>
      <c r="V814" s="32"/>
      <c r="W814" s="10"/>
      <c r="X814" s="32"/>
      <c r="Y814" s="10"/>
      <c r="Z814" s="32"/>
      <c r="AA814" s="10"/>
      <c r="AB814" s="32"/>
      <c r="AC814" s="10"/>
      <c r="AD814" s="32"/>
      <c r="AE814" s="10"/>
      <c r="AF814" s="253"/>
      <c r="AG814" s="10"/>
      <c r="AH814" s="32"/>
      <c r="AI814" s="10"/>
      <c r="AJ814" s="32"/>
      <c r="AK814" s="10"/>
      <c r="AL814" s="32"/>
      <c r="AM814" s="10"/>
      <c r="AN814" s="32"/>
      <c r="AO814" s="10"/>
      <c r="AP814" s="32"/>
      <c r="AQ814" s="10"/>
      <c r="AR814" s="244"/>
      <c r="AS814" s="10"/>
      <c r="AT814" s="32"/>
      <c r="AU814" s="10"/>
      <c r="AV814" s="244"/>
      <c r="AW814" s="10"/>
      <c r="AX814" s="244"/>
      <c r="AY814" s="7"/>
      <c r="AZ814" s="249"/>
      <c r="BA814" s="10"/>
      <c r="BB814" s="244"/>
      <c r="BC814" s="7"/>
      <c r="BD814" s="249"/>
      <c r="BE814" s="7"/>
      <c r="BF814" s="249"/>
      <c r="BG814" s="7"/>
      <c r="BH814" s="8"/>
      <c r="BI814" s="7"/>
      <c r="BJ814" s="249"/>
      <c r="BK814" s="7"/>
      <c r="BL814" s="249"/>
      <c r="BM814" s="7"/>
      <c r="BN814" s="249"/>
      <c r="BO814" s="7"/>
      <c r="BP814" s="249"/>
      <c r="BQ814" s="7"/>
      <c r="BR814" s="8"/>
      <c r="BS814" s="7"/>
      <c r="BT814" s="8"/>
      <c r="BV814" s="41"/>
      <c r="BW814" s="41">
        <f t="shared" si="56"/>
        <v>0</v>
      </c>
      <c r="BX814">
        <f t="shared" ref="BX814:BX865" si="57">COUNT(C814:BT814)/2</f>
        <v>0</v>
      </c>
      <c r="BZ814" s="39"/>
    </row>
    <row r="815" spans="2:78">
      <c r="B815" s="6"/>
      <c r="C815" s="10"/>
      <c r="D815" s="32"/>
      <c r="E815" s="10"/>
      <c r="F815" s="32"/>
      <c r="G815" s="10"/>
      <c r="H815" s="32"/>
      <c r="I815" s="10"/>
      <c r="J815" s="32"/>
      <c r="K815" s="94"/>
      <c r="L815" s="32"/>
      <c r="M815" s="10"/>
      <c r="N815" s="32"/>
      <c r="O815" s="10"/>
      <c r="P815" s="32"/>
      <c r="Q815" s="10"/>
      <c r="R815" s="32"/>
      <c r="S815" s="10"/>
      <c r="T815" s="32"/>
      <c r="U815" s="10"/>
      <c r="V815" s="32"/>
      <c r="W815" s="10"/>
      <c r="X815" s="32"/>
      <c r="Y815" s="10"/>
      <c r="Z815" s="32"/>
      <c r="AA815" s="10"/>
      <c r="AB815" s="32"/>
      <c r="AC815" s="10"/>
      <c r="AD815" s="32"/>
      <c r="AE815" s="10"/>
      <c r="AF815" s="32"/>
      <c r="AG815" s="10"/>
      <c r="AH815" s="32"/>
      <c r="AI815" s="10"/>
      <c r="AJ815" s="32"/>
      <c r="AK815" s="10"/>
      <c r="AL815" s="32"/>
      <c r="AM815" s="10"/>
      <c r="AN815" s="32"/>
      <c r="AO815" s="10"/>
      <c r="AP815" s="32"/>
      <c r="AQ815" s="10"/>
      <c r="AR815" s="244"/>
      <c r="AS815" s="10"/>
      <c r="AT815" s="32"/>
      <c r="AU815" s="10"/>
      <c r="AV815" s="244"/>
      <c r="AW815" s="10"/>
      <c r="AX815" s="244"/>
      <c r="AY815" s="7"/>
      <c r="AZ815" s="249"/>
      <c r="BA815" s="10"/>
      <c r="BB815" s="244"/>
      <c r="BC815" s="7"/>
      <c r="BD815" s="249"/>
      <c r="BE815" s="7"/>
      <c r="BF815" s="249"/>
      <c r="BG815" s="7"/>
      <c r="BH815" s="8"/>
      <c r="BI815" s="7"/>
      <c r="BJ815" s="249"/>
      <c r="BK815" s="7"/>
      <c r="BL815" s="249"/>
      <c r="BM815" s="7"/>
      <c r="BN815" s="249"/>
      <c r="BO815" s="7"/>
      <c r="BP815" s="249"/>
      <c r="BQ815" s="7"/>
      <c r="BR815" s="8"/>
      <c r="BS815" s="7"/>
      <c r="BT815" s="8"/>
      <c r="BV815" s="41"/>
      <c r="BW815" s="41">
        <f t="shared" si="56"/>
        <v>0</v>
      </c>
      <c r="BX815">
        <f t="shared" si="57"/>
        <v>0</v>
      </c>
      <c r="BZ815" s="39"/>
    </row>
    <row r="816" spans="2:78">
      <c r="B816" s="6"/>
      <c r="C816" s="10"/>
      <c r="D816" s="32"/>
      <c r="E816" s="10"/>
      <c r="F816" s="32"/>
      <c r="G816" s="10"/>
      <c r="H816" s="32"/>
      <c r="I816" s="10"/>
      <c r="J816" s="32"/>
      <c r="K816" s="10"/>
      <c r="L816" s="32"/>
      <c r="M816" s="10"/>
      <c r="N816" s="32"/>
      <c r="O816" s="10"/>
      <c r="P816" s="32"/>
      <c r="Q816" s="10"/>
      <c r="R816" s="32"/>
      <c r="S816" s="10"/>
      <c r="T816" s="32"/>
      <c r="U816" s="10"/>
      <c r="V816" s="32"/>
      <c r="W816" s="10"/>
      <c r="X816" s="32"/>
      <c r="Y816" s="10"/>
      <c r="Z816" s="32"/>
      <c r="AA816" s="10"/>
      <c r="AB816" s="32"/>
      <c r="AC816" s="10"/>
      <c r="AD816" s="32"/>
      <c r="AE816" s="10"/>
      <c r="AF816" s="32"/>
      <c r="AG816" s="10"/>
      <c r="AH816" s="32"/>
      <c r="AI816" s="10"/>
      <c r="AJ816" s="32"/>
      <c r="AK816" s="10"/>
      <c r="AL816" s="32"/>
      <c r="AM816" s="10"/>
      <c r="AN816" s="32"/>
      <c r="AO816" s="10"/>
      <c r="AP816" s="32"/>
      <c r="AQ816" s="10"/>
      <c r="AR816" s="244"/>
      <c r="AS816" s="10"/>
      <c r="AT816" s="32"/>
      <c r="AU816" s="10"/>
      <c r="AV816" s="244"/>
      <c r="AW816" s="10"/>
      <c r="AX816" s="244"/>
      <c r="AY816" s="7"/>
      <c r="AZ816" s="249"/>
      <c r="BA816" s="10"/>
      <c r="BB816" s="244"/>
      <c r="BC816" s="7"/>
      <c r="BD816" s="249"/>
      <c r="BE816" s="7"/>
      <c r="BF816" s="249"/>
      <c r="BG816" s="7"/>
      <c r="BH816" s="8"/>
      <c r="BI816" s="7"/>
      <c r="BJ816" s="249"/>
      <c r="BK816" s="7"/>
      <c r="BL816" s="249"/>
      <c r="BM816" s="7"/>
      <c r="BN816" s="249"/>
      <c r="BO816" s="7"/>
      <c r="BP816" s="249"/>
      <c r="BQ816" s="7"/>
      <c r="BR816" s="8"/>
      <c r="BS816" s="7"/>
      <c r="BT816" s="8"/>
      <c r="BV816" s="41"/>
      <c r="BW816" s="41">
        <f t="shared" si="56"/>
        <v>0</v>
      </c>
      <c r="BX816">
        <f t="shared" si="57"/>
        <v>0</v>
      </c>
    </row>
    <row r="817" spans="2:78">
      <c r="B817" s="6"/>
      <c r="C817" s="10"/>
      <c r="D817" s="32"/>
      <c r="E817" s="10"/>
      <c r="F817" s="32"/>
      <c r="G817" s="10"/>
      <c r="H817" s="32"/>
      <c r="I817" s="10"/>
      <c r="J817" s="32"/>
      <c r="K817" s="94"/>
      <c r="L817" s="32"/>
      <c r="M817" s="10"/>
      <c r="N817" s="32"/>
      <c r="O817" s="10"/>
      <c r="P817" s="32"/>
      <c r="Q817" s="10"/>
      <c r="R817" s="32"/>
      <c r="S817" s="10"/>
      <c r="T817" s="32"/>
      <c r="U817" s="10"/>
      <c r="V817" s="32"/>
      <c r="W817" s="10"/>
      <c r="X817" s="32"/>
      <c r="Y817" s="10"/>
      <c r="Z817" s="32"/>
      <c r="AA817" s="10"/>
      <c r="AB817" s="32"/>
      <c r="AC817" s="10"/>
      <c r="AD817" s="32"/>
      <c r="AE817" s="10"/>
      <c r="AF817" s="32"/>
      <c r="AG817" s="10"/>
      <c r="AH817" s="32"/>
      <c r="AI817" s="10"/>
      <c r="AJ817" s="32"/>
      <c r="AK817" s="10"/>
      <c r="AL817" s="32"/>
      <c r="AM817" s="10"/>
      <c r="AN817" s="32"/>
      <c r="AO817" s="10"/>
      <c r="AP817" s="32"/>
      <c r="AQ817" s="10"/>
      <c r="AR817" s="244"/>
      <c r="AS817" s="10"/>
      <c r="AT817" s="32"/>
      <c r="AU817" s="10"/>
      <c r="AV817" s="244"/>
      <c r="AW817" s="10"/>
      <c r="AX817" s="244"/>
      <c r="AY817" s="7"/>
      <c r="AZ817" s="249"/>
      <c r="BA817" s="10"/>
      <c r="BB817" s="244"/>
      <c r="BC817" s="7"/>
      <c r="BD817" s="249"/>
      <c r="BE817" s="7"/>
      <c r="BF817" s="249"/>
      <c r="BG817" s="7"/>
      <c r="BH817" s="8"/>
      <c r="BI817" s="7"/>
      <c r="BJ817" s="249"/>
      <c r="BK817" s="7"/>
      <c r="BL817" s="249"/>
      <c r="BM817" s="7"/>
      <c r="BN817" s="249"/>
      <c r="BO817" s="7"/>
      <c r="BP817" s="249"/>
      <c r="BQ817" s="7"/>
      <c r="BR817" s="8"/>
      <c r="BS817" s="7"/>
      <c r="BT817" s="8"/>
      <c r="BV817" s="41"/>
      <c r="BW817" s="41">
        <f t="shared" si="56"/>
        <v>0</v>
      </c>
      <c r="BX817">
        <f t="shared" si="57"/>
        <v>0</v>
      </c>
      <c r="BZ817" s="39"/>
    </row>
    <row r="818" spans="2:78">
      <c r="B818" s="6"/>
      <c r="C818" s="10"/>
      <c r="D818" s="32"/>
      <c r="E818" s="10"/>
      <c r="F818" s="32"/>
      <c r="G818" s="10"/>
      <c r="H818" s="32"/>
      <c r="I818" s="10"/>
      <c r="J818" s="32"/>
      <c r="K818" s="94"/>
      <c r="L818" s="32"/>
      <c r="M818" s="10"/>
      <c r="N818" s="32"/>
      <c r="O818" s="10"/>
      <c r="P818" s="32"/>
      <c r="Q818" s="10"/>
      <c r="R818" s="32"/>
      <c r="S818" s="10"/>
      <c r="T818" s="32"/>
      <c r="U818" s="10"/>
      <c r="V818" s="32"/>
      <c r="W818" s="10"/>
      <c r="X818" s="32"/>
      <c r="Y818" s="10"/>
      <c r="Z818" s="32"/>
      <c r="AA818" s="10"/>
      <c r="AB818" s="32"/>
      <c r="AC818" s="10"/>
      <c r="AD818" s="32"/>
      <c r="AE818" s="10"/>
      <c r="AF818" s="32"/>
      <c r="AG818" s="10"/>
      <c r="AH818" s="32"/>
      <c r="AI818" s="10"/>
      <c r="AJ818" s="32"/>
      <c r="AK818" s="10"/>
      <c r="AL818" s="32"/>
      <c r="AM818" s="10"/>
      <c r="AN818" s="32"/>
      <c r="AO818" s="10"/>
      <c r="AP818" s="32"/>
      <c r="AQ818" s="10"/>
      <c r="AR818" s="244"/>
      <c r="AS818" s="10"/>
      <c r="AT818" s="32"/>
      <c r="AU818" s="10"/>
      <c r="AV818" s="244"/>
      <c r="AW818" s="10"/>
      <c r="AX818" s="244"/>
      <c r="AY818" s="7"/>
      <c r="AZ818" s="249"/>
      <c r="BA818" s="10"/>
      <c r="BB818" s="244"/>
      <c r="BC818" s="7"/>
      <c r="BD818" s="249"/>
      <c r="BE818" s="7"/>
      <c r="BF818" s="249"/>
      <c r="BG818" s="7"/>
      <c r="BH818" s="8"/>
      <c r="BI818" s="7"/>
      <c r="BJ818" s="249"/>
      <c r="BK818" s="7"/>
      <c r="BL818" s="249"/>
      <c r="BM818" s="7"/>
      <c r="BN818" s="249"/>
      <c r="BO818" s="7"/>
      <c r="BP818" s="249"/>
      <c r="BQ818" s="7"/>
      <c r="BR818" s="8"/>
      <c r="BS818" s="7"/>
      <c r="BT818" s="8"/>
      <c r="BV818" s="41"/>
      <c r="BW818" s="41">
        <f t="shared" si="56"/>
        <v>0</v>
      </c>
      <c r="BX818">
        <f t="shared" si="57"/>
        <v>0</v>
      </c>
      <c r="BZ818" s="39"/>
    </row>
    <row r="819" spans="2:78">
      <c r="B819" s="6"/>
      <c r="C819" s="10"/>
      <c r="D819" s="32"/>
      <c r="E819" s="10"/>
      <c r="F819" s="32"/>
      <c r="G819" s="10"/>
      <c r="H819" s="32"/>
      <c r="I819" s="10"/>
      <c r="J819" s="32"/>
      <c r="K819" s="94"/>
      <c r="L819" s="32"/>
      <c r="M819" s="10"/>
      <c r="N819" s="32"/>
      <c r="O819" s="10"/>
      <c r="P819" s="32"/>
      <c r="Q819" s="10"/>
      <c r="R819" s="32"/>
      <c r="S819" s="10"/>
      <c r="T819" s="32"/>
      <c r="U819" s="10"/>
      <c r="V819" s="32"/>
      <c r="W819" s="10"/>
      <c r="X819" s="32"/>
      <c r="Y819" s="10"/>
      <c r="Z819" s="32"/>
      <c r="AA819" s="10"/>
      <c r="AB819" s="32"/>
      <c r="AC819" s="10"/>
      <c r="AD819" s="32"/>
      <c r="AE819" s="10"/>
      <c r="AF819" s="32"/>
      <c r="AG819" s="10"/>
      <c r="AH819" s="32"/>
      <c r="AI819" s="10"/>
      <c r="AJ819" s="32"/>
      <c r="AK819" s="10"/>
      <c r="AL819" s="32"/>
      <c r="AM819" s="10"/>
      <c r="AN819" s="32"/>
      <c r="AO819" s="10"/>
      <c r="AP819" s="32"/>
      <c r="AQ819" s="10"/>
      <c r="AR819" s="244"/>
      <c r="AS819" s="10"/>
      <c r="AT819" s="32"/>
      <c r="AU819" s="10"/>
      <c r="AV819" s="244"/>
      <c r="AW819" s="10"/>
      <c r="AX819" s="244"/>
      <c r="AY819" s="7"/>
      <c r="AZ819" s="249"/>
      <c r="BA819" s="10"/>
      <c r="BB819" s="244"/>
      <c r="BC819" s="7"/>
      <c r="BD819" s="249"/>
      <c r="BE819" s="7"/>
      <c r="BF819" s="249"/>
      <c r="BG819" s="7"/>
      <c r="BH819" s="8"/>
      <c r="BI819" s="7"/>
      <c r="BJ819" s="249"/>
      <c r="BK819" s="7"/>
      <c r="BL819" s="249"/>
      <c r="BM819" s="7"/>
      <c r="BN819" s="249"/>
      <c r="BO819" s="7"/>
      <c r="BP819" s="249"/>
      <c r="BQ819" s="7"/>
      <c r="BR819" s="8"/>
      <c r="BS819" s="7"/>
      <c r="BT819" s="8"/>
      <c r="BV819" s="41"/>
      <c r="BW819" s="41">
        <f t="shared" si="56"/>
        <v>0</v>
      </c>
      <c r="BX819">
        <f t="shared" si="57"/>
        <v>0</v>
      </c>
      <c r="BZ819" s="39"/>
    </row>
    <row r="820" spans="2:78">
      <c r="B820" s="6"/>
      <c r="C820" s="10"/>
      <c r="D820" s="32"/>
      <c r="E820" s="10"/>
      <c r="F820" s="32"/>
      <c r="G820" s="10"/>
      <c r="H820" s="32"/>
      <c r="I820" s="10"/>
      <c r="J820" s="32"/>
      <c r="K820" s="10"/>
      <c r="L820" s="32"/>
      <c r="M820" s="10"/>
      <c r="N820" s="32"/>
      <c r="O820" s="10"/>
      <c r="P820" s="32"/>
      <c r="Q820" s="10"/>
      <c r="R820" s="32"/>
      <c r="S820" s="10"/>
      <c r="T820" s="32"/>
      <c r="U820" s="10"/>
      <c r="V820" s="32"/>
      <c r="W820" s="10"/>
      <c r="X820" s="32"/>
      <c r="Y820" s="10"/>
      <c r="Z820" s="32"/>
      <c r="AA820" s="10"/>
      <c r="AB820" s="32"/>
      <c r="AC820" s="10"/>
      <c r="AD820" s="32"/>
      <c r="AE820" s="10"/>
      <c r="AF820" s="32"/>
      <c r="AG820" s="10"/>
      <c r="AH820" s="32"/>
      <c r="AI820" s="10"/>
      <c r="AJ820" s="32"/>
      <c r="AK820" s="10"/>
      <c r="AL820" s="32"/>
      <c r="AM820" s="10"/>
      <c r="AN820" s="32"/>
      <c r="AO820" s="10"/>
      <c r="AP820" s="32"/>
      <c r="AQ820" s="10"/>
      <c r="AR820" s="32"/>
      <c r="AS820" s="10"/>
      <c r="AT820" s="32"/>
      <c r="AU820" s="10"/>
      <c r="AV820" s="32"/>
      <c r="AW820" s="10"/>
      <c r="AX820" s="32"/>
      <c r="AY820" s="7"/>
      <c r="AZ820" s="249"/>
      <c r="BA820" s="10"/>
      <c r="BB820" s="32"/>
      <c r="BC820" s="7"/>
      <c r="BD820" s="249"/>
      <c r="BE820" s="7"/>
      <c r="BF820" s="249"/>
      <c r="BG820" s="10"/>
      <c r="BH820" s="32"/>
      <c r="BI820" s="7"/>
      <c r="BJ820" s="249"/>
      <c r="BK820" s="7"/>
      <c r="BL820" s="249"/>
      <c r="BM820" s="7"/>
      <c r="BN820" s="249"/>
      <c r="BO820" s="7"/>
      <c r="BP820" s="249"/>
      <c r="BQ820" s="10"/>
      <c r="BR820" s="32"/>
      <c r="BS820" s="10"/>
      <c r="BT820" s="32"/>
      <c r="BV820" s="41"/>
      <c r="BW820" s="41">
        <f t="shared" si="56"/>
        <v>0</v>
      </c>
      <c r="BX820">
        <f t="shared" si="57"/>
        <v>0</v>
      </c>
    </row>
    <row r="821" spans="2:78">
      <c r="B821" s="6"/>
      <c r="C821" s="10"/>
      <c r="D821" s="32"/>
      <c r="E821" s="10"/>
      <c r="F821" s="32"/>
      <c r="G821" s="10"/>
      <c r="H821" s="32"/>
      <c r="I821" s="10"/>
      <c r="J821" s="32"/>
      <c r="K821" s="94"/>
      <c r="L821" s="32"/>
      <c r="M821" s="10"/>
      <c r="N821" s="32"/>
      <c r="O821" s="10"/>
      <c r="P821" s="32"/>
      <c r="Q821" s="10"/>
      <c r="R821" s="32"/>
      <c r="S821" s="10"/>
      <c r="T821" s="32"/>
      <c r="U821" s="10"/>
      <c r="V821" s="32"/>
      <c r="W821" s="10"/>
      <c r="X821" s="32"/>
      <c r="Y821" s="10"/>
      <c r="Z821" s="32"/>
      <c r="AA821" s="10"/>
      <c r="AB821" s="32"/>
      <c r="AC821" s="10"/>
      <c r="AD821" s="32"/>
      <c r="AE821" s="10"/>
      <c r="AF821" s="32"/>
      <c r="AG821" s="10"/>
      <c r="AH821" s="32"/>
      <c r="AI821" s="10"/>
      <c r="AJ821" s="32"/>
      <c r="AK821" s="10"/>
      <c r="AL821" s="32"/>
      <c r="AM821" s="10"/>
      <c r="AN821" s="32"/>
      <c r="AO821" s="10"/>
      <c r="AP821" s="32"/>
      <c r="AQ821" s="10"/>
      <c r="AR821" s="244"/>
      <c r="AS821" s="10"/>
      <c r="AT821" s="32"/>
      <c r="AU821" s="10"/>
      <c r="AV821" s="244"/>
      <c r="AW821" s="10"/>
      <c r="AX821" s="244"/>
      <c r="AY821" s="7"/>
      <c r="AZ821" s="249"/>
      <c r="BA821" s="10"/>
      <c r="BB821" s="244"/>
      <c r="BC821" s="7"/>
      <c r="BD821" s="249"/>
      <c r="BE821" s="7"/>
      <c r="BF821" s="249"/>
      <c r="BG821" s="7"/>
      <c r="BH821" s="8"/>
      <c r="BI821" s="7"/>
      <c r="BJ821" s="249"/>
      <c r="BK821" s="7"/>
      <c r="BL821" s="249"/>
      <c r="BM821" s="7"/>
      <c r="BN821" s="249"/>
      <c r="BO821" s="7"/>
      <c r="BP821" s="249"/>
      <c r="BQ821" s="7"/>
      <c r="BR821" s="8"/>
      <c r="BS821" s="7"/>
      <c r="BT821" s="8"/>
      <c r="BV821" s="41"/>
      <c r="BW821" s="41">
        <f t="shared" si="56"/>
        <v>0</v>
      </c>
      <c r="BX821">
        <f t="shared" si="57"/>
        <v>0</v>
      </c>
      <c r="BZ821" s="39"/>
    </row>
    <row r="822" spans="2:78">
      <c r="B822" s="6"/>
      <c r="C822" s="10"/>
      <c r="D822" s="32"/>
      <c r="E822" s="10"/>
      <c r="F822" s="32"/>
      <c r="G822" s="10"/>
      <c r="H822" s="32"/>
      <c r="I822" s="10"/>
      <c r="J822" s="32"/>
      <c r="K822" s="94"/>
      <c r="L822" s="32"/>
      <c r="M822" s="10"/>
      <c r="N822" s="32"/>
      <c r="O822" s="10"/>
      <c r="P822" s="32"/>
      <c r="Q822" s="10"/>
      <c r="R822" s="32"/>
      <c r="S822" s="10"/>
      <c r="T822" s="32"/>
      <c r="U822" s="10"/>
      <c r="V822" s="32"/>
      <c r="W822" s="10"/>
      <c r="X822" s="32"/>
      <c r="Y822" s="10"/>
      <c r="Z822" s="32"/>
      <c r="AA822" s="10"/>
      <c r="AB822" s="32"/>
      <c r="AC822" s="10"/>
      <c r="AD822" s="32"/>
      <c r="AE822" s="10"/>
      <c r="AF822" s="32"/>
      <c r="AG822" s="10"/>
      <c r="AH822" s="32"/>
      <c r="AI822" s="10"/>
      <c r="AJ822" s="32"/>
      <c r="AK822" s="10"/>
      <c r="AL822" s="32"/>
      <c r="AM822" s="10"/>
      <c r="AN822" s="32"/>
      <c r="AO822" s="10"/>
      <c r="AP822" s="32"/>
      <c r="AQ822" s="10"/>
      <c r="AR822" s="244"/>
      <c r="AS822" s="10"/>
      <c r="AT822" s="32"/>
      <c r="AU822" s="10"/>
      <c r="AV822" s="244"/>
      <c r="AW822" s="10"/>
      <c r="AX822" s="244"/>
      <c r="AY822" s="7"/>
      <c r="AZ822" s="249"/>
      <c r="BA822" s="10"/>
      <c r="BB822" s="244"/>
      <c r="BC822" s="7"/>
      <c r="BD822" s="249"/>
      <c r="BE822" s="7"/>
      <c r="BF822" s="249"/>
      <c r="BG822" s="7"/>
      <c r="BH822" s="8"/>
      <c r="BI822" s="7"/>
      <c r="BJ822" s="249"/>
      <c r="BK822" s="7"/>
      <c r="BL822" s="249"/>
      <c r="BM822" s="7"/>
      <c r="BN822" s="249"/>
      <c r="BO822" s="7"/>
      <c r="BP822" s="249"/>
      <c r="BQ822" s="7"/>
      <c r="BR822" s="8"/>
      <c r="BS822" s="7"/>
      <c r="BT822" s="8"/>
      <c r="BV822" s="41"/>
      <c r="BW822" s="41">
        <f t="shared" si="56"/>
        <v>0</v>
      </c>
      <c r="BX822">
        <f t="shared" si="57"/>
        <v>0</v>
      </c>
      <c r="BZ822" s="39"/>
    </row>
    <row r="823" spans="2:78">
      <c r="B823" s="6"/>
      <c r="C823" s="10"/>
      <c r="D823" s="32"/>
      <c r="E823" s="10"/>
      <c r="F823" s="32"/>
      <c r="G823" s="10"/>
      <c r="H823" s="32"/>
      <c r="I823" s="10"/>
      <c r="J823" s="32"/>
      <c r="K823" s="94"/>
      <c r="L823" s="32"/>
      <c r="M823" s="10"/>
      <c r="N823" s="32"/>
      <c r="O823" s="10"/>
      <c r="P823" s="32"/>
      <c r="Q823" s="10"/>
      <c r="R823" s="32"/>
      <c r="S823" s="10"/>
      <c r="T823" s="32"/>
      <c r="U823" s="10"/>
      <c r="V823" s="32"/>
      <c r="W823" s="10"/>
      <c r="X823" s="32"/>
      <c r="Y823" s="10"/>
      <c r="Z823" s="32"/>
      <c r="AA823" s="10"/>
      <c r="AB823" s="32"/>
      <c r="AC823" s="10"/>
      <c r="AD823" s="32"/>
      <c r="AE823" s="10"/>
      <c r="AF823" s="32"/>
      <c r="AG823" s="10"/>
      <c r="AH823" s="32"/>
      <c r="AI823" s="10"/>
      <c r="AJ823" s="32"/>
      <c r="AK823" s="10"/>
      <c r="AL823" s="32"/>
      <c r="AM823" s="10"/>
      <c r="AN823" s="32"/>
      <c r="AO823" s="10"/>
      <c r="AP823" s="32"/>
      <c r="AQ823" s="10"/>
      <c r="AR823" s="244"/>
      <c r="AS823" s="10"/>
      <c r="AT823" s="32"/>
      <c r="AU823" s="10"/>
      <c r="AV823" s="244"/>
      <c r="AW823" s="10"/>
      <c r="AX823" s="244"/>
      <c r="AY823" s="7"/>
      <c r="AZ823" s="249"/>
      <c r="BA823" s="10"/>
      <c r="BB823" s="244"/>
      <c r="BC823" s="7"/>
      <c r="BD823" s="249"/>
      <c r="BE823" s="7"/>
      <c r="BF823" s="249"/>
      <c r="BG823" s="7"/>
      <c r="BH823" s="8"/>
      <c r="BI823" s="7"/>
      <c r="BJ823" s="249"/>
      <c r="BK823" s="7"/>
      <c r="BL823" s="249"/>
      <c r="BM823" s="7"/>
      <c r="BN823" s="249"/>
      <c r="BO823" s="7"/>
      <c r="BP823" s="249"/>
      <c r="BQ823" s="7"/>
      <c r="BR823" s="8"/>
      <c r="BS823" s="7"/>
      <c r="BT823" s="8"/>
      <c r="BV823" s="41"/>
      <c r="BW823" s="41">
        <f t="shared" si="56"/>
        <v>0</v>
      </c>
      <c r="BX823">
        <f t="shared" si="57"/>
        <v>0</v>
      </c>
      <c r="BZ823" s="39"/>
    </row>
    <row r="824" spans="2:78">
      <c r="B824" s="6"/>
      <c r="C824" s="10"/>
      <c r="D824" s="32"/>
      <c r="E824" s="10"/>
      <c r="F824" s="32"/>
      <c r="G824" s="10"/>
      <c r="H824" s="32"/>
      <c r="I824" s="10"/>
      <c r="J824" s="32"/>
      <c r="K824" s="94"/>
      <c r="L824" s="32"/>
      <c r="M824" s="10"/>
      <c r="N824" s="32"/>
      <c r="O824" s="10"/>
      <c r="P824" s="32"/>
      <c r="Q824" s="10"/>
      <c r="R824" s="32"/>
      <c r="S824" s="10"/>
      <c r="T824" s="32"/>
      <c r="U824" s="10"/>
      <c r="V824" s="32"/>
      <c r="W824" s="10"/>
      <c r="X824" s="32"/>
      <c r="Y824" s="10"/>
      <c r="Z824" s="32"/>
      <c r="AA824" s="10"/>
      <c r="AB824" s="32"/>
      <c r="AC824" s="10"/>
      <c r="AD824" s="32"/>
      <c r="AE824" s="10"/>
      <c r="AF824" s="32"/>
      <c r="AG824" s="10"/>
      <c r="AH824" s="32"/>
      <c r="AI824" s="10"/>
      <c r="AJ824" s="32"/>
      <c r="AK824" s="10"/>
      <c r="AL824" s="32"/>
      <c r="AM824" s="10"/>
      <c r="AN824" s="32"/>
      <c r="AO824" s="10"/>
      <c r="AP824" s="32"/>
      <c r="AQ824" s="10"/>
      <c r="AR824" s="244"/>
      <c r="AS824" s="10"/>
      <c r="AT824" s="32"/>
      <c r="AU824" s="10"/>
      <c r="AV824" s="244"/>
      <c r="AW824" s="10"/>
      <c r="AX824" s="244"/>
      <c r="AY824" s="7"/>
      <c r="AZ824" s="249"/>
      <c r="BA824" s="10"/>
      <c r="BB824" s="244"/>
      <c r="BC824" s="7"/>
      <c r="BD824" s="249"/>
      <c r="BE824" s="7"/>
      <c r="BF824" s="249"/>
      <c r="BG824" s="7"/>
      <c r="BH824" s="8"/>
      <c r="BI824" s="7"/>
      <c r="BJ824" s="249"/>
      <c r="BK824" s="7"/>
      <c r="BL824" s="249"/>
      <c r="BM824" s="7"/>
      <c r="BN824" s="249"/>
      <c r="BO824" s="7"/>
      <c r="BP824" s="249"/>
      <c r="BQ824" s="7"/>
      <c r="BR824" s="8"/>
      <c r="BS824" s="7"/>
      <c r="BT824" s="8"/>
      <c r="BV824" s="41"/>
      <c r="BW824" s="41">
        <f t="shared" si="56"/>
        <v>0</v>
      </c>
      <c r="BX824">
        <f t="shared" si="57"/>
        <v>0</v>
      </c>
      <c r="BZ824" s="39"/>
    </row>
    <row r="825" spans="2:78">
      <c r="B825" s="6"/>
      <c r="C825" s="10"/>
      <c r="D825" s="32"/>
      <c r="E825" s="10"/>
      <c r="F825" s="32"/>
      <c r="G825" s="10"/>
      <c r="H825" s="32"/>
      <c r="I825" s="10"/>
      <c r="J825" s="32"/>
      <c r="K825" s="94"/>
      <c r="L825" s="32"/>
      <c r="M825" s="10"/>
      <c r="N825" s="32"/>
      <c r="O825" s="10"/>
      <c r="P825" s="32"/>
      <c r="Q825" s="10"/>
      <c r="R825" s="32"/>
      <c r="S825" s="10"/>
      <c r="T825" s="32"/>
      <c r="U825" s="10"/>
      <c r="V825" s="32"/>
      <c r="W825" s="10"/>
      <c r="X825" s="32"/>
      <c r="Y825" s="10"/>
      <c r="Z825" s="32"/>
      <c r="AA825" s="10"/>
      <c r="AB825" s="32"/>
      <c r="AC825" s="10"/>
      <c r="AD825" s="32"/>
      <c r="AE825" s="10"/>
      <c r="AF825" s="32"/>
      <c r="AG825" s="10"/>
      <c r="AH825" s="32"/>
      <c r="AI825" s="10"/>
      <c r="AJ825" s="32"/>
      <c r="AK825" s="10"/>
      <c r="AL825" s="32"/>
      <c r="AM825" s="10"/>
      <c r="AN825" s="32"/>
      <c r="AO825" s="10"/>
      <c r="AP825" s="32"/>
      <c r="AQ825" s="10"/>
      <c r="AR825" s="244"/>
      <c r="AS825" s="10"/>
      <c r="AT825" s="32"/>
      <c r="AU825" s="10"/>
      <c r="AV825" s="244"/>
      <c r="AW825" s="10"/>
      <c r="AX825" s="244"/>
      <c r="AY825" s="7"/>
      <c r="AZ825" s="249"/>
      <c r="BA825" s="10"/>
      <c r="BB825" s="244"/>
      <c r="BC825" s="7"/>
      <c r="BD825" s="249"/>
      <c r="BE825" s="7"/>
      <c r="BF825" s="249"/>
      <c r="BG825" s="7"/>
      <c r="BH825" s="8"/>
      <c r="BI825" s="7"/>
      <c r="BJ825" s="249"/>
      <c r="BK825" s="7"/>
      <c r="BL825" s="249"/>
      <c r="BM825" s="7"/>
      <c r="BN825" s="249"/>
      <c r="BO825" s="7"/>
      <c r="BP825" s="249"/>
      <c r="BQ825" s="7"/>
      <c r="BR825" s="8"/>
      <c r="BS825" s="7"/>
      <c r="BT825" s="8"/>
      <c r="BV825" s="41"/>
      <c r="BW825" s="41">
        <f t="shared" si="56"/>
        <v>0</v>
      </c>
      <c r="BX825">
        <f t="shared" si="57"/>
        <v>0</v>
      </c>
      <c r="BZ825" s="39"/>
    </row>
    <row r="826" spans="2:78">
      <c r="B826" s="6"/>
      <c r="C826" s="10"/>
      <c r="D826" s="32"/>
      <c r="E826" s="10"/>
      <c r="F826" s="32"/>
      <c r="G826" s="10"/>
      <c r="H826" s="32"/>
      <c r="I826" s="10"/>
      <c r="J826" s="32"/>
      <c r="K826" s="94"/>
      <c r="L826" s="32"/>
      <c r="M826" s="10"/>
      <c r="N826" s="32"/>
      <c r="O826" s="10"/>
      <c r="P826" s="32"/>
      <c r="Q826" s="10"/>
      <c r="R826" s="32"/>
      <c r="S826" s="10"/>
      <c r="T826" s="32"/>
      <c r="U826" s="10"/>
      <c r="V826" s="32"/>
      <c r="W826" s="10"/>
      <c r="X826" s="32"/>
      <c r="Y826" s="10"/>
      <c r="Z826" s="32"/>
      <c r="AA826" s="10"/>
      <c r="AB826" s="32"/>
      <c r="AC826" s="10"/>
      <c r="AD826" s="32"/>
      <c r="AE826" s="10"/>
      <c r="AF826" s="32"/>
      <c r="AG826" s="10"/>
      <c r="AH826" s="32"/>
      <c r="AI826" s="10"/>
      <c r="AJ826" s="32"/>
      <c r="AK826" s="10"/>
      <c r="AL826" s="32"/>
      <c r="AM826" s="10"/>
      <c r="AN826" s="32"/>
      <c r="AO826" s="10"/>
      <c r="AP826" s="32"/>
      <c r="AQ826" s="10"/>
      <c r="AR826" s="244"/>
      <c r="AS826" s="10"/>
      <c r="AT826" s="32"/>
      <c r="AU826" s="10"/>
      <c r="AV826" s="244"/>
      <c r="AW826" s="10"/>
      <c r="AX826" s="244"/>
      <c r="AY826" s="7"/>
      <c r="AZ826" s="249"/>
      <c r="BA826" s="10"/>
      <c r="BB826" s="244"/>
      <c r="BC826" s="7"/>
      <c r="BD826" s="249"/>
      <c r="BE826" s="7"/>
      <c r="BF826" s="249"/>
      <c r="BG826" s="7"/>
      <c r="BH826" s="8"/>
      <c r="BI826" s="7"/>
      <c r="BJ826" s="249"/>
      <c r="BK826" s="7"/>
      <c r="BL826" s="249"/>
      <c r="BM826" s="7"/>
      <c r="BN826" s="249"/>
      <c r="BO826" s="7"/>
      <c r="BP826" s="249"/>
      <c r="BQ826" s="7"/>
      <c r="BR826" s="8"/>
      <c r="BS826" s="7"/>
      <c r="BT826" s="8"/>
      <c r="BV826" s="41"/>
      <c r="BW826" s="41">
        <f t="shared" si="56"/>
        <v>0</v>
      </c>
      <c r="BX826">
        <f t="shared" si="57"/>
        <v>0</v>
      </c>
      <c r="BZ826" s="39"/>
    </row>
    <row r="827" spans="2:78">
      <c r="B827" s="6"/>
      <c r="C827" s="10"/>
      <c r="D827" s="32"/>
      <c r="E827" s="10"/>
      <c r="F827" s="32"/>
      <c r="G827" s="10"/>
      <c r="H827" s="32"/>
      <c r="I827" s="10"/>
      <c r="J827" s="32"/>
      <c r="K827" s="94"/>
      <c r="L827" s="32"/>
      <c r="M827" s="10"/>
      <c r="N827" s="32"/>
      <c r="O827" s="10"/>
      <c r="P827" s="32"/>
      <c r="Q827" s="10"/>
      <c r="R827" s="32"/>
      <c r="S827" s="10"/>
      <c r="T827" s="32"/>
      <c r="U827" s="10"/>
      <c r="V827" s="32"/>
      <c r="W827" s="10"/>
      <c r="X827" s="32"/>
      <c r="Y827" s="10"/>
      <c r="Z827" s="32"/>
      <c r="AA827" s="10"/>
      <c r="AB827" s="32"/>
      <c r="AC827" s="10"/>
      <c r="AD827" s="32"/>
      <c r="AE827" s="10"/>
      <c r="AF827" s="32"/>
      <c r="AG827" s="10"/>
      <c r="AH827" s="32"/>
      <c r="AI827" s="10"/>
      <c r="AJ827" s="32"/>
      <c r="AK827" s="10"/>
      <c r="AL827" s="32"/>
      <c r="AM827" s="10"/>
      <c r="AN827" s="32"/>
      <c r="AO827" s="10"/>
      <c r="AP827" s="32"/>
      <c r="AQ827" s="10"/>
      <c r="AR827" s="244"/>
      <c r="AS827" s="10"/>
      <c r="AT827" s="32"/>
      <c r="AU827" s="10"/>
      <c r="AV827" s="244"/>
      <c r="AW827" s="10"/>
      <c r="AX827" s="244"/>
      <c r="AY827" s="7"/>
      <c r="AZ827" s="249"/>
      <c r="BA827" s="10"/>
      <c r="BB827" s="244"/>
      <c r="BC827" s="7"/>
      <c r="BD827" s="249"/>
      <c r="BE827" s="7"/>
      <c r="BF827" s="249"/>
      <c r="BG827" s="7"/>
      <c r="BH827" s="8"/>
      <c r="BI827" s="7"/>
      <c r="BJ827" s="249"/>
      <c r="BK827" s="7"/>
      <c r="BL827" s="249"/>
      <c r="BM827" s="7"/>
      <c r="BN827" s="249"/>
      <c r="BO827" s="7"/>
      <c r="BP827" s="249"/>
      <c r="BQ827" s="7"/>
      <c r="BR827" s="8"/>
      <c r="BS827" s="7"/>
      <c r="BT827" s="8"/>
      <c r="BV827" s="41"/>
      <c r="BW827" s="41">
        <f t="shared" si="56"/>
        <v>0</v>
      </c>
      <c r="BX827">
        <f t="shared" si="57"/>
        <v>0</v>
      </c>
      <c r="BZ827" s="39"/>
    </row>
    <row r="828" spans="2:78">
      <c r="B828" s="6"/>
      <c r="C828" s="10"/>
      <c r="D828" s="32"/>
      <c r="E828" s="10"/>
      <c r="F828" s="32"/>
      <c r="G828" s="10"/>
      <c r="H828" s="32"/>
      <c r="I828" s="10"/>
      <c r="J828" s="32"/>
      <c r="K828" s="94"/>
      <c r="L828" s="32"/>
      <c r="M828" s="10"/>
      <c r="N828" s="32"/>
      <c r="O828" s="10"/>
      <c r="P828" s="32"/>
      <c r="Q828" s="10"/>
      <c r="R828" s="32"/>
      <c r="S828" s="10"/>
      <c r="T828" s="32"/>
      <c r="U828" s="10"/>
      <c r="V828" s="32"/>
      <c r="W828" s="10"/>
      <c r="X828" s="32"/>
      <c r="Y828" s="10"/>
      <c r="Z828" s="32"/>
      <c r="AA828" s="10"/>
      <c r="AB828" s="32"/>
      <c r="AC828" s="10"/>
      <c r="AD828" s="32"/>
      <c r="AE828" s="10"/>
      <c r="AF828" s="32"/>
      <c r="AG828" s="10"/>
      <c r="AH828" s="32"/>
      <c r="AI828" s="10"/>
      <c r="AJ828" s="32"/>
      <c r="AK828" s="10"/>
      <c r="AL828" s="32"/>
      <c r="AM828" s="10"/>
      <c r="AN828" s="32"/>
      <c r="AO828" s="10"/>
      <c r="AP828" s="32"/>
      <c r="AQ828" s="10"/>
      <c r="AR828" s="244"/>
      <c r="AS828" s="10"/>
      <c r="AT828" s="32"/>
      <c r="AU828" s="10"/>
      <c r="AV828" s="244"/>
      <c r="AW828" s="10"/>
      <c r="AX828" s="244"/>
      <c r="AY828" s="7"/>
      <c r="AZ828" s="249"/>
      <c r="BA828" s="10"/>
      <c r="BB828" s="244"/>
      <c r="BC828" s="7"/>
      <c r="BD828" s="249"/>
      <c r="BE828" s="7"/>
      <c r="BF828" s="249"/>
      <c r="BG828" s="7"/>
      <c r="BH828" s="8"/>
      <c r="BI828" s="7"/>
      <c r="BJ828" s="249"/>
      <c r="BK828" s="7"/>
      <c r="BL828" s="249"/>
      <c r="BM828" s="7"/>
      <c r="BN828" s="249"/>
      <c r="BO828" s="7"/>
      <c r="BP828" s="249"/>
      <c r="BQ828" s="7"/>
      <c r="BR828" s="8"/>
      <c r="BS828" s="7"/>
      <c r="BT828" s="8"/>
      <c r="BV828" s="41"/>
      <c r="BW828" s="41">
        <f t="shared" si="56"/>
        <v>0</v>
      </c>
      <c r="BX828">
        <f t="shared" si="57"/>
        <v>0</v>
      </c>
      <c r="BZ828" s="39"/>
    </row>
    <row r="829" spans="2:78">
      <c r="B829" s="6"/>
      <c r="C829" s="10"/>
      <c r="D829" s="32"/>
      <c r="E829" s="10"/>
      <c r="F829" s="32"/>
      <c r="G829" s="10"/>
      <c r="H829" s="32"/>
      <c r="I829" s="10"/>
      <c r="J829" s="32"/>
      <c r="K829" s="94"/>
      <c r="L829" s="32"/>
      <c r="M829" s="10"/>
      <c r="N829" s="32"/>
      <c r="O829" s="10"/>
      <c r="P829" s="32"/>
      <c r="Q829" s="10"/>
      <c r="R829" s="32"/>
      <c r="S829" s="10"/>
      <c r="T829" s="32"/>
      <c r="U829" s="10"/>
      <c r="V829" s="32"/>
      <c r="W829" s="10"/>
      <c r="X829" s="32"/>
      <c r="Y829" s="10"/>
      <c r="Z829" s="32"/>
      <c r="AA829" s="10"/>
      <c r="AB829" s="32"/>
      <c r="AC829" s="10"/>
      <c r="AD829" s="32"/>
      <c r="AE829" s="10"/>
      <c r="AF829" s="32"/>
      <c r="AG829" s="10"/>
      <c r="AH829" s="32"/>
      <c r="AI829" s="10"/>
      <c r="AJ829" s="32"/>
      <c r="AK829" s="10"/>
      <c r="AL829" s="32"/>
      <c r="AM829" s="10"/>
      <c r="AN829" s="32"/>
      <c r="AO829" s="10"/>
      <c r="AP829" s="32"/>
      <c r="AQ829" s="10"/>
      <c r="AR829" s="244"/>
      <c r="AS829" s="10"/>
      <c r="AT829" s="32"/>
      <c r="AU829" s="10"/>
      <c r="AV829" s="244"/>
      <c r="AW829" s="10"/>
      <c r="AX829" s="244"/>
      <c r="AY829" s="7"/>
      <c r="AZ829" s="249"/>
      <c r="BA829" s="10"/>
      <c r="BB829" s="244"/>
      <c r="BC829" s="7"/>
      <c r="BD829" s="249"/>
      <c r="BE829" s="7"/>
      <c r="BF829" s="249"/>
      <c r="BG829" s="7"/>
      <c r="BH829" s="8"/>
      <c r="BI829" s="7"/>
      <c r="BJ829" s="249"/>
      <c r="BK829" s="7"/>
      <c r="BL829" s="249"/>
      <c r="BM829" s="7"/>
      <c r="BN829" s="249"/>
      <c r="BO829" s="7"/>
      <c r="BP829" s="249"/>
      <c r="BQ829" s="7"/>
      <c r="BR829" s="8"/>
      <c r="BS829" s="7"/>
      <c r="BT829" s="8"/>
      <c r="BV829" s="41"/>
      <c r="BW829" s="41">
        <f t="shared" si="56"/>
        <v>0</v>
      </c>
      <c r="BX829">
        <f t="shared" si="57"/>
        <v>0</v>
      </c>
      <c r="BZ829" s="39"/>
    </row>
    <row r="830" spans="2:78">
      <c r="B830" s="6"/>
      <c r="C830" s="10"/>
      <c r="D830" s="32"/>
      <c r="E830" s="10"/>
      <c r="F830" s="32"/>
      <c r="G830" s="10"/>
      <c r="H830" s="32"/>
      <c r="I830" s="10"/>
      <c r="J830" s="32"/>
      <c r="K830" s="10"/>
      <c r="L830" s="32"/>
      <c r="M830" s="10"/>
      <c r="N830" s="32"/>
      <c r="O830" s="10"/>
      <c r="P830" s="32"/>
      <c r="Q830" s="10"/>
      <c r="R830" s="32"/>
      <c r="S830" s="10"/>
      <c r="T830" s="32"/>
      <c r="U830" s="10"/>
      <c r="V830" s="32"/>
      <c r="W830" s="10"/>
      <c r="X830" s="32"/>
      <c r="Y830" s="10"/>
      <c r="Z830" s="32"/>
      <c r="AA830" s="10"/>
      <c r="AB830" s="32"/>
      <c r="AC830" s="10"/>
      <c r="AD830" s="32"/>
      <c r="AE830" s="10"/>
      <c r="AF830" s="32"/>
      <c r="AG830" s="10"/>
      <c r="AH830" s="32"/>
      <c r="AI830" s="10"/>
      <c r="AJ830" s="32"/>
      <c r="AK830" s="10"/>
      <c r="AL830" s="32"/>
      <c r="AM830" s="10"/>
      <c r="AN830" s="32"/>
      <c r="AO830" s="10"/>
      <c r="AP830" s="32"/>
      <c r="AQ830" s="10"/>
      <c r="AR830" s="244"/>
      <c r="AS830" s="10"/>
      <c r="AT830" s="32"/>
      <c r="AU830" s="10"/>
      <c r="AV830" s="244"/>
      <c r="AW830" s="10"/>
      <c r="AX830" s="244"/>
      <c r="AY830" s="7"/>
      <c r="AZ830" s="249"/>
      <c r="BA830" s="10"/>
      <c r="BB830" s="244"/>
      <c r="BC830" s="7"/>
      <c r="BD830" s="249"/>
      <c r="BE830" s="7"/>
      <c r="BF830" s="249"/>
      <c r="BG830" s="7"/>
      <c r="BH830" s="8"/>
      <c r="BI830" s="7"/>
      <c r="BJ830" s="249"/>
      <c r="BK830" s="7"/>
      <c r="BL830" s="249"/>
      <c r="BM830" s="7"/>
      <c r="BN830" s="249"/>
      <c r="BO830" s="7"/>
      <c r="BP830" s="249"/>
      <c r="BQ830" s="7"/>
      <c r="BR830" s="8"/>
      <c r="BS830" s="7"/>
      <c r="BT830" s="8"/>
      <c r="BV830" s="41"/>
      <c r="BW830" s="41">
        <f t="shared" si="56"/>
        <v>0</v>
      </c>
      <c r="BX830">
        <f t="shared" si="57"/>
        <v>0</v>
      </c>
    </row>
    <row r="831" spans="2:78">
      <c r="B831" s="6"/>
      <c r="C831" s="10"/>
      <c r="D831" s="32"/>
      <c r="E831" s="10"/>
      <c r="F831" s="32"/>
      <c r="G831" s="10"/>
      <c r="H831" s="32"/>
      <c r="I831" s="10"/>
      <c r="J831" s="32"/>
      <c r="K831" s="94"/>
      <c r="L831" s="32"/>
      <c r="M831" s="10"/>
      <c r="N831" s="32"/>
      <c r="O831" s="10"/>
      <c r="P831" s="32"/>
      <c r="Q831" s="10"/>
      <c r="R831" s="32"/>
      <c r="S831" s="10"/>
      <c r="T831" s="32"/>
      <c r="U831" s="10"/>
      <c r="V831" s="32"/>
      <c r="W831" s="10"/>
      <c r="X831" s="32"/>
      <c r="Y831" s="10"/>
      <c r="Z831" s="32"/>
      <c r="AA831" s="10"/>
      <c r="AB831" s="32"/>
      <c r="AC831" s="10"/>
      <c r="AD831" s="32"/>
      <c r="AE831" s="10"/>
      <c r="AF831" s="32"/>
      <c r="AG831" s="10"/>
      <c r="AH831" s="32"/>
      <c r="AI831" s="10"/>
      <c r="AJ831" s="32"/>
      <c r="AK831" s="10"/>
      <c r="AL831" s="32"/>
      <c r="AM831" s="10"/>
      <c r="AN831" s="32"/>
      <c r="AO831" s="10"/>
      <c r="AP831" s="32"/>
      <c r="AQ831" s="10"/>
      <c r="AR831" s="244"/>
      <c r="AS831" s="10"/>
      <c r="AT831" s="32"/>
      <c r="AU831" s="10"/>
      <c r="AV831" s="244"/>
      <c r="AW831" s="10"/>
      <c r="AX831" s="244"/>
      <c r="AY831" s="7"/>
      <c r="AZ831" s="249"/>
      <c r="BA831" s="10"/>
      <c r="BB831" s="244"/>
      <c r="BC831" s="7"/>
      <c r="BD831" s="249"/>
      <c r="BE831" s="7"/>
      <c r="BF831" s="249"/>
      <c r="BG831" s="7"/>
      <c r="BH831" s="8"/>
      <c r="BI831" s="7"/>
      <c r="BJ831" s="249"/>
      <c r="BK831" s="7"/>
      <c r="BL831" s="249"/>
      <c r="BM831" s="7"/>
      <c r="BN831" s="249"/>
      <c r="BO831" s="7"/>
      <c r="BP831" s="249"/>
      <c r="BQ831" s="7"/>
      <c r="BR831" s="8"/>
      <c r="BS831" s="7"/>
      <c r="BT831" s="8"/>
      <c r="BV831" s="41"/>
      <c r="BW831" s="41">
        <f t="shared" si="56"/>
        <v>0</v>
      </c>
      <c r="BX831">
        <f t="shared" si="57"/>
        <v>0</v>
      </c>
      <c r="BZ831" s="39"/>
    </row>
    <row r="832" spans="2:78">
      <c r="B832" s="6"/>
      <c r="C832" s="10"/>
      <c r="D832" s="32"/>
      <c r="E832" s="10"/>
      <c r="F832" s="32"/>
      <c r="G832" s="10"/>
      <c r="H832" s="32"/>
      <c r="I832" s="10"/>
      <c r="J832" s="32"/>
      <c r="K832" s="94"/>
      <c r="L832" s="32"/>
      <c r="M832" s="10"/>
      <c r="N832" s="32"/>
      <c r="O832" s="10"/>
      <c r="P832" s="32"/>
      <c r="Q832" s="10"/>
      <c r="R832" s="32"/>
      <c r="S832" s="10"/>
      <c r="T832" s="32"/>
      <c r="U832" s="10"/>
      <c r="V832" s="32"/>
      <c r="W832" s="10"/>
      <c r="X832" s="32"/>
      <c r="Y832" s="10"/>
      <c r="Z832" s="32"/>
      <c r="AA832" s="10"/>
      <c r="AB832" s="32"/>
      <c r="AC832" s="10"/>
      <c r="AD832" s="32"/>
      <c r="AE832" s="10"/>
      <c r="AF832" s="32"/>
      <c r="AG832" s="10"/>
      <c r="AH832" s="32"/>
      <c r="AI832" s="10"/>
      <c r="AJ832" s="32"/>
      <c r="AK832" s="10"/>
      <c r="AL832" s="32"/>
      <c r="AM832" s="10"/>
      <c r="AN832" s="32"/>
      <c r="AO832" s="10"/>
      <c r="AP832" s="32"/>
      <c r="AQ832" s="10"/>
      <c r="AR832" s="244"/>
      <c r="AS832" s="10"/>
      <c r="AT832" s="32"/>
      <c r="AU832" s="10"/>
      <c r="AV832" s="244"/>
      <c r="AW832" s="10"/>
      <c r="AX832" s="244"/>
      <c r="AY832" s="7"/>
      <c r="AZ832" s="249"/>
      <c r="BA832" s="10"/>
      <c r="BB832" s="244"/>
      <c r="BC832" s="7"/>
      <c r="BD832" s="249"/>
      <c r="BE832" s="7"/>
      <c r="BF832" s="249"/>
      <c r="BG832" s="7"/>
      <c r="BH832" s="8"/>
      <c r="BI832" s="7"/>
      <c r="BJ832" s="249"/>
      <c r="BK832" s="7"/>
      <c r="BL832" s="249"/>
      <c r="BM832" s="7"/>
      <c r="BN832" s="249"/>
      <c r="BO832" s="7"/>
      <c r="BP832" s="249"/>
      <c r="BQ832" s="7"/>
      <c r="BR832" s="8"/>
      <c r="BS832" s="7"/>
      <c r="BT832" s="8"/>
      <c r="BV832" s="41"/>
      <c r="BW832" s="41">
        <f t="shared" si="56"/>
        <v>0</v>
      </c>
      <c r="BX832">
        <f t="shared" si="57"/>
        <v>0</v>
      </c>
      <c r="BZ832" s="39"/>
    </row>
    <row r="833" spans="2:76">
      <c r="B833" s="6"/>
      <c r="C833" s="10"/>
      <c r="D833" s="32"/>
      <c r="E833" s="10"/>
      <c r="F833" s="32"/>
      <c r="G833" s="10"/>
      <c r="H833" s="32"/>
      <c r="I833" s="10"/>
      <c r="J833" s="32"/>
      <c r="K833" s="10"/>
      <c r="L833" s="32"/>
      <c r="M833" s="10"/>
      <c r="N833" s="32"/>
      <c r="O833" s="10"/>
      <c r="P833" s="32"/>
      <c r="Q833" s="10"/>
      <c r="R833" s="32"/>
      <c r="S833" s="10"/>
      <c r="T833" s="32"/>
      <c r="U833" s="10"/>
      <c r="V833" s="32"/>
      <c r="W833" s="10"/>
      <c r="X833" s="32"/>
      <c r="Y833" s="10"/>
      <c r="Z833" s="32"/>
      <c r="AA833" s="10"/>
      <c r="AB833" s="32"/>
      <c r="AC833" s="10"/>
      <c r="AD833" s="32"/>
      <c r="AE833" s="10"/>
      <c r="AF833" s="32"/>
      <c r="AG833" s="10"/>
      <c r="AH833" s="32"/>
      <c r="AI833" s="10"/>
      <c r="AJ833" s="32"/>
      <c r="AK833" s="10"/>
      <c r="AL833" s="32"/>
      <c r="AM833" s="10"/>
      <c r="AN833" s="32"/>
      <c r="AO833" s="10"/>
      <c r="AP833" s="32"/>
      <c r="AQ833" s="10"/>
      <c r="AR833" s="244"/>
      <c r="AS833" s="10"/>
      <c r="AT833" s="32"/>
      <c r="AU833" s="10"/>
      <c r="AV833" s="244"/>
      <c r="AW833" s="10"/>
      <c r="AX833" s="244"/>
      <c r="AY833" s="7"/>
      <c r="AZ833" s="249"/>
      <c r="BA833" s="10"/>
      <c r="BB833" s="244"/>
      <c r="BC833" s="7"/>
      <c r="BD833" s="249"/>
      <c r="BE833" s="7"/>
      <c r="BF833" s="249"/>
      <c r="BG833" s="7"/>
      <c r="BH833" s="8"/>
      <c r="BI833" s="7"/>
      <c r="BJ833" s="249"/>
      <c r="BK833" s="7"/>
      <c r="BL833" s="249"/>
      <c r="BM833" s="7"/>
      <c r="BN833" s="249"/>
      <c r="BO833" s="7"/>
      <c r="BP833" s="249"/>
      <c r="BQ833" s="7"/>
      <c r="BR833" s="8"/>
      <c r="BS833" s="7"/>
      <c r="BT833" s="8"/>
      <c r="BV833" s="41"/>
      <c r="BW833" s="41">
        <f t="shared" si="56"/>
        <v>0</v>
      </c>
      <c r="BX833">
        <f t="shared" si="57"/>
        <v>0</v>
      </c>
    </row>
    <row r="834" spans="2:76">
      <c r="B834" s="6"/>
      <c r="C834" s="10"/>
      <c r="D834" s="32"/>
      <c r="E834" s="10"/>
      <c r="F834" s="32"/>
      <c r="G834" s="10"/>
      <c r="H834" s="32"/>
      <c r="I834" s="10"/>
      <c r="J834" s="32"/>
      <c r="K834" s="10"/>
      <c r="L834" s="32"/>
      <c r="M834" s="10"/>
      <c r="N834" s="32"/>
      <c r="O834" s="10"/>
      <c r="P834" s="32"/>
      <c r="Q834" s="10"/>
      <c r="R834" s="32"/>
      <c r="S834" s="10"/>
      <c r="T834" s="32"/>
      <c r="U834" s="10"/>
      <c r="V834" s="32"/>
      <c r="W834" s="10"/>
      <c r="X834" s="32"/>
      <c r="Y834" s="10"/>
      <c r="Z834" s="32"/>
      <c r="AA834" s="10"/>
      <c r="AB834" s="32"/>
      <c r="AC834" s="10"/>
      <c r="AD834" s="32"/>
      <c r="AE834" s="10"/>
      <c r="AF834" s="32"/>
      <c r="AG834" s="10"/>
      <c r="AH834" s="32"/>
      <c r="AI834" s="10"/>
      <c r="AJ834" s="32"/>
      <c r="AK834" s="10"/>
      <c r="AL834" s="32"/>
      <c r="AM834" s="10"/>
      <c r="AN834" s="32"/>
      <c r="AO834" s="10"/>
      <c r="AP834" s="32"/>
      <c r="AQ834" s="10"/>
      <c r="AR834" s="244"/>
      <c r="AS834" s="10"/>
      <c r="AT834" s="32"/>
      <c r="AU834" s="10"/>
      <c r="AV834" s="244"/>
      <c r="AW834" s="10"/>
      <c r="AX834" s="244"/>
      <c r="AY834" s="7"/>
      <c r="AZ834" s="249"/>
      <c r="BA834" s="10"/>
      <c r="BB834" s="244"/>
      <c r="BC834" s="7"/>
      <c r="BD834" s="249"/>
      <c r="BE834" s="7"/>
      <c r="BF834" s="249"/>
      <c r="BG834" s="7"/>
      <c r="BH834" s="8"/>
      <c r="BI834" s="7"/>
      <c r="BJ834" s="249"/>
      <c r="BK834" s="7"/>
      <c r="BL834" s="249"/>
      <c r="BM834" s="7"/>
      <c r="BN834" s="249"/>
      <c r="BO834" s="7"/>
      <c r="BP834" s="249"/>
      <c r="BQ834" s="7"/>
      <c r="BR834" s="8"/>
      <c r="BS834" s="7"/>
      <c r="BT834" s="8"/>
      <c r="BV834" s="41"/>
      <c r="BW834" s="41">
        <f t="shared" si="56"/>
        <v>0</v>
      </c>
      <c r="BX834">
        <f t="shared" si="57"/>
        <v>0</v>
      </c>
    </row>
    <row r="835" spans="2:76">
      <c r="B835" s="6"/>
      <c r="C835" s="10"/>
      <c r="D835" s="32"/>
      <c r="E835" s="10"/>
      <c r="F835" s="32"/>
      <c r="G835" s="10"/>
      <c r="H835" s="32"/>
      <c r="I835" s="10"/>
      <c r="J835" s="32"/>
      <c r="K835" s="10"/>
      <c r="L835" s="32"/>
      <c r="M835" s="10"/>
      <c r="N835" s="32"/>
      <c r="O835" s="10"/>
      <c r="P835" s="32"/>
      <c r="Q835" s="10"/>
      <c r="R835" s="32"/>
      <c r="S835" s="10"/>
      <c r="T835" s="32"/>
      <c r="U835" s="10"/>
      <c r="V835" s="32"/>
      <c r="W835" s="10"/>
      <c r="X835" s="32"/>
      <c r="Y835" s="10"/>
      <c r="Z835" s="32"/>
      <c r="AA835" s="10"/>
      <c r="AB835" s="32"/>
      <c r="AC835" s="10"/>
      <c r="AD835" s="32"/>
      <c r="AE835" s="10"/>
      <c r="AF835" s="32"/>
      <c r="AG835" s="10"/>
      <c r="AH835" s="32"/>
      <c r="AI835" s="10"/>
      <c r="AJ835" s="32"/>
      <c r="AK835" s="10"/>
      <c r="AL835" s="32"/>
      <c r="AM835" s="10"/>
      <c r="AN835" s="32"/>
      <c r="AO835" s="10"/>
      <c r="AP835" s="32"/>
      <c r="AQ835" s="10"/>
      <c r="AR835" s="244"/>
      <c r="AS835" s="10"/>
      <c r="AT835" s="32"/>
      <c r="AU835" s="10"/>
      <c r="AV835" s="244"/>
      <c r="AW835" s="10"/>
      <c r="AX835" s="244"/>
      <c r="AY835" s="7"/>
      <c r="AZ835" s="249"/>
      <c r="BA835" s="10"/>
      <c r="BB835" s="244"/>
      <c r="BC835" s="7"/>
      <c r="BD835" s="249"/>
      <c r="BE835" s="7"/>
      <c r="BF835" s="249"/>
      <c r="BG835" s="7"/>
      <c r="BH835" s="8"/>
      <c r="BI835" s="7"/>
      <c r="BJ835" s="249"/>
      <c r="BK835" s="7"/>
      <c r="BL835" s="249"/>
      <c r="BM835" s="7"/>
      <c r="BN835" s="249"/>
      <c r="BO835" s="7"/>
      <c r="BP835" s="249"/>
      <c r="BQ835" s="7"/>
      <c r="BR835" s="8"/>
      <c r="BS835" s="7"/>
      <c r="BT835" s="8"/>
      <c r="BV835" s="41"/>
      <c r="BW835" s="41">
        <f t="shared" si="56"/>
        <v>0</v>
      </c>
      <c r="BX835">
        <f t="shared" si="57"/>
        <v>0</v>
      </c>
    </row>
    <row r="836" spans="2:76">
      <c r="B836" s="6"/>
      <c r="C836" s="10"/>
      <c r="D836" s="32"/>
      <c r="E836" s="10"/>
      <c r="F836" s="32"/>
      <c r="G836" s="10"/>
      <c r="H836" s="32"/>
      <c r="I836" s="10"/>
      <c r="J836" s="32"/>
      <c r="K836" s="10"/>
      <c r="L836" s="32"/>
      <c r="M836" s="10"/>
      <c r="N836" s="32"/>
      <c r="O836" s="10"/>
      <c r="P836" s="32"/>
      <c r="Q836" s="10"/>
      <c r="R836" s="32"/>
      <c r="S836" s="10"/>
      <c r="T836" s="32"/>
      <c r="U836" s="10"/>
      <c r="V836" s="32"/>
      <c r="W836" s="10"/>
      <c r="X836" s="32"/>
      <c r="Y836" s="10"/>
      <c r="Z836" s="32"/>
      <c r="AA836" s="10"/>
      <c r="AB836" s="32"/>
      <c r="AC836" s="10"/>
      <c r="AD836" s="32"/>
      <c r="AE836" s="10"/>
      <c r="AF836" s="32"/>
      <c r="AG836" s="10"/>
      <c r="AH836" s="32"/>
      <c r="AI836" s="10"/>
      <c r="AJ836" s="32"/>
      <c r="AK836" s="10"/>
      <c r="AL836" s="32"/>
      <c r="AM836" s="10"/>
      <c r="AN836" s="32"/>
      <c r="AO836" s="10"/>
      <c r="AP836" s="32"/>
      <c r="AQ836" s="10"/>
      <c r="AR836" s="244"/>
      <c r="AS836" s="10"/>
      <c r="AT836" s="32"/>
      <c r="AU836" s="10"/>
      <c r="AV836" s="244"/>
      <c r="AW836" s="10"/>
      <c r="AX836" s="244"/>
      <c r="AY836" s="7"/>
      <c r="AZ836" s="249"/>
      <c r="BA836" s="10"/>
      <c r="BB836" s="244"/>
      <c r="BC836" s="7"/>
      <c r="BD836" s="249"/>
      <c r="BE836" s="7"/>
      <c r="BF836" s="249"/>
      <c r="BG836" s="7"/>
      <c r="BH836" s="8"/>
      <c r="BI836" s="7"/>
      <c r="BJ836" s="249"/>
      <c r="BK836" s="7"/>
      <c r="BL836" s="249"/>
      <c r="BM836" s="7"/>
      <c r="BN836" s="249"/>
      <c r="BO836" s="7"/>
      <c r="BP836" s="249"/>
      <c r="BQ836" s="7"/>
      <c r="BR836" s="8"/>
      <c r="BS836" s="7"/>
      <c r="BT836" s="8"/>
      <c r="BV836" s="41"/>
      <c r="BW836" s="41">
        <f t="shared" si="56"/>
        <v>0</v>
      </c>
      <c r="BX836">
        <f t="shared" si="57"/>
        <v>0</v>
      </c>
    </row>
    <row r="837" spans="2:76">
      <c r="B837" s="6"/>
      <c r="C837" s="10"/>
      <c r="D837" s="32"/>
      <c r="E837" s="10"/>
      <c r="F837" s="32"/>
      <c r="G837" s="10"/>
      <c r="H837" s="32"/>
      <c r="I837" s="10"/>
      <c r="J837" s="32"/>
      <c r="K837" s="10"/>
      <c r="L837" s="32"/>
      <c r="M837" s="10"/>
      <c r="N837" s="32"/>
      <c r="O837" s="10"/>
      <c r="P837" s="32"/>
      <c r="Q837" s="10"/>
      <c r="R837" s="32"/>
      <c r="S837" s="10"/>
      <c r="T837" s="32"/>
      <c r="U837" s="10"/>
      <c r="V837" s="32"/>
      <c r="W837" s="10"/>
      <c r="X837" s="32"/>
      <c r="Y837" s="10"/>
      <c r="Z837" s="32"/>
      <c r="AA837" s="10"/>
      <c r="AB837" s="32"/>
      <c r="AC837" s="10"/>
      <c r="AD837" s="32"/>
      <c r="AE837" s="10"/>
      <c r="AF837" s="32"/>
      <c r="AG837" s="10"/>
      <c r="AH837" s="32"/>
      <c r="AI837" s="10"/>
      <c r="AJ837" s="32"/>
      <c r="AK837" s="10"/>
      <c r="AL837" s="32"/>
      <c r="AM837" s="10"/>
      <c r="AN837" s="32"/>
      <c r="AO837" s="10"/>
      <c r="AP837" s="32"/>
      <c r="AQ837" s="10"/>
      <c r="AR837" s="244"/>
      <c r="AS837" s="10"/>
      <c r="AT837" s="32"/>
      <c r="AU837" s="10"/>
      <c r="AV837" s="244"/>
      <c r="AW837" s="10"/>
      <c r="AX837" s="244"/>
      <c r="AY837" s="7"/>
      <c r="AZ837" s="249"/>
      <c r="BA837" s="10"/>
      <c r="BB837" s="244"/>
      <c r="BC837" s="7"/>
      <c r="BD837" s="249"/>
      <c r="BE837" s="7"/>
      <c r="BF837" s="249"/>
      <c r="BG837" s="7"/>
      <c r="BH837" s="8"/>
      <c r="BI837" s="7"/>
      <c r="BJ837" s="249"/>
      <c r="BK837" s="7"/>
      <c r="BL837" s="249"/>
      <c r="BM837" s="7"/>
      <c r="BN837" s="249"/>
      <c r="BO837" s="7"/>
      <c r="BP837" s="249"/>
      <c r="BQ837" s="7"/>
      <c r="BR837" s="8"/>
      <c r="BS837" s="7"/>
      <c r="BT837" s="8"/>
      <c r="BV837" s="41"/>
      <c r="BW837" s="41">
        <f t="shared" si="56"/>
        <v>0</v>
      </c>
      <c r="BX837">
        <f t="shared" si="57"/>
        <v>0</v>
      </c>
    </row>
    <row r="838" spans="2:76">
      <c r="B838" s="6"/>
      <c r="C838" s="10"/>
      <c r="D838" s="32"/>
      <c r="E838" s="10"/>
      <c r="F838" s="32"/>
      <c r="G838" s="10"/>
      <c r="H838" s="32"/>
      <c r="I838" s="10"/>
      <c r="J838" s="32"/>
      <c r="K838" s="10"/>
      <c r="L838" s="32"/>
      <c r="M838" s="10"/>
      <c r="N838" s="32"/>
      <c r="O838" s="10"/>
      <c r="P838" s="32"/>
      <c r="Q838" s="10"/>
      <c r="R838" s="32"/>
      <c r="S838" s="10"/>
      <c r="T838" s="32"/>
      <c r="U838" s="10"/>
      <c r="V838" s="32"/>
      <c r="W838" s="10"/>
      <c r="X838" s="32"/>
      <c r="Y838" s="10"/>
      <c r="Z838" s="32"/>
      <c r="AA838" s="10"/>
      <c r="AB838" s="32"/>
      <c r="AC838" s="10"/>
      <c r="AD838" s="32"/>
      <c r="AE838" s="10"/>
      <c r="AF838" s="32"/>
      <c r="AG838" s="10"/>
      <c r="AH838" s="32"/>
      <c r="AI838" s="10"/>
      <c r="AJ838" s="32"/>
      <c r="AK838" s="10"/>
      <c r="AL838" s="32"/>
      <c r="AM838" s="10"/>
      <c r="AN838" s="32"/>
      <c r="AO838" s="10"/>
      <c r="AP838" s="32"/>
      <c r="AQ838" s="10"/>
      <c r="AR838" s="244"/>
      <c r="AS838" s="10"/>
      <c r="AT838" s="32"/>
      <c r="AU838" s="10"/>
      <c r="AV838" s="244"/>
      <c r="AW838" s="10"/>
      <c r="AX838" s="244"/>
      <c r="AY838" s="7"/>
      <c r="AZ838" s="249"/>
      <c r="BA838" s="10"/>
      <c r="BB838" s="244"/>
      <c r="BC838" s="7"/>
      <c r="BD838" s="249"/>
      <c r="BE838" s="7"/>
      <c r="BF838" s="249"/>
      <c r="BG838" s="7"/>
      <c r="BH838" s="8"/>
      <c r="BI838" s="7"/>
      <c r="BJ838" s="249"/>
      <c r="BK838" s="7"/>
      <c r="BL838" s="249"/>
      <c r="BM838" s="7"/>
      <c r="BN838" s="249"/>
      <c r="BO838" s="7"/>
      <c r="BP838" s="249"/>
      <c r="BQ838" s="7"/>
      <c r="BR838" s="8"/>
      <c r="BS838" s="7"/>
      <c r="BT838" s="8"/>
      <c r="BV838" s="41"/>
      <c r="BW838" s="41">
        <f t="shared" si="56"/>
        <v>0</v>
      </c>
      <c r="BX838">
        <f t="shared" si="57"/>
        <v>0</v>
      </c>
    </row>
    <row r="839" spans="2:76">
      <c r="B839" s="6"/>
      <c r="C839" s="10"/>
      <c r="D839" s="32"/>
      <c r="E839" s="10"/>
      <c r="F839" s="32"/>
      <c r="G839" s="10"/>
      <c r="H839" s="32"/>
      <c r="I839" s="10"/>
      <c r="J839" s="32"/>
      <c r="K839" s="10"/>
      <c r="L839" s="32"/>
      <c r="M839" s="10"/>
      <c r="N839" s="32"/>
      <c r="O839" s="10"/>
      <c r="P839" s="32"/>
      <c r="Q839" s="10"/>
      <c r="R839" s="32"/>
      <c r="S839" s="10"/>
      <c r="T839" s="32"/>
      <c r="U839" s="10"/>
      <c r="V839" s="32"/>
      <c r="W839" s="10"/>
      <c r="X839" s="32"/>
      <c r="Y839" s="10"/>
      <c r="Z839" s="32"/>
      <c r="AA839" s="10"/>
      <c r="AB839" s="32"/>
      <c r="AC839" s="10"/>
      <c r="AD839" s="32"/>
      <c r="AE839" s="10"/>
      <c r="AF839" s="32"/>
      <c r="AG839" s="10"/>
      <c r="AH839" s="32"/>
      <c r="AI839" s="10"/>
      <c r="AJ839" s="32"/>
      <c r="AK839" s="10"/>
      <c r="AL839" s="32"/>
      <c r="AM839" s="10"/>
      <c r="AN839" s="32"/>
      <c r="AO839" s="10"/>
      <c r="AP839" s="32"/>
      <c r="AQ839" s="10"/>
      <c r="AR839" s="244"/>
      <c r="AS839" s="10"/>
      <c r="AT839" s="32"/>
      <c r="AU839" s="10"/>
      <c r="AV839" s="244"/>
      <c r="AW839" s="10"/>
      <c r="AX839" s="244"/>
      <c r="AY839" s="7"/>
      <c r="AZ839" s="249"/>
      <c r="BA839" s="10"/>
      <c r="BB839" s="244"/>
      <c r="BC839" s="7"/>
      <c r="BD839" s="249"/>
      <c r="BE839" s="7"/>
      <c r="BF839" s="249"/>
      <c r="BG839" s="7"/>
      <c r="BH839" s="8"/>
      <c r="BI839" s="7"/>
      <c r="BJ839" s="249"/>
      <c r="BK839" s="7"/>
      <c r="BL839" s="249"/>
      <c r="BM839" s="7"/>
      <c r="BN839" s="249"/>
      <c r="BO839" s="7"/>
      <c r="BP839" s="249"/>
      <c r="BQ839" s="7"/>
      <c r="BR839" s="8"/>
      <c r="BS839" s="7"/>
      <c r="BT839" s="8"/>
      <c r="BV839" s="41"/>
      <c r="BW839" s="41">
        <f t="shared" si="56"/>
        <v>0</v>
      </c>
      <c r="BX839">
        <f t="shared" si="57"/>
        <v>0</v>
      </c>
    </row>
    <row r="840" spans="2:76">
      <c r="B840" s="6"/>
      <c r="C840" s="10"/>
      <c r="D840" s="32"/>
      <c r="E840" s="10"/>
      <c r="F840" s="32"/>
      <c r="G840" s="10"/>
      <c r="H840" s="32"/>
      <c r="I840" s="10"/>
      <c r="J840" s="32"/>
      <c r="K840" s="10"/>
      <c r="L840" s="32"/>
      <c r="M840" s="10"/>
      <c r="N840" s="32"/>
      <c r="O840" s="10"/>
      <c r="P840" s="32"/>
      <c r="Q840" s="10"/>
      <c r="R840" s="32"/>
      <c r="S840" s="10"/>
      <c r="T840" s="32"/>
      <c r="U840" s="10"/>
      <c r="V840" s="32"/>
      <c r="W840" s="10"/>
      <c r="X840" s="32"/>
      <c r="Y840" s="10"/>
      <c r="Z840" s="32"/>
      <c r="AA840" s="10"/>
      <c r="AB840" s="32"/>
      <c r="AC840" s="10"/>
      <c r="AD840" s="32"/>
      <c r="AE840" s="10"/>
      <c r="AF840" s="32"/>
      <c r="AG840" s="10"/>
      <c r="AH840" s="32"/>
      <c r="AI840" s="10"/>
      <c r="AJ840" s="32"/>
      <c r="AK840" s="10"/>
      <c r="AL840" s="32"/>
      <c r="AM840" s="10"/>
      <c r="AN840" s="32"/>
      <c r="AO840" s="10"/>
      <c r="AP840" s="32"/>
      <c r="AQ840" s="10"/>
      <c r="AR840" s="244"/>
      <c r="AS840" s="10"/>
      <c r="AT840" s="32"/>
      <c r="AU840" s="10"/>
      <c r="AV840" s="244"/>
      <c r="AW840" s="10"/>
      <c r="AX840" s="244"/>
      <c r="AY840" s="7"/>
      <c r="AZ840" s="249"/>
      <c r="BA840" s="10"/>
      <c r="BB840" s="244"/>
      <c r="BC840" s="7"/>
      <c r="BD840" s="249"/>
      <c r="BE840" s="7"/>
      <c r="BF840" s="249"/>
      <c r="BG840" s="7"/>
      <c r="BH840" s="8"/>
      <c r="BI840" s="7"/>
      <c r="BJ840" s="249"/>
      <c r="BK840" s="7"/>
      <c r="BL840" s="249"/>
      <c r="BM840" s="7"/>
      <c r="BN840" s="249"/>
      <c r="BO840" s="7"/>
      <c r="BP840" s="249"/>
      <c r="BQ840" s="7"/>
      <c r="BR840" s="8"/>
      <c r="BS840" s="7"/>
      <c r="BT840" s="8"/>
      <c r="BV840" s="41"/>
      <c r="BW840" s="41">
        <f t="shared" si="56"/>
        <v>0</v>
      </c>
      <c r="BX840">
        <f t="shared" si="57"/>
        <v>0</v>
      </c>
    </row>
    <row r="841" spans="2:76">
      <c r="B841" s="6"/>
      <c r="C841" s="10"/>
      <c r="D841" s="32"/>
      <c r="E841" s="10"/>
      <c r="F841" s="32"/>
      <c r="G841" s="10"/>
      <c r="H841" s="32"/>
      <c r="I841" s="10"/>
      <c r="J841" s="32"/>
      <c r="K841" s="10"/>
      <c r="L841" s="32"/>
      <c r="M841" s="10"/>
      <c r="N841" s="32"/>
      <c r="O841" s="10"/>
      <c r="P841" s="32"/>
      <c r="Q841" s="10"/>
      <c r="R841" s="32"/>
      <c r="S841" s="10"/>
      <c r="T841" s="32"/>
      <c r="U841" s="10"/>
      <c r="V841" s="32"/>
      <c r="W841" s="10"/>
      <c r="X841" s="32"/>
      <c r="Y841" s="10"/>
      <c r="Z841" s="32"/>
      <c r="AA841" s="10"/>
      <c r="AB841" s="32"/>
      <c r="AC841" s="10"/>
      <c r="AD841" s="32"/>
      <c r="AE841" s="10"/>
      <c r="AF841" s="32"/>
      <c r="AG841" s="10"/>
      <c r="AH841" s="32"/>
      <c r="AI841" s="10"/>
      <c r="AJ841" s="32"/>
      <c r="AK841" s="10"/>
      <c r="AL841" s="32"/>
      <c r="AM841" s="10"/>
      <c r="AN841" s="32"/>
      <c r="AO841" s="10"/>
      <c r="AP841" s="32"/>
      <c r="AQ841" s="10"/>
      <c r="AR841" s="244"/>
      <c r="AS841" s="10"/>
      <c r="AT841" s="32"/>
      <c r="AU841" s="10"/>
      <c r="AV841" s="244"/>
      <c r="AW841" s="10"/>
      <c r="AX841" s="244"/>
      <c r="AY841" s="7"/>
      <c r="AZ841" s="249"/>
      <c r="BA841" s="10"/>
      <c r="BB841" s="244"/>
      <c r="BC841" s="7"/>
      <c r="BD841" s="249"/>
      <c r="BE841" s="7"/>
      <c r="BF841" s="249"/>
      <c r="BG841" s="7"/>
      <c r="BH841" s="8"/>
      <c r="BI841" s="7"/>
      <c r="BJ841" s="249"/>
      <c r="BK841" s="7"/>
      <c r="BL841" s="249"/>
      <c r="BM841" s="7"/>
      <c r="BN841" s="249"/>
      <c r="BO841" s="7"/>
      <c r="BP841" s="249"/>
      <c r="BQ841" s="7"/>
      <c r="BR841" s="8"/>
      <c r="BS841" s="7"/>
      <c r="BT841" s="8"/>
      <c r="BV841" s="41"/>
      <c r="BW841" s="41">
        <f t="shared" si="56"/>
        <v>0</v>
      </c>
      <c r="BX841">
        <f t="shared" si="57"/>
        <v>0</v>
      </c>
    </row>
    <row r="842" spans="2:76">
      <c r="B842" s="6"/>
      <c r="C842" s="10"/>
      <c r="D842" s="32"/>
      <c r="E842" s="10"/>
      <c r="F842" s="32"/>
      <c r="G842" s="10"/>
      <c r="H842" s="32"/>
      <c r="I842" s="10"/>
      <c r="J842" s="32"/>
      <c r="K842" s="10"/>
      <c r="L842" s="32"/>
      <c r="M842" s="10"/>
      <c r="N842" s="32"/>
      <c r="O842" s="10"/>
      <c r="P842" s="32"/>
      <c r="Q842" s="10"/>
      <c r="R842" s="32"/>
      <c r="S842" s="10"/>
      <c r="T842" s="32"/>
      <c r="U842" s="10"/>
      <c r="V842" s="32"/>
      <c r="W842" s="10"/>
      <c r="X842" s="32"/>
      <c r="Y842" s="10"/>
      <c r="Z842" s="32"/>
      <c r="AA842" s="10"/>
      <c r="AB842" s="32"/>
      <c r="AC842" s="10"/>
      <c r="AD842" s="32"/>
      <c r="AE842" s="10"/>
      <c r="AF842" s="32"/>
      <c r="AG842" s="10"/>
      <c r="AH842" s="32"/>
      <c r="AI842" s="10"/>
      <c r="AJ842" s="32"/>
      <c r="AK842" s="10"/>
      <c r="AL842" s="32"/>
      <c r="AM842" s="10"/>
      <c r="AN842" s="32"/>
      <c r="AO842" s="10"/>
      <c r="AP842" s="32"/>
      <c r="AQ842" s="10"/>
      <c r="AR842" s="244"/>
      <c r="AS842" s="10"/>
      <c r="AT842" s="32"/>
      <c r="AU842" s="10"/>
      <c r="AV842" s="244"/>
      <c r="AW842" s="10"/>
      <c r="AX842" s="244"/>
      <c r="AY842" s="7"/>
      <c r="AZ842" s="249"/>
      <c r="BA842" s="10"/>
      <c r="BB842" s="244"/>
      <c r="BC842" s="7"/>
      <c r="BD842" s="249"/>
      <c r="BE842" s="7"/>
      <c r="BF842" s="249"/>
      <c r="BG842" s="7"/>
      <c r="BH842" s="8"/>
      <c r="BI842" s="7"/>
      <c r="BJ842" s="249"/>
      <c r="BK842" s="7"/>
      <c r="BL842" s="249"/>
      <c r="BM842" s="7"/>
      <c r="BN842" s="249"/>
      <c r="BO842" s="7"/>
      <c r="BP842" s="249"/>
      <c r="BQ842" s="7"/>
      <c r="BR842" s="8"/>
      <c r="BS842" s="7"/>
      <c r="BT842" s="8"/>
      <c r="BV842" s="41"/>
      <c r="BW842" s="41">
        <f t="shared" si="56"/>
        <v>0</v>
      </c>
      <c r="BX842">
        <f t="shared" si="57"/>
        <v>0</v>
      </c>
    </row>
    <row r="843" spans="2:76">
      <c r="B843" s="6"/>
      <c r="C843" s="10"/>
      <c r="D843" s="32"/>
      <c r="E843" s="10"/>
      <c r="F843" s="32"/>
      <c r="G843" s="10"/>
      <c r="H843" s="32"/>
      <c r="I843" s="10"/>
      <c r="J843" s="32"/>
      <c r="K843" s="10"/>
      <c r="L843" s="32"/>
      <c r="M843" s="10"/>
      <c r="N843" s="32"/>
      <c r="O843" s="10"/>
      <c r="P843" s="32"/>
      <c r="Q843" s="10"/>
      <c r="R843" s="32"/>
      <c r="S843" s="10"/>
      <c r="T843" s="32"/>
      <c r="U843" s="10"/>
      <c r="V843" s="32"/>
      <c r="W843" s="10"/>
      <c r="X843" s="32"/>
      <c r="Y843" s="10"/>
      <c r="Z843" s="32"/>
      <c r="AA843" s="10"/>
      <c r="AB843" s="32"/>
      <c r="AC843" s="10"/>
      <c r="AD843" s="32"/>
      <c r="AE843" s="10"/>
      <c r="AF843" s="32"/>
      <c r="AG843" s="10"/>
      <c r="AH843" s="32"/>
      <c r="AI843" s="10"/>
      <c r="AJ843" s="32"/>
      <c r="AK843" s="10"/>
      <c r="AL843" s="32"/>
      <c r="AM843" s="10"/>
      <c r="AN843" s="32"/>
      <c r="AO843" s="10"/>
      <c r="AP843" s="32"/>
      <c r="AQ843" s="10"/>
      <c r="AR843" s="244"/>
      <c r="AS843" s="10"/>
      <c r="AT843" s="32"/>
      <c r="AU843" s="10"/>
      <c r="AV843" s="244"/>
      <c r="AW843" s="10"/>
      <c r="AX843" s="244"/>
      <c r="AY843" s="7"/>
      <c r="AZ843" s="249"/>
      <c r="BA843" s="10"/>
      <c r="BB843" s="244"/>
      <c r="BC843" s="7"/>
      <c r="BD843" s="249"/>
      <c r="BE843" s="7"/>
      <c r="BF843" s="249"/>
      <c r="BG843" s="7"/>
      <c r="BH843" s="8"/>
      <c r="BI843" s="7"/>
      <c r="BJ843" s="249"/>
      <c r="BK843" s="7"/>
      <c r="BL843" s="249"/>
      <c r="BM843" s="7"/>
      <c r="BN843" s="249"/>
      <c r="BO843" s="7"/>
      <c r="BP843" s="249"/>
      <c r="BQ843" s="7"/>
      <c r="BR843" s="8"/>
      <c r="BS843" s="7"/>
      <c r="BT843" s="8"/>
      <c r="BV843" s="41"/>
      <c r="BW843" s="41">
        <f t="shared" si="56"/>
        <v>0</v>
      </c>
      <c r="BX843">
        <f t="shared" si="57"/>
        <v>0</v>
      </c>
    </row>
    <row r="844" spans="2:76">
      <c r="B844" s="6"/>
      <c r="C844" s="10"/>
      <c r="D844" s="32"/>
      <c r="E844" s="10"/>
      <c r="F844" s="32"/>
      <c r="G844" s="10"/>
      <c r="H844" s="32"/>
      <c r="I844" s="10"/>
      <c r="J844" s="32"/>
      <c r="K844" s="10"/>
      <c r="L844" s="32"/>
      <c r="M844" s="10"/>
      <c r="N844" s="32"/>
      <c r="O844" s="10"/>
      <c r="P844" s="32"/>
      <c r="Q844" s="10"/>
      <c r="R844" s="32"/>
      <c r="S844" s="10"/>
      <c r="T844" s="32"/>
      <c r="U844" s="10"/>
      <c r="V844" s="32"/>
      <c r="W844" s="10"/>
      <c r="X844" s="32"/>
      <c r="Y844" s="10"/>
      <c r="Z844" s="32"/>
      <c r="AA844" s="10"/>
      <c r="AB844" s="32"/>
      <c r="AC844" s="10"/>
      <c r="AD844" s="32"/>
      <c r="AE844" s="10"/>
      <c r="AF844" s="32"/>
      <c r="AG844" s="10"/>
      <c r="AH844" s="32"/>
      <c r="AI844" s="10"/>
      <c r="AJ844" s="32"/>
      <c r="AK844" s="10"/>
      <c r="AL844" s="32"/>
      <c r="AM844" s="10"/>
      <c r="AN844" s="32"/>
      <c r="AO844" s="10"/>
      <c r="AP844" s="32"/>
      <c r="AQ844" s="10"/>
      <c r="AR844" s="244"/>
      <c r="AS844" s="10"/>
      <c r="AT844" s="32"/>
      <c r="AU844" s="10"/>
      <c r="AV844" s="244"/>
      <c r="AW844" s="10"/>
      <c r="AX844" s="244"/>
      <c r="AY844" s="7"/>
      <c r="AZ844" s="249"/>
      <c r="BA844" s="10"/>
      <c r="BB844" s="244"/>
      <c r="BC844" s="7"/>
      <c r="BD844" s="249"/>
      <c r="BE844" s="7"/>
      <c r="BF844" s="249"/>
      <c r="BG844" s="7"/>
      <c r="BH844" s="8"/>
      <c r="BI844" s="7"/>
      <c r="BJ844" s="249"/>
      <c r="BK844" s="7"/>
      <c r="BL844" s="249"/>
      <c r="BM844" s="7"/>
      <c r="BN844" s="249"/>
      <c r="BO844" s="7"/>
      <c r="BP844" s="249"/>
      <c r="BQ844" s="7"/>
      <c r="BR844" s="8"/>
      <c r="BS844" s="7"/>
      <c r="BT844" s="8"/>
      <c r="BV844" s="41"/>
      <c r="BW844" s="41">
        <f t="shared" si="56"/>
        <v>0</v>
      </c>
      <c r="BX844">
        <f t="shared" si="57"/>
        <v>0</v>
      </c>
    </row>
    <row r="845" spans="2:76">
      <c r="B845" s="6"/>
      <c r="C845" s="10"/>
      <c r="D845" s="32"/>
      <c r="E845" s="10"/>
      <c r="F845" s="32"/>
      <c r="G845" s="10"/>
      <c r="H845" s="32"/>
      <c r="I845" s="10"/>
      <c r="J845" s="32"/>
      <c r="K845" s="10"/>
      <c r="L845" s="32"/>
      <c r="M845" s="10"/>
      <c r="N845" s="32"/>
      <c r="O845" s="10"/>
      <c r="P845" s="32"/>
      <c r="Q845" s="10"/>
      <c r="R845" s="32"/>
      <c r="S845" s="10"/>
      <c r="T845" s="32"/>
      <c r="U845" s="10"/>
      <c r="V845" s="32"/>
      <c r="W845" s="10"/>
      <c r="X845" s="32"/>
      <c r="Y845" s="10"/>
      <c r="Z845" s="32"/>
      <c r="AA845" s="10"/>
      <c r="AB845" s="32"/>
      <c r="AC845" s="10"/>
      <c r="AD845" s="32"/>
      <c r="AE845" s="10"/>
      <c r="AF845" s="32"/>
      <c r="AG845" s="10"/>
      <c r="AH845" s="32"/>
      <c r="AI845" s="10"/>
      <c r="AJ845" s="32"/>
      <c r="AK845" s="10"/>
      <c r="AL845" s="32"/>
      <c r="AM845" s="10"/>
      <c r="AN845" s="32"/>
      <c r="AO845" s="10"/>
      <c r="AP845" s="32"/>
      <c r="AQ845" s="10"/>
      <c r="AR845" s="244"/>
      <c r="AS845" s="10"/>
      <c r="AT845" s="32"/>
      <c r="AU845" s="10"/>
      <c r="AV845" s="244"/>
      <c r="AW845" s="10"/>
      <c r="AX845" s="244"/>
      <c r="AY845" s="7"/>
      <c r="AZ845" s="249"/>
      <c r="BA845" s="10"/>
      <c r="BB845" s="244"/>
      <c r="BC845" s="7"/>
      <c r="BD845" s="249"/>
      <c r="BE845" s="7"/>
      <c r="BF845" s="249"/>
      <c r="BG845" s="7"/>
      <c r="BH845" s="8"/>
      <c r="BI845" s="7"/>
      <c r="BJ845" s="249"/>
      <c r="BK845" s="7"/>
      <c r="BL845" s="249"/>
      <c r="BM845" s="7"/>
      <c r="BN845" s="249"/>
      <c r="BO845" s="7"/>
      <c r="BP845" s="249"/>
      <c r="BQ845" s="7"/>
      <c r="BR845" s="8"/>
      <c r="BS845" s="7"/>
      <c r="BT845" s="8"/>
      <c r="BV845" s="41"/>
      <c r="BW845" s="41">
        <f t="shared" ref="BW845:BW865" si="58">+AI845+AE845+Y845+W845+U845+S845+Q845+O845+M845+I845+G845+E845+C845+AG845+K845+BS845+BZ845+AA845+AC845+AK845+AO845+AQ845+AY845+BQ845+BK845+BI845+BA845+AW845+AU845+AS845</f>
        <v>0</v>
      </c>
      <c r="BX845">
        <f t="shared" si="57"/>
        <v>0</v>
      </c>
    </row>
    <row r="846" spans="2:76">
      <c r="B846" s="6"/>
      <c r="C846" s="10"/>
      <c r="D846" s="32"/>
      <c r="E846" s="10"/>
      <c r="F846" s="32"/>
      <c r="G846" s="10"/>
      <c r="H846" s="32"/>
      <c r="I846" s="10"/>
      <c r="J846" s="32"/>
      <c r="K846" s="10"/>
      <c r="L846" s="32"/>
      <c r="M846" s="10"/>
      <c r="N846" s="32"/>
      <c r="O846" s="10"/>
      <c r="P846" s="32"/>
      <c r="Q846" s="10"/>
      <c r="R846" s="32"/>
      <c r="S846" s="10"/>
      <c r="T846" s="32"/>
      <c r="U846" s="10"/>
      <c r="V846" s="32"/>
      <c r="W846" s="10"/>
      <c r="X846" s="32"/>
      <c r="Y846" s="10"/>
      <c r="Z846" s="32"/>
      <c r="AA846" s="10"/>
      <c r="AB846" s="32"/>
      <c r="AC846" s="10"/>
      <c r="AD846" s="32"/>
      <c r="AE846" s="10"/>
      <c r="AF846" s="32"/>
      <c r="AG846" s="10"/>
      <c r="AH846" s="32"/>
      <c r="AI846" s="10"/>
      <c r="AJ846" s="32"/>
      <c r="AK846" s="10"/>
      <c r="AL846" s="32"/>
      <c r="AM846" s="10"/>
      <c r="AN846" s="32"/>
      <c r="AO846" s="10"/>
      <c r="AP846" s="32"/>
      <c r="AQ846" s="10"/>
      <c r="AR846" s="244"/>
      <c r="AS846" s="10"/>
      <c r="AT846" s="32"/>
      <c r="AU846" s="10"/>
      <c r="AV846" s="244"/>
      <c r="AW846" s="10"/>
      <c r="AX846" s="244"/>
      <c r="AY846" s="7"/>
      <c r="AZ846" s="249"/>
      <c r="BA846" s="10"/>
      <c r="BB846" s="244"/>
      <c r="BC846" s="7"/>
      <c r="BD846" s="249"/>
      <c r="BE846" s="7"/>
      <c r="BF846" s="249"/>
      <c r="BG846" s="7"/>
      <c r="BH846" s="8"/>
      <c r="BI846" s="7"/>
      <c r="BJ846" s="249"/>
      <c r="BK846" s="7"/>
      <c r="BL846" s="249"/>
      <c r="BM846" s="7"/>
      <c r="BN846" s="249"/>
      <c r="BO846" s="7"/>
      <c r="BP846" s="249"/>
      <c r="BQ846" s="7"/>
      <c r="BR846" s="8"/>
      <c r="BS846" s="7"/>
      <c r="BT846" s="8"/>
      <c r="BV846" s="41"/>
      <c r="BW846" s="41">
        <f t="shared" si="58"/>
        <v>0</v>
      </c>
      <c r="BX846">
        <f t="shared" si="57"/>
        <v>0</v>
      </c>
    </row>
    <row r="847" spans="2:76">
      <c r="B847" s="6"/>
      <c r="C847" s="10"/>
      <c r="D847" s="32"/>
      <c r="E847" s="10"/>
      <c r="F847" s="32"/>
      <c r="G847" s="10"/>
      <c r="H847" s="32"/>
      <c r="I847" s="10"/>
      <c r="J847" s="32"/>
      <c r="K847" s="10"/>
      <c r="L847" s="32"/>
      <c r="M847" s="10"/>
      <c r="N847" s="32"/>
      <c r="O847" s="10"/>
      <c r="P847" s="32"/>
      <c r="Q847" s="10"/>
      <c r="R847" s="32"/>
      <c r="S847" s="10"/>
      <c r="T847" s="32"/>
      <c r="U847" s="10"/>
      <c r="V847" s="32"/>
      <c r="W847" s="10"/>
      <c r="X847" s="32"/>
      <c r="Y847" s="10"/>
      <c r="Z847" s="32"/>
      <c r="AA847" s="10"/>
      <c r="AB847" s="32"/>
      <c r="AC847" s="10"/>
      <c r="AD847" s="32"/>
      <c r="AE847" s="10"/>
      <c r="AF847" s="32"/>
      <c r="AG847" s="10"/>
      <c r="AH847" s="32"/>
      <c r="AI847" s="10"/>
      <c r="AJ847" s="32"/>
      <c r="AK847" s="10"/>
      <c r="AL847" s="32"/>
      <c r="AM847" s="10"/>
      <c r="AN847" s="32"/>
      <c r="AO847" s="10"/>
      <c r="AP847" s="32"/>
      <c r="AQ847" s="10"/>
      <c r="AR847" s="244"/>
      <c r="AS847" s="10"/>
      <c r="AT847" s="32"/>
      <c r="AU847" s="10"/>
      <c r="AV847" s="244"/>
      <c r="AW847" s="10"/>
      <c r="AX847" s="244"/>
      <c r="AY847" s="7"/>
      <c r="AZ847" s="249"/>
      <c r="BA847" s="10"/>
      <c r="BB847" s="244"/>
      <c r="BC847" s="7"/>
      <c r="BD847" s="249"/>
      <c r="BE847" s="7"/>
      <c r="BF847" s="249"/>
      <c r="BG847" s="7"/>
      <c r="BH847" s="8"/>
      <c r="BI847" s="7"/>
      <c r="BJ847" s="249"/>
      <c r="BK847" s="7"/>
      <c r="BL847" s="249"/>
      <c r="BM847" s="7"/>
      <c r="BN847" s="249"/>
      <c r="BO847" s="7"/>
      <c r="BP847" s="249"/>
      <c r="BQ847" s="7"/>
      <c r="BR847" s="8"/>
      <c r="BS847" s="7"/>
      <c r="BT847" s="8"/>
      <c r="BV847" s="41"/>
      <c r="BW847" s="41">
        <f t="shared" si="58"/>
        <v>0</v>
      </c>
      <c r="BX847">
        <f t="shared" si="57"/>
        <v>0</v>
      </c>
    </row>
    <row r="848" spans="2:76">
      <c r="B848" s="6"/>
      <c r="C848" s="10"/>
      <c r="D848" s="32"/>
      <c r="E848" s="10"/>
      <c r="F848" s="32"/>
      <c r="G848" s="10"/>
      <c r="H848" s="32"/>
      <c r="I848" s="10"/>
      <c r="J848" s="32"/>
      <c r="K848" s="10"/>
      <c r="L848" s="32"/>
      <c r="M848" s="10"/>
      <c r="N848" s="32"/>
      <c r="O848" s="10"/>
      <c r="P848" s="32"/>
      <c r="Q848" s="10"/>
      <c r="R848" s="32"/>
      <c r="S848" s="10"/>
      <c r="T848" s="32"/>
      <c r="U848" s="10"/>
      <c r="V848" s="32"/>
      <c r="W848" s="10"/>
      <c r="X848" s="32"/>
      <c r="Y848" s="10"/>
      <c r="Z848" s="32"/>
      <c r="AA848" s="10"/>
      <c r="AB848" s="32"/>
      <c r="AC848" s="10"/>
      <c r="AD848" s="32"/>
      <c r="AE848" s="10"/>
      <c r="AF848" s="32"/>
      <c r="AG848" s="10"/>
      <c r="AH848" s="32"/>
      <c r="AI848" s="10"/>
      <c r="AJ848" s="32"/>
      <c r="AK848" s="10"/>
      <c r="AL848" s="32"/>
      <c r="AM848" s="10"/>
      <c r="AN848" s="32"/>
      <c r="AO848" s="10"/>
      <c r="AP848" s="32"/>
      <c r="AQ848" s="10"/>
      <c r="AR848" s="244"/>
      <c r="AS848" s="10"/>
      <c r="AT848" s="32"/>
      <c r="AU848" s="10"/>
      <c r="AV848" s="244"/>
      <c r="AW848" s="10"/>
      <c r="AX848" s="244"/>
      <c r="AY848" s="7"/>
      <c r="AZ848" s="249"/>
      <c r="BA848" s="10"/>
      <c r="BB848" s="244"/>
      <c r="BC848" s="7"/>
      <c r="BD848" s="249"/>
      <c r="BE848" s="7"/>
      <c r="BF848" s="249"/>
      <c r="BG848" s="7"/>
      <c r="BH848" s="8"/>
      <c r="BI848" s="7"/>
      <c r="BJ848" s="249"/>
      <c r="BK848" s="7"/>
      <c r="BL848" s="249"/>
      <c r="BM848" s="7"/>
      <c r="BN848" s="249"/>
      <c r="BO848" s="7"/>
      <c r="BP848" s="249"/>
      <c r="BQ848" s="7"/>
      <c r="BR848" s="8"/>
      <c r="BS848" s="7"/>
      <c r="BT848" s="8"/>
      <c r="BV848" s="41"/>
      <c r="BW848" s="41">
        <f t="shared" si="58"/>
        <v>0</v>
      </c>
      <c r="BX848">
        <f t="shared" si="57"/>
        <v>0</v>
      </c>
    </row>
    <row r="849" spans="2:76">
      <c r="B849" s="6"/>
      <c r="C849" s="10"/>
      <c r="D849" s="32"/>
      <c r="E849" s="10"/>
      <c r="F849" s="32"/>
      <c r="G849" s="10"/>
      <c r="H849" s="32"/>
      <c r="I849" s="10"/>
      <c r="J849" s="32"/>
      <c r="K849" s="10"/>
      <c r="L849" s="32"/>
      <c r="M849" s="10"/>
      <c r="N849" s="32"/>
      <c r="O849" s="10"/>
      <c r="P849" s="32"/>
      <c r="Q849" s="10"/>
      <c r="R849" s="32"/>
      <c r="S849" s="10"/>
      <c r="T849" s="32"/>
      <c r="U849" s="10"/>
      <c r="V849" s="32"/>
      <c r="W849" s="10"/>
      <c r="X849" s="32"/>
      <c r="Y849" s="10"/>
      <c r="Z849" s="32"/>
      <c r="AA849" s="10"/>
      <c r="AB849" s="32"/>
      <c r="AC849" s="10"/>
      <c r="AD849" s="32"/>
      <c r="AE849" s="10"/>
      <c r="AF849" s="32"/>
      <c r="AG849" s="10"/>
      <c r="AH849" s="32"/>
      <c r="AI849" s="10"/>
      <c r="AJ849" s="32"/>
      <c r="AK849" s="10"/>
      <c r="AL849" s="32"/>
      <c r="AM849" s="10"/>
      <c r="AN849" s="32"/>
      <c r="AO849" s="10"/>
      <c r="AP849" s="32"/>
      <c r="AQ849" s="10"/>
      <c r="AR849" s="244"/>
      <c r="AS849" s="10"/>
      <c r="AT849" s="32"/>
      <c r="AU849" s="10"/>
      <c r="AV849" s="244"/>
      <c r="AW849" s="10"/>
      <c r="AX849" s="244"/>
      <c r="AY849" s="7"/>
      <c r="AZ849" s="249"/>
      <c r="BA849" s="10"/>
      <c r="BB849" s="244"/>
      <c r="BC849" s="7"/>
      <c r="BD849" s="249"/>
      <c r="BE849" s="7"/>
      <c r="BF849" s="249"/>
      <c r="BG849" s="7"/>
      <c r="BH849" s="8"/>
      <c r="BI849" s="7"/>
      <c r="BJ849" s="249"/>
      <c r="BK849" s="7"/>
      <c r="BL849" s="249"/>
      <c r="BM849" s="7"/>
      <c r="BN849" s="249"/>
      <c r="BO849" s="7"/>
      <c r="BP849" s="249"/>
      <c r="BQ849" s="7"/>
      <c r="BR849" s="8"/>
      <c r="BS849" s="7"/>
      <c r="BT849" s="8"/>
      <c r="BV849" s="41"/>
      <c r="BW849" s="41">
        <f t="shared" si="58"/>
        <v>0</v>
      </c>
      <c r="BX849">
        <f t="shared" si="57"/>
        <v>0</v>
      </c>
    </row>
    <row r="850" spans="2:76">
      <c r="B850" s="6"/>
      <c r="C850" s="10"/>
      <c r="D850" s="32"/>
      <c r="E850" s="10"/>
      <c r="F850" s="32"/>
      <c r="G850" s="10"/>
      <c r="H850" s="32"/>
      <c r="I850" s="10"/>
      <c r="J850" s="32"/>
      <c r="K850" s="10"/>
      <c r="L850" s="32"/>
      <c r="M850" s="10"/>
      <c r="N850" s="32"/>
      <c r="O850" s="10"/>
      <c r="P850" s="32"/>
      <c r="Q850" s="10"/>
      <c r="R850" s="32"/>
      <c r="S850" s="10"/>
      <c r="T850" s="32"/>
      <c r="U850" s="10"/>
      <c r="V850" s="32"/>
      <c r="W850" s="10"/>
      <c r="X850" s="32"/>
      <c r="Y850" s="10"/>
      <c r="Z850" s="32"/>
      <c r="AA850" s="10"/>
      <c r="AB850" s="32"/>
      <c r="AC850" s="10"/>
      <c r="AD850" s="32"/>
      <c r="AE850" s="10"/>
      <c r="AF850" s="32"/>
      <c r="AG850" s="10"/>
      <c r="AH850" s="32"/>
      <c r="AI850" s="10"/>
      <c r="AJ850" s="32"/>
      <c r="AK850" s="10"/>
      <c r="AL850" s="32"/>
      <c r="AM850" s="10"/>
      <c r="AN850" s="32"/>
      <c r="AO850" s="10"/>
      <c r="AP850" s="32"/>
      <c r="AQ850" s="10"/>
      <c r="AR850" s="244"/>
      <c r="AS850" s="10"/>
      <c r="AT850" s="32"/>
      <c r="AU850" s="10"/>
      <c r="AV850" s="244"/>
      <c r="AW850" s="10"/>
      <c r="AX850" s="244"/>
      <c r="AY850" s="7"/>
      <c r="AZ850" s="249"/>
      <c r="BA850" s="10"/>
      <c r="BB850" s="244"/>
      <c r="BC850" s="7"/>
      <c r="BD850" s="249"/>
      <c r="BE850" s="7"/>
      <c r="BF850" s="249"/>
      <c r="BG850" s="7"/>
      <c r="BH850" s="8"/>
      <c r="BI850" s="7"/>
      <c r="BJ850" s="249"/>
      <c r="BK850" s="7"/>
      <c r="BL850" s="249"/>
      <c r="BM850" s="7"/>
      <c r="BN850" s="249"/>
      <c r="BO850" s="7"/>
      <c r="BP850" s="249"/>
      <c r="BQ850" s="7"/>
      <c r="BR850" s="8"/>
      <c r="BS850" s="7"/>
      <c r="BT850" s="8"/>
      <c r="BV850" s="41"/>
      <c r="BW850" s="41">
        <f t="shared" si="58"/>
        <v>0</v>
      </c>
      <c r="BX850">
        <f t="shared" si="57"/>
        <v>0</v>
      </c>
    </row>
    <row r="851" spans="2:76">
      <c r="B851" s="6"/>
      <c r="C851" s="10"/>
      <c r="D851" s="32"/>
      <c r="E851" s="10"/>
      <c r="F851" s="32"/>
      <c r="G851" s="10"/>
      <c r="H851" s="32"/>
      <c r="I851" s="10"/>
      <c r="J851" s="32"/>
      <c r="K851" s="10"/>
      <c r="L851" s="32"/>
      <c r="M851" s="10"/>
      <c r="N851" s="32"/>
      <c r="O851" s="10"/>
      <c r="P851" s="32"/>
      <c r="Q851" s="10"/>
      <c r="R851" s="32"/>
      <c r="S851" s="10"/>
      <c r="T851" s="32"/>
      <c r="U851" s="10"/>
      <c r="V851" s="32"/>
      <c r="W851" s="10"/>
      <c r="X851" s="32"/>
      <c r="Y851" s="10"/>
      <c r="Z851" s="32"/>
      <c r="AA851" s="10"/>
      <c r="AB851" s="32"/>
      <c r="AC851" s="10"/>
      <c r="AD851" s="32"/>
      <c r="AE851" s="10"/>
      <c r="AF851" s="32"/>
      <c r="AG851" s="10"/>
      <c r="AH851" s="32"/>
      <c r="AI851" s="10"/>
      <c r="AJ851" s="32"/>
      <c r="AK851" s="10"/>
      <c r="AL851" s="32"/>
      <c r="AM851" s="10"/>
      <c r="AN851" s="32"/>
      <c r="AO851" s="10"/>
      <c r="AP851" s="32"/>
      <c r="AQ851" s="10"/>
      <c r="AR851" s="244"/>
      <c r="AS851" s="10"/>
      <c r="AT851" s="32"/>
      <c r="AU851" s="10"/>
      <c r="AV851" s="244"/>
      <c r="AW851" s="10"/>
      <c r="AX851" s="244"/>
      <c r="AY851" s="7"/>
      <c r="AZ851" s="249"/>
      <c r="BA851" s="10"/>
      <c r="BB851" s="244"/>
      <c r="BC851" s="7"/>
      <c r="BD851" s="249"/>
      <c r="BE851" s="7"/>
      <c r="BF851" s="249"/>
      <c r="BG851" s="7"/>
      <c r="BH851" s="8"/>
      <c r="BI851" s="7"/>
      <c r="BJ851" s="249"/>
      <c r="BK851" s="7"/>
      <c r="BL851" s="249"/>
      <c r="BM851" s="7"/>
      <c r="BN851" s="249"/>
      <c r="BO851" s="7"/>
      <c r="BP851" s="249"/>
      <c r="BQ851" s="7"/>
      <c r="BR851" s="8"/>
      <c r="BS851" s="7"/>
      <c r="BT851" s="8"/>
      <c r="BV851" s="41"/>
      <c r="BW851" s="41">
        <f t="shared" si="58"/>
        <v>0</v>
      </c>
      <c r="BX851">
        <f t="shared" si="57"/>
        <v>0</v>
      </c>
    </row>
    <row r="852" spans="2:76">
      <c r="B852" s="6"/>
      <c r="C852" s="10"/>
      <c r="D852" s="32"/>
      <c r="E852" s="10"/>
      <c r="F852" s="32"/>
      <c r="G852" s="10"/>
      <c r="H852" s="32"/>
      <c r="I852" s="10"/>
      <c r="J852" s="32"/>
      <c r="K852" s="10"/>
      <c r="L852" s="32"/>
      <c r="M852" s="10"/>
      <c r="N852" s="32"/>
      <c r="O852" s="10"/>
      <c r="P852" s="32"/>
      <c r="Q852" s="10"/>
      <c r="R852" s="32"/>
      <c r="S852" s="10"/>
      <c r="T852" s="32"/>
      <c r="U852" s="10"/>
      <c r="V852" s="32"/>
      <c r="W852" s="10"/>
      <c r="X852" s="32"/>
      <c r="Y852" s="10"/>
      <c r="Z852" s="32"/>
      <c r="AA852" s="10"/>
      <c r="AB852" s="32"/>
      <c r="AC852" s="10"/>
      <c r="AD852" s="32"/>
      <c r="AE852" s="10"/>
      <c r="AF852" s="32"/>
      <c r="AG852" s="10"/>
      <c r="AH852" s="32"/>
      <c r="AI852" s="10"/>
      <c r="AJ852" s="32"/>
      <c r="AK852" s="10"/>
      <c r="AL852" s="32"/>
      <c r="AM852" s="10"/>
      <c r="AN852" s="32"/>
      <c r="AO852" s="10"/>
      <c r="AP852" s="32"/>
      <c r="AQ852" s="10"/>
      <c r="AR852" s="244"/>
      <c r="AS852" s="10"/>
      <c r="AT852" s="32"/>
      <c r="AU852" s="10"/>
      <c r="AV852" s="244"/>
      <c r="AW852" s="10"/>
      <c r="AX852" s="244"/>
      <c r="AY852" s="7"/>
      <c r="AZ852" s="249"/>
      <c r="BA852" s="10"/>
      <c r="BB852" s="244"/>
      <c r="BC852" s="7"/>
      <c r="BD852" s="249"/>
      <c r="BE852" s="7"/>
      <c r="BF852" s="249"/>
      <c r="BG852" s="7"/>
      <c r="BH852" s="8"/>
      <c r="BI852" s="7"/>
      <c r="BJ852" s="249"/>
      <c r="BK852" s="7"/>
      <c r="BL852" s="249"/>
      <c r="BM852" s="7"/>
      <c r="BN852" s="249"/>
      <c r="BO852" s="7"/>
      <c r="BP852" s="249"/>
      <c r="BQ852" s="7"/>
      <c r="BR852" s="8"/>
      <c r="BS852" s="7"/>
      <c r="BT852" s="8"/>
      <c r="BV852" s="41"/>
      <c r="BW852" s="41">
        <f t="shared" si="58"/>
        <v>0</v>
      </c>
      <c r="BX852">
        <f t="shared" si="57"/>
        <v>0</v>
      </c>
    </row>
    <row r="853" spans="2:76">
      <c r="B853" s="6"/>
      <c r="C853" s="10"/>
      <c r="D853" s="32"/>
      <c r="E853" s="10"/>
      <c r="F853" s="32"/>
      <c r="G853" s="10"/>
      <c r="H853" s="32"/>
      <c r="I853" s="10"/>
      <c r="J853" s="32"/>
      <c r="K853" s="10"/>
      <c r="L853" s="32"/>
      <c r="M853" s="10"/>
      <c r="N853" s="32"/>
      <c r="O853" s="10"/>
      <c r="P853" s="32"/>
      <c r="Q853" s="10"/>
      <c r="R853" s="32"/>
      <c r="S853" s="10"/>
      <c r="T853" s="32"/>
      <c r="U853" s="10"/>
      <c r="V853" s="32"/>
      <c r="W853" s="10"/>
      <c r="X853" s="32"/>
      <c r="Y853" s="10"/>
      <c r="Z853" s="32"/>
      <c r="AA853" s="10"/>
      <c r="AB853" s="32"/>
      <c r="AC853" s="10"/>
      <c r="AD853" s="32"/>
      <c r="AE853" s="10"/>
      <c r="AF853" s="32"/>
      <c r="AG853" s="10"/>
      <c r="AH853" s="32"/>
      <c r="AI853" s="10"/>
      <c r="AJ853" s="32"/>
      <c r="AK853" s="10"/>
      <c r="AL853" s="32"/>
      <c r="AM853" s="10"/>
      <c r="AN853" s="32"/>
      <c r="AO853" s="10"/>
      <c r="AP853" s="32"/>
      <c r="AQ853" s="10"/>
      <c r="AR853" s="244"/>
      <c r="AS853" s="10"/>
      <c r="AT853" s="32"/>
      <c r="AU853" s="10"/>
      <c r="AV853" s="244"/>
      <c r="AW853" s="10"/>
      <c r="AX853" s="244"/>
      <c r="AY853" s="7"/>
      <c r="AZ853" s="249"/>
      <c r="BA853" s="10"/>
      <c r="BB853" s="244"/>
      <c r="BC853" s="7"/>
      <c r="BD853" s="249"/>
      <c r="BE853" s="7"/>
      <c r="BF853" s="249"/>
      <c r="BG853" s="7"/>
      <c r="BH853" s="8"/>
      <c r="BI853" s="7"/>
      <c r="BJ853" s="249"/>
      <c r="BK853" s="7"/>
      <c r="BL853" s="249"/>
      <c r="BM853" s="7"/>
      <c r="BN853" s="249"/>
      <c r="BO853" s="7"/>
      <c r="BP853" s="249"/>
      <c r="BQ853" s="7"/>
      <c r="BR853" s="8"/>
      <c r="BS853" s="7"/>
      <c r="BT853" s="8"/>
      <c r="BV853" s="41"/>
      <c r="BW853" s="41">
        <f t="shared" si="58"/>
        <v>0</v>
      </c>
      <c r="BX853">
        <f t="shared" si="57"/>
        <v>0</v>
      </c>
    </row>
    <row r="854" spans="2:76">
      <c r="B854" s="6"/>
      <c r="C854" s="10"/>
      <c r="D854" s="32"/>
      <c r="E854" s="10"/>
      <c r="F854" s="32"/>
      <c r="G854" s="10"/>
      <c r="H854" s="32"/>
      <c r="I854" s="10"/>
      <c r="J854" s="32"/>
      <c r="K854" s="10"/>
      <c r="L854" s="32"/>
      <c r="M854" s="10"/>
      <c r="N854" s="32"/>
      <c r="O854" s="10"/>
      <c r="P854" s="32"/>
      <c r="Q854" s="10"/>
      <c r="R854" s="32"/>
      <c r="S854" s="10"/>
      <c r="T854" s="32"/>
      <c r="U854" s="10"/>
      <c r="V854" s="32"/>
      <c r="W854" s="10"/>
      <c r="X854" s="32"/>
      <c r="Y854" s="10"/>
      <c r="Z854" s="32"/>
      <c r="AA854" s="10"/>
      <c r="AB854" s="32"/>
      <c r="AC854" s="10"/>
      <c r="AD854" s="32"/>
      <c r="AE854" s="10"/>
      <c r="AF854" s="32"/>
      <c r="AG854" s="10"/>
      <c r="AH854" s="32"/>
      <c r="AI854" s="10"/>
      <c r="AJ854" s="32"/>
      <c r="AK854" s="10"/>
      <c r="AL854" s="32"/>
      <c r="AM854" s="10"/>
      <c r="AN854" s="32"/>
      <c r="AO854" s="10"/>
      <c r="AP854" s="32"/>
      <c r="AQ854" s="10"/>
      <c r="AR854" s="244"/>
      <c r="AS854" s="10"/>
      <c r="AT854" s="32"/>
      <c r="AU854" s="10"/>
      <c r="AV854" s="244"/>
      <c r="AW854" s="10"/>
      <c r="AX854" s="244"/>
      <c r="AY854" s="7"/>
      <c r="AZ854" s="249"/>
      <c r="BA854" s="10"/>
      <c r="BB854" s="244"/>
      <c r="BC854" s="7"/>
      <c r="BD854" s="249"/>
      <c r="BE854" s="7"/>
      <c r="BF854" s="249"/>
      <c r="BG854" s="7"/>
      <c r="BH854" s="8"/>
      <c r="BI854" s="7"/>
      <c r="BJ854" s="249"/>
      <c r="BK854" s="7"/>
      <c r="BL854" s="249"/>
      <c r="BM854" s="7"/>
      <c r="BN854" s="249"/>
      <c r="BO854" s="7"/>
      <c r="BP854" s="249"/>
      <c r="BQ854" s="7"/>
      <c r="BR854" s="8"/>
      <c r="BS854" s="7"/>
      <c r="BT854" s="8"/>
      <c r="BV854" s="41"/>
      <c r="BW854" s="41">
        <f t="shared" si="58"/>
        <v>0</v>
      </c>
      <c r="BX854">
        <f t="shared" si="57"/>
        <v>0</v>
      </c>
    </row>
    <row r="855" spans="2:76">
      <c r="B855" s="6"/>
      <c r="C855" s="10"/>
      <c r="D855" s="32"/>
      <c r="E855" s="10"/>
      <c r="F855" s="32"/>
      <c r="G855" s="10"/>
      <c r="H855" s="32"/>
      <c r="I855" s="10"/>
      <c r="J855" s="32"/>
      <c r="K855" s="10"/>
      <c r="L855" s="32"/>
      <c r="M855" s="10"/>
      <c r="N855" s="32"/>
      <c r="O855" s="10"/>
      <c r="P855" s="32"/>
      <c r="Q855" s="10"/>
      <c r="R855" s="32"/>
      <c r="S855" s="10"/>
      <c r="T855" s="32"/>
      <c r="U855" s="10"/>
      <c r="V855" s="32"/>
      <c r="W855" s="10"/>
      <c r="X855" s="32"/>
      <c r="Y855" s="10"/>
      <c r="Z855" s="32"/>
      <c r="AA855" s="10"/>
      <c r="AB855" s="32"/>
      <c r="AC855" s="10"/>
      <c r="AD855" s="32"/>
      <c r="AE855" s="10"/>
      <c r="AF855" s="32"/>
      <c r="AG855" s="10"/>
      <c r="AH855" s="32"/>
      <c r="AI855" s="10"/>
      <c r="AJ855" s="32"/>
      <c r="AK855" s="10"/>
      <c r="AL855" s="32"/>
      <c r="AM855" s="10"/>
      <c r="AN855" s="32"/>
      <c r="AO855" s="10"/>
      <c r="AP855" s="32"/>
      <c r="AQ855" s="10"/>
      <c r="AR855" s="244"/>
      <c r="AS855" s="10"/>
      <c r="AT855" s="32"/>
      <c r="AU855" s="10"/>
      <c r="AV855" s="244"/>
      <c r="AW855" s="10"/>
      <c r="AX855" s="244"/>
      <c r="AY855" s="7"/>
      <c r="AZ855" s="249"/>
      <c r="BA855" s="10"/>
      <c r="BB855" s="244"/>
      <c r="BC855" s="7"/>
      <c r="BD855" s="249"/>
      <c r="BE855" s="7"/>
      <c r="BF855" s="249"/>
      <c r="BG855" s="7"/>
      <c r="BH855" s="8"/>
      <c r="BI855" s="7"/>
      <c r="BJ855" s="249"/>
      <c r="BK855" s="7"/>
      <c r="BL855" s="249"/>
      <c r="BM855" s="7"/>
      <c r="BN855" s="249"/>
      <c r="BO855" s="7"/>
      <c r="BP855" s="249"/>
      <c r="BQ855" s="7"/>
      <c r="BR855" s="8"/>
      <c r="BS855" s="7"/>
      <c r="BT855" s="8"/>
      <c r="BV855" s="41"/>
      <c r="BW855" s="41">
        <f t="shared" si="58"/>
        <v>0</v>
      </c>
      <c r="BX855">
        <f t="shared" si="57"/>
        <v>0</v>
      </c>
    </row>
    <row r="856" spans="2:76">
      <c r="B856" s="6"/>
      <c r="C856" s="10"/>
      <c r="D856" s="32"/>
      <c r="E856" s="10"/>
      <c r="F856" s="32"/>
      <c r="G856" s="10"/>
      <c r="H856" s="32"/>
      <c r="I856" s="10"/>
      <c r="J856" s="32"/>
      <c r="K856" s="10"/>
      <c r="L856" s="32"/>
      <c r="M856" s="10"/>
      <c r="N856" s="32"/>
      <c r="O856" s="10"/>
      <c r="P856" s="32"/>
      <c r="Q856" s="10"/>
      <c r="R856" s="32"/>
      <c r="S856" s="10"/>
      <c r="T856" s="32"/>
      <c r="U856" s="10"/>
      <c r="V856" s="32"/>
      <c r="W856" s="10"/>
      <c r="X856" s="32"/>
      <c r="Y856" s="10"/>
      <c r="Z856" s="32"/>
      <c r="AA856" s="10"/>
      <c r="AB856" s="32"/>
      <c r="AC856" s="10"/>
      <c r="AD856" s="32"/>
      <c r="AE856" s="10"/>
      <c r="AF856" s="32"/>
      <c r="AG856" s="10"/>
      <c r="AH856" s="32"/>
      <c r="AI856" s="10"/>
      <c r="AJ856" s="32"/>
      <c r="AK856" s="10"/>
      <c r="AL856" s="32"/>
      <c r="AM856" s="10"/>
      <c r="AN856" s="32"/>
      <c r="AO856" s="10"/>
      <c r="AP856" s="32"/>
      <c r="AQ856" s="10"/>
      <c r="AR856" s="244"/>
      <c r="AS856" s="10"/>
      <c r="AT856" s="32"/>
      <c r="AU856" s="10"/>
      <c r="AV856" s="244"/>
      <c r="AW856" s="10"/>
      <c r="AX856" s="244"/>
      <c r="AY856" s="7"/>
      <c r="AZ856" s="249"/>
      <c r="BA856" s="10"/>
      <c r="BB856" s="244"/>
      <c r="BC856" s="7"/>
      <c r="BD856" s="249"/>
      <c r="BE856" s="7"/>
      <c r="BF856" s="249"/>
      <c r="BG856" s="7"/>
      <c r="BH856" s="8"/>
      <c r="BI856" s="7"/>
      <c r="BJ856" s="249"/>
      <c r="BK856" s="7"/>
      <c r="BL856" s="249"/>
      <c r="BM856" s="7"/>
      <c r="BN856" s="249"/>
      <c r="BO856" s="7"/>
      <c r="BP856" s="249"/>
      <c r="BQ856" s="7"/>
      <c r="BR856" s="8"/>
      <c r="BS856" s="7"/>
      <c r="BT856" s="8"/>
      <c r="BV856" s="41"/>
      <c r="BW856" s="41">
        <f t="shared" si="58"/>
        <v>0</v>
      </c>
      <c r="BX856">
        <f t="shared" si="57"/>
        <v>0</v>
      </c>
    </row>
    <row r="857" spans="2:76">
      <c r="B857" s="6"/>
      <c r="C857" s="10"/>
      <c r="D857" s="32"/>
      <c r="E857" s="10"/>
      <c r="F857" s="32"/>
      <c r="G857" s="10"/>
      <c r="H857" s="32"/>
      <c r="I857" s="10"/>
      <c r="J857" s="32"/>
      <c r="K857" s="10"/>
      <c r="L857" s="32"/>
      <c r="M857" s="10"/>
      <c r="N857" s="32"/>
      <c r="O857" s="10"/>
      <c r="P857" s="32"/>
      <c r="Q857" s="10"/>
      <c r="R857" s="32"/>
      <c r="S857" s="10"/>
      <c r="T857" s="32"/>
      <c r="U857" s="10"/>
      <c r="V857" s="32"/>
      <c r="W857" s="10"/>
      <c r="X857" s="32"/>
      <c r="Y857" s="10"/>
      <c r="Z857" s="32"/>
      <c r="AA857" s="10"/>
      <c r="AB857" s="32"/>
      <c r="AC857" s="10"/>
      <c r="AD857" s="32"/>
      <c r="AE857" s="10"/>
      <c r="AF857" s="32"/>
      <c r="AG857" s="10"/>
      <c r="AH857" s="32"/>
      <c r="AI857" s="10"/>
      <c r="AJ857" s="32"/>
      <c r="AK857" s="10"/>
      <c r="AL857" s="32"/>
      <c r="AM857" s="10"/>
      <c r="AN857" s="32"/>
      <c r="AO857" s="10"/>
      <c r="AP857" s="32"/>
      <c r="AQ857" s="10"/>
      <c r="AR857" s="244"/>
      <c r="AS857" s="10"/>
      <c r="AT857" s="32"/>
      <c r="AU857" s="10"/>
      <c r="AV857" s="244"/>
      <c r="AW857" s="10"/>
      <c r="AX857" s="244"/>
      <c r="AY857" s="7"/>
      <c r="AZ857" s="249"/>
      <c r="BA857" s="10"/>
      <c r="BB857" s="244"/>
      <c r="BC857" s="7"/>
      <c r="BD857" s="249"/>
      <c r="BE857" s="7"/>
      <c r="BF857" s="249"/>
      <c r="BG857" s="7"/>
      <c r="BH857" s="8"/>
      <c r="BI857" s="7"/>
      <c r="BJ857" s="249"/>
      <c r="BK857" s="7"/>
      <c r="BL857" s="249"/>
      <c r="BM857" s="7"/>
      <c r="BN857" s="249"/>
      <c r="BO857" s="7"/>
      <c r="BP857" s="249"/>
      <c r="BQ857" s="7"/>
      <c r="BR857" s="8"/>
      <c r="BS857" s="7"/>
      <c r="BT857" s="8"/>
      <c r="BV857" s="41"/>
      <c r="BW857" s="41">
        <f t="shared" si="58"/>
        <v>0</v>
      </c>
      <c r="BX857">
        <f t="shared" si="57"/>
        <v>0</v>
      </c>
    </row>
    <row r="858" spans="2:76">
      <c r="B858" s="6"/>
      <c r="C858" s="10"/>
      <c r="D858" s="32"/>
      <c r="E858" s="10"/>
      <c r="F858" s="32"/>
      <c r="G858" s="10"/>
      <c r="H858" s="32"/>
      <c r="I858" s="10"/>
      <c r="J858" s="32"/>
      <c r="K858" s="10"/>
      <c r="L858" s="32"/>
      <c r="M858" s="10"/>
      <c r="N858" s="32"/>
      <c r="O858" s="10"/>
      <c r="P858" s="32"/>
      <c r="Q858" s="10"/>
      <c r="R858" s="32"/>
      <c r="S858" s="10"/>
      <c r="T858" s="32"/>
      <c r="U858" s="10"/>
      <c r="V858" s="32"/>
      <c r="W858" s="10"/>
      <c r="X858" s="32"/>
      <c r="Y858" s="10"/>
      <c r="Z858" s="32"/>
      <c r="AA858" s="10"/>
      <c r="AB858" s="32"/>
      <c r="AC858" s="10"/>
      <c r="AD858" s="32"/>
      <c r="AE858" s="10"/>
      <c r="AF858" s="32"/>
      <c r="AG858" s="10"/>
      <c r="AH858" s="32"/>
      <c r="AI858" s="10"/>
      <c r="AJ858" s="32"/>
      <c r="AK858" s="10"/>
      <c r="AL858" s="32"/>
      <c r="AM858" s="10"/>
      <c r="AN858" s="32"/>
      <c r="AO858" s="10"/>
      <c r="AP858" s="32"/>
      <c r="AQ858" s="10"/>
      <c r="AR858" s="244"/>
      <c r="AS858" s="10"/>
      <c r="AT858" s="32"/>
      <c r="AU858" s="10"/>
      <c r="AV858" s="244"/>
      <c r="AW858" s="10"/>
      <c r="AX858" s="244"/>
      <c r="AY858" s="7"/>
      <c r="AZ858" s="249"/>
      <c r="BA858" s="10"/>
      <c r="BB858" s="244"/>
      <c r="BC858" s="7"/>
      <c r="BD858" s="249"/>
      <c r="BE858" s="7"/>
      <c r="BF858" s="249"/>
      <c r="BG858" s="7"/>
      <c r="BH858" s="8"/>
      <c r="BI858" s="7"/>
      <c r="BJ858" s="249"/>
      <c r="BK858" s="7"/>
      <c r="BL858" s="249"/>
      <c r="BM858" s="7"/>
      <c r="BN858" s="249"/>
      <c r="BO858" s="7"/>
      <c r="BP858" s="249"/>
      <c r="BQ858" s="7"/>
      <c r="BR858" s="8"/>
      <c r="BS858" s="7"/>
      <c r="BT858" s="8"/>
      <c r="BV858" s="41"/>
      <c r="BW858" s="41">
        <f t="shared" si="58"/>
        <v>0</v>
      </c>
      <c r="BX858">
        <f t="shared" si="57"/>
        <v>0</v>
      </c>
    </row>
    <row r="859" spans="2:76">
      <c r="B859" s="6"/>
      <c r="C859" s="10"/>
      <c r="D859" s="32"/>
      <c r="E859" s="10"/>
      <c r="F859" s="32"/>
      <c r="G859" s="10"/>
      <c r="H859" s="32"/>
      <c r="I859" s="10"/>
      <c r="J859" s="32"/>
      <c r="K859" s="10"/>
      <c r="L859" s="32"/>
      <c r="M859" s="10"/>
      <c r="N859" s="32"/>
      <c r="O859" s="10"/>
      <c r="P859" s="32"/>
      <c r="Q859" s="10"/>
      <c r="R859" s="32"/>
      <c r="S859" s="10"/>
      <c r="T859" s="32"/>
      <c r="U859" s="10"/>
      <c r="V859" s="32"/>
      <c r="W859" s="10"/>
      <c r="X859" s="32"/>
      <c r="Y859" s="10"/>
      <c r="Z859" s="32"/>
      <c r="AA859" s="10"/>
      <c r="AB859" s="32"/>
      <c r="AC859" s="10"/>
      <c r="AD859" s="32"/>
      <c r="AE859" s="10"/>
      <c r="AF859" s="32"/>
      <c r="AG859" s="10"/>
      <c r="AH859" s="32"/>
      <c r="AI859" s="10"/>
      <c r="AJ859" s="32"/>
      <c r="AK859" s="10"/>
      <c r="AL859" s="32"/>
      <c r="AM859" s="10"/>
      <c r="AN859" s="32"/>
      <c r="AO859" s="10"/>
      <c r="AP859" s="32"/>
      <c r="AQ859" s="10"/>
      <c r="AR859" s="244"/>
      <c r="AS859" s="10"/>
      <c r="AT859" s="32"/>
      <c r="AU859" s="10"/>
      <c r="AV859" s="244"/>
      <c r="AW859" s="10"/>
      <c r="AX859" s="244"/>
      <c r="AY859" s="7"/>
      <c r="AZ859" s="249"/>
      <c r="BA859" s="10"/>
      <c r="BB859" s="244"/>
      <c r="BC859" s="7"/>
      <c r="BD859" s="249"/>
      <c r="BE859" s="7"/>
      <c r="BF859" s="249"/>
      <c r="BG859" s="7"/>
      <c r="BH859" s="8"/>
      <c r="BI859" s="7"/>
      <c r="BJ859" s="249"/>
      <c r="BK859" s="7"/>
      <c r="BL859" s="249"/>
      <c r="BM859" s="7"/>
      <c r="BN859" s="249"/>
      <c r="BO859" s="7"/>
      <c r="BP859" s="249"/>
      <c r="BQ859" s="7"/>
      <c r="BR859" s="8"/>
      <c r="BS859" s="7"/>
      <c r="BT859" s="8"/>
      <c r="BV859" s="41"/>
      <c r="BW859" s="41">
        <f t="shared" si="58"/>
        <v>0</v>
      </c>
      <c r="BX859">
        <f t="shared" si="57"/>
        <v>0</v>
      </c>
    </row>
    <row r="860" spans="2:76">
      <c r="B860" s="6"/>
      <c r="C860" s="10"/>
      <c r="D860" s="32"/>
      <c r="E860" s="10"/>
      <c r="F860" s="32"/>
      <c r="G860" s="10"/>
      <c r="H860" s="32"/>
      <c r="I860" s="10"/>
      <c r="J860" s="32"/>
      <c r="K860" s="10"/>
      <c r="L860" s="32"/>
      <c r="M860" s="10"/>
      <c r="N860" s="32"/>
      <c r="O860" s="10"/>
      <c r="P860" s="32"/>
      <c r="Q860" s="10"/>
      <c r="R860" s="32"/>
      <c r="S860" s="10"/>
      <c r="T860" s="32"/>
      <c r="U860" s="10"/>
      <c r="V860" s="32"/>
      <c r="W860" s="10"/>
      <c r="X860" s="32"/>
      <c r="Y860" s="10"/>
      <c r="Z860" s="32"/>
      <c r="AA860" s="10"/>
      <c r="AB860" s="32"/>
      <c r="AC860" s="10"/>
      <c r="AD860" s="32"/>
      <c r="AE860" s="10"/>
      <c r="AF860" s="32"/>
      <c r="AG860" s="10"/>
      <c r="AH860" s="32"/>
      <c r="AI860" s="10"/>
      <c r="AJ860" s="32"/>
      <c r="AK860" s="10"/>
      <c r="AL860" s="32"/>
      <c r="AM860" s="10"/>
      <c r="AN860" s="32"/>
      <c r="AO860" s="10"/>
      <c r="AP860" s="32"/>
      <c r="AQ860" s="10"/>
      <c r="AR860" s="244"/>
      <c r="AS860" s="10"/>
      <c r="AT860" s="32"/>
      <c r="AU860" s="10"/>
      <c r="AV860" s="244"/>
      <c r="AW860" s="10"/>
      <c r="AX860" s="244"/>
      <c r="AY860" s="7"/>
      <c r="AZ860" s="249"/>
      <c r="BA860" s="10"/>
      <c r="BB860" s="244"/>
      <c r="BC860" s="7"/>
      <c r="BD860" s="249"/>
      <c r="BE860" s="7"/>
      <c r="BF860" s="249"/>
      <c r="BG860" s="7"/>
      <c r="BH860" s="8"/>
      <c r="BI860" s="7"/>
      <c r="BJ860" s="249"/>
      <c r="BK860" s="7"/>
      <c r="BL860" s="249"/>
      <c r="BM860" s="7"/>
      <c r="BN860" s="249"/>
      <c r="BO860" s="7"/>
      <c r="BP860" s="249"/>
      <c r="BQ860" s="7"/>
      <c r="BR860" s="8"/>
      <c r="BS860" s="7"/>
      <c r="BT860" s="8"/>
      <c r="BV860" s="41"/>
      <c r="BW860" s="41">
        <f t="shared" si="58"/>
        <v>0</v>
      </c>
      <c r="BX860">
        <f t="shared" si="57"/>
        <v>0</v>
      </c>
    </row>
    <row r="861" spans="2:76">
      <c r="B861" s="6"/>
      <c r="C861" s="10"/>
      <c r="D861" s="32"/>
      <c r="E861" s="10"/>
      <c r="F861" s="32"/>
      <c r="G861" s="10"/>
      <c r="H861" s="32"/>
      <c r="I861" s="10"/>
      <c r="J861" s="32"/>
      <c r="K861" s="10"/>
      <c r="L861" s="32"/>
      <c r="M861" s="10"/>
      <c r="N861" s="32"/>
      <c r="O861" s="10"/>
      <c r="P861" s="32"/>
      <c r="Q861" s="10"/>
      <c r="R861" s="32"/>
      <c r="S861" s="10"/>
      <c r="T861" s="32"/>
      <c r="U861" s="10"/>
      <c r="V861" s="32"/>
      <c r="W861" s="10"/>
      <c r="X861" s="32"/>
      <c r="Y861" s="10"/>
      <c r="Z861" s="32"/>
      <c r="AA861" s="10"/>
      <c r="AB861" s="32"/>
      <c r="AC861" s="10"/>
      <c r="AD861" s="32"/>
      <c r="AE861" s="10"/>
      <c r="AF861" s="32"/>
      <c r="AG861" s="10"/>
      <c r="AH861" s="32"/>
      <c r="AI861" s="10"/>
      <c r="AJ861" s="32"/>
      <c r="AK861" s="10"/>
      <c r="AL861" s="32"/>
      <c r="AM861" s="10"/>
      <c r="AN861" s="32"/>
      <c r="AO861" s="10"/>
      <c r="AP861" s="32"/>
      <c r="AQ861" s="10"/>
      <c r="AR861" s="244"/>
      <c r="AS861" s="10"/>
      <c r="AT861" s="32"/>
      <c r="AU861" s="10"/>
      <c r="AV861" s="244"/>
      <c r="AW861" s="10"/>
      <c r="AX861" s="244"/>
      <c r="AY861" s="7"/>
      <c r="AZ861" s="249"/>
      <c r="BA861" s="10"/>
      <c r="BB861" s="244"/>
      <c r="BC861" s="7"/>
      <c r="BD861" s="249"/>
      <c r="BE861" s="7"/>
      <c r="BF861" s="249"/>
      <c r="BG861" s="7"/>
      <c r="BH861" s="8"/>
      <c r="BI861" s="7"/>
      <c r="BJ861" s="249"/>
      <c r="BK861" s="7"/>
      <c r="BL861" s="249"/>
      <c r="BM861" s="7"/>
      <c r="BN861" s="249"/>
      <c r="BO861" s="7"/>
      <c r="BP861" s="249"/>
      <c r="BQ861" s="7"/>
      <c r="BR861" s="8"/>
      <c r="BS861" s="7"/>
      <c r="BT861" s="8"/>
      <c r="BV861" s="41"/>
      <c r="BW861" s="41">
        <f t="shared" si="58"/>
        <v>0</v>
      </c>
      <c r="BX861">
        <f t="shared" si="57"/>
        <v>0</v>
      </c>
    </row>
    <row r="862" spans="2:76">
      <c r="B862" s="6"/>
      <c r="C862" s="10"/>
      <c r="D862" s="32"/>
      <c r="E862" s="10"/>
      <c r="F862" s="32"/>
      <c r="G862" s="10"/>
      <c r="H862" s="32"/>
      <c r="I862" s="10"/>
      <c r="J862" s="32"/>
      <c r="K862" s="10"/>
      <c r="L862" s="32"/>
      <c r="M862" s="10"/>
      <c r="N862" s="32"/>
      <c r="O862" s="10"/>
      <c r="P862" s="32"/>
      <c r="Q862" s="10"/>
      <c r="R862" s="32"/>
      <c r="S862" s="10"/>
      <c r="T862" s="32"/>
      <c r="U862" s="10"/>
      <c r="V862" s="32"/>
      <c r="W862" s="10"/>
      <c r="X862" s="32"/>
      <c r="Y862" s="10"/>
      <c r="Z862" s="32"/>
      <c r="AA862" s="10"/>
      <c r="AB862" s="32"/>
      <c r="AC862" s="10"/>
      <c r="AD862" s="32"/>
      <c r="AE862" s="10"/>
      <c r="AF862" s="32"/>
      <c r="AG862" s="10"/>
      <c r="AH862" s="32"/>
      <c r="AI862" s="10"/>
      <c r="AJ862" s="32"/>
      <c r="AK862" s="10"/>
      <c r="AL862" s="32"/>
      <c r="AM862" s="10"/>
      <c r="AN862" s="32"/>
      <c r="AO862" s="10"/>
      <c r="AP862" s="32"/>
      <c r="AQ862" s="10"/>
      <c r="AR862" s="244"/>
      <c r="AS862" s="10"/>
      <c r="AT862" s="32"/>
      <c r="AU862" s="10"/>
      <c r="AV862" s="244"/>
      <c r="AW862" s="10"/>
      <c r="AX862" s="244"/>
      <c r="AY862" s="7"/>
      <c r="AZ862" s="249"/>
      <c r="BA862" s="10"/>
      <c r="BB862" s="244"/>
      <c r="BC862" s="7"/>
      <c r="BD862" s="249"/>
      <c r="BE862" s="7"/>
      <c r="BF862" s="249"/>
      <c r="BG862" s="7"/>
      <c r="BH862" s="8"/>
      <c r="BI862" s="7"/>
      <c r="BJ862" s="249"/>
      <c r="BK862" s="7"/>
      <c r="BL862" s="249"/>
      <c r="BM862" s="7"/>
      <c r="BN862" s="249"/>
      <c r="BO862" s="7"/>
      <c r="BP862" s="249"/>
      <c r="BQ862" s="7"/>
      <c r="BR862" s="8"/>
      <c r="BS862" s="7"/>
      <c r="BT862" s="8"/>
      <c r="BV862" s="41"/>
      <c r="BW862" s="41">
        <f t="shared" si="58"/>
        <v>0</v>
      </c>
      <c r="BX862">
        <f t="shared" si="57"/>
        <v>0</v>
      </c>
    </row>
    <row r="863" spans="2:76">
      <c r="B863" s="6"/>
      <c r="C863" s="10"/>
      <c r="D863" s="32"/>
      <c r="E863" s="10"/>
      <c r="F863" s="32"/>
      <c r="G863" s="10"/>
      <c r="H863" s="32"/>
      <c r="I863" s="10"/>
      <c r="J863" s="32"/>
      <c r="K863" s="10"/>
      <c r="L863" s="32"/>
      <c r="M863" s="10"/>
      <c r="N863" s="32"/>
      <c r="O863" s="10"/>
      <c r="P863" s="32"/>
      <c r="Q863" s="10"/>
      <c r="R863" s="32"/>
      <c r="S863" s="10"/>
      <c r="T863" s="32"/>
      <c r="U863" s="10"/>
      <c r="V863" s="32"/>
      <c r="W863" s="10"/>
      <c r="X863" s="32"/>
      <c r="Y863" s="10"/>
      <c r="Z863" s="32"/>
      <c r="AA863" s="10"/>
      <c r="AB863" s="32"/>
      <c r="AC863" s="10"/>
      <c r="AD863" s="32"/>
      <c r="AE863" s="10"/>
      <c r="AF863" s="32"/>
      <c r="AG863" s="10"/>
      <c r="AH863" s="32"/>
      <c r="AI863" s="10"/>
      <c r="AJ863" s="32"/>
      <c r="AK863" s="10"/>
      <c r="AL863" s="32"/>
      <c r="AM863" s="10"/>
      <c r="AN863" s="32"/>
      <c r="AO863" s="10"/>
      <c r="AP863" s="32"/>
      <c r="AQ863" s="10"/>
      <c r="AR863" s="244"/>
      <c r="AS863" s="10"/>
      <c r="AT863" s="32"/>
      <c r="AU863" s="10"/>
      <c r="AV863" s="244"/>
      <c r="AW863" s="10"/>
      <c r="AX863" s="244"/>
      <c r="AY863" s="7"/>
      <c r="AZ863" s="249"/>
      <c r="BA863" s="10"/>
      <c r="BB863" s="244"/>
      <c r="BC863" s="7"/>
      <c r="BD863" s="249"/>
      <c r="BE863" s="7"/>
      <c r="BF863" s="249"/>
      <c r="BG863" s="7"/>
      <c r="BH863" s="8"/>
      <c r="BI863" s="7"/>
      <c r="BJ863" s="249"/>
      <c r="BK863" s="7"/>
      <c r="BL863" s="249"/>
      <c r="BM863" s="7"/>
      <c r="BN863" s="249"/>
      <c r="BO863" s="7"/>
      <c r="BP863" s="249"/>
      <c r="BQ863" s="7"/>
      <c r="BR863" s="8"/>
      <c r="BS863" s="7"/>
      <c r="BT863" s="8"/>
      <c r="BV863" s="41"/>
      <c r="BW863" s="41">
        <f t="shared" si="58"/>
        <v>0</v>
      </c>
      <c r="BX863">
        <f t="shared" si="57"/>
        <v>0</v>
      </c>
    </row>
    <row r="864" spans="2:76">
      <c r="B864" s="6"/>
      <c r="C864" s="10"/>
      <c r="D864" s="32"/>
      <c r="E864" s="10"/>
      <c r="F864" s="32"/>
      <c r="G864" s="10"/>
      <c r="H864" s="32"/>
      <c r="I864" s="10"/>
      <c r="J864" s="32"/>
      <c r="K864" s="10"/>
      <c r="L864" s="32"/>
      <c r="M864" s="10"/>
      <c r="N864" s="32"/>
      <c r="O864" s="10"/>
      <c r="P864" s="32"/>
      <c r="Q864" s="10"/>
      <c r="R864" s="32"/>
      <c r="S864" s="10"/>
      <c r="T864" s="32"/>
      <c r="U864" s="10"/>
      <c r="V864" s="32"/>
      <c r="W864" s="10"/>
      <c r="X864" s="32"/>
      <c r="Y864" s="10"/>
      <c r="Z864" s="32"/>
      <c r="AA864" s="10"/>
      <c r="AB864" s="32"/>
      <c r="AC864" s="10"/>
      <c r="AD864" s="32"/>
      <c r="AE864" s="10"/>
      <c r="AF864" s="32"/>
      <c r="AG864" s="10"/>
      <c r="AH864" s="32"/>
      <c r="AI864" s="10"/>
      <c r="AJ864" s="32"/>
      <c r="AK864" s="10"/>
      <c r="AL864" s="32"/>
      <c r="AM864" s="10"/>
      <c r="AN864" s="32"/>
      <c r="AO864" s="10"/>
      <c r="AP864" s="32"/>
      <c r="AQ864" s="10"/>
      <c r="AR864" s="244"/>
      <c r="AS864" s="10"/>
      <c r="AT864" s="32"/>
      <c r="AU864" s="10"/>
      <c r="AV864" s="244"/>
      <c r="AW864" s="10"/>
      <c r="AX864" s="244"/>
      <c r="AY864" s="7"/>
      <c r="AZ864" s="249"/>
      <c r="BA864" s="10"/>
      <c r="BB864" s="244"/>
      <c r="BC864" s="7"/>
      <c r="BD864" s="249"/>
      <c r="BE864" s="7"/>
      <c r="BF864" s="249"/>
      <c r="BG864" s="7"/>
      <c r="BH864" s="8"/>
      <c r="BI864" s="7"/>
      <c r="BJ864" s="249"/>
      <c r="BK864" s="7"/>
      <c r="BL864" s="249"/>
      <c r="BM864" s="7"/>
      <c r="BN864" s="249"/>
      <c r="BO864" s="7"/>
      <c r="BP864" s="249"/>
      <c r="BQ864" s="7"/>
      <c r="BR864" s="8"/>
      <c r="BS864" s="7"/>
      <c r="BT864" s="8"/>
      <c r="BV864" s="41"/>
      <c r="BW864" s="41">
        <f t="shared" si="58"/>
        <v>0</v>
      </c>
      <c r="BX864">
        <f t="shared" si="57"/>
        <v>0</v>
      </c>
    </row>
    <row r="865" spans="2:76">
      <c r="B865" s="6"/>
      <c r="C865" s="10"/>
      <c r="D865" s="32"/>
      <c r="E865" s="10"/>
      <c r="F865" s="32"/>
      <c r="G865" s="10"/>
      <c r="H865" s="32"/>
      <c r="I865" s="10"/>
      <c r="J865" s="32"/>
      <c r="K865" s="10"/>
      <c r="L865" s="32"/>
      <c r="M865" s="10"/>
      <c r="N865" s="32"/>
      <c r="O865" s="10"/>
      <c r="P865" s="32"/>
      <c r="Q865" s="10"/>
      <c r="R865" s="32"/>
      <c r="S865" s="10"/>
      <c r="T865" s="32"/>
      <c r="U865" s="10"/>
      <c r="V865" s="32"/>
      <c r="W865" s="10"/>
      <c r="X865" s="32"/>
      <c r="Y865" s="10"/>
      <c r="Z865" s="32"/>
      <c r="AA865" s="10"/>
      <c r="AB865" s="32"/>
      <c r="AC865" s="10"/>
      <c r="AD865" s="32"/>
      <c r="AE865" s="10"/>
      <c r="AF865" s="32"/>
      <c r="AG865" s="10"/>
      <c r="AH865" s="32"/>
      <c r="AI865" s="10"/>
      <c r="AJ865" s="32"/>
      <c r="AK865" s="10"/>
      <c r="AL865" s="32"/>
      <c r="AM865" s="10"/>
      <c r="AN865" s="32"/>
      <c r="AO865" s="10"/>
      <c r="AP865" s="32"/>
      <c r="AQ865" s="10"/>
      <c r="AR865" s="244"/>
      <c r="AS865" s="10"/>
      <c r="AT865" s="32"/>
      <c r="AU865" s="10"/>
      <c r="AV865" s="244"/>
      <c r="AW865" s="10"/>
      <c r="AX865" s="244"/>
      <c r="AY865" s="7"/>
      <c r="AZ865" s="249"/>
      <c r="BA865" s="10"/>
      <c r="BB865" s="244"/>
      <c r="BC865" s="7"/>
      <c r="BD865" s="249"/>
      <c r="BE865" s="7"/>
      <c r="BF865" s="249"/>
      <c r="BG865" s="7"/>
      <c r="BH865" s="8"/>
      <c r="BI865" s="7"/>
      <c r="BJ865" s="249"/>
      <c r="BK865" s="7"/>
      <c r="BL865" s="249"/>
      <c r="BM865" s="7"/>
      <c r="BN865" s="249"/>
      <c r="BO865" s="7"/>
      <c r="BP865" s="249"/>
      <c r="BQ865" s="7"/>
      <c r="BR865" s="8"/>
      <c r="BS865" s="7"/>
      <c r="BT865" s="8"/>
      <c r="BV865" s="41"/>
      <c r="BW865" s="41">
        <f t="shared" si="58"/>
        <v>0</v>
      </c>
      <c r="BX865">
        <f t="shared" si="57"/>
        <v>0</v>
      </c>
    </row>
    <row r="866" spans="2:76">
      <c r="B866" s="6"/>
      <c r="C866" s="10"/>
      <c r="D866" s="32"/>
      <c r="E866" s="10"/>
      <c r="F866" s="32"/>
      <c r="G866" s="10"/>
      <c r="H866" s="32"/>
      <c r="I866" s="10"/>
      <c r="J866" s="32"/>
      <c r="K866" s="10"/>
      <c r="L866" s="32"/>
      <c r="M866" s="10"/>
      <c r="N866" s="32"/>
      <c r="O866" s="10"/>
      <c r="P866" s="32"/>
      <c r="Q866" s="10"/>
      <c r="R866" s="32"/>
      <c r="S866" s="10"/>
      <c r="T866" s="32"/>
      <c r="U866" s="10"/>
      <c r="V866" s="32"/>
      <c r="W866" s="10"/>
      <c r="X866" s="32"/>
      <c r="Y866" s="10"/>
      <c r="Z866" s="32"/>
      <c r="AA866" s="10"/>
      <c r="AB866" s="32"/>
      <c r="AC866" s="10"/>
      <c r="AD866" s="32"/>
      <c r="AE866" s="10"/>
      <c r="AF866" s="32"/>
      <c r="AG866" s="10"/>
      <c r="AH866" s="32"/>
      <c r="AI866" s="10"/>
      <c r="AJ866" s="32"/>
      <c r="AK866" s="10"/>
      <c r="AL866" s="32"/>
      <c r="AM866" s="10"/>
      <c r="AN866" s="32"/>
      <c r="AO866" s="10"/>
      <c r="AP866" s="32"/>
      <c r="AQ866" s="10"/>
      <c r="AR866" s="244"/>
      <c r="AS866" s="10"/>
      <c r="AT866" s="32"/>
      <c r="AU866" s="10"/>
      <c r="AV866" s="244"/>
      <c r="AW866" s="10"/>
      <c r="AX866" s="244"/>
      <c r="AY866" s="7"/>
      <c r="AZ866" s="249"/>
      <c r="BA866" s="10"/>
      <c r="BB866" s="244"/>
      <c r="BC866" s="7"/>
      <c r="BD866" s="249"/>
      <c r="BE866" s="7"/>
      <c r="BF866" s="249"/>
      <c r="BG866" s="7"/>
      <c r="BH866" s="8"/>
      <c r="BI866" s="7"/>
      <c r="BJ866" s="249"/>
      <c r="BK866" s="7"/>
      <c r="BL866" s="249"/>
      <c r="BM866" s="7"/>
      <c r="BN866" s="249"/>
      <c r="BO866" s="7"/>
      <c r="BP866" s="249"/>
      <c r="BQ866" s="7"/>
      <c r="BR866" s="8"/>
      <c r="BS866" s="7"/>
      <c r="BT866" s="8"/>
      <c r="BV866" s="41"/>
      <c r="BW866" s="41"/>
    </row>
    <row r="867" spans="2:76">
      <c r="B867" s="6"/>
      <c r="C867" s="10"/>
      <c r="D867" s="32"/>
      <c r="E867" s="10"/>
      <c r="F867" s="32"/>
      <c r="G867" s="10"/>
      <c r="H867" s="32"/>
      <c r="I867" s="10"/>
      <c r="J867" s="32"/>
      <c r="K867" s="10"/>
      <c r="L867" s="32"/>
      <c r="M867" s="10"/>
      <c r="N867" s="32"/>
      <c r="O867" s="10"/>
      <c r="P867" s="32"/>
      <c r="Q867" s="10"/>
      <c r="R867" s="32"/>
      <c r="S867" s="10"/>
      <c r="T867" s="32"/>
      <c r="U867" s="10"/>
      <c r="V867" s="32"/>
      <c r="W867" s="10"/>
      <c r="X867" s="32"/>
      <c r="Y867" s="10"/>
      <c r="Z867" s="32"/>
      <c r="AA867" s="10"/>
      <c r="AB867" s="32"/>
      <c r="AC867" s="10"/>
      <c r="AD867" s="32"/>
      <c r="AE867" s="10"/>
      <c r="AF867" s="32"/>
      <c r="AG867" s="10"/>
      <c r="AH867" s="32"/>
      <c r="AI867" s="10"/>
      <c r="AJ867" s="32"/>
      <c r="AK867" s="10"/>
      <c r="AL867" s="32"/>
      <c r="AM867" s="10"/>
      <c r="AN867" s="32"/>
      <c r="AO867" s="10"/>
      <c r="AP867" s="32"/>
      <c r="AQ867" s="10"/>
      <c r="AR867" s="244"/>
      <c r="AS867" s="10"/>
      <c r="AT867" s="32"/>
      <c r="AU867" s="10"/>
      <c r="AV867" s="244"/>
      <c r="AW867" s="10"/>
      <c r="AX867" s="244"/>
      <c r="AY867" s="7"/>
      <c r="AZ867" s="249"/>
      <c r="BA867" s="10"/>
      <c r="BB867" s="244"/>
      <c r="BC867" s="7"/>
      <c r="BD867" s="249"/>
      <c r="BE867" s="7"/>
      <c r="BF867" s="249"/>
      <c r="BG867" s="7"/>
      <c r="BH867" s="8"/>
      <c r="BI867" s="7"/>
      <c r="BJ867" s="249"/>
      <c r="BK867" s="7"/>
      <c r="BL867" s="249"/>
      <c r="BM867" s="7"/>
      <c r="BN867" s="249"/>
      <c r="BO867" s="7"/>
      <c r="BP867" s="249"/>
      <c r="BQ867" s="7"/>
      <c r="BR867" s="8"/>
      <c r="BS867" s="7"/>
      <c r="BT867" s="8"/>
      <c r="BV867" s="41"/>
      <c r="BW867" s="41"/>
    </row>
    <row r="868" spans="2:76">
      <c r="B868" s="6"/>
      <c r="C868" s="10"/>
      <c r="D868" s="32"/>
      <c r="E868" s="10"/>
      <c r="F868" s="32"/>
      <c r="G868" s="10"/>
      <c r="H868" s="32"/>
      <c r="I868" s="10"/>
      <c r="J868" s="32"/>
      <c r="K868" s="10"/>
      <c r="L868" s="32"/>
      <c r="M868" s="10"/>
      <c r="N868" s="32"/>
      <c r="O868" s="10"/>
      <c r="P868" s="32"/>
      <c r="Q868" s="10"/>
      <c r="R868" s="32"/>
      <c r="S868" s="10"/>
      <c r="T868" s="32"/>
      <c r="U868" s="10"/>
      <c r="V868" s="32"/>
      <c r="W868" s="10"/>
      <c r="X868" s="32"/>
      <c r="Y868" s="10"/>
      <c r="Z868" s="32"/>
      <c r="AA868" s="10"/>
      <c r="AB868" s="32"/>
      <c r="AC868" s="10"/>
      <c r="AD868" s="32"/>
      <c r="AE868" s="10"/>
      <c r="AF868" s="32"/>
      <c r="AG868" s="10"/>
      <c r="AH868" s="32"/>
      <c r="AI868" s="10"/>
      <c r="AJ868" s="32"/>
      <c r="AK868" s="10"/>
      <c r="AL868" s="32"/>
      <c r="AM868" s="10"/>
      <c r="AN868" s="32"/>
      <c r="AO868" s="10"/>
      <c r="AP868" s="32"/>
      <c r="AQ868" s="10"/>
      <c r="AR868" s="244"/>
      <c r="AS868" s="10"/>
      <c r="AT868" s="32"/>
      <c r="AU868" s="10"/>
      <c r="AV868" s="244"/>
      <c r="AW868" s="10"/>
      <c r="AX868" s="244"/>
      <c r="AY868" s="7"/>
      <c r="AZ868" s="249"/>
      <c r="BA868" s="10"/>
      <c r="BB868" s="244"/>
      <c r="BC868" s="7"/>
      <c r="BD868" s="249"/>
      <c r="BE868" s="7"/>
      <c r="BF868" s="249"/>
      <c r="BG868" s="7"/>
      <c r="BH868" s="8"/>
      <c r="BI868" s="7"/>
      <c r="BJ868" s="249"/>
      <c r="BK868" s="7"/>
      <c r="BL868" s="249"/>
      <c r="BM868" s="7"/>
      <c r="BN868" s="249"/>
      <c r="BO868" s="7"/>
      <c r="BP868" s="249"/>
      <c r="BQ868" s="7"/>
      <c r="BR868" s="8"/>
      <c r="BS868" s="7"/>
      <c r="BT868" s="8"/>
      <c r="BV868" s="41"/>
      <c r="BW868" s="41"/>
    </row>
    <row r="869" spans="2:76">
      <c r="B869" s="6"/>
      <c r="C869" s="10"/>
      <c r="D869" s="32"/>
      <c r="E869" s="10"/>
      <c r="F869" s="32"/>
      <c r="G869" s="10"/>
      <c r="H869" s="32"/>
      <c r="I869" s="10"/>
      <c r="J869" s="32"/>
      <c r="K869" s="10"/>
      <c r="L869" s="32"/>
      <c r="M869" s="10"/>
      <c r="N869" s="32"/>
      <c r="O869" s="10"/>
      <c r="P869" s="32"/>
      <c r="Q869" s="10"/>
      <c r="R869" s="32"/>
      <c r="S869" s="10"/>
      <c r="T869" s="32"/>
      <c r="U869" s="10"/>
      <c r="V869" s="32"/>
      <c r="W869" s="10"/>
      <c r="X869" s="32"/>
      <c r="Y869" s="10"/>
      <c r="Z869" s="32"/>
      <c r="AA869" s="10"/>
      <c r="AB869" s="32"/>
      <c r="AC869" s="10"/>
      <c r="AD869" s="32"/>
      <c r="AE869" s="10"/>
      <c r="AF869" s="32"/>
      <c r="AG869" s="10"/>
      <c r="AH869" s="32"/>
      <c r="AI869" s="10"/>
      <c r="AJ869" s="32"/>
      <c r="AK869" s="10"/>
      <c r="AL869" s="32"/>
      <c r="AM869" s="10"/>
      <c r="AN869" s="32"/>
      <c r="AO869" s="10"/>
      <c r="AP869" s="32"/>
      <c r="AQ869" s="10"/>
      <c r="AR869" s="244"/>
      <c r="AS869" s="10"/>
      <c r="AT869" s="32"/>
      <c r="AU869" s="10"/>
      <c r="AV869" s="244"/>
      <c r="AW869" s="10"/>
      <c r="AX869" s="244"/>
      <c r="AY869" s="7"/>
      <c r="AZ869" s="249"/>
      <c r="BA869" s="10"/>
      <c r="BB869" s="244"/>
      <c r="BC869" s="7"/>
      <c r="BD869" s="249"/>
      <c r="BE869" s="7"/>
      <c r="BF869" s="249"/>
      <c r="BG869" s="7"/>
      <c r="BH869" s="8"/>
      <c r="BI869" s="7"/>
      <c r="BJ869" s="249"/>
      <c r="BK869" s="7"/>
      <c r="BL869" s="249"/>
      <c r="BM869" s="7"/>
      <c r="BN869" s="249"/>
      <c r="BO869" s="7"/>
      <c r="BP869" s="249"/>
      <c r="BQ869" s="7"/>
      <c r="BR869" s="8"/>
      <c r="BS869" s="7"/>
      <c r="BT869" s="8"/>
      <c r="BV869" s="41"/>
      <c r="BW869" s="41"/>
    </row>
    <row r="870" spans="2:76">
      <c r="B870" s="6"/>
      <c r="C870" s="10"/>
      <c r="D870" s="32"/>
      <c r="E870" s="10"/>
      <c r="F870" s="32"/>
      <c r="G870" s="10"/>
      <c r="H870" s="32"/>
      <c r="I870" s="10"/>
      <c r="J870" s="32"/>
      <c r="K870" s="10"/>
      <c r="L870" s="32"/>
      <c r="M870" s="10"/>
      <c r="N870" s="32"/>
      <c r="O870" s="10"/>
      <c r="P870" s="32"/>
      <c r="Q870" s="10"/>
      <c r="R870" s="32"/>
      <c r="S870" s="10"/>
      <c r="T870" s="32"/>
      <c r="U870" s="10"/>
      <c r="V870" s="32"/>
      <c r="W870" s="10"/>
      <c r="X870" s="32"/>
      <c r="Y870" s="10"/>
      <c r="Z870" s="32"/>
      <c r="AA870" s="10"/>
      <c r="AB870" s="32"/>
      <c r="AC870" s="10"/>
      <c r="AD870" s="32"/>
      <c r="AE870" s="10"/>
      <c r="AF870" s="32"/>
      <c r="AG870" s="10"/>
      <c r="AH870" s="32"/>
      <c r="AI870" s="10"/>
      <c r="AJ870" s="32"/>
      <c r="AK870" s="10"/>
      <c r="AL870" s="32"/>
      <c r="AM870" s="10"/>
      <c r="AN870" s="32"/>
      <c r="AO870" s="10"/>
      <c r="AP870" s="32"/>
      <c r="AQ870" s="10"/>
      <c r="AR870" s="244"/>
      <c r="AS870" s="10"/>
      <c r="AT870" s="32"/>
      <c r="AU870" s="10"/>
      <c r="AV870" s="244"/>
      <c r="AW870" s="10"/>
      <c r="AX870" s="244"/>
      <c r="AY870" s="7"/>
      <c r="AZ870" s="249"/>
      <c r="BA870" s="10"/>
      <c r="BB870" s="244"/>
      <c r="BC870" s="7"/>
      <c r="BD870" s="249"/>
      <c r="BE870" s="7"/>
      <c r="BF870" s="249"/>
      <c r="BG870" s="7"/>
      <c r="BH870" s="8"/>
      <c r="BI870" s="7"/>
      <c r="BJ870" s="249"/>
      <c r="BK870" s="7"/>
      <c r="BL870" s="249"/>
      <c r="BM870" s="7"/>
      <c r="BN870" s="249"/>
      <c r="BO870" s="7"/>
      <c r="BP870" s="249"/>
      <c r="BQ870" s="7"/>
      <c r="BR870" s="8"/>
      <c r="BS870" s="7"/>
      <c r="BT870" s="8"/>
      <c r="BV870" s="41"/>
      <c r="BW870" s="41"/>
    </row>
    <row r="871" spans="2:76">
      <c r="B871" s="6"/>
      <c r="C871" s="10"/>
      <c r="D871" s="32"/>
      <c r="E871" s="10"/>
      <c r="F871" s="32"/>
      <c r="G871" s="10"/>
      <c r="H871" s="32"/>
      <c r="I871" s="10"/>
      <c r="J871" s="32"/>
      <c r="K871" s="10"/>
      <c r="L871" s="32"/>
      <c r="M871" s="10"/>
      <c r="N871" s="32"/>
      <c r="O871" s="10"/>
      <c r="P871" s="32"/>
      <c r="Q871" s="10"/>
      <c r="R871" s="32"/>
      <c r="S871" s="10"/>
      <c r="T871" s="32"/>
      <c r="U871" s="10"/>
      <c r="V871" s="32"/>
      <c r="W871" s="10"/>
      <c r="X871" s="32"/>
      <c r="Y871" s="10"/>
      <c r="Z871" s="32"/>
      <c r="AA871" s="10"/>
      <c r="AB871" s="32"/>
      <c r="AC871" s="10"/>
      <c r="AD871" s="32"/>
      <c r="AE871" s="10"/>
      <c r="AF871" s="32"/>
      <c r="AG871" s="10"/>
      <c r="AH871" s="32"/>
      <c r="AI871" s="10"/>
      <c r="AJ871" s="32"/>
      <c r="AK871" s="10"/>
      <c r="AL871" s="32"/>
      <c r="AM871" s="10"/>
      <c r="AN871" s="32"/>
      <c r="AO871" s="10"/>
      <c r="AP871" s="32"/>
      <c r="AQ871" s="10"/>
      <c r="AR871" s="244"/>
      <c r="AS871" s="10"/>
      <c r="AT871" s="32"/>
      <c r="AU871" s="10"/>
      <c r="AV871" s="244"/>
      <c r="AW871" s="10"/>
      <c r="AX871" s="244"/>
      <c r="AY871" s="7"/>
      <c r="AZ871" s="249"/>
      <c r="BA871" s="10"/>
      <c r="BB871" s="244"/>
      <c r="BC871" s="7"/>
      <c r="BD871" s="249"/>
      <c r="BE871" s="7"/>
      <c r="BF871" s="249"/>
      <c r="BG871" s="7"/>
      <c r="BH871" s="8"/>
      <c r="BI871" s="7"/>
      <c r="BJ871" s="249"/>
      <c r="BK871" s="7"/>
      <c r="BL871" s="249"/>
      <c r="BM871" s="7"/>
      <c r="BN871" s="249"/>
      <c r="BO871" s="7"/>
      <c r="BP871" s="249"/>
      <c r="BQ871" s="7"/>
      <c r="BR871" s="8"/>
      <c r="BS871" s="7"/>
      <c r="BT871" s="8"/>
      <c r="BV871" s="41"/>
      <c r="BW871" s="41"/>
    </row>
    <row r="872" spans="2:76">
      <c r="B872" s="6"/>
      <c r="C872" s="10"/>
      <c r="D872" s="32"/>
      <c r="E872" s="10"/>
      <c r="F872" s="32"/>
      <c r="G872" s="10"/>
      <c r="H872" s="32"/>
      <c r="I872" s="10"/>
      <c r="J872" s="32"/>
      <c r="K872" s="10"/>
      <c r="L872" s="32"/>
      <c r="M872" s="10"/>
      <c r="N872" s="32"/>
      <c r="O872" s="10"/>
      <c r="P872" s="32"/>
      <c r="Q872" s="10"/>
      <c r="R872" s="32"/>
      <c r="S872" s="10"/>
      <c r="T872" s="32"/>
      <c r="U872" s="10"/>
      <c r="V872" s="32"/>
      <c r="W872" s="10"/>
      <c r="X872" s="32"/>
      <c r="Y872" s="10"/>
      <c r="Z872" s="32"/>
      <c r="AA872" s="10"/>
      <c r="AB872" s="32"/>
      <c r="AC872" s="10"/>
      <c r="AD872" s="32"/>
      <c r="AE872" s="10"/>
      <c r="AF872" s="32"/>
      <c r="AG872" s="10"/>
      <c r="AH872" s="32"/>
      <c r="AI872" s="10"/>
      <c r="AJ872" s="32"/>
      <c r="AK872" s="10"/>
      <c r="AL872" s="32"/>
      <c r="AM872" s="10"/>
      <c r="AN872" s="32"/>
      <c r="AO872" s="10"/>
      <c r="AP872" s="32"/>
      <c r="AQ872" s="10"/>
      <c r="AR872" s="244"/>
      <c r="AS872" s="10"/>
      <c r="AT872" s="32"/>
      <c r="AU872" s="10"/>
      <c r="AV872" s="244"/>
      <c r="AW872" s="10"/>
      <c r="AX872" s="244"/>
      <c r="AY872" s="7"/>
      <c r="AZ872" s="249"/>
      <c r="BA872" s="10"/>
      <c r="BB872" s="244"/>
      <c r="BC872" s="7"/>
      <c r="BD872" s="249"/>
      <c r="BE872" s="7"/>
      <c r="BF872" s="249"/>
      <c r="BG872" s="7"/>
      <c r="BH872" s="8"/>
      <c r="BI872" s="7"/>
      <c r="BJ872" s="249"/>
      <c r="BK872" s="7"/>
      <c r="BL872" s="249"/>
      <c r="BM872" s="7"/>
      <c r="BN872" s="249"/>
      <c r="BO872" s="7"/>
      <c r="BP872" s="249"/>
      <c r="BQ872" s="7"/>
      <c r="BR872" s="8"/>
      <c r="BS872" s="7"/>
      <c r="BT872" s="8"/>
      <c r="BV872" s="41"/>
      <c r="BW872" s="41"/>
    </row>
    <row r="873" spans="2:76">
      <c r="B873" s="6"/>
      <c r="C873" s="10"/>
      <c r="D873" s="32"/>
      <c r="E873" s="10"/>
      <c r="F873" s="32"/>
      <c r="G873" s="10"/>
      <c r="H873" s="32"/>
      <c r="I873" s="10"/>
      <c r="J873" s="32"/>
      <c r="K873" s="10"/>
      <c r="L873" s="32"/>
      <c r="M873" s="10"/>
      <c r="N873" s="32"/>
      <c r="O873" s="10"/>
      <c r="P873" s="32"/>
      <c r="Q873" s="10"/>
      <c r="R873" s="32"/>
      <c r="S873" s="10"/>
      <c r="T873" s="32"/>
      <c r="U873" s="10"/>
      <c r="V873" s="32"/>
      <c r="W873" s="10"/>
      <c r="X873" s="32"/>
      <c r="Y873" s="10"/>
      <c r="Z873" s="32"/>
      <c r="AA873" s="10"/>
      <c r="AB873" s="32"/>
      <c r="AC873" s="10"/>
      <c r="AD873" s="32"/>
      <c r="AE873" s="10"/>
      <c r="AF873" s="32"/>
      <c r="AG873" s="10"/>
      <c r="AH873" s="32"/>
      <c r="AI873" s="10"/>
      <c r="AJ873" s="32"/>
      <c r="AK873" s="10"/>
      <c r="AL873" s="32"/>
      <c r="AM873" s="10"/>
      <c r="AN873" s="32"/>
      <c r="AO873" s="10"/>
      <c r="AP873" s="32"/>
      <c r="AQ873" s="10"/>
      <c r="AR873" s="244"/>
      <c r="AS873" s="10"/>
      <c r="AT873" s="32"/>
      <c r="AU873" s="10"/>
      <c r="AV873" s="244"/>
      <c r="AW873" s="10"/>
      <c r="AX873" s="244"/>
      <c r="AY873" s="7"/>
      <c r="AZ873" s="249"/>
      <c r="BA873" s="10"/>
      <c r="BB873" s="244"/>
      <c r="BC873" s="7"/>
      <c r="BD873" s="249"/>
      <c r="BE873" s="7"/>
      <c r="BF873" s="249"/>
      <c r="BG873" s="7"/>
      <c r="BH873" s="8"/>
      <c r="BI873" s="7"/>
      <c r="BJ873" s="249"/>
      <c r="BK873" s="7"/>
      <c r="BL873" s="249"/>
      <c r="BM873" s="7"/>
      <c r="BN873" s="249"/>
      <c r="BO873" s="7"/>
      <c r="BP873" s="249"/>
      <c r="BQ873" s="7"/>
      <c r="BR873" s="8"/>
      <c r="BS873" s="7"/>
      <c r="BT873" s="8"/>
      <c r="BV873" s="41"/>
      <c r="BW873" s="41"/>
    </row>
    <row r="874" spans="2:76">
      <c r="B874" s="6"/>
      <c r="C874" s="10"/>
      <c r="D874" s="32"/>
      <c r="E874" s="10"/>
      <c r="F874" s="32"/>
      <c r="G874" s="10"/>
      <c r="H874" s="32"/>
      <c r="I874" s="10"/>
      <c r="J874" s="32"/>
      <c r="K874" s="10"/>
      <c r="L874" s="32"/>
      <c r="M874" s="10"/>
      <c r="N874" s="32"/>
      <c r="O874" s="10"/>
      <c r="P874" s="32"/>
      <c r="Q874" s="10"/>
      <c r="R874" s="32"/>
      <c r="S874" s="10"/>
      <c r="T874" s="32"/>
      <c r="U874" s="10"/>
      <c r="V874" s="32"/>
      <c r="W874" s="10"/>
      <c r="X874" s="32"/>
      <c r="Y874" s="10"/>
      <c r="Z874" s="32"/>
      <c r="AA874" s="10"/>
      <c r="AB874" s="32"/>
      <c r="AC874" s="10"/>
      <c r="AD874" s="32"/>
      <c r="AE874" s="10"/>
      <c r="AF874" s="32"/>
      <c r="AG874" s="10"/>
      <c r="AH874" s="32"/>
      <c r="AI874" s="10"/>
      <c r="AJ874" s="32"/>
      <c r="AK874" s="10"/>
      <c r="AL874" s="32"/>
      <c r="AM874" s="10"/>
      <c r="AN874" s="32"/>
      <c r="AO874" s="10"/>
      <c r="AP874" s="32"/>
      <c r="AQ874" s="10"/>
      <c r="AR874" s="244"/>
      <c r="AS874" s="10"/>
      <c r="AT874" s="32"/>
      <c r="AU874" s="10"/>
      <c r="AV874" s="244"/>
      <c r="AW874" s="10"/>
      <c r="AX874" s="244"/>
      <c r="AY874" s="7"/>
      <c r="AZ874" s="249"/>
      <c r="BA874" s="10"/>
      <c r="BB874" s="244"/>
      <c r="BC874" s="7"/>
      <c r="BD874" s="249"/>
      <c r="BE874" s="7"/>
      <c r="BF874" s="249"/>
      <c r="BG874" s="7"/>
      <c r="BH874" s="8"/>
      <c r="BI874" s="7"/>
      <c r="BJ874" s="249"/>
      <c r="BK874" s="7"/>
      <c r="BL874" s="249"/>
      <c r="BM874" s="7"/>
      <c r="BN874" s="249"/>
      <c r="BO874" s="7"/>
      <c r="BP874" s="249"/>
      <c r="BQ874" s="7"/>
      <c r="BR874" s="8"/>
      <c r="BS874" s="7"/>
      <c r="BT874" s="8"/>
      <c r="BV874" s="41"/>
      <c r="BW874" s="41"/>
    </row>
    <row r="875" spans="2:76">
      <c r="B875" s="6"/>
      <c r="C875" s="10"/>
      <c r="D875" s="32"/>
      <c r="E875" s="10"/>
      <c r="F875" s="32"/>
      <c r="G875" s="10"/>
      <c r="H875" s="32"/>
      <c r="I875" s="10"/>
      <c r="J875" s="32"/>
      <c r="K875" s="10"/>
      <c r="L875" s="32"/>
      <c r="M875" s="10"/>
      <c r="N875" s="32"/>
      <c r="O875" s="10"/>
      <c r="P875" s="32"/>
      <c r="Q875" s="10"/>
      <c r="R875" s="32"/>
      <c r="S875" s="10"/>
      <c r="T875" s="32"/>
      <c r="U875" s="10"/>
      <c r="V875" s="32"/>
      <c r="W875" s="10"/>
      <c r="X875" s="32"/>
      <c r="Y875" s="10"/>
      <c r="Z875" s="32"/>
      <c r="AA875" s="10"/>
      <c r="AB875" s="32"/>
      <c r="AC875" s="10"/>
      <c r="AD875" s="32"/>
      <c r="AE875" s="10"/>
      <c r="AF875" s="32"/>
      <c r="AG875" s="10"/>
      <c r="AH875" s="32"/>
      <c r="AI875" s="10"/>
      <c r="AJ875" s="32"/>
      <c r="AK875" s="10"/>
      <c r="AL875" s="32"/>
      <c r="AM875" s="10"/>
      <c r="AN875" s="32"/>
      <c r="AO875" s="10"/>
      <c r="AP875" s="32"/>
      <c r="AQ875" s="10"/>
      <c r="AR875" s="244"/>
      <c r="AS875" s="10"/>
      <c r="AT875" s="32"/>
      <c r="AU875" s="10"/>
      <c r="AV875" s="244"/>
      <c r="AW875" s="10"/>
      <c r="AX875" s="244"/>
      <c r="AY875" s="7"/>
      <c r="AZ875" s="249"/>
      <c r="BA875" s="10"/>
      <c r="BB875" s="244"/>
      <c r="BC875" s="7"/>
      <c r="BD875" s="249"/>
      <c r="BE875" s="7"/>
      <c r="BF875" s="249"/>
      <c r="BG875" s="7"/>
      <c r="BH875" s="8"/>
      <c r="BI875" s="7"/>
      <c r="BJ875" s="249"/>
      <c r="BK875" s="7"/>
      <c r="BL875" s="249"/>
      <c r="BM875" s="7"/>
      <c r="BN875" s="249"/>
      <c r="BO875" s="7"/>
      <c r="BP875" s="249"/>
      <c r="BQ875" s="7"/>
      <c r="BR875" s="8"/>
      <c r="BS875" s="7"/>
      <c r="BT875" s="8"/>
      <c r="BV875" s="41"/>
      <c r="BW875" s="41"/>
    </row>
    <row r="876" spans="2:76">
      <c r="B876" s="6"/>
      <c r="C876" s="10"/>
      <c r="D876" s="32"/>
      <c r="E876" s="10"/>
      <c r="F876" s="32"/>
      <c r="G876" s="10"/>
      <c r="H876" s="32"/>
      <c r="I876" s="10"/>
      <c r="J876" s="32"/>
      <c r="K876" s="10"/>
      <c r="L876" s="32"/>
      <c r="M876" s="10"/>
      <c r="N876" s="32"/>
      <c r="O876" s="10"/>
      <c r="P876" s="32"/>
      <c r="Q876" s="10"/>
      <c r="R876" s="32"/>
      <c r="S876" s="10"/>
      <c r="T876" s="32"/>
      <c r="U876" s="10"/>
      <c r="V876" s="32"/>
      <c r="W876" s="10"/>
      <c r="X876" s="32"/>
      <c r="Y876" s="10"/>
      <c r="Z876" s="32"/>
      <c r="AA876" s="10"/>
      <c r="AB876" s="32"/>
      <c r="AC876" s="10"/>
      <c r="AD876" s="32"/>
      <c r="AE876" s="10"/>
      <c r="AF876" s="32"/>
      <c r="AG876" s="10"/>
      <c r="AH876" s="32"/>
      <c r="AI876" s="10"/>
      <c r="AJ876" s="32"/>
      <c r="AK876" s="10"/>
      <c r="AL876" s="32"/>
      <c r="AM876" s="10"/>
      <c r="AN876" s="32"/>
      <c r="AO876" s="10"/>
      <c r="AP876" s="32"/>
      <c r="AQ876" s="10"/>
      <c r="AR876" s="244"/>
      <c r="AS876" s="10"/>
      <c r="AT876" s="32"/>
      <c r="AU876" s="10"/>
      <c r="AV876" s="244"/>
      <c r="AW876" s="10"/>
      <c r="AX876" s="244"/>
      <c r="AY876" s="7"/>
      <c r="AZ876" s="249"/>
      <c r="BA876" s="10"/>
      <c r="BB876" s="244"/>
      <c r="BC876" s="7"/>
      <c r="BD876" s="249"/>
      <c r="BE876" s="7"/>
      <c r="BF876" s="249"/>
      <c r="BG876" s="7"/>
      <c r="BH876" s="8"/>
      <c r="BI876" s="7"/>
      <c r="BJ876" s="249"/>
      <c r="BK876" s="7"/>
      <c r="BL876" s="249"/>
      <c r="BM876" s="7"/>
      <c r="BN876" s="249"/>
      <c r="BO876" s="7"/>
      <c r="BP876" s="249"/>
      <c r="BQ876" s="7"/>
      <c r="BR876" s="8"/>
      <c r="BS876" s="7"/>
      <c r="BT876" s="8"/>
      <c r="BV876" s="41"/>
      <c r="BW876" s="41"/>
    </row>
    <row r="877" spans="2:76">
      <c r="B877" s="6"/>
      <c r="C877" s="10"/>
      <c r="D877" s="32"/>
      <c r="E877" s="10"/>
      <c r="F877" s="32"/>
      <c r="G877" s="10"/>
      <c r="H877" s="32"/>
      <c r="I877" s="10"/>
      <c r="J877" s="32"/>
      <c r="K877" s="10"/>
      <c r="L877" s="32"/>
      <c r="M877" s="10"/>
      <c r="N877" s="32"/>
      <c r="O877" s="10"/>
      <c r="P877" s="32"/>
      <c r="Q877" s="10"/>
      <c r="R877" s="32"/>
      <c r="S877" s="10"/>
      <c r="T877" s="32"/>
      <c r="U877" s="10"/>
      <c r="V877" s="32"/>
      <c r="W877" s="10"/>
      <c r="X877" s="32"/>
      <c r="Y877" s="10"/>
      <c r="Z877" s="32"/>
      <c r="AA877" s="10"/>
      <c r="AB877" s="32"/>
      <c r="AC877" s="10"/>
      <c r="AD877" s="32"/>
      <c r="AE877" s="10"/>
      <c r="AF877" s="32"/>
      <c r="AG877" s="10"/>
      <c r="AH877" s="32"/>
      <c r="AI877" s="10"/>
      <c r="AJ877" s="32"/>
      <c r="AK877" s="10"/>
      <c r="AL877" s="32"/>
      <c r="AM877" s="10"/>
      <c r="AN877" s="32"/>
      <c r="AO877" s="10"/>
      <c r="AP877" s="32"/>
      <c r="AQ877" s="10"/>
      <c r="AR877" s="244"/>
      <c r="AS877" s="10"/>
      <c r="AT877" s="32"/>
      <c r="AU877" s="10"/>
      <c r="AV877" s="244"/>
      <c r="AW877" s="10"/>
      <c r="AX877" s="244"/>
      <c r="AY877" s="7"/>
      <c r="AZ877" s="249"/>
      <c r="BA877" s="10"/>
      <c r="BB877" s="244"/>
      <c r="BC877" s="7"/>
      <c r="BD877" s="249"/>
      <c r="BE877" s="7"/>
      <c r="BF877" s="249"/>
      <c r="BG877" s="7"/>
      <c r="BH877" s="8"/>
      <c r="BI877" s="7"/>
      <c r="BJ877" s="249"/>
      <c r="BK877" s="7"/>
      <c r="BL877" s="249"/>
      <c r="BM877" s="7"/>
      <c r="BN877" s="249"/>
      <c r="BO877" s="7"/>
      <c r="BP877" s="249"/>
      <c r="BQ877" s="7"/>
      <c r="BR877" s="8"/>
      <c r="BS877" s="7"/>
      <c r="BT877" s="8"/>
      <c r="BV877" s="41"/>
      <c r="BW877" s="41"/>
    </row>
    <row r="878" spans="2:76">
      <c r="B878" s="6"/>
      <c r="C878" s="10"/>
      <c r="D878" s="32"/>
      <c r="E878" s="10"/>
      <c r="F878" s="32"/>
      <c r="G878" s="10"/>
      <c r="H878" s="32"/>
      <c r="I878" s="10"/>
      <c r="J878" s="32"/>
      <c r="K878" s="10"/>
      <c r="L878" s="32"/>
      <c r="M878" s="10"/>
      <c r="N878" s="32"/>
      <c r="O878" s="10"/>
      <c r="P878" s="32"/>
      <c r="Q878" s="10"/>
      <c r="R878" s="32"/>
      <c r="S878" s="10"/>
      <c r="T878" s="32"/>
      <c r="U878" s="10"/>
      <c r="V878" s="32"/>
      <c r="W878" s="10"/>
      <c r="X878" s="32"/>
      <c r="Y878" s="10"/>
      <c r="Z878" s="32"/>
      <c r="AA878" s="10"/>
      <c r="AB878" s="32"/>
      <c r="AC878" s="10"/>
      <c r="AD878" s="32"/>
      <c r="AE878" s="10"/>
      <c r="AF878" s="32"/>
      <c r="AG878" s="10"/>
      <c r="AH878" s="32"/>
      <c r="AI878" s="10"/>
      <c r="AJ878" s="32"/>
      <c r="AK878" s="10"/>
      <c r="AL878" s="32"/>
      <c r="AM878" s="10"/>
      <c r="AN878" s="32"/>
      <c r="AO878" s="10"/>
      <c r="AP878" s="32"/>
      <c r="AQ878" s="10"/>
      <c r="AR878" s="244"/>
      <c r="AS878" s="10"/>
      <c r="AT878" s="32"/>
      <c r="AU878" s="10"/>
      <c r="AV878" s="244"/>
      <c r="AW878" s="10"/>
      <c r="AX878" s="244"/>
      <c r="AY878" s="7"/>
      <c r="AZ878" s="249"/>
      <c r="BA878" s="10"/>
      <c r="BB878" s="244"/>
      <c r="BC878" s="7"/>
      <c r="BD878" s="249"/>
      <c r="BE878" s="7"/>
      <c r="BF878" s="249"/>
      <c r="BG878" s="7"/>
      <c r="BH878" s="8"/>
      <c r="BI878" s="7"/>
      <c r="BJ878" s="249"/>
      <c r="BK878" s="7"/>
      <c r="BL878" s="249"/>
      <c r="BM878" s="7"/>
      <c r="BN878" s="249"/>
      <c r="BO878" s="7"/>
      <c r="BP878" s="249"/>
      <c r="BQ878" s="7"/>
      <c r="BR878" s="8"/>
      <c r="BS878" s="7"/>
      <c r="BT878" s="8"/>
      <c r="BV878" s="41"/>
      <c r="BW878" s="41"/>
    </row>
    <row r="879" spans="2:76">
      <c r="B879" s="6"/>
      <c r="C879" s="10"/>
      <c r="D879" s="32"/>
      <c r="E879" s="10"/>
      <c r="F879" s="32"/>
      <c r="G879" s="10"/>
      <c r="H879" s="32"/>
      <c r="I879" s="10"/>
      <c r="J879" s="32"/>
      <c r="K879" s="10"/>
      <c r="L879" s="32"/>
      <c r="M879" s="10"/>
      <c r="N879" s="32"/>
      <c r="O879" s="10"/>
      <c r="P879" s="32"/>
      <c r="Q879" s="10"/>
      <c r="R879" s="32"/>
      <c r="S879" s="10"/>
      <c r="T879" s="32"/>
      <c r="U879" s="10"/>
      <c r="V879" s="32"/>
      <c r="W879" s="10"/>
      <c r="X879" s="32"/>
      <c r="Y879" s="10"/>
      <c r="Z879" s="32"/>
      <c r="AA879" s="10"/>
      <c r="AB879" s="32"/>
      <c r="AC879" s="10"/>
      <c r="AD879" s="32"/>
      <c r="AE879" s="10"/>
      <c r="AF879" s="32"/>
      <c r="AG879" s="10"/>
      <c r="AH879" s="32"/>
      <c r="AI879" s="10"/>
      <c r="AJ879" s="32"/>
      <c r="AK879" s="10"/>
      <c r="AL879" s="32"/>
      <c r="AM879" s="10"/>
      <c r="AN879" s="32"/>
      <c r="AO879" s="10"/>
      <c r="AP879" s="32"/>
      <c r="AQ879" s="10"/>
      <c r="AR879" s="244"/>
      <c r="AS879" s="10"/>
      <c r="AT879" s="32"/>
      <c r="AU879" s="10"/>
      <c r="AV879" s="244"/>
      <c r="AW879" s="10"/>
      <c r="AX879" s="244"/>
      <c r="AY879" s="7"/>
      <c r="AZ879" s="249"/>
      <c r="BA879" s="10"/>
      <c r="BB879" s="244"/>
      <c r="BC879" s="7"/>
      <c r="BD879" s="249"/>
      <c r="BE879" s="7"/>
      <c r="BF879" s="249"/>
      <c r="BG879" s="7"/>
      <c r="BH879" s="8"/>
      <c r="BI879" s="7"/>
      <c r="BJ879" s="249"/>
      <c r="BK879" s="7"/>
      <c r="BL879" s="249"/>
      <c r="BM879" s="7"/>
      <c r="BN879" s="249"/>
      <c r="BO879" s="7"/>
      <c r="BP879" s="249"/>
      <c r="BQ879" s="7"/>
      <c r="BR879" s="8"/>
      <c r="BS879" s="7"/>
      <c r="BT879" s="8"/>
      <c r="BV879" s="41"/>
      <c r="BW879" s="41"/>
    </row>
    <row r="880" spans="2:76">
      <c r="B880" s="6"/>
      <c r="C880" s="10"/>
      <c r="D880" s="32"/>
      <c r="E880" s="10"/>
      <c r="F880" s="32"/>
      <c r="G880" s="10"/>
      <c r="H880" s="32"/>
      <c r="I880" s="10"/>
      <c r="J880" s="32"/>
      <c r="K880" s="10"/>
      <c r="L880" s="32"/>
      <c r="M880" s="10"/>
      <c r="N880" s="32"/>
      <c r="O880" s="10"/>
      <c r="P880" s="32"/>
      <c r="Q880" s="10"/>
      <c r="R880" s="32"/>
      <c r="S880" s="10"/>
      <c r="T880" s="32"/>
      <c r="U880" s="10"/>
      <c r="V880" s="32"/>
      <c r="W880" s="10"/>
      <c r="X880" s="32"/>
      <c r="Y880" s="10"/>
      <c r="Z880" s="32"/>
      <c r="AA880" s="10"/>
      <c r="AB880" s="32"/>
      <c r="AC880" s="10"/>
      <c r="AD880" s="32"/>
      <c r="AE880" s="10"/>
      <c r="AF880" s="32"/>
      <c r="AG880" s="10"/>
      <c r="AH880" s="32"/>
      <c r="AI880" s="10"/>
      <c r="AJ880" s="32"/>
      <c r="AK880" s="10"/>
      <c r="AL880" s="32"/>
      <c r="AM880" s="10"/>
      <c r="AN880" s="32"/>
      <c r="AO880" s="10"/>
      <c r="AP880" s="32"/>
      <c r="AQ880" s="10"/>
      <c r="AR880" s="244"/>
      <c r="AS880" s="10"/>
      <c r="AT880" s="32"/>
      <c r="AU880" s="10"/>
      <c r="AV880" s="244"/>
      <c r="AW880" s="10"/>
      <c r="AX880" s="244"/>
      <c r="AY880" s="7"/>
      <c r="AZ880" s="249"/>
      <c r="BA880" s="10"/>
      <c r="BB880" s="244"/>
      <c r="BC880" s="7"/>
      <c r="BD880" s="249"/>
      <c r="BE880" s="7"/>
      <c r="BF880" s="249"/>
      <c r="BG880" s="7"/>
      <c r="BH880" s="8"/>
      <c r="BI880" s="7"/>
      <c r="BJ880" s="249"/>
      <c r="BK880" s="7"/>
      <c r="BL880" s="249"/>
      <c r="BM880" s="7"/>
      <c r="BN880" s="249"/>
      <c r="BO880" s="7"/>
      <c r="BP880" s="249"/>
      <c r="BQ880" s="7"/>
      <c r="BR880" s="8"/>
      <c r="BS880" s="7"/>
      <c r="BT880" s="8"/>
      <c r="BV880" s="41"/>
      <c r="BW880" s="41"/>
    </row>
    <row r="881" spans="2:75">
      <c r="B881" s="6"/>
      <c r="C881" s="10"/>
      <c r="D881" s="32"/>
      <c r="E881" s="10"/>
      <c r="F881" s="32"/>
      <c r="G881" s="10"/>
      <c r="H881" s="32"/>
      <c r="I881" s="10"/>
      <c r="J881" s="32"/>
      <c r="K881" s="10"/>
      <c r="L881" s="32"/>
      <c r="M881" s="10"/>
      <c r="N881" s="32"/>
      <c r="O881" s="10"/>
      <c r="P881" s="32"/>
      <c r="Q881" s="10"/>
      <c r="R881" s="32"/>
      <c r="S881" s="10"/>
      <c r="T881" s="32"/>
      <c r="U881" s="10"/>
      <c r="V881" s="32"/>
      <c r="W881" s="10"/>
      <c r="X881" s="32"/>
      <c r="Y881" s="10"/>
      <c r="Z881" s="32"/>
      <c r="AA881" s="10"/>
      <c r="AB881" s="32"/>
      <c r="AC881" s="10"/>
      <c r="AD881" s="32"/>
      <c r="AE881" s="10"/>
      <c r="AF881" s="32"/>
      <c r="AG881" s="10"/>
      <c r="AH881" s="32"/>
      <c r="AI881" s="10"/>
      <c r="AJ881" s="32"/>
      <c r="AK881" s="10"/>
      <c r="AL881" s="32"/>
      <c r="AM881" s="10"/>
      <c r="AN881" s="32"/>
      <c r="AO881" s="10"/>
      <c r="AP881" s="32"/>
      <c r="AQ881" s="10"/>
      <c r="AR881" s="244"/>
      <c r="AS881" s="10"/>
      <c r="AT881" s="32"/>
      <c r="AU881" s="10"/>
      <c r="AV881" s="244"/>
      <c r="AW881" s="10"/>
      <c r="AX881" s="244"/>
      <c r="AY881" s="7"/>
      <c r="AZ881" s="249"/>
      <c r="BA881" s="10"/>
      <c r="BB881" s="244"/>
      <c r="BC881" s="7"/>
      <c r="BD881" s="249"/>
      <c r="BE881" s="7"/>
      <c r="BF881" s="249"/>
      <c r="BG881" s="7"/>
      <c r="BH881" s="8"/>
      <c r="BI881" s="7"/>
      <c r="BJ881" s="249"/>
      <c r="BK881" s="7"/>
      <c r="BL881" s="249"/>
      <c r="BM881" s="7"/>
      <c r="BN881" s="249"/>
      <c r="BO881" s="7"/>
      <c r="BP881" s="249"/>
      <c r="BQ881" s="7"/>
      <c r="BR881" s="8"/>
      <c r="BS881" s="7"/>
      <c r="BT881" s="8"/>
      <c r="BV881" s="41"/>
      <c r="BW881" s="41"/>
    </row>
    <row r="882" spans="2:75">
      <c r="B882" s="6"/>
      <c r="C882" s="10"/>
      <c r="D882" s="32"/>
      <c r="E882" s="10"/>
      <c r="F882" s="32"/>
      <c r="G882" s="10"/>
      <c r="H882" s="32"/>
      <c r="I882" s="10"/>
      <c r="J882" s="32"/>
      <c r="K882" s="10"/>
      <c r="L882" s="32"/>
      <c r="M882" s="10"/>
      <c r="N882" s="32"/>
      <c r="O882" s="10"/>
      <c r="P882" s="32"/>
      <c r="Q882" s="10"/>
      <c r="R882" s="32"/>
      <c r="S882" s="10"/>
      <c r="T882" s="32"/>
      <c r="U882" s="10"/>
      <c r="V882" s="32"/>
      <c r="W882" s="10"/>
      <c r="X882" s="32"/>
      <c r="Y882" s="10"/>
      <c r="Z882" s="32"/>
      <c r="AA882" s="10"/>
      <c r="AB882" s="32"/>
      <c r="AC882" s="10"/>
      <c r="AD882" s="32"/>
      <c r="AE882" s="10"/>
      <c r="AF882" s="32"/>
      <c r="AG882" s="10"/>
      <c r="AH882" s="32"/>
      <c r="AI882" s="10"/>
      <c r="AJ882" s="32"/>
      <c r="AK882" s="10"/>
      <c r="AL882" s="32"/>
      <c r="AM882" s="10"/>
      <c r="AN882" s="32"/>
      <c r="AO882" s="10"/>
      <c r="AP882" s="32"/>
      <c r="AQ882" s="10"/>
      <c r="AR882" s="244"/>
      <c r="AS882" s="10"/>
      <c r="AT882" s="32"/>
      <c r="AU882" s="10"/>
      <c r="AV882" s="244"/>
      <c r="AW882" s="10"/>
      <c r="AX882" s="244"/>
      <c r="AY882" s="7"/>
      <c r="AZ882" s="249"/>
      <c r="BA882" s="10"/>
      <c r="BB882" s="244"/>
      <c r="BC882" s="7"/>
      <c r="BD882" s="249"/>
      <c r="BE882" s="7"/>
      <c r="BF882" s="249"/>
      <c r="BG882" s="7"/>
      <c r="BH882" s="8"/>
      <c r="BI882" s="7"/>
      <c r="BJ882" s="249"/>
      <c r="BK882" s="7"/>
      <c r="BL882" s="249"/>
      <c r="BM882" s="7"/>
      <c r="BN882" s="249"/>
      <c r="BO882" s="7"/>
      <c r="BP882" s="249"/>
      <c r="BQ882" s="7"/>
      <c r="BR882" s="8"/>
      <c r="BS882" s="7"/>
      <c r="BT882" s="8"/>
      <c r="BV882" s="41"/>
      <c r="BW882" s="41"/>
    </row>
    <row r="883" spans="2:75">
      <c r="B883" s="6"/>
      <c r="C883" s="10"/>
      <c r="D883" s="32"/>
      <c r="E883" s="10"/>
      <c r="F883" s="32"/>
      <c r="G883" s="10"/>
      <c r="H883" s="32"/>
      <c r="I883" s="10"/>
      <c r="J883" s="32"/>
      <c r="K883" s="10"/>
      <c r="L883" s="32"/>
      <c r="M883" s="10"/>
      <c r="N883" s="32"/>
      <c r="O883" s="10"/>
      <c r="P883" s="32"/>
      <c r="Q883" s="10"/>
      <c r="R883" s="32"/>
      <c r="S883" s="10"/>
      <c r="T883" s="32"/>
      <c r="U883" s="10"/>
      <c r="V883" s="32"/>
      <c r="W883" s="10"/>
      <c r="X883" s="32"/>
      <c r="Y883" s="10"/>
      <c r="Z883" s="32"/>
      <c r="AA883" s="10"/>
      <c r="AB883" s="32"/>
      <c r="AC883" s="10"/>
      <c r="AD883" s="32"/>
      <c r="AE883" s="10"/>
      <c r="AF883" s="32"/>
      <c r="AG883" s="10"/>
      <c r="AH883" s="32"/>
      <c r="AI883" s="10"/>
      <c r="AJ883" s="32"/>
      <c r="AK883" s="10"/>
      <c r="AL883" s="32"/>
      <c r="AM883" s="10"/>
      <c r="AN883" s="32"/>
      <c r="AO883" s="10"/>
      <c r="AP883" s="32"/>
      <c r="AQ883" s="10"/>
      <c r="AR883" s="244"/>
      <c r="AS883" s="10"/>
      <c r="AT883" s="32"/>
      <c r="AU883" s="10"/>
      <c r="AV883" s="244"/>
      <c r="AW883" s="10"/>
      <c r="AX883" s="244"/>
      <c r="AY883" s="7"/>
      <c r="AZ883" s="249"/>
      <c r="BA883" s="10"/>
      <c r="BB883" s="244"/>
      <c r="BC883" s="7"/>
      <c r="BD883" s="249"/>
      <c r="BE883" s="7"/>
      <c r="BF883" s="249"/>
      <c r="BG883" s="7"/>
      <c r="BH883" s="8"/>
      <c r="BI883" s="7"/>
      <c r="BJ883" s="249"/>
      <c r="BK883" s="7"/>
      <c r="BL883" s="249"/>
      <c r="BM883" s="7"/>
      <c r="BN883" s="249"/>
      <c r="BO883" s="7"/>
      <c r="BP883" s="249"/>
      <c r="BQ883" s="7"/>
      <c r="BR883" s="8"/>
      <c r="BS883" s="7"/>
      <c r="BT883" s="8"/>
      <c r="BV883" s="41"/>
      <c r="BW883" s="41"/>
    </row>
    <row r="884" spans="2:75">
      <c r="B884" s="6"/>
      <c r="C884" s="10"/>
      <c r="D884" s="32"/>
      <c r="E884" s="10"/>
      <c r="F884" s="32"/>
      <c r="G884" s="10"/>
      <c r="H884" s="32"/>
      <c r="I884" s="10"/>
      <c r="J884" s="32"/>
      <c r="K884" s="10"/>
      <c r="L884" s="32"/>
      <c r="M884" s="10"/>
      <c r="N884" s="32"/>
      <c r="O884" s="10"/>
      <c r="P884" s="32"/>
      <c r="Q884" s="10"/>
      <c r="R884" s="32"/>
      <c r="S884" s="10"/>
      <c r="T884" s="32"/>
      <c r="U884" s="10"/>
      <c r="V884" s="32"/>
      <c r="W884" s="10"/>
      <c r="X884" s="32"/>
      <c r="Y884" s="10"/>
      <c r="Z884" s="32"/>
      <c r="AA884" s="10"/>
      <c r="AB884" s="32"/>
      <c r="AC884" s="10"/>
      <c r="AD884" s="32"/>
      <c r="AE884" s="10"/>
      <c r="AF884" s="32"/>
      <c r="AG884" s="10"/>
      <c r="AH884" s="32"/>
      <c r="AI884" s="10"/>
      <c r="AJ884" s="32"/>
      <c r="AK884" s="10"/>
      <c r="AL884" s="32"/>
      <c r="AM884" s="10"/>
      <c r="AN884" s="32"/>
      <c r="AO884" s="10"/>
      <c r="AP884" s="32"/>
      <c r="AQ884" s="10"/>
      <c r="AR884" s="244"/>
      <c r="AS884" s="10"/>
      <c r="AT884" s="32"/>
      <c r="AU884" s="10"/>
      <c r="AV884" s="244"/>
      <c r="AW884" s="10"/>
      <c r="AX884" s="244"/>
      <c r="AY884" s="7"/>
      <c r="AZ884" s="249"/>
      <c r="BA884" s="10"/>
      <c r="BB884" s="244"/>
      <c r="BC884" s="7"/>
      <c r="BD884" s="249"/>
      <c r="BE884" s="7"/>
      <c r="BF884" s="249"/>
      <c r="BG884" s="7"/>
      <c r="BH884" s="8"/>
      <c r="BI884" s="7"/>
      <c r="BJ884" s="249"/>
      <c r="BK884" s="7"/>
      <c r="BL884" s="249"/>
      <c r="BM884" s="7"/>
      <c r="BN884" s="249"/>
      <c r="BO884" s="7"/>
      <c r="BP884" s="249"/>
      <c r="BQ884" s="7"/>
      <c r="BR884" s="8"/>
      <c r="BS884" s="7"/>
      <c r="BT884" s="8"/>
      <c r="BV884" s="41"/>
      <c r="BW884" s="41"/>
    </row>
    <row r="885" spans="2:75">
      <c r="B885" s="6"/>
      <c r="C885" s="10"/>
      <c r="D885" s="32"/>
      <c r="E885" s="10"/>
      <c r="F885" s="32"/>
      <c r="G885" s="10"/>
      <c r="H885" s="32"/>
      <c r="I885" s="10"/>
      <c r="J885" s="32"/>
      <c r="K885" s="10"/>
      <c r="L885" s="32"/>
      <c r="M885" s="10"/>
      <c r="N885" s="32"/>
      <c r="O885" s="10"/>
      <c r="P885" s="32"/>
      <c r="Q885" s="10"/>
      <c r="R885" s="32"/>
      <c r="S885" s="10"/>
      <c r="T885" s="32"/>
      <c r="U885" s="10"/>
      <c r="V885" s="32"/>
      <c r="W885" s="10"/>
      <c r="X885" s="32"/>
      <c r="Y885" s="10"/>
      <c r="Z885" s="32"/>
      <c r="AA885" s="10"/>
      <c r="AB885" s="32"/>
      <c r="AC885" s="10"/>
      <c r="AD885" s="32"/>
      <c r="AE885" s="10"/>
      <c r="AF885" s="32"/>
      <c r="AG885" s="10"/>
      <c r="AH885" s="32"/>
      <c r="AI885" s="10"/>
      <c r="AJ885" s="32"/>
      <c r="AK885" s="10"/>
      <c r="AL885" s="32"/>
      <c r="AM885" s="10"/>
      <c r="AN885" s="32"/>
      <c r="AO885" s="10"/>
      <c r="AP885" s="32"/>
      <c r="AQ885" s="10"/>
      <c r="AR885" s="244"/>
      <c r="AS885" s="10"/>
      <c r="AT885" s="32"/>
      <c r="AU885" s="10"/>
      <c r="AV885" s="244"/>
      <c r="AW885" s="10"/>
      <c r="AX885" s="244"/>
      <c r="AY885" s="7"/>
      <c r="AZ885" s="249"/>
      <c r="BA885" s="10"/>
      <c r="BB885" s="244"/>
      <c r="BC885" s="7"/>
      <c r="BD885" s="249"/>
      <c r="BE885" s="7"/>
      <c r="BF885" s="249"/>
      <c r="BG885" s="7"/>
      <c r="BH885" s="8"/>
      <c r="BI885" s="7"/>
      <c r="BJ885" s="249"/>
      <c r="BK885" s="7"/>
      <c r="BL885" s="249"/>
      <c r="BM885" s="7"/>
      <c r="BN885" s="249"/>
      <c r="BO885" s="7"/>
      <c r="BP885" s="249"/>
      <c r="BQ885" s="7"/>
      <c r="BR885" s="8"/>
      <c r="BS885" s="7"/>
      <c r="BT885" s="8"/>
      <c r="BV885" s="41"/>
      <c r="BW885" s="41"/>
    </row>
    <row r="886" spans="2:75">
      <c r="B886" s="6"/>
      <c r="C886" s="10"/>
      <c r="D886" s="32"/>
      <c r="E886" s="10"/>
      <c r="F886" s="32"/>
      <c r="G886" s="10"/>
      <c r="H886" s="32"/>
      <c r="I886" s="10"/>
      <c r="J886" s="32"/>
      <c r="K886" s="10"/>
      <c r="L886" s="32"/>
      <c r="M886" s="10"/>
      <c r="N886" s="32"/>
      <c r="O886" s="10"/>
      <c r="P886" s="32"/>
      <c r="Q886" s="10"/>
      <c r="R886" s="32"/>
      <c r="S886" s="10"/>
      <c r="T886" s="32"/>
      <c r="U886" s="10"/>
      <c r="V886" s="32"/>
      <c r="W886" s="10"/>
      <c r="X886" s="32"/>
      <c r="Y886" s="10"/>
      <c r="Z886" s="32"/>
      <c r="AA886" s="10"/>
      <c r="AB886" s="32"/>
      <c r="AC886" s="10"/>
      <c r="AD886" s="32"/>
      <c r="AE886" s="10"/>
      <c r="AF886" s="32"/>
      <c r="AG886" s="10"/>
      <c r="AH886" s="32"/>
      <c r="AI886" s="10"/>
      <c r="AJ886" s="32"/>
      <c r="AK886" s="10"/>
      <c r="AL886" s="32"/>
      <c r="AM886" s="10"/>
      <c r="AN886" s="32"/>
      <c r="AO886" s="10"/>
      <c r="AP886" s="32"/>
      <c r="AQ886" s="10"/>
      <c r="AR886" s="244"/>
      <c r="AS886" s="10"/>
      <c r="AT886" s="32"/>
      <c r="AU886" s="10"/>
      <c r="AV886" s="244"/>
      <c r="AW886" s="10"/>
      <c r="AX886" s="244"/>
      <c r="AY886" s="7"/>
      <c r="AZ886" s="249"/>
      <c r="BA886" s="10"/>
      <c r="BB886" s="244"/>
      <c r="BC886" s="7"/>
      <c r="BD886" s="249"/>
      <c r="BE886" s="7"/>
      <c r="BF886" s="249"/>
      <c r="BG886" s="7"/>
      <c r="BH886" s="8"/>
      <c r="BI886" s="7"/>
      <c r="BJ886" s="249"/>
      <c r="BK886" s="7"/>
      <c r="BL886" s="249"/>
      <c r="BM886" s="7"/>
      <c r="BN886" s="249"/>
      <c r="BO886" s="7"/>
      <c r="BP886" s="249"/>
      <c r="BQ886" s="7"/>
      <c r="BR886" s="8"/>
      <c r="BS886" s="7"/>
      <c r="BT886" s="8"/>
      <c r="BV886" s="41"/>
      <c r="BW886" s="41"/>
    </row>
    <row r="887" spans="2:75">
      <c r="B887" s="6"/>
      <c r="C887" s="10"/>
      <c r="D887" s="32"/>
      <c r="E887" s="10"/>
      <c r="F887" s="32"/>
      <c r="G887" s="10"/>
      <c r="H887" s="32"/>
      <c r="I887" s="10"/>
      <c r="J887" s="32"/>
      <c r="K887" s="10"/>
      <c r="L887" s="32"/>
      <c r="M887" s="10"/>
      <c r="N887" s="32"/>
      <c r="O887" s="10"/>
      <c r="P887" s="32"/>
      <c r="Q887" s="10"/>
      <c r="R887" s="32"/>
      <c r="S887" s="10"/>
      <c r="T887" s="32"/>
      <c r="U887" s="10"/>
      <c r="V887" s="32"/>
      <c r="W887" s="10"/>
      <c r="X887" s="32"/>
      <c r="Y887" s="10"/>
      <c r="Z887" s="32"/>
      <c r="AA887" s="10"/>
      <c r="AB887" s="32"/>
      <c r="AC887" s="10"/>
      <c r="AD887" s="32"/>
      <c r="AE887" s="10"/>
      <c r="AF887" s="32"/>
      <c r="AG887" s="10"/>
      <c r="AH887" s="32"/>
      <c r="AI887" s="10"/>
      <c r="AJ887" s="32"/>
      <c r="AK887" s="10"/>
      <c r="AL887" s="32"/>
      <c r="AM887" s="10"/>
      <c r="AN887" s="32"/>
      <c r="AO887" s="10"/>
      <c r="AP887" s="32"/>
      <c r="AQ887" s="10"/>
      <c r="AR887" s="244"/>
      <c r="AS887" s="10"/>
      <c r="AT887" s="32"/>
      <c r="AU887" s="10"/>
      <c r="AV887" s="244"/>
      <c r="AW887" s="10"/>
      <c r="AX887" s="244"/>
      <c r="AY887" s="7"/>
      <c r="AZ887" s="249"/>
      <c r="BA887" s="10"/>
      <c r="BB887" s="244"/>
      <c r="BC887" s="7"/>
      <c r="BD887" s="249"/>
      <c r="BE887" s="7"/>
      <c r="BF887" s="249"/>
      <c r="BG887" s="7"/>
      <c r="BH887" s="8"/>
      <c r="BI887" s="7"/>
      <c r="BJ887" s="249"/>
      <c r="BK887" s="7"/>
      <c r="BL887" s="249"/>
      <c r="BM887" s="7"/>
      <c r="BN887" s="249"/>
      <c r="BO887" s="7"/>
      <c r="BP887" s="249"/>
      <c r="BQ887" s="7"/>
      <c r="BR887" s="8"/>
      <c r="BS887" s="7"/>
      <c r="BT887" s="8"/>
      <c r="BV887" s="41"/>
      <c r="BW887" s="41"/>
    </row>
    <row r="888" spans="2:75">
      <c r="B888" s="6"/>
      <c r="C888" s="10"/>
      <c r="D888" s="32"/>
      <c r="E888" s="10"/>
      <c r="F888" s="32"/>
      <c r="G888" s="10"/>
      <c r="H888" s="32"/>
      <c r="I888" s="10"/>
      <c r="J888" s="32"/>
      <c r="K888" s="10"/>
      <c r="L888" s="32"/>
      <c r="M888" s="10"/>
      <c r="N888" s="32"/>
      <c r="O888" s="10"/>
      <c r="P888" s="32"/>
      <c r="Q888" s="10"/>
      <c r="R888" s="32"/>
      <c r="S888" s="10"/>
      <c r="T888" s="32"/>
      <c r="U888" s="10"/>
      <c r="V888" s="32"/>
      <c r="W888" s="10"/>
      <c r="X888" s="32"/>
      <c r="Y888" s="10"/>
      <c r="Z888" s="32"/>
      <c r="AA888" s="10"/>
      <c r="AB888" s="32"/>
      <c r="AC888" s="10"/>
      <c r="AD888" s="32"/>
      <c r="AE888" s="10"/>
      <c r="AF888" s="32"/>
      <c r="AG888" s="10"/>
      <c r="AH888" s="32"/>
      <c r="AI888" s="10"/>
      <c r="AJ888" s="32"/>
      <c r="AK888" s="10"/>
      <c r="AL888" s="32"/>
      <c r="AM888" s="10"/>
      <c r="AN888" s="32"/>
      <c r="AO888" s="10"/>
      <c r="AP888" s="32"/>
      <c r="AQ888" s="10"/>
      <c r="AR888" s="244"/>
      <c r="AS888" s="10"/>
      <c r="AT888" s="32"/>
      <c r="AU888" s="10"/>
      <c r="AV888" s="244"/>
      <c r="AW888" s="10"/>
      <c r="AX888" s="244"/>
      <c r="AY888" s="7"/>
      <c r="AZ888" s="249"/>
      <c r="BA888" s="10"/>
      <c r="BB888" s="244"/>
      <c r="BC888" s="7"/>
      <c r="BD888" s="249"/>
      <c r="BE888" s="7"/>
      <c r="BF888" s="249"/>
      <c r="BG888" s="7"/>
      <c r="BH888" s="8"/>
      <c r="BI888" s="7"/>
      <c r="BJ888" s="249"/>
      <c r="BK888" s="7"/>
      <c r="BL888" s="249"/>
      <c r="BM888" s="7"/>
      <c r="BN888" s="249"/>
      <c r="BO888" s="7"/>
      <c r="BP888" s="249"/>
      <c r="BQ888" s="7"/>
      <c r="BR888" s="8"/>
      <c r="BS888" s="7"/>
      <c r="BT888" s="8"/>
      <c r="BV888" s="41"/>
      <c r="BW888" s="41"/>
    </row>
    <row r="889" spans="2:75">
      <c r="B889" s="6"/>
      <c r="C889" s="10"/>
      <c r="D889" s="32"/>
      <c r="E889" s="10"/>
      <c r="F889" s="32"/>
      <c r="G889" s="10"/>
      <c r="H889" s="32"/>
      <c r="I889" s="10"/>
      <c r="J889" s="32"/>
      <c r="K889" s="10"/>
      <c r="L889" s="32"/>
      <c r="M889" s="10"/>
      <c r="N889" s="32"/>
      <c r="O889" s="10"/>
      <c r="P889" s="32"/>
      <c r="Q889" s="10"/>
      <c r="R889" s="32"/>
      <c r="S889" s="10"/>
      <c r="T889" s="32"/>
      <c r="U889" s="10"/>
      <c r="V889" s="32"/>
      <c r="W889" s="10"/>
      <c r="X889" s="32"/>
      <c r="Y889" s="10"/>
      <c r="Z889" s="32"/>
      <c r="AA889" s="10"/>
      <c r="AB889" s="32"/>
      <c r="AC889" s="10"/>
      <c r="AD889" s="32"/>
      <c r="AE889" s="10"/>
      <c r="AF889" s="32"/>
      <c r="AG889" s="10"/>
      <c r="AH889" s="32"/>
      <c r="AI889" s="10"/>
      <c r="AJ889" s="32"/>
      <c r="AK889" s="10"/>
      <c r="AL889" s="32"/>
      <c r="AM889" s="10"/>
      <c r="AN889" s="32"/>
      <c r="AO889" s="10"/>
      <c r="AP889" s="32"/>
      <c r="AQ889" s="10"/>
      <c r="AR889" s="244"/>
      <c r="AS889" s="10"/>
      <c r="AT889" s="32"/>
      <c r="AU889" s="10"/>
      <c r="AV889" s="244"/>
      <c r="AW889" s="10"/>
      <c r="AX889" s="244"/>
      <c r="AY889" s="7"/>
      <c r="AZ889" s="249"/>
      <c r="BA889" s="10"/>
      <c r="BB889" s="244"/>
      <c r="BC889" s="7"/>
      <c r="BD889" s="249"/>
      <c r="BE889" s="7"/>
      <c r="BF889" s="249"/>
      <c r="BG889" s="7"/>
      <c r="BH889" s="8"/>
      <c r="BI889" s="7"/>
      <c r="BJ889" s="249"/>
      <c r="BK889" s="7"/>
      <c r="BL889" s="249"/>
      <c r="BM889" s="7"/>
      <c r="BN889" s="249"/>
      <c r="BO889" s="7"/>
      <c r="BP889" s="249"/>
      <c r="BQ889" s="7"/>
      <c r="BR889" s="8"/>
      <c r="BS889" s="7"/>
      <c r="BT889" s="8"/>
      <c r="BV889" s="41"/>
      <c r="BW889" s="41"/>
    </row>
    <row r="890" spans="2:75">
      <c r="B890" s="6"/>
      <c r="C890" s="10"/>
      <c r="D890" s="32"/>
      <c r="E890" s="10"/>
      <c r="F890" s="32"/>
      <c r="G890" s="10"/>
      <c r="H890" s="32"/>
      <c r="I890" s="10"/>
      <c r="J890" s="32"/>
      <c r="K890" s="10"/>
      <c r="L890" s="32"/>
      <c r="M890" s="10"/>
      <c r="N890" s="32"/>
      <c r="O890" s="10"/>
      <c r="P890" s="32"/>
      <c r="Q890" s="10"/>
      <c r="R890" s="32"/>
      <c r="S890" s="10"/>
      <c r="T890" s="32"/>
      <c r="U890" s="10"/>
      <c r="V890" s="32"/>
      <c r="W890" s="10"/>
      <c r="X890" s="32"/>
      <c r="Y890" s="10"/>
      <c r="Z890" s="32"/>
      <c r="AA890" s="10"/>
      <c r="AB890" s="32"/>
      <c r="AC890" s="10"/>
      <c r="AD890" s="32"/>
      <c r="AE890" s="10"/>
      <c r="AF890" s="32"/>
      <c r="AG890" s="10"/>
      <c r="AH890" s="32"/>
      <c r="AI890" s="10"/>
      <c r="AJ890" s="32"/>
      <c r="AK890" s="10"/>
      <c r="AL890" s="32"/>
      <c r="AM890" s="10"/>
      <c r="AN890" s="32"/>
      <c r="AO890" s="10"/>
      <c r="AP890" s="32"/>
      <c r="AQ890" s="10"/>
      <c r="AR890" s="244"/>
      <c r="AS890" s="10"/>
      <c r="AT890" s="32"/>
      <c r="AU890" s="10"/>
      <c r="AV890" s="244"/>
      <c r="AW890" s="10"/>
      <c r="AX890" s="244"/>
      <c r="AY890" s="7"/>
      <c r="AZ890" s="249"/>
      <c r="BA890" s="10"/>
      <c r="BB890" s="244"/>
      <c r="BC890" s="7"/>
      <c r="BD890" s="249"/>
      <c r="BE890" s="7"/>
      <c r="BF890" s="249"/>
      <c r="BG890" s="7"/>
      <c r="BH890" s="8"/>
      <c r="BI890" s="7"/>
      <c r="BJ890" s="249"/>
      <c r="BK890" s="7"/>
      <c r="BL890" s="249"/>
      <c r="BM890" s="7"/>
      <c r="BN890" s="249"/>
      <c r="BO890" s="7"/>
      <c r="BP890" s="249"/>
      <c r="BQ890" s="7"/>
      <c r="BR890" s="8"/>
      <c r="BS890" s="7"/>
      <c r="BT890" s="8"/>
      <c r="BV890" s="41"/>
      <c r="BW890" s="41"/>
    </row>
    <row r="891" spans="2:75">
      <c r="B891" s="6"/>
      <c r="C891" s="10"/>
      <c r="D891" s="32"/>
      <c r="E891" s="10"/>
      <c r="F891" s="32"/>
      <c r="G891" s="10"/>
      <c r="H891" s="32"/>
      <c r="I891" s="10"/>
      <c r="J891" s="32"/>
      <c r="K891" s="10"/>
      <c r="L891" s="32"/>
      <c r="M891" s="10"/>
      <c r="N891" s="32"/>
      <c r="O891" s="10"/>
      <c r="P891" s="32"/>
      <c r="Q891" s="10"/>
      <c r="R891" s="32"/>
      <c r="S891" s="10"/>
      <c r="T891" s="32"/>
      <c r="U891" s="10"/>
      <c r="V891" s="32"/>
      <c r="W891" s="10"/>
      <c r="X891" s="32"/>
      <c r="Y891" s="10"/>
      <c r="Z891" s="32"/>
      <c r="AA891" s="10"/>
      <c r="AB891" s="32"/>
      <c r="AC891" s="10"/>
      <c r="AD891" s="32"/>
      <c r="AE891" s="10"/>
      <c r="AF891" s="32"/>
      <c r="AG891" s="10"/>
      <c r="AH891" s="32"/>
      <c r="AI891" s="10"/>
      <c r="AJ891" s="32"/>
      <c r="AK891" s="10"/>
      <c r="AL891" s="32"/>
      <c r="AM891" s="10"/>
      <c r="AN891" s="32"/>
      <c r="AO891" s="10"/>
      <c r="AP891" s="32"/>
      <c r="AQ891" s="10"/>
      <c r="AR891" s="244"/>
      <c r="AS891" s="10"/>
      <c r="AT891" s="32"/>
      <c r="AU891" s="10"/>
      <c r="AV891" s="244"/>
      <c r="AW891" s="10"/>
      <c r="AX891" s="244"/>
      <c r="AY891" s="7"/>
      <c r="AZ891" s="249"/>
      <c r="BA891" s="10"/>
      <c r="BB891" s="244"/>
      <c r="BC891" s="7"/>
      <c r="BD891" s="249"/>
      <c r="BE891" s="7"/>
      <c r="BF891" s="249"/>
      <c r="BG891" s="7"/>
      <c r="BH891" s="8"/>
      <c r="BI891" s="7"/>
      <c r="BJ891" s="249"/>
      <c r="BK891" s="7"/>
      <c r="BL891" s="249"/>
      <c r="BM891" s="7"/>
      <c r="BN891" s="249"/>
      <c r="BO891" s="7"/>
      <c r="BP891" s="249"/>
      <c r="BQ891" s="7"/>
      <c r="BR891" s="8"/>
      <c r="BS891" s="7"/>
      <c r="BT891" s="8"/>
      <c r="BV891" s="41"/>
      <c r="BW891" s="41"/>
    </row>
    <row r="892" spans="2:75">
      <c r="B892" s="6"/>
      <c r="C892" s="10"/>
      <c r="D892" s="32"/>
      <c r="E892" s="10"/>
      <c r="F892" s="32"/>
      <c r="G892" s="10"/>
      <c r="H892" s="32"/>
      <c r="I892" s="10"/>
      <c r="J892" s="32"/>
      <c r="K892" s="10"/>
      <c r="L892" s="32"/>
      <c r="M892" s="10"/>
      <c r="N892" s="32"/>
      <c r="O892" s="10"/>
      <c r="P892" s="32"/>
      <c r="Q892" s="10"/>
      <c r="R892" s="32"/>
      <c r="S892" s="10"/>
      <c r="T892" s="32"/>
      <c r="U892" s="10"/>
      <c r="V892" s="32"/>
      <c r="W892" s="10"/>
      <c r="X892" s="32"/>
      <c r="Y892" s="10"/>
      <c r="Z892" s="32"/>
      <c r="AA892" s="10"/>
      <c r="AB892" s="32"/>
      <c r="AC892" s="10"/>
      <c r="AD892" s="32"/>
      <c r="AE892" s="10"/>
      <c r="AF892" s="32"/>
      <c r="AG892" s="10"/>
      <c r="AH892" s="32"/>
      <c r="AI892" s="10"/>
      <c r="AJ892" s="32"/>
      <c r="AK892" s="10"/>
      <c r="AL892" s="32"/>
      <c r="AM892" s="10"/>
      <c r="AN892" s="32"/>
      <c r="AO892" s="10"/>
      <c r="AP892" s="32"/>
      <c r="AQ892" s="10"/>
      <c r="AR892" s="244"/>
      <c r="AS892" s="10"/>
      <c r="AT892" s="32"/>
      <c r="AU892" s="10"/>
      <c r="AV892" s="244"/>
      <c r="AW892" s="10"/>
      <c r="AX892" s="244"/>
      <c r="AY892" s="7"/>
      <c r="AZ892" s="249"/>
      <c r="BA892" s="10"/>
      <c r="BB892" s="244"/>
      <c r="BC892" s="7"/>
      <c r="BD892" s="249"/>
      <c r="BE892" s="7"/>
      <c r="BF892" s="249"/>
      <c r="BG892" s="7"/>
      <c r="BH892" s="8"/>
      <c r="BI892" s="7"/>
      <c r="BJ892" s="249"/>
      <c r="BK892" s="7"/>
      <c r="BL892" s="249"/>
      <c r="BM892" s="7"/>
      <c r="BN892" s="249"/>
      <c r="BO892" s="7"/>
      <c r="BP892" s="249"/>
      <c r="BQ892" s="7"/>
      <c r="BR892" s="8"/>
      <c r="BS892" s="7"/>
      <c r="BT892" s="8"/>
      <c r="BV892" s="41"/>
      <c r="BW892" s="41"/>
    </row>
    <row r="893" spans="2:75">
      <c r="B893" s="6"/>
      <c r="C893" s="10"/>
      <c r="D893" s="32"/>
      <c r="E893" s="10"/>
      <c r="F893" s="32"/>
      <c r="G893" s="10"/>
      <c r="H893" s="32"/>
      <c r="I893" s="10"/>
      <c r="J893" s="32"/>
      <c r="K893" s="10"/>
      <c r="L893" s="32"/>
      <c r="M893" s="10"/>
      <c r="N893" s="32"/>
      <c r="O893" s="10"/>
      <c r="P893" s="32"/>
      <c r="Q893" s="10"/>
      <c r="R893" s="32"/>
      <c r="S893" s="10"/>
      <c r="T893" s="32"/>
      <c r="U893" s="10"/>
      <c r="V893" s="32"/>
      <c r="W893" s="10"/>
      <c r="X893" s="32"/>
      <c r="Y893" s="10"/>
      <c r="Z893" s="32"/>
      <c r="AA893" s="10"/>
      <c r="AB893" s="32"/>
      <c r="AC893" s="10"/>
      <c r="AD893" s="32"/>
      <c r="AE893" s="10"/>
      <c r="AF893" s="32"/>
      <c r="AG893" s="10"/>
      <c r="AH893" s="32"/>
      <c r="AI893" s="10"/>
      <c r="AJ893" s="32"/>
      <c r="AK893" s="10"/>
      <c r="AL893" s="32"/>
      <c r="AM893" s="10"/>
      <c r="AN893" s="32"/>
      <c r="AO893" s="10"/>
      <c r="AP893" s="32"/>
      <c r="AQ893" s="10"/>
      <c r="AR893" s="244"/>
      <c r="AS893" s="10"/>
      <c r="AT893" s="32"/>
      <c r="AU893" s="10"/>
      <c r="AV893" s="244"/>
      <c r="AW893" s="10"/>
      <c r="AX893" s="244"/>
      <c r="AY893" s="7"/>
      <c r="AZ893" s="249"/>
      <c r="BA893" s="10"/>
      <c r="BB893" s="244"/>
      <c r="BC893" s="7"/>
      <c r="BD893" s="249"/>
      <c r="BE893" s="7"/>
      <c r="BF893" s="249"/>
      <c r="BG893" s="7"/>
      <c r="BH893" s="8"/>
      <c r="BI893" s="7"/>
      <c r="BJ893" s="249"/>
      <c r="BK893" s="7"/>
      <c r="BL893" s="249"/>
      <c r="BM893" s="7"/>
      <c r="BN893" s="249"/>
      <c r="BO893" s="7"/>
      <c r="BP893" s="249"/>
      <c r="BQ893" s="7"/>
      <c r="BR893" s="8"/>
      <c r="BS893" s="7"/>
      <c r="BT893" s="8"/>
      <c r="BV893" s="41"/>
      <c r="BW893" s="41"/>
    </row>
    <row r="894" spans="2:75">
      <c r="B894" s="6"/>
      <c r="C894" s="10"/>
      <c r="D894" s="32"/>
      <c r="E894" s="10"/>
      <c r="F894" s="32"/>
      <c r="G894" s="10"/>
      <c r="H894" s="32"/>
      <c r="I894" s="10"/>
      <c r="J894" s="32"/>
      <c r="K894" s="10"/>
      <c r="L894" s="32"/>
      <c r="M894" s="10"/>
      <c r="N894" s="32"/>
      <c r="O894" s="10"/>
      <c r="P894" s="32"/>
      <c r="Q894" s="10"/>
      <c r="R894" s="32"/>
      <c r="S894" s="10"/>
      <c r="T894" s="32"/>
      <c r="U894" s="10"/>
      <c r="V894" s="32"/>
      <c r="W894" s="10"/>
      <c r="X894" s="32"/>
      <c r="Y894" s="10"/>
      <c r="Z894" s="32"/>
      <c r="AA894" s="10"/>
      <c r="AB894" s="32"/>
      <c r="AC894" s="10"/>
      <c r="AD894" s="32"/>
      <c r="AE894" s="10"/>
      <c r="AF894" s="32"/>
      <c r="AG894" s="10"/>
      <c r="AH894" s="32"/>
      <c r="AI894" s="10"/>
      <c r="AJ894" s="32"/>
      <c r="AK894" s="10"/>
      <c r="AL894" s="32"/>
      <c r="AM894" s="10"/>
      <c r="AN894" s="32"/>
      <c r="AO894" s="10"/>
      <c r="AP894" s="32"/>
      <c r="AQ894" s="10"/>
      <c r="AR894" s="244"/>
      <c r="AS894" s="10"/>
      <c r="AT894" s="32"/>
      <c r="AU894" s="10"/>
      <c r="AV894" s="244"/>
      <c r="AW894" s="10"/>
      <c r="AX894" s="244"/>
      <c r="AY894" s="7"/>
      <c r="AZ894" s="249"/>
      <c r="BA894" s="10"/>
      <c r="BB894" s="244"/>
      <c r="BC894" s="7"/>
      <c r="BD894" s="249"/>
      <c r="BE894" s="7"/>
      <c r="BF894" s="249"/>
      <c r="BG894" s="7"/>
      <c r="BH894" s="8"/>
      <c r="BI894" s="7"/>
      <c r="BJ894" s="249"/>
      <c r="BK894" s="7"/>
      <c r="BL894" s="249"/>
      <c r="BM894" s="7"/>
      <c r="BN894" s="249"/>
      <c r="BO894" s="7"/>
      <c r="BP894" s="249"/>
      <c r="BQ894" s="7"/>
      <c r="BR894" s="8"/>
      <c r="BS894" s="7"/>
      <c r="BT894" s="8"/>
      <c r="BV894" s="41"/>
      <c r="BW894" s="41"/>
    </row>
    <row r="895" spans="2:75">
      <c r="B895" s="6"/>
      <c r="C895" s="10"/>
      <c r="D895" s="32"/>
      <c r="E895" s="10"/>
      <c r="F895" s="32"/>
      <c r="G895" s="10"/>
      <c r="H895" s="32"/>
      <c r="I895" s="10"/>
      <c r="J895" s="32"/>
      <c r="K895" s="10"/>
      <c r="L895" s="32"/>
      <c r="M895" s="10"/>
      <c r="N895" s="32"/>
      <c r="O895" s="10"/>
      <c r="P895" s="32"/>
      <c r="Q895" s="10"/>
      <c r="R895" s="32"/>
      <c r="S895" s="10"/>
      <c r="T895" s="32"/>
      <c r="U895" s="10"/>
      <c r="V895" s="32"/>
      <c r="W895" s="10"/>
      <c r="X895" s="32"/>
      <c r="Y895" s="10"/>
      <c r="Z895" s="32"/>
      <c r="AA895" s="10"/>
      <c r="AB895" s="32"/>
      <c r="AC895" s="10"/>
      <c r="AD895" s="32"/>
      <c r="AE895" s="10"/>
      <c r="AF895" s="32"/>
      <c r="AG895" s="10"/>
      <c r="AH895" s="32"/>
      <c r="AI895" s="10"/>
      <c r="AJ895" s="32"/>
      <c r="AK895" s="10"/>
      <c r="AL895" s="32"/>
      <c r="AM895" s="10"/>
      <c r="AN895" s="32"/>
      <c r="AO895" s="10"/>
      <c r="AP895" s="32"/>
      <c r="AQ895" s="10"/>
      <c r="AR895" s="244"/>
      <c r="AS895" s="10"/>
      <c r="AT895" s="32"/>
      <c r="AU895" s="10"/>
      <c r="AV895" s="244"/>
      <c r="AW895" s="10"/>
      <c r="AX895" s="244"/>
      <c r="AY895" s="7"/>
      <c r="AZ895" s="249"/>
      <c r="BA895" s="10"/>
      <c r="BB895" s="244"/>
      <c r="BC895" s="7"/>
      <c r="BD895" s="249"/>
      <c r="BE895" s="7"/>
      <c r="BF895" s="249"/>
      <c r="BG895" s="7"/>
      <c r="BH895" s="8"/>
      <c r="BI895" s="7"/>
      <c r="BJ895" s="249"/>
      <c r="BK895" s="7"/>
      <c r="BL895" s="249"/>
      <c r="BM895" s="7"/>
      <c r="BN895" s="249"/>
      <c r="BO895" s="7"/>
      <c r="BP895" s="249"/>
      <c r="BQ895" s="7"/>
      <c r="BR895" s="8"/>
      <c r="BS895" s="7"/>
      <c r="BT895" s="8"/>
      <c r="BV895" s="41"/>
      <c r="BW895" s="41"/>
    </row>
    <row r="896" spans="2:75">
      <c r="B896" s="6"/>
      <c r="C896" s="10"/>
      <c r="D896" s="32"/>
      <c r="E896" s="10"/>
      <c r="F896" s="32"/>
      <c r="G896" s="10"/>
      <c r="H896" s="32"/>
      <c r="I896" s="10"/>
      <c r="J896" s="32"/>
      <c r="K896" s="10"/>
      <c r="L896" s="32"/>
      <c r="M896" s="10"/>
      <c r="N896" s="32"/>
      <c r="O896" s="10"/>
      <c r="P896" s="32"/>
      <c r="Q896" s="10"/>
      <c r="R896" s="32"/>
      <c r="S896" s="10"/>
      <c r="T896" s="32"/>
      <c r="U896" s="10"/>
      <c r="V896" s="32"/>
      <c r="W896" s="10"/>
      <c r="X896" s="32"/>
      <c r="Y896" s="10"/>
      <c r="Z896" s="32"/>
      <c r="AA896" s="10"/>
      <c r="AB896" s="32"/>
      <c r="AC896" s="10"/>
      <c r="AD896" s="32"/>
      <c r="AE896" s="10"/>
      <c r="AF896" s="32"/>
      <c r="AG896" s="10"/>
      <c r="AH896" s="32"/>
      <c r="AI896" s="10"/>
      <c r="AJ896" s="32"/>
      <c r="AK896" s="10"/>
      <c r="AL896" s="32"/>
      <c r="AM896" s="10"/>
      <c r="AN896" s="32"/>
      <c r="AO896" s="10"/>
      <c r="AP896" s="32"/>
      <c r="AQ896" s="10"/>
      <c r="AR896" s="244"/>
      <c r="AS896" s="10"/>
      <c r="AT896" s="32"/>
      <c r="AU896" s="10"/>
      <c r="AV896" s="244"/>
      <c r="AW896" s="10"/>
      <c r="AX896" s="244"/>
      <c r="AY896" s="7"/>
      <c r="AZ896" s="249"/>
      <c r="BA896" s="10"/>
      <c r="BB896" s="244"/>
      <c r="BC896" s="7"/>
      <c r="BD896" s="249"/>
      <c r="BE896" s="7"/>
      <c r="BF896" s="249"/>
      <c r="BG896" s="7"/>
      <c r="BH896" s="8"/>
      <c r="BI896" s="7"/>
      <c r="BJ896" s="249"/>
      <c r="BK896" s="7"/>
      <c r="BL896" s="249"/>
      <c r="BM896" s="7"/>
      <c r="BN896" s="249"/>
      <c r="BO896" s="7"/>
      <c r="BP896" s="249"/>
      <c r="BQ896" s="7"/>
      <c r="BR896" s="8"/>
      <c r="BS896" s="7"/>
      <c r="BT896" s="8"/>
      <c r="BV896" s="41"/>
      <c r="BW896" s="41"/>
    </row>
    <row r="897" spans="2:75">
      <c r="B897" s="6"/>
      <c r="C897" s="10"/>
      <c r="D897" s="32"/>
      <c r="E897" s="10"/>
      <c r="F897" s="32"/>
      <c r="G897" s="10"/>
      <c r="H897" s="32"/>
      <c r="I897" s="10"/>
      <c r="J897" s="32"/>
      <c r="K897" s="10"/>
      <c r="L897" s="32"/>
      <c r="M897" s="10"/>
      <c r="N897" s="32"/>
      <c r="O897" s="10"/>
      <c r="P897" s="32"/>
      <c r="Q897" s="10"/>
      <c r="R897" s="32"/>
      <c r="S897" s="10"/>
      <c r="T897" s="32"/>
      <c r="U897" s="10"/>
      <c r="V897" s="32"/>
      <c r="W897" s="10"/>
      <c r="X897" s="32"/>
      <c r="Y897" s="10"/>
      <c r="Z897" s="32"/>
      <c r="AA897" s="10"/>
      <c r="AB897" s="32"/>
      <c r="AC897" s="10"/>
      <c r="AD897" s="32"/>
      <c r="AE897" s="10"/>
      <c r="AF897" s="32"/>
      <c r="AG897" s="10"/>
      <c r="AH897" s="32"/>
      <c r="AI897" s="10"/>
      <c r="AJ897" s="32"/>
      <c r="AK897" s="10"/>
      <c r="AL897" s="32"/>
      <c r="AM897" s="10"/>
      <c r="AN897" s="32"/>
      <c r="AO897" s="10"/>
      <c r="AP897" s="32"/>
      <c r="AQ897" s="10"/>
      <c r="AR897" s="244"/>
      <c r="AS897" s="10"/>
      <c r="AT897" s="32"/>
      <c r="AU897" s="10"/>
      <c r="AV897" s="244"/>
      <c r="AW897" s="10"/>
      <c r="AX897" s="244"/>
      <c r="AY897" s="7"/>
      <c r="AZ897" s="249"/>
      <c r="BA897" s="10"/>
      <c r="BB897" s="244"/>
      <c r="BC897" s="7"/>
      <c r="BD897" s="249"/>
      <c r="BE897" s="7"/>
      <c r="BF897" s="249"/>
      <c r="BG897" s="7"/>
      <c r="BH897" s="8"/>
      <c r="BI897" s="7"/>
      <c r="BJ897" s="249"/>
      <c r="BK897" s="7"/>
      <c r="BL897" s="249"/>
      <c r="BM897" s="7"/>
      <c r="BN897" s="249"/>
      <c r="BO897" s="7"/>
      <c r="BP897" s="249"/>
      <c r="BQ897" s="7"/>
      <c r="BR897" s="8"/>
      <c r="BS897" s="7"/>
      <c r="BT897" s="8"/>
      <c r="BV897" s="41"/>
      <c r="BW897" s="41"/>
    </row>
    <row r="898" spans="2:75">
      <c r="B898" s="6"/>
      <c r="C898" s="10"/>
      <c r="D898" s="32"/>
      <c r="E898" s="10"/>
      <c r="F898" s="32"/>
      <c r="G898" s="10"/>
      <c r="H898" s="32"/>
      <c r="I898" s="10"/>
      <c r="J898" s="32"/>
      <c r="K898" s="10"/>
      <c r="L898" s="32"/>
      <c r="M898" s="10"/>
      <c r="N898" s="32"/>
      <c r="O898" s="10"/>
      <c r="P898" s="32"/>
      <c r="Q898" s="10"/>
      <c r="R898" s="32"/>
      <c r="S898" s="10"/>
      <c r="T898" s="32"/>
      <c r="U898" s="10"/>
      <c r="V898" s="32"/>
      <c r="W898" s="10"/>
      <c r="X898" s="32"/>
      <c r="Y898" s="10"/>
      <c r="Z898" s="32"/>
      <c r="AA898" s="10"/>
      <c r="AB898" s="32"/>
      <c r="AC898" s="10"/>
      <c r="AD898" s="32"/>
      <c r="AE898" s="10"/>
      <c r="AF898" s="32"/>
      <c r="AG898" s="10"/>
      <c r="AH898" s="32"/>
      <c r="AI898" s="10"/>
      <c r="AJ898" s="32"/>
      <c r="AK898" s="10"/>
      <c r="AL898" s="32"/>
      <c r="AM898" s="10"/>
      <c r="AN898" s="32"/>
      <c r="AO898" s="10"/>
      <c r="AP898" s="32"/>
      <c r="AQ898" s="10"/>
      <c r="AR898" s="244"/>
      <c r="AS898" s="10"/>
      <c r="AT898" s="32"/>
      <c r="AU898" s="10"/>
      <c r="AV898" s="244"/>
      <c r="AW898" s="10"/>
      <c r="AX898" s="244"/>
      <c r="AY898" s="7"/>
      <c r="AZ898" s="249"/>
      <c r="BA898" s="10"/>
      <c r="BB898" s="244"/>
      <c r="BC898" s="7"/>
      <c r="BD898" s="249"/>
      <c r="BE898" s="7"/>
      <c r="BF898" s="249"/>
      <c r="BG898" s="7"/>
      <c r="BH898" s="8"/>
      <c r="BI898" s="7"/>
      <c r="BJ898" s="249"/>
      <c r="BK898" s="7"/>
      <c r="BL898" s="249"/>
      <c r="BM898" s="7"/>
      <c r="BN898" s="249"/>
      <c r="BO898" s="7"/>
      <c r="BP898" s="249"/>
      <c r="BQ898" s="7"/>
      <c r="BR898" s="8"/>
      <c r="BS898" s="7"/>
      <c r="BT898" s="8"/>
      <c r="BV898" s="41"/>
      <c r="BW898" s="41"/>
    </row>
    <row r="899" spans="2:75">
      <c r="B899" s="6"/>
      <c r="C899" s="10"/>
      <c r="D899" s="32"/>
      <c r="E899" s="10"/>
      <c r="F899" s="32"/>
      <c r="G899" s="10"/>
      <c r="H899" s="32"/>
      <c r="I899" s="10"/>
      <c r="J899" s="32"/>
      <c r="K899" s="10"/>
      <c r="L899" s="32"/>
      <c r="M899" s="10"/>
      <c r="N899" s="32"/>
      <c r="O899" s="10"/>
      <c r="P899" s="32"/>
      <c r="Q899" s="10"/>
      <c r="R899" s="32"/>
      <c r="S899" s="10"/>
      <c r="T899" s="32"/>
      <c r="U899" s="10"/>
      <c r="V899" s="32"/>
      <c r="W899" s="10"/>
      <c r="X899" s="32"/>
      <c r="Y899" s="10"/>
      <c r="Z899" s="32"/>
      <c r="AA899" s="10"/>
      <c r="AB899" s="32"/>
      <c r="AC899" s="10"/>
      <c r="AD899" s="32"/>
      <c r="AE899" s="10"/>
      <c r="AF899" s="32"/>
      <c r="AG899" s="10"/>
      <c r="AH899" s="32"/>
      <c r="AI899" s="10"/>
      <c r="AJ899" s="32"/>
      <c r="AK899" s="10"/>
      <c r="AL899" s="32"/>
      <c r="AM899" s="10"/>
      <c r="AN899" s="32"/>
      <c r="AO899" s="10"/>
      <c r="AP899" s="32"/>
      <c r="AQ899" s="10"/>
      <c r="AR899" s="244"/>
      <c r="AS899" s="10"/>
      <c r="AT899" s="32"/>
      <c r="AU899" s="10"/>
      <c r="AV899" s="244"/>
      <c r="AW899" s="10"/>
      <c r="AX899" s="244"/>
      <c r="AY899" s="7"/>
      <c r="AZ899" s="249"/>
      <c r="BA899" s="10"/>
      <c r="BB899" s="244"/>
      <c r="BC899" s="7"/>
      <c r="BD899" s="249"/>
      <c r="BE899" s="7"/>
      <c r="BF899" s="249"/>
      <c r="BG899" s="7"/>
      <c r="BH899" s="8"/>
      <c r="BI899" s="7"/>
      <c r="BJ899" s="249"/>
      <c r="BK899" s="7"/>
      <c r="BL899" s="249"/>
      <c r="BM899" s="7"/>
      <c r="BN899" s="249"/>
      <c r="BO899" s="7"/>
      <c r="BP899" s="249"/>
      <c r="BQ899" s="7"/>
      <c r="BR899" s="8"/>
      <c r="BS899" s="7"/>
      <c r="BT899" s="8"/>
      <c r="BV899" s="41"/>
      <c r="BW899" s="41"/>
    </row>
    <row r="900" spans="2:75">
      <c r="B900" s="6"/>
      <c r="C900" s="10"/>
      <c r="D900" s="32"/>
      <c r="E900" s="10"/>
      <c r="F900" s="32"/>
      <c r="G900" s="10"/>
      <c r="H900" s="32"/>
      <c r="I900" s="10"/>
      <c r="J900" s="32"/>
      <c r="K900" s="10"/>
      <c r="L900" s="32"/>
      <c r="M900" s="10"/>
      <c r="N900" s="32"/>
      <c r="O900" s="10"/>
      <c r="P900" s="32"/>
      <c r="Q900" s="10"/>
      <c r="R900" s="32"/>
      <c r="S900" s="10"/>
      <c r="T900" s="32"/>
      <c r="U900" s="10"/>
      <c r="V900" s="32"/>
      <c r="W900" s="10"/>
      <c r="X900" s="32"/>
      <c r="Y900" s="10"/>
      <c r="Z900" s="32"/>
      <c r="AA900" s="10"/>
      <c r="AB900" s="32"/>
      <c r="AC900" s="10"/>
      <c r="AD900" s="32"/>
      <c r="AE900" s="10"/>
      <c r="AF900" s="32"/>
      <c r="AG900" s="10"/>
      <c r="AH900" s="32"/>
      <c r="AI900" s="10"/>
      <c r="AJ900" s="32"/>
      <c r="AK900" s="10"/>
      <c r="AL900" s="32"/>
      <c r="AM900" s="10"/>
      <c r="AN900" s="32"/>
      <c r="AO900" s="10"/>
      <c r="AP900" s="32"/>
      <c r="AQ900" s="10"/>
      <c r="AR900" s="244"/>
      <c r="AS900" s="10"/>
      <c r="AT900" s="32"/>
      <c r="AU900" s="10"/>
      <c r="AV900" s="244"/>
      <c r="AW900" s="10"/>
      <c r="AX900" s="244"/>
      <c r="AY900" s="7"/>
      <c r="AZ900" s="249"/>
      <c r="BA900" s="10"/>
      <c r="BB900" s="244"/>
      <c r="BC900" s="7"/>
      <c r="BD900" s="249"/>
      <c r="BE900" s="7"/>
      <c r="BF900" s="249"/>
      <c r="BG900" s="7"/>
      <c r="BH900" s="8"/>
      <c r="BI900" s="7"/>
      <c r="BJ900" s="249"/>
      <c r="BK900" s="7"/>
      <c r="BL900" s="249"/>
      <c r="BM900" s="7"/>
      <c r="BN900" s="249"/>
      <c r="BO900" s="7"/>
      <c r="BP900" s="249"/>
      <c r="BQ900" s="7"/>
      <c r="BR900" s="8"/>
      <c r="BS900" s="7"/>
      <c r="BT900" s="8"/>
      <c r="BV900" s="41"/>
      <c r="BW900" s="41"/>
    </row>
    <row r="901" spans="2:75">
      <c r="B901" s="6"/>
      <c r="C901" s="10"/>
      <c r="D901" s="32"/>
      <c r="E901" s="10"/>
      <c r="F901" s="32"/>
      <c r="G901" s="10"/>
      <c r="H901" s="32"/>
      <c r="I901" s="10"/>
      <c r="J901" s="32"/>
      <c r="K901" s="10"/>
      <c r="L901" s="32"/>
      <c r="M901" s="10"/>
      <c r="N901" s="32"/>
      <c r="O901" s="10"/>
      <c r="P901" s="32"/>
      <c r="Q901" s="10"/>
      <c r="R901" s="32"/>
      <c r="S901" s="10"/>
      <c r="T901" s="32"/>
      <c r="U901" s="10"/>
      <c r="V901" s="32"/>
      <c r="W901" s="10"/>
      <c r="X901" s="32"/>
      <c r="Y901" s="10"/>
      <c r="Z901" s="32"/>
      <c r="AA901" s="10"/>
      <c r="AB901" s="32"/>
      <c r="AC901" s="10"/>
      <c r="AD901" s="32"/>
      <c r="AE901" s="10"/>
      <c r="AF901" s="32"/>
      <c r="AG901" s="10"/>
      <c r="AH901" s="32"/>
      <c r="AI901" s="10"/>
      <c r="AJ901" s="32"/>
      <c r="AK901" s="10"/>
      <c r="AL901" s="32"/>
      <c r="AM901" s="10"/>
      <c r="AN901" s="32"/>
      <c r="AO901" s="10"/>
      <c r="AP901" s="32"/>
      <c r="AQ901" s="10"/>
      <c r="AR901" s="244"/>
      <c r="AS901" s="10"/>
      <c r="AT901" s="32"/>
      <c r="AU901" s="10"/>
      <c r="AV901" s="244"/>
      <c r="AW901" s="10"/>
      <c r="AX901" s="244"/>
      <c r="AY901" s="7"/>
      <c r="AZ901" s="249"/>
      <c r="BA901" s="10"/>
      <c r="BB901" s="244"/>
      <c r="BC901" s="7"/>
      <c r="BD901" s="249"/>
      <c r="BE901" s="7"/>
      <c r="BF901" s="249"/>
      <c r="BG901" s="7"/>
      <c r="BH901" s="8"/>
      <c r="BI901" s="7"/>
      <c r="BJ901" s="249"/>
      <c r="BK901" s="7"/>
      <c r="BL901" s="249"/>
      <c r="BM901" s="7"/>
      <c r="BN901" s="249"/>
      <c r="BO901" s="7"/>
      <c r="BP901" s="249"/>
      <c r="BQ901" s="7"/>
      <c r="BR901" s="8"/>
      <c r="BS901" s="7"/>
      <c r="BT901" s="8"/>
      <c r="BV901" s="41"/>
      <c r="BW901" s="41"/>
    </row>
    <row r="902" spans="2:75">
      <c r="B902" s="6"/>
      <c r="C902" s="10"/>
      <c r="D902" s="32"/>
      <c r="E902" s="10"/>
      <c r="F902" s="32"/>
      <c r="G902" s="10"/>
      <c r="H902" s="32"/>
      <c r="I902" s="10"/>
      <c r="J902" s="32"/>
      <c r="K902" s="10"/>
      <c r="L902" s="32"/>
      <c r="M902" s="10"/>
      <c r="N902" s="32"/>
      <c r="O902" s="10"/>
      <c r="P902" s="32"/>
      <c r="Q902" s="10"/>
      <c r="R902" s="32"/>
      <c r="S902" s="10"/>
      <c r="T902" s="32"/>
      <c r="U902" s="10"/>
      <c r="V902" s="32"/>
      <c r="W902" s="10"/>
      <c r="X902" s="32"/>
      <c r="Y902" s="10"/>
      <c r="Z902" s="32"/>
      <c r="AA902" s="10"/>
      <c r="AB902" s="32"/>
      <c r="AC902" s="10"/>
      <c r="AD902" s="32"/>
      <c r="AE902" s="10"/>
      <c r="AF902" s="32"/>
      <c r="AG902" s="10"/>
      <c r="AH902" s="32"/>
      <c r="AI902" s="10"/>
      <c r="AJ902" s="32"/>
      <c r="AK902" s="10"/>
      <c r="AL902" s="32"/>
      <c r="AM902" s="10"/>
      <c r="AN902" s="32"/>
      <c r="AO902" s="10"/>
      <c r="AP902" s="32"/>
      <c r="AQ902" s="10"/>
      <c r="AR902" s="244"/>
      <c r="AS902" s="10"/>
      <c r="AT902" s="32"/>
      <c r="AU902" s="10"/>
      <c r="AV902" s="244"/>
      <c r="AW902" s="10"/>
      <c r="AX902" s="244"/>
      <c r="AY902" s="7"/>
      <c r="AZ902" s="249"/>
      <c r="BA902" s="10"/>
      <c r="BB902" s="244"/>
      <c r="BC902" s="7"/>
      <c r="BD902" s="249"/>
      <c r="BE902" s="7"/>
      <c r="BF902" s="249"/>
      <c r="BG902" s="7"/>
      <c r="BH902" s="8"/>
      <c r="BI902" s="7"/>
      <c r="BJ902" s="249"/>
      <c r="BK902" s="7"/>
      <c r="BL902" s="249"/>
      <c r="BM902" s="7"/>
      <c r="BN902" s="249"/>
      <c r="BO902" s="7"/>
      <c r="BP902" s="249"/>
      <c r="BQ902" s="7"/>
      <c r="BR902" s="8"/>
      <c r="BS902" s="7"/>
      <c r="BT902" s="8"/>
      <c r="BV902" s="41"/>
      <c r="BW902" s="41"/>
    </row>
    <row r="903" spans="2:75">
      <c r="B903" s="6"/>
      <c r="C903" s="10"/>
      <c r="D903" s="32"/>
      <c r="E903" s="10"/>
      <c r="F903" s="32"/>
      <c r="G903" s="10"/>
      <c r="H903" s="32"/>
      <c r="I903" s="10"/>
      <c r="J903" s="32"/>
      <c r="K903" s="10"/>
      <c r="L903" s="32"/>
      <c r="M903" s="10"/>
      <c r="N903" s="32"/>
      <c r="O903" s="10"/>
      <c r="P903" s="32"/>
      <c r="Q903" s="10"/>
      <c r="R903" s="32"/>
      <c r="S903" s="10"/>
      <c r="T903" s="32"/>
      <c r="U903" s="10"/>
      <c r="V903" s="32"/>
      <c r="W903" s="10"/>
      <c r="X903" s="32"/>
      <c r="Y903" s="10"/>
      <c r="Z903" s="32"/>
      <c r="AA903" s="10"/>
      <c r="AB903" s="32"/>
      <c r="AC903" s="10"/>
      <c r="AD903" s="32"/>
      <c r="AE903" s="10"/>
      <c r="AF903" s="32"/>
      <c r="AG903" s="10"/>
      <c r="AH903" s="32"/>
      <c r="AI903" s="10"/>
      <c r="AJ903" s="32"/>
      <c r="AK903" s="10"/>
      <c r="AL903" s="32"/>
      <c r="AM903" s="10"/>
      <c r="AN903" s="32"/>
      <c r="AO903" s="10"/>
      <c r="AP903" s="32"/>
      <c r="AQ903" s="10"/>
      <c r="AR903" s="244"/>
      <c r="AS903" s="10"/>
      <c r="AT903" s="32"/>
      <c r="AU903" s="10"/>
      <c r="AV903" s="244"/>
      <c r="AW903" s="10"/>
      <c r="AX903" s="244"/>
      <c r="AY903" s="7"/>
      <c r="AZ903" s="249"/>
      <c r="BA903" s="10"/>
      <c r="BB903" s="244"/>
      <c r="BC903" s="7"/>
      <c r="BD903" s="249"/>
      <c r="BE903" s="7"/>
      <c r="BF903" s="249"/>
      <c r="BG903" s="7"/>
      <c r="BH903" s="8"/>
      <c r="BI903" s="7"/>
      <c r="BJ903" s="249"/>
      <c r="BK903" s="7"/>
      <c r="BL903" s="249"/>
      <c r="BM903" s="7"/>
      <c r="BN903" s="249"/>
      <c r="BO903" s="7"/>
      <c r="BP903" s="249"/>
      <c r="BQ903" s="7"/>
      <c r="BR903" s="8"/>
      <c r="BS903" s="7"/>
      <c r="BT903" s="8"/>
      <c r="BV903" s="41"/>
      <c r="BW903" s="41"/>
    </row>
    <row r="904" spans="2:75">
      <c r="B904" s="6"/>
      <c r="C904" s="10"/>
      <c r="D904" s="32"/>
      <c r="E904" s="10"/>
      <c r="F904" s="32"/>
      <c r="G904" s="10"/>
      <c r="H904" s="32"/>
      <c r="I904" s="10"/>
      <c r="J904" s="32"/>
      <c r="K904" s="10"/>
      <c r="L904" s="32"/>
      <c r="M904" s="10"/>
      <c r="N904" s="32"/>
      <c r="O904" s="10"/>
      <c r="P904" s="32"/>
      <c r="Q904" s="10"/>
      <c r="R904" s="32"/>
      <c r="S904" s="10"/>
      <c r="T904" s="32"/>
      <c r="U904" s="10"/>
      <c r="V904" s="32"/>
      <c r="W904" s="10"/>
      <c r="X904" s="32"/>
      <c r="Y904" s="10"/>
      <c r="Z904" s="32"/>
      <c r="AA904" s="10"/>
      <c r="AB904" s="32"/>
      <c r="AC904" s="10"/>
      <c r="AD904" s="32"/>
      <c r="AE904" s="10"/>
      <c r="AF904" s="32"/>
      <c r="AG904" s="10"/>
      <c r="AH904" s="32"/>
      <c r="AI904" s="10"/>
      <c r="AJ904" s="32"/>
      <c r="AK904" s="10"/>
      <c r="AL904" s="32"/>
      <c r="AM904" s="10"/>
      <c r="AN904" s="32"/>
      <c r="AO904" s="10"/>
      <c r="AP904" s="32"/>
      <c r="AQ904" s="10"/>
      <c r="AR904" s="244"/>
      <c r="AS904" s="10"/>
      <c r="AT904" s="32"/>
      <c r="AU904" s="10"/>
      <c r="AV904" s="244"/>
      <c r="AW904" s="10"/>
      <c r="AX904" s="244"/>
      <c r="AY904" s="7"/>
      <c r="AZ904" s="249"/>
      <c r="BA904" s="10"/>
      <c r="BB904" s="244"/>
      <c r="BC904" s="7"/>
      <c r="BD904" s="249"/>
      <c r="BE904" s="7"/>
      <c r="BF904" s="249"/>
      <c r="BG904" s="7"/>
      <c r="BH904" s="8"/>
      <c r="BI904" s="7"/>
      <c r="BJ904" s="249"/>
      <c r="BK904" s="7"/>
      <c r="BL904" s="249"/>
      <c r="BM904" s="7"/>
      <c r="BN904" s="249"/>
      <c r="BO904" s="7"/>
      <c r="BP904" s="249"/>
      <c r="BQ904" s="7"/>
      <c r="BR904" s="8"/>
      <c r="BS904" s="7"/>
      <c r="BT904" s="8"/>
      <c r="BV904" s="41"/>
      <c r="BW904" s="41"/>
    </row>
    <row r="905" spans="2:75">
      <c r="B905" s="6"/>
      <c r="C905" s="10"/>
      <c r="D905" s="32"/>
      <c r="E905" s="10"/>
      <c r="F905" s="32"/>
      <c r="G905" s="10"/>
      <c r="H905" s="32"/>
      <c r="I905" s="10"/>
      <c r="J905" s="32"/>
      <c r="K905" s="10"/>
      <c r="L905" s="32"/>
      <c r="M905" s="10"/>
      <c r="N905" s="32"/>
      <c r="O905" s="10"/>
      <c r="P905" s="32"/>
      <c r="Q905" s="10"/>
      <c r="R905" s="32"/>
      <c r="S905" s="10"/>
      <c r="T905" s="32"/>
      <c r="U905" s="10"/>
      <c r="V905" s="32"/>
      <c r="W905" s="10"/>
      <c r="X905" s="32"/>
      <c r="Y905" s="10"/>
      <c r="Z905" s="32"/>
      <c r="AA905" s="10"/>
      <c r="AB905" s="32"/>
      <c r="AC905" s="10"/>
      <c r="AD905" s="32"/>
      <c r="AE905" s="10"/>
      <c r="AF905" s="32"/>
      <c r="AG905" s="10"/>
      <c r="AH905" s="32"/>
      <c r="AI905" s="10"/>
      <c r="AJ905" s="32"/>
      <c r="AK905" s="10"/>
      <c r="AL905" s="32"/>
      <c r="AM905" s="10"/>
      <c r="AN905" s="32"/>
      <c r="AO905" s="10"/>
      <c r="AP905" s="32"/>
      <c r="AQ905" s="10"/>
      <c r="AR905" s="244"/>
      <c r="AS905" s="10"/>
      <c r="AT905" s="32"/>
      <c r="AU905" s="10"/>
      <c r="AV905" s="244"/>
      <c r="AW905" s="10"/>
      <c r="AX905" s="244"/>
      <c r="AY905" s="7"/>
      <c r="AZ905" s="249"/>
      <c r="BA905" s="10"/>
      <c r="BB905" s="244"/>
      <c r="BC905" s="7"/>
      <c r="BD905" s="249"/>
      <c r="BE905" s="7"/>
      <c r="BF905" s="249"/>
      <c r="BG905" s="7"/>
      <c r="BH905" s="8"/>
      <c r="BI905" s="7"/>
      <c r="BJ905" s="249"/>
      <c r="BK905" s="7"/>
      <c r="BL905" s="249"/>
      <c r="BM905" s="7"/>
      <c r="BN905" s="249"/>
      <c r="BO905" s="7"/>
      <c r="BP905" s="249"/>
      <c r="BQ905" s="7"/>
      <c r="BR905" s="8"/>
      <c r="BS905" s="7"/>
      <c r="BT905" s="8"/>
      <c r="BV905" s="41"/>
      <c r="BW905" s="41"/>
    </row>
    <row r="906" spans="2:75">
      <c r="B906" s="6"/>
      <c r="C906" s="10"/>
      <c r="D906" s="32"/>
      <c r="E906" s="10"/>
      <c r="F906" s="32"/>
      <c r="G906" s="10"/>
      <c r="H906" s="32"/>
      <c r="I906" s="10"/>
      <c r="J906" s="32"/>
      <c r="K906" s="10"/>
      <c r="L906" s="32"/>
      <c r="M906" s="10"/>
      <c r="N906" s="32"/>
      <c r="O906" s="10"/>
      <c r="P906" s="32"/>
      <c r="Q906" s="10"/>
      <c r="R906" s="32"/>
      <c r="S906" s="10"/>
      <c r="T906" s="32"/>
      <c r="U906" s="10"/>
      <c r="V906" s="32"/>
      <c r="W906" s="10"/>
      <c r="X906" s="32"/>
      <c r="Y906" s="10"/>
      <c r="Z906" s="32"/>
      <c r="AA906" s="10"/>
      <c r="AB906" s="32"/>
      <c r="AC906" s="10"/>
      <c r="AD906" s="32"/>
      <c r="AE906" s="10"/>
      <c r="AF906" s="32"/>
      <c r="AG906" s="10"/>
      <c r="AH906" s="32"/>
      <c r="AI906" s="10"/>
      <c r="AJ906" s="32"/>
      <c r="AK906" s="10"/>
      <c r="AL906" s="32"/>
      <c r="AM906" s="10"/>
      <c r="AN906" s="32"/>
      <c r="AO906" s="10"/>
      <c r="AP906" s="32"/>
      <c r="AQ906" s="10"/>
      <c r="AR906" s="244"/>
      <c r="AS906" s="10"/>
      <c r="AT906" s="32"/>
      <c r="AU906" s="10"/>
      <c r="AV906" s="244"/>
      <c r="AW906" s="10"/>
      <c r="AX906" s="244"/>
      <c r="AY906" s="7"/>
      <c r="AZ906" s="249"/>
      <c r="BA906" s="10"/>
      <c r="BB906" s="244"/>
      <c r="BC906" s="7"/>
      <c r="BD906" s="249"/>
      <c r="BE906" s="7"/>
      <c r="BF906" s="249"/>
      <c r="BG906" s="7"/>
      <c r="BH906" s="8"/>
      <c r="BI906" s="7"/>
      <c r="BJ906" s="249"/>
      <c r="BK906" s="7"/>
      <c r="BL906" s="249"/>
      <c r="BM906" s="7"/>
      <c r="BN906" s="249"/>
      <c r="BO906" s="7"/>
      <c r="BP906" s="249"/>
      <c r="BQ906" s="7"/>
      <c r="BR906" s="8"/>
      <c r="BS906" s="7"/>
      <c r="BT906" s="8"/>
      <c r="BV906" s="41"/>
      <c r="BW906" s="41"/>
    </row>
    <row r="907" spans="2:75">
      <c r="B907" s="6"/>
      <c r="C907" s="10"/>
      <c r="D907" s="32"/>
      <c r="E907" s="10"/>
      <c r="F907" s="32"/>
      <c r="G907" s="10"/>
      <c r="H907" s="32"/>
      <c r="I907" s="10"/>
      <c r="J907" s="32"/>
      <c r="K907" s="10"/>
      <c r="L907" s="32"/>
      <c r="M907" s="10"/>
      <c r="N907" s="32"/>
      <c r="O907" s="10"/>
      <c r="P907" s="32"/>
      <c r="Q907" s="10"/>
      <c r="R907" s="32"/>
      <c r="S907" s="10"/>
      <c r="T907" s="32"/>
      <c r="U907" s="10"/>
      <c r="V907" s="32"/>
      <c r="W907" s="10"/>
      <c r="X907" s="32"/>
      <c r="Y907" s="10"/>
      <c r="Z907" s="32"/>
      <c r="AA907" s="10"/>
      <c r="AB907" s="32"/>
      <c r="AC907" s="10"/>
      <c r="AD907" s="32"/>
      <c r="AE907" s="10"/>
      <c r="AF907" s="32"/>
      <c r="AG907" s="10"/>
      <c r="AH907" s="32"/>
      <c r="AI907" s="10"/>
      <c r="AJ907" s="32"/>
      <c r="AK907" s="10"/>
      <c r="AL907" s="32"/>
      <c r="AM907" s="10"/>
      <c r="AN907" s="32"/>
      <c r="AO907" s="10"/>
      <c r="AP907" s="32"/>
      <c r="AQ907" s="10"/>
      <c r="AR907" s="244"/>
      <c r="AS907" s="10"/>
      <c r="AT907" s="32"/>
      <c r="AU907" s="10"/>
      <c r="AV907" s="244"/>
      <c r="AW907" s="10"/>
      <c r="AX907" s="244"/>
      <c r="AY907" s="7"/>
      <c r="AZ907" s="249"/>
      <c r="BA907" s="10"/>
      <c r="BB907" s="244"/>
      <c r="BC907" s="7"/>
      <c r="BD907" s="249"/>
      <c r="BE907" s="7"/>
      <c r="BF907" s="249"/>
      <c r="BG907" s="7"/>
      <c r="BH907" s="8"/>
      <c r="BI907" s="7"/>
      <c r="BJ907" s="249"/>
      <c r="BK907" s="7"/>
      <c r="BL907" s="249"/>
      <c r="BM907" s="7"/>
      <c r="BN907" s="249"/>
      <c r="BO907" s="7"/>
      <c r="BP907" s="249"/>
      <c r="BQ907" s="7"/>
      <c r="BR907" s="8"/>
      <c r="BS907" s="7"/>
      <c r="BT907" s="8"/>
      <c r="BV907" s="41"/>
      <c r="BW907" s="41"/>
    </row>
    <row r="908" spans="2:75">
      <c r="B908" s="6"/>
      <c r="C908" s="10"/>
      <c r="D908" s="32"/>
      <c r="E908" s="10"/>
      <c r="F908" s="32"/>
      <c r="G908" s="10"/>
      <c r="H908" s="32"/>
      <c r="I908" s="10"/>
      <c r="J908" s="32"/>
      <c r="K908" s="10"/>
      <c r="L908" s="32"/>
      <c r="M908" s="10"/>
      <c r="N908" s="32"/>
      <c r="O908" s="10"/>
      <c r="P908" s="32"/>
      <c r="Q908" s="10"/>
      <c r="R908" s="32"/>
      <c r="S908" s="10"/>
      <c r="T908" s="32"/>
      <c r="U908" s="10"/>
      <c r="V908" s="32"/>
      <c r="W908" s="10"/>
      <c r="X908" s="32"/>
      <c r="Y908" s="10"/>
      <c r="Z908" s="32"/>
      <c r="AA908" s="10"/>
      <c r="AB908" s="32"/>
      <c r="AC908" s="10"/>
      <c r="AD908" s="32"/>
      <c r="AE908" s="10"/>
      <c r="AF908" s="32"/>
      <c r="AG908" s="10"/>
      <c r="AH908" s="32"/>
      <c r="AI908" s="10"/>
      <c r="AJ908" s="32"/>
      <c r="AK908" s="10"/>
      <c r="AL908" s="32"/>
      <c r="AM908" s="10"/>
      <c r="AN908" s="32"/>
      <c r="AO908" s="10"/>
      <c r="AP908" s="32"/>
      <c r="AQ908" s="10"/>
      <c r="AR908" s="244"/>
      <c r="AS908" s="10"/>
      <c r="AT908" s="32"/>
      <c r="AU908" s="10"/>
      <c r="AV908" s="244"/>
      <c r="AW908" s="10"/>
      <c r="AX908" s="244"/>
      <c r="AY908" s="7"/>
      <c r="AZ908" s="249"/>
      <c r="BA908" s="10"/>
      <c r="BB908" s="244"/>
      <c r="BC908" s="7"/>
      <c r="BD908" s="249"/>
      <c r="BE908" s="7"/>
      <c r="BF908" s="249"/>
      <c r="BG908" s="7"/>
      <c r="BH908" s="8"/>
      <c r="BI908" s="7"/>
      <c r="BJ908" s="249"/>
      <c r="BK908" s="7"/>
      <c r="BL908" s="249"/>
      <c r="BM908" s="7"/>
      <c r="BN908" s="249"/>
      <c r="BO908" s="7"/>
      <c r="BP908" s="249"/>
      <c r="BQ908" s="7"/>
      <c r="BR908" s="8"/>
      <c r="BS908" s="7"/>
      <c r="BT908" s="8"/>
      <c r="BV908" s="41"/>
      <c r="BW908" s="41"/>
    </row>
    <row r="909" spans="2:75">
      <c r="B909" s="6"/>
      <c r="C909" s="10"/>
      <c r="D909" s="32"/>
      <c r="E909" s="10"/>
      <c r="F909" s="32"/>
      <c r="G909" s="10"/>
      <c r="H909" s="32"/>
      <c r="I909" s="10"/>
      <c r="J909" s="32"/>
      <c r="K909" s="10"/>
      <c r="L909" s="32"/>
      <c r="M909" s="10"/>
      <c r="N909" s="32"/>
      <c r="O909" s="10"/>
      <c r="P909" s="32"/>
      <c r="Q909" s="10"/>
      <c r="R909" s="32"/>
      <c r="S909" s="10"/>
      <c r="T909" s="32"/>
      <c r="U909" s="10"/>
      <c r="V909" s="32"/>
      <c r="W909" s="10"/>
      <c r="X909" s="32"/>
      <c r="Y909" s="10"/>
      <c r="Z909" s="32"/>
      <c r="AA909" s="10"/>
      <c r="AB909" s="32"/>
      <c r="AC909" s="10"/>
      <c r="AD909" s="32"/>
      <c r="AE909" s="10"/>
      <c r="AF909" s="32"/>
      <c r="AG909" s="10"/>
      <c r="AH909" s="32"/>
      <c r="AI909" s="10"/>
      <c r="AJ909" s="32"/>
      <c r="AK909" s="10"/>
      <c r="AL909" s="32"/>
      <c r="AM909" s="10"/>
      <c r="AN909" s="32"/>
      <c r="AO909" s="10"/>
      <c r="AP909" s="32"/>
      <c r="AQ909" s="10"/>
      <c r="AR909" s="244"/>
      <c r="AS909" s="10"/>
      <c r="AT909" s="32"/>
      <c r="AU909" s="10"/>
      <c r="AV909" s="244"/>
      <c r="AW909" s="10"/>
      <c r="AX909" s="244"/>
      <c r="AY909" s="7"/>
      <c r="AZ909" s="249"/>
      <c r="BA909" s="10"/>
      <c r="BB909" s="244"/>
      <c r="BC909" s="7"/>
      <c r="BD909" s="249"/>
      <c r="BE909" s="7"/>
      <c r="BF909" s="249"/>
      <c r="BG909" s="7"/>
      <c r="BH909" s="8"/>
      <c r="BI909" s="7"/>
      <c r="BJ909" s="249"/>
      <c r="BK909" s="7"/>
      <c r="BL909" s="249"/>
      <c r="BM909" s="7"/>
      <c r="BN909" s="249"/>
      <c r="BO909" s="7"/>
      <c r="BP909" s="249"/>
      <c r="BQ909" s="7"/>
      <c r="BR909" s="8"/>
      <c r="BS909" s="7"/>
      <c r="BT909" s="8"/>
      <c r="BV909" s="41"/>
      <c r="BW909" s="41"/>
    </row>
    <row r="910" spans="2:75">
      <c r="B910" s="6"/>
      <c r="C910" s="10"/>
      <c r="D910" s="32"/>
      <c r="E910" s="10"/>
      <c r="F910" s="32"/>
      <c r="G910" s="10"/>
      <c r="H910" s="32"/>
      <c r="I910" s="10"/>
      <c r="J910" s="32"/>
      <c r="K910" s="10"/>
      <c r="L910" s="32"/>
      <c r="M910" s="10"/>
      <c r="N910" s="32"/>
      <c r="O910" s="10"/>
      <c r="P910" s="32"/>
      <c r="Q910" s="10"/>
      <c r="R910" s="32"/>
      <c r="S910" s="10"/>
      <c r="T910" s="32"/>
      <c r="U910" s="10"/>
      <c r="V910" s="32"/>
      <c r="W910" s="10"/>
      <c r="X910" s="32"/>
      <c r="Y910" s="10"/>
      <c r="Z910" s="32"/>
      <c r="AA910" s="10"/>
      <c r="AB910" s="32"/>
      <c r="AC910" s="10"/>
      <c r="AD910" s="32"/>
      <c r="AE910" s="10"/>
      <c r="AF910" s="32"/>
      <c r="AG910" s="10"/>
      <c r="AH910" s="32"/>
      <c r="AI910" s="10"/>
      <c r="AJ910" s="32"/>
      <c r="AK910" s="10"/>
      <c r="AL910" s="32"/>
      <c r="AM910" s="10"/>
      <c r="AN910" s="32"/>
      <c r="AO910" s="10"/>
      <c r="AP910" s="32"/>
      <c r="AQ910" s="10"/>
      <c r="AR910" s="244"/>
      <c r="AS910" s="10"/>
      <c r="AT910" s="32"/>
      <c r="AU910" s="10"/>
      <c r="AV910" s="244"/>
      <c r="AW910" s="10"/>
      <c r="AX910" s="244"/>
      <c r="AY910" s="7"/>
      <c r="AZ910" s="249"/>
      <c r="BA910" s="10"/>
      <c r="BB910" s="244"/>
      <c r="BC910" s="7"/>
      <c r="BD910" s="249"/>
      <c r="BE910" s="7"/>
      <c r="BF910" s="249"/>
      <c r="BG910" s="7"/>
      <c r="BH910" s="8"/>
      <c r="BI910" s="7"/>
      <c r="BJ910" s="249"/>
      <c r="BK910" s="7"/>
      <c r="BL910" s="249"/>
      <c r="BM910" s="7"/>
      <c r="BN910" s="249"/>
      <c r="BO910" s="7"/>
      <c r="BP910" s="249"/>
      <c r="BQ910" s="7"/>
      <c r="BR910" s="8"/>
      <c r="BS910" s="7"/>
      <c r="BT910" s="8"/>
      <c r="BV910" s="41"/>
      <c r="BW910" s="41"/>
    </row>
    <row r="911" spans="2:75">
      <c r="B911" s="6"/>
      <c r="C911" s="10"/>
      <c r="D911" s="32"/>
      <c r="E911" s="10"/>
      <c r="F911" s="32"/>
      <c r="G911" s="10"/>
      <c r="H911" s="32"/>
      <c r="I911" s="10"/>
      <c r="J911" s="32"/>
      <c r="K911" s="10"/>
      <c r="L911" s="32"/>
      <c r="M911" s="10"/>
      <c r="N911" s="32"/>
      <c r="O911" s="10"/>
      <c r="P911" s="32"/>
      <c r="Q911" s="10"/>
      <c r="R911" s="32"/>
      <c r="S911" s="10"/>
      <c r="T911" s="32"/>
      <c r="U911" s="10"/>
      <c r="V911" s="32"/>
      <c r="W911" s="10"/>
      <c r="X911" s="32"/>
      <c r="Y911" s="10"/>
      <c r="Z911" s="32"/>
      <c r="AA911" s="10"/>
      <c r="AB911" s="32"/>
      <c r="AC911" s="10"/>
      <c r="AD911" s="32"/>
      <c r="AE911" s="10"/>
      <c r="AF911" s="32"/>
      <c r="AG911" s="10"/>
      <c r="AH911" s="32"/>
      <c r="AI911" s="10"/>
      <c r="AJ911" s="32"/>
      <c r="AK911" s="10"/>
      <c r="AL911" s="32"/>
      <c r="AM911" s="10"/>
      <c r="AN911" s="32"/>
      <c r="AO911" s="10"/>
      <c r="AP911" s="32"/>
      <c r="AQ911" s="10"/>
      <c r="AR911" s="244"/>
      <c r="AS911" s="10"/>
      <c r="AT911" s="32"/>
      <c r="AU911" s="10"/>
      <c r="AV911" s="244"/>
      <c r="AW911" s="10"/>
      <c r="AX911" s="244"/>
      <c r="AY911" s="7"/>
      <c r="AZ911" s="249"/>
      <c r="BA911" s="10"/>
      <c r="BB911" s="244"/>
      <c r="BC911" s="7"/>
      <c r="BD911" s="249"/>
      <c r="BE911" s="7"/>
      <c r="BF911" s="249"/>
      <c r="BG911" s="7"/>
      <c r="BH911" s="8"/>
      <c r="BI911" s="7"/>
      <c r="BJ911" s="249"/>
      <c r="BK911" s="7"/>
      <c r="BL911" s="249"/>
      <c r="BM911" s="7"/>
      <c r="BN911" s="249"/>
      <c r="BO911" s="7"/>
      <c r="BP911" s="249"/>
      <c r="BQ911" s="7"/>
      <c r="BR911" s="8"/>
      <c r="BS911" s="7"/>
      <c r="BT911" s="8"/>
      <c r="BV911" s="41"/>
      <c r="BW911" s="41"/>
    </row>
    <row r="912" spans="2:75">
      <c r="B912" s="6"/>
      <c r="C912" s="10"/>
      <c r="D912" s="32"/>
      <c r="E912" s="10"/>
      <c r="F912" s="32"/>
      <c r="G912" s="10"/>
      <c r="H912" s="32"/>
      <c r="I912" s="10"/>
      <c r="J912" s="32"/>
      <c r="K912" s="10"/>
      <c r="L912" s="32"/>
      <c r="M912" s="10"/>
      <c r="N912" s="32"/>
      <c r="O912" s="10"/>
      <c r="P912" s="32"/>
      <c r="Q912" s="10"/>
      <c r="R912" s="32"/>
      <c r="S912" s="10"/>
      <c r="T912" s="32"/>
      <c r="U912" s="10"/>
      <c r="V912" s="32"/>
      <c r="W912" s="10"/>
      <c r="X912" s="32"/>
      <c r="Y912" s="10"/>
      <c r="Z912" s="32"/>
      <c r="AA912" s="10"/>
      <c r="AB912" s="32"/>
      <c r="AC912" s="10"/>
      <c r="AD912" s="32"/>
      <c r="AE912" s="10"/>
      <c r="AF912" s="32"/>
      <c r="AG912" s="10"/>
      <c r="AH912" s="32"/>
      <c r="AI912" s="10"/>
      <c r="AJ912" s="32"/>
      <c r="AK912" s="10"/>
      <c r="AL912" s="32"/>
      <c r="AM912" s="10"/>
      <c r="AN912" s="32"/>
      <c r="AO912" s="10"/>
      <c r="AP912" s="32"/>
      <c r="AQ912" s="10"/>
      <c r="AR912" s="244"/>
      <c r="AS912" s="10"/>
      <c r="AT912" s="32"/>
      <c r="AU912" s="10"/>
      <c r="AV912" s="244"/>
      <c r="AW912" s="10"/>
      <c r="AX912" s="244"/>
      <c r="AY912" s="7"/>
      <c r="AZ912" s="249"/>
      <c r="BA912" s="10"/>
      <c r="BB912" s="244"/>
      <c r="BC912" s="7"/>
      <c r="BD912" s="249"/>
      <c r="BE912" s="7"/>
      <c r="BF912" s="249"/>
      <c r="BG912" s="7"/>
      <c r="BH912" s="8"/>
      <c r="BI912" s="7"/>
      <c r="BJ912" s="249"/>
      <c r="BK912" s="7"/>
      <c r="BL912" s="249"/>
      <c r="BM912" s="7"/>
      <c r="BN912" s="249"/>
      <c r="BO912" s="7"/>
      <c r="BP912" s="249"/>
      <c r="BQ912" s="7"/>
      <c r="BR912" s="8"/>
      <c r="BS912" s="7"/>
      <c r="BT912" s="8"/>
      <c r="BV912" s="41"/>
      <c r="BW912" s="41"/>
    </row>
    <row r="913" spans="1:76">
      <c r="B913" s="6"/>
      <c r="C913" s="10"/>
      <c r="D913" s="32"/>
      <c r="E913" s="10"/>
      <c r="F913" s="32"/>
      <c r="G913" s="10"/>
      <c r="H913" s="32"/>
      <c r="I913" s="10"/>
      <c r="J913" s="32"/>
      <c r="K913" s="10"/>
      <c r="L913" s="32"/>
      <c r="M913" s="10"/>
      <c r="N913" s="32"/>
      <c r="O913" s="10"/>
      <c r="P913" s="32"/>
      <c r="Q913" s="10"/>
      <c r="R913" s="32"/>
      <c r="S913" s="10"/>
      <c r="T913" s="32"/>
      <c r="U913" s="10"/>
      <c r="V913" s="32"/>
      <c r="W913" s="10"/>
      <c r="X913" s="32"/>
      <c r="Y913" s="10"/>
      <c r="Z913" s="32"/>
      <c r="AA913" s="10"/>
      <c r="AB913" s="32"/>
      <c r="AC913" s="10"/>
      <c r="AD913" s="32"/>
      <c r="AE913" s="10"/>
      <c r="AF913" s="32"/>
      <c r="AG913" s="10"/>
      <c r="AH913" s="32"/>
      <c r="AI913" s="10"/>
      <c r="AJ913" s="32"/>
      <c r="AK913" s="10"/>
      <c r="AL913" s="32"/>
      <c r="AM913" s="10"/>
      <c r="AN913" s="32"/>
      <c r="AO913" s="10"/>
      <c r="AP913" s="32"/>
      <c r="AQ913" s="10"/>
      <c r="AR913" s="244"/>
      <c r="AS913" s="10"/>
      <c r="AT913" s="32"/>
      <c r="AU913" s="10"/>
      <c r="AV913" s="244"/>
      <c r="AW913" s="10"/>
      <c r="AX913" s="244"/>
      <c r="AY913" s="7"/>
      <c r="AZ913" s="249"/>
      <c r="BA913" s="10"/>
      <c r="BB913" s="244"/>
      <c r="BC913" s="7"/>
      <c r="BD913" s="249"/>
      <c r="BE913" s="7"/>
      <c r="BF913" s="249"/>
      <c r="BG913" s="7"/>
      <c r="BH913" s="8"/>
      <c r="BI913" s="7"/>
      <c r="BJ913" s="249"/>
      <c r="BK913" s="7"/>
      <c r="BL913" s="249"/>
      <c r="BM913" s="7"/>
      <c r="BN913" s="249"/>
      <c r="BO913" s="7"/>
      <c r="BP913" s="249"/>
      <c r="BQ913" s="7"/>
      <c r="BR913" s="8"/>
      <c r="BS913" s="7"/>
      <c r="BT913" s="8"/>
      <c r="BV913" s="41"/>
      <c r="BW913" s="41"/>
    </row>
    <row r="914" spans="1:76">
      <c r="B914" s="6"/>
      <c r="C914" s="10"/>
      <c r="D914" s="32"/>
      <c r="E914" s="10"/>
      <c r="F914" s="32"/>
      <c r="G914" s="10"/>
      <c r="H914" s="32"/>
      <c r="I914" s="10"/>
      <c r="J914" s="32"/>
      <c r="K914" s="10"/>
      <c r="L914" s="32"/>
      <c r="M914" s="10"/>
      <c r="N914" s="32"/>
      <c r="O914" s="10"/>
      <c r="P914" s="32"/>
      <c r="Q914" s="10"/>
      <c r="R914" s="32"/>
      <c r="S914" s="10"/>
      <c r="T914" s="32"/>
      <c r="U914" s="10"/>
      <c r="V914" s="32"/>
      <c r="W914" s="10"/>
      <c r="X914" s="32"/>
      <c r="Y914" s="10"/>
      <c r="Z914" s="32"/>
      <c r="AA914" s="10"/>
      <c r="AB914" s="32"/>
      <c r="AC914" s="10"/>
      <c r="AD914" s="32"/>
      <c r="AE914" s="10"/>
      <c r="AF914" s="32"/>
      <c r="AG914" s="10"/>
      <c r="AH914" s="32"/>
      <c r="AI914" s="10"/>
      <c r="AJ914" s="32"/>
      <c r="AK914" s="10"/>
      <c r="AL914" s="32"/>
      <c r="AM914" s="10"/>
      <c r="AN914" s="32"/>
      <c r="AO914" s="10"/>
      <c r="AP914" s="32"/>
      <c r="AQ914" s="10"/>
      <c r="AR914" s="244"/>
      <c r="AS914" s="10"/>
      <c r="AT914" s="32"/>
      <c r="AU914" s="10"/>
      <c r="AV914" s="244"/>
      <c r="AW914" s="10"/>
      <c r="AX914" s="244"/>
      <c r="AY914" s="7"/>
      <c r="AZ914" s="249"/>
      <c r="BA914" s="10"/>
      <c r="BB914" s="244"/>
      <c r="BC914" s="7"/>
      <c r="BD914" s="249"/>
      <c r="BE914" s="7"/>
      <c r="BF914" s="249"/>
      <c r="BG914" s="7"/>
      <c r="BH914" s="8"/>
      <c r="BI914" s="7"/>
      <c r="BJ914" s="249"/>
      <c r="BK914" s="7"/>
      <c r="BL914" s="249"/>
      <c r="BM914" s="7"/>
      <c r="BN914" s="249"/>
      <c r="BO914" s="7"/>
      <c r="BP914" s="249"/>
      <c r="BQ914" s="7"/>
      <c r="BR914" s="8"/>
      <c r="BS914" s="7"/>
      <c r="BT914" s="8"/>
      <c r="BV914" s="41"/>
      <c r="BW914" s="41"/>
    </row>
    <row r="915" spans="1:76">
      <c r="B915" s="6"/>
      <c r="C915" s="10"/>
      <c r="D915" s="32"/>
      <c r="E915" s="10"/>
      <c r="F915" s="32"/>
      <c r="G915" s="10"/>
      <c r="H915" s="32"/>
      <c r="I915" s="10"/>
      <c r="J915" s="32"/>
      <c r="K915" s="10"/>
      <c r="L915" s="32"/>
      <c r="M915" s="10"/>
      <c r="N915" s="32"/>
      <c r="O915" s="10"/>
      <c r="P915" s="32"/>
      <c r="Q915" s="10"/>
      <c r="R915" s="32"/>
      <c r="S915" s="10"/>
      <c r="T915" s="32"/>
      <c r="U915" s="10"/>
      <c r="V915" s="32"/>
      <c r="W915" s="10"/>
      <c r="X915" s="32"/>
      <c r="Y915" s="10"/>
      <c r="Z915" s="32"/>
      <c r="AA915" s="10"/>
      <c r="AB915" s="32"/>
      <c r="AC915" s="10"/>
      <c r="AD915" s="32"/>
      <c r="AE915" s="10"/>
      <c r="AF915" s="32"/>
      <c r="AG915" s="10"/>
      <c r="AH915" s="32"/>
      <c r="AI915" s="10"/>
      <c r="AJ915" s="32"/>
      <c r="AK915" s="10"/>
      <c r="AL915" s="32"/>
      <c r="AM915" s="10"/>
      <c r="AN915" s="32"/>
      <c r="AO915" s="10"/>
      <c r="AP915" s="32"/>
      <c r="AQ915" s="10"/>
      <c r="AR915" s="244"/>
      <c r="AS915" s="10"/>
      <c r="AT915" s="32"/>
      <c r="AU915" s="10"/>
      <c r="AV915" s="244"/>
      <c r="AW915" s="10"/>
      <c r="AX915" s="244"/>
      <c r="AY915" s="7"/>
      <c r="AZ915" s="249"/>
      <c r="BA915" s="10"/>
      <c r="BB915" s="244"/>
      <c r="BC915" s="7"/>
      <c r="BD915" s="249"/>
      <c r="BE915" s="7"/>
      <c r="BF915" s="249"/>
      <c r="BG915" s="7"/>
      <c r="BH915" s="8"/>
      <c r="BI915" s="7"/>
      <c r="BJ915" s="249"/>
      <c r="BK915" s="7"/>
      <c r="BL915" s="249"/>
      <c r="BM915" s="7"/>
      <c r="BN915" s="249"/>
      <c r="BO915" s="7"/>
      <c r="BP915" s="249"/>
      <c r="BQ915" s="7"/>
      <c r="BR915" s="8"/>
      <c r="BS915" s="7"/>
      <c r="BT915" s="8"/>
      <c r="BV915" s="41"/>
      <c r="BW915" s="41"/>
    </row>
    <row r="916" spans="1:76" ht="13.5" thickBot="1">
      <c r="A916">
        <v>542</v>
      </c>
      <c r="B916" s="6"/>
      <c r="C916" s="10"/>
      <c r="D916" s="32"/>
      <c r="E916" s="10"/>
      <c r="F916" s="32"/>
      <c r="G916" s="10"/>
      <c r="H916" s="32"/>
      <c r="I916" s="10"/>
      <c r="J916" s="32"/>
      <c r="K916" s="10"/>
      <c r="L916" s="32"/>
      <c r="M916" s="10"/>
      <c r="N916" s="32"/>
      <c r="O916" s="10"/>
      <c r="P916" s="32"/>
      <c r="Q916" s="10"/>
      <c r="R916" s="32"/>
      <c r="S916" s="10"/>
      <c r="T916" s="32"/>
      <c r="U916" s="10"/>
      <c r="V916" s="32"/>
      <c r="W916" s="10"/>
      <c r="X916" s="32"/>
      <c r="Y916" s="10"/>
      <c r="Z916" s="32"/>
      <c r="AA916" s="10"/>
      <c r="AB916" s="32"/>
      <c r="AC916" s="10"/>
      <c r="AD916" s="32"/>
      <c r="AE916" s="10"/>
      <c r="AF916" s="32"/>
      <c r="AG916" s="10"/>
      <c r="AH916" s="32"/>
      <c r="AI916" s="10"/>
      <c r="AJ916" s="32"/>
      <c r="AK916" s="10"/>
      <c r="AL916" s="32"/>
      <c r="AM916" s="10"/>
      <c r="AN916" s="32"/>
      <c r="AO916" s="10"/>
      <c r="AP916" s="32"/>
      <c r="AQ916" s="10"/>
      <c r="AR916" s="244"/>
      <c r="AS916" s="10"/>
      <c r="AT916" s="32"/>
      <c r="AU916" s="10"/>
      <c r="AV916" s="244"/>
      <c r="AW916" s="10"/>
      <c r="AX916" s="244"/>
      <c r="AY916" s="23"/>
      <c r="AZ916" s="251"/>
      <c r="BA916" s="10"/>
      <c r="BB916" s="244"/>
      <c r="BC916" s="23"/>
      <c r="BD916" s="251"/>
      <c r="BE916" s="23"/>
      <c r="BF916" s="251"/>
      <c r="BG916" s="311"/>
      <c r="BH916" s="311"/>
      <c r="BI916" s="23"/>
      <c r="BJ916" s="251"/>
      <c r="BK916" s="23"/>
      <c r="BL916" s="251"/>
      <c r="BM916" s="23"/>
      <c r="BN916" s="251"/>
      <c r="BO916" s="23"/>
      <c r="BP916" s="251"/>
      <c r="BQ916" s="311"/>
      <c r="BR916" s="311"/>
      <c r="BS916" s="7"/>
      <c r="BT916" s="8"/>
      <c r="BV916" s="41"/>
      <c r="BW916" s="41">
        <f>+AI916+AE916+Y916+W916+U916+S916+Q916+O916+M916+I916+G916+E916+C916+AG916+K916+BS916+BZ916+AA916+AC916+AK916+AO916+AQ916</f>
        <v>0</v>
      </c>
      <c r="BX916">
        <f>COUNT(C916:BT916)/2</f>
        <v>0</v>
      </c>
    </row>
    <row r="917" spans="1:76">
      <c r="BV917" s="41"/>
      <c r="BW917" s="41"/>
    </row>
    <row r="918" spans="1:76">
      <c r="BV918" s="41"/>
    </row>
    <row r="919" spans="1:76">
      <c r="BV919" s="41"/>
    </row>
  </sheetData>
  <sortState xmlns:xlrd2="http://schemas.microsoft.com/office/spreadsheetml/2017/richdata2" ref="B5:G39">
    <sortCondition descending="1" ref="G5"/>
  </sortState>
  <mergeCells count="36">
    <mergeCell ref="W58:X58"/>
    <mergeCell ref="M58:N58"/>
    <mergeCell ref="O58:P58"/>
    <mergeCell ref="Q58:R58"/>
    <mergeCell ref="S58:T58"/>
    <mergeCell ref="U58:V58"/>
    <mergeCell ref="B58:B59"/>
    <mergeCell ref="C58:D58"/>
    <mergeCell ref="E58:F58"/>
    <mergeCell ref="G58:H58"/>
    <mergeCell ref="K58:L58"/>
    <mergeCell ref="I58:J58"/>
    <mergeCell ref="BE58:BF58"/>
    <mergeCell ref="BG58:BH58"/>
    <mergeCell ref="Y58:Z58"/>
    <mergeCell ref="AA58:AB58"/>
    <mergeCell ref="AK58:AL58"/>
    <mergeCell ref="AO58:AP58"/>
    <mergeCell ref="AQ58:AR58"/>
    <mergeCell ref="AC58:AD58"/>
    <mergeCell ref="BM58:BN58"/>
    <mergeCell ref="BO58:BP58"/>
    <mergeCell ref="BS58:BT58"/>
    <mergeCell ref="AE58:AF58"/>
    <mergeCell ref="AG58:AH58"/>
    <mergeCell ref="AI58:AJ58"/>
    <mergeCell ref="AY58:AZ58"/>
    <mergeCell ref="AS58:AT58"/>
    <mergeCell ref="AU58:AV58"/>
    <mergeCell ref="AW58:AX58"/>
    <mergeCell ref="BA58:BB58"/>
    <mergeCell ref="BI58:BJ58"/>
    <mergeCell ref="BQ58:BR58"/>
    <mergeCell ref="BK58:BL58"/>
    <mergeCell ref="AM58:AN58"/>
    <mergeCell ref="BC58:BD58"/>
  </mergeCells>
  <phoneticPr fontId="4" type="noConversion"/>
  <pageMargins left="0.75" right="0.75" top="1" bottom="1" header="0" footer="0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/>
  <dimension ref="A1:AR112"/>
  <sheetViews>
    <sheetView workbookViewId="0"/>
  </sheetViews>
  <sheetFormatPr baseColWidth="10" defaultColWidth="11.5703125" defaultRowHeight="12.75"/>
  <cols>
    <col min="1" max="1" width="5" customWidth="1"/>
    <col min="3" max="4" width="5.28515625" customWidth="1"/>
    <col min="5" max="5" width="4.28515625" customWidth="1"/>
    <col min="6" max="6" width="3.42578125" customWidth="1"/>
    <col min="7" max="7" width="5.140625" customWidth="1"/>
    <col min="8" max="8" width="5.7109375" customWidth="1"/>
    <col min="9" max="9" width="3.42578125" customWidth="1"/>
    <col min="10" max="10" width="5.85546875" bestFit="1" customWidth="1"/>
    <col min="11" max="11" width="3.42578125" customWidth="1"/>
    <col min="12" max="12" width="4.28515625" customWidth="1"/>
    <col min="13" max="13" width="3.7109375" customWidth="1"/>
    <col min="14" max="14" width="5.7109375" customWidth="1"/>
    <col min="15" max="15" width="3.5703125" customWidth="1"/>
    <col min="16" max="16" width="5.7109375" customWidth="1"/>
    <col min="17" max="17" width="3.42578125" customWidth="1"/>
    <col min="18" max="18" width="5.85546875" bestFit="1" customWidth="1"/>
    <col min="19" max="19" width="3.42578125" customWidth="1"/>
    <col min="20" max="20" width="5.85546875" bestFit="1" customWidth="1"/>
    <col min="21" max="21" width="3.42578125" customWidth="1"/>
    <col min="22" max="22" width="5.85546875" bestFit="1" customWidth="1"/>
    <col min="23" max="23" width="3.42578125" customWidth="1"/>
    <col min="24" max="24" width="5.85546875" bestFit="1" customWidth="1"/>
    <col min="25" max="25" width="3.42578125" customWidth="1"/>
    <col min="26" max="26" width="5.85546875" bestFit="1" customWidth="1"/>
    <col min="27" max="36" width="4.140625" customWidth="1"/>
    <col min="37" max="37" width="3.42578125" customWidth="1"/>
    <col min="38" max="38" width="5.7109375" customWidth="1"/>
    <col min="39" max="39" width="11.42578125" style="24" customWidth="1"/>
    <col min="40" max="40" width="9.28515625" customWidth="1"/>
  </cols>
  <sheetData>
    <row r="1" spans="1:7">
      <c r="A1" s="5" t="s">
        <v>98</v>
      </c>
    </row>
    <row r="2" spans="1:7">
      <c r="A2" t="s">
        <v>10</v>
      </c>
      <c r="C2" s="69"/>
      <c r="D2" s="69"/>
      <c r="E2" s="30"/>
    </row>
    <row r="3" spans="1:7" ht="13.5" thickBot="1">
      <c r="A3">
        <f>+GENERAL!B6</f>
        <v>12</v>
      </c>
      <c r="C3" s="41">
        <f>SUM(C5:C15)</f>
        <v>-1100000000</v>
      </c>
    </row>
    <row r="4" spans="1:7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</row>
    <row r="5" spans="1:7" ht="13.5" thickBot="1">
      <c r="A5" s="150">
        <v>1</v>
      </c>
      <c r="B5" s="23" t="s">
        <v>35</v>
      </c>
      <c r="C5" s="47">
        <f>+Y$39</f>
        <v>-100000000</v>
      </c>
      <c r="D5" s="48">
        <f>+Z$40</f>
        <v>0</v>
      </c>
      <c r="E5" s="45">
        <f>+Z$39</f>
        <v>0</v>
      </c>
      <c r="F5" s="18">
        <f>+Y$25</f>
        <v>0</v>
      </c>
      <c r="G5">
        <f t="shared" ref="G5:G22" si="0">IF(E5&lt;A$3/2,-1,1)*80+C5</f>
        <v>-100000080</v>
      </c>
    </row>
    <row r="6" spans="1:7" ht="13.5" thickBot="1">
      <c r="A6" s="150">
        <v>2</v>
      </c>
      <c r="B6" s="23" t="s">
        <v>43</v>
      </c>
      <c r="C6" s="47">
        <f>+Q$39</f>
        <v>-100000000</v>
      </c>
      <c r="D6" s="48">
        <f>+R$40</f>
        <v>0</v>
      </c>
      <c r="E6" s="45">
        <f>+R$39</f>
        <v>0</v>
      </c>
      <c r="F6" s="18">
        <f>+Q$25</f>
        <v>0</v>
      </c>
      <c r="G6">
        <f t="shared" si="0"/>
        <v>-100000080</v>
      </c>
    </row>
    <row r="7" spans="1:7" ht="13.5" thickBot="1">
      <c r="A7" s="150">
        <v>3</v>
      </c>
      <c r="B7" s="23" t="s">
        <v>1</v>
      </c>
      <c r="C7" s="47">
        <f>+G$39</f>
        <v>-100000000</v>
      </c>
      <c r="D7" s="48">
        <f>+H$40</f>
        <v>0</v>
      </c>
      <c r="E7" s="45">
        <f>+H$39</f>
        <v>0</v>
      </c>
      <c r="F7" s="18">
        <f>+G$25</f>
        <v>0</v>
      </c>
      <c r="G7">
        <f t="shared" si="0"/>
        <v>-100000080</v>
      </c>
    </row>
    <row r="8" spans="1:7" ht="13.5" thickBot="1">
      <c r="A8" s="150">
        <v>4</v>
      </c>
      <c r="B8" s="23" t="s">
        <v>4</v>
      </c>
      <c r="C8" s="47">
        <f>+W$39</f>
        <v>-100000000</v>
      </c>
      <c r="D8" s="48">
        <f>+X$40</f>
        <v>0</v>
      </c>
      <c r="E8" s="45">
        <f>+X$39</f>
        <v>0</v>
      </c>
      <c r="F8" s="18">
        <f>+W$25</f>
        <v>0</v>
      </c>
      <c r="G8">
        <f t="shared" si="0"/>
        <v>-100000080</v>
      </c>
    </row>
    <row r="9" spans="1:7" ht="13.5" thickBot="1">
      <c r="A9" s="150">
        <v>5</v>
      </c>
      <c r="B9" s="23" t="s">
        <v>65</v>
      </c>
      <c r="C9" s="47">
        <f>+K$39</f>
        <v>-100000000</v>
      </c>
      <c r="D9" s="59">
        <f>+L$40</f>
        <v>0</v>
      </c>
      <c r="E9" s="46">
        <f>+L$39</f>
        <v>0</v>
      </c>
      <c r="F9" s="18">
        <f>+K$25</f>
        <v>0</v>
      </c>
      <c r="G9">
        <f t="shared" si="0"/>
        <v>-100000080</v>
      </c>
    </row>
    <row r="10" spans="1:7" ht="13.5" thickBot="1">
      <c r="A10" s="150">
        <v>6</v>
      </c>
      <c r="B10" s="23" t="s">
        <v>64</v>
      </c>
      <c r="C10" s="47">
        <f>+AK$39</f>
        <v>-100000000</v>
      </c>
      <c r="D10" s="48">
        <f>+AL$40</f>
        <v>0</v>
      </c>
      <c r="E10" s="45">
        <f>+AL$39</f>
        <v>0</v>
      </c>
      <c r="F10" s="18">
        <f>+AK$25</f>
        <v>0</v>
      </c>
      <c r="G10">
        <f t="shared" si="0"/>
        <v>-100000080</v>
      </c>
    </row>
    <row r="11" spans="1:7" ht="13.5" thickBot="1">
      <c r="A11" s="150">
        <v>7</v>
      </c>
      <c r="B11" s="23" t="s">
        <v>77</v>
      </c>
      <c r="C11" s="47">
        <f>+U$39</f>
        <v>-100000000</v>
      </c>
      <c r="D11" s="48">
        <f>+V$40</f>
        <v>0</v>
      </c>
      <c r="E11" s="45">
        <f>+V$39</f>
        <v>0</v>
      </c>
      <c r="F11" s="18">
        <f>+U$25</f>
        <v>0</v>
      </c>
      <c r="G11">
        <f t="shared" si="0"/>
        <v>-100000080</v>
      </c>
    </row>
    <row r="12" spans="1:7" ht="13.5" thickBot="1">
      <c r="A12" s="150">
        <v>8</v>
      </c>
      <c r="B12" s="23" t="s">
        <v>82</v>
      </c>
      <c r="C12" s="47">
        <f>+AC$39</f>
        <v>-100000000</v>
      </c>
      <c r="D12" s="48">
        <f>+AD$40</f>
        <v>0</v>
      </c>
      <c r="E12" s="45">
        <f>+AD$39</f>
        <v>0</v>
      </c>
      <c r="F12" s="18">
        <f>+AC$25</f>
        <v>0</v>
      </c>
      <c r="G12">
        <f t="shared" si="0"/>
        <v>-100000080</v>
      </c>
    </row>
    <row r="13" spans="1:7" ht="13.5" thickBot="1">
      <c r="A13" s="150">
        <v>9</v>
      </c>
      <c r="B13" s="23" t="s">
        <v>6</v>
      </c>
      <c r="C13" s="47">
        <f>+M$39</f>
        <v>-100000000</v>
      </c>
      <c r="D13" s="48">
        <f>+N$40</f>
        <v>0</v>
      </c>
      <c r="E13" s="45">
        <f>+N$39</f>
        <v>0</v>
      </c>
      <c r="F13" s="18">
        <f>+M$25</f>
        <v>0</v>
      </c>
      <c r="G13">
        <f t="shared" si="0"/>
        <v>-100000080</v>
      </c>
    </row>
    <row r="14" spans="1:7" ht="13.5" customHeight="1" thickBot="1">
      <c r="A14" s="150">
        <v>10</v>
      </c>
      <c r="B14" s="23" t="s">
        <v>62</v>
      </c>
      <c r="C14" s="47">
        <f>+AG$39</f>
        <v>-100000000</v>
      </c>
      <c r="D14" s="48">
        <f>+AH$40</f>
        <v>0</v>
      </c>
      <c r="E14" s="45">
        <f>+AH$39</f>
        <v>0</v>
      </c>
      <c r="F14" s="18">
        <f>+AG$25</f>
        <v>0</v>
      </c>
      <c r="G14">
        <f t="shared" si="0"/>
        <v>-100000080</v>
      </c>
    </row>
    <row r="15" spans="1:7" ht="13.5" customHeight="1" thickBot="1">
      <c r="A15" s="150">
        <v>11</v>
      </c>
      <c r="B15" s="23" t="s">
        <v>9</v>
      </c>
      <c r="C15" s="47">
        <f>+O$39</f>
        <v>-100000000</v>
      </c>
      <c r="D15" s="48">
        <f>+P$40</f>
        <v>0</v>
      </c>
      <c r="E15" s="45">
        <f>+P$39</f>
        <v>0</v>
      </c>
      <c r="F15" s="18">
        <f>+O$25</f>
        <v>0</v>
      </c>
      <c r="G15">
        <f t="shared" si="0"/>
        <v>-100000080</v>
      </c>
    </row>
    <row r="16" spans="1:7" ht="13.5" hidden="1" customHeight="1">
      <c r="A16" s="150">
        <v>11</v>
      </c>
      <c r="B16" s="23" t="s">
        <v>59</v>
      </c>
      <c r="C16" s="47">
        <f>+C$39</f>
        <v>-100000000</v>
      </c>
      <c r="D16" s="48">
        <f>+D$40</f>
        <v>0</v>
      </c>
      <c r="E16" s="45">
        <f>+D$39</f>
        <v>0</v>
      </c>
      <c r="F16" s="18">
        <f>+C$25</f>
        <v>0</v>
      </c>
      <c r="G16">
        <f t="shared" si="0"/>
        <v>-100000080</v>
      </c>
    </row>
    <row r="17" spans="1:38" ht="13.5" hidden="1" customHeight="1">
      <c r="A17" s="150">
        <v>11</v>
      </c>
      <c r="B17" s="23" t="s">
        <v>76</v>
      </c>
      <c r="C17" s="47">
        <f>+AE$39</f>
        <v>-100000000</v>
      </c>
      <c r="D17" s="48">
        <f>+AF$40</f>
        <v>0</v>
      </c>
      <c r="E17" s="45">
        <f>+AF$39</f>
        <v>0</v>
      </c>
      <c r="F17" s="18">
        <f>+AE$25</f>
        <v>0</v>
      </c>
      <c r="G17">
        <f t="shared" si="0"/>
        <v>-100000080</v>
      </c>
    </row>
    <row r="18" spans="1:38" ht="13.5" hidden="1" customHeight="1">
      <c r="A18" s="150">
        <v>14</v>
      </c>
      <c r="B18" s="23" t="s">
        <v>26</v>
      </c>
      <c r="C18" s="47">
        <f>+S$39</f>
        <v>-100000000</v>
      </c>
      <c r="D18" s="48">
        <f>+T$40</f>
        <v>0</v>
      </c>
      <c r="E18" s="45">
        <f>+T$39</f>
        <v>0</v>
      </c>
      <c r="F18" s="18">
        <f>+S$25</f>
        <v>0</v>
      </c>
      <c r="G18">
        <f t="shared" si="0"/>
        <v>-100000080</v>
      </c>
    </row>
    <row r="19" spans="1:38" ht="13.5" hidden="1" customHeight="1">
      <c r="A19" s="150">
        <v>15</v>
      </c>
      <c r="B19" s="23" t="s">
        <v>63</v>
      </c>
      <c r="C19" s="47">
        <f>+AI$39</f>
        <v>-100000000</v>
      </c>
      <c r="D19" s="48">
        <f>+AJ$40</f>
        <v>0</v>
      </c>
      <c r="E19" s="45">
        <f>+AJ$39</f>
        <v>0</v>
      </c>
      <c r="F19" s="18">
        <f>+AI$25</f>
        <v>0</v>
      </c>
      <c r="G19">
        <f t="shared" si="0"/>
        <v>-100000080</v>
      </c>
    </row>
    <row r="20" spans="1:38" ht="13.5" hidden="1" customHeight="1">
      <c r="A20" s="150">
        <v>16</v>
      </c>
      <c r="B20" s="23" t="s">
        <v>28</v>
      </c>
      <c r="C20" s="47">
        <f>+I$39</f>
        <v>-100000000</v>
      </c>
      <c r="D20" s="48">
        <f>+J$40</f>
        <v>0</v>
      </c>
      <c r="E20" s="45">
        <f>+J$39</f>
        <v>0</v>
      </c>
      <c r="F20" s="18">
        <f>+I$25</f>
        <v>0</v>
      </c>
      <c r="G20">
        <f t="shared" si="0"/>
        <v>-100000080</v>
      </c>
    </row>
    <row r="21" spans="1:38" ht="13.5" hidden="1" customHeight="1">
      <c r="A21" s="150">
        <v>17</v>
      </c>
      <c r="B21" s="23" t="s">
        <v>15</v>
      </c>
      <c r="C21" s="47">
        <f>+E$39</f>
        <v>-100000000</v>
      </c>
      <c r="D21" s="48">
        <f>+F$40</f>
        <v>0</v>
      </c>
      <c r="E21" s="45">
        <f>+F$39</f>
        <v>0</v>
      </c>
      <c r="F21" s="18">
        <f>+E$25</f>
        <v>0</v>
      </c>
      <c r="G21">
        <f t="shared" si="0"/>
        <v>-100000080</v>
      </c>
    </row>
    <row r="22" spans="1:38" ht="13.5" hidden="1" customHeight="1">
      <c r="A22" s="150">
        <v>18</v>
      </c>
      <c r="B22" s="23" t="s">
        <v>73</v>
      </c>
      <c r="C22" s="47">
        <f>+AA$39</f>
        <v>-100000000</v>
      </c>
      <c r="D22" s="48">
        <f>+AB$40</f>
        <v>0</v>
      </c>
      <c r="E22" s="45">
        <f>+AB$39</f>
        <v>0</v>
      </c>
      <c r="F22" s="18">
        <f>+AA29</f>
        <v>0</v>
      </c>
      <c r="G22">
        <f t="shared" si="0"/>
        <v>-100000080</v>
      </c>
    </row>
    <row r="23" spans="1:38">
      <c r="A23" s="16"/>
    </row>
    <row r="24" spans="1:38">
      <c r="A24" s="16"/>
    </row>
    <row r="25" spans="1:38" ht="13.5" hidden="1" customHeight="1">
      <c r="B25" t="s">
        <v>12</v>
      </c>
      <c r="C25">
        <f>+C26*C27</f>
        <v>0</v>
      </c>
      <c r="D25">
        <f t="shared" ref="D25:AL25" si="1">+D26*D27</f>
        <v>0</v>
      </c>
      <c r="E25">
        <f t="shared" si="1"/>
        <v>0</v>
      </c>
      <c r="F25">
        <f t="shared" si="1"/>
        <v>0</v>
      </c>
      <c r="G25">
        <f t="shared" si="1"/>
        <v>0</v>
      </c>
      <c r="H25">
        <f t="shared" si="1"/>
        <v>0</v>
      </c>
      <c r="I25">
        <f t="shared" si="1"/>
        <v>0</v>
      </c>
      <c r="J25">
        <f t="shared" si="1"/>
        <v>0</v>
      </c>
      <c r="K25">
        <f t="shared" si="1"/>
        <v>0</v>
      </c>
      <c r="L25">
        <f t="shared" si="1"/>
        <v>0</v>
      </c>
      <c r="M25">
        <f t="shared" si="1"/>
        <v>0</v>
      </c>
      <c r="N25">
        <f t="shared" si="1"/>
        <v>0</v>
      </c>
      <c r="O25">
        <f t="shared" si="1"/>
        <v>0</v>
      </c>
      <c r="P25">
        <f t="shared" si="1"/>
        <v>0</v>
      </c>
      <c r="Q25">
        <f t="shared" si="1"/>
        <v>0</v>
      </c>
      <c r="R25">
        <f t="shared" si="1"/>
        <v>0</v>
      </c>
      <c r="S25">
        <f t="shared" si="1"/>
        <v>0</v>
      </c>
      <c r="T25">
        <f t="shared" si="1"/>
        <v>0</v>
      </c>
      <c r="U25">
        <f t="shared" si="1"/>
        <v>0</v>
      </c>
      <c r="V25">
        <f t="shared" si="1"/>
        <v>0</v>
      </c>
      <c r="W25">
        <f t="shared" si="1"/>
        <v>0</v>
      </c>
      <c r="X25">
        <f t="shared" si="1"/>
        <v>0</v>
      </c>
      <c r="Y25">
        <f t="shared" si="1"/>
        <v>0</v>
      </c>
      <c r="Z25">
        <f t="shared" si="1"/>
        <v>0</v>
      </c>
      <c r="AA25">
        <f t="shared" si="1"/>
        <v>0</v>
      </c>
      <c r="AB25">
        <f t="shared" si="1"/>
        <v>0</v>
      </c>
      <c r="AC25">
        <f t="shared" si="1"/>
        <v>0</v>
      </c>
      <c r="AD25">
        <f t="shared" si="1"/>
        <v>0</v>
      </c>
      <c r="AE25">
        <f t="shared" si="1"/>
        <v>0</v>
      </c>
      <c r="AF25">
        <f t="shared" si="1"/>
        <v>0</v>
      </c>
      <c r="AG25">
        <f t="shared" si="1"/>
        <v>0</v>
      </c>
      <c r="AH25">
        <f t="shared" si="1"/>
        <v>0</v>
      </c>
      <c r="AI25">
        <f t="shared" si="1"/>
        <v>0</v>
      </c>
      <c r="AJ25">
        <f t="shared" si="1"/>
        <v>0</v>
      </c>
      <c r="AK25">
        <f t="shared" si="1"/>
        <v>0</v>
      </c>
      <c r="AL25">
        <f t="shared" si="1"/>
        <v>0</v>
      </c>
    </row>
    <row r="26" spans="1:38" ht="13.5" hidden="1" customHeight="1">
      <c r="C26">
        <f>IF($B38&gt;3,1,0)</f>
        <v>0</v>
      </c>
      <c r="D26">
        <f t="shared" ref="D26:AL26" si="2">IF($B38&gt;3,1,0)</f>
        <v>0</v>
      </c>
      <c r="E26">
        <f t="shared" si="2"/>
        <v>0</v>
      </c>
      <c r="F26">
        <f t="shared" si="2"/>
        <v>0</v>
      </c>
      <c r="G26">
        <f t="shared" si="2"/>
        <v>0</v>
      </c>
      <c r="H26">
        <f t="shared" si="2"/>
        <v>0</v>
      </c>
      <c r="I26">
        <f t="shared" si="2"/>
        <v>0</v>
      </c>
      <c r="J26">
        <f t="shared" si="2"/>
        <v>0</v>
      </c>
      <c r="K26">
        <f t="shared" si="2"/>
        <v>0</v>
      </c>
      <c r="L26">
        <f t="shared" si="2"/>
        <v>0</v>
      </c>
      <c r="M26">
        <f t="shared" si="2"/>
        <v>0</v>
      </c>
      <c r="N26">
        <f t="shared" si="2"/>
        <v>0</v>
      </c>
      <c r="O26">
        <f t="shared" si="2"/>
        <v>0</v>
      </c>
      <c r="P26">
        <f t="shared" si="2"/>
        <v>0</v>
      </c>
      <c r="Q26">
        <f t="shared" si="2"/>
        <v>0</v>
      </c>
      <c r="R26">
        <f t="shared" si="2"/>
        <v>0</v>
      </c>
      <c r="S26">
        <f t="shared" si="2"/>
        <v>0</v>
      </c>
      <c r="T26">
        <f t="shared" si="2"/>
        <v>0</v>
      </c>
      <c r="U26">
        <f t="shared" si="2"/>
        <v>0</v>
      </c>
      <c r="V26">
        <f t="shared" si="2"/>
        <v>0</v>
      </c>
      <c r="W26">
        <f t="shared" si="2"/>
        <v>0</v>
      </c>
      <c r="X26">
        <f t="shared" si="2"/>
        <v>0</v>
      </c>
      <c r="Y26">
        <f t="shared" si="2"/>
        <v>0</v>
      </c>
      <c r="Z26">
        <f t="shared" si="2"/>
        <v>0</v>
      </c>
      <c r="AA26">
        <f t="shared" si="2"/>
        <v>0</v>
      </c>
      <c r="AB26">
        <f t="shared" si="2"/>
        <v>0</v>
      </c>
      <c r="AC26">
        <f t="shared" si="2"/>
        <v>0</v>
      </c>
      <c r="AD26">
        <f t="shared" si="2"/>
        <v>0</v>
      </c>
      <c r="AE26">
        <f t="shared" si="2"/>
        <v>0</v>
      </c>
      <c r="AF26">
        <f t="shared" si="2"/>
        <v>0</v>
      </c>
      <c r="AG26">
        <f t="shared" si="2"/>
        <v>0</v>
      </c>
      <c r="AH26">
        <f t="shared" si="2"/>
        <v>0</v>
      </c>
      <c r="AI26">
        <f t="shared" si="2"/>
        <v>0</v>
      </c>
      <c r="AJ26">
        <f t="shared" si="2"/>
        <v>0</v>
      </c>
      <c r="AK26">
        <f t="shared" si="2"/>
        <v>0</v>
      </c>
      <c r="AL26">
        <f t="shared" si="2"/>
        <v>0</v>
      </c>
    </row>
    <row r="27" spans="1:38" ht="13.5" hidden="1" customHeight="1">
      <c r="C27">
        <f>MAX(C28:C32)</f>
        <v>0</v>
      </c>
      <c r="D27">
        <f>+D39</f>
        <v>0</v>
      </c>
      <c r="E27">
        <f>MAX(E28:E32)</f>
        <v>0</v>
      </c>
      <c r="F27">
        <f>+F39</f>
        <v>0</v>
      </c>
      <c r="G27">
        <f>MAX(G28:G32)</f>
        <v>0</v>
      </c>
      <c r="H27">
        <f>+H39</f>
        <v>0</v>
      </c>
      <c r="I27">
        <f>MAX(I28:I32)</f>
        <v>0</v>
      </c>
      <c r="J27">
        <f>+J39</f>
        <v>0</v>
      </c>
      <c r="K27">
        <f>MAX(K28:K32)</f>
        <v>0</v>
      </c>
      <c r="L27">
        <f>+L39</f>
        <v>0</v>
      </c>
      <c r="M27">
        <f>MAX(M28:M32)</f>
        <v>0</v>
      </c>
      <c r="N27">
        <f>+N39</f>
        <v>0</v>
      </c>
      <c r="O27">
        <f>MAX(O28:O32)</f>
        <v>0</v>
      </c>
      <c r="P27">
        <f>+P39</f>
        <v>0</v>
      </c>
      <c r="Q27">
        <f>MAX(Q28:Q32)</f>
        <v>0</v>
      </c>
      <c r="R27">
        <f>+R39</f>
        <v>0</v>
      </c>
      <c r="S27">
        <f>MAX(S28:S32)</f>
        <v>0</v>
      </c>
      <c r="T27">
        <f>+T39</f>
        <v>0</v>
      </c>
      <c r="U27">
        <f>MAX(U28:U32)</f>
        <v>0</v>
      </c>
      <c r="V27">
        <f>+V39</f>
        <v>0</v>
      </c>
      <c r="W27">
        <f>MAX(W28:W32)</f>
        <v>0</v>
      </c>
      <c r="X27">
        <f>+X39</f>
        <v>0</v>
      </c>
      <c r="Y27">
        <f>MAX(Y28:Y32)</f>
        <v>0</v>
      </c>
      <c r="Z27">
        <f>+Z39</f>
        <v>0</v>
      </c>
      <c r="AA27">
        <f>MAX(AA28:AA32)</f>
        <v>0</v>
      </c>
      <c r="AB27">
        <f>+AB39</f>
        <v>0</v>
      </c>
      <c r="AC27">
        <f>MAX(AC28:AC32)</f>
        <v>0</v>
      </c>
      <c r="AD27">
        <f>+AD39</f>
        <v>0</v>
      </c>
      <c r="AE27">
        <f>MAX(AE28:AE32)</f>
        <v>0</v>
      </c>
      <c r="AF27">
        <f>+AF39</f>
        <v>0</v>
      </c>
      <c r="AG27">
        <f>MAX(AG28:AG32)</f>
        <v>0</v>
      </c>
      <c r="AH27">
        <f>+AH39</f>
        <v>0</v>
      </c>
      <c r="AI27">
        <f>MAX(AI28:AI32)</f>
        <v>0</v>
      </c>
      <c r="AJ27">
        <f>+AJ39</f>
        <v>0</v>
      </c>
      <c r="AK27">
        <f>MAX(AK28:AK32)</f>
        <v>0</v>
      </c>
      <c r="AL27">
        <f>+AL39</f>
        <v>0</v>
      </c>
    </row>
    <row r="28" spans="1:38" ht="13.5" hidden="1" customHeight="1">
      <c r="C28">
        <f>IF(C$33=5,5,0)</f>
        <v>0</v>
      </c>
      <c r="E28">
        <f>IF(E$33=5,5,0)</f>
        <v>0</v>
      </c>
      <c r="G28">
        <f>IF(G$33=5,5,0)</f>
        <v>0</v>
      </c>
      <c r="I28">
        <f>IF(I$33=5,5,0)</f>
        <v>0</v>
      </c>
      <c r="K28">
        <f>IF(K$33=5,5,0)</f>
        <v>0</v>
      </c>
      <c r="M28">
        <f>IF(M$33=5,5,0)</f>
        <v>0</v>
      </c>
      <c r="O28">
        <f>IF(O$33=5,5,0)</f>
        <v>0</v>
      </c>
      <c r="Q28">
        <f>IF(Q$33=5,5,0)</f>
        <v>0</v>
      </c>
      <c r="S28">
        <f>IF(S$33=5,5,0)</f>
        <v>0</v>
      </c>
      <c r="U28">
        <f>IF(U$33=5,5,0)</f>
        <v>0</v>
      </c>
      <c r="W28">
        <f>IF(W$33=5,5,0)</f>
        <v>0</v>
      </c>
      <c r="Y28">
        <f>IF(Y$33=5,5,0)</f>
        <v>0</v>
      </c>
      <c r="AA28">
        <f>IF(AA$33=5,5,0)</f>
        <v>0</v>
      </c>
      <c r="AC28">
        <f>IF(AC$33=5,5,0)</f>
        <v>0</v>
      </c>
      <c r="AE28">
        <f>IF(AE$33=5,5,0)</f>
        <v>0</v>
      </c>
      <c r="AG28">
        <f>IF(AG$33=5,5,0)</f>
        <v>0</v>
      </c>
      <c r="AI28">
        <f>IF(AI$33=5,5,0)</f>
        <v>0</v>
      </c>
      <c r="AK28">
        <f>IF(AK$33=5,5,0)</f>
        <v>0</v>
      </c>
    </row>
    <row r="29" spans="1:38" ht="13.5" hidden="1" customHeight="1">
      <c r="C29">
        <f>IF(C$33=4,10,0)</f>
        <v>0</v>
      </c>
      <c r="E29">
        <f>IF(E$33=4,10,0)</f>
        <v>0</v>
      </c>
      <c r="G29">
        <f>IF(G$33=4,10,0)</f>
        <v>0</v>
      </c>
      <c r="I29">
        <f>IF(I$33=4,10,0)</f>
        <v>0</v>
      </c>
      <c r="K29">
        <f>IF(K$33=4,10,0)</f>
        <v>0</v>
      </c>
      <c r="M29">
        <f>IF(M$33=4,10,0)</f>
        <v>0</v>
      </c>
      <c r="O29">
        <f>IF(O$33=4,10,0)</f>
        <v>0</v>
      </c>
      <c r="Q29">
        <f>IF(Q$33=4,10,0)</f>
        <v>0</v>
      </c>
      <c r="S29">
        <f>IF(S$33=4,10,0)</f>
        <v>0</v>
      </c>
      <c r="U29">
        <f>IF(U$33=4,10,0)</f>
        <v>0</v>
      </c>
      <c r="W29">
        <f>IF(W$33=4,10,0)</f>
        <v>0</v>
      </c>
      <c r="Y29">
        <f>IF(Y$33=4,10,0)</f>
        <v>0</v>
      </c>
      <c r="AA29">
        <f>IF(AA$33=4,10,0)</f>
        <v>0</v>
      </c>
      <c r="AC29">
        <f>IF(AC$33=4,10,0)</f>
        <v>0</v>
      </c>
      <c r="AE29">
        <f>IF(AE$33=4,10,0)</f>
        <v>0</v>
      </c>
      <c r="AG29">
        <f>IF(AG$33=4,10,0)</f>
        <v>0</v>
      </c>
      <c r="AI29">
        <f>IF(AI$33=4,10,0)</f>
        <v>0</v>
      </c>
      <c r="AK29">
        <f>IF(AK$33=4,10,0)</f>
        <v>0</v>
      </c>
    </row>
    <row r="30" spans="1:38" ht="13.5" hidden="1" customHeight="1">
      <c r="C30">
        <f>IF(C$33=3,20,0)</f>
        <v>0</v>
      </c>
      <c r="E30">
        <f>IF(E$33=3,20,0)</f>
        <v>0</v>
      </c>
      <c r="G30">
        <f>IF(G$33=3,20,0)</f>
        <v>0</v>
      </c>
      <c r="I30">
        <f>IF(I$33=3,20,0)</f>
        <v>0</v>
      </c>
      <c r="K30">
        <f>IF(K$33=3,20,0)</f>
        <v>0</v>
      </c>
      <c r="M30">
        <f>IF(M$33=3,20,0)</f>
        <v>0</v>
      </c>
      <c r="O30">
        <f>IF(O$33=3,20,0)</f>
        <v>0</v>
      </c>
      <c r="Q30">
        <f>IF(Q$33=3,20,0)</f>
        <v>0</v>
      </c>
      <c r="S30">
        <f>IF(S$33=3,20,0)</f>
        <v>0</v>
      </c>
      <c r="U30">
        <f>IF(U$33=3,20,0)</f>
        <v>0</v>
      </c>
      <c r="W30">
        <f>IF(W$33=3,20,0)</f>
        <v>0</v>
      </c>
      <c r="Y30">
        <f>IF(Y$33=3,20,0)</f>
        <v>0</v>
      </c>
      <c r="AA30">
        <f>IF(AA$33=3,20,0)</f>
        <v>0</v>
      </c>
      <c r="AC30">
        <f>IF(AC$33=3,20,0)</f>
        <v>0</v>
      </c>
      <c r="AE30">
        <f>IF(AE$33=3,20,0)</f>
        <v>0</v>
      </c>
      <c r="AG30">
        <f>IF(AG$33=3,20,0)</f>
        <v>0</v>
      </c>
      <c r="AI30">
        <f>IF(AI$33=3,20,0)</f>
        <v>0</v>
      </c>
      <c r="AK30">
        <f>IF(AK$33=3,20,0)</f>
        <v>0</v>
      </c>
    </row>
    <row r="31" spans="1:38" ht="13.5" hidden="1" customHeight="1">
      <c r="C31">
        <f>IF(C$33=2,40,0)</f>
        <v>0</v>
      </c>
      <c r="E31">
        <f>IF(E$33=2,40,0)</f>
        <v>0</v>
      </c>
      <c r="G31">
        <f>IF(G$33=2,40,0)</f>
        <v>0</v>
      </c>
      <c r="I31">
        <f>IF(I$33=2,40,0)</f>
        <v>0</v>
      </c>
      <c r="K31">
        <f>IF(K$33=2,40,0)</f>
        <v>0</v>
      </c>
      <c r="M31">
        <f>IF(M$33=2,40,0)</f>
        <v>0</v>
      </c>
      <c r="O31">
        <f>IF(O$33=2,40,0)</f>
        <v>0</v>
      </c>
      <c r="Q31">
        <f>IF(Q$33=2,40,0)</f>
        <v>0</v>
      </c>
      <c r="S31">
        <f>IF(S$33=2,40,0)</f>
        <v>0</v>
      </c>
      <c r="U31">
        <f>IF(U$33=2,40,0)</f>
        <v>0</v>
      </c>
      <c r="W31">
        <f>IF(W$33=2,40,0)</f>
        <v>0</v>
      </c>
      <c r="Y31">
        <f>IF(Y$33=2,40,0)</f>
        <v>0</v>
      </c>
      <c r="AA31">
        <f>IF(AA$33=2,40,0)</f>
        <v>0</v>
      </c>
      <c r="AC31">
        <f>IF(AC$33=2,40,0)</f>
        <v>0</v>
      </c>
      <c r="AE31">
        <f>IF(AE$33=2,40,0)</f>
        <v>0</v>
      </c>
      <c r="AG31">
        <f>IF(AG$33=2,40,0)</f>
        <v>0</v>
      </c>
      <c r="AI31">
        <f>IF(AI$33=2,40,0)</f>
        <v>0</v>
      </c>
      <c r="AK31">
        <f>IF(AK$33=2,40,0)</f>
        <v>0</v>
      </c>
    </row>
    <row r="32" spans="1:38" ht="13.5" hidden="1" customHeight="1">
      <c r="C32">
        <f>IF(C$33=1,80,0)</f>
        <v>0</v>
      </c>
      <c r="E32">
        <f>IF(E$33=1,80,0)</f>
        <v>0</v>
      </c>
      <c r="G32">
        <f>IF(G$33=1,80,0)</f>
        <v>0</v>
      </c>
      <c r="I32">
        <f>IF(I$33=1,80,0)</f>
        <v>0</v>
      </c>
      <c r="K32">
        <f>IF(K$33=1,80,0)</f>
        <v>0</v>
      </c>
      <c r="M32">
        <f>IF(M$33=1,80,0)</f>
        <v>0</v>
      </c>
      <c r="O32">
        <f>IF(O$33=1,80,0)</f>
        <v>0</v>
      </c>
      <c r="Q32">
        <f>IF(Q$33=1,80,0)</f>
        <v>0</v>
      </c>
      <c r="S32">
        <f>IF(S$33=1,80,0)</f>
        <v>0</v>
      </c>
      <c r="U32">
        <f>IF(U$33=1,80,0)</f>
        <v>0</v>
      </c>
      <c r="W32">
        <f>IF(W$33=1,80,0)</f>
        <v>0</v>
      </c>
      <c r="Y32">
        <f>IF(Y$33=1,80,0)</f>
        <v>0</v>
      </c>
      <c r="AA32">
        <f>IF(AA$33=1,80,0)</f>
        <v>0</v>
      </c>
      <c r="AC32">
        <f>IF(AC$33=1,80,0)</f>
        <v>0</v>
      </c>
      <c r="AE32">
        <f>IF(AE$33=1,80,0)</f>
        <v>0</v>
      </c>
      <c r="AG32">
        <f>IF(AG$33=1,80,0)</f>
        <v>0</v>
      </c>
      <c r="AI32">
        <f>IF(AI$33=1,80,0)</f>
        <v>0</v>
      </c>
      <c r="AK32">
        <f>IF(AK$33=1,80,0)</f>
        <v>0</v>
      </c>
    </row>
    <row r="33" spans="1:44" ht="13.5" hidden="1" customHeight="1">
      <c r="C33">
        <f>RANK(C34,$C34:$AX34)*C38</f>
        <v>0</v>
      </c>
      <c r="E33">
        <f>RANK(E34,$C34:$AX34)*E38</f>
        <v>0</v>
      </c>
      <c r="G33">
        <f>RANK(G34,$C34:$AX34)*G38</f>
        <v>0</v>
      </c>
      <c r="I33">
        <f>RANK(I34,$C34:$AX34)*I38</f>
        <v>0</v>
      </c>
      <c r="K33">
        <f>RANK(K34,$C34:$AX34)*K38</f>
        <v>0</v>
      </c>
      <c r="M33">
        <f>RANK(M34,$C34:$AX34)*M38</f>
        <v>0</v>
      </c>
      <c r="O33">
        <f>RANK(O34,$C34:$AX34)*O38</f>
        <v>0</v>
      </c>
      <c r="Q33">
        <f>RANK(Q34,$C34:$AX34)*Q38</f>
        <v>0</v>
      </c>
      <c r="S33">
        <f>RANK(S34,$C34:$AX34)*S38</f>
        <v>0</v>
      </c>
      <c r="U33">
        <f>RANK(U34,$C34:$AX34)*U38</f>
        <v>0</v>
      </c>
      <c r="W33">
        <f>RANK(W34,$C34:$AX34)*W38</f>
        <v>0</v>
      </c>
      <c r="Y33">
        <f>RANK(Y34,$C34:$AX34)*Y38</f>
        <v>0</v>
      </c>
      <c r="AA33">
        <f>RANK(AA34,$C34:$AX34)*AA38</f>
        <v>0</v>
      </c>
      <c r="AC33">
        <f>RANK(AC34,$C34:$AX34)*AC38</f>
        <v>0</v>
      </c>
      <c r="AE33">
        <f>RANK(AE34,$C34:$AX34)*AE38</f>
        <v>0</v>
      </c>
      <c r="AG33">
        <f>RANK(AG34,$C34:$AX34)*AG38</f>
        <v>0</v>
      </c>
      <c r="AI33">
        <f>RANK(AI34,$C34:$AX34)*AI38</f>
        <v>0</v>
      </c>
      <c r="AK33">
        <f>RANK(AK34,$C34:$AX34)*AK38</f>
        <v>0</v>
      </c>
    </row>
    <row r="34" spans="1:44" ht="13.5" hidden="1" customHeight="1">
      <c r="C34">
        <f>SUM(C35:C37)</f>
        <v>-101000000</v>
      </c>
      <c r="E34">
        <f>SUM(E35:E37)</f>
        <v>-101000000</v>
      </c>
      <c r="G34">
        <f>SUM(G35:G37)</f>
        <v>-101000000</v>
      </c>
      <c r="I34">
        <f>SUM(I35:I37)</f>
        <v>-101000000</v>
      </c>
      <c r="K34">
        <f>SUM(K35:K37)</f>
        <v>-101000000</v>
      </c>
      <c r="M34">
        <f>SUM(M35:M37)</f>
        <v>-101000000</v>
      </c>
      <c r="O34">
        <f>SUM(O35:O37)</f>
        <v>-101000000</v>
      </c>
      <c r="Q34">
        <f>SUM(Q35:Q37)</f>
        <v>-101000000</v>
      </c>
      <c r="S34">
        <f>SUM(S35:S37)</f>
        <v>-101000000</v>
      </c>
      <c r="U34">
        <f>SUM(U35:U37)</f>
        <v>-101000000</v>
      </c>
      <c r="W34">
        <f>SUM(W35:W37)</f>
        <v>-101000000</v>
      </c>
      <c r="Y34">
        <f>SUM(Y35:Y37)</f>
        <v>-101000000</v>
      </c>
      <c r="AA34">
        <f>SUM(AA35:AA37)</f>
        <v>-101000000</v>
      </c>
      <c r="AC34">
        <f>SUM(AC35:AC37)</f>
        <v>-101000000</v>
      </c>
      <c r="AE34">
        <f>SUM(AE35:AE37)</f>
        <v>-101000000</v>
      </c>
      <c r="AG34">
        <f>SUM(AG35:AG37)</f>
        <v>-101000000</v>
      </c>
      <c r="AI34">
        <f>SUM(AI35:AI37)</f>
        <v>-101000000</v>
      </c>
      <c r="AK34">
        <f>SUM(AK35:AK37)</f>
        <v>-101000000</v>
      </c>
    </row>
    <row r="35" spans="1:44" ht="13.5" hidden="1" customHeight="1">
      <c r="C35">
        <f>+D39</f>
        <v>0</v>
      </c>
      <c r="E35">
        <f>+F39</f>
        <v>0</v>
      </c>
      <c r="G35">
        <f>+H39</f>
        <v>0</v>
      </c>
      <c r="I35">
        <f>+J39</f>
        <v>0</v>
      </c>
      <c r="K35">
        <f>+L39</f>
        <v>0</v>
      </c>
      <c r="M35">
        <f>+N39</f>
        <v>0</v>
      </c>
      <c r="O35">
        <f>+P39</f>
        <v>0</v>
      </c>
      <c r="Q35">
        <f>+R39</f>
        <v>0</v>
      </c>
      <c r="S35">
        <f>+T39</f>
        <v>0</v>
      </c>
      <c r="U35">
        <f>+V39</f>
        <v>0</v>
      </c>
      <c r="W35">
        <f>+X39</f>
        <v>0</v>
      </c>
      <c r="Y35">
        <f>+Z39</f>
        <v>0</v>
      </c>
      <c r="AA35">
        <f>+AB39</f>
        <v>0</v>
      </c>
      <c r="AC35">
        <f>+AD39</f>
        <v>0</v>
      </c>
      <c r="AE35">
        <f>+AF39</f>
        <v>0</v>
      </c>
      <c r="AG35">
        <f>+AH39</f>
        <v>0</v>
      </c>
      <c r="AI35">
        <f>+AJ39</f>
        <v>0</v>
      </c>
      <c r="AK35">
        <f>+AL39</f>
        <v>0</v>
      </c>
    </row>
    <row r="36" spans="1:44" ht="13.5" hidden="1" customHeight="1">
      <c r="C36">
        <f>D40*10</f>
        <v>0</v>
      </c>
      <c r="E36">
        <f>F40*10</f>
        <v>0</v>
      </c>
      <c r="G36">
        <f>H40*10</f>
        <v>0</v>
      </c>
      <c r="I36">
        <f>J40*10</f>
        <v>0</v>
      </c>
      <c r="K36">
        <f>L40*10</f>
        <v>0</v>
      </c>
      <c r="M36">
        <f>N40*10</f>
        <v>0</v>
      </c>
      <c r="O36">
        <f>P40*10</f>
        <v>0</v>
      </c>
      <c r="Q36">
        <f>R40*10</f>
        <v>0</v>
      </c>
      <c r="S36">
        <f>T40*10</f>
        <v>0</v>
      </c>
      <c r="U36">
        <f>V40*10</f>
        <v>0</v>
      </c>
      <c r="W36">
        <f>X40*10</f>
        <v>0</v>
      </c>
      <c r="Y36">
        <f>Z40*10</f>
        <v>0</v>
      </c>
      <c r="AA36">
        <f>AB40*10</f>
        <v>0</v>
      </c>
      <c r="AC36">
        <f>AD40*10</f>
        <v>0</v>
      </c>
      <c r="AE36">
        <f>AF40*10</f>
        <v>0</v>
      </c>
      <c r="AG36">
        <f>AH40*10</f>
        <v>0</v>
      </c>
      <c r="AI36">
        <f>AJ40*10</f>
        <v>0</v>
      </c>
      <c r="AK36">
        <f>AL40*10</f>
        <v>0</v>
      </c>
    </row>
    <row r="37" spans="1:44" ht="13.5" hidden="1" customHeight="1">
      <c r="C37">
        <f>IF(C38=1,C39*C38*10000+C39,-1000000+C39)</f>
        <v>-101000000</v>
      </c>
      <c r="E37">
        <f>IF(E38=1,E39*E38*10000+E39,-1000000+E39)</f>
        <v>-101000000</v>
      </c>
      <c r="G37">
        <f>IF(G38=1,G39*G38*10000+G39,-1000000+G39)</f>
        <v>-101000000</v>
      </c>
      <c r="I37">
        <f>IF(I38=1,I39*I38*10000+I39,-1000000+I39)</f>
        <v>-101000000</v>
      </c>
      <c r="K37">
        <f>IF(K38=1,K39*K38*10000+K39,-1000000+K39)</f>
        <v>-101000000</v>
      </c>
      <c r="M37">
        <f>IF(M38=1,M39*M38*10000+M39,-1000000+M39)</f>
        <v>-101000000</v>
      </c>
      <c r="O37">
        <f>IF(O38=1,O39*O38*10000+O39,-1000000+O39)</f>
        <v>-101000000</v>
      </c>
      <c r="Q37">
        <f>IF(Q38=1,Q39*Q38*10000+Q39,-1000000+Q39)</f>
        <v>-101000000</v>
      </c>
      <c r="S37">
        <f>IF(S38=1,S39*S38*10000+S39,-1000000+S39)</f>
        <v>-101000000</v>
      </c>
      <c r="U37">
        <f>IF(U38=1,U39*U38*10000+U39,-1000000+U39)</f>
        <v>-101000000</v>
      </c>
      <c r="W37">
        <f>IF(W38=1,W39*W38*10000+W39,-1000000+W39)</f>
        <v>-101000000</v>
      </c>
      <c r="Y37">
        <f>IF(Y38=1,Y39*Y38*10000+Y39,-1000000+Y39)</f>
        <v>-101000000</v>
      </c>
      <c r="AA37">
        <f>IF(AA38=1,AA39*AA38*10000+AA39,-1000000+AA39)</f>
        <v>-101000000</v>
      </c>
      <c r="AC37">
        <f>IF(AC38=1,AC39*AC38*10000+AC39,-1000000+AC39)</f>
        <v>-101000000</v>
      </c>
      <c r="AE37">
        <f>IF(AE38=1,AE39*AE38*10000+AE39,-1000000+AE39)</f>
        <v>-101000000</v>
      </c>
      <c r="AG37">
        <f>IF(AG38=1,AG39*AG38*10000+AG39,-1000000+AG39)</f>
        <v>-101000000</v>
      </c>
      <c r="AI37">
        <f>IF(AI38=1,AI39*AI38*10000+AI39,-1000000+AI39)</f>
        <v>-101000000</v>
      </c>
      <c r="AK37">
        <f>IF(AK38=1,AK39*AK38*10000+AK39,-1000000+AK39)</f>
        <v>-101000000</v>
      </c>
      <c r="AM37"/>
    </row>
    <row r="38" spans="1:44" ht="13.5" customHeight="1" thickBot="1">
      <c r="A38" t="s">
        <v>13</v>
      </c>
      <c r="B38">
        <f>SUM(C38:AK38)</f>
        <v>0</v>
      </c>
      <c r="C38">
        <f>IF(D39&gt;=$A3/2,1,0)</f>
        <v>0</v>
      </c>
      <c r="E38">
        <f>IF(F39&gt;=$A3/2,1,0)</f>
        <v>0</v>
      </c>
      <c r="G38">
        <f>IF(H39&gt;=$A3/2,1,0)</f>
        <v>0</v>
      </c>
      <c r="I38">
        <f>IF(J39&gt;=$A3/2,1,0)</f>
        <v>0</v>
      </c>
      <c r="K38">
        <f>IF(L39&gt;=$A3/2,1,0)</f>
        <v>0</v>
      </c>
      <c r="M38">
        <f>IF(N39&gt;=$A3/2,1,0)</f>
        <v>0</v>
      </c>
      <c r="O38">
        <f>IF(P39&gt;=$A3/2,1,0)</f>
        <v>0</v>
      </c>
      <c r="Q38">
        <f>IF(R39&gt;=$A3/2,1,0)</f>
        <v>0</v>
      </c>
      <c r="S38">
        <f>IF(T39&gt;=$A3/2,1,0)</f>
        <v>0</v>
      </c>
      <c r="U38">
        <f>IF(V39&gt;=$A3/2,1,0)</f>
        <v>0</v>
      </c>
      <c r="W38">
        <f>IF(X39&gt;=$A3/2,1,0)</f>
        <v>0</v>
      </c>
      <c r="Y38">
        <f>IF(Z39&gt;=$A3/2,1,0)</f>
        <v>0</v>
      </c>
      <c r="AA38">
        <f>IF(AB39&gt;=$A3/2,1,0)</f>
        <v>0</v>
      </c>
      <c r="AC38">
        <f>IF(AD39&gt;=$A3/2,1,0)</f>
        <v>0</v>
      </c>
      <c r="AE38">
        <f>IF(AF39&gt;=$A3/2,1,0)</f>
        <v>0</v>
      </c>
      <c r="AG38">
        <f>IF(AH39&gt;=$A3/2,1,0)</f>
        <v>0</v>
      </c>
      <c r="AI38">
        <f>IF(AJ39&gt;=$A3/2,1,0)</f>
        <v>0</v>
      </c>
      <c r="AK38">
        <f>IF(AL39&gt;=$A3/2,1,0)</f>
        <v>0</v>
      </c>
    </row>
    <row r="39" spans="1:44" ht="13.5" thickBot="1">
      <c r="C39" s="2">
        <f>IF(SUM(C44:C209)&lt;-1000,-100000000,SUM(C44:C209))</f>
        <v>-100000000</v>
      </c>
      <c r="D39" s="2">
        <f>COUNT(D44:D209)</f>
        <v>0</v>
      </c>
      <c r="E39" s="2">
        <f>IF(SUM(E44:E209)&lt;-1000,-100000000,SUM(E44:E209))</f>
        <v>-100000000</v>
      </c>
      <c r="F39" s="2">
        <f>COUNT(F44:F209)</f>
        <v>0</v>
      </c>
      <c r="G39" s="2">
        <f>IF(SUM(G44:G209)&lt;-1000,-100000000,SUM(G44:G209))</f>
        <v>-100000000</v>
      </c>
      <c r="H39" s="2">
        <f>COUNT(H44:H209)</f>
        <v>0</v>
      </c>
      <c r="I39" s="2">
        <f>IF(SUM(I44:I209)&lt;-1000,-100000000,SUM(I44:I209))</f>
        <v>-100000000</v>
      </c>
      <c r="J39" s="2">
        <f>COUNT(J44:J209)</f>
        <v>0</v>
      </c>
      <c r="K39" s="2">
        <f>IF(SUM(K44:K209)&lt;-1000,-100000000,SUM(K44:K209))</f>
        <v>-100000000</v>
      </c>
      <c r="L39" s="2">
        <f>COUNT(L44:L209)</f>
        <v>0</v>
      </c>
      <c r="M39" s="2">
        <f>IF(SUM(M44:M209)&lt;-1000,-100000000,SUM(M44:M209))</f>
        <v>-100000000</v>
      </c>
      <c r="N39" s="2">
        <f>COUNT(N44:N209)</f>
        <v>0</v>
      </c>
      <c r="O39" s="2">
        <f>IF(SUM(O44:O209)&lt;-1000,-100000000,SUM(O44:O209))</f>
        <v>-100000000</v>
      </c>
      <c r="P39" s="2">
        <f>COUNT(P44:P209)</f>
        <v>0</v>
      </c>
      <c r="Q39" s="2">
        <f>IF(SUM(Q44:Q209)&lt;-1000,-100000000,SUM(Q44:Q209))</f>
        <v>-100000000</v>
      </c>
      <c r="R39" s="2">
        <f>COUNT(R44:R209)</f>
        <v>0</v>
      </c>
      <c r="S39" s="2">
        <f>IF(SUM(S44:S209)&lt;-1000,-100000000,SUM(S44:S209))</f>
        <v>-100000000</v>
      </c>
      <c r="T39" s="2">
        <f>COUNT(T44:T209)</f>
        <v>0</v>
      </c>
      <c r="U39" s="2">
        <f>IF(SUM(U44:U209)&lt;-1000,-100000000,SUM(U44:U209))</f>
        <v>-100000000</v>
      </c>
      <c r="V39" s="2">
        <f>COUNT(V44:V209)</f>
        <v>0</v>
      </c>
      <c r="W39" s="2">
        <f>IF(SUM(W44:W209)&lt;-1000,-100000000,SUM(W44:W209))</f>
        <v>-100000000</v>
      </c>
      <c r="X39" s="2">
        <f>COUNT(X44:X209)</f>
        <v>0</v>
      </c>
      <c r="Y39" s="2">
        <f>IF(SUM(Y44:Y209)&lt;-1000,-100000000,SUM(Y44:Y209))</f>
        <v>-100000000</v>
      </c>
      <c r="Z39" s="2">
        <f>COUNT(Z44:Z209)</f>
        <v>0</v>
      </c>
      <c r="AA39" s="2">
        <f>IF(SUM(AA44:AA209)&lt;-1000,-100000000,SUM(AA44:AA209))</f>
        <v>-100000000</v>
      </c>
      <c r="AB39" s="2">
        <f>COUNT(AB44:AB209)</f>
        <v>0</v>
      </c>
      <c r="AC39" s="2">
        <f>IF(SUM(AC44:AC209)&lt;-1000,-100000000,SUM(AC44:AC209))</f>
        <v>-100000000</v>
      </c>
      <c r="AD39" s="2">
        <f>COUNT(AD44:AD209)</f>
        <v>0</v>
      </c>
      <c r="AE39" s="2">
        <f>IF(SUM(AE44:AE209)&lt;-1000,-100000000,SUM(AE44:AE209))</f>
        <v>-100000000</v>
      </c>
      <c r="AF39" s="2">
        <f>COUNT(AF44:AF209)</f>
        <v>0</v>
      </c>
      <c r="AG39" s="2">
        <f>IF(SUM(AG44:AG209)&lt;-1000,-100000000,SUM(AG44:AG209))</f>
        <v>-100000000</v>
      </c>
      <c r="AH39" s="2">
        <f>COUNT(AH44:AH209)</f>
        <v>0</v>
      </c>
      <c r="AI39" s="2">
        <f>IF(SUM(AI44:AI209)&lt;-1000,-100000000,SUM(AI44:AI209))</f>
        <v>-100000000</v>
      </c>
      <c r="AJ39" s="2">
        <f>COUNT(AJ44:AJ209)</f>
        <v>0</v>
      </c>
      <c r="AK39" s="2">
        <f>IF(SUM(AK44:AK209)&lt;-1000,-100000000,SUM(AK44:AK209))</f>
        <v>-100000000</v>
      </c>
      <c r="AL39" s="2">
        <f>COUNT(AL44:AL209)</f>
        <v>0</v>
      </c>
    </row>
    <row r="40" spans="1:44">
      <c r="C40" s="2">
        <f t="shared" ref="C40:AL40" si="3">SUM(C44:C103)</f>
        <v>-100000000</v>
      </c>
      <c r="D40" s="2">
        <f t="shared" si="3"/>
        <v>0</v>
      </c>
      <c r="E40" s="2">
        <f t="shared" si="3"/>
        <v>-100000000</v>
      </c>
      <c r="F40" s="2">
        <f t="shared" si="3"/>
        <v>0</v>
      </c>
      <c r="G40" s="2">
        <f t="shared" si="3"/>
        <v>-100000000</v>
      </c>
      <c r="H40" s="2">
        <f t="shared" si="3"/>
        <v>0</v>
      </c>
      <c r="I40" s="2">
        <f t="shared" si="3"/>
        <v>-100000000</v>
      </c>
      <c r="J40" s="2">
        <f t="shared" si="3"/>
        <v>0</v>
      </c>
      <c r="K40" s="2">
        <f t="shared" si="3"/>
        <v>-100000000</v>
      </c>
      <c r="L40" s="2">
        <f t="shared" si="3"/>
        <v>0</v>
      </c>
      <c r="M40" s="2">
        <f t="shared" si="3"/>
        <v>-100000000</v>
      </c>
      <c r="N40" s="2">
        <f t="shared" si="3"/>
        <v>0</v>
      </c>
      <c r="O40" s="2">
        <f t="shared" si="3"/>
        <v>-100000000</v>
      </c>
      <c r="P40" s="2">
        <f t="shared" si="3"/>
        <v>0</v>
      </c>
      <c r="Q40" s="2">
        <f t="shared" si="3"/>
        <v>-100000000</v>
      </c>
      <c r="R40" s="2">
        <f t="shared" si="3"/>
        <v>0</v>
      </c>
      <c r="S40" s="2">
        <f t="shared" si="3"/>
        <v>-100000000</v>
      </c>
      <c r="T40" s="2">
        <f t="shared" si="3"/>
        <v>0</v>
      </c>
      <c r="U40" s="2">
        <f t="shared" si="3"/>
        <v>-100000000</v>
      </c>
      <c r="V40" s="2">
        <f t="shared" si="3"/>
        <v>0</v>
      </c>
      <c r="W40" s="2">
        <f t="shared" si="3"/>
        <v>-100000000</v>
      </c>
      <c r="X40" s="2">
        <f t="shared" si="3"/>
        <v>0</v>
      </c>
      <c r="Y40" s="2">
        <f t="shared" si="3"/>
        <v>-100000000</v>
      </c>
      <c r="Z40" s="2">
        <f t="shared" si="3"/>
        <v>0</v>
      </c>
      <c r="AA40" s="2">
        <f t="shared" si="3"/>
        <v>-100000000</v>
      </c>
      <c r="AB40" s="2">
        <f t="shared" si="3"/>
        <v>0</v>
      </c>
      <c r="AC40" s="2">
        <f t="shared" si="3"/>
        <v>-100000000</v>
      </c>
      <c r="AD40" s="2">
        <f t="shared" si="3"/>
        <v>0</v>
      </c>
      <c r="AE40" s="2">
        <f t="shared" si="3"/>
        <v>-100000000</v>
      </c>
      <c r="AF40" s="2">
        <f t="shared" si="3"/>
        <v>0</v>
      </c>
      <c r="AG40" s="2">
        <f t="shared" si="3"/>
        <v>-100000000</v>
      </c>
      <c r="AH40" s="2">
        <f t="shared" si="3"/>
        <v>0</v>
      </c>
      <c r="AI40" s="2">
        <f t="shared" si="3"/>
        <v>-100000000</v>
      </c>
      <c r="AJ40" s="2">
        <f t="shared" si="3"/>
        <v>0</v>
      </c>
      <c r="AK40" s="2">
        <f t="shared" si="3"/>
        <v>-100000000</v>
      </c>
      <c r="AL40" s="2">
        <f t="shared" si="3"/>
        <v>0</v>
      </c>
    </row>
    <row r="41" spans="1:44" ht="13.5" thickBot="1"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41">
        <f>MAX(AN44:AN103)</f>
        <v>0</v>
      </c>
    </row>
    <row r="42" spans="1:44">
      <c r="B42" s="84" t="s">
        <v>0</v>
      </c>
      <c r="C42" s="422" t="s">
        <v>59</v>
      </c>
      <c r="D42" s="420"/>
      <c r="E42" s="422" t="s">
        <v>15</v>
      </c>
      <c r="F42" s="420"/>
      <c r="G42" s="422" t="s">
        <v>1</v>
      </c>
      <c r="H42" s="420"/>
      <c r="I42" s="422" t="s">
        <v>28</v>
      </c>
      <c r="J42" s="420"/>
      <c r="K42" s="422" t="s">
        <v>65</v>
      </c>
      <c r="L42" s="420"/>
      <c r="M42" s="422" t="s">
        <v>6</v>
      </c>
      <c r="N42" s="420"/>
      <c r="O42" s="422" t="s">
        <v>9</v>
      </c>
      <c r="P42" s="420"/>
      <c r="Q42" s="422" t="s">
        <v>43</v>
      </c>
      <c r="R42" s="420"/>
      <c r="S42" s="422" t="s">
        <v>26</v>
      </c>
      <c r="T42" s="420"/>
      <c r="U42" s="422" t="s">
        <v>77</v>
      </c>
      <c r="V42" s="420"/>
      <c r="W42" s="422" t="s">
        <v>4</v>
      </c>
      <c r="X42" s="420"/>
      <c r="Y42" s="422" t="s">
        <v>35</v>
      </c>
      <c r="Z42" s="420"/>
      <c r="AA42" s="422" t="s">
        <v>73</v>
      </c>
      <c r="AB42" s="420"/>
      <c r="AC42" s="422" t="s">
        <v>82</v>
      </c>
      <c r="AD42" s="420"/>
      <c r="AE42" s="422" t="s">
        <v>76</v>
      </c>
      <c r="AF42" s="420"/>
      <c r="AG42" s="422" t="s">
        <v>62</v>
      </c>
      <c r="AH42" s="420"/>
      <c r="AI42" s="422" t="s">
        <v>63</v>
      </c>
      <c r="AJ42" s="420"/>
      <c r="AK42" s="422" t="s">
        <v>64</v>
      </c>
      <c r="AL42" s="420"/>
      <c r="AM42" s="41">
        <f>COUNT(AM44:AM124)</f>
        <v>0</v>
      </c>
      <c r="AN42" s="86" t="s">
        <v>7</v>
      </c>
      <c r="AO42" s="85" t="s">
        <v>8</v>
      </c>
      <c r="AP42" s="87" t="s">
        <v>47</v>
      </c>
    </row>
    <row r="43" spans="1:44" ht="13.5" thickBot="1">
      <c r="B43" s="1"/>
      <c r="C43" s="3" t="s">
        <v>3</v>
      </c>
      <c r="D43" s="4" t="s">
        <v>2</v>
      </c>
      <c r="E43" s="3" t="s">
        <v>3</v>
      </c>
      <c r="F43" s="4" t="s">
        <v>2</v>
      </c>
      <c r="G43" s="3" t="s">
        <v>3</v>
      </c>
      <c r="H43" s="4" t="s">
        <v>2</v>
      </c>
      <c r="I43" s="3" t="s">
        <v>3</v>
      </c>
      <c r="J43" s="4" t="s">
        <v>2</v>
      </c>
      <c r="K43" s="3" t="s">
        <v>3</v>
      </c>
      <c r="L43" s="4" t="s">
        <v>2</v>
      </c>
      <c r="M43" s="3" t="s">
        <v>3</v>
      </c>
      <c r="N43" s="4" t="s">
        <v>2</v>
      </c>
      <c r="O43" s="3" t="s">
        <v>3</v>
      </c>
      <c r="P43" s="4" t="s">
        <v>2</v>
      </c>
      <c r="Q43" s="3" t="s">
        <v>3</v>
      </c>
      <c r="R43" s="4" t="s">
        <v>2</v>
      </c>
      <c r="S43" s="3" t="s">
        <v>3</v>
      </c>
      <c r="T43" s="4" t="s">
        <v>2</v>
      </c>
      <c r="U43" s="3" t="s">
        <v>3</v>
      </c>
      <c r="V43" s="4" t="s">
        <v>2</v>
      </c>
      <c r="W43" s="3" t="s">
        <v>3</v>
      </c>
      <c r="X43" s="4" t="s">
        <v>2</v>
      </c>
      <c r="Y43" s="3" t="s">
        <v>3</v>
      </c>
      <c r="Z43" s="4" t="s">
        <v>2</v>
      </c>
      <c r="AA43" s="3" t="s">
        <v>3</v>
      </c>
      <c r="AB43" s="4" t="s">
        <v>2</v>
      </c>
      <c r="AC43" s="3" t="s">
        <v>3</v>
      </c>
      <c r="AD43" s="4" t="s">
        <v>2</v>
      </c>
      <c r="AE43" s="3" t="s">
        <v>3</v>
      </c>
      <c r="AF43" s="4" t="s">
        <v>2</v>
      </c>
      <c r="AG43" s="3" t="s">
        <v>3</v>
      </c>
      <c r="AH43" s="4" t="s">
        <v>2</v>
      </c>
      <c r="AI43" s="3" t="s">
        <v>3</v>
      </c>
      <c r="AJ43" s="4" t="s">
        <v>2</v>
      </c>
      <c r="AK43" s="3" t="s">
        <v>3</v>
      </c>
      <c r="AL43" s="4" t="s">
        <v>2</v>
      </c>
      <c r="AM43" s="27" t="s">
        <v>22</v>
      </c>
      <c r="AN43" s="27" t="s">
        <v>16</v>
      </c>
    </row>
    <row r="44" spans="1:44">
      <c r="A44">
        <v>1</v>
      </c>
      <c r="B44" s="6"/>
      <c r="C44" s="51">
        <v>-100000000</v>
      </c>
      <c r="D44" s="11"/>
      <c r="E44" s="51">
        <v>-100000000</v>
      </c>
      <c r="F44" s="11"/>
      <c r="G44" s="51">
        <v>-100000000</v>
      </c>
      <c r="H44" s="11"/>
      <c r="I44" s="51">
        <v>-100000000</v>
      </c>
      <c r="J44" s="11"/>
      <c r="K44" s="51">
        <v>-100000000</v>
      </c>
      <c r="L44" s="11"/>
      <c r="M44" s="51">
        <v>-100000000</v>
      </c>
      <c r="N44" s="11"/>
      <c r="O44" s="51">
        <v>-100000000</v>
      </c>
      <c r="P44" s="11"/>
      <c r="Q44" s="51">
        <v>-100000000</v>
      </c>
      <c r="R44" s="11"/>
      <c r="S44" s="51">
        <v>-100000000</v>
      </c>
      <c r="T44" s="11"/>
      <c r="U44" s="51">
        <v>-100000000</v>
      </c>
      <c r="V44" s="11"/>
      <c r="W44" s="51">
        <v>-100000000</v>
      </c>
      <c r="X44" s="11"/>
      <c r="Y44" s="51">
        <v>-100000000</v>
      </c>
      <c r="Z44" s="11"/>
      <c r="AA44" s="51">
        <v>-100000000</v>
      </c>
      <c r="AB44" s="11"/>
      <c r="AC44" s="51">
        <v>-100000000</v>
      </c>
      <c r="AD44" s="11"/>
      <c r="AE44" s="51">
        <v>-100000000</v>
      </c>
      <c r="AF44" s="11"/>
      <c r="AG44" s="51">
        <v>-100000000</v>
      </c>
      <c r="AH44" s="11"/>
      <c r="AI44" s="51">
        <v>-100000000</v>
      </c>
      <c r="AJ44" s="11"/>
      <c r="AK44" s="51">
        <v>-100000000</v>
      </c>
      <c r="AL44" s="11"/>
      <c r="AN44" s="41"/>
      <c r="AO44" s="41">
        <f t="shared" ref="AO44:AP50" si="4">+C44+E44+G44+I44++K44++M44+O44+Q44+S44+U44+W44+Y44+AK44+AA44+AC44+AE44+AG44+AI44</f>
        <v>-1800000000</v>
      </c>
      <c r="AP44" s="41">
        <f t="shared" si="4"/>
        <v>0</v>
      </c>
      <c r="AQ44">
        <f t="shared" ref="AQ44:AQ50" si="5">COUNT(C44:AL44)/2</f>
        <v>9</v>
      </c>
      <c r="AR44">
        <f t="shared" ref="AR44:AR50" si="6">+AO44/AQ44</f>
        <v>-200000000</v>
      </c>
    </row>
    <row r="45" spans="1:44" s="41" customFormat="1">
      <c r="A45" s="41">
        <f>+A44+1</f>
        <v>2</v>
      </c>
      <c r="B45" s="53"/>
      <c r="C45" s="54"/>
      <c r="D45" s="15"/>
      <c r="E45" s="54"/>
      <c r="F45" s="15"/>
      <c r="G45" s="54"/>
      <c r="H45" s="55"/>
      <c r="I45" s="54"/>
      <c r="J45" s="15"/>
      <c r="K45" s="54"/>
      <c r="L45" s="15"/>
      <c r="M45" s="54"/>
      <c r="N45" s="55"/>
      <c r="O45" s="54"/>
      <c r="P45" s="55"/>
      <c r="Q45" s="54"/>
      <c r="R45" s="15"/>
      <c r="S45" s="54"/>
      <c r="T45" s="15"/>
      <c r="U45" s="54"/>
      <c r="V45" s="15"/>
      <c r="W45" s="54"/>
      <c r="X45" s="15"/>
      <c r="Y45" s="54"/>
      <c r="Z45" s="15"/>
      <c r="AA45" s="54"/>
      <c r="AB45" s="55"/>
      <c r="AC45" s="54"/>
      <c r="AD45" s="55"/>
      <c r="AE45" s="54"/>
      <c r="AF45" s="15"/>
      <c r="AG45" s="54"/>
      <c r="AH45" s="55"/>
      <c r="AI45" s="54"/>
      <c r="AJ45" s="55"/>
      <c r="AK45" s="54"/>
      <c r="AL45" s="55"/>
      <c r="AM45" s="24"/>
      <c r="AN45"/>
      <c r="AO45" s="41">
        <f t="shared" si="4"/>
        <v>0</v>
      </c>
      <c r="AP45" s="41">
        <f t="shared" si="4"/>
        <v>0</v>
      </c>
      <c r="AQ45" s="41">
        <f t="shared" si="5"/>
        <v>0</v>
      </c>
      <c r="AR45" s="41" t="e">
        <f t="shared" si="6"/>
        <v>#DIV/0!</v>
      </c>
    </row>
    <row r="46" spans="1:44" s="41" customFormat="1">
      <c r="A46" s="41">
        <f t="shared" ref="A46:A103" si="7">+A45+1</f>
        <v>3</v>
      </c>
      <c r="B46" s="53"/>
      <c r="C46" s="54"/>
      <c r="D46" s="15"/>
      <c r="E46" s="54"/>
      <c r="F46" s="15"/>
      <c r="G46" s="54"/>
      <c r="H46" s="55"/>
      <c r="I46" s="54"/>
      <c r="J46" s="15"/>
      <c r="K46" s="54"/>
      <c r="L46" s="15"/>
      <c r="M46" s="54"/>
      <c r="N46" s="55"/>
      <c r="O46" s="54"/>
      <c r="P46" s="55"/>
      <c r="Q46" s="54"/>
      <c r="R46" s="15"/>
      <c r="S46" s="54"/>
      <c r="T46" s="15"/>
      <c r="U46" s="54"/>
      <c r="V46" s="15"/>
      <c r="W46" s="54"/>
      <c r="X46" s="15"/>
      <c r="Y46" s="54"/>
      <c r="Z46" s="15"/>
      <c r="AA46" s="54"/>
      <c r="AB46" s="55"/>
      <c r="AC46" s="54"/>
      <c r="AD46" s="55"/>
      <c r="AE46" s="54"/>
      <c r="AF46" s="15"/>
      <c r="AG46" s="54"/>
      <c r="AH46" s="55"/>
      <c r="AI46" s="54"/>
      <c r="AJ46" s="55"/>
      <c r="AK46" s="54"/>
      <c r="AL46" s="55"/>
      <c r="AM46" s="24"/>
      <c r="AN46"/>
      <c r="AO46" s="41">
        <f t="shared" si="4"/>
        <v>0</v>
      </c>
      <c r="AP46" s="41">
        <f t="shared" si="4"/>
        <v>0</v>
      </c>
      <c r="AQ46" s="41">
        <f t="shared" si="5"/>
        <v>0</v>
      </c>
      <c r="AR46" s="41" t="e">
        <f t="shared" si="6"/>
        <v>#DIV/0!</v>
      </c>
    </row>
    <row r="47" spans="1:44" s="41" customFormat="1">
      <c r="A47" s="41">
        <f t="shared" si="7"/>
        <v>4</v>
      </c>
      <c r="B47" s="53"/>
      <c r="C47" s="54"/>
      <c r="D47" s="15"/>
      <c r="E47" s="56"/>
      <c r="F47" s="14"/>
      <c r="G47" s="56"/>
      <c r="H47" s="57"/>
      <c r="I47" s="56"/>
      <c r="J47" s="14"/>
      <c r="K47" s="56"/>
      <c r="L47" s="14"/>
      <c r="M47" s="56"/>
      <c r="N47" s="57"/>
      <c r="O47" s="56"/>
      <c r="P47" s="57"/>
      <c r="Q47" s="56"/>
      <c r="R47" s="14"/>
      <c r="S47" s="56"/>
      <c r="T47" s="14"/>
      <c r="U47" s="56"/>
      <c r="V47" s="14"/>
      <c r="W47" s="56"/>
      <c r="X47" s="14"/>
      <c r="Y47" s="56"/>
      <c r="Z47" s="14"/>
      <c r="AA47" s="56"/>
      <c r="AB47" s="57"/>
      <c r="AC47" s="56"/>
      <c r="AD47" s="57"/>
      <c r="AE47" s="56"/>
      <c r="AF47" s="14"/>
      <c r="AG47" s="56"/>
      <c r="AH47" s="57"/>
      <c r="AI47" s="56"/>
      <c r="AJ47" s="57"/>
      <c r="AK47" s="56"/>
      <c r="AL47" s="57"/>
      <c r="AM47" s="28"/>
      <c r="AO47" s="41">
        <f t="shared" si="4"/>
        <v>0</v>
      </c>
      <c r="AP47" s="41">
        <f t="shared" si="4"/>
        <v>0</v>
      </c>
      <c r="AQ47" s="41">
        <f t="shared" si="5"/>
        <v>0</v>
      </c>
      <c r="AR47" s="41" t="e">
        <f t="shared" si="6"/>
        <v>#DIV/0!</v>
      </c>
    </row>
    <row r="48" spans="1:44" s="41" customFormat="1">
      <c r="A48" s="41">
        <f t="shared" si="7"/>
        <v>5</v>
      </c>
      <c r="B48" s="53"/>
      <c r="C48" s="54"/>
      <c r="D48" s="15"/>
      <c r="E48" s="54"/>
      <c r="F48" s="15"/>
      <c r="G48" s="54"/>
      <c r="H48" s="55"/>
      <c r="I48" s="54"/>
      <c r="J48" s="15"/>
      <c r="K48" s="54"/>
      <c r="L48" s="15"/>
      <c r="M48" s="54"/>
      <c r="N48" s="55"/>
      <c r="O48" s="54"/>
      <c r="P48" s="55"/>
      <c r="Q48" s="54"/>
      <c r="R48" s="15"/>
      <c r="S48" s="54"/>
      <c r="T48" s="15"/>
      <c r="U48" s="54"/>
      <c r="V48" s="15"/>
      <c r="W48" s="54"/>
      <c r="X48" s="15"/>
      <c r="Y48" s="54"/>
      <c r="Z48" s="15"/>
      <c r="AA48" s="54"/>
      <c r="AB48" s="55"/>
      <c r="AC48" s="54"/>
      <c r="AD48" s="55"/>
      <c r="AE48" s="54"/>
      <c r="AF48" s="15"/>
      <c r="AG48" s="54"/>
      <c r="AH48" s="55"/>
      <c r="AI48" s="54"/>
      <c r="AJ48" s="55"/>
      <c r="AK48" s="54"/>
      <c r="AL48" s="55"/>
      <c r="AM48" s="28"/>
      <c r="AO48" s="41">
        <f t="shared" si="4"/>
        <v>0</v>
      </c>
      <c r="AP48" s="41">
        <f t="shared" si="4"/>
        <v>0</v>
      </c>
      <c r="AQ48" s="41">
        <f t="shared" si="5"/>
        <v>0</v>
      </c>
      <c r="AR48" s="41" t="e">
        <f t="shared" si="6"/>
        <v>#DIV/0!</v>
      </c>
    </row>
    <row r="49" spans="1:44" s="41" customFormat="1">
      <c r="A49" s="41">
        <f t="shared" si="7"/>
        <v>6</v>
      </c>
      <c r="B49" s="58"/>
      <c r="C49" s="56"/>
      <c r="D49" s="14"/>
      <c r="E49" s="56"/>
      <c r="F49" s="14"/>
      <c r="G49" s="56"/>
      <c r="H49" s="57"/>
      <c r="I49" s="56"/>
      <c r="J49" s="14"/>
      <c r="K49" s="56"/>
      <c r="L49" s="14"/>
      <c r="M49" s="56"/>
      <c r="N49" s="57"/>
      <c r="O49" s="56"/>
      <c r="P49" s="57"/>
      <c r="Q49" s="56"/>
      <c r="R49" s="14"/>
      <c r="S49" s="56"/>
      <c r="T49" s="14"/>
      <c r="U49" s="56"/>
      <c r="V49" s="14"/>
      <c r="W49" s="56"/>
      <c r="X49" s="14"/>
      <c r="Y49" s="56"/>
      <c r="Z49" s="14"/>
      <c r="AA49" s="56"/>
      <c r="AB49" s="57"/>
      <c r="AC49" s="56"/>
      <c r="AD49" s="57"/>
      <c r="AE49" s="56"/>
      <c r="AF49" s="14"/>
      <c r="AG49" s="56"/>
      <c r="AH49" s="57"/>
      <c r="AI49" s="56"/>
      <c r="AJ49" s="57"/>
      <c r="AK49" s="56"/>
      <c r="AL49" s="57"/>
      <c r="AM49" s="24"/>
      <c r="AN49"/>
      <c r="AO49" s="41">
        <f t="shared" si="4"/>
        <v>0</v>
      </c>
      <c r="AP49" s="41">
        <f t="shared" si="4"/>
        <v>0</v>
      </c>
      <c r="AQ49" s="41">
        <f t="shared" si="5"/>
        <v>0</v>
      </c>
      <c r="AR49" s="41" t="e">
        <f t="shared" si="6"/>
        <v>#DIV/0!</v>
      </c>
    </row>
    <row r="50" spans="1:44" s="41" customFormat="1">
      <c r="A50" s="41">
        <f t="shared" si="7"/>
        <v>7</v>
      </c>
      <c r="B50" s="53"/>
      <c r="C50" s="54"/>
      <c r="D50" s="15"/>
      <c r="E50" s="54"/>
      <c r="F50" s="15"/>
      <c r="G50" s="54"/>
      <c r="H50" s="55"/>
      <c r="I50" s="54"/>
      <c r="J50" s="15"/>
      <c r="K50" s="54"/>
      <c r="L50" s="15"/>
      <c r="M50" s="54"/>
      <c r="N50" s="55"/>
      <c r="O50" s="54"/>
      <c r="P50" s="55"/>
      <c r="Q50" s="54"/>
      <c r="R50" s="15"/>
      <c r="S50" s="54"/>
      <c r="T50" s="15"/>
      <c r="U50" s="54"/>
      <c r="V50" s="15"/>
      <c r="W50" s="54"/>
      <c r="X50" s="15"/>
      <c r="Y50" s="54"/>
      <c r="Z50" s="15"/>
      <c r="AA50" s="54"/>
      <c r="AB50" s="55"/>
      <c r="AC50" s="54"/>
      <c r="AD50" s="55"/>
      <c r="AE50" s="54"/>
      <c r="AF50" s="15"/>
      <c r="AG50" s="54"/>
      <c r="AH50" s="55"/>
      <c r="AI50" s="54"/>
      <c r="AJ50" s="55"/>
      <c r="AK50" s="54"/>
      <c r="AL50" s="55"/>
      <c r="AM50" s="24"/>
      <c r="AN50"/>
      <c r="AO50" s="41">
        <f t="shared" si="4"/>
        <v>0</v>
      </c>
      <c r="AP50" s="41">
        <f t="shared" si="4"/>
        <v>0</v>
      </c>
      <c r="AQ50" s="41">
        <f t="shared" si="5"/>
        <v>0</v>
      </c>
      <c r="AR50" s="41" t="e">
        <f t="shared" si="6"/>
        <v>#DIV/0!</v>
      </c>
    </row>
    <row r="51" spans="1:44" s="41" customFormat="1">
      <c r="A51" s="41">
        <f t="shared" si="7"/>
        <v>8</v>
      </c>
      <c r="B51" s="53"/>
      <c r="C51" s="54"/>
      <c r="D51" s="15"/>
      <c r="E51" s="54"/>
      <c r="F51" s="15"/>
      <c r="G51" s="54"/>
      <c r="H51" s="55"/>
      <c r="I51" s="54"/>
      <c r="J51" s="15"/>
      <c r="K51" s="54"/>
      <c r="L51" s="15"/>
      <c r="M51" s="54"/>
      <c r="N51" s="15"/>
      <c r="O51" s="54"/>
      <c r="P51" s="55"/>
      <c r="Q51" s="54"/>
      <c r="R51" s="15"/>
      <c r="S51" s="54"/>
      <c r="T51" s="15"/>
      <c r="U51" s="54"/>
      <c r="V51" s="15"/>
      <c r="W51" s="54"/>
      <c r="X51" s="15"/>
      <c r="Y51" s="54"/>
      <c r="Z51" s="15"/>
      <c r="AA51" s="54"/>
      <c r="AB51" s="55"/>
      <c r="AC51" s="54"/>
      <c r="AD51" s="55"/>
      <c r="AE51" s="54"/>
      <c r="AF51" s="15"/>
      <c r="AG51" s="54"/>
      <c r="AH51" s="55"/>
      <c r="AI51" s="54"/>
      <c r="AJ51" s="55"/>
      <c r="AK51" s="54"/>
      <c r="AL51" s="55"/>
      <c r="AM51" s="24"/>
      <c r="AN51"/>
    </row>
    <row r="52" spans="1:44" s="41" customFormat="1">
      <c r="A52" s="41">
        <f t="shared" si="7"/>
        <v>9</v>
      </c>
      <c r="B52" s="53"/>
      <c r="C52" s="54"/>
      <c r="D52" s="15"/>
      <c r="E52" s="54"/>
      <c r="F52" s="15"/>
      <c r="G52" s="54"/>
      <c r="H52" s="55"/>
      <c r="I52" s="54"/>
      <c r="J52" s="15"/>
      <c r="K52" s="54"/>
      <c r="L52" s="15"/>
      <c r="M52" s="54"/>
      <c r="N52" s="55"/>
      <c r="O52" s="54"/>
      <c r="P52" s="55"/>
      <c r="Q52" s="54"/>
      <c r="R52" s="15"/>
      <c r="S52" s="54"/>
      <c r="T52" s="15"/>
      <c r="U52" s="54"/>
      <c r="V52" s="15"/>
      <c r="W52" s="54"/>
      <c r="X52" s="15"/>
      <c r="Y52" s="54"/>
      <c r="Z52" s="15"/>
      <c r="AA52" s="54"/>
      <c r="AB52" s="55"/>
      <c r="AC52" s="54"/>
      <c r="AD52" s="55"/>
      <c r="AE52" s="54"/>
      <c r="AF52" s="15"/>
      <c r="AG52" s="54"/>
      <c r="AH52" s="55"/>
      <c r="AI52" s="54"/>
      <c r="AJ52" s="55"/>
      <c r="AK52" s="54"/>
      <c r="AL52" s="55"/>
      <c r="AM52" s="24"/>
      <c r="AN52"/>
    </row>
    <row r="53" spans="1:44" s="41" customFormat="1">
      <c r="A53" s="41">
        <f t="shared" si="7"/>
        <v>10</v>
      </c>
      <c r="B53" s="53"/>
      <c r="C53" s="54"/>
      <c r="D53" s="15"/>
      <c r="E53" s="54"/>
      <c r="F53" s="15"/>
      <c r="G53" s="54"/>
      <c r="H53" s="55"/>
      <c r="I53" s="54"/>
      <c r="J53" s="15"/>
      <c r="K53" s="54"/>
      <c r="L53" s="15"/>
      <c r="M53" s="54"/>
      <c r="N53" s="55"/>
      <c r="O53" s="54"/>
      <c r="P53" s="55"/>
      <c r="Q53" s="54"/>
      <c r="R53" s="15"/>
      <c r="S53" s="54"/>
      <c r="T53" s="15"/>
      <c r="U53" s="54"/>
      <c r="V53" s="15"/>
      <c r="W53" s="54"/>
      <c r="X53" s="15"/>
      <c r="Y53" s="54"/>
      <c r="Z53" s="15"/>
      <c r="AA53" s="54"/>
      <c r="AB53" s="55"/>
      <c r="AC53" s="54"/>
      <c r="AD53" s="55"/>
      <c r="AE53" s="54"/>
      <c r="AF53" s="15"/>
      <c r="AG53" s="54"/>
      <c r="AH53" s="55"/>
      <c r="AI53" s="54"/>
      <c r="AJ53" s="55"/>
      <c r="AK53" s="54"/>
      <c r="AL53" s="55"/>
      <c r="AM53" s="24"/>
      <c r="AN53"/>
    </row>
    <row r="54" spans="1:44" s="41" customFormat="1">
      <c r="A54" s="41">
        <f t="shared" si="7"/>
        <v>11</v>
      </c>
      <c r="B54" s="53"/>
      <c r="C54" s="54"/>
      <c r="D54" s="15"/>
      <c r="E54" s="54"/>
      <c r="F54" s="15"/>
      <c r="G54" s="54"/>
      <c r="H54" s="55"/>
      <c r="I54" s="54"/>
      <c r="J54" s="15"/>
      <c r="K54" s="54"/>
      <c r="L54" s="15"/>
      <c r="M54" s="54"/>
      <c r="N54" s="55"/>
      <c r="O54" s="54"/>
      <c r="P54" s="55"/>
      <c r="Q54" s="54"/>
      <c r="R54" s="15"/>
      <c r="S54" s="54"/>
      <c r="T54" s="15"/>
      <c r="U54" s="54"/>
      <c r="V54" s="15"/>
      <c r="W54" s="54"/>
      <c r="X54" s="15"/>
      <c r="Y54" s="54"/>
      <c r="Z54" s="15"/>
      <c r="AA54" s="54"/>
      <c r="AB54" s="55"/>
      <c r="AC54" s="54"/>
      <c r="AD54" s="55"/>
      <c r="AE54" s="54"/>
      <c r="AF54" s="15"/>
      <c r="AG54" s="54"/>
      <c r="AH54" s="55"/>
      <c r="AI54" s="54"/>
      <c r="AJ54" s="55"/>
      <c r="AK54" s="54"/>
      <c r="AL54" s="55"/>
      <c r="AM54" s="24"/>
      <c r="AN54"/>
    </row>
    <row r="55" spans="1:44" s="41" customFormat="1">
      <c r="A55" s="41">
        <f t="shared" si="7"/>
        <v>12</v>
      </c>
      <c r="B55" s="53"/>
      <c r="C55" s="54"/>
      <c r="D55" s="15"/>
      <c r="E55" s="54"/>
      <c r="F55" s="15"/>
      <c r="G55" s="54"/>
      <c r="H55" s="55"/>
      <c r="I55" s="54"/>
      <c r="J55" s="15"/>
      <c r="K55" s="54"/>
      <c r="L55" s="15"/>
      <c r="M55" s="54"/>
      <c r="N55" s="55"/>
      <c r="O55" s="54"/>
      <c r="P55" s="55"/>
      <c r="Q55" s="54"/>
      <c r="R55" s="15"/>
      <c r="S55" s="54"/>
      <c r="T55" s="15"/>
      <c r="U55" s="54"/>
      <c r="V55" s="15"/>
      <c r="W55" s="54"/>
      <c r="X55" s="15"/>
      <c r="Y55" s="54"/>
      <c r="Z55" s="15"/>
      <c r="AA55" s="54"/>
      <c r="AB55" s="55"/>
      <c r="AC55" s="54"/>
      <c r="AD55" s="55"/>
      <c r="AE55" s="54"/>
      <c r="AF55" s="15"/>
      <c r="AG55" s="54"/>
      <c r="AH55" s="55"/>
      <c r="AI55" s="54"/>
      <c r="AJ55" s="55"/>
      <c r="AK55" s="54"/>
      <c r="AL55" s="55"/>
      <c r="AM55" s="24"/>
    </row>
    <row r="56" spans="1:44" s="41" customFormat="1">
      <c r="A56" s="41">
        <f t="shared" si="7"/>
        <v>13</v>
      </c>
      <c r="B56" s="53"/>
      <c r="C56" s="54"/>
      <c r="D56" s="15"/>
      <c r="E56" s="54"/>
      <c r="F56" s="15"/>
      <c r="G56" s="54"/>
      <c r="H56" s="15"/>
      <c r="I56" s="54"/>
      <c r="J56" s="15"/>
      <c r="K56" s="54"/>
      <c r="L56" s="15"/>
      <c r="M56" s="54"/>
      <c r="N56" s="15"/>
      <c r="O56" s="54"/>
      <c r="P56" s="15"/>
      <c r="Q56" s="54"/>
      <c r="R56" s="15"/>
      <c r="S56" s="54"/>
      <c r="T56" s="15"/>
      <c r="U56" s="54"/>
      <c r="V56" s="15"/>
      <c r="W56" s="54"/>
      <c r="X56" s="15"/>
      <c r="Y56" s="54"/>
      <c r="Z56" s="15"/>
      <c r="AA56" s="54"/>
      <c r="AB56" s="15"/>
      <c r="AC56" s="54"/>
      <c r="AD56" s="15"/>
      <c r="AE56" s="54"/>
      <c r="AF56" s="15"/>
      <c r="AG56" s="54"/>
      <c r="AH56" s="15"/>
      <c r="AI56" s="54"/>
      <c r="AJ56" s="15"/>
      <c r="AK56" s="54"/>
      <c r="AL56" s="15"/>
      <c r="AM56" s="28"/>
    </row>
    <row r="57" spans="1:44" s="41" customFormat="1">
      <c r="A57" s="41">
        <f t="shared" si="7"/>
        <v>14</v>
      </c>
      <c r="B57" s="53"/>
      <c r="C57" s="56"/>
      <c r="D57" s="14"/>
      <c r="E57" s="56"/>
      <c r="F57" s="14"/>
      <c r="G57" s="56"/>
      <c r="H57" s="14"/>
      <c r="I57" s="56"/>
      <c r="J57" s="14"/>
      <c r="K57" s="56"/>
      <c r="L57" s="14"/>
      <c r="M57" s="56"/>
      <c r="N57" s="14"/>
      <c r="O57" s="56"/>
      <c r="P57" s="14"/>
      <c r="Q57" s="56"/>
      <c r="R57" s="14"/>
      <c r="S57" s="56"/>
      <c r="T57" s="14"/>
      <c r="U57" s="56"/>
      <c r="V57" s="14"/>
      <c r="W57" s="56"/>
      <c r="X57" s="14"/>
      <c r="Y57" s="56"/>
      <c r="Z57" s="14"/>
      <c r="AA57" s="56"/>
      <c r="AB57" s="14"/>
      <c r="AC57" s="56"/>
      <c r="AD57" s="14"/>
      <c r="AE57" s="56"/>
      <c r="AF57" s="14"/>
      <c r="AG57" s="56"/>
      <c r="AH57" s="14"/>
      <c r="AI57" s="56"/>
      <c r="AJ57" s="14"/>
      <c r="AK57" s="56"/>
      <c r="AL57" s="14"/>
      <c r="AM57" s="28"/>
    </row>
    <row r="58" spans="1:44" s="41" customFormat="1">
      <c r="A58" s="41">
        <f t="shared" si="7"/>
        <v>15</v>
      </c>
      <c r="B58" s="53"/>
      <c r="C58" s="54"/>
      <c r="D58" s="15"/>
      <c r="E58" s="54"/>
      <c r="F58" s="15"/>
      <c r="G58" s="54"/>
      <c r="H58" s="15"/>
      <c r="I58" s="54"/>
      <c r="J58" s="15"/>
      <c r="K58" s="54"/>
      <c r="L58" s="15"/>
      <c r="M58" s="54"/>
      <c r="N58" s="15"/>
      <c r="O58" s="54"/>
      <c r="P58" s="15"/>
      <c r="Q58" s="54"/>
      <c r="R58" s="15"/>
      <c r="S58" s="54"/>
      <c r="T58" s="15"/>
      <c r="U58" s="54"/>
      <c r="V58" s="15"/>
      <c r="W58" s="54"/>
      <c r="X58" s="15"/>
      <c r="Y58" s="54"/>
      <c r="Z58" s="15"/>
      <c r="AA58" s="54"/>
      <c r="AB58" s="15"/>
      <c r="AC58" s="54"/>
      <c r="AD58" s="15"/>
      <c r="AE58" s="54"/>
      <c r="AF58" s="15"/>
      <c r="AG58" s="54"/>
      <c r="AH58" s="15"/>
      <c r="AI58" s="54"/>
      <c r="AJ58" s="15"/>
      <c r="AK58" s="54"/>
      <c r="AL58" s="15"/>
      <c r="AM58" s="28"/>
    </row>
    <row r="59" spans="1:44" s="41" customFormat="1">
      <c r="A59" s="41">
        <f t="shared" si="7"/>
        <v>16</v>
      </c>
      <c r="B59" s="53"/>
      <c r="C59" s="54"/>
      <c r="D59" s="15"/>
      <c r="E59" s="54"/>
      <c r="F59" s="15"/>
      <c r="G59" s="54"/>
      <c r="H59" s="15"/>
      <c r="I59" s="54"/>
      <c r="J59" s="15"/>
      <c r="K59" s="54"/>
      <c r="L59" s="15"/>
      <c r="M59" s="54"/>
      <c r="N59" s="15"/>
      <c r="O59" s="54"/>
      <c r="P59" s="15"/>
      <c r="Q59" s="54"/>
      <c r="R59" s="15"/>
      <c r="S59" s="54"/>
      <c r="T59" s="15"/>
      <c r="U59" s="54"/>
      <c r="V59" s="15"/>
      <c r="W59" s="54"/>
      <c r="X59" s="15"/>
      <c r="Y59" s="54"/>
      <c r="Z59" s="15"/>
      <c r="AA59" s="54"/>
      <c r="AB59" s="15"/>
      <c r="AC59" s="54"/>
      <c r="AD59" s="15"/>
      <c r="AE59" s="54"/>
      <c r="AF59" s="15"/>
      <c r="AG59" s="54"/>
      <c r="AH59" s="15"/>
      <c r="AI59" s="54"/>
      <c r="AJ59" s="15"/>
      <c r="AK59" s="54"/>
      <c r="AL59" s="15"/>
      <c r="AM59" s="28"/>
    </row>
    <row r="60" spans="1:44" s="41" customFormat="1">
      <c r="A60" s="41">
        <f t="shared" si="7"/>
        <v>17</v>
      </c>
      <c r="B60" s="53"/>
      <c r="C60" s="54"/>
      <c r="D60" s="15"/>
      <c r="E60" s="54"/>
      <c r="F60" s="15"/>
      <c r="G60" s="54"/>
      <c r="H60" s="15"/>
      <c r="I60" s="54"/>
      <c r="J60" s="15"/>
      <c r="K60" s="54"/>
      <c r="L60" s="15"/>
      <c r="M60" s="54"/>
      <c r="N60" s="15"/>
      <c r="O60" s="54"/>
      <c r="P60" s="15"/>
      <c r="Q60" s="54"/>
      <c r="R60" s="15"/>
      <c r="S60" s="54"/>
      <c r="T60" s="15"/>
      <c r="U60" s="54"/>
      <c r="V60" s="15"/>
      <c r="W60" s="54"/>
      <c r="X60" s="15"/>
      <c r="Y60" s="54"/>
      <c r="Z60" s="15"/>
      <c r="AA60" s="54"/>
      <c r="AB60" s="15"/>
      <c r="AC60" s="54"/>
      <c r="AD60" s="15"/>
      <c r="AE60" s="54"/>
      <c r="AF60" s="15"/>
      <c r="AG60" s="54"/>
      <c r="AH60" s="15"/>
      <c r="AI60" s="54"/>
      <c r="AJ60" s="15"/>
      <c r="AK60" s="54"/>
      <c r="AL60" s="15"/>
      <c r="AM60" s="28"/>
    </row>
    <row r="61" spans="1:44" s="41" customFormat="1">
      <c r="A61" s="41">
        <f t="shared" si="7"/>
        <v>18</v>
      </c>
      <c r="B61" s="53"/>
      <c r="C61" s="56"/>
      <c r="D61" s="14"/>
      <c r="E61" s="56"/>
      <c r="F61" s="14"/>
      <c r="G61" s="56"/>
      <c r="H61" s="14"/>
      <c r="I61" s="56"/>
      <c r="J61" s="14"/>
      <c r="K61" s="56"/>
      <c r="L61" s="14"/>
      <c r="M61" s="56"/>
      <c r="N61" s="14"/>
      <c r="O61" s="56"/>
      <c r="P61" s="14"/>
      <c r="Q61" s="56"/>
      <c r="R61" s="14"/>
      <c r="S61" s="56"/>
      <c r="T61" s="14"/>
      <c r="U61" s="56"/>
      <c r="V61" s="14"/>
      <c r="W61" s="56"/>
      <c r="X61" s="14"/>
      <c r="Y61" s="56"/>
      <c r="Z61" s="14"/>
      <c r="AA61" s="56"/>
      <c r="AB61" s="14"/>
      <c r="AC61" s="56"/>
      <c r="AD61" s="14"/>
      <c r="AE61" s="56"/>
      <c r="AF61" s="14"/>
      <c r="AG61" s="56"/>
      <c r="AH61" s="14"/>
      <c r="AI61" s="56"/>
      <c r="AJ61" s="14"/>
      <c r="AK61" s="56"/>
      <c r="AL61" s="14"/>
      <c r="AM61" s="24"/>
    </row>
    <row r="62" spans="1:44" s="41" customFormat="1">
      <c r="A62" s="41">
        <f t="shared" si="7"/>
        <v>19</v>
      </c>
      <c r="B62" s="53"/>
      <c r="C62" s="54"/>
      <c r="D62" s="15"/>
      <c r="E62" s="54"/>
      <c r="F62" s="15"/>
      <c r="G62" s="54"/>
      <c r="H62" s="15"/>
      <c r="I62" s="54"/>
      <c r="J62" s="15"/>
      <c r="K62" s="54"/>
      <c r="L62" s="15"/>
      <c r="M62" s="54"/>
      <c r="N62" s="15"/>
      <c r="O62" s="54"/>
      <c r="P62" s="15"/>
      <c r="Q62" s="54"/>
      <c r="R62" s="15"/>
      <c r="S62" s="54"/>
      <c r="T62" s="15"/>
      <c r="U62" s="54"/>
      <c r="V62" s="15"/>
      <c r="W62" s="54"/>
      <c r="X62" s="15"/>
      <c r="Y62" s="54"/>
      <c r="Z62" s="15"/>
      <c r="AA62" s="54"/>
      <c r="AB62" s="15"/>
      <c r="AC62" s="54"/>
      <c r="AD62" s="15"/>
      <c r="AE62" s="54"/>
      <c r="AF62" s="15"/>
      <c r="AG62" s="54"/>
      <c r="AH62" s="15"/>
      <c r="AI62" s="54"/>
      <c r="AJ62" s="15"/>
      <c r="AK62" s="54"/>
      <c r="AL62" s="15"/>
      <c r="AM62" s="24"/>
    </row>
    <row r="63" spans="1:44" s="41" customFormat="1">
      <c r="A63" s="41">
        <f t="shared" si="7"/>
        <v>20</v>
      </c>
      <c r="B63" s="53"/>
      <c r="C63" s="54"/>
      <c r="D63" s="15"/>
      <c r="E63" s="54"/>
      <c r="F63" s="15"/>
      <c r="G63" s="54"/>
      <c r="H63" s="15"/>
      <c r="I63" s="54"/>
      <c r="J63" s="15"/>
      <c r="K63" s="54"/>
      <c r="L63" s="15"/>
      <c r="M63" s="54"/>
      <c r="N63" s="15"/>
      <c r="O63" s="54"/>
      <c r="P63" s="15"/>
      <c r="Q63" s="54"/>
      <c r="R63" s="15"/>
      <c r="S63" s="54"/>
      <c r="T63" s="15"/>
      <c r="U63" s="54"/>
      <c r="V63" s="15"/>
      <c r="W63" s="54"/>
      <c r="X63" s="15"/>
      <c r="Y63" s="54"/>
      <c r="Z63" s="15"/>
      <c r="AA63" s="54"/>
      <c r="AB63" s="15"/>
      <c r="AC63" s="54"/>
      <c r="AD63" s="15"/>
      <c r="AE63" s="54"/>
      <c r="AF63" s="15"/>
      <c r="AG63" s="54"/>
      <c r="AH63" s="15"/>
      <c r="AI63" s="54"/>
      <c r="AJ63" s="15"/>
      <c r="AK63" s="54"/>
      <c r="AL63" s="15"/>
      <c r="AM63" s="24"/>
      <c r="AN63" s="76"/>
    </row>
    <row r="64" spans="1:44" s="41" customFormat="1">
      <c r="A64" s="41">
        <f t="shared" si="7"/>
        <v>21</v>
      </c>
      <c r="B64" s="53"/>
      <c r="C64" s="54"/>
      <c r="D64" s="15"/>
      <c r="E64" s="54"/>
      <c r="F64" s="15"/>
      <c r="G64" s="54"/>
      <c r="H64" s="15"/>
      <c r="I64" s="54"/>
      <c r="J64" s="15"/>
      <c r="K64" s="54"/>
      <c r="L64" s="15"/>
      <c r="M64" s="54"/>
      <c r="N64" s="15"/>
      <c r="O64" s="54"/>
      <c r="P64" s="15"/>
      <c r="Q64" s="54"/>
      <c r="R64" s="15"/>
      <c r="S64" s="54"/>
      <c r="T64" s="15"/>
      <c r="U64" s="54"/>
      <c r="V64" s="15"/>
      <c r="W64" s="54"/>
      <c r="X64" s="15"/>
      <c r="Y64" s="54"/>
      <c r="Z64" s="15"/>
      <c r="AA64" s="54"/>
      <c r="AB64" s="15"/>
      <c r="AC64" s="54"/>
      <c r="AD64" s="15"/>
      <c r="AE64" s="54"/>
      <c r="AF64" s="15"/>
      <c r="AG64" s="54"/>
      <c r="AH64" s="15"/>
      <c r="AI64" s="54"/>
      <c r="AJ64" s="15"/>
      <c r="AK64" s="54"/>
      <c r="AL64" s="15"/>
      <c r="AM64" s="24"/>
    </row>
    <row r="65" spans="1:40" s="41" customFormat="1">
      <c r="A65" s="41">
        <f t="shared" si="7"/>
        <v>22</v>
      </c>
      <c r="B65" s="53"/>
      <c r="C65" s="54"/>
      <c r="D65" s="15"/>
      <c r="E65" s="54"/>
      <c r="F65" s="15"/>
      <c r="G65" s="54"/>
      <c r="H65" s="15"/>
      <c r="I65" s="54"/>
      <c r="J65" s="15"/>
      <c r="K65" s="54"/>
      <c r="L65" s="15"/>
      <c r="M65" s="54"/>
      <c r="N65" s="15"/>
      <c r="O65" s="54"/>
      <c r="P65" s="15"/>
      <c r="Q65" s="54"/>
      <c r="R65" s="15"/>
      <c r="S65" s="54"/>
      <c r="T65" s="15"/>
      <c r="U65" s="54"/>
      <c r="V65" s="15"/>
      <c r="W65" s="54"/>
      <c r="X65" s="15"/>
      <c r="Y65" s="54"/>
      <c r="Z65" s="15"/>
      <c r="AA65" s="54"/>
      <c r="AB65" s="15"/>
      <c r="AC65" s="54"/>
      <c r="AD65" s="15"/>
      <c r="AE65" s="54"/>
      <c r="AF65" s="15"/>
      <c r="AG65" s="54"/>
      <c r="AH65" s="15"/>
      <c r="AI65" s="54"/>
      <c r="AJ65" s="15"/>
      <c r="AK65" s="54"/>
      <c r="AL65" s="15"/>
      <c r="AM65" s="24"/>
    </row>
    <row r="66" spans="1:40" s="41" customFormat="1">
      <c r="A66" s="41">
        <f t="shared" si="7"/>
        <v>23</v>
      </c>
      <c r="B66" s="53"/>
      <c r="C66" s="54"/>
      <c r="D66" s="15"/>
      <c r="E66" s="54"/>
      <c r="F66" s="15"/>
      <c r="G66" s="54"/>
      <c r="H66" s="15"/>
      <c r="I66" s="54"/>
      <c r="J66" s="15"/>
      <c r="K66" s="54"/>
      <c r="L66" s="15"/>
      <c r="M66" s="54"/>
      <c r="N66" s="15"/>
      <c r="O66" s="54"/>
      <c r="P66" s="15"/>
      <c r="Q66" s="54"/>
      <c r="R66" s="15"/>
      <c r="S66" s="54"/>
      <c r="T66" s="15"/>
      <c r="U66" s="54"/>
      <c r="V66" s="15"/>
      <c r="W66" s="54"/>
      <c r="X66" s="15"/>
      <c r="Y66" s="54"/>
      <c r="Z66" s="15"/>
      <c r="AA66" s="54"/>
      <c r="AB66" s="15"/>
      <c r="AC66" s="54"/>
      <c r="AD66" s="15"/>
      <c r="AE66" s="54"/>
      <c r="AF66" s="15"/>
      <c r="AG66" s="54"/>
      <c r="AH66" s="15"/>
      <c r="AI66" s="54"/>
      <c r="AJ66" s="15"/>
      <c r="AK66" s="54"/>
      <c r="AL66" s="15"/>
      <c r="AM66" s="28"/>
    </row>
    <row r="67" spans="1:40" s="41" customFormat="1">
      <c r="A67" s="41">
        <f t="shared" si="7"/>
        <v>24</v>
      </c>
      <c r="B67" s="53"/>
      <c r="C67" s="54"/>
      <c r="D67" s="15"/>
      <c r="E67" s="54"/>
      <c r="F67" s="15"/>
      <c r="G67" s="54"/>
      <c r="H67" s="15"/>
      <c r="I67" s="54"/>
      <c r="J67" s="15"/>
      <c r="K67" s="54"/>
      <c r="L67" s="15"/>
      <c r="M67" s="54"/>
      <c r="N67" s="15"/>
      <c r="O67" s="54"/>
      <c r="P67" s="15"/>
      <c r="Q67" s="54"/>
      <c r="R67" s="15"/>
      <c r="S67" s="54"/>
      <c r="T67" s="15"/>
      <c r="U67" s="54"/>
      <c r="V67" s="15"/>
      <c r="W67" s="54"/>
      <c r="X67" s="15"/>
      <c r="Y67" s="54"/>
      <c r="Z67" s="15"/>
      <c r="AA67" s="54"/>
      <c r="AB67" s="15"/>
      <c r="AC67" s="54"/>
      <c r="AD67" s="15"/>
      <c r="AE67" s="54"/>
      <c r="AF67" s="15"/>
      <c r="AG67" s="54"/>
      <c r="AH67" s="15"/>
      <c r="AI67" s="54"/>
      <c r="AJ67" s="15"/>
      <c r="AK67" s="54"/>
      <c r="AL67" s="15"/>
      <c r="AM67" s="28"/>
    </row>
    <row r="68" spans="1:40" s="41" customFormat="1">
      <c r="A68" s="41">
        <f t="shared" si="7"/>
        <v>25</v>
      </c>
      <c r="B68" s="53"/>
      <c r="C68" s="54"/>
      <c r="D68" s="15"/>
      <c r="E68" s="54"/>
      <c r="F68" s="15"/>
      <c r="G68" s="54"/>
      <c r="H68" s="15"/>
      <c r="I68" s="54"/>
      <c r="J68" s="15"/>
      <c r="K68" s="54"/>
      <c r="L68" s="15"/>
      <c r="M68" s="54"/>
      <c r="N68" s="15"/>
      <c r="O68" s="54"/>
      <c r="P68" s="15"/>
      <c r="Q68" s="54"/>
      <c r="R68" s="15"/>
      <c r="S68" s="54"/>
      <c r="T68" s="15"/>
      <c r="U68" s="54"/>
      <c r="V68" s="15"/>
      <c r="W68" s="54"/>
      <c r="X68" s="15"/>
      <c r="Y68" s="54"/>
      <c r="Z68" s="15"/>
      <c r="AA68" s="54"/>
      <c r="AB68" s="15"/>
      <c r="AC68" s="54"/>
      <c r="AD68" s="15"/>
      <c r="AE68" s="54"/>
      <c r="AF68" s="15"/>
      <c r="AG68" s="54"/>
      <c r="AH68" s="15"/>
      <c r="AI68" s="54"/>
      <c r="AJ68" s="15"/>
      <c r="AK68" s="54"/>
      <c r="AL68" s="15"/>
      <c r="AM68" s="28"/>
    </row>
    <row r="69" spans="1:40" s="41" customFormat="1">
      <c r="A69" s="41">
        <f t="shared" si="7"/>
        <v>26</v>
      </c>
      <c r="B69" s="53"/>
      <c r="C69" s="54"/>
      <c r="D69" s="15"/>
      <c r="E69" s="54"/>
      <c r="F69" s="15"/>
      <c r="G69" s="54"/>
      <c r="H69" s="15"/>
      <c r="I69" s="54"/>
      <c r="J69" s="15"/>
      <c r="K69" s="54"/>
      <c r="L69" s="15"/>
      <c r="M69" s="54"/>
      <c r="N69" s="15"/>
      <c r="O69" s="54"/>
      <c r="P69" s="15"/>
      <c r="Q69" s="54"/>
      <c r="R69" s="15"/>
      <c r="S69" s="54"/>
      <c r="T69" s="15"/>
      <c r="U69" s="54"/>
      <c r="V69" s="15"/>
      <c r="W69" s="54"/>
      <c r="X69" s="15"/>
      <c r="Y69" s="54"/>
      <c r="Z69" s="15"/>
      <c r="AA69" s="54"/>
      <c r="AB69" s="15"/>
      <c r="AC69" s="54"/>
      <c r="AD69" s="15"/>
      <c r="AE69" s="54"/>
      <c r="AF69" s="15"/>
      <c r="AG69" s="54"/>
      <c r="AH69" s="15"/>
      <c r="AI69" s="54"/>
      <c r="AJ69" s="15"/>
      <c r="AK69" s="54"/>
      <c r="AL69" s="15"/>
      <c r="AM69" s="24"/>
    </row>
    <row r="70" spans="1:40" s="41" customFormat="1">
      <c r="A70" s="41">
        <f t="shared" si="7"/>
        <v>27</v>
      </c>
      <c r="B70" s="53"/>
      <c r="C70" s="54"/>
      <c r="D70" s="15"/>
      <c r="E70" s="54"/>
      <c r="F70" s="15"/>
      <c r="G70" s="54"/>
      <c r="H70" s="15"/>
      <c r="I70" s="54"/>
      <c r="J70" s="15"/>
      <c r="K70" s="54"/>
      <c r="L70" s="15"/>
      <c r="M70" s="54"/>
      <c r="N70" s="15"/>
      <c r="O70" s="54"/>
      <c r="P70" s="15"/>
      <c r="Q70" s="54"/>
      <c r="R70" s="15"/>
      <c r="S70" s="54"/>
      <c r="T70" s="15"/>
      <c r="U70" s="54"/>
      <c r="V70" s="15"/>
      <c r="W70" s="54"/>
      <c r="X70" s="15"/>
      <c r="Y70" s="54"/>
      <c r="Z70" s="15"/>
      <c r="AA70" s="54"/>
      <c r="AB70" s="15"/>
      <c r="AC70" s="54"/>
      <c r="AD70" s="15"/>
      <c r="AE70" s="54"/>
      <c r="AF70" s="15"/>
      <c r="AG70" s="54"/>
      <c r="AH70" s="15"/>
      <c r="AI70" s="54"/>
      <c r="AJ70" s="15"/>
      <c r="AK70" s="54"/>
      <c r="AL70" s="15"/>
      <c r="AM70" s="24"/>
    </row>
    <row r="71" spans="1:40" s="41" customFormat="1">
      <c r="A71" s="41">
        <f t="shared" si="7"/>
        <v>28</v>
      </c>
      <c r="B71" s="53"/>
      <c r="C71" s="54"/>
      <c r="D71" s="15"/>
      <c r="E71" s="54"/>
      <c r="F71" s="15"/>
      <c r="G71" s="54"/>
      <c r="H71" s="15"/>
      <c r="I71" s="54"/>
      <c r="J71" s="15"/>
      <c r="K71" s="54"/>
      <c r="L71" s="15"/>
      <c r="M71" s="54"/>
      <c r="N71" s="15"/>
      <c r="O71" s="54"/>
      <c r="P71" s="15"/>
      <c r="Q71" s="54"/>
      <c r="R71" s="15"/>
      <c r="S71" s="54"/>
      <c r="T71" s="15"/>
      <c r="U71" s="54"/>
      <c r="V71" s="15"/>
      <c r="W71" s="54"/>
      <c r="X71" s="15"/>
      <c r="Y71" s="54"/>
      <c r="Z71" s="15"/>
      <c r="AA71" s="54"/>
      <c r="AB71" s="15"/>
      <c r="AC71" s="54"/>
      <c r="AD71" s="15"/>
      <c r="AE71" s="54"/>
      <c r="AF71" s="15"/>
      <c r="AG71" s="54"/>
      <c r="AH71" s="15"/>
      <c r="AI71" s="54"/>
      <c r="AJ71" s="15"/>
      <c r="AK71" s="54"/>
      <c r="AL71" s="15"/>
      <c r="AM71" s="24"/>
      <c r="AN71" s="76"/>
    </row>
    <row r="72" spans="1:40" s="41" customFormat="1">
      <c r="A72" s="41">
        <f t="shared" si="7"/>
        <v>29</v>
      </c>
      <c r="B72" s="53"/>
      <c r="C72" s="54"/>
      <c r="D72" s="15"/>
      <c r="E72" s="54"/>
      <c r="F72" s="15"/>
      <c r="G72" s="54"/>
      <c r="H72" s="15"/>
      <c r="I72" s="54"/>
      <c r="J72" s="15"/>
      <c r="K72" s="54"/>
      <c r="L72" s="15"/>
      <c r="M72" s="54"/>
      <c r="N72" s="15"/>
      <c r="O72" s="54"/>
      <c r="P72" s="15"/>
      <c r="Q72" s="54"/>
      <c r="R72" s="15"/>
      <c r="S72" s="54"/>
      <c r="T72" s="15"/>
      <c r="U72" s="54"/>
      <c r="V72" s="15"/>
      <c r="W72" s="54"/>
      <c r="X72" s="15"/>
      <c r="Y72" s="54"/>
      <c r="Z72" s="15"/>
      <c r="AA72" s="54"/>
      <c r="AB72" s="15"/>
      <c r="AC72" s="54"/>
      <c r="AD72" s="15"/>
      <c r="AE72" s="54"/>
      <c r="AF72" s="15"/>
      <c r="AG72" s="54"/>
      <c r="AH72" s="15"/>
      <c r="AI72" s="54"/>
      <c r="AJ72" s="15"/>
      <c r="AK72" s="54"/>
      <c r="AL72" s="15"/>
      <c r="AM72" s="24"/>
      <c r="AN72" s="76"/>
    </row>
    <row r="73" spans="1:40" s="41" customFormat="1">
      <c r="A73" s="41">
        <f t="shared" si="7"/>
        <v>30</v>
      </c>
      <c r="B73" s="53"/>
      <c r="C73" s="54"/>
      <c r="D73" s="15"/>
      <c r="E73" s="54"/>
      <c r="F73" s="15"/>
      <c r="G73" s="54"/>
      <c r="H73" s="15"/>
      <c r="I73" s="54"/>
      <c r="J73" s="15"/>
      <c r="K73" s="54"/>
      <c r="L73" s="15"/>
      <c r="M73" s="54"/>
      <c r="N73" s="15"/>
      <c r="O73" s="54"/>
      <c r="P73" s="15"/>
      <c r="Q73" s="54"/>
      <c r="R73" s="15"/>
      <c r="S73" s="54"/>
      <c r="T73" s="15"/>
      <c r="U73" s="54"/>
      <c r="V73" s="15"/>
      <c r="W73" s="54"/>
      <c r="X73" s="15"/>
      <c r="Y73" s="54"/>
      <c r="Z73" s="15"/>
      <c r="AA73" s="54"/>
      <c r="AB73" s="15"/>
      <c r="AC73" s="54"/>
      <c r="AD73" s="15"/>
      <c r="AE73" s="54"/>
      <c r="AF73" s="15"/>
      <c r="AG73" s="54"/>
      <c r="AH73" s="15"/>
      <c r="AI73" s="54"/>
      <c r="AJ73" s="15"/>
      <c r="AK73" s="54"/>
      <c r="AL73" s="15"/>
      <c r="AM73" s="24"/>
      <c r="AN73" s="76"/>
    </row>
    <row r="74" spans="1:40" s="41" customFormat="1">
      <c r="A74" s="41">
        <f t="shared" si="7"/>
        <v>31</v>
      </c>
      <c r="B74" s="53"/>
      <c r="C74" s="54"/>
      <c r="D74" s="15"/>
      <c r="E74" s="54"/>
      <c r="F74" s="15"/>
      <c r="G74" s="54"/>
      <c r="H74" s="15"/>
      <c r="I74" s="54"/>
      <c r="J74" s="15"/>
      <c r="K74" s="54"/>
      <c r="L74" s="15"/>
      <c r="M74" s="54"/>
      <c r="N74" s="15"/>
      <c r="O74" s="54"/>
      <c r="P74" s="15"/>
      <c r="Q74" s="54"/>
      <c r="R74" s="15"/>
      <c r="S74" s="54"/>
      <c r="T74" s="15"/>
      <c r="U74" s="54"/>
      <c r="V74" s="15"/>
      <c r="W74" s="54"/>
      <c r="X74" s="15"/>
      <c r="Y74" s="54"/>
      <c r="Z74" s="15"/>
      <c r="AA74" s="54"/>
      <c r="AB74" s="15"/>
      <c r="AC74" s="54"/>
      <c r="AD74" s="15"/>
      <c r="AE74" s="54"/>
      <c r="AF74" s="15"/>
      <c r="AG74" s="54"/>
      <c r="AH74" s="15"/>
      <c r="AI74" s="54"/>
      <c r="AJ74" s="15"/>
      <c r="AK74" s="54"/>
      <c r="AL74" s="15"/>
      <c r="AM74" s="24"/>
      <c r="AN74" s="76"/>
    </row>
    <row r="75" spans="1:40" s="41" customFormat="1">
      <c r="A75" s="41">
        <f t="shared" si="7"/>
        <v>32</v>
      </c>
      <c r="B75" s="53"/>
      <c r="C75" s="54"/>
      <c r="D75" s="15"/>
      <c r="E75" s="54"/>
      <c r="F75" s="15"/>
      <c r="G75" s="54"/>
      <c r="H75" s="15"/>
      <c r="I75" s="54"/>
      <c r="J75" s="15"/>
      <c r="K75" s="54"/>
      <c r="L75" s="15"/>
      <c r="M75" s="54"/>
      <c r="N75" s="15"/>
      <c r="O75" s="54"/>
      <c r="P75" s="15"/>
      <c r="Q75" s="54"/>
      <c r="R75" s="15"/>
      <c r="S75" s="54"/>
      <c r="T75" s="15"/>
      <c r="U75" s="54"/>
      <c r="V75" s="15"/>
      <c r="W75" s="54"/>
      <c r="X75" s="15"/>
      <c r="Y75" s="54"/>
      <c r="Z75" s="15"/>
      <c r="AA75" s="54"/>
      <c r="AB75" s="15"/>
      <c r="AC75" s="54"/>
      <c r="AD75" s="15"/>
      <c r="AE75" s="54"/>
      <c r="AF75" s="15"/>
      <c r="AG75" s="54"/>
      <c r="AH75" s="15"/>
      <c r="AI75" s="54"/>
      <c r="AJ75" s="15"/>
      <c r="AK75" s="54"/>
      <c r="AL75" s="15"/>
      <c r="AM75" s="24"/>
    </row>
    <row r="76" spans="1:40" s="41" customFormat="1">
      <c r="A76" s="41">
        <f t="shared" si="7"/>
        <v>33</v>
      </c>
      <c r="B76" s="53"/>
      <c r="C76" s="54"/>
      <c r="D76" s="15"/>
      <c r="E76" s="54"/>
      <c r="F76" s="15"/>
      <c r="G76" s="54"/>
      <c r="H76" s="15"/>
      <c r="I76" s="54"/>
      <c r="J76" s="15"/>
      <c r="K76" s="54"/>
      <c r="L76" s="15"/>
      <c r="M76" s="54"/>
      <c r="N76" s="15"/>
      <c r="O76" s="54"/>
      <c r="P76" s="15"/>
      <c r="Q76" s="54"/>
      <c r="R76" s="15"/>
      <c r="S76" s="54"/>
      <c r="T76" s="15"/>
      <c r="U76" s="54"/>
      <c r="V76" s="15"/>
      <c r="W76" s="54"/>
      <c r="X76" s="15"/>
      <c r="Y76" s="54"/>
      <c r="Z76" s="15"/>
      <c r="AA76" s="54"/>
      <c r="AB76" s="15"/>
      <c r="AC76" s="54"/>
      <c r="AD76" s="15"/>
      <c r="AE76" s="54"/>
      <c r="AF76" s="15"/>
      <c r="AG76" s="54"/>
      <c r="AH76" s="15"/>
      <c r="AI76" s="54"/>
      <c r="AJ76" s="15"/>
      <c r="AK76" s="54"/>
      <c r="AL76" s="15"/>
      <c r="AM76" s="24"/>
    </row>
    <row r="77" spans="1:40" s="41" customFormat="1">
      <c r="A77" s="41">
        <f t="shared" si="7"/>
        <v>34</v>
      </c>
      <c r="B77" s="53"/>
      <c r="C77" s="54"/>
      <c r="D77" s="15"/>
      <c r="E77" s="54"/>
      <c r="F77" s="15"/>
      <c r="G77" s="54"/>
      <c r="H77" s="15"/>
      <c r="I77" s="54"/>
      <c r="J77" s="15"/>
      <c r="K77" s="54"/>
      <c r="L77" s="15"/>
      <c r="M77" s="54"/>
      <c r="N77" s="15"/>
      <c r="O77" s="54"/>
      <c r="P77" s="15"/>
      <c r="Q77" s="54"/>
      <c r="R77" s="15"/>
      <c r="S77" s="54"/>
      <c r="T77" s="15"/>
      <c r="U77" s="54"/>
      <c r="V77" s="15"/>
      <c r="W77" s="54"/>
      <c r="X77" s="15"/>
      <c r="Y77" s="54"/>
      <c r="Z77" s="15"/>
      <c r="AA77" s="54"/>
      <c r="AB77" s="15"/>
      <c r="AC77" s="54"/>
      <c r="AD77" s="15"/>
      <c r="AE77" s="54"/>
      <c r="AF77" s="15"/>
      <c r="AG77" s="54"/>
      <c r="AH77" s="15"/>
      <c r="AI77" s="54"/>
      <c r="AJ77" s="15"/>
      <c r="AK77" s="54"/>
      <c r="AL77" s="15"/>
      <c r="AM77" s="24"/>
    </row>
    <row r="78" spans="1:40" s="41" customFormat="1">
      <c r="A78" s="41">
        <f t="shared" si="7"/>
        <v>35</v>
      </c>
      <c r="B78" s="53"/>
      <c r="C78" s="54"/>
      <c r="D78" s="15"/>
      <c r="E78" s="54"/>
      <c r="F78" s="15"/>
      <c r="G78" s="54"/>
      <c r="H78" s="15"/>
      <c r="I78" s="54"/>
      <c r="J78" s="15"/>
      <c r="K78" s="54"/>
      <c r="L78" s="15"/>
      <c r="M78" s="54"/>
      <c r="N78" s="15"/>
      <c r="O78" s="54"/>
      <c r="P78" s="15"/>
      <c r="Q78" s="54"/>
      <c r="R78" s="15"/>
      <c r="S78" s="54"/>
      <c r="T78" s="15"/>
      <c r="U78" s="54"/>
      <c r="V78" s="15"/>
      <c r="W78" s="54"/>
      <c r="X78" s="15"/>
      <c r="Y78" s="54"/>
      <c r="Z78" s="15"/>
      <c r="AA78" s="54"/>
      <c r="AB78" s="15"/>
      <c r="AC78" s="54"/>
      <c r="AD78" s="15"/>
      <c r="AE78" s="54"/>
      <c r="AF78" s="15"/>
      <c r="AG78" s="54"/>
      <c r="AH78" s="15"/>
      <c r="AI78" s="54"/>
      <c r="AJ78" s="15"/>
      <c r="AK78" s="54"/>
      <c r="AL78" s="15"/>
      <c r="AM78" s="24"/>
    </row>
    <row r="79" spans="1:40" s="41" customFormat="1">
      <c r="A79" s="41">
        <f t="shared" si="7"/>
        <v>36</v>
      </c>
      <c r="B79" s="53"/>
      <c r="C79" s="54"/>
      <c r="D79" s="15"/>
      <c r="E79" s="54"/>
      <c r="F79" s="15"/>
      <c r="G79" s="54"/>
      <c r="H79" s="15"/>
      <c r="I79" s="54"/>
      <c r="J79" s="15"/>
      <c r="K79" s="54"/>
      <c r="L79" s="15"/>
      <c r="M79" s="54"/>
      <c r="N79" s="15"/>
      <c r="O79" s="54"/>
      <c r="P79" s="15"/>
      <c r="Q79" s="54"/>
      <c r="R79" s="15"/>
      <c r="S79" s="54"/>
      <c r="T79" s="15"/>
      <c r="U79" s="54"/>
      <c r="V79" s="15"/>
      <c r="W79" s="54"/>
      <c r="X79" s="15"/>
      <c r="Y79" s="54"/>
      <c r="Z79" s="15"/>
      <c r="AA79" s="54"/>
      <c r="AB79" s="15"/>
      <c r="AC79" s="54"/>
      <c r="AD79" s="15"/>
      <c r="AE79" s="54"/>
      <c r="AF79" s="15"/>
      <c r="AG79" s="54"/>
      <c r="AH79" s="15"/>
      <c r="AI79" s="54"/>
      <c r="AJ79" s="15"/>
      <c r="AK79" s="54"/>
      <c r="AL79" s="15"/>
      <c r="AM79" s="28"/>
    </row>
    <row r="80" spans="1:40" s="41" customFormat="1">
      <c r="A80" s="41">
        <f t="shared" si="7"/>
        <v>37</v>
      </c>
      <c r="B80" s="53"/>
      <c r="C80" s="54"/>
      <c r="D80" s="15"/>
      <c r="E80" s="54"/>
      <c r="F80" s="15"/>
      <c r="G80" s="54"/>
      <c r="H80" s="15"/>
      <c r="I80" s="54"/>
      <c r="J80" s="15"/>
      <c r="K80" s="54"/>
      <c r="L80" s="15"/>
      <c r="M80" s="54"/>
      <c r="N80" s="15"/>
      <c r="O80" s="54"/>
      <c r="P80" s="15"/>
      <c r="Q80" s="54"/>
      <c r="R80" s="15"/>
      <c r="S80" s="54"/>
      <c r="T80" s="15"/>
      <c r="U80" s="54"/>
      <c r="V80" s="15"/>
      <c r="W80" s="54"/>
      <c r="X80" s="15"/>
      <c r="Y80" s="54"/>
      <c r="Z80" s="15"/>
      <c r="AA80" s="54"/>
      <c r="AB80" s="15"/>
      <c r="AC80" s="54"/>
      <c r="AD80" s="15"/>
      <c r="AE80" s="54"/>
      <c r="AF80" s="15"/>
      <c r="AG80" s="54"/>
      <c r="AH80" s="15"/>
      <c r="AI80" s="54"/>
      <c r="AJ80" s="15"/>
      <c r="AK80" s="54"/>
      <c r="AL80" s="15"/>
      <c r="AM80" s="28"/>
    </row>
    <row r="81" spans="1:40" s="41" customFormat="1">
      <c r="A81" s="41">
        <f t="shared" si="7"/>
        <v>38</v>
      </c>
      <c r="B81" s="53"/>
      <c r="C81" s="54"/>
      <c r="D81" s="15"/>
      <c r="E81" s="54"/>
      <c r="F81" s="15"/>
      <c r="G81" s="54"/>
      <c r="H81" s="15"/>
      <c r="I81" s="54"/>
      <c r="J81" s="15"/>
      <c r="K81" s="54"/>
      <c r="L81" s="15"/>
      <c r="M81" s="54"/>
      <c r="N81" s="15"/>
      <c r="O81" s="54"/>
      <c r="P81" s="15"/>
      <c r="Q81" s="54"/>
      <c r="R81" s="15"/>
      <c r="S81" s="54"/>
      <c r="T81" s="15"/>
      <c r="U81" s="54"/>
      <c r="V81" s="15"/>
      <c r="W81" s="54"/>
      <c r="X81" s="15"/>
      <c r="Y81" s="54"/>
      <c r="Z81" s="15"/>
      <c r="AA81" s="54"/>
      <c r="AB81" s="15"/>
      <c r="AC81" s="54"/>
      <c r="AD81" s="15"/>
      <c r="AE81" s="54"/>
      <c r="AF81" s="15"/>
      <c r="AG81" s="54"/>
      <c r="AH81" s="15"/>
      <c r="AI81" s="54"/>
      <c r="AJ81" s="15"/>
      <c r="AK81" s="54"/>
      <c r="AL81" s="15"/>
      <c r="AM81" s="28"/>
    </row>
    <row r="82" spans="1:40" s="41" customFormat="1">
      <c r="A82" s="41">
        <f t="shared" si="7"/>
        <v>39</v>
      </c>
      <c r="B82" s="53"/>
      <c r="C82" s="54"/>
      <c r="D82" s="15"/>
      <c r="E82" s="54"/>
      <c r="F82" s="15"/>
      <c r="G82" s="54"/>
      <c r="H82" s="15"/>
      <c r="I82" s="54"/>
      <c r="J82" s="15"/>
      <c r="K82" s="54"/>
      <c r="L82" s="15"/>
      <c r="M82" s="54"/>
      <c r="N82" s="15"/>
      <c r="O82" s="54"/>
      <c r="P82" s="15"/>
      <c r="Q82" s="54"/>
      <c r="R82" s="15"/>
      <c r="S82" s="54"/>
      <c r="T82" s="15"/>
      <c r="U82" s="54"/>
      <c r="V82" s="15"/>
      <c r="W82" s="54"/>
      <c r="X82" s="15"/>
      <c r="Y82" s="54"/>
      <c r="Z82" s="15"/>
      <c r="AA82" s="54"/>
      <c r="AB82" s="15"/>
      <c r="AC82" s="54"/>
      <c r="AD82" s="15"/>
      <c r="AE82" s="54"/>
      <c r="AF82" s="15"/>
      <c r="AG82" s="54"/>
      <c r="AH82" s="15"/>
      <c r="AI82" s="54"/>
      <c r="AJ82" s="15"/>
      <c r="AK82" s="54"/>
      <c r="AL82" s="15"/>
      <c r="AM82" s="28"/>
    </row>
    <row r="83" spans="1:40" s="41" customFormat="1">
      <c r="A83" s="41">
        <f t="shared" si="7"/>
        <v>40</v>
      </c>
      <c r="B83" s="53"/>
      <c r="C83" s="54"/>
      <c r="D83" s="15"/>
      <c r="E83" s="54"/>
      <c r="F83" s="15"/>
      <c r="G83" s="54"/>
      <c r="H83" s="15"/>
      <c r="I83" s="54"/>
      <c r="J83" s="15"/>
      <c r="K83" s="54"/>
      <c r="L83" s="15"/>
      <c r="M83" s="54"/>
      <c r="N83" s="15"/>
      <c r="O83" s="54"/>
      <c r="P83" s="15"/>
      <c r="Q83" s="54"/>
      <c r="R83" s="15"/>
      <c r="S83" s="54"/>
      <c r="T83" s="15"/>
      <c r="U83" s="54"/>
      <c r="V83" s="15"/>
      <c r="W83" s="54"/>
      <c r="X83" s="15"/>
      <c r="Y83" s="54"/>
      <c r="Z83" s="15"/>
      <c r="AA83" s="54"/>
      <c r="AB83" s="15"/>
      <c r="AC83" s="54"/>
      <c r="AD83" s="15"/>
      <c r="AE83" s="54"/>
      <c r="AF83" s="15"/>
      <c r="AG83" s="54"/>
      <c r="AH83" s="15"/>
      <c r="AI83" s="54"/>
      <c r="AJ83" s="15"/>
      <c r="AK83" s="54"/>
      <c r="AL83" s="15"/>
      <c r="AM83" s="24"/>
    </row>
    <row r="84" spans="1:40" s="41" customFormat="1">
      <c r="A84" s="41">
        <f t="shared" si="7"/>
        <v>41</v>
      </c>
      <c r="B84" s="53"/>
      <c r="C84" s="54"/>
      <c r="D84" s="15"/>
      <c r="E84" s="54"/>
      <c r="F84" s="15"/>
      <c r="G84" s="54"/>
      <c r="H84" s="15"/>
      <c r="I84" s="54"/>
      <c r="J84" s="15"/>
      <c r="K84" s="54"/>
      <c r="L84" s="15"/>
      <c r="M84" s="54"/>
      <c r="N84" s="15"/>
      <c r="O84" s="54"/>
      <c r="P84" s="15"/>
      <c r="Q84" s="54"/>
      <c r="R84" s="15"/>
      <c r="S84" s="54"/>
      <c r="T84" s="15"/>
      <c r="U84" s="54"/>
      <c r="V84" s="15"/>
      <c r="W84" s="54"/>
      <c r="X84" s="15"/>
      <c r="Y84" s="54"/>
      <c r="Z84" s="15"/>
      <c r="AA84" s="54"/>
      <c r="AB84" s="15"/>
      <c r="AC84" s="54"/>
      <c r="AD84" s="15"/>
      <c r="AE84" s="54"/>
      <c r="AF84" s="15"/>
      <c r="AG84" s="54"/>
      <c r="AH84" s="15"/>
      <c r="AI84" s="54"/>
      <c r="AJ84" s="15"/>
      <c r="AK84" s="54"/>
      <c r="AL84" s="15"/>
      <c r="AM84" s="24"/>
    </row>
    <row r="85" spans="1:40" s="41" customFormat="1">
      <c r="A85" s="41">
        <f t="shared" si="7"/>
        <v>42</v>
      </c>
      <c r="B85" s="53"/>
      <c r="C85" s="54"/>
      <c r="D85" s="15"/>
      <c r="E85" s="54"/>
      <c r="F85" s="15"/>
      <c r="G85" s="54"/>
      <c r="H85" s="15"/>
      <c r="I85" s="54"/>
      <c r="J85" s="15"/>
      <c r="K85" s="54"/>
      <c r="L85" s="15"/>
      <c r="M85" s="54"/>
      <c r="N85" s="15"/>
      <c r="O85" s="54"/>
      <c r="P85" s="15"/>
      <c r="Q85" s="54"/>
      <c r="R85" s="15"/>
      <c r="S85" s="54"/>
      <c r="T85" s="15"/>
      <c r="U85" s="54"/>
      <c r="V85" s="15"/>
      <c r="W85" s="54"/>
      <c r="X85" s="15"/>
      <c r="Y85" s="54"/>
      <c r="Z85" s="15"/>
      <c r="AA85" s="54"/>
      <c r="AB85" s="15"/>
      <c r="AC85" s="54"/>
      <c r="AD85" s="15"/>
      <c r="AE85" s="54"/>
      <c r="AF85" s="15"/>
      <c r="AG85" s="54"/>
      <c r="AH85" s="15"/>
      <c r="AI85" s="54"/>
      <c r="AJ85" s="15"/>
      <c r="AK85" s="54"/>
      <c r="AL85" s="15"/>
      <c r="AM85" s="24"/>
    </row>
    <row r="86" spans="1:40" s="41" customFormat="1">
      <c r="A86" s="41">
        <f t="shared" si="7"/>
        <v>43</v>
      </c>
      <c r="B86" s="53"/>
      <c r="C86" s="54"/>
      <c r="D86" s="15"/>
      <c r="E86" s="54"/>
      <c r="F86" s="15"/>
      <c r="G86" s="54"/>
      <c r="H86" s="15"/>
      <c r="I86" s="54"/>
      <c r="J86" s="15"/>
      <c r="K86" s="54"/>
      <c r="L86" s="15"/>
      <c r="M86" s="54"/>
      <c r="N86" s="15"/>
      <c r="O86" s="54"/>
      <c r="P86" s="15"/>
      <c r="Q86" s="54"/>
      <c r="R86" s="15"/>
      <c r="S86" s="54"/>
      <c r="T86" s="15"/>
      <c r="U86" s="54"/>
      <c r="V86" s="15"/>
      <c r="W86" s="54"/>
      <c r="X86" s="15"/>
      <c r="Y86" s="54"/>
      <c r="Z86" s="15"/>
      <c r="AA86" s="54"/>
      <c r="AB86" s="15"/>
      <c r="AC86" s="54"/>
      <c r="AD86" s="15"/>
      <c r="AE86" s="54"/>
      <c r="AF86" s="15"/>
      <c r="AG86" s="54"/>
      <c r="AH86" s="15"/>
      <c r="AI86" s="54"/>
      <c r="AJ86" s="15"/>
      <c r="AK86" s="54"/>
      <c r="AL86" s="15"/>
      <c r="AM86" s="24"/>
    </row>
    <row r="87" spans="1:40" s="41" customFormat="1">
      <c r="A87" s="41">
        <f t="shared" si="7"/>
        <v>44</v>
      </c>
      <c r="B87" s="53"/>
      <c r="C87" s="54"/>
      <c r="D87" s="15"/>
      <c r="E87" s="54"/>
      <c r="F87" s="15"/>
      <c r="G87" s="54"/>
      <c r="H87" s="15"/>
      <c r="I87" s="54"/>
      <c r="J87" s="15"/>
      <c r="K87" s="54"/>
      <c r="L87" s="15"/>
      <c r="M87" s="54"/>
      <c r="N87" s="15"/>
      <c r="O87" s="54"/>
      <c r="P87" s="15"/>
      <c r="Q87" s="54"/>
      <c r="R87" s="15"/>
      <c r="S87" s="54"/>
      <c r="T87" s="15"/>
      <c r="U87" s="54"/>
      <c r="V87" s="15"/>
      <c r="W87" s="54"/>
      <c r="X87" s="15"/>
      <c r="Y87" s="54"/>
      <c r="Z87" s="15"/>
      <c r="AA87" s="54"/>
      <c r="AB87" s="15"/>
      <c r="AC87" s="54"/>
      <c r="AD87" s="15"/>
      <c r="AE87" s="54"/>
      <c r="AF87" s="15"/>
      <c r="AG87" s="54"/>
      <c r="AH87" s="15"/>
      <c r="AI87" s="54"/>
      <c r="AJ87" s="15"/>
      <c r="AK87" s="54"/>
      <c r="AL87" s="15"/>
      <c r="AM87" s="28"/>
    </row>
    <row r="88" spans="1:40" s="41" customFormat="1">
      <c r="A88" s="41">
        <f t="shared" si="7"/>
        <v>45</v>
      </c>
      <c r="B88" s="53"/>
      <c r="C88" s="54"/>
      <c r="D88" s="15"/>
      <c r="E88" s="54"/>
      <c r="F88" s="15"/>
      <c r="G88" s="54"/>
      <c r="H88" s="15"/>
      <c r="I88" s="54"/>
      <c r="J88" s="15"/>
      <c r="K88" s="54"/>
      <c r="L88" s="15"/>
      <c r="M88" s="54"/>
      <c r="N88" s="15"/>
      <c r="O88" s="54"/>
      <c r="P88" s="15"/>
      <c r="Q88" s="54"/>
      <c r="R88" s="15"/>
      <c r="S88" s="54"/>
      <c r="T88" s="15"/>
      <c r="U88" s="54"/>
      <c r="V88" s="15"/>
      <c r="W88" s="54"/>
      <c r="X88" s="15"/>
      <c r="Y88" s="54"/>
      <c r="Z88" s="15"/>
      <c r="AA88" s="54"/>
      <c r="AB88" s="15"/>
      <c r="AC88" s="54"/>
      <c r="AD88" s="15"/>
      <c r="AE88" s="54"/>
      <c r="AF88" s="15"/>
      <c r="AG88" s="54"/>
      <c r="AH88" s="15"/>
      <c r="AI88" s="54"/>
      <c r="AJ88" s="15"/>
      <c r="AK88" s="54"/>
      <c r="AL88" s="15"/>
      <c r="AM88" s="24"/>
    </row>
    <row r="89" spans="1:40" s="41" customFormat="1">
      <c r="A89" s="41">
        <f t="shared" si="7"/>
        <v>46</v>
      </c>
      <c r="B89" s="53"/>
      <c r="C89" s="54"/>
      <c r="D89" s="15"/>
      <c r="E89" s="54"/>
      <c r="F89" s="15"/>
      <c r="G89" s="54"/>
      <c r="H89" s="15"/>
      <c r="I89" s="54"/>
      <c r="J89" s="15"/>
      <c r="K89" s="54"/>
      <c r="L89" s="15"/>
      <c r="M89" s="54"/>
      <c r="N89" s="15"/>
      <c r="O89" s="54"/>
      <c r="P89" s="15"/>
      <c r="Q89" s="54"/>
      <c r="R89" s="15"/>
      <c r="S89" s="54"/>
      <c r="T89" s="15"/>
      <c r="U89" s="54"/>
      <c r="V89" s="15"/>
      <c r="W89" s="54"/>
      <c r="X89" s="15"/>
      <c r="Y89" s="54"/>
      <c r="Z89" s="15"/>
      <c r="AA89" s="54"/>
      <c r="AB89" s="15"/>
      <c r="AC89" s="54"/>
      <c r="AD89" s="15"/>
      <c r="AE89" s="54"/>
      <c r="AF89" s="15"/>
      <c r="AG89" s="54"/>
      <c r="AH89" s="15"/>
      <c r="AI89" s="54"/>
      <c r="AJ89" s="15"/>
      <c r="AK89" s="54"/>
      <c r="AL89" s="15"/>
      <c r="AM89" s="24"/>
      <c r="AN89" s="76"/>
    </row>
    <row r="90" spans="1:40" s="41" customFormat="1">
      <c r="A90" s="41">
        <f t="shared" si="7"/>
        <v>47</v>
      </c>
      <c r="B90" s="53"/>
      <c r="C90" s="54"/>
      <c r="D90" s="15"/>
      <c r="E90" s="54"/>
      <c r="F90" s="15"/>
      <c r="G90" s="54"/>
      <c r="H90" s="15"/>
      <c r="I90" s="54"/>
      <c r="J90" s="15"/>
      <c r="K90" s="54"/>
      <c r="L90" s="15"/>
      <c r="M90" s="54"/>
      <c r="N90" s="15"/>
      <c r="O90" s="54"/>
      <c r="P90" s="15"/>
      <c r="Q90" s="54"/>
      <c r="R90" s="15"/>
      <c r="S90" s="54"/>
      <c r="T90" s="15"/>
      <c r="U90" s="54"/>
      <c r="V90" s="15"/>
      <c r="W90" s="54"/>
      <c r="X90" s="15"/>
      <c r="Y90" s="54"/>
      <c r="Z90" s="15"/>
      <c r="AA90" s="54"/>
      <c r="AB90" s="15"/>
      <c r="AC90" s="54"/>
      <c r="AD90" s="15"/>
      <c r="AE90" s="54"/>
      <c r="AF90" s="15"/>
      <c r="AG90" s="54"/>
      <c r="AH90" s="15"/>
      <c r="AI90" s="54"/>
      <c r="AJ90" s="15"/>
      <c r="AK90" s="54"/>
      <c r="AL90" s="15"/>
      <c r="AM90" s="24"/>
      <c r="AN90" s="76"/>
    </row>
    <row r="91" spans="1:40" s="41" customFormat="1">
      <c r="A91" s="41">
        <f t="shared" si="7"/>
        <v>48</v>
      </c>
      <c r="B91" s="53"/>
      <c r="C91" s="54"/>
      <c r="D91" s="15"/>
      <c r="E91" s="54"/>
      <c r="F91" s="15"/>
      <c r="G91" s="54"/>
      <c r="H91" s="15"/>
      <c r="I91" s="54"/>
      <c r="J91" s="15"/>
      <c r="K91" s="54"/>
      <c r="L91" s="15"/>
      <c r="M91" s="54"/>
      <c r="N91" s="15"/>
      <c r="O91" s="54"/>
      <c r="P91" s="15"/>
      <c r="Q91" s="54"/>
      <c r="R91" s="15"/>
      <c r="S91" s="54"/>
      <c r="T91" s="15"/>
      <c r="U91" s="54"/>
      <c r="V91" s="15"/>
      <c r="W91" s="54"/>
      <c r="X91" s="15"/>
      <c r="Y91" s="54"/>
      <c r="Z91" s="15"/>
      <c r="AA91" s="54"/>
      <c r="AB91" s="15"/>
      <c r="AC91" s="54"/>
      <c r="AD91" s="15"/>
      <c r="AE91" s="54"/>
      <c r="AF91" s="15"/>
      <c r="AG91" s="54"/>
      <c r="AH91" s="15"/>
      <c r="AI91" s="54"/>
      <c r="AJ91" s="15"/>
      <c r="AK91" s="54"/>
      <c r="AL91" s="15"/>
      <c r="AM91" s="28"/>
    </row>
    <row r="92" spans="1:40" s="41" customFormat="1">
      <c r="A92" s="41">
        <f t="shared" si="7"/>
        <v>49</v>
      </c>
      <c r="B92" s="53"/>
      <c r="C92" s="54"/>
      <c r="D92" s="15"/>
      <c r="E92" s="54"/>
      <c r="F92" s="15"/>
      <c r="G92" s="54"/>
      <c r="H92" s="15"/>
      <c r="I92" s="54"/>
      <c r="J92" s="15"/>
      <c r="K92" s="54"/>
      <c r="L92" s="15"/>
      <c r="M92" s="54"/>
      <c r="N92" s="15"/>
      <c r="O92" s="54"/>
      <c r="P92" s="15"/>
      <c r="Q92" s="54"/>
      <c r="R92" s="15"/>
      <c r="S92" s="54"/>
      <c r="T92" s="15"/>
      <c r="U92" s="54"/>
      <c r="V92" s="15"/>
      <c r="W92" s="54"/>
      <c r="X92" s="15"/>
      <c r="Y92" s="54"/>
      <c r="Z92" s="15"/>
      <c r="AA92" s="54"/>
      <c r="AB92" s="15"/>
      <c r="AC92" s="54"/>
      <c r="AD92" s="15"/>
      <c r="AE92" s="54"/>
      <c r="AF92" s="15"/>
      <c r="AG92" s="54"/>
      <c r="AH92" s="15"/>
      <c r="AI92" s="54"/>
      <c r="AJ92" s="15"/>
      <c r="AK92" s="54"/>
      <c r="AL92" s="15"/>
      <c r="AM92" s="24"/>
    </row>
    <row r="93" spans="1:40" s="41" customFormat="1">
      <c r="A93" s="41">
        <f t="shared" si="7"/>
        <v>50</v>
      </c>
      <c r="B93" s="53"/>
      <c r="C93" s="54"/>
      <c r="D93" s="15"/>
      <c r="E93" s="54"/>
      <c r="F93" s="15"/>
      <c r="G93" s="54"/>
      <c r="H93" s="15"/>
      <c r="I93" s="54"/>
      <c r="J93" s="15"/>
      <c r="K93" s="54"/>
      <c r="L93" s="15"/>
      <c r="M93" s="54"/>
      <c r="N93" s="15"/>
      <c r="O93" s="54"/>
      <c r="P93" s="15"/>
      <c r="Q93" s="54"/>
      <c r="R93" s="15"/>
      <c r="S93" s="54"/>
      <c r="T93" s="15"/>
      <c r="U93" s="54"/>
      <c r="V93" s="15"/>
      <c r="W93" s="54"/>
      <c r="X93" s="15"/>
      <c r="Y93" s="54"/>
      <c r="Z93" s="15"/>
      <c r="AA93" s="54"/>
      <c r="AB93" s="15"/>
      <c r="AC93" s="54"/>
      <c r="AD93" s="15"/>
      <c r="AE93" s="54"/>
      <c r="AF93" s="15"/>
      <c r="AG93" s="54"/>
      <c r="AH93" s="15"/>
      <c r="AI93" s="54"/>
      <c r="AJ93" s="15"/>
      <c r="AK93" s="54"/>
      <c r="AL93" s="15"/>
      <c r="AM93" s="28"/>
    </row>
    <row r="94" spans="1:40" s="41" customFormat="1">
      <c r="A94" s="41">
        <f t="shared" si="7"/>
        <v>51</v>
      </c>
      <c r="B94" s="53"/>
      <c r="C94" s="54"/>
      <c r="D94" s="15"/>
      <c r="E94" s="54"/>
      <c r="F94" s="15"/>
      <c r="G94" s="54"/>
      <c r="H94" s="15"/>
      <c r="I94" s="54"/>
      <c r="J94" s="15"/>
      <c r="K94" s="54"/>
      <c r="L94" s="15"/>
      <c r="M94" s="54"/>
      <c r="N94" s="15"/>
      <c r="O94" s="54"/>
      <c r="P94" s="15"/>
      <c r="Q94" s="54"/>
      <c r="R94" s="15"/>
      <c r="S94" s="54"/>
      <c r="T94" s="15"/>
      <c r="U94" s="54"/>
      <c r="V94" s="15"/>
      <c r="W94" s="54"/>
      <c r="X94" s="15"/>
      <c r="Y94" s="54"/>
      <c r="Z94" s="15"/>
      <c r="AA94" s="54"/>
      <c r="AB94" s="15"/>
      <c r="AC94" s="54"/>
      <c r="AD94" s="15"/>
      <c r="AE94" s="54"/>
      <c r="AF94" s="15"/>
      <c r="AG94" s="54"/>
      <c r="AH94" s="15"/>
      <c r="AI94" s="54"/>
      <c r="AJ94" s="15"/>
      <c r="AK94" s="54"/>
      <c r="AL94" s="15"/>
      <c r="AM94" s="28"/>
    </row>
    <row r="95" spans="1:40" s="41" customFormat="1">
      <c r="A95" s="41">
        <f t="shared" si="7"/>
        <v>52</v>
      </c>
      <c r="B95" s="53"/>
      <c r="C95" s="54"/>
      <c r="D95" s="15"/>
      <c r="E95" s="54"/>
      <c r="F95" s="15"/>
      <c r="G95" s="54"/>
      <c r="H95" s="15"/>
      <c r="I95" s="54"/>
      <c r="J95" s="15"/>
      <c r="K95" s="54"/>
      <c r="L95" s="15"/>
      <c r="M95" s="54"/>
      <c r="N95" s="15"/>
      <c r="O95" s="54"/>
      <c r="P95" s="15"/>
      <c r="Q95" s="54"/>
      <c r="R95" s="15"/>
      <c r="S95" s="54"/>
      <c r="T95" s="15"/>
      <c r="U95" s="54"/>
      <c r="V95" s="15"/>
      <c r="W95" s="54"/>
      <c r="X95" s="15"/>
      <c r="Y95" s="54"/>
      <c r="Z95" s="15"/>
      <c r="AA95" s="54"/>
      <c r="AB95" s="15"/>
      <c r="AC95" s="54"/>
      <c r="AD95" s="15"/>
      <c r="AE95" s="54"/>
      <c r="AF95" s="15"/>
      <c r="AG95" s="54"/>
      <c r="AH95" s="15"/>
      <c r="AI95" s="54"/>
      <c r="AJ95" s="15"/>
      <c r="AK95" s="54"/>
      <c r="AL95" s="15"/>
      <c r="AM95" s="24"/>
    </row>
    <row r="96" spans="1:40" s="41" customFormat="1">
      <c r="A96" s="41">
        <f t="shared" si="7"/>
        <v>53</v>
      </c>
      <c r="B96" s="53"/>
      <c r="C96" s="54"/>
      <c r="D96" s="15"/>
      <c r="E96" s="54"/>
      <c r="F96" s="15"/>
      <c r="G96" s="54"/>
      <c r="H96" s="15"/>
      <c r="I96" s="54"/>
      <c r="J96" s="15"/>
      <c r="K96" s="54"/>
      <c r="L96" s="15"/>
      <c r="M96" s="54"/>
      <c r="N96" s="15"/>
      <c r="O96" s="54"/>
      <c r="P96" s="15"/>
      <c r="Q96" s="54"/>
      <c r="R96" s="15"/>
      <c r="S96" s="54"/>
      <c r="T96" s="15"/>
      <c r="U96" s="54"/>
      <c r="V96" s="15"/>
      <c r="W96" s="54"/>
      <c r="X96" s="15"/>
      <c r="Y96" s="54"/>
      <c r="Z96" s="15"/>
      <c r="AA96" s="54"/>
      <c r="AB96" s="15"/>
      <c r="AC96" s="54"/>
      <c r="AD96" s="15"/>
      <c r="AE96" s="54"/>
      <c r="AF96" s="15"/>
      <c r="AG96" s="54"/>
      <c r="AH96" s="15"/>
      <c r="AI96" s="54"/>
      <c r="AJ96" s="15"/>
      <c r="AK96" s="54"/>
      <c r="AL96" s="15"/>
      <c r="AM96" s="24"/>
    </row>
    <row r="97" spans="1:40" s="41" customFormat="1">
      <c r="A97" s="41">
        <f t="shared" si="7"/>
        <v>54</v>
      </c>
      <c r="B97" s="53"/>
      <c r="C97" s="54"/>
      <c r="D97" s="15"/>
      <c r="E97" s="54"/>
      <c r="F97" s="15"/>
      <c r="G97" s="54"/>
      <c r="H97" s="15"/>
      <c r="I97" s="54"/>
      <c r="J97" s="15"/>
      <c r="K97" s="54"/>
      <c r="L97" s="15"/>
      <c r="M97" s="54"/>
      <c r="N97" s="15"/>
      <c r="O97" s="54"/>
      <c r="P97" s="15"/>
      <c r="Q97" s="54"/>
      <c r="R97" s="15"/>
      <c r="S97" s="54"/>
      <c r="T97" s="15"/>
      <c r="U97" s="54"/>
      <c r="V97" s="15"/>
      <c r="W97" s="54"/>
      <c r="X97" s="15"/>
      <c r="Y97" s="54"/>
      <c r="Z97" s="15"/>
      <c r="AA97" s="54"/>
      <c r="AB97" s="15"/>
      <c r="AC97" s="54"/>
      <c r="AD97" s="15"/>
      <c r="AE97" s="54"/>
      <c r="AF97" s="15"/>
      <c r="AG97" s="54"/>
      <c r="AH97" s="15"/>
      <c r="AI97" s="54"/>
      <c r="AJ97" s="15"/>
      <c r="AK97" s="54"/>
      <c r="AL97" s="15"/>
      <c r="AM97" s="24"/>
    </row>
    <row r="98" spans="1:40" s="41" customFormat="1">
      <c r="A98" s="41">
        <f t="shared" si="7"/>
        <v>55</v>
      </c>
      <c r="B98" s="53"/>
      <c r="C98" s="54"/>
      <c r="D98" s="15"/>
      <c r="E98" s="54"/>
      <c r="F98" s="15"/>
      <c r="G98" s="54"/>
      <c r="H98" s="15"/>
      <c r="I98" s="54"/>
      <c r="J98" s="15"/>
      <c r="K98" s="54"/>
      <c r="L98" s="15"/>
      <c r="M98" s="54"/>
      <c r="N98" s="15"/>
      <c r="O98" s="54"/>
      <c r="P98" s="15"/>
      <c r="Q98" s="54"/>
      <c r="R98" s="15"/>
      <c r="S98" s="54"/>
      <c r="T98" s="15"/>
      <c r="U98" s="54"/>
      <c r="V98" s="15"/>
      <c r="W98" s="54"/>
      <c r="X98" s="15"/>
      <c r="Y98" s="54"/>
      <c r="Z98" s="15"/>
      <c r="AA98" s="54"/>
      <c r="AB98" s="15"/>
      <c r="AC98" s="54"/>
      <c r="AD98" s="15"/>
      <c r="AE98" s="54"/>
      <c r="AF98" s="15"/>
      <c r="AG98" s="54"/>
      <c r="AH98" s="15"/>
      <c r="AI98" s="54"/>
      <c r="AJ98" s="15"/>
      <c r="AK98" s="54"/>
      <c r="AL98" s="15"/>
      <c r="AM98" s="24"/>
      <c r="AN98"/>
    </row>
    <row r="99" spans="1:40" s="41" customFormat="1">
      <c r="A99" s="41">
        <f t="shared" si="7"/>
        <v>56</v>
      </c>
      <c r="B99" s="53"/>
      <c r="C99" s="54"/>
      <c r="D99" s="15"/>
      <c r="E99" s="54"/>
      <c r="F99" s="15"/>
      <c r="G99" s="54"/>
      <c r="H99" s="15"/>
      <c r="I99" s="54"/>
      <c r="J99" s="15"/>
      <c r="K99" s="54"/>
      <c r="L99" s="15"/>
      <c r="M99" s="54"/>
      <c r="N99" s="15"/>
      <c r="O99" s="54"/>
      <c r="P99" s="15"/>
      <c r="Q99" s="54"/>
      <c r="R99" s="15"/>
      <c r="S99" s="54"/>
      <c r="T99" s="15"/>
      <c r="U99" s="54"/>
      <c r="V99" s="15"/>
      <c r="W99" s="54"/>
      <c r="X99" s="15"/>
      <c r="Y99" s="54"/>
      <c r="Z99" s="15"/>
      <c r="AA99" s="54"/>
      <c r="AB99" s="15"/>
      <c r="AC99" s="54"/>
      <c r="AD99" s="15"/>
      <c r="AE99" s="54"/>
      <c r="AF99" s="15"/>
      <c r="AG99" s="54"/>
      <c r="AH99" s="15"/>
      <c r="AI99" s="54"/>
      <c r="AJ99" s="15"/>
      <c r="AK99" s="54"/>
      <c r="AL99" s="15"/>
      <c r="AM99" s="24"/>
      <c r="AN99"/>
    </row>
    <row r="100" spans="1:40" s="41" customFormat="1">
      <c r="A100" s="41">
        <f t="shared" si="7"/>
        <v>57</v>
      </c>
      <c r="B100" s="53"/>
      <c r="C100" s="54"/>
      <c r="D100" s="15"/>
      <c r="E100" s="54"/>
      <c r="F100" s="15"/>
      <c r="G100" s="54"/>
      <c r="H100" s="15"/>
      <c r="I100" s="54"/>
      <c r="J100" s="15"/>
      <c r="K100" s="54"/>
      <c r="L100" s="15"/>
      <c r="M100" s="54"/>
      <c r="N100" s="15"/>
      <c r="O100" s="54"/>
      <c r="P100" s="15"/>
      <c r="Q100" s="54"/>
      <c r="R100" s="15"/>
      <c r="S100" s="54"/>
      <c r="T100" s="15"/>
      <c r="U100" s="54"/>
      <c r="V100" s="15"/>
      <c r="W100" s="54"/>
      <c r="X100" s="15"/>
      <c r="Y100" s="54"/>
      <c r="Z100" s="15"/>
      <c r="AA100" s="54"/>
      <c r="AB100" s="15"/>
      <c r="AC100" s="54"/>
      <c r="AD100" s="15"/>
      <c r="AE100" s="54"/>
      <c r="AF100" s="15"/>
      <c r="AG100" s="54"/>
      <c r="AH100" s="15"/>
      <c r="AI100" s="54"/>
      <c r="AJ100" s="15"/>
      <c r="AK100" s="54"/>
      <c r="AL100" s="15"/>
      <c r="AM100" s="24"/>
      <c r="AN100"/>
    </row>
    <row r="101" spans="1:40" s="41" customFormat="1">
      <c r="A101" s="41">
        <f t="shared" si="7"/>
        <v>58</v>
      </c>
      <c r="B101" s="53"/>
      <c r="C101" s="54"/>
      <c r="D101" s="15"/>
      <c r="E101" s="54"/>
      <c r="F101" s="15"/>
      <c r="G101" s="54"/>
      <c r="H101" s="15"/>
      <c r="I101" s="54"/>
      <c r="J101" s="15"/>
      <c r="K101" s="54"/>
      <c r="L101" s="15"/>
      <c r="M101" s="54"/>
      <c r="N101" s="15"/>
      <c r="O101" s="54"/>
      <c r="P101" s="15"/>
      <c r="Q101" s="54"/>
      <c r="R101" s="15"/>
      <c r="S101" s="54"/>
      <c r="T101" s="15"/>
      <c r="U101" s="54"/>
      <c r="V101" s="15"/>
      <c r="W101" s="54"/>
      <c r="X101" s="15"/>
      <c r="Y101" s="54"/>
      <c r="Z101" s="15"/>
      <c r="AA101" s="54"/>
      <c r="AB101" s="15"/>
      <c r="AC101" s="54"/>
      <c r="AD101" s="15"/>
      <c r="AE101" s="54"/>
      <c r="AF101" s="15"/>
      <c r="AG101" s="54"/>
      <c r="AH101" s="15"/>
      <c r="AI101" s="54"/>
      <c r="AJ101" s="15"/>
      <c r="AK101" s="54"/>
      <c r="AL101" s="15"/>
      <c r="AM101" s="24"/>
      <c r="AN101"/>
    </row>
    <row r="102" spans="1:40" s="41" customFormat="1">
      <c r="A102" s="41">
        <f t="shared" si="7"/>
        <v>59</v>
      </c>
      <c r="B102" s="53"/>
      <c r="C102" s="54"/>
      <c r="D102" s="15"/>
      <c r="E102" s="54"/>
      <c r="F102" s="15"/>
      <c r="G102" s="54"/>
      <c r="H102" s="15"/>
      <c r="I102" s="54"/>
      <c r="J102" s="15"/>
      <c r="K102" s="54"/>
      <c r="L102" s="15"/>
      <c r="M102" s="54"/>
      <c r="N102" s="15"/>
      <c r="O102" s="54"/>
      <c r="P102" s="15"/>
      <c r="Q102" s="54"/>
      <c r="R102" s="15"/>
      <c r="S102" s="54"/>
      <c r="T102" s="15"/>
      <c r="U102" s="54"/>
      <c r="V102" s="15"/>
      <c r="W102" s="54"/>
      <c r="X102" s="15"/>
      <c r="Y102" s="54"/>
      <c r="Z102" s="15"/>
      <c r="AA102" s="54"/>
      <c r="AB102" s="15"/>
      <c r="AC102" s="54"/>
      <c r="AD102" s="15"/>
      <c r="AE102" s="54"/>
      <c r="AF102" s="15"/>
      <c r="AG102" s="54"/>
      <c r="AH102" s="15"/>
      <c r="AI102" s="54"/>
      <c r="AJ102" s="15"/>
      <c r="AK102" s="54"/>
      <c r="AL102" s="15"/>
      <c r="AM102" s="24"/>
      <c r="AN102"/>
    </row>
    <row r="103" spans="1:40" s="41" customFormat="1">
      <c r="A103" s="41">
        <f t="shared" si="7"/>
        <v>60</v>
      </c>
      <c r="B103" s="53"/>
      <c r="C103" s="54"/>
      <c r="D103" s="15"/>
      <c r="E103" s="54"/>
      <c r="F103" s="15"/>
      <c r="G103" s="54"/>
      <c r="H103" s="15"/>
      <c r="I103" s="54"/>
      <c r="J103" s="15"/>
      <c r="K103" s="54"/>
      <c r="L103" s="15"/>
      <c r="M103" s="54"/>
      <c r="N103" s="15"/>
      <c r="O103" s="54"/>
      <c r="P103" s="15"/>
      <c r="Q103" s="54"/>
      <c r="R103" s="15"/>
      <c r="S103" s="54"/>
      <c r="T103" s="15"/>
      <c r="U103" s="54"/>
      <c r="V103" s="15"/>
      <c r="W103" s="54"/>
      <c r="X103" s="15"/>
      <c r="Y103" s="54"/>
      <c r="Z103" s="15"/>
      <c r="AA103" s="54"/>
      <c r="AB103" s="15"/>
      <c r="AC103" s="54"/>
      <c r="AD103" s="15"/>
      <c r="AE103" s="54"/>
      <c r="AF103" s="15"/>
      <c r="AG103" s="54"/>
      <c r="AH103" s="15"/>
      <c r="AI103" s="54"/>
      <c r="AJ103" s="15"/>
      <c r="AK103" s="54"/>
      <c r="AL103" s="15"/>
      <c r="AM103" s="24"/>
      <c r="AN103"/>
    </row>
    <row r="104" spans="1:40" s="41" customFormat="1"/>
    <row r="105" spans="1:40" s="41" customFormat="1"/>
    <row r="106" spans="1:40" s="41" customFormat="1"/>
    <row r="107" spans="1:40" s="41" customFormat="1"/>
    <row r="108" spans="1:40" s="41" customFormat="1"/>
    <row r="109" spans="1:40" s="41" customFormat="1"/>
    <row r="110" spans="1:40" s="41" customFormat="1"/>
    <row r="111" spans="1:40" s="41" customFormat="1"/>
    <row r="112" spans="1:40" s="41" customFormat="1"/>
  </sheetData>
  <mergeCells count="18">
    <mergeCell ref="AI42:AJ42"/>
    <mergeCell ref="AK42:AL42"/>
    <mergeCell ref="AA42:AB42"/>
    <mergeCell ref="AC42:AD42"/>
    <mergeCell ref="AE42:AF42"/>
    <mergeCell ref="AG42:AH42"/>
    <mergeCell ref="Y42:Z42"/>
    <mergeCell ref="K42:L42"/>
    <mergeCell ref="M42:N42"/>
    <mergeCell ref="O42:P42"/>
    <mergeCell ref="Q42:R42"/>
    <mergeCell ref="S42:T42"/>
    <mergeCell ref="U42:V42"/>
    <mergeCell ref="C42:D42"/>
    <mergeCell ref="E42:F42"/>
    <mergeCell ref="G42:H42"/>
    <mergeCell ref="I42:J42"/>
    <mergeCell ref="W42:X42"/>
  </mergeCells>
  <phoneticPr fontId="4" type="noConversion"/>
  <pageMargins left="0.75" right="0.75" top="1" bottom="1" header="0" footer="0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21"/>
  <dimension ref="A1:BO240"/>
  <sheetViews>
    <sheetView workbookViewId="0"/>
  </sheetViews>
  <sheetFormatPr baseColWidth="10" defaultColWidth="11.5703125" defaultRowHeight="12" customHeight="1"/>
  <cols>
    <col min="1" max="1" width="5" customWidth="1"/>
    <col min="3" max="3" width="6" customWidth="1"/>
    <col min="4" max="4" width="5.42578125" customWidth="1"/>
    <col min="5" max="5" width="3.42578125" customWidth="1"/>
    <col min="6" max="6" width="4.28515625" customWidth="1"/>
    <col min="7" max="7" width="4.42578125" customWidth="1"/>
    <col min="8" max="8" width="3.42578125" customWidth="1"/>
    <col min="9" max="9" width="5.28515625" customWidth="1"/>
    <col min="10" max="11" width="3.85546875" customWidth="1"/>
    <col min="12" max="12" width="5.28515625" customWidth="1"/>
    <col min="13" max="14" width="3.42578125" customWidth="1"/>
    <col min="15" max="15" width="4.7109375" hidden="1" customWidth="1"/>
    <col min="16" max="17" width="3.42578125" hidden="1" customWidth="1"/>
    <col min="18" max="18" width="5.140625" customWidth="1"/>
    <col min="19" max="20" width="3.42578125" customWidth="1"/>
    <col min="21" max="21" width="5.28515625" customWidth="1"/>
    <col min="22" max="23" width="3.85546875" customWidth="1"/>
    <col min="24" max="24" width="4.7109375" customWidth="1"/>
    <col min="25" max="26" width="3.42578125" customWidth="1"/>
    <col min="27" max="27" width="4.42578125" customWidth="1"/>
    <col min="28" max="32" width="3.42578125" customWidth="1"/>
    <col min="33" max="33" width="4" customWidth="1"/>
    <col min="34" max="34" width="3.7109375" customWidth="1"/>
    <col min="35" max="35" width="3.42578125" customWidth="1"/>
    <col min="36" max="36" width="5" customWidth="1"/>
    <col min="37" max="38" width="3.42578125" customWidth="1"/>
    <col min="39" max="39" width="4.42578125" hidden="1" customWidth="1"/>
    <col min="40" max="44" width="3.42578125" hidden="1" customWidth="1"/>
    <col min="45" max="47" width="3.42578125" customWidth="1"/>
    <col min="48" max="48" width="5" hidden="1" customWidth="1"/>
    <col min="49" max="50" width="3.42578125" hidden="1" customWidth="1"/>
    <col min="51" max="51" width="3.85546875" customWidth="1"/>
    <col min="52" max="52" width="3.42578125" customWidth="1"/>
    <col min="53" max="53" width="4" customWidth="1"/>
    <col min="54" max="58" width="3.42578125" hidden="1" customWidth="1"/>
    <col min="59" max="59" width="4.140625" hidden="1" customWidth="1"/>
    <col min="60" max="60" width="11.42578125" style="24" customWidth="1"/>
    <col min="61" max="66" width="6.140625" customWidth="1"/>
  </cols>
  <sheetData>
    <row r="1" spans="1:62" ht="12" customHeight="1">
      <c r="A1" s="5" t="s">
        <v>74</v>
      </c>
      <c r="B1" s="52"/>
    </row>
    <row r="2" spans="1:62" ht="12" customHeight="1">
      <c r="A2" t="s">
        <v>10</v>
      </c>
      <c r="R2" s="30"/>
    </row>
    <row r="3" spans="1:62" ht="12" customHeight="1" thickBot="1">
      <c r="A3">
        <f>+GENERAL!B6</f>
        <v>12</v>
      </c>
      <c r="C3" s="41">
        <f>SUM(C5:C10)</f>
        <v>-600000000</v>
      </c>
      <c r="R3" s="30"/>
    </row>
    <row r="4" spans="1:62" ht="12" customHeight="1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BJ4" s="101"/>
    </row>
    <row r="5" spans="1:62" ht="12" customHeight="1" thickBot="1">
      <c r="A5" s="150">
        <v>1</v>
      </c>
      <c r="B5" s="23" t="s">
        <v>35</v>
      </c>
      <c r="C5" s="44">
        <f>+AY$40</f>
        <v>-100000000</v>
      </c>
      <c r="D5" s="48">
        <f>+AY$41</f>
        <v>1</v>
      </c>
      <c r="E5" s="45">
        <f>+AZ$40</f>
        <v>0</v>
      </c>
      <c r="F5" s="18">
        <f>+AY$26</f>
        <v>0</v>
      </c>
      <c r="G5">
        <f t="shared" ref="G5:G23" si="0">IF(E5&lt;A$3/2,-1,1)*800+C5+D5/1000</f>
        <v>-100000799.999</v>
      </c>
      <c r="H5" s="30"/>
      <c r="Z5" s="126"/>
      <c r="BJ5" s="101"/>
    </row>
    <row r="6" spans="1:62" ht="12" customHeight="1" thickBot="1">
      <c r="A6" s="150">
        <v>2</v>
      </c>
      <c r="B6" s="23" t="s">
        <v>26</v>
      </c>
      <c r="C6" s="44">
        <f>+AA$40</f>
        <v>-100000000</v>
      </c>
      <c r="D6" s="48">
        <f>+AA$41</f>
        <v>1</v>
      </c>
      <c r="E6" s="45">
        <f>+AB$40</f>
        <v>0</v>
      </c>
      <c r="F6" s="18">
        <f>+AA$26</f>
        <v>0</v>
      </c>
      <c r="G6">
        <f t="shared" si="0"/>
        <v>-100000799.999</v>
      </c>
      <c r="H6" s="30"/>
      <c r="Z6" s="126"/>
      <c r="BJ6" s="101"/>
    </row>
    <row r="7" spans="1:62" ht="12" customHeight="1" thickBot="1">
      <c r="A7" s="150">
        <v>3</v>
      </c>
      <c r="B7" s="23" t="s">
        <v>4</v>
      </c>
      <c r="C7" s="44">
        <f>+AG$40</f>
        <v>-100000000</v>
      </c>
      <c r="D7" s="48">
        <f>+AG$41</f>
        <v>1</v>
      </c>
      <c r="E7" s="45">
        <f>+AH$40</f>
        <v>0</v>
      </c>
      <c r="F7" s="18">
        <f>+AG$26</f>
        <v>0</v>
      </c>
      <c r="G7">
        <f t="shared" si="0"/>
        <v>-100000799.999</v>
      </c>
      <c r="H7" s="30"/>
      <c r="Z7" s="126"/>
      <c r="BJ7" s="101"/>
    </row>
    <row r="8" spans="1:62" ht="12" customHeight="1" thickBot="1">
      <c r="A8" s="150">
        <v>4</v>
      </c>
      <c r="B8" s="23" t="s">
        <v>1</v>
      </c>
      <c r="C8" s="44">
        <f>+I$40</f>
        <v>-100000000</v>
      </c>
      <c r="D8" s="48">
        <f>+I$41</f>
        <v>1</v>
      </c>
      <c r="E8" s="45">
        <f>+J$40</f>
        <v>0</v>
      </c>
      <c r="F8" s="18">
        <f>+I$26</f>
        <v>0</v>
      </c>
      <c r="G8">
        <f t="shared" si="0"/>
        <v>-100000799.999</v>
      </c>
      <c r="H8" s="30"/>
      <c r="Z8" s="126"/>
      <c r="BJ8" s="101"/>
    </row>
    <row r="9" spans="1:62" ht="12" customHeight="1" thickBot="1">
      <c r="A9" s="150">
        <v>5</v>
      </c>
      <c r="B9" s="23" t="s">
        <v>9</v>
      </c>
      <c r="C9" s="44">
        <f>+U$40</f>
        <v>-100000000</v>
      </c>
      <c r="D9" s="48">
        <f>+U$41</f>
        <v>1</v>
      </c>
      <c r="E9" s="45">
        <f>+V$40</f>
        <v>0</v>
      </c>
      <c r="F9" s="18">
        <f>+U$26</f>
        <v>0</v>
      </c>
      <c r="G9">
        <f t="shared" si="0"/>
        <v>-100000799.999</v>
      </c>
      <c r="H9" s="30"/>
      <c r="Z9" s="126"/>
    </row>
    <row r="10" spans="1:62" ht="12" customHeight="1" thickBot="1">
      <c r="A10" s="150">
        <v>6</v>
      </c>
      <c r="B10" s="23" t="s">
        <v>6</v>
      </c>
      <c r="C10" s="44">
        <f>+R$40</f>
        <v>-100000000</v>
      </c>
      <c r="D10" s="48">
        <f>+R$41</f>
        <v>1</v>
      </c>
      <c r="E10" s="45">
        <f>+S$40</f>
        <v>0</v>
      </c>
      <c r="F10" s="18">
        <f>+R$26</f>
        <v>0</v>
      </c>
      <c r="G10">
        <f t="shared" si="0"/>
        <v>-100000799.999</v>
      </c>
      <c r="H10" s="30"/>
      <c r="Z10" s="126"/>
    </row>
    <row r="11" spans="1:62" ht="12" hidden="1" customHeight="1" thickBot="1">
      <c r="A11" s="150">
        <v>7</v>
      </c>
      <c r="B11" s="23" t="s">
        <v>43</v>
      </c>
      <c r="C11" s="44">
        <f>+X$40</f>
        <v>-100000000</v>
      </c>
      <c r="D11" s="48">
        <f>+X$41</f>
        <v>1</v>
      </c>
      <c r="E11" s="45">
        <f>+Y$40</f>
        <v>0</v>
      </c>
      <c r="F11" s="18">
        <f>+X$26</f>
        <v>0</v>
      </c>
      <c r="G11">
        <f t="shared" si="0"/>
        <v>-100000799.999</v>
      </c>
      <c r="H11" s="30"/>
      <c r="Z11" s="126" t="s">
        <v>69</v>
      </c>
    </row>
    <row r="12" spans="1:62" ht="12" hidden="1" customHeight="1" thickBot="1">
      <c r="A12" s="150">
        <v>8</v>
      </c>
      <c r="B12" s="23" t="s">
        <v>28</v>
      </c>
      <c r="C12" s="44">
        <f>+L$40</f>
        <v>-100000000</v>
      </c>
      <c r="D12" s="48">
        <f>+L$41</f>
        <v>1</v>
      </c>
      <c r="E12" s="45">
        <f>+M$40</f>
        <v>0</v>
      </c>
      <c r="F12" s="18">
        <f>+L$26</f>
        <v>0</v>
      </c>
      <c r="G12">
        <f t="shared" si="0"/>
        <v>-100000799.999</v>
      </c>
      <c r="H12" s="30"/>
    </row>
    <row r="13" spans="1:62" ht="12" hidden="1" customHeight="1" thickBot="1">
      <c r="A13" s="150">
        <v>9</v>
      </c>
      <c r="B13" s="23" t="s">
        <v>65</v>
      </c>
      <c r="C13" s="44">
        <f>+AV$40</f>
        <v>-100000000</v>
      </c>
      <c r="D13" s="48">
        <f>+AV$41</f>
        <v>1</v>
      </c>
      <c r="E13" s="45">
        <f>+AW$40</f>
        <v>0</v>
      </c>
      <c r="F13" s="18">
        <f>+AV$26</f>
        <v>0</v>
      </c>
      <c r="G13">
        <f t="shared" si="0"/>
        <v>-100000799.999</v>
      </c>
      <c r="H13" s="30"/>
    </row>
    <row r="14" spans="1:62" ht="12" hidden="1" customHeight="1" thickBot="1">
      <c r="A14" s="150">
        <v>10</v>
      </c>
      <c r="B14" s="23" t="s">
        <v>5</v>
      </c>
      <c r="C14" s="44">
        <f>+AD$40</f>
        <v>-100000000</v>
      </c>
      <c r="D14" s="48">
        <f>+AD$41</f>
        <v>1</v>
      </c>
      <c r="E14" s="45">
        <f>+AE$40</f>
        <v>0</v>
      </c>
      <c r="F14" s="18">
        <f>+AD$26</f>
        <v>0</v>
      </c>
      <c r="G14">
        <f t="shared" si="0"/>
        <v>-100000799.999</v>
      </c>
      <c r="H14" s="30"/>
    </row>
    <row r="15" spans="1:62" ht="12" hidden="1" customHeight="1" thickBot="1">
      <c r="A15" s="150">
        <v>11</v>
      </c>
      <c r="B15" s="23" t="s">
        <v>61</v>
      </c>
      <c r="C15" s="44">
        <f>+BE$40</f>
        <v>-100000000</v>
      </c>
      <c r="D15" s="48">
        <f>+BE$41</f>
        <v>1</v>
      </c>
      <c r="E15" s="45">
        <f>+BF$40</f>
        <v>0</v>
      </c>
      <c r="F15" s="18">
        <f>+BE$26</f>
        <v>0</v>
      </c>
      <c r="G15">
        <f t="shared" si="0"/>
        <v>-100000799.999</v>
      </c>
      <c r="AE15" s="43"/>
      <c r="AQ15" s="73"/>
    </row>
    <row r="16" spans="1:62" ht="12" hidden="1" customHeight="1" thickBot="1">
      <c r="A16" s="150">
        <v>12</v>
      </c>
      <c r="B16" s="23" t="s">
        <v>64</v>
      </c>
      <c r="C16" s="44">
        <f>+O$40</f>
        <v>-100000000</v>
      </c>
      <c r="D16" s="48">
        <f>+O$41</f>
        <v>1</v>
      </c>
      <c r="E16" s="45">
        <f>+P$40</f>
        <v>0</v>
      </c>
      <c r="F16" s="18">
        <f>+O$26</f>
        <v>0</v>
      </c>
      <c r="G16">
        <f t="shared" si="0"/>
        <v>-100000799.999</v>
      </c>
    </row>
    <row r="17" spans="1:58" ht="12" hidden="1" customHeight="1" thickBot="1">
      <c r="A17" s="150">
        <v>13</v>
      </c>
      <c r="B17" s="23" t="s">
        <v>62</v>
      </c>
      <c r="C17" s="44">
        <f>+AS$40</f>
        <v>-100000000</v>
      </c>
      <c r="D17" s="48">
        <f>+AS$41</f>
        <v>1</v>
      </c>
      <c r="E17" s="45">
        <f>+AT$40</f>
        <v>0</v>
      </c>
      <c r="F17" s="18">
        <f>+AS$26</f>
        <v>0</v>
      </c>
      <c r="G17">
        <f t="shared" si="0"/>
        <v>-100000799.999</v>
      </c>
    </row>
    <row r="18" spans="1:58" ht="12" hidden="1" customHeight="1" thickBot="1">
      <c r="A18" s="150">
        <v>14</v>
      </c>
      <c r="B18" s="23" t="s">
        <v>58</v>
      </c>
      <c r="C18" s="44">
        <f>+AP$40</f>
        <v>-100000000</v>
      </c>
      <c r="D18" s="48">
        <f>+AP$41</f>
        <v>1</v>
      </c>
      <c r="E18" s="45">
        <f>+AQ$40</f>
        <v>0</v>
      </c>
      <c r="F18" s="18">
        <f>+AP$26</f>
        <v>0</v>
      </c>
      <c r="G18">
        <f t="shared" si="0"/>
        <v>-100000799.999</v>
      </c>
    </row>
    <row r="19" spans="1:58" ht="12" hidden="1" customHeight="1" thickBot="1">
      <c r="A19" s="150">
        <v>15</v>
      </c>
      <c r="B19" s="23" t="s">
        <v>63</v>
      </c>
      <c r="C19" s="44">
        <f>+BB$40</f>
        <v>-100000000</v>
      </c>
      <c r="D19" s="48">
        <f>+BB$41</f>
        <v>1</v>
      </c>
      <c r="E19" s="45">
        <f>+BC$40</f>
        <v>0</v>
      </c>
      <c r="F19" s="18">
        <f>+BB$26</f>
        <v>0</v>
      </c>
      <c r="G19">
        <f t="shared" si="0"/>
        <v>-100000799.999</v>
      </c>
    </row>
    <row r="20" spans="1:58" ht="12" hidden="1" customHeight="1" thickBot="1">
      <c r="A20" s="150">
        <v>16</v>
      </c>
      <c r="B20" s="23" t="s">
        <v>59</v>
      </c>
      <c r="C20" s="44">
        <f>+AM$40</f>
        <v>-100000000</v>
      </c>
      <c r="D20" s="48">
        <f>+AM$41</f>
        <v>1</v>
      </c>
      <c r="E20" s="45">
        <f>+AN$40</f>
        <v>0</v>
      </c>
      <c r="F20" s="18">
        <f>+AM$26</f>
        <v>0</v>
      </c>
      <c r="G20">
        <f t="shared" si="0"/>
        <v>-100000799.999</v>
      </c>
    </row>
    <row r="21" spans="1:58" ht="12" hidden="1" customHeight="1" thickBot="1">
      <c r="A21" s="150">
        <v>17</v>
      </c>
      <c r="B21" s="23" t="s">
        <v>25</v>
      </c>
      <c r="C21" s="44">
        <f>+C$40</f>
        <v>-100000000</v>
      </c>
      <c r="D21" s="48">
        <f>+C$41</f>
        <v>1</v>
      </c>
      <c r="E21" s="46">
        <f>+D$40</f>
        <v>0</v>
      </c>
      <c r="F21" s="18">
        <f>+C$26</f>
        <v>0</v>
      </c>
      <c r="G21">
        <f t="shared" si="0"/>
        <v>-100000799.999</v>
      </c>
    </row>
    <row r="22" spans="1:58" ht="12" hidden="1" customHeight="1" thickBot="1">
      <c r="A22" s="150">
        <v>18</v>
      </c>
      <c r="B22" s="23" t="s">
        <v>15</v>
      </c>
      <c r="C22" s="44">
        <f>+F$40</f>
        <v>-100000000</v>
      </c>
      <c r="D22" s="48">
        <f>+F$41</f>
        <v>1</v>
      </c>
      <c r="E22" s="45">
        <f>+G$40</f>
        <v>0</v>
      </c>
      <c r="F22" s="18">
        <f>+F$26</f>
        <v>0</v>
      </c>
      <c r="G22">
        <f t="shared" si="0"/>
        <v>-100000799.999</v>
      </c>
    </row>
    <row r="23" spans="1:58" ht="12" hidden="1" customHeight="1" thickBot="1">
      <c r="A23" s="150">
        <v>19</v>
      </c>
      <c r="B23" s="23" t="s">
        <v>73</v>
      </c>
      <c r="C23" s="44">
        <f>+AJ$40</f>
        <v>-100000000</v>
      </c>
      <c r="D23" s="48">
        <f>+AJ$41</f>
        <v>1</v>
      </c>
      <c r="E23" s="45">
        <f>+AK$40</f>
        <v>0</v>
      </c>
      <c r="F23" s="18">
        <f>+AJ$26</f>
        <v>0</v>
      </c>
      <c r="G23">
        <f t="shared" si="0"/>
        <v>-100000799.999</v>
      </c>
      <c r="AI23" s="61"/>
      <c r="AU23" s="61"/>
    </row>
    <row r="24" spans="1:58" ht="12" customHeight="1">
      <c r="A24" s="16"/>
    </row>
    <row r="25" spans="1:58" ht="12" customHeight="1">
      <c r="A25" s="16"/>
    </row>
    <row r="26" spans="1:58" ht="12" hidden="1" customHeight="1">
      <c r="B26" t="s">
        <v>12</v>
      </c>
      <c r="C26">
        <f>+C27*C28</f>
        <v>0</v>
      </c>
      <c r="D26">
        <f>+D27*D28</f>
        <v>0</v>
      </c>
      <c r="F26">
        <f>+F27*F28</f>
        <v>0</v>
      </c>
      <c r="G26">
        <f>+G27*G28</f>
        <v>0</v>
      </c>
      <c r="I26">
        <f>+I27*I28</f>
        <v>0</v>
      </c>
      <c r="J26">
        <f>+J27*J28</f>
        <v>0</v>
      </c>
      <c r="L26">
        <f>+L27*L28</f>
        <v>0</v>
      </c>
      <c r="M26">
        <f>+M27*M28</f>
        <v>0</v>
      </c>
      <c r="O26">
        <f>+O27*O28</f>
        <v>0</v>
      </c>
      <c r="P26">
        <f>+P27*P28</f>
        <v>0</v>
      </c>
      <c r="R26">
        <f>+R27*R28</f>
        <v>0</v>
      </c>
      <c r="S26">
        <f>+S27*S28</f>
        <v>0</v>
      </c>
      <c r="U26">
        <f>+U27*U28</f>
        <v>0</v>
      </c>
      <c r="V26">
        <f>+V27*V28</f>
        <v>0</v>
      </c>
      <c r="X26">
        <f>+X27*X28</f>
        <v>0</v>
      </c>
      <c r="Y26">
        <f>+Y27*Y28</f>
        <v>0</v>
      </c>
      <c r="AA26">
        <f>+AA27*AA28</f>
        <v>0</v>
      </c>
      <c r="AB26">
        <f>+AB27*AB28</f>
        <v>0</v>
      </c>
      <c r="AD26">
        <f>+AD27*AD28</f>
        <v>0</v>
      </c>
      <c r="AE26">
        <f>+AE27*AE28</f>
        <v>0</v>
      </c>
      <c r="AG26">
        <f>+AG27*AG28</f>
        <v>0</v>
      </c>
      <c r="AH26">
        <f>+AH27*AH28</f>
        <v>0</v>
      </c>
      <c r="AJ26">
        <f>+AJ27*AJ28</f>
        <v>0</v>
      </c>
      <c r="AK26">
        <f>+AK27*AK28</f>
        <v>0</v>
      </c>
      <c r="AM26">
        <f>+AM27*AM28</f>
        <v>0</v>
      </c>
      <c r="AN26">
        <f>+AN27*AN28</f>
        <v>0</v>
      </c>
      <c r="AP26">
        <f>+AP27*AP28</f>
        <v>0</v>
      </c>
      <c r="AQ26">
        <f>+AQ27*AQ28</f>
        <v>0</v>
      </c>
      <c r="AS26">
        <f>+AS27*AS28</f>
        <v>0</v>
      </c>
      <c r="AT26">
        <f>+AT27*AT28</f>
        <v>0</v>
      </c>
      <c r="AV26">
        <f>+AV27*AV28</f>
        <v>0</v>
      </c>
      <c r="AW26">
        <f>+AW27*AW28</f>
        <v>0</v>
      </c>
      <c r="AY26">
        <f>+AY27*AY28</f>
        <v>0</v>
      </c>
      <c r="AZ26">
        <f>+AZ27*AZ28</f>
        <v>0</v>
      </c>
      <c r="BB26">
        <f>+BB27*BB28</f>
        <v>0</v>
      </c>
      <c r="BC26">
        <f>+BC27*BC28</f>
        <v>0</v>
      </c>
      <c r="BE26">
        <f>+BE27*BE28</f>
        <v>0</v>
      </c>
      <c r="BF26">
        <f>+BF27*BF28</f>
        <v>0</v>
      </c>
    </row>
    <row r="27" spans="1:58" ht="12" hidden="1" customHeight="1">
      <c r="C27">
        <f>IF($B39&gt;3,1,0)</f>
        <v>0</v>
      </c>
      <c r="D27">
        <f>IF($B39&gt;3,1,0)</f>
        <v>0</v>
      </c>
      <c r="F27">
        <f>IF($B39&gt;3,1,0)</f>
        <v>0</v>
      </c>
      <c r="G27">
        <f>IF($B39&gt;3,1,0)</f>
        <v>0</v>
      </c>
      <c r="I27">
        <f>IF($B39&gt;3,1,0)</f>
        <v>0</v>
      </c>
      <c r="J27">
        <f>IF($B39&gt;3,1,0)</f>
        <v>0</v>
      </c>
      <c r="L27">
        <f>IF($B39&gt;3,1,0)</f>
        <v>0</v>
      </c>
      <c r="M27">
        <f>IF($B39&gt;3,1,0)</f>
        <v>0</v>
      </c>
      <c r="O27">
        <f>IF($B39&gt;3,1,0)</f>
        <v>0</v>
      </c>
      <c r="P27">
        <f>IF($B39&gt;3,1,0)</f>
        <v>0</v>
      </c>
      <c r="R27">
        <f>IF($B39&gt;3,1,0)</f>
        <v>0</v>
      </c>
      <c r="S27">
        <f>IF($B39&gt;3,1,0)</f>
        <v>0</v>
      </c>
      <c r="U27">
        <f>IF($B39&gt;3,1,0)</f>
        <v>0</v>
      </c>
      <c r="V27">
        <f>IF($B39&gt;3,1,0)</f>
        <v>0</v>
      </c>
      <c r="X27">
        <f>IF($B39&gt;3,1,0)</f>
        <v>0</v>
      </c>
      <c r="Y27">
        <f>IF($B39&gt;3,1,0)</f>
        <v>0</v>
      </c>
      <c r="AA27">
        <f>IF($B39&gt;3,1,0)</f>
        <v>0</v>
      </c>
      <c r="AB27">
        <f>IF($B39&gt;3,1,0)</f>
        <v>0</v>
      </c>
      <c r="AD27">
        <f>IF($B39&gt;3,1,0)</f>
        <v>0</v>
      </c>
      <c r="AE27">
        <f>IF($B39&gt;3,1,0)</f>
        <v>0</v>
      </c>
      <c r="AG27">
        <f>IF($B39&gt;3,1,0)</f>
        <v>0</v>
      </c>
      <c r="AH27">
        <f>IF($B39&gt;3,1,0)</f>
        <v>0</v>
      </c>
      <c r="AJ27">
        <f>IF($B39&gt;3,1,0)</f>
        <v>0</v>
      </c>
      <c r="AK27">
        <f>IF($B39&gt;3,1,0)</f>
        <v>0</v>
      </c>
      <c r="AM27">
        <f>IF($B39&gt;3,1,0)</f>
        <v>0</v>
      </c>
      <c r="AN27">
        <f>IF($B39&gt;3,1,0)</f>
        <v>0</v>
      </c>
      <c r="AP27">
        <f>IF($B39&gt;3,1,0)</f>
        <v>0</v>
      </c>
      <c r="AQ27">
        <f>IF($B39&gt;3,1,0)</f>
        <v>0</v>
      </c>
      <c r="AS27">
        <f>IF($B39&gt;3,1,0)</f>
        <v>0</v>
      </c>
      <c r="AT27">
        <f>IF($B39&gt;3,1,0)</f>
        <v>0</v>
      </c>
      <c r="AV27">
        <f>IF($B39&gt;3,1,0)</f>
        <v>0</v>
      </c>
      <c r="AW27">
        <f>IF($B39&gt;3,1,0)</f>
        <v>0</v>
      </c>
      <c r="AY27">
        <f>IF($B39&gt;3,1,0)</f>
        <v>0</v>
      </c>
      <c r="AZ27">
        <f>IF($B39&gt;3,1,0)</f>
        <v>0</v>
      </c>
      <c r="BB27">
        <f>IF($B39&gt;3,1,0)</f>
        <v>0</v>
      </c>
      <c r="BC27">
        <f>IF($B39&gt;3,1,0)</f>
        <v>0</v>
      </c>
      <c r="BE27">
        <f>IF($B39&gt;3,1,0)</f>
        <v>0</v>
      </c>
      <c r="BF27">
        <f>IF($B39&gt;3,1,0)</f>
        <v>0</v>
      </c>
    </row>
    <row r="28" spans="1:58" ht="12" hidden="1" customHeight="1">
      <c r="C28">
        <f>MAX(C29:C33)</f>
        <v>0</v>
      </c>
      <c r="D28">
        <f>+D40</f>
        <v>0</v>
      </c>
      <c r="F28">
        <f>MAX(F29:F33)</f>
        <v>0</v>
      </c>
      <c r="G28">
        <f>+G40</f>
        <v>0</v>
      </c>
      <c r="I28">
        <f>MAX(I29:I33)</f>
        <v>0</v>
      </c>
      <c r="J28">
        <f>+J40</f>
        <v>0</v>
      </c>
      <c r="L28">
        <f>MAX(L29:L33)</f>
        <v>0</v>
      </c>
      <c r="M28">
        <f>+M40</f>
        <v>0</v>
      </c>
      <c r="O28">
        <f>MAX(O29:O33)</f>
        <v>0</v>
      </c>
      <c r="P28">
        <f>+P40</f>
        <v>0</v>
      </c>
      <c r="R28">
        <f>MAX(R29:R33)</f>
        <v>0</v>
      </c>
      <c r="S28">
        <f>+S40</f>
        <v>0</v>
      </c>
      <c r="U28">
        <f>MAX(U29:U33)</f>
        <v>0</v>
      </c>
      <c r="V28">
        <f>+V40</f>
        <v>0</v>
      </c>
      <c r="X28">
        <f>MAX(X29:X33)</f>
        <v>0</v>
      </c>
      <c r="Y28">
        <f>+Y40</f>
        <v>0</v>
      </c>
      <c r="AA28">
        <f>MAX(AA29:AA33)</f>
        <v>0</v>
      </c>
      <c r="AB28">
        <f>+AB40</f>
        <v>0</v>
      </c>
      <c r="AD28">
        <f>MAX(AD29:AD33)</f>
        <v>0</v>
      </c>
      <c r="AE28">
        <f>+AE40</f>
        <v>0</v>
      </c>
      <c r="AG28">
        <f>MAX(AG29:AG33)</f>
        <v>0</v>
      </c>
      <c r="AH28">
        <f>+AH40</f>
        <v>0</v>
      </c>
      <c r="AJ28">
        <f>MAX(AJ29:AJ33)</f>
        <v>0</v>
      </c>
      <c r="AK28">
        <f>+AK40</f>
        <v>0</v>
      </c>
      <c r="AM28">
        <f>MAX(AM29:AM33)</f>
        <v>0</v>
      </c>
      <c r="AN28">
        <f>+AN40</f>
        <v>0</v>
      </c>
      <c r="AP28">
        <f>MAX(AP29:AP33)</f>
        <v>0</v>
      </c>
      <c r="AQ28">
        <f>+AQ40</f>
        <v>0</v>
      </c>
      <c r="AS28">
        <f>MAX(AS29:AS33)</f>
        <v>0</v>
      </c>
      <c r="AT28">
        <f>+AT40</f>
        <v>0</v>
      </c>
      <c r="AV28">
        <f>MAX(AV29:AV33)</f>
        <v>0</v>
      </c>
      <c r="AW28">
        <f>+AW40</f>
        <v>0</v>
      </c>
      <c r="AY28">
        <f>MAX(AY29:AY33)</f>
        <v>0</v>
      </c>
      <c r="AZ28">
        <f>+AZ40</f>
        <v>0</v>
      </c>
      <c r="BB28">
        <f>MAX(BB29:BB33)</f>
        <v>0</v>
      </c>
      <c r="BC28">
        <f>+BC40</f>
        <v>0</v>
      </c>
      <c r="BE28">
        <f>MAX(BE29:BE33)</f>
        <v>0</v>
      </c>
      <c r="BF28">
        <f>+BF40</f>
        <v>0</v>
      </c>
    </row>
    <row r="29" spans="1:58" ht="12" hidden="1" customHeight="1">
      <c r="C29">
        <f>IF(C$34=5,5,0)</f>
        <v>0</v>
      </c>
      <c r="F29">
        <f>IF(F$34=5,5,0)</f>
        <v>0</v>
      </c>
      <c r="I29">
        <f>IF(I$34=5,5,0)</f>
        <v>0</v>
      </c>
      <c r="L29">
        <f>IF(L$34=5,5,0)</f>
        <v>0</v>
      </c>
      <c r="O29">
        <f>IF(O$34=5,5,0)</f>
        <v>0</v>
      </c>
      <c r="R29">
        <f>IF(R$34=5,5,0)</f>
        <v>0</v>
      </c>
      <c r="U29">
        <f>IF(U$34=5,5,0)</f>
        <v>0</v>
      </c>
      <c r="X29">
        <f>IF(X$34=5,5,0)</f>
        <v>0</v>
      </c>
      <c r="AA29">
        <f>IF(AA$34=5,5,0)</f>
        <v>0</v>
      </c>
      <c r="AD29">
        <f>IF(AD$34=5,5,0)</f>
        <v>0</v>
      </c>
      <c r="AG29">
        <f>IF(AG$34=5,5,0)</f>
        <v>0</v>
      </c>
      <c r="AJ29">
        <f>IF(AJ$34=5,5,0)</f>
        <v>0</v>
      </c>
      <c r="AM29">
        <f>IF(AM$34=5,5,0)</f>
        <v>0</v>
      </c>
      <c r="AP29">
        <f>IF(AP$34=5,5,0)</f>
        <v>0</v>
      </c>
      <c r="AS29">
        <f>IF(AS$34=5,5,0)</f>
        <v>0</v>
      </c>
      <c r="AV29">
        <f>IF(AV$34=5,5,0)</f>
        <v>0</v>
      </c>
      <c r="AY29">
        <f>IF(AY$34=5,5,0)</f>
        <v>0</v>
      </c>
      <c r="BB29">
        <f>IF(BB$34=5,5,0)</f>
        <v>0</v>
      </c>
      <c r="BE29">
        <f>IF(BE$34=5,5,0)</f>
        <v>0</v>
      </c>
    </row>
    <row r="30" spans="1:58" ht="12" hidden="1" customHeight="1">
      <c r="C30">
        <f>IF(C$34=4,10,0)</f>
        <v>0</v>
      </c>
      <c r="F30">
        <f>IF(F$34=4,10,0)</f>
        <v>0</v>
      </c>
      <c r="I30">
        <f>IF(I$34=4,10,0)</f>
        <v>0</v>
      </c>
      <c r="L30">
        <f>IF(L$34=4,10,0)</f>
        <v>0</v>
      </c>
      <c r="O30">
        <f>IF(O$34=4,10,0)</f>
        <v>0</v>
      </c>
      <c r="R30">
        <f>IF(R$34=4,10,0)</f>
        <v>0</v>
      </c>
      <c r="U30">
        <f>IF(U$34=4,10,0)</f>
        <v>0</v>
      </c>
      <c r="X30">
        <f>IF(X$34=4,10,0)</f>
        <v>0</v>
      </c>
      <c r="AA30">
        <f>IF(AA$34=4,10,0)</f>
        <v>0</v>
      </c>
      <c r="AD30">
        <f>IF(AD$34=4,10,0)</f>
        <v>0</v>
      </c>
      <c r="AG30">
        <f>IF(AG$34=4,10,0)</f>
        <v>0</v>
      </c>
      <c r="AJ30">
        <f>IF(AJ$34=4,10,0)</f>
        <v>0</v>
      </c>
      <c r="AM30">
        <f>IF(AM$34=4,10,0)</f>
        <v>0</v>
      </c>
      <c r="AP30">
        <f>IF(AP$34=4,10,0)</f>
        <v>0</v>
      </c>
      <c r="AS30">
        <f>IF(AS$34=4,10,0)</f>
        <v>0</v>
      </c>
      <c r="AV30">
        <f>IF(AV$34=4,10,0)</f>
        <v>0</v>
      </c>
      <c r="AY30">
        <f>IF(AY$34=4,10,0)</f>
        <v>0</v>
      </c>
      <c r="BB30">
        <f>IF(BB$34=4,10,0)</f>
        <v>0</v>
      </c>
      <c r="BE30">
        <f>IF(BE$34=4,10,0)</f>
        <v>0</v>
      </c>
    </row>
    <row r="31" spans="1:58" ht="12" hidden="1" customHeight="1">
      <c r="C31">
        <f>IF(C$34=3,20,0)</f>
        <v>0</v>
      </c>
      <c r="F31">
        <f>IF(F$34=3,20,0)</f>
        <v>0</v>
      </c>
      <c r="I31">
        <f>IF(I$34=3,20,0)</f>
        <v>0</v>
      </c>
      <c r="L31">
        <f>IF(L$34=3,20,0)</f>
        <v>0</v>
      </c>
      <c r="O31">
        <f>IF(O$34=3,20,0)</f>
        <v>0</v>
      </c>
      <c r="R31">
        <f>IF(R$34=3,20,0)</f>
        <v>0</v>
      </c>
      <c r="U31">
        <f>IF(U$34=3,20,0)</f>
        <v>0</v>
      </c>
      <c r="X31">
        <f>IF(X$34=3,20,0)</f>
        <v>0</v>
      </c>
      <c r="AA31">
        <f>IF(AA$34=3,20,0)</f>
        <v>0</v>
      </c>
      <c r="AD31">
        <f>IF(AD$34=3,20,0)</f>
        <v>0</v>
      </c>
      <c r="AG31">
        <f>IF(AG$34=3,20,0)</f>
        <v>0</v>
      </c>
      <c r="AJ31">
        <f>IF(AJ$34=3,20,0)</f>
        <v>0</v>
      </c>
      <c r="AM31">
        <f>IF(AM$34=3,20,0)</f>
        <v>0</v>
      </c>
      <c r="AP31">
        <f>IF(AP$34=3,20,0)</f>
        <v>0</v>
      </c>
      <c r="AS31">
        <f>IF(AS$34=3,20,0)</f>
        <v>0</v>
      </c>
      <c r="AV31">
        <f>IF(AV$34=3,20,0)</f>
        <v>0</v>
      </c>
      <c r="AY31">
        <f>IF(AY$34=3,20,0)</f>
        <v>0</v>
      </c>
      <c r="BB31">
        <f>IF(BB$34=3,20,0)</f>
        <v>0</v>
      </c>
      <c r="BE31">
        <f>IF(BE$34=3,20,0)</f>
        <v>0</v>
      </c>
    </row>
    <row r="32" spans="1:58" ht="12" hidden="1" customHeight="1">
      <c r="C32">
        <f>IF(C$34=2,40,0)</f>
        <v>0</v>
      </c>
      <c r="F32">
        <f>IF(F$34=2,40,0)</f>
        <v>0</v>
      </c>
      <c r="I32">
        <f>IF(I$34=2,40,0)</f>
        <v>0</v>
      </c>
      <c r="L32">
        <f>IF(L$34=2,40,0)</f>
        <v>0</v>
      </c>
      <c r="O32">
        <f>IF(O$34=2,40,0)</f>
        <v>0</v>
      </c>
      <c r="R32">
        <f>IF(R$34=2,40,0)</f>
        <v>0</v>
      </c>
      <c r="U32">
        <f>IF(U$34=2,40,0)</f>
        <v>0</v>
      </c>
      <c r="X32">
        <f>IF(X$34=2,40,0)</f>
        <v>0</v>
      </c>
      <c r="AA32">
        <f>IF(AA$34=2,40,0)</f>
        <v>0</v>
      </c>
      <c r="AD32">
        <f>IF(AD$34=2,40,0)</f>
        <v>0</v>
      </c>
      <c r="AG32">
        <f>IF(AG$34=2,40,0)</f>
        <v>0</v>
      </c>
      <c r="AJ32">
        <f>IF(AJ$34=2,40,0)</f>
        <v>0</v>
      </c>
      <c r="AM32">
        <f>IF(AM$34=2,40,0)</f>
        <v>0</v>
      </c>
      <c r="AP32">
        <f>IF(AP$34=2,40,0)</f>
        <v>0</v>
      </c>
      <c r="AS32">
        <f>IF(AS$34=2,40,0)</f>
        <v>0</v>
      </c>
      <c r="AV32">
        <f>IF(AV$34=2,40,0)</f>
        <v>0</v>
      </c>
      <c r="AY32">
        <f>IF(AY$34=2,40,0)</f>
        <v>0</v>
      </c>
      <c r="BB32">
        <f>IF(BB$34=2,40,0)</f>
        <v>0</v>
      </c>
      <c r="BE32">
        <f>IF(BE$34=2,40,0)</f>
        <v>0</v>
      </c>
    </row>
    <row r="33" spans="1:67" ht="12" hidden="1" customHeight="1">
      <c r="C33">
        <f>IF(C$34=1,80,0)</f>
        <v>0</v>
      </c>
      <c r="F33">
        <f>IF(F$34=1,80,0)</f>
        <v>0</v>
      </c>
      <c r="I33">
        <f>IF(I$34=1,80,0)</f>
        <v>0</v>
      </c>
      <c r="L33">
        <f>IF(L$34=1,80,0)</f>
        <v>0</v>
      </c>
      <c r="O33">
        <f>IF(O$34=1,80,0)</f>
        <v>0</v>
      </c>
      <c r="R33">
        <f>IF(R$34=1,80,0)</f>
        <v>0</v>
      </c>
      <c r="U33">
        <f>IF(U$34=1,80,0)</f>
        <v>0</v>
      </c>
      <c r="X33">
        <f>IF(X$34=1,80,0)</f>
        <v>0</v>
      </c>
      <c r="AA33">
        <f>IF(AA$34=1,80,0)</f>
        <v>0</v>
      </c>
      <c r="AD33">
        <f>IF(AD$34=1,80,0)</f>
        <v>0</v>
      </c>
      <c r="AG33">
        <f>IF(AG$34=1,80,0)</f>
        <v>0</v>
      </c>
      <c r="AJ33">
        <f>IF(AJ$34=1,80,0)</f>
        <v>0</v>
      </c>
      <c r="AM33">
        <f>IF(AM$34=1,80,0)</f>
        <v>0</v>
      </c>
      <c r="AP33">
        <f>IF(AP$34=1,80,0)</f>
        <v>0</v>
      </c>
      <c r="AS33">
        <f>IF(AS$34=1,80,0)</f>
        <v>0</v>
      </c>
      <c r="AV33">
        <f>IF(AV$34=1,80,0)</f>
        <v>0</v>
      </c>
      <c r="AY33">
        <f>IF(AY$34=1,80,0)</f>
        <v>0</v>
      </c>
      <c r="BB33">
        <f>IF(BB$34=1,80,0)</f>
        <v>0</v>
      </c>
      <c r="BE33">
        <f>IF(BE$34=1,80,0)</f>
        <v>0</v>
      </c>
    </row>
    <row r="34" spans="1:67" ht="12" hidden="1" customHeight="1">
      <c r="C34">
        <f>RANK(C35,$C35:$BF35)*C39</f>
        <v>0</v>
      </c>
      <c r="F34">
        <f>RANK(F35,$C35:$BF35)*F39</f>
        <v>0</v>
      </c>
      <c r="I34">
        <f>RANK(I35,$C35:$BF35)*I39</f>
        <v>0</v>
      </c>
      <c r="L34">
        <f>RANK(L35,$C35:$BF35)*L39</f>
        <v>0</v>
      </c>
      <c r="O34">
        <f>RANK(O35,$C35:$BF35)*O39</f>
        <v>0</v>
      </c>
      <c r="R34">
        <f>RANK(R35,$C35:$BF35)*R39</f>
        <v>0</v>
      </c>
      <c r="U34">
        <f>RANK(U35,$C35:$BF35)*U39</f>
        <v>0</v>
      </c>
      <c r="X34">
        <f>RANK(X35,$C35:$BF35)*X39</f>
        <v>0</v>
      </c>
      <c r="AA34">
        <f>RANK(AA35,$C35:$BF35)*AA39</f>
        <v>0</v>
      </c>
      <c r="AD34">
        <f>RANK(AD35,$C35:$BF35)*AD39</f>
        <v>0</v>
      </c>
      <c r="AG34">
        <f>RANK(AG35,$C35:$BF35)*AG39</f>
        <v>0</v>
      </c>
      <c r="AJ34">
        <f>RANK(AJ35,$C35:$BF35)*AJ39</f>
        <v>0</v>
      </c>
      <c r="AM34">
        <f>RANK(AM35,$C35:$BF35)*AM39</f>
        <v>0</v>
      </c>
      <c r="AP34">
        <f>RANK(AP35,$C35:$BF35)*AP39</f>
        <v>0</v>
      </c>
      <c r="AS34">
        <f>RANK(AS35,$C35:$BF35)*AS39</f>
        <v>0</v>
      </c>
      <c r="AV34">
        <f>RANK(AV35,$C35:$BF35)*AV39</f>
        <v>0</v>
      </c>
      <c r="AY34">
        <f>RANK(AY35,$C35:$BF35)*AY39</f>
        <v>0</v>
      </c>
      <c r="BB34">
        <f>RANK(BB35,$C35:$BF35)*BB39</f>
        <v>0</v>
      </c>
      <c r="BE34">
        <f>RANK(BE35,$C35:$BF35)*BE39</f>
        <v>0</v>
      </c>
    </row>
    <row r="35" spans="1:67" ht="12" hidden="1" customHeight="1">
      <c r="C35">
        <f>SUM(C36:C38)</f>
        <v>-999999900</v>
      </c>
      <c r="F35">
        <f>SUM(F36:F38)</f>
        <v>-999999900</v>
      </c>
      <c r="I35">
        <f>SUM(I36:I38)</f>
        <v>-999999900</v>
      </c>
      <c r="L35">
        <f>SUM(L36:L38)</f>
        <v>-999999900</v>
      </c>
      <c r="O35">
        <f>SUM(O36:O38)</f>
        <v>-999999900</v>
      </c>
      <c r="R35">
        <f>SUM(R36:R38)</f>
        <v>-999999900</v>
      </c>
      <c r="U35">
        <f>SUM(U36:U38)</f>
        <v>-999999900</v>
      </c>
      <c r="X35">
        <f>SUM(X36:X38)</f>
        <v>-999999900</v>
      </c>
      <c r="AA35">
        <f>SUM(AA36:AA38)</f>
        <v>-999999900</v>
      </c>
      <c r="AD35">
        <f>SUM(AD36:AD38)</f>
        <v>-999999900</v>
      </c>
      <c r="AG35">
        <f>SUM(AG36:AG38)</f>
        <v>-999999900</v>
      </c>
      <c r="AJ35">
        <f>SUM(AJ36:AJ38)</f>
        <v>-999999998</v>
      </c>
      <c r="AM35">
        <f>SUM(AM36:AM38)</f>
        <v>-999999998</v>
      </c>
      <c r="AP35">
        <f>SUM(AP36:AP38)</f>
        <v>-999999998</v>
      </c>
      <c r="AS35">
        <f>SUM(AS36:AS38)</f>
        <v>-999999998</v>
      </c>
      <c r="AV35">
        <f>SUM(AV36:AV38)</f>
        <v>-999999998</v>
      </c>
      <c r="AY35">
        <f>SUM(AY36:AY38)</f>
        <v>-999999900</v>
      </c>
      <c r="BB35">
        <f>SUM(BB36:BB38)</f>
        <v>-9999998</v>
      </c>
      <c r="BE35">
        <f>SUM(BE36:BE38)</f>
        <v>-9999998</v>
      </c>
    </row>
    <row r="36" spans="1:67" ht="12" hidden="1" customHeight="1">
      <c r="C36">
        <f>+D40</f>
        <v>0</v>
      </c>
      <c r="F36">
        <f>+G40</f>
        <v>0</v>
      </c>
      <c r="I36">
        <f>+J40</f>
        <v>0</v>
      </c>
      <c r="L36">
        <f>+M40</f>
        <v>0</v>
      </c>
      <c r="O36">
        <f>+P40</f>
        <v>0</v>
      </c>
      <c r="R36">
        <f>+S40</f>
        <v>0</v>
      </c>
      <c r="U36">
        <f>+V40</f>
        <v>0</v>
      </c>
      <c r="X36">
        <f>+Y40</f>
        <v>0</v>
      </c>
      <c r="AA36">
        <f>+AB40</f>
        <v>0</v>
      </c>
      <c r="AD36">
        <f>+AE40</f>
        <v>0</v>
      </c>
      <c r="AG36">
        <f>+AH40</f>
        <v>0</v>
      </c>
      <c r="AJ36">
        <f>+AK40</f>
        <v>0</v>
      </c>
      <c r="AM36">
        <f>+AN40</f>
        <v>0</v>
      </c>
      <c r="AP36">
        <f>+AQ40</f>
        <v>0</v>
      </c>
      <c r="AS36">
        <f>+AT40</f>
        <v>0</v>
      </c>
      <c r="AV36">
        <f>+AW40</f>
        <v>0</v>
      </c>
      <c r="AY36">
        <f>+AZ40</f>
        <v>0</v>
      </c>
      <c r="BB36">
        <f>+BC40</f>
        <v>0</v>
      </c>
      <c r="BE36">
        <f>+BF40</f>
        <v>0</v>
      </c>
    </row>
    <row r="37" spans="1:67" ht="12" hidden="1" customHeight="1">
      <c r="C37">
        <f>+C41*100</f>
        <v>100</v>
      </c>
      <c r="F37">
        <f>+F41*100</f>
        <v>100</v>
      </c>
      <c r="I37">
        <f>+I41*100</f>
        <v>100</v>
      </c>
      <c r="L37">
        <f>+L41*100</f>
        <v>100</v>
      </c>
      <c r="O37">
        <f>+O41*100</f>
        <v>100</v>
      </c>
      <c r="R37">
        <f>+R41*100</f>
        <v>100</v>
      </c>
      <c r="U37">
        <f>+U41*100</f>
        <v>100</v>
      </c>
      <c r="X37">
        <f>+X41*100</f>
        <v>100</v>
      </c>
      <c r="AA37">
        <f>+AA41*100</f>
        <v>100</v>
      </c>
      <c r="AD37">
        <f>+AD41*100</f>
        <v>100</v>
      </c>
      <c r="AG37">
        <f>+AG41*100</f>
        <v>100</v>
      </c>
      <c r="AJ37">
        <f>+AJ41*2</f>
        <v>2</v>
      </c>
      <c r="AM37">
        <f>+AM41*2</f>
        <v>2</v>
      </c>
      <c r="AP37">
        <f>+AP41*2</f>
        <v>2</v>
      </c>
      <c r="AS37">
        <f>+AS41*2</f>
        <v>2</v>
      </c>
      <c r="AV37">
        <f>+AV41*2</f>
        <v>2</v>
      </c>
      <c r="AY37">
        <f>+AY41*100</f>
        <v>100</v>
      </c>
      <c r="BB37">
        <f>+BB41*2</f>
        <v>2</v>
      </c>
      <c r="BE37">
        <f>+BE41*2</f>
        <v>2</v>
      </c>
    </row>
    <row r="38" spans="1:67" ht="12" hidden="1" customHeight="1">
      <c r="C38">
        <f>IF(D40-$A3/2&lt;0,-1000000000,C40*C39*100000+C40)</f>
        <v>-1000000000</v>
      </c>
      <c r="F38">
        <f>IF(G40-$A3/2&lt;0,-1000000000,F40*F39*100000+F40)</f>
        <v>-1000000000</v>
      </c>
      <c r="I38">
        <f>IF(J40-$A3/2&lt;0,-1000000000,I40*I39*100000+I40)</f>
        <v>-1000000000</v>
      </c>
      <c r="L38">
        <f>IF(M40-$A3/2&lt;0,-1000000000,L40*L39*100000+L40)</f>
        <v>-1000000000</v>
      </c>
      <c r="O38">
        <f>IF(P40-$A3/2&lt;0,-1000000000,O40*O39*100000+O40)</f>
        <v>-1000000000</v>
      </c>
      <c r="R38">
        <f>IF(S40-$A3/2&lt;0,-1000000000,R40*R39*100000+R40)</f>
        <v>-1000000000</v>
      </c>
      <c r="U38">
        <f>IF(V40-$A3/2&lt;0,-1000000000,U40*U39*100000+U40)</f>
        <v>-1000000000</v>
      </c>
      <c r="X38">
        <f>IF(Y40-$A3/2&lt;0,-1000000000,X40*X39*100000+X40)</f>
        <v>-1000000000</v>
      </c>
      <c r="AA38">
        <f>IF(AB40-$A3/2&lt;0,-1000000000,AA40*AA39*100000+AA40)</f>
        <v>-1000000000</v>
      </c>
      <c r="AD38">
        <f>IF(AE40-$A3/2&lt;0,-1000000000,AD40*AD39*100000+AD40)</f>
        <v>-1000000000</v>
      </c>
      <c r="AG38">
        <f>IF(AH40-$A3/2&lt;0,-1000000000,AG40*AG39*100000+AG40)</f>
        <v>-1000000000</v>
      </c>
      <c r="AJ38">
        <f>IF(AK40-$A3/2&lt;0,-1000000000,AJ40*AJ39*100000+AJ40)</f>
        <v>-1000000000</v>
      </c>
      <c r="AM38">
        <f>IF(AN40-$A3/2&lt;0,-1000000000,AM40*AM39*100000+AM40)</f>
        <v>-1000000000</v>
      </c>
      <c r="AP38">
        <f>IF(AQ40-$A3/2&lt;0,-1000000000,AP40*AP39*100000+AP40)</f>
        <v>-1000000000</v>
      </c>
      <c r="AS38">
        <f>IF(AT40-$A3/2&lt;0,-1000000000,AS40*AS39*100000+AS40)</f>
        <v>-1000000000</v>
      </c>
      <c r="AV38">
        <f>IF(AW40-$A3/2&lt;0,-1000000000,AV40*AV39*100000+AV40)</f>
        <v>-1000000000</v>
      </c>
      <c r="AY38">
        <f>IF(AZ40-$A3/2&lt;0,-1000000000,AY40*AY39*100000+AY40)</f>
        <v>-1000000000</v>
      </c>
      <c r="BB38">
        <f>IF(BC40-$A3/2&lt;0,-10000000,BB40*BB39*100000+BB40)</f>
        <v>-10000000</v>
      </c>
      <c r="BE38">
        <f>IF(BF40-$A3/2&lt;0,-10000000,BE40*BE39*100000+BE40)</f>
        <v>-10000000</v>
      </c>
      <c r="BH38"/>
    </row>
    <row r="39" spans="1:67" ht="12" customHeight="1">
      <c r="A39" t="s">
        <v>13</v>
      </c>
      <c r="B39">
        <f>SUM(C39:BE39)</f>
        <v>0</v>
      </c>
      <c r="C39">
        <f>IF(D40&gt;=$A3/2,1,0)</f>
        <v>0</v>
      </c>
      <c r="F39">
        <f>IF(G40&gt;=$A3/2,1,0)</f>
        <v>0</v>
      </c>
      <c r="I39">
        <f>IF(J40&gt;=$A3/2,1,0)</f>
        <v>0</v>
      </c>
      <c r="L39">
        <f>IF(M40&gt;=$A3/2,1,0)</f>
        <v>0</v>
      </c>
      <c r="O39">
        <f>IF(P40&gt;=$A3/2,1,0)</f>
        <v>0</v>
      </c>
      <c r="R39">
        <f>IF(S40&gt;=$A3/2,1,0)</f>
        <v>0</v>
      </c>
      <c r="U39">
        <f>IF(V40&gt;=$A3/2,1,0)</f>
        <v>0</v>
      </c>
      <c r="X39">
        <f>IF(Y40&gt;=$A3/2,1,0)</f>
        <v>0</v>
      </c>
      <c r="AA39">
        <f>IF(AB40&gt;=$A3/2,1,0)</f>
        <v>0</v>
      </c>
      <c r="AD39">
        <f>IF(AE40&gt;=$A3/2,1,0)</f>
        <v>0</v>
      </c>
      <c r="AG39">
        <f>IF(AH40&gt;=$A3/2,1,0)</f>
        <v>0</v>
      </c>
      <c r="AJ39">
        <f>IF(AK40&gt;=$A3/2,1,0)</f>
        <v>0</v>
      </c>
      <c r="AM39">
        <f>IF(AN40&gt;=$A3/2,1,0)</f>
        <v>0</v>
      </c>
      <c r="AP39">
        <f>IF(AQ40&gt;=$A3/2,1,0)</f>
        <v>0</v>
      </c>
      <c r="AS39">
        <f>IF(AT40&gt;=$A3/2,1,0)</f>
        <v>0</v>
      </c>
      <c r="AV39">
        <f>IF(AW40&gt;=$A3/2,1,0)</f>
        <v>0</v>
      </c>
      <c r="AY39">
        <f>IF(AZ40&gt;=$A3/2,1,0)</f>
        <v>0</v>
      </c>
      <c r="BB39">
        <f>IF(BC40&gt;=$A3/2,1,0)</f>
        <v>0</v>
      </c>
      <c r="BE39">
        <f>IF(BF40&gt;=$A3/2,1,0)</f>
        <v>0</v>
      </c>
    </row>
    <row r="40" spans="1:67" ht="12" hidden="1" customHeight="1" thickBot="1">
      <c r="C40" s="2">
        <f>IF(SUM(C45:C240)&lt;-1000,-100000000,SUM(C45:C240))</f>
        <v>-100000000</v>
      </c>
      <c r="D40" s="2">
        <f>COUNT(D45:D240)</f>
        <v>0</v>
      </c>
      <c r="E40" s="2"/>
      <c r="F40" s="2">
        <f>IF(SUM(F45:F240)&lt;-1000,-100000000,SUM(F45:F240))</f>
        <v>-100000000</v>
      </c>
      <c r="G40" s="2">
        <f>COUNT(G45:G240)</f>
        <v>0</v>
      </c>
      <c r="H40" s="2"/>
      <c r="I40" s="2">
        <f>IF(SUM(I45:I240)&lt;-1000,-100000000,SUM(I45:I240))</f>
        <v>-100000000</v>
      </c>
      <c r="J40" s="2">
        <f>COUNT(J45:J240)</f>
        <v>0</v>
      </c>
      <c r="K40" s="2"/>
      <c r="L40" s="2">
        <f>IF(SUM(L45:L240)&lt;-1000,-100000000,SUM(L45:L240))</f>
        <v>-100000000</v>
      </c>
      <c r="M40" s="2">
        <f>COUNT(M45:M240)</f>
        <v>0</v>
      </c>
      <c r="N40" s="2"/>
      <c r="O40" s="2">
        <f>IF(SUM(O45:O240)&lt;-1000,-100000000,SUM(O45:O240))</f>
        <v>-100000000</v>
      </c>
      <c r="P40" s="2">
        <f>COUNT(P45:P240)</f>
        <v>0</v>
      </c>
      <c r="Q40" s="2"/>
      <c r="R40" s="2">
        <f>IF(SUM(R45:R240)&lt;-1000,-100000000,SUM(R45:R240))</f>
        <v>-100000000</v>
      </c>
      <c r="S40" s="2">
        <f>COUNT(S45:S240)</f>
        <v>0</v>
      </c>
      <c r="T40" s="2"/>
      <c r="U40" s="2">
        <f>IF(SUM(U45:U240)&lt;-1000,-100000000,SUM(U45:U240))</f>
        <v>-100000000</v>
      </c>
      <c r="V40" s="2">
        <f>COUNT(V45:V240)</f>
        <v>0</v>
      </c>
      <c r="W40" s="2"/>
      <c r="X40" s="2">
        <f>IF(SUM(X45:X240)&lt;-1000,-100000000,SUM(X45:X240))</f>
        <v>-100000000</v>
      </c>
      <c r="Y40" s="2">
        <f>COUNT(Y45:Y240)</f>
        <v>0</v>
      </c>
      <c r="Z40" s="2"/>
      <c r="AA40" s="2">
        <f>IF(SUM(AA45:AA240)&lt;-1000,-100000000,SUM(AA45:AA240))</f>
        <v>-100000000</v>
      </c>
      <c r="AB40" s="2">
        <f>COUNT(AB45:AB240)</f>
        <v>0</v>
      </c>
      <c r="AC40" s="2"/>
      <c r="AD40" s="2">
        <f>IF(SUM(AD45:AD240)&lt;-1000,-100000000,SUM(AD45:AD240))</f>
        <v>-100000000</v>
      </c>
      <c r="AE40" s="2">
        <f>COUNT(AE45:AE240)</f>
        <v>0</v>
      </c>
      <c r="AF40" s="2"/>
      <c r="AG40" s="2">
        <f>IF(SUM(AG45:AG240)&lt;-1000,-100000000,SUM(AG45:AG240))</f>
        <v>-100000000</v>
      </c>
      <c r="AH40" s="2">
        <f>COUNT(AH45:AH240)</f>
        <v>0</v>
      </c>
      <c r="AI40" s="2"/>
      <c r="AJ40" s="2">
        <f>IF(SUM(AJ45:AJ240)&lt;-1000,-100000000,SUM(AJ45:AJ240))</f>
        <v>-100000000</v>
      </c>
      <c r="AK40" s="2">
        <f>COUNT(AK45:AK240)</f>
        <v>0</v>
      </c>
      <c r="AL40" s="2"/>
      <c r="AM40" s="2">
        <f>IF(SUM(AM45:AM240)&lt;-1000,-100000000,SUM(AM45:AM240))</f>
        <v>-100000000</v>
      </c>
      <c r="AN40" s="2">
        <f>COUNT(AN45:AN240)</f>
        <v>0</v>
      </c>
      <c r="AO40" s="2"/>
      <c r="AP40" s="2">
        <f>IF(SUM(AP45:AP240)&lt;-1000,-100000000,SUM(AP45:AP240))</f>
        <v>-100000000</v>
      </c>
      <c r="AQ40" s="2">
        <f>COUNT(AQ45:AQ240)</f>
        <v>0</v>
      </c>
      <c r="AR40" s="2"/>
      <c r="AS40" s="2">
        <f>IF(SUM(AS45:AS240)&lt;-1000,-100000000,SUM(AS45:AS240))</f>
        <v>-100000000</v>
      </c>
      <c r="AT40" s="2">
        <f>COUNT(AT45:AT240)</f>
        <v>0</v>
      </c>
      <c r="AU40" s="2"/>
      <c r="AV40" s="2">
        <f>IF(SUM(AV45:AV240)&lt;-1000,-100000000,SUM(AV45:AV240))</f>
        <v>-100000000</v>
      </c>
      <c r="AW40" s="2">
        <f>COUNT(AW45:AW240)</f>
        <v>0</v>
      </c>
      <c r="AX40" s="2"/>
      <c r="AY40" s="2">
        <f>IF(SUM(AY45:AY240)&lt;-1000,-100000000,SUM(AY45:AY240))</f>
        <v>-100000000</v>
      </c>
      <c r="AZ40" s="2">
        <f>COUNT(AZ45:AZ240)</f>
        <v>0</v>
      </c>
      <c r="BA40" s="2"/>
      <c r="BB40" s="2">
        <f>IF(SUM(BB45:BB240)&lt;-1000,-100000000,SUM(BB45:BB240))</f>
        <v>-100000000</v>
      </c>
      <c r="BC40" s="2">
        <f>COUNT(BC45:BC240)</f>
        <v>0</v>
      </c>
      <c r="BD40" s="2"/>
      <c r="BE40" s="2">
        <f>IF(SUM(BE45:BE240)&lt;-1000,-100000000,SUM(BE45:BE240))</f>
        <v>-100000000</v>
      </c>
      <c r="BF40" s="2">
        <f>COUNT(BF45:BF240)</f>
        <v>0</v>
      </c>
      <c r="BG40" s="2"/>
      <c r="BH40" s="25"/>
      <c r="BI40" t="s">
        <v>7</v>
      </c>
    </row>
    <row r="41" spans="1:67" ht="12" hidden="1" customHeight="1">
      <c r="C41" s="2">
        <f>+D41-E41</f>
        <v>1</v>
      </c>
      <c r="D41" s="2">
        <f>SUM(D45:D240)</f>
        <v>0</v>
      </c>
      <c r="E41" s="2">
        <f>SUM(E45:E240)</f>
        <v>-1</v>
      </c>
      <c r="F41" s="2">
        <f>+G41-H41</f>
        <v>1</v>
      </c>
      <c r="G41" s="2">
        <f>SUM(G45:G240)</f>
        <v>0</v>
      </c>
      <c r="H41" s="2">
        <f>SUM(H45:H240)</f>
        <v>-1</v>
      </c>
      <c r="I41" s="2">
        <f>+J41-K41</f>
        <v>1</v>
      </c>
      <c r="J41" s="2">
        <f>SUM(J45:J240)</f>
        <v>0</v>
      </c>
      <c r="K41" s="2">
        <f>SUM(K45:K240)</f>
        <v>-1</v>
      </c>
      <c r="L41" s="2">
        <f>+M41-N41</f>
        <v>1</v>
      </c>
      <c r="M41" s="2">
        <f>SUM(M45:M240)</f>
        <v>0</v>
      </c>
      <c r="N41" s="2">
        <f>SUM(N45:N240)</f>
        <v>-1</v>
      </c>
      <c r="O41" s="2">
        <f>+P41-Q41</f>
        <v>1</v>
      </c>
      <c r="P41" s="2">
        <f>SUM(P45:P240)</f>
        <v>0</v>
      </c>
      <c r="Q41" s="2">
        <f>SUM(Q45:Q240)</f>
        <v>-1</v>
      </c>
      <c r="R41" s="2">
        <f>+S41-T41</f>
        <v>1</v>
      </c>
      <c r="S41" s="2">
        <f>SUM(S45:S240)</f>
        <v>0</v>
      </c>
      <c r="T41" s="2">
        <f>SUM(T45:T240)</f>
        <v>-1</v>
      </c>
      <c r="U41" s="2">
        <f>+V41-W41</f>
        <v>1</v>
      </c>
      <c r="V41" s="2">
        <f>SUM(V45:V240)</f>
        <v>0</v>
      </c>
      <c r="W41" s="2">
        <f>SUM(W45:W240)</f>
        <v>-1</v>
      </c>
      <c r="X41" s="2">
        <f>+Y41-Z41</f>
        <v>1</v>
      </c>
      <c r="Y41" s="2">
        <f>SUM(Y45:Y240)</f>
        <v>0</v>
      </c>
      <c r="Z41" s="2">
        <f>SUM(Z45:Z240)</f>
        <v>-1</v>
      </c>
      <c r="AA41" s="2">
        <f>+AB41-AC41</f>
        <v>1</v>
      </c>
      <c r="AB41" s="2">
        <f>SUM(AB45:AB240)</f>
        <v>0</v>
      </c>
      <c r="AC41" s="2">
        <f>SUM(AC45:AC240)</f>
        <v>-1</v>
      </c>
      <c r="AD41" s="2">
        <f>+AE41-AF41</f>
        <v>1</v>
      </c>
      <c r="AE41" s="2">
        <f>SUM(AE45:AE240)</f>
        <v>0</v>
      </c>
      <c r="AF41" s="2">
        <f>SUM(AF45:AF240)</f>
        <v>-1</v>
      </c>
      <c r="AG41" s="2">
        <f>+AH41-AI41</f>
        <v>1</v>
      </c>
      <c r="AH41" s="2">
        <f>SUM(AH45:AH240)</f>
        <v>0</v>
      </c>
      <c r="AI41" s="2">
        <f>SUM(AI45:AI240)</f>
        <v>-1</v>
      </c>
      <c r="AJ41" s="2">
        <f>+AK41-AL41</f>
        <v>1</v>
      </c>
      <c r="AK41" s="2">
        <f>SUM(AK45:AK240)</f>
        <v>0</v>
      </c>
      <c r="AL41" s="2">
        <f>SUM(AL45:AL240)</f>
        <v>-1</v>
      </c>
      <c r="AM41" s="2">
        <f>+AN41-AO41</f>
        <v>1</v>
      </c>
      <c r="AN41" s="2">
        <f>SUM(AN45:AN240)</f>
        <v>0</v>
      </c>
      <c r="AO41" s="2">
        <f>SUM(AO45:AO240)</f>
        <v>-1</v>
      </c>
      <c r="AP41" s="2">
        <f>+AQ41-AR41</f>
        <v>1</v>
      </c>
      <c r="AQ41" s="2">
        <f>SUM(AQ45:AQ240)</f>
        <v>0</v>
      </c>
      <c r="AR41" s="2">
        <f>SUM(AR45:AR240)</f>
        <v>-1</v>
      </c>
      <c r="AS41" s="2">
        <f>+AT41-AU41</f>
        <v>1</v>
      </c>
      <c r="AT41" s="2">
        <f>SUM(AT45:AT240)</f>
        <v>0</v>
      </c>
      <c r="AU41" s="2">
        <f>SUM(AU45:AU240)</f>
        <v>-1</v>
      </c>
      <c r="AV41" s="2">
        <f>+AW41-AX41</f>
        <v>1</v>
      </c>
      <c r="AW41" s="2">
        <f>SUM(AW45:AW240)</f>
        <v>0</v>
      </c>
      <c r="AX41" s="2">
        <f>SUM(AX45:AX240)</f>
        <v>-1</v>
      </c>
      <c r="AY41" s="2">
        <f>+AZ41-BA41</f>
        <v>1</v>
      </c>
      <c r="AZ41" s="2">
        <f>SUM(AZ45:AZ240)</f>
        <v>0</v>
      </c>
      <c r="BA41" s="2">
        <f>SUM(BA45:BA240)</f>
        <v>-1</v>
      </c>
      <c r="BB41" s="2">
        <f>+BC41-BD41</f>
        <v>1</v>
      </c>
      <c r="BC41" s="2">
        <f>SUM(BC45:BC240)</f>
        <v>0</v>
      </c>
      <c r="BD41" s="2">
        <f>SUM(BD45:BD240)</f>
        <v>-1</v>
      </c>
      <c r="BE41" s="2">
        <f>+BF41-BG41</f>
        <v>1</v>
      </c>
      <c r="BF41" s="2">
        <f>SUM(BF45:BF240)</f>
        <v>0</v>
      </c>
      <c r="BG41" s="2">
        <f>SUM(BG45:BG240)</f>
        <v>-1</v>
      </c>
      <c r="BH41" s="26"/>
      <c r="BI41" t="s">
        <v>8</v>
      </c>
    </row>
    <row r="42" spans="1:67" ht="12" customHeight="1" thickBot="1"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B42" s="9"/>
      <c r="BC42" s="9"/>
      <c r="BE42" s="9"/>
      <c r="BF42" s="9"/>
      <c r="BH42" s="41">
        <f>MAX(BI45:BI104)</f>
        <v>0</v>
      </c>
    </row>
    <row r="43" spans="1:67" ht="12" customHeight="1" thickBot="1">
      <c r="B43" s="84" t="s">
        <v>0</v>
      </c>
      <c r="C43" s="409" t="s">
        <v>25</v>
      </c>
      <c r="D43" s="410"/>
      <c r="E43" s="411"/>
      <c r="F43" s="409" t="s">
        <v>15</v>
      </c>
      <c r="G43" s="410"/>
      <c r="H43" s="411"/>
      <c r="I43" s="409" t="s">
        <v>1</v>
      </c>
      <c r="J43" s="410"/>
      <c r="K43" s="411"/>
      <c r="L43" s="409" t="s">
        <v>28</v>
      </c>
      <c r="M43" s="410"/>
      <c r="N43" s="411"/>
      <c r="O43" s="409" t="s">
        <v>64</v>
      </c>
      <c r="P43" s="410"/>
      <c r="Q43" s="411"/>
      <c r="R43" s="409" t="s">
        <v>6</v>
      </c>
      <c r="S43" s="410"/>
      <c r="T43" s="411"/>
      <c r="U43" s="409" t="s">
        <v>9</v>
      </c>
      <c r="V43" s="410"/>
      <c r="W43" s="411"/>
      <c r="X43" s="409" t="s">
        <v>43</v>
      </c>
      <c r="Y43" s="410"/>
      <c r="Z43" s="411"/>
      <c r="AA43" s="409" t="s">
        <v>26</v>
      </c>
      <c r="AB43" s="410"/>
      <c r="AC43" s="411"/>
      <c r="AD43" s="409" t="s">
        <v>78</v>
      </c>
      <c r="AE43" s="410"/>
      <c r="AF43" s="411"/>
      <c r="AG43" s="409" t="s">
        <v>4</v>
      </c>
      <c r="AH43" s="410"/>
      <c r="AI43" s="411"/>
      <c r="AJ43" s="409" t="s">
        <v>73</v>
      </c>
      <c r="AK43" s="410"/>
      <c r="AL43" s="411"/>
      <c r="AM43" s="409" t="s">
        <v>59</v>
      </c>
      <c r="AN43" s="410"/>
      <c r="AO43" s="411"/>
      <c r="AP43" s="409" t="s">
        <v>58</v>
      </c>
      <c r="AQ43" s="410"/>
      <c r="AR43" s="411"/>
      <c r="AS43" s="409" t="s">
        <v>62</v>
      </c>
      <c r="AT43" s="410"/>
      <c r="AU43" s="411"/>
      <c r="AV43" s="409" t="s">
        <v>65</v>
      </c>
      <c r="AW43" s="410"/>
      <c r="AX43" s="411"/>
      <c r="AY43" s="409" t="s">
        <v>35</v>
      </c>
      <c r="AZ43" s="410"/>
      <c r="BA43" s="411"/>
      <c r="BB43" s="409" t="s">
        <v>63</v>
      </c>
      <c r="BC43" s="410"/>
      <c r="BD43" s="411"/>
      <c r="BE43" s="409" t="s">
        <v>61</v>
      </c>
      <c r="BF43" s="410"/>
      <c r="BG43" s="411"/>
      <c r="BH43" s="41">
        <f>COUNT(BH45:BH255)</f>
        <v>0</v>
      </c>
      <c r="BI43" s="86" t="s">
        <v>7</v>
      </c>
      <c r="BJ43" s="85" t="s">
        <v>8</v>
      </c>
      <c r="BK43" s="87" t="s">
        <v>47</v>
      </c>
    </row>
    <row r="44" spans="1:67" ht="12" customHeight="1" thickBot="1">
      <c r="B44" s="31" t="s">
        <v>24</v>
      </c>
      <c r="C44" s="33" t="s">
        <v>3</v>
      </c>
      <c r="D44" s="34" t="s">
        <v>2</v>
      </c>
      <c r="F44" s="33" t="s">
        <v>3</v>
      </c>
      <c r="G44" s="34" t="s">
        <v>2</v>
      </c>
      <c r="I44" s="33" t="s">
        <v>3</v>
      </c>
      <c r="J44" s="34" t="s">
        <v>2</v>
      </c>
      <c r="L44" s="33" t="s">
        <v>3</v>
      </c>
      <c r="M44" s="34" t="s">
        <v>2</v>
      </c>
      <c r="O44" s="33" t="s">
        <v>3</v>
      </c>
      <c r="P44" s="34" t="s">
        <v>2</v>
      </c>
      <c r="R44" s="33" t="s">
        <v>3</v>
      </c>
      <c r="S44" s="34" t="s">
        <v>2</v>
      </c>
      <c r="U44" s="33" t="s">
        <v>3</v>
      </c>
      <c r="V44" s="34" t="s">
        <v>2</v>
      </c>
      <c r="X44" s="33" t="s">
        <v>3</v>
      </c>
      <c r="Y44" s="34" t="s">
        <v>2</v>
      </c>
      <c r="AA44" s="33" t="s">
        <v>3</v>
      </c>
      <c r="AB44" s="34" t="s">
        <v>2</v>
      </c>
      <c r="AD44" s="33" t="s">
        <v>3</v>
      </c>
      <c r="AE44" s="34" t="s">
        <v>2</v>
      </c>
      <c r="AG44" s="33" t="s">
        <v>3</v>
      </c>
      <c r="AH44" s="34" t="s">
        <v>2</v>
      </c>
      <c r="AJ44" s="33" t="s">
        <v>3</v>
      </c>
      <c r="AK44" s="34" t="s">
        <v>2</v>
      </c>
      <c r="AM44" s="33" t="s">
        <v>3</v>
      </c>
      <c r="AN44" s="34" t="s">
        <v>2</v>
      </c>
      <c r="AP44" s="33" t="s">
        <v>3</v>
      </c>
      <c r="AQ44" s="34" t="s">
        <v>2</v>
      </c>
      <c r="AS44" s="33" t="s">
        <v>3</v>
      </c>
      <c r="AT44" s="34" t="s">
        <v>2</v>
      </c>
      <c r="AV44" s="33" t="s">
        <v>3</v>
      </c>
      <c r="AW44" s="34" t="s">
        <v>2</v>
      </c>
      <c r="AY44" s="33" t="s">
        <v>3</v>
      </c>
      <c r="AZ44" s="34" t="s">
        <v>2</v>
      </c>
      <c r="BB44" s="33" t="s">
        <v>3</v>
      </c>
      <c r="BC44" s="34" t="s">
        <v>2</v>
      </c>
      <c r="BE44" s="37" t="s">
        <v>3</v>
      </c>
      <c r="BF44" s="38" t="s">
        <v>2</v>
      </c>
      <c r="BG44" s="38"/>
      <c r="BH44" s="27" t="s">
        <v>22</v>
      </c>
      <c r="BI44" s="30" t="s">
        <v>23</v>
      </c>
    </row>
    <row r="45" spans="1:67" ht="12" customHeight="1">
      <c r="A45">
        <v>1</v>
      </c>
      <c r="B45" s="6"/>
      <c r="C45" s="78">
        <v>-10000</v>
      </c>
      <c r="D45" s="35"/>
      <c r="E45" s="79">
        <v>-1</v>
      </c>
      <c r="F45" s="78">
        <v>-10000</v>
      </c>
      <c r="G45" s="35"/>
      <c r="H45" s="79">
        <v>-1</v>
      </c>
      <c r="I45" s="78">
        <v>-10000</v>
      </c>
      <c r="J45" s="35"/>
      <c r="K45" s="79">
        <v>-1</v>
      </c>
      <c r="L45" s="78">
        <v>-10000</v>
      </c>
      <c r="M45" s="35"/>
      <c r="N45" s="79">
        <v>-1</v>
      </c>
      <c r="O45" s="78">
        <v>-10000</v>
      </c>
      <c r="P45" s="35"/>
      <c r="Q45" s="79">
        <v>-1</v>
      </c>
      <c r="R45" s="78">
        <v>-10000</v>
      </c>
      <c r="S45" s="35"/>
      <c r="T45" s="79">
        <v>-1</v>
      </c>
      <c r="U45" s="78">
        <v>-10000</v>
      </c>
      <c r="V45" s="35"/>
      <c r="W45" s="79">
        <v>-1</v>
      </c>
      <c r="X45" s="78">
        <v>-10000</v>
      </c>
      <c r="Y45" s="35"/>
      <c r="Z45" s="79">
        <v>-1</v>
      </c>
      <c r="AA45" s="78">
        <v>-10000</v>
      </c>
      <c r="AB45" s="35"/>
      <c r="AC45" s="79">
        <v>-1</v>
      </c>
      <c r="AD45" s="78">
        <v>-10000</v>
      </c>
      <c r="AE45" s="35"/>
      <c r="AF45" s="79">
        <v>-1</v>
      </c>
      <c r="AG45" s="78">
        <v>-10000</v>
      </c>
      <c r="AH45" s="35"/>
      <c r="AI45" s="79">
        <v>-1</v>
      </c>
      <c r="AJ45" s="78">
        <v>-10000</v>
      </c>
      <c r="AK45" s="35"/>
      <c r="AL45" s="79">
        <v>-1</v>
      </c>
      <c r="AM45" s="78">
        <v>-10000</v>
      </c>
      <c r="AN45" s="35"/>
      <c r="AO45" s="79">
        <v>-1</v>
      </c>
      <c r="AP45" s="78">
        <v>-10000</v>
      </c>
      <c r="AQ45" s="35"/>
      <c r="AR45" s="79">
        <v>-1</v>
      </c>
      <c r="AS45" s="78">
        <v>-10000</v>
      </c>
      <c r="AT45" s="35"/>
      <c r="AU45" s="79">
        <v>-1</v>
      </c>
      <c r="AV45" s="78">
        <v>-10000</v>
      </c>
      <c r="AW45" s="35"/>
      <c r="AX45" s="79">
        <v>-1</v>
      </c>
      <c r="AY45" s="78">
        <v>-10000</v>
      </c>
      <c r="AZ45" s="35"/>
      <c r="BA45" s="79">
        <v>-1</v>
      </c>
      <c r="BB45" s="78">
        <v>-10000</v>
      </c>
      <c r="BC45" s="35"/>
      <c r="BD45" s="79">
        <v>-1</v>
      </c>
      <c r="BE45" s="78">
        <v>-10000</v>
      </c>
      <c r="BF45" s="35"/>
      <c r="BG45" s="79">
        <v>-1</v>
      </c>
      <c r="BJ45">
        <f t="shared" ref="BJ45:BL48" si="1">+BE45+AJ45+AG45+AD45+AA45+X45+U45+R45+O45+L45+I45+F45+C45+AM45+AP45+AS45+AV45+AY45+BB45</f>
        <v>-190000</v>
      </c>
      <c r="BK45">
        <f t="shared" si="1"/>
        <v>0</v>
      </c>
      <c r="BL45">
        <f t="shared" si="1"/>
        <v>-19</v>
      </c>
      <c r="BM45">
        <f>+BK45-BL45</f>
        <v>19</v>
      </c>
      <c r="BN45">
        <f>COUNT(C45:BG45)/3</f>
        <v>12.666666666666666</v>
      </c>
      <c r="BO45">
        <f>+BJ45/BN45</f>
        <v>-15000</v>
      </c>
    </row>
    <row r="46" spans="1:67" ht="12" customHeight="1">
      <c r="A46">
        <f>+A45+1</f>
        <v>2</v>
      </c>
      <c r="B46" s="6"/>
      <c r="C46" s="10"/>
      <c r="D46" s="32"/>
      <c r="E46" s="11"/>
      <c r="F46" s="10"/>
      <c r="G46" s="32"/>
      <c r="H46" s="11"/>
      <c r="I46" s="10"/>
      <c r="J46" s="32"/>
      <c r="K46" s="11"/>
      <c r="L46" s="10"/>
      <c r="M46" s="32"/>
      <c r="N46" s="11"/>
      <c r="O46" s="10"/>
      <c r="P46" s="32"/>
      <c r="Q46" s="11"/>
      <c r="R46" s="10"/>
      <c r="S46" s="32"/>
      <c r="T46" s="11"/>
      <c r="U46" s="10"/>
      <c r="V46" s="32"/>
      <c r="W46" s="11"/>
      <c r="X46" s="10"/>
      <c r="Y46" s="32"/>
      <c r="Z46" s="11"/>
      <c r="AA46" s="10"/>
      <c r="AB46" s="32"/>
      <c r="AC46" s="11"/>
      <c r="AD46" s="10"/>
      <c r="AE46" s="32"/>
      <c r="AF46" s="11"/>
      <c r="AG46" s="10"/>
      <c r="AH46" s="32"/>
      <c r="AI46" s="11"/>
      <c r="AJ46" s="10"/>
      <c r="AK46" s="32"/>
      <c r="AL46" s="11"/>
      <c r="AM46" s="10"/>
      <c r="AN46" s="32"/>
      <c r="AO46" s="11"/>
      <c r="AP46" s="10"/>
      <c r="AQ46" s="32"/>
      <c r="AR46" s="11"/>
      <c r="AS46" s="10"/>
      <c r="AT46" s="32"/>
      <c r="AU46" s="11"/>
      <c r="AV46" s="10"/>
      <c r="AW46" s="32"/>
      <c r="AX46" s="11"/>
      <c r="AY46" s="10"/>
      <c r="AZ46" s="32"/>
      <c r="BA46" s="11"/>
      <c r="BB46" s="10"/>
      <c r="BC46" s="32"/>
      <c r="BD46" s="11"/>
      <c r="BE46" s="10"/>
      <c r="BF46" s="32"/>
      <c r="BG46" s="11"/>
      <c r="BJ46">
        <f t="shared" si="1"/>
        <v>0</v>
      </c>
      <c r="BK46">
        <f t="shared" si="1"/>
        <v>0</v>
      </c>
      <c r="BL46">
        <f t="shared" si="1"/>
        <v>0</v>
      </c>
      <c r="BM46">
        <f>+BK46-BL46</f>
        <v>0</v>
      </c>
      <c r="BN46">
        <f>COUNT(C46:BG46)/3</f>
        <v>0</v>
      </c>
      <c r="BO46" t="e">
        <f>+BJ46/BN46</f>
        <v>#DIV/0!</v>
      </c>
    </row>
    <row r="47" spans="1:67" ht="12" customHeight="1">
      <c r="A47">
        <f t="shared" ref="A47:A116" si="2">+A46+1</f>
        <v>3</v>
      </c>
      <c r="B47" s="6"/>
      <c r="C47" s="10"/>
      <c r="D47" s="32"/>
      <c r="E47" s="11"/>
      <c r="F47" s="10"/>
      <c r="G47" s="32"/>
      <c r="H47" s="11"/>
      <c r="I47" s="10"/>
      <c r="J47" s="32"/>
      <c r="K47" s="11"/>
      <c r="L47" s="10"/>
      <c r="M47" s="32"/>
      <c r="N47" s="11"/>
      <c r="O47" s="10"/>
      <c r="P47" s="32"/>
      <c r="Q47" s="11"/>
      <c r="R47" s="10"/>
      <c r="S47" s="32"/>
      <c r="T47" s="11"/>
      <c r="U47" s="10"/>
      <c r="V47" s="32"/>
      <c r="W47" s="11"/>
      <c r="X47" s="10"/>
      <c r="Y47" s="32"/>
      <c r="Z47" s="11"/>
      <c r="AA47" s="10"/>
      <c r="AB47" s="32"/>
      <c r="AC47" s="11"/>
      <c r="AD47" s="10"/>
      <c r="AE47" s="32"/>
      <c r="AF47" s="11"/>
      <c r="AG47" s="10"/>
      <c r="AH47" s="32"/>
      <c r="AI47" s="11"/>
      <c r="AJ47" s="10"/>
      <c r="AK47" s="32"/>
      <c r="AL47" s="11"/>
      <c r="AM47" s="10"/>
      <c r="AN47" s="32"/>
      <c r="AO47" s="11"/>
      <c r="AP47" s="10"/>
      <c r="AQ47" s="32"/>
      <c r="AR47" s="11"/>
      <c r="AS47" s="10"/>
      <c r="AT47" s="32"/>
      <c r="AU47" s="11"/>
      <c r="AV47" s="10"/>
      <c r="AW47" s="32"/>
      <c r="AX47" s="11"/>
      <c r="AY47" s="10"/>
      <c r="AZ47" s="32"/>
      <c r="BA47" s="11"/>
      <c r="BB47" s="10"/>
      <c r="BC47" s="32"/>
      <c r="BD47" s="11"/>
      <c r="BE47" s="10"/>
      <c r="BF47" s="32"/>
      <c r="BG47" s="11"/>
      <c r="BJ47">
        <f t="shared" si="1"/>
        <v>0</v>
      </c>
      <c r="BK47">
        <f t="shared" si="1"/>
        <v>0</v>
      </c>
      <c r="BL47">
        <f t="shared" si="1"/>
        <v>0</v>
      </c>
      <c r="BM47">
        <f>+BK47-BL47</f>
        <v>0</v>
      </c>
      <c r="BN47">
        <f>COUNT(C47:BG47)/3</f>
        <v>0</v>
      </c>
      <c r="BO47" t="e">
        <f>+BJ47/BN47</f>
        <v>#DIV/0!</v>
      </c>
    </row>
    <row r="48" spans="1:67" ht="12" customHeight="1">
      <c r="A48">
        <f t="shared" si="2"/>
        <v>4</v>
      </c>
      <c r="B48" s="6"/>
      <c r="C48" s="10"/>
      <c r="D48" s="32"/>
      <c r="E48" s="11"/>
      <c r="F48" s="10"/>
      <c r="G48" s="32"/>
      <c r="H48" s="11"/>
      <c r="I48" s="10"/>
      <c r="J48" s="32"/>
      <c r="K48" s="11"/>
      <c r="L48" s="10"/>
      <c r="M48" s="32"/>
      <c r="N48" s="11"/>
      <c r="O48" s="10"/>
      <c r="P48" s="32"/>
      <c r="Q48" s="11"/>
      <c r="R48" s="10"/>
      <c r="S48" s="32"/>
      <c r="T48" s="11"/>
      <c r="U48" s="10"/>
      <c r="V48" s="32"/>
      <c r="W48" s="11"/>
      <c r="X48" s="10"/>
      <c r="Y48" s="32"/>
      <c r="Z48" s="11"/>
      <c r="AA48" s="10"/>
      <c r="AB48" s="32"/>
      <c r="AC48" s="11"/>
      <c r="AD48" s="10"/>
      <c r="AE48" s="32"/>
      <c r="AF48" s="11"/>
      <c r="AG48" s="10"/>
      <c r="AH48" s="32"/>
      <c r="AI48" s="11"/>
      <c r="AJ48" s="10"/>
      <c r="AK48" s="32"/>
      <c r="AL48" s="11"/>
      <c r="AM48" s="10"/>
      <c r="AN48" s="32"/>
      <c r="AO48" s="11"/>
      <c r="AP48" s="10"/>
      <c r="AQ48" s="32"/>
      <c r="AR48" s="11"/>
      <c r="AS48" s="10"/>
      <c r="AT48" s="32"/>
      <c r="AU48" s="11"/>
      <c r="AV48" s="10"/>
      <c r="AW48" s="32"/>
      <c r="AX48" s="11"/>
      <c r="AY48" s="10"/>
      <c r="AZ48" s="32"/>
      <c r="BA48" s="11"/>
      <c r="BB48" s="11"/>
      <c r="BC48" s="32"/>
      <c r="BD48" s="11"/>
      <c r="BE48" s="10"/>
      <c r="BF48" s="32"/>
      <c r="BG48" s="11"/>
      <c r="BI48" s="41"/>
      <c r="BJ48">
        <f t="shared" si="1"/>
        <v>0</v>
      </c>
      <c r="BK48">
        <f t="shared" si="1"/>
        <v>0</v>
      </c>
      <c r="BL48">
        <f t="shared" si="1"/>
        <v>0</v>
      </c>
      <c r="BM48">
        <f>+BK48-BL48</f>
        <v>0</v>
      </c>
      <c r="BN48">
        <f>COUNT(C48:BG48)/3</f>
        <v>0</v>
      </c>
      <c r="BO48" t="e">
        <f>+BJ48/BN48</f>
        <v>#DIV/0!</v>
      </c>
    </row>
    <row r="49" spans="1:61" ht="12" customHeight="1">
      <c r="A49">
        <f t="shared" si="2"/>
        <v>5</v>
      </c>
      <c r="B49" s="6"/>
      <c r="C49" s="10"/>
      <c r="D49" s="32"/>
      <c r="E49" s="11"/>
      <c r="F49" s="10"/>
      <c r="G49" s="32"/>
      <c r="H49" s="11"/>
      <c r="I49" s="10"/>
      <c r="J49" s="32"/>
      <c r="K49" s="11"/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/>
      <c r="AR49" s="11"/>
      <c r="AS49" s="10"/>
      <c r="AT49" s="32"/>
      <c r="AU49" s="11"/>
      <c r="AV49" s="10"/>
      <c r="AW49" s="32"/>
      <c r="AX49" s="11"/>
      <c r="AY49" s="10"/>
      <c r="AZ49" s="32"/>
      <c r="BA49" s="11"/>
      <c r="BB49" s="10"/>
      <c r="BC49" s="32"/>
      <c r="BD49" s="11"/>
      <c r="BE49" s="10"/>
      <c r="BF49" s="32"/>
      <c r="BG49" s="11"/>
      <c r="BI49" s="41"/>
    </row>
    <row r="50" spans="1:61" ht="12" customHeight="1">
      <c r="A50">
        <f t="shared" si="2"/>
        <v>6</v>
      </c>
      <c r="B50" s="6"/>
      <c r="C50" s="12"/>
      <c r="D50" s="36"/>
      <c r="E50" s="13"/>
      <c r="F50" s="12"/>
      <c r="G50" s="36"/>
      <c r="H50" s="13"/>
      <c r="I50" s="12"/>
      <c r="J50" s="36"/>
      <c r="K50" s="13"/>
      <c r="L50" s="12"/>
      <c r="M50" s="36"/>
      <c r="N50" s="13"/>
      <c r="O50" s="12"/>
      <c r="P50" s="36"/>
      <c r="Q50" s="13"/>
      <c r="R50" s="12"/>
      <c r="S50" s="32"/>
      <c r="T50" s="11"/>
      <c r="U50" s="12"/>
      <c r="V50" s="36"/>
      <c r="W50" s="13"/>
      <c r="X50" s="12"/>
      <c r="Y50" s="36"/>
      <c r="Z50" s="13"/>
      <c r="AA50" s="12"/>
      <c r="AB50" s="36"/>
      <c r="AC50" s="13"/>
      <c r="AD50" s="12"/>
      <c r="AE50" s="36"/>
      <c r="AF50" s="13"/>
      <c r="AG50" s="12"/>
      <c r="AH50" s="32"/>
      <c r="AI50" s="11"/>
      <c r="AJ50" s="12"/>
      <c r="AK50" s="36"/>
      <c r="AL50" s="13"/>
      <c r="AM50" s="12"/>
      <c r="AN50" s="36"/>
      <c r="AO50" s="13"/>
      <c r="AP50" s="12"/>
      <c r="AQ50" s="36"/>
      <c r="AR50" s="13"/>
      <c r="AS50" s="12"/>
      <c r="AT50" s="36"/>
      <c r="AU50" s="13"/>
      <c r="AV50" s="12"/>
      <c r="AW50" s="36"/>
      <c r="AX50" s="13"/>
      <c r="AY50" s="12"/>
      <c r="AZ50" s="36"/>
      <c r="BA50" s="13"/>
      <c r="BB50" s="12"/>
      <c r="BC50" s="36"/>
      <c r="BD50" s="13"/>
      <c r="BE50" s="12"/>
      <c r="BF50" s="36"/>
      <c r="BG50" s="13"/>
      <c r="BI50" s="41"/>
    </row>
    <row r="51" spans="1:61" ht="12" customHeight="1">
      <c r="A51">
        <f t="shared" si="2"/>
        <v>7</v>
      </c>
      <c r="B51" s="6"/>
      <c r="C51" s="10"/>
      <c r="D51" s="32"/>
      <c r="E51" s="11"/>
      <c r="F51" s="10"/>
      <c r="G51" s="32"/>
      <c r="H51" s="11"/>
      <c r="I51" s="10"/>
      <c r="J51" s="32"/>
      <c r="K51" s="11"/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/>
      <c r="AH51" s="32"/>
      <c r="AI51" s="11"/>
      <c r="AJ51" s="10"/>
      <c r="AK51" s="32"/>
      <c r="AL51" s="11"/>
      <c r="AM51" s="10"/>
      <c r="AN51" s="32"/>
      <c r="AO51" s="11"/>
      <c r="AP51" s="10"/>
      <c r="AQ51" s="32"/>
      <c r="AR51" s="11"/>
      <c r="AS51" s="10"/>
      <c r="AT51" s="32"/>
      <c r="AU51" s="11"/>
      <c r="AV51" s="10"/>
      <c r="AW51" s="32"/>
      <c r="AX51" s="11"/>
      <c r="AY51" s="10"/>
      <c r="AZ51" s="32"/>
      <c r="BA51" s="11"/>
      <c r="BB51" s="10"/>
      <c r="BC51" s="32"/>
      <c r="BD51" s="11"/>
      <c r="BE51" s="10"/>
      <c r="BF51" s="32"/>
      <c r="BG51" s="11"/>
      <c r="BH51" s="28"/>
      <c r="BI51" s="41"/>
    </row>
    <row r="52" spans="1:61" ht="12" customHeight="1">
      <c r="A52">
        <f t="shared" si="2"/>
        <v>8</v>
      </c>
      <c r="B52" s="6"/>
      <c r="C52" s="10"/>
      <c r="D52" s="32"/>
      <c r="E52" s="11"/>
      <c r="F52" s="10"/>
      <c r="G52" s="32"/>
      <c r="H52" s="11"/>
      <c r="I52" s="10"/>
      <c r="J52" s="32"/>
      <c r="K52" s="11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10"/>
      <c r="AQ52" s="32"/>
      <c r="AR52" s="11"/>
      <c r="AS52" s="10"/>
      <c r="AT52" s="32"/>
      <c r="AU52" s="11"/>
      <c r="AV52" s="10"/>
      <c r="AW52" s="32"/>
      <c r="AX52" s="11"/>
      <c r="AY52" s="10"/>
      <c r="AZ52" s="32"/>
      <c r="BA52" s="11"/>
      <c r="BB52" s="10"/>
      <c r="BC52" s="32"/>
      <c r="BD52" s="11"/>
      <c r="BE52" s="10"/>
      <c r="BF52" s="32"/>
      <c r="BG52" s="11"/>
    </row>
    <row r="53" spans="1:61" ht="12" customHeight="1">
      <c r="A53">
        <f t="shared" si="2"/>
        <v>9</v>
      </c>
      <c r="B53" s="6"/>
      <c r="C53" s="10"/>
      <c r="D53" s="32"/>
      <c r="E53" s="11"/>
      <c r="F53" s="10"/>
      <c r="G53" s="32"/>
      <c r="H53" s="11"/>
      <c r="I53" s="10"/>
      <c r="J53" s="32"/>
      <c r="K53" s="11"/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/>
      <c r="AB53" s="32"/>
      <c r="AC53" s="11"/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10"/>
      <c r="AQ53" s="32"/>
      <c r="AR53" s="11"/>
      <c r="AS53" s="10"/>
      <c r="AT53" s="32"/>
      <c r="AU53" s="11"/>
      <c r="AV53" s="10"/>
      <c r="AW53" s="32"/>
      <c r="AX53" s="11"/>
      <c r="AY53" s="10"/>
      <c r="AZ53" s="32"/>
      <c r="BA53" s="11"/>
      <c r="BB53" s="10"/>
      <c r="BC53" s="32"/>
      <c r="BD53" s="11"/>
      <c r="BE53" s="10"/>
      <c r="BF53" s="32"/>
      <c r="BG53" s="11"/>
    </row>
    <row r="54" spans="1:61" ht="12" customHeight="1">
      <c r="A54">
        <f t="shared" si="2"/>
        <v>10</v>
      </c>
      <c r="B54" s="6"/>
      <c r="C54" s="10"/>
      <c r="D54" s="32"/>
      <c r="E54" s="11"/>
      <c r="F54" s="10"/>
      <c r="G54" s="32"/>
      <c r="H54" s="11"/>
      <c r="I54" s="10"/>
      <c r="J54" s="32"/>
      <c r="K54" s="11"/>
      <c r="L54" s="10"/>
      <c r="M54" s="32"/>
      <c r="N54" s="11"/>
      <c r="O54" s="10"/>
      <c r="P54" s="32"/>
      <c r="Q54" s="11"/>
      <c r="R54" s="10"/>
      <c r="S54" s="32"/>
      <c r="T54" s="11"/>
      <c r="U54" s="10"/>
      <c r="V54" s="32"/>
      <c r="W54" s="11"/>
      <c r="X54" s="10"/>
      <c r="Y54" s="32"/>
      <c r="Z54" s="11"/>
      <c r="AA54" s="10"/>
      <c r="AB54" s="32"/>
      <c r="AC54" s="11"/>
      <c r="AD54" s="10"/>
      <c r="AE54" s="32"/>
      <c r="AF54" s="11"/>
      <c r="AG54" s="10"/>
      <c r="AH54" s="32"/>
      <c r="AI54" s="11"/>
      <c r="AJ54" s="10"/>
      <c r="AK54" s="32"/>
      <c r="AL54" s="11"/>
      <c r="AM54" s="10"/>
      <c r="AN54" s="32"/>
      <c r="AO54" s="11"/>
      <c r="AP54" s="10"/>
      <c r="AQ54" s="32"/>
      <c r="AR54" s="11"/>
      <c r="AS54" s="10"/>
      <c r="AT54" s="32"/>
      <c r="AU54" s="11"/>
      <c r="AV54" s="10"/>
      <c r="AW54" s="32"/>
      <c r="AX54" s="11"/>
      <c r="AY54" s="10"/>
      <c r="AZ54" s="32"/>
      <c r="BA54" s="11"/>
      <c r="BB54" s="10"/>
      <c r="BC54" s="32"/>
      <c r="BD54" s="11"/>
      <c r="BE54" s="10"/>
      <c r="BF54" s="32"/>
      <c r="BG54" s="11"/>
      <c r="BH54" s="28"/>
      <c r="BI54" s="76"/>
    </row>
    <row r="55" spans="1:61" ht="12" customHeight="1">
      <c r="A55">
        <f t="shared" si="2"/>
        <v>11</v>
      </c>
      <c r="B55" s="6"/>
      <c r="C55" s="10"/>
      <c r="D55" s="32"/>
      <c r="E55" s="11"/>
      <c r="F55" s="10"/>
      <c r="G55" s="32"/>
      <c r="H55" s="11"/>
      <c r="I55" s="10"/>
      <c r="J55" s="32"/>
      <c r="K55" s="11"/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/>
      <c r="AR55" s="11"/>
      <c r="AS55" s="10"/>
      <c r="AT55" s="32"/>
      <c r="AU55" s="11"/>
      <c r="AV55" s="10"/>
      <c r="AW55" s="32"/>
      <c r="AX55" s="11"/>
      <c r="AY55" s="10"/>
      <c r="AZ55" s="32"/>
      <c r="BA55" s="11"/>
      <c r="BB55" s="10"/>
      <c r="BC55" s="32"/>
      <c r="BD55" s="11"/>
      <c r="BE55" s="10"/>
      <c r="BF55" s="32"/>
      <c r="BG55" s="11"/>
      <c r="BH55" s="28"/>
      <c r="BI55" s="76"/>
    </row>
    <row r="56" spans="1:61" ht="12" customHeight="1">
      <c r="A56">
        <f t="shared" si="2"/>
        <v>12</v>
      </c>
      <c r="B56" s="6"/>
      <c r="C56" s="10"/>
      <c r="D56" s="32"/>
      <c r="E56" s="11"/>
      <c r="F56" s="10"/>
      <c r="G56" s="32"/>
      <c r="H56" s="11"/>
      <c r="I56" s="10"/>
      <c r="J56" s="32"/>
      <c r="K56" s="11"/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/>
      <c r="AB56" s="32"/>
      <c r="AC56" s="11"/>
      <c r="AD56" s="10"/>
      <c r="AE56" s="32"/>
      <c r="AF56" s="11"/>
      <c r="AG56" s="10"/>
      <c r="AH56" s="32"/>
      <c r="AI56" s="11"/>
      <c r="AJ56" s="10"/>
      <c r="AK56" s="32"/>
      <c r="AL56" s="11"/>
      <c r="AM56" s="10"/>
      <c r="AN56" s="32"/>
      <c r="AO56" s="11"/>
      <c r="AP56" s="10"/>
      <c r="AQ56" s="32"/>
      <c r="AR56" s="11"/>
      <c r="AS56" s="10"/>
      <c r="AT56" s="32"/>
      <c r="AU56" s="11"/>
      <c r="AV56" s="10"/>
      <c r="AW56" s="32"/>
      <c r="AX56" s="11"/>
      <c r="AY56" s="10"/>
      <c r="AZ56" s="32"/>
      <c r="BA56" s="11"/>
      <c r="BB56" s="10"/>
      <c r="BC56" s="32"/>
      <c r="BD56" s="11"/>
      <c r="BE56" s="10"/>
      <c r="BF56" s="32"/>
      <c r="BG56" s="11"/>
    </row>
    <row r="57" spans="1:61" ht="12" customHeight="1">
      <c r="A57">
        <f t="shared" si="2"/>
        <v>13</v>
      </c>
      <c r="B57" s="6"/>
      <c r="C57" s="10"/>
      <c r="D57" s="32"/>
      <c r="E57" s="11"/>
      <c r="F57" s="10"/>
      <c r="G57" s="32"/>
      <c r="H57" s="11"/>
      <c r="I57" s="10"/>
      <c r="J57" s="32"/>
      <c r="K57" s="11"/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/>
      <c r="AB57" s="32"/>
      <c r="AC57" s="11"/>
      <c r="AD57" s="10"/>
      <c r="AE57" s="32"/>
      <c r="AF57" s="11"/>
      <c r="AG57" s="10"/>
      <c r="AH57" s="32"/>
      <c r="AI57" s="11"/>
      <c r="AJ57" s="10"/>
      <c r="AK57" s="32"/>
      <c r="AL57" s="11"/>
      <c r="AM57" s="10"/>
      <c r="AN57" s="32"/>
      <c r="AO57" s="11"/>
      <c r="AP57" s="10"/>
      <c r="AQ57" s="32"/>
      <c r="AR57" s="11"/>
      <c r="AS57" s="10"/>
      <c r="AT57" s="32"/>
      <c r="AU57" s="11"/>
      <c r="AV57" s="10"/>
      <c r="AW57" s="32"/>
      <c r="AX57" s="11"/>
      <c r="AY57" s="10"/>
      <c r="AZ57" s="32"/>
      <c r="BA57" s="11"/>
      <c r="BB57" s="10"/>
      <c r="BC57" s="32"/>
      <c r="BD57" s="11"/>
      <c r="BE57" s="10"/>
      <c r="BF57" s="32"/>
      <c r="BG57" s="11"/>
    </row>
    <row r="58" spans="1:61" ht="12" customHeight="1">
      <c r="A58">
        <f t="shared" si="2"/>
        <v>14</v>
      </c>
      <c r="B58" s="6"/>
      <c r="C58" s="10"/>
      <c r="D58" s="32"/>
      <c r="E58" s="11"/>
      <c r="F58" s="10"/>
      <c r="G58" s="32"/>
      <c r="H58" s="11"/>
      <c r="I58" s="10"/>
      <c r="J58" s="32"/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S58" s="10"/>
      <c r="AT58" s="32"/>
      <c r="AU58" s="11"/>
      <c r="AV58" s="10"/>
      <c r="AW58" s="32"/>
      <c r="AX58" s="11"/>
      <c r="AY58" s="10"/>
      <c r="AZ58" s="32"/>
      <c r="BA58" s="11"/>
      <c r="BB58" s="10"/>
      <c r="BC58" s="32"/>
      <c r="BD58" s="11"/>
      <c r="BE58" s="10"/>
      <c r="BF58" s="32"/>
      <c r="BG58" s="11"/>
    </row>
    <row r="59" spans="1:61" ht="12" customHeight="1">
      <c r="A59">
        <f t="shared" si="2"/>
        <v>15</v>
      </c>
      <c r="B59" s="6"/>
      <c r="C59" s="10"/>
      <c r="D59" s="32"/>
      <c r="E59" s="11"/>
      <c r="F59" s="10"/>
      <c r="G59" s="32"/>
      <c r="H59" s="11"/>
      <c r="I59" s="10"/>
      <c r="J59" s="32"/>
      <c r="K59" s="11"/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10"/>
      <c r="AQ59" s="32"/>
      <c r="AR59" s="11"/>
      <c r="AS59" s="10"/>
      <c r="AT59" s="32"/>
      <c r="AU59" s="11"/>
      <c r="AV59" s="10"/>
      <c r="AW59" s="32"/>
      <c r="AX59" s="11"/>
      <c r="AY59" s="10"/>
      <c r="AZ59" s="32"/>
      <c r="BA59" s="11"/>
      <c r="BB59" s="10"/>
      <c r="BC59" s="32"/>
      <c r="BD59" s="11"/>
      <c r="BE59" s="10"/>
      <c r="BF59" s="32"/>
      <c r="BG59" s="11"/>
    </row>
    <row r="60" spans="1:61" ht="12" customHeight="1">
      <c r="A60">
        <f t="shared" si="2"/>
        <v>16</v>
      </c>
      <c r="B60" s="6"/>
      <c r="C60" s="10"/>
      <c r="D60" s="32"/>
      <c r="E60" s="11"/>
      <c r="F60" s="10"/>
      <c r="G60" s="32"/>
      <c r="H60" s="11"/>
      <c r="I60" s="10"/>
      <c r="J60" s="32"/>
      <c r="K60" s="11"/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10"/>
      <c r="AQ60" s="32"/>
      <c r="AR60" s="11"/>
      <c r="AS60" s="10"/>
      <c r="AT60" s="32"/>
      <c r="AU60" s="11"/>
      <c r="AV60" s="10"/>
      <c r="AW60" s="32"/>
      <c r="AX60" s="11"/>
      <c r="AY60" s="10"/>
      <c r="AZ60" s="32"/>
      <c r="BA60" s="11"/>
      <c r="BB60" s="10"/>
      <c r="BC60" s="32"/>
      <c r="BD60" s="11"/>
      <c r="BE60" s="10"/>
      <c r="BF60" s="32"/>
      <c r="BG60" s="11"/>
    </row>
    <row r="61" spans="1:61" ht="12" customHeight="1">
      <c r="A61">
        <f t="shared" si="2"/>
        <v>17</v>
      </c>
      <c r="B61" s="6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10"/>
      <c r="AT61" s="32"/>
      <c r="AU61" s="11"/>
      <c r="AV61" s="10"/>
      <c r="AW61" s="32"/>
      <c r="AX61" s="11"/>
      <c r="AY61" s="10"/>
      <c r="AZ61" s="32"/>
      <c r="BA61" s="11"/>
      <c r="BB61" s="10"/>
      <c r="BC61" s="32"/>
      <c r="BD61" s="11"/>
      <c r="BE61" s="10"/>
      <c r="BF61" s="32"/>
      <c r="BG61" s="11"/>
      <c r="BH61" s="28"/>
    </row>
    <row r="62" spans="1:61" ht="12" customHeight="1">
      <c r="A62">
        <f t="shared" si="2"/>
        <v>18</v>
      </c>
      <c r="B62" s="6"/>
      <c r="C62" s="10"/>
      <c r="D62" s="32"/>
      <c r="E62" s="11"/>
      <c r="F62" s="10"/>
      <c r="G62" s="32"/>
      <c r="H62" s="11"/>
      <c r="I62" s="10"/>
      <c r="J62" s="32"/>
      <c r="K62" s="11"/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/>
      <c r="AB62" s="32"/>
      <c r="AC62" s="11"/>
      <c r="AD62" s="10"/>
      <c r="AE62" s="32"/>
      <c r="AF62" s="11"/>
      <c r="AG62" s="10"/>
      <c r="AH62" s="32"/>
      <c r="AI62" s="11"/>
      <c r="AJ62" s="10"/>
      <c r="AK62" s="32"/>
      <c r="AL62" s="11"/>
      <c r="AM62" s="10"/>
      <c r="AN62" s="32"/>
      <c r="AO62" s="11"/>
      <c r="AP62" s="10"/>
      <c r="AQ62" s="32"/>
      <c r="AR62" s="11"/>
      <c r="AS62" s="10"/>
      <c r="AT62" s="32"/>
      <c r="AU62" s="11"/>
      <c r="AV62" s="10"/>
      <c r="AW62" s="32"/>
      <c r="AX62" s="11"/>
      <c r="AY62" s="10"/>
      <c r="AZ62" s="32"/>
      <c r="BA62" s="11"/>
      <c r="BB62" s="10"/>
      <c r="BC62" s="32"/>
      <c r="BD62" s="11"/>
      <c r="BE62" s="10"/>
      <c r="BF62" s="32"/>
      <c r="BG62" s="11"/>
      <c r="BH62" s="28"/>
    </row>
    <row r="63" spans="1:61" ht="12" customHeight="1">
      <c r="A63">
        <f t="shared" si="2"/>
        <v>19</v>
      </c>
      <c r="B63" s="6"/>
      <c r="C63" s="10"/>
      <c r="D63" s="32"/>
      <c r="E63" s="11"/>
      <c r="F63" s="10"/>
      <c r="G63" s="32"/>
      <c r="H63" s="11"/>
      <c r="I63" s="10"/>
      <c r="J63" s="32"/>
      <c r="K63" s="11"/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/>
      <c r="AB63" s="32"/>
      <c r="AC63" s="11"/>
      <c r="AD63" s="10"/>
      <c r="AE63" s="32"/>
      <c r="AF63" s="11"/>
      <c r="AG63" s="10"/>
      <c r="AH63" s="32"/>
      <c r="AI63" s="11"/>
      <c r="AJ63" s="10"/>
      <c r="AK63" s="32"/>
      <c r="AL63" s="11"/>
      <c r="AM63" s="10"/>
      <c r="AN63" s="32"/>
      <c r="AO63" s="11"/>
      <c r="AP63" s="10"/>
      <c r="AQ63" s="32"/>
      <c r="AR63" s="11"/>
      <c r="AS63" s="10"/>
      <c r="AT63" s="32"/>
      <c r="AU63" s="11"/>
      <c r="AV63" s="10"/>
      <c r="AW63" s="32"/>
      <c r="AX63" s="11"/>
      <c r="AY63" s="10"/>
      <c r="AZ63" s="32"/>
      <c r="BA63" s="11"/>
      <c r="BB63" s="10"/>
      <c r="BC63" s="32"/>
      <c r="BD63" s="11"/>
      <c r="BE63" s="10"/>
      <c r="BF63" s="32"/>
      <c r="BG63" s="11"/>
      <c r="BH63" s="28"/>
    </row>
    <row r="64" spans="1:61" ht="12" customHeight="1">
      <c r="A64">
        <f t="shared" si="2"/>
        <v>20</v>
      </c>
      <c r="B64" s="6"/>
      <c r="C64" s="10"/>
      <c r="D64" s="32"/>
      <c r="E64" s="11"/>
      <c r="F64" s="10"/>
      <c r="G64" s="32"/>
      <c r="H64" s="11"/>
      <c r="I64" s="10"/>
      <c r="J64" s="32"/>
      <c r="K64" s="11"/>
      <c r="L64" s="10"/>
      <c r="M64" s="32"/>
      <c r="N64" s="11"/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/>
      <c r="AB64" s="32"/>
      <c r="AC64" s="11"/>
      <c r="AD64" s="10"/>
      <c r="AE64" s="32"/>
      <c r="AF64" s="11"/>
      <c r="AG64" s="10"/>
      <c r="AH64" s="32"/>
      <c r="AI64" s="11"/>
      <c r="AJ64" s="10"/>
      <c r="AK64" s="32"/>
      <c r="AL64" s="11"/>
      <c r="AM64" s="10"/>
      <c r="AN64" s="32"/>
      <c r="AO64" s="11"/>
      <c r="AP64" s="10"/>
      <c r="AQ64" s="32"/>
      <c r="AR64" s="11"/>
      <c r="AS64" s="10"/>
      <c r="AT64" s="32"/>
      <c r="AU64" s="11"/>
      <c r="AV64" s="10"/>
      <c r="AW64" s="32"/>
      <c r="AX64" s="11"/>
      <c r="AY64" s="10"/>
      <c r="AZ64" s="32"/>
      <c r="BA64" s="11"/>
      <c r="BB64" s="10"/>
      <c r="BC64" s="32"/>
      <c r="BD64" s="11"/>
      <c r="BE64" s="10"/>
      <c r="BF64" s="32"/>
      <c r="BG64" s="11"/>
      <c r="BH64" s="28"/>
    </row>
    <row r="65" spans="1:61" ht="12" customHeight="1">
      <c r="A65">
        <f t="shared" si="2"/>
        <v>21</v>
      </c>
      <c r="B65" s="6"/>
      <c r="C65" s="10"/>
      <c r="D65" s="32"/>
      <c r="E65" s="11"/>
      <c r="F65" s="10"/>
      <c r="G65" s="32"/>
      <c r="H65" s="11"/>
      <c r="I65" s="10"/>
      <c r="J65" s="32"/>
      <c r="K65" s="11"/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/>
      <c r="AK65" s="32"/>
      <c r="AL65" s="11"/>
      <c r="AM65" s="10"/>
      <c r="AN65" s="32"/>
      <c r="AO65" s="11"/>
      <c r="AP65" s="10"/>
      <c r="AQ65" s="32"/>
      <c r="AR65" s="11"/>
      <c r="AS65" s="10"/>
      <c r="AT65" s="32"/>
      <c r="AU65" s="11"/>
      <c r="AV65" s="10"/>
      <c r="AW65" s="32"/>
      <c r="AX65" s="11"/>
      <c r="AY65" s="10"/>
      <c r="AZ65" s="32"/>
      <c r="BA65" s="11"/>
      <c r="BB65" s="10"/>
      <c r="BC65" s="32"/>
      <c r="BD65" s="11"/>
      <c r="BE65" s="10"/>
      <c r="BF65" s="32"/>
      <c r="BG65" s="11"/>
      <c r="BH65" s="28"/>
    </row>
    <row r="66" spans="1:61" ht="12" customHeight="1">
      <c r="A66">
        <f t="shared" si="2"/>
        <v>22</v>
      </c>
      <c r="B66" s="6"/>
      <c r="C66" s="12"/>
      <c r="D66" s="36"/>
      <c r="E66" s="13"/>
      <c r="F66" s="12"/>
      <c r="G66" s="36"/>
      <c r="H66" s="13"/>
      <c r="I66" s="12"/>
      <c r="J66" s="36"/>
      <c r="K66" s="13"/>
      <c r="L66" s="12"/>
      <c r="M66" s="36"/>
      <c r="N66" s="13"/>
      <c r="O66" s="12"/>
      <c r="P66" s="36"/>
      <c r="Q66" s="13"/>
      <c r="R66" s="12"/>
      <c r="S66" s="36"/>
      <c r="T66" s="13"/>
      <c r="U66" s="12"/>
      <c r="V66" s="36"/>
      <c r="W66" s="13"/>
      <c r="X66" s="12"/>
      <c r="Y66" s="36"/>
      <c r="Z66" s="13"/>
      <c r="AA66" s="12"/>
      <c r="AB66" s="36"/>
      <c r="AC66" s="13"/>
      <c r="AD66" s="12"/>
      <c r="AE66" s="36"/>
      <c r="AF66" s="13"/>
      <c r="AG66" s="12"/>
      <c r="AH66" s="36"/>
      <c r="AI66" s="13"/>
      <c r="AJ66" s="12"/>
      <c r="AK66" s="36"/>
      <c r="AL66" s="13"/>
      <c r="AM66" s="12"/>
      <c r="AN66" s="36"/>
      <c r="AO66" s="13"/>
      <c r="AP66" s="10"/>
      <c r="AQ66" s="32"/>
      <c r="AR66" s="11"/>
      <c r="AS66" s="12"/>
      <c r="AT66" s="36"/>
      <c r="AU66" s="13"/>
      <c r="AV66" s="12"/>
      <c r="AW66" s="36"/>
      <c r="AX66" s="13"/>
      <c r="AY66" s="12"/>
      <c r="AZ66" s="36"/>
      <c r="BA66" s="13"/>
      <c r="BB66" s="12"/>
      <c r="BC66" s="36"/>
      <c r="BD66" s="13"/>
      <c r="BE66" s="12"/>
      <c r="BF66" s="36"/>
      <c r="BG66" s="13"/>
      <c r="BH66" s="28"/>
    </row>
    <row r="67" spans="1:61" ht="12" customHeight="1">
      <c r="A67">
        <f t="shared" si="2"/>
        <v>23</v>
      </c>
      <c r="B67" s="6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2"/>
      <c r="V67" s="36"/>
      <c r="W67" s="13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S67" s="10"/>
      <c r="AT67" s="32"/>
      <c r="AU67" s="11"/>
      <c r="AV67" s="10"/>
      <c r="AW67" s="32"/>
      <c r="AX67" s="11"/>
      <c r="AY67" s="10"/>
      <c r="AZ67" s="32"/>
      <c r="BA67" s="11"/>
      <c r="BB67" s="10"/>
      <c r="BC67" s="32"/>
      <c r="BD67" s="11"/>
      <c r="BE67" s="10"/>
      <c r="BF67" s="32"/>
      <c r="BG67" s="11"/>
      <c r="BH67" s="28"/>
    </row>
    <row r="68" spans="1:61" ht="12" customHeight="1">
      <c r="A68">
        <f t="shared" si="2"/>
        <v>24</v>
      </c>
      <c r="B68" s="6"/>
      <c r="C68" s="10"/>
      <c r="D68" s="32"/>
      <c r="E68" s="11"/>
      <c r="F68" s="10"/>
      <c r="G68" s="32"/>
      <c r="H68" s="11"/>
      <c r="I68" s="10"/>
      <c r="J68" s="32"/>
      <c r="K68" s="11"/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/>
      <c r="AB68" s="32"/>
      <c r="AC68" s="11"/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10"/>
      <c r="AQ68" s="32"/>
      <c r="AR68" s="11"/>
      <c r="AS68" s="10"/>
      <c r="AT68" s="32"/>
      <c r="AU68" s="11"/>
      <c r="AV68" s="10"/>
      <c r="AW68" s="32"/>
      <c r="AX68" s="11"/>
      <c r="AY68" s="10"/>
      <c r="AZ68" s="32"/>
      <c r="BA68" s="11"/>
      <c r="BB68" s="10"/>
      <c r="BC68" s="32"/>
      <c r="BD68" s="11"/>
      <c r="BE68" s="10"/>
      <c r="BF68" s="32"/>
      <c r="BG68" s="11"/>
    </row>
    <row r="69" spans="1:61" ht="12" customHeight="1">
      <c r="A69">
        <f t="shared" si="2"/>
        <v>25</v>
      </c>
      <c r="B69" s="6"/>
      <c r="C69" s="10"/>
      <c r="D69" s="32"/>
      <c r="E69" s="11"/>
      <c r="F69" s="10"/>
      <c r="G69" s="32"/>
      <c r="H69" s="11"/>
      <c r="I69" s="10"/>
      <c r="J69" s="32"/>
      <c r="K69" s="11"/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/>
      <c r="AB69" s="32"/>
      <c r="AC69" s="11"/>
      <c r="AD69" s="10"/>
      <c r="AE69" s="32"/>
      <c r="AF69" s="11"/>
      <c r="AG69" s="10"/>
      <c r="AH69" s="32"/>
      <c r="AI69" s="11"/>
      <c r="AJ69" s="10"/>
      <c r="AK69" s="32"/>
      <c r="AL69" s="11"/>
      <c r="AM69" s="10"/>
      <c r="AN69" s="32"/>
      <c r="AO69" s="11"/>
      <c r="AP69" s="10"/>
      <c r="AQ69" s="32"/>
      <c r="AR69" s="11"/>
      <c r="AS69" s="10"/>
      <c r="AT69" s="32"/>
      <c r="AU69" s="11"/>
      <c r="AV69" s="10"/>
      <c r="AW69" s="32"/>
      <c r="AX69" s="11"/>
      <c r="AY69" s="10"/>
      <c r="AZ69" s="32"/>
      <c r="BA69" s="11"/>
      <c r="BB69" s="10"/>
      <c r="BC69" s="32"/>
      <c r="BD69" s="11"/>
      <c r="BE69" s="10"/>
      <c r="BF69" s="32"/>
      <c r="BG69" s="11"/>
    </row>
    <row r="70" spans="1:61" ht="12" customHeight="1">
      <c r="A70">
        <f t="shared" si="2"/>
        <v>26</v>
      </c>
      <c r="B70" s="6"/>
      <c r="C70" s="10"/>
      <c r="D70" s="32"/>
      <c r="E70" s="11"/>
      <c r="F70" s="10"/>
      <c r="G70" s="32"/>
      <c r="H70" s="11"/>
      <c r="I70" s="10"/>
      <c r="J70" s="32"/>
      <c r="K70" s="11"/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0"/>
      <c r="Y70" s="32"/>
      <c r="Z70" s="11"/>
      <c r="AA70" s="10"/>
      <c r="AB70" s="32"/>
      <c r="AC70" s="11"/>
      <c r="AD70" s="10"/>
      <c r="AE70" s="32"/>
      <c r="AF70" s="11"/>
      <c r="AG70" s="10"/>
      <c r="AH70" s="32"/>
      <c r="AI70" s="11"/>
      <c r="AJ70" s="10"/>
      <c r="AK70" s="32"/>
      <c r="AL70" s="11"/>
      <c r="AM70" s="10"/>
      <c r="AN70" s="32"/>
      <c r="AO70" s="11"/>
      <c r="AP70" s="10"/>
      <c r="AQ70" s="32"/>
      <c r="AR70" s="11"/>
      <c r="AS70" s="10"/>
      <c r="AT70" s="32"/>
      <c r="AU70" s="11"/>
      <c r="AV70" s="10"/>
      <c r="AW70" s="32"/>
      <c r="AX70" s="11"/>
      <c r="AY70" s="10"/>
      <c r="AZ70" s="32"/>
      <c r="BA70" s="11"/>
      <c r="BB70" s="10"/>
      <c r="BC70" s="32"/>
      <c r="BD70" s="11"/>
      <c r="BE70" s="10"/>
      <c r="BF70" s="32"/>
      <c r="BG70" s="11"/>
    </row>
    <row r="71" spans="1:61" ht="12" customHeight="1">
      <c r="A71">
        <f t="shared" si="2"/>
        <v>27</v>
      </c>
      <c r="B71" s="6"/>
      <c r="C71" s="10"/>
      <c r="D71" s="32"/>
      <c r="E71" s="11"/>
      <c r="F71" s="10"/>
      <c r="G71" s="32"/>
      <c r="H71" s="11"/>
      <c r="I71" s="10"/>
      <c r="J71" s="32"/>
      <c r="K71" s="11"/>
      <c r="L71" s="10"/>
      <c r="M71" s="32"/>
      <c r="N71" s="11"/>
      <c r="O71" s="10"/>
      <c r="P71" s="32"/>
      <c r="Q71" s="11"/>
      <c r="R71" s="10"/>
      <c r="S71" s="32"/>
      <c r="T71" s="11"/>
      <c r="U71" s="10"/>
      <c r="V71" s="32"/>
      <c r="W71" s="11"/>
      <c r="X71" s="10"/>
      <c r="Y71" s="32"/>
      <c r="Z71" s="11"/>
      <c r="AA71" s="10"/>
      <c r="AB71" s="32"/>
      <c r="AC71" s="11"/>
      <c r="AD71" s="10"/>
      <c r="AE71" s="32"/>
      <c r="AF71" s="11"/>
      <c r="AG71" s="10"/>
      <c r="AH71" s="32"/>
      <c r="AI71" s="11"/>
      <c r="AJ71" s="10"/>
      <c r="AK71" s="32"/>
      <c r="AL71" s="11"/>
      <c r="AM71" s="10"/>
      <c r="AN71" s="32"/>
      <c r="AO71" s="11"/>
      <c r="AP71" s="10"/>
      <c r="AQ71" s="32"/>
      <c r="AR71" s="11"/>
      <c r="AS71" s="10"/>
      <c r="AT71" s="32"/>
      <c r="AU71" s="11"/>
      <c r="AV71" s="10"/>
      <c r="AW71" s="32"/>
      <c r="AX71" s="11"/>
      <c r="AY71" s="10"/>
      <c r="AZ71" s="32"/>
      <c r="BA71" s="11"/>
      <c r="BB71" s="10"/>
      <c r="BC71" s="32"/>
      <c r="BD71" s="11"/>
      <c r="BE71" s="10"/>
      <c r="BF71" s="32"/>
      <c r="BG71" s="11"/>
      <c r="BI71" s="41"/>
    </row>
    <row r="72" spans="1:61" ht="12" customHeight="1">
      <c r="A72">
        <f t="shared" si="2"/>
        <v>28</v>
      </c>
      <c r="B72" s="6"/>
      <c r="C72" s="10"/>
      <c r="D72" s="32"/>
      <c r="E72" s="11"/>
      <c r="F72" s="10"/>
      <c r="G72" s="32"/>
      <c r="H72" s="11"/>
      <c r="I72" s="10"/>
      <c r="J72" s="32"/>
      <c r="K72" s="11"/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/>
      <c r="AB72" s="32"/>
      <c r="AC72" s="11"/>
      <c r="AD72" s="10"/>
      <c r="AE72" s="32"/>
      <c r="AF72" s="11"/>
      <c r="AG72" s="10"/>
      <c r="AH72" s="32"/>
      <c r="AI72" s="11"/>
      <c r="AJ72" s="10"/>
      <c r="AK72" s="32"/>
      <c r="AL72" s="11"/>
      <c r="AM72" s="10"/>
      <c r="AN72" s="32"/>
      <c r="AO72" s="11"/>
      <c r="AP72" s="10"/>
      <c r="AQ72" s="32"/>
      <c r="AR72" s="11"/>
      <c r="AS72" s="10"/>
      <c r="AT72" s="32"/>
      <c r="AU72" s="11"/>
      <c r="AV72" s="10"/>
      <c r="AW72" s="32"/>
      <c r="AX72" s="11"/>
      <c r="AY72" s="10"/>
      <c r="AZ72" s="32"/>
      <c r="BA72" s="11"/>
      <c r="BB72" s="10"/>
      <c r="BC72" s="32"/>
      <c r="BD72" s="11"/>
      <c r="BE72" s="10"/>
      <c r="BF72" s="32"/>
      <c r="BG72" s="11"/>
    </row>
    <row r="73" spans="1:61" ht="12" customHeight="1">
      <c r="A73">
        <f t="shared" si="2"/>
        <v>29</v>
      </c>
      <c r="B73" s="6"/>
      <c r="C73" s="10"/>
      <c r="D73" s="32"/>
      <c r="E73" s="11"/>
      <c r="F73" s="10"/>
      <c r="G73" s="32"/>
      <c r="H73" s="11"/>
      <c r="I73" s="10"/>
      <c r="J73" s="32"/>
      <c r="K73" s="11"/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10"/>
      <c r="AQ73" s="32"/>
      <c r="AR73" s="11"/>
      <c r="AS73" s="10"/>
      <c r="AT73" s="32"/>
      <c r="AU73" s="11"/>
      <c r="AV73" s="10"/>
      <c r="AW73" s="32"/>
      <c r="AX73" s="11"/>
      <c r="AY73" s="10"/>
      <c r="AZ73" s="32"/>
      <c r="BA73" s="11"/>
      <c r="BB73" s="10"/>
      <c r="BC73" s="32"/>
      <c r="BD73" s="11"/>
      <c r="BE73" s="10"/>
      <c r="BF73" s="32"/>
      <c r="BG73" s="11"/>
    </row>
    <row r="74" spans="1:61" ht="12" customHeight="1">
      <c r="A74">
        <f t="shared" si="2"/>
        <v>30</v>
      </c>
      <c r="B74" s="6"/>
      <c r="C74" s="10"/>
      <c r="D74" s="32"/>
      <c r="E74" s="11"/>
      <c r="F74" s="10"/>
      <c r="G74" s="32"/>
      <c r="H74" s="11"/>
      <c r="I74" s="10"/>
      <c r="J74" s="32"/>
      <c r="K74" s="11"/>
      <c r="L74" s="10"/>
      <c r="M74" s="32"/>
      <c r="N74" s="11"/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/>
      <c r="AE74" s="32"/>
      <c r="AF74" s="11"/>
      <c r="AG74" s="10"/>
      <c r="AH74" s="32"/>
      <c r="AI74" s="11"/>
      <c r="AJ74" s="10"/>
      <c r="AK74" s="32"/>
      <c r="AL74" s="11"/>
      <c r="AM74" s="10"/>
      <c r="AN74" s="32"/>
      <c r="AO74" s="11"/>
      <c r="AP74" s="10"/>
      <c r="AQ74" s="32"/>
      <c r="AR74" s="11"/>
      <c r="AS74" s="10"/>
      <c r="AT74" s="32"/>
      <c r="AU74" s="11"/>
      <c r="AV74" s="10"/>
      <c r="AW74" s="32"/>
      <c r="AX74" s="11"/>
      <c r="AY74" s="10"/>
      <c r="AZ74" s="32"/>
      <c r="BA74" s="11"/>
      <c r="BB74" s="10"/>
      <c r="BC74" s="32"/>
      <c r="BD74" s="11"/>
      <c r="BE74" s="10"/>
      <c r="BF74" s="32"/>
      <c r="BG74" s="11"/>
    </row>
    <row r="75" spans="1:61" ht="12" customHeight="1">
      <c r="A75">
        <f t="shared" si="2"/>
        <v>31</v>
      </c>
      <c r="B75" s="6"/>
      <c r="C75" s="10"/>
      <c r="D75" s="32"/>
      <c r="E75" s="11"/>
      <c r="F75" s="10"/>
      <c r="G75" s="32"/>
      <c r="H75" s="11"/>
      <c r="I75" s="10"/>
      <c r="J75" s="32"/>
      <c r="K75" s="11"/>
      <c r="L75" s="10"/>
      <c r="M75" s="32"/>
      <c r="N75" s="11"/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/>
      <c r="AE75" s="32"/>
      <c r="AF75" s="11"/>
      <c r="AG75" s="10"/>
      <c r="AH75" s="32"/>
      <c r="AI75" s="11"/>
      <c r="AJ75" s="10"/>
      <c r="AK75" s="32"/>
      <c r="AL75" s="11"/>
      <c r="AM75" s="10"/>
      <c r="AN75" s="32"/>
      <c r="AO75" s="11"/>
      <c r="AP75" s="10"/>
      <c r="AQ75" s="32"/>
      <c r="AR75" s="11"/>
      <c r="AS75" s="10"/>
      <c r="AT75" s="32"/>
      <c r="AU75" s="11"/>
      <c r="AV75" s="10"/>
      <c r="AW75" s="32"/>
      <c r="AX75" s="11"/>
      <c r="AY75" s="10"/>
      <c r="AZ75" s="32"/>
      <c r="BA75" s="11"/>
      <c r="BB75" s="10"/>
      <c r="BC75" s="32"/>
      <c r="BD75" s="11"/>
      <c r="BE75" s="10"/>
      <c r="BF75" s="32"/>
      <c r="BG75" s="11"/>
    </row>
    <row r="76" spans="1:61" ht="12" customHeight="1">
      <c r="A76">
        <f t="shared" si="2"/>
        <v>32</v>
      </c>
      <c r="B76" s="6"/>
      <c r="C76" s="10"/>
      <c r="D76" s="32"/>
      <c r="E76" s="11"/>
      <c r="F76" s="10"/>
      <c r="G76" s="32"/>
      <c r="H76" s="11"/>
      <c r="I76" s="10"/>
      <c r="J76" s="32"/>
      <c r="K76" s="11"/>
      <c r="L76" s="10"/>
      <c r="M76" s="32"/>
      <c r="N76" s="11"/>
      <c r="O76" s="10"/>
      <c r="P76" s="32"/>
      <c r="Q76" s="11"/>
      <c r="R76" s="10"/>
      <c r="S76" s="32"/>
      <c r="T76" s="11"/>
      <c r="U76" s="10"/>
      <c r="V76" s="32"/>
      <c r="W76" s="11"/>
      <c r="X76" s="10"/>
      <c r="Y76" s="32"/>
      <c r="Z76" s="11"/>
      <c r="AA76" s="10"/>
      <c r="AB76" s="32"/>
      <c r="AC76" s="11"/>
      <c r="AD76" s="10"/>
      <c r="AE76" s="32"/>
      <c r="AF76" s="11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S76" s="10"/>
      <c r="AT76" s="32"/>
      <c r="AU76" s="11"/>
      <c r="AV76" s="10"/>
      <c r="AW76" s="32"/>
      <c r="AX76" s="11"/>
      <c r="AY76" s="10"/>
      <c r="AZ76" s="32"/>
      <c r="BA76" s="11"/>
      <c r="BB76" s="10"/>
      <c r="BC76" s="32"/>
      <c r="BD76" s="11"/>
      <c r="BE76" s="10"/>
      <c r="BF76" s="32"/>
      <c r="BG76" s="11"/>
    </row>
    <row r="77" spans="1:61" ht="12" customHeight="1">
      <c r="A77">
        <f t="shared" si="2"/>
        <v>33</v>
      </c>
      <c r="B77" s="6"/>
      <c r="C77" s="10"/>
      <c r="D77" s="32"/>
      <c r="E77" s="11"/>
      <c r="F77" s="10"/>
      <c r="G77" s="32"/>
      <c r="H77" s="11"/>
      <c r="I77" s="10"/>
      <c r="J77" s="32"/>
      <c r="K77" s="11"/>
      <c r="L77" s="10"/>
      <c r="M77" s="32"/>
      <c r="N77" s="11"/>
      <c r="O77" s="10"/>
      <c r="P77" s="32"/>
      <c r="Q77" s="11"/>
      <c r="R77" s="10"/>
      <c r="S77" s="32"/>
      <c r="T77" s="11"/>
      <c r="U77" s="10"/>
      <c r="V77" s="32"/>
      <c r="W77" s="11"/>
      <c r="X77" s="10"/>
      <c r="Y77" s="32"/>
      <c r="Z77" s="11"/>
      <c r="AA77" s="10"/>
      <c r="AB77" s="32"/>
      <c r="AC77" s="11"/>
      <c r="AD77" s="10"/>
      <c r="AE77" s="32"/>
      <c r="AF77" s="11"/>
      <c r="AG77" s="10"/>
      <c r="AH77" s="32"/>
      <c r="AI77" s="11"/>
      <c r="AJ77" s="10"/>
      <c r="AK77" s="32"/>
      <c r="AL77" s="11"/>
      <c r="AM77" s="10"/>
      <c r="AN77" s="32"/>
      <c r="AO77" s="11"/>
      <c r="AP77" s="10"/>
      <c r="AQ77" s="32"/>
      <c r="AR77" s="11"/>
      <c r="AS77" s="10"/>
      <c r="AT77" s="32"/>
      <c r="AU77" s="11"/>
      <c r="AV77" s="10"/>
      <c r="AW77" s="32"/>
      <c r="AX77" s="11"/>
      <c r="AY77" s="10"/>
      <c r="AZ77" s="32"/>
      <c r="BA77" s="11"/>
      <c r="BB77" s="10"/>
      <c r="BC77" s="32"/>
      <c r="BD77" s="11"/>
      <c r="BE77" s="10"/>
      <c r="BF77" s="32"/>
      <c r="BG77" s="11"/>
    </row>
    <row r="78" spans="1:61" ht="12" customHeight="1">
      <c r="A78">
        <f t="shared" si="2"/>
        <v>34</v>
      </c>
      <c r="B78" s="6"/>
      <c r="C78" s="10"/>
      <c r="D78" s="32"/>
      <c r="E78" s="11"/>
      <c r="F78" s="10"/>
      <c r="G78" s="32"/>
      <c r="H78" s="11"/>
      <c r="I78" s="10"/>
      <c r="J78" s="32"/>
      <c r="K78" s="11"/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/>
      <c r="AB78" s="32"/>
      <c r="AC78" s="11"/>
      <c r="AD78" s="10"/>
      <c r="AE78" s="32"/>
      <c r="AF78" s="11"/>
      <c r="AG78" s="10"/>
      <c r="AH78" s="32"/>
      <c r="AI78" s="11"/>
      <c r="AJ78" s="10"/>
      <c r="AK78" s="32"/>
      <c r="AL78" s="11"/>
      <c r="AM78" s="10"/>
      <c r="AN78" s="32"/>
      <c r="AO78" s="11"/>
      <c r="AP78" s="10"/>
      <c r="AQ78" s="32"/>
      <c r="AR78" s="11"/>
      <c r="AS78" s="10"/>
      <c r="AT78" s="32"/>
      <c r="AU78" s="11"/>
      <c r="AV78" s="10"/>
      <c r="AW78" s="32"/>
      <c r="AX78" s="11"/>
      <c r="AY78" s="10"/>
      <c r="AZ78" s="32"/>
      <c r="BA78" s="11"/>
      <c r="BB78" s="10"/>
      <c r="BC78" s="32"/>
      <c r="BD78" s="11"/>
      <c r="BE78" s="10"/>
      <c r="BF78" s="32"/>
      <c r="BG78" s="11"/>
    </row>
    <row r="79" spans="1:61" ht="12" customHeight="1">
      <c r="A79">
        <f t="shared" si="2"/>
        <v>35</v>
      </c>
      <c r="B79" s="6"/>
      <c r="C79" s="10"/>
      <c r="D79" s="32"/>
      <c r="E79" s="11"/>
      <c r="F79" s="10"/>
      <c r="G79" s="32"/>
      <c r="H79" s="11"/>
      <c r="I79" s="10"/>
      <c r="J79" s="32"/>
      <c r="K79" s="11"/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S79" s="10"/>
      <c r="AT79" s="32"/>
      <c r="AU79" s="11"/>
      <c r="AV79" s="10"/>
      <c r="AW79" s="32"/>
      <c r="AX79" s="11"/>
      <c r="AY79" s="10"/>
      <c r="AZ79" s="32"/>
      <c r="BA79" s="11"/>
      <c r="BB79" s="10"/>
      <c r="BC79" s="32"/>
      <c r="BD79" s="11"/>
      <c r="BE79" s="10"/>
      <c r="BF79" s="32"/>
      <c r="BG79" s="11"/>
    </row>
    <row r="80" spans="1:61" ht="12" customHeight="1">
      <c r="A80">
        <f t="shared" si="2"/>
        <v>36</v>
      </c>
      <c r="B80" s="6"/>
      <c r="C80" s="10"/>
      <c r="D80" s="32"/>
      <c r="E80" s="11"/>
      <c r="F80" s="10"/>
      <c r="G80" s="32"/>
      <c r="H80" s="11"/>
      <c r="I80" s="10"/>
      <c r="J80" s="32"/>
      <c r="K80" s="11"/>
      <c r="L80" s="10"/>
      <c r="M80" s="32"/>
      <c r="N80" s="11"/>
      <c r="O80" s="10"/>
      <c r="P80" s="32"/>
      <c r="Q80" s="11"/>
      <c r="R80" s="10"/>
      <c r="S80" s="32"/>
      <c r="T80" s="11"/>
      <c r="U80" s="10"/>
      <c r="V80" s="32"/>
      <c r="W80" s="11"/>
      <c r="X80" s="10"/>
      <c r="Y80" s="32"/>
      <c r="Z80" s="11"/>
      <c r="AA80" s="10"/>
      <c r="AB80" s="32"/>
      <c r="AC80" s="11"/>
      <c r="AD80" s="10"/>
      <c r="AE80" s="32"/>
      <c r="AF80" s="11"/>
      <c r="AG80" s="10"/>
      <c r="AH80" s="32"/>
      <c r="AI80" s="11"/>
      <c r="AJ80" s="10"/>
      <c r="AK80" s="32"/>
      <c r="AL80" s="11"/>
      <c r="AM80" s="10"/>
      <c r="AN80" s="32"/>
      <c r="AO80" s="11"/>
      <c r="AP80" s="10"/>
      <c r="AQ80" s="32"/>
      <c r="AR80" s="11"/>
      <c r="AS80" s="10"/>
      <c r="AT80" s="32"/>
      <c r="AU80" s="11"/>
      <c r="AV80" s="10"/>
      <c r="AW80" s="32"/>
      <c r="AX80" s="11"/>
      <c r="AY80" s="10"/>
      <c r="AZ80" s="32"/>
      <c r="BA80" s="11"/>
      <c r="BB80" s="10"/>
      <c r="BC80" s="32"/>
      <c r="BD80" s="11"/>
      <c r="BE80" s="10"/>
      <c r="BF80" s="32"/>
      <c r="BG80" s="11"/>
    </row>
    <row r="81" spans="1:61" ht="12" customHeight="1">
      <c r="A81">
        <f t="shared" si="2"/>
        <v>37</v>
      </c>
      <c r="B81" s="6"/>
      <c r="C81" s="10"/>
      <c r="D81" s="32"/>
      <c r="E81" s="11"/>
      <c r="F81" s="10"/>
      <c r="G81" s="32"/>
      <c r="H81" s="11"/>
      <c r="I81" s="10"/>
      <c r="J81" s="32"/>
      <c r="K81" s="11"/>
      <c r="L81" s="10"/>
      <c r="M81" s="32"/>
      <c r="N81" s="11"/>
      <c r="O81" s="10"/>
      <c r="P81" s="32"/>
      <c r="Q81" s="11"/>
      <c r="R81" s="10"/>
      <c r="S81" s="32"/>
      <c r="T81" s="11"/>
      <c r="U81" s="10"/>
      <c r="V81" s="32"/>
      <c r="W81" s="11"/>
      <c r="X81" s="10"/>
      <c r="Y81" s="32"/>
      <c r="Z81" s="11"/>
      <c r="AA81" s="10"/>
      <c r="AB81" s="32"/>
      <c r="AC81" s="11"/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10"/>
      <c r="AQ81" s="32"/>
      <c r="AR81" s="11"/>
      <c r="AS81" s="10"/>
      <c r="AT81" s="32"/>
      <c r="AU81" s="11"/>
      <c r="AV81" s="10"/>
      <c r="AW81" s="32"/>
      <c r="AX81" s="11"/>
      <c r="AY81" s="10"/>
      <c r="AZ81" s="32"/>
      <c r="BA81" s="11"/>
      <c r="BB81" s="10"/>
      <c r="BC81" s="32"/>
      <c r="BD81" s="11"/>
      <c r="BE81" s="10"/>
      <c r="BF81" s="32"/>
      <c r="BG81" s="11"/>
    </row>
    <row r="82" spans="1:61" ht="12" customHeight="1">
      <c r="A82">
        <f t="shared" si="2"/>
        <v>38</v>
      </c>
      <c r="B82" s="6"/>
      <c r="C82" s="10"/>
      <c r="D82" s="32"/>
      <c r="E82" s="11"/>
      <c r="F82" s="10"/>
      <c r="G82" s="32"/>
      <c r="H82" s="11"/>
      <c r="I82" s="10"/>
      <c r="J82" s="32"/>
      <c r="K82" s="11"/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/>
      <c r="AQ82" s="32"/>
      <c r="AR82" s="11"/>
      <c r="AS82" s="10"/>
      <c r="AT82" s="32"/>
      <c r="AU82" s="11"/>
      <c r="AV82" s="10"/>
      <c r="AW82" s="32"/>
      <c r="AX82" s="11"/>
      <c r="AY82" s="10"/>
      <c r="AZ82" s="32"/>
      <c r="BA82" s="11"/>
      <c r="BB82" s="10"/>
      <c r="BC82" s="32"/>
      <c r="BD82" s="11"/>
      <c r="BE82" s="10"/>
      <c r="BF82" s="32"/>
      <c r="BG82" s="11"/>
    </row>
    <row r="83" spans="1:61" ht="12" customHeight="1">
      <c r="A83">
        <f t="shared" si="2"/>
        <v>39</v>
      </c>
      <c r="B83" s="6"/>
      <c r="C83" s="10"/>
      <c r="D83" s="32"/>
      <c r="E83" s="11"/>
      <c r="F83" s="10"/>
      <c r="G83" s="32"/>
      <c r="H83" s="11"/>
      <c r="I83" s="10"/>
      <c r="J83" s="32"/>
      <c r="K83" s="11"/>
      <c r="L83" s="10"/>
      <c r="M83" s="32"/>
      <c r="N83" s="11"/>
      <c r="O83" s="10"/>
      <c r="P83" s="32"/>
      <c r="Q83" s="11"/>
      <c r="R83" s="10"/>
      <c r="S83" s="32"/>
      <c r="T83" s="11"/>
      <c r="U83" s="10"/>
      <c r="V83" s="32"/>
      <c r="W83" s="11"/>
      <c r="X83" s="10"/>
      <c r="Y83" s="32"/>
      <c r="Z83" s="11"/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/>
      <c r="AQ83" s="32"/>
      <c r="AR83" s="11"/>
      <c r="AS83" s="10"/>
      <c r="AT83" s="32"/>
      <c r="AU83" s="11"/>
      <c r="AV83" s="10"/>
      <c r="AW83" s="32"/>
      <c r="AX83" s="11"/>
      <c r="AY83" s="10"/>
      <c r="AZ83" s="32"/>
      <c r="BA83" s="11"/>
      <c r="BB83" s="10"/>
      <c r="BC83" s="32"/>
      <c r="BD83" s="11"/>
      <c r="BE83" s="10"/>
      <c r="BF83" s="32"/>
      <c r="BG83" s="11"/>
    </row>
    <row r="84" spans="1:61" ht="12" customHeight="1">
      <c r="A84">
        <f t="shared" si="2"/>
        <v>40</v>
      </c>
      <c r="B84" s="6"/>
      <c r="C84" s="10"/>
      <c r="D84" s="32"/>
      <c r="E84" s="11"/>
      <c r="F84" s="10"/>
      <c r="G84" s="32"/>
      <c r="H84" s="11"/>
      <c r="I84" s="10"/>
      <c r="J84" s="32"/>
      <c r="K84" s="11"/>
      <c r="L84" s="10"/>
      <c r="M84" s="32"/>
      <c r="N84" s="11"/>
      <c r="O84" s="10"/>
      <c r="P84" s="32"/>
      <c r="Q84" s="11"/>
      <c r="R84" s="10"/>
      <c r="S84" s="32"/>
      <c r="T84" s="11"/>
      <c r="U84" s="10"/>
      <c r="V84" s="32"/>
      <c r="W84" s="11"/>
      <c r="X84" s="10"/>
      <c r="Y84" s="32"/>
      <c r="Z84" s="11"/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/>
      <c r="AQ84" s="32"/>
      <c r="AR84" s="11"/>
      <c r="AS84" s="10"/>
      <c r="AT84" s="32"/>
      <c r="AU84" s="11"/>
      <c r="AV84" s="10"/>
      <c r="AW84" s="32"/>
      <c r="AX84" s="11"/>
      <c r="AY84" s="10"/>
      <c r="AZ84" s="32"/>
      <c r="BA84" s="11"/>
      <c r="BB84" s="10"/>
      <c r="BC84" s="32"/>
      <c r="BD84" s="11"/>
      <c r="BE84" s="10"/>
      <c r="BF84" s="32"/>
      <c r="BG84" s="11"/>
    </row>
    <row r="85" spans="1:61" ht="12" customHeight="1">
      <c r="A85">
        <f t="shared" si="2"/>
        <v>41</v>
      </c>
      <c r="B85" s="6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S85" s="10"/>
      <c r="AT85" s="32"/>
      <c r="AU85" s="11"/>
      <c r="AV85" s="10"/>
      <c r="AW85" s="32"/>
      <c r="AX85" s="11"/>
      <c r="AY85" s="10"/>
      <c r="AZ85" s="32"/>
      <c r="BA85" s="11"/>
      <c r="BB85" s="10"/>
      <c r="BC85" s="32"/>
      <c r="BD85" s="11"/>
      <c r="BE85" s="10"/>
      <c r="BF85" s="32"/>
      <c r="BG85" s="11"/>
    </row>
    <row r="86" spans="1:61" ht="12" customHeight="1">
      <c r="A86">
        <f t="shared" si="2"/>
        <v>42</v>
      </c>
      <c r="B86" s="6"/>
      <c r="C86" s="10"/>
      <c r="D86" s="32"/>
      <c r="E86" s="11"/>
      <c r="F86" s="10"/>
      <c r="G86" s="32"/>
      <c r="H86" s="11"/>
      <c r="I86" s="10"/>
      <c r="J86" s="32"/>
      <c r="K86" s="11"/>
      <c r="L86" s="10"/>
      <c r="M86" s="32"/>
      <c r="N86" s="11"/>
      <c r="O86" s="10"/>
      <c r="P86" s="32"/>
      <c r="Q86" s="11"/>
      <c r="R86" s="10"/>
      <c r="S86" s="32"/>
      <c r="T86" s="11"/>
      <c r="U86" s="10"/>
      <c r="V86" s="32"/>
      <c r="W86" s="11"/>
      <c r="X86" s="10"/>
      <c r="Y86" s="32"/>
      <c r="Z86" s="11"/>
      <c r="AA86" s="10"/>
      <c r="AB86" s="32"/>
      <c r="AC86" s="11"/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10"/>
      <c r="AQ86" s="32"/>
      <c r="AR86" s="11"/>
      <c r="AS86" s="10"/>
      <c r="AT86" s="32"/>
      <c r="AU86" s="11"/>
      <c r="AV86" s="10"/>
      <c r="AW86" s="32"/>
      <c r="AX86" s="11"/>
      <c r="AY86" s="10"/>
      <c r="AZ86" s="32"/>
      <c r="BA86" s="11"/>
      <c r="BB86" s="10"/>
      <c r="BC86" s="32"/>
      <c r="BD86" s="11"/>
      <c r="BE86" s="10"/>
      <c r="BF86" s="32"/>
      <c r="BG86" s="11"/>
    </row>
    <row r="87" spans="1:61" ht="12" customHeight="1">
      <c r="A87">
        <f t="shared" si="2"/>
        <v>43</v>
      </c>
      <c r="B87" s="6"/>
      <c r="C87" s="10"/>
      <c r="D87" s="32"/>
      <c r="E87" s="11"/>
      <c r="F87" s="10"/>
      <c r="G87" s="32"/>
      <c r="H87" s="11"/>
      <c r="I87" s="10"/>
      <c r="J87" s="32"/>
      <c r="K87" s="11"/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/>
      <c r="Y87" s="32"/>
      <c r="Z87" s="11"/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S87" s="10"/>
      <c r="AT87" s="32"/>
      <c r="AU87" s="11"/>
      <c r="AV87" s="10"/>
      <c r="AW87" s="32"/>
      <c r="AX87" s="11"/>
      <c r="AY87" s="10"/>
      <c r="AZ87" s="32"/>
      <c r="BA87" s="11"/>
      <c r="BB87" s="10"/>
      <c r="BC87" s="32"/>
      <c r="BD87" s="11"/>
      <c r="BE87" s="10"/>
      <c r="BF87" s="32"/>
      <c r="BG87" s="11"/>
    </row>
    <row r="88" spans="1:61" ht="12" customHeight="1">
      <c r="A88">
        <f t="shared" si="2"/>
        <v>44</v>
      </c>
      <c r="B88" s="6"/>
      <c r="C88" s="10"/>
      <c r="D88" s="32"/>
      <c r="E88" s="11"/>
      <c r="F88" s="10"/>
      <c r="G88" s="32"/>
      <c r="H88" s="11"/>
      <c r="I88" s="10"/>
      <c r="J88" s="32"/>
      <c r="K88" s="11"/>
      <c r="L88" s="10"/>
      <c r="M88" s="32"/>
      <c r="N88" s="11"/>
      <c r="O88" s="10"/>
      <c r="P88" s="32"/>
      <c r="Q88" s="11"/>
      <c r="R88" s="10"/>
      <c r="S88" s="32"/>
      <c r="T88" s="11"/>
      <c r="U88" s="10"/>
      <c r="V88" s="32"/>
      <c r="W88" s="11"/>
      <c r="X88" s="10"/>
      <c r="Y88" s="32"/>
      <c r="Z88" s="11"/>
      <c r="AA88" s="10"/>
      <c r="AB88" s="32"/>
      <c r="AC88" s="11"/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/>
      <c r="AQ88" s="32"/>
      <c r="AR88" s="11"/>
      <c r="AS88" s="10"/>
      <c r="AT88" s="32"/>
      <c r="AU88" s="11"/>
      <c r="AV88" s="10"/>
      <c r="AW88" s="32"/>
      <c r="AX88" s="11"/>
      <c r="AY88" s="10"/>
      <c r="AZ88" s="32"/>
      <c r="BA88" s="11"/>
      <c r="BB88" s="10"/>
      <c r="BC88" s="32"/>
      <c r="BD88" s="11"/>
      <c r="BE88" s="10"/>
      <c r="BF88" s="32"/>
      <c r="BG88" s="11"/>
    </row>
    <row r="89" spans="1:61" ht="12" customHeight="1">
      <c r="A89">
        <f t="shared" si="2"/>
        <v>45</v>
      </c>
      <c r="B89" s="6"/>
      <c r="C89" s="10"/>
      <c r="D89" s="32"/>
      <c r="E89" s="11"/>
      <c r="F89" s="10"/>
      <c r="G89" s="32"/>
      <c r="H89" s="11"/>
      <c r="I89" s="10"/>
      <c r="J89" s="32"/>
      <c r="K89" s="11"/>
      <c r="L89" s="10"/>
      <c r="M89" s="32"/>
      <c r="N89" s="11"/>
      <c r="O89" s="10"/>
      <c r="P89" s="32"/>
      <c r="Q89" s="11"/>
      <c r="R89" s="10"/>
      <c r="S89" s="32"/>
      <c r="T89" s="11"/>
      <c r="U89" s="10"/>
      <c r="V89" s="32"/>
      <c r="W89" s="11"/>
      <c r="X89" s="10"/>
      <c r="Y89" s="32"/>
      <c r="Z89" s="11"/>
      <c r="AA89" s="10"/>
      <c r="AB89" s="32"/>
      <c r="AC89" s="11"/>
      <c r="AD89" s="10"/>
      <c r="AE89" s="32"/>
      <c r="AF89" s="11"/>
      <c r="AG89" s="10"/>
      <c r="AH89" s="32"/>
      <c r="AI89" s="11"/>
      <c r="AJ89" s="10"/>
      <c r="AK89" s="32"/>
      <c r="AL89" s="11"/>
      <c r="AM89" s="10"/>
      <c r="AN89" s="32"/>
      <c r="AO89" s="11"/>
      <c r="AP89" s="10"/>
      <c r="AQ89" s="32"/>
      <c r="AR89" s="11"/>
      <c r="AS89" s="10"/>
      <c r="AT89" s="32"/>
      <c r="AU89" s="11"/>
      <c r="AV89" s="10"/>
      <c r="AW89" s="32"/>
      <c r="AX89" s="11"/>
      <c r="AY89" s="10"/>
      <c r="AZ89" s="32"/>
      <c r="BA89" s="11"/>
      <c r="BB89" s="10"/>
      <c r="BC89" s="32"/>
      <c r="BD89" s="11"/>
      <c r="BE89" s="10"/>
      <c r="BF89" s="32"/>
      <c r="BG89" s="11"/>
    </row>
    <row r="90" spans="1:61" ht="12" customHeight="1">
      <c r="A90">
        <f>+A89+1</f>
        <v>46</v>
      </c>
      <c r="B90" s="6"/>
      <c r="C90" s="10"/>
      <c r="D90" s="32"/>
      <c r="E90" s="11"/>
      <c r="F90" s="10"/>
      <c r="G90" s="32"/>
      <c r="H90" s="11"/>
      <c r="I90" s="10"/>
      <c r="J90" s="32"/>
      <c r="K90" s="11"/>
      <c r="L90" s="10"/>
      <c r="M90" s="32"/>
      <c r="N90" s="11"/>
      <c r="O90" s="10"/>
      <c r="P90" s="32"/>
      <c r="Q90" s="11"/>
      <c r="R90" s="10"/>
      <c r="S90" s="32"/>
      <c r="T90" s="11"/>
      <c r="U90" s="10"/>
      <c r="V90" s="32"/>
      <c r="W90" s="11"/>
      <c r="X90" s="10"/>
      <c r="Y90" s="32"/>
      <c r="Z90" s="11"/>
      <c r="AA90" s="10"/>
      <c r="AB90" s="32"/>
      <c r="AC90" s="11"/>
      <c r="AD90" s="10"/>
      <c r="AE90" s="32"/>
      <c r="AF90" s="11"/>
      <c r="AG90" s="10"/>
      <c r="AH90" s="32"/>
      <c r="AI90" s="11"/>
      <c r="AJ90" s="10"/>
      <c r="AK90" s="32"/>
      <c r="AL90" s="11"/>
      <c r="AM90" s="10"/>
      <c r="AN90" s="32"/>
      <c r="AO90" s="11"/>
      <c r="AP90" s="10"/>
      <c r="AQ90" s="32"/>
      <c r="AR90" s="11"/>
      <c r="AS90" s="10"/>
      <c r="AT90" s="32"/>
      <c r="AU90" s="11"/>
      <c r="AV90" s="10"/>
      <c r="AW90" s="32"/>
      <c r="AX90" s="11"/>
      <c r="AY90" s="10"/>
      <c r="AZ90" s="32"/>
      <c r="BA90" s="11"/>
      <c r="BB90" s="10"/>
      <c r="BC90" s="32"/>
      <c r="BD90" s="11"/>
      <c r="BE90" s="10"/>
      <c r="BF90" s="32"/>
      <c r="BG90" s="11"/>
    </row>
    <row r="91" spans="1:61" ht="12" customHeight="1">
      <c r="A91">
        <f t="shared" si="2"/>
        <v>47</v>
      </c>
      <c r="B91" s="6"/>
      <c r="C91" s="10"/>
      <c r="D91" s="32"/>
      <c r="E91" s="11"/>
      <c r="F91" s="10"/>
      <c r="G91" s="32"/>
      <c r="H91" s="11"/>
      <c r="I91" s="10"/>
      <c r="J91" s="32"/>
      <c r="K91" s="11"/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10"/>
      <c r="Y91" s="32"/>
      <c r="Z91" s="11"/>
      <c r="AA91" s="10"/>
      <c r="AB91" s="32"/>
      <c r="AC91" s="11"/>
      <c r="AD91" s="10"/>
      <c r="AE91" s="32"/>
      <c r="AF91" s="11"/>
      <c r="AG91" s="10"/>
      <c r="AH91" s="32"/>
      <c r="AI91" s="11"/>
      <c r="AJ91" s="10"/>
      <c r="AK91" s="32"/>
      <c r="AL91" s="11"/>
      <c r="AM91" s="10"/>
      <c r="AN91" s="32"/>
      <c r="AO91" s="11"/>
      <c r="AP91" s="10"/>
      <c r="AQ91" s="32"/>
      <c r="AR91" s="11"/>
      <c r="AS91" s="10"/>
      <c r="AT91" s="32"/>
      <c r="AU91" s="11"/>
      <c r="AV91" s="10"/>
      <c r="AW91" s="32"/>
      <c r="AX91" s="11"/>
      <c r="AY91" s="10"/>
      <c r="AZ91" s="32"/>
      <c r="BA91" s="11"/>
      <c r="BB91" s="10"/>
      <c r="BC91" s="32"/>
      <c r="BD91" s="11"/>
      <c r="BE91" s="10"/>
      <c r="BF91" s="32"/>
      <c r="BG91" s="11"/>
    </row>
    <row r="92" spans="1:61" ht="12" customHeight="1">
      <c r="A92">
        <f t="shared" si="2"/>
        <v>48</v>
      </c>
      <c r="B92" s="6"/>
      <c r="C92" s="10"/>
      <c r="D92" s="32"/>
      <c r="E92" s="11"/>
      <c r="F92" s="10"/>
      <c r="G92" s="32"/>
      <c r="H92" s="11"/>
      <c r="I92" s="10"/>
      <c r="J92" s="32"/>
      <c r="K92" s="11"/>
      <c r="L92" s="10"/>
      <c r="M92" s="32"/>
      <c r="N92" s="11"/>
      <c r="O92" s="10"/>
      <c r="P92" s="32"/>
      <c r="Q92" s="11"/>
      <c r="R92" s="10"/>
      <c r="S92" s="32"/>
      <c r="T92" s="11"/>
      <c r="U92" s="10"/>
      <c r="V92" s="32"/>
      <c r="W92" s="11"/>
      <c r="X92" s="10"/>
      <c r="Y92" s="32"/>
      <c r="Z92" s="11"/>
      <c r="AA92" s="10"/>
      <c r="AB92" s="32"/>
      <c r="AC92" s="11"/>
      <c r="AD92" s="10"/>
      <c r="AE92" s="32"/>
      <c r="AF92" s="11"/>
      <c r="AG92" s="10"/>
      <c r="AH92" s="32"/>
      <c r="AI92" s="11"/>
      <c r="AJ92" s="10"/>
      <c r="AK92" s="32"/>
      <c r="AL92" s="11"/>
      <c r="AM92" s="10"/>
      <c r="AN92" s="32"/>
      <c r="AO92" s="11"/>
      <c r="AP92" s="10"/>
      <c r="AQ92" s="32"/>
      <c r="AR92" s="11"/>
      <c r="AS92" s="10"/>
      <c r="AT92" s="32"/>
      <c r="AU92" s="11"/>
      <c r="AV92" s="10"/>
      <c r="AW92" s="32"/>
      <c r="AX92" s="11"/>
      <c r="AY92" s="10"/>
      <c r="AZ92" s="32"/>
      <c r="BA92" s="11"/>
      <c r="BB92" s="10"/>
      <c r="BC92" s="32"/>
      <c r="BD92" s="11"/>
      <c r="BE92" s="10"/>
      <c r="BF92" s="32"/>
      <c r="BG92" s="11"/>
    </row>
    <row r="93" spans="1:61" ht="12" customHeight="1">
      <c r="A93">
        <f t="shared" si="2"/>
        <v>49</v>
      </c>
      <c r="B93" s="6"/>
      <c r="C93" s="10"/>
      <c r="D93" s="32"/>
      <c r="E93" s="11"/>
      <c r="F93" s="10"/>
      <c r="G93" s="32"/>
      <c r="H93" s="11"/>
      <c r="I93" s="10"/>
      <c r="J93" s="32"/>
      <c r="K93" s="11"/>
      <c r="L93" s="10"/>
      <c r="M93" s="32"/>
      <c r="N93" s="11"/>
      <c r="O93" s="10"/>
      <c r="P93" s="32"/>
      <c r="Q93" s="11"/>
      <c r="R93" s="10"/>
      <c r="S93" s="32"/>
      <c r="T93" s="11"/>
      <c r="U93" s="10"/>
      <c r="V93" s="32"/>
      <c r="W93" s="11"/>
      <c r="X93" s="10"/>
      <c r="Y93" s="32"/>
      <c r="Z93" s="11"/>
      <c r="AA93" s="10"/>
      <c r="AB93" s="32"/>
      <c r="AC93" s="11"/>
      <c r="AD93" s="10"/>
      <c r="AE93" s="32"/>
      <c r="AF93" s="11"/>
      <c r="AG93" s="10"/>
      <c r="AH93" s="32"/>
      <c r="AI93" s="11"/>
      <c r="AJ93" s="10"/>
      <c r="AK93" s="32"/>
      <c r="AL93" s="11"/>
      <c r="AM93" s="10"/>
      <c r="AN93" s="32"/>
      <c r="AO93" s="11"/>
      <c r="AP93" s="10"/>
      <c r="AQ93" s="32"/>
      <c r="AR93" s="11"/>
      <c r="AS93" s="10"/>
      <c r="AT93" s="32"/>
      <c r="AU93" s="11"/>
      <c r="AV93" s="10"/>
      <c r="AW93" s="32"/>
      <c r="AX93" s="11"/>
      <c r="AY93" s="10"/>
      <c r="AZ93" s="32"/>
      <c r="BA93" s="11"/>
      <c r="BB93" s="10"/>
      <c r="BC93" s="32"/>
      <c r="BD93" s="11"/>
      <c r="BE93" s="10"/>
      <c r="BF93" s="32"/>
      <c r="BG93" s="11"/>
    </row>
    <row r="94" spans="1:61" ht="12" customHeight="1">
      <c r="A94">
        <f t="shared" si="2"/>
        <v>50</v>
      </c>
      <c r="B94" s="6"/>
      <c r="C94" s="10"/>
      <c r="D94" s="32"/>
      <c r="E94" s="11"/>
      <c r="F94" s="10"/>
      <c r="G94" s="32"/>
      <c r="H94" s="11"/>
      <c r="I94" s="10"/>
      <c r="J94" s="32"/>
      <c r="K94" s="11"/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/>
      <c r="AB94" s="32"/>
      <c r="AC94" s="11"/>
      <c r="AD94" s="10"/>
      <c r="AE94" s="32"/>
      <c r="AF94" s="11"/>
      <c r="AG94" s="10"/>
      <c r="AH94" s="32"/>
      <c r="AI94" s="11"/>
      <c r="AJ94" s="10"/>
      <c r="AK94" s="32"/>
      <c r="AL94" s="11"/>
      <c r="AM94" s="10"/>
      <c r="AN94" s="32"/>
      <c r="AO94" s="11"/>
      <c r="AP94" s="10"/>
      <c r="AQ94" s="32"/>
      <c r="AR94" s="11"/>
      <c r="AS94" s="10"/>
      <c r="AT94" s="32"/>
      <c r="AU94" s="11"/>
      <c r="AV94" s="10"/>
      <c r="AW94" s="32"/>
      <c r="AX94" s="11"/>
      <c r="AY94" s="10"/>
      <c r="AZ94" s="32"/>
      <c r="BA94" s="11"/>
      <c r="BB94" s="10"/>
      <c r="BC94" s="32"/>
      <c r="BD94" s="11"/>
      <c r="BE94" s="10"/>
      <c r="BF94" s="32"/>
      <c r="BG94" s="11"/>
      <c r="BI94" s="41"/>
    </row>
    <row r="95" spans="1:61" ht="12" customHeight="1">
      <c r="A95">
        <f t="shared" si="2"/>
        <v>51</v>
      </c>
      <c r="B95" s="6"/>
      <c r="C95" s="10"/>
      <c r="D95" s="32"/>
      <c r="E95" s="11"/>
      <c r="F95" s="10"/>
      <c r="G95" s="32"/>
      <c r="H95" s="11"/>
      <c r="I95" s="10"/>
      <c r="J95" s="32"/>
      <c r="K95" s="11"/>
      <c r="L95" s="10"/>
      <c r="M95" s="32"/>
      <c r="N95" s="11"/>
      <c r="O95" s="10"/>
      <c r="P95" s="32"/>
      <c r="Q95" s="11"/>
      <c r="R95" s="10"/>
      <c r="S95" s="32"/>
      <c r="T95" s="11"/>
      <c r="U95" s="10"/>
      <c r="V95" s="32"/>
      <c r="W95" s="11"/>
      <c r="X95" s="10"/>
      <c r="Y95" s="32"/>
      <c r="Z95" s="11"/>
      <c r="AA95" s="10"/>
      <c r="AB95" s="32"/>
      <c r="AC95" s="11"/>
      <c r="AD95" s="10"/>
      <c r="AE95" s="32"/>
      <c r="AF95" s="11"/>
      <c r="AG95" s="10"/>
      <c r="AH95" s="32"/>
      <c r="AI95" s="11"/>
      <c r="AJ95" s="10"/>
      <c r="AK95" s="32"/>
      <c r="AL95" s="11"/>
      <c r="AM95" s="10"/>
      <c r="AN95" s="32"/>
      <c r="AO95" s="11"/>
      <c r="AP95" s="10"/>
      <c r="AQ95" s="32"/>
      <c r="AR95" s="11"/>
      <c r="AS95" s="10"/>
      <c r="AT95" s="32"/>
      <c r="AU95" s="11"/>
      <c r="AV95" s="10"/>
      <c r="AW95" s="32"/>
      <c r="AX95" s="11"/>
      <c r="AY95" s="10"/>
      <c r="AZ95" s="32"/>
      <c r="BA95" s="11"/>
      <c r="BB95" s="10"/>
      <c r="BC95" s="32"/>
      <c r="BD95" s="11"/>
      <c r="BE95" s="10"/>
      <c r="BF95" s="32"/>
      <c r="BG95" s="11"/>
    </row>
    <row r="96" spans="1:61" ht="12" customHeight="1">
      <c r="A96">
        <f t="shared" si="2"/>
        <v>52</v>
      </c>
      <c r="B96" s="6"/>
      <c r="C96" s="10"/>
      <c r="D96" s="32"/>
      <c r="E96" s="11"/>
      <c r="F96" s="10"/>
      <c r="G96" s="32"/>
      <c r="H96" s="11"/>
      <c r="I96" s="10"/>
      <c r="J96" s="32"/>
      <c r="K96" s="11"/>
      <c r="L96" s="10"/>
      <c r="M96" s="32"/>
      <c r="N96" s="11"/>
      <c r="O96" s="10"/>
      <c r="P96" s="32"/>
      <c r="Q96" s="11"/>
      <c r="R96" s="10"/>
      <c r="S96" s="32"/>
      <c r="T96" s="11"/>
      <c r="U96" s="10"/>
      <c r="V96" s="32"/>
      <c r="W96" s="11"/>
      <c r="X96" s="10"/>
      <c r="Y96" s="32"/>
      <c r="Z96" s="11"/>
      <c r="AA96" s="10"/>
      <c r="AB96" s="32"/>
      <c r="AC96" s="11"/>
      <c r="AD96" s="10"/>
      <c r="AE96" s="32"/>
      <c r="AF96" s="11"/>
      <c r="AG96" s="10"/>
      <c r="AH96" s="32"/>
      <c r="AI96" s="11"/>
      <c r="AJ96" s="10"/>
      <c r="AK96" s="32"/>
      <c r="AL96" s="11"/>
      <c r="AM96" s="10"/>
      <c r="AN96" s="32"/>
      <c r="AO96" s="11"/>
      <c r="AP96" s="10"/>
      <c r="AQ96" s="32"/>
      <c r="AR96" s="11"/>
      <c r="AS96" s="10"/>
      <c r="AT96" s="32"/>
      <c r="AU96" s="11"/>
      <c r="AV96" s="10"/>
      <c r="AW96" s="32"/>
      <c r="AX96" s="11"/>
      <c r="AY96" s="10"/>
      <c r="AZ96" s="32"/>
      <c r="BA96" s="11"/>
      <c r="BB96" s="10"/>
      <c r="BC96" s="32"/>
      <c r="BD96" s="11"/>
      <c r="BE96" s="10"/>
      <c r="BF96" s="32"/>
      <c r="BG96" s="11"/>
      <c r="BH96" s="28"/>
      <c r="BI96" s="41"/>
    </row>
    <row r="97" spans="1:61" ht="12" customHeight="1">
      <c r="A97">
        <f t="shared" si="2"/>
        <v>53</v>
      </c>
      <c r="B97" s="6"/>
      <c r="C97" s="10"/>
      <c r="D97" s="32"/>
      <c r="E97" s="11"/>
      <c r="F97" s="10"/>
      <c r="G97" s="32"/>
      <c r="H97" s="11"/>
      <c r="I97" s="10"/>
      <c r="J97" s="32"/>
      <c r="K97" s="11"/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/>
      <c r="AB97" s="32"/>
      <c r="AC97" s="11"/>
      <c r="AD97" s="10"/>
      <c r="AE97" s="32"/>
      <c r="AF97" s="11"/>
      <c r="AG97" s="10"/>
      <c r="AH97" s="32"/>
      <c r="AI97" s="11"/>
      <c r="AJ97" s="10"/>
      <c r="AK97" s="32"/>
      <c r="AL97" s="11"/>
      <c r="AM97" s="10"/>
      <c r="AN97" s="32"/>
      <c r="AO97" s="11"/>
      <c r="AP97" s="10"/>
      <c r="AQ97" s="32"/>
      <c r="AR97" s="11"/>
      <c r="AS97" s="10"/>
      <c r="AT97" s="32"/>
      <c r="AU97" s="11"/>
      <c r="AV97" s="10"/>
      <c r="AW97" s="32"/>
      <c r="AX97" s="11"/>
      <c r="AY97" s="10"/>
      <c r="AZ97" s="32"/>
      <c r="BA97" s="11"/>
      <c r="BB97" s="10"/>
      <c r="BC97" s="32"/>
      <c r="BD97" s="11"/>
      <c r="BE97" s="10"/>
      <c r="BF97" s="32"/>
      <c r="BG97" s="11"/>
      <c r="BH97" s="28"/>
      <c r="BI97" s="41"/>
    </row>
    <row r="98" spans="1:61" ht="12" customHeight="1">
      <c r="A98">
        <f t="shared" si="2"/>
        <v>54</v>
      </c>
      <c r="B98" s="6"/>
      <c r="C98" s="10"/>
      <c r="D98" s="32"/>
      <c r="E98" s="11"/>
      <c r="F98" s="10"/>
      <c r="G98" s="32"/>
      <c r="H98" s="11"/>
      <c r="I98" s="10"/>
      <c r="J98" s="32"/>
      <c r="K98" s="11"/>
      <c r="L98" s="10"/>
      <c r="M98" s="32"/>
      <c r="N98" s="11"/>
      <c r="O98" s="10"/>
      <c r="P98" s="32"/>
      <c r="Q98" s="11"/>
      <c r="R98" s="10"/>
      <c r="S98" s="32"/>
      <c r="T98" s="11"/>
      <c r="U98" s="10"/>
      <c r="V98" s="32"/>
      <c r="W98" s="11"/>
      <c r="X98" s="10"/>
      <c r="Y98" s="32"/>
      <c r="Z98" s="11"/>
      <c r="AA98" s="10"/>
      <c r="AB98" s="32"/>
      <c r="AC98" s="11"/>
      <c r="AD98" s="10"/>
      <c r="AE98" s="32"/>
      <c r="AF98" s="11"/>
      <c r="AG98" s="10"/>
      <c r="AH98" s="32"/>
      <c r="AI98" s="11"/>
      <c r="AJ98" s="10"/>
      <c r="AK98" s="32"/>
      <c r="AL98" s="11"/>
      <c r="AM98" s="10"/>
      <c r="AN98" s="32"/>
      <c r="AO98" s="11"/>
      <c r="AP98" s="10"/>
      <c r="AQ98" s="32"/>
      <c r="AR98" s="11"/>
      <c r="AS98" s="10"/>
      <c r="AT98" s="32"/>
      <c r="AU98" s="11"/>
      <c r="AV98" s="10"/>
      <c r="AW98" s="32"/>
      <c r="AX98" s="11"/>
      <c r="AY98" s="10"/>
      <c r="AZ98" s="32"/>
      <c r="BA98" s="11"/>
      <c r="BB98" s="10"/>
      <c r="BC98" s="32"/>
      <c r="BD98" s="11"/>
      <c r="BE98" s="10"/>
      <c r="BF98" s="32"/>
      <c r="BG98" s="11"/>
      <c r="BH98" s="28"/>
      <c r="BI98" s="41"/>
    </row>
    <row r="99" spans="1:61" ht="12" customHeight="1">
      <c r="A99">
        <f t="shared" si="2"/>
        <v>55</v>
      </c>
      <c r="B99" s="6"/>
      <c r="C99" s="10"/>
      <c r="D99" s="32"/>
      <c r="E99" s="11"/>
      <c r="F99" s="10"/>
      <c r="G99" s="32"/>
      <c r="H99" s="11"/>
      <c r="I99" s="10"/>
      <c r="J99" s="32"/>
      <c r="K99" s="11"/>
      <c r="L99" s="10"/>
      <c r="M99" s="32"/>
      <c r="N99" s="11"/>
      <c r="O99" s="10"/>
      <c r="P99" s="32"/>
      <c r="Q99" s="11"/>
      <c r="R99" s="10"/>
      <c r="S99" s="32"/>
      <c r="T99" s="11"/>
      <c r="U99" s="10"/>
      <c r="V99" s="32"/>
      <c r="W99" s="11"/>
      <c r="X99" s="10"/>
      <c r="Y99" s="32"/>
      <c r="Z99" s="11"/>
      <c r="AA99" s="10"/>
      <c r="AB99" s="32"/>
      <c r="AC99" s="11"/>
      <c r="AD99" s="10"/>
      <c r="AE99" s="32"/>
      <c r="AF99" s="11"/>
      <c r="AG99" s="10"/>
      <c r="AH99" s="32"/>
      <c r="AI99" s="11"/>
      <c r="AJ99" s="10"/>
      <c r="AK99" s="32"/>
      <c r="AL99" s="11"/>
      <c r="AM99" s="10"/>
      <c r="AN99" s="32"/>
      <c r="AO99" s="11"/>
      <c r="AP99" s="10"/>
      <c r="AQ99" s="32"/>
      <c r="AR99" s="11"/>
      <c r="AS99" s="10"/>
      <c r="AT99" s="32"/>
      <c r="AU99" s="11"/>
      <c r="AV99" s="10"/>
      <c r="AW99" s="32"/>
      <c r="AX99" s="11"/>
      <c r="AY99" s="10"/>
      <c r="AZ99" s="32"/>
      <c r="BA99" s="11"/>
      <c r="BB99" s="10"/>
      <c r="BC99" s="32"/>
      <c r="BD99" s="11"/>
      <c r="BE99" s="10"/>
      <c r="BF99" s="32"/>
      <c r="BG99" s="11"/>
      <c r="BH99" s="28"/>
      <c r="BI99" s="41"/>
    </row>
    <row r="100" spans="1:61" ht="12" customHeight="1">
      <c r="A100">
        <f t="shared" si="2"/>
        <v>56</v>
      </c>
      <c r="B100" s="6"/>
      <c r="C100" s="10"/>
      <c r="D100" s="32"/>
      <c r="E100" s="11"/>
      <c r="F100" s="10"/>
      <c r="G100" s="32"/>
      <c r="H100" s="11"/>
      <c r="I100" s="10"/>
      <c r="J100" s="32"/>
      <c r="K100" s="11"/>
      <c r="L100" s="10"/>
      <c r="M100" s="32"/>
      <c r="N100" s="11"/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/>
      <c r="AB100" s="32"/>
      <c r="AC100" s="11"/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/>
      <c r="AQ100" s="32"/>
      <c r="AR100" s="11"/>
      <c r="AS100" s="10"/>
      <c r="AT100" s="32"/>
      <c r="AU100" s="11"/>
      <c r="AV100" s="10"/>
      <c r="AW100" s="32"/>
      <c r="AX100" s="11"/>
      <c r="AY100" s="10"/>
      <c r="AZ100" s="32"/>
      <c r="BA100" s="11"/>
      <c r="BB100" s="10"/>
      <c r="BC100" s="32"/>
      <c r="BD100" s="11"/>
      <c r="BE100" s="10"/>
      <c r="BF100" s="32"/>
      <c r="BG100" s="11"/>
      <c r="BH100" s="28"/>
      <c r="BI100" s="41"/>
    </row>
    <row r="101" spans="1:61" ht="12" customHeight="1">
      <c r="A101">
        <f t="shared" si="2"/>
        <v>57</v>
      </c>
      <c r="B101" s="6"/>
      <c r="C101" s="10"/>
      <c r="D101" s="32"/>
      <c r="E101" s="11"/>
      <c r="F101" s="10"/>
      <c r="G101" s="32"/>
      <c r="H101" s="11"/>
      <c r="I101" s="10"/>
      <c r="J101" s="32"/>
      <c r="K101" s="11"/>
      <c r="L101" s="10"/>
      <c r="M101" s="32"/>
      <c r="N101" s="11"/>
      <c r="O101" s="10"/>
      <c r="P101" s="32"/>
      <c r="Q101" s="11"/>
      <c r="R101" s="10"/>
      <c r="S101" s="32"/>
      <c r="T101" s="11"/>
      <c r="U101" s="10"/>
      <c r="V101" s="32"/>
      <c r="W101" s="11"/>
      <c r="X101" s="10"/>
      <c r="Y101" s="32"/>
      <c r="Z101" s="11"/>
      <c r="AA101" s="10"/>
      <c r="AB101" s="32"/>
      <c r="AC101" s="11"/>
      <c r="AD101" s="10"/>
      <c r="AE101" s="32"/>
      <c r="AF101" s="11"/>
      <c r="AG101" s="10"/>
      <c r="AH101" s="32"/>
      <c r="AI101" s="11"/>
      <c r="AJ101" s="10"/>
      <c r="AK101" s="32"/>
      <c r="AL101" s="11"/>
      <c r="AM101" s="10"/>
      <c r="AN101" s="32"/>
      <c r="AO101" s="11"/>
      <c r="AP101" s="10"/>
      <c r="AQ101" s="32"/>
      <c r="AR101" s="11"/>
      <c r="AS101" s="10"/>
      <c r="AT101" s="32"/>
      <c r="AU101" s="11"/>
      <c r="AV101" s="10"/>
      <c r="AW101" s="32"/>
      <c r="AX101" s="11"/>
      <c r="AY101" s="10"/>
      <c r="AZ101" s="32"/>
      <c r="BA101" s="11"/>
      <c r="BB101" s="10"/>
      <c r="BC101" s="32"/>
      <c r="BD101" s="11"/>
      <c r="BE101" s="10"/>
      <c r="BF101" s="32"/>
      <c r="BG101" s="11"/>
      <c r="BH101" s="28"/>
      <c r="BI101" s="41"/>
    </row>
    <row r="102" spans="1:61" ht="12" customHeight="1">
      <c r="A102">
        <f t="shared" si="2"/>
        <v>58</v>
      </c>
      <c r="B102" s="6"/>
      <c r="C102" s="10"/>
      <c r="D102" s="32"/>
      <c r="E102" s="11"/>
      <c r="F102" s="10"/>
      <c r="G102" s="32"/>
      <c r="H102" s="11"/>
      <c r="I102" s="10"/>
      <c r="J102" s="32"/>
      <c r="K102" s="11"/>
      <c r="L102" s="10"/>
      <c r="M102" s="32"/>
      <c r="N102" s="11"/>
      <c r="O102" s="10"/>
      <c r="P102" s="32"/>
      <c r="Q102" s="11"/>
      <c r="R102" s="10"/>
      <c r="S102" s="32"/>
      <c r="T102" s="11"/>
      <c r="U102" s="10"/>
      <c r="V102" s="32"/>
      <c r="W102" s="11"/>
      <c r="X102" s="10"/>
      <c r="Y102" s="32"/>
      <c r="Z102" s="11"/>
      <c r="AA102" s="10"/>
      <c r="AB102" s="32"/>
      <c r="AC102" s="11"/>
      <c r="AD102" s="10"/>
      <c r="AE102" s="32"/>
      <c r="AF102" s="11"/>
      <c r="AG102" s="10"/>
      <c r="AH102" s="32"/>
      <c r="AI102" s="11"/>
      <c r="AJ102" s="10"/>
      <c r="AK102" s="32"/>
      <c r="AL102" s="11"/>
      <c r="AM102" s="10"/>
      <c r="AN102" s="32"/>
      <c r="AO102" s="11"/>
      <c r="AP102" s="10"/>
      <c r="AQ102" s="32"/>
      <c r="AR102" s="11"/>
      <c r="AS102" s="10"/>
      <c r="AT102" s="32"/>
      <c r="AU102" s="11"/>
      <c r="AV102" s="10"/>
      <c r="AW102" s="32"/>
      <c r="AX102" s="11"/>
      <c r="AY102" s="10"/>
      <c r="AZ102" s="32"/>
      <c r="BA102" s="11"/>
      <c r="BB102" s="10"/>
      <c r="BC102" s="32"/>
      <c r="BD102" s="11"/>
      <c r="BE102" s="10"/>
      <c r="BF102" s="32"/>
      <c r="BG102" s="11"/>
    </row>
    <row r="103" spans="1:61" ht="12" customHeight="1">
      <c r="A103">
        <f t="shared" si="2"/>
        <v>59</v>
      </c>
      <c r="B103" s="6"/>
      <c r="C103" s="10"/>
      <c r="D103" s="32"/>
      <c r="E103" s="11"/>
      <c r="F103" s="10"/>
      <c r="G103" s="32"/>
      <c r="H103" s="11"/>
      <c r="I103" s="10"/>
      <c r="J103" s="32"/>
      <c r="K103" s="11"/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/>
      <c r="AB103" s="32"/>
      <c r="AC103" s="11"/>
      <c r="AD103" s="10"/>
      <c r="AE103" s="32"/>
      <c r="AF103" s="11"/>
      <c r="AG103" s="10"/>
      <c r="AH103" s="32"/>
      <c r="AI103" s="11"/>
      <c r="AJ103" s="10"/>
      <c r="AK103" s="32"/>
      <c r="AL103" s="11"/>
      <c r="AM103" s="10"/>
      <c r="AN103" s="32"/>
      <c r="AO103" s="11"/>
      <c r="AP103" s="10"/>
      <c r="AQ103" s="32"/>
      <c r="AR103" s="11"/>
      <c r="AS103" s="10"/>
      <c r="AT103" s="32"/>
      <c r="AU103" s="11"/>
      <c r="AV103" s="10"/>
      <c r="AW103" s="32"/>
      <c r="AX103" s="11"/>
      <c r="AY103" s="10"/>
      <c r="AZ103" s="32"/>
      <c r="BA103" s="11"/>
      <c r="BB103" s="10"/>
      <c r="BC103" s="32"/>
      <c r="BD103" s="11"/>
      <c r="BE103" s="10"/>
      <c r="BF103" s="32"/>
      <c r="BG103" s="11"/>
      <c r="BH103" s="28"/>
      <c r="BI103" s="41"/>
    </row>
    <row r="104" spans="1:61" ht="12" customHeight="1">
      <c r="A104">
        <f t="shared" si="2"/>
        <v>60</v>
      </c>
      <c r="B104" s="6"/>
      <c r="C104" s="10"/>
      <c r="D104" s="32"/>
      <c r="E104" s="11"/>
      <c r="F104" s="10"/>
      <c r="G104" s="32"/>
      <c r="H104" s="11"/>
      <c r="I104" s="10"/>
      <c r="J104" s="32"/>
      <c r="K104" s="11"/>
      <c r="L104" s="10"/>
      <c r="M104" s="32"/>
      <c r="N104" s="11"/>
      <c r="O104" s="10"/>
      <c r="P104" s="32"/>
      <c r="Q104" s="11"/>
      <c r="R104" s="10"/>
      <c r="S104" s="32"/>
      <c r="T104" s="11"/>
      <c r="U104" s="10"/>
      <c r="V104" s="32"/>
      <c r="W104" s="11"/>
      <c r="X104" s="10"/>
      <c r="Y104" s="32"/>
      <c r="Z104" s="11"/>
      <c r="AA104" s="10"/>
      <c r="AB104" s="32"/>
      <c r="AC104" s="11"/>
      <c r="AD104" s="10"/>
      <c r="AE104" s="32"/>
      <c r="AF104" s="11"/>
      <c r="AG104" s="10"/>
      <c r="AH104" s="32"/>
      <c r="AI104" s="11"/>
      <c r="AJ104" s="10"/>
      <c r="AK104" s="32"/>
      <c r="AL104" s="11"/>
      <c r="AM104" s="10"/>
      <c r="AN104" s="32"/>
      <c r="AO104" s="11"/>
      <c r="AP104" s="10"/>
      <c r="AQ104" s="32"/>
      <c r="AR104" s="11"/>
      <c r="AS104" s="10"/>
      <c r="AT104" s="32"/>
      <c r="AU104" s="11"/>
      <c r="AV104" s="10"/>
      <c r="AW104" s="32"/>
      <c r="AX104" s="11"/>
      <c r="AY104" s="10"/>
      <c r="AZ104" s="32"/>
      <c r="BA104" s="11"/>
      <c r="BB104" s="10"/>
      <c r="BC104" s="32"/>
      <c r="BD104" s="11"/>
      <c r="BE104" s="10"/>
      <c r="BF104" s="32"/>
      <c r="BG104" s="11"/>
      <c r="BH104" s="28"/>
      <c r="BI104" s="41"/>
    </row>
    <row r="105" spans="1:61" ht="12" customHeight="1">
      <c r="A105">
        <f t="shared" si="2"/>
        <v>61</v>
      </c>
      <c r="B105" s="6"/>
      <c r="C105" s="10"/>
      <c r="D105" s="32"/>
      <c r="E105" s="11"/>
      <c r="F105" s="10"/>
      <c r="G105" s="32"/>
      <c r="H105" s="11"/>
      <c r="I105" s="10"/>
      <c r="J105" s="32"/>
      <c r="K105" s="11"/>
      <c r="L105" s="10"/>
      <c r="M105" s="32"/>
      <c r="N105" s="11"/>
      <c r="O105" s="10"/>
      <c r="P105" s="32"/>
      <c r="Q105" s="11"/>
      <c r="R105" s="10"/>
      <c r="S105" s="32"/>
      <c r="T105" s="11"/>
      <c r="U105" s="10"/>
      <c r="V105" s="32"/>
      <c r="W105" s="11"/>
      <c r="X105" s="10"/>
      <c r="Y105" s="32"/>
      <c r="Z105" s="11"/>
      <c r="AA105" s="10"/>
      <c r="AB105" s="32"/>
      <c r="AC105" s="11"/>
      <c r="AD105" s="10"/>
      <c r="AE105" s="32"/>
      <c r="AF105" s="11"/>
      <c r="AG105" s="10"/>
      <c r="AH105" s="32"/>
      <c r="AI105" s="11"/>
      <c r="AJ105" s="10"/>
      <c r="AK105" s="32"/>
      <c r="AL105" s="11"/>
      <c r="AM105" s="10"/>
      <c r="AN105" s="32"/>
      <c r="AO105" s="11"/>
      <c r="AP105" s="10"/>
      <c r="AQ105" s="32"/>
      <c r="AR105" s="11"/>
      <c r="AS105" s="10"/>
      <c r="AT105" s="32"/>
      <c r="AU105" s="11"/>
      <c r="AV105" s="10"/>
      <c r="AW105" s="32"/>
      <c r="AX105" s="11"/>
      <c r="AY105" s="10"/>
      <c r="AZ105" s="32"/>
      <c r="BA105" s="11"/>
      <c r="BB105" s="10"/>
      <c r="BC105" s="32"/>
      <c r="BD105" s="11"/>
      <c r="BE105" s="10"/>
      <c r="BF105" s="32"/>
      <c r="BG105" s="11"/>
      <c r="BH105" s="28"/>
      <c r="BI105" s="41"/>
    </row>
    <row r="106" spans="1:61" ht="12" customHeight="1">
      <c r="A106">
        <f t="shared" si="2"/>
        <v>62</v>
      </c>
      <c r="B106" s="6"/>
      <c r="C106" s="10"/>
      <c r="D106" s="32"/>
      <c r="E106" s="11"/>
      <c r="F106" s="10"/>
      <c r="G106" s="32"/>
      <c r="H106" s="11"/>
      <c r="I106" s="10"/>
      <c r="J106" s="32"/>
      <c r="K106" s="11"/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/>
      <c r="AC106" s="11"/>
      <c r="AD106" s="10"/>
      <c r="AE106" s="32"/>
      <c r="AF106" s="11"/>
      <c r="AG106" s="10"/>
      <c r="AH106" s="32"/>
      <c r="AI106" s="11"/>
      <c r="AJ106" s="10"/>
      <c r="AK106" s="32"/>
      <c r="AL106" s="11"/>
      <c r="AM106" s="10"/>
      <c r="AN106" s="32"/>
      <c r="AO106" s="11"/>
      <c r="AP106" s="10"/>
      <c r="AQ106" s="32"/>
      <c r="AR106" s="11"/>
      <c r="AS106" s="10"/>
      <c r="AT106" s="32"/>
      <c r="AU106" s="11"/>
      <c r="AV106" s="10"/>
      <c r="AW106" s="32"/>
      <c r="AX106" s="11"/>
      <c r="AY106" s="10"/>
      <c r="AZ106" s="32"/>
      <c r="BA106" s="11"/>
      <c r="BB106" s="10"/>
      <c r="BC106" s="32"/>
      <c r="BD106" s="11"/>
      <c r="BE106" s="10"/>
      <c r="BF106" s="32"/>
      <c r="BG106" s="11"/>
      <c r="BH106" s="28"/>
    </row>
    <row r="107" spans="1:61" ht="12" customHeight="1">
      <c r="A107">
        <f t="shared" si="2"/>
        <v>63</v>
      </c>
      <c r="B107" s="6"/>
      <c r="C107" s="10"/>
      <c r="D107" s="32"/>
      <c r="E107" s="11"/>
      <c r="F107" s="10"/>
      <c r="G107" s="32"/>
      <c r="H107" s="11"/>
      <c r="I107" s="10"/>
      <c r="J107" s="32"/>
      <c r="K107" s="11"/>
      <c r="L107" s="10"/>
      <c r="M107" s="32"/>
      <c r="N107" s="11"/>
      <c r="O107" s="10"/>
      <c r="P107" s="32"/>
      <c r="Q107" s="11"/>
      <c r="R107" s="10"/>
      <c r="S107" s="32"/>
      <c r="T107" s="11"/>
      <c r="U107" s="10"/>
      <c r="V107" s="32"/>
      <c r="W107" s="11"/>
      <c r="X107" s="10"/>
      <c r="Y107" s="32"/>
      <c r="Z107" s="11"/>
      <c r="AA107" s="10"/>
      <c r="AB107" s="32"/>
      <c r="AC107" s="11"/>
      <c r="AD107" s="10"/>
      <c r="AE107" s="32"/>
      <c r="AF107" s="11"/>
      <c r="AG107" s="10"/>
      <c r="AH107" s="32"/>
      <c r="AI107" s="11"/>
      <c r="AJ107" s="10"/>
      <c r="AK107" s="32"/>
      <c r="AL107" s="11"/>
      <c r="AM107" s="10"/>
      <c r="AN107" s="32"/>
      <c r="AO107" s="11"/>
      <c r="AP107" s="10"/>
      <c r="AQ107" s="32"/>
      <c r="AR107" s="11"/>
      <c r="AS107" s="10"/>
      <c r="AT107" s="32"/>
      <c r="AU107" s="11"/>
      <c r="AV107" s="10"/>
      <c r="AW107" s="32"/>
      <c r="AX107" s="11"/>
      <c r="AY107" s="10"/>
      <c r="AZ107" s="32"/>
      <c r="BA107" s="11"/>
      <c r="BB107" s="10"/>
      <c r="BC107" s="32"/>
      <c r="BD107" s="11"/>
      <c r="BE107" s="10"/>
      <c r="BF107" s="32"/>
      <c r="BG107" s="11"/>
      <c r="BH107" s="28"/>
      <c r="BI107" s="41"/>
    </row>
    <row r="108" spans="1:61" ht="12" customHeight="1">
      <c r="A108">
        <f t="shared" si="2"/>
        <v>64</v>
      </c>
      <c r="B108" s="6"/>
      <c r="C108" s="10"/>
      <c r="D108" s="32"/>
      <c r="E108" s="11"/>
      <c r="F108" s="10"/>
      <c r="G108" s="32"/>
      <c r="H108" s="11"/>
      <c r="I108" s="10"/>
      <c r="J108" s="32"/>
      <c r="K108" s="11"/>
      <c r="L108" s="10"/>
      <c r="M108" s="32"/>
      <c r="N108" s="11"/>
      <c r="O108" s="10"/>
      <c r="P108" s="32"/>
      <c r="Q108" s="11"/>
      <c r="R108" s="10"/>
      <c r="S108" s="32"/>
      <c r="T108" s="11"/>
      <c r="U108" s="10"/>
      <c r="V108" s="32"/>
      <c r="W108" s="11"/>
      <c r="X108" s="10"/>
      <c r="Y108" s="32"/>
      <c r="Z108" s="11"/>
      <c r="AA108" s="10"/>
      <c r="AB108" s="32"/>
      <c r="AC108" s="11"/>
      <c r="AD108" s="10"/>
      <c r="AE108" s="32"/>
      <c r="AF108" s="11"/>
      <c r="AG108" s="10"/>
      <c r="AH108" s="32"/>
      <c r="AI108" s="11"/>
      <c r="AJ108" s="10"/>
      <c r="AK108" s="32"/>
      <c r="AL108" s="11"/>
      <c r="AM108" s="10"/>
      <c r="AN108" s="32"/>
      <c r="AO108" s="11"/>
      <c r="AP108" s="10"/>
      <c r="AQ108" s="32"/>
      <c r="AR108" s="11"/>
      <c r="AS108" s="10"/>
      <c r="AT108" s="32"/>
      <c r="AU108" s="11"/>
      <c r="AV108" s="10"/>
      <c r="AW108" s="32"/>
      <c r="AX108" s="11"/>
      <c r="AY108" s="10"/>
      <c r="AZ108" s="32"/>
      <c r="BA108" s="11"/>
      <c r="BB108" s="10"/>
      <c r="BC108" s="32"/>
      <c r="BD108" s="11"/>
      <c r="BE108" s="10"/>
      <c r="BF108" s="32"/>
      <c r="BG108" s="11"/>
      <c r="BH108" s="28"/>
      <c r="BI108" s="41"/>
    </row>
    <row r="109" spans="1:61" ht="12" customHeight="1">
      <c r="A109">
        <f t="shared" si="2"/>
        <v>65</v>
      </c>
      <c r="B109" s="6"/>
      <c r="C109" s="10"/>
      <c r="D109" s="32"/>
      <c r="E109" s="11"/>
      <c r="F109" s="10"/>
      <c r="G109" s="32"/>
      <c r="H109" s="11"/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/>
      <c r="AQ109" s="32"/>
      <c r="AR109" s="11"/>
      <c r="AS109" s="10"/>
      <c r="AT109" s="32"/>
      <c r="AU109" s="11"/>
      <c r="AV109" s="10"/>
      <c r="AW109" s="32"/>
      <c r="AX109" s="11"/>
      <c r="AY109" s="10"/>
      <c r="AZ109" s="32"/>
      <c r="BA109" s="11"/>
      <c r="BB109" s="10"/>
      <c r="BC109" s="32"/>
      <c r="BD109" s="11"/>
      <c r="BE109" s="10"/>
      <c r="BF109" s="32"/>
      <c r="BG109" s="11"/>
      <c r="BH109" s="28"/>
      <c r="BI109" s="41"/>
    </row>
    <row r="110" spans="1:61" ht="12" customHeight="1">
      <c r="A110">
        <f t="shared" si="2"/>
        <v>66</v>
      </c>
      <c r="B110" s="6"/>
      <c r="C110" s="10"/>
      <c r="D110" s="32"/>
      <c r="E110" s="11"/>
      <c r="F110" s="10"/>
      <c r="G110" s="32"/>
      <c r="H110" s="11"/>
      <c r="I110" s="10"/>
      <c r="J110" s="32"/>
      <c r="K110" s="11"/>
      <c r="L110" s="10"/>
      <c r="M110" s="32"/>
      <c r="N110" s="11"/>
      <c r="O110" s="10"/>
      <c r="P110" s="32"/>
      <c r="Q110" s="11"/>
      <c r="R110" s="10"/>
      <c r="S110" s="32"/>
      <c r="T110" s="11"/>
      <c r="U110" s="10"/>
      <c r="V110" s="32"/>
      <c r="W110" s="11"/>
      <c r="X110" s="10"/>
      <c r="Y110" s="32"/>
      <c r="Z110" s="11"/>
      <c r="AA110" s="10"/>
      <c r="AB110" s="32"/>
      <c r="AC110" s="11"/>
      <c r="AD110" s="10"/>
      <c r="AE110" s="32"/>
      <c r="AF110" s="11"/>
      <c r="AG110" s="10"/>
      <c r="AH110" s="32"/>
      <c r="AI110" s="11"/>
      <c r="AJ110" s="10"/>
      <c r="AK110" s="32"/>
      <c r="AL110" s="11"/>
      <c r="AM110" s="10"/>
      <c r="AN110" s="32"/>
      <c r="AO110" s="11"/>
      <c r="AP110" s="10"/>
      <c r="AQ110" s="32"/>
      <c r="AR110" s="11"/>
      <c r="AS110" s="10"/>
      <c r="AT110" s="32"/>
      <c r="AU110" s="11"/>
      <c r="AV110" s="10"/>
      <c r="AW110" s="32"/>
      <c r="AX110" s="11"/>
      <c r="AY110" s="10"/>
      <c r="AZ110" s="32"/>
      <c r="BA110" s="11"/>
      <c r="BB110" s="10"/>
      <c r="BC110" s="32"/>
      <c r="BD110" s="11"/>
      <c r="BE110" s="10"/>
      <c r="BF110" s="32"/>
      <c r="BG110" s="11"/>
      <c r="BH110" s="28"/>
      <c r="BI110" s="41"/>
    </row>
    <row r="111" spans="1:61" ht="12" customHeight="1">
      <c r="A111">
        <f t="shared" si="2"/>
        <v>67</v>
      </c>
      <c r="B111" s="6"/>
      <c r="C111" s="10"/>
      <c r="D111" s="32"/>
      <c r="E111" s="11"/>
      <c r="F111" s="10"/>
      <c r="G111" s="32"/>
      <c r="H111" s="11"/>
      <c r="I111" s="10"/>
      <c r="J111" s="32"/>
      <c r="K111" s="11"/>
      <c r="L111" s="10"/>
      <c r="M111" s="32"/>
      <c r="N111" s="11"/>
      <c r="O111" s="10"/>
      <c r="P111" s="32"/>
      <c r="Q111" s="11"/>
      <c r="R111" s="10"/>
      <c r="S111" s="32"/>
      <c r="T111" s="11"/>
      <c r="U111" s="10"/>
      <c r="V111" s="32"/>
      <c r="W111" s="11"/>
      <c r="X111" s="10"/>
      <c r="Y111" s="32"/>
      <c r="Z111" s="11"/>
      <c r="AA111" s="10"/>
      <c r="AB111" s="32"/>
      <c r="AC111" s="11"/>
      <c r="AD111" s="10"/>
      <c r="AE111" s="32"/>
      <c r="AF111" s="11"/>
      <c r="AG111" s="10"/>
      <c r="AH111" s="32"/>
      <c r="AI111" s="11"/>
      <c r="AJ111" s="10"/>
      <c r="AK111" s="32"/>
      <c r="AL111" s="11"/>
      <c r="AM111" s="10"/>
      <c r="AN111" s="32"/>
      <c r="AO111" s="11"/>
      <c r="AP111" s="10"/>
      <c r="AQ111" s="32"/>
      <c r="AR111" s="11"/>
      <c r="AS111" s="10"/>
      <c r="AT111" s="32"/>
      <c r="AU111" s="11"/>
      <c r="AV111" s="10"/>
      <c r="AW111" s="32"/>
      <c r="AX111" s="11"/>
      <c r="AY111" s="10"/>
      <c r="AZ111" s="32"/>
      <c r="BA111" s="11"/>
      <c r="BB111" s="10"/>
      <c r="BC111" s="32"/>
      <c r="BD111" s="11"/>
      <c r="BE111" s="10"/>
      <c r="BF111" s="32"/>
      <c r="BG111" s="11"/>
      <c r="BH111" s="28"/>
      <c r="BI111" s="41"/>
    </row>
    <row r="112" spans="1:61" ht="12" customHeight="1">
      <c r="A112">
        <f t="shared" si="2"/>
        <v>68</v>
      </c>
      <c r="B112" s="6"/>
      <c r="C112" s="10"/>
      <c r="D112" s="32"/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/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10"/>
      <c r="AT112" s="32"/>
      <c r="AU112" s="11"/>
      <c r="AV112" s="10"/>
      <c r="AW112" s="32"/>
      <c r="AX112" s="11"/>
      <c r="AY112" s="10"/>
      <c r="AZ112" s="32"/>
      <c r="BA112" s="11"/>
      <c r="BB112" s="10"/>
      <c r="BC112" s="32"/>
      <c r="BD112" s="11"/>
      <c r="BE112" s="10"/>
      <c r="BF112" s="32"/>
      <c r="BG112" s="11"/>
      <c r="BH112" s="28"/>
    </row>
    <row r="113" spans="1:61" ht="12" customHeight="1">
      <c r="A113">
        <f t="shared" si="2"/>
        <v>69</v>
      </c>
      <c r="B113" s="6"/>
      <c r="C113" s="10"/>
      <c r="D113" s="32"/>
      <c r="E113" s="11"/>
      <c r="F113" s="10"/>
      <c r="G113" s="32"/>
      <c r="H113" s="11"/>
      <c r="I113" s="10"/>
      <c r="J113" s="32"/>
      <c r="K113" s="11"/>
      <c r="L113" s="10"/>
      <c r="M113" s="32"/>
      <c r="N113" s="11"/>
      <c r="O113" s="10"/>
      <c r="P113" s="32"/>
      <c r="Q113" s="11"/>
      <c r="R113" s="10"/>
      <c r="S113" s="32"/>
      <c r="T113" s="11"/>
      <c r="U113" s="10"/>
      <c r="V113" s="32"/>
      <c r="W113" s="11"/>
      <c r="X113" s="10"/>
      <c r="Y113" s="32"/>
      <c r="Z113" s="11"/>
      <c r="AA113" s="10"/>
      <c r="AB113" s="32"/>
      <c r="AC113" s="11"/>
      <c r="AD113" s="10"/>
      <c r="AE113" s="32"/>
      <c r="AF113" s="11"/>
      <c r="AG113" s="10"/>
      <c r="AH113" s="32"/>
      <c r="AI113" s="11"/>
      <c r="AJ113" s="10"/>
      <c r="AK113" s="32"/>
      <c r="AL113" s="11"/>
      <c r="AM113" s="10"/>
      <c r="AN113" s="32"/>
      <c r="AO113" s="11"/>
      <c r="AP113" s="10"/>
      <c r="AQ113" s="32"/>
      <c r="AR113" s="11"/>
      <c r="AS113" s="10"/>
      <c r="AT113" s="32"/>
      <c r="AU113" s="11"/>
      <c r="AV113" s="10"/>
      <c r="AW113" s="32"/>
      <c r="AX113" s="11"/>
      <c r="AY113" s="10"/>
      <c r="AZ113" s="32"/>
      <c r="BA113" s="11"/>
      <c r="BB113" s="10"/>
      <c r="BC113" s="32"/>
      <c r="BD113" s="11"/>
      <c r="BE113" s="10"/>
      <c r="BF113" s="32"/>
      <c r="BG113" s="11"/>
      <c r="BH113" s="28"/>
    </row>
    <row r="114" spans="1:61" ht="12" customHeight="1">
      <c r="A114">
        <f t="shared" si="2"/>
        <v>70</v>
      </c>
      <c r="B114" s="6"/>
      <c r="C114" s="10"/>
      <c r="D114" s="32"/>
      <c r="E114" s="11"/>
      <c r="F114" s="10"/>
      <c r="G114" s="32"/>
      <c r="H114" s="11"/>
      <c r="I114" s="10"/>
      <c r="J114" s="32"/>
      <c r="K114" s="11"/>
      <c r="L114" s="10"/>
      <c r="M114" s="32"/>
      <c r="N114" s="11"/>
      <c r="O114" s="10"/>
      <c r="P114" s="32"/>
      <c r="Q114" s="11"/>
      <c r="R114" s="10"/>
      <c r="S114" s="32"/>
      <c r="T114" s="11"/>
      <c r="U114" s="10"/>
      <c r="V114" s="32"/>
      <c r="W114" s="11"/>
      <c r="X114" s="10"/>
      <c r="Y114" s="32"/>
      <c r="Z114" s="11"/>
      <c r="AA114" s="10"/>
      <c r="AB114" s="32"/>
      <c r="AC114" s="11"/>
      <c r="AD114" s="10"/>
      <c r="AE114" s="32"/>
      <c r="AF114" s="11"/>
      <c r="AG114" s="10"/>
      <c r="AH114" s="32"/>
      <c r="AI114" s="11"/>
      <c r="AJ114" s="10"/>
      <c r="AK114" s="32"/>
      <c r="AL114" s="11"/>
      <c r="AM114" s="10"/>
      <c r="AN114" s="32"/>
      <c r="AO114" s="11"/>
      <c r="AP114" s="10"/>
      <c r="AQ114" s="32"/>
      <c r="AR114" s="11"/>
      <c r="AS114" s="10"/>
      <c r="AT114" s="32"/>
      <c r="AU114" s="11"/>
      <c r="AV114" s="10"/>
      <c r="AW114" s="32"/>
      <c r="AX114" s="11"/>
      <c r="AY114" s="10"/>
      <c r="AZ114" s="32"/>
      <c r="BA114" s="11"/>
      <c r="BB114" s="10"/>
      <c r="BC114" s="32"/>
      <c r="BD114" s="11"/>
      <c r="BE114" s="10"/>
      <c r="BF114" s="32"/>
      <c r="BG114" s="11"/>
      <c r="BI114" s="41"/>
    </row>
    <row r="115" spans="1:61" ht="12" customHeight="1">
      <c r="A115">
        <f t="shared" si="2"/>
        <v>71</v>
      </c>
      <c r="B115" s="6"/>
      <c r="C115" s="10"/>
      <c r="D115" s="32"/>
      <c r="E115" s="11"/>
      <c r="F115" s="10"/>
      <c r="G115" s="32"/>
      <c r="H115" s="11"/>
      <c r="I115" s="10"/>
      <c r="J115" s="32"/>
      <c r="K115" s="11"/>
      <c r="L115" s="10"/>
      <c r="M115" s="32"/>
      <c r="N115" s="11"/>
      <c r="O115" s="10"/>
      <c r="P115" s="32"/>
      <c r="Q115" s="11"/>
      <c r="R115" s="10"/>
      <c r="S115" s="32"/>
      <c r="T115" s="11"/>
      <c r="U115" s="10"/>
      <c r="V115" s="32"/>
      <c r="W115" s="11"/>
      <c r="X115" s="10"/>
      <c r="Y115" s="32"/>
      <c r="Z115" s="11"/>
      <c r="AA115" s="10"/>
      <c r="AB115" s="32"/>
      <c r="AC115" s="11"/>
      <c r="AD115" s="10"/>
      <c r="AE115" s="32"/>
      <c r="AF115" s="11"/>
      <c r="AG115" s="10"/>
      <c r="AH115" s="32"/>
      <c r="AI115" s="11"/>
      <c r="AJ115" s="10"/>
      <c r="AK115" s="32"/>
      <c r="AL115" s="11"/>
      <c r="AM115" s="10"/>
      <c r="AN115" s="32"/>
      <c r="AO115" s="11"/>
      <c r="AP115" s="10"/>
      <c r="AQ115" s="32"/>
      <c r="AR115" s="11"/>
      <c r="AS115" s="10"/>
      <c r="AT115" s="32"/>
      <c r="AU115" s="11"/>
      <c r="AV115" s="10"/>
      <c r="AW115" s="32"/>
      <c r="AX115" s="11"/>
      <c r="AY115" s="10"/>
      <c r="AZ115" s="32"/>
      <c r="BA115" s="11"/>
      <c r="BB115" s="10"/>
      <c r="BC115" s="32"/>
      <c r="BD115" s="11"/>
      <c r="BE115" s="10"/>
      <c r="BF115" s="32"/>
      <c r="BG115" s="11"/>
      <c r="BH115" s="28"/>
      <c r="BI115" s="41"/>
    </row>
    <row r="116" spans="1:61" ht="12" customHeight="1">
      <c r="A116">
        <f t="shared" si="2"/>
        <v>72</v>
      </c>
      <c r="B116" s="6"/>
      <c r="C116" s="10"/>
      <c r="D116" s="32"/>
      <c r="E116" s="11"/>
      <c r="F116" s="10"/>
      <c r="G116" s="32"/>
      <c r="H116" s="11"/>
      <c r="I116" s="10"/>
      <c r="J116" s="32"/>
      <c r="K116" s="11"/>
      <c r="L116" s="10"/>
      <c r="M116" s="32"/>
      <c r="N116" s="11"/>
      <c r="O116" s="10"/>
      <c r="P116" s="32"/>
      <c r="Q116" s="11"/>
      <c r="R116" s="10"/>
      <c r="S116" s="32"/>
      <c r="T116" s="11"/>
      <c r="U116" s="10"/>
      <c r="V116" s="32"/>
      <c r="W116" s="11"/>
      <c r="X116" s="10"/>
      <c r="Y116" s="32"/>
      <c r="Z116" s="11"/>
      <c r="AA116" s="10"/>
      <c r="AB116" s="32"/>
      <c r="AC116" s="11"/>
      <c r="AD116" s="10"/>
      <c r="AE116" s="32"/>
      <c r="AF116" s="11"/>
      <c r="AG116" s="10"/>
      <c r="AH116" s="32"/>
      <c r="AI116" s="11"/>
      <c r="AJ116" s="10"/>
      <c r="AK116" s="32"/>
      <c r="AL116" s="11"/>
      <c r="AM116" s="10"/>
      <c r="AN116" s="32"/>
      <c r="AO116" s="11"/>
      <c r="AP116" s="10"/>
      <c r="AQ116" s="32"/>
      <c r="AR116" s="11"/>
      <c r="AS116" s="10"/>
      <c r="AT116" s="32"/>
      <c r="AU116" s="11"/>
      <c r="AV116" s="10"/>
      <c r="AW116" s="32"/>
      <c r="AX116" s="11"/>
      <c r="AY116" s="10"/>
      <c r="AZ116" s="32"/>
      <c r="BA116" s="11"/>
      <c r="BB116" s="10"/>
      <c r="BC116" s="32"/>
      <c r="BD116" s="11"/>
      <c r="BE116" s="10"/>
      <c r="BF116" s="32"/>
      <c r="BG116" s="11"/>
      <c r="BH116" s="28"/>
      <c r="BI116" s="41"/>
    </row>
    <row r="117" spans="1:61" ht="12" customHeight="1">
      <c r="A117">
        <f t="shared" ref="A117:A180" si="3">+A116+1</f>
        <v>73</v>
      </c>
      <c r="B117" s="6"/>
      <c r="C117" s="12"/>
      <c r="D117" s="36"/>
      <c r="E117" s="13"/>
      <c r="F117" s="12"/>
      <c r="G117" s="36"/>
      <c r="H117" s="13"/>
      <c r="I117" s="12"/>
      <c r="J117" s="36"/>
      <c r="K117" s="13"/>
      <c r="L117" s="12"/>
      <c r="M117" s="36"/>
      <c r="N117" s="13"/>
      <c r="O117" s="12"/>
      <c r="P117" s="36"/>
      <c r="Q117" s="13"/>
      <c r="R117" s="12"/>
      <c r="S117" s="36"/>
      <c r="T117" s="13"/>
      <c r="U117" s="12"/>
      <c r="V117" s="36"/>
      <c r="W117" s="13"/>
      <c r="X117" s="12"/>
      <c r="Y117" s="36"/>
      <c r="Z117" s="13"/>
      <c r="AA117" s="12"/>
      <c r="AB117" s="36"/>
      <c r="AC117" s="13"/>
      <c r="AD117" s="12"/>
      <c r="AE117" s="36"/>
      <c r="AF117" s="13"/>
      <c r="AG117" s="12"/>
      <c r="AH117" s="36"/>
      <c r="AI117" s="13"/>
      <c r="AJ117" s="12"/>
      <c r="AK117" s="36"/>
      <c r="AL117" s="13"/>
      <c r="AM117" s="12"/>
      <c r="AN117" s="36"/>
      <c r="AO117" s="13"/>
      <c r="AP117" s="12"/>
      <c r="AQ117" s="36"/>
      <c r="AR117" s="13"/>
      <c r="AS117" s="12"/>
      <c r="AT117" s="36"/>
      <c r="AU117" s="13"/>
      <c r="AV117" s="12"/>
      <c r="AW117" s="36"/>
      <c r="AX117" s="13"/>
      <c r="AY117" s="12"/>
      <c r="AZ117" s="36"/>
      <c r="BA117" s="13"/>
      <c r="BB117" s="12"/>
      <c r="BC117" s="36"/>
      <c r="BD117" s="13"/>
      <c r="BE117" s="12"/>
      <c r="BF117" s="36"/>
      <c r="BG117" s="13"/>
      <c r="BH117" s="28"/>
      <c r="BI117" s="41"/>
    </row>
    <row r="118" spans="1:61" ht="12" customHeight="1">
      <c r="A118">
        <f t="shared" si="3"/>
        <v>74</v>
      </c>
      <c r="B118" s="6"/>
      <c r="C118" s="10"/>
      <c r="D118" s="32"/>
      <c r="E118" s="11"/>
      <c r="F118" s="10"/>
      <c r="G118" s="32"/>
      <c r="H118" s="11"/>
      <c r="I118" s="10"/>
      <c r="J118" s="32"/>
      <c r="K118" s="11"/>
      <c r="L118" s="10"/>
      <c r="M118" s="32"/>
      <c r="N118" s="11"/>
      <c r="O118" s="10"/>
      <c r="P118" s="32"/>
      <c r="Q118" s="11"/>
      <c r="R118" s="10"/>
      <c r="S118" s="32"/>
      <c r="T118" s="11"/>
      <c r="U118" s="10"/>
      <c r="V118" s="32"/>
      <c r="W118" s="11"/>
      <c r="X118" s="10"/>
      <c r="Y118" s="32"/>
      <c r="Z118" s="11"/>
      <c r="AA118" s="10"/>
      <c r="AB118" s="32"/>
      <c r="AC118" s="11"/>
      <c r="AD118" s="10"/>
      <c r="AE118" s="32"/>
      <c r="AF118" s="11"/>
      <c r="AG118" s="10"/>
      <c r="AH118" s="32"/>
      <c r="AI118" s="11"/>
      <c r="AJ118" s="10"/>
      <c r="AK118" s="32"/>
      <c r="AL118" s="11"/>
      <c r="AM118" s="10"/>
      <c r="AN118" s="32"/>
      <c r="AO118" s="11"/>
      <c r="AP118" s="10"/>
      <c r="AQ118" s="32"/>
      <c r="AR118" s="11"/>
      <c r="AS118" s="10"/>
      <c r="AT118" s="32"/>
      <c r="AU118" s="11"/>
      <c r="AV118" s="10"/>
      <c r="AW118" s="32"/>
      <c r="AX118" s="11"/>
      <c r="AY118" s="10"/>
      <c r="AZ118" s="32"/>
      <c r="BA118" s="11"/>
      <c r="BB118" s="10"/>
      <c r="BC118" s="32"/>
      <c r="BD118" s="11"/>
      <c r="BE118" s="10"/>
      <c r="BF118" s="32"/>
      <c r="BG118" s="11"/>
      <c r="BH118" s="28"/>
      <c r="BI118" s="41"/>
    </row>
    <row r="119" spans="1:61" ht="12" customHeight="1">
      <c r="A119">
        <f t="shared" si="3"/>
        <v>75</v>
      </c>
      <c r="B119" s="6"/>
      <c r="C119" s="10"/>
      <c r="D119" s="32"/>
      <c r="E119" s="11"/>
      <c r="F119" s="10"/>
      <c r="G119" s="32"/>
      <c r="H119" s="11"/>
      <c r="I119" s="10"/>
      <c r="J119" s="32"/>
      <c r="K119" s="11"/>
      <c r="L119" s="10"/>
      <c r="M119" s="32"/>
      <c r="N119" s="11"/>
      <c r="O119" s="10"/>
      <c r="P119" s="32"/>
      <c r="Q119" s="11"/>
      <c r="R119" s="10"/>
      <c r="S119" s="32"/>
      <c r="T119" s="11"/>
      <c r="U119" s="10"/>
      <c r="V119" s="32"/>
      <c r="W119" s="11"/>
      <c r="X119" s="10"/>
      <c r="Y119" s="32"/>
      <c r="Z119" s="11"/>
      <c r="AA119" s="10"/>
      <c r="AB119" s="32"/>
      <c r="AC119" s="11"/>
      <c r="AD119" s="10"/>
      <c r="AE119" s="32"/>
      <c r="AF119" s="11"/>
      <c r="AG119" s="10"/>
      <c r="AH119" s="32"/>
      <c r="AI119" s="11"/>
      <c r="AJ119" s="10"/>
      <c r="AK119" s="32"/>
      <c r="AL119" s="11"/>
      <c r="AM119" s="10"/>
      <c r="AN119" s="32"/>
      <c r="AO119" s="11"/>
      <c r="AP119" s="10"/>
      <c r="AQ119" s="32"/>
      <c r="AR119" s="11"/>
      <c r="AS119" s="10"/>
      <c r="AT119" s="32"/>
      <c r="AU119" s="11"/>
      <c r="AV119" s="10"/>
      <c r="AW119" s="32"/>
      <c r="AX119" s="11"/>
      <c r="AY119" s="10"/>
      <c r="AZ119" s="32"/>
      <c r="BA119" s="11"/>
      <c r="BB119" s="10"/>
      <c r="BC119" s="32"/>
      <c r="BD119" s="11"/>
      <c r="BE119" s="10"/>
      <c r="BF119" s="32"/>
      <c r="BG119" s="11"/>
      <c r="BI119" s="41"/>
    </row>
    <row r="120" spans="1:61" ht="12" customHeight="1">
      <c r="A120">
        <f t="shared" si="3"/>
        <v>76</v>
      </c>
      <c r="B120" s="6"/>
      <c r="C120" s="10"/>
      <c r="D120" s="32"/>
      <c r="E120" s="11"/>
      <c r="F120" s="10"/>
      <c r="G120" s="32"/>
      <c r="H120" s="11"/>
      <c r="I120" s="10"/>
      <c r="J120" s="32"/>
      <c r="K120" s="11"/>
      <c r="L120" s="10"/>
      <c r="M120" s="32"/>
      <c r="N120" s="11"/>
      <c r="O120" s="10"/>
      <c r="P120" s="32"/>
      <c r="Q120" s="11"/>
      <c r="R120" s="10"/>
      <c r="S120" s="32"/>
      <c r="T120" s="11"/>
      <c r="U120" s="10"/>
      <c r="V120" s="32"/>
      <c r="W120" s="11"/>
      <c r="X120" s="10"/>
      <c r="Y120" s="32"/>
      <c r="Z120" s="11"/>
      <c r="AA120" s="10"/>
      <c r="AB120" s="32"/>
      <c r="AC120" s="11"/>
      <c r="AD120" s="10"/>
      <c r="AE120" s="32"/>
      <c r="AF120" s="11"/>
      <c r="AG120" s="10"/>
      <c r="AH120" s="32"/>
      <c r="AI120" s="11"/>
      <c r="AJ120" s="10"/>
      <c r="AK120" s="32"/>
      <c r="AL120" s="11"/>
      <c r="AM120" s="10"/>
      <c r="AN120" s="32"/>
      <c r="AO120" s="11"/>
      <c r="AP120" s="10"/>
      <c r="AQ120" s="32"/>
      <c r="AR120" s="11"/>
      <c r="AS120" s="10"/>
      <c r="AT120" s="32"/>
      <c r="AU120" s="11"/>
      <c r="AV120" s="10"/>
      <c r="AW120" s="32"/>
      <c r="AX120" s="11"/>
      <c r="AY120" s="10"/>
      <c r="AZ120" s="32"/>
      <c r="BA120" s="11"/>
      <c r="BB120" s="10"/>
      <c r="BC120" s="32"/>
      <c r="BD120" s="11"/>
      <c r="BE120" s="10"/>
      <c r="BF120" s="32"/>
      <c r="BG120" s="11"/>
      <c r="BI120" s="41"/>
    </row>
    <row r="121" spans="1:61" ht="12" customHeight="1">
      <c r="A121">
        <f t="shared" si="3"/>
        <v>77</v>
      </c>
      <c r="B121" s="6"/>
      <c r="C121" s="10"/>
      <c r="D121" s="32"/>
      <c r="E121" s="11"/>
      <c r="F121" s="10"/>
      <c r="G121" s="32"/>
      <c r="H121" s="11"/>
      <c r="I121" s="10"/>
      <c r="J121" s="32"/>
      <c r="K121" s="11"/>
      <c r="L121" s="10"/>
      <c r="M121" s="32"/>
      <c r="N121" s="11"/>
      <c r="O121" s="10"/>
      <c r="P121" s="32"/>
      <c r="Q121" s="11"/>
      <c r="R121" s="10"/>
      <c r="S121" s="32"/>
      <c r="T121" s="11"/>
      <c r="U121" s="10"/>
      <c r="V121" s="32"/>
      <c r="W121" s="11"/>
      <c r="X121" s="10"/>
      <c r="Y121" s="32"/>
      <c r="Z121" s="11"/>
      <c r="AA121" s="10"/>
      <c r="AB121" s="32"/>
      <c r="AC121" s="11"/>
      <c r="AD121" s="10"/>
      <c r="AE121" s="32"/>
      <c r="AF121" s="11"/>
      <c r="AG121" s="10"/>
      <c r="AH121" s="32"/>
      <c r="AI121" s="11"/>
      <c r="AJ121" s="10"/>
      <c r="AK121" s="32"/>
      <c r="AL121" s="11"/>
      <c r="AM121" s="10"/>
      <c r="AN121" s="32"/>
      <c r="AO121" s="11"/>
      <c r="AP121" s="10"/>
      <c r="AQ121" s="32"/>
      <c r="AR121" s="11"/>
      <c r="AS121" s="10"/>
      <c r="AT121" s="32"/>
      <c r="AU121" s="11"/>
      <c r="AV121" s="10"/>
      <c r="AW121" s="32"/>
      <c r="AX121" s="11"/>
      <c r="AY121" s="10"/>
      <c r="AZ121" s="32"/>
      <c r="BA121" s="11"/>
      <c r="BB121" s="10"/>
      <c r="BC121" s="32"/>
      <c r="BD121" s="11"/>
      <c r="BE121" s="10"/>
      <c r="BF121" s="32"/>
      <c r="BG121" s="11"/>
      <c r="BI121" s="41"/>
    </row>
    <row r="122" spans="1:61" ht="12" customHeight="1">
      <c r="A122">
        <f t="shared" si="3"/>
        <v>78</v>
      </c>
      <c r="B122" s="6"/>
      <c r="C122" s="10"/>
      <c r="D122" s="32"/>
      <c r="E122" s="11"/>
      <c r="F122" s="10"/>
      <c r="G122" s="32"/>
      <c r="H122" s="11"/>
      <c r="I122" s="10"/>
      <c r="J122" s="32"/>
      <c r="K122" s="11"/>
      <c r="L122" s="10"/>
      <c r="M122" s="32"/>
      <c r="N122" s="11"/>
      <c r="O122" s="10"/>
      <c r="P122" s="32"/>
      <c r="Q122" s="11"/>
      <c r="R122" s="10"/>
      <c r="S122" s="32"/>
      <c r="T122" s="11"/>
      <c r="U122" s="10"/>
      <c r="V122" s="32"/>
      <c r="W122" s="11"/>
      <c r="X122" s="10"/>
      <c r="Y122" s="32"/>
      <c r="Z122" s="11"/>
      <c r="AA122" s="10"/>
      <c r="AB122" s="32"/>
      <c r="AC122" s="11"/>
      <c r="AD122" s="10"/>
      <c r="AE122" s="32"/>
      <c r="AF122" s="11"/>
      <c r="AG122" s="10"/>
      <c r="AH122" s="32"/>
      <c r="AI122" s="11"/>
      <c r="AJ122" s="10"/>
      <c r="AK122" s="32"/>
      <c r="AL122" s="11"/>
      <c r="AM122" s="10"/>
      <c r="AN122" s="32"/>
      <c r="AO122" s="11"/>
      <c r="AP122" s="10"/>
      <c r="AQ122" s="32"/>
      <c r="AR122" s="11"/>
      <c r="AS122" s="10"/>
      <c r="AT122" s="32"/>
      <c r="AU122" s="11"/>
      <c r="AV122" s="10"/>
      <c r="AW122" s="32"/>
      <c r="AX122" s="11"/>
      <c r="AY122" s="10"/>
      <c r="AZ122" s="32"/>
      <c r="BA122" s="11"/>
      <c r="BB122" s="10"/>
      <c r="BC122" s="32"/>
      <c r="BD122" s="11"/>
      <c r="BE122" s="10"/>
      <c r="BF122" s="32"/>
      <c r="BG122" s="11"/>
      <c r="BI122" s="41"/>
    </row>
    <row r="123" spans="1:61" ht="12" customHeight="1">
      <c r="A123">
        <f t="shared" si="3"/>
        <v>79</v>
      </c>
      <c r="B123" s="6"/>
      <c r="C123" s="10"/>
      <c r="D123" s="32"/>
      <c r="E123" s="11"/>
      <c r="F123" s="10"/>
      <c r="G123" s="32"/>
      <c r="H123" s="11"/>
      <c r="I123" s="10"/>
      <c r="J123" s="32"/>
      <c r="K123" s="11"/>
      <c r="L123" s="10"/>
      <c r="M123" s="32"/>
      <c r="N123" s="11"/>
      <c r="O123" s="10"/>
      <c r="P123" s="32"/>
      <c r="Q123" s="11"/>
      <c r="R123" s="10"/>
      <c r="S123" s="32"/>
      <c r="T123" s="11"/>
      <c r="U123" s="10"/>
      <c r="V123" s="32"/>
      <c r="W123" s="11"/>
      <c r="X123" s="10"/>
      <c r="Y123" s="32"/>
      <c r="Z123" s="11"/>
      <c r="AA123" s="10"/>
      <c r="AB123" s="32"/>
      <c r="AC123" s="11"/>
      <c r="AD123" s="10"/>
      <c r="AE123" s="32"/>
      <c r="AF123" s="11"/>
      <c r="AG123" s="10"/>
      <c r="AH123" s="32"/>
      <c r="AI123" s="11"/>
      <c r="AJ123" s="10"/>
      <c r="AK123" s="32"/>
      <c r="AL123" s="11"/>
      <c r="AM123" s="10"/>
      <c r="AN123" s="32"/>
      <c r="AO123" s="11"/>
      <c r="AP123" s="10"/>
      <c r="AQ123" s="32"/>
      <c r="AR123" s="11"/>
      <c r="AS123" s="10"/>
      <c r="AT123" s="32"/>
      <c r="AU123" s="11"/>
      <c r="AV123" s="10"/>
      <c r="AW123" s="32"/>
      <c r="AX123" s="11"/>
      <c r="AY123" s="10"/>
      <c r="AZ123" s="32"/>
      <c r="BA123" s="11"/>
      <c r="BB123" s="10"/>
      <c r="BC123" s="32"/>
      <c r="BD123" s="11"/>
      <c r="BE123" s="10"/>
      <c r="BF123" s="32"/>
      <c r="BG123" s="11"/>
      <c r="BI123" s="41"/>
    </row>
    <row r="124" spans="1:61" ht="12" customHeight="1">
      <c r="A124">
        <f t="shared" si="3"/>
        <v>80</v>
      </c>
      <c r="B124" s="6"/>
      <c r="C124" s="10"/>
      <c r="D124" s="32"/>
      <c r="E124" s="11"/>
      <c r="F124" s="10"/>
      <c r="G124" s="32"/>
      <c r="H124" s="11"/>
      <c r="I124" s="10"/>
      <c r="J124" s="32"/>
      <c r="K124" s="11"/>
      <c r="L124" s="10"/>
      <c r="M124" s="32"/>
      <c r="N124" s="11"/>
      <c r="O124" s="10"/>
      <c r="P124" s="32"/>
      <c r="Q124" s="11"/>
      <c r="R124" s="10"/>
      <c r="S124" s="32"/>
      <c r="T124" s="11"/>
      <c r="U124" s="10"/>
      <c r="V124" s="32"/>
      <c r="W124" s="11"/>
      <c r="X124" s="10"/>
      <c r="Y124" s="32"/>
      <c r="Z124" s="11"/>
      <c r="AA124" s="10"/>
      <c r="AB124" s="32"/>
      <c r="AC124" s="11"/>
      <c r="AD124" s="10"/>
      <c r="AE124" s="32"/>
      <c r="AF124" s="11"/>
      <c r="AG124" s="10"/>
      <c r="AH124" s="32"/>
      <c r="AI124" s="11"/>
      <c r="AJ124" s="10"/>
      <c r="AK124" s="32"/>
      <c r="AL124" s="11"/>
      <c r="AM124" s="10"/>
      <c r="AN124" s="32"/>
      <c r="AO124" s="11"/>
      <c r="AP124" s="10"/>
      <c r="AQ124" s="32"/>
      <c r="AR124" s="11"/>
      <c r="AS124" s="10"/>
      <c r="AT124" s="32"/>
      <c r="AU124" s="11"/>
      <c r="AV124" s="10"/>
      <c r="AW124" s="32"/>
      <c r="AX124" s="11"/>
      <c r="AY124" s="10"/>
      <c r="AZ124" s="32"/>
      <c r="BA124" s="11"/>
      <c r="BB124" s="10"/>
      <c r="BC124" s="32"/>
      <c r="BD124" s="11"/>
      <c r="BE124" s="10"/>
      <c r="BF124" s="32"/>
      <c r="BG124" s="11"/>
      <c r="BI124" s="41"/>
    </row>
    <row r="125" spans="1:61" ht="12" customHeight="1">
      <c r="A125">
        <f t="shared" si="3"/>
        <v>81</v>
      </c>
      <c r="B125" s="6"/>
      <c r="C125" s="10"/>
      <c r="D125" s="32"/>
      <c r="E125" s="11"/>
      <c r="F125" s="10"/>
      <c r="G125" s="32"/>
      <c r="H125" s="11"/>
      <c r="I125" s="10"/>
      <c r="J125" s="32"/>
      <c r="K125" s="11"/>
      <c r="L125" s="10"/>
      <c r="M125" s="32"/>
      <c r="N125" s="11"/>
      <c r="O125" s="10"/>
      <c r="P125" s="32"/>
      <c r="Q125" s="11"/>
      <c r="R125" s="10"/>
      <c r="S125" s="32"/>
      <c r="T125" s="11"/>
      <c r="U125" s="10"/>
      <c r="V125" s="32"/>
      <c r="W125" s="11"/>
      <c r="X125" s="10"/>
      <c r="Y125" s="32"/>
      <c r="Z125" s="11"/>
      <c r="AA125" s="10"/>
      <c r="AB125" s="32"/>
      <c r="AC125" s="11"/>
      <c r="AD125" s="10"/>
      <c r="AE125" s="32"/>
      <c r="AF125" s="11"/>
      <c r="AG125" s="10"/>
      <c r="AH125" s="32"/>
      <c r="AI125" s="11"/>
      <c r="AJ125" s="10"/>
      <c r="AK125" s="32"/>
      <c r="AL125" s="11"/>
      <c r="AM125" s="10"/>
      <c r="AN125" s="32"/>
      <c r="AO125" s="11"/>
      <c r="AP125" s="10"/>
      <c r="AQ125" s="32"/>
      <c r="AR125" s="11"/>
      <c r="AS125" s="10"/>
      <c r="AT125" s="32"/>
      <c r="AU125" s="11"/>
      <c r="AV125" s="10"/>
      <c r="AW125" s="32"/>
      <c r="AX125" s="11"/>
      <c r="AY125" s="10"/>
      <c r="AZ125" s="32"/>
      <c r="BA125" s="11"/>
      <c r="BB125" s="10"/>
      <c r="BC125" s="32"/>
      <c r="BD125" s="11"/>
      <c r="BE125" s="10"/>
      <c r="BF125" s="32"/>
      <c r="BG125" s="11"/>
      <c r="BI125" s="41"/>
    </row>
    <row r="126" spans="1:61" ht="12" customHeight="1">
      <c r="A126">
        <f t="shared" si="3"/>
        <v>82</v>
      </c>
      <c r="B126" s="6"/>
      <c r="C126" s="10"/>
      <c r="D126" s="32"/>
      <c r="E126" s="11"/>
      <c r="F126" s="10"/>
      <c r="G126" s="32"/>
      <c r="H126" s="11"/>
      <c r="I126" s="10"/>
      <c r="J126" s="32"/>
      <c r="K126" s="11"/>
      <c r="L126" s="10"/>
      <c r="M126" s="32"/>
      <c r="N126" s="11"/>
      <c r="O126" s="10"/>
      <c r="P126" s="32"/>
      <c r="Q126" s="11"/>
      <c r="R126" s="10"/>
      <c r="S126" s="32"/>
      <c r="T126" s="11"/>
      <c r="U126" s="10"/>
      <c r="V126" s="32"/>
      <c r="W126" s="11"/>
      <c r="X126" s="10"/>
      <c r="Y126" s="32"/>
      <c r="Z126" s="11"/>
      <c r="AA126" s="10"/>
      <c r="AB126" s="32"/>
      <c r="AC126" s="11"/>
      <c r="AD126" s="10"/>
      <c r="AE126" s="32"/>
      <c r="AF126" s="11"/>
      <c r="AG126" s="10"/>
      <c r="AH126" s="32"/>
      <c r="AI126" s="11"/>
      <c r="AJ126" s="10"/>
      <c r="AK126" s="32"/>
      <c r="AL126" s="11"/>
      <c r="AM126" s="10"/>
      <c r="AN126" s="32"/>
      <c r="AO126" s="11"/>
      <c r="AP126" s="10"/>
      <c r="AQ126" s="32"/>
      <c r="AR126" s="11"/>
      <c r="AS126" s="10"/>
      <c r="AT126" s="32"/>
      <c r="AU126" s="11"/>
      <c r="AV126" s="10"/>
      <c r="AW126" s="32"/>
      <c r="AX126" s="11"/>
      <c r="AY126" s="10"/>
      <c r="AZ126" s="32"/>
      <c r="BA126" s="11"/>
      <c r="BB126" s="10"/>
      <c r="BC126" s="32"/>
      <c r="BD126" s="11"/>
      <c r="BE126" s="10"/>
      <c r="BF126" s="32"/>
      <c r="BG126" s="11"/>
      <c r="BI126" s="41"/>
    </row>
    <row r="127" spans="1:61" ht="12" customHeight="1">
      <c r="A127">
        <f t="shared" si="3"/>
        <v>83</v>
      </c>
      <c r="B127" s="6"/>
      <c r="C127" s="10"/>
      <c r="D127" s="32"/>
      <c r="E127" s="11"/>
      <c r="F127" s="10"/>
      <c r="G127" s="32"/>
      <c r="H127" s="11"/>
      <c r="I127" s="10"/>
      <c r="J127" s="32"/>
      <c r="K127" s="11"/>
      <c r="L127" s="10"/>
      <c r="M127" s="32"/>
      <c r="N127" s="11"/>
      <c r="O127" s="10"/>
      <c r="P127" s="32"/>
      <c r="Q127" s="11"/>
      <c r="R127" s="10"/>
      <c r="S127" s="32"/>
      <c r="T127" s="11"/>
      <c r="U127" s="10"/>
      <c r="V127" s="32"/>
      <c r="W127" s="11"/>
      <c r="X127" s="10"/>
      <c r="Y127" s="32"/>
      <c r="Z127" s="11"/>
      <c r="AA127" s="10"/>
      <c r="AB127" s="32"/>
      <c r="AC127" s="11"/>
      <c r="AD127" s="10"/>
      <c r="AE127" s="32"/>
      <c r="AF127" s="11"/>
      <c r="AG127" s="10"/>
      <c r="AH127" s="32"/>
      <c r="AI127" s="11"/>
      <c r="AJ127" s="10"/>
      <c r="AK127" s="32"/>
      <c r="AL127" s="11"/>
      <c r="AM127" s="10"/>
      <c r="AN127" s="32"/>
      <c r="AO127" s="11"/>
      <c r="AP127" s="10"/>
      <c r="AQ127" s="32"/>
      <c r="AR127" s="11"/>
      <c r="AS127" s="10"/>
      <c r="AT127" s="32"/>
      <c r="AU127" s="11"/>
      <c r="AV127" s="10"/>
      <c r="AW127" s="32"/>
      <c r="AX127" s="11"/>
      <c r="AY127" s="10"/>
      <c r="AZ127" s="32"/>
      <c r="BA127" s="11"/>
      <c r="BB127" s="10"/>
      <c r="BC127" s="32"/>
      <c r="BD127" s="11"/>
      <c r="BE127" s="10"/>
      <c r="BF127" s="32"/>
      <c r="BG127" s="11"/>
      <c r="BI127" s="41"/>
    </row>
    <row r="128" spans="1:61" ht="12" customHeight="1">
      <c r="A128">
        <f t="shared" si="3"/>
        <v>84</v>
      </c>
      <c r="B128" s="6"/>
      <c r="C128" s="10"/>
      <c r="D128" s="32"/>
      <c r="E128" s="11"/>
      <c r="F128" s="10"/>
      <c r="G128" s="32"/>
      <c r="H128" s="11"/>
      <c r="I128" s="10"/>
      <c r="J128" s="32"/>
      <c r="K128" s="11"/>
      <c r="L128" s="10"/>
      <c r="M128" s="32"/>
      <c r="N128" s="11"/>
      <c r="O128" s="10"/>
      <c r="P128" s="32"/>
      <c r="Q128" s="11"/>
      <c r="R128" s="10"/>
      <c r="S128" s="32"/>
      <c r="T128" s="11"/>
      <c r="U128" s="10"/>
      <c r="V128" s="32"/>
      <c r="W128" s="11"/>
      <c r="X128" s="10"/>
      <c r="Y128" s="32"/>
      <c r="Z128" s="11"/>
      <c r="AA128" s="10"/>
      <c r="AB128" s="32"/>
      <c r="AC128" s="11"/>
      <c r="AD128" s="10"/>
      <c r="AE128" s="32"/>
      <c r="AF128" s="11"/>
      <c r="AG128" s="10"/>
      <c r="AH128" s="32"/>
      <c r="AI128" s="11"/>
      <c r="AJ128" s="10"/>
      <c r="AK128" s="32"/>
      <c r="AL128" s="11"/>
      <c r="AM128" s="10"/>
      <c r="AN128" s="32"/>
      <c r="AO128" s="11"/>
      <c r="AP128" s="10"/>
      <c r="AQ128" s="32"/>
      <c r="AR128" s="11"/>
      <c r="AS128" s="10"/>
      <c r="AT128" s="32"/>
      <c r="AU128" s="11"/>
      <c r="AV128" s="10"/>
      <c r="AW128" s="32"/>
      <c r="AX128" s="11"/>
      <c r="AY128" s="10"/>
      <c r="AZ128" s="32"/>
      <c r="BA128" s="11"/>
      <c r="BB128" s="10"/>
      <c r="BC128" s="32"/>
      <c r="BD128" s="11"/>
      <c r="BE128" s="10"/>
      <c r="BF128" s="32"/>
      <c r="BG128" s="11"/>
      <c r="BI128" s="76"/>
    </row>
    <row r="129" spans="1:61" ht="12" customHeight="1">
      <c r="A129">
        <f t="shared" si="3"/>
        <v>85</v>
      </c>
      <c r="B129" s="6"/>
      <c r="C129" s="10"/>
      <c r="D129" s="32"/>
      <c r="E129" s="11"/>
      <c r="F129" s="10"/>
      <c r="G129" s="32"/>
      <c r="H129" s="11"/>
      <c r="I129" s="10"/>
      <c r="J129" s="32"/>
      <c r="K129" s="11"/>
      <c r="L129" s="10"/>
      <c r="M129" s="32"/>
      <c r="N129" s="11"/>
      <c r="O129" s="10"/>
      <c r="P129" s="32"/>
      <c r="Q129" s="11"/>
      <c r="R129" s="10"/>
      <c r="S129" s="32"/>
      <c r="T129" s="11"/>
      <c r="U129" s="10"/>
      <c r="V129" s="32"/>
      <c r="W129" s="11"/>
      <c r="X129" s="10"/>
      <c r="Y129" s="32"/>
      <c r="Z129" s="11"/>
      <c r="AA129" s="10"/>
      <c r="AB129" s="32"/>
      <c r="AC129" s="11"/>
      <c r="AD129" s="10"/>
      <c r="AE129" s="32"/>
      <c r="AF129" s="11"/>
      <c r="AG129" s="10"/>
      <c r="AH129" s="32"/>
      <c r="AI129" s="11"/>
      <c r="AJ129" s="10"/>
      <c r="AK129" s="32"/>
      <c r="AL129" s="11"/>
      <c r="AM129" s="10"/>
      <c r="AN129" s="32"/>
      <c r="AO129" s="11"/>
      <c r="AP129" s="10"/>
      <c r="AQ129" s="32"/>
      <c r="AR129" s="11"/>
      <c r="AS129" s="10"/>
      <c r="AT129" s="32"/>
      <c r="AU129" s="11"/>
      <c r="AV129" s="10"/>
      <c r="AW129" s="32"/>
      <c r="AX129" s="11"/>
      <c r="AY129" s="10"/>
      <c r="AZ129" s="32"/>
      <c r="BA129" s="11"/>
      <c r="BB129" s="10"/>
      <c r="BC129" s="32"/>
      <c r="BD129" s="11"/>
      <c r="BE129" s="10"/>
      <c r="BF129" s="32"/>
      <c r="BG129" s="11"/>
      <c r="BI129" s="76"/>
    </row>
    <row r="130" spans="1:61" ht="12" customHeight="1">
      <c r="A130">
        <f t="shared" si="3"/>
        <v>86</v>
      </c>
      <c r="B130" s="6"/>
      <c r="C130" s="10"/>
      <c r="D130" s="32"/>
      <c r="E130" s="11"/>
      <c r="F130" s="10"/>
      <c r="G130" s="32"/>
      <c r="H130" s="11"/>
      <c r="I130" s="10"/>
      <c r="J130" s="32"/>
      <c r="K130" s="11"/>
      <c r="L130" s="10"/>
      <c r="M130" s="32"/>
      <c r="N130" s="11"/>
      <c r="O130" s="10"/>
      <c r="P130" s="32"/>
      <c r="Q130" s="11"/>
      <c r="R130" s="10"/>
      <c r="S130" s="32"/>
      <c r="T130" s="11"/>
      <c r="U130" s="10"/>
      <c r="V130" s="32"/>
      <c r="W130" s="11"/>
      <c r="X130" s="10"/>
      <c r="Y130" s="32"/>
      <c r="Z130" s="11"/>
      <c r="AA130" s="10"/>
      <c r="AB130" s="32"/>
      <c r="AC130" s="11"/>
      <c r="AD130" s="10"/>
      <c r="AE130" s="32"/>
      <c r="AF130" s="11"/>
      <c r="AG130" s="10"/>
      <c r="AH130" s="32"/>
      <c r="AI130" s="11"/>
      <c r="AJ130" s="10"/>
      <c r="AK130" s="32"/>
      <c r="AL130" s="11"/>
      <c r="AM130" s="10"/>
      <c r="AN130" s="32"/>
      <c r="AO130" s="11"/>
      <c r="AP130" s="10"/>
      <c r="AQ130" s="32"/>
      <c r="AR130" s="11"/>
      <c r="AS130" s="10"/>
      <c r="AT130" s="32"/>
      <c r="AU130" s="11"/>
      <c r="AV130" s="10"/>
      <c r="AW130" s="32"/>
      <c r="AX130" s="11"/>
      <c r="AY130" s="10"/>
      <c r="AZ130" s="32"/>
      <c r="BA130" s="11"/>
      <c r="BB130" s="10"/>
      <c r="BC130" s="32"/>
      <c r="BD130" s="11"/>
      <c r="BE130" s="10"/>
      <c r="BF130" s="32"/>
      <c r="BG130" s="11"/>
      <c r="BI130" s="76"/>
    </row>
    <row r="131" spans="1:61" ht="12" customHeight="1">
      <c r="A131">
        <f t="shared" si="3"/>
        <v>87</v>
      </c>
      <c r="B131" s="6"/>
      <c r="C131" s="10"/>
      <c r="D131" s="32"/>
      <c r="E131" s="11"/>
      <c r="F131" s="10"/>
      <c r="G131" s="32"/>
      <c r="H131" s="11"/>
      <c r="I131" s="10"/>
      <c r="J131" s="32"/>
      <c r="K131" s="11"/>
      <c r="L131" s="10"/>
      <c r="M131" s="32"/>
      <c r="N131" s="11"/>
      <c r="O131" s="10"/>
      <c r="P131" s="32"/>
      <c r="Q131" s="11"/>
      <c r="R131" s="10"/>
      <c r="S131" s="32"/>
      <c r="T131" s="11"/>
      <c r="U131" s="10"/>
      <c r="V131" s="32"/>
      <c r="W131" s="11"/>
      <c r="X131" s="10"/>
      <c r="Y131" s="32"/>
      <c r="Z131" s="11"/>
      <c r="AA131" s="10"/>
      <c r="AB131" s="32"/>
      <c r="AC131" s="11"/>
      <c r="AD131" s="10"/>
      <c r="AE131" s="32"/>
      <c r="AF131" s="11"/>
      <c r="AG131" s="10"/>
      <c r="AH131" s="32"/>
      <c r="AI131" s="11"/>
      <c r="AJ131" s="10"/>
      <c r="AK131" s="32"/>
      <c r="AL131" s="11"/>
      <c r="AM131" s="10"/>
      <c r="AN131" s="32"/>
      <c r="AO131" s="11"/>
      <c r="AP131" s="10"/>
      <c r="AQ131" s="32"/>
      <c r="AR131" s="11"/>
      <c r="AS131" s="10"/>
      <c r="AT131" s="32"/>
      <c r="AU131" s="11"/>
      <c r="AV131" s="10"/>
      <c r="AW131" s="32"/>
      <c r="AX131" s="11"/>
      <c r="AY131" s="10"/>
      <c r="AZ131" s="32"/>
      <c r="BA131" s="11"/>
      <c r="BB131" s="10"/>
      <c r="BC131" s="32"/>
      <c r="BD131" s="11"/>
      <c r="BE131" s="10"/>
      <c r="BF131" s="32"/>
      <c r="BG131" s="11"/>
      <c r="BI131" s="41"/>
    </row>
    <row r="132" spans="1:61" ht="12" customHeight="1">
      <c r="A132">
        <f t="shared" si="3"/>
        <v>88</v>
      </c>
      <c r="B132" s="6"/>
      <c r="C132" s="10"/>
      <c r="D132" s="32"/>
      <c r="E132" s="11"/>
      <c r="F132" s="10"/>
      <c r="G132" s="32"/>
      <c r="H132" s="11"/>
      <c r="I132" s="10"/>
      <c r="J132" s="32"/>
      <c r="K132" s="11"/>
      <c r="L132" s="10"/>
      <c r="M132" s="32"/>
      <c r="N132" s="11"/>
      <c r="O132" s="10"/>
      <c r="P132" s="32"/>
      <c r="Q132" s="11"/>
      <c r="R132" s="10"/>
      <c r="S132" s="32"/>
      <c r="T132" s="11"/>
      <c r="U132" s="10"/>
      <c r="V132" s="32"/>
      <c r="W132" s="11"/>
      <c r="X132" s="10"/>
      <c r="Y132" s="32"/>
      <c r="Z132" s="11"/>
      <c r="AA132" s="10"/>
      <c r="AB132" s="32"/>
      <c r="AC132" s="11"/>
      <c r="AD132" s="10"/>
      <c r="AE132" s="32"/>
      <c r="AF132" s="11"/>
      <c r="AG132" s="10"/>
      <c r="AH132" s="32"/>
      <c r="AI132" s="11"/>
      <c r="AJ132" s="10"/>
      <c r="AK132" s="32"/>
      <c r="AL132" s="11"/>
      <c r="AM132" s="10"/>
      <c r="AN132" s="32"/>
      <c r="AO132" s="11"/>
      <c r="AP132" s="10"/>
      <c r="AQ132" s="32"/>
      <c r="AR132" s="11"/>
      <c r="AS132" s="10"/>
      <c r="AT132" s="32"/>
      <c r="AU132" s="11"/>
      <c r="AV132" s="10"/>
      <c r="AW132" s="32"/>
      <c r="AX132" s="11"/>
      <c r="AY132" s="10"/>
      <c r="AZ132" s="32"/>
      <c r="BA132" s="11"/>
      <c r="BB132" s="10"/>
      <c r="BC132" s="32"/>
      <c r="BD132" s="11"/>
      <c r="BE132" s="10"/>
      <c r="BF132" s="32"/>
      <c r="BG132" s="11"/>
      <c r="BI132" s="41"/>
    </row>
    <row r="133" spans="1:61" ht="12" customHeight="1">
      <c r="A133">
        <f t="shared" si="3"/>
        <v>89</v>
      </c>
      <c r="B133" s="6"/>
      <c r="C133" s="10"/>
      <c r="D133" s="32"/>
      <c r="E133" s="11"/>
      <c r="F133" s="10"/>
      <c r="G133" s="32"/>
      <c r="H133" s="11"/>
      <c r="I133" s="10"/>
      <c r="J133" s="32"/>
      <c r="K133" s="11"/>
      <c r="L133" s="10"/>
      <c r="M133" s="32"/>
      <c r="N133" s="11"/>
      <c r="O133" s="10"/>
      <c r="P133" s="32"/>
      <c r="Q133" s="11"/>
      <c r="R133" s="10"/>
      <c r="S133" s="32"/>
      <c r="T133" s="11"/>
      <c r="U133" s="10"/>
      <c r="V133" s="32"/>
      <c r="W133" s="11"/>
      <c r="X133" s="10"/>
      <c r="Y133" s="32"/>
      <c r="Z133" s="11"/>
      <c r="AA133" s="10"/>
      <c r="AB133" s="32"/>
      <c r="AC133" s="11"/>
      <c r="AD133" s="10"/>
      <c r="AE133" s="32"/>
      <c r="AF133" s="11"/>
      <c r="AG133" s="10"/>
      <c r="AH133" s="32"/>
      <c r="AI133" s="11"/>
      <c r="AJ133" s="10"/>
      <c r="AK133" s="32"/>
      <c r="AL133" s="11"/>
      <c r="AM133" s="10"/>
      <c r="AN133" s="32"/>
      <c r="AO133" s="11"/>
      <c r="AP133" s="10"/>
      <c r="AQ133" s="32"/>
      <c r="AR133" s="11"/>
      <c r="AS133" s="10"/>
      <c r="AT133" s="32"/>
      <c r="AU133" s="11"/>
      <c r="AV133" s="10"/>
      <c r="AW133" s="32"/>
      <c r="AX133" s="11"/>
      <c r="AY133" s="10"/>
      <c r="AZ133" s="32"/>
      <c r="BA133" s="11"/>
      <c r="BB133" s="10"/>
      <c r="BC133" s="32"/>
      <c r="BD133" s="11"/>
      <c r="BE133" s="10"/>
      <c r="BF133" s="32"/>
      <c r="BG133" s="11"/>
      <c r="BI133" s="76"/>
    </row>
    <row r="134" spans="1:61" ht="12" customHeight="1">
      <c r="A134">
        <f t="shared" si="3"/>
        <v>90</v>
      </c>
      <c r="B134" s="6"/>
      <c r="C134" s="10"/>
      <c r="D134" s="32"/>
      <c r="E134" s="11"/>
      <c r="F134" s="10"/>
      <c r="G134" s="32"/>
      <c r="H134" s="11"/>
      <c r="I134" s="10"/>
      <c r="J134" s="32"/>
      <c r="K134" s="11"/>
      <c r="L134" s="10"/>
      <c r="M134" s="32"/>
      <c r="N134" s="11"/>
      <c r="O134" s="10"/>
      <c r="P134" s="32"/>
      <c r="Q134" s="11"/>
      <c r="R134" s="10"/>
      <c r="S134" s="32"/>
      <c r="T134" s="11"/>
      <c r="U134" s="10"/>
      <c r="V134" s="32"/>
      <c r="W134" s="11"/>
      <c r="X134" s="10"/>
      <c r="Y134" s="32"/>
      <c r="Z134" s="11"/>
      <c r="AA134" s="10"/>
      <c r="AB134" s="32"/>
      <c r="AC134" s="11"/>
      <c r="AD134" s="10"/>
      <c r="AE134" s="32"/>
      <c r="AF134" s="11"/>
      <c r="AG134" s="94"/>
      <c r="AH134" s="32"/>
      <c r="AI134" s="11"/>
      <c r="AJ134" s="10"/>
      <c r="AK134" s="32"/>
      <c r="AL134" s="11"/>
      <c r="AM134" s="10"/>
      <c r="AN134" s="32"/>
      <c r="AO134" s="11"/>
      <c r="AP134" s="10"/>
      <c r="AQ134" s="32"/>
      <c r="AR134" s="11"/>
      <c r="AS134" s="10"/>
      <c r="AT134" s="32"/>
      <c r="AU134" s="11"/>
      <c r="AV134" s="10"/>
      <c r="AW134" s="32"/>
      <c r="AX134" s="11"/>
      <c r="AY134" s="94"/>
      <c r="AZ134" s="32"/>
      <c r="BA134" s="11"/>
      <c r="BB134" s="10"/>
      <c r="BC134" s="32"/>
      <c r="BD134" s="11"/>
      <c r="BE134" s="10"/>
      <c r="BF134" s="32"/>
      <c r="BG134" s="11"/>
      <c r="BI134" s="41"/>
    </row>
    <row r="135" spans="1:61" ht="12" customHeight="1">
      <c r="A135">
        <f t="shared" si="3"/>
        <v>91</v>
      </c>
      <c r="B135" s="6"/>
      <c r="C135" s="10"/>
      <c r="D135" s="32"/>
      <c r="E135" s="11"/>
      <c r="F135" s="10"/>
      <c r="G135" s="32"/>
      <c r="H135" s="11"/>
      <c r="I135" s="10"/>
      <c r="J135" s="32"/>
      <c r="K135" s="11"/>
      <c r="L135" s="10"/>
      <c r="M135" s="32"/>
      <c r="N135" s="11"/>
      <c r="O135" s="10"/>
      <c r="P135" s="32"/>
      <c r="Q135" s="11"/>
      <c r="R135" s="10"/>
      <c r="S135" s="32"/>
      <c r="T135" s="11"/>
      <c r="U135" s="10"/>
      <c r="V135" s="32"/>
      <c r="W135" s="11"/>
      <c r="X135" s="10"/>
      <c r="Y135" s="32"/>
      <c r="Z135" s="11"/>
      <c r="AA135" s="10"/>
      <c r="AB135" s="32"/>
      <c r="AC135" s="11"/>
      <c r="AD135" s="10"/>
      <c r="AE135" s="32"/>
      <c r="AF135" s="11"/>
      <c r="AG135" s="10"/>
      <c r="AH135" s="32"/>
      <c r="AI135" s="11"/>
      <c r="AJ135" s="10"/>
      <c r="AK135" s="32"/>
      <c r="AL135" s="11"/>
      <c r="AM135" s="10"/>
      <c r="AN135" s="32"/>
      <c r="AO135" s="11"/>
      <c r="AP135" s="10"/>
      <c r="AQ135" s="32"/>
      <c r="AR135" s="11"/>
      <c r="AS135" s="10"/>
      <c r="AT135" s="32"/>
      <c r="AU135" s="11"/>
      <c r="AV135" s="10"/>
      <c r="AW135" s="32"/>
      <c r="AX135" s="11"/>
      <c r="AY135" s="10"/>
      <c r="AZ135" s="32"/>
      <c r="BA135" s="11"/>
      <c r="BB135" s="10"/>
      <c r="BC135" s="32"/>
      <c r="BD135" s="11"/>
      <c r="BE135" s="10"/>
      <c r="BF135" s="32"/>
      <c r="BG135" s="11"/>
      <c r="BI135" s="41"/>
    </row>
    <row r="136" spans="1:61" ht="12" customHeight="1">
      <c r="A136">
        <f t="shared" si="3"/>
        <v>92</v>
      </c>
      <c r="B136" s="6"/>
      <c r="C136" s="10"/>
      <c r="D136" s="32"/>
      <c r="E136" s="11"/>
      <c r="F136" s="10"/>
      <c r="G136" s="32"/>
      <c r="H136" s="11"/>
      <c r="I136" s="10"/>
      <c r="J136" s="32"/>
      <c r="K136" s="11"/>
      <c r="L136" s="10"/>
      <c r="M136" s="32"/>
      <c r="N136" s="11"/>
      <c r="O136" s="10"/>
      <c r="P136" s="32"/>
      <c r="Q136" s="11"/>
      <c r="R136" s="10"/>
      <c r="S136" s="32"/>
      <c r="T136" s="11"/>
      <c r="U136" s="10"/>
      <c r="V136" s="32"/>
      <c r="W136" s="11"/>
      <c r="X136" s="10"/>
      <c r="Y136" s="32"/>
      <c r="Z136" s="11"/>
      <c r="AA136" s="10"/>
      <c r="AB136" s="32"/>
      <c r="AC136" s="11"/>
      <c r="AD136" s="10"/>
      <c r="AE136" s="32"/>
      <c r="AF136" s="11"/>
      <c r="AG136" s="10"/>
      <c r="AH136" s="32"/>
      <c r="AI136" s="11"/>
      <c r="AJ136" s="10"/>
      <c r="AK136" s="32"/>
      <c r="AL136" s="11"/>
      <c r="AM136" s="10"/>
      <c r="AN136" s="32"/>
      <c r="AO136" s="11"/>
      <c r="AP136" s="10"/>
      <c r="AQ136" s="32"/>
      <c r="AR136" s="11"/>
      <c r="AS136" s="10"/>
      <c r="AT136" s="32"/>
      <c r="AU136" s="11"/>
      <c r="AV136" s="10"/>
      <c r="AW136" s="32"/>
      <c r="AX136" s="11"/>
      <c r="AY136" s="10"/>
      <c r="AZ136" s="32"/>
      <c r="BA136" s="11"/>
      <c r="BB136" s="10"/>
      <c r="BC136" s="32"/>
      <c r="BD136" s="11"/>
      <c r="BE136" s="10"/>
      <c r="BF136" s="32"/>
      <c r="BG136" s="11"/>
      <c r="BH136" s="28"/>
      <c r="BI136" s="76"/>
    </row>
    <row r="137" spans="1:61" ht="12" customHeight="1">
      <c r="A137">
        <f t="shared" si="3"/>
        <v>93</v>
      </c>
      <c r="B137" s="6"/>
      <c r="C137" s="10"/>
      <c r="D137" s="32"/>
      <c r="E137" s="11"/>
      <c r="F137" s="10"/>
      <c r="G137" s="32"/>
      <c r="H137" s="11"/>
      <c r="I137" s="10"/>
      <c r="J137" s="32"/>
      <c r="K137" s="11"/>
      <c r="L137" s="10"/>
      <c r="M137" s="32"/>
      <c r="N137" s="11"/>
      <c r="O137" s="10"/>
      <c r="P137" s="32"/>
      <c r="Q137" s="11"/>
      <c r="R137" s="10"/>
      <c r="S137" s="32"/>
      <c r="T137" s="11"/>
      <c r="U137" s="10"/>
      <c r="V137" s="32"/>
      <c r="W137" s="11"/>
      <c r="X137" s="10"/>
      <c r="Y137" s="32"/>
      <c r="Z137" s="11"/>
      <c r="AA137" s="10"/>
      <c r="AB137" s="32"/>
      <c r="AC137" s="11"/>
      <c r="AD137" s="10"/>
      <c r="AE137" s="32"/>
      <c r="AF137" s="11"/>
      <c r="AG137" s="10"/>
      <c r="AH137" s="32"/>
      <c r="AI137" s="11"/>
      <c r="AJ137" s="10"/>
      <c r="AK137" s="32"/>
      <c r="AL137" s="11"/>
      <c r="AM137" s="10"/>
      <c r="AN137" s="32"/>
      <c r="AO137" s="11"/>
      <c r="AP137" s="10"/>
      <c r="AQ137" s="32"/>
      <c r="AR137" s="11"/>
      <c r="AS137" s="10"/>
      <c r="AT137" s="32"/>
      <c r="AU137" s="11"/>
      <c r="AV137" s="10"/>
      <c r="AW137" s="32"/>
      <c r="AX137" s="11"/>
      <c r="AY137" s="10"/>
      <c r="AZ137" s="32"/>
      <c r="BA137" s="11"/>
      <c r="BB137" s="10"/>
      <c r="BC137" s="32"/>
      <c r="BD137" s="11"/>
      <c r="BE137" s="10"/>
      <c r="BF137" s="32"/>
      <c r="BG137" s="11"/>
      <c r="BH137" s="28"/>
      <c r="BI137" s="76"/>
    </row>
    <row r="138" spans="1:61" ht="12" customHeight="1">
      <c r="A138">
        <f t="shared" si="3"/>
        <v>94</v>
      </c>
      <c r="B138" s="6"/>
      <c r="C138" s="10"/>
      <c r="D138" s="32"/>
      <c r="E138" s="11"/>
      <c r="F138" s="10"/>
      <c r="G138" s="32"/>
      <c r="H138" s="11"/>
      <c r="I138" s="10"/>
      <c r="J138" s="32"/>
      <c r="K138" s="11"/>
      <c r="L138" s="10"/>
      <c r="M138" s="32"/>
      <c r="N138" s="11"/>
      <c r="O138" s="10"/>
      <c r="P138" s="32"/>
      <c r="Q138" s="11"/>
      <c r="R138" s="10"/>
      <c r="S138" s="32"/>
      <c r="T138" s="11"/>
      <c r="U138" s="10"/>
      <c r="V138" s="32"/>
      <c r="W138" s="11"/>
      <c r="X138" s="10"/>
      <c r="Y138" s="32"/>
      <c r="Z138" s="11"/>
      <c r="AA138" s="10"/>
      <c r="AB138" s="32"/>
      <c r="AC138" s="11"/>
      <c r="AD138" s="10"/>
      <c r="AE138" s="32"/>
      <c r="AF138" s="11"/>
      <c r="AG138" s="10"/>
      <c r="AH138" s="32"/>
      <c r="AI138" s="11"/>
      <c r="AJ138" s="10"/>
      <c r="AK138" s="32"/>
      <c r="AL138" s="11"/>
      <c r="AM138" s="10"/>
      <c r="AN138" s="32"/>
      <c r="AO138" s="11"/>
      <c r="AP138" s="10"/>
      <c r="AQ138" s="32"/>
      <c r="AR138" s="11"/>
      <c r="AS138" s="10"/>
      <c r="AT138" s="32"/>
      <c r="AU138" s="11"/>
      <c r="AV138" s="10"/>
      <c r="AW138" s="32"/>
      <c r="AX138" s="11"/>
      <c r="AY138" s="10"/>
      <c r="AZ138" s="32"/>
      <c r="BA138" s="11"/>
      <c r="BB138" s="10"/>
      <c r="BC138" s="32"/>
      <c r="BD138" s="11"/>
      <c r="BE138" s="10"/>
      <c r="BF138" s="32"/>
      <c r="BG138" s="11"/>
      <c r="BH138" s="28"/>
      <c r="BI138" s="41"/>
    </row>
    <row r="139" spans="1:61" ht="12" customHeight="1">
      <c r="A139">
        <f t="shared" si="3"/>
        <v>95</v>
      </c>
      <c r="B139" s="6"/>
      <c r="C139" s="10"/>
      <c r="D139" s="32"/>
      <c r="E139" s="11"/>
      <c r="F139" s="10"/>
      <c r="G139" s="32"/>
      <c r="H139" s="11"/>
      <c r="I139" s="10"/>
      <c r="J139" s="32"/>
      <c r="K139" s="11"/>
      <c r="L139" s="10"/>
      <c r="M139" s="32"/>
      <c r="N139" s="11"/>
      <c r="O139" s="10"/>
      <c r="P139" s="32"/>
      <c r="Q139" s="11"/>
      <c r="R139" s="10"/>
      <c r="S139" s="32"/>
      <c r="T139" s="11"/>
      <c r="U139" s="10"/>
      <c r="V139" s="32"/>
      <c r="W139" s="11"/>
      <c r="X139" s="10"/>
      <c r="Y139" s="32"/>
      <c r="Z139" s="11"/>
      <c r="AA139" s="10"/>
      <c r="AB139" s="32"/>
      <c r="AC139" s="11"/>
      <c r="AD139" s="10"/>
      <c r="AE139" s="32"/>
      <c r="AF139" s="11"/>
      <c r="AG139" s="10"/>
      <c r="AH139" s="32"/>
      <c r="AI139" s="11"/>
      <c r="AJ139" s="10"/>
      <c r="AK139" s="32"/>
      <c r="AL139" s="11"/>
      <c r="AM139" s="10"/>
      <c r="AN139" s="32"/>
      <c r="AO139" s="11"/>
      <c r="AP139" s="10"/>
      <c r="AQ139" s="32"/>
      <c r="AR139" s="11"/>
      <c r="AS139" s="10"/>
      <c r="AT139" s="32"/>
      <c r="AU139" s="11"/>
      <c r="AV139" s="10"/>
      <c r="AW139" s="32"/>
      <c r="AX139" s="11"/>
      <c r="AY139" s="10"/>
      <c r="AZ139" s="32"/>
      <c r="BA139" s="11"/>
      <c r="BB139" s="10"/>
      <c r="BC139" s="32"/>
      <c r="BD139" s="11"/>
      <c r="BE139" s="10"/>
      <c r="BF139" s="32"/>
      <c r="BG139" s="11"/>
      <c r="BI139" s="41"/>
    </row>
    <row r="140" spans="1:61" ht="12" customHeight="1">
      <c r="A140">
        <f t="shared" si="3"/>
        <v>96</v>
      </c>
      <c r="B140" s="6"/>
      <c r="C140" s="10"/>
      <c r="D140" s="32"/>
      <c r="E140" s="11"/>
      <c r="F140" s="10"/>
      <c r="G140" s="32"/>
      <c r="H140" s="11"/>
      <c r="I140" s="10"/>
      <c r="J140" s="32"/>
      <c r="K140" s="11"/>
      <c r="L140" s="10"/>
      <c r="M140" s="32"/>
      <c r="N140" s="11"/>
      <c r="O140" s="10"/>
      <c r="P140" s="32"/>
      <c r="Q140" s="11"/>
      <c r="R140" s="10"/>
      <c r="S140" s="32"/>
      <c r="T140" s="11"/>
      <c r="U140" s="10"/>
      <c r="V140" s="32"/>
      <c r="W140" s="11"/>
      <c r="X140" s="10"/>
      <c r="Y140" s="32"/>
      <c r="Z140" s="11"/>
      <c r="AA140" s="10"/>
      <c r="AB140" s="32"/>
      <c r="AC140" s="11"/>
      <c r="AD140" s="10"/>
      <c r="AE140" s="32"/>
      <c r="AF140" s="11"/>
      <c r="AG140" s="10"/>
      <c r="AH140" s="32"/>
      <c r="AI140" s="11"/>
      <c r="AJ140" s="10"/>
      <c r="AK140" s="32"/>
      <c r="AL140" s="11"/>
      <c r="AM140" s="10"/>
      <c r="AN140" s="32"/>
      <c r="AO140" s="11"/>
      <c r="AP140" s="10"/>
      <c r="AQ140" s="32"/>
      <c r="AR140" s="11"/>
      <c r="AS140" s="10"/>
      <c r="AT140" s="32"/>
      <c r="AU140" s="11"/>
      <c r="AV140" s="10"/>
      <c r="AW140" s="32"/>
      <c r="AX140" s="11"/>
      <c r="AY140" s="10"/>
      <c r="AZ140" s="32"/>
      <c r="BA140" s="11"/>
      <c r="BB140" s="10"/>
      <c r="BC140" s="32"/>
      <c r="BD140" s="11"/>
      <c r="BE140" s="10"/>
      <c r="BF140" s="32"/>
      <c r="BG140" s="11"/>
      <c r="BH140" s="28"/>
      <c r="BI140" s="76"/>
    </row>
    <row r="141" spans="1:61" ht="12" customHeight="1">
      <c r="A141">
        <f t="shared" si="3"/>
        <v>97</v>
      </c>
      <c r="B141" s="6"/>
      <c r="C141" s="10"/>
      <c r="D141" s="32"/>
      <c r="E141" s="11"/>
      <c r="F141" s="10"/>
      <c r="G141" s="32"/>
      <c r="H141" s="11"/>
      <c r="I141" s="10"/>
      <c r="J141" s="32"/>
      <c r="K141" s="11"/>
      <c r="L141" s="10"/>
      <c r="M141" s="32"/>
      <c r="N141" s="11"/>
      <c r="O141" s="10"/>
      <c r="P141" s="32"/>
      <c r="Q141" s="11"/>
      <c r="R141" s="10"/>
      <c r="S141" s="32"/>
      <c r="T141" s="11"/>
      <c r="U141" s="10"/>
      <c r="V141" s="32"/>
      <c r="W141" s="11"/>
      <c r="X141" s="10"/>
      <c r="Y141" s="32"/>
      <c r="Z141" s="11"/>
      <c r="AA141" s="10"/>
      <c r="AB141" s="32"/>
      <c r="AC141" s="11"/>
      <c r="AD141" s="10"/>
      <c r="AE141" s="32"/>
      <c r="AF141" s="11"/>
      <c r="AG141" s="10"/>
      <c r="AH141" s="32"/>
      <c r="AI141" s="11"/>
      <c r="AJ141" s="10"/>
      <c r="AK141" s="32"/>
      <c r="AL141" s="11"/>
      <c r="AM141" s="10"/>
      <c r="AN141" s="32"/>
      <c r="AO141" s="11"/>
      <c r="AP141" s="10"/>
      <c r="AQ141" s="32"/>
      <c r="AR141" s="11"/>
      <c r="AS141" s="10"/>
      <c r="AT141" s="32"/>
      <c r="AU141" s="11"/>
      <c r="AV141" s="10"/>
      <c r="AW141" s="32"/>
      <c r="AX141" s="11"/>
      <c r="AY141" s="10"/>
      <c r="AZ141" s="32"/>
      <c r="BA141" s="11"/>
      <c r="BB141" s="10"/>
      <c r="BC141" s="32"/>
      <c r="BD141" s="11"/>
      <c r="BE141" s="10"/>
      <c r="BF141" s="32"/>
      <c r="BG141" s="11"/>
      <c r="BH141" s="28"/>
      <c r="BI141" s="41"/>
    </row>
    <row r="142" spans="1:61" ht="12" customHeight="1">
      <c r="A142">
        <f t="shared" si="3"/>
        <v>98</v>
      </c>
      <c r="B142" s="6"/>
      <c r="C142" s="10"/>
      <c r="D142" s="32"/>
      <c r="E142" s="11"/>
      <c r="F142" s="10"/>
      <c r="G142" s="32"/>
      <c r="H142" s="11"/>
      <c r="I142" s="10"/>
      <c r="J142" s="32"/>
      <c r="K142" s="11"/>
      <c r="L142" s="10"/>
      <c r="M142" s="32"/>
      <c r="N142" s="11"/>
      <c r="O142" s="10"/>
      <c r="P142" s="32"/>
      <c r="Q142" s="11"/>
      <c r="R142" s="10"/>
      <c r="S142" s="32"/>
      <c r="T142" s="11"/>
      <c r="U142" s="10"/>
      <c r="V142" s="32"/>
      <c r="W142" s="11"/>
      <c r="X142" s="10"/>
      <c r="Y142" s="32"/>
      <c r="Z142" s="11"/>
      <c r="AA142" s="10"/>
      <c r="AB142" s="32"/>
      <c r="AC142" s="11"/>
      <c r="AD142" s="10"/>
      <c r="AE142" s="32"/>
      <c r="AF142" s="11"/>
      <c r="AG142" s="10"/>
      <c r="AH142" s="32"/>
      <c r="AI142" s="11"/>
      <c r="AJ142" s="10"/>
      <c r="AK142" s="32"/>
      <c r="AL142" s="11"/>
      <c r="AM142" s="10"/>
      <c r="AN142" s="32"/>
      <c r="AO142" s="11"/>
      <c r="AP142" s="10"/>
      <c r="AQ142" s="32"/>
      <c r="AR142" s="11"/>
      <c r="AS142" s="10"/>
      <c r="AT142" s="32"/>
      <c r="AU142" s="11"/>
      <c r="AV142" s="10"/>
      <c r="AW142" s="32"/>
      <c r="AX142" s="11"/>
      <c r="AY142" s="10"/>
      <c r="AZ142" s="32"/>
      <c r="BA142" s="11"/>
      <c r="BB142" s="10"/>
      <c r="BC142" s="32"/>
      <c r="BD142" s="11"/>
      <c r="BE142" s="10"/>
      <c r="BF142" s="32"/>
      <c r="BG142" s="11"/>
      <c r="BH142" s="28"/>
      <c r="BI142" s="41"/>
    </row>
    <row r="143" spans="1:61" ht="12" customHeight="1">
      <c r="A143">
        <f t="shared" si="3"/>
        <v>99</v>
      </c>
      <c r="B143" s="6"/>
      <c r="C143" s="12"/>
      <c r="D143" s="36"/>
      <c r="E143" s="13"/>
      <c r="F143" s="12"/>
      <c r="G143" s="36"/>
      <c r="H143" s="13"/>
      <c r="I143" s="12"/>
      <c r="J143" s="36"/>
      <c r="K143" s="13"/>
      <c r="L143" s="12"/>
      <c r="M143" s="36"/>
      <c r="N143" s="13"/>
      <c r="O143" s="12"/>
      <c r="P143" s="36"/>
      <c r="Q143" s="13"/>
      <c r="R143" s="12"/>
      <c r="S143" s="36"/>
      <c r="T143" s="13"/>
      <c r="U143" s="12"/>
      <c r="V143" s="36"/>
      <c r="W143" s="13"/>
      <c r="X143" s="12"/>
      <c r="Y143" s="36"/>
      <c r="Z143" s="13"/>
      <c r="AA143" s="12"/>
      <c r="AB143" s="36"/>
      <c r="AC143" s="13"/>
      <c r="AD143" s="12"/>
      <c r="AE143" s="36"/>
      <c r="AF143" s="13"/>
      <c r="AG143" s="12"/>
      <c r="AH143" s="36"/>
      <c r="AI143" s="13"/>
      <c r="AJ143" s="12"/>
      <c r="AK143" s="36"/>
      <c r="AL143" s="13"/>
      <c r="AM143" s="12"/>
      <c r="AN143" s="36"/>
      <c r="AO143" s="13"/>
      <c r="AP143" s="12"/>
      <c r="AQ143" s="36"/>
      <c r="AR143" s="13"/>
      <c r="AS143" s="12"/>
      <c r="AT143" s="36"/>
      <c r="AU143" s="13"/>
      <c r="AV143" s="12"/>
      <c r="AW143" s="36"/>
      <c r="AX143" s="13"/>
      <c r="AY143" s="12"/>
      <c r="AZ143" s="36"/>
      <c r="BA143" s="13"/>
      <c r="BB143" s="12"/>
      <c r="BC143" s="36"/>
      <c r="BD143" s="13"/>
      <c r="BE143" s="12"/>
      <c r="BF143" s="36"/>
      <c r="BG143" s="13"/>
      <c r="BI143" s="76"/>
    </row>
    <row r="144" spans="1:61" ht="12" customHeight="1">
      <c r="A144">
        <f t="shared" si="3"/>
        <v>100</v>
      </c>
      <c r="B144" s="6"/>
      <c r="C144" s="10"/>
      <c r="D144" s="32"/>
      <c r="E144" s="11"/>
      <c r="F144" s="10"/>
      <c r="G144" s="32"/>
      <c r="H144" s="11"/>
      <c r="I144" s="10"/>
      <c r="J144" s="32"/>
      <c r="K144" s="11"/>
      <c r="L144" s="10"/>
      <c r="M144" s="32"/>
      <c r="N144" s="11"/>
      <c r="O144" s="10"/>
      <c r="P144" s="32"/>
      <c r="Q144" s="11"/>
      <c r="R144" s="10"/>
      <c r="S144" s="32"/>
      <c r="T144" s="11"/>
      <c r="U144" s="10"/>
      <c r="V144" s="32"/>
      <c r="W144" s="11"/>
      <c r="X144" s="10"/>
      <c r="Y144" s="32"/>
      <c r="Z144" s="11"/>
      <c r="AA144" s="10"/>
      <c r="AB144" s="32"/>
      <c r="AC144" s="11"/>
      <c r="AD144" s="10"/>
      <c r="AE144" s="32"/>
      <c r="AF144" s="11"/>
      <c r="AG144" s="10"/>
      <c r="AH144" s="32"/>
      <c r="AI144" s="11"/>
      <c r="AJ144" s="10"/>
      <c r="AK144" s="32"/>
      <c r="AL144" s="11"/>
      <c r="AM144" s="10"/>
      <c r="AN144" s="32"/>
      <c r="AO144" s="11"/>
      <c r="AP144" s="10"/>
      <c r="AQ144" s="32"/>
      <c r="AR144" s="11"/>
      <c r="AS144" s="10"/>
      <c r="AT144" s="32"/>
      <c r="AU144" s="11"/>
      <c r="AV144" s="10"/>
      <c r="AW144" s="32"/>
      <c r="AX144" s="11"/>
      <c r="AY144" s="10"/>
      <c r="AZ144" s="32"/>
      <c r="BA144" s="11"/>
      <c r="BB144" s="10"/>
      <c r="BC144" s="32"/>
      <c r="BD144" s="11"/>
      <c r="BE144" s="10"/>
      <c r="BF144" s="32"/>
      <c r="BG144" s="11"/>
      <c r="BI144" s="76"/>
    </row>
    <row r="145" spans="1:61" ht="12" customHeight="1">
      <c r="A145">
        <f t="shared" si="3"/>
        <v>101</v>
      </c>
      <c r="B145" s="6"/>
      <c r="C145" s="10"/>
      <c r="D145" s="32"/>
      <c r="E145" s="11"/>
      <c r="F145" s="10"/>
      <c r="G145" s="32"/>
      <c r="H145" s="11"/>
      <c r="I145" s="10"/>
      <c r="J145" s="32"/>
      <c r="K145" s="11"/>
      <c r="L145" s="10"/>
      <c r="M145" s="32"/>
      <c r="N145" s="11"/>
      <c r="O145" s="10"/>
      <c r="P145" s="32"/>
      <c r="Q145" s="11"/>
      <c r="R145" s="10"/>
      <c r="S145" s="32"/>
      <c r="T145" s="11"/>
      <c r="U145" s="10"/>
      <c r="V145" s="32"/>
      <c r="W145" s="11"/>
      <c r="X145" s="10"/>
      <c r="Y145" s="32"/>
      <c r="Z145" s="11"/>
      <c r="AA145" s="10"/>
      <c r="AB145" s="32"/>
      <c r="AC145" s="11"/>
      <c r="AD145" s="10"/>
      <c r="AE145" s="32"/>
      <c r="AF145" s="11"/>
      <c r="AG145" s="10"/>
      <c r="AH145" s="32"/>
      <c r="AI145" s="11"/>
      <c r="AJ145" s="10"/>
      <c r="AK145" s="32"/>
      <c r="AL145" s="11"/>
      <c r="AM145" s="10"/>
      <c r="AN145" s="32"/>
      <c r="AO145" s="11"/>
      <c r="AP145" s="10"/>
      <c r="AQ145" s="32"/>
      <c r="AR145" s="11"/>
      <c r="AS145" s="10"/>
      <c r="AT145" s="32"/>
      <c r="AU145" s="11"/>
      <c r="AV145" s="10"/>
      <c r="AW145" s="32"/>
      <c r="AX145" s="11"/>
      <c r="AY145" s="10"/>
      <c r="AZ145" s="32"/>
      <c r="BA145" s="11"/>
      <c r="BB145" s="10"/>
      <c r="BC145" s="32"/>
      <c r="BD145" s="11"/>
      <c r="BE145" s="10"/>
      <c r="BF145" s="32"/>
      <c r="BG145" s="11"/>
      <c r="BI145" s="41"/>
    </row>
    <row r="146" spans="1:61" ht="12" customHeight="1">
      <c r="A146">
        <f t="shared" si="3"/>
        <v>102</v>
      </c>
      <c r="B146" s="6"/>
      <c r="C146" s="10"/>
      <c r="D146" s="32"/>
      <c r="E146" s="11"/>
      <c r="F146" s="10"/>
      <c r="G146" s="32"/>
      <c r="H146" s="11"/>
      <c r="I146" s="10"/>
      <c r="J146" s="32"/>
      <c r="K146" s="11"/>
      <c r="L146" s="10"/>
      <c r="M146" s="32"/>
      <c r="N146" s="11"/>
      <c r="O146" s="10"/>
      <c r="P146" s="32"/>
      <c r="Q146" s="11"/>
      <c r="R146" s="10"/>
      <c r="S146" s="32"/>
      <c r="T146" s="11"/>
      <c r="U146" s="10"/>
      <c r="V146" s="32"/>
      <c r="W146" s="11"/>
      <c r="X146" s="10"/>
      <c r="Y146" s="32"/>
      <c r="Z146" s="11"/>
      <c r="AA146" s="10"/>
      <c r="AB146" s="32"/>
      <c r="AC146" s="11"/>
      <c r="AD146" s="10"/>
      <c r="AE146" s="32"/>
      <c r="AF146" s="11"/>
      <c r="AG146" s="10"/>
      <c r="AH146" s="32"/>
      <c r="AI146" s="11"/>
      <c r="AJ146" s="10"/>
      <c r="AK146" s="32"/>
      <c r="AL146" s="11"/>
      <c r="AM146" s="10"/>
      <c r="AN146" s="32"/>
      <c r="AO146" s="11"/>
      <c r="AP146" s="10"/>
      <c r="AQ146" s="32"/>
      <c r="AR146" s="11"/>
      <c r="AS146" s="10"/>
      <c r="AT146" s="32"/>
      <c r="AU146" s="11"/>
      <c r="AV146" s="10"/>
      <c r="AW146" s="32"/>
      <c r="AX146" s="11"/>
      <c r="AY146" s="10"/>
      <c r="AZ146" s="32"/>
      <c r="BA146" s="11"/>
      <c r="BB146" s="10"/>
      <c r="BC146" s="32"/>
      <c r="BD146" s="11"/>
      <c r="BE146" s="10"/>
      <c r="BF146" s="32"/>
      <c r="BG146" s="11"/>
      <c r="BI146" s="76"/>
    </row>
    <row r="147" spans="1:61" ht="12" customHeight="1">
      <c r="A147">
        <f t="shared" si="3"/>
        <v>103</v>
      </c>
      <c r="B147" s="6"/>
      <c r="C147" s="10"/>
      <c r="D147" s="32"/>
      <c r="E147" s="11"/>
      <c r="F147" s="10"/>
      <c r="G147" s="32"/>
      <c r="H147" s="11"/>
      <c r="I147" s="10"/>
      <c r="J147" s="32"/>
      <c r="K147" s="11"/>
      <c r="L147" s="10"/>
      <c r="M147" s="32"/>
      <c r="N147" s="11"/>
      <c r="O147" s="10"/>
      <c r="P147" s="32"/>
      <c r="Q147" s="11"/>
      <c r="R147" s="10"/>
      <c r="S147" s="32"/>
      <c r="T147" s="11"/>
      <c r="U147" s="10"/>
      <c r="V147" s="32"/>
      <c r="W147" s="11"/>
      <c r="X147" s="10"/>
      <c r="Y147" s="32"/>
      <c r="Z147" s="11"/>
      <c r="AA147" s="10"/>
      <c r="AB147" s="32"/>
      <c r="AC147" s="11"/>
      <c r="AD147" s="10"/>
      <c r="AE147" s="32"/>
      <c r="AF147" s="11"/>
      <c r="AG147" s="10"/>
      <c r="AH147" s="32"/>
      <c r="AI147" s="11"/>
      <c r="AJ147" s="10"/>
      <c r="AK147" s="32"/>
      <c r="AL147" s="11"/>
      <c r="AM147" s="10"/>
      <c r="AN147" s="32"/>
      <c r="AO147" s="11"/>
      <c r="AP147" s="10"/>
      <c r="AQ147" s="32"/>
      <c r="AR147" s="11"/>
      <c r="AS147" s="10"/>
      <c r="AT147" s="32"/>
      <c r="AU147" s="11"/>
      <c r="AV147" s="10"/>
      <c r="AW147" s="32"/>
      <c r="AX147" s="11"/>
      <c r="AY147" s="10"/>
      <c r="AZ147" s="32"/>
      <c r="BA147" s="11"/>
      <c r="BB147" s="10"/>
      <c r="BC147" s="32"/>
      <c r="BD147" s="11"/>
      <c r="BE147" s="10"/>
      <c r="BF147" s="32"/>
      <c r="BG147" s="11"/>
      <c r="BI147" s="76"/>
    </row>
    <row r="148" spans="1:61" ht="12" customHeight="1">
      <c r="A148">
        <f t="shared" si="3"/>
        <v>104</v>
      </c>
      <c r="B148" s="6"/>
      <c r="C148" s="10"/>
      <c r="D148" s="32"/>
      <c r="E148" s="11"/>
      <c r="F148" s="10"/>
      <c r="G148" s="32"/>
      <c r="H148" s="11"/>
      <c r="I148" s="10"/>
      <c r="J148" s="32"/>
      <c r="K148" s="11"/>
      <c r="L148" s="10"/>
      <c r="M148" s="32"/>
      <c r="N148" s="11"/>
      <c r="O148" s="10"/>
      <c r="P148" s="32"/>
      <c r="Q148" s="11"/>
      <c r="R148" s="10"/>
      <c r="S148" s="32"/>
      <c r="T148" s="11"/>
      <c r="U148" s="10"/>
      <c r="V148" s="32"/>
      <c r="W148" s="11"/>
      <c r="X148" s="10"/>
      <c r="Y148" s="32"/>
      <c r="Z148" s="11"/>
      <c r="AA148" s="10"/>
      <c r="AB148" s="32"/>
      <c r="AC148" s="11"/>
      <c r="AD148" s="10"/>
      <c r="AE148" s="32"/>
      <c r="AF148" s="11"/>
      <c r="AG148" s="54"/>
      <c r="AH148" s="32"/>
      <c r="AI148" s="11"/>
      <c r="AJ148" s="10"/>
      <c r="AK148" s="32"/>
      <c r="AL148" s="11"/>
      <c r="AM148" s="10"/>
      <c r="AN148" s="32"/>
      <c r="AO148" s="11"/>
      <c r="AP148" s="10"/>
      <c r="AQ148" s="32"/>
      <c r="AR148" s="11"/>
      <c r="AS148" s="10"/>
      <c r="AT148" s="32"/>
      <c r="AU148" s="11"/>
      <c r="AV148" s="10"/>
      <c r="AW148" s="32"/>
      <c r="AX148" s="11"/>
      <c r="AY148" s="54"/>
      <c r="AZ148" s="32"/>
      <c r="BA148" s="11"/>
      <c r="BB148" s="10"/>
      <c r="BC148" s="32"/>
      <c r="BD148" s="11"/>
      <c r="BE148" s="10"/>
      <c r="BF148" s="32"/>
      <c r="BG148" s="11"/>
      <c r="BI148" s="76"/>
    </row>
    <row r="149" spans="1:61" ht="12" customHeight="1">
      <c r="A149">
        <f t="shared" si="3"/>
        <v>105</v>
      </c>
      <c r="B149" s="6"/>
      <c r="C149" s="10"/>
      <c r="D149" s="32"/>
      <c r="E149" s="11"/>
      <c r="F149" s="10"/>
      <c r="G149" s="32"/>
      <c r="H149" s="11"/>
      <c r="I149" s="10"/>
      <c r="J149" s="32"/>
      <c r="K149" s="11"/>
      <c r="L149" s="10"/>
      <c r="M149" s="32"/>
      <c r="N149" s="11"/>
      <c r="O149" s="10"/>
      <c r="P149" s="32"/>
      <c r="Q149" s="11"/>
      <c r="R149" s="10"/>
      <c r="S149" s="32"/>
      <c r="T149" s="11"/>
      <c r="U149" s="10"/>
      <c r="V149" s="32"/>
      <c r="W149" s="11"/>
      <c r="X149" s="10"/>
      <c r="Y149" s="32"/>
      <c r="Z149" s="11"/>
      <c r="AA149" s="10"/>
      <c r="AB149" s="32"/>
      <c r="AC149" s="11"/>
      <c r="AD149" s="10"/>
      <c r="AE149" s="32"/>
      <c r="AF149" s="11"/>
      <c r="AG149" s="54"/>
      <c r="AH149" s="32"/>
      <c r="AI149" s="11"/>
      <c r="AJ149" s="10"/>
      <c r="AK149" s="32"/>
      <c r="AL149" s="11"/>
      <c r="AM149" s="10"/>
      <c r="AN149" s="32"/>
      <c r="AO149" s="11"/>
      <c r="AP149" s="10"/>
      <c r="AQ149" s="32"/>
      <c r="AR149" s="11"/>
      <c r="AS149" s="10"/>
      <c r="AT149" s="32"/>
      <c r="AU149" s="11"/>
      <c r="AV149" s="10"/>
      <c r="AW149" s="32"/>
      <c r="AX149" s="11"/>
      <c r="AY149" s="10"/>
      <c r="AZ149" s="32"/>
      <c r="BA149" s="11"/>
      <c r="BB149" s="10"/>
      <c r="BC149" s="32"/>
      <c r="BD149" s="11"/>
      <c r="BE149" s="10"/>
      <c r="BF149" s="32"/>
      <c r="BG149" s="11"/>
      <c r="BH149" s="28"/>
      <c r="BI149" s="76"/>
    </row>
    <row r="150" spans="1:61" ht="12" customHeight="1">
      <c r="A150">
        <f t="shared" si="3"/>
        <v>106</v>
      </c>
      <c r="B150" s="6"/>
      <c r="C150" s="10"/>
      <c r="D150" s="32"/>
      <c r="E150" s="11"/>
      <c r="F150" s="10"/>
      <c r="G150" s="32"/>
      <c r="H150" s="11"/>
      <c r="I150" s="10"/>
      <c r="J150" s="32"/>
      <c r="K150" s="11"/>
      <c r="L150" s="10"/>
      <c r="M150" s="32"/>
      <c r="N150" s="11"/>
      <c r="O150" s="10"/>
      <c r="P150" s="32"/>
      <c r="Q150" s="11"/>
      <c r="R150" s="10"/>
      <c r="S150" s="32"/>
      <c r="T150" s="11"/>
      <c r="U150" s="10"/>
      <c r="V150" s="32"/>
      <c r="W150" s="11"/>
      <c r="X150" s="10"/>
      <c r="Y150" s="32"/>
      <c r="Z150" s="11"/>
      <c r="AA150" s="10"/>
      <c r="AB150" s="32"/>
      <c r="AC150" s="11"/>
      <c r="AD150" s="10"/>
      <c r="AE150" s="32"/>
      <c r="AF150" s="11"/>
      <c r="AG150" s="54"/>
      <c r="AH150" s="32"/>
      <c r="AI150" s="11"/>
      <c r="AJ150" s="10"/>
      <c r="AK150" s="32"/>
      <c r="AL150" s="11"/>
      <c r="AM150" s="10"/>
      <c r="AN150" s="32"/>
      <c r="AO150" s="11"/>
      <c r="AP150" s="10"/>
      <c r="AQ150" s="32"/>
      <c r="AR150" s="11"/>
      <c r="AS150" s="10"/>
      <c r="AT150" s="32"/>
      <c r="AU150" s="11"/>
      <c r="AV150" s="10"/>
      <c r="AW150" s="32"/>
      <c r="AX150" s="11"/>
      <c r="AY150" s="10"/>
      <c r="AZ150" s="32"/>
      <c r="BA150" s="11"/>
      <c r="BB150" s="10"/>
      <c r="BC150" s="32"/>
      <c r="BD150" s="11"/>
      <c r="BE150" s="10"/>
      <c r="BF150" s="32"/>
      <c r="BG150" s="11"/>
      <c r="BI150" s="41"/>
    </row>
    <row r="151" spans="1:61" ht="12" customHeight="1">
      <c r="A151">
        <f t="shared" si="3"/>
        <v>107</v>
      </c>
      <c r="B151" s="6"/>
      <c r="C151" s="10"/>
      <c r="D151" s="32"/>
      <c r="E151" s="11"/>
      <c r="F151" s="10"/>
      <c r="G151" s="32"/>
      <c r="H151" s="11"/>
      <c r="I151" s="10"/>
      <c r="J151" s="32"/>
      <c r="K151" s="11"/>
      <c r="L151" s="10"/>
      <c r="M151" s="32"/>
      <c r="N151" s="11"/>
      <c r="O151" s="10"/>
      <c r="P151" s="32"/>
      <c r="Q151" s="11"/>
      <c r="R151" s="10"/>
      <c r="S151" s="32"/>
      <c r="T151" s="11"/>
      <c r="U151" s="10"/>
      <c r="V151" s="32"/>
      <c r="W151" s="11"/>
      <c r="X151" s="10"/>
      <c r="Y151" s="32"/>
      <c r="Z151" s="11"/>
      <c r="AA151" s="10"/>
      <c r="AB151" s="32"/>
      <c r="AC151" s="11"/>
      <c r="AD151" s="10"/>
      <c r="AE151" s="32"/>
      <c r="AF151" s="11"/>
      <c r="AG151" s="10"/>
      <c r="AH151" s="32"/>
      <c r="AI151" s="11"/>
      <c r="AJ151" s="10"/>
      <c r="AK151" s="32"/>
      <c r="AL151" s="11"/>
      <c r="AM151" s="10"/>
      <c r="AN151" s="32"/>
      <c r="AO151" s="11"/>
      <c r="AP151" s="10"/>
      <c r="AQ151" s="32"/>
      <c r="AR151" s="11"/>
      <c r="AS151" s="10"/>
      <c r="AT151" s="32"/>
      <c r="AU151" s="11"/>
      <c r="AV151" s="10"/>
      <c r="AW151" s="32"/>
      <c r="AX151" s="11"/>
      <c r="AY151" s="10"/>
      <c r="AZ151" s="32"/>
      <c r="BA151" s="11"/>
      <c r="BB151" s="10"/>
      <c r="BC151" s="32"/>
      <c r="BD151" s="11"/>
      <c r="BE151" s="10"/>
      <c r="BF151" s="32"/>
      <c r="BG151" s="11"/>
      <c r="BH151" s="28"/>
      <c r="BI151" s="41"/>
    </row>
    <row r="152" spans="1:61" ht="12" customHeight="1">
      <c r="A152">
        <f t="shared" si="3"/>
        <v>108</v>
      </c>
      <c r="B152" s="6"/>
      <c r="C152" s="10"/>
      <c r="D152" s="32"/>
      <c r="E152" s="11"/>
      <c r="F152" s="10"/>
      <c r="G152" s="32"/>
      <c r="H152" s="11"/>
      <c r="I152" s="10"/>
      <c r="J152" s="32"/>
      <c r="K152" s="11"/>
      <c r="L152" s="10"/>
      <c r="M152" s="32"/>
      <c r="N152" s="11"/>
      <c r="O152" s="10"/>
      <c r="P152" s="32"/>
      <c r="Q152" s="11"/>
      <c r="R152" s="10"/>
      <c r="S152" s="32"/>
      <c r="T152" s="11"/>
      <c r="U152" s="10"/>
      <c r="V152" s="32"/>
      <c r="W152" s="11"/>
      <c r="X152" s="10"/>
      <c r="Y152" s="32"/>
      <c r="Z152" s="11"/>
      <c r="AA152" s="10"/>
      <c r="AB152" s="32"/>
      <c r="AC152" s="11"/>
      <c r="AD152" s="10"/>
      <c r="AE152" s="32"/>
      <c r="AF152" s="11"/>
      <c r="AG152" s="10"/>
      <c r="AH152" s="32"/>
      <c r="AI152" s="11"/>
      <c r="AJ152" s="10"/>
      <c r="AK152" s="32"/>
      <c r="AL152" s="11"/>
      <c r="AM152" s="10"/>
      <c r="AN152" s="32"/>
      <c r="AO152" s="11"/>
      <c r="AP152" s="10"/>
      <c r="AQ152" s="32"/>
      <c r="AR152" s="11"/>
      <c r="AS152" s="10"/>
      <c r="AT152" s="32"/>
      <c r="AU152" s="11"/>
      <c r="AV152" s="10"/>
      <c r="AW152" s="32"/>
      <c r="AX152" s="11"/>
      <c r="AY152" s="10"/>
      <c r="AZ152" s="32"/>
      <c r="BA152" s="11"/>
      <c r="BB152" s="10"/>
      <c r="BC152" s="32"/>
      <c r="BD152" s="11"/>
      <c r="BE152" s="10"/>
      <c r="BF152" s="32"/>
      <c r="BG152" s="11"/>
      <c r="BH152" s="28"/>
      <c r="BI152" s="41"/>
    </row>
    <row r="153" spans="1:61" ht="12" customHeight="1">
      <c r="A153">
        <f t="shared" si="3"/>
        <v>109</v>
      </c>
      <c r="B153" s="6"/>
      <c r="C153" s="10"/>
      <c r="D153" s="32"/>
      <c r="E153" s="11"/>
      <c r="F153" s="10"/>
      <c r="G153" s="32"/>
      <c r="H153" s="11"/>
      <c r="I153" s="10"/>
      <c r="J153" s="32"/>
      <c r="K153" s="11"/>
      <c r="L153" s="10"/>
      <c r="M153" s="32"/>
      <c r="N153" s="11"/>
      <c r="O153" s="10"/>
      <c r="P153" s="32"/>
      <c r="Q153" s="11"/>
      <c r="R153" s="10"/>
      <c r="S153" s="32"/>
      <c r="T153" s="11"/>
      <c r="U153" s="10"/>
      <c r="V153" s="32"/>
      <c r="W153" s="11"/>
      <c r="X153" s="10"/>
      <c r="Y153" s="32"/>
      <c r="Z153" s="11"/>
      <c r="AA153" s="10"/>
      <c r="AB153" s="32"/>
      <c r="AC153" s="11"/>
      <c r="AD153" s="10"/>
      <c r="AE153" s="32"/>
      <c r="AF153" s="11"/>
      <c r="AG153" s="10"/>
      <c r="AH153" s="32"/>
      <c r="AI153" s="11"/>
      <c r="AJ153" s="10"/>
      <c r="AK153" s="32"/>
      <c r="AL153" s="11"/>
      <c r="AM153" s="10"/>
      <c r="AN153" s="32"/>
      <c r="AO153" s="11"/>
      <c r="AP153" s="10"/>
      <c r="AQ153" s="32"/>
      <c r="AR153" s="11"/>
      <c r="AS153" s="10"/>
      <c r="AT153" s="32"/>
      <c r="AU153" s="11"/>
      <c r="AV153" s="10"/>
      <c r="AW153" s="32"/>
      <c r="AX153" s="11"/>
      <c r="AY153" s="10"/>
      <c r="AZ153" s="32"/>
      <c r="BA153" s="11"/>
      <c r="BB153" s="10"/>
      <c r="BC153" s="32"/>
      <c r="BD153" s="11"/>
      <c r="BE153" s="10"/>
      <c r="BF153" s="32"/>
      <c r="BG153" s="11"/>
      <c r="BH153" s="28"/>
      <c r="BI153" s="41"/>
    </row>
    <row r="154" spans="1:61" ht="12" customHeight="1">
      <c r="A154">
        <f t="shared" si="3"/>
        <v>110</v>
      </c>
      <c r="B154" s="6"/>
      <c r="C154" s="10"/>
      <c r="D154" s="32"/>
      <c r="E154" s="11"/>
      <c r="F154" s="10"/>
      <c r="G154" s="32"/>
      <c r="H154" s="11"/>
      <c r="I154" s="10"/>
      <c r="J154" s="32"/>
      <c r="K154" s="11"/>
      <c r="L154" s="10"/>
      <c r="M154" s="32"/>
      <c r="N154" s="11"/>
      <c r="O154" s="10"/>
      <c r="P154" s="32"/>
      <c r="Q154" s="11"/>
      <c r="R154" s="10"/>
      <c r="S154" s="32"/>
      <c r="T154" s="11"/>
      <c r="U154" s="10"/>
      <c r="V154" s="32"/>
      <c r="W154" s="11"/>
      <c r="X154" s="10"/>
      <c r="Y154" s="32"/>
      <c r="Z154" s="11"/>
      <c r="AA154" s="10"/>
      <c r="AB154" s="32"/>
      <c r="AC154" s="11"/>
      <c r="AD154" s="10"/>
      <c r="AE154" s="32"/>
      <c r="AF154" s="11"/>
      <c r="AG154" s="10"/>
      <c r="AH154" s="32"/>
      <c r="AI154" s="11"/>
      <c r="AJ154" s="10"/>
      <c r="AK154" s="32"/>
      <c r="AL154" s="11"/>
      <c r="AM154" s="10"/>
      <c r="AN154" s="32"/>
      <c r="AO154" s="11"/>
      <c r="AP154" s="10"/>
      <c r="AQ154" s="32"/>
      <c r="AR154" s="11"/>
      <c r="AS154" s="10"/>
      <c r="AT154" s="32"/>
      <c r="AU154" s="11"/>
      <c r="AV154" s="10"/>
      <c r="AW154" s="32"/>
      <c r="AX154" s="11"/>
      <c r="AY154" s="10"/>
      <c r="AZ154" s="32"/>
      <c r="BA154" s="11"/>
      <c r="BB154" s="10"/>
      <c r="BC154" s="32"/>
      <c r="BD154" s="11"/>
      <c r="BE154" s="10"/>
      <c r="BF154" s="32"/>
      <c r="BG154" s="11"/>
      <c r="BI154" s="41"/>
    </row>
    <row r="155" spans="1:61" ht="12" customHeight="1">
      <c r="A155">
        <f t="shared" si="3"/>
        <v>111</v>
      </c>
      <c r="B155" s="6"/>
      <c r="C155" s="10"/>
      <c r="D155" s="32"/>
      <c r="E155" s="11"/>
      <c r="F155" s="10"/>
      <c r="G155" s="32"/>
      <c r="H155" s="11"/>
      <c r="I155" s="10"/>
      <c r="J155" s="32"/>
      <c r="K155" s="11"/>
      <c r="L155" s="10"/>
      <c r="M155" s="32"/>
      <c r="N155" s="11"/>
      <c r="O155" s="10"/>
      <c r="P155" s="32"/>
      <c r="Q155" s="11"/>
      <c r="R155" s="10"/>
      <c r="S155" s="32"/>
      <c r="T155" s="11"/>
      <c r="U155" s="10"/>
      <c r="V155" s="32"/>
      <c r="W155" s="11"/>
      <c r="X155" s="10"/>
      <c r="Y155" s="32"/>
      <c r="Z155" s="11"/>
      <c r="AA155" s="10"/>
      <c r="AB155" s="32"/>
      <c r="AC155" s="11"/>
      <c r="AD155" s="10"/>
      <c r="AE155" s="32"/>
      <c r="AF155" s="11"/>
      <c r="AG155" s="10"/>
      <c r="AH155" s="32"/>
      <c r="AI155" s="11"/>
      <c r="AJ155" s="10"/>
      <c r="AK155" s="32"/>
      <c r="AL155" s="11"/>
      <c r="AM155" s="10"/>
      <c r="AN155" s="32"/>
      <c r="AO155" s="11"/>
      <c r="AP155" s="10"/>
      <c r="AQ155" s="32"/>
      <c r="AR155" s="11"/>
      <c r="AS155" s="10"/>
      <c r="AT155" s="32"/>
      <c r="AU155" s="11"/>
      <c r="AV155" s="10"/>
      <c r="AW155" s="32"/>
      <c r="AX155" s="11"/>
      <c r="AY155" s="10"/>
      <c r="AZ155" s="32"/>
      <c r="BA155" s="11"/>
      <c r="BB155" s="10"/>
      <c r="BC155" s="32"/>
      <c r="BD155" s="11"/>
      <c r="BE155" s="10"/>
      <c r="BF155" s="32"/>
      <c r="BG155" s="11"/>
      <c r="BI155" s="41"/>
    </row>
    <row r="156" spans="1:61" ht="12" customHeight="1">
      <c r="A156">
        <f t="shared" si="3"/>
        <v>112</v>
      </c>
      <c r="B156" s="6"/>
      <c r="C156" s="10"/>
      <c r="D156" s="32"/>
      <c r="E156" s="11"/>
      <c r="F156" s="10"/>
      <c r="G156" s="32"/>
      <c r="H156" s="11"/>
      <c r="I156" s="10"/>
      <c r="J156" s="32"/>
      <c r="K156" s="11"/>
      <c r="L156" s="10"/>
      <c r="M156" s="32"/>
      <c r="N156" s="11"/>
      <c r="O156" s="10"/>
      <c r="P156" s="32"/>
      <c r="Q156" s="11"/>
      <c r="R156" s="10"/>
      <c r="S156" s="32"/>
      <c r="T156" s="11"/>
      <c r="U156" s="10"/>
      <c r="V156" s="32"/>
      <c r="W156" s="11"/>
      <c r="X156" s="10"/>
      <c r="Y156" s="32"/>
      <c r="Z156" s="11"/>
      <c r="AA156" s="10"/>
      <c r="AB156" s="32"/>
      <c r="AC156" s="11"/>
      <c r="AD156" s="10"/>
      <c r="AE156" s="32"/>
      <c r="AF156" s="11"/>
      <c r="AG156" s="10"/>
      <c r="AH156" s="32"/>
      <c r="AI156" s="11"/>
      <c r="AJ156" s="10"/>
      <c r="AK156" s="32"/>
      <c r="AL156" s="11"/>
      <c r="AM156" s="10"/>
      <c r="AN156" s="32"/>
      <c r="AO156" s="11"/>
      <c r="AP156" s="10"/>
      <c r="AQ156" s="32"/>
      <c r="AR156" s="11"/>
      <c r="AS156" s="10"/>
      <c r="AT156" s="32"/>
      <c r="AU156" s="11"/>
      <c r="AV156" s="10"/>
      <c r="AW156" s="32"/>
      <c r="AX156" s="11"/>
      <c r="AY156" s="10"/>
      <c r="AZ156" s="32"/>
      <c r="BA156" s="11"/>
      <c r="BB156" s="10"/>
      <c r="BC156" s="32"/>
      <c r="BD156" s="11"/>
      <c r="BE156" s="10"/>
      <c r="BF156" s="32"/>
      <c r="BG156" s="11"/>
      <c r="BI156" s="41"/>
    </row>
    <row r="157" spans="1:61" ht="12" customHeight="1">
      <c r="A157">
        <f t="shared" si="3"/>
        <v>113</v>
      </c>
      <c r="B157" s="6"/>
      <c r="C157" s="10"/>
      <c r="D157" s="32"/>
      <c r="E157" s="11"/>
      <c r="F157" s="10"/>
      <c r="G157" s="32"/>
      <c r="H157" s="11"/>
      <c r="I157" s="10"/>
      <c r="J157" s="32"/>
      <c r="K157" s="11"/>
      <c r="L157" s="10"/>
      <c r="M157" s="32"/>
      <c r="N157" s="11"/>
      <c r="O157" s="10"/>
      <c r="P157" s="32"/>
      <c r="Q157" s="11"/>
      <c r="R157" s="10"/>
      <c r="S157" s="32"/>
      <c r="T157" s="11"/>
      <c r="U157" s="10"/>
      <c r="V157" s="32"/>
      <c r="W157" s="11"/>
      <c r="X157" s="10"/>
      <c r="Y157" s="32"/>
      <c r="Z157" s="11"/>
      <c r="AA157" s="10"/>
      <c r="AB157" s="32"/>
      <c r="AC157" s="11"/>
      <c r="AD157" s="10"/>
      <c r="AE157" s="32"/>
      <c r="AF157" s="11"/>
      <c r="AG157" s="10"/>
      <c r="AH157" s="32"/>
      <c r="AI157" s="11"/>
      <c r="AJ157" s="10"/>
      <c r="AK157" s="32"/>
      <c r="AL157" s="11"/>
      <c r="AM157" s="10"/>
      <c r="AN157" s="32"/>
      <c r="AO157" s="11"/>
      <c r="AP157" s="10"/>
      <c r="AQ157" s="32"/>
      <c r="AR157" s="11"/>
      <c r="AS157" s="10"/>
      <c r="AT157" s="32"/>
      <c r="AU157" s="11"/>
      <c r="AV157" s="10"/>
      <c r="AW157" s="32"/>
      <c r="AX157" s="11"/>
      <c r="AY157" s="10"/>
      <c r="AZ157" s="32"/>
      <c r="BA157" s="11"/>
      <c r="BB157" s="10"/>
      <c r="BC157" s="32"/>
      <c r="BD157" s="11"/>
      <c r="BE157" s="10"/>
      <c r="BF157" s="32"/>
      <c r="BG157" s="11"/>
      <c r="BI157" s="41"/>
    </row>
    <row r="158" spans="1:61" ht="12" customHeight="1">
      <c r="A158">
        <f t="shared" si="3"/>
        <v>114</v>
      </c>
      <c r="B158" s="6"/>
      <c r="C158" s="10"/>
      <c r="D158" s="32"/>
      <c r="E158" s="11"/>
      <c r="F158" s="10"/>
      <c r="G158" s="32"/>
      <c r="H158" s="11"/>
      <c r="I158" s="10"/>
      <c r="J158" s="32"/>
      <c r="K158" s="11"/>
      <c r="L158" s="10"/>
      <c r="M158" s="32"/>
      <c r="N158" s="11"/>
      <c r="O158" s="10"/>
      <c r="P158" s="32"/>
      <c r="Q158" s="11"/>
      <c r="R158" s="10"/>
      <c r="S158" s="32"/>
      <c r="T158" s="11"/>
      <c r="U158" s="10"/>
      <c r="V158" s="32"/>
      <c r="W158" s="11"/>
      <c r="X158" s="10"/>
      <c r="Y158" s="32"/>
      <c r="Z158" s="11"/>
      <c r="AA158" s="10"/>
      <c r="AB158" s="32"/>
      <c r="AC158" s="11"/>
      <c r="AD158" s="10"/>
      <c r="AE158" s="32"/>
      <c r="AF158" s="11"/>
      <c r="AG158" s="10"/>
      <c r="AH158" s="32"/>
      <c r="AI158" s="11"/>
      <c r="AJ158" s="10"/>
      <c r="AK158" s="32"/>
      <c r="AL158" s="11"/>
      <c r="AM158" s="10"/>
      <c r="AN158" s="32"/>
      <c r="AO158" s="11"/>
      <c r="AP158" s="10"/>
      <c r="AQ158" s="32"/>
      <c r="AR158" s="11"/>
      <c r="AS158" s="10"/>
      <c r="AT158" s="32"/>
      <c r="AU158" s="11"/>
      <c r="AV158" s="10"/>
      <c r="AW158" s="32"/>
      <c r="AX158" s="11"/>
      <c r="AY158" s="10"/>
      <c r="AZ158" s="32"/>
      <c r="BA158" s="11"/>
      <c r="BB158" s="10"/>
      <c r="BC158" s="32"/>
      <c r="BD158" s="11"/>
      <c r="BE158" s="10"/>
      <c r="BF158" s="32"/>
      <c r="BG158" s="11"/>
      <c r="BI158" s="41"/>
    </row>
    <row r="159" spans="1:61" ht="12" customHeight="1">
      <c r="A159">
        <f t="shared" si="3"/>
        <v>115</v>
      </c>
      <c r="B159" s="6"/>
      <c r="C159" s="10"/>
      <c r="D159" s="32"/>
      <c r="E159" s="11"/>
      <c r="F159" s="10"/>
      <c r="G159" s="32"/>
      <c r="H159" s="11"/>
      <c r="I159" s="10"/>
      <c r="J159" s="32"/>
      <c r="K159" s="11"/>
      <c r="L159" s="10"/>
      <c r="M159" s="32"/>
      <c r="N159" s="11"/>
      <c r="O159" s="10"/>
      <c r="P159" s="32"/>
      <c r="Q159" s="11"/>
      <c r="R159" s="10"/>
      <c r="S159" s="32"/>
      <c r="T159" s="11"/>
      <c r="U159" s="10"/>
      <c r="V159" s="32"/>
      <c r="W159" s="11"/>
      <c r="X159" s="10"/>
      <c r="Y159" s="32"/>
      <c r="Z159" s="11"/>
      <c r="AA159" s="10"/>
      <c r="AB159" s="32"/>
      <c r="AC159" s="11"/>
      <c r="AD159" s="10"/>
      <c r="AE159" s="32"/>
      <c r="AF159" s="11"/>
      <c r="AG159" s="10"/>
      <c r="AH159" s="32"/>
      <c r="AI159" s="11"/>
      <c r="AJ159" s="10"/>
      <c r="AK159" s="32"/>
      <c r="AL159" s="11"/>
      <c r="AM159" s="10"/>
      <c r="AN159" s="32"/>
      <c r="AO159" s="11"/>
      <c r="AP159" s="10"/>
      <c r="AQ159" s="32"/>
      <c r="AR159" s="11"/>
      <c r="AS159" s="10"/>
      <c r="AT159" s="32"/>
      <c r="AU159" s="11"/>
      <c r="AV159" s="10"/>
      <c r="AW159" s="32"/>
      <c r="AX159" s="11"/>
      <c r="AY159" s="10"/>
      <c r="AZ159" s="32"/>
      <c r="BA159" s="11"/>
      <c r="BB159" s="10"/>
      <c r="BC159" s="32"/>
      <c r="BD159" s="11"/>
      <c r="BE159" s="10"/>
      <c r="BF159" s="32"/>
      <c r="BG159" s="11"/>
      <c r="BI159" s="41"/>
    </row>
    <row r="160" spans="1:61" ht="12" customHeight="1">
      <c r="A160">
        <f t="shared" si="3"/>
        <v>116</v>
      </c>
      <c r="B160" s="6"/>
      <c r="C160" s="10"/>
      <c r="D160" s="32"/>
      <c r="E160" s="11"/>
      <c r="F160" s="10"/>
      <c r="G160" s="32"/>
      <c r="H160" s="11"/>
      <c r="I160" s="10"/>
      <c r="J160" s="32"/>
      <c r="K160" s="11"/>
      <c r="L160" s="10"/>
      <c r="M160" s="32"/>
      <c r="N160" s="11"/>
      <c r="O160" s="10"/>
      <c r="P160" s="32"/>
      <c r="Q160" s="11"/>
      <c r="R160" s="10"/>
      <c r="S160" s="32"/>
      <c r="T160" s="11"/>
      <c r="U160" s="10"/>
      <c r="V160" s="32"/>
      <c r="W160" s="11"/>
      <c r="X160" s="10"/>
      <c r="Y160" s="32"/>
      <c r="Z160" s="11"/>
      <c r="AA160" s="10"/>
      <c r="AB160" s="32"/>
      <c r="AC160" s="11"/>
      <c r="AD160" s="10"/>
      <c r="AE160" s="32"/>
      <c r="AF160" s="11"/>
      <c r="AG160" s="10"/>
      <c r="AH160" s="32"/>
      <c r="AI160" s="11"/>
      <c r="AJ160" s="10"/>
      <c r="AK160" s="32"/>
      <c r="AL160" s="11"/>
      <c r="AM160" s="10"/>
      <c r="AN160" s="32"/>
      <c r="AO160" s="11"/>
      <c r="AP160" s="10"/>
      <c r="AQ160" s="32"/>
      <c r="AR160" s="11"/>
      <c r="AS160" s="10"/>
      <c r="AT160" s="32"/>
      <c r="AU160" s="11"/>
      <c r="AV160" s="10"/>
      <c r="AW160" s="32"/>
      <c r="AX160" s="11"/>
      <c r="AY160" s="10"/>
      <c r="AZ160" s="32"/>
      <c r="BA160" s="11"/>
      <c r="BB160" s="10"/>
      <c r="BC160" s="32"/>
      <c r="BD160" s="11"/>
      <c r="BE160" s="10"/>
      <c r="BF160" s="32"/>
      <c r="BG160" s="11"/>
      <c r="BI160" s="41"/>
    </row>
    <row r="161" spans="1:61" ht="12" customHeight="1">
      <c r="A161">
        <f t="shared" si="3"/>
        <v>117</v>
      </c>
      <c r="B161" s="6"/>
      <c r="C161" s="10"/>
      <c r="D161" s="32"/>
      <c r="E161" s="11"/>
      <c r="F161" s="10"/>
      <c r="G161" s="32"/>
      <c r="H161" s="11"/>
      <c r="I161" s="10"/>
      <c r="J161" s="32"/>
      <c r="K161" s="11"/>
      <c r="L161" s="10"/>
      <c r="M161" s="32"/>
      <c r="N161" s="11"/>
      <c r="O161" s="10"/>
      <c r="P161" s="32"/>
      <c r="Q161" s="11"/>
      <c r="R161" s="10"/>
      <c r="S161" s="32"/>
      <c r="T161" s="11"/>
      <c r="U161" s="10"/>
      <c r="V161" s="32"/>
      <c r="W161" s="11"/>
      <c r="X161" s="10"/>
      <c r="Y161" s="32"/>
      <c r="Z161" s="11"/>
      <c r="AA161" s="10"/>
      <c r="AB161" s="32"/>
      <c r="AC161" s="11"/>
      <c r="AD161" s="10"/>
      <c r="AE161" s="32"/>
      <c r="AF161" s="11"/>
      <c r="AG161" s="10"/>
      <c r="AH161" s="32"/>
      <c r="AI161" s="11"/>
      <c r="AJ161" s="10"/>
      <c r="AK161" s="32"/>
      <c r="AL161" s="11"/>
      <c r="AM161" s="10"/>
      <c r="AN161" s="32"/>
      <c r="AO161" s="11"/>
      <c r="AP161" s="10"/>
      <c r="AQ161" s="32"/>
      <c r="AR161" s="11"/>
      <c r="AS161" s="10"/>
      <c r="AT161" s="32"/>
      <c r="AU161" s="11"/>
      <c r="AV161" s="10"/>
      <c r="AW161" s="32"/>
      <c r="AX161" s="11"/>
      <c r="AY161" s="10"/>
      <c r="AZ161" s="32"/>
      <c r="BA161" s="11"/>
      <c r="BB161" s="10"/>
      <c r="BC161" s="32"/>
      <c r="BD161" s="11"/>
      <c r="BE161" s="10"/>
      <c r="BF161" s="32"/>
      <c r="BG161" s="11"/>
      <c r="BI161" s="41"/>
    </row>
    <row r="162" spans="1:61" ht="12" customHeight="1">
      <c r="A162">
        <f t="shared" si="3"/>
        <v>118</v>
      </c>
      <c r="B162" s="6"/>
      <c r="C162" s="10"/>
      <c r="D162" s="32"/>
      <c r="E162" s="11"/>
      <c r="F162" s="10"/>
      <c r="G162" s="32"/>
      <c r="H162" s="11"/>
      <c r="I162" s="10"/>
      <c r="J162" s="32"/>
      <c r="K162" s="11"/>
      <c r="L162" s="10"/>
      <c r="M162" s="32"/>
      <c r="N162" s="11"/>
      <c r="O162" s="10"/>
      <c r="P162" s="32"/>
      <c r="Q162" s="11"/>
      <c r="R162" s="10"/>
      <c r="S162" s="32"/>
      <c r="T162" s="11"/>
      <c r="U162" s="10"/>
      <c r="V162" s="32"/>
      <c r="W162" s="11"/>
      <c r="X162" s="10"/>
      <c r="Y162" s="32"/>
      <c r="Z162" s="11"/>
      <c r="AA162" s="10"/>
      <c r="AB162" s="32"/>
      <c r="AC162" s="11"/>
      <c r="AD162" s="10"/>
      <c r="AE162" s="32"/>
      <c r="AF162" s="11"/>
      <c r="AG162" s="10"/>
      <c r="AH162" s="32"/>
      <c r="AI162" s="11"/>
      <c r="AJ162" s="10"/>
      <c r="AK162" s="32"/>
      <c r="AL162" s="11"/>
      <c r="AM162" s="10"/>
      <c r="AN162" s="32"/>
      <c r="AO162" s="11"/>
      <c r="AP162" s="10"/>
      <c r="AQ162" s="32"/>
      <c r="AR162" s="11"/>
      <c r="AS162" s="10"/>
      <c r="AT162" s="32"/>
      <c r="AU162" s="11"/>
      <c r="AV162" s="10"/>
      <c r="AW162" s="32"/>
      <c r="AX162" s="11"/>
      <c r="AY162" s="10"/>
      <c r="AZ162" s="32"/>
      <c r="BA162" s="11"/>
      <c r="BB162" s="10"/>
      <c r="BC162" s="32"/>
      <c r="BD162" s="11"/>
      <c r="BE162" s="10"/>
      <c r="BF162" s="32"/>
      <c r="BG162" s="11"/>
      <c r="BI162" s="41"/>
    </row>
    <row r="163" spans="1:61" ht="12" customHeight="1">
      <c r="A163">
        <f t="shared" si="3"/>
        <v>119</v>
      </c>
      <c r="B163" s="6"/>
      <c r="C163" s="10"/>
      <c r="D163" s="32"/>
      <c r="E163" s="11"/>
      <c r="F163" s="10"/>
      <c r="G163" s="32"/>
      <c r="H163" s="11"/>
      <c r="I163" s="10"/>
      <c r="J163" s="32"/>
      <c r="K163" s="11"/>
      <c r="L163" s="10"/>
      <c r="M163" s="32"/>
      <c r="N163" s="11"/>
      <c r="O163" s="10"/>
      <c r="P163" s="32"/>
      <c r="Q163" s="11"/>
      <c r="R163" s="10"/>
      <c r="S163" s="32"/>
      <c r="T163" s="11"/>
      <c r="U163" s="10"/>
      <c r="V163" s="32"/>
      <c r="W163" s="11"/>
      <c r="X163" s="10"/>
      <c r="Y163" s="32"/>
      <c r="Z163" s="11"/>
      <c r="AA163" s="10"/>
      <c r="AB163" s="32"/>
      <c r="AC163" s="11"/>
      <c r="AD163" s="10"/>
      <c r="AE163" s="32"/>
      <c r="AF163" s="11"/>
      <c r="AG163" s="10"/>
      <c r="AH163" s="32"/>
      <c r="AI163" s="11"/>
      <c r="AJ163" s="10"/>
      <c r="AK163" s="32"/>
      <c r="AL163" s="11"/>
      <c r="AM163" s="10"/>
      <c r="AN163" s="32"/>
      <c r="AO163" s="11"/>
      <c r="AP163" s="10"/>
      <c r="AQ163" s="32"/>
      <c r="AR163" s="11"/>
      <c r="AS163" s="10"/>
      <c r="AT163" s="32"/>
      <c r="AU163" s="11"/>
      <c r="AV163" s="10"/>
      <c r="AW163" s="32"/>
      <c r="AX163" s="11"/>
      <c r="AY163" s="10"/>
      <c r="AZ163" s="32"/>
      <c r="BA163" s="11"/>
      <c r="BB163" s="10"/>
      <c r="BC163" s="32"/>
      <c r="BD163" s="11"/>
      <c r="BE163" s="10"/>
      <c r="BF163" s="32"/>
      <c r="BG163" s="11"/>
      <c r="BI163" s="41"/>
    </row>
    <row r="164" spans="1:61" ht="12" customHeight="1">
      <c r="A164">
        <f t="shared" si="3"/>
        <v>120</v>
      </c>
      <c r="B164" s="6"/>
      <c r="C164" s="10"/>
      <c r="D164" s="32"/>
      <c r="E164" s="11"/>
      <c r="F164" s="10"/>
      <c r="G164" s="32"/>
      <c r="H164" s="11"/>
      <c r="I164" s="10"/>
      <c r="J164" s="32"/>
      <c r="K164" s="11"/>
      <c r="L164" s="10"/>
      <c r="M164" s="32"/>
      <c r="N164" s="11"/>
      <c r="O164" s="10"/>
      <c r="P164" s="32"/>
      <c r="Q164" s="11"/>
      <c r="R164" s="10"/>
      <c r="S164" s="32"/>
      <c r="T164" s="11"/>
      <c r="U164" s="10"/>
      <c r="V164" s="32"/>
      <c r="W164" s="11"/>
      <c r="X164" s="10"/>
      <c r="Y164" s="32"/>
      <c r="Z164" s="11"/>
      <c r="AA164" s="10"/>
      <c r="AB164" s="32"/>
      <c r="AC164" s="11"/>
      <c r="AD164" s="10"/>
      <c r="AE164" s="32"/>
      <c r="AF164" s="11"/>
      <c r="AG164" s="10"/>
      <c r="AH164" s="32"/>
      <c r="AI164" s="11"/>
      <c r="AJ164" s="10"/>
      <c r="AK164" s="32"/>
      <c r="AL164" s="11"/>
      <c r="AM164" s="10"/>
      <c r="AN164" s="32"/>
      <c r="AO164" s="11"/>
      <c r="AP164" s="10"/>
      <c r="AQ164" s="32"/>
      <c r="AR164" s="11"/>
      <c r="AS164" s="10"/>
      <c r="AT164" s="32"/>
      <c r="AU164" s="11"/>
      <c r="AV164" s="10"/>
      <c r="AW164" s="32"/>
      <c r="AX164" s="11"/>
      <c r="AY164" s="10"/>
      <c r="AZ164" s="32"/>
      <c r="BA164" s="11"/>
      <c r="BB164" s="10"/>
      <c r="BC164" s="32"/>
      <c r="BD164" s="11"/>
      <c r="BE164" s="10"/>
      <c r="BF164" s="32"/>
      <c r="BG164" s="11"/>
      <c r="BI164" s="41"/>
    </row>
    <row r="165" spans="1:61" ht="12" customHeight="1">
      <c r="A165">
        <f t="shared" si="3"/>
        <v>121</v>
      </c>
      <c r="B165" s="6"/>
      <c r="C165" s="10"/>
      <c r="D165" s="32"/>
      <c r="E165" s="11"/>
      <c r="F165" s="10"/>
      <c r="G165" s="32"/>
      <c r="H165" s="11"/>
      <c r="I165" s="10"/>
      <c r="J165" s="32"/>
      <c r="K165" s="11"/>
      <c r="L165" s="10"/>
      <c r="M165" s="32"/>
      <c r="N165" s="11"/>
      <c r="O165" s="10"/>
      <c r="P165" s="32"/>
      <c r="Q165" s="11"/>
      <c r="R165" s="10"/>
      <c r="S165" s="32"/>
      <c r="T165" s="11"/>
      <c r="U165" s="10"/>
      <c r="V165" s="32"/>
      <c r="W165" s="11"/>
      <c r="X165" s="10"/>
      <c r="Y165" s="32"/>
      <c r="Z165" s="11"/>
      <c r="AA165" s="10"/>
      <c r="AB165" s="32"/>
      <c r="AC165" s="11"/>
      <c r="AD165" s="10"/>
      <c r="AE165" s="32"/>
      <c r="AF165" s="11"/>
      <c r="AG165" s="10"/>
      <c r="AH165" s="32"/>
      <c r="AI165" s="11"/>
      <c r="AJ165" s="10"/>
      <c r="AK165" s="32"/>
      <c r="AL165" s="11"/>
      <c r="AM165" s="10"/>
      <c r="AN165" s="32"/>
      <c r="AO165" s="11"/>
      <c r="AP165" s="10"/>
      <c r="AQ165" s="32"/>
      <c r="AR165" s="11"/>
      <c r="AS165" s="10"/>
      <c r="AT165" s="32"/>
      <c r="AU165" s="11"/>
      <c r="AV165" s="10"/>
      <c r="AW165" s="32"/>
      <c r="AX165" s="11"/>
      <c r="AY165" s="10"/>
      <c r="AZ165" s="32"/>
      <c r="BA165" s="11"/>
      <c r="BB165" s="10"/>
      <c r="BC165" s="32"/>
      <c r="BD165" s="11"/>
      <c r="BE165" s="10"/>
      <c r="BF165" s="32"/>
      <c r="BG165" s="11"/>
      <c r="BI165" s="41"/>
    </row>
    <row r="166" spans="1:61" ht="12" customHeight="1">
      <c r="A166">
        <f t="shared" si="3"/>
        <v>122</v>
      </c>
      <c r="B166" s="6"/>
      <c r="C166" s="10"/>
      <c r="D166" s="32"/>
      <c r="E166" s="11"/>
      <c r="F166" s="10"/>
      <c r="G166" s="32"/>
      <c r="H166" s="11"/>
      <c r="I166" s="10"/>
      <c r="J166" s="32"/>
      <c r="K166" s="11"/>
      <c r="L166" s="10"/>
      <c r="M166" s="32"/>
      <c r="N166" s="11"/>
      <c r="O166" s="10"/>
      <c r="P166" s="32"/>
      <c r="Q166" s="11"/>
      <c r="R166" s="10"/>
      <c r="S166" s="32"/>
      <c r="T166" s="11"/>
      <c r="U166" s="10"/>
      <c r="V166" s="32"/>
      <c r="W166" s="11"/>
      <c r="X166" s="10"/>
      <c r="Y166" s="32"/>
      <c r="Z166" s="11"/>
      <c r="AA166" s="10"/>
      <c r="AB166" s="32"/>
      <c r="AC166" s="11"/>
      <c r="AD166" s="10"/>
      <c r="AE166" s="32"/>
      <c r="AF166" s="11"/>
      <c r="AG166" s="10"/>
      <c r="AH166" s="32"/>
      <c r="AI166" s="11"/>
      <c r="AJ166" s="10"/>
      <c r="AK166" s="32"/>
      <c r="AL166" s="11"/>
      <c r="AM166" s="10"/>
      <c r="AN166" s="32"/>
      <c r="AO166" s="11"/>
      <c r="AP166" s="10"/>
      <c r="AQ166" s="32"/>
      <c r="AR166" s="11"/>
      <c r="AS166" s="10"/>
      <c r="AT166" s="32"/>
      <c r="AU166" s="11"/>
      <c r="AV166" s="10"/>
      <c r="AW166" s="32"/>
      <c r="AX166" s="11"/>
      <c r="AY166" s="10"/>
      <c r="AZ166" s="32"/>
      <c r="BA166" s="11"/>
      <c r="BB166" s="10"/>
      <c r="BC166" s="32"/>
      <c r="BD166" s="11"/>
      <c r="BE166" s="10"/>
      <c r="BF166" s="32"/>
      <c r="BG166" s="11"/>
      <c r="BH166" s="28"/>
      <c r="BI166" s="41"/>
    </row>
    <row r="167" spans="1:61" ht="12" customHeight="1">
      <c r="A167">
        <f t="shared" si="3"/>
        <v>123</v>
      </c>
      <c r="B167" s="6"/>
      <c r="C167" s="10"/>
      <c r="D167" s="32"/>
      <c r="E167" s="11"/>
      <c r="F167" s="10"/>
      <c r="G167" s="32"/>
      <c r="H167" s="11"/>
      <c r="I167" s="10"/>
      <c r="J167" s="32"/>
      <c r="K167" s="11"/>
      <c r="L167" s="10"/>
      <c r="M167" s="32"/>
      <c r="N167" s="11"/>
      <c r="O167" s="10"/>
      <c r="P167" s="32"/>
      <c r="Q167" s="11"/>
      <c r="R167" s="10"/>
      <c r="S167" s="32"/>
      <c r="T167" s="11"/>
      <c r="U167" s="10"/>
      <c r="V167" s="32"/>
      <c r="W167" s="11"/>
      <c r="X167" s="10"/>
      <c r="Y167" s="32"/>
      <c r="Z167" s="11"/>
      <c r="AA167" s="10"/>
      <c r="AB167" s="32"/>
      <c r="AC167" s="11"/>
      <c r="AD167" s="10"/>
      <c r="AE167" s="32"/>
      <c r="AF167" s="11"/>
      <c r="AG167" s="10"/>
      <c r="AH167" s="32"/>
      <c r="AI167" s="11"/>
      <c r="AJ167" s="10"/>
      <c r="AK167" s="32"/>
      <c r="AL167" s="11"/>
      <c r="AM167" s="10"/>
      <c r="AN167" s="32"/>
      <c r="AO167" s="11"/>
      <c r="AP167" s="10"/>
      <c r="AQ167" s="32"/>
      <c r="AR167" s="11"/>
      <c r="AS167" s="10"/>
      <c r="AT167" s="32"/>
      <c r="AU167" s="11"/>
      <c r="AV167" s="10"/>
      <c r="AW167" s="32"/>
      <c r="AX167" s="11"/>
      <c r="AY167" s="10"/>
      <c r="AZ167" s="32"/>
      <c r="BA167" s="11"/>
      <c r="BB167" s="10"/>
      <c r="BC167" s="32"/>
      <c r="BD167" s="11"/>
      <c r="BE167" s="10"/>
      <c r="BF167" s="32"/>
      <c r="BG167" s="11"/>
      <c r="BH167" s="28"/>
      <c r="BI167" s="41"/>
    </row>
    <row r="168" spans="1:61" ht="12" customHeight="1">
      <c r="A168">
        <f t="shared" si="3"/>
        <v>124</v>
      </c>
      <c r="B168" s="6"/>
      <c r="C168" s="12"/>
      <c r="D168" s="36"/>
      <c r="E168" s="13"/>
      <c r="F168" s="12"/>
      <c r="G168" s="36"/>
      <c r="H168" s="13"/>
      <c r="I168" s="12"/>
      <c r="J168" s="36"/>
      <c r="K168" s="13"/>
      <c r="L168" s="12"/>
      <c r="M168" s="36"/>
      <c r="N168" s="13"/>
      <c r="O168" s="12"/>
      <c r="P168" s="36"/>
      <c r="Q168" s="13"/>
      <c r="R168" s="12"/>
      <c r="S168" s="36"/>
      <c r="T168" s="13"/>
      <c r="U168" s="12"/>
      <c r="V168" s="36"/>
      <c r="W168" s="13"/>
      <c r="X168" s="12"/>
      <c r="Y168" s="36"/>
      <c r="Z168" s="13"/>
      <c r="AA168" s="12"/>
      <c r="AB168" s="36"/>
      <c r="AC168" s="13"/>
      <c r="AD168" s="12"/>
      <c r="AE168" s="36"/>
      <c r="AF168" s="13"/>
      <c r="AG168" s="12"/>
      <c r="AH168" s="36"/>
      <c r="AI168" s="13"/>
      <c r="AJ168" s="12"/>
      <c r="AK168" s="36"/>
      <c r="AL168" s="13"/>
      <c r="AM168" s="12"/>
      <c r="AN168" s="36"/>
      <c r="AO168" s="13"/>
      <c r="AP168" s="12"/>
      <c r="AQ168" s="36"/>
      <c r="AR168" s="13"/>
      <c r="AS168" s="12"/>
      <c r="AT168" s="36"/>
      <c r="AU168" s="13"/>
      <c r="AV168" s="12"/>
      <c r="AW168" s="36"/>
      <c r="AX168" s="13"/>
      <c r="AY168" s="12"/>
      <c r="AZ168" s="36"/>
      <c r="BA168" s="13"/>
      <c r="BB168" s="12"/>
      <c r="BC168" s="36"/>
      <c r="BD168" s="13"/>
      <c r="BE168" s="12"/>
      <c r="BF168" s="36"/>
      <c r="BG168" s="13"/>
      <c r="BH168" s="28"/>
      <c r="BI168" s="41"/>
    </row>
    <row r="169" spans="1:61" ht="12" customHeight="1">
      <c r="A169">
        <f t="shared" si="3"/>
        <v>125</v>
      </c>
      <c r="B169" s="6"/>
      <c r="C169" s="10"/>
      <c r="D169" s="32"/>
      <c r="E169" s="11"/>
      <c r="F169" s="10"/>
      <c r="G169" s="32"/>
      <c r="H169" s="11"/>
      <c r="I169" s="10"/>
      <c r="J169" s="32"/>
      <c r="K169" s="11"/>
      <c r="L169" s="10"/>
      <c r="M169" s="32"/>
      <c r="N169" s="11"/>
      <c r="O169" s="10"/>
      <c r="P169" s="32"/>
      <c r="Q169" s="11"/>
      <c r="R169" s="10"/>
      <c r="S169" s="32"/>
      <c r="T169" s="11"/>
      <c r="U169" s="10"/>
      <c r="V169" s="32"/>
      <c r="W169" s="11"/>
      <c r="X169" s="10"/>
      <c r="Y169" s="32"/>
      <c r="Z169" s="11"/>
      <c r="AA169" s="10"/>
      <c r="AB169" s="32"/>
      <c r="AC169" s="11"/>
      <c r="AD169" s="10"/>
      <c r="AE169" s="32"/>
      <c r="AF169" s="11"/>
      <c r="AG169" s="10"/>
      <c r="AH169" s="32"/>
      <c r="AI169" s="11"/>
      <c r="AJ169" s="10"/>
      <c r="AK169" s="32"/>
      <c r="AL169" s="11"/>
      <c r="AM169" s="10"/>
      <c r="AN169" s="32"/>
      <c r="AO169" s="11"/>
      <c r="AP169" s="10"/>
      <c r="AQ169" s="32"/>
      <c r="AR169" s="11"/>
      <c r="AS169" s="10"/>
      <c r="AT169" s="32"/>
      <c r="AU169" s="11"/>
      <c r="AV169" s="10"/>
      <c r="AW169" s="32"/>
      <c r="AX169" s="11"/>
      <c r="AY169" s="10"/>
      <c r="AZ169" s="32"/>
      <c r="BA169" s="11"/>
      <c r="BB169" s="10"/>
      <c r="BC169" s="32"/>
      <c r="BD169" s="11"/>
      <c r="BE169" s="10"/>
      <c r="BF169" s="32"/>
      <c r="BG169" s="11"/>
      <c r="BH169" s="28"/>
      <c r="BI169" s="41"/>
    </row>
    <row r="170" spans="1:61" ht="12" customHeight="1">
      <c r="A170">
        <f t="shared" si="3"/>
        <v>126</v>
      </c>
      <c r="B170" s="6"/>
      <c r="C170" s="10"/>
      <c r="D170" s="32"/>
      <c r="E170" s="11"/>
      <c r="F170" s="10"/>
      <c r="G170" s="32"/>
      <c r="H170" s="11"/>
      <c r="I170" s="10"/>
      <c r="J170" s="32"/>
      <c r="K170" s="11"/>
      <c r="L170" s="10"/>
      <c r="M170" s="32"/>
      <c r="N170" s="11"/>
      <c r="O170" s="10"/>
      <c r="P170" s="32"/>
      <c r="Q170" s="11"/>
      <c r="R170" s="10"/>
      <c r="S170" s="32"/>
      <c r="T170" s="11"/>
      <c r="U170" s="10"/>
      <c r="V170" s="32"/>
      <c r="W170" s="11"/>
      <c r="X170" s="10"/>
      <c r="Y170" s="32"/>
      <c r="Z170" s="11"/>
      <c r="AA170" s="10"/>
      <c r="AB170" s="32"/>
      <c r="AC170" s="11"/>
      <c r="AD170" s="10"/>
      <c r="AE170" s="32"/>
      <c r="AF170" s="11"/>
      <c r="AG170" s="10"/>
      <c r="AH170" s="32"/>
      <c r="AI170" s="11"/>
      <c r="AJ170" s="10"/>
      <c r="AK170" s="32"/>
      <c r="AL170" s="11"/>
      <c r="AM170" s="10"/>
      <c r="AN170" s="32"/>
      <c r="AO170" s="11"/>
      <c r="AP170" s="10"/>
      <c r="AQ170" s="32"/>
      <c r="AR170" s="11"/>
      <c r="AS170" s="10"/>
      <c r="AT170" s="32"/>
      <c r="AU170" s="11"/>
      <c r="AV170" s="10"/>
      <c r="AW170" s="32"/>
      <c r="AX170" s="11"/>
      <c r="AY170" s="10"/>
      <c r="AZ170" s="32"/>
      <c r="BA170" s="11"/>
      <c r="BB170" s="10"/>
      <c r="BC170" s="32"/>
      <c r="BD170" s="11"/>
      <c r="BE170" s="10"/>
      <c r="BF170" s="32"/>
      <c r="BG170" s="11"/>
      <c r="BH170" s="28"/>
      <c r="BI170" s="41"/>
    </row>
    <row r="171" spans="1:61" ht="12" customHeight="1">
      <c r="A171">
        <f t="shared" si="3"/>
        <v>127</v>
      </c>
      <c r="B171" s="6"/>
      <c r="C171" s="10"/>
      <c r="D171" s="32"/>
      <c r="E171" s="11"/>
      <c r="F171" s="10"/>
      <c r="G171" s="32"/>
      <c r="H171" s="11"/>
      <c r="I171" s="10"/>
      <c r="J171" s="32"/>
      <c r="K171" s="11"/>
      <c r="L171" s="10"/>
      <c r="M171" s="32"/>
      <c r="N171" s="11"/>
      <c r="O171" s="10"/>
      <c r="P171" s="32"/>
      <c r="Q171" s="11"/>
      <c r="R171" s="10"/>
      <c r="S171" s="32"/>
      <c r="T171" s="11"/>
      <c r="U171" s="10"/>
      <c r="V171" s="32"/>
      <c r="W171" s="11"/>
      <c r="X171" s="10"/>
      <c r="Y171" s="32"/>
      <c r="Z171" s="11"/>
      <c r="AA171" s="10"/>
      <c r="AB171" s="32"/>
      <c r="AC171" s="11"/>
      <c r="AD171" s="10"/>
      <c r="AE171" s="32"/>
      <c r="AF171" s="11"/>
      <c r="AG171" s="10"/>
      <c r="AH171" s="32"/>
      <c r="AI171" s="11"/>
      <c r="AJ171" s="10"/>
      <c r="AK171" s="32"/>
      <c r="AL171" s="11"/>
      <c r="AM171" s="10"/>
      <c r="AN171" s="32"/>
      <c r="AO171" s="11"/>
      <c r="AP171" s="10"/>
      <c r="AQ171" s="32"/>
      <c r="AR171" s="11"/>
      <c r="AS171" s="10"/>
      <c r="AT171" s="32"/>
      <c r="AU171" s="11"/>
      <c r="AV171" s="10"/>
      <c r="AW171" s="32"/>
      <c r="AX171" s="11"/>
      <c r="AY171" s="10"/>
      <c r="AZ171" s="32"/>
      <c r="BA171" s="11"/>
      <c r="BB171" s="10"/>
      <c r="BC171" s="32"/>
      <c r="BD171" s="11"/>
      <c r="BE171" s="10"/>
      <c r="BF171" s="32"/>
      <c r="BG171" s="11"/>
      <c r="BH171" s="28"/>
      <c r="BI171" s="41"/>
    </row>
    <row r="172" spans="1:61" ht="12" customHeight="1">
      <c r="A172">
        <f t="shared" si="3"/>
        <v>128</v>
      </c>
      <c r="B172" s="6"/>
      <c r="C172" s="10"/>
      <c r="D172" s="32"/>
      <c r="E172" s="11"/>
      <c r="F172" s="10"/>
      <c r="G172" s="32"/>
      <c r="H172" s="11"/>
      <c r="I172" s="10"/>
      <c r="J172" s="32"/>
      <c r="K172" s="11"/>
      <c r="L172" s="10"/>
      <c r="M172" s="32"/>
      <c r="N172" s="11"/>
      <c r="O172" s="10"/>
      <c r="P172" s="32"/>
      <c r="Q172" s="11"/>
      <c r="R172" s="10"/>
      <c r="S172" s="32"/>
      <c r="T172" s="11"/>
      <c r="U172" s="10"/>
      <c r="V172" s="32"/>
      <c r="W172" s="11"/>
      <c r="X172" s="10"/>
      <c r="Y172" s="32"/>
      <c r="Z172" s="11"/>
      <c r="AA172" s="10"/>
      <c r="AB172" s="32"/>
      <c r="AC172" s="11"/>
      <c r="AD172" s="10"/>
      <c r="AE172" s="32"/>
      <c r="AF172" s="11"/>
      <c r="AG172" s="10"/>
      <c r="AH172" s="32"/>
      <c r="AI172" s="11"/>
      <c r="AJ172" s="10"/>
      <c r="AK172" s="32"/>
      <c r="AL172" s="11"/>
      <c r="AM172" s="10"/>
      <c r="AN172" s="32"/>
      <c r="AO172" s="11"/>
      <c r="AP172" s="10"/>
      <c r="AQ172" s="32"/>
      <c r="AR172" s="11"/>
      <c r="AS172" s="10"/>
      <c r="AT172" s="32"/>
      <c r="AU172" s="11"/>
      <c r="AV172" s="10"/>
      <c r="AW172" s="32"/>
      <c r="AX172" s="11"/>
      <c r="AY172" s="10"/>
      <c r="AZ172" s="32"/>
      <c r="BA172" s="11"/>
      <c r="BB172" s="10"/>
      <c r="BC172" s="32"/>
      <c r="BD172" s="11"/>
      <c r="BE172" s="10"/>
      <c r="BF172" s="32"/>
      <c r="BG172" s="11"/>
      <c r="BI172" s="41"/>
    </row>
    <row r="173" spans="1:61" ht="12" customHeight="1">
      <c r="A173">
        <f t="shared" si="3"/>
        <v>129</v>
      </c>
      <c r="B173" s="6"/>
      <c r="C173" s="10"/>
      <c r="D173" s="32"/>
      <c r="E173" s="11"/>
      <c r="F173" s="10"/>
      <c r="G173" s="32"/>
      <c r="H173" s="11"/>
      <c r="I173" s="10"/>
      <c r="J173" s="32"/>
      <c r="K173" s="11"/>
      <c r="L173" s="10"/>
      <c r="M173" s="32"/>
      <c r="N173" s="11"/>
      <c r="O173" s="10"/>
      <c r="P173" s="32"/>
      <c r="Q173" s="11"/>
      <c r="R173" s="10"/>
      <c r="S173" s="32"/>
      <c r="T173" s="11"/>
      <c r="U173" s="10"/>
      <c r="V173" s="32"/>
      <c r="W173" s="11"/>
      <c r="X173" s="10"/>
      <c r="Y173" s="32"/>
      <c r="Z173" s="11"/>
      <c r="AA173" s="10"/>
      <c r="AB173" s="32"/>
      <c r="AC173" s="11"/>
      <c r="AD173" s="10"/>
      <c r="AE173" s="32"/>
      <c r="AF173" s="11"/>
      <c r="AG173" s="10"/>
      <c r="AH173" s="32"/>
      <c r="AI173" s="11"/>
      <c r="AJ173" s="10"/>
      <c r="AK173" s="32"/>
      <c r="AL173" s="11"/>
      <c r="AM173" s="10"/>
      <c r="AN173" s="32"/>
      <c r="AO173" s="11"/>
      <c r="AP173" s="10"/>
      <c r="AQ173" s="32"/>
      <c r="AR173" s="11"/>
      <c r="AS173" s="10"/>
      <c r="AT173" s="32"/>
      <c r="AU173" s="11"/>
      <c r="AV173" s="10"/>
      <c r="AW173" s="32"/>
      <c r="AX173" s="11"/>
      <c r="AY173" s="10"/>
      <c r="AZ173" s="32"/>
      <c r="BA173" s="11"/>
      <c r="BB173" s="10"/>
      <c r="BC173" s="32"/>
      <c r="BD173" s="11"/>
      <c r="BE173" s="10"/>
      <c r="BF173" s="32"/>
      <c r="BG173" s="11"/>
      <c r="BI173" s="41"/>
    </row>
    <row r="174" spans="1:61" ht="12" customHeight="1">
      <c r="A174">
        <f t="shared" si="3"/>
        <v>130</v>
      </c>
      <c r="B174" s="6"/>
      <c r="C174" s="10"/>
      <c r="D174" s="32"/>
      <c r="E174" s="11"/>
      <c r="F174" s="10"/>
      <c r="G174" s="32"/>
      <c r="H174" s="11"/>
      <c r="I174" s="10"/>
      <c r="J174" s="32"/>
      <c r="K174" s="11"/>
      <c r="L174" s="10"/>
      <c r="M174" s="32"/>
      <c r="N174" s="11"/>
      <c r="O174" s="10"/>
      <c r="P174" s="32"/>
      <c r="Q174" s="11"/>
      <c r="R174" s="10"/>
      <c r="S174" s="32"/>
      <c r="T174" s="11"/>
      <c r="U174" s="10"/>
      <c r="V174" s="32"/>
      <c r="W174" s="11"/>
      <c r="X174" s="10"/>
      <c r="Y174" s="32"/>
      <c r="Z174" s="11"/>
      <c r="AA174" s="10"/>
      <c r="AB174" s="32"/>
      <c r="AC174" s="11"/>
      <c r="AD174" s="10"/>
      <c r="AE174" s="32"/>
      <c r="AF174" s="11"/>
      <c r="AG174" s="10"/>
      <c r="AH174" s="32"/>
      <c r="AI174" s="11"/>
      <c r="AJ174" s="10"/>
      <c r="AK174" s="32"/>
      <c r="AL174" s="11"/>
      <c r="AM174" s="10"/>
      <c r="AN174" s="32"/>
      <c r="AO174" s="11"/>
      <c r="AP174" s="10"/>
      <c r="AQ174" s="32"/>
      <c r="AR174" s="11"/>
      <c r="AS174" s="10"/>
      <c r="AT174" s="32"/>
      <c r="AU174" s="11"/>
      <c r="AV174" s="10"/>
      <c r="AW174" s="32"/>
      <c r="AX174" s="11"/>
      <c r="AY174" s="10"/>
      <c r="AZ174" s="32"/>
      <c r="BA174" s="11"/>
      <c r="BB174" s="10"/>
      <c r="BC174" s="32"/>
      <c r="BD174" s="11"/>
      <c r="BE174" s="10"/>
      <c r="BF174" s="32"/>
      <c r="BG174" s="11"/>
      <c r="BI174" s="41"/>
    </row>
    <row r="175" spans="1:61" ht="12" customHeight="1">
      <c r="A175">
        <f t="shared" si="3"/>
        <v>131</v>
      </c>
      <c r="B175" s="6"/>
      <c r="C175" s="10"/>
      <c r="D175" s="32"/>
      <c r="E175" s="11"/>
      <c r="F175" s="10"/>
      <c r="G175" s="32"/>
      <c r="H175" s="11"/>
      <c r="I175" s="10"/>
      <c r="J175" s="32"/>
      <c r="K175" s="11"/>
      <c r="L175" s="10"/>
      <c r="M175" s="32"/>
      <c r="N175" s="11"/>
      <c r="O175" s="10"/>
      <c r="P175" s="32"/>
      <c r="Q175" s="11"/>
      <c r="R175" s="10"/>
      <c r="S175" s="32"/>
      <c r="T175" s="11"/>
      <c r="U175" s="10"/>
      <c r="V175" s="32"/>
      <c r="W175" s="11"/>
      <c r="X175" s="10"/>
      <c r="Y175" s="32"/>
      <c r="Z175" s="11"/>
      <c r="AA175" s="10"/>
      <c r="AB175" s="32"/>
      <c r="AC175" s="11"/>
      <c r="AD175" s="10"/>
      <c r="AE175" s="32"/>
      <c r="AF175" s="11"/>
      <c r="AG175" s="10"/>
      <c r="AH175" s="32"/>
      <c r="AI175" s="11"/>
      <c r="AJ175" s="10"/>
      <c r="AK175" s="32"/>
      <c r="AL175" s="11"/>
      <c r="AM175" s="10"/>
      <c r="AN175" s="32"/>
      <c r="AO175" s="11"/>
      <c r="AP175" s="10"/>
      <c r="AQ175" s="32"/>
      <c r="AR175" s="11"/>
      <c r="AS175" s="10"/>
      <c r="AT175" s="32"/>
      <c r="AU175" s="11"/>
      <c r="AV175" s="10"/>
      <c r="AW175" s="32"/>
      <c r="AX175" s="11"/>
      <c r="AY175" s="10"/>
      <c r="AZ175" s="32"/>
      <c r="BA175" s="11"/>
      <c r="BB175" s="10"/>
      <c r="BC175" s="32"/>
      <c r="BD175" s="11"/>
      <c r="BE175" s="10"/>
      <c r="BF175" s="32"/>
      <c r="BG175" s="11"/>
      <c r="BI175" s="41"/>
    </row>
    <row r="176" spans="1:61" ht="12" customHeight="1">
      <c r="A176">
        <f t="shared" si="3"/>
        <v>132</v>
      </c>
      <c r="B176" s="6"/>
      <c r="C176" s="10"/>
      <c r="D176" s="32"/>
      <c r="E176" s="11"/>
      <c r="F176" s="10"/>
      <c r="G176" s="32"/>
      <c r="H176" s="11"/>
      <c r="I176" s="10"/>
      <c r="J176" s="32"/>
      <c r="K176" s="11"/>
      <c r="L176" s="10"/>
      <c r="M176" s="32"/>
      <c r="N176" s="11"/>
      <c r="O176" s="10"/>
      <c r="P176" s="32"/>
      <c r="Q176" s="11"/>
      <c r="R176" s="10"/>
      <c r="S176" s="32"/>
      <c r="T176" s="11"/>
      <c r="U176" s="10"/>
      <c r="V176" s="32"/>
      <c r="W176" s="11"/>
      <c r="X176" s="10"/>
      <c r="Y176" s="32"/>
      <c r="Z176" s="11"/>
      <c r="AA176" s="10"/>
      <c r="AB176" s="32"/>
      <c r="AC176" s="11"/>
      <c r="AD176" s="10"/>
      <c r="AE176" s="32"/>
      <c r="AF176" s="11"/>
      <c r="AG176" s="10"/>
      <c r="AH176" s="32"/>
      <c r="AI176" s="11"/>
      <c r="AJ176" s="10"/>
      <c r="AK176" s="32"/>
      <c r="AL176" s="11"/>
      <c r="AM176" s="10"/>
      <c r="AN176" s="32"/>
      <c r="AO176" s="11"/>
      <c r="AP176" s="10"/>
      <c r="AQ176" s="32"/>
      <c r="AR176" s="11"/>
      <c r="AS176" s="10"/>
      <c r="AT176" s="32"/>
      <c r="AU176" s="11"/>
      <c r="AV176" s="10"/>
      <c r="AW176" s="32"/>
      <c r="AX176" s="11"/>
      <c r="AY176" s="10"/>
      <c r="AZ176" s="32"/>
      <c r="BA176" s="11"/>
      <c r="BB176" s="10"/>
      <c r="BC176" s="32"/>
      <c r="BD176" s="11"/>
      <c r="BE176" s="10"/>
      <c r="BF176" s="32"/>
      <c r="BG176" s="11"/>
      <c r="BI176" s="41"/>
    </row>
    <row r="177" spans="1:61" ht="12" customHeight="1">
      <c r="A177">
        <f t="shared" si="3"/>
        <v>133</v>
      </c>
      <c r="B177" s="6"/>
      <c r="C177" s="10"/>
      <c r="D177" s="32"/>
      <c r="E177" s="11"/>
      <c r="F177" s="10"/>
      <c r="G177" s="32"/>
      <c r="H177" s="11"/>
      <c r="I177" s="10"/>
      <c r="J177" s="32"/>
      <c r="K177" s="11"/>
      <c r="L177" s="10"/>
      <c r="M177" s="32"/>
      <c r="N177" s="11"/>
      <c r="O177" s="10"/>
      <c r="P177" s="32"/>
      <c r="Q177" s="11"/>
      <c r="R177" s="10"/>
      <c r="S177" s="32"/>
      <c r="T177" s="11"/>
      <c r="U177" s="10"/>
      <c r="V177" s="32"/>
      <c r="W177" s="11"/>
      <c r="X177" s="10"/>
      <c r="Y177" s="32"/>
      <c r="Z177" s="11"/>
      <c r="AA177" s="10"/>
      <c r="AB177" s="32"/>
      <c r="AC177" s="11"/>
      <c r="AD177" s="10"/>
      <c r="AE177" s="32"/>
      <c r="AF177" s="11"/>
      <c r="AG177" s="10"/>
      <c r="AH177" s="32"/>
      <c r="AI177" s="11"/>
      <c r="AJ177" s="10"/>
      <c r="AK177" s="32"/>
      <c r="AL177" s="11"/>
      <c r="AM177" s="10"/>
      <c r="AN177" s="32"/>
      <c r="AO177" s="11"/>
      <c r="AP177" s="10"/>
      <c r="AQ177" s="32"/>
      <c r="AR177" s="11"/>
      <c r="AS177" s="10"/>
      <c r="AT177" s="32"/>
      <c r="AU177" s="11"/>
      <c r="AV177" s="10"/>
      <c r="AW177" s="32"/>
      <c r="AX177" s="11"/>
      <c r="AY177" s="10"/>
      <c r="AZ177" s="32"/>
      <c r="BA177" s="11"/>
      <c r="BB177" s="10"/>
      <c r="BC177" s="32"/>
      <c r="BD177" s="11"/>
      <c r="BE177" s="10"/>
      <c r="BF177" s="32"/>
      <c r="BG177" s="11"/>
      <c r="BI177" s="41"/>
    </row>
    <row r="178" spans="1:61" ht="12" customHeight="1">
      <c r="A178">
        <f t="shared" si="3"/>
        <v>134</v>
      </c>
      <c r="B178" s="6"/>
      <c r="C178" s="10"/>
      <c r="D178" s="32"/>
      <c r="E178" s="11"/>
      <c r="F178" s="10"/>
      <c r="G178" s="32"/>
      <c r="H178" s="11"/>
      <c r="I178" s="10"/>
      <c r="J178" s="32"/>
      <c r="K178" s="11"/>
      <c r="L178" s="10"/>
      <c r="M178" s="32"/>
      <c r="N178" s="11"/>
      <c r="O178" s="10"/>
      <c r="P178" s="32"/>
      <c r="Q178" s="11"/>
      <c r="R178" s="10"/>
      <c r="S178" s="32"/>
      <c r="T178" s="11"/>
      <c r="U178" s="10"/>
      <c r="V178" s="32"/>
      <c r="W178" s="11"/>
      <c r="X178" s="10"/>
      <c r="Y178" s="32"/>
      <c r="Z178" s="11"/>
      <c r="AA178" s="10"/>
      <c r="AB178" s="32"/>
      <c r="AC178" s="11"/>
      <c r="AD178" s="10"/>
      <c r="AE178" s="32"/>
      <c r="AF178" s="11"/>
      <c r="AG178" s="10"/>
      <c r="AH178" s="32"/>
      <c r="AI178" s="11"/>
      <c r="AJ178" s="10"/>
      <c r="AK178" s="32"/>
      <c r="AL178" s="11"/>
      <c r="AM178" s="10"/>
      <c r="AN178" s="32"/>
      <c r="AO178" s="11"/>
      <c r="AP178" s="10"/>
      <c r="AQ178" s="32"/>
      <c r="AR178" s="11"/>
      <c r="AS178" s="10"/>
      <c r="AT178" s="32"/>
      <c r="AU178" s="11"/>
      <c r="AV178" s="10"/>
      <c r="AW178" s="32"/>
      <c r="AX178" s="11"/>
      <c r="AY178" s="10"/>
      <c r="AZ178" s="32"/>
      <c r="BA178" s="11"/>
      <c r="BB178" s="10"/>
      <c r="BC178" s="32"/>
      <c r="BD178" s="11"/>
      <c r="BE178" s="10"/>
      <c r="BF178" s="32"/>
      <c r="BG178" s="11"/>
      <c r="BI178" s="41"/>
    </row>
    <row r="179" spans="1:61" ht="12" customHeight="1">
      <c r="A179">
        <f t="shared" si="3"/>
        <v>135</v>
      </c>
      <c r="B179" s="6"/>
      <c r="C179" s="10"/>
      <c r="D179" s="32"/>
      <c r="E179" s="11"/>
      <c r="F179" s="10"/>
      <c r="G179" s="32"/>
      <c r="H179" s="11"/>
      <c r="I179" s="10"/>
      <c r="J179" s="32"/>
      <c r="K179" s="11"/>
      <c r="L179" s="10"/>
      <c r="M179" s="32"/>
      <c r="N179" s="11"/>
      <c r="O179" s="10"/>
      <c r="P179" s="32"/>
      <c r="Q179" s="11"/>
      <c r="R179" s="10"/>
      <c r="S179" s="32"/>
      <c r="T179" s="11"/>
      <c r="U179" s="10"/>
      <c r="V179" s="32"/>
      <c r="W179" s="11"/>
      <c r="X179" s="10"/>
      <c r="Y179" s="32"/>
      <c r="Z179" s="11"/>
      <c r="AA179" s="10"/>
      <c r="AB179" s="32"/>
      <c r="AC179" s="11"/>
      <c r="AD179" s="10"/>
      <c r="AE179" s="32"/>
      <c r="AF179" s="11"/>
      <c r="AG179" s="10"/>
      <c r="AH179" s="32"/>
      <c r="AI179" s="11"/>
      <c r="AJ179" s="10"/>
      <c r="AK179" s="32"/>
      <c r="AL179" s="11"/>
      <c r="AM179" s="10"/>
      <c r="AN179" s="32"/>
      <c r="AO179" s="11"/>
      <c r="AP179" s="10"/>
      <c r="AQ179" s="32"/>
      <c r="AR179" s="11"/>
      <c r="AS179" s="10"/>
      <c r="AT179" s="32"/>
      <c r="AU179" s="11"/>
      <c r="AV179" s="10"/>
      <c r="AW179" s="32"/>
      <c r="AX179" s="11"/>
      <c r="AY179" s="10"/>
      <c r="AZ179" s="32"/>
      <c r="BA179" s="11"/>
      <c r="BB179" s="10"/>
      <c r="BC179" s="32"/>
      <c r="BD179" s="11"/>
      <c r="BE179" s="10"/>
      <c r="BF179" s="32"/>
      <c r="BG179" s="11"/>
      <c r="BH179" s="28"/>
      <c r="BI179" s="41"/>
    </row>
    <row r="180" spans="1:61" ht="12" customHeight="1">
      <c r="A180">
        <f t="shared" si="3"/>
        <v>136</v>
      </c>
      <c r="B180" s="6"/>
      <c r="C180" s="10"/>
      <c r="D180" s="32"/>
      <c r="E180" s="11"/>
      <c r="F180" s="10"/>
      <c r="G180" s="32"/>
      <c r="H180" s="11"/>
      <c r="I180" s="10"/>
      <c r="J180" s="32"/>
      <c r="K180" s="11"/>
      <c r="L180" s="10"/>
      <c r="M180" s="32"/>
      <c r="N180" s="11"/>
      <c r="O180" s="10"/>
      <c r="P180" s="32"/>
      <c r="Q180" s="11"/>
      <c r="R180" s="10"/>
      <c r="S180" s="32"/>
      <c r="T180" s="11"/>
      <c r="U180" s="10"/>
      <c r="V180" s="32"/>
      <c r="W180" s="11"/>
      <c r="X180" s="10"/>
      <c r="Y180" s="32"/>
      <c r="Z180" s="11"/>
      <c r="AA180" s="10"/>
      <c r="AB180" s="32"/>
      <c r="AC180" s="11"/>
      <c r="AD180" s="10"/>
      <c r="AE180" s="32"/>
      <c r="AF180" s="11"/>
      <c r="AG180" s="10"/>
      <c r="AH180" s="32"/>
      <c r="AI180" s="11"/>
      <c r="AJ180" s="10"/>
      <c r="AK180" s="32"/>
      <c r="AL180" s="11"/>
      <c r="AM180" s="10"/>
      <c r="AN180" s="32"/>
      <c r="AO180" s="11"/>
      <c r="AP180" s="10"/>
      <c r="AQ180" s="32"/>
      <c r="AR180" s="11"/>
      <c r="AS180" s="10"/>
      <c r="AT180" s="32"/>
      <c r="AU180" s="11"/>
      <c r="AV180" s="10"/>
      <c r="AW180" s="32"/>
      <c r="AX180" s="11"/>
      <c r="AY180" s="10"/>
      <c r="AZ180" s="32"/>
      <c r="BA180" s="11"/>
      <c r="BB180" s="10"/>
      <c r="BC180" s="32"/>
      <c r="BD180" s="11"/>
      <c r="BE180" s="10"/>
      <c r="BF180" s="32"/>
      <c r="BG180" s="11"/>
      <c r="BH180" s="28"/>
      <c r="BI180" s="41"/>
    </row>
    <row r="181" spans="1:61" ht="12" customHeight="1">
      <c r="A181">
        <f>+A180+1</f>
        <v>137</v>
      </c>
      <c r="B181" s="6"/>
      <c r="C181" s="10"/>
      <c r="D181" s="32"/>
      <c r="E181" s="11"/>
      <c r="F181" s="10"/>
      <c r="G181" s="32"/>
      <c r="H181" s="11"/>
      <c r="I181" s="10"/>
      <c r="J181" s="32"/>
      <c r="K181" s="11"/>
      <c r="L181" s="10"/>
      <c r="M181" s="32"/>
      <c r="N181" s="11"/>
      <c r="O181" s="10"/>
      <c r="P181" s="32"/>
      <c r="Q181" s="11"/>
      <c r="R181" s="10"/>
      <c r="S181" s="32"/>
      <c r="T181" s="11"/>
      <c r="U181" s="10"/>
      <c r="V181" s="32"/>
      <c r="W181" s="11"/>
      <c r="X181" s="10"/>
      <c r="Y181" s="32"/>
      <c r="Z181" s="11"/>
      <c r="AA181" s="10"/>
      <c r="AB181" s="32"/>
      <c r="AC181" s="11"/>
      <c r="AD181" s="10"/>
      <c r="AE181" s="32"/>
      <c r="AF181" s="11"/>
      <c r="AG181" s="10"/>
      <c r="AH181" s="32"/>
      <c r="AI181" s="11"/>
      <c r="AJ181" s="10"/>
      <c r="AK181" s="32"/>
      <c r="AL181" s="11"/>
      <c r="AM181" s="10"/>
      <c r="AN181" s="32"/>
      <c r="AO181" s="11"/>
      <c r="AP181" s="10"/>
      <c r="AQ181" s="32"/>
      <c r="AR181" s="11"/>
      <c r="AS181" s="10"/>
      <c r="AT181" s="32"/>
      <c r="AU181" s="11"/>
      <c r="AV181" s="10"/>
      <c r="AW181" s="32"/>
      <c r="AX181" s="11"/>
      <c r="AY181" s="10"/>
      <c r="AZ181" s="32"/>
      <c r="BA181" s="11"/>
      <c r="BB181" s="10"/>
      <c r="BC181" s="32"/>
      <c r="BD181" s="11"/>
      <c r="BE181" s="10"/>
      <c r="BF181" s="32"/>
      <c r="BG181" s="11"/>
      <c r="BH181" s="28"/>
      <c r="BI181" s="41"/>
    </row>
    <row r="182" spans="1:61" ht="12" customHeight="1">
      <c r="A182">
        <f>+A181+1</f>
        <v>138</v>
      </c>
      <c r="B182" s="6"/>
      <c r="C182" s="10"/>
      <c r="D182" s="32"/>
      <c r="E182" s="11"/>
      <c r="F182" s="10"/>
      <c r="G182" s="32"/>
      <c r="H182" s="11"/>
      <c r="I182" s="10"/>
      <c r="J182" s="32"/>
      <c r="K182" s="11"/>
      <c r="L182" s="10"/>
      <c r="M182" s="32"/>
      <c r="N182" s="11"/>
      <c r="O182" s="10"/>
      <c r="P182" s="32"/>
      <c r="Q182" s="11"/>
      <c r="R182" s="10"/>
      <c r="S182" s="32"/>
      <c r="T182" s="11"/>
      <c r="U182" s="10"/>
      <c r="V182" s="32"/>
      <c r="W182" s="11"/>
      <c r="X182" s="10"/>
      <c r="Y182" s="32"/>
      <c r="Z182" s="11"/>
      <c r="AA182" s="10"/>
      <c r="AB182" s="32"/>
      <c r="AC182" s="11"/>
      <c r="AD182" s="10"/>
      <c r="AE182" s="32"/>
      <c r="AF182" s="11"/>
      <c r="AG182" s="10"/>
      <c r="AH182" s="32"/>
      <c r="AI182" s="11"/>
      <c r="AJ182" s="10"/>
      <c r="AK182" s="32"/>
      <c r="AL182" s="11"/>
      <c r="AM182" s="10"/>
      <c r="AN182" s="32"/>
      <c r="AO182" s="11"/>
      <c r="AP182" s="10"/>
      <c r="AQ182" s="32"/>
      <c r="AR182" s="11"/>
      <c r="AS182" s="10"/>
      <c r="AT182" s="32"/>
      <c r="AU182" s="11"/>
      <c r="AV182" s="10"/>
      <c r="AW182" s="32"/>
      <c r="AX182" s="11"/>
      <c r="AY182" s="10"/>
      <c r="AZ182" s="32"/>
      <c r="BA182" s="11"/>
      <c r="BB182" s="10"/>
      <c r="BC182" s="32"/>
      <c r="BD182" s="11"/>
      <c r="BE182" s="10"/>
      <c r="BF182" s="32"/>
      <c r="BG182" s="11"/>
      <c r="BH182" s="28"/>
      <c r="BI182" s="41"/>
    </row>
    <row r="183" spans="1:61" ht="12" customHeight="1">
      <c r="A183">
        <f>+A182+1</f>
        <v>139</v>
      </c>
      <c r="B183" s="6"/>
      <c r="C183" s="10"/>
      <c r="D183" s="32"/>
      <c r="E183" s="11"/>
      <c r="F183" s="10"/>
      <c r="G183" s="32"/>
      <c r="H183" s="11"/>
      <c r="I183" s="10"/>
      <c r="J183" s="32"/>
      <c r="K183" s="11"/>
      <c r="L183" s="10"/>
      <c r="M183" s="32"/>
      <c r="N183" s="11"/>
      <c r="O183" s="10"/>
      <c r="P183" s="32"/>
      <c r="Q183" s="11"/>
      <c r="R183" s="10"/>
      <c r="S183" s="32"/>
      <c r="T183" s="11"/>
      <c r="U183" s="10"/>
      <c r="V183" s="32"/>
      <c r="W183" s="11"/>
      <c r="X183" s="10"/>
      <c r="Y183" s="32"/>
      <c r="Z183" s="11"/>
      <c r="AA183" s="10"/>
      <c r="AB183" s="32"/>
      <c r="AC183" s="11"/>
      <c r="AD183" s="10"/>
      <c r="AE183" s="32"/>
      <c r="AF183" s="11"/>
      <c r="AG183" s="10"/>
      <c r="AH183" s="32"/>
      <c r="AI183" s="11"/>
      <c r="AJ183" s="10"/>
      <c r="AK183" s="32"/>
      <c r="AL183" s="11"/>
      <c r="AM183" s="10"/>
      <c r="AN183" s="32"/>
      <c r="AO183" s="11"/>
      <c r="AP183" s="10"/>
      <c r="AQ183" s="32"/>
      <c r="AR183" s="11"/>
      <c r="AS183" s="10"/>
      <c r="AT183" s="32"/>
      <c r="AU183" s="11"/>
      <c r="AV183" s="10"/>
      <c r="AW183" s="32"/>
      <c r="AX183" s="11"/>
      <c r="AY183" s="10"/>
      <c r="AZ183" s="32"/>
      <c r="BA183" s="11"/>
      <c r="BB183" s="10"/>
      <c r="BC183" s="32"/>
      <c r="BD183" s="11"/>
      <c r="BE183" s="10"/>
      <c r="BF183" s="32"/>
      <c r="BG183" s="11"/>
      <c r="BH183" s="28"/>
      <c r="BI183" s="41"/>
    </row>
    <row r="184" spans="1:61" ht="12" customHeight="1">
      <c r="A184">
        <f t="shared" ref="A184:A240" si="4">+A183+1</f>
        <v>140</v>
      </c>
      <c r="B184" s="6"/>
      <c r="C184" s="10"/>
      <c r="D184" s="32"/>
      <c r="E184" s="11"/>
      <c r="F184" s="10"/>
      <c r="G184" s="32"/>
      <c r="H184" s="11"/>
      <c r="I184" s="10"/>
      <c r="J184" s="32"/>
      <c r="K184" s="11"/>
      <c r="L184" s="10"/>
      <c r="M184" s="32"/>
      <c r="N184" s="11"/>
      <c r="O184" s="10"/>
      <c r="P184" s="32"/>
      <c r="Q184" s="11"/>
      <c r="R184" s="10"/>
      <c r="S184" s="32"/>
      <c r="T184" s="11"/>
      <c r="U184" s="10"/>
      <c r="V184" s="32"/>
      <c r="W184" s="11"/>
      <c r="X184" s="10"/>
      <c r="Y184" s="32"/>
      <c r="Z184" s="11"/>
      <c r="AA184" s="10"/>
      <c r="AB184" s="32"/>
      <c r="AC184" s="11"/>
      <c r="AD184" s="10"/>
      <c r="AE184" s="32"/>
      <c r="AF184" s="11"/>
      <c r="AG184" s="10"/>
      <c r="AH184" s="32"/>
      <c r="AI184" s="11"/>
      <c r="AJ184" s="10"/>
      <c r="AK184" s="32"/>
      <c r="AL184" s="11"/>
      <c r="AM184" s="10"/>
      <c r="AN184" s="32"/>
      <c r="AO184" s="11"/>
      <c r="AP184" s="10"/>
      <c r="AQ184" s="32"/>
      <c r="AR184" s="11"/>
      <c r="AS184" s="10"/>
      <c r="AT184" s="32"/>
      <c r="AU184" s="11"/>
      <c r="AV184" s="10"/>
      <c r="AW184" s="32"/>
      <c r="AX184" s="11"/>
      <c r="AY184" s="10"/>
      <c r="AZ184" s="32"/>
      <c r="BA184" s="11"/>
      <c r="BB184" s="10"/>
      <c r="BC184" s="32"/>
      <c r="BD184" s="11"/>
      <c r="BE184" s="10"/>
      <c r="BF184" s="32"/>
      <c r="BG184" s="11"/>
      <c r="BI184" s="41"/>
    </row>
    <row r="185" spans="1:61" ht="12" customHeight="1">
      <c r="A185">
        <f t="shared" si="4"/>
        <v>141</v>
      </c>
      <c r="B185" s="6"/>
      <c r="C185" s="10"/>
      <c r="D185" s="32"/>
      <c r="E185" s="11"/>
      <c r="F185" s="10"/>
      <c r="G185" s="32"/>
      <c r="H185" s="11"/>
      <c r="I185" s="10"/>
      <c r="J185" s="32"/>
      <c r="K185" s="11"/>
      <c r="L185" s="10"/>
      <c r="M185" s="32"/>
      <c r="N185" s="11"/>
      <c r="O185" s="10"/>
      <c r="P185" s="32"/>
      <c r="Q185" s="11"/>
      <c r="R185" s="10"/>
      <c r="S185" s="32"/>
      <c r="T185" s="11"/>
      <c r="U185" s="10"/>
      <c r="V185" s="32"/>
      <c r="W185" s="11"/>
      <c r="X185" s="10"/>
      <c r="Y185" s="32"/>
      <c r="Z185" s="11"/>
      <c r="AA185" s="10"/>
      <c r="AB185" s="32"/>
      <c r="AC185" s="11"/>
      <c r="AD185" s="10"/>
      <c r="AE185" s="32"/>
      <c r="AF185" s="11"/>
      <c r="AG185" s="10"/>
      <c r="AH185" s="32"/>
      <c r="AI185" s="11"/>
      <c r="AJ185" s="10"/>
      <c r="AK185" s="32"/>
      <c r="AL185" s="11"/>
      <c r="AM185" s="10"/>
      <c r="AN185" s="32"/>
      <c r="AO185" s="11"/>
      <c r="AP185" s="10"/>
      <c r="AQ185" s="32"/>
      <c r="AR185" s="11"/>
      <c r="AS185" s="10"/>
      <c r="AT185" s="32"/>
      <c r="AU185" s="11"/>
      <c r="AV185" s="10"/>
      <c r="AW185" s="32"/>
      <c r="AX185" s="11"/>
      <c r="AY185" s="10"/>
      <c r="AZ185" s="32"/>
      <c r="BA185" s="11"/>
      <c r="BB185" s="10"/>
      <c r="BC185" s="32"/>
      <c r="BD185" s="11"/>
      <c r="BE185" s="10"/>
      <c r="BF185" s="32"/>
      <c r="BG185" s="11"/>
      <c r="BI185" s="41"/>
    </row>
    <row r="186" spans="1:61" ht="12" customHeight="1">
      <c r="A186">
        <f t="shared" si="4"/>
        <v>142</v>
      </c>
      <c r="B186" s="6"/>
      <c r="C186" s="10"/>
      <c r="D186" s="32"/>
      <c r="E186" s="11"/>
      <c r="F186" s="10"/>
      <c r="G186" s="32"/>
      <c r="H186" s="11"/>
      <c r="I186" s="10"/>
      <c r="J186" s="32"/>
      <c r="K186" s="11"/>
      <c r="L186" s="10"/>
      <c r="M186" s="32"/>
      <c r="N186" s="11"/>
      <c r="O186" s="10"/>
      <c r="P186" s="32"/>
      <c r="Q186" s="11"/>
      <c r="R186" s="10"/>
      <c r="S186" s="32"/>
      <c r="T186" s="11"/>
      <c r="U186" s="10"/>
      <c r="V186" s="32"/>
      <c r="W186" s="11"/>
      <c r="X186" s="10"/>
      <c r="Y186" s="32"/>
      <c r="Z186" s="11"/>
      <c r="AA186" s="10"/>
      <c r="AB186" s="32"/>
      <c r="AC186" s="11"/>
      <c r="AD186" s="10"/>
      <c r="AE186" s="32"/>
      <c r="AF186" s="11"/>
      <c r="AG186" s="10"/>
      <c r="AH186" s="32"/>
      <c r="AI186" s="11"/>
      <c r="AJ186" s="10"/>
      <c r="AK186" s="32"/>
      <c r="AL186" s="11"/>
      <c r="AM186" s="10"/>
      <c r="AN186" s="32"/>
      <c r="AO186" s="11"/>
      <c r="AP186" s="10"/>
      <c r="AQ186" s="32"/>
      <c r="AR186" s="11"/>
      <c r="AS186" s="10"/>
      <c r="AT186" s="32"/>
      <c r="AU186" s="11"/>
      <c r="AV186" s="10"/>
      <c r="AW186" s="32"/>
      <c r="AX186" s="11"/>
      <c r="AY186" s="10"/>
      <c r="AZ186" s="32"/>
      <c r="BA186" s="11"/>
      <c r="BB186" s="10"/>
      <c r="BC186" s="32"/>
      <c r="BD186" s="11"/>
      <c r="BE186" s="10"/>
      <c r="BF186" s="32"/>
      <c r="BG186" s="11"/>
      <c r="BI186" s="76"/>
    </row>
    <row r="187" spans="1:61" ht="12" customHeight="1">
      <c r="A187">
        <f t="shared" si="4"/>
        <v>143</v>
      </c>
      <c r="B187" s="6"/>
      <c r="C187" s="10"/>
      <c r="D187" s="32"/>
      <c r="E187" s="11"/>
      <c r="F187" s="10"/>
      <c r="G187" s="32"/>
      <c r="H187" s="11"/>
      <c r="I187" s="10"/>
      <c r="J187" s="32"/>
      <c r="K187" s="11"/>
      <c r="L187" s="10"/>
      <c r="M187" s="32"/>
      <c r="N187" s="11"/>
      <c r="O187" s="10"/>
      <c r="P187" s="32"/>
      <c r="Q187" s="11"/>
      <c r="R187" s="10"/>
      <c r="S187" s="32"/>
      <c r="T187" s="11"/>
      <c r="U187" s="10"/>
      <c r="V187" s="32"/>
      <c r="W187" s="11"/>
      <c r="X187" s="10"/>
      <c r="Y187" s="32"/>
      <c r="Z187" s="11"/>
      <c r="AA187" s="10"/>
      <c r="AB187" s="32"/>
      <c r="AC187" s="11"/>
      <c r="AD187" s="10"/>
      <c r="AE187" s="32"/>
      <c r="AF187" s="11"/>
      <c r="AG187" s="10"/>
      <c r="AH187" s="32"/>
      <c r="AI187" s="11"/>
      <c r="AJ187" s="10"/>
      <c r="AK187" s="32"/>
      <c r="AL187" s="11"/>
      <c r="AM187" s="10"/>
      <c r="AN187" s="32"/>
      <c r="AO187" s="11"/>
      <c r="AP187" s="10"/>
      <c r="AQ187" s="32"/>
      <c r="AR187" s="11"/>
      <c r="AS187" s="10"/>
      <c r="AT187" s="32"/>
      <c r="AU187" s="11"/>
      <c r="AV187" s="10"/>
      <c r="AW187" s="32"/>
      <c r="AX187" s="11"/>
      <c r="AY187" s="10"/>
      <c r="AZ187" s="32"/>
      <c r="BA187" s="11"/>
      <c r="BB187" s="10"/>
      <c r="BC187" s="32"/>
      <c r="BD187" s="11"/>
      <c r="BE187" s="10"/>
      <c r="BF187" s="32"/>
      <c r="BG187" s="11"/>
      <c r="BI187" s="76"/>
    </row>
    <row r="188" spans="1:61" ht="12" customHeight="1">
      <c r="A188">
        <f t="shared" si="4"/>
        <v>144</v>
      </c>
      <c r="B188" s="6"/>
      <c r="C188" s="10"/>
      <c r="D188" s="32"/>
      <c r="E188" s="11"/>
      <c r="F188" s="10"/>
      <c r="G188" s="32"/>
      <c r="H188" s="11"/>
      <c r="I188" s="10"/>
      <c r="J188" s="32"/>
      <c r="K188" s="11"/>
      <c r="L188" s="10"/>
      <c r="M188" s="32"/>
      <c r="N188" s="11"/>
      <c r="O188" s="10"/>
      <c r="P188" s="32"/>
      <c r="Q188" s="11"/>
      <c r="R188" s="10"/>
      <c r="S188" s="32"/>
      <c r="T188" s="11"/>
      <c r="U188" s="10"/>
      <c r="V188" s="32"/>
      <c r="W188" s="11"/>
      <c r="X188" s="10"/>
      <c r="Y188" s="32"/>
      <c r="Z188" s="11"/>
      <c r="AA188" s="10"/>
      <c r="AB188" s="32"/>
      <c r="AC188" s="11"/>
      <c r="AD188" s="10"/>
      <c r="AE188" s="32"/>
      <c r="AF188" s="11"/>
      <c r="AG188" s="10"/>
      <c r="AH188" s="32"/>
      <c r="AI188" s="11"/>
      <c r="AJ188" s="10"/>
      <c r="AK188" s="32"/>
      <c r="AL188" s="11"/>
      <c r="AM188" s="10"/>
      <c r="AN188" s="32"/>
      <c r="AO188" s="11"/>
      <c r="AP188" s="10"/>
      <c r="AQ188" s="32"/>
      <c r="AR188" s="11"/>
      <c r="AS188" s="10"/>
      <c r="AT188" s="32"/>
      <c r="AU188" s="11"/>
      <c r="AV188" s="10"/>
      <c r="AW188" s="32"/>
      <c r="AX188" s="11"/>
      <c r="AY188" s="10"/>
      <c r="AZ188" s="32"/>
      <c r="BA188" s="11"/>
      <c r="BB188" s="10"/>
      <c r="BC188" s="32"/>
      <c r="BD188" s="11"/>
      <c r="BE188" s="10"/>
      <c r="BF188" s="32"/>
      <c r="BG188" s="11"/>
      <c r="BH188" s="28"/>
      <c r="BI188" s="41"/>
    </row>
    <row r="189" spans="1:61" ht="12" customHeight="1">
      <c r="A189">
        <f t="shared" si="4"/>
        <v>145</v>
      </c>
      <c r="B189" s="6"/>
      <c r="C189" s="10"/>
      <c r="D189" s="32"/>
      <c r="E189" s="11"/>
      <c r="F189" s="10"/>
      <c r="G189" s="32"/>
      <c r="H189" s="11"/>
      <c r="I189" s="10"/>
      <c r="J189" s="32"/>
      <c r="K189" s="11"/>
      <c r="L189" s="10"/>
      <c r="M189" s="32"/>
      <c r="N189" s="11"/>
      <c r="O189" s="10"/>
      <c r="P189" s="32"/>
      <c r="Q189" s="11"/>
      <c r="R189" s="10"/>
      <c r="S189" s="32"/>
      <c r="T189" s="11"/>
      <c r="U189" s="10"/>
      <c r="V189" s="32"/>
      <c r="W189" s="11"/>
      <c r="X189" s="10"/>
      <c r="Y189" s="32"/>
      <c r="Z189" s="11"/>
      <c r="AA189" s="10"/>
      <c r="AB189" s="32"/>
      <c r="AC189" s="11"/>
      <c r="AD189" s="10"/>
      <c r="AE189" s="32"/>
      <c r="AF189" s="11"/>
      <c r="AG189" s="10"/>
      <c r="AH189" s="32"/>
      <c r="AI189" s="11"/>
      <c r="AJ189" s="10"/>
      <c r="AK189" s="32"/>
      <c r="AL189" s="11"/>
      <c r="AM189" s="10"/>
      <c r="AN189" s="32"/>
      <c r="AO189" s="11"/>
      <c r="AP189" s="10"/>
      <c r="AQ189" s="32"/>
      <c r="AR189" s="11"/>
      <c r="AS189" s="10"/>
      <c r="AT189" s="32"/>
      <c r="AU189" s="11"/>
      <c r="AV189" s="10"/>
      <c r="AW189" s="32"/>
      <c r="AX189" s="11"/>
      <c r="AY189" s="10"/>
      <c r="AZ189" s="32"/>
      <c r="BA189" s="11"/>
      <c r="BB189" s="10"/>
      <c r="BC189" s="32"/>
      <c r="BD189" s="11"/>
      <c r="BE189" s="10"/>
      <c r="BF189" s="32"/>
      <c r="BG189" s="11"/>
      <c r="BH189" s="28"/>
      <c r="BI189" s="41"/>
    </row>
    <row r="190" spans="1:61" ht="12" customHeight="1">
      <c r="A190">
        <f t="shared" si="4"/>
        <v>146</v>
      </c>
      <c r="B190" s="6"/>
      <c r="C190" s="10"/>
      <c r="D190" s="32"/>
      <c r="E190" s="11"/>
      <c r="F190" s="10"/>
      <c r="G190" s="32"/>
      <c r="H190" s="11"/>
      <c r="I190" s="10"/>
      <c r="J190" s="32"/>
      <c r="K190" s="11"/>
      <c r="L190" s="10"/>
      <c r="M190" s="32"/>
      <c r="N190" s="11"/>
      <c r="O190" s="10"/>
      <c r="P190" s="32"/>
      <c r="Q190" s="11"/>
      <c r="R190" s="10"/>
      <c r="S190" s="32"/>
      <c r="T190" s="11"/>
      <c r="U190" s="10"/>
      <c r="V190" s="32"/>
      <c r="W190" s="11"/>
      <c r="X190" s="10"/>
      <c r="Y190" s="32"/>
      <c r="Z190" s="11"/>
      <c r="AA190" s="10"/>
      <c r="AB190" s="32"/>
      <c r="AC190" s="11"/>
      <c r="AD190" s="10"/>
      <c r="AE190" s="32"/>
      <c r="AF190" s="11"/>
      <c r="AG190" s="10"/>
      <c r="AH190" s="32"/>
      <c r="AI190" s="11"/>
      <c r="AJ190" s="10"/>
      <c r="AK190" s="32"/>
      <c r="AL190" s="11"/>
      <c r="AM190" s="10"/>
      <c r="AN190" s="32"/>
      <c r="AO190" s="11"/>
      <c r="AP190" s="10"/>
      <c r="AQ190" s="32"/>
      <c r="AR190" s="11"/>
      <c r="AS190" s="10"/>
      <c r="AT190" s="32"/>
      <c r="AU190" s="11"/>
      <c r="AV190" s="10"/>
      <c r="AW190" s="32"/>
      <c r="AX190" s="11"/>
      <c r="AY190" s="10"/>
      <c r="AZ190" s="32"/>
      <c r="BA190" s="11"/>
      <c r="BB190" s="10"/>
      <c r="BC190" s="32"/>
      <c r="BD190" s="11"/>
      <c r="BE190" s="10"/>
      <c r="BF190" s="32"/>
      <c r="BG190" s="11"/>
      <c r="BH190" s="28"/>
      <c r="BI190" s="41"/>
    </row>
    <row r="191" spans="1:61" ht="12" customHeight="1">
      <c r="A191">
        <f t="shared" si="4"/>
        <v>147</v>
      </c>
      <c r="B191" s="6"/>
      <c r="C191" s="10"/>
      <c r="D191" s="32"/>
      <c r="E191" s="11"/>
      <c r="F191" s="10"/>
      <c r="G191" s="32"/>
      <c r="H191" s="11"/>
      <c r="I191" s="10"/>
      <c r="J191" s="32"/>
      <c r="K191" s="11"/>
      <c r="L191" s="10"/>
      <c r="M191" s="32"/>
      <c r="N191" s="11"/>
      <c r="O191" s="10"/>
      <c r="P191" s="32"/>
      <c r="Q191" s="11"/>
      <c r="R191" s="10"/>
      <c r="S191" s="32"/>
      <c r="T191" s="11"/>
      <c r="U191" s="10"/>
      <c r="V191" s="32"/>
      <c r="W191" s="11"/>
      <c r="X191" s="10"/>
      <c r="Y191" s="32"/>
      <c r="Z191" s="11"/>
      <c r="AA191" s="10"/>
      <c r="AB191" s="32"/>
      <c r="AC191" s="11"/>
      <c r="AD191" s="10"/>
      <c r="AE191" s="32"/>
      <c r="AF191" s="11"/>
      <c r="AG191" s="10"/>
      <c r="AH191" s="32"/>
      <c r="AI191" s="11"/>
      <c r="AJ191" s="10"/>
      <c r="AK191" s="32"/>
      <c r="AL191" s="11"/>
      <c r="AM191" s="10"/>
      <c r="AN191" s="32"/>
      <c r="AO191" s="11"/>
      <c r="AP191" s="10"/>
      <c r="AQ191" s="32"/>
      <c r="AR191" s="11"/>
      <c r="AS191" s="10"/>
      <c r="AT191" s="32"/>
      <c r="AU191" s="11"/>
      <c r="AV191" s="10"/>
      <c r="AW191" s="32"/>
      <c r="AX191" s="11"/>
      <c r="AY191" s="10"/>
      <c r="AZ191" s="32"/>
      <c r="BA191" s="11"/>
      <c r="BB191" s="10"/>
      <c r="BC191" s="32"/>
      <c r="BD191" s="11"/>
      <c r="BE191" s="10"/>
      <c r="BF191" s="32"/>
      <c r="BG191" s="11"/>
      <c r="BH191" s="28"/>
      <c r="BI191" s="41"/>
    </row>
    <row r="192" spans="1:61" ht="12" customHeight="1">
      <c r="A192">
        <f t="shared" si="4"/>
        <v>148</v>
      </c>
      <c r="B192" s="6"/>
      <c r="C192" s="10"/>
      <c r="D192" s="32"/>
      <c r="E192" s="11"/>
      <c r="F192" s="10"/>
      <c r="G192" s="32"/>
      <c r="H192" s="11"/>
      <c r="I192" s="10"/>
      <c r="J192" s="32"/>
      <c r="K192" s="11"/>
      <c r="L192" s="10"/>
      <c r="M192" s="32"/>
      <c r="N192" s="11"/>
      <c r="O192" s="10"/>
      <c r="P192" s="32"/>
      <c r="Q192" s="11"/>
      <c r="R192" s="10"/>
      <c r="S192" s="32"/>
      <c r="T192" s="11"/>
      <c r="U192" s="10"/>
      <c r="V192" s="32"/>
      <c r="W192" s="11"/>
      <c r="X192" s="10"/>
      <c r="Y192" s="32"/>
      <c r="Z192" s="11"/>
      <c r="AA192" s="10"/>
      <c r="AB192" s="32"/>
      <c r="AC192" s="11"/>
      <c r="AD192" s="10"/>
      <c r="AE192" s="32"/>
      <c r="AF192" s="11"/>
      <c r="AG192" s="10"/>
      <c r="AH192" s="32"/>
      <c r="AI192" s="11"/>
      <c r="AJ192" s="10"/>
      <c r="AK192" s="32"/>
      <c r="AL192" s="11"/>
      <c r="AM192" s="10"/>
      <c r="AN192" s="32"/>
      <c r="AO192" s="11"/>
      <c r="AP192" s="10"/>
      <c r="AQ192" s="32"/>
      <c r="AR192" s="11"/>
      <c r="AS192" s="10"/>
      <c r="AT192" s="32"/>
      <c r="AU192" s="11"/>
      <c r="AV192" s="10"/>
      <c r="AW192" s="32"/>
      <c r="AX192" s="11"/>
      <c r="AY192" s="10"/>
      <c r="AZ192" s="32"/>
      <c r="BA192" s="11"/>
      <c r="BB192" s="10"/>
      <c r="BC192" s="32"/>
      <c r="BD192" s="11"/>
      <c r="BE192" s="10"/>
      <c r="BF192" s="32"/>
      <c r="BG192" s="11"/>
      <c r="BH192" s="28"/>
      <c r="BI192" s="41"/>
    </row>
    <row r="193" spans="1:61" ht="12" customHeight="1">
      <c r="A193">
        <f t="shared" si="4"/>
        <v>149</v>
      </c>
      <c r="B193" s="6"/>
      <c r="C193" s="10"/>
      <c r="D193" s="32"/>
      <c r="E193" s="11"/>
      <c r="F193" s="10"/>
      <c r="G193" s="32"/>
      <c r="H193" s="11"/>
      <c r="I193" s="10"/>
      <c r="J193" s="32"/>
      <c r="K193" s="11"/>
      <c r="L193" s="10"/>
      <c r="M193" s="32"/>
      <c r="N193" s="11"/>
      <c r="O193" s="10"/>
      <c r="P193" s="32"/>
      <c r="Q193" s="11"/>
      <c r="R193" s="10"/>
      <c r="S193" s="32"/>
      <c r="T193" s="11"/>
      <c r="U193" s="10"/>
      <c r="V193" s="32"/>
      <c r="W193" s="11"/>
      <c r="X193" s="10"/>
      <c r="Y193" s="32"/>
      <c r="Z193" s="11"/>
      <c r="AA193" s="10"/>
      <c r="AB193" s="32"/>
      <c r="AC193" s="11"/>
      <c r="AD193" s="10"/>
      <c r="AE193" s="32"/>
      <c r="AF193" s="11"/>
      <c r="AG193" s="10"/>
      <c r="AH193" s="32"/>
      <c r="AI193" s="11"/>
      <c r="AJ193" s="10"/>
      <c r="AK193" s="32"/>
      <c r="AL193" s="11"/>
      <c r="AM193" s="10"/>
      <c r="AN193" s="32"/>
      <c r="AO193" s="11"/>
      <c r="AP193" s="10"/>
      <c r="AQ193" s="32"/>
      <c r="AR193" s="11"/>
      <c r="AS193" s="10"/>
      <c r="AT193" s="32"/>
      <c r="AU193" s="11"/>
      <c r="AV193" s="10"/>
      <c r="AW193" s="32"/>
      <c r="AX193" s="11"/>
      <c r="AY193" s="10"/>
      <c r="AZ193" s="32"/>
      <c r="BA193" s="11"/>
      <c r="BB193" s="10"/>
      <c r="BC193" s="32"/>
      <c r="BD193" s="11"/>
      <c r="BE193" s="10"/>
      <c r="BF193" s="32"/>
      <c r="BG193" s="11"/>
      <c r="BH193" s="28"/>
      <c r="BI193" s="41"/>
    </row>
    <row r="194" spans="1:61" ht="12" customHeight="1">
      <c r="A194">
        <f t="shared" si="4"/>
        <v>150</v>
      </c>
      <c r="B194" s="6"/>
      <c r="C194" s="10"/>
      <c r="D194" s="32"/>
      <c r="E194" s="11"/>
      <c r="F194" s="10"/>
      <c r="G194" s="32"/>
      <c r="H194" s="11"/>
      <c r="I194" s="10"/>
      <c r="J194" s="32"/>
      <c r="K194" s="11"/>
      <c r="L194" s="10"/>
      <c r="M194" s="32"/>
      <c r="N194" s="11"/>
      <c r="O194" s="10"/>
      <c r="P194" s="32"/>
      <c r="Q194" s="11"/>
      <c r="R194" s="10"/>
      <c r="S194" s="32"/>
      <c r="T194" s="11"/>
      <c r="U194" s="10"/>
      <c r="V194" s="32"/>
      <c r="W194" s="11"/>
      <c r="X194" s="10"/>
      <c r="Y194" s="32"/>
      <c r="Z194" s="11"/>
      <c r="AA194" s="10"/>
      <c r="AB194" s="32"/>
      <c r="AC194" s="11"/>
      <c r="AD194" s="10"/>
      <c r="AE194" s="32"/>
      <c r="AF194" s="11"/>
      <c r="AG194" s="10"/>
      <c r="AH194" s="32"/>
      <c r="AI194" s="11"/>
      <c r="AJ194" s="10"/>
      <c r="AK194" s="32"/>
      <c r="AL194" s="11"/>
      <c r="AM194" s="10"/>
      <c r="AN194" s="32"/>
      <c r="AO194" s="11"/>
      <c r="AP194" s="10"/>
      <c r="AQ194" s="32"/>
      <c r="AR194" s="11"/>
      <c r="AS194" s="10"/>
      <c r="AT194" s="32"/>
      <c r="AU194" s="11"/>
      <c r="AV194" s="10"/>
      <c r="AW194" s="32"/>
      <c r="AX194" s="11"/>
      <c r="AY194" s="10"/>
      <c r="AZ194" s="32"/>
      <c r="BA194" s="11"/>
      <c r="BB194" s="10"/>
      <c r="BC194" s="32"/>
      <c r="BD194" s="11"/>
      <c r="BE194" s="10"/>
      <c r="BF194" s="32"/>
      <c r="BG194" s="11"/>
      <c r="BH194" s="28"/>
      <c r="BI194" s="41"/>
    </row>
    <row r="195" spans="1:61" ht="12" customHeight="1">
      <c r="A195">
        <f t="shared" si="4"/>
        <v>151</v>
      </c>
      <c r="B195" s="6"/>
      <c r="C195" s="10"/>
      <c r="D195" s="32"/>
      <c r="E195" s="11"/>
      <c r="F195" s="10"/>
      <c r="G195" s="32"/>
      <c r="H195" s="11"/>
      <c r="I195" s="10"/>
      <c r="J195" s="32"/>
      <c r="K195" s="11"/>
      <c r="L195" s="10"/>
      <c r="M195" s="32"/>
      <c r="N195" s="11"/>
      <c r="O195" s="10"/>
      <c r="P195" s="32"/>
      <c r="Q195" s="11"/>
      <c r="R195" s="10"/>
      <c r="S195" s="32"/>
      <c r="T195" s="11"/>
      <c r="U195" s="10"/>
      <c r="V195" s="32"/>
      <c r="W195" s="11"/>
      <c r="X195" s="10"/>
      <c r="Y195" s="32"/>
      <c r="Z195" s="11"/>
      <c r="AA195" s="10"/>
      <c r="AB195" s="32"/>
      <c r="AC195" s="11"/>
      <c r="AD195" s="10"/>
      <c r="AE195" s="32"/>
      <c r="AF195" s="11"/>
      <c r="AG195" s="10"/>
      <c r="AH195" s="32"/>
      <c r="AI195" s="11"/>
      <c r="AJ195" s="10"/>
      <c r="AK195" s="32"/>
      <c r="AL195" s="11"/>
      <c r="AM195" s="10"/>
      <c r="AN195" s="32"/>
      <c r="AO195" s="11"/>
      <c r="AP195" s="10"/>
      <c r="AQ195" s="32"/>
      <c r="AR195" s="11"/>
      <c r="AS195" s="10"/>
      <c r="AT195" s="32"/>
      <c r="AU195" s="11"/>
      <c r="AV195" s="10"/>
      <c r="AW195" s="32"/>
      <c r="AX195" s="11"/>
      <c r="AY195" s="10"/>
      <c r="AZ195" s="32"/>
      <c r="BA195" s="11"/>
      <c r="BB195" s="10"/>
      <c r="BC195" s="32"/>
      <c r="BD195" s="11"/>
      <c r="BE195" s="10"/>
      <c r="BF195" s="32"/>
      <c r="BG195" s="11"/>
      <c r="BH195" s="28"/>
      <c r="BI195" s="41"/>
    </row>
    <row r="196" spans="1:61" ht="12" customHeight="1">
      <c r="A196">
        <f t="shared" si="4"/>
        <v>152</v>
      </c>
      <c r="B196" s="6"/>
      <c r="C196" s="10"/>
      <c r="D196" s="32"/>
      <c r="E196" s="11"/>
      <c r="F196" s="10"/>
      <c r="G196" s="32"/>
      <c r="H196" s="11"/>
      <c r="I196" s="10"/>
      <c r="J196" s="32"/>
      <c r="K196" s="11"/>
      <c r="L196" s="10"/>
      <c r="M196" s="32"/>
      <c r="N196" s="11"/>
      <c r="O196" s="10"/>
      <c r="P196" s="32"/>
      <c r="Q196" s="11"/>
      <c r="R196" s="10"/>
      <c r="S196" s="32"/>
      <c r="T196" s="11"/>
      <c r="U196" s="10"/>
      <c r="V196" s="32"/>
      <c r="W196" s="11"/>
      <c r="X196" s="10"/>
      <c r="Y196" s="32"/>
      <c r="Z196" s="11"/>
      <c r="AA196" s="10"/>
      <c r="AB196" s="32"/>
      <c r="AC196" s="11"/>
      <c r="AD196" s="10"/>
      <c r="AE196" s="32"/>
      <c r="AF196" s="11"/>
      <c r="AG196" s="10"/>
      <c r="AH196" s="32"/>
      <c r="AI196" s="11"/>
      <c r="AJ196" s="10"/>
      <c r="AK196" s="32"/>
      <c r="AL196" s="11"/>
      <c r="AM196" s="10"/>
      <c r="AN196" s="32"/>
      <c r="AO196" s="11"/>
      <c r="AP196" s="10"/>
      <c r="AQ196" s="32"/>
      <c r="AR196" s="11"/>
      <c r="AS196" s="10"/>
      <c r="AT196" s="32"/>
      <c r="AU196" s="11"/>
      <c r="AV196" s="10"/>
      <c r="AW196" s="32"/>
      <c r="AX196" s="11"/>
      <c r="AY196" s="10"/>
      <c r="AZ196" s="32"/>
      <c r="BA196" s="11"/>
      <c r="BB196" s="10"/>
      <c r="BC196" s="32"/>
      <c r="BD196" s="11"/>
      <c r="BE196" s="10"/>
      <c r="BF196" s="32"/>
      <c r="BG196" s="11"/>
      <c r="BH196" s="28"/>
      <c r="BI196" s="41"/>
    </row>
    <row r="197" spans="1:61" ht="12" customHeight="1">
      <c r="A197">
        <f t="shared" si="4"/>
        <v>153</v>
      </c>
      <c r="B197" s="6"/>
      <c r="C197" s="10"/>
      <c r="D197" s="32"/>
      <c r="E197" s="11"/>
      <c r="F197" s="10"/>
      <c r="G197" s="32"/>
      <c r="H197" s="11"/>
      <c r="I197" s="10"/>
      <c r="J197" s="32"/>
      <c r="K197" s="11"/>
      <c r="L197" s="10"/>
      <c r="M197" s="32"/>
      <c r="N197" s="11"/>
      <c r="O197" s="10"/>
      <c r="P197" s="32"/>
      <c r="Q197" s="11"/>
      <c r="R197" s="10"/>
      <c r="S197" s="32"/>
      <c r="T197" s="11"/>
      <c r="U197" s="10"/>
      <c r="V197" s="32"/>
      <c r="W197" s="11"/>
      <c r="X197" s="10"/>
      <c r="Y197" s="32"/>
      <c r="Z197" s="11"/>
      <c r="AA197" s="10"/>
      <c r="AB197" s="32"/>
      <c r="AC197" s="11"/>
      <c r="AD197" s="10"/>
      <c r="AE197" s="32"/>
      <c r="AF197" s="11"/>
      <c r="AG197" s="10"/>
      <c r="AH197" s="32"/>
      <c r="AI197" s="11"/>
      <c r="AJ197" s="10"/>
      <c r="AK197" s="32"/>
      <c r="AL197" s="11"/>
      <c r="AM197" s="10"/>
      <c r="AN197" s="32"/>
      <c r="AO197" s="11"/>
      <c r="AP197" s="10"/>
      <c r="AQ197" s="32"/>
      <c r="AR197" s="11"/>
      <c r="AS197" s="10"/>
      <c r="AT197" s="32"/>
      <c r="AU197" s="11"/>
      <c r="AV197" s="10"/>
      <c r="AW197" s="32"/>
      <c r="AX197" s="11"/>
      <c r="AY197" s="10"/>
      <c r="AZ197" s="32"/>
      <c r="BA197" s="11"/>
      <c r="BB197" s="10"/>
      <c r="BC197" s="32"/>
      <c r="BD197" s="11"/>
      <c r="BE197" s="10"/>
      <c r="BF197" s="32"/>
      <c r="BG197" s="11"/>
      <c r="BH197" s="28"/>
      <c r="BI197" s="41"/>
    </row>
    <row r="198" spans="1:61" ht="12" customHeight="1">
      <c r="A198">
        <f t="shared" si="4"/>
        <v>154</v>
      </c>
      <c r="B198" s="6"/>
      <c r="C198" s="10"/>
      <c r="D198" s="32"/>
      <c r="E198" s="11"/>
      <c r="F198" s="10"/>
      <c r="G198" s="32"/>
      <c r="H198" s="11"/>
      <c r="I198" s="10"/>
      <c r="J198" s="32"/>
      <c r="K198" s="11"/>
      <c r="L198" s="10"/>
      <c r="M198" s="32"/>
      <c r="N198" s="11"/>
      <c r="O198" s="10"/>
      <c r="P198" s="32"/>
      <c r="Q198" s="11"/>
      <c r="R198" s="10"/>
      <c r="S198" s="32"/>
      <c r="T198" s="11"/>
      <c r="U198" s="10"/>
      <c r="V198" s="32"/>
      <c r="W198" s="11"/>
      <c r="X198" s="10"/>
      <c r="Y198" s="32"/>
      <c r="Z198" s="11"/>
      <c r="AA198" s="10"/>
      <c r="AB198" s="32"/>
      <c r="AC198" s="11"/>
      <c r="AD198" s="10"/>
      <c r="AE198" s="32"/>
      <c r="AF198" s="11"/>
      <c r="AG198" s="10"/>
      <c r="AH198" s="32"/>
      <c r="AI198" s="11"/>
      <c r="AJ198" s="10"/>
      <c r="AK198" s="32"/>
      <c r="AL198" s="11"/>
      <c r="AM198" s="10"/>
      <c r="AN198" s="32"/>
      <c r="AO198" s="11"/>
      <c r="AP198" s="10"/>
      <c r="AQ198" s="32"/>
      <c r="AR198" s="11"/>
      <c r="AS198" s="10"/>
      <c r="AT198" s="32"/>
      <c r="AU198" s="11"/>
      <c r="AV198" s="10"/>
      <c r="AW198" s="32"/>
      <c r="AX198" s="11"/>
      <c r="AY198" s="10"/>
      <c r="AZ198" s="32"/>
      <c r="BA198" s="11"/>
      <c r="BB198" s="10"/>
      <c r="BC198" s="32"/>
      <c r="BD198" s="11"/>
      <c r="BE198" s="10"/>
      <c r="BF198" s="32"/>
      <c r="BG198" s="11"/>
      <c r="BI198" s="41"/>
    </row>
    <row r="199" spans="1:61" ht="12" customHeight="1">
      <c r="A199">
        <f t="shared" si="4"/>
        <v>155</v>
      </c>
      <c r="B199" s="6"/>
      <c r="C199" s="10"/>
      <c r="D199" s="32"/>
      <c r="E199" s="11"/>
      <c r="F199" s="10"/>
      <c r="G199" s="32"/>
      <c r="H199" s="11"/>
      <c r="I199" s="10"/>
      <c r="J199" s="32"/>
      <c r="K199" s="11"/>
      <c r="L199" s="10"/>
      <c r="M199" s="32"/>
      <c r="N199" s="11"/>
      <c r="O199" s="10"/>
      <c r="P199" s="32"/>
      <c r="Q199" s="11"/>
      <c r="R199" s="10"/>
      <c r="S199" s="32"/>
      <c r="T199" s="11"/>
      <c r="U199" s="10"/>
      <c r="V199" s="32"/>
      <c r="W199" s="11"/>
      <c r="X199" s="10"/>
      <c r="Y199" s="32"/>
      <c r="Z199" s="11"/>
      <c r="AA199" s="10"/>
      <c r="AB199" s="32"/>
      <c r="AC199" s="11"/>
      <c r="AD199" s="10"/>
      <c r="AE199" s="32"/>
      <c r="AF199" s="11"/>
      <c r="AG199" s="10"/>
      <c r="AH199" s="32"/>
      <c r="AI199" s="11"/>
      <c r="AJ199" s="10"/>
      <c r="AK199" s="32"/>
      <c r="AL199" s="11"/>
      <c r="AM199" s="10"/>
      <c r="AN199" s="32"/>
      <c r="AO199" s="11"/>
      <c r="AP199" s="10"/>
      <c r="AQ199" s="32"/>
      <c r="AR199" s="11"/>
      <c r="AS199" s="10"/>
      <c r="AT199" s="32"/>
      <c r="AU199" s="11"/>
      <c r="AV199" s="10"/>
      <c r="AW199" s="32"/>
      <c r="AX199" s="11"/>
      <c r="AY199" s="10"/>
      <c r="AZ199" s="32"/>
      <c r="BA199" s="11"/>
      <c r="BB199" s="10"/>
      <c r="BC199" s="32"/>
      <c r="BD199" s="11"/>
      <c r="BE199" s="10"/>
      <c r="BF199" s="32"/>
      <c r="BG199" s="11"/>
      <c r="BI199" s="41"/>
    </row>
    <row r="200" spans="1:61" ht="12" customHeight="1">
      <c r="A200">
        <f t="shared" si="4"/>
        <v>156</v>
      </c>
      <c r="B200" s="6"/>
      <c r="C200" s="10"/>
      <c r="D200" s="32"/>
      <c r="E200" s="11"/>
      <c r="F200" s="10"/>
      <c r="G200" s="32"/>
      <c r="H200" s="11"/>
      <c r="I200" s="10"/>
      <c r="J200" s="32"/>
      <c r="K200" s="11"/>
      <c r="L200" s="10"/>
      <c r="M200" s="32"/>
      <c r="N200" s="11"/>
      <c r="O200" s="10"/>
      <c r="P200" s="32"/>
      <c r="Q200" s="11"/>
      <c r="R200" s="10"/>
      <c r="S200" s="32"/>
      <c r="T200" s="11"/>
      <c r="U200" s="10"/>
      <c r="V200" s="32"/>
      <c r="W200" s="11"/>
      <c r="X200" s="10"/>
      <c r="Y200" s="32"/>
      <c r="Z200" s="11"/>
      <c r="AA200" s="10"/>
      <c r="AB200" s="32"/>
      <c r="AC200" s="11"/>
      <c r="AD200" s="10"/>
      <c r="AE200" s="32"/>
      <c r="AF200" s="11"/>
      <c r="AG200" s="10"/>
      <c r="AH200" s="32"/>
      <c r="AI200" s="11"/>
      <c r="AJ200" s="10"/>
      <c r="AK200" s="32"/>
      <c r="AL200" s="11"/>
      <c r="AM200" s="10"/>
      <c r="AN200" s="32"/>
      <c r="AO200" s="11"/>
      <c r="AP200" s="10"/>
      <c r="AQ200" s="32"/>
      <c r="AR200" s="11"/>
      <c r="AS200" s="10"/>
      <c r="AT200" s="32"/>
      <c r="AU200" s="11"/>
      <c r="AV200" s="10"/>
      <c r="AW200" s="32"/>
      <c r="AX200" s="11"/>
      <c r="AY200" s="10"/>
      <c r="AZ200" s="32"/>
      <c r="BA200" s="11"/>
      <c r="BB200" s="10"/>
      <c r="BC200" s="32"/>
      <c r="BD200" s="11"/>
      <c r="BE200" s="10"/>
      <c r="BF200" s="32"/>
      <c r="BG200" s="11"/>
      <c r="BI200" s="41"/>
    </row>
    <row r="201" spans="1:61" ht="12" customHeight="1">
      <c r="A201">
        <f t="shared" si="4"/>
        <v>157</v>
      </c>
      <c r="B201" s="6"/>
      <c r="C201" s="12"/>
      <c r="D201" s="36"/>
      <c r="E201" s="13"/>
      <c r="F201" s="12"/>
      <c r="G201" s="36"/>
      <c r="H201" s="13"/>
      <c r="I201" s="12"/>
      <c r="J201" s="36"/>
      <c r="K201" s="13"/>
      <c r="L201" s="12"/>
      <c r="M201" s="36"/>
      <c r="N201" s="13"/>
      <c r="O201" s="12"/>
      <c r="P201" s="36"/>
      <c r="Q201" s="13"/>
      <c r="R201" s="12"/>
      <c r="S201" s="36"/>
      <c r="T201" s="13"/>
      <c r="U201" s="12"/>
      <c r="V201" s="36"/>
      <c r="W201" s="13"/>
      <c r="X201" s="12"/>
      <c r="Y201" s="36"/>
      <c r="Z201" s="13"/>
      <c r="AA201" s="12"/>
      <c r="AB201" s="36"/>
      <c r="AC201" s="13"/>
      <c r="AD201" s="12"/>
      <c r="AE201" s="36"/>
      <c r="AF201" s="13"/>
      <c r="AG201" s="12"/>
      <c r="AH201" s="36"/>
      <c r="AI201" s="13"/>
      <c r="AJ201" s="12"/>
      <c r="AK201" s="36"/>
      <c r="AL201" s="13"/>
      <c r="AM201" s="12"/>
      <c r="AN201" s="36"/>
      <c r="AO201" s="13"/>
      <c r="AP201" s="12"/>
      <c r="AQ201" s="36"/>
      <c r="AR201" s="13"/>
      <c r="AS201" s="12"/>
      <c r="AT201" s="36"/>
      <c r="AU201" s="13"/>
      <c r="AV201" s="12"/>
      <c r="AW201" s="36"/>
      <c r="AX201" s="13"/>
      <c r="AY201" s="12"/>
      <c r="AZ201" s="36"/>
      <c r="BA201" s="13"/>
      <c r="BB201" s="12"/>
      <c r="BC201" s="36"/>
      <c r="BD201" s="13"/>
      <c r="BE201" s="12"/>
      <c r="BF201" s="36"/>
      <c r="BG201" s="13"/>
      <c r="BI201" s="41"/>
    </row>
    <row r="202" spans="1:61" ht="12" customHeight="1">
      <c r="A202">
        <f t="shared" si="4"/>
        <v>158</v>
      </c>
      <c r="B202" s="6"/>
      <c r="C202" s="10"/>
      <c r="D202" s="32"/>
      <c r="E202" s="11"/>
      <c r="F202" s="10"/>
      <c r="G202" s="32"/>
      <c r="H202" s="11"/>
      <c r="I202" s="10"/>
      <c r="J202" s="32"/>
      <c r="K202" s="11"/>
      <c r="L202" s="10"/>
      <c r="M202" s="32"/>
      <c r="N202" s="11"/>
      <c r="O202" s="10"/>
      <c r="P202" s="32"/>
      <c r="Q202" s="11"/>
      <c r="R202" s="10"/>
      <c r="S202" s="32"/>
      <c r="T202" s="11"/>
      <c r="U202" s="10"/>
      <c r="V202" s="32"/>
      <c r="W202" s="11"/>
      <c r="X202" s="10"/>
      <c r="Y202" s="32"/>
      <c r="Z202" s="11"/>
      <c r="AA202" s="10"/>
      <c r="AB202" s="32"/>
      <c r="AC202" s="11"/>
      <c r="AD202" s="10"/>
      <c r="AE202" s="32"/>
      <c r="AF202" s="11"/>
      <c r="AG202" s="10"/>
      <c r="AH202" s="32"/>
      <c r="AI202" s="11"/>
      <c r="AJ202" s="10"/>
      <c r="AK202" s="32"/>
      <c r="AL202" s="11"/>
      <c r="AM202" s="10"/>
      <c r="AN202" s="32"/>
      <c r="AO202" s="11"/>
      <c r="AP202" s="10"/>
      <c r="AQ202" s="32"/>
      <c r="AR202" s="11"/>
      <c r="AS202" s="10"/>
      <c r="AT202" s="32"/>
      <c r="AU202" s="11"/>
      <c r="AV202" s="10"/>
      <c r="AW202" s="32"/>
      <c r="AX202" s="11"/>
      <c r="AY202" s="10"/>
      <c r="AZ202" s="32"/>
      <c r="BA202" s="11"/>
      <c r="BB202" s="10"/>
      <c r="BC202" s="32"/>
      <c r="BD202" s="11"/>
      <c r="BE202" s="10"/>
      <c r="BF202" s="32"/>
      <c r="BG202" s="11"/>
      <c r="BI202" s="41"/>
    </row>
    <row r="203" spans="1:61" ht="12" customHeight="1">
      <c r="A203">
        <f t="shared" si="4"/>
        <v>159</v>
      </c>
      <c r="B203" s="6"/>
      <c r="C203" s="10"/>
      <c r="D203" s="32"/>
      <c r="E203" s="11"/>
      <c r="F203" s="10"/>
      <c r="G203" s="32"/>
      <c r="H203" s="11"/>
      <c r="I203" s="10"/>
      <c r="J203" s="32"/>
      <c r="K203" s="11"/>
      <c r="L203" s="10"/>
      <c r="M203" s="32"/>
      <c r="N203" s="11"/>
      <c r="O203" s="10"/>
      <c r="P203" s="32"/>
      <c r="Q203" s="11"/>
      <c r="R203" s="10"/>
      <c r="S203" s="32"/>
      <c r="T203" s="11"/>
      <c r="U203" s="10"/>
      <c r="V203" s="32"/>
      <c r="W203" s="11"/>
      <c r="X203" s="10"/>
      <c r="Y203" s="32"/>
      <c r="Z203" s="11"/>
      <c r="AA203" s="10"/>
      <c r="AB203" s="32"/>
      <c r="AC203" s="11"/>
      <c r="AD203" s="10"/>
      <c r="AE203" s="32"/>
      <c r="AF203" s="11"/>
      <c r="AG203" s="10"/>
      <c r="AH203" s="32"/>
      <c r="AI203" s="11"/>
      <c r="AJ203" s="10"/>
      <c r="AK203" s="32"/>
      <c r="AL203" s="11"/>
      <c r="AM203" s="10"/>
      <c r="AN203" s="32"/>
      <c r="AO203" s="11"/>
      <c r="AP203" s="10"/>
      <c r="AQ203" s="32"/>
      <c r="AR203" s="11"/>
      <c r="AS203" s="10"/>
      <c r="AT203" s="32"/>
      <c r="AU203" s="11"/>
      <c r="AV203" s="10"/>
      <c r="AW203" s="32"/>
      <c r="AX203" s="11"/>
      <c r="AY203" s="10"/>
      <c r="AZ203" s="32"/>
      <c r="BA203" s="11"/>
      <c r="BB203" s="10"/>
      <c r="BC203" s="32"/>
      <c r="BD203" s="11"/>
      <c r="BE203" s="10"/>
      <c r="BF203" s="32"/>
      <c r="BG203" s="11"/>
      <c r="BI203" s="41"/>
    </row>
    <row r="204" spans="1:61" ht="12" customHeight="1">
      <c r="A204">
        <f t="shared" si="4"/>
        <v>160</v>
      </c>
      <c r="B204" s="6"/>
      <c r="C204" s="10"/>
      <c r="D204" s="32"/>
      <c r="E204" s="11"/>
      <c r="F204" s="10"/>
      <c r="G204" s="32"/>
      <c r="H204" s="11"/>
      <c r="I204" s="10"/>
      <c r="J204" s="32"/>
      <c r="K204" s="11"/>
      <c r="L204" s="10"/>
      <c r="M204" s="32"/>
      <c r="N204" s="11"/>
      <c r="O204" s="10"/>
      <c r="P204" s="32"/>
      <c r="Q204" s="11"/>
      <c r="R204" s="10"/>
      <c r="S204" s="32"/>
      <c r="T204" s="11"/>
      <c r="U204" s="10"/>
      <c r="V204" s="32"/>
      <c r="W204" s="11"/>
      <c r="X204" s="10"/>
      <c r="Y204" s="32"/>
      <c r="Z204" s="11"/>
      <c r="AA204" s="10"/>
      <c r="AB204" s="32"/>
      <c r="AC204" s="11"/>
      <c r="AD204" s="10"/>
      <c r="AE204" s="32"/>
      <c r="AF204" s="11"/>
      <c r="AG204" s="10"/>
      <c r="AH204" s="32"/>
      <c r="AI204" s="11"/>
      <c r="AJ204" s="10"/>
      <c r="AK204" s="32"/>
      <c r="AL204" s="11"/>
      <c r="AM204" s="10"/>
      <c r="AN204" s="32"/>
      <c r="AO204" s="11"/>
      <c r="AP204" s="10"/>
      <c r="AQ204" s="32"/>
      <c r="AR204" s="11"/>
      <c r="AS204" s="10"/>
      <c r="AT204" s="32"/>
      <c r="AU204" s="11"/>
      <c r="AV204" s="10"/>
      <c r="AW204" s="32"/>
      <c r="AX204" s="11"/>
      <c r="AY204" s="10"/>
      <c r="AZ204" s="32"/>
      <c r="BA204" s="11"/>
      <c r="BB204" s="10"/>
      <c r="BC204" s="32"/>
      <c r="BD204" s="11"/>
      <c r="BE204" s="10"/>
      <c r="BF204" s="32"/>
      <c r="BG204" s="11"/>
      <c r="BI204" s="41"/>
    </row>
    <row r="205" spans="1:61" ht="12" customHeight="1">
      <c r="A205">
        <f t="shared" si="4"/>
        <v>161</v>
      </c>
      <c r="B205" s="6"/>
      <c r="C205" s="10"/>
      <c r="D205" s="32"/>
      <c r="E205" s="11"/>
      <c r="F205" s="10"/>
      <c r="G205" s="32"/>
      <c r="H205" s="11"/>
      <c r="I205" s="10"/>
      <c r="J205" s="32"/>
      <c r="K205" s="11"/>
      <c r="L205" s="10"/>
      <c r="M205" s="32"/>
      <c r="N205" s="11"/>
      <c r="O205" s="10"/>
      <c r="P205" s="32"/>
      <c r="Q205" s="11"/>
      <c r="R205" s="10"/>
      <c r="S205" s="32"/>
      <c r="T205" s="11"/>
      <c r="U205" s="10"/>
      <c r="V205" s="32"/>
      <c r="W205" s="11"/>
      <c r="X205" s="10"/>
      <c r="Y205" s="32"/>
      <c r="Z205" s="11"/>
      <c r="AA205" s="10"/>
      <c r="AB205" s="32"/>
      <c r="AC205" s="11"/>
      <c r="AD205" s="10"/>
      <c r="AE205" s="32"/>
      <c r="AF205" s="11"/>
      <c r="AG205" s="10"/>
      <c r="AH205" s="32"/>
      <c r="AI205" s="11"/>
      <c r="AJ205" s="10"/>
      <c r="AK205" s="32"/>
      <c r="AL205" s="11"/>
      <c r="AM205" s="10"/>
      <c r="AN205" s="32"/>
      <c r="AO205" s="11"/>
      <c r="AP205" s="10"/>
      <c r="AQ205" s="32"/>
      <c r="AR205" s="11"/>
      <c r="AS205" s="10"/>
      <c r="AT205" s="32"/>
      <c r="AU205" s="11"/>
      <c r="AV205" s="10"/>
      <c r="AW205" s="32"/>
      <c r="AX205" s="11"/>
      <c r="AY205" s="10"/>
      <c r="AZ205" s="32"/>
      <c r="BA205" s="11"/>
      <c r="BB205" s="10"/>
      <c r="BC205" s="32"/>
      <c r="BD205" s="11"/>
      <c r="BE205" s="10"/>
      <c r="BF205" s="32"/>
      <c r="BG205" s="11"/>
      <c r="BI205" s="41"/>
    </row>
    <row r="206" spans="1:61" ht="12" customHeight="1">
      <c r="A206">
        <f t="shared" si="4"/>
        <v>162</v>
      </c>
      <c r="B206" s="6"/>
      <c r="C206" s="10"/>
      <c r="D206" s="32"/>
      <c r="E206" s="11"/>
      <c r="F206" s="10"/>
      <c r="G206" s="32"/>
      <c r="H206" s="11"/>
      <c r="I206" s="10"/>
      <c r="J206" s="32"/>
      <c r="K206" s="11"/>
      <c r="L206" s="10"/>
      <c r="M206" s="32"/>
      <c r="N206" s="11"/>
      <c r="O206" s="10"/>
      <c r="P206" s="32"/>
      <c r="Q206" s="11"/>
      <c r="R206" s="10"/>
      <c r="S206" s="32"/>
      <c r="T206" s="11"/>
      <c r="U206" s="10"/>
      <c r="V206" s="32"/>
      <c r="W206" s="11"/>
      <c r="X206" s="10"/>
      <c r="Y206" s="32"/>
      <c r="Z206" s="11"/>
      <c r="AA206" s="10"/>
      <c r="AB206" s="32"/>
      <c r="AC206" s="11"/>
      <c r="AD206" s="10"/>
      <c r="AE206" s="32"/>
      <c r="AF206" s="11"/>
      <c r="AG206" s="10"/>
      <c r="AH206" s="32"/>
      <c r="AI206" s="11"/>
      <c r="AJ206" s="10"/>
      <c r="AK206" s="32"/>
      <c r="AL206" s="11"/>
      <c r="AM206" s="10"/>
      <c r="AN206" s="32"/>
      <c r="AO206" s="11"/>
      <c r="AP206" s="10"/>
      <c r="AQ206" s="32"/>
      <c r="AR206" s="11"/>
      <c r="AS206" s="10"/>
      <c r="AT206" s="32"/>
      <c r="AU206" s="11"/>
      <c r="AV206" s="10"/>
      <c r="AW206" s="32"/>
      <c r="AX206" s="11"/>
      <c r="AY206" s="10"/>
      <c r="AZ206" s="32"/>
      <c r="BA206" s="11"/>
      <c r="BB206" s="10"/>
      <c r="BC206" s="32"/>
      <c r="BD206" s="11"/>
      <c r="BE206" s="10"/>
      <c r="BF206" s="32"/>
      <c r="BG206" s="11"/>
      <c r="BI206" s="41"/>
    </row>
    <row r="207" spans="1:61" ht="12" customHeight="1">
      <c r="A207">
        <f t="shared" si="4"/>
        <v>163</v>
      </c>
      <c r="B207" s="6"/>
      <c r="C207" s="10"/>
      <c r="D207" s="32"/>
      <c r="E207" s="11"/>
      <c r="F207" s="10"/>
      <c r="G207" s="32"/>
      <c r="H207" s="11"/>
      <c r="I207" s="10"/>
      <c r="J207" s="32"/>
      <c r="K207" s="11"/>
      <c r="L207" s="10"/>
      <c r="M207" s="32"/>
      <c r="N207" s="11"/>
      <c r="O207" s="10"/>
      <c r="P207" s="32"/>
      <c r="Q207" s="11"/>
      <c r="R207" s="10"/>
      <c r="S207" s="32"/>
      <c r="T207" s="11"/>
      <c r="U207" s="10"/>
      <c r="V207" s="32"/>
      <c r="W207" s="11"/>
      <c r="X207" s="10"/>
      <c r="Y207" s="32"/>
      <c r="Z207" s="11"/>
      <c r="AA207" s="10"/>
      <c r="AB207" s="32"/>
      <c r="AC207" s="11"/>
      <c r="AD207" s="10"/>
      <c r="AE207" s="32"/>
      <c r="AF207" s="11"/>
      <c r="AG207" s="10"/>
      <c r="AH207" s="32"/>
      <c r="AI207" s="11"/>
      <c r="AJ207" s="10"/>
      <c r="AK207" s="32"/>
      <c r="AL207" s="11"/>
      <c r="AM207" s="10"/>
      <c r="AN207" s="32"/>
      <c r="AO207" s="11"/>
      <c r="AP207" s="10"/>
      <c r="AQ207" s="32"/>
      <c r="AR207" s="11"/>
      <c r="AS207" s="10"/>
      <c r="AT207" s="32"/>
      <c r="AU207" s="11"/>
      <c r="AV207" s="10"/>
      <c r="AW207" s="32"/>
      <c r="AX207" s="11"/>
      <c r="AY207" s="10"/>
      <c r="AZ207" s="32"/>
      <c r="BA207" s="11"/>
      <c r="BB207" s="10"/>
      <c r="BC207" s="32"/>
      <c r="BD207" s="11"/>
      <c r="BE207" s="10"/>
      <c r="BF207" s="32"/>
      <c r="BG207" s="11"/>
      <c r="BI207" s="41"/>
    </row>
    <row r="208" spans="1:61" ht="12" customHeight="1">
      <c r="A208">
        <f t="shared" si="4"/>
        <v>164</v>
      </c>
      <c r="B208" s="6"/>
      <c r="C208" s="10"/>
      <c r="D208" s="32"/>
      <c r="E208" s="11"/>
      <c r="F208" s="10"/>
      <c r="G208" s="32"/>
      <c r="H208" s="11"/>
      <c r="I208" s="10"/>
      <c r="J208" s="32"/>
      <c r="K208" s="11"/>
      <c r="L208" s="10"/>
      <c r="M208" s="32"/>
      <c r="N208" s="11"/>
      <c r="O208" s="10"/>
      <c r="P208" s="32"/>
      <c r="Q208" s="11"/>
      <c r="R208" s="10"/>
      <c r="S208" s="32"/>
      <c r="T208" s="11"/>
      <c r="U208" s="10"/>
      <c r="V208" s="32"/>
      <c r="W208" s="11"/>
      <c r="X208" s="10"/>
      <c r="Y208" s="32"/>
      <c r="Z208" s="11"/>
      <c r="AA208" s="10"/>
      <c r="AB208" s="32"/>
      <c r="AC208" s="11"/>
      <c r="AD208" s="10"/>
      <c r="AE208" s="32"/>
      <c r="AF208" s="11"/>
      <c r="AG208" s="10"/>
      <c r="AH208" s="32"/>
      <c r="AI208" s="11"/>
      <c r="AJ208" s="10"/>
      <c r="AK208" s="32"/>
      <c r="AL208" s="11"/>
      <c r="AM208" s="10"/>
      <c r="AN208" s="32"/>
      <c r="AO208" s="11"/>
      <c r="AP208" s="10"/>
      <c r="AQ208" s="32"/>
      <c r="AR208" s="11"/>
      <c r="AS208" s="10"/>
      <c r="AT208" s="32"/>
      <c r="AU208" s="11"/>
      <c r="AV208" s="10"/>
      <c r="AW208" s="32"/>
      <c r="AX208" s="11"/>
      <c r="AY208" s="10"/>
      <c r="AZ208" s="32"/>
      <c r="BA208" s="11"/>
      <c r="BB208" s="10"/>
      <c r="BC208" s="32"/>
      <c r="BD208" s="11"/>
      <c r="BE208" s="10"/>
      <c r="BF208" s="32"/>
      <c r="BG208" s="11"/>
      <c r="BI208" s="41"/>
    </row>
    <row r="209" spans="1:61" ht="12" customHeight="1">
      <c r="A209">
        <f t="shared" si="4"/>
        <v>165</v>
      </c>
      <c r="B209" s="6"/>
      <c r="C209" s="10"/>
      <c r="D209" s="32"/>
      <c r="E209" s="11"/>
      <c r="F209" s="10"/>
      <c r="G209" s="32"/>
      <c r="H209" s="11"/>
      <c r="I209" s="10"/>
      <c r="J209" s="32"/>
      <c r="K209" s="11"/>
      <c r="L209" s="10"/>
      <c r="M209" s="32"/>
      <c r="N209" s="11"/>
      <c r="O209" s="10"/>
      <c r="P209" s="32"/>
      <c r="Q209" s="11"/>
      <c r="R209" s="10"/>
      <c r="S209" s="32"/>
      <c r="T209" s="11"/>
      <c r="U209" s="10"/>
      <c r="V209" s="32"/>
      <c r="W209" s="11"/>
      <c r="X209" s="10"/>
      <c r="Y209" s="32"/>
      <c r="Z209" s="11"/>
      <c r="AA209" s="10"/>
      <c r="AB209" s="32"/>
      <c r="AC209" s="11"/>
      <c r="AD209" s="10"/>
      <c r="AE209" s="32"/>
      <c r="AF209" s="11"/>
      <c r="AG209" s="10"/>
      <c r="AH209" s="32"/>
      <c r="AI209" s="11"/>
      <c r="AJ209" s="10"/>
      <c r="AK209" s="32"/>
      <c r="AL209" s="11"/>
      <c r="AM209" s="10"/>
      <c r="AN209" s="32"/>
      <c r="AO209" s="11"/>
      <c r="AP209" s="10"/>
      <c r="AQ209" s="32"/>
      <c r="AR209" s="11"/>
      <c r="AS209" s="10"/>
      <c r="AT209" s="32"/>
      <c r="AU209" s="11"/>
      <c r="AV209" s="10"/>
      <c r="AW209" s="32"/>
      <c r="AX209" s="11"/>
      <c r="AY209" s="10"/>
      <c r="AZ209" s="32"/>
      <c r="BA209" s="11"/>
      <c r="BB209" s="10"/>
      <c r="BC209" s="32"/>
      <c r="BD209" s="11"/>
      <c r="BE209" s="10"/>
      <c r="BF209" s="32"/>
      <c r="BG209" s="11"/>
      <c r="BI209" s="41"/>
    </row>
    <row r="210" spans="1:61" ht="12" customHeight="1">
      <c r="A210">
        <f t="shared" si="4"/>
        <v>166</v>
      </c>
      <c r="B210" s="6"/>
      <c r="C210" s="10"/>
      <c r="D210" s="32"/>
      <c r="E210" s="11"/>
      <c r="F210" s="10"/>
      <c r="G210" s="32"/>
      <c r="H210" s="11"/>
      <c r="I210" s="10"/>
      <c r="J210" s="32"/>
      <c r="K210" s="11"/>
      <c r="L210" s="10"/>
      <c r="M210" s="32"/>
      <c r="N210" s="11"/>
      <c r="O210" s="10"/>
      <c r="P210" s="32"/>
      <c r="Q210" s="11"/>
      <c r="R210" s="10"/>
      <c r="S210" s="32"/>
      <c r="T210" s="11"/>
      <c r="U210" s="10"/>
      <c r="V210" s="32"/>
      <c r="W210" s="11"/>
      <c r="X210" s="10"/>
      <c r="Y210" s="32"/>
      <c r="Z210" s="11"/>
      <c r="AA210" s="10"/>
      <c r="AB210" s="32"/>
      <c r="AC210" s="11"/>
      <c r="AD210" s="10"/>
      <c r="AE210" s="32"/>
      <c r="AF210" s="11"/>
      <c r="AG210" s="10"/>
      <c r="AH210" s="32"/>
      <c r="AI210" s="11"/>
      <c r="AJ210" s="10"/>
      <c r="AK210" s="32"/>
      <c r="AL210" s="11"/>
      <c r="AM210" s="10"/>
      <c r="AN210" s="32"/>
      <c r="AO210" s="11"/>
      <c r="AP210" s="10"/>
      <c r="AQ210" s="32"/>
      <c r="AR210" s="11"/>
      <c r="AS210" s="10"/>
      <c r="AT210" s="32"/>
      <c r="AU210" s="11"/>
      <c r="AV210" s="10"/>
      <c r="AW210" s="32"/>
      <c r="AX210" s="11"/>
      <c r="AY210" s="10"/>
      <c r="AZ210" s="32"/>
      <c r="BA210" s="11"/>
      <c r="BB210" s="10"/>
      <c r="BC210" s="32"/>
      <c r="BD210" s="11"/>
      <c r="BE210" s="10"/>
      <c r="BF210" s="32"/>
      <c r="BG210" s="11"/>
      <c r="BI210" s="41"/>
    </row>
    <row r="211" spans="1:61" ht="12" customHeight="1">
      <c r="A211">
        <f t="shared" si="4"/>
        <v>167</v>
      </c>
      <c r="B211" s="6"/>
      <c r="C211" s="10"/>
      <c r="D211" s="32"/>
      <c r="E211" s="11"/>
      <c r="F211" s="10"/>
      <c r="G211" s="32"/>
      <c r="H211" s="11"/>
      <c r="I211" s="10"/>
      <c r="J211" s="32"/>
      <c r="K211" s="11"/>
      <c r="L211" s="10"/>
      <c r="M211" s="32"/>
      <c r="N211" s="11"/>
      <c r="O211" s="10"/>
      <c r="P211" s="32"/>
      <c r="Q211" s="11"/>
      <c r="R211" s="10"/>
      <c r="S211" s="32"/>
      <c r="T211" s="11"/>
      <c r="U211" s="10"/>
      <c r="V211" s="32"/>
      <c r="W211" s="11"/>
      <c r="X211" s="10"/>
      <c r="Y211" s="32"/>
      <c r="Z211" s="11"/>
      <c r="AA211" s="10"/>
      <c r="AB211" s="32"/>
      <c r="AC211" s="11"/>
      <c r="AD211" s="10"/>
      <c r="AE211" s="32"/>
      <c r="AF211" s="11"/>
      <c r="AG211" s="10"/>
      <c r="AH211" s="32"/>
      <c r="AI211" s="11"/>
      <c r="AJ211" s="10"/>
      <c r="AK211" s="32"/>
      <c r="AL211" s="11"/>
      <c r="AM211" s="10"/>
      <c r="AN211" s="32"/>
      <c r="AO211" s="11"/>
      <c r="AP211" s="10"/>
      <c r="AQ211" s="32"/>
      <c r="AR211" s="11"/>
      <c r="AS211" s="10"/>
      <c r="AT211" s="32"/>
      <c r="AU211" s="11"/>
      <c r="AV211" s="10"/>
      <c r="AW211" s="32"/>
      <c r="AX211" s="11"/>
      <c r="AY211" s="10"/>
      <c r="AZ211" s="32"/>
      <c r="BA211" s="11"/>
      <c r="BB211" s="10"/>
      <c r="BC211" s="32"/>
      <c r="BD211" s="11"/>
      <c r="BE211" s="10"/>
      <c r="BF211" s="32"/>
      <c r="BG211" s="11"/>
      <c r="BI211" s="41"/>
    </row>
    <row r="212" spans="1:61" ht="12" customHeight="1">
      <c r="A212">
        <f t="shared" si="4"/>
        <v>168</v>
      </c>
      <c r="B212" s="6"/>
      <c r="C212" s="10"/>
      <c r="D212" s="32"/>
      <c r="E212" s="11"/>
      <c r="F212" s="10"/>
      <c r="G212" s="32"/>
      <c r="H212" s="11"/>
      <c r="I212" s="10"/>
      <c r="J212" s="32"/>
      <c r="K212" s="11"/>
      <c r="L212" s="10"/>
      <c r="M212" s="32"/>
      <c r="N212" s="11"/>
      <c r="O212" s="10"/>
      <c r="P212" s="32"/>
      <c r="Q212" s="11"/>
      <c r="R212" s="10"/>
      <c r="S212" s="32"/>
      <c r="T212" s="11"/>
      <c r="U212" s="10"/>
      <c r="V212" s="32"/>
      <c r="W212" s="11"/>
      <c r="X212" s="10"/>
      <c r="Y212" s="32"/>
      <c r="Z212" s="11"/>
      <c r="AA212" s="10"/>
      <c r="AB212" s="32"/>
      <c r="AC212" s="11"/>
      <c r="AD212" s="10"/>
      <c r="AE212" s="32"/>
      <c r="AF212" s="11"/>
      <c r="AG212" s="10"/>
      <c r="AH212" s="32"/>
      <c r="AI212" s="11"/>
      <c r="AJ212" s="10"/>
      <c r="AK212" s="32"/>
      <c r="AL212" s="11"/>
      <c r="AM212" s="10"/>
      <c r="AN212" s="32"/>
      <c r="AO212" s="11"/>
      <c r="AP212" s="10"/>
      <c r="AQ212" s="32"/>
      <c r="AR212" s="11"/>
      <c r="AS212" s="10"/>
      <c r="AT212" s="32"/>
      <c r="AU212" s="11"/>
      <c r="AV212" s="10"/>
      <c r="AW212" s="32"/>
      <c r="AX212" s="11"/>
      <c r="AY212" s="10"/>
      <c r="AZ212" s="32"/>
      <c r="BA212" s="11"/>
      <c r="BB212" s="10"/>
      <c r="BC212" s="32"/>
      <c r="BD212" s="11"/>
      <c r="BE212" s="10"/>
      <c r="BF212" s="32"/>
      <c r="BG212" s="11"/>
      <c r="BI212" s="41"/>
    </row>
    <row r="213" spans="1:61" ht="12" customHeight="1">
      <c r="A213">
        <f t="shared" si="4"/>
        <v>169</v>
      </c>
      <c r="B213" s="6"/>
      <c r="C213" s="10"/>
      <c r="D213" s="32"/>
      <c r="E213" s="11"/>
      <c r="F213" s="10"/>
      <c r="G213" s="32"/>
      <c r="H213" s="11"/>
      <c r="I213" s="10"/>
      <c r="J213" s="32"/>
      <c r="K213" s="11"/>
      <c r="L213" s="10"/>
      <c r="M213" s="32"/>
      <c r="N213" s="11"/>
      <c r="O213" s="10"/>
      <c r="P213" s="32"/>
      <c r="Q213" s="11"/>
      <c r="R213" s="10"/>
      <c r="S213" s="32"/>
      <c r="T213" s="11"/>
      <c r="U213" s="10"/>
      <c r="V213" s="32"/>
      <c r="W213" s="11"/>
      <c r="X213" s="10"/>
      <c r="Y213" s="32"/>
      <c r="Z213" s="11"/>
      <c r="AA213" s="10"/>
      <c r="AB213" s="32"/>
      <c r="AC213" s="11"/>
      <c r="AD213" s="10"/>
      <c r="AE213" s="32"/>
      <c r="AF213" s="11"/>
      <c r="AG213" s="10"/>
      <c r="AH213" s="32"/>
      <c r="AI213" s="11"/>
      <c r="AJ213" s="10"/>
      <c r="AK213" s="32"/>
      <c r="AL213" s="11"/>
      <c r="AM213" s="10"/>
      <c r="AN213" s="32"/>
      <c r="AO213" s="11"/>
      <c r="AP213" s="10"/>
      <c r="AQ213" s="32"/>
      <c r="AR213" s="11"/>
      <c r="AS213" s="10"/>
      <c r="AT213" s="32"/>
      <c r="AU213" s="11"/>
      <c r="AV213" s="10"/>
      <c r="AW213" s="32"/>
      <c r="AX213" s="11"/>
      <c r="AY213" s="10"/>
      <c r="AZ213" s="32"/>
      <c r="BA213" s="11"/>
      <c r="BB213" s="10"/>
      <c r="BC213" s="32"/>
      <c r="BD213" s="11"/>
      <c r="BE213" s="10"/>
      <c r="BF213" s="32"/>
      <c r="BG213" s="11"/>
      <c r="BI213" s="41"/>
    </row>
    <row r="214" spans="1:61" ht="12" customHeight="1">
      <c r="A214">
        <f t="shared" si="4"/>
        <v>170</v>
      </c>
      <c r="B214" s="6"/>
      <c r="C214" s="10"/>
      <c r="D214" s="32"/>
      <c r="E214" s="11"/>
      <c r="F214" s="10"/>
      <c r="G214" s="32"/>
      <c r="H214" s="11"/>
      <c r="I214" s="10"/>
      <c r="J214" s="32"/>
      <c r="K214" s="11"/>
      <c r="L214" s="10"/>
      <c r="M214" s="32"/>
      <c r="N214" s="11"/>
      <c r="O214" s="10"/>
      <c r="P214" s="32"/>
      <c r="Q214" s="11"/>
      <c r="R214" s="10"/>
      <c r="S214" s="32"/>
      <c r="T214" s="11"/>
      <c r="U214" s="10"/>
      <c r="V214" s="32"/>
      <c r="W214" s="11"/>
      <c r="X214" s="10"/>
      <c r="Y214" s="32"/>
      <c r="Z214" s="11"/>
      <c r="AA214" s="10"/>
      <c r="AB214" s="32"/>
      <c r="AC214" s="11"/>
      <c r="AD214" s="10"/>
      <c r="AE214" s="32"/>
      <c r="AF214" s="11"/>
      <c r="AG214" s="10"/>
      <c r="AH214" s="32"/>
      <c r="AI214" s="11"/>
      <c r="AJ214" s="10"/>
      <c r="AK214" s="32"/>
      <c r="AL214" s="11"/>
      <c r="AM214" s="10"/>
      <c r="AN214" s="32"/>
      <c r="AO214" s="11"/>
      <c r="AP214" s="10"/>
      <c r="AQ214" s="32"/>
      <c r="AR214" s="11"/>
      <c r="AS214" s="10"/>
      <c r="AT214" s="32"/>
      <c r="AU214" s="11"/>
      <c r="AV214" s="10"/>
      <c r="AW214" s="32"/>
      <c r="AX214" s="11"/>
      <c r="AY214" s="10"/>
      <c r="AZ214" s="32"/>
      <c r="BA214" s="11"/>
      <c r="BB214" s="10"/>
      <c r="BC214" s="32"/>
      <c r="BD214" s="11"/>
      <c r="BE214" s="10"/>
      <c r="BF214" s="32"/>
      <c r="BG214" s="11"/>
      <c r="BI214" s="41"/>
    </row>
    <row r="215" spans="1:61" ht="12" customHeight="1">
      <c r="A215">
        <f t="shared" si="4"/>
        <v>171</v>
      </c>
      <c r="B215" s="6"/>
      <c r="C215" s="10"/>
      <c r="D215" s="32"/>
      <c r="E215" s="11"/>
      <c r="F215" s="10"/>
      <c r="G215" s="32"/>
      <c r="H215" s="11"/>
      <c r="I215" s="10"/>
      <c r="J215" s="32"/>
      <c r="K215" s="11"/>
      <c r="L215" s="10"/>
      <c r="M215" s="32"/>
      <c r="N215" s="11"/>
      <c r="O215" s="10"/>
      <c r="P215" s="32"/>
      <c r="Q215" s="11"/>
      <c r="R215" s="10"/>
      <c r="S215" s="32"/>
      <c r="T215" s="11"/>
      <c r="U215" s="10"/>
      <c r="V215" s="32"/>
      <c r="W215" s="11"/>
      <c r="X215" s="10"/>
      <c r="Y215" s="32"/>
      <c r="Z215" s="11"/>
      <c r="AA215" s="10"/>
      <c r="AB215" s="32"/>
      <c r="AC215" s="11"/>
      <c r="AD215" s="10"/>
      <c r="AE215" s="32"/>
      <c r="AF215" s="11"/>
      <c r="AG215" s="10"/>
      <c r="AH215" s="32"/>
      <c r="AI215" s="11"/>
      <c r="AJ215" s="10"/>
      <c r="AK215" s="32"/>
      <c r="AL215" s="11"/>
      <c r="AM215" s="10"/>
      <c r="AN215" s="32"/>
      <c r="AO215" s="11"/>
      <c r="AP215" s="10"/>
      <c r="AQ215" s="32"/>
      <c r="AR215" s="11"/>
      <c r="AS215" s="10"/>
      <c r="AT215" s="32"/>
      <c r="AU215" s="11"/>
      <c r="AV215" s="10"/>
      <c r="AW215" s="32"/>
      <c r="AX215" s="11"/>
      <c r="AY215" s="10"/>
      <c r="AZ215" s="32"/>
      <c r="BA215" s="11"/>
      <c r="BB215" s="10"/>
      <c r="BC215" s="32"/>
      <c r="BD215" s="11"/>
      <c r="BE215" s="10"/>
      <c r="BF215" s="32"/>
      <c r="BG215" s="11"/>
      <c r="BI215" s="41"/>
    </row>
    <row r="216" spans="1:61" ht="12" customHeight="1">
      <c r="A216">
        <f t="shared" si="4"/>
        <v>172</v>
      </c>
      <c r="B216" s="6"/>
      <c r="C216" s="10"/>
      <c r="D216" s="32"/>
      <c r="E216" s="11"/>
      <c r="F216" s="10"/>
      <c r="G216" s="32"/>
      <c r="H216" s="11"/>
      <c r="I216" s="10"/>
      <c r="J216" s="32"/>
      <c r="K216" s="11"/>
      <c r="L216" s="10"/>
      <c r="M216" s="32"/>
      <c r="N216" s="11"/>
      <c r="O216" s="10"/>
      <c r="P216" s="32"/>
      <c r="Q216" s="11"/>
      <c r="R216" s="10"/>
      <c r="S216" s="32"/>
      <c r="T216" s="11"/>
      <c r="U216" s="10"/>
      <c r="V216" s="32"/>
      <c r="W216" s="11"/>
      <c r="X216" s="10"/>
      <c r="Y216" s="32"/>
      <c r="Z216" s="11"/>
      <c r="AA216" s="10"/>
      <c r="AB216" s="32"/>
      <c r="AC216" s="11"/>
      <c r="AD216" s="10"/>
      <c r="AE216" s="32"/>
      <c r="AF216" s="11"/>
      <c r="AG216" s="10"/>
      <c r="AH216" s="32"/>
      <c r="AI216" s="11"/>
      <c r="AJ216" s="10"/>
      <c r="AK216" s="32"/>
      <c r="AL216" s="11"/>
      <c r="AM216" s="10"/>
      <c r="AN216" s="32"/>
      <c r="AO216" s="11"/>
      <c r="AP216" s="10"/>
      <c r="AQ216" s="32"/>
      <c r="AR216" s="11"/>
      <c r="AS216" s="10"/>
      <c r="AT216" s="32"/>
      <c r="AU216" s="11"/>
      <c r="AV216" s="10"/>
      <c r="AW216" s="32"/>
      <c r="AX216" s="11"/>
      <c r="AY216" s="10"/>
      <c r="AZ216" s="32"/>
      <c r="BA216" s="11"/>
      <c r="BB216" s="10"/>
      <c r="BC216" s="32"/>
      <c r="BD216" s="11"/>
      <c r="BE216" s="10"/>
      <c r="BF216" s="32"/>
      <c r="BG216" s="11"/>
      <c r="BI216" s="41"/>
    </row>
    <row r="217" spans="1:61" ht="12" customHeight="1">
      <c r="A217">
        <f t="shared" si="4"/>
        <v>173</v>
      </c>
      <c r="B217" s="6"/>
      <c r="C217" s="10"/>
      <c r="D217" s="32"/>
      <c r="E217" s="11"/>
      <c r="F217" s="10"/>
      <c r="G217" s="32"/>
      <c r="H217" s="11"/>
      <c r="I217" s="10"/>
      <c r="J217" s="32"/>
      <c r="K217" s="11"/>
      <c r="L217" s="10"/>
      <c r="M217" s="32"/>
      <c r="N217" s="11"/>
      <c r="O217" s="10"/>
      <c r="P217" s="32"/>
      <c r="Q217" s="11"/>
      <c r="R217" s="10"/>
      <c r="S217" s="32"/>
      <c r="T217" s="11"/>
      <c r="U217" s="10"/>
      <c r="V217" s="32"/>
      <c r="W217" s="11"/>
      <c r="X217" s="10"/>
      <c r="Y217" s="32"/>
      <c r="Z217" s="11"/>
      <c r="AA217" s="10"/>
      <c r="AB217" s="32"/>
      <c r="AC217" s="11"/>
      <c r="AD217" s="10"/>
      <c r="AE217" s="32"/>
      <c r="AF217" s="11"/>
      <c r="AG217" s="10"/>
      <c r="AH217" s="32"/>
      <c r="AI217" s="11"/>
      <c r="AJ217" s="10"/>
      <c r="AK217" s="32"/>
      <c r="AL217" s="11"/>
      <c r="AM217" s="10"/>
      <c r="AN217" s="32"/>
      <c r="AO217" s="11"/>
      <c r="AP217" s="10"/>
      <c r="AQ217" s="32"/>
      <c r="AR217" s="11"/>
      <c r="AS217" s="10"/>
      <c r="AT217" s="32"/>
      <c r="AU217" s="11"/>
      <c r="AV217" s="10"/>
      <c r="AW217" s="32"/>
      <c r="AX217" s="11"/>
      <c r="AY217" s="10"/>
      <c r="AZ217" s="32"/>
      <c r="BA217" s="11"/>
      <c r="BB217" s="10"/>
      <c r="BC217" s="32"/>
      <c r="BD217" s="11"/>
      <c r="BE217" s="10"/>
      <c r="BF217" s="32"/>
      <c r="BG217" s="11"/>
      <c r="BI217" s="41"/>
    </row>
    <row r="218" spans="1:61" ht="12" customHeight="1">
      <c r="A218">
        <f t="shared" si="4"/>
        <v>174</v>
      </c>
      <c r="B218" s="6"/>
      <c r="C218" s="10"/>
      <c r="D218" s="32"/>
      <c r="E218" s="11"/>
      <c r="F218" s="10"/>
      <c r="G218" s="32"/>
      <c r="H218" s="11"/>
      <c r="I218" s="10"/>
      <c r="J218" s="32"/>
      <c r="K218" s="11"/>
      <c r="L218" s="10"/>
      <c r="M218" s="32"/>
      <c r="N218" s="11"/>
      <c r="O218" s="10"/>
      <c r="P218" s="32"/>
      <c r="Q218" s="11"/>
      <c r="R218" s="10"/>
      <c r="S218" s="32"/>
      <c r="T218" s="11"/>
      <c r="U218" s="10"/>
      <c r="V218" s="32"/>
      <c r="W218" s="11"/>
      <c r="X218" s="10"/>
      <c r="Y218" s="32"/>
      <c r="Z218" s="11"/>
      <c r="AA218" s="10"/>
      <c r="AB218" s="32"/>
      <c r="AC218" s="11"/>
      <c r="AD218" s="10"/>
      <c r="AE218" s="32"/>
      <c r="AF218" s="11"/>
      <c r="AG218" s="10"/>
      <c r="AH218" s="32"/>
      <c r="AI218" s="11"/>
      <c r="AJ218" s="10"/>
      <c r="AK218" s="32"/>
      <c r="AL218" s="11"/>
      <c r="AM218" s="10"/>
      <c r="AN218" s="32"/>
      <c r="AO218" s="11"/>
      <c r="AP218" s="10"/>
      <c r="AQ218" s="32"/>
      <c r="AR218" s="11"/>
      <c r="AS218" s="10"/>
      <c r="AT218" s="32"/>
      <c r="AU218" s="11"/>
      <c r="AV218" s="10"/>
      <c r="AW218" s="32"/>
      <c r="AX218" s="11"/>
      <c r="AY218" s="10"/>
      <c r="AZ218" s="32"/>
      <c r="BA218" s="11"/>
      <c r="BB218" s="10"/>
      <c r="BC218" s="32"/>
      <c r="BD218" s="11"/>
      <c r="BE218" s="10"/>
      <c r="BF218" s="32"/>
      <c r="BG218" s="11"/>
      <c r="BI218" s="41"/>
    </row>
    <row r="219" spans="1:61" ht="12" customHeight="1">
      <c r="A219">
        <f t="shared" si="4"/>
        <v>175</v>
      </c>
      <c r="B219" s="6"/>
      <c r="C219" s="10"/>
      <c r="D219" s="32"/>
      <c r="E219" s="11"/>
      <c r="F219" s="10"/>
      <c r="G219" s="32"/>
      <c r="H219" s="11"/>
      <c r="I219" s="10"/>
      <c r="J219" s="32"/>
      <c r="K219" s="11"/>
      <c r="L219" s="10"/>
      <c r="M219" s="32"/>
      <c r="N219" s="11"/>
      <c r="O219" s="10"/>
      <c r="P219" s="32"/>
      <c r="Q219" s="11"/>
      <c r="R219" s="10"/>
      <c r="S219" s="32"/>
      <c r="T219" s="11"/>
      <c r="U219" s="10"/>
      <c r="V219" s="32"/>
      <c r="W219" s="11"/>
      <c r="X219" s="10"/>
      <c r="Y219" s="32"/>
      <c r="Z219" s="11"/>
      <c r="AA219" s="10"/>
      <c r="AB219" s="32"/>
      <c r="AC219" s="11"/>
      <c r="AD219" s="10"/>
      <c r="AE219" s="32"/>
      <c r="AF219" s="11"/>
      <c r="AG219" s="10"/>
      <c r="AH219" s="32"/>
      <c r="AI219" s="11"/>
      <c r="AJ219" s="10"/>
      <c r="AK219" s="32"/>
      <c r="AL219" s="11"/>
      <c r="AM219" s="10"/>
      <c r="AN219" s="32"/>
      <c r="AO219" s="11"/>
      <c r="AP219" s="10"/>
      <c r="AQ219" s="32"/>
      <c r="AR219" s="11"/>
      <c r="AS219" s="10"/>
      <c r="AT219" s="32"/>
      <c r="AU219" s="11"/>
      <c r="AV219" s="10"/>
      <c r="AW219" s="32"/>
      <c r="AX219" s="11"/>
      <c r="AY219" s="10"/>
      <c r="AZ219" s="32"/>
      <c r="BA219" s="11"/>
      <c r="BB219" s="10"/>
      <c r="BC219" s="32"/>
      <c r="BD219" s="11"/>
      <c r="BE219" s="10"/>
      <c r="BF219" s="32"/>
      <c r="BG219" s="11"/>
      <c r="BI219" s="41"/>
    </row>
    <row r="220" spans="1:61" ht="12" customHeight="1">
      <c r="A220">
        <f t="shared" si="4"/>
        <v>176</v>
      </c>
      <c r="B220" s="6"/>
      <c r="C220" s="10"/>
      <c r="D220" s="32"/>
      <c r="E220" s="11"/>
      <c r="F220" s="10"/>
      <c r="G220" s="32"/>
      <c r="H220" s="11"/>
      <c r="I220" s="10"/>
      <c r="J220" s="32"/>
      <c r="K220" s="11"/>
      <c r="L220" s="10"/>
      <c r="M220" s="32"/>
      <c r="N220" s="11"/>
      <c r="O220" s="10"/>
      <c r="P220" s="32"/>
      <c r="Q220" s="11"/>
      <c r="R220" s="10"/>
      <c r="S220" s="32"/>
      <c r="T220" s="11"/>
      <c r="U220" s="10"/>
      <c r="V220" s="32"/>
      <c r="W220" s="11"/>
      <c r="X220" s="10"/>
      <c r="Y220" s="32"/>
      <c r="Z220" s="11"/>
      <c r="AA220" s="10"/>
      <c r="AB220" s="32"/>
      <c r="AC220" s="11"/>
      <c r="AD220" s="10"/>
      <c r="AE220" s="32"/>
      <c r="AF220" s="11"/>
      <c r="AG220" s="10"/>
      <c r="AH220" s="32"/>
      <c r="AI220" s="11"/>
      <c r="AJ220" s="10"/>
      <c r="AK220" s="32"/>
      <c r="AL220" s="11"/>
      <c r="AM220" s="10"/>
      <c r="AN220" s="32"/>
      <c r="AO220" s="11"/>
      <c r="AP220" s="10"/>
      <c r="AQ220" s="32"/>
      <c r="AR220" s="11"/>
      <c r="AS220" s="10"/>
      <c r="AT220" s="32"/>
      <c r="AU220" s="11"/>
      <c r="AV220" s="10"/>
      <c r="AW220" s="32"/>
      <c r="AX220" s="11"/>
      <c r="AY220" s="10"/>
      <c r="AZ220" s="32"/>
      <c r="BA220" s="11"/>
      <c r="BB220" s="10"/>
      <c r="BC220" s="32"/>
      <c r="BD220" s="11"/>
      <c r="BE220" s="10"/>
      <c r="BF220" s="32"/>
      <c r="BG220" s="11"/>
      <c r="BI220" s="41"/>
    </row>
    <row r="221" spans="1:61" ht="12" customHeight="1">
      <c r="A221">
        <f t="shared" si="4"/>
        <v>177</v>
      </c>
      <c r="B221" s="6"/>
      <c r="C221" s="10"/>
      <c r="D221" s="32"/>
      <c r="E221" s="11"/>
      <c r="F221" s="10"/>
      <c r="G221" s="32"/>
      <c r="H221" s="11"/>
      <c r="I221" s="10"/>
      <c r="J221" s="32"/>
      <c r="K221" s="11"/>
      <c r="L221" s="10"/>
      <c r="M221" s="32"/>
      <c r="N221" s="11"/>
      <c r="O221" s="10"/>
      <c r="P221" s="32"/>
      <c r="Q221" s="11"/>
      <c r="R221" s="10"/>
      <c r="S221" s="32"/>
      <c r="T221" s="11"/>
      <c r="U221" s="10"/>
      <c r="V221" s="32"/>
      <c r="W221" s="11"/>
      <c r="X221" s="10"/>
      <c r="Y221" s="32"/>
      <c r="Z221" s="11"/>
      <c r="AA221" s="10"/>
      <c r="AB221" s="32"/>
      <c r="AC221" s="11"/>
      <c r="AD221" s="10"/>
      <c r="AE221" s="32"/>
      <c r="AF221" s="11"/>
      <c r="AG221" s="10"/>
      <c r="AH221" s="32"/>
      <c r="AI221" s="11"/>
      <c r="AJ221" s="10"/>
      <c r="AK221" s="32"/>
      <c r="AL221" s="11"/>
      <c r="AM221" s="10"/>
      <c r="AN221" s="32"/>
      <c r="AO221" s="11"/>
      <c r="AP221" s="10"/>
      <c r="AQ221" s="32"/>
      <c r="AR221" s="11"/>
      <c r="AS221" s="10"/>
      <c r="AT221" s="32"/>
      <c r="AU221" s="11"/>
      <c r="AV221" s="10"/>
      <c r="AW221" s="32"/>
      <c r="AX221" s="11"/>
      <c r="AY221" s="10"/>
      <c r="AZ221" s="32"/>
      <c r="BA221" s="11"/>
      <c r="BB221" s="10"/>
      <c r="BC221" s="32"/>
      <c r="BD221" s="11"/>
      <c r="BE221" s="10"/>
      <c r="BF221" s="32"/>
      <c r="BG221" s="11"/>
      <c r="BH221" s="28"/>
      <c r="BI221" s="41"/>
    </row>
    <row r="222" spans="1:61" ht="12" customHeight="1">
      <c r="A222">
        <f t="shared" si="4"/>
        <v>178</v>
      </c>
      <c r="B222" s="6"/>
      <c r="C222" s="10"/>
      <c r="D222" s="32"/>
      <c r="E222" s="11"/>
      <c r="F222" s="10"/>
      <c r="G222" s="32"/>
      <c r="H222" s="11"/>
      <c r="I222" s="10"/>
      <c r="J222" s="32"/>
      <c r="K222" s="11"/>
      <c r="L222" s="10"/>
      <c r="M222" s="32"/>
      <c r="N222" s="11"/>
      <c r="O222" s="10"/>
      <c r="P222" s="32"/>
      <c r="Q222" s="11"/>
      <c r="R222" s="10"/>
      <c r="S222" s="32"/>
      <c r="T222" s="11"/>
      <c r="U222" s="10"/>
      <c r="V222" s="32"/>
      <c r="W222" s="11"/>
      <c r="X222" s="10"/>
      <c r="Y222" s="32"/>
      <c r="Z222" s="11"/>
      <c r="AA222" s="10"/>
      <c r="AB222" s="32"/>
      <c r="AC222" s="11"/>
      <c r="AD222" s="10"/>
      <c r="AE222" s="32"/>
      <c r="AF222" s="11"/>
      <c r="AG222" s="10"/>
      <c r="AH222" s="32"/>
      <c r="AI222" s="11"/>
      <c r="AJ222" s="10"/>
      <c r="AK222" s="32"/>
      <c r="AL222" s="11"/>
      <c r="AM222" s="10"/>
      <c r="AN222" s="32"/>
      <c r="AO222" s="11"/>
      <c r="AP222" s="10"/>
      <c r="AQ222" s="32"/>
      <c r="AR222" s="11"/>
      <c r="AS222" s="10"/>
      <c r="AT222" s="32"/>
      <c r="AU222" s="11"/>
      <c r="AV222" s="10"/>
      <c r="AW222" s="32"/>
      <c r="AX222" s="11"/>
      <c r="AY222" s="10"/>
      <c r="AZ222" s="32"/>
      <c r="BA222" s="11"/>
      <c r="BB222" s="10"/>
      <c r="BC222" s="32"/>
      <c r="BD222" s="11"/>
      <c r="BE222" s="10"/>
      <c r="BF222" s="32"/>
      <c r="BG222" s="11"/>
      <c r="BH222" s="28"/>
      <c r="BI222" s="41"/>
    </row>
    <row r="223" spans="1:61" ht="12" customHeight="1">
      <c r="A223">
        <f t="shared" si="4"/>
        <v>179</v>
      </c>
      <c r="B223" s="6"/>
      <c r="C223" s="10"/>
      <c r="D223" s="32"/>
      <c r="E223" s="11"/>
      <c r="F223" s="10"/>
      <c r="G223" s="32"/>
      <c r="H223" s="11"/>
      <c r="I223" s="10"/>
      <c r="J223" s="32"/>
      <c r="K223" s="11"/>
      <c r="L223" s="10"/>
      <c r="M223" s="32"/>
      <c r="N223" s="11"/>
      <c r="O223" s="10"/>
      <c r="P223" s="32"/>
      <c r="Q223" s="11"/>
      <c r="R223" s="10"/>
      <c r="S223" s="32"/>
      <c r="T223" s="11"/>
      <c r="U223" s="10"/>
      <c r="V223" s="32"/>
      <c r="W223" s="11"/>
      <c r="X223" s="10"/>
      <c r="Y223" s="32"/>
      <c r="Z223" s="11"/>
      <c r="AA223" s="10"/>
      <c r="AB223" s="32"/>
      <c r="AC223" s="11"/>
      <c r="AD223" s="10"/>
      <c r="AE223" s="32"/>
      <c r="AF223" s="11"/>
      <c r="AG223" s="10"/>
      <c r="AH223" s="32"/>
      <c r="AI223" s="11"/>
      <c r="AJ223" s="10"/>
      <c r="AK223" s="32"/>
      <c r="AL223" s="11"/>
      <c r="AM223" s="10"/>
      <c r="AN223" s="32"/>
      <c r="AO223" s="11"/>
      <c r="AP223" s="10"/>
      <c r="AQ223" s="32"/>
      <c r="AR223" s="11"/>
      <c r="AS223" s="10"/>
      <c r="AT223" s="32"/>
      <c r="AU223" s="11"/>
      <c r="AV223" s="10"/>
      <c r="AW223" s="32"/>
      <c r="AX223" s="11"/>
      <c r="AY223" s="10"/>
      <c r="AZ223" s="32"/>
      <c r="BA223" s="11"/>
      <c r="BB223" s="10"/>
      <c r="BC223" s="32"/>
      <c r="BD223" s="11"/>
      <c r="BE223" s="10"/>
      <c r="BF223" s="32"/>
      <c r="BG223" s="11"/>
      <c r="BH223" s="28"/>
      <c r="BI223" s="41"/>
    </row>
    <row r="224" spans="1:61" ht="12" customHeight="1">
      <c r="A224">
        <f t="shared" si="4"/>
        <v>180</v>
      </c>
      <c r="B224" s="6"/>
      <c r="C224" s="10"/>
      <c r="D224" s="32"/>
      <c r="E224" s="11"/>
      <c r="F224" s="10"/>
      <c r="G224" s="32"/>
      <c r="H224" s="11"/>
      <c r="I224" s="10"/>
      <c r="J224" s="32"/>
      <c r="K224" s="11"/>
      <c r="L224" s="10"/>
      <c r="M224" s="32"/>
      <c r="N224" s="11"/>
      <c r="O224" s="10"/>
      <c r="P224" s="32"/>
      <c r="Q224" s="11"/>
      <c r="R224" s="10"/>
      <c r="S224" s="32"/>
      <c r="T224" s="11"/>
      <c r="U224" s="10"/>
      <c r="V224" s="32"/>
      <c r="W224" s="11"/>
      <c r="X224" s="10"/>
      <c r="Y224" s="32"/>
      <c r="Z224" s="11"/>
      <c r="AA224" s="10"/>
      <c r="AB224" s="32"/>
      <c r="AC224" s="11"/>
      <c r="AD224" s="10"/>
      <c r="AE224" s="32"/>
      <c r="AF224" s="11"/>
      <c r="AG224" s="10"/>
      <c r="AH224" s="32"/>
      <c r="AI224" s="11"/>
      <c r="AJ224" s="10"/>
      <c r="AK224" s="32"/>
      <c r="AL224" s="11"/>
      <c r="AM224" s="10"/>
      <c r="AN224" s="32"/>
      <c r="AO224" s="11"/>
      <c r="AP224" s="10"/>
      <c r="AQ224" s="32"/>
      <c r="AR224" s="11"/>
      <c r="AS224" s="10"/>
      <c r="AT224" s="32"/>
      <c r="AU224" s="11"/>
      <c r="AV224" s="10"/>
      <c r="AW224" s="32"/>
      <c r="AX224" s="11"/>
      <c r="AY224" s="10"/>
      <c r="AZ224" s="32"/>
      <c r="BA224" s="11"/>
      <c r="BB224" s="10"/>
      <c r="BC224" s="32"/>
      <c r="BD224" s="11"/>
      <c r="BE224" s="10"/>
      <c r="BF224" s="32"/>
      <c r="BG224" s="11"/>
      <c r="BH224" s="28"/>
      <c r="BI224" s="41"/>
    </row>
    <row r="225" spans="1:61" ht="12" customHeight="1">
      <c r="A225">
        <f t="shared" si="4"/>
        <v>181</v>
      </c>
      <c r="B225" s="6"/>
      <c r="C225" s="10"/>
      <c r="D225" s="32"/>
      <c r="E225" s="11"/>
      <c r="F225" s="10"/>
      <c r="G225" s="32"/>
      <c r="H225" s="11"/>
      <c r="I225" s="10"/>
      <c r="J225" s="32"/>
      <c r="K225" s="11"/>
      <c r="L225" s="10"/>
      <c r="M225" s="32"/>
      <c r="N225" s="11"/>
      <c r="O225" s="10"/>
      <c r="P225" s="32"/>
      <c r="Q225" s="11"/>
      <c r="R225" s="10"/>
      <c r="S225" s="32"/>
      <c r="T225" s="11"/>
      <c r="U225" s="10"/>
      <c r="V225" s="32"/>
      <c r="W225" s="11"/>
      <c r="X225" s="10"/>
      <c r="Y225" s="32"/>
      <c r="Z225" s="11"/>
      <c r="AA225" s="10"/>
      <c r="AB225" s="32"/>
      <c r="AC225" s="11"/>
      <c r="AD225" s="10"/>
      <c r="AE225" s="32"/>
      <c r="AF225" s="11"/>
      <c r="AG225" s="10"/>
      <c r="AH225" s="32"/>
      <c r="AI225" s="11"/>
      <c r="AJ225" s="10"/>
      <c r="AK225" s="32"/>
      <c r="AL225" s="11"/>
      <c r="AM225" s="10"/>
      <c r="AN225" s="32"/>
      <c r="AO225" s="11"/>
      <c r="AP225" s="10"/>
      <c r="AQ225" s="32"/>
      <c r="AR225" s="11"/>
      <c r="AS225" s="10"/>
      <c r="AT225" s="32"/>
      <c r="AU225" s="11"/>
      <c r="AV225" s="10"/>
      <c r="AW225" s="32"/>
      <c r="AX225" s="11"/>
      <c r="AY225" s="10"/>
      <c r="AZ225" s="32"/>
      <c r="BA225" s="11"/>
      <c r="BB225" s="10"/>
      <c r="BC225" s="32"/>
      <c r="BD225" s="11"/>
      <c r="BE225" s="10"/>
      <c r="BF225" s="32"/>
      <c r="BG225" s="11"/>
      <c r="BH225" s="28"/>
      <c r="BI225" s="41"/>
    </row>
    <row r="226" spans="1:61" ht="12" customHeight="1">
      <c r="A226">
        <f t="shared" si="4"/>
        <v>182</v>
      </c>
      <c r="B226" s="6"/>
      <c r="C226" s="12"/>
      <c r="D226" s="36"/>
      <c r="E226" s="13"/>
      <c r="F226" s="12"/>
      <c r="G226" s="36"/>
      <c r="H226" s="13"/>
      <c r="I226" s="12"/>
      <c r="J226" s="36"/>
      <c r="K226" s="13"/>
      <c r="L226" s="12"/>
      <c r="M226" s="36"/>
      <c r="N226" s="13"/>
      <c r="O226" s="12"/>
      <c r="P226" s="36"/>
      <c r="Q226" s="13"/>
      <c r="R226" s="12"/>
      <c r="S226" s="36"/>
      <c r="T226" s="13"/>
      <c r="U226" s="12"/>
      <c r="V226" s="36"/>
      <c r="W226" s="13"/>
      <c r="X226" s="12"/>
      <c r="Y226" s="36"/>
      <c r="Z226" s="13"/>
      <c r="AA226" s="12"/>
      <c r="AB226" s="36"/>
      <c r="AC226" s="13"/>
      <c r="AD226" s="12"/>
      <c r="AE226" s="36"/>
      <c r="AF226" s="13"/>
      <c r="AG226" s="12"/>
      <c r="AH226" s="36"/>
      <c r="AI226" s="13"/>
      <c r="AJ226" s="12"/>
      <c r="AK226" s="36"/>
      <c r="AL226" s="13"/>
      <c r="AM226" s="12"/>
      <c r="AN226" s="36"/>
      <c r="AO226" s="13"/>
      <c r="AP226" s="12"/>
      <c r="AQ226" s="36"/>
      <c r="AR226" s="13"/>
      <c r="AS226" s="12"/>
      <c r="AT226" s="36"/>
      <c r="AU226" s="13"/>
      <c r="AV226" s="12"/>
      <c r="AW226" s="36"/>
      <c r="AX226" s="13"/>
      <c r="AY226" s="12"/>
      <c r="AZ226" s="36"/>
      <c r="BA226" s="13"/>
      <c r="BB226" s="12"/>
      <c r="BC226" s="36"/>
      <c r="BD226" s="13"/>
      <c r="BE226" s="12"/>
      <c r="BF226" s="36"/>
      <c r="BG226" s="13"/>
      <c r="BH226" s="28"/>
      <c r="BI226" s="41"/>
    </row>
    <row r="227" spans="1:61" ht="12" customHeight="1">
      <c r="A227">
        <f t="shared" si="4"/>
        <v>183</v>
      </c>
      <c r="B227" s="6"/>
      <c r="C227" s="10"/>
      <c r="D227" s="32"/>
      <c r="E227" s="11"/>
      <c r="F227" s="10"/>
      <c r="G227" s="32"/>
      <c r="H227" s="11"/>
      <c r="I227" s="10"/>
      <c r="J227" s="32"/>
      <c r="K227" s="11"/>
      <c r="L227" s="10"/>
      <c r="M227" s="32"/>
      <c r="N227" s="11"/>
      <c r="O227" s="10"/>
      <c r="P227" s="32"/>
      <c r="Q227" s="11"/>
      <c r="R227" s="10"/>
      <c r="S227" s="32"/>
      <c r="T227" s="11"/>
      <c r="U227" s="10"/>
      <c r="V227" s="32"/>
      <c r="W227" s="11"/>
      <c r="X227" s="10"/>
      <c r="Y227" s="32"/>
      <c r="Z227" s="11"/>
      <c r="AA227" s="10"/>
      <c r="AB227" s="32"/>
      <c r="AC227" s="11"/>
      <c r="AD227" s="10"/>
      <c r="AE227" s="32"/>
      <c r="AF227" s="11"/>
      <c r="AG227" s="10"/>
      <c r="AH227" s="32"/>
      <c r="AI227" s="11"/>
      <c r="AJ227" s="10"/>
      <c r="AK227" s="32"/>
      <c r="AL227" s="11"/>
      <c r="AM227" s="10"/>
      <c r="AN227" s="32"/>
      <c r="AO227" s="11"/>
      <c r="AP227" s="10"/>
      <c r="AQ227" s="32"/>
      <c r="AR227" s="11"/>
      <c r="AS227" s="10"/>
      <c r="AT227" s="32"/>
      <c r="AU227" s="11"/>
      <c r="AV227" s="10"/>
      <c r="AW227" s="32"/>
      <c r="AX227" s="11"/>
      <c r="AY227" s="10"/>
      <c r="AZ227" s="32"/>
      <c r="BA227" s="11"/>
      <c r="BB227" s="10"/>
      <c r="BC227" s="32"/>
      <c r="BD227" s="11"/>
      <c r="BE227" s="10"/>
      <c r="BF227" s="32"/>
      <c r="BG227" s="11"/>
      <c r="BH227" s="28"/>
      <c r="BI227" s="41"/>
    </row>
    <row r="228" spans="1:61" ht="12" customHeight="1">
      <c r="A228">
        <f t="shared" si="4"/>
        <v>184</v>
      </c>
      <c r="B228" s="6"/>
      <c r="C228" s="10"/>
      <c r="D228" s="32"/>
      <c r="E228" s="11"/>
      <c r="F228" s="10"/>
      <c r="G228" s="32"/>
      <c r="H228" s="11"/>
      <c r="I228" s="10"/>
      <c r="J228" s="32"/>
      <c r="K228" s="11"/>
      <c r="L228" s="10"/>
      <c r="M228" s="32"/>
      <c r="N228" s="11"/>
      <c r="O228" s="10"/>
      <c r="P228" s="32"/>
      <c r="Q228" s="11"/>
      <c r="R228" s="10"/>
      <c r="S228" s="32"/>
      <c r="T228" s="11"/>
      <c r="U228" s="10"/>
      <c r="V228" s="32"/>
      <c r="W228" s="11"/>
      <c r="X228" s="10"/>
      <c r="Y228" s="32"/>
      <c r="Z228" s="11"/>
      <c r="AA228" s="10"/>
      <c r="AB228" s="32"/>
      <c r="AC228" s="11"/>
      <c r="AD228" s="10"/>
      <c r="AE228" s="32"/>
      <c r="AF228" s="11"/>
      <c r="AG228" s="10"/>
      <c r="AH228" s="32"/>
      <c r="AI228" s="11"/>
      <c r="AJ228" s="10"/>
      <c r="AK228" s="32"/>
      <c r="AL228" s="11"/>
      <c r="AM228" s="10"/>
      <c r="AN228" s="32"/>
      <c r="AO228" s="11"/>
      <c r="AP228" s="10"/>
      <c r="AQ228" s="32"/>
      <c r="AR228" s="11"/>
      <c r="AS228" s="10"/>
      <c r="AT228" s="32"/>
      <c r="AU228" s="11"/>
      <c r="AV228" s="10"/>
      <c r="AW228" s="32"/>
      <c r="AX228" s="11"/>
      <c r="AY228" s="10"/>
      <c r="AZ228" s="32"/>
      <c r="BA228" s="11"/>
      <c r="BB228" s="10"/>
      <c r="BC228" s="32"/>
      <c r="BD228" s="11"/>
      <c r="BE228" s="10"/>
      <c r="BF228" s="32"/>
      <c r="BG228" s="11"/>
      <c r="BH228" s="28"/>
      <c r="BI228" s="41"/>
    </row>
    <row r="229" spans="1:61" ht="12" customHeight="1">
      <c r="A229">
        <f t="shared" si="4"/>
        <v>185</v>
      </c>
      <c r="B229" s="6"/>
      <c r="C229" s="10"/>
      <c r="D229" s="32"/>
      <c r="E229" s="11"/>
      <c r="F229" s="10"/>
      <c r="G229" s="32"/>
      <c r="H229" s="11"/>
      <c r="I229" s="10"/>
      <c r="J229" s="32"/>
      <c r="K229" s="11"/>
      <c r="L229" s="10"/>
      <c r="M229" s="32"/>
      <c r="N229" s="11"/>
      <c r="O229" s="10"/>
      <c r="P229" s="32"/>
      <c r="Q229" s="11"/>
      <c r="R229" s="10"/>
      <c r="S229" s="32"/>
      <c r="T229" s="11"/>
      <c r="U229" s="10"/>
      <c r="V229" s="32"/>
      <c r="W229" s="11"/>
      <c r="X229" s="10"/>
      <c r="Y229" s="32"/>
      <c r="Z229" s="11"/>
      <c r="AA229" s="10"/>
      <c r="AB229" s="32"/>
      <c r="AC229" s="11"/>
      <c r="AD229" s="10"/>
      <c r="AE229" s="32"/>
      <c r="AF229" s="11"/>
      <c r="AG229" s="10"/>
      <c r="AH229" s="32"/>
      <c r="AI229" s="11"/>
      <c r="AJ229" s="10"/>
      <c r="AK229" s="32"/>
      <c r="AL229" s="11"/>
      <c r="AM229" s="10"/>
      <c r="AN229" s="32"/>
      <c r="AO229" s="11"/>
      <c r="AP229" s="10"/>
      <c r="AQ229" s="32"/>
      <c r="AR229" s="11"/>
      <c r="AS229" s="10"/>
      <c r="AT229" s="32"/>
      <c r="AU229" s="11"/>
      <c r="AV229" s="10"/>
      <c r="AW229" s="32"/>
      <c r="AX229" s="11"/>
      <c r="AY229" s="10"/>
      <c r="AZ229" s="32"/>
      <c r="BA229" s="11"/>
      <c r="BB229" s="10"/>
      <c r="BC229" s="32"/>
      <c r="BD229" s="11"/>
      <c r="BE229" s="10"/>
      <c r="BF229" s="32"/>
      <c r="BG229" s="11"/>
      <c r="BI229" s="41"/>
    </row>
    <row r="230" spans="1:61" ht="12" customHeight="1">
      <c r="A230">
        <f t="shared" si="4"/>
        <v>186</v>
      </c>
      <c r="B230" s="6"/>
      <c r="C230" s="10"/>
      <c r="D230" s="32"/>
      <c r="E230" s="11"/>
      <c r="F230" s="10"/>
      <c r="G230" s="32"/>
      <c r="H230" s="11"/>
      <c r="I230" s="10"/>
      <c r="J230" s="32"/>
      <c r="K230" s="11"/>
      <c r="L230" s="10"/>
      <c r="M230" s="32"/>
      <c r="N230" s="11"/>
      <c r="O230" s="10"/>
      <c r="P230" s="32"/>
      <c r="Q230" s="11"/>
      <c r="R230" s="10"/>
      <c r="S230" s="32"/>
      <c r="T230" s="11"/>
      <c r="U230" s="10"/>
      <c r="V230" s="32"/>
      <c r="W230" s="11"/>
      <c r="X230" s="10"/>
      <c r="Y230" s="32"/>
      <c r="Z230" s="11"/>
      <c r="AA230" s="10"/>
      <c r="AB230" s="32"/>
      <c r="AC230" s="11"/>
      <c r="AD230" s="10"/>
      <c r="AE230" s="32"/>
      <c r="AF230" s="11"/>
      <c r="AG230" s="10"/>
      <c r="AH230" s="32"/>
      <c r="AI230" s="11"/>
      <c r="AJ230" s="10"/>
      <c r="AK230" s="32"/>
      <c r="AL230" s="11"/>
      <c r="AM230" s="10"/>
      <c r="AN230" s="32"/>
      <c r="AO230" s="11"/>
      <c r="AP230" s="10"/>
      <c r="AQ230" s="32"/>
      <c r="AR230" s="11"/>
      <c r="AS230" s="10"/>
      <c r="AT230" s="32"/>
      <c r="AU230" s="11"/>
      <c r="AV230" s="10"/>
      <c r="AW230" s="32"/>
      <c r="AX230" s="11"/>
      <c r="AY230" s="10"/>
      <c r="AZ230" s="32"/>
      <c r="BA230" s="11"/>
      <c r="BB230" s="10"/>
      <c r="BC230" s="32"/>
      <c r="BD230" s="11"/>
      <c r="BE230" s="10"/>
      <c r="BF230" s="32"/>
      <c r="BG230" s="11"/>
      <c r="BI230" s="41"/>
    </row>
    <row r="231" spans="1:61" ht="12" customHeight="1">
      <c r="A231">
        <f t="shared" si="4"/>
        <v>187</v>
      </c>
      <c r="B231" s="6"/>
      <c r="C231" s="10"/>
      <c r="D231" s="32"/>
      <c r="E231" s="11"/>
      <c r="F231" s="10"/>
      <c r="G231" s="32"/>
      <c r="H231" s="11"/>
      <c r="I231" s="10"/>
      <c r="J231" s="32"/>
      <c r="K231" s="11"/>
      <c r="L231" s="10"/>
      <c r="M231" s="32"/>
      <c r="N231" s="11"/>
      <c r="O231" s="10"/>
      <c r="P231" s="32"/>
      <c r="Q231" s="11"/>
      <c r="R231" s="10"/>
      <c r="S231" s="32"/>
      <c r="T231" s="11"/>
      <c r="U231" s="10"/>
      <c r="V231" s="32"/>
      <c r="W231" s="11"/>
      <c r="X231" s="10"/>
      <c r="Y231" s="32"/>
      <c r="Z231" s="11"/>
      <c r="AA231" s="10"/>
      <c r="AB231" s="32"/>
      <c r="AC231" s="11"/>
      <c r="AD231" s="10"/>
      <c r="AE231" s="32"/>
      <c r="AF231" s="11"/>
      <c r="AG231" s="10"/>
      <c r="AH231" s="32"/>
      <c r="AI231" s="11"/>
      <c r="AJ231" s="10"/>
      <c r="AK231" s="32"/>
      <c r="AL231" s="11"/>
      <c r="AM231" s="10"/>
      <c r="AN231" s="32"/>
      <c r="AO231" s="11"/>
      <c r="AP231" s="10"/>
      <c r="AQ231" s="32"/>
      <c r="AR231" s="11"/>
      <c r="AS231" s="10"/>
      <c r="AT231" s="32"/>
      <c r="AU231" s="11"/>
      <c r="AV231" s="10"/>
      <c r="AW231" s="32"/>
      <c r="AX231" s="11"/>
      <c r="AY231" s="10"/>
      <c r="AZ231" s="32"/>
      <c r="BA231" s="11"/>
      <c r="BB231" s="10"/>
      <c r="BC231" s="32"/>
      <c r="BD231" s="11"/>
      <c r="BE231" s="10"/>
      <c r="BF231" s="32"/>
      <c r="BG231" s="11"/>
      <c r="BI231" s="41"/>
    </row>
    <row r="232" spans="1:61" ht="12" customHeight="1">
      <c r="A232">
        <f t="shared" si="4"/>
        <v>188</v>
      </c>
      <c r="B232" s="6"/>
      <c r="C232" s="10"/>
      <c r="D232" s="32"/>
      <c r="E232" s="11"/>
      <c r="F232" s="10"/>
      <c r="G232" s="32"/>
      <c r="H232" s="11"/>
      <c r="I232" s="10"/>
      <c r="J232" s="32"/>
      <c r="K232" s="11"/>
      <c r="L232" s="10"/>
      <c r="M232" s="32"/>
      <c r="N232" s="11"/>
      <c r="O232" s="10"/>
      <c r="P232" s="32"/>
      <c r="Q232" s="11"/>
      <c r="R232" s="10"/>
      <c r="S232" s="32"/>
      <c r="T232" s="11"/>
      <c r="U232" s="10"/>
      <c r="V232" s="32"/>
      <c r="W232" s="11"/>
      <c r="X232" s="10"/>
      <c r="Y232" s="32"/>
      <c r="Z232" s="11"/>
      <c r="AA232" s="10"/>
      <c r="AB232" s="32"/>
      <c r="AC232" s="11"/>
      <c r="AD232" s="10"/>
      <c r="AE232" s="32"/>
      <c r="AF232" s="11"/>
      <c r="AG232" s="10"/>
      <c r="AH232" s="32"/>
      <c r="AI232" s="11"/>
      <c r="AJ232" s="10"/>
      <c r="AK232" s="32"/>
      <c r="AL232" s="11"/>
      <c r="AM232" s="10"/>
      <c r="AN232" s="32"/>
      <c r="AO232" s="11"/>
      <c r="AP232" s="10"/>
      <c r="AQ232" s="32"/>
      <c r="AR232" s="11"/>
      <c r="AS232" s="10"/>
      <c r="AT232" s="32"/>
      <c r="AU232" s="11"/>
      <c r="AV232" s="10"/>
      <c r="AW232" s="32"/>
      <c r="AX232" s="11"/>
      <c r="AY232" s="10"/>
      <c r="AZ232" s="32"/>
      <c r="BA232" s="11"/>
      <c r="BB232" s="10"/>
      <c r="BC232" s="32"/>
      <c r="BD232" s="11"/>
      <c r="BE232" s="10"/>
      <c r="BF232" s="32"/>
      <c r="BG232" s="11"/>
      <c r="BI232" s="41"/>
    </row>
    <row r="233" spans="1:61" ht="12" customHeight="1">
      <c r="A233">
        <f t="shared" si="4"/>
        <v>189</v>
      </c>
      <c r="B233" s="6"/>
      <c r="C233" s="10"/>
      <c r="D233" s="32"/>
      <c r="E233" s="11"/>
      <c r="F233" s="10"/>
      <c r="G233" s="32"/>
      <c r="H233" s="11"/>
      <c r="I233" s="10"/>
      <c r="J233" s="32"/>
      <c r="K233" s="11"/>
      <c r="L233" s="10"/>
      <c r="M233" s="32"/>
      <c r="N233" s="11"/>
      <c r="O233" s="10"/>
      <c r="P233" s="32"/>
      <c r="Q233" s="11"/>
      <c r="R233" s="10"/>
      <c r="S233" s="32"/>
      <c r="T233" s="11"/>
      <c r="U233" s="10"/>
      <c r="V233" s="32"/>
      <c r="W233" s="11"/>
      <c r="X233" s="10"/>
      <c r="Y233" s="32"/>
      <c r="Z233" s="11"/>
      <c r="AA233" s="10"/>
      <c r="AB233" s="32"/>
      <c r="AC233" s="11"/>
      <c r="AD233" s="10"/>
      <c r="AE233" s="32"/>
      <c r="AF233" s="11"/>
      <c r="AG233" s="10"/>
      <c r="AH233" s="32"/>
      <c r="AI233" s="11"/>
      <c r="AJ233" s="10"/>
      <c r="AK233" s="32"/>
      <c r="AL233" s="11"/>
      <c r="AM233" s="10"/>
      <c r="AN233" s="32"/>
      <c r="AO233" s="11"/>
      <c r="AP233" s="10"/>
      <c r="AQ233" s="32"/>
      <c r="AR233" s="11"/>
      <c r="AS233" s="10"/>
      <c r="AT233" s="32"/>
      <c r="AU233" s="11"/>
      <c r="AV233" s="10"/>
      <c r="AW233" s="32"/>
      <c r="AX233" s="11"/>
      <c r="AY233" s="10"/>
      <c r="AZ233" s="32"/>
      <c r="BA233" s="11"/>
      <c r="BB233" s="10"/>
      <c r="BC233" s="32"/>
      <c r="BD233" s="11"/>
      <c r="BE233" s="10"/>
      <c r="BF233" s="32"/>
      <c r="BG233" s="11"/>
      <c r="BI233" s="41"/>
    </row>
    <row r="234" spans="1:61" ht="12" customHeight="1">
      <c r="A234">
        <f t="shared" si="4"/>
        <v>190</v>
      </c>
      <c r="B234" s="6"/>
      <c r="C234" s="10"/>
      <c r="D234" s="32"/>
      <c r="E234" s="11"/>
      <c r="F234" s="10"/>
      <c r="G234" s="32"/>
      <c r="H234" s="11"/>
      <c r="I234" s="10"/>
      <c r="J234" s="32"/>
      <c r="K234" s="11"/>
      <c r="L234" s="10"/>
      <c r="M234" s="32"/>
      <c r="N234" s="11"/>
      <c r="O234" s="10"/>
      <c r="P234" s="32"/>
      <c r="Q234" s="11"/>
      <c r="R234" s="10"/>
      <c r="S234" s="32"/>
      <c r="T234" s="11"/>
      <c r="U234" s="10"/>
      <c r="V234" s="32"/>
      <c r="W234" s="11"/>
      <c r="X234" s="10"/>
      <c r="Y234" s="32"/>
      <c r="Z234" s="11"/>
      <c r="AA234" s="10"/>
      <c r="AB234" s="32"/>
      <c r="AC234" s="11"/>
      <c r="AD234" s="10"/>
      <c r="AE234" s="32"/>
      <c r="AF234" s="11"/>
      <c r="AG234" s="10"/>
      <c r="AH234" s="32"/>
      <c r="AI234" s="11"/>
      <c r="AJ234" s="10"/>
      <c r="AK234" s="32"/>
      <c r="AL234" s="11"/>
      <c r="AM234" s="10"/>
      <c r="AN234" s="32"/>
      <c r="AO234" s="11"/>
      <c r="AP234" s="10"/>
      <c r="AQ234" s="32"/>
      <c r="AR234" s="11"/>
      <c r="AS234" s="10"/>
      <c r="AT234" s="32"/>
      <c r="AU234" s="11"/>
      <c r="AV234" s="10"/>
      <c r="AW234" s="32"/>
      <c r="AX234" s="11"/>
      <c r="AY234" s="10"/>
      <c r="AZ234" s="32"/>
      <c r="BA234" s="11"/>
      <c r="BB234" s="10"/>
      <c r="BC234" s="32"/>
      <c r="BD234" s="11"/>
      <c r="BE234" s="10"/>
      <c r="BF234" s="32"/>
      <c r="BG234" s="11"/>
      <c r="BI234" s="41"/>
    </row>
    <row r="235" spans="1:61" ht="12" customHeight="1">
      <c r="A235">
        <f t="shared" si="4"/>
        <v>191</v>
      </c>
      <c r="B235" s="6"/>
      <c r="C235" s="10"/>
      <c r="D235" s="32"/>
      <c r="E235" s="11"/>
      <c r="F235" s="10"/>
      <c r="G235" s="32"/>
      <c r="H235" s="11"/>
      <c r="I235" s="10"/>
      <c r="J235" s="32"/>
      <c r="K235" s="11"/>
      <c r="L235" s="10"/>
      <c r="M235" s="32"/>
      <c r="N235" s="11"/>
      <c r="O235" s="10"/>
      <c r="P235" s="32"/>
      <c r="Q235" s="11"/>
      <c r="R235" s="10"/>
      <c r="S235" s="32"/>
      <c r="T235" s="11"/>
      <c r="U235" s="10"/>
      <c r="V235" s="32"/>
      <c r="W235" s="11"/>
      <c r="X235" s="10"/>
      <c r="Y235" s="32"/>
      <c r="Z235" s="11"/>
      <c r="AA235" s="10"/>
      <c r="AB235" s="32"/>
      <c r="AC235" s="11"/>
      <c r="AD235" s="10"/>
      <c r="AE235" s="32"/>
      <c r="AF235" s="11"/>
      <c r="AG235" s="10"/>
      <c r="AH235" s="32"/>
      <c r="AI235" s="11"/>
      <c r="AJ235" s="10"/>
      <c r="AK235" s="32"/>
      <c r="AL235" s="11"/>
      <c r="AM235" s="10"/>
      <c r="AN235" s="32"/>
      <c r="AO235" s="11"/>
      <c r="AP235" s="10"/>
      <c r="AQ235" s="32"/>
      <c r="AR235" s="11"/>
      <c r="AS235" s="10"/>
      <c r="AT235" s="32"/>
      <c r="AU235" s="11"/>
      <c r="AV235" s="10"/>
      <c r="AW235" s="32"/>
      <c r="AX235" s="11"/>
      <c r="AY235" s="10"/>
      <c r="AZ235" s="32"/>
      <c r="BA235" s="11"/>
      <c r="BB235" s="10"/>
      <c r="BC235" s="32"/>
      <c r="BD235" s="11"/>
      <c r="BE235" s="10"/>
      <c r="BF235" s="32"/>
      <c r="BG235" s="11"/>
      <c r="BH235" s="28"/>
      <c r="BI235" s="41"/>
    </row>
    <row r="236" spans="1:61" ht="12" customHeight="1">
      <c r="A236">
        <f t="shared" si="4"/>
        <v>192</v>
      </c>
      <c r="B236" s="6"/>
      <c r="C236" s="10"/>
      <c r="D236" s="32"/>
      <c r="E236" s="11"/>
      <c r="F236" s="10"/>
      <c r="G236" s="32"/>
      <c r="H236" s="11"/>
      <c r="I236" s="10"/>
      <c r="J236" s="32"/>
      <c r="K236" s="11"/>
      <c r="L236" s="10"/>
      <c r="M236" s="32"/>
      <c r="N236" s="11"/>
      <c r="O236" s="10"/>
      <c r="P236" s="32"/>
      <c r="Q236" s="11"/>
      <c r="R236" s="10"/>
      <c r="S236" s="32"/>
      <c r="T236" s="11"/>
      <c r="U236" s="10"/>
      <c r="V236" s="32"/>
      <c r="W236" s="11"/>
      <c r="X236" s="10"/>
      <c r="Y236" s="32"/>
      <c r="Z236" s="11"/>
      <c r="AA236" s="10"/>
      <c r="AB236" s="32"/>
      <c r="AC236" s="11"/>
      <c r="AD236" s="10"/>
      <c r="AE236" s="32"/>
      <c r="AF236" s="11"/>
      <c r="AG236" s="10"/>
      <c r="AH236" s="32"/>
      <c r="AI236" s="11"/>
      <c r="AJ236" s="10"/>
      <c r="AK236" s="32"/>
      <c r="AL236" s="11"/>
      <c r="AM236" s="10"/>
      <c r="AN236" s="32"/>
      <c r="AO236" s="11"/>
      <c r="AP236" s="10"/>
      <c r="AQ236" s="32"/>
      <c r="AR236" s="11"/>
      <c r="AS236" s="10"/>
      <c r="AT236" s="32"/>
      <c r="AU236" s="11"/>
      <c r="AV236" s="10"/>
      <c r="AW236" s="32"/>
      <c r="AX236" s="11"/>
      <c r="AY236" s="10"/>
      <c r="AZ236" s="32"/>
      <c r="BA236" s="11"/>
      <c r="BB236" s="10"/>
      <c r="BC236" s="32"/>
      <c r="BD236" s="11"/>
      <c r="BE236" s="10"/>
      <c r="BF236" s="32"/>
      <c r="BG236" s="11"/>
      <c r="BI236" s="41"/>
    </row>
    <row r="237" spans="1:61" ht="12" customHeight="1">
      <c r="A237">
        <f t="shared" si="4"/>
        <v>193</v>
      </c>
      <c r="B237" s="6"/>
      <c r="C237" s="10"/>
      <c r="D237" s="32"/>
      <c r="E237" s="11"/>
      <c r="F237" s="10"/>
      <c r="G237" s="32"/>
      <c r="H237" s="11"/>
      <c r="I237" s="10"/>
      <c r="J237" s="32"/>
      <c r="K237" s="11"/>
      <c r="L237" s="10"/>
      <c r="M237" s="32"/>
      <c r="N237" s="11"/>
      <c r="O237" s="10"/>
      <c r="P237" s="32"/>
      <c r="Q237" s="11"/>
      <c r="R237" s="10"/>
      <c r="S237" s="32"/>
      <c r="T237" s="11"/>
      <c r="U237" s="10"/>
      <c r="V237" s="32"/>
      <c r="W237" s="11"/>
      <c r="X237" s="10"/>
      <c r="Y237" s="32"/>
      <c r="Z237" s="11"/>
      <c r="AA237" s="10"/>
      <c r="AB237" s="32"/>
      <c r="AC237" s="11"/>
      <c r="AD237" s="10"/>
      <c r="AE237" s="32"/>
      <c r="AF237" s="11"/>
      <c r="AG237" s="10"/>
      <c r="AH237" s="32"/>
      <c r="AI237" s="11"/>
      <c r="AJ237" s="10"/>
      <c r="AK237" s="32"/>
      <c r="AL237" s="11"/>
      <c r="AM237" s="10"/>
      <c r="AN237" s="32"/>
      <c r="AO237" s="11"/>
      <c r="AP237" s="10"/>
      <c r="AQ237" s="32"/>
      <c r="AR237" s="11"/>
      <c r="AS237" s="10"/>
      <c r="AT237" s="32"/>
      <c r="AU237" s="11"/>
      <c r="AV237" s="10"/>
      <c r="AW237" s="32"/>
      <c r="AX237" s="11"/>
      <c r="AY237" s="10"/>
      <c r="AZ237" s="32"/>
      <c r="BA237" s="11"/>
      <c r="BB237" s="10"/>
      <c r="BC237" s="32"/>
      <c r="BD237" s="11"/>
      <c r="BE237" s="10"/>
      <c r="BF237" s="32"/>
      <c r="BG237" s="11"/>
      <c r="BI237" s="41"/>
    </row>
    <row r="238" spans="1:61" ht="12" customHeight="1">
      <c r="A238">
        <f t="shared" si="4"/>
        <v>194</v>
      </c>
      <c r="B238" s="6"/>
      <c r="C238" s="10"/>
      <c r="D238" s="32"/>
      <c r="E238" s="11"/>
      <c r="F238" s="10"/>
      <c r="G238" s="32"/>
      <c r="H238" s="11"/>
      <c r="I238" s="10"/>
      <c r="J238" s="32"/>
      <c r="K238" s="11"/>
      <c r="L238" s="10"/>
      <c r="M238" s="32"/>
      <c r="N238" s="11"/>
      <c r="O238" s="10"/>
      <c r="P238" s="32"/>
      <c r="Q238" s="11"/>
      <c r="R238" s="10"/>
      <c r="S238" s="32"/>
      <c r="T238" s="11"/>
      <c r="U238" s="10"/>
      <c r="V238" s="32"/>
      <c r="W238" s="11"/>
      <c r="X238" s="10"/>
      <c r="Y238" s="32"/>
      <c r="Z238" s="11"/>
      <c r="AA238" s="10"/>
      <c r="AB238" s="32"/>
      <c r="AC238" s="11"/>
      <c r="AD238" s="10"/>
      <c r="AE238" s="32"/>
      <c r="AF238" s="11"/>
      <c r="AG238" s="10"/>
      <c r="AH238" s="32"/>
      <c r="AI238" s="11"/>
      <c r="AJ238" s="10"/>
      <c r="AK238" s="32"/>
      <c r="AL238" s="11"/>
      <c r="AM238" s="10"/>
      <c r="AN238" s="32"/>
      <c r="AO238" s="11"/>
      <c r="AP238" s="10"/>
      <c r="AQ238" s="32"/>
      <c r="AR238" s="11"/>
      <c r="AS238" s="10"/>
      <c r="AT238" s="32"/>
      <c r="AU238" s="11"/>
      <c r="AV238" s="10"/>
      <c r="AW238" s="32"/>
      <c r="AX238" s="11"/>
      <c r="AY238" s="10"/>
      <c r="AZ238" s="32"/>
      <c r="BA238" s="11"/>
      <c r="BB238" s="10"/>
      <c r="BC238" s="32"/>
      <c r="BD238" s="11"/>
      <c r="BE238" s="10"/>
      <c r="BF238" s="32"/>
      <c r="BG238" s="11"/>
    </row>
    <row r="239" spans="1:61" ht="12" customHeight="1">
      <c r="A239">
        <f t="shared" si="4"/>
        <v>195</v>
      </c>
      <c r="B239" s="6"/>
      <c r="C239" s="10"/>
      <c r="D239" s="32"/>
      <c r="E239" s="11"/>
      <c r="F239" s="10"/>
      <c r="G239" s="32"/>
      <c r="H239" s="11"/>
      <c r="I239" s="10"/>
      <c r="J239" s="32"/>
      <c r="K239" s="11"/>
      <c r="L239" s="10"/>
      <c r="M239" s="32"/>
      <c r="N239" s="11"/>
      <c r="O239" s="10"/>
      <c r="P239" s="32"/>
      <c r="Q239" s="11"/>
      <c r="R239" s="10"/>
      <c r="S239" s="32"/>
      <c r="T239" s="11"/>
      <c r="U239" s="10"/>
      <c r="V239" s="32"/>
      <c r="W239" s="11"/>
      <c r="X239" s="10"/>
      <c r="Y239" s="32"/>
      <c r="Z239" s="11"/>
      <c r="AA239" s="10"/>
      <c r="AB239" s="32"/>
      <c r="AC239" s="11"/>
      <c r="AD239" s="10"/>
      <c r="AE239" s="32"/>
      <c r="AF239" s="11"/>
      <c r="AG239" s="10"/>
      <c r="AH239" s="32"/>
      <c r="AI239" s="11"/>
      <c r="AJ239" s="10"/>
      <c r="AK239" s="32"/>
      <c r="AL239" s="11"/>
      <c r="AM239" s="10"/>
      <c r="AN239" s="32"/>
      <c r="AO239" s="11"/>
      <c r="AP239" s="10"/>
      <c r="AQ239" s="32"/>
      <c r="AR239" s="11"/>
      <c r="AS239" s="10"/>
      <c r="AT239" s="32"/>
      <c r="AU239" s="11"/>
      <c r="AV239" s="10"/>
      <c r="AW239" s="32"/>
      <c r="AX239" s="11"/>
      <c r="AY239" s="10"/>
      <c r="AZ239" s="32"/>
      <c r="BA239" s="11"/>
      <c r="BB239" s="10"/>
      <c r="BC239" s="32"/>
      <c r="BD239" s="11"/>
      <c r="BE239" s="10"/>
      <c r="BF239" s="32"/>
      <c r="BG239" s="11"/>
    </row>
    <row r="240" spans="1:61" ht="12" customHeight="1">
      <c r="A240">
        <f t="shared" si="4"/>
        <v>196</v>
      </c>
      <c r="B240" s="6"/>
      <c r="C240" s="10"/>
      <c r="D240" s="32"/>
      <c r="E240" s="11"/>
      <c r="F240" s="10"/>
      <c r="G240" s="32"/>
      <c r="H240" s="11"/>
      <c r="I240" s="10"/>
      <c r="J240" s="32"/>
      <c r="K240" s="11"/>
      <c r="L240" s="10"/>
      <c r="M240" s="32"/>
      <c r="N240" s="11"/>
      <c r="O240" s="10"/>
      <c r="P240" s="32"/>
      <c r="Q240" s="11"/>
      <c r="R240" s="10"/>
      <c r="S240" s="32"/>
      <c r="T240" s="11"/>
      <c r="U240" s="10"/>
      <c r="V240" s="32"/>
      <c r="W240" s="11"/>
      <c r="X240" s="10"/>
      <c r="Y240" s="32"/>
      <c r="Z240" s="11"/>
      <c r="AA240" s="10"/>
      <c r="AB240" s="32"/>
      <c r="AC240" s="11"/>
      <c r="AD240" s="10"/>
      <c r="AE240" s="32"/>
      <c r="AF240" s="11"/>
      <c r="AG240" s="10"/>
      <c r="AH240" s="32"/>
      <c r="AI240" s="11"/>
      <c r="AJ240" s="10"/>
      <c r="AK240" s="32"/>
      <c r="AL240" s="11"/>
      <c r="AM240" s="10"/>
      <c r="AN240" s="32"/>
      <c r="AO240" s="11"/>
      <c r="AP240" s="10"/>
      <c r="AQ240" s="32"/>
      <c r="AR240" s="11"/>
      <c r="AS240" s="10"/>
      <c r="AT240" s="32"/>
      <c r="AU240" s="11"/>
      <c r="AV240" s="10"/>
      <c r="AW240" s="32"/>
      <c r="AX240" s="11"/>
      <c r="AY240" s="10"/>
      <c r="AZ240" s="32"/>
      <c r="BA240" s="11"/>
      <c r="BB240" s="10"/>
      <c r="BC240" s="32"/>
      <c r="BD240" s="11"/>
      <c r="BE240" s="10"/>
      <c r="BF240" s="32"/>
      <c r="BG240" s="11"/>
    </row>
  </sheetData>
  <mergeCells count="19">
    <mergeCell ref="C43:E43"/>
    <mergeCell ref="F43:H43"/>
    <mergeCell ref="I43:K43"/>
    <mergeCell ref="L43:N43"/>
    <mergeCell ref="AA43:AC43"/>
    <mergeCell ref="AG43:AI43"/>
    <mergeCell ref="AJ43:AL43"/>
    <mergeCell ref="O43:Q43"/>
    <mergeCell ref="R43:T43"/>
    <mergeCell ref="U43:W43"/>
    <mergeCell ref="X43:Z43"/>
    <mergeCell ref="AD43:AF43"/>
    <mergeCell ref="AY43:BA43"/>
    <mergeCell ref="BB43:BD43"/>
    <mergeCell ref="BE43:BG43"/>
    <mergeCell ref="AM43:AO43"/>
    <mergeCell ref="AP43:AR43"/>
    <mergeCell ref="AS43:AU43"/>
    <mergeCell ref="AV43:AX43"/>
  </mergeCells>
  <phoneticPr fontId="4" type="noConversion"/>
  <pageMargins left="0.75" right="0.75" top="1" bottom="1" header="0" footer="0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24"/>
  <dimension ref="A1:AK128"/>
  <sheetViews>
    <sheetView workbookViewId="0"/>
  </sheetViews>
  <sheetFormatPr baseColWidth="10" defaultColWidth="11.5703125" defaultRowHeight="12.75"/>
  <cols>
    <col min="1" max="1" width="5" customWidth="1"/>
    <col min="3" max="3" width="5.28515625" customWidth="1"/>
    <col min="4" max="4" width="6.140625" customWidth="1"/>
    <col min="5" max="5" width="4.28515625" customWidth="1"/>
    <col min="6" max="6" width="4.42578125" customWidth="1"/>
    <col min="7" max="7" width="5.28515625" customWidth="1"/>
    <col min="8" max="8" width="3.85546875" customWidth="1"/>
    <col min="9" max="9" width="5.28515625" customWidth="1"/>
    <col min="10" max="10" width="3.42578125" customWidth="1"/>
    <col min="11" max="11" width="4.7109375" customWidth="1"/>
    <col min="12" max="12" width="6.140625" customWidth="1"/>
    <col min="13" max="13" width="6.28515625" customWidth="1"/>
    <col min="14" max="14" width="4.28515625" customWidth="1"/>
    <col min="15" max="15" width="5.28515625" customWidth="1"/>
    <col min="16" max="16" width="3.85546875" customWidth="1"/>
    <col min="17" max="17" width="4.7109375" customWidth="1"/>
    <col min="18" max="18" width="3.42578125" customWidth="1"/>
    <col min="19" max="19" width="4.42578125" customWidth="1"/>
    <col min="20" max="21" width="3.42578125" customWidth="1"/>
    <col min="22" max="22" width="3.85546875" customWidth="1"/>
    <col min="23" max="23" width="4.42578125" customWidth="1"/>
    <col min="24" max="24" width="3.42578125" customWidth="1"/>
    <col min="25" max="25" width="5" customWidth="1"/>
    <col min="26" max="30" width="3.42578125" customWidth="1"/>
    <col min="31" max="31" width="11.42578125" style="24" customWidth="1"/>
  </cols>
  <sheetData>
    <row r="1" spans="1:37">
      <c r="A1" s="5" t="s">
        <v>86</v>
      </c>
      <c r="B1" s="52"/>
    </row>
    <row r="2" spans="1:37">
      <c r="A2" t="s">
        <v>10</v>
      </c>
    </row>
    <row r="3" spans="1:37" ht="13.5" thickBot="1">
      <c r="A3">
        <f>+GENERAL!B6</f>
        <v>12</v>
      </c>
      <c r="C3" s="39">
        <f>SUM(C5:C7)</f>
        <v>-300000000</v>
      </c>
      <c r="AK3" s="101"/>
    </row>
    <row r="4" spans="1:37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N4" s="126"/>
      <c r="AK4" s="101"/>
    </row>
    <row r="5" spans="1:37" ht="13.5" thickBot="1">
      <c r="A5" s="150">
        <v>1</v>
      </c>
      <c r="B5" s="23" t="s">
        <v>35</v>
      </c>
      <c r="C5" s="44">
        <f>+Y$36</f>
        <v>-100000000</v>
      </c>
      <c r="D5" s="49">
        <f>+Z$37</f>
        <v>1E-4</v>
      </c>
      <c r="E5" s="45">
        <f>+Z$36</f>
        <v>0</v>
      </c>
      <c r="F5" s="18">
        <f>+Y$22</f>
        <v>0</v>
      </c>
      <c r="G5">
        <f t="shared" ref="G5:G18" si="0">IF(E5&lt;A$3/2,-1,1)*8000+C5*100+D5+E5/100</f>
        <v>-10000007999.999901</v>
      </c>
      <c r="N5" s="126"/>
      <c r="AK5" s="101"/>
    </row>
    <row r="6" spans="1:37" ht="13.5" thickBot="1">
      <c r="A6" s="150">
        <v>2</v>
      </c>
      <c r="B6" s="23" t="s">
        <v>9</v>
      </c>
      <c r="C6" s="44">
        <f>+O$36</f>
        <v>-100000000</v>
      </c>
      <c r="D6" s="49">
        <f>+P$37</f>
        <v>1E-4</v>
      </c>
      <c r="E6" s="45">
        <f>+P$36</f>
        <v>0</v>
      </c>
      <c r="F6" s="18">
        <f>+O$22</f>
        <v>0</v>
      </c>
      <c r="G6">
        <f t="shared" si="0"/>
        <v>-10000007999.999901</v>
      </c>
      <c r="N6" s="126"/>
      <c r="AK6" s="101"/>
    </row>
    <row r="7" spans="1:37" ht="13.5" thickBot="1">
      <c r="A7" s="150">
        <v>3</v>
      </c>
      <c r="B7" s="23" t="s">
        <v>1</v>
      </c>
      <c r="C7" s="44">
        <f>+G$36</f>
        <v>-100000000</v>
      </c>
      <c r="D7" s="49">
        <f>+H$37</f>
        <v>1E-4</v>
      </c>
      <c r="E7" s="45">
        <f>+H$36</f>
        <v>0</v>
      </c>
      <c r="F7" s="18">
        <f>+G$22</f>
        <v>0</v>
      </c>
      <c r="G7">
        <f t="shared" si="0"/>
        <v>-10000007999.999901</v>
      </c>
      <c r="N7" s="126"/>
      <c r="AK7" s="101"/>
    </row>
    <row r="8" spans="1:37" ht="13.5" hidden="1" thickBot="1">
      <c r="A8" s="150">
        <v>4</v>
      </c>
      <c r="B8" s="23" t="s">
        <v>26</v>
      </c>
      <c r="C8" s="44">
        <f>+S$36</f>
        <v>-100000000</v>
      </c>
      <c r="D8" s="49">
        <f>+T$37</f>
        <v>1E-4</v>
      </c>
      <c r="E8" s="45">
        <f>+T$36</f>
        <v>0</v>
      </c>
      <c r="F8" s="18">
        <f>+S$22</f>
        <v>0</v>
      </c>
      <c r="G8">
        <f t="shared" si="0"/>
        <v>-10000007999.999901</v>
      </c>
      <c r="AK8" s="101"/>
    </row>
    <row r="9" spans="1:37" ht="13.5" hidden="1" thickBot="1">
      <c r="A9" s="150">
        <v>5</v>
      </c>
      <c r="B9" s="23" t="s">
        <v>43</v>
      </c>
      <c r="C9" s="44">
        <f>+Q$36</f>
        <v>-100000000</v>
      </c>
      <c r="D9" s="49">
        <f>+R$37</f>
        <v>1E-4</v>
      </c>
      <c r="E9" s="45">
        <f>+R$36</f>
        <v>0</v>
      </c>
      <c r="F9" s="18">
        <f>+Q$22</f>
        <v>0</v>
      </c>
      <c r="G9">
        <f t="shared" si="0"/>
        <v>-10000007999.999901</v>
      </c>
      <c r="AK9" s="101"/>
    </row>
    <row r="10" spans="1:37" ht="13.5" hidden="1" thickBot="1">
      <c r="A10" s="150">
        <v>6</v>
      </c>
      <c r="B10" s="23" t="s">
        <v>6</v>
      </c>
      <c r="C10" s="44">
        <f>+M$36</f>
        <v>-100000000</v>
      </c>
      <c r="D10" s="49">
        <f>+N$37</f>
        <v>1E-4</v>
      </c>
      <c r="E10" s="45">
        <f>+N$36</f>
        <v>0</v>
      </c>
      <c r="F10" s="18">
        <f>+M$22</f>
        <v>0</v>
      </c>
      <c r="G10">
        <f t="shared" si="0"/>
        <v>-10000007999.999901</v>
      </c>
      <c r="AK10" s="101"/>
    </row>
    <row r="11" spans="1:37" ht="13.5" hidden="1" thickBot="1">
      <c r="A11" s="150">
        <v>7</v>
      </c>
      <c r="B11" s="23" t="s">
        <v>4</v>
      </c>
      <c r="C11" s="44">
        <f>+W$36</f>
        <v>-100000000</v>
      </c>
      <c r="D11" s="49">
        <f>+X$37</f>
        <v>1E-4</v>
      </c>
      <c r="E11" s="45">
        <f>+X$36</f>
        <v>0</v>
      </c>
      <c r="F11" s="18">
        <f>+W$22</f>
        <v>0</v>
      </c>
      <c r="G11">
        <f t="shared" si="0"/>
        <v>-10000007999.999901</v>
      </c>
      <c r="AK11" s="101"/>
    </row>
    <row r="12" spans="1:37" ht="13.5" hidden="1" thickBot="1">
      <c r="A12" s="150">
        <v>8</v>
      </c>
      <c r="B12" s="23" t="s">
        <v>61</v>
      </c>
      <c r="C12" s="44">
        <f>+K$36</f>
        <v>-100000000</v>
      </c>
      <c r="D12" s="49">
        <f>+L$37</f>
        <v>1E-4</v>
      </c>
      <c r="E12" s="45">
        <f>+L$36</f>
        <v>0</v>
      </c>
      <c r="F12" s="18">
        <f>+K$22</f>
        <v>0</v>
      </c>
      <c r="G12">
        <f t="shared" si="0"/>
        <v>-10000007999.999901</v>
      </c>
      <c r="AK12" s="101"/>
    </row>
    <row r="13" spans="1:37" ht="13.5" hidden="1" thickBot="1">
      <c r="A13" s="150">
        <v>9</v>
      </c>
      <c r="B13" s="23" t="s">
        <v>62</v>
      </c>
      <c r="C13" s="44">
        <f>+C$36</f>
        <v>-100000000</v>
      </c>
      <c r="D13" s="49">
        <f>+D$37</f>
        <v>1E-4</v>
      </c>
      <c r="E13" s="46">
        <f>+D$36</f>
        <v>0</v>
      </c>
      <c r="F13" s="18">
        <f>+C$22</f>
        <v>0</v>
      </c>
      <c r="G13">
        <f t="shared" si="0"/>
        <v>-10000007999.999901</v>
      </c>
      <c r="AK13" s="101"/>
    </row>
    <row r="14" spans="1:37" ht="13.5" hidden="1" thickBot="1">
      <c r="A14" s="150">
        <v>10</v>
      </c>
      <c r="B14" s="23" t="s">
        <v>28</v>
      </c>
      <c r="C14" s="44">
        <f>+I$36</f>
        <v>-100000000</v>
      </c>
      <c r="D14" s="49">
        <f>+J$37</f>
        <v>1E-4</v>
      </c>
      <c r="E14" s="45">
        <f>+J$36</f>
        <v>0</v>
      </c>
      <c r="F14" s="18">
        <f>+I$22</f>
        <v>0</v>
      </c>
      <c r="G14">
        <f t="shared" si="0"/>
        <v>-10000007999.999901</v>
      </c>
    </row>
    <row r="15" spans="1:37" ht="13.5" hidden="1" thickBot="1">
      <c r="A15" s="150">
        <v>11</v>
      </c>
      <c r="B15" s="23" t="s">
        <v>56</v>
      </c>
      <c r="C15" s="44">
        <f>+AC$36</f>
        <v>-100000000</v>
      </c>
      <c r="D15" s="49">
        <f>+AD$37</f>
        <v>1E-4</v>
      </c>
      <c r="E15" s="45">
        <f>+AD$36</f>
        <v>0</v>
      </c>
      <c r="F15" s="18">
        <f>+AC$22</f>
        <v>0</v>
      </c>
      <c r="G15">
        <f t="shared" si="0"/>
        <v>-10000007999.999901</v>
      </c>
      <c r="V15" s="43"/>
    </row>
    <row r="16" spans="1:37" ht="13.5" hidden="1" customHeight="1">
      <c r="A16" s="150">
        <v>12</v>
      </c>
      <c r="B16" s="23" t="s">
        <v>15</v>
      </c>
      <c r="C16" s="44">
        <f>+E$36</f>
        <v>-100000000</v>
      </c>
      <c r="D16" s="49">
        <f>+F$37</f>
        <v>1E-4</v>
      </c>
      <c r="E16" s="45">
        <f>+F$36</f>
        <v>0</v>
      </c>
      <c r="F16" s="18">
        <f>+E$22</f>
        <v>0</v>
      </c>
      <c r="G16">
        <f t="shared" si="0"/>
        <v>-10000007999.999901</v>
      </c>
    </row>
    <row r="17" spans="1:30" ht="13.5" hidden="1" customHeight="1">
      <c r="A17" s="150">
        <v>13</v>
      </c>
      <c r="B17" s="23" t="s">
        <v>5</v>
      </c>
      <c r="C17" s="44">
        <f>+U$36</f>
        <v>-100000000</v>
      </c>
      <c r="D17" s="49">
        <f>+V$37</f>
        <v>1E-4</v>
      </c>
      <c r="E17" s="45">
        <f>+V$36</f>
        <v>0</v>
      </c>
      <c r="F17" s="18">
        <f>+U$22</f>
        <v>0</v>
      </c>
      <c r="G17">
        <f t="shared" si="0"/>
        <v>-10000007999.999901</v>
      </c>
    </row>
    <row r="18" spans="1:30" ht="13.5" hidden="1" customHeight="1">
      <c r="A18" s="150">
        <v>14</v>
      </c>
      <c r="B18" s="23" t="s">
        <v>58</v>
      </c>
      <c r="C18" s="44">
        <f>+AA$36</f>
        <v>-100000000</v>
      </c>
      <c r="D18" s="49">
        <f>+AB$37</f>
        <v>1E-4</v>
      </c>
      <c r="E18" s="45">
        <f>+AB$36</f>
        <v>0</v>
      </c>
      <c r="F18" s="18">
        <f>+AA$22</f>
        <v>0</v>
      </c>
      <c r="G18">
        <f t="shared" si="0"/>
        <v>-10000007999.999901</v>
      </c>
      <c r="L18" s="62"/>
    </row>
    <row r="19" spans="1:30">
      <c r="A19" s="16"/>
      <c r="L19" s="62"/>
    </row>
    <row r="20" spans="1:30">
      <c r="A20" s="16"/>
      <c r="L20" s="62"/>
    </row>
    <row r="22" spans="1:30" hidden="1">
      <c r="B22" t="s">
        <v>12</v>
      </c>
      <c r="C22">
        <f>+C23*C24</f>
        <v>0</v>
      </c>
      <c r="D22">
        <f t="shared" ref="D22:AD22" si="1">+D23*D24</f>
        <v>0</v>
      </c>
      <c r="E22">
        <f t="shared" si="1"/>
        <v>0</v>
      </c>
      <c r="F22">
        <f t="shared" si="1"/>
        <v>0</v>
      </c>
      <c r="G22">
        <f>+G23*G24</f>
        <v>0</v>
      </c>
      <c r="H22">
        <f t="shared" si="1"/>
        <v>0</v>
      </c>
      <c r="I22">
        <f t="shared" si="1"/>
        <v>0</v>
      </c>
      <c r="J22">
        <f t="shared" si="1"/>
        <v>0</v>
      </c>
      <c r="K22">
        <f t="shared" si="1"/>
        <v>0</v>
      </c>
      <c r="L22">
        <f t="shared" si="1"/>
        <v>0</v>
      </c>
      <c r="M22">
        <f t="shared" si="1"/>
        <v>0</v>
      </c>
      <c r="N22">
        <f t="shared" si="1"/>
        <v>0</v>
      </c>
      <c r="O22">
        <f t="shared" si="1"/>
        <v>0</v>
      </c>
      <c r="P22">
        <f t="shared" si="1"/>
        <v>0</v>
      </c>
      <c r="Q22">
        <f t="shared" si="1"/>
        <v>0</v>
      </c>
      <c r="R22">
        <f t="shared" si="1"/>
        <v>0</v>
      </c>
      <c r="S22">
        <f>+S23*S24</f>
        <v>0</v>
      </c>
      <c r="T22">
        <f t="shared" si="1"/>
        <v>0</v>
      </c>
      <c r="U22">
        <f t="shared" si="1"/>
        <v>0</v>
      </c>
      <c r="V22">
        <f t="shared" si="1"/>
        <v>0</v>
      </c>
      <c r="W22">
        <f t="shared" si="1"/>
        <v>0</v>
      </c>
      <c r="X22">
        <f t="shared" si="1"/>
        <v>0</v>
      </c>
      <c r="Y22">
        <f>+Y23*Y24</f>
        <v>0</v>
      </c>
      <c r="Z22">
        <f t="shared" si="1"/>
        <v>0</v>
      </c>
      <c r="AA22">
        <f>+AA23*AA24</f>
        <v>0</v>
      </c>
      <c r="AB22">
        <f>+AB23*AB24</f>
        <v>0</v>
      </c>
      <c r="AC22">
        <f t="shared" si="1"/>
        <v>0</v>
      </c>
      <c r="AD22">
        <f t="shared" si="1"/>
        <v>0</v>
      </c>
    </row>
    <row r="23" spans="1:30" hidden="1">
      <c r="C23">
        <f>IF($B35&gt;3,1,0)</f>
        <v>0</v>
      </c>
      <c r="D23">
        <f t="shared" ref="D23:AD23" si="2">IF($B35&gt;3,1,0)</f>
        <v>0</v>
      </c>
      <c r="E23">
        <f t="shared" si="2"/>
        <v>0</v>
      </c>
      <c r="F23">
        <f t="shared" si="2"/>
        <v>0</v>
      </c>
      <c r="G23">
        <f>IF($B35&gt;3,1,0)</f>
        <v>0</v>
      </c>
      <c r="H23">
        <f t="shared" si="2"/>
        <v>0</v>
      </c>
      <c r="I23">
        <f t="shared" si="2"/>
        <v>0</v>
      </c>
      <c r="J23">
        <f t="shared" si="2"/>
        <v>0</v>
      </c>
      <c r="K23">
        <f t="shared" si="2"/>
        <v>0</v>
      </c>
      <c r="L23">
        <f t="shared" si="2"/>
        <v>0</v>
      </c>
      <c r="M23">
        <f t="shared" si="2"/>
        <v>0</v>
      </c>
      <c r="N23">
        <f t="shared" si="2"/>
        <v>0</v>
      </c>
      <c r="O23">
        <f t="shared" si="2"/>
        <v>0</v>
      </c>
      <c r="P23">
        <f t="shared" si="2"/>
        <v>0</v>
      </c>
      <c r="Q23">
        <f t="shared" si="2"/>
        <v>0</v>
      </c>
      <c r="R23">
        <f t="shared" si="2"/>
        <v>0</v>
      </c>
      <c r="S23">
        <f t="shared" si="2"/>
        <v>0</v>
      </c>
      <c r="T23">
        <f t="shared" si="2"/>
        <v>0</v>
      </c>
      <c r="U23">
        <f t="shared" si="2"/>
        <v>0</v>
      </c>
      <c r="V23">
        <f t="shared" si="2"/>
        <v>0</v>
      </c>
      <c r="W23">
        <f t="shared" si="2"/>
        <v>0</v>
      </c>
      <c r="X23">
        <f t="shared" si="2"/>
        <v>0</v>
      </c>
      <c r="Y23">
        <f t="shared" si="2"/>
        <v>0</v>
      </c>
      <c r="Z23">
        <f t="shared" si="2"/>
        <v>0</v>
      </c>
      <c r="AA23">
        <f>IF($B35&gt;3,1,0)</f>
        <v>0</v>
      </c>
      <c r="AB23">
        <f>IF($B35&gt;3,1,0)</f>
        <v>0</v>
      </c>
      <c r="AC23">
        <f t="shared" si="2"/>
        <v>0</v>
      </c>
      <c r="AD23">
        <f t="shared" si="2"/>
        <v>0</v>
      </c>
    </row>
    <row r="24" spans="1:30" hidden="1">
      <c r="C24">
        <f>MAX(C25:C29)</f>
        <v>0</v>
      </c>
      <c r="D24">
        <f>+D36</f>
        <v>0</v>
      </c>
      <c r="E24">
        <f>MAX(E25:E29)</f>
        <v>0</v>
      </c>
      <c r="F24">
        <f>+F36</f>
        <v>0</v>
      </c>
      <c r="G24">
        <f>MAX(G25:G29)</f>
        <v>0</v>
      </c>
      <c r="H24">
        <f>+H36</f>
        <v>0</v>
      </c>
      <c r="I24">
        <f>MAX(I25:I29)</f>
        <v>0</v>
      </c>
      <c r="J24">
        <f>+J36</f>
        <v>0</v>
      </c>
      <c r="K24">
        <f>MAX(K25:K29)</f>
        <v>0</v>
      </c>
      <c r="L24">
        <f>+L36</f>
        <v>0</v>
      </c>
      <c r="M24">
        <f>MAX(M25:M29)</f>
        <v>0</v>
      </c>
      <c r="N24">
        <f>+N36</f>
        <v>0</v>
      </c>
      <c r="O24">
        <f>MAX(O25:O29)</f>
        <v>0</v>
      </c>
      <c r="P24">
        <f>+P36</f>
        <v>0</v>
      </c>
      <c r="Q24">
        <f>MAX(Q25:Q29)</f>
        <v>0</v>
      </c>
      <c r="R24">
        <f>+R36</f>
        <v>0</v>
      </c>
      <c r="S24">
        <f>MAX(S25:S29)</f>
        <v>0</v>
      </c>
      <c r="T24">
        <f>+T36</f>
        <v>0</v>
      </c>
      <c r="U24">
        <f>MAX(U25:U29)</f>
        <v>0</v>
      </c>
      <c r="V24">
        <f>+V36</f>
        <v>0</v>
      </c>
      <c r="W24">
        <f>MAX(W25:W29)</f>
        <v>0</v>
      </c>
      <c r="X24">
        <f>+X36</f>
        <v>0</v>
      </c>
      <c r="Y24">
        <f>MAX(Y25:Y29)</f>
        <v>0</v>
      </c>
      <c r="Z24">
        <f>+Z36</f>
        <v>0</v>
      </c>
      <c r="AA24">
        <f>MAX(AA25:AA29)</f>
        <v>0</v>
      </c>
      <c r="AB24">
        <f>+AB36</f>
        <v>0</v>
      </c>
      <c r="AC24">
        <f>MAX(AC25:AC29)</f>
        <v>0</v>
      </c>
      <c r="AD24">
        <f>+AD36</f>
        <v>0</v>
      </c>
    </row>
    <row r="25" spans="1:30" hidden="1">
      <c r="C25">
        <f>IF(C$30=5,5,0)</f>
        <v>0</v>
      </c>
      <c r="E25">
        <f>IF(E$30=5,5,0)</f>
        <v>0</v>
      </c>
      <c r="G25">
        <f>IF(G$30=5,5,0)</f>
        <v>0</v>
      </c>
      <c r="I25">
        <f>IF(I$30=5,5,0)</f>
        <v>0</v>
      </c>
      <c r="K25">
        <f>IF(K$30=5,5,0)</f>
        <v>0</v>
      </c>
      <c r="M25">
        <f>IF(M$30=5,5,0)</f>
        <v>0</v>
      </c>
      <c r="O25">
        <f>IF(O$30=5,5,0)</f>
        <v>0</v>
      </c>
      <c r="Q25">
        <f>IF(Q$30=5,5,0)</f>
        <v>0</v>
      </c>
      <c r="S25">
        <f>IF(S$30=5,5,0)</f>
        <v>0</v>
      </c>
      <c r="U25">
        <f>IF(U$30=5,5,0)</f>
        <v>0</v>
      </c>
      <c r="W25">
        <f>IF(W$30=5,5,0)</f>
        <v>0</v>
      </c>
      <c r="Y25">
        <f>IF(Y$30=5,5,0)</f>
        <v>0</v>
      </c>
      <c r="AA25">
        <f>IF(AA$30=5,5,0)</f>
        <v>0</v>
      </c>
      <c r="AC25">
        <f>IF(AC$30=5,5,0)</f>
        <v>0</v>
      </c>
    </row>
    <row r="26" spans="1:30" hidden="1">
      <c r="C26">
        <f>IF(C$30=4,10,0)</f>
        <v>0</v>
      </c>
      <c r="E26">
        <f>IF(E$30=4,10,0)</f>
        <v>0</v>
      </c>
      <c r="G26">
        <f>IF(G$30=4,10,0)</f>
        <v>0</v>
      </c>
      <c r="I26">
        <f>IF(I$30=4,10,0)</f>
        <v>0</v>
      </c>
      <c r="K26">
        <f>IF(K$30=4,10,0)</f>
        <v>0</v>
      </c>
      <c r="M26">
        <f>IF(M$30=4,10,0)</f>
        <v>0</v>
      </c>
      <c r="O26">
        <f>IF(O$30=4,10,0)</f>
        <v>0</v>
      </c>
      <c r="Q26">
        <f>IF(Q$30=4,10,0)</f>
        <v>0</v>
      </c>
      <c r="S26">
        <f>IF(S$30=4,10,0)</f>
        <v>0</v>
      </c>
      <c r="U26">
        <f>IF(U$30=4,10,0)</f>
        <v>0</v>
      </c>
      <c r="W26">
        <f>IF(W$30=4,10,0)</f>
        <v>0</v>
      </c>
      <c r="Y26">
        <f>IF(Y$30=4,10,0)</f>
        <v>0</v>
      </c>
      <c r="AA26">
        <f>IF(AA$30=4,10,0)</f>
        <v>0</v>
      </c>
      <c r="AC26">
        <f>IF(AC$30=4,10,0)</f>
        <v>0</v>
      </c>
    </row>
    <row r="27" spans="1:30" hidden="1">
      <c r="C27">
        <f>IF(C$30=3,20,0)</f>
        <v>0</v>
      </c>
      <c r="E27">
        <f>IF(E$30=3,20,0)</f>
        <v>0</v>
      </c>
      <c r="G27">
        <f>IF(G$30=3,20,0)</f>
        <v>0</v>
      </c>
      <c r="I27">
        <f>IF(I$30=3,20,0)</f>
        <v>0</v>
      </c>
      <c r="K27">
        <f>IF(K$30=3,20,0)</f>
        <v>0</v>
      </c>
      <c r="M27">
        <f>IF(M$30=3,20,0)</f>
        <v>0</v>
      </c>
      <c r="O27">
        <f>IF(O$30=3,20,0)</f>
        <v>0</v>
      </c>
      <c r="Q27">
        <f>IF(Q$30=3,20,0)</f>
        <v>0</v>
      </c>
      <c r="S27">
        <f>IF(S$30=3,20,0)</f>
        <v>0</v>
      </c>
      <c r="U27">
        <f>IF(U$30=3,20,0)</f>
        <v>0</v>
      </c>
      <c r="W27">
        <f>IF(W$30=3,20,0)</f>
        <v>0</v>
      </c>
      <c r="Y27">
        <f>IF(Y$30=3,20,0)</f>
        <v>0</v>
      </c>
      <c r="AA27">
        <f>IF(AA$30=3,20,0)</f>
        <v>0</v>
      </c>
      <c r="AC27">
        <f>IF(AC$30=3,20,0)</f>
        <v>0</v>
      </c>
    </row>
    <row r="28" spans="1:30" hidden="1">
      <c r="C28">
        <f>IF(C$30=2,40,0)</f>
        <v>0</v>
      </c>
      <c r="E28">
        <f>IF(E$30=2,40,0)</f>
        <v>0</v>
      </c>
      <c r="G28">
        <f>IF(G$30=2,40,0)</f>
        <v>0</v>
      </c>
      <c r="I28">
        <f>IF(I$30=2,40,0)</f>
        <v>0</v>
      </c>
      <c r="K28">
        <f>IF(K$30=2,40,0)</f>
        <v>0</v>
      </c>
      <c r="M28">
        <f>IF(M$30=2,40,0)</f>
        <v>0</v>
      </c>
      <c r="O28">
        <f>IF(O$30=2,40,0)</f>
        <v>0</v>
      </c>
      <c r="Q28">
        <f>IF(Q$30=2,40,0)</f>
        <v>0</v>
      </c>
      <c r="S28">
        <f>IF(S$30=2,40,0)</f>
        <v>0</v>
      </c>
      <c r="U28">
        <f>IF(U$30=2,40,0)</f>
        <v>0</v>
      </c>
      <c r="W28">
        <f>IF(W$30=2,40,0)</f>
        <v>0</v>
      </c>
      <c r="Y28">
        <f>IF(Y$30=2,40,0)</f>
        <v>0</v>
      </c>
      <c r="AA28">
        <f>IF(AA$30=2,40,0)</f>
        <v>0</v>
      </c>
      <c r="AC28">
        <f>IF(AC$30=2,40,0)</f>
        <v>0</v>
      </c>
    </row>
    <row r="29" spans="1:30" hidden="1">
      <c r="C29">
        <f>IF(C$30=1,80,0)</f>
        <v>0</v>
      </c>
      <c r="E29">
        <f>IF(E$30=1,80,0)</f>
        <v>0</v>
      </c>
      <c r="G29">
        <f>IF(G$30=1,80,0)</f>
        <v>0</v>
      </c>
      <c r="I29">
        <f>IF(I$30=1,80,0)</f>
        <v>0</v>
      </c>
      <c r="K29">
        <f>IF(K$30=1,80,0)</f>
        <v>0</v>
      </c>
      <c r="M29">
        <f>IF(M$30=1,80,0)</f>
        <v>0</v>
      </c>
      <c r="O29">
        <f>IF(O$30=1,80,0)</f>
        <v>0</v>
      </c>
      <c r="Q29">
        <f>IF(Q$30=1,80,0)</f>
        <v>0</v>
      </c>
      <c r="S29">
        <f>IF(S$30=1,80,0)</f>
        <v>0</v>
      </c>
      <c r="U29">
        <f>IF(U$30=1,80,0)</f>
        <v>0</v>
      </c>
      <c r="W29">
        <f>IF(W$30=1,80,0)</f>
        <v>0</v>
      </c>
      <c r="Y29">
        <f>IF(Y$30=1,80,0)</f>
        <v>0</v>
      </c>
      <c r="AA29">
        <f>IF(AA$30=1,80,0)</f>
        <v>0</v>
      </c>
      <c r="AC29">
        <f>IF(AC$30=1,80,0)</f>
        <v>0</v>
      </c>
    </row>
    <row r="30" spans="1:30" hidden="1">
      <c r="C30">
        <f>RANK(C31,$C31:$BF31)*C35</f>
        <v>0</v>
      </c>
      <c r="E30">
        <f>RANK(E31,$C31:$BF31)*E35</f>
        <v>0</v>
      </c>
      <c r="G30">
        <f>RANK(G31,$C31:$BF31)*G35</f>
        <v>0</v>
      </c>
      <c r="I30">
        <f>RANK(I31,$C31:$BF31)*I35</f>
        <v>0</v>
      </c>
      <c r="K30">
        <f>RANK(K31,$C31:$BF31)*K35</f>
        <v>0</v>
      </c>
      <c r="M30">
        <f>RANK(M31,$C31:$BF31)*M35</f>
        <v>0</v>
      </c>
      <c r="O30">
        <f>RANK(O31,$C31:$BF31)*O35</f>
        <v>0</v>
      </c>
      <c r="Q30">
        <f>RANK(Q31,$C31:$BF31)*Q35</f>
        <v>0</v>
      </c>
      <c r="S30">
        <f>RANK(S31,$C31:$BF31)*S35</f>
        <v>0</v>
      </c>
      <c r="U30">
        <f>RANK(U31,$C31:$BF31)*U35</f>
        <v>0</v>
      </c>
      <c r="W30">
        <f>RANK(W31,$C31:$BF31)*W35</f>
        <v>0</v>
      </c>
      <c r="Y30">
        <f>RANK(Y31,$C31:$BF31)*Y35</f>
        <v>0</v>
      </c>
      <c r="AA30">
        <f>RANK(AA31,$C31:$BF31)*AA35</f>
        <v>0</v>
      </c>
      <c r="AC30">
        <f>RANK(AC31,$C31:$BF31)*AC35</f>
        <v>0</v>
      </c>
    </row>
    <row r="31" spans="1:30" hidden="1">
      <c r="C31">
        <f>SUM(C32:C34)</f>
        <v>-100999999.98999999</v>
      </c>
      <c r="E31">
        <f>SUM(E32:E34)</f>
        <v>-100999999.98999999</v>
      </c>
      <c r="G31">
        <f>SUM(G32:G34)</f>
        <v>-100999999.98999999</v>
      </c>
      <c r="I31">
        <f>SUM(I32:I34)</f>
        <v>-100999999.98999999</v>
      </c>
      <c r="K31">
        <f>SUM(K32:K34)</f>
        <v>-100999999.98999999</v>
      </c>
      <c r="M31">
        <f>SUM(M32:M34)</f>
        <v>-100999999.98999999</v>
      </c>
      <c r="O31">
        <f>SUM(O32:O34)</f>
        <v>-100999999.98999999</v>
      </c>
      <c r="Q31">
        <f>SUM(Q32:Q34)</f>
        <v>-100999999.98999999</v>
      </c>
      <c r="S31">
        <f>SUM(S32:S34)</f>
        <v>-100999999.98999999</v>
      </c>
      <c r="U31">
        <f>SUM(U32:U34)</f>
        <v>-100999999.98999999</v>
      </c>
      <c r="W31">
        <f>SUM(W32:W34)</f>
        <v>-100999999.98999999</v>
      </c>
      <c r="Y31">
        <f>SUM(Y32:Y34)</f>
        <v>-100999999.98999999</v>
      </c>
      <c r="AA31">
        <f>SUM(AA32:AA34)</f>
        <v>-100999999.98999999</v>
      </c>
      <c r="AC31">
        <f>SUM(AC32:AC34)</f>
        <v>-100999999.98999999</v>
      </c>
    </row>
    <row r="32" spans="1:30" hidden="1">
      <c r="C32">
        <f>+D36</f>
        <v>0</v>
      </c>
      <c r="E32">
        <f>+F36</f>
        <v>0</v>
      </c>
      <c r="G32">
        <f>+H36</f>
        <v>0</v>
      </c>
      <c r="I32">
        <f>+J36</f>
        <v>0</v>
      </c>
      <c r="K32">
        <f>+L36</f>
        <v>0</v>
      </c>
      <c r="M32">
        <f>+N36</f>
        <v>0</v>
      </c>
      <c r="O32">
        <f>+P36</f>
        <v>0</v>
      </c>
      <c r="Q32">
        <f>+R36</f>
        <v>0</v>
      </c>
      <c r="S32">
        <f>+T36</f>
        <v>0</v>
      </c>
      <c r="U32">
        <f>+V36</f>
        <v>0</v>
      </c>
      <c r="W32">
        <f>+X36</f>
        <v>0</v>
      </c>
      <c r="Y32">
        <f>+Z36</f>
        <v>0</v>
      </c>
      <c r="AA32">
        <f>+AB36</f>
        <v>0</v>
      </c>
      <c r="AC32">
        <f>+AD36</f>
        <v>0</v>
      </c>
    </row>
    <row r="33" spans="1:35" hidden="1">
      <c r="C33">
        <f>D37*100</f>
        <v>0.01</v>
      </c>
      <c r="E33">
        <f>F37*100</f>
        <v>0.01</v>
      </c>
      <c r="G33">
        <f>H37*100</f>
        <v>0.01</v>
      </c>
      <c r="I33">
        <f>J37*100</f>
        <v>0.01</v>
      </c>
      <c r="K33">
        <f>L37*100</f>
        <v>0.01</v>
      </c>
      <c r="M33">
        <f>N37*100</f>
        <v>0.01</v>
      </c>
      <c r="O33">
        <f>P37*100</f>
        <v>0.01</v>
      </c>
      <c r="Q33">
        <f>R37*100</f>
        <v>0.01</v>
      </c>
      <c r="S33">
        <f>T37*100</f>
        <v>0.01</v>
      </c>
      <c r="U33">
        <f>V37*100</f>
        <v>0.01</v>
      </c>
      <c r="W33">
        <f>X37*100</f>
        <v>0.01</v>
      </c>
      <c r="Y33">
        <f>Z37*100</f>
        <v>0.01</v>
      </c>
      <c r="AA33">
        <f>AB37*100</f>
        <v>0.01</v>
      </c>
      <c r="AC33">
        <f>AD37*100</f>
        <v>0.01</v>
      </c>
    </row>
    <row r="34" spans="1:35" hidden="1">
      <c r="C34">
        <f>IF(C35=1,C36*C35*1000+C36,-1000000+C36)</f>
        <v>-101000000</v>
      </c>
      <c r="E34">
        <f>IF(E35=1,E36*E35*1000+E36,-1000000+E36)</f>
        <v>-101000000</v>
      </c>
      <c r="G34">
        <f>IF(G35=1,G36*G35*1000+G36,-1000000+G36)</f>
        <v>-101000000</v>
      </c>
      <c r="I34">
        <f>IF(I35=1,I36*I35*1000+I36,-1000000+I36)</f>
        <v>-101000000</v>
      </c>
      <c r="K34">
        <f>IF(K35=1,K36*K35*1000+K36,-1000000+K36)</f>
        <v>-101000000</v>
      </c>
      <c r="M34">
        <f>IF(M35=1,M36*M35*1000+M36,-1000000+M36)</f>
        <v>-101000000</v>
      </c>
      <c r="O34">
        <f>IF(O35=1,O36*O35*1000+O36,-1000000+O36)</f>
        <v>-101000000</v>
      </c>
      <c r="Q34">
        <f>IF(Q35=1,Q36*Q35*1000+Q36,-1000000+Q36)</f>
        <v>-101000000</v>
      </c>
      <c r="S34">
        <f>IF(S35=1,S36*S35*1000+S36,-1000000+S36)</f>
        <v>-101000000</v>
      </c>
      <c r="U34">
        <f>IF(U35=1,U36*U35*1000+U36,-1000000+U36)</f>
        <v>-101000000</v>
      </c>
      <c r="W34">
        <f>IF(W35=1,W36*W35*1000+W36,-1000000+W36)</f>
        <v>-101000000</v>
      </c>
      <c r="Y34">
        <f>IF(Y35=1,Y36*Y35*1000+Y36,-1000000+Y36)</f>
        <v>-101000000</v>
      </c>
      <c r="AA34">
        <f>IF(AA35=1,AA36*AA35*1000+AA36,-1000000+AA36)</f>
        <v>-101000000</v>
      </c>
      <c r="AC34">
        <f>IF(AC35=1,AC36*AC35*1000+AC36,-1000000+AC36)</f>
        <v>-101000000</v>
      </c>
    </row>
    <row r="35" spans="1:35">
      <c r="A35" t="s">
        <v>13</v>
      </c>
      <c r="B35">
        <f>SUM(C35:AC35)</f>
        <v>0</v>
      </c>
      <c r="C35">
        <f>IF(D36&gt;=$A3/2,1,0)</f>
        <v>0</v>
      </c>
      <c r="E35">
        <f>IF(F36&gt;=$A3/2,1,0)</f>
        <v>0</v>
      </c>
      <c r="G35">
        <f>IF(H36&gt;=$A3/2,1,0)</f>
        <v>0</v>
      </c>
      <c r="I35">
        <f>IF(J36&gt;=$A3/2,1,0)</f>
        <v>0</v>
      </c>
      <c r="K35">
        <f>IF(L36&gt;=$A3/2,1,0)</f>
        <v>0</v>
      </c>
      <c r="M35">
        <f>IF(N36&gt;=$A3/2,1,0)</f>
        <v>0</v>
      </c>
      <c r="O35">
        <f>IF(P36&gt;=$A3/2,1,0)</f>
        <v>0</v>
      </c>
      <c r="Q35">
        <f>IF(R36&gt;=$A3/2,1,0)</f>
        <v>0</v>
      </c>
      <c r="S35">
        <f>IF(T36&gt;=$A3/2,1,0)</f>
        <v>0</v>
      </c>
      <c r="U35">
        <f>IF(V36&gt;=$A3/2,1,0)</f>
        <v>0</v>
      </c>
      <c r="W35">
        <f>IF(X36&gt;=$A3/2,1,0)</f>
        <v>0</v>
      </c>
      <c r="Y35">
        <f>IF(Z36&gt;=$A3/2,1,0)</f>
        <v>0</v>
      </c>
      <c r="AA35">
        <f>IF(AB36&gt;=$A3/2,1,0)</f>
        <v>0</v>
      </c>
      <c r="AC35">
        <f>IF(AD36&gt;=$A3/2,1,0)</f>
        <v>0</v>
      </c>
    </row>
    <row r="36" spans="1:35" ht="13.5" hidden="1" thickBot="1">
      <c r="C36" s="2">
        <f>IF(SUM(C41:C213)&lt;-1000,-100000000,SUM(C41:C213))</f>
        <v>-100000000</v>
      </c>
      <c r="D36" s="2">
        <f>COUNT(D41:D213)</f>
        <v>0</v>
      </c>
      <c r="E36" s="2">
        <f>IF(SUM(E41:E213)&lt;-1000,-100000000,SUM(E41:E213))</f>
        <v>-100000000</v>
      </c>
      <c r="F36" s="2">
        <f>COUNT(F41:F213)</f>
        <v>0</v>
      </c>
      <c r="G36" s="2">
        <f>IF(SUM(G41:G213)&lt;-1000,-100000000,SUM(G41:G213))</f>
        <v>-100000000</v>
      </c>
      <c r="H36" s="2">
        <f>COUNT(H41:H213)</f>
        <v>0</v>
      </c>
      <c r="I36" s="2">
        <f>IF(SUM(I41:I213)&lt;-1000,-100000000,SUM(I41:I213))</f>
        <v>-100000000</v>
      </c>
      <c r="J36" s="2">
        <f>COUNT(J41:J213)</f>
        <v>0</v>
      </c>
      <c r="K36" s="2">
        <f>IF(SUM(K41:K213)&lt;-1000,-100000000,SUM(K41:K213))</f>
        <v>-100000000</v>
      </c>
      <c r="L36" s="2">
        <f>COUNT(L41:L213)</f>
        <v>0</v>
      </c>
      <c r="M36" s="2">
        <f>IF(SUM(M41:M213)&lt;-1000,-100000000,SUM(M41:M213))</f>
        <v>-100000000</v>
      </c>
      <c r="N36" s="2">
        <f>COUNT(N41:N213)</f>
        <v>0</v>
      </c>
      <c r="O36" s="2">
        <f>IF(SUM(O41:O213)&lt;-1000,-100000000,SUM(O41:O213))</f>
        <v>-100000000</v>
      </c>
      <c r="P36" s="2">
        <f>COUNT(P41:P213)</f>
        <v>0</v>
      </c>
      <c r="Q36" s="2">
        <f>IF(SUM(Q41:Q213)&lt;-1000,-100000000,SUM(Q41:Q213))</f>
        <v>-100000000</v>
      </c>
      <c r="R36" s="2">
        <f>COUNT(R41:R213)</f>
        <v>0</v>
      </c>
      <c r="S36" s="2">
        <f>IF(SUM(S41:S213)&lt;-1000,-100000000,SUM(S41:S213))</f>
        <v>-100000000</v>
      </c>
      <c r="T36" s="2">
        <f>COUNT(T41:T213)</f>
        <v>0</v>
      </c>
      <c r="U36" s="2">
        <f>IF(SUM(U41:U213)&lt;-1000,-100000000,SUM(U41:U213))</f>
        <v>-100000000</v>
      </c>
      <c r="V36" s="2">
        <f>COUNT(V41:V213)</f>
        <v>0</v>
      </c>
      <c r="W36" s="2">
        <f>IF(SUM(W41:W213)&lt;-1000,-100000000,SUM(W41:W213))</f>
        <v>-100000000</v>
      </c>
      <c r="X36" s="2">
        <f>COUNT(X41:X213)</f>
        <v>0</v>
      </c>
      <c r="Y36" s="2">
        <f>IF(SUM(Y41:Y213)&lt;-1000,-100000000,SUM(Y41:Y213))</f>
        <v>-100000000</v>
      </c>
      <c r="Z36" s="2">
        <f>COUNT(Z41:Z213)</f>
        <v>0</v>
      </c>
      <c r="AA36" s="2">
        <f>IF(SUM(AA41:AA213)&lt;-1000,-100000000,SUM(AA41:AA213))</f>
        <v>-100000000</v>
      </c>
      <c r="AB36" s="2">
        <f>COUNT(AB41:AB213)</f>
        <v>0</v>
      </c>
      <c r="AC36" s="2">
        <f>IF(SUM(AC41:AC213)&lt;-1000,-100000000,SUM(AC41:AC213))</f>
        <v>-100000000</v>
      </c>
      <c r="AD36" s="2">
        <f>COUNT(AD41:AD213)</f>
        <v>0</v>
      </c>
    </row>
    <row r="37" spans="1:35" hidden="1">
      <c r="C37" s="2"/>
      <c r="D37" s="2">
        <f>IF(D36=0,0.0001,AVERAGE(D41:D128))</f>
        <v>1E-4</v>
      </c>
      <c r="E37" s="2"/>
      <c r="F37" s="2">
        <f>IF(F36=0,0.0001,AVERAGE(F41:F128))</f>
        <v>1E-4</v>
      </c>
      <c r="G37" s="2"/>
      <c r="H37" s="2">
        <f>IF(H36=0,0.0001,AVERAGE(H41:H128))</f>
        <v>1E-4</v>
      </c>
      <c r="I37" s="2"/>
      <c r="J37" s="2">
        <f>IF(J36=0,0.0001,AVERAGE(J41:J128))</f>
        <v>1E-4</v>
      </c>
      <c r="K37" s="2"/>
      <c r="L37" s="2">
        <f>IF(L36=0,0.0001,AVERAGE(L41:L128))</f>
        <v>1E-4</v>
      </c>
      <c r="M37" s="2"/>
      <c r="N37" s="2">
        <f>IF(N36=0,0.0001,AVERAGE(N41:N128))</f>
        <v>1E-4</v>
      </c>
      <c r="O37" s="2"/>
      <c r="P37" s="2">
        <f>IF(P36=0,0.0001,AVERAGE(P41:P128))</f>
        <v>1E-4</v>
      </c>
      <c r="Q37" s="2"/>
      <c r="R37" s="2">
        <f>IF(R36=0,0.0001,AVERAGE(R41:R128))</f>
        <v>1E-4</v>
      </c>
      <c r="S37" s="2"/>
      <c r="T37" s="2">
        <f>IF(T36=0,0.0001,AVERAGE(T41:T128))</f>
        <v>1E-4</v>
      </c>
      <c r="U37" s="2"/>
      <c r="V37" s="2">
        <f>IF(V36=0,0.0001,AVERAGE(V41:V128))</f>
        <v>1E-4</v>
      </c>
      <c r="W37" s="2"/>
      <c r="X37" s="2">
        <f>IF(X36=0,0.0001,AVERAGE(X41:X128))</f>
        <v>1E-4</v>
      </c>
      <c r="Y37" s="2"/>
      <c r="Z37" s="2">
        <f>IF(Z36=0,0.0001,AVERAGE(Z41:Z128))</f>
        <v>1E-4</v>
      </c>
      <c r="AA37" s="2"/>
      <c r="AB37" s="2">
        <f>IF(AB36=0,0.0001,AVERAGE(AB41:AB128))</f>
        <v>1E-4</v>
      </c>
      <c r="AC37" s="2"/>
      <c r="AD37" s="2">
        <f>IF(AD36=0,0.0001,AVERAGE(AD41:AD128))</f>
        <v>1E-4</v>
      </c>
    </row>
    <row r="38" spans="1:35" ht="13.5" thickBot="1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41">
        <f>MAX(AF41:AF100)</f>
        <v>0</v>
      </c>
    </row>
    <row r="39" spans="1:35" ht="13.5" thickBot="1">
      <c r="B39" s="425" t="s">
        <v>68</v>
      </c>
      <c r="C39" s="409" t="s">
        <v>62</v>
      </c>
      <c r="D39" s="410"/>
      <c r="E39" s="409" t="s">
        <v>15</v>
      </c>
      <c r="F39" s="410"/>
      <c r="G39" s="409" t="s">
        <v>1</v>
      </c>
      <c r="H39" s="410"/>
      <c r="I39" s="409" t="s">
        <v>28</v>
      </c>
      <c r="J39" s="410"/>
      <c r="K39" s="422" t="s">
        <v>61</v>
      </c>
      <c r="L39" s="412"/>
      <c r="M39" s="409" t="s">
        <v>6</v>
      </c>
      <c r="N39" s="410"/>
      <c r="O39" s="409" t="s">
        <v>9</v>
      </c>
      <c r="P39" s="410"/>
      <c r="Q39" s="409" t="s">
        <v>43</v>
      </c>
      <c r="R39" s="410"/>
      <c r="S39" s="409" t="s">
        <v>26</v>
      </c>
      <c r="T39" s="410"/>
      <c r="U39" s="409" t="s">
        <v>78</v>
      </c>
      <c r="V39" s="410"/>
      <c r="W39" s="409" t="s">
        <v>4</v>
      </c>
      <c r="X39" s="410"/>
      <c r="Y39" s="409" t="s">
        <v>35</v>
      </c>
      <c r="Z39" s="410"/>
      <c r="AA39" s="422" t="s">
        <v>58</v>
      </c>
      <c r="AB39" s="420"/>
      <c r="AC39" s="409" t="s">
        <v>56</v>
      </c>
      <c r="AD39" s="411"/>
      <c r="AE39" s="41">
        <f>COUNT(AE41:AE128)</f>
        <v>0</v>
      </c>
      <c r="AF39" s="86" t="s">
        <v>7</v>
      </c>
      <c r="AG39" s="85" t="s">
        <v>8</v>
      </c>
      <c r="AH39" s="87" t="s">
        <v>47</v>
      </c>
    </row>
    <row r="40" spans="1:35" ht="13.5" thickBot="1">
      <c r="B40" s="426"/>
      <c r="C40" s="37" t="s">
        <v>3</v>
      </c>
      <c r="D40" s="38" t="s">
        <v>2</v>
      </c>
      <c r="E40" s="37" t="s">
        <v>3</v>
      </c>
      <c r="F40" s="38" t="s">
        <v>2</v>
      </c>
      <c r="G40" s="37" t="s">
        <v>3</v>
      </c>
      <c r="H40" s="38" t="s">
        <v>2</v>
      </c>
      <c r="I40" s="37" t="s">
        <v>3</v>
      </c>
      <c r="J40" s="38" t="s">
        <v>2</v>
      </c>
      <c r="K40" s="37" t="s">
        <v>3</v>
      </c>
      <c r="L40" s="77" t="s">
        <v>2</v>
      </c>
      <c r="M40" s="77" t="s">
        <v>3</v>
      </c>
      <c r="N40" s="38" t="s">
        <v>2</v>
      </c>
      <c r="O40" s="37" t="s">
        <v>3</v>
      </c>
      <c r="P40" s="38" t="s">
        <v>2</v>
      </c>
      <c r="Q40" s="37" t="s">
        <v>3</v>
      </c>
      <c r="R40" s="38" t="s">
        <v>2</v>
      </c>
      <c r="S40" s="37" t="s">
        <v>3</v>
      </c>
      <c r="T40" s="38" t="s">
        <v>2</v>
      </c>
      <c r="U40" s="37" t="s">
        <v>3</v>
      </c>
      <c r="V40" s="38" t="s">
        <v>2</v>
      </c>
      <c r="W40" s="37" t="s">
        <v>3</v>
      </c>
      <c r="X40" s="38" t="s">
        <v>2</v>
      </c>
      <c r="Y40" s="37" t="s">
        <v>3</v>
      </c>
      <c r="Z40" s="38" t="s">
        <v>2</v>
      </c>
      <c r="AA40" s="37" t="s">
        <v>3</v>
      </c>
      <c r="AB40" s="38" t="s">
        <v>2</v>
      </c>
      <c r="AC40" s="37" t="s">
        <v>3</v>
      </c>
      <c r="AD40" s="38" t="s">
        <v>2</v>
      </c>
      <c r="AE40" s="27" t="s">
        <v>22</v>
      </c>
      <c r="AF40" s="30" t="s">
        <v>23</v>
      </c>
    </row>
    <row r="41" spans="1:35">
      <c r="A41">
        <v>1</v>
      </c>
      <c r="B41" s="6"/>
      <c r="C41" s="51">
        <v>-10000</v>
      </c>
      <c r="D41" s="11"/>
      <c r="E41" s="51">
        <v>-10000</v>
      </c>
      <c r="F41" s="11"/>
      <c r="G41" s="51">
        <v>-10000</v>
      </c>
      <c r="H41" s="11"/>
      <c r="I41" s="51">
        <v>-10000</v>
      </c>
      <c r="J41" s="11"/>
      <c r="K41" s="51">
        <v>-10000</v>
      </c>
      <c r="L41" s="11"/>
      <c r="M41" s="51">
        <v>-10000</v>
      </c>
      <c r="N41" s="11"/>
      <c r="O41" s="51">
        <v>-10000</v>
      </c>
      <c r="P41" s="11"/>
      <c r="Q41" s="51">
        <v>-10000</v>
      </c>
      <c r="R41" s="11"/>
      <c r="S41" s="51">
        <v>-10000</v>
      </c>
      <c r="T41" s="11"/>
      <c r="U41" s="51">
        <v>-10000</v>
      </c>
      <c r="V41" s="11"/>
      <c r="W41" s="51">
        <v>-10000</v>
      </c>
      <c r="X41" s="11"/>
      <c r="Y41" s="51">
        <v>-10000</v>
      </c>
      <c r="Z41" s="11"/>
      <c r="AA41" s="51">
        <v>-10000</v>
      </c>
      <c r="AB41" s="11"/>
      <c r="AC41" s="51">
        <v>-10000</v>
      </c>
      <c r="AD41" s="11"/>
      <c r="AG41">
        <f>+AC41+Y41+W41+U41+S41+Q41+O41+M41+K41+I41+G41+E41+C41</f>
        <v>-130000</v>
      </c>
      <c r="AH41">
        <f t="shared" ref="AH41:AH47" si="3">COUNT(C41:AD41)/2</f>
        <v>7</v>
      </c>
      <c r="AI41">
        <f t="shared" ref="AI41:AI47" si="4">+AG41/AH41</f>
        <v>-18571.428571428572</v>
      </c>
    </row>
    <row r="42" spans="1:35">
      <c r="A42">
        <f>+A41+1</f>
        <v>2</v>
      </c>
      <c r="B42" s="6"/>
      <c r="C42" s="10"/>
      <c r="D42" s="32"/>
      <c r="E42" s="10"/>
      <c r="F42" s="32"/>
      <c r="G42" s="10"/>
      <c r="H42" s="32"/>
      <c r="I42" s="10"/>
      <c r="J42" s="32"/>
      <c r="K42" s="10"/>
      <c r="L42" s="32"/>
      <c r="M42" s="10"/>
      <c r="N42" s="32"/>
      <c r="O42" s="10"/>
      <c r="P42" s="32"/>
      <c r="Q42" s="10"/>
      <c r="R42" s="32"/>
      <c r="S42" s="10"/>
      <c r="T42" s="32"/>
      <c r="U42" s="10"/>
      <c r="V42" s="32"/>
      <c r="W42" s="10"/>
      <c r="X42" s="32"/>
      <c r="Y42" s="10"/>
      <c r="Z42" s="32"/>
      <c r="AA42" s="10"/>
      <c r="AB42" s="32"/>
      <c r="AC42" s="10"/>
      <c r="AD42" s="32"/>
      <c r="AF42" s="41"/>
      <c r="AG42">
        <f t="shared" ref="AG42:AG47" si="5">+AC42+Y42+W42+U42+S42+Q42+O42+M42+K42+I42+G42+E42+C42+AA42</f>
        <v>0</v>
      </c>
      <c r="AH42">
        <f t="shared" si="3"/>
        <v>0</v>
      </c>
      <c r="AI42" t="e">
        <f t="shared" si="4"/>
        <v>#DIV/0!</v>
      </c>
    </row>
    <row r="43" spans="1:35">
      <c r="A43">
        <f t="shared" ref="A43:A112" si="6">+A42+1</f>
        <v>3</v>
      </c>
      <c r="B43" s="6"/>
      <c r="C43" s="10"/>
      <c r="D43" s="32"/>
      <c r="E43" s="10"/>
      <c r="F43" s="32"/>
      <c r="G43" s="10"/>
      <c r="H43" s="32"/>
      <c r="I43" s="10"/>
      <c r="J43" s="32"/>
      <c r="K43" s="10"/>
      <c r="L43" s="32"/>
      <c r="M43" s="10"/>
      <c r="N43" s="32"/>
      <c r="O43" s="10"/>
      <c r="P43" s="32"/>
      <c r="Q43" s="10"/>
      <c r="R43" s="32"/>
      <c r="S43" s="10"/>
      <c r="T43" s="32"/>
      <c r="U43" s="10"/>
      <c r="V43" s="32"/>
      <c r="W43" s="10"/>
      <c r="X43" s="32"/>
      <c r="Y43" s="10"/>
      <c r="Z43" s="32"/>
      <c r="AA43" s="10"/>
      <c r="AB43" s="32"/>
      <c r="AC43" s="10"/>
      <c r="AD43" s="32"/>
      <c r="AG43">
        <f t="shared" si="5"/>
        <v>0</v>
      </c>
      <c r="AH43">
        <f t="shared" si="3"/>
        <v>0</v>
      </c>
      <c r="AI43" t="e">
        <f t="shared" si="4"/>
        <v>#DIV/0!</v>
      </c>
    </row>
    <row r="44" spans="1:35">
      <c r="A44">
        <f t="shared" si="6"/>
        <v>4</v>
      </c>
      <c r="B44" s="6"/>
      <c r="C44" s="10"/>
      <c r="D44" s="32"/>
      <c r="E44" s="10"/>
      <c r="F44" s="32"/>
      <c r="G44" s="10"/>
      <c r="H44" s="32"/>
      <c r="I44" s="10"/>
      <c r="J44" s="32"/>
      <c r="K44" s="10"/>
      <c r="L44" s="32"/>
      <c r="M44" s="10"/>
      <c r="N44" s="32"/>
      <c r="O44" s="10"/>
      <c r="P44" s="32"/>
      <c r="Q44" s="10"/>
      <c r="R44" s="32"/>
      <c r="S44" s="10"/>
      <c r="T44" s="32"/>
      <c r="U44" s="10"/>
      <c r="V44" s="32"/>
      <c r="W44" s="10"/>
      <c r="X44" s="32"/>
      <c r="Y44" s="10"/>
      <c r="Z44" s="32"/>
      <c r="AA44" s="10"/>
      <c r="AB44" s="32"/>
      <c r="AC44" s="10"/>
      <c r="AD44" s="32"/>
      <c r="AG44">
        <f t="shared" si="5"/>
        <v>0</v>
      </c>
      <c r="AH44">
        <f t="shared" si="3"/>
        <v>0</v>
      </c>
      <c r="AI44" t="e">
        <f t="shared" si="4"/>
        <v>#DIV/0!</v>
      </c>
    </row>
    <row r="45" spans="1:35">
      <c r="A45">
        <f t="shared" si="6"/>
        <v>5</v>
      </c>
      <c r="B45" s="6"/>
      <c r="C45" s="10"/>
      <c r="D45" s="32"/>
      <c r="E45" s="10"/>
      <c r="F45" s="32"/>
      <c r="G45" s="10"/>
      <c r="H45" s="32"/>
      <c r="I45" s="10"/>
      <c r="J45" s="32"/>
      <c r="K45" s="10"/>
      <c r="L45" s="32"/>
      <c r="M45" s="10"/>
      <c r="N45" s="32"/>
      <c r="O45" s="10"/>
      <c r="P45" s="32"/>
      <c r="Q45" s="10"/>
      <c r="R45" s="32"/>
      <c r="S45" s="10"/>
      <c r="T45" s="32"/>
      <c r="U45" s="10"/>
      <c r="V45" s="32"/>
      <c r="W45" s="10"/>
      <c r="X45" s="32"/>
      <c r="Y45" s="10"/>
      <c r="Z45" s="32"/>
      <c r="AA45" s="10"/>
      <c r="AB45" s="32"/>
      <c r="AC45" s="10"/>
      <c r="AD45" s="32"/>
      <c r="AG45">
        <f t="shared" si="5"/>
        <v>0</v>
      </c>
      <c r="AH45">
        <f t="shared" si="3"/>
        <v>0</v>
      </c>
      <c r="AI45" t="e">
        <f t="shared" si="4"/>
        <v>#DIV/0!</v>
      </c>
    </row>
    <row r="46" spans="1:35">
      <c r="A46">
        <f t="shared" si="6"/>
        <v>6</v>
      </c>
      <c r="B46" s="6"/>
      <c r="C46" s="12"/>
      <c r="D46" s="36"/>
      <c r="E46" s="12"/>
      <c r="F46" s="36"/>
      <c r="G46" s="12"/>
      <c r="H46" s="36"/>
      <c r="I46" s="12"/>
      <c r="J46" s="36"/>
      <c r="K46" s="12"/>
      <c r="L46" s="36"/>
      <c r="M46" s="12"/>
      <c r="N46" s="36"/>
      <c r="O46" s="12"/>
      <c r="P46" s="36"/>
      <c r="Q46" s="12"/>
      <c r="R46" s="36"/>
      <c r="S46" s="12"/>
      <c r="T46" s="36"/>
      <c r="U46" s="12"/>
      <c r="V46" s="36"/>
      <c r="W46" s="12"/>
      <c r="X46" s="36"/>
      <c r="Y46" s="12"/>
      <c r="Z46" s="36"/>
      <c r="AA46" s="12"/>
      <c r="AB46" s="36"/>
      <c r="AC46" s="12"/>
      <c r="AD46" s="36"/>
      <c r="AG46">
        <f t="shared" si="5"/>
        <v>0</v>
      </c>
      <c r="AH46">
        <f t="shared" si="3"/>
        <v>0</v>
      </c>
      <c r="AI46" t="e">
        <f t="shared" si="4"/>
        <v>#DIV/0!</v>
      </c>
    </row>
    <row r="47" spans="1:35">
      <c r="A47">
        <f t="shared" si="6"/>
        <v>7</v>
      </c>
      <c r="B47" s="6"/>
      <c r="C47" s="10"/>
      <c r="D47" s="32"/>
      <c r="E47" s="10"/>
      <c r="F47" s="32"/>
      <c r="G47" s="10"/>
      <c r="H47" s="32"/>
      <c r="I47" s="10"/>
      <c r="J47" s="32"/>
      <c r="K47" s="10"/>
      <c r="L47" s="32"/>
      <c r="M47" s="10"/>
      <c r="N47" s="32"/>
      <c r="O47" s="10"/>
      <c r="P47" s="32"/>
      <c r="Q47" s="10"/>
      <c r="R47" s="32"/>
      <c r="S47" s="10"/>
      <c r="T47" s="32"/>
      <c r="U47" s="10"/>
      <c r="V47" s="32"/>
      <c r="W47" s="10"/>
      <c r="X47" s="32"/>
      <c r="Y47" s="10"/>
      <c r="Z47" s="32"/>
      <c r="AA47" s="10"/>
      <c r="AB47" s="32"/>
      <c r="AC47" s="10"/>
      <c r="AD47" s="32"/>
      <c r="AG47">
        <f t="shared" si="5"/>
        <v>0</v>
      </c>
      <c r="AH47">
        <f t="shared" si="3"/>
        <v>0</v>
      </c>
      <c r="AI47" t="e">
        <f t="shared" si="4"/>
        <v>#DIV/0!</v>
      </c>
    </row>
    <row r="48" spans="1:35">
      <c r="A48">
        <f t="shared" si="6"/>
        <v>8</v>
      </c>
      <c r="B48" s="6"/>
      <c r="C48" s="10"/>
      <c r="D48" s="32"/>
      <c r="E48" s="10"/>
      <c r="F48" s="32"/>
      <c r="G48" s="10"/>
      <c r="H48" s="32"/>
      <c r="I48" s="10"/>
      <c r="J48" s="32"/>
      <c r="K48" s="10"/>
      <c r="L48" s="32"/>
      <c r="M48" s="10"/>
      <c r="N48" s="32"/>
      <c r="O48" s="10"/>
      <c r="P48" s="32"/>
      <c r="Q48" s="10"/>
      <c r="R48" s="32"/>
      <c r="S48" s="10"/>
      <c r="T48" s="32"/>
      <c r="U48" s="10"/>
      <c r="V48" s="32"/>
      <c r="W48" s="10"/>
      <c r="X48" s="32"/>
      <c r="Y48" s="10"/>
      <c r="Z48" s="32"/>
      <c r="AA48" s="10"/>
      <c r="AB48" s="32"/>
      <c r="AC48" s="10"/>
      <c r="AD48" s="32"/>
    </row>
    <row r="49" spans="1:32">
      <c r="A49">
        <f t="shared" si="6"/>
        <v>9</v>
      </c>
      <c r="B49" s="6"/>
      <c r="C49" s="10"/>
      <c r="D49" s="32"/>
      <c r="E49" s="10"/>
      <c r="F49" s="32"/>
      <c r="G49" s="10"/>
      <c r="H49" s="32"/>
      <c r="I49" s="10"/>
      <c r="J49" s="32"/>
      <c r="K49" s="10"/>
      <c r="L49" s="32"/>
      <c r="M49" s="10"/>
      <c r="N49" s="32"/>
      <c r="O49" s="10"/>
      <c r="P49" s="32"/>
      <c r="Q49" s="10"/>
      <c r="R49" s="32"/>
      <c r="S49" s="10"/>
      <c r="T49" s="32"/>
      <c r="U49" s="10"/>
      <c r="V49" s="32"/>
      <c r="W49" s="10"/>
      <c r="X49" s="32"/>
      <c r="Y49" s="10"/>
      <c r="Z49" s="32"/>
      <c r="AA49" s="10"/>
      <c r="AB49" s="32"/>
      <c r="AC49" s="10"/>
      <c r="AD49" s="32"/>
    </row>
    <row r="50" spans="1:32">
      <c r="A50">
        <f>+A49+1</f>
        <v>10</v>
      </c>
      <c r="B50" s="6"/>
      <c r="C50" s="10"/>
      <c r="D50" s="32"/>
      <c r="E50" s="10"/>
      <c r="F50" s="32"/>
      <c r="G50" s="10"/>
      <c r="H50" s="32"/>
      <c r="I50" s="54"/>
      <c r="J50" s="32"/>
      <c r="K50" s="94"/>
      <c r="L50" s="32"/>
      <c r="M50" s="10"/>
      <c r="N50" s="32"/>
      <c r="O50" s="10"/>
      <c r="P50" s="32"/>
      <c r="Q50" s="10"/>
      <c r="R50" s="32"/>
      <c r="S50" s="10"/>
      <c r="T50" s="32"/>
      <c r="U50" s="10"/>
      <c r="V50" s="32"/>
      <c r="W50" s="94"/>
      <c r="X50" s="32"/>
      <c r="Y50" s="10"/>
      <c r="Z50" s="32"/>
      <c r="AA50" s="10"/>
      <c r="AB50" s="32"/>
      <c r="AC50" s="10"/>
      <c r="AD50" s="32"/>
      <c r="AF50" s="41"/>
    </row>
    <row r="51" spans="1:32">
      <c r="A51">
        <f t="shared" si="6"/>
        <v>11</v>
      </c>
      <c r="B51" s="6"/>
      <c r="C51" s="10"/>
      <c r="D51" s="32"/>
      <c r="E51" s="10"/>
      <c r="F51" s="32"/>
      <c r="G51" s="10"/>
      <c r="H51" s="32"/>
      <c r="I51" s="10"/>
      <c r="J51" s="32"/>
      <c r="K51" s="10"/>
      <c r="L51" s="32"/>
      <c r="M51" s="10"/>
      <c r="N51" s="32"/>
      <c r="O51" s="10"/>
      <c r="P51" s="32"/>
      <c r="Q51" s="10"/>
      <c r="R51" s="32"/>
      <c r="S51" s="10"/>
      <c r="T51" s="32"/>
      <c r="U51" s="10"/>
      <c r="V51" s="32"/>
      <c r="W51" s="10"/>
      <c r="X51" s="32"/>
      <c r="Y51" s="10"/>
      <c r="Z51" s="32"/>
      <c r="AA51" s="10"/>
      <c r="AB51" s="32"/>
      <c r="AC51" s="10"/>
      <c r="AD51" s="32"/>
      <c r="AF51" s="41"/>
    </row>
    <row r="52" spans="1:32">
      <c r="A52">
        <f t="shared" si="6"/>
        <v>12</v>
      </c>
      <c r="B52" s="6"/>
      <c r="C52" s="10"/>
      <c r="D52" s="32"/>
      <c r="E52" s="10"/>
      <c r="F52" s="32"/>
      <c r="G52" s="10"/>
      <c r="H52" s="32"/>
      <c r="I52" s="10"/>
      <c r="J52" s="32"/>
      <c r="K52" s="10"/>
      <c r="L52" s="32"/>
      <c r="M52" s="10"/>
      <c r="N52" s="32"/>
      <c r="O52" s="10"/>
      <c r="P52" s="32"/>
      <c r="Q52" s="10"/>
      <c r="R52" s="32"/>
      <c r="S52" s="10"/>
      <c r="T52" s="32"/>
      <c r="U52" s="10"/>
      <c r="V52" s="32"/>
      <c r="W52" s="10"/>
      <c r="X52" s="32"/>
      <c r="Y52" s="10"/>
      <c r="Z52" s="32"/>
      <c r="AA52" s="10"/>
      <c r="AB52" s="32"/>
      <c r="AC52" s="10"/>
      <c r="AD52" s="32"/>
    </row>
    <row r="53" spans="1:32">
      <c r="A53">
        <f t="shared" si="6"/>
        <v>13</v>
      </c>
      <c r="B53" s="6"/>
      <c r="C53" s="10"/>
      <c r="D53" s="32"/>
      <c r="E53" s="10"/>
      <c r="F53" s="32"/>
      <c r="G53" s="10"/>
      <c r="H53" s="32"/>
      <c r="I53" s="10"/>
      <c r="J53" s="32"/>
      <c r="K53" s="10"/>
      <c r="L53" s="32"/>
      <c r="M53" s="10"/>
      <c r="N53" s="32"/>
      <c r="O53" s="10"/>
      <c r="P53" s="32"/>
      <c r="Q53" s="10"/>
      <c r="R53" s="32"/>
      <c r="S53" s="10"/>
      <c r="T53" s="32"/>
      <c r="U53" s="10"/>
      <c r="V53" s="32"/>
      <c r="W53" s="10"/>
      <c r="X53" s="32"/>
      <c r="Y53" s="10"/>
      <c r="Z53" s="32"/>
      <c r="AA53" s="10"/>
      <c r="AB53" s="32"/>
      <c r="AC53" s="10"/>
      <c r="AD53" s="32"/>
    </row>
    <row r="54" spans="1:32">
      <c r="A54">
        <f t="shared" si="6"/>
        <v>14</v>
      </c>
      <c r="B54" s="6"/>
      <c r="C54" s="10"/>
      <c r="D54" s="32"/>
      <c r="E54" s="10"/>
      <c r="F54" s="32"/>
      <c r="G54" s="10"/>
      <c r="H54" s="32"/>
      <c r="I54" s="10"/>
      <c r="J54" s="32"/>
      <c r="K54" s="10"/>
      <c r="L54" s="32"/>
      <c r="M54" s="10"/>
      <c r="N54" s="32"/>
      <c r="O54" s="10"/>
      <c r="P54" s="32"/>
      <c r="Q54" s="10"/>
      <c r="R54" s="32"/>
      <c r="S54" s="10"/>
      <c r="T54" s="32"/>
      <c r="U54" s="10"/>
      <c r="V54" s="32"/>
      <c r="W54" s="10"/>
      <c r="X54" s="32"/>
      <c r="Y54" s="10"/>
      <c r="Z54" s="32"/>
      <c r="AA54" s="10"/>
      <c r="AB54" s="32"/>
      <c r="AC54" s="10"/>
      <c r="AD54" s="32"/>
    </row>
    <row r="55" spans="1:32">
      <c r="A55">
        <f t="shared" si="6"/>
        <v>15</v>
      </c>
      <c r="B55" s="6"/>
      <c r="C55" s="10"/>
      <c r="D55" s="32"/>
      <c r="E55" s="10"/>
      <c r="F55" s="32"/>
      <c r="G55" s="10"/>
      <c r="H55" s="32"/>
      <c r="I55" s="10"/>
      <c r="J55" s="32"/>
      <c r="K55" s="10"/>
      <c r="L55" s="32"/>
      <c r="M55" s="10"/>
      <c r="N55" s="32"/>
      <c r="O55" s="10"/>
      <c r="P55" s="32"/>
      <c r="Q55" s="10"/>
      <c r="R55" s="32"/>
      <c r="S55" s="10"/>
      <c r="T55" s="32"/>
      <c r="U55" s="10"/>
      <c r="V55" s="32"/>
      <c r="W55" s="10"/>
      <c r="X55" s="32"/>
      <c r="Y55" s="10"/>
      <c r="Z55" s="32"/>
      <c r="AA55" s="10"/>
      <c r="AB55" s="32"/>
      <c r="AC55" s="10"/>
      <c r="AD55" s="32"/>
    </row>
    <row r="56" spans="1:32">
      <c r="A56">
        <f t="shared" si="6"/>
        <v>16</v>
      </c>
      <c r="B56" s="6"/>
      <c r="C56" s="10"/>
      <c r="D56" s="32"/>
      <c r="E56" s="10"/>
      <c r="F56" s="32"/>
      <c r="G56" s="10"/>
      <c r="H56" s="32"/>
      <c r="I56" s="10"/>
      <c r="J56" s="32"/>
      <c r="K56" s="10"/>
      <c r="L56" s="32"/>
      <c r="M56" s="10"/>
      <c r="N56" s="32"/>
      <c r="O56" s="10"/>
      <c r="P56" s="32"/>
      <c r="Q56" s="10"/>
      <c r="R56" s="32"/>
      <c r="S56" s="10"/>
      <c r="T56" s="32"/>
      <c r="U56" s="10"/>
      <c r="V56" s="32"/>
      <c r="W56" s="10"/>
      <c r="X56" s="32"/>
      <c r="Y56" s="10"/>
      <c r="Z56" s="32"/>
      <c r="AA56" s="10"/>
      <c r="AB56" s="32"/>
      <c r="AC56" s="10"/>
      <c r="AD56" s="32"/>
      <c r="AE56" s="28"/>
      <c r="AF56" s="41"/>
    </row>
    <row r="57" spans="1:32">
      <c r="A57">
        <f t="shared" si="6"/>
        <v>17</v>
      </c>
      <c r="B57" s="6"/>
      <c r="C57" s="10"/>
      <c r="D57" s="32"/>
      <c r="E57" s="10"/>
      <c r="F57" s="32"/>
      <c r="G57" s="10"/>
      <c r="H57" s="32"/>
      <c r="I57" s="10"/>
      <c r="J57" s="32"/>
      <c r="K57" s="10"/>
      <c r="L57" s="32"/>
      <c r="M57" s="10"/>
      <c r="N57" s="32"/>
      <c r="O57" s="10"/>
      <c r="P57" s="32"/>
      <c r="Q57" s="10"/>
      <c r="R57" s="32"/>
      <c r="S57" s="10"/>
      <c r="T57" s="32"/>
      <c r="U57" s="10"/>
      <c r="V57" s="32"/>
      <c r="W57" s="10"/>
      <c r="X57" s="32"/>
      <c r="Y57" s="10"/>
      <c r="Z57" s="32"/>
      <c r="AA57" s="10"/>
      <c r="AB57" s="32"/>
      <c r="AC57" s="10"/>
      <c r="AD57" s="32"/>
      <c r="AE57" s="28"/>
    </row>
    <row r="58" spans="1:32">
      <c r="A58">
        <f t="shared" si="6"/>
        <v>18</v>
      </c>
      <c r="B58" s="6"/>
      <c r="C58" s="10"/>
      <c r="D58" s="32"/>
      <c r="E58" s="10"/>
      <c r="F58" s="32"/>
      <c r="G58" s="10"/>
      <c r="H58" s="32"/>
      <c r="I58" s="10"/>
      <c r="J58" s="32"/>
      <c r="K58" s="10"/>
      <c r="L58" s="32"/>
      <c r="M58" s="10"/>
      <c r="N58" s="32"/>
      <c r="O58" s="10"/>
      <c r="P58" s="32"/>
      <c r="Q58" s="10"/>
      <c r="R58" s="32"/>
      <c r="S58" s="10"/>
      <c r="T58" s="32"/>
      <c r="U58" s="10"/>
      <c r="V58" s="32"/>
      <c r="W58" s="10"/>
      <c r="X58" s="32"/>
      <c r="Y58" s="10"/>
      <c r="Z58" s="32"/>
      <c r="AA58" s="10"/>
      <c r="AB58" s="32"/>
      <c r="AC58" s="10"/>
      <c r="AD58" s="32"/>
      <c r="AE58" s="28"/>
    </row>
    <row r="59" spans="1:32">
      <c r="A59">
        <f t="shared" si="6"/>
        <v>19</v>
      </c>
      <c r="B59" s="6"/>
      <c r="C59" s="10"/>
      <c r="D59" s="32"/>
      <c r="E59" s="10"/>
      <c r="F59" s="32"/>
      <c r="G59" s="10"/>
      <c r="H59" s="32"/>
      <c r="I59" s="10"/>
      <c r="J59" s="32"/>
      <c r="K59" s="10"/>
      <c r="L59" s="32"/>
      <c r="M59" s="10"/>
      <c r="N59" s="32"/>
      <c r="O59" s="10"/>
      <c r="P59" s="32"/>
      <c r="Q59" s="10"/>
      <c r="R59" s="32"/>
      <c r="S59" s="10"/>
      <c r="T59" s="32"/>
      <c r="U59" s="10"/>
      <c r="V59" s="32"/>
      <c r="W59" s="10"/>
      <c r="X59" s="32"/>
      <c r="Y59" s="10"/>
      <c r="Z59" s="32"/>
      <c r="AA59" s="10"/>
      <c r="AB59" s="32"/>
      <c r="AC59" s="10"/>
      <c r="AD59" s="32"/>
      <c r="AF59" s="41"/>
    </row>
    <row r="60" spans="1:32">
      <c r="A60">
        <f t="shared" si="6"/>
        <v>20</v>
      </c>
      <c r="B60" s="6"/>
      <c r="C60" s="10"/>
      <c r="D60" s="32"/>
      <c r="E60" s="10"/>
      <c r="F60" s="32"/>
      <c r="G60" s="10"/>
      <c r="H60" s="32"/>
      <c r="I60" s="10"/>
      <c r="J60" s="32"/>
      <c r="K60" s="10"/>
      <c r="L60" s="32"/>
      <c r="M60" s="10"/>
      <c r="N60" s="32"/>
      <c r="O60" s="10"/>
      <c r="P60" s="32"/>
      <c r="Q60" s="10"/>
      <c r="R60" s="32"/>
      <c r="S60" s="10"/>
      <c r="T60" s="32"/>
      <c r="U60" s="10"/>
      <c r="V60" s="32"/>
      <c r="W60" s="10"/>
      <c r="X60" s="32"/>
      <c r="Y60" s="10"/>
      <c r="Z60" s="32"/>
      <c r="AA60" s="10"/>
      <c r="AB60" s="32"/>
      <c r="AC60" s="10"/>
      <c r="AD60" s="32"/>
      <c r="AF60" s="76"/>
    </row>
    <row r="61" spans="1:32">
      <c r="A61">
        <f t="shared" si="6"/>
        <v>21</v>
      </c>
      <c r="B61" s="6"/>
      <c r="C61" s="10"/>
      <c r="D61" s="32"/>
      <c r="E61" s="10"/>
      <c r="F61" s="32"/>
      <c r="G61" s="10"/>
      <c r="H61" s="32"/>
      <c r="I61" s="10"/>
      <c r="J61" s="32"/>
      <c r="K61" s="10"/>
      <c r="L61" s="32"/>
      <c r="M61" s="10"/>
      <c r="N61" s="32"/>
      <c r="O61" s="10"/>
      <c r="P61" s="32"/>
      <c r="Q61" s="10"/>
      <c r="R61" s="32"/>
      <c r="S61" s="10"/>
      <c r="T61" s="32"/>
      <c r="U61" s="10"/>
      <c r="V61" s="32"/>
      <c r="W61" s="10"/>
      <c r="X61" s="32"/>
      <c r="Y61" s="10"/>
      <c r="Z61" s="32"/>
      <c r="AA61" s="10"/>
      <c r="AB61" s="32"/>
      <c r="AC61" s="10"/>
      <c r="AD61" s="32"/>
      <c r="AF61" s="76"/>
    </row>
    <row r="62" spans="1:32">
      <c r="A62">
        <f t="shared" si="6"/>
        <v>22</v>
      </c>
      <c r="B62" s="6"/>
      <c r="C62" s="12"/>
      <c r="D62" s="36"/>
      <c r="E62" s="12"/>
      <c r="F62" s="36"/>
      <c r="G62" s="12"/>
      <c r="H62" s="36"/>
      <c r="I62" s="10"/>
      <c r="J62" s="32"/>
      <c r="K62" s="12"/>
      <c r="L62" s="36"/>
      <c r="M62" s="12"/>
      <c r="N62" s="36"/>
      <c r="O62" s="12"/>
      <c r="P62" s="36"/>
      <c r="Q62" s="12"/>
      <c r="R62" s="36"/>
      <c r="S62" s="12"/>
      <c r="T62" s="36"/>
      <c r="U62" s="10"/>
      <c r="V62" s="32"/>
      <c r="W62" s="12"/>
      <c r="X62" s="36"/>
      <c r="Y62" s="12"/>
      <c r="Z62" s="36"/>
      <c r="AA62" s="12"/>
      <c r="AB62" s="36"/>
      <c r="AC62" s="12"/>
      <c r="AD62" s="36"/>
      <c r="AF62" s="76"/>
    </row>
    <row r="63" spans="1:32">
      <c r="A63">
        <f t="shared" si="6"/>
        <v>23</v>
      </c>
      <c r="B63" s="6"/>
      <c r="C63" s="10"/>
      <c r="D63" s="32"/>
      <c r="E63" s="10"/>
      <c r="F63" s="32"/>
      <c r="G63" s="10"/>
      <c r="H63" s="32"/>
      <c r="I63" s="10"/>
      <c r="J63" s="32"/>
      <c r="K63" s="10"/>
      <c r="L63" s="32"/>
      <c r="M63" s="10"/>
      <c r="N63" s="32"/>
      <c r="O63" s="10"/>
      <c r="P63" s="32"/>
      <c r="Q63" s="10"/>
      <c r="R63" s="32"/>
      <c r="S63" s="10"/>
      <c r="T63" s="32"/>
      <c r="U63" s="10"/>
      <c r="V63" s="32"/>
      <c r="W63" s="10"/>
      <c r="X63" s="32"/>
      <c r="Y63" s="10"/>
      <c r="Z63" s="32"/>
      <c r="AA63" s="10"/>
      <c r="AB63" s="32"/>
      <c r="AC63" s="10"/>
      <c r="AD63" s="32"/>
    </row>
    <row r="64" spans="1:32">
      <c r="A64">
        <f t="shared" si="6"/>
        <v>24</v>
      </c>
      <c r="B64" s="6"/>
      <c r="C64" s="10"/>
      <c r="D64" s="32"/>
      <c r="E64" s="10"/>
      <c r="F64" s="32"/>
      <c r="G64" s="10"/>
      <c r="H64" s="32"/>
      <c r="I64" s="10"/>
      <c r="J64" s="32"/>
      <c r="K64" s="10"/>
      <c r="L64" s="32"/>
      <c r="M64" s="10"/>
      <c r="N64" s="32"/>
      <c r="O64" s="10"/>
      <c r="P64" s="32"/>
      <c r="Q64" s="10"/>
      <c r="R64" s="32"/>
      <c r="S64" s="10"/>
      <c r="T64" s="32"/>
      <c r="U64" s="10"/>
      <c r="V64" s="32"/>
      <c r="W64" s="10"/>
      <c r="X64" s="32"/>
      <c r="Y64" s="10"/>
      <c r="Z64" s="32"/>
      <c r="AA64" s="10"/>
      <c r="AB64" s="32"/>
      <c r="AC64" s="10"/>
      <c r="AD64" s="32"/>
      <c r="AF64" s="76"/>
    </row>
    <row r="65" spans="1:32">
      <c r="A65">
        <f t="shared" si="6"/>
        <v>25</v>
      </c>
      <c r="B65" s="6"/>
      <c r="C65" s="10"/>
      <c r="D65" s="32"/>
      <c r="E65" s="10"/>
      <c r="F65" s="32"/>
      <c r="G65" s="10"/>
      <c r="H65" s="32"/>
      <c r="I65" s="10"/>
      <c r="J65" s="32"/>
      <c r="K65" s="10"/>
      <c r="L65" s="32"/>
      <c r="M65" s="10"/>
      <c r="N65" s="32"/>
      <c r="O65" s="10"/>
      <c r="P65" s="32"/>
      <c r="Q65" s="10"/>
      <c r="R65" s="32"/>
      <c r="S65" s="10"/>
      <c r="T65" s="32"/>
      <c r="U65" s="10"/>
      <c r="V65" s="32"/>
      <c r="W65" s="10"/>
      <c r="X65" s="32"/>
      <c r="Y65" s="10"/>
      <c r="Z65" s="32"/>
      <c r="AA65" s="10"/>
      <c r="AB65" s="32"/>
      <c r="AC65" s="10"/>
      <c r="AD65" s="32"/>
      <c r="AF65" s="76"/>
    </row>
    <row r="66" spans="1:32">
      <c r="A66">
        <f t="shared" si="6"/>
        <v>26</v>
      </c>
      <c r="B66" s="6"/>
      <c r="C66" s="10"/>
      <c r="D66" s="32"/>
      <c r="E66" s="10"/>
      <c r="F66" s="32"/>
      <c r="G66" s="10"/>
      <c r="H66" s="32"/>
      <c r="I66" s="10"/>
      <c r="J66" s="32"/>
      <c r="K66" s="10"/>
      <c r="L66" s="32"/>
      <c r="M66" s="10"/>
      <c r="N66" s="32"/>
      <c r="O66" s="10"/>
      <c r="P66" s="32"/>
      <c r="Q66" s="10"/>
      <c r="R66" s="32"/>
      <c r="S66" s="10"/>
      <c r="T66" s="32"/>
      <c r="U66" s="10"/>
      <c r="V66" s="32"/>
      <c r="W66" s="10"/>
      <c r="X66" s="32"/>
      <c r="Y66" s="10"/>
      <c r="Z66" s="32"/>
      <c r="AA66" s="10"/>
      <c r="AB66" s="32"/>
      <c r="AC66" s="10"/>
      <c r="AD66" s="32"/>
      <c r="AE66" s="28"/>
      <c r="AF66" s="76"/>
    </row>
    <row r="67" spans="1:32">
      <c r="A67">
        <f t="shared" si="6"/>
        <v>27</v>
      </c>
      <c r="B67" s="6"/>
      <c r="C67" s="10"/>
      <c r="D67" s="32"/>
      <c r="E67" s="10"/>
      <c r="F67" s="32"/>
      <c r="G67" s="10"/>
      <c r="H67" s="32"/>
      <c r="I67" s="10"/>
      <c r="J67" s="32"/>
      <c r="K67" s="10"/>
      <c r="L67" s="32"/>
      <c r="M67" s="10"/>
      <c r="N67" s="32"/>
      <c r="O67" s="10"/>
      <c r="P67" s="32"/>
      <c r="Q67" s="10"/>
      <c r="R67" s="32"/>
      <c r="S67" s="10"/>
      <c r="T67" s="32"/>
      <c r="U67" s="10"/>
      <c r="V67" s="32"/>
      <c r="W67" s="10"/>
      <c r="X67" s="32"/>
      <c r="Y67" s="10"/>
      <c r="Z67" s="32"/>
      <c r="AA67" s="10"/>
      <c r="AB67" s="32"/>
      <c r="AC67" s="10"/>
      <c r="AD67" s="32"/>
      <c r="AE67" s="28"/>
    </row>
    <row r="68" spans="1:32">
      <c r="A68">
        <f t="shared" si="6"/>
        <v>28</v>
      </c>
      <c r="B68" s="6"/>
      <c r="C68" s="10"/>
      <c r="D68" s="32"/>
      <c r="E68" s="10"/>
      <c r="F68" s="32"/>
      <c r="G68" s="10"/>
      <c r="H68" s="32"/>
      <c r="I68" s="10"/>
      <c r="J68" s="32"/>
      <c r="K68" s="10"/>
      <c r="L68" s="32"/>
      <c r="M68" s="10"/>
      <c r="N68" s="32"/>
      <c r="O68" s="10"/>
      <c r="P68" s="32"/>
      <c r="Q68" s="10"/>
      <c r="R68" s="32"/>
      <c r="S68" s="10"/>
      <c r="T68" s="32"/>
      <c r="U68" s="10"/>
      <c r="V68" s="32"/>
      <c r="W68" s="10"/>
      <c r="X68" s="32"/>
      <c r="Y68" s="10"/>
      <c r="Z68" s="32"/>
      <c r="AA68" s="10"/>
      <c r="AB68" s="32"/>
      <c r="AC68" s="10"/>
      <c r="AD68" s="32"/>
      <c r="AE68" s="28"/>
    </row>
    <row r="69" spans="1:32">
      <c r="A69">
        <f t="shared" si="6"/>
        <v>29</v>
      </c>
      <c r="B69" s="6"/>
      <c r="C69" s="10"/>
      <c r="D69" s="32"/>
      <c r="E69" s="10"/>
      <c r="F69" s="32"/>
      <c r="G69" s="10"/>
      <c r="H69" s="32"/>
      <c r="I69" s="10"/>
      <c r="J69" s="32"/>
      <c r="K69" s="10"/>
      <c r="L69" s="32"/>
      <c r="M69" s="10"/>
      <c r="N69" s="32"/>
      <c r="O69" s="10"/>
      <c r="P69" s="32"/>
      <c r="Q69" s="10"/>
      <c r="R69" s="32"/>
      <c r="S69" s="10"/>
      <c r="T69" s="32"/>
      <c r="U69" s="10"/>
      <c r="V69" s="32"/>
      <c r="W69" s="10"/>
      <c r="X69" s="32"/>
      <c r="Y69" s="10"/>
      <c r="Z69" s="32"/>
      <c r="AA69" s="10"/>
      <c r="AB69" s="32"/>
      <c r="AC69" s="10"/>
      <c r="AD69" s="32"/>
    </row>
    <row r="70" spans="1:32">
      <c r="A70">
        <f t="shared" si="6"/>
        <v>30</v>
      </c>
      <c r="B70" s="6"/>
      <c r="C70" s="10"/>
      <c r="D70" s="32"/>
      <c r="E70" s="10"/>
      <c r="F70" s="32"/>
      <c r="G70" s="10"/>
      <c r="H70" s="32"/>
      <c r="I70" s="10"/>
      <c r="J70" s="32"/>
      <c r="K70" s="10"/>
      <c r="L70" s="32"/>
      <c r="M70" s="10"/>
      <c r="N70" s="32"/>
      <c r="O70" s="10"/>
      <c r="P70" s="32"/>
      <c r="Q70" s="10"/>
      <c r="R70" s="32"/>
      <c r="S70" s="10"/>
      <c r="T70" s="32"/>
      <c r="U70" s="10"/>
      <c r="V70" s="32"/>
      <c r="W70" s="10"/>
      <c r="X70" s="32"/>
      <c r="Y70" s="10"/>
      <c r="Z70" s="32"/>
      <c r="AA70" s="10"/>
      <c r="AB70" s="32"/>
      <c r="AC70" s="10"/>
      <c r="AD70" s="32"/>
    </row>
    <row r="71" spans="1:32">
      <c r="A71">
        <f t="shared" si="6"/>
        <v>31</v>
      </c>
      <c r="B71" s="6"/>
      <c r="C71" s="10"/>
      <c r="D71" s="32"/>
      <c r="E71" s="10"/>
      <c r="F71" s="32"/>
      <c r="G71" s="10"/>
      <c r="H71" s="32"/>
      <c r="I71" s="10"/>
      <c r="J71" s="32"/>
      <c r="K71" s="10"/>
      <c r="L71" s="32"/>
      <c r="M71" s="10"/>
      <c r="N71" s="32"/>
      <c r="O71" s="10"/>
      <c r="P71" s="32"/>
      <c r="Q71" s="10"/>
      <c r="R71" s="32"/>
      <c r="S71" s="10"/>
      <c r="T71" s="32"/>
      <c r="U71" s="10"/>
      <c r="V71" s="32"/>
      <c r="W71" s="10"/>
      <c r="X71" s="32"/>
      <c r="Y71" s="10"/>
      <c r="Z71" s="32"/>
      <c r="AA71" s="10"/>
      <c r="AB71" s="32"/>
      <c r="AC71" s="10"/>
      <c r="AD71" s="32"/>
    </row>
    <row r="72" spans="1:32">
      <c r="A72">
        <f t="shared" si="6"/>
        <v>32</v>
      </c>
      <c r="B72" s="6"/>
      <c r="C72" s="10"/>
      <c r="D72" s="32"/>
      <c r="E72" s="10"/>
      <c r="F72" s="32"/>
      <c r="G72" s="10"/>
      <c r="H72" s="32"/>
      <c r="I72" s="10"/>
      <c r="J72" s="32"/>
      <c r="K72" s="10"/>
      <c r="L72" s="32"/>
      <c r="M72" s="10"/>
      <c r="N72" s="32"/>
      <c r="O72" s="10"/>
      <c r="P72" s="32"/>
      <c r="Q72" s="10"/>
      <c r="R72" s="32"/>
      <c r="S72" s="10"/>
      <c r="T72" s="32"/>
      <c r="U72" s="10"/>
      <c r="V72" s="32"/>
      <c r="W72" s="10"/>
      <c r="X72" s="32"/>
      <c r="Y72" s="10"/>
      <c r="Z72" s="32"/>
      <c r="AA72" s="10"/>
      <c r="AB72" s="32"/>
      <c r="AC72" s="10"/>
      <c r="AD72" s="32"/>
    </row>
    <row r="73" spans="1:32">
      <c r="A73">
        <f t="shared" si="6"/>
        <v>33</v>
      </c>
      <c r="B73" s="6"/>
      <c r="C73" s="10"/>
      <c r="D73" s="32"/>
      <c r="E73" s="10"/>
      <c r="F73" s="32"/>
      <c r="G73" s="10"/>
      <c r="H73" s="32"/>
      <c r="I73" s="10"/>
      <c r="J73" s="32"/>
      <c r="K73" s="10"/>
      <c r="L73" s="32"/>
      <c r="M73" s="10"/>
      <c r="N73" s="32"/>
      <c r="O73" s="10"/>
      <c r="P73" s="32"/>
      <c r="Q73" s="10"/>
      <c r="R73" s="32"/>
      <c r="S73" s="10"/>
      <c r="T73" s="32"/>
      <c r="U73" s="10"/>
      <c r="V73" s="32"/>
      <c r="W73" s="10"/>
      <c r="X73" s="32"/>
      <c r="Y73" s="10"/>
      <c r="Z73" s="32"/>
      <c r="AA73" s="10"/>
      <c r="AB73" s="32"/>
      <c r="AC73" s="10"/>
      <c r="AD73" s="32"/>
      <c r="AE73" s="28"/>
    </row>
    <row r="74" spans="1:32">
      <c r="A74">
        <f t="shared" si="6"/>
        <v>34</v>
      </c>
      <c r="B74" s="6"/>
      <c r="C74" s="10"/>
      <c r="D74" s="32"/>
      <c r="E74" s="10"/>
      <c r="F74" s="32"/>
      <c r="G74" s="10"/>
      <c r="H74" s="32"/>
      <c r="I74" s="10"/>
      <c r="J74" s="32"/>
      <c r="K74" s="10"/>
      <c r="L74" s="32"/>
      <c r="M74" s="10"/>
      <c r="N74" s="32"/>
      <c r="O74" s="10"/>
      <c r="P74" s="32"/>
      <c r="Q74" s="10"/>
      <c r="R74" s="32"/>
      <c r="S74" s="10"/>
      <c r="T74" s="32"/>
      <c r="U74" s="10"/>
      <c r="V74" s="32"/>
      <c r="W74" s="10"/>
      <c r="X74" s="32"/>
      <c r="Y74" s="10"/>
      <c r="Z74" s="32"/>
      <c r="AA74" s="10"/>
      <c r="AB74" s="32"/>
      <c r="AC74" s="10"/>
      <c r="AD74" s="32"/>
      <c r="AE74" s="28"/>
    </row>
    <row r="75" spans="1:32">
      <c r="A75">
        <f t="shared" si="6"/>
        <v>35</v>
      </c>
      <c r="B75" s="6"/>
      <c r="C75" s="10"/>
      <c r="D75" s="32"/>
      <c r="E75" s="10"/>
      <c r="F75" s="32"/>
      <c r="G75" s="10"/>
      <c r="H75" s="32"/>
      <c r="I75" s="10"/>
      <c r="J75" s="32"/>
      <c r="K75" s="10"/>
      <c r="L75" s="32"/>
      <c r="M75" s="10"/>
      <c r="N75" s="32"/>
      <c r="O75" s="10"/>
      <c r="P75" s="32"/>
      <c r="Q75" s="10"/>
      <c r="R75" s="32"/>
      <c r="S75" s="10"/>
      <c r="T75" s="32"/>
      <c r="U75" s="10"/>
      <c r="V75" s="32"/>
      <c r="W75" s="10"/>
      <c r="X75" s="32"/>
      <c r="Y75" s="10"/>
      <c r="Z75" s="32"/>
      <c r="AA75" s="10"/>
      <c r="AB75" s="32"/>
      <c r="AC75" s="10"/>
      <c r="AD75" s="32"/>
      <c r="AE75" s="28"/>
    </row>
    <row r="76" spans="1:32">
      <c r="A76">
        <f t="shared" si="6"/>
        <v>36</v>
      </c>
      <c r="B76" s="6"/>
      <c r="C76" s="10"/>
      <c r="D76" s="32"/>
      <c r="E76" s="10"/>
      <c r="F76" s="32"/>
      <c r="G76" s="10"/>
      <c r="H76" s="32"/>
      <c r="I76" s="10"/>
      <c r="J76" s="32"/>
      <c r="K76" s="10"/>
      <c r="L76" s="32"/>
      <c r="M76" s="10"/>
      <c r="N76" s="32"/>
      <c r="O76" s="10"/>
      <c r="P76" s="32"/>
      <c r="Q76" s="10"/>
      <c r="R76" s="32"/>
      <c r="S76" s="10"/>
      <c r="T76" s="32"/>
      <c r="U76" s="10"/>
      <c r="V76" s="32"/>
      <c r="W76" s="10"/>
      <c r="X76" s="32"/>
      <c r="Y76" s="10"/>
      <c r="Z76" s="32"/>
      <c r="AA76" s="10"/>
      <c r="AB76" s="32"/>
      <c r="AC76" s="10"/>
      <c r="AD76" s="32"/>
    </row>
    <row r="77" spans="1:32">
      <c r="A77">
        <f t="shared" si="6"/>
        <v>37</v>
      </c>
      <c r="B77" s="6"/>
      <c r="C77" s="10"/>
      <c r="D77" s="32"/>
      <c r="E77" s="10"/>
      <c r="F77" s="32"/>
      <c r="G77" s="10"/>
      <c r="H77" s="32"/>
      <c r="I77" s="10"/>
      <c r="J77" s="32"/>
      <c r="K77" s="10"/>
      <c r="L77" s="32"/>
      <c r="M77" s="10"/>
      <c r="N77" s="32"/>
      <c r="O77" s="10"/>
      <c r="P77" s="32"/>
      <c r="Q77" s="10"/>
      <c r="R77" s="32"/>
      <c r="S77" s="10"/>
      <c r="T77" s="32"/>
      <c r="U77" s="10"/>
      <c r="V77" s="32"/>
      <c r="W77" s="10"/>
      <c r="X77" s="32"/>
      <c r="Y77" s="10"/>
      <c r="Z77" s="32"/>
      <c r="AA77" s="10"/>
      <c r="AB77" s="32"/>
      <c r="AC77" s="10"/>
      <c r="AD77" s="32"/>
    </row>
    <row r="78" spans="1:32">
      <c r="A78">
        <f t="shared" si="6"/>
        <v>38</v>
      </c>
      <c r="B78" s="6"/>
      <c r="C78" s="10"/>
      <c r="D78" s="32"/>
      <c r="E78" s="10"/>
      <c r="F78" s="32"/>
      <c r="G78" s="10"/>
      <c r="H78" s="32"/>
      <c r="I78" s="10"/>
      <c r="J78" s="32"/>
      <c r="K78" s="10"/>
      <c r="L78" s="32"/>
      <c r="M78" s="10"/>
      <c r="N78" s="32"/>
      <c r="O78" s="10"/>
      <c r="P78" s="32"/>
      <c r="Q78" s="10"/>
      <c r="R78" s="32"/>
      <c r="S78" s="10"/>
      <c r="T78" s="32"/>
      <c r="U78" s="10"/>
      <c r="V78" s="32"/>
      <c r="W78" s="10"/>
      <c r="X78" s="32"/>
      <c r="Y78" s="10"/>
      <c r="Z78" s="32"/>
      <c r="AA78" s="10"/>
      <c r="AB78" s="32"/>
      <c r="AC78" s="10"/>
      <c r="AD78" s="32"/>
    </row>
    <row r="79" spans="1:32">
      <c r="A79">
        <f t="shared" si="6"/>
        <v>39</v>
      </c>
      <c r="B79" s="6"/>
      <c r="C79" s="10"/>
      <c r="D79" s="32"/>
      <c r="E79" s="10"/>
      <c r="F79" s="32"/>
      <c r="G79" s="10"/>
      <c r="H79" s="32"/>
      <c r="I79" s="10"/>
      <c r="J79" s="32"/>
      <c r="K79" s="10"/>
      <c r="L79" s="32"/>
      <c r="M79" s="10"/>
      <c r="N79" s="32"/>
      <c r="O79" s="10"/>
      <c r="P79" s="32"/>
      <c r="Q79" s="10"/>
      <c r="R79" s="32"/>
      <c r="S79" s="10"/>
      <c r="T79" s="32"/>
      <c r="U79" s="10"/>
      <c r="V79" s="32"/>
      <c r="W79" s="10"/>
      <c r="X79" s="32"/>
      <c r="Y79" s="10"/>
      <c r="Z79" s="32"/>
      <c r="AA79" s="10"/>
      <c r="AB79" s="32"/>
      <c r="AC79" s="10"/>
      <c r="AD79" s="32"/>
      <c r="AF79" s="41"/>
    </row>
    <row r="80" spans="1:32">
      <c r="A80">
        <f t="shared" si="6"/>
        <v>40</v>
      </c>
      <c r="B80" s="6"/>
      <c r="C80" s="10"/>
      <c r="D80" s="32"/>
      <c r="E80" s="10"/>
      <c r="F80" s="32"/>
      <c r="G80" s="10"/>
      <c r="H80" s="32"/>
      <c r="I80" s="10"/>
      <c r="J80" s="32"/>
      <c r="K80" s="10"/>
      <c r="L80" s="32"/>
      <c r="M80" s="10"/>
      <c r="N80" s="32"/>
      <c r="O80" s="10"/>
      <c r="P80" s="32"/>
      <c r="Q80" s="10"/>
      <c r="R80" s="32"/>
      <c r="S80" s="10"/>
      <c r="T80" s="32"/>
      <c r="U80" s="10"/>
      <c r="V80" s="32"/>
      <c r="W80" s="10"/>
      <c r="X80" s="32"/>
      <c r="Y80" s="10"/>
      <c r="Z80" s="32"/>
      <c r="AA80" s="10"/>
      <c r="AB80" s="32"/>
      <c r="AC80" s="10"/>
      <c r="AD80" s="32"/>
      <c r="AF80" s="41"/>
    </row>
    <row r="81" spans="1:32">
      <c r="A81">
        <f t="shared" si="6"/>
        <v>41</v>
      </c>
      <c r="B81" s="6"/>
      <c r="C81" s="10"/>
      <c r="D81" s="32"/>
      <c r="E81" s="10"/>
      <c r="F81" s="32"/>
      <c r="G81" s="10"/>
      <c r="H81" s="32"/>
      <c r="I81" s="10"/>
      <c r="J81" s="32"/>
      <c r="K81" s="10"/>
      <c r="L81" s="32"/>
      <c r="M81" s="10"/>
      <c r="N81" s="32"/>
      <c r="O81" s="10"/>
      <c r="P81" s="32"/>
      <c r="Q81" s="10"/>
      <c r="R81" s="32"/>
      <c r="S81" s="10"/>
      <c r="T81" s="32"/>
      <c r="U81" s="10"/>
      <c r="V81" s="32"/>
      <c r="W81" s="10"/>
      <c r="X81" s="32"/>
      <c r="Y81" s="10"/>
      <c r="Z81" s="32"/>
      <c r="AA81" s="10"/>
      <c r="AB81" s="32"/>
      <c r="AC81" s="10"/>
      <c r="AD81" s="32"/>
      <c r="AF81" s="41"/>
    </row>
    <row r="82" spans="1:32">
      <c r="A82">
        <f t="shared" si="6"/>
        <v>42</v>
      </c>
      <c r="B82" s="6"/>
      <c r="C82" s="10"/>
      <c r="D82" s="32"/>
      <c r="E82" s="10"/>
      <c r="F82" s="32"/>
      <c r="G82" s="10"/>
      <c r="H82" s="32"/>
      <c r="I82" s="10"/>
      <c r="J82" s="32"/>
      <c r="K82" s="10"/>
      <c r="L82" s="32"/>
      <c r="M82" s="10"/>
      <c r="N82" s="32"/>
      <c r="O82" s="10"/>
      <c r="P82" s="32"/>
      <c r="Q82" s="10"/>
      <c r="R82" s="32"/>
      <c r="S82" s="10"/>
      <c r="T82" s="32"/>
      <c r="U82" s="10"/>
      <c r="V82" s="32"/>
      <c r="W82" s="10"/>
      <c r="X82" s="32"/>
      <c r="Y82" s="10"/>
      <c r="Z82" s="32"/>
      <c r="AA82" s="10"/>
      <c r="AB82" s="32"/>
      <c r="AC82" s="10"/>
      <c r="AD82" s="32"/>
      <c r="AF82" s="41"/>
    </row>
    <row r="83" spans="1:32">
      <c r="A83">
        <f t="shared" si="6"/>
        <v>43</v>
      </c>
      <c r="B83" s="6"/>
      <c r="C83" s="10"/>
      <c r="D83" s="32"/>
      <c r="E83" s="10"/>
      <c r="F83" s="32"/>
      <c r="G83" s="10"/>
      <c r="H83" s="32"/>
      <c r="I83" s="10"/>
      <c r="J83" s="32"/>
      <c r="K83" s="10"/>
      <c r="L83" s="32"/>
      <c r="M83" s="10"/>
      <c r="N83" s="32"/>
      <c r="O83" s="10"/>
      <c r="P83" s="32"/>
      <c r="Q83" s="10"/>
      <c r="R83" s="32"/>
      <c r="S83" s="10"/>
      <c r="T83" s="32"/>
      <c r="U83" s="10"/>
      <c r="V83" s="32"/>
      <c r="W83" s="10"/>
      <c r="X83" s="32"/>
      <c r="Y83" s="10"/>
      <c r="Z83" s="32"/>
      <c r="AA83" s="10"/>
      <c r="AB83" s="32"/>
      <c r="AC83" s="10"/>
      <c r="AD83" s="32"/>
      <c r="AF83" s="76"/>
    </row>
    <row r="84" spans="1:32">
      <c r="A84">
        <f t="shared" si="6"/>
        <v>44</v>
      </c>
      <c r="B84" s="6"/>
      <c r="C84" s="10"/>
      <c r="D84" s="32"/>
      <c r="E84" s="10"/>
      <c r="F84" s="32"/>
      <c r="G84" s="10"/>
      <c r="H84" s="32"/>
      <c r="I84" s="10"/>
      <c r="J84" s="32"/>
      <c r="K84" s="10"/>
      <c r="L84" s="32"/>
      <c r="M84" s="10"/>
      <c r="N84" s="32"/>
      <c r="O84" s="10"/>
      <c r="P84" s="32"/>
      <c r="Q84" s="10"/>
      <c r="R84" s="32"/>
      <c r="S84" s="10"/>
      <c r="T84" s="32"/>
      <c r="U84" s="10"/>
      <c r="V84" s="32"/>
      <c r="W84" s="10"/>
      <c r="X84" s="32"/>
      <c r="Y84" s="10"/>
      <c r="Z84" s="32"/>
      <c r="AA84" s="10"/>
      <c r="AB84" s="32"/>
      <c r="AC84" s="10"/>
      <c r="AD84" s="32"/>
      <c r="AF84" s="76"/>
    </row>
    <row r="85" spans="1:32">
      <c r="A85">
        <f t="shared" si="6"/>
        <v>45</v>
      </c>
      <c r="B85" s="6"/>
      <c r="C85" s="10"/>
      <c r="D85" s="32"/>
      <c r="E85" s="10"/>
      <c r="F85" s="32"/>
      <c r="G85" s="10"/>
      <c r="H85" s="32"/>
      <c r="I85" s="10"/>
      <c r="J85" s="32"/>
      <c r="K85" s="10"/>
      <c r="L85" s="32"/>
      <c r="M85" s="10"/>
      <c r="N85" s="32"/>
      <c r="O85" s="10"/>
      <c r="P85" s="32"/>
      <c r="Q85" s="10"/>
      <c r="R85" s="32"/>
      <c r="S85" s="10"/>
      <c r="T85" s="32"/>
      <c r="U85" s="10"/>
      <c r="V85" s="32"/>
      <c r="W85" s="10"/>
      <c r="X85" s="32"/>
      <c r="Y85" s="10"/>
      <c r="Z85" s="32"/>
      <c r="AA85" s="10"/>
      <c r="AB85" s="32"/>
      <c r="AC85" s="10"/>
      <c r="AD85" s="32"/>
      <c r="AF85" s="76"/>
    </row>
    <row r="86" spans="1:32">
      <c r="A86">
        <f>+A85+1</f>
        <v>46</v>
      </c>
      <c r="B86" s="6"/>
      <c r="C86" s="10"/>
      <c r="D86" s="32"/>
      <c r="E86" s="10"/>
      <c r="F86" s="32"/>
      <c r="G86" s="10"/>
      <c r="H86" s="32"/>
      <c r="I86" s="10"/>
      <c r="J86" s="32"/>
      <c r="K86" s="10"/>
      <c r="L86" s="32"/>
      <c r="M86" s="10"/>
      <c r="N86" s="32"/>
      <c r="O86" s="10"/>
      <c r="P86" s="32"/>
      <c r="Q86" s="10"/>
      <c r="R86" s="32"/>
      <c r="S86" s="10"/>
      <c r="T86" s="32"/>
      <c r="U86" s="10"/>
      <c r="V86" s="32"/>
      <c r="W86" s="10"/>
      <c r="X86" s="32"/>
      <c r="Y86" s="10"/>
      <c r="Z86" s="32"/>
      <c r="AA86" s="10"/>
      <c r="AB86" s="32"/>
      <c r="AC86" s="10"/>
      <c r="AD86" s="32"/>
      <c r="AF86" s="76"/>
    </row>
    <row r="87" spans="1:32">
      <c r="A87">
        <f t="shared" si="6"/>
        <v>47</v>
      </c>
      <c r="B87" s="6"/>
      <c r="C87" s="10"/>
      <c r="D87" s="32"/>
      <c r="E87" s="10"/>
      <c r="F87" s="32"/>
      <c r="G87" s="10"/>
      <c r="H87" s="32"/>
      <c r="I87" s="10"/>
      <c r="J87" s="32"/>
      <c r="K87" s="10"/>
      <c r="L87" s="32"/>
      <c r="M87" s="10"/>
      <c r="N87" s="32"/>
      <c r="O87" s="10"/>
      <c r="P87" s="32"/>
      <c r="Q87" s="10"/>
      <c r="R87" s="32"/>
      <c r="S87" s="10"/>
      <c r="T87" s="32"/>
      <c r="U87" s="10"/>
      <c r="V87" s="32"/>
      <c r="W87" s="10"/>
      <c r="X87" s="32"/>
      <c r="Y87" s="10"/>
      <c r="Z87" s="32"/>
      <c r="AA87" s="10"/>
      <c r="AB87" s="32"/>
      <c r="AC87" s="10"/>
      <c r="AD87" s="32"/>
      <c r="AF87" s="76"/>
    </row>
    <row r="88" spans="1:32">
      <c r="A88">
        <f t="shared" si="6"/>
        <v>48</v>
      </c>
      <c r="B88" s="6"/>
      <c r="C88" s="10"/>
      <c r="D88" s="32"/>
      <c r="E88" s="10"/>
      <c r="F88" s="32"/>
      <c r="G88" s="10"/>
      <c r="H88" s="32"/>
      <c r="I88" s="10"/>
      <c r="J88" s="32"/>
      <c r="K88" s="10"/>
      <c r="L88" s="32"/>
      <c r="M88" s="10"/>
      <c r="N88" s="32"/>
      <c r="O88" s="10"/>
      <c r="P88" s="32"/>
      <c r="Q88" s="10"/>
      <c r="R88" s="32"/>
      <c r="S88" s="10"/>
      <c r="T88" s="32"/>
      <c r="U88" s="10"/>
      <c r="V88" s="32"/>
      <c r="W88" s="10"/>
      <c r="X88" s="32"/>
      <c r="Y88" s="10"/>
      <c r="Z88" s="32"/>
      <c r="AA88" s="10"/>
      <c r="AB88" s="32"/>
      <c r="AC88" s="10"/>
      <c r="AD88" s="32"/>
      <c r="AE88" s="28"/>
      <c r="AF88" s="76"/>
    </row>
    <row r="89" spans="1:32">
      <c r="A89">
        <f t="shared" si="6"/>
        <v>49</v>
      </c>
      <c r="B89" s="6"/>
      <c r="C89" s="10"/>
      <c r="D89" s="32"/>
      <c r="E89" s="10"/>
      <c r="F89" s="32"/>
      <c r="G89" s="10"/>
      <c r="H89" s="32"/>
      <c r="I89" s="10"/>
      <c r="J89" s="32"/>
      <c r="K89" s="10"/>
      <c r="L89" s="32"/>
      <c r="M89" s="10"/>
      <c r="N89" s="32"/>
      <c r="O89" s="10"/>
      <c r="P89" s="32"/>
      <c r="Q89" s="10"/>
      <c r="R89" s="32"/>
      <c r="S89" s="10"/>
      <c r="T89" s="32"/>
      <c r="U89" s="10"/>
      <c r="V89" s="32"/>
      <c r="W89" s="10"/>
      <c r="X89" s="32"/>
      <c r="Y89" s="10"/>
      <c r="Z89" s="32"/>
      <c r="AA89" s="10"/>
      <c r="AB89" s="32"/>
      <c r="AC89" s="10"/>
      <c r="AD89" s="32"/>
      <c r="AF89" s="41"/>
    </row>
    <row r="90" spans="1:32">
      <c r="A90">
        <f t="shared" si="6"/>
        <v>50</v>
      </c>
      <c r="B90" s="6"/>
      <c r="C90" s="10"/>
      <c r="D90" s="32"/>
      <c r="E90" s="10"/>
      <c r="F90" s="32"/>
      <c r="G90" s="10"/>
      <c r="H90" s="32"/>
      <c r="I90" s="10"/>
      <c r="J90" s="32"/>
      <c r="K90" s="10"/>
      <c r="L90" s="32"/>
      <c r="M90" s="10"/>
      <c r="N90" s="32"/>
      <c r="O90" s="10"/>
      <c r="P90" s="32"/>
      <c r="Q90" s="10"/>
      <c r="R90" s="32"/>
      <c r="S90" s="10"/>
      <c r="T90" s="32"/>
      <c r="U90" s="10"/>
      <c r="V90" s="32"/>
      <c r="W90" s="10"/>
      <c r="X90" s="32"/>
      <c r="Y90" s="10"/>
      <c r="Z90" s="32"/>
      <c r="AA90" s="10"/>
      <c r="AB90" s="32"/>
      <c r="AC90" s="10"/>
      <c r="AD90" s="32"/>
      <c r="AF90" s="41"/>
    </row>
    <row r="91" spans="1:32">
      <c r="A91">
        <f t="shared" si="6"/>
        <v>51</v>
      </c>
      <c r="B91" s="6"/>
      <c r="C91" s="10"/>
      <c r="D91" s="32"/>
      <c r="E91" s="10"/>
      <c r="F91" s="32"/>
      <c r="G91" s="10"/>
      <c r="H91" s="32"/>
      <c r="I91" s="10"/>
      <c r="J91" s="32"/>
      <c r="K91" s="10"/>
      <c r="L91" s="32"/>
      <c r="M91" s="10"/>
      <c r="N91" s="32"/>
      <c r="O91" s="10"/>
      <c r="P91" s="32"/>
      <c r="Q91" s="10"/>
      <c r="R91" s="32"/>
      <c r="S91" s="10"/>
      <c r="T91" s="32"/>
      <c r="U91" s="10"/>
      <c r="V91" s="32"/>
      <c r="W91" s="10"/>
      <c r="X91" s="32"/>
      <c r="Y91" s="10"/>
      <c r="Z91" s="32"/>
      <c r="AA91" s="10"/>
      <c r="AB91" s="32"/>
      <c r="AC91" s="10"/>
      <c r="AD91" s="32"/>
      <c r="AF91" s="41"/>
    </row>
    <row r="92" spans="1:32">
      <c r="A92">
        <f t="shared" si="6"/>
        <v>52</v>
      </c>
      <c r="B92" s="6"/>
      <c r="C92" s="10"/>
      <c r="D92" s="32"/>
      <c r="E92" s="10"/>
      <c r="F92" s="32"/>
      <c r="G92" s="10"/>
      <c r="H92" s="32"/>
      <c r="I92" s="10"/>
      <c r="J92" s="32"/>
      <c r="K92" s="10"/>
      <c r="L92" s="32"/>
      <c r="M92" s="10"/>
      <c r="N92" s="32"/>
      <c r="O92" s="10"/>
      <c r="P92" s="32"/>
      <c r="Q92" s="10"/>
      <c r="R92" s="32"/>
      <c r="S92" s="10"/>
      <c r="T92" s="32"/>
      <c r="U92" s="10"/>
      <c r="V92" s="32"/>
      <c r="W92" s="10"/>
      <c r="X92" s="32"/>
      <c r="Y92" s="10"/>
      <c r="Z92" s="32"/>
      <c r="AA92" s="10"/>
      <c r="AB92" s="32"/>
      <c r="AC92" s="10"/>
      <c r="AD92" s="32"/>
      <c r="AF92" s="41"/>
    </row>
    <row r="93" spans="1:32">
      <c r="A93">
        <f t="shared" si="6"/>
        <v>53</v>
      </c>
      <c r="B93" s="6"/>
      <c r="C93" s="10"/>
      <c r="D93" s="32"/>
      <c r="E93" s="10"/>
      <c r="F93" s="32"/>
      <c r="G93" s="10"/>
      <c r="H93" s="32"/>
      <c r="I93" s="10"/>
      <c r="J93" s="32"/>
      <c r="K93" s="10"/>
      <c r="L93" s="32"/>
      <c r="M93" s="10"/>
      <c r="N93" s="32"/>
      <c r="O93" s="10"/>
      <c r="P93" s="32"/>
      <c r="Q93" s="10"/>
      <c r="R93" s="32"/>
      <c r="S93" s="10"/>
      <c r="T93" s="32"/>
      <c r="U93" s="10"/>
      <c r="V93" s="32"/>
      <c r="W93" s="10"/>
      <c r="X93" s="32"/>
      <c r="Y93" s="10"/>
      <c r="Z93" s="32"/>
      <c r="AA93" s="10"/>
      <c r="AB93" s="32"/>
      <c r="AC93" s="10"/>
      <c r="AD93" s="32"/>
      <c r="AF93" s="41"/>
    </row>
    <row r="94" spans="1:32">
      <c r="A94">
        <f t="shared" si="6"/>
        <v>54</v>
      </c>
      <c r="B94" s="6"/>
      <c r="C94" s="10"/>
      <c r="D94" s="32"/>
      <c r="E94" s="10"/>
      <c r="F94" s="32"/>
      <c r="G94" s="10"/>
      <c r="H94" s="32"/>
      <c r="I94" s="10"/>
      <c r="J94" s="32"/>
      <c r="K94" s="10"/>
      <c r="L94" s="32"/>
      <c r="M94" s="10"/>
      <c r="N94" s="32"/>
      <c r="O94" s="10"/>
      <c r="P94" s="32"/>
      <c r="Q94" s="10"/>
      <c r="R94" s="32"/>
      <c r="S94" s="10"/>
      <c r="T94" s="32"/>
      <c r="U94" s="10"/>
      <c r="V94" s="32"/>
      <c r="W94" s="10"/>
      <c r="X94" s="32"/>
      <c r="Y94" s="10"/>
      <c r="Z94" s="32"/>
      <c r="AA94" s="10"/>
      <c r="AB94" s="32"/>
      <c r="AC94" s="10"/>
      <c r="AD94" s="32"/>
      <c r="AE94" s="28"/>
      <c r="AF94" s="41"/>
    </row>
    <row r="95" spans="1:32">
      <c r="A95">
        <f t="shared" si="6"/>
        <v>55</v>
      </c>
      <c r="B95" s="6"/>
      <c r="C95" s="10"/>
      <c r="D95" s="32"/>
      <c r="E95" s="10"/>
      <c r="F95" s="32"/>
      <c r="G95" s="10"/>
      <c r="H95" s="32"/>
      <c r="I95" s="10"/>
      <c r="J95" s="32"/>
      <c r="K95" s="10"/>
      <c r="L95" s="32"/>
      <c r="M95" s="10"/>
      <c r="N95" s="32"/>
      <c r="O95" s="10"/>
      <c r="P95" s="32"/>
      <c r="Q95" s="10"/>
      <c r="R95" s="32"/>
      <c r="S95" s="10"/>
      <c r="T95" s="32"/>
      <c r="U95" s="10"/>
      <c r="V95" s="32"/>
      <c r="W95" s="10"/>
      <c r="X95" s="32"/>
      <c r="Y95" s="10"/>
      <c r="Z95" s="32"/>
      <c r="AA95" s="10"/>
      <c r="AB95" s="32"/>
      <c r="AC95" s="10"/>
      <c r="AD95" s="32"/>
      <c r="AF95" s="41"/>
    </row>
    <row r="96" spans="1:32">
      <c r="A96">
        <f t="shared" si="6"/>
        <v>56</v>
      </c>
      <c r="B96" s="6"/>
      <c r="C96" s="10"/>
      <c r="D96" s="32"/>
      <c r="E96" s="10"/>
      <c r="F96" s="32"/>
      <c r="G96" s="10"/>
      <c r="H96" s="32"/>
      <c r="I96" s="10"/>
      <c r="J96" s="32"/>
      <c r="K96" s="10"/>
      <c r="L96" s="32"/>
      <c r="M96" s="10"/>
      <c r="N96" s="32"/>
      <c r="O96" s="10"/>
      <c r="P96" s="32"/>
      <c r="Q96" s="10"/>
      <c r="R96" s="32"/>
      <c r="S96" s="10"/>
      <c r="T96" s="32"/>
      <c r="U96" s="10"/>
      <c r="V96" s="32"/>
      <c r="W96" s="10"/>
      <c r="X96" s="32"/>
      <c r="Y96" s="10"/>
      <c r="Z96" s="32"/>
      <c r="AA96" s="10"/>
      <c r="AB96" s="32"/>
      <c r="AC96" s="10"/>
      <c r="AD96" s="32"/>
      <c r="AE96" s="28"/>
      <c r="AF96" s="41"/>
    </row>
    <row r="97" spans="1:32">
      <c r="A97">
        <f t="shared" si="6"/>
        <v>57</v>
      </c>
      <c r="B97" s="6"/>
      <c r="C97" s="10"/>
      <c r="D97" s="32"/>
      <c r="E97" s="10"/>
      <c r="F97" s="32"/>
      <c r="G97" s="10"/>
      <c r="H97" s="32"/>
      <c r="I97" s="10"/>
      <c r="J97" s="32"/>
      <c r="K97" s="10"/>
      <c r="L97" s="32"/>
      <c r="M97" s="10"/>
      <c r="N97" s="32"/>
      <c r="O97" s="10"/>
      <c r="P97" s="32"/>
      <c r="Q97" s="10"/>
      <c r="R97" s="32"/>
      <c r="S97" s="10"/>
      <c r="T97" s="32"/>
      <c r="U97" s="10"/>
      <c r="V97" s="32"/>
      <c r="W97" s="10"/>
      <c r="X97" s="32"/>
      <c r="Y97" s="10"/>
      <c r="Z97" s="32"/>
      <c r="AA97" s="10"/>
      <c r="AB97" s="32"/>
      <c r="AC97" s="10"/>
      <c r="AD97" s="32"/>
      <c r="AE97" s="28"/>
      <c r="AF97" s="41"/>
    </row>
    <row r="98" spans="1:32">
      <c r="A98">
        <f t="shared" si="6"/>
        <v>58</v>
      </c>
      <c r="B98" s="6"/>
      <c r="C98" s="10"/>
      <c r="D98" s="32"/>
      <c r="E98" s="10"/>
      <c r="F98" s="32"/>
      <c r="G98" s="10"/>
      <c r="H98" s="32"/>
      <c r="I98" s="10"/>
      <c r="J98" s="32"/>
      <c r="K98" s="10"/>
      <c r="L98" s="32"/>
      <c r="M98" s="10"/>
      <c r="N98" s="32"/>
      <c r="O98" s="10"/>
      <c r="P98" s="32"/>
      <c r="Q98" s="10"/>
      <c r="R98" s="32"/>
      <c r="S98" s="10"/>
      <c r="T98" s="32"/>
      <c r="U98" s="10"/>
      <c r="V98" s="32"/>
      <c r="W98" s="10"/>
      <c r="X98" s="32"/>
      <c r="Y98" s="10"/>
      <c r="Z98" s="32"/>
      <c r="AA98" s="10"/>
      <c r="AB98" s="32"/>
      <c r="AC98" s="10"/>
      <c r="AD98" s="32"/>
      <c r="AE98" s="28"/>
      <c r="AF98" s="41"/>
    </row>
    <row r="99" spans="1:32">
      <c r="A99">
        <f t="shared" si="6"/>
        <v>59</v>
      </c>
      <c r="B99" s="6"/>
      <c r="C99" s="10"/>
      <c r="D99" s="32"/>
      <c r="E99" s="10"/>
      <c r="F99" s="32"/>
      <c r="G99" s="10"/>
      <c r="H99" s="32"/>
      <c r="I99" s="10"/>
      <c r="J99" s="32"/>
      <c r="K99" s="10"/>
      <c r="L99" s="32"/>
      <c r="M99" s="10"/>
      <c r="N99" s="32"/>
      <c r="O99" s="10"/>
      <c r="P99" s="32"/>
      <c r="Q99" s="10"/>
      <c r="R99" s="32"/>
      <c r="S99" s="10"/>
      <c r="T99" s="32"/>
      <c r="U99" s="10"/>
      <c r="V99" s="32"/>
      <c r="W99" s="10"/>
      <c r="X99" s="32"/>
      <c r="Y99" s="10"/>
      <c r="Z99" s="32"/>
      <c r="AA99" s="10"/>
      <c r="AB99" s="32"/>
      <c r="AC99" s="10"/>
      <c r="AD99" s="32"/>
      <c r="AF99" s="41"/>
    </row>
    <row r="100" spans="1:32">
      <c r="A100">
        <f t="shared" si="6"/>
        <v>60</v>
      </c>
      <c r="B100" s="6"/>
      <c r="C100" s="10"/>
      <c r="D100" s="32"/>
      <c r="E100" s="10"/>
      <c r="F100" s="32"/>
      <c r="G100" s="10"/>
      <c r="H100" s="32"/>
      <c r="I100" s="10"/>
      <c r="J100" s="32"/>
      <c r="K100" s="10"/>
      <c r="L100" s="32"/>
      <c r="M100" s="10"/>
      <c r="N100" s="32"/>
      <c r="O100" s="10"/>
      <c r="P100" s="32"/>
      <c r="Q100" s="10"/>
      <c r="R100" s="32"/>
      <c r="S100" s="10"/>
      <c r="T100" s="32"/>
      <c r="U100" s="10"/>
      <c r="V100" s="32"/>
      <c r="W100" s="10"/>
      <c r="X100" s="32"/>
      <c r="Y100" s="10"/>
      <c r="Z100" s="32"/>
      <c r="AA100" s="10"/>
      <c r="AB100" s="32"/>
      <c r="AC100" s="10"/>
      <c r="AD100" s="32"/>
      <c r="AF100" s="41"/>
    </row>
    <row r="101" spans="1:32">
      <c r="A101">
        <f t="shared" si="6"/>
        <v>61</v>
      </c>
      <c r="B101" s="6"/>
      <c r="C101" s="10"/>
      <c r="D101" s="32"/>
      <c r="E101" s="10"/>
      <c r="F101" s="32"/>
      <c r="G101" s="10"/>
      <c r="H101" s="32"/>
      <c r="I101" s="10"/>
      <c r="J101" s="32"/>
      <c r="K101" s="10"/>
      <c r="L101" s="32"/>
      <c r="M101" s="10"/>
      <c r="N101" s="32"/>
      <c r="O101" s="10"/>
      <c r="P101" s="32"/>
      <c r="Q101" s="10"/>
      <c r="R101" s="32"/>
      <c r="S101" s="10"/>
      <c r="T101" s="32"/>
      <c r="U101" s="10"/>
      <c r="V101" s="32"/>
      <c r="W101" s="10"/>
      <c r="X101" s="32"/>
      <c r="Y101" s="10"/>
      <c r="Z101" s="32"/>
      <c r="AA101" s="10"/>
      <c r="AB101" s="32"/>
      <c r="AC101" s="10"/>
      <c r="AD101" s="32"/>
      <c r="AF101" s="41"/>
    </row>
    <row r="102" spans="1:32">
      <c r="A102">
        <f t="shared" si="6"/>
        <v>62</v>
      </c>
      <c r="B102" s="6"/>
      <c r="C102" s="10"/>
      <c r="D102" s="32"/>
      <c r="E102" s="10"/>
      <c r="F102" s="32"/>
      <c r="G102" s="10"/>
      <c r="H102" s="32"/>
      <c r="I102" s="10"/>
      <c r="J102" s="32"/>
      <c r="K102" s="10"/>
      <c r="L102" s="32"/>
      <c r="M102" s="10"/>
      <c r="N102" s="32"/>
      <c r="O102" s="10"/>
      <c r="P102" s="32"/>
      <c r="Q102" s="10"/>
      <c r="R102" s="32"/>
      <c r="S102" s="10"/>
      <c r="T102" s="32"/>
      <c r="U102" s="10"/>
      <c r="V102" s="32"/>
      <c r="W102" s="10"/>
      <c r="X102" s="32"/>
      <c r="Y102" s="10"/>
      <c r="Z102" s="32"/>
      <c r="AA102" s="10"/>
      <c r="AB102" s="32"/>
      <c r="AC102" s="10"/>
      <c r="AD102" s="32"/>
      <c r="AF102" s="41"/>
    </row>
    <row r="103" spans="1:32">
      <c r="A103">
        <f t="shared" si="6"/>
        <v>63</v>
      </c>
      <c r="B103" s="6"/>
      <c r="C103" s="10"/>
      <c r="D103" s="32"/>
      <c r="E103" s="10"/>
      <c r="F103" s="32"/>
      <c r="G103" s="10"/>
      <c r="H103" s="32"/>
      <c r="I103" s="10"/>
      <c r="J103" s="32"/>
      <c r="K103" s="10"/>
      <c r="L103" s="32"/>
      <c r="M103" s="10"/>
      <c r="N103" s="32"/>
      <c r="O103" s="10"/>
      <c r="P103" s="32"/>
      <c r="Q103" s="10"/>
      <c r="R103" s="32"/>
      <c r="S103" s="10"/>
      <c r="T103" s="32"/>
      <c r="U103" s="10"/>
      <c r="V103" s="32"/>
      <c r="W103" s="10"/>
      <c r="X103" s="32"/>
      <c r="Y103" s="10"/>
      <c r="Z103" s="32"/>
      <c r="AA103" s="10"/>
      <c r="AB103" s="32"/>
      <c r="AC103" s="10"/>
      <c r="AD103" s="32"/>
      <c r="AF103" s="41"/>
    </row>
    <row r="104" spans="1:32">
      <c r="A104">
        <f t="shared" si="6"/>
        <v>64</v>
      </c>
      <c r="B104" s="6"/>
      <c r="C104" s="10"/>
      <c r="D104" s="32"/>
      <c r="E104" s="10"/>
      <c r="F104" s="32"/>
      <c r="G104" s="10"/>
      <c r="H104" s="32"/>
      <c r="I104" s="10"/>
      <c r="J104" s="32"/>
      <c r="K104" s="10"/>
      <c r="L104" s="32"/>
      <c r="M104" s="10"/>
      <c r="N104" s="32"/>
      <c r="O104" s="10"/>
      <c r="P104" s="32"/>
      <c r="Q104" s="10"/>
      <c r="R104" s="32"/>
      <c r="S104" s="10"/>
      <c r="T104" s="32"/>
      <c r="U104" s="10"/>
      <c r="V104" s="32"/>
      <c r="W104" s="10"/>
      <c r="X104" s="32"/>
      <c r="Y104" s="10"/>
      <c r="Z104" s="32"/>
      <c r="AA104" s="10"/>
      <c r="AB104" s="32"/>
      <c r="AC104" s="10"/>
      <c r="AD104" s="32"/>
      <c r="AF104" s="41"/>
    </row>
    <row r="105" spans="1:32">
      <c r="A105">
        <f t="shared" si="6"/>
        <v>65</v>
      </c>
      <c r="B105" s="6"/>
      <c r="C105" s="10"/>
      <c r="D105" s="32"/>
      <c r="E105" s="10"/>
      <c r="F105" s="32"/>
      <c r="G105" s="10"/>
      <c r="H105" s="32"/>
      <c r="I105" s="10"/>
      <c r="J105" s="32"/>
      <c r="K105" s="10"/>
      <c r="L105" s="32"/>
      <c r="M105" s="10"/>
      <c r="N105" s="32"/>
      <c r="O105" s="10"/>
      <c r="P105" s="32"/>
      <c r="Q105" s="10"/>
      <c r="R105" s="32"/>
      <c r="S105" s="10"/>
      <c r="T105" s="32"/>
      <c r="U105" s="10"/>
      <c r="V105" s="32"/>
      <c r="W105" s="10"/>
      <c r="X105" s="32"/>
      <c r="Y105" s="10"/>
      <c r="Z105" s="32"/>
      <c r="AA105" s="10"/>
      <c r="AB105" s="32"/>
      <c r="AC105" s="10"/>
      <c r="AD105" s="32"/>
      <c r="AF105" s="41"/>
    </row>
    <row r="106" spans="1:32">
      <c r="A106">
        <f t="shared" si="6"/>
        <v>66</v>
      </c>
      <c r="B106" s="6"/>
      <c r="C106" s="10"/>
      <c r="D106" s="32"/>
      <c r="E106" s="10"/>
      <c r="F106" s="32"/>
      <c r="G106" s="10"/>
      <c r="H106" s="32"/>
      <c r="I106" s="10"/>
      <c r="J106" s="32"/>
      <c r="K106" s="10"/>
      <c r="L106" s="32"/>
      <c r="M106" s="10"/>
      <c r="N106" s="32"/>
      <c r="O106" s="10"/>
      <c r="P106" s="32"/>
      <c r="Q106" s="10"/>
      <c r="R106" s="32"/>
      <c r="S106" s="10"/>
      <c r="T106" s="32"/>
      <c r="U106" s="10"/>
      <c r="V106" s="32"/>
      <c r="W106" s="10"/>
      <c r="X106" s="32"/>
      <c r="Y106" s="10"/>
      <c r="Z106" s="32"/>
      <c r="AA106" s="10"/>
      <c r="AB106" s="32"/>
      <c r="AC106" s="10"/>
      <c r="AD106" s="32"/>
      <c r="AF106" s="41"/>
    </row>
    <row r="107" spans="1:32">
      <c r="A107">
        <f t="shared" si="6"/>
        <v>67</v>
      </c>
      <c r="B107" s="6"/>
      <c r="C107" s="10"/>
      <c r="D107" s="32"/>
      <c r="E107" s="10"/>
      <c r="F107" s="32"/>
      <c r="G107" s="10"/>
      <c r="H107" s="32"/>
      <c r="I107" s="10"/>
      <c r="J107" s="32"/>
      <c r="K107" s="10"/>
      <c r="L107" s="32"/>
      <c r="M107" s="10"/>
      <c r="N107" s="32"/>
      <c r="O107" s="10"/>
      <c r="P107" s="32"/>
      <c r="Q107" s="10"/>
      <c r="R107" s="32"/>
      <c r="S107" s="10"/>
      <c r="T107" s="32"/>
      <c r="U107" s="10"/>
      <c r="V107" s="32"/>
      <c r="W107" s="10"/>
      <c r="X107" s="32"/>
      <c r="Y107" s="10"/>
      <c r="Z107" s="32"/>
      <c r="AA107" s="10"/>
      <c r="AB107" s="32"/>
      <c r="AC107" s="10"/>
      <c r="AD107" s="32"/>
      <c r="AF107" s="41"/>
    </row>
    <row r="108" spans="1:32">
      <c r="A108">
        <f t="shared" si="6"/>
        <v>68</v>
      </c>
      <c r="B108" s="6"/>
      <c r="C108" s="10"/>
      <c r="D108" s="32"/>
      <c r="E108" s="10"/>
      <c r="F108" s="32"/>
      <c r="G108" s="10"/>
      <c r="H108" s="32"/>
      <c r="I108" s="10"/>
      <c r="J108" s="32"/>
      <c r="K108" s="10"/>
      <c r="L108" s="32"/>
      <c r="M108" s="10"/>
      <c r="N108" s="32"/>
      <c r="O108" s="10"/>
      <c r="P108" s="32"/>
      <c r="Q108" s="10"/>
      <c r="R108" s="32"/>
      <c r="S108" s="10"/>
      <c r="T108" s="32"/>
      <c r="U108" s="10"/>
      <c r="V108" s="32"/>
      <c r="W108" s="10"/>
      <c r="X108" s="32"/>
      <c r="Y108" s="10"/>
      <c r="Z108" s="32"/>
      <c r="AA108" s="10"/>
      <c r="AB108" s="32"/>
      <c r="AC108" s="10"/>
      <c r="AD108" s="32"/>
      <c r="AF108" s="41"/>
    </row>
    <row r="109" spans="1:32">
      <c r="A109">
        <f t="shared" si="6"/>
        <v>69</v>
      </c>
      <c r="B109" s="6"/>
      <c r="C109" s="10"/>
      <c r="D109" s="32"/>
      <c r="E109" s="10"/>
      <c r="F109" s="32"/>
      <c r="G109" s="10"/>
      <c r="H109" s="32"/>
      <c r="I109" s="10"/>
      <c r="J109" s="32"/>
      <c r="K109" s="10"/>
      <c r="L109" s="32"/>
      <c r="M109" s="10"/>
      <c r="N109" s="32"/>
      <c r="O109" s="10"/>
      <c r="P109" s="32"/>
      <c r="Q109" s="10"/>
      <c r="R109" s="32"/>
      <c r="S109" s="10"/>
      <c r="T109" s="32"/>
      <c r="U109" s="10"/>
      <c r="V109" s="32"/>
      <c r="W109" s="10"/>
      <c r="X109" s="32"/>
      <c r="Y109" s="10"/>
      <c r="Z109" s="32"/>
      <c r="AA109" s="10"/>
      <c r="AB109" s="32"/>
      <c r="AC109" s="10"/>
      <c r="AD109" s="32"/>
      <c r="AF109" s="41"/>
    </row>
    <row r="110" spans="1:32">
      <c r="A110">
        <f t="shared" si="6"/>
        <v>70</v>
      </c>
      <c r="B110" s="6"/>
      <c r="C110" s="10"/>
      <c r="D110" s="32"/>
      <c r="E110" s="10"/>
      <c r="F110" s="32"/>
      <c r="G110" s="10"/>
      <c r="H110" s="32"/>
      <c r="I110" s="10"/>
      <c r="J110" s="32"/>
      <c r="K110" s="10"/>
      <c r="L110" s="32"/>
      <c r="M110" s="10"/>
      <c r="N110" s="32"/>
      <c r="O110" s="10"/>
      <c r="P110" s="32"/>
      <c r="Q110" s="10"/>
      <c r="R110" s="32"/>
      <c r="S110" s="10"/>
      <c r="T110" s="32"/>
      <c r="U110" s="10"/>
      <c r="V110" s="32"/>
      <c r="W110" s="10"/>
      <c r="X110" s="32"/>
      <c r="Y110" s="10"/>
      <c r="Z110" s="32"/>
      <c r="AA110" s="10"/>
      <c r="AB110" s="32"/>
      <c r="AC110" s="10"/>
      <c r="AD110" s="32"/>
      <c r="AF110" s="41"/>
    </row>
    <row r="111" spans="1:32">
      <c r="A111">
        <f t="shared" si="6"/>
        <v>71</v>
      </c>
      <c r="B111" s="6"/>
      <c r="C111" s="10"/>
      <c r="D111" s="32"/>
      <c r="E111" s="10"/>
      <c r="F111" s="32"/>
      <c r="G111" s="10"/>
      <c r="H111" s="32"/>
      <c r="I111" s="10"/>
      <c r="J111" s="32"/>
      <c r="K111" s="10"/>
      <c r="L111" s="32"/>
      <c r="M111" s="10"/>
      <c r="N111" s="32"/>
      <c r="O111" s="10"/>
      <c r="P111" s="32"/>
      <c r="Q111" s="10"/>
      <c r="R111" s="32"/>
      <c r="S111" s="10"/>
      <c r="T111" s="32"/>
      <c r="U111" s="10"/>
      <c r="V111" s="32"/>
      <c r="W111" s="10"/>
      <c r="X111" s="32"/>
      <c r="Y111" s="10"/>
      <c r="Z111" s="32"/>
      <c r="AA111" s="10"/>
      <c r="AB111" s="32"/>
      <c r="AC111" s="10"/>
      <c r="AD111" s="32"/>
      <c r="AF111" s="41"/>
    </row>
    <row r="112" spans="1:32">
      <c r="A112">
        <f t="shared" si="6"/>
        <v>72</v>
      </c>
      <c r="B112" s="6"/>
      <c r="C112" s="10"/>
      <c r="D112" s="32"/>
      <c r="E112" s="10"/>
      <c r="F112" s="32"/>
      <c r="G112" s="10"/>
      <c r="H112" s="32"/>
      <c r="I112" s="10"/>
      <c r="J112" s="32"/>
      <c r="K112" s="10"/>
      <c r="L112" s="32"/>
      <c r="M112" s="10"/>
      <c r="N112" s="32"/>
      <c r="O112" s="10"/>
      <c r="P112" s="32"/>
      <c r="Q112" s="10"/>
      <c r="R112" s="32"/>
      <c r="S112" s="10"/>
      <c r="T112" s="32"/>
      <c r="U112" s="10"/>
      <c r="V112" s="32"/>
      <c r="W112" s="10"/>
      <c r="X112" s="32"/>
      <c r="Y112" s="10"/>
      <c r="Z112" s="32"/>
      <c r="AA112" s="10"/>
      <c r="AB112" s="32"/>
      <c r="AC112" s="10"/>
      <c r="AD112" s="32"/>
      <c r="AF112" s="41"/>
    </row>
    <row r="113" spans="1:32">
      <c r="A113">
        <f t="shared" ref="A113:A128" si="7">+A112+1</f>
        <v>73</v>
      </c>
      <c r="B113" s="6"/>
      <c r="C113" s="12"/>
      <c r="D113" s="36"/>
      <c r="E113" s="12"/>
      <c r="F113" s="36"/>
      <c r="G113" s="12"/>
      <c r="H113" s="36"/>
      <c r="I113" s="12"/>
      <c r="J113" s="36"/>
      <c r="K113" s="12"/>
      <c r="L113" s="36"/>
      <c r="M113" s="12"/>
      <c r="N113" s="36"/>
      <c r="O113" s="12"/>
      <c r="P113" s="36"/>
      <c r="Q113" s="12"/>
      <c r="R113" s="36"/>
      <c r="S113" s="12"/>
      <c r="T113" s="36"/>
      <c r="U113" s="12"/>
      <c r="V113" s="36"/>
      <c r="W113" s="12"/>
      <c r="X113" s="36"/>
      <c r="Y113" s="12"/>
      <c r="Z113" s="36"/>
      <c r="AA113" s="12"/>
      <c r="AB113" s="36"/>
      <c r="AC113" s="12"/>
      <c r="AD113" s="36"/>
      <c r="AF113" s="41"/>
    </row>
    <row r="114" spans="1:32">
      <c r="A114">
        <f t="shared" si="7"/>
        <v>74</v>
      </c>
      <c r="B114" s="6"/>
      <c r="C114" s="10"/>
      <c r="D114" s="32"/>
      <c r="E114" s="12"/>
      <c r="F114" s="32"/>
      <c r="G114" s="10"/>
      <c r="H114" s="32"/>
      <c r="I114" s="10"/>
      <c r="J114" s="32"/>
      <c r="K114" s="10"/>
      <c r="L114" s="32"/>
      <c r="M114" s="10"/>
      <c r="N114" s="32"/>
      <c r="O114" s="12"/>
      <c r="P114" s="36"/>
      <c r="Q114" s="12"/>
      <c r="R114" s="36"/>
      <c r="S114" s="12"/>
      <c r="T114" s="36"/>
      <c r="U114" s="12"/>
      <c r="V114" s="36"/>
      <c r="W114" s="12"/>
      <c r="X114" s="36"/>
      <c r="Y114" s="12"/>
      <c r="Z114" s="32"/>
      <c r="AA114" s="10"/>
      <c r="AB114" s="32"/>
      <c r="AC114" s="10"/>
      <c r="AD114" s="32"/>
      <c r="AF114" s="41"/>
    </row>
    <row r="115" spans="1:32">
      <c r="A115">
        <f t="shared" si="7"/>
        <v>75</v>
      </c>
      <c r="C115" s="10"/>
      <c r="D115" s="32"/>
      <c r="E115" s="10"/>
      <c r="F115" s="32"/>
      <c r="G115" s="10"/>
      <c r="H115" s="32"/>
      <c r="I115" s="10"/>
      <c r="J115" s="32"/>
      <c r="K115" s="10"/>
      <c r="L115" s="32"/>
      <c r="M115" s="10"/>
      <c r="N115" s="32"/>
      <c r="O115" s="10"/>
      <c r="P115" s="32"/>
      <c r="Q115" s="10"/>
      <c r="R115" s="32"/>
      <c r="S115" s="10"/>
      <c r="T115" s="112"/>
      <c r="U115" s="10"/>
      <c r="V115" s="32"/>
      <c r="W115" s="10"/>
      <c r="X115" s="32"/>
      <c r="Y115" s="10"/>
      <c r="Z115" s="32"/>
      <c r="AA115" s="10"/>
      <c r="AB115" s="32"/>
      <c r="AC115" s="10"/>
      <c r="AD115" s="32"/>
      <c r="AF115" s="41"/>
    </row>
    <row r="116" spans="1:32">
      <c r="A116">
        <f t="shared" si="7"/>
        <v>76</v>
      </c>
      <c r="B116" s="6"/>
      <c r="C116" s="10"/>
      <c r="D116" s="32"/>
      <c r="E116" s="10"/>
      <c r="F116" s="32"/>
      <c r="G116" s="10"/>
      <c r="H116" s="32"/>
      <c r="I116" s="10"/>
      <c r="J116" s="32"/>
      <c r="K116" s="10"/>
      <c r="L116" s="32"/>
      <c r="M116" s="10"/>
      <c r="N116" s="32"/>
      <c r="O116" s="10"/>
      <c r="P116" s="32"/>
      <c r="Q116" s="10"/>
      <c r="R116" s="32"/>
      <c r="S116" s="10"/>
      <c r="T116" s="32"/>
      <c r="U116" s="10"/>
      <c r="V116" s="32"/>
      <c r="W116" s="10"/>
      <c r="X116" s="32"/>
      <c r="Y116" s="10"/>
      <c r="Z116" s="32"/>
      <c r="AA116" s="10"/>
      <c r="AB116" s="32"/>
      <c r="AC116" s="10"/>
      <c r="AD116" s="32"/>
      <c r="AE116" s="28"/>
      <c r="AF116" s="41"/>
    </row>
    <row r="117" spans="1:32">
      <c r="A117">
        <f t="shared" si="7"/>
        <v>77</v>
      </c>
      <c r="B117" s="6"/>
      <c r="C117" s="10"/>
      <c r="D117" s="32"/>
      <c r="E117" s="10"/>
      <c r="F117" s="32"/>
      <c r="G117" s="10"/>
      <c r="H117" s="32"/>
      <c r="I117" s="10"/>
      <c r="J117" s="32"/>
      <c r="K117" s="10"/>
      <c r="L117" s="32"/>
      <c r="M117" s="10"/>
      <c r="N117" s="32"/>
      <c r="O117" s="10"/>
      <c r="P117" s="32"/>
      <c r="Q117" s="10"/>
      <c r="R117" s="32"/>
      <c r="S117" s="10"/>
      <c r="T117" s="32"/>
      <c r="U117" s="10"/>
      <c r="V117" s="32"/>
      <c r="W117" s="10"/>
      <c r="X117" s="32"/>
      <c r="Y117" s="10"/>
      <c r="Z117" s="32"/>
      <c r="AA117" s="10"/>
      <c r="AB117" s="32"/>
      <c r="AC117" s="10"/>
      <c r="AD117" s="32"/>
      <c r="AE117" s="28"/>
      <c r="AF117" s="41"/>
    </row>
    <row r="118" spans="1:32">
      <c r="A118">
        <f t="shared" si="7"/>
        <v>78</v>
      </c>
      <c r="B118" s="6"/>
      <c r="C118" s="10"/>
      <c r="D118" s="32"/>
      <c r="E118" s="10"/>
      <c r="F118" s="32"/>
      <c r="G118" s="10"/>
      <c r="H118" s="32"/>
      <c r="I118" s="10"/>
      <c r="J118" s="32"/>
      <c r="K118" s="10"/>
      <c r="L118" s="32"/>
      <c r="M118" s="10"/>
      <c r="N118" s="32"/>
      <c r="O118" s="10"/>
      <c r="P118" s="32"/>
      <c r="Q118" s="10"/>
      <c r="R118" s="32"/>
      <c r="S118" s="10"/>
      <c r="T118" s="32"/>
      <c r="U118" s="10"/>
      <c r="V118" s="32"/>
      <c r="W118" s="10"/>
      <c r="X118" s="32"/>
      <c r="Y118" s="10"/>
      <c r="Z118" s="32"/>
      <c r="AA118" s="10"/>
      <c r="AB118" s="32"/>
      <c r="AC118" s="10"/>
      <c r="AD118" s="32"/>
      <c r="AF118" s="41"/>
    </row>
    <row r="119" spans="1:32">
      <c r="A119">
        <f t="shared" si="7"/>
        <v>79</v>
      </c>
      <c r="B119" s="6"/>
      <c r="C119" s="10"/>
      <c r="D119" s="32"/>
      <c r="E119" s="10"/>
      <c r="F119" s="32"/>
      <c r="G119" s="10"/>
      <c r="H119" s="32"/>
      <c r="I119" s="10"/>
      <c r="J119" s="32"/>
      <c r="K119" s="10"/>
      <c r="L119" s="32"/>
      <c r="M119" s="10"/>
      <c r="N119" s="32"/>
      <c r="O119" s="10"/>
      <c r="P119" s="32"/>
      <c r="Q119" s="10"/>
      <c r="R119" s="32"/>
      <c r="S119" s="10"/>
      <c r="T119" s="32"/>
      <c r="U119" s="10"/>
      <c r="V119" s="32"/>
      <c r="W119" s="10"/>
      <c r="X119" s="32"/>
      <c r="Y119" s="10"/>
      <c r="Z119" s="32"/>
      <c r="AA119" s="10"/>
      <c r="AB119" s="32"/>
      <c r="AC119" s="10"/>
      <c r="AD119" s="32"/>
      <c r="AF119" s="41"/>
    </row>
    <row r="120" spans="1:32">
      <c r="A120">
        <f t="shared" si="7"/>
        <v>80</v>
      </c>
      <c r="B120" s="6"/>
      <c r="C120" s="10"/>
      <c r="D120" s="32"/>
      <c r="E120" s="10"/>
      <c r="F120" s="32"/>
      <c r="G120" s="10"/>
      <c r="H120" s="32"/>
      <c r="I120" s="10"/>
      <c r="J120" s="32"/>
      <c r="K120" s="10"/>
      <c r="L120" s="32"/>
      <c r="M120" s="10"/>
      <c r="N120" s="32"/>
      <c r="O120" s="10"/>
      <c r="P120" s="32"/>
      <c r="Q120" s="10"/>
      <c r="R120" s="32"/>
      <c r="S120" s="10"/>
      <c r="T120" s="32"/>
      <c r="U120" s="10"/>
      <c r="V120" s="32"/>
      <c r="W120" s="10"/>
      <c r="X120" s="32"/>
      <c r="Y120" s="10"/>
      <c r="Z120" s="32"/>
      <c r="AA120" s="10"/>
      <c r="AB120" s="32"/>
      <c r="AC120" s="10"/>
      <c r="AD120" s="32"/>
      <c r="AF120" s="41"/>
    </row>
    <row r="121" spans="1:32">
      <c r="A121">
        <f t="shared" si="7"/>
        <v>81</v>
      </c>
      <c r="B121" s="6"/>
      <c r="C121" s="10"/>
      <c r="D121" s="32"/>
      <c r="E121" s="10"/>
      <c r="F121" s="32"/>
      <c r="G121" s="10"/>
      <c r="H121" s="32"/>
      <c r="I121" s="10"/>
      <c r="J121" s="32"/>
      <c r="K121" s="10"/>
      <c r="L121" s="32"/>
      <c r="M121" s="10"/>
      <c r="N121" s="32"/>
      <c r="O121" s="10"/>
      <c r="P121" s="32"/>
      <c r="Q121" s="10"/>
      <c r="R121" s="32"/>
      <c r="S121" s="10"/>
      <c r="T121" s="32"/>
      <c r="U121" s="10"/>
      <c r="V121" s="32"/>
      <c r="W121" s="10"/>
      <c r="X121" s="32"/>
      <c r="Y121" s="10"/>
      <c r="Z121" s="32"/>
      <c r="AA121" s="10"/>
      <c r="AB121" s="32"/>
      <c r="AC121" s="10"/>
      <c r="AD121" s="32"/>
    </row>
    <row r="122" spans="1:32">
      <c r="A122">
        <f t="shared" si="7"/>
        <v>82</v>
      </c>
      <c r="B122" s="6"/>
      <c r="C122" s="10"/>
      <c r="D122" s="32"/>
      <c r="E122" s="10"/>
      <c r="F122" s="32"/>
      <c r="G122" s="10"/>
      <c r="H122" s="32"/>
      <c r="I122" s="10"/>
      <c r="J122" s="32"/>
      <c r="K122" s="10"/>
      <c r="L122" s="32"/>
      <c r="M122" s="10"/>
      <c r="N122" s="32"/>
      <c r="O122" s="10"/>
      <c r="P122" s="32"/>
      <c r="Q122" s="10"/>
      <c r="R122" s="32"/>
      <c r="S122" s="10"/>
      <c r="T122" s="32"/>
      <c r="U122" s="10"/>
      <c r="V122" s="32"/>
      <c r="W122" s="10"/>
      <c r="X122" s="32"/>
      <c r="Y122" s="10"/>
      <c r="Z122" s="32"/>
      <c r="AA122" s="10"/>
      <c r="AB122" s="32"/>
      <c r="AC122" s="10"/>
      <c r="AD122" s="32"/>
    </row>
    <row r="123" spans="1:32">
      <c r="A123">
        <f t="shared" si="7"/>
        <v>83</v>
      </c>
      <c r="B123" s="6"/>
      <c r="C123" s="10"/>
      <c r="D123" s="32"/>
      <c r="E123" s="10"/>
      <c r="F123" s="32"/>
      <c r="G123" s="10"/>
      <c r="H123" s="32"/>
      <c r="I123" s="10"/>
      <c r="J123" s="32"/>
      <c r="K123" s="10"/>
      <c r="L123" s="32"/>
      <c r="M123" s="10"/>
      <c r="N123" s="32"/>
      <c r="O123" s="10"/>
      <c r="P123" s="32"/>
      <c r="Q123" s="10"/>
      <c r="R123" s="32"/>
      <c r="S123" s="10"/>
      <c r="T123" s="32"/>
      <c r="U123" s="10"/>
      <c r="V123" s="32"/>
      <c r="W123" s="10"/>
      <c r="X123" s="32"/>
      <c r="Y123" s="10"/>
      <c r="Z123" s="32"/>
      <c r="AA123" s="10"/>
      <c r="AB123" s="32"/>
      <c r="AC123" s="10"/>
      <c r="AD123" s="32"/>
    </row>
    <row r="124" spans="1:32">
      <c r="A124">
        <f t="shared" si="7"/>
        <v>84</v>
      </c>
      <c r="B124" s="6"/>
      <c r="C124" s="10"/>
      <c r="D124" s="32"/>
      <c r="E124" s="10"/>
      <c r="F124" s="32"/>
      <c r="G124" s="10"/>
      <c r="H124" s="32"/>
      <c r="I124" s="10"/>
      <c r="J124" s="32"/>
      <c r="K124" s="10"/>
      <c r="L124" s="32"/>
      <c r="M124" s="10"/>
      <c r="N124" s="32"/>
      <c r="O124" s="10"/>
      <c r="P124" s="32"/>
      <c r="Q124" s="10"/>
      <c r="R124" s="32"/>
      <c r="S124" s="10"/>
      <c r="T124" s="32"/>
      <c r="U124" s="10"/>
      <c r="V124" s="32"/>
      <c r="W124" s="10"/>
      <c r="X124" s="32"/>
      <c r="Y124" s="10"/>
      <c r="Z124" s="32"/>
      <c r="AA124" s="10"/>
      <c r="AB124" s="32"/>
      <c r="AC124" s="10"/>
      <c r="AD124" s="32"/>
    </row>
    <row r="125" spans="1:32">
      <c r="A125">
        <f t="shared" si="7"/>
        <v>85</v>
      </c>
      <c r="B125" s="6"/>
      <c r="C125" s="10"/>
      <c r="D125" s="32"/>
      <c r="E125" s="10"/>
      <c r="F125" s="32"/>
      <c r="G125" s="10"/>
      <c r="H125" s="32"/>
      <c r="I125" s="10"/>
      <c r="J125" s="32"/>
      <c r="K125" s="10"/>
      <c r="L125" s="32"/>
      <c r="M125" s="10"/>
      <c r="N125" s="32"/>
      <c r="O125" s="10"/>
      <c r="P125" s="32"/>
      <c r="Q125" s="10"/>
      <c r="R125" s="32"/>
      <c r="S125" s="10"/>
      <c r="T125" s="32"/>
      <c r="U125" s="10"/>
      <c r="V125" s="32"/>
      <c r="W125" s="10"/>
      <c r="X125" s="32"/>
      <c r="Y125" s="10"/>
      <c r="Z125" s="32"/>
      <c r="AA125" s="10"/>
      <c r="AB125" s="32"/>
      <c r="AC125" s="10"/>
      <c r="AD125" s="32"/>
    </row>
    <row r="126" spans="1:32">
      <c r="A126">
        <f t="shared" si="7"/>
        <v>86</v>
      </c>
      <c r="B126" s="6"/>
      <c r="C126" s="10"/>
      <c r="D126" s="32"/>
      <c r="E126" s="10"/>
      <c r="F126" s="32"/>
      <c r="G126" s="10"/>
      <c r="H126" s="32"/>
      <c r="I126" s="10"/>
      <c r="J126" s="32"/>
      <c r="K126" s="10"/>
      <c r="L126" s="32"/>
      <c r="M126" s="10"/>
      <c r="N126" s="32"/>
      <c r="O126" s="10"/>
      <c r="P126" s="32"/>
      <c r="Q126" s="10"/>
      <c r="R126" s="32"/>
      <c r="S126" s="10"/>
      <c r="T126" s="32"/>
      <c r="U126" s="10"/>
      <c r="V126" s="32"/>
      <c r="W126" s="10"/>
      <c r="X126" s="32"/>
      <c r="Y126" s="10"/>
      <c r="Z126" s="32"/>
      <c r="AA126" s="10"/>
      <c r="AB126" s="32"/>
      <c r="AC126" s="10"/>
      <c r="AD126" s="32"/>
    </row>
    <row r="127" spans="1:32">
      <c r="A127">
        <f t="shared" si="7"/>
        <v>87</v>
      </c>
      <c r="B127" s="6"/>
      <c r="C127" s="10"/>
      <c r="D127" s="32"/>
      <c r="E127" s="10"/>
      <c r="F127" s="32"/>
      <c r="G127" s="10"/>
      <c r="H127" s="32"/>
      <c r="I127" s="10"/>
      <c r="J127" s="32"/>
      <c r="K127" s="10"/>
      <c r="L127" s="32"/>
      <c r="M127" s="10"/>
      <c r="N127" s="32"/>
      <c r="O127" s="10"/>
      <c r="P127" s="32"/>
      <c r="Q127" s="10"/>
      <c r="R127" s="32"/>
      <c r="S127" s="10"/>
      <c r="T127" s="32"/>
      <c r="U127" s="10"/>
      <c r="V127" s="32"/>
      <c r="W127" s="10"/>
      <c r="X127" s="32"/>
      <c r="Y127" s="10"/>
      <c r="Z127" s="32"/>
      <c r="AA127" s="10"/>
      <c r="AB127" s="32"/>
      <c r="AC127" s="10"/>
      <c r="AD127" s="32"/>
    </row>
    <row r="128" spans="1:32">
      <c r="A128">
        <f t="shared" si="7"/>
        <v>88</v>
      </c>
      <c r="B128" s="6"/>
      <c r="C128" s="10"/>
      <c r="D128" s="32"/>
      <c r="E128" s="10"/>
      <c r="F128" s="32"/>
      <c r="G128" s="10"/>
      <c r="H128" s="32"/>
      <c r="I128" s="10"/>
      <c r="J128" s="32"/>
      <c r="K128" s="10"/>
      <c r="L128" s="32"/>
      <c r="M128" s="10"/>
      <c r="N128" s="32"/>
      <c r="O128" s="10"/>
      <c r="P128" s="32"/>
      <c r="Q128" s="10"/>
      <c r="R128" s="32"/>
      <c r="S128" s="10"/>
      <c r="T128" s="32"/>
      <c r="U128" s="10"/>
      <c r="V128" s="32"/>
      <c r="W128" s="10"/>
      <c r="X128" s="32"/>
      <c r="Y128" s="10"/>
      <c r="Z128" s="32"/>
      <c r="AA128" s="10"/>
      <c r="AB128" s="32"/>
      <c r="AC128" s="10"/>
      <c r="AD128" s="32"/>
    </row>
  </sheetData>
  <mergeCells count="15">
    <mergeCell ref="I39:J39"/>
    <mergeCell ref="K39:L39"/>
    <mergeCell ref="M39:N39"/>
    <mergeCell ref="O39:P39"/>
    <mergeCell ref="B39:B40"/>
    <mergeCell ref="C39:D39"/>
    <mergeCell ref="E39:F39"/>
    <mergeCell ref="G39:H39"/>
    <mergeCell ref="Y39:Z39"/>
    <mergeCell ref="AA39:AB39"/>
    <mergeCell ref="AC39:AD39"/>
    <mergeCell ref="Q39:R39"/>
    <mergeCell ref="S39:T39"/>
    <mergeCell ref="U39:V39"/>
    <mergeCell ref="W39:X39"/>
  </mergeCells>
  <phoneticPr fontId="4" type="noConversion"/>
  <pageMargins left="0.75" right="0.75" top="1" bottom="1" header="0" footer="0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8F202-DF2D-4ACD-AA51-53A721C62646}">
  <sheetPr codeName="Hoja35"/>
  <dimension ref="B1:BA75"/>
  <sheetViews>
    <sheetView workbookViewId="0"/>
  </sheetViews>
  <sheetFormatPr baseColWidth="10" defaultColWidth="10.85546875" defaultRowHeight="12.75"/>
  <sheetData>
    <row r="1" spans="2:53" ht="13.5" thickBot="1"/>
    <row r="2" spans="2:53" ht="13.5" thickBot="1">
      <c r="B2" s="425" t="s">
        <v>68</v>
      </c>
      <c r="C2" s="409" t="s">
        <v>120</v>
      </c>
      <c r="D2" s="410"/>
      <c r="E2" s="423" t="s">
        <v>158</v>
      </c>
      <c r="F2" s="410"/>
      <c r="G2" s="409" t="s">
        <v>1</v>
      </c>
      <c r="H2" s="410"/>
      <c r="I2" s="421" t="s">
        <v>161</v>
      </c>
      <c r="J2" s="410"/>
      <c r="K2" s="454" t="s">
        <v>145</v>
      </c>
      <c r="L2" s="455"/>
      <c r="M2" s="422" t="s">
        <v>62</v>
      </c>
      <c r="N2" s="412"/>
      <c r="O2" s="409" t="s">
        <v>6</v>
      </c>
      <c r="P2" s="411"/>
      <c r="Q2" s="409" t="s">
        <v>9</v>
      </c>
      <c r="R2" s="410"/>
      <c r="S2" s="409" t="s">
        <v>43</v>
      </c>
      <c r="T2" s="410"/>
      <c r="U2" s="409" t="s">
        <v>94</v>
      </c>
      <c r="V2" s="410"/>
      <c r="W2" s="424" t="s">
        <v>142</v>
      </c>
      <c r="X2" s="420"/>
      <c r="Y2" s="421" t="s">
        <v>121</v>
      </c>
      <c r="Z2" s="410"/>
      <c r="AA2" s="409" t="s">
        <v>147</v>
      </c>
      <c r="AB2" s="410"/>
      <c r="AC2" s="422" t="s">
        <v>155</v>
      </c>
      <c r="AD2" s="420"/>
      <c r="AE2" s="409" t="s">
        <v>163</v>
      </c>
      <c r="AF2" s="410"/>
      <c r="AG2" s="422" t="s">
        <v>160</v>
      </c>
      <c r="AH2" s="420"/>
      <c r="AI2" s="421" t="s">
        <v>164</v>
      </c>
      <c r="AJ2" s="411"/>
      <c r="AK2" s="423" t="s">
        <v>131</v>
      </c>
      <c r="AL2" s="410"/>
      <c r="AM2" s="424" t="s">
        <v>144</v>
      </c>
      <c r="AN2" s="420"/>
      <c r="AO2" s="423" t="s">
        <v>143</v>
      </c>
      <c r="AP2" s="411"/>
      <c r="AQ2" s="419" t="s">
        <v>162</v>
      </c>
      <c r="AR2" s="420"/>
      <c r="AS2" s="423" t="s">
        <v>132</v>
      </c>
      <c r="AT2" s="411"/>
      <c r="AU2" s="41">
        <f>COUNT(AU4:AU859)</f>
        <v>72</v>
      </c>
      <c r="AV2" s="86" t="s">
        <v>7</v>
      </c>
      <c r="AW2" s="183" t="s">
        <v>8</v>
      </c>
      <c r="AX2" s="210" t="s">
        <v>47</v>
      </c>
      <c r="AY2" s="132" t="s">
        <v>146</v>
      </c>
      <c r="AZ2">
        <f>SUM(AZ4:AZ859)</f>
        <v>11.333333333333332</v>
      </c>
    </row>
    <row r="3" spans="2:53" ht="13.5" thickBot="1">
      <c r="B3" s="426"/>
      <c r="C3" s="37" t="s">
        <v>3</v>
      </c>
      <c r="D3" s="38" t="s">
        <v>2</v>
      </c>
      <c r="E3" s="37" t="s">
        <v>3</v>
      </c>
      <c r="F3" s="38" t="s">
        <v>2</v>
      </c>
      <c r="G3" s="37" t="s">
        <v>3</v>
      </c>
      <c r="H3" s="38" t="s">
        <v>2</v>
      </c>
      <c r="I3" s="37" t="s">
        <v>3</v>
      </c>
      <c r="J3" s="38" t="s">
        <v>2</v>
      </c>
      <c r="K3" s="77" t="s">
        <v>3</v>
      </c>
      <c r="L3" s="38" t="s">
        <v>2</v>
      </c>
      <c r="M3" s="37" t="s">
        <v>3</v>
      </c>
      <c r="N3" s="77" t="s">
        <v>2</v>
      </c>
      <c r="O3" s="77" t="s">
        <v>3</v>
      </c>
      <c r="P3" s="38" t="s">
        <v>2</v>
      </c>
      <c r="Q3" s="37" t="s">
        <v>3</v>
      </c>
      <c r="R3" s="38" t="s">
        <v>2</v>
      </c>
      <c r="S3" s="37" t="s">
        <v>3</v>
      </c>
      <c r="T3" s="38" t="s">
        <v>2</v>
      </c>
      <c r="U3" s="37" t="s">
        <v>3</v>
      </c>
      <c r="V3" s="38" t="s">
        <v>2</v>
      </c>
      <c r="W3" s="37" t="s">
        <v>3</v>
      </c>
      <c r="X3" s="38" t="s">
        <v>2</v>
      </c>
      <c r="Y3" s="37" t="s">
        <v>3</v>
      </c>
      <c r="Z3" s="38" t="s">
        <v>2</v>
      </c>
      <c r="AA3" s="37" t="s">
        <v>3</v>
      </c>
      <c r="AB3" s="38" t="s">
        <v>2</v>
      </c>
      <c r="AC3" s="37" t="s">
        <v>3</v>
      </c>
      <c r="AD3" s="38" t="s">
        <v>2</v>
      </c>
      <c r="AE3" s="37" t="s">
        <v>3</v>
      </c>
      <c r="AF3" s="38" t="s">
        <v>2</v>
      </c>
      <c r="AG3" s="37" t="s">
        <v>3</v>
      </c>
      <c r="AH3" s="38" t="s">
        <v>2</v>
      </c>
      <c r="AI3" s="37" t="s">
        <v>3</v>
      </c>
      <c r="AJ3" s="38" t="s">
        <v>2</v>
      </c>
      <c r="AK3" s="37" t="s">
        <v>3</v>
      </c>
      <c r="AL3" s="38" t="s">
        <v>2</v>
      </c>
      <c r="AM3" s="37" t="s">
        <v>3</v>
      </c>
      <c r="AN3" s="38" t="s">
        <v>2</v>
      </c>
      <c r="AO3" s="37" t="s">
        <v>3</v>
      </c>
      <c r="AP3" s="38" t="s">
        <v>2</v>
      </c>
      <c r="AQ3" s="37" t="s">
        <v>3</v>
      </c>
      <c r="AR3" s="38" t="s">
        <v>2</v>
      </c>
      <c r="AS3" s="37" t="s">
        <v>3</v>
      </c>
      <c r="AT3" s="38" t="s">
        <v>2</v>
      </c>
      <c r="AU3" s="27" t="s">
        <v>22</v>
      </c>
      <c r="AV3" s="16" t="s">
        <v>23</v>
      </c>
      <c r="AZ3" t="s">
        <v>148</v>
      </c>
    </row>
    <row r="4" spans="2:53">
      <c r="B4" s="6"/>
      <c r="C4" s="243"/>
      <c r="D4" s="11"/>
      <c r="E4" s="10">
        <v>0</v>
      </c>
      <c r="F4" s="11">
        <v>230</v>
      </c>
      <c r="G4" s="10"/>
      <c r="H4" s="11"/>
      <c r="I4" s="51">
        <v>-10000</v>
      </c>
      <c r="J4" s="11"/>
      <c r="K4" s="10">
        <v>-5</v>
      </c>
      <c r="L4" s="11">
        <v>155</v>
      </c>
      <c r="M4" s="10"/>
      <c r="N4" s="11"/>
      <c r="O4" s="10"/>
      <c r="P4" s="11"/>
      <c r="Q4" s="10"/>
      <c r="R4" s="11"/>
      <c r="S4" s="10"/>
      <c r="T4" s="11"/>
      <c r="U4" s="10"/>
      <c r="V4" s="11"/>
      <c r="W4" s="51">
        <v>-10000</v>
      </c>
      <c r="X4" s="11"/>
      <c r="Y4" s="10"/>
      <c r="Z4" s="11"/>
      <c r="AA4" s="10">
        <v>-10</v>
      </c>
      <c r="AB4" s="11">
        <v>80</v>
      </c>
      <c r="AC4" s="10"/>
      <c r="AD4" s="11"/>
      <c r="AE4" s="10">
        <v>5</v>
      </c>
      <c r="AF4" s="11">
        <v>245</v>
      </c>
      <c r="AG4" s="243"/>
      <c r="AH4" s="11"/>
      <c r="AI4" s="10"/>
      <c r="AJ4" s="11"/>
      <c r="AK4" s="10"/>
      <c r="AL4" s="11"/>
      <c r="AM4" s="10"/>
      <c r="AN4" s="11"/>
      <c r="AO4" s="10"/>
      <c r="AP4" s="244"/>
      <c r="AQ4" s="10">
        <v>10</v>
      </c>
      <c r="AR4" s="254">
        <v>315</v>
      </c>
      <c r="AS4" s="51">
        <v>-10000</v>
      </c>
      <c r="AT4" s="93"/>
      <c r="AU4" s="24">
        <v>44470</v>
      </c>
      <c r="AV4">
        <v>1</v>
      </c>
      <c r="AW4" s="41">
        <f t="shared" ref="AW4:AW67" si="0">+AI4+AE4+Y4+W4+U4+S4+Q4+O4+M4+I4+G4+E4+C4+AG4+K4+AS4+AZ4+AA4+AC4+AK4+AM4+AO4+AQ4</f>
        <v>-30000</v>
      </c>
      <c r="AX4">
        <f t="shared" ref="AX4:AX33" si="1">COUNT(C4:AT4)/2</f>
        <v>6.5</v>
      </c>
    </row>
    <row r="5" spans="2:53">
      <c r="B5" s="6"/>
      <c r="C5" s="10"/>
      <c r="D5" s="32"/>
      <c r="E5" s="10">
        <v>-2</v>
      </c>
      <c r="F5" s="32">
        <v>150</v>
      </c>
      <c r="G5" s="10"/>
      <c r="H5" s="32"/>
      <c r="I5" s="10"/>
      <c r="J5" s="32"/>
      <c r="K5" s="256">
        <v>2</v>
      </c>
      <c r="L5" s="257">
        <v>195</v>
      </c>
      <c r="M5" s="10">
        <v>2</v>
      </c>
      <c r="N5" s="32">
        <v>170</v>
      </c>
      <c r="O5" s="10"/>
      <c r="P5" s="32"/>
      <c r="Q5" s="10"/>
      <c r="R5" s="32"/>
      <c r="S5" s="10"/>
      <c r="T5" s="32"/>
      <c r="U5" s="10">
        <v>-10</v>
      </c>
      <c r="V5" s="32">
        <v>90</v>
      </c>
      <c r="W5" s="10"/>
      <c r="X5" s="32"/>
      <c r="Y5" s="10"/>
      <c r="Z5" s="32"/>
      <c r="AA5" s="10"/>
      <c r="AB5" s="32"/>
      <c r="AC5" s="10"/>
      <c r="AD5" s="32"/>
      <c r="AE5" s="10">
        <v>6</v>
      </c>
      <c r="AF5" s="32">
        <v>210</v>
      </c>
      <c r="AG5" s="10"/>
      <c r="AH5" s="32"/>
      <c r="AI5" s="10"/>
      <c r="AJ5" s="32"/>
      <c r="AK5" s="10"/>
      <c r="AL5" s="32"/>
      <c r="AM5" s="10"/>
      <c r="AN5" s="32"/>
      <c r="AO5" s="10"/>
      <c r="AP5" s="244"/>
      <c r="AQ5" s="10"/>
      <c r="AR5" s="247"/>
      <c r="AS5" s="10"/>
      <c r="AT5" s="11"/>
      <c r="AU5" s="24">
        <v>44470</v>
      </c>
      <c r="AV5">
        <v>1</v>
      </c>
      <c r="AW5" s="41">
        <f t="shared" si="0"/>
        <v>0</v>
      </c>
      <c r="AX5">
        <f t="shared" si="1"/>
        <v>5</v>
      </c>
      <c r="AY5">
        <f>+AW5/AX5</f>
        <v>0</v>
      </c>
      <c r="AZ5">
        <f>+K5</f>
        <v>2</v>
      </c>
    </row>
    <row r="6" spans="2:53">
      <c r="B6" s="6"/>
      <c r="C6" s="10"/>
      <c r="D6" s="32"/>
      <c r="E6" s="10">
        <v>-4</v>
      </c>
      <c r="F6" s="32">
        <v>180</v>
      </c>
      <c r="G6" s="10"/>
      <c r="H6" s="32"/>
      <c r="I6" s="10"/>
      <c r="J6" s="32"/>
      <c r="K6" s="256">
        <v>-1</v>
      </c>
      <c r="L6" s="257">
        <v>195</v>
      </c>
      <c r="M6" s="10">
        <v>6</v>
      </c>
      <c r="N6" s="32">
        <v>230</v>
      </c>
      <c r="O6" s="10"/>
      <c r="P6" s="32"/>
      <c r="Q6" s="10"/>
      <c r="R6" s="32"/>
      <c r="S6" s="10"/>
      <c r="T6" s="32"/>
      <c r="U6" s="10">
        <v>10</v>
      </c>
      <c r="V6" s="32">
        <v>290</v>
      </c>
      <c r="W6" s="10"/>
      <c r="X6" s="32"/>
      <c r="Y6" s="10"/>
      <c r="Z6" s="32"/>
      <c r="AA6" s="10"/>
      <c r="AB6" s="32"/>
      <c r="AC6" s="10"/>
      <c r="AD6" s="32"/>
      <c r="AE6" s="10"/>
      <c r="AF6" s="32"/>
      <c r="AG6" s="10"/>
      <c r="AH6" s="32"/>
      <c r="AI6" s="10"/>
      <c r="AJ6" s="32"/>
      <c r="AK6" s="10"/>
      <c r="AL6" s="32"/>
      <c r="AM6" s="10">
        <v>-10</v>
      </c>
      <c r="AN6" s="32">
        <v>120</v>
      </c>
      <c r="AO6" s="10"/>
      <c r="AP6" s="244"/>
      <c r="AQ6" s="10"/>
      <c r="AR6" s="247"/>
      <c r="AS6" s="10"/>
      <c r="AT6" s="11"/>
      <c r="AU6" s="24">
        <v>44470</v>
      </c>
      <c r="AV6">
        <v>1</v>
      </c>
      <c r="AW6" s="41">
        <f t="shared" si="0"/>
        <v>0</v>
      </c>
      <c r="AX6">
        <f t="shared" si="1"/>
        <v>5</v>
      </c>
      <c r="AY6">
        <f>+AW6/AX6</f>
        <v>0</v>
      </c>
      <c r="AZ6">
        <f>+K6</f>
        <v>-1</v>
      </c>
    </row>
    <row r="7" spans="2:53">
      <c r="B7" s="6"/>
      <c r="C7" s="10"/>
      <c r="D7" s="32"/>
      <c r="E7" s="10">
        <v>-5</v>
      </c>
      <c r="F7" s="32">
        <v>280</v>
      </c>
      <c r="G7" s="10"/>
      <c r="H7" s="32"/>
      <c r="I7" s="10"/>
      <c r="J7" s="32"/>
      <c r="K7" s="256">
        <v>-5</v>
      </c>
      <c r="L7" s="257">
        <v>265</v>
      </c>
      <c r="M7" s="10">
        <v>10</v>
      </c>
      <c r="N7" s="32">
        <v>320</v>
      </c>
      <c r="O7" s="10"/>
      <c r="P7" s="32"/>
      <c r="Q7" s="10"/>
      <c r="R7" s="32"/>
      <c r="S7" s="10"/>
      <c r="T7" s="32"/>
      <c r="U7" s="10">
        <v>5</v>
      </c>
      <c r="V7" s="32">
        <v>300</v>
      </c>
      <c r="W7" s="10"/>
      <c r="X7" s="32"/>
      <c r="Y7" s="10"/>
      <c r="Z7" s="32"/>
      <c r="AA7" s="10"/>
      <c r="AB7" s="32"/>
      <c r="AC7" s="10"/>
      <c r="AD7" s="32"/>
      <c r="AE7" s="10"/>
      <c r="AF7" s="32"/>
      <c r="AG7" s="10"/>
      <c r="AH7" s="32"/>
      <c r="AI7" s="10"/>
      <c r="AJ7" s="32"/>
      <c r="AK7" s="10"/>
      <c r="AL7" s="32"/>
      <c r="AM7" s="10"/>
      <c r="AN7" s="32"/>
      <c r="AO7" s="10"/>
      <c r="AP7" s="244"/>
      <c r="AQ7" s="10"/>
      <c r="AR7" s="247"/>
      <c r="AS7" s="10"/>
      <c r="AT7" s="11"/>
      <c r="AU7" s="24">
        <v>44470</v>
      </c>
      <c r="AV7">
        <v>1</v>
      </c>
      <c r="AW7" s="41">
        <f t="shared" si="0"/>
        <v>0</v>
      </c>
      <c r="AX7">
        <f t="shared" si="1"/>
        <v>4</v>
      </c>
      <c r="AY7">
        <f>+AW7/AX7</f>
        <v>0</v>
      </c>
      <c r="AZ7">
        <f>+K7</f>
        <v>-5</v>
      </c>
    </row>
    <row r="8" spans="2:53">
      <c r="B8" s="6"/>
      <c r="C8" s="10"/>
      <c r="D8" s="32"/>
      <c r="E8" s="10"/>
      <c r="F8" s="32"/>
      <c r="G8" s="10"/>
      <c r="H8" s="32"/>
      <c r="I8" s="10"/>
      <c r="J8" s="32"/>
      <c r="K8" s="10">
        <v>-4</v>
      </c>
      <c r="L8" s="32">
        <v>240</v>
      </c>
      <c r="M8" s="10">
        <v>-10</v>
      </c>
      <c r="N8" s="32">
        <v>140</v>
      </c>
      <c r="O8" s="10"/>
      <c r="P8" s="32"/>
      <c r="Q8" s="10"/>
      <c r="R8" s="32"/>
      <c r="S8" s="10"/>
      <c r="T8" s="32"/>
      <c r="U8" s="10">
        <v>4</v>
      </c>
      <c r="V8" s="32">
        <v>330</v>
      </c>
      <c r="W8" s="10"/>
      <c r="X8" s="32"/>
      <c r="Y8" s="10"/>
      <c r="Z8" s="32"/>
      <c r="AA8" s="10"/>
      <c r="AB8" s="32"/>
      <c r="AC8" s="10"/>
      <c r="AD8" s="32"/>
      <c r="AE8" s="10">
        <v>10</v>
      </c>
      <c r="AF8" s="32">
        <v>400</v>
      </c>
      <c r="AG8" s="10"/>
      <c r="AH8" s="32"/>
      <c r="AI8" s="10"/>
      <c r="AJ8" s="32"/>
      <c r="AK8" s="10"/>
      <c r="AL8" s="32"/>
      <c r="AM8" s="10"/>
      <c r="AN8" s="32"/>
      <c r="AO8" s="10"/>
      <c r="AP8" s="244"/>
      <c r="AQ8" s="10"/>
      <c r="AR8" s="247"/>
      <c r="AS8" s="10"/>
      <c r="AT8" s="11"/>
      <c r="AU8" s="24">
        <v>44472</v>
      </c>
      <c r="AV8" s="41">
        <v>2</v>
      </c>
      <c r="AW8" s="41">
        <f t="shared" si="0"/>
        <v>0</v>
      </c>
      <c r="AX8">
        <f t="shared" si="1"/>
        <v>4</v>
      </c>
    </row>
    <row r="9" spans="2:53">
      <c r="B9" s="6"/>
      <c r="C9" s="12"/>
      <c r="D9" s="36"/>
      <c r="E9" s="12"/>
      <c r="F9" s="36"/>
      <c r="G9" s="10"/>
      <c r="H9" s="32"/>
      <c r="I9" s="10"/>
      <c r="J9" s="32"/>
      <c r="K9" s="258">
        <v>2.6666666666666665</v>
      </c>
      <c r="L9" s="259">
        <v>210</v>
      </c>
      <c r="M9" s="10">
        <v>-2</v>
      </c>
      <c r="N9" s="32">
        <v>190</v>
      </c>
      <c r="O9" s="10"/>
      <c r="P9" s="32"/>
      <c r="Q9" s="10"/>
      <c r="R9" s="32"/>
      <c r="S9" s="10"/>
      <c r="T9" s="32"/>
      <c r="U9" s="10">
        <v>-8</v>
      </c>
      <c r="V9" s="32">
        <v>140</v>
      </c>
      <c r="W9" s="10"/>
      <c r="X9" s="32"/>
      <c r="Y9" s="10"/>
      <c r="Z9" s="32"/>
      <c r="AA9" s="10"/>
      <c r="AB9" s="32"/>
      <c r="AC9" s="10"/>
      <c r="AD9" s="32"/>
      <c r="AE9" s="10">
        <v>2</v>
      </c>
      <c r="AF9" s="32">
        <v>200</v>
      </c>
      <c r="AG9" s="10"/>
      <c r="AH9" s="32"/>
      <c r="AI9" s="10"/>
      <c r="AJ9" s="32"/>
      <c r="AK9" s="10"/>
      <c r="AL9" s="32"/>
      <c r="AM9" s="10"/>
      <c r="AN9" s="32"/>
      <c r="AO9" s="10"/>
      <c r="AP9" s="244"/>
      <c r="AQ9" s="10"/>
      <c r="AR9" s="247"/>
      <c r="AS9" s="10"/>
      <c r="AT9" s="11"/>
      <c r="AU9" s="24">
        <v>44472</v>
      </c>
      <c r="AV9" s="41">
        <v>2</v>
      </c>
      <c r="AW9" s="41">
        <f t="shared" si="0"/>
        <v>-8.8817841970012523E-16</v>
      </c>
      <c r="AX9">
        <f t="shared" si="1"/>
        <v>4</v>
      </c>
      <c r="AY9">
        <f>+AW9/AX9</f>
        <v>-2.2204460492503131E-16</v>
      </c>
      <c r="AZ9">
        <f>+K9*2</f>
        <v>5.333333333333333</v>
      </c>
    </row>
    <row r="10" spans="2:53">
      <c r="B10" s="6"/>
      <c r="C10" s="10"/>
      <c r="D10" s="32"/>
      <c r="E10" s="12">
        <v>-10</v>
      </c>
      <c r="F10" s="32">
        <v>120</v>
      </c>
      <c r="G10" s="12"/>
      <c r="H10" s="36"/>
      <c r="I10" s="12"/>
      <c r="J10" s="36"/>
      <c r="K10" s="256">
        <v>-2</v>
      </c>
      <c r="L10" s="257">
        <v>172.5</v>
      </c>
      <c r="M10" s="12"/>
      <c r="N10" s="36"/>
      <c r="O10" s="10">
        <v>6</v>
      </c>
      <c r="P10" s="32">
        <v>195</v>
      </c>
      <c r="Q10" s="10">
        <v>10</v>
      </c>
      <c r="R10" s="32">
        <v>285</v>
      </c>
      <c r="S10" s="12"/>
      <c r="T10" s="36"/>
      <c r="U10" s="12">
        <v>-2</v>
      </c>
      <c r="V10" s="36">
        <v>165</v>
      </c>
      <c r="W10" s="12"/>
      <c r="X10" s="36"/>
      <c r="Y10" s="12"/>
      <c r="Z10" s="36"/>
      <c r="AA10" s="12"/>
      <c r="AB10" s="36"/>
      <c r="AC10" s="12"/>
      <c r="AD10" s="36"/>
      <c r="AE10" s="12"/>
      <c r="AF10" s="36"/>
      <c r="AG10" s="12"/>
      <c r="AH10" s="36"/>
      <c r="AI10" s="12"/>
      <c r="AJ10" s="36"/>
      <c r="AK10" s="12"/>
      <c r="AL10" s="36"/>
      <c r="AM10" s="12"/>
      <c r="AN10" s="36"/>
      <c r="AO10" s="12"/>
      <c r="AP10" s="245"/>
      <c r="AQ10" s="12"/>
      <c r="AR10" s="248"/>
      <c r="AS10" s="12"/>
      <c r="AT10" s="13"/>
      <c r="AU10" s="24">
        <v>44472</v>
      </c>
      <c r="AV10" s="41">
        <v>2</v>
      </c>
      <c r="AW10" s="41">
        <f t="shared" si="0"/>
        <v>0</v>
      </c>
      <c r="AX10">
        <f t="shared" si="1"/>
        <v>5</v>
      </c>
      <c r="AY10">
        <f>+AW10/AX10</f>
        <v>0</v>
      </c>
      <c r="AZ10">
        <f>+K10</f>
        <v>-2</v>
      </c>
    </row>
    <row r="11" spans="2:53">
      <c r="B11" s="6"/>
      <c r="C11" s="10">
        <v>-6</v>
      </c>
      <c r="D11" s="32">
        <v>125</v>
      </c>
      <c r="E11" s="10">
        <v>-2</v>
      </c>
      <c r="F11" s="32">
        <v>160</v>
      </c>
      <c r="G11" s="10"/>
      <c r="H11" s="32"/>
      <c r="I11" s="10"/>
      <c r="J11" s="32"/>
      <c r="K11" s="256">
        <v>-2</v>
      </c>
      <c r="L11" s="257">
        <v>175</v>
      </c>
      <c r="M11" s="10"/>
      <c r="N11" s="32"/>
      <c r="O11" s="10"/>
      <c r="P11" s="32"/>
      <c r="Q11" s="10">
        <v>10</v>
      </c>
      <c r="R11" s="32">
        <v>330</v>
      </c>
      <c r="S11" s="10"/>
      <c r="T11" s="32"/>
      <c r="U11" s="10">
        <v>2</v>
      </c>
      <c r="V11" s="32">
        <v>250</v>
      </c>
      <c r="W11" s="10"/>
      <c r="X11" s="32"/>
      <c r="Y11" s="10"/>
      <c r="Z11" s="32"/>
      <c r="AA11" s="10"/>
      <c r="AB11" s="32"/>
      <c r="AC11" s="10"/>
      <c r="AD11" s="32"/>
      <c r="AE11" s="10"/>
      <c r="AF11" s="32"/>
      <c r="AG11" s="10"/>
      <c r="AH11" s="32"/>
      <c r="AI11" s="10"/>
      <c r="AJ11" s="32"/>
      <c r="AK11" s="10"/>
      <c r="AL11" s="32"/>
      <c r="AM11" s="10"/>
      <c r="AN11" s="32"/>
      <c r="AO11" s="10"/>
      <c r="AP11" s="244"/>
      <c r="AQ11" s="10"/>
      <c r="AR11" s="247"/>
      <c r="AS11" s="10"/>
      <c r="AT11" s="11"/>
      <c r="AU11" s="24">
        <v>44472</v>
      </c>
      <c r="AV11" s="41">
        <v>2</v>
      </c>
      <c r="AW11" s="41">
        <f t="shared" si="0"/>
        <v>0</v>
      </c>
      <c r="AX11">
        <f t="shared" si="1"/>
        <v>5</v>
      </c>
      <c r="AY11">
        <f>+AW11/AX11</f>
        <v>0</v>
      </c>
      <c r="AZ11">
        <f>+K11</f>
        <v>-2</v>
      </c>
    </row>
    <row r="12" spans="2:53">
      <c r="B12" s="6"/>
      <c r="C12" s="10"/>
      <c r="D12" s="32"/>
      <c r="E12" s="10">
        <v>-2.5</v>
      </c>
      <c r="F12" s="32">
        <v>190</v>
      </c>
      <c r="G12" s="10"/>
      <c r="H12" s="32"/>
      <c r="I12" s="10"/>
      <c r="J12" s="32"/>
      <c r="K12" s="256">
        <v>-6.25</v>
      </c>
      <c r="L12" s="257">
        <v>175</v>
      </c>
      <c r="M12" s="10"/>
      <c r="N12" s="32"/>
      <c r="O12" s="10"/>
      <c r="P12" s="32"/>
      <c r="Q12" s="12">
        <v>10</v>
      </c>
      <c r="R12" s="36">
        <v>280</v>
      </c>
      <c r="S12" s="10"/>
      <c r="T12" s="32"/>
      <c r="U12" s="10">
        <v>5</v>
      </c>
      <c r="V12" s="32">
        <v>270</v>
      </c>
      <c r="W12" s="10"/>
      <c r="X12" s="32"/>
      <c r="Y12" s="10"/>
      <c r="Z12" s="32"/>
      <c r="AA12" s="10"/>
      <c r="AB12" s="32"/>
      <c r="AC12" s="10"/>
      <c r="AD12" s="32"/>
      <c r="AE12" s="10"/>
      <c r="AF12" s="32"/>
      <c r="AG12" s="10"/>
      <c r="AH12" s="261"/>
      <c r="AI12" s="10"/>
      <c r="AJ12" s="32"/>
      <c r="AK12" s="10"/>
      <c r="AL12" s="32"/>
      <c r="AM12" s="10"/>
      <c r="AN12" s="32"/>
      <c r="AO12" s="10"/>
      <c r="AP12" s="244"/>
      <c r="AQ12" s="10"/>
      <c r="AR12" s="247"/>
      <c r="AS12" s="10"/>
      <c r="AT12" s="11"/>
      <c r="AU12" s="24">
        <v>44472</v>
      </c>
      <c r="AV12" s="41">
        <v>2</v>
      </c>
      <c r="AW12" s="41">
        <f t="shared" si="0"/>
        <v>0</v>
      </c>
      <c r="AX12">
        <f t="shared" si="1"/>
        <v>4</v>
      </c>
      <c r="AY12">
        <f>+AW12/AX12</f>
        <v>0</v>
      </c>
      <c r="AZ12">
        <f>+K12</f>
        <v>-6.25</v>
      </c>
    </row>
    <row r="13" spans="2:53">
      <c r="B13" s="260" t="s">
        <v>165</v>
      </c>
      <c r="C13" s="10"/>
      <c r="D13" s="32"/>
      <c r="E13" s="10">
        <v>-2</v>
      </c>
      <c r="F13" s="261">
        <v>155</v>
      </c>
      <c r="G13" s="10"/>
      <c r="H13" s="32"/>
      <c r="I13" s="54"/>
      <c r="J13" s="32"/>
      <c r="K13" s="258">
        <v>2</v>
      </c>
      <c r="L13" s="262">
        <v>195</v>
      </c>
      <c r="M13" s="54"/>
      <c r="N13" s="32"/>
      <c r="O13" s="10"/>
      <c r="P13" s="32"/>
      <c r="Q13" s="10"/>
      <c r="R13" s="32"/>
      <c r="S13" s="10"/>
      <c r="T13" s="32"/>
      <c r="U13" s="10">
        <v>-6</v>
      </c>
      <c r="V13" s="261">
        <v>150</v>
      </c>
      <c r="W13" s="10"/>
      <c r="X13" s="32"/>
      <c r="Y13" s="94"/>
      <c r="Z13" s="32"/>
      <c r="AA13" s="10"/>
      <c r="AB13" s="32"/>
      <c r="AC13" s="10"/>
      <c r="AD13" s="32"/>
      <c r="AE13" s="10"/>
      <c r="AF13" s="32"/>
      <c r="AG13" s="10">
        <v>2</v>
      </c>
      <c r="AH13" s="261">
        <v>170</v>
      </c>
      <c r="AI13" s="94"/>
      <c r="AJ13" s="32"/>
      <c r="AK13" s="10"/>
      <c r="AL13" s="32"/>
      <c r="AM13" s="10"/>
      <c r="AN13" s="32"/>
      <c r="AO13" s="10"/>
      <c r="AP13" s="244"/>
      <c r="AQ13" s="10"/>
      <c r="AR13" s="247"/>
      <c r="AS13" s="10"/>
      <c r="AT13" s="11"/>
      <c r="AU13" s="24">
        <v>44474</v>
      </c>
      <c r="AV13" s="69">
        <v>3</v>
      </c>
      <c r="AW13" s="41">
        <f t="shared" si="0"/>
        <v>0</v>
      </c>
      <c r="AX13">
        <f t="shared" si="1"/>
        <v>4</v>
      </c>
      <c r="AY13">
        <f>+AW13/AX13</f>
        <v>0</v>
      </c>
      <c r="AZ13">
        <f>+K13*2</f>
        <v>4</v>
      </c>
      <c r="BA13" s="240" t="s">
        <v>166</v>
      </c>
    </row>
    <row r="14" spans="2:53">
      <c r="B14" s="6"/>
      <c r="C14" s="10"/>
      <c r="D14" s="32"/>
      <c r="E14" s="10">
        <v>-10</v>
      </c>
      <c r="F14" s="32">
        <v>170</v>
      </c>
      <c r="G14" s="10"/>
      <c r="H14" s="32"/>
      <c r="I14" s="10"/>
      <c r="J14" s="32"/>
      <c r="K14" s="10"/>
      <c r="L14" s="32"/>
      <c r="M14" s="10">
        <v>0</v>
      </c>
      <c r="N14" s="32">
        <v>460</v>
      </c>
      <c r="O14" s="10"/>
      <c r="P14" s="32"/>
      <c r="Q14" s="10"/>
      <c r="R14" s="32"/>
      <c r="S14" s="10"/>
      <c r="T14" s="32"/>
      <c r="U14" s="10">
        <v>10</v>
      </c>
      <c r="V14" s="32">
        <v>510</v>
      </c>
      <c r="W14" s="10"/>
      <c r="X14" s="32"/>
      <c r="Y14" s="10"/>
      <c r="Z14" s="32"/>
      <c r="AA14" s="10"/>
      <c r="AB14" s="32"/>
      <c r="AC14" s="10"/>
      <c r="AD14" s="32"/>
      <c r="AE14" s="10"/>
      <c r="AF14" s="32"/>
      <c r="AG14" s="10"/>
      <c r="AH14" s="32"/>
      <c r="AI14" s="10"/>
      <c r="AJ14" s="32"/>
      <c r="AK14" s="10"/>
      <c r="AL14" s="32"/>
      <c r="AM14" s="10"/>
      <c r="AN14" s="32"/>
      <c r="AO14" s="10"/>
      <c r="AP14" s="244"/>
      <c r="AQ14" s="10"/>
      <c r="AR14" s="247"/>
      <c r="AS14" s="10"/>
      <c r="AT14" s="11"/>
      <c r="AU14" s="24">
        <v>44485</v>
      </c>
      <c r="AV14" s="69">
        <v>6</v>
      </c>
      <c r="AW14" s="41">
        <f t="shared" si="0"/>
        <v>0</v>
      </c>
      <c r="AX14">
        <f t="shared" si="1"/>
        <v>3</v>
      </c>
    </row>
    <row r="15" spans="2:53">
      <c r="B15" s="6"/>
      <c r="C15" s="10"/>
      <c r="D15" s="32"/>
      <c r="E15" s="10">
        <v>10</v>
      </c>
      <c r="F15" s="32">
        <v>230</v>
      </c>
      <c r="G15" s="10"/>
      <c r="H15" s="32"/>
      <c r="I15" s="10"/>
      <c r="J15" s="32"/>
      <c r="K15" s="256">
        <v>0</v>
      </c>
      <c r="L15" s="257">
        <v>175</v>
      </c>
      <c r="M15" s="10">
        <v>2</v>
      </c>
      <c r="N15" s="32">
        <v>190</v>
      </c>
      <c r="O15" s="10">
        <v>-2</v>
      </c>
      <c r="P15" s="32">
        <v>150</v>
      </c>
      <c r="Q15" s="10"/>
      <c r="R15" s="32"/>
      <c r="S15" s="10"/>
      <c r="T15" s="32"/>
      <c r="U15" s="10">
        <v>-10</v>
      </c>
      <c r="V15" s="32">
        <v>70</v>
      </c>
      <c r="W15" s="10"/>
      <c r="X15" s="32"/>
      <c r="Y15" s="10"/>
      <c r="Z15" s="32"/>
      <c r="AA15" s="10"/>
      <c r="AB15" s="32"/>
      <c r="AC15" s="10"/>
      <c r="AD15" s="32"/>
      <c r="AE15" s="10"/>
      <c r="AF15" s="32"/>
      <c r="AG15" s="10"/>
      <c r="AH15" s="32"/>
      <c r="AI15" s="10"/>
      <c r="AJ15" s="32"/>
      <c r="AK15" s="10"/>
      <c r="AL15" s="32"/>
      <c r="AM15" s="10"/>
      <c r="AN15" s="32"/>
      <c r="AO15" s="10"/>
      <c r="AP15" s="244"/>
      <c r="AQ15" s="10"/>
      <c r="AR15" s="247"/>
      <c r="AS15" s="10"/>
      <c r="AT15" s="11"/>
      <c r="AU15" s="24">
        <v>44486</v>
      </c>
      <c r="AV15" s="41">
        <v>7</v>
      </c>
      <c r="AW15" s="41">
        <f t="shared" si="0"/>
        <v>0</v>
      </c>
      <c r="AX15">
        <f t="shared" si="1"/>
        <v>5</v>
      </c>
      <c r="AY15">
        <f t="shared" ref="AY15:AY24" si="2">+AW15/AX15</f>
        <v>0</v>
      </c>
      <c r="AZ15">
        <f>+K15</f>
        <v>0</v>
      </c>
    </row>
    <row r="16" spans="2:53">
      <c r="B16" s="6"/>
      <c r="C16" s="10"/>
      <c r="D16" s="32"/>
      <c r="E16" s="10">
        <v>6</v>
      </c>
      <c r="F16" s="32">
        <v>250</v>
      </c>
      <c r="G16" s="10"/>
      <c r="H16" s="32"/>
      <c r="I16" s="10"/>
      <c r="J16" s="32"/>
      <c r="K16" s="256">
        <v>2</v>
      </c>
      <c r="L16" s="257">
        <v>200</v>
      </c>
      <c r="M16" s="10">
        <v>-6</v>
      </c>
      <c r="N16" s="32">
        <v>140</v>
      </c>
      <c r="O16" s="10"/>
      <c r="P16" s="32"/>
      <c r="Q16" s="10">
        <v>-6</v>
      </c>
      <c r="R16" s="32">
        <v>140</v>
      </c>
      <c r="S16" s="10"/>
      <c r="T16" s="32"/>
      <c r="U16" s="10">
        <v>2</v>
      </c>
      <c r="V16" s="32">
        <v>210</v>
      </c>
      <c r="W16" s="10"/>
      <c r="X16" s="32"/>
      <c r="Y16" s="10"/>
      <c r="Z16" s="32"/>
      <c r="AA16" s="10"/>
      <c r="AB16" s="32"/>
      <c r="AC16" s="10"/>
      <c r="AD16" s="32"/>
      <c r="AE16" s="10"/>
      <c r="AF16" s="32"/>
      <c r="AG16" s="10"/>
      <c r="AH16" s="32"/>
      <c r="AI16" s="10"/>
      <c r="AJ16" s="32"/>
      <c r="AK16" s="10"/>
      <c r="AL16" s="32"/>
      <c r="AM16" s="10"/>
      <c r="AN16" s="32"/>
      <c r="AO16" s="10"/>
      <c r="AP16" s="244"/>
      <c r="AQ16" s="10"/>
      <c r="AR16" s="247"/>
      <c r="AS16" s="10"/>
      <c r="AT16" s="11"/>
      <c r="AU16" s="24">
        <v>44486</v>
      </c>
      <c r="AV16" s="41">
        <v>7</v>
      </c>
      <c r="AW16" s="41">
        <f t="shared" si="0"/>
        <v>0</v>
      </c>
      <c r="AX16">
        <f t="shared" si="1"/>
        <v>5</v>
      </c>
      <c r="AY16">
        <f t="shared" si="2"/>
        <v>0</v>
      </c>
      <c r="AZ16">
        <f>+K16</f>
        <v>2</v>
      </c>
    </row>
    <row r="17" spans="2:52">
      <c r="B17" s="6"/>
      <c r="C17" s="10"/>
      <c r="D17" s="32"/>
      <c r="E17" s="10">
        <v>-4</v>
      </c>
      <c r="F17" s="32">
        <v>150</v>
      </c>
      <c r="G17" s="10"/>
      <c r="H17" s="32"/>
      <c r="I17" s="10"/>
      <c r="J17" s="32"/>
      <c r="K17" s="258">
        <v>-3.3333333333333335</v>
      </c>
      <c r="L17" s="266">
        <v>165</v>
      </c>
      <c r="M17" s="10"/>
      <c r="N17" s="32"/>
      <c r="O17" s="10"/>
      <c r="P17" s="32"/>
      <c r="Q17" s="10">
        <v>10</v>
      </c>
      <c r="R17" s="32">
        <v>285</v>
      </c>
      <c r="S17" s="94"/>
      <c r="T17" s="32"/>
      <c r="U17" s="10">
        <v>4</v>
      </c>
      <c r="V17" s="32">
        <v>215</v>
      </c>
      <c r="W17" s="10"/>
      <c r="X17" s="32"/>
      <c r="Y17" s="10"/>
      <c r="Z17" s="32"/>
      <c r="AA17" s="10"/>
      <c r="AB17" s="32"/>
      <c r="AC17" s="10"/>
      <c r="AD17" s="32"/>
      <c r="AE17" s="10"/>
      <c r="AF17" s="32"/>
      <c r="AG17" s="10"/>
      <c r="AH17" s="32"/>
      <c r="AI17" s="10"/>
      <c r="AJ17" s="32"/>
      <c r="AK17" s="10"/>
      <c r="AL17" s="32"/>
      <c r="AM17" s="10"/>
      <c r="AN17" s="32"/>
      <c r="AO17" s="10"/>
      <c r="AP17" s="244"/>
      <c r="AQ17" s="10"/>
      <c r="AR17" s="247"/>
      <c r="AS17" s="10"/>
      <c r="AT17" s="11"/>
      <c r="AU17" s="24">
        <v>44486</v>
      </c>
      <c r="AV17" s="41">
        <v>7</v>
      </c>
      <c r="AW17" s="41">
        <f t="shared" si="0"/>
        <v>-8.8817841970012523E-16</v>
      </c>
      <c r="AX17">
        <f t="shared" si="1"/>
        <v>4</v>
      </c>
      <c r="AY17">
        <f t="shared" si="2"/>
        <v>-2.2204460492503131E-16</v>
      </c>
      <c r="AZ17">
        <f>+K17*2</f>
        <v>-6.666666666666667</v>
      </c>
    </row>
    <row r="18" spans="2:52">
      <c r="B18" s="6"/>
      <c r="C18" s="10"/>
      <c r="D18" s="32"/>
      <c r="E18" s="10">
        <v>-10</v>
      </c>
      <c r="F18" s="32">
        <v>160</v>
      </c>
      <c r="G18" s="10"/>
      <c r="H18" s="32"/>
      <c r="I18" s="10"/>
      <c r="J18" s="32"/>
      <c r="K18" s="258">
        <v>6</v>
      </c>
      <c r="L18" s="266">
        <v>283.33333333333331</v>
      </c>
      <c r="M18" s="10"/>
      <c r="N18" s="32"/>
      <c r="O18" s="10">
        <v>-6</v>
      </c>
      <c r="P18" s="32">
        <v>205</v>
      </c>
      <c r="Q18" s="10"/>
      <c r="R18" s="32"/>
      <c r="S18" s="10"/>
      <c r="T18" s="32"/>
      <c r="U18" s="10">
        <v>-2</v>
      </c>
      <c r="V18" s="32">
        <v>235</v>
      </c>
      <c r="W18" s="10"/>
      <c r="X18" s="32"/>
      <c r="Y18" s="10"/>
      <c r="Z18" s="32"/>
      <c r="AA18" s="10"/>
      <c r="AB18" s="32"/>
      <c r="AC18" s="10"/>
      <c r="AD18" s="32"/>
      <c r="AE18" s="10"/>
      <c r="AF18" s="32"/>
      <c r="AG18" s="10"/>
      <c r="AH18" s="32"/>
      <c r="AI18" s="10"/>
      <c r="AJ18" s="32"/>
      <c r="AK18" s="10"/>
      <c r="AL18" s="32"/>
      <c r="AM18" s="10"/>
      <c r="AN18" s="32"/>
      <c r="AO18" s="10"/>
      <c r="AP18" s="244"/>
      <c r="AQ18" s="10"/>
      <c r="AR18" s="247"/>
      <c r="AS18" s="10"/>
      <c r="AT18" s="11"/>
      <c r="AU18" s="24">
        <v>44486</v>
      </c>
      <c r="AV18" s="41">
        <v>7</v>
      </c>
      <c r="AW18" s="41">
        <f t="shared" si="0"/>
        <v>0</v>
      </c>
      <c r="AX18">
        <f t="shared" si="1"/>
        <v>4</v>
      </c>
      <c r="AY18">
        <f t="shared" si="2"/>
        <v>0</v>
      </c>
      <c r="AZ18">
        <f t="shared" ref="AZ18:AZ23" si="3">+K18*2</f>
        <v>12</v>
      </c>
    </row>
    <row r="19" spans="2:52">
      <c r="B19" s="6"/>
      <c r="C19" s="10"/>
      <c r="D19" s="32"/>
      <c r="E19" s="10"/>
      <c r="F19" s="32"/>
      <c r="G19" s="10"/>
      <c r="H19" s="32"/>
      <c r="I19" s="10"/>
      <c r="J19" s="32"/>
      <c r="K19" s="258">
        <v>4.666666666666667</v>
      </c>
      <c r="L19" s="266">
        <v>210</v>
      </c>
      <c r="M19" s="10">
        <v>2</v>
      </c>
      <c r="N19" s="32">
        <v>190</v>
      </c>
      <c r="O19" s="10">
        <v>-10</v>
      </c>
      <c r="P19" s="32">
        <v>130</v>
      </c>
      <c r="Q19" s="10"/>
      <c r="R19" s="32"/>
      <c r="S19" s="10"/>
      <c r="T19" s="32"/>
      <c r="U19" s="10"/>
      <c r="V19" s="32"/>
      <c r="W19" s="10"/>
      <c r="X19" s="32"/>
      <c r="Y19" s="10"/>
      <c r="Z19" s="32"/>
      <c r="AA19" s="10"/>
      <c r="AB19" s="32"/>
      <c r="AC19" s="10"/>
      <c r="AD19" s="32"/>
      <c r="AE19" s="10"/>
      <c r="AF19" s="32"/>
      <c r="AG19" s="10"/>
      <c r="AH19" s="32"/>
      <c r="AI19" s="10"/>
      <c r="AJ19" s="32"/>
      <c r="AK19" s="10"/>
      <c r="AL19" s="32"/>
      <c r="AM19" s="10"/>
      <c r="AN19" s="32"/>
      <c r="AO19" s="10">
        <v>-6</v>
      </c>
      <c r="AP19" s="244">
        <v>14</v>
      </c>
      <c r="AQ19" s="10"/>
      <c r="AR19" s="247"/>
      <c r="AS19" s="10"/>
      <c r="AT19" s="11"/>
      <c r="AU19" s="24">
        <v>44486</v>
      </c>
      <c r="AV19" s="41">
        <v>7</v>
      </c>
      <c r="AW19" s="41">
        <f t="shared" si="0"/>
        <v>8.8817841970012523E-16</v>
      </c>
      <c r="AX19">
        <f t="shared" si="1"/>
        <v>4</v>
      </c>
      <c r="AY19">
        <f t="shared" si="2"/>
        <v>2.2204460492503131E-16</v>
      </c>
      <c r="AZ19">
        <f t="shared" si="3"/>
        <v>9.3333333333333339</v>
      </c>
    </row>
    <row r="20" spans="2:52">
      <c r="B20" s="6"/>
      <c r="C20" s="10"/>
      <c r="D20" s="32"/>
      <c r="E20" s="10"/>
      <c r="F20" s="32"/>
      <c r="G20" s="10"/>
      <c r="H20" s="32"/>
      <c r="I20" s="10"/>
      <c r="J20" s="32"/>
      <c r="K20" s="258">
        <v>1.3333333333333333</v>
      </c>
      <c r="L20" s="266">
        <v>193.33333333333334</v>
      </c>
      <c r="M20" s="10"/>
      <c r="N20" s="32"/>
      <c r="O20" s="10">
        <v>-6</v>
      </c>
      <c r="P20" s="32">
        <v>75</v>
      </c>
      <c r="Q20" s="10"/>
      <c r="R20" s="32"/>
      <c r="S20" s="10"/>
      <c r="T20" s="32"/>
      <c r="U20" s="10"/>
      <c r="V20" s="32"/>
      <c r="W20" s="10"/>
      <c r="X20" s="32"/>
      <c r="Y20" s="10">
        <v>-2</v>
      </c>
      <c r="Z20" s="32">
        <v>160</v>
      </c>
      <c r="AA20" s="10"/>
      <c r="AB20" s="32"/>
      <c r="AC20" s="10"/>
      <c r="AD20" s="32"/>
      <c r="AE20" s="10">
        <v>4</v>
      </c>
      <c r="AF20" s="32">
        <v>230</v>
      </c>
      <c r="AG20" s="10"/>
      <c r="AH20" s="32"/>
      <c r="AI20" s="10"/>
      <c r="AJ20" s="32"/>
      <c r="AK20" s="10"/>
      <c r="AL20" s="32"/>
      <c r="AM20" s="10"/>
      <c r="AN20" s="32"/>
      <c r="AO20" s="10"/>
      <c r="AP20" s="244"/>
      <c r="AQ20" s="10"/>
      <c r="AR20" s="247"/>
      <c r="AS20" s="10"/>
      <c r="AT20" s="11"/>
      <c r="AU20" s="24">
        <v>44488</v>
      </c>
      <c r="AV20" s="41">
        <v>8</v>
      </c>
      <c r="AW20" s="41">
        <f t="shared" si="0"/>
        <v>-4.4408920985006262E-16</v>
      </c>
      <c r="AX20">
        <f t="shared" si="1"/>
        <v>4</v>
      </c>
      <c r="AY20">
        <f t="shared" si="2"/>
        <v>-1.1102230246251565E-16</v>
      </c>
      <c r="AZ20">
        <f t="shared" si="3"/>
        <v>2.6666666666666665</v>
      </c>
    </row>
    <row r="21" spans="2:52">
      <c r="B21" s="6"/>
      <c r="C21" s="10"/>
      <c r="D21" s="32"/>
      <c r="E21" s="10">
        <v>-10</v>
      </c>
      <c r="F21" s="32">
        <v>225</v>
      </c>
      <c r="G21" s="10"/>
      <c r="H21" s="32"/>
      <c r="I21" s="10"/>
      <c r="J21" s="32"/>
      <c r="K21" s="258">
        <v>2</v>
      </c>
      <c r="L21" s="266">
        <v>233.33333333333334</v>
      </c>
      <c r="M21" s="10"/>
      <c r="N21" s="32"/>
      <c r="O21" s="10">
        <v>6</v>
      </c>
      <c r="P21" s="32">
        <v>245</v>
      </c>
      <c r="Q21" s="10"/>
      <c r="R21" s="32"/>
      <c r="S21" s="10"/>
      <c r="T21" s="32"/>
      <c r="U21" s="10">
        <v>-2</v>
      </c>
      <c r="V21" s="32">
        <v>225</v>
      </c>
      <c r="W21" s="10"/>
      <c r="X21" s="32"/>
      <c r="Y21" s="10"/>
      <c r="Z21" s="32"/>
      <c r="AA21" s="10"/>
      <c r="AB21" s="32"/>
      <c r="AC21" s="10"/>
      <c r="AD21" s="32"/>
      <c r="AE21" s="10"/>
      <c r="AF21" s="32"/>
      <c r="AG21" s="10"/>
      <c r="AH21" s="32"/>
      <c r="AI21" s="10"/>
      <c r="AJ21" s="32"/>
      <c r="AK21" s="10"/>
      <c r="AL21" s="32"/>
      <c r="AM21" s="10"/>
      <c r="AN21" s="32"/>
      <c r="AO21" s="10"/>
      <c r="AP21" s="244"/>
      <c r="AQ21" s="10"/>
      <c r="AR21" s="247"/>
      <c r="AS21" s="10"/>
      <c r="AT21" s="11"/>
      <c r="AU21" s="24">
        <v>44490</v>
      </c>
      <c r="AV21" s="41">
        <v>9</v>
      </c>
      <c r="AW21" s="41">
        <f t="shared" si="0"/>
        <v>0</v>
      </c>
      <c r="AX21">
        <f t="shared" si="1"/>
        <v>4</v>
      </c>
      <c r="AY21">
        <f t="shared" si="2"/>
        <v>0</v>
      </c>
      <c r="AZ21">
        <f t="shared" si="3"/>
        <v>4</v>
      </c>
    </row>
    <row r="22" spans="2:52">
      <c r="B22" s="6"/>
      <c r="C22" s="10"/>
      <c r="D22" s="32"/>
      <c r="E22" s="10">
        <v>-10</v>
      </c>
      <c r="F22" s="32">
        <v>80</v>
      </c>
      <c r="G22" s="10"/>
      <c r="H22" s="32"/>
      <c r="I22" s="10"/>
      <c r="J22" s="32"/>
      <c r="K22" s="258">
        <v>3.3333333333333335</v>
      </c>
      <c r="L22" s="266">
        <v>195</v>
      </c>
      <c r="M22" s="10"/>
      <c r="N22" s="32"/>
      <c r="O22" s="10">
        <v>2</v>
      </c>
      <c r="P22" s="32">
        <v>170</v>
      </c>
      <c r="Q22" s="10"/>
      <c r="R22" s="32"/>
      <c r="S22" s="10"/>
      <c r="T22" s="32"/>
      <c r="U22" s="10">
        <v>-2</v>
      </c>
      <c r="V22" s="32">
        <v>150</v>
      </c>
      <c r="W22" s="10"/>
      <c r="X22" s="32"/>
      <c r="Y22" s="10"/>
      <c r="Z22" s="32"/>
      <c r="AA22" s="10"/>
      <c r="AB22" s="32"/>
      <c r="AC22" s="10"/>
      <c r="AD22" s="32"/>
      <c r="AE22" s="10"/>
      <c r="AF22" s="32"/>
      <c r="AG22" s="10"/>
      <c r="AH22" s="32"/>
      <c r="AI22" s="10"/>
      <c r="AJ22" s="32"/>
      <c r="AK22" s="10"/>
      <c r="AL22" s="32"/>
      <c r="AM22" s="10"/>
      <c r="AN22" s="32"/>
      <c r="AO22" s="10"/>
      <c r="AP22" s="244"/>
      <c r="AQ22" s="10"/>
      <c r="AR22" s="247"/>
      <c r="AS22" s="10"/>
      <c r="AT22" s="11"/>
      <c r="AU22" s="24">
        <v>44491</v>
      </c>
      <c r="AV22" s="41">
        <v>10</v>
      </c>
      <c r="AW22" s="41">
        <f t="shared" si="0"/>
        <v>8.8817841970012523E-16</v>
      </c>
      <c r="AX22">
        <f t="shared" si="1"/>
        <v>4</v>
      </c>
      <c r="AY22">
        <f t="shared" si="2"/>
        <v>2.2204460492503131E-16</v>
      </c>
      <c r="AZ22">
        <f t="shared" si="3"/>
        <v>6.666666666666667</v>
      </c>
    </row>
    <row r="23" spans="2:52">
      <c r="B23" s="6"/>
      <c r="C23" s="10"/>
      <c r="D23" s="32"/>
      <c r="E23" s="10">
        <v>2</v>
      </c>
      <c r="F23" s="32">
        <v>200</v>
      </c>
      <c r="G23" s="10"/>
      <c r="H23" s="32"/>
      <c r="I23" s="10"/>
      <c r="J23" s="32"/>
      <c r="K23" s="258">
        <v>-6</v>
      </c>
      <c r="L23" s="266">
        <v>140</v>
      </c>
      <c r="M23" s="10"/>
      <c r="N23" s="32"/>
      <c r="O23" s="10"/>
      <c r="P23" s="32"/>
      <c r="Q23" s="10"/>
      <c r="R23" s="32"/>
      <c r="S23" s="10"/>
      <c r="T23" s="32"/>
      <c r="U23" s="10">
        <v>10</v>
      </c>
      <c r="V23" s="32">
        <v>300</v>
      </c>
      <c r="W23" s="10"/>
      <c r="X23" s="32"/>
      <c r="Y23" s="10"/>
      <c r="Z23" s="32"/>
      <c r="AA23" s="10"/>
      <c r="AB23" s="32"/>
      <c r="AC23" s="10"/>
      <c r="AD23" s="32"/>
      <c r="AE23" s="10"/>
      <c r="AF23" s="32"/>
      <c r="AG23" s="10"/>
      <c r="AH23" s="32"/>
      <c r="AI23" s="10">
        <v>6</v>
      </c>
      <c r="AJ23" s="32">
        <v>225</v>
      </c>
      <c r="AK23" s="10"/>
      <c r="AL23" s="32"/>
      <c r="AM23" s="10"/>
      <c r="AN23" s="32"/>
      <c r="AO23" s="10"/>
      <c r="AP23" s="244"/>
      <c r="AQ23" s="10"/>
      <c r="AR23" s="247"/>
      <c r="AS23" s="10"/>
      <c r="AT23" s="11"/>
      <c r="AU23" s="24">
        <v>44491</v>
      </c>
      <c r="AV23" s="41">
        <v>10</v>
      </c>
      <c r="AW23" s="41">
        <f t="shared" si="0"/>
        <v>0</v>
      </c>
      <c r="AX23">
        <f t="shared" si="1"/>
        <v>4</v>
      </c>
      <c r="AY23">
        <f t="shared" si="2"/>
        <v>0</v>
      </c>
      <c r="AZ23">
        <f t="shared" si="3"/>
        <v>-12</v>
      </c>
    </row>
    <row r="24" spans="2:52">
      <c r="B24" s="6"/>
      <c r="C24" s="10"/>
      <c r="D24" s="32"/>
      <c r="E24" s="10"/>
      <c r="F24" s="32"/>
      <c r="G24" s="10"/>
      <c r="H24" s="32"/>
      <c r="I24" s="10"/>
      <c r="J24" s="32"/>
      <c r="K24" s="256">
        <v>-7.5</v>
      </c>
      <c r="L24" s="257">
        <v>170</v>
      </c>
      <c r="M24" s="10"/>
      <c r="N24" s="32"/>
      <c r="O24" s="10"/>
      <c r="P24" s="32"/>
      <c r="Q24" s="10"/>
      <c r="R24" s="32"/>
      <c r="S24" s="10"/>
      <c r="T24" s="32"/>
      <c r="U24" s="10"/>
      <c r="V24" s="32"/>
      <c r="W24" s="10"/>
      <c r="X24" s="32"/>
      <c r="Y24" s="10">
        <v>0</v>
      </c>
      <c r="Z24" s="32">
        <v>220</v>
      </c>
      <c r="AA24" s="10"/>
      <c r="AB24" s="32"/>
      <c r="AC24" s="10"/>
      <c r="AD24" s="32"/>
      <c r="AE24" s="10">
        <v>10</v>
      </c>
      <c r="AF24" s="32">
        <v>320</v>
      </c>
      <c r="AG24" s="10"/>
      <c r="AH24" s="32"/>
      <c r="AI24" s="10">
        <v>5</v>
      </c>
      <c r="AJ24" s="32">
        <v>250</v>
      </c>
      <c r="AK24" s="10"/>
      <c r="AL24" s="32"/>
      <c r="AM24" s="10"/>
      <c r="AN24" s="32"/>
      <c r="AO24" s="10"/>
      <c r="AP24" s="244"/>
      <c r="AQ24" s="10"/>
      <c r="AR24" s="247"/>
      <c r="AS24" s="10"/>
      <c r="AT24" s="11"/>
      <c r="AU24" s="24">
        <v>44493</v>
      </c>
      <c r="AV24" s="41">
        <v>11</v>
      </c>
      <c r="AW24" s="41">
        <f t="shared" si="0"/>
        <v>0</v>
      </c>
      <c r="AX24">
        <f t="shared" si="1"/>
        <v>4</v>
      </c>
      <c r="AY24">
        <f t="shared" si="2"/>
        <v>0</v>
      </c>
      <c r="AZ24">
        <f>+K24</f>
        <v>-7.5</v>
      </c>
    </row>
    <row r="25" spans="2:52">
      <c r="B25" s="6"/>
      <c r="C25" s="12"/>
      <c r="D25" s="36"/>
      <c r="E25" s="12"/>
      <c r="F25" s="36"/>
      <c r="G25" s="12"/>
      <c r="H25" s="36"/>
      <c r="I25" s="10"/>
      <c r="J25" s="32"/>
      <c r="K25" s="258">
        <v>0</v>
      </c>
      <c r="L25" s="266">
        <v>180</v>
      </c>
      <c r="M25" s="12"/>
      <c r="N25" s="36"/>
      <c r="O25" s="12">
        <v>8</v>
      </c>
      <c r="P25" s="36">
        <v>220</v>
      </c>
      <c r="Q25" s="12"/>
      <c r="R25" s="36"/>
      <c r="S25" s="12"/>
      <c r="T25" s="36"/>
      <c r="U25" s="12">
        <v>-6</v>
      </c>
      <c r="V25" s="36">
        <v>170</v>
      </c>
      <c r="W25" s="10"/>
      <c r="X25" s="32"/>
      <c r="Y25" s="12"/>
      <c r="Z25" s="36"/>
      <c r="AA25" s="12"/>
      <c r="AB25" s="36"/>
      <c r="AC25" s="12"/>
      <c r="AD25" s="36"/>
      <c r="AE25" s="12"/>
      <c r="AF25" s="36"/>
      <c r="AG25" s="12"/>
      <c r="AH25" s="36"/>
      <c r="AI25" s="12">
        <v>-2</v>
      </c>
      <c r="AJ25" s="36">
        <v>175</v>
      </c>
      <c r="AK25" s="12"/>
      <c r="AL25" s="36"/>
      <c r="AM25" s="12"/>
      <c r="AN25" s="36"/>
      <c r="AO25" s="12"/>
      <c r="AP25" s="245"/>
      <c r="AQ25" s="12"/>
      <c r="AR25" s="248"/>
      <c r="AS25" s="12"/>
      <c r="AT25" s="13"/>
      <c r="AU25" s="24">
        <v>44493</v>
      </c>
      <c r="AV25" s="41">
        <v>11</v>
      </c>
      <c r="AW25" s="41">
        <f>+AI25+AE25+Y25+W25+U25+S25+Q25+O25+M25+I25+G25+E25+C25+AG25+K25+AS25+AZ25+AA25+AC25+AK25+AM25+AO25+AQ25</f>
        <v>0</v>
      </c>
      <c r="AX25">
        <f t="shared" si="1"/>
        <v>4</v>
      </c>
      <c r="AY25">
        <f>+AW25/AX25</f>
        <v>0</v>
      </c>
      <c r="AZ25">
        <f>+K25*2</f>
        <v>0</v>
      </c>
    </row>
    <row r="26" spans="2:52">
      <c r="B26" s="6"/>
      <c r="C26" s="10"/>
      <c r="D26" s="32"/>
      <c r="E26" s="10"/>
      <c r="F26" s="32"/>
      <c r="G26" s="10"/>
      <c r="H26" s="32"/>
      <c r="I26" s="10"/>
      <c r="J26" s="32"/>
      <c r="K26" s="258">
        <v>3.3333333333333335</v>
      </c>
      <c r="L26" s="266">
        <v>211.66666666666666</v>
      </c>
      <c r="M26" s="10"/>
      <c r="N26" s="32"/>
      <c r="O26" s="10"/>
      <c r="P26" s="32"/>
      <c r="Q26" s="10"/>
      <c r="R26" s="32"/>
      <c r="S26" s="10"/>
      <c r="T26" s="32"/>
      <c r="U26" s="10">
        <v>-10</v>
      </c>
      <c r="V26" s="32">
        <v>100</v>
      </c>
      <c r="W26" s="10"/>
      <c r="X26" s="32"/>
      <c r="Y26" s="10">
        <v>2</v>
      </c>
      <c r="Z26" s="32">
        <v>195</v>
      </c>
      <c r="AA26" s="10"/>
      <c r="AB26" s="32"/>
      <c r="AC26" s="10"/>
      <c r="AD26" s="32"/>
      <c r="AE26" s="10"/>
      <c r="AF26" s="32"/>
      <c r="AG26" s="10"/>
      <c r="AH26" s="32"/>
      <c r="AI26" s="10">
        <v>-2</v>
      </c>
      <c r="AJ26" s="32">
        <v>190</v>
      </c>
      <c r="AK26" s="10"/>
      <c r="AL26" s="32"/>
      <c r="AM26" s="10"/>
      <c r="AN26" s="32"/>
      <c r="AO26" s="10"/>
      <c r="AP26" s="244"/>
      <c r="AQ26" s="10"/>
      <c r="AR26" s="247"/>
      <c r="AS26" s="10"/>
      <c r="AT26" s="11"/>
      <c r="AU26" s="24">
        <v>44499</v>
      </c>
      <c r="AV26" s="41">
        <v>13</v>
      </c>
      <c r="AW26" s="41">
        <f>+AI26+AE26+Y26+W26+U26+S26+Q26+O26+M26+I26+G26+E26+C26+AG26+K26+AS26+AZ26+AA26+AC26+AK26+AM26+AO26+AQ26</f>
        <v>8.8817841970012523E-16</v>
      </c>
      <c r="AX26">
        <f t="shared" si="1"/>
        <v>4</v>
      </c>
      <c r="AY26">
        <f>+AW26/AX26</f>
        <v>2.2204460492503131E-16</v>
      </c>
      <c r="AZ26">
        <f>+K26*2</f>
        <v>6.666666666666667</v>
      </c>
    </row>
    <row r="27" spans="2:52">
      <c r="B27" s="6"/>
      <c r="C27" s="10"/>
      <c r="D27" s="32"/>
      <c r="E27" s="10">
        <v>-4</v>
      </c>
      <c r="F27" s="32">
        <v>230</v>
      </c>
      <c r="G27" s="10"/>
      <c r="H27" s="32"/>
      <c r="I27" s="10"/>
      <c r="J27" s="32"/>
      <c r="K27" s="10">
        <v>4</v>
      </c>
      <c r="L27" s="32">
        <v>300</v>
      </c>
      <c r="M27" s="10">
        <v>10</v>
      </c>
      <c r="N27" s="32">
        <v>520</v>
      </c>
      <c r="O27" s="10"/>
      <c r="P27" s="32"/>
      <c r="Q27" s="10"/>
      <c r="R27" s="32"/>
      <c r="S27" s="10"/>
      <c r="T27" s="32"/>
      <c r="U27" s="10">
        <v>-10</v>
      </c>
      <c r="V27" s="32">
        <v>210</v>
      </c>
      <c r="W27" s="10"/>
      <c r="X27" s="32"/>
      <c r="Y27" s="10"/>
      <c r="Z27" s="32"/>
      <c r="AA27" s="10"/>
      <c r="AB27" s="32"/>
      <c r="AC27" s="10"/>
      <c r="AD27" s="32"/>
      <c r="AE27" s="10"/>
      <c r="AF27" s="32"/>
      <c r="AG27" s="10"/>
      <c r="AH27" s="32"/>
      <c r="AI27" s="10"/>
      <c r="AJ27" s="32"/>
      <c r="AK27" s="10"/>
      <c r="AL27" s="32"/>
      <c r="AM27" s="10"/>
      <c r="AN27" s="32"/>
      <c r="AO27" s="10"/>
      <c r="AP27" s="244"/>
      <c r="AQ27" s="10"/>
      <c r="AR27" s="247"/>
      <c r="AS27" s="10"/>
      <c r="AT27" s="11"/>
      <c r="AU27" s="24">
        <v>44500</v>
      </c>
      <c r="AV27" s="41">
        <v>14</v>
      </c>
      <c r="AW27" s="41">
        <f t="shared" si="0"/>
        <v>0</v>
      </c>
      <c r="AX27">
        <f t="shared" si="1"/>
        <v>4</v>
      </c>
    </row>
    <row r="28" spans="2:52">
      <c r="B28" s="6"/>
      <c r="C28" s="10"/>
      <c r="D28" s="32"/>
      <c r="E28" s="10"/>
      <c r="F28" s="32"/>
      <c r="G28" s="10"/>
      <c r="H28" s="32"/>
      <c r="I28" s="10"/>
      <c r="J28" s="32"/>
      <c r="K28" s="258">
        <v>-2</v>
      </c>
      <c r="L28" s="266">
        <v>211.66666666666666</v>
      </c>
      <c r="M28" s="10"/>
      <c r="N28" s="32"/>
      <c r="O28" s="10"/>
      <c r="P28" s="32"/>
      <c r="Q28" s="10">
        <v>10</v>
      </c>
      <c r="R28" s="32">
        <v>245</v>
      </c>
      <c r="S28" s="10"/>
      <c r="T28" s="32"/>
      <c r="U28" s="10"/>
      <c r="V28" s="32"/>
      <c r="W28" s="10"/>
      <c r="X28" s="32"/>
      <c r="Y28" s="10">
        <v>6</v>
      </c>
      <c r="Z28" s="32">
        <v>235</v>
      </c>
      <c r="AA28" s="10"/>
      <c r="AB28" s="32"/>
      <c r="AC28" s="10"/>
      <c r="AD28" s="32"/>
      <c r="AE28" s="10"/>
      <c r="AF28" s="32"/>
      <c r="AG28" s="10"/>
      <c r="AH28" s="32"/>
      <c r="AI28" s="10">
        <v>-10</v>
      </c>
      <c r="AJ28" s="32">
        <v>145</v>
      </c>
      <c r="AK28" s="10"/>
      <c r="AL28" s="32"/>
      <c r="AM28" s="10"/>
      <c r="AN28" s="32"/>
      <c r="AO28" s="10"/>
      <c r="AP28" s="244"/>
      <c r="AQ28" s="10"/>
      <c r="AR28" s="247"/>
      <c r="AS28" s="10"/>
      <c r="AT28" s="11"/>
      <c r="AU28" s="24">
        <v>44500</v>
      </c>
      <c r="AV28" s="41">
        <v>14</v>
      </c>
      <c r="AW28" s="41">
        <f t="shared" si="0"/>
        <v>0</v>
      </c>
      <c r="AX28">
        <f t="shared" si="1"/>
        <v>4</v>
      </c>
      <c r="AY28">
        <f t="shared" ref="AY28:AY35" si="4">+AW28/AX28</f>
        <v>0</v>
      </c>
      <c r="AZ28">
        <f>+K28*2</f>
        <v>-4</v>
      </c>
    </row>
    <row r="29" spans="2:52">
      <c r="B29" s="6"/>
      <c r="C29" s="10"/>
      <c r="D29" s="32"/>
      <c r="E29" s="10">
        <v>-10</v>
      </c>
      <c r="F29" s="32">
        <v>75</v>
      </c>
      <c r="G29" s="10"/>
      <c r="H29" s="32"/>
      <c r="I29" s="10"/>
      <c r="J29" s="32"/>
      <c r="K29" s="256">
        <v>1</v>
      </c>
      <c r="L29" s="257">
        <v>170</v>
      </c>
      <c r="M29" s="10"/>
      <c r="N29" s="32"/>
      <c r="O29" s="10"/>
      <c r="P29" s="32"/>
      <c r="Q29" s="10">
        <v>-6</v>
      </c>
      <c r="R29" s="32">
        <v>90</v>
      </c>
      <c r="S29" s="10"/>
      <c r="T29" s="32"/>
      <c r="U29" s="10"/>
      <c r="V29" s="32"/>
      <c r="W29" s="10"/>
      <c r="X29" s="32"/>
      <c r="Y29" s="10">
        <v>10</v>
      </c>
      <c r="Z29" s="32">
        <v>190</v>
      </c>
      <c r="AA29" s="10"/>
      <c r="AB29" s="32"/>
      <c r="AC29" s="10"/>
      <c r="AD29" s="32"/>
      <c r="AE29" s="10"/>
      <c r="AF29" s="32"/>
      <c r="AG29" s="10"/>
      <c r="AH29" s="32"/>
      <c r="AI29" s="10">
        <v>4</v>
      </c>
      <c r="AJ29" s="32">
        <v>180</v>
      </c>
      <c r="AK29" s="10"/>
      <c r="AL29" s="32"/>
      <c r="AM29" s="10"/>
      <c r="AN29" s="32"/>
      <c r="AO29" s="10"/>
      <c r="AP29" s="244"/>
      <c r="AQ29" s="10"/>
      <c r="AR29" s="247"/>
      <c r="AS29" s="10"/>
      <c r="AT29" s="11"/>
      <c r="AU29" s="24">
        <v>44500</v>
      </c>
      <c r="AV29" s="41">
        <v>14</v>
      </c>
      <c r="AW29" s="41">
        <f t="shared" si="0"/>
        <v>0</v>
      </c>
      <c r="AX29">
        <f t="shared" si="1"/>
        <v>5</v>
      </c>
      <c r="AY29">
        <f t="shared" si="4"/>
        <v>0</v>
      </c>
      <c r="AZ29">
        <f>+K29</f>
        <v>1</v>
      </c>
    </row>
    <row r="30" spans="2:52">
      <c r="B30" s="6"/>
      <c r="C30" s="10"/>
      <c r="D30" s="32"/>
      <c r="E30" s="10"/>
      <c r="F30" s="32"/>
      <c r="G30" s="10"/>
      <c r="H30" s="32"/>
      <c r="I30" s="10"/>
      <c r="J30" s="32"/>
      <c r="K30" s="256">
        <v>-2.5</v>
      </c>
      <c r="L30" s="257">
        <v>170</v>
      </c>
      <c r="M30" s="10"/>
      <c r="N30" s="32"/>
      <c r="O30" s="10">
        <v>-5</v>
      </c>
      <c r="P30" s="32">
        <v>220</v>
      </c>
      <c r="Q30" s="10">
        <v>10</v>
      </c>
      <c r="R30" s="32">
        <v>410</v>
      </c>
      <c r="S30" s="10"/>
      <c r="T30" s="32"/>
      <c r="U30" s="10">
        <v>0</v>
      </c>
      <c r="V30" s="32">
        <v>230</v>
      </c>
      <c r="W30" s="10"/>
      <c r="X30" s="32"/>
      <c r="Y30" s="10"/>
      <c r="Z30" s="32"/>
      <c r="AA30" s="10"/>
      <c r="AB30" s="32"/>
      <c r="AC30" s="10"/>
      <c r="AD30" s="32"/>
      <c r="AE30" s="10"/>
      <c r="AF30" s="32"/>
      <c r="AG30" s="10"/>
      <c r="AH30" s="32"/>
      <c r="AI30" s="10"/>
      <c r="AJ30" s="32"/>
      <c r="AK30" s="10"/>
      <c r="AL30" s="32"/>
      <c r="AM30" s="10"/>
      <c r="AN30" s="32"/>
      <c r="AO30" s="10"/>
      <c r="AP30" s="244"/>
      <c r="AQ30" s="10"/>
      <c r="AR30" s="247"/>
      <c r="AS30" s="10"/>
      <c r="AT30" s="11"/>
      <c r="AU30" s="24">
        <v>44500</v>
      </c>
      <c r="AV30" s="41">
        <v>14</v>
      </c>
      <c r="AW30" s="41">
        <f t="shared" si="0"/>
        <v>0</v>
      </c>
      <c r="AX30">
        <f t="shared" si="1"/>
        <v>4</v>
      </c>
      <c r="AY30">
        <f t="shared" si="4"/>
        <v>0</v>
      </c>
      <c r="AZ30">
        <f>+K30</f>
        <v>-2.5</v>
      </c>
    </row>
    <row r="31" spans="2:52">
      <c r="B31" s="6"/>
      <c r="C31" s="10"/>
      <c r="D31" s="32"/>
      <c r="E31" s="10">
        <v>-2</v>
      </c>
      <c r="F31" s="32">
        <v>222</v>
      </c>
      <c r="G31" s="10"/>
      <c r="H31" s="32"/>
      <c r="I31" s="10"/>
      <c r="J31" s="32"/>
      <c r="K31" s="256">
        <v>-3</v>
      </c>
      <c r="L31" s="257">
        <v>170</v>
      </c>
      <c r="M31" s="10"/>
      <c r="N31" s="32"/>
      <c r="O31" s="10">
        <v>10</v>
      </c>
      <c r="P31" s="32">
        <v>255</v>
      </c>
      <c r="Q31" s="10">
        <v>-6</v>
      </c>
      <c r="R31" s="32">
        <v>155</v>
      </c>
      <c r="S31" s="10"/>
      <c r="T31" s="32"/>
      <c r="U31" s="10"/>
      <c r="V31" s="32"/>
      <c r="W31" s="10"/>
      <c r="X31" s="32"/>
      <c r="Y31" s="10"/>
      <c r="Z31" s="32"/>
      <c r="AA31" s="10"/>
      <c r="AB31" s="32"/>
      <c r="AC31" s="10"/>
      <c r="AD31" s="32"/>
      <c r="AE31" s="10"/>
      <c r="AF31" s="32"/>
      <c r="AG31" s="10"/>
      <c r="AH31" s="32"/>
      <c r="AI31" s="10">
        <v>4</v>
      </c>
      <c r="AJ31" s="32">
        <v>225</v>
      </c>
      <c r="AK31" s="10"/>
      <c r="AL31" s="32"/>
      <c r="AM31" s="10"/>
      <c r="AN31" s="32"/>
      <c r="AO31" s="10"/>
      <c r="AP31" s="244"/>
      <c r="AQ31" s="10"/>
      <c r="AR31" s="247"/>
      <c r="AS31" s="10"/>
      <c r="AT31" s="11"/>
      <c r="AU31" s="24">
        <v>44500</v>
      </c>
      <c r="AV31" s="41">
        <v>14</v>
      </c>
      <c r="AW31" s="41">
        <f t="shared" si="0"/>
        <v>0</v>
      </c>
      <c r="AX31">
        <f t="shared" si="1"/>
        <v>5</v>
      </c>
      <c r="AY31">
        <f t="shared" si="4"/>
        <v>0</v>
      </c>
      <c r="AZ31">
        <f>+K31</f>
        <v>-3</v>
      </c>
    </row>
    <row r="32" spans="2:52">
      <c r="B32" s="6"/>
      <c r="C32" s="10"/>
      <c r="D32" s="32"/>
      <c r="E32" s="10">
        <v>6</v>
      </c>
      <c r="F32" s="32">
        <v>250</v>
      </c>
      <c r="G32" s="10"/>
      <c r="H32" s="32"/>
      <c r="I32" s="10"/>
      <c r="J32" s="32"/>
      <c r="K32" s="258">
        <f>+(-10-6-2)/3</f>
        <v>-6</v>
      </c>
      <c r="L32" s="266">
        <f>+(120+100+150)/3</f>
        <v>123.33333333333333</v>
      </c>
      <c r="M32" s="10"/>
      <c r="N32" s="32"/>
      <c r="O32" s="10"/>
      <c r="P32" s="32"/>
      <c r="Q32" s="10"/>
      <c r="R32" s="32"/>
      <c r="S32" s="10"/>
      <c r="T32" s="32"/>
      <c r="U32" s="10">
        <v>2</v>
      </c>
      <c r="V32" s="32">
        <v>200</v>
      </c>
      <c r="W32" s="10"/>
      <c r="X32" s="32"/>
      <c r="Y32" s="10"/>
      <c r="Z32" s="32"/>
      <c r="AA32" s="10">
        <v>10</v>
      </c>
      <c r="AB32" s="32">
        <v>260</v>
      </c>
      <c r="AC32" s="10"/>
      <c r="AD32" s="32"/>
      <c r="AE32" s="10"/>
      <c r="AF32" s="32"/>
      <c r="AG32" s="10"/>
      <c r="AH32" s="32"/>
      <c r="AI32" s="10"/>
      <c r="AJ32" s="32"/>
      <c r="AK32" s="10"/>
      <c r="AL32" s="32"/>
      <c r="AM32" s="10"/>
      <c r="AN32" s="32"/>
      <c r="AO32" s="10"/>
      <c r="AP32" s="244"/>
      <c r="AQ32" s="10"/>
      <c r="AR32" s="247"/>
      <c r="AS32" s="10"/>
      <c r="AT32" s="11"/>
      <c r="AU32" s="24">
        <v>44501</v>
      </c>
      <c r="AV32" s="41">
        <v>15</v>
      </c>
      <c r="AW32" s="41">
        <f t="shared" si="0"/>
        <v>0</v>
      </c>
      <c r="AX32">
        <f t="shared" si="1"/>
        <v>4</v>
      </c>
      <c r="AY32">
        <f t="shared" si="4"/>
        <v>0</v>
      </c>
      <c r="AZ32">
        <f>+K32*2</f>
        <v>-12</v>
      </c>
    </row>
    <row r="33" spans="2:52">
      <c r="B33" s="6"/>
      <c r="C33" s="10"/>
      <c r="D33" s="32"/>
      <c r="E33" s="10"/>
      <c r="F33" s="32"/>
      <c r="G33" s="10"/>
      <c r="H33" s="32"/>
      <c r="I33" s="10"/>
      <c r="J33" s="32"/>
      <c r="K33" s="256">
        <f>+(-5+0)/2</f>
        <v>-2.5</v>
      </c>
      <c r="L33" s="257">
        <f>+(170+170)/2</f>
        <v>170</v>
      </c>
      <c r="M33" s="10"/>
      <c r="N33" s="32"/>
      <c r="O33" s="10">
        <v>5</v>
      </c>
      <c r="P33" s="32">
        <v>360</v>
      </c>
      <c r="Q33" s="10">
        <v>10</v>
      </c>
      <c r="R33" s="32">
        <v>425</v>
      </c>
      <c r="S33" s="10"/>
      <c r="T33" s="32"/>
      <c r="U33" s="10">
        <v>-10</v>
      </c>
      <c r="V33" s="32">
        <v>180</v>
      </c>
      <c r="W33" s="10"/>
      <c r="X33" s="32"/>
      <c r="Y33" s="10"/>
      <c r="Z33" s="32"/>
      <c r="AA33" s="10"/>
      <c r="AB33" s="32"/>
      <c r="AC33" s="10"/>
      <c r="AD33" s="32"/>
      <c r="AE33" s="10"/>
      <c r="AF33" s="32"/>
      <c r="AG33" s="10"/>
      <c r="AH33" s="32"/>
      <c r="AI33" s="10"/>
      <c r="AJ33" s="32"/>
      <c r="AK33" s="10"/>
      <c r="AL33" s="32"/>
      <c r="AM33" s="10"/>
      <c r="AN33" s="32"/>
      <c r="AO33" s="10"/>
      <c r="AP33" s="244"/>
      <c r="AQ33" s="10"/>
      <c r="AR33" s="247"/>
      <c r="AS33" s="10"/>
      <c r="AT33" s="11"/>
      <c r="AU33" s="24">
        <v>44501</v>
      </c>
      <c r="AV33" s="41">
        <v>15</v>
      </c>
      <c r="AW33" s="41">
        <f t="shared" si="0"/>
        <v>0</v>
      </c>
      <c r="AX33">
        <f t="shared" si="1"/>
        <v>4</v>
      </c>
      <c r="AY33">
        <f t="shared" si="4"/>
        <v>0</v>
      </c>
      <c r="AZ33">
        <f>+K33</f>
        <v>-2.5</v>
      </c>
    </row>
    <row r="34" spans="2:52">
      <c r="B34" s="6"/>
      <c r="C34" s="10"/>
      <c r="D34" s="32"/>
      <c r="E34" s="10">
        <v>2</v>
      </c>
      <c r="F34" s="32">
        <v>145</v>
      </c>
      <c r="G34" s="10"/>
      <c r="H34" s="32"/>
      <c r="I34" s="10"/>
      <c r="J34" s="32"/>
      <c r="K34" s="256">
        <f>+(6-6)/2</f>
        <v>0</v>
      </c>
      <c r="L34" s="257">
        <f>+(170+170)/2</f>
        <v>170</v>
      </c>
      <c r="M34" s="10"/>
      <c r="N34" s="32"/>
      <c r="O34" s="10">
        <v>10</v>
      </c>
      <c r="P34" s="32">
        <v>260</v>
      </c>
      <c r="Q34" s="10"/>
      <c r="R34" s="32"/>
      <c r="S34" s="10"/>
      <c r="T34" s="32"/>
      <c r="U34" s="10">
        <v>-10</v>
      </c>
      <c r="V34" s="32">
        <v>105</v>
      </c>
      <c r="W34" s="10"/>
      <c r="X34" s="32"/>
      <c r="Y34" s="10"/>
      <c r="Z34" s="32"/>
      <c r="AA34" s="10"/>
      <c r="AB34" s="32"/>
      <c r="AC34" s="10"/>
      <c r="AD34" s="32"/>
      <c r="AE34" s="10"/>
      <c r="AF34" s="32"/>
      <c r="AG34" s="10"/>
      <c r="AH34" s="32"/>
      <c r="AI34" s="10"/>
      <c r="AJ34" s="32"/>
      <c r="AK34" s="10"/>
      <c r="AL34" s="32"/>
      <c r="AM34" s="10"/>
      <c r="AN34" s="32"/>
      <c r="AO34" s="10"/>
      <c r="AP34" s="244"/>
      <c r="AQ34" s="10">
        <v>-2</v>
      </c>
      <c r="AR34" s="247">
        <v>135</v>
      </c>
      <c r="AS34" s="10"/>
      <c r="AT34" s="11"/>
      <c r="AU34" s="24">
        <v>44501</v>
      </c>
      <c r="AV34" s="41">
        <v>15</v>
      </c>
      <c r="AW34" s="41">
        <f t="shared" si="0"/>
        <v>0</v>
      </c>
      <c r="AX34">
        <f>COUNT(C34:AT34)/2</f>
        <v>5</v>
      </c>
      <c r="AY34">
        <f t="shared" si="4"/>
        <v>0</v>
      </c>
      <c r="AZ34">
        <f>+K34</f>
        <v>0</v>
      </c>
    </row>
    <row r="35" spans="2:52">
      <c r="B35" s="6"/>
      <c r="C35" s="10"/>
      <c r="D35" s="32"/>
      <c r="E35" s="10"/>
      <c r="F35" s="32"/>
      <c r="G35" s="10"/>
      <c r="H35" s="32"/>
      <c r="I35" s="10"/>
      <c r="J35" s="32"/>
      <c r="K35" s="258">
        <f>+(6+10-8)/3</f>
        <v>2.6666666666666665</v>
      </c>
      <c r="L35" s="266">
        <f>+(250+280+105)/3</f>
        <v>211.66666666666666</v>
      </c>
      <c r="M35" s="10"/>
      <c r="N35" s="32"/>
      <c r="O35" s="10"/>
      <c r="P35" s="32"/>
      <c r="Q35" s="10">
        <v>-2</v>
      </c>
      <c r="R35" s="32">
        <v>200</v>
      </c>
      <c r="S35" s="10"/>
      <c r="T35" s="32"/>
      <c r="U35" s="10"/>
      <c r="V35" s="32"/>
      <c r="W35" s="10"/>
      <c r="X35" s="32"/>
      <c r="Y35" s="10"/>
      <c r="Z35" s="32"/>
      <c r="AA35" s="10">
        <v>2</v>
      </c>
      <c r="AB35" s="32">
        <v>240</v>
      </c>
      <c r="AC35" s="10"/>
      <c r="AD35" s="32"/>
      <c r="AE35" s="10">
        <v>-8</v>
      </c>
      <c r="AF35" s="32">
        <v>160</v>
      </c>
      <c r="AG35" s="10"/>
      <c r="AH35" s="32"/>
      <c r="AI35" s="10"/>
      <c r="AJ35" s="32"/>
      <c r="AK35" s="10"/>
      <c r="AL35" s="32"/>
      <c r="AM35" s="10"/>
      <c r="AN35" s="32"/>
      <c r="AO35" s="10"/>
      <c r="AP35" s="244"/>
      <c r="AQ35" s="10"/>
      <c r="AR35" s="247"/>
      <c r="AS35" s="10"/>
      <c r="AT35" s="11"/>
      <c r="AU35" s="24">
        <v>44501</v>
      </c>
      <c r="AV35" s="41">
        <v>15</v>
      </c>
      <c r="AW35" s="41">
        <f t="shared" si="0"/>
        <v>-8.8817841970012523E-16</v>
      </c>
      <c r="AX35">
        <f>COUNT(C35:AT35)/2</f>
        <v>4</v>
      </c>
      <c r="AY35">
        <f t="shared" si="4"/>
        <v>-2.2204460492503131E-16</v>
      </c>
      <c r="AZ35">
        <f>+K35*2</f>
        <v>5.333333333333333</v>
      </c>
    </row>
    <row r="36" spans="2:52">
      <c r="B36" s="6"/>
      <c r="C36" s="10">
        <v>-8</v>
      </c>
      <c r="D36" s="32">
        <v>110</v>
      </c>
      <c r="E36" s="10"/>
      <c r="F36" s="32"/>
      <c r="G36" s="10"/>
      <c r="H36" s="32"/>
      <c r="I36" s="10"/>
      <c r="J36" s="32"/>
      <c r="K36" s="258">
        <f>+(-2+2+6)/3</f>
        <v>2</v>
      </c>
      <c r="L36" s="266">
        <f>+(210+220+250)/3</f>
        <v>226.66666666666666</v>
      </c>
      <c r="M36" s="10"/>
      <c r="N36" s="32"/>
      <c r="O36" s="10"/>
      <c r="P36" s="32"/>
      <c r="Q36" s="10">
        <v>10</v>
      </c>
      <c r="R36" s="32">
        <v>310</v>
      </c>
      <c r="S36" s="10"/>
      <c r="T36" s="32"/>
      <c r="U36" s="10"/>
      <c r="V36" s="32"/>
      <c r="W36" s="10"/>
      <c r="X36" s="32"/>
      <c r="Y36" s="10"/>
      <c r="Z36" s="32"/>
      <c r="AA36" s="10"/>
      <c r="AB36" s="32"/>
      <c r="AC36" s="10">
        <v>-8</v>
      </c>
      <c r="AD36" s="32">
        <v>110</v>
      </c>
      <c r="AE36" s="10"/>
      <c r="AF36" s="32"/>
      <c r="AG36" s="10"/>
      <c r="AH36" s="32"/>
      <c r="AI36" s="10"/>
      <c r="AJ36" s="32"/>
      <c r="AK36" s="10"/>
      <c r="AL36" s="32"/>
      <c r="AM36" s="10"/>
      <c r="AN36" s="32"/>
      <c r="AO36" s="10"/>
      <c r="AP36" s="244"/>
      <c r="AQ36" s="10"/>
      <c r="AR36" s="247"/>
      <c r="AS36" s="10"/>
      <c r="AT36" s="11"/>
      <c r="AU36" s="28">
        <v>44504</v>
      </c>
      <c r="AV36" s="41">
        <v>16</v>
      </c>
      <c r="AW36" s="41">
        <f t="shared" si="0"/>
        <v>0</v>
      </c>
      <c r="AX36">
        <f t="shared" ref="AX36:AX53" si="5">COUNT(C36:AT36)/2</f>
        <v>4</v>
      </c>
      <c r="AY36">
        <f t="shared" ref="AY36:AY45" si="6">+AW36/AX36</f>
        <v>0</v>
      </c>
      <c r="AZ36">
        <f>+K36*2</f>
        <v>4</v>
      </c>
    </row>
    <row r="37" spans="2:52">
      <c r="B37" s="6"/>
      <c r="C37" s="10">
        <v>6</v>
      </c>
      <c r="D37" s="32">
        <v>200</v>
      </c>
      <c r="E37" s="10"/>
      <c r="F37" s="32"/>
      <c r="G37" s="10"/>
      <c r="H37" s="32"/>
      <c r="I37" s="10"/>
      <c r="J37" s="32"/>
      <c r="K37" s="256">
        <f>+(2-6)/2</f>
        <v>-2</v>
      </c>
      <c r="L37" s="257">
        <f>+(160+140)/2</f>
        <v>150</v>
      </c>
      <c r="M37" s="10"/>
      <c r="N37" s="32"/>
      <c r="O37" s="10"/>
      <c r="P37" s="32"/>
      <c r="Q37" s="10">
        <v>10</v>
      </c>
      <c r="R37" s="32">
        <v>230</v>
      </c>
      <c r="S37" s="10"/>
      <c r="T37" s="32"/>
      <c r="U37" s="10"/>
      <c r="V37" s="32"/>
      <c r="W37" s="10"/>
      <c r="X37" s="32"/>
      <c r="Y37" s="10"/>
      <c r="Z37" s="32"/>
      <c r="AA37" s="10">
        <v>-2</v>
      </c>
      <c r="AB37" s="32">
        <v>150</v>
      </c>
      <c r="AC37" s="10">
        <v>-10</v>
      </c>
      <c r="AD37" s="32">
        <v>100</v>
      </c>
      <c r="AE37" s="10"/>
      <c r="AF37" s="32"/>
      <c r="AG37" s="10"/>
      <c r="AH37" s="32"/>
      <c r="AI37" s="10"/>
      <c r="AJ37" s="32"/>
      <c r="AK37" s="10"/>
      <c r="AL37" s="32"/>
      <c r="AM37" s="10"/>
      <c r="AN37" s="32"/>
      <c r="AO37" s="10"/>
      <c r="AP37" s="244"/>
      <c r="AQ37" s="10"/>
      <c r="AR37" s="247"/>
      <c r="AS37" s="10"/>
      <c r="AT37" s="11"/>
      <c r="AU37" s="28">
        <v>44504</v>
      </c>
      <c r="AV37" s="41">
        <v>16</v>
      </c>
      <c r="AW37" s="41">
        <f t="shared" si="0"/>
        <v>0</v>
      </c>
      <c r="AX37">
        <f t="shared" si="5"/>
        <v>5</v>
      </c>
      <c r="AY37">
        <f t="shared" si="6"/>
        <v>0</v>
      </c>
      <c r="AZ37">
        <f>+K37</f>
        <v>-2</v>
      </c>
    </row>
    <row r="38" spans="2:52">
      <c r="B38" s="6"/>
      <c r="C38" s="10"/>
      <c r="D38" s="32"/>
      <c r="E38" s="10"/>
      <c r="F38" s="32"/>
      <c r="G38" s="10"/>
      <c r="H38" s="32"/>
      <c r="I38" s="10"/>
      <c r="J38" s="32"/>
      <c r="K38" s="258">
        <f>+(-4-4+6)/3</f>
        <v>-0.66666666666666663</v>
      </c>
      <c r="L38" s="266">
        <f>+(160+160+220)/3</f>
        <v>180</v>
      </c>
      <c r="M38" s="10"/>
      <c r="N38" s="32"/>
      <c r="O38" s="10"/>
      <c r="P38" s="32"/>
      <c r="Q38" s="10">
        <v>10</v>
      </c>
      <c r="R38" s="32">
        <v>310</v>
      </c>
      <c r="S38" s="10"/>
      <c r="T38" s="32"/>
      <c r="U38" s="10"/>
      <c r="V38" s="32"/>
      <c r="W38" s="10"/>
      <c r="X38" s="32"/>
      <c r="Y38" s="10"/>
      <c r="Z38" s="32"/>
      <c r="AA38" s="10">
        <v>-10</v>
      </c>
      <c r="AB38" s="32">
        <v>120</v>
      </c>
      <c r="AC38" s="10">
        <v>2</v>
      </c>
      <c r="AD38" s="32">
        <v>170</v>
      </c>
      <c r="AE38" s="10"/>
      <c r="AF38" s="32"/>
      <c r="AG38" s="10"/>
      <c r="AH38" s="32"/>
      <c r="AI38" s="10"/>
      <c r="AJ38" s="32"/>
      <c r="AK38" s="10"/>
      <c r="AL38" s="32"/>
      <c r="AM38" s="10"/>
      <c r="AN38" s="32"/>
      <c r="AO38" s="10"/>
      <c r="AP38" s="244"/>
      <c r="AQ38" s="10"/>
      <c r="AR38" s="247"/>
      <c r="AS38" s="10"/>
      <c r="AT38" s="11"/>
      <c r="AU38" s="28">
        <v>44504</v>
      </c>
      <c r="AV38" s="41">
        <v>16</v>
      </c>
      <c r="AW38" s="41">
        <f t="shared" si="0"/>
        <v>0</v>
      </c>
      <c r="AX38">
        <f t="shared" si="5"/>
        <v>4</v>
      </c>
      <c r="AY38">
        <f t="shared" si="6"/>
        <v>0</v>
      </c>
      <c r="AZ38">
        <f>+K38*2</f>
        <v>-1.3333333333333333</v>
      </c>
    </row>
    <row r="39" spans="2:52">
      <c r="B39" s="6"/>
      <c r="C39" s="10">
        <v>5</v>
      </c>
      <c r="D39" s="32">
        <v>290</v>
      </c>
      <c r="E39" s="10"/>
      <c r="F39" s="32"/>
      <c r="G39" s="10"/>
      <c r="H39" s="32"/>
      <c r="I39" s="10"/>
      <c r="J39" s="32"/>
      <c r="K39" s="256">
        <f>+(0-10)/2</f>
        <v>-5</v>
      </c>
      <c r="L39" s="257">
        <f>+(260+60)/2</f>
        <v>160</v>
      </c>
      <c r="M39" s="10"/>
      <c r="N39" s="32"/>
      <c r="O39" s="10"/>
      <c r="P39" s="32"/>
      <c r="Q39" s="10">
        <v>10</v>
      </c>
      <c r="R39" s="32">
        <v>300</v>
      </c>
      <c r="S39" s="10"/>
      <c r="T39" s="32"/>
      <c r="U39" s="10"/>
      <c r="V39" s="32"/>
      <c r="W39" s="10"/>
      <c r="X39" s="32"/>
      <c r="Y39" s="10"/>
      <c r="Z39" s="32"/>
      <c r="AA39" s="10"/>
      <c r="AB39" s="32"/>
      <c r="AC39" s="10">
        <v>-5</v>
      </c>
      <c r="AD39" s="32">
        <v>170</v>
      </c>
      <c r="AE39" s="10"/>
      <c r="AF39" s="32"/>
      <c r="AG39" s="10"/>
      <c r="AH39" s="32"/>
      <c r="AI39" s="10"/>
      <c r="AJ39" s="32"/>
      <c r="AK39" s="10"/>
      <c r="AL39" s="32"/>
      <c r="AM39" s="10"/>
      <c r="AN39" s="32"/>
      <c r="AO39" s="10"/>
      <c r="AP39" s="244"/>
      <c r="AQ39" s="10"/>
      <c r="AR39" s="247"/>
      <c r="AS39" s="10"/>
      <c r="AT39" s="11"/>
      <c r="AU39" s="28">
        <v>44506</v>
      </c>
      <c r="AV39" s="41">
        <v>17</v>
      </c>
      <c r="AW39" s="41">
        <f t="shared" si="0"/>
        <v>0</v>
      </c>
      <c r="AX39">
        <f t="shared" si="5"/>
        <v>4</v>
      </c>
      <c r="AY39">
        <f t="shared" si="6"/>
        <v>0</v>
      </c>
      <c r="AZ39">
        <f>+K39</f>
        <v>-5</v>
      </c>
    </row>
    <row r="40" spans="2:52">
      <c r="B40" s="6"/>
      <c r="C40" s="10">
        <v>-2</v>
      </c>
      <c r="D40" s="32">
        <v>140</v>
      </c>
      <c r="E40" s="10"/>
      <c r="F40" s="32"/>
      <c r="G40" s="10"/>
      <c r="H40" s="32"/>
      <c r="I40" s="10"/>
      <c r="J40" s="32"/>
      <c r="K40" s="258">
        <f>+(-6+6+2)/3</f>
        <v>0.66666666666666663</v>
      </c>
      <c r="L40" s="266">
        <f>+(110+220+170)/3</f>
        <v>166.66666666666666</v>
      </c>
      <c r="M40" s="10"/>
      <c r="N40" s="32"/>
      <c r="O40" s="10"/>
      <c r="P40" s="32"/>
      <c r="Q40" s="10">
        <v>10</v>
      </c>
      <c r="R40" s="32">
        <v>270</v>
      </c>
      <c r="S40" s="10"/>
      <c r="T40" s="32"/>
      <c r="U40" s="10"/>
      <c r="V40" s="32"/>
      <c r="W40" s="10"/>
      <c r="X40" s="32"/>
      <c r="Y40" s="10"/>
      <c r="Z40" s="32"/>
      <c r="AA40" s="10"/>
      <c r="AB40" s="32"/>
      <c r="AC40" s="10">
        <v>-10</v>
      </c>
      <c r="AD40" s="32">
        <v>30</v>
      </c>
      <c r="AE40" s="10"/>
      <c r="AF40" s="32"/>
      <c r="AG40" s="10"/>
      <c r="AH40" s="32"/>
      <c r="AI40" s="10"/>
      <c r="AJ40" s="32"/>
      <c r="AK40" s="10"/>
      <c r="AL40" s="32"/>
      <c r="AM40" s="10"/>
      <c r="AN40" s="32"/>
      <c r="AO40" s="10"/>
      <c r="AP40" s="244"/>
      <c r="AQ40" s="10"/>
      <c r="AR40" s="247"/>
      <c r="AS40" s="10"/>
      <c r="AT40" s="11"/>
      <c r="AU40" s="28">
        <v>44506</v>
      </c>
      <c r="AV40" s="41">
        <v>17</v>
      </c>
      <c r="AW40" s="41">
        <f t="shared" si="0"/>
        <v>0</v>
      </c>
      <c r="AX40">
        <f t="shared" si="5"/>
        <v>4</v>
      </c>
      <c r="AY40">
        <f t="shared" si="6"/>
        <v>0</v>
      </c>
      <c r="AZ40">
        <f t="shared" ref="AZ40:AZ45" si="7">+K40*2</f>
        <v>1.3333333333333333</v>
      </c>
    </row>
    <row r="41" spans="2:52">
      <c r="B41" s="6"/>
      <c r="C41" s="10">
        <v>-2</v>
      </c>
      <c r="D41" s="32">
        <v>200</v>
      </c>
      <c r="E41" s="10"/>
      <c r="F41" s="32"/>
      <c r="G41" s="10"/>
      <c r="H41" s="32"/>
      <c r="I41" s="10"/>
      <c r="J41" s="32"/>
      <c r="K41" s="258">
        <f>+(-6+2-10)/3</f>
        <v>-4.666666666666667</v>
      </c>
      <c r="L41" s="266">
        <f>+(130+210+100)/3</f>
        <v>146.66666666666666</v>
      </c>
      <c r="M41" s="10">
        <v>6</v>
      </c>
      <c r="N41" s="32">
        <v>240</v>
      </c>
      <c r="O41" s="10"/>
      <c r="P41" s="32"/>
      <c r="Q41" s="10"/>
      <c r="R41" s="32"/>
      <c r="S41" s="10"/>
      <c r="T41" s="32"/>
      <c r="U41" s="10">
        <v>10</v>
      </c>
      <c r="V41" s="32">
        <v>280</v>
      </c>
      <c r="W41" s="10"/>
      <c r="X41" s="32"/>
      <c r="Y41" s="10"/>
      <c r="Z41" s="32"/>
      <c r="AA41" s="10"/>
      <c r="AB41" s="32"/>
      <c r="AC41" s="10"/>
      <c r="AD41" s="32"/>
      <c r="AE41" s="10"/>
      <c r="AF41" s="32"/>
      <c r="AG41" s="10"/>
      <c r="AH41" s="32"/>
      <c r="AI41" s="10"/>
      <c r="AJ41" s="32"/>
      <c r="AK41" s="10"/>
      <c r="AL41" s="32"/>
      <c r="AM41" s="10"/>
      <c r="AN41" s="32"/>
      <c r="AO41" s="10"/>
      <c r="AP41" s="244"/>
      <c r="AQ41" s="10"/>
      <c r="AR41" s="247"/>
      <c r="AS41" s="10"/>
      <c r="AT41" s="11"/>
      <c r="AU41" s="28">
        <v>44507</v>
      </c>
      <c r="AV41" s="41">
        <v>18</v>
      </c>
      <c r="AW41" s="41">
        <f t="shared" si="0"/>
        <v>-1.7763568394002505E-15</v>
      </c>
      <c r="AX41">
        <f t="shared" si="5"/>
        <v>4</v>
      </c>
      <c r="AY41">
        <f t="shared" si="6"/>
        <v>-4.4408920985006262E-16</v>
      </c>
      <c r="AZ41">
        <f t="shared" si="7"/>
        <v>-9.3333333333333339</v>
      </c>
    </row>
    <row r="42" spans="2:52">
      <c r="B42" s="6"/>
      <c r="C42" s="10"/>
      <c r="D42" s="32"/>
      <c r="E42" s="10">
        <v>6</v>
      </c>
      <c r="F42" s="32">
        <v>230</v>
      </c>
      <c r="G42" s="10"/>
      <c r="H42" s="32"/>
      <c r="I42" s="10"/>
      <c r="J42" s="32"/>
      <c r="K42" s="258">
        <f>+(6-10+6)/3</f>
        <v>0.66666666666666663</v>
      </c>
      <c r="L42" s="266">
        <f>+(230+130+230)/3</f>
        <v>196.66666666666666</v>
      </c>
      <c r="M42" s="10"/>
      <c r="N42" s="32"/>
      <c r="O42" s="10">
        <v>-2</v>
      </c>
      <c r="P42" s="32">
        <v>210</v>
      </c>
      <c r="Q42" s="10"/>
      <c r="R42" s="32"/>
      <c r="S42" s="10"/>
      <c r="T42" s="32"/>
      <c r="U42" s="10"/>
      <c r="V42" s="32"/>
      <c r="W42" s="10"/>
      <c r="X42" s="32"/>
      <c r="Y42" s="10"/>
      <c r="Z42" s="32"/>
      <c r="AA42" s="10">
        <v>-6</v>
      </c>
      <c r="AB42" s="32">
        <v>190</v>
      </c>
      <c r="AC42" s="10"/>
      <c r="AD42" s="32"/>
      <c r="AE42" s="10"/>
      <c r="AF42" s="32"/>
      <c r="AG42" s="10"/>
      <c r="AH42" s="32"/>
      <c r="AI42" s="10"/>
      <c r="AJ42" s="32"/>
      <c r="AK42" s="10"/>
      <c r="AL42" s="32"/>
      <c r="AM42" s="10"/>
      <c r="AN42" s="32"/>
      <c r="AO42" s="10"/>
      <c r="AP42" s="244"/>
      <c r="AQ42" s="10"/>
      <c r="AR42" s="247"/>
      <c r="AS42" s="10"/>
      <c r="AT42" s="11"/>
      <c r="AU42" s="28">
        <v>44508</v>
      </c>
      <c r="AV42" s="41">
        <v>19</v>
      </c>
      <c r="AW42" s="41">
        <f t="shared" si="0"/>
        <v>0</v>
      </c>
      <c r="AX42">
        <f t="shared" si="5"/>
        <v>4</v>
      </c>
      <c r="AY42">
        <f t="shared" si="6"/>
        <v>0</v>
      </c>
      <c r="AZ42">
        <f t="shared" si="7"/>
        <v>1.3333333333333333</v>
      </c>
    </row>
    <row r="43" spans="2:52">
      <c r="B43" s="6"/>
      <c r="C43" s="10"/>
      <c r="D43" s="32"/>
      <c r="E43" s="10"/>
      <c r="F43" s="32"/>
      <c r="G43" s="10"/>
      <c r="H43" s="32"/>
      <c r="I43" s="10"/>
      <c r="J43" s="32"/>
      <c r="K43" s="258">
        <f>+(10+2-10)/3</f>
        <v>0.66666666666666663</v>
      </c>
      <c r="L43" s="266">
        <f>+(245+185+165)/3</f>
        <v>198.33333333333334</v>
      </c>
      <c r="M43" s="10"/>
      <c r="N43" s="32"/>
      <c r="O43" s="10">
        <v>-6</v>
      </c>
      <c r="P43" s="32">
        <v>170</v>
      </c>
      <c r="Q43" s="10">
        <v>6</v>
      </c>
      <c r="R43" s="32">
        <v>210</v>
      </c>
      <c r="S43" s="10"/>
      <c r="T43" s="32"/>
      <c r="U43" s="10"/>
      <c r="V43" s="32"/>
      <c r="W43" s="10"/>
      <c r="X43" s="32"/>
      <c r="Y43" s="10"/>
      <c r="Z43" s="32"/>
      <c r="AA43" s="10"/>
      <c r="AB43" s="32"/>
      <c r="AC43" s="10"/>
      <c r="AD43" s="32"/>
      <c r="AE43" s="10">
        <v>-2</v>
      </c>
      <c r="AF43" s="32">
        <v>180</v>
      </c>
      <c r="AG43" s="10"/>
      <c r="AH43" s="32"/>
      <c r="AI43" s="10"/>
      <c r="AJ43" s="32"/>
      <c r="AK43" s="10"/>
      <c r="AL43" s="32"/>
      <c r="AM43" s="10"/>
      <c r="AN43" s="32"/>
      <c r="AO43" s="10"/>
      <c r="AP43" s="244"/>
      <c r="AQ43" s="10"/>
      <c r="AR43" s="247"/>
      <c r="AS43" s="10"/>
      <c r="AT43" s="11"/>
      <c r="AU43" s="28">
        <v>44510</v>
      </c>
      <c r="AV43" s="41">
        <v>20</v>
      </c>
      <c r="AW43" s="41">
        <f t="shared" si="0"/>
        <v>-2.2204460492503131E-16</v>
      </c>
      <c r="AX43">
        <f t="shared" si="5"/>
        <v>4</v>
      </c>
      <c r="AY43">
        <f t="shared" si="6"/>
        <v>-5.5511151231257827E-17</v>
      </c>
      <c r="AZ43">
        <f t="shared" si="7"/>
        <v>1.3333333333333333</v>
      </c>
    </row>
    <row r="44" spans="2:52">
      <c r="B44" s="6"/>
      <c r="C44" s="10">
        <v>2</v>
      </c>
      <c r="D44" s="32">
        <v>180</v>
      </c>
      <c r="E44" s="10"/>
      <c r="F44" s="32"/>
      <c r="G44" s="10"/>
      <c r="H44" s="32"/>
      <c r="I44" s="10"/>
      <c r="J44" s="32"/>
      <c r="K44" s="258">
        <f>+(10-10-6)/3</f>
        <v>-2</v>
      </c>
      <c r="L44" s="266">
        <f>+(280+100+140)/3</f>
        <v>173.33333333333334</v>
      </c>
      <c r="M44" s="10"/>
      <c r="N44" s="32"/>
      <c r="O44" s="10"/>
      <c r="P44" s="32"/>
      <c r="Q44" s="10">
        <v>6</v>
      </c>
      <c r="R44" s="32">
        <v>200</v>
      </c>
      <c r="S44" s="10"/>
      <c r="T44" s="32"/>
      <c r="U44" s="10"/>
      <c r="V44" s="32"/>
      <c r="W44" s="10"/>
      <c r="X44" s="32"/>
      <c r="Y44" s="10"/>
      <c r="Z44" s="32"/>
      <c r="AA44" s="10"/>
      <c r="AB44" s="32"/>
      <c r="AC44" s="10"/>
      <c r="AD44" s="32"/>
      <c r="AE44" s="10"/>
      <c r="AF44" s="32"/>
      <c r="AG44" s="10"/>
      <c r="AH44" s="32"/>
      <c r="AI44" s="10"/>
      <c r="AJ44" s="32"/>
      <c r="AK44" s="10"/>
      <c r="AL44" s="32"/>
      <c r="AM44" s="10"/>
      <c r="AN44" s="32"/>
      <c r="AO44" s="10"/>
      <c r="AP44" s="244"/>
      <c r="AQ44" s="10">
        <v>-2</v>
      </c>
      <c r="AR44" s="247">
        <v>160</v>
      </c>
      <c r="AS44" s="10"/>
      <c r="AT44" s="11"/>
      <c r="AU44" s="24">
        <v>44512</v>
      </c>
      <c r="AV44" s="41">
        <v>21</v>
      </c>
      <c r="AW44" s="41">
        <f t="shared" si="0"/>
        <v>0</v>
      </c>
      <c r="AX44">
        <f t="shared" si="5"/>
        <v>4</v>
      </c>
      <c r="AY44">
        <f t="shared" si="6"/>
        <v>0</v>
      </c>
      <c r="AZ44">
        <f t="shared" si="7"/>
        <v>-4</v>
      </c>
    </row>
    <row r="45" spans="2:52">
      <c r="B45" s="6"/>
      <c r="C45" s="10"/>
      <c r="D45" s="32">
        <v>240</v>
      </c>
      <c r="E45" s="10"/>
      <c r="F45" s="32"/>
      <c r="G45" s="10"/>
      <c r="H45" s="32"/>
      <c r="I45" s="10"/>
      <c r="J45" s="32"/>
      <c r="K45" s="258">
        <f>+(6+10-8)/3</f>
        <v>2.6666666666666665</v>
      </c>
      <c r="L45" s="266">
        <f>+(260+310+180)/3</f>
        <v>250</v>
      </c>
      <c r="M45" s="10"/>
      <c r="N45" s="32"/>
      <c r="O45" s="10"/>
      <c r="P45" s="32"/>
      <c r="Q45" s="10">
        <v>2</v>
      </c>
      <c r="R45" s="32">
        <v>240</v>
      </c>
      <c r="S45" s="10"/>
      <c r="T45" s="32"/>
      <c r="U45" s="10"/>
      <c r="V45" s="32"/>
      <c r="W45" s="10"/>
      <c r="X45" s="32"/>
      <c r="Y45" s="10"/>
      <c r="Z45" s="32"/>
      <c r="AA45" s="10">
        <v>-2</v>
      </c>
      <c r="AB45" s="32">
        <v>200</v>
      </c>
      <c r="AC45" s="10">
        <v>-8</v>
      </c>
      <c r="AD45" s="32">
        <v>180</v>
      </c>
      <c r="AE45" s="10"/>
      <c r="AF45" s="32"/>
      <c r="AG45" s="10"/>
      <c r="AH45" s="32"/>
      <c r="AI45" s="10"/>
      <c r="AJ45" s="32"/>
      <c r="AK45" s="10"/>
      <c r="AL45" s="32"/>
      <c r="AM45" s="10"/>
      <c r="AN45" s="32"/>
      <c r="AO45" s="10"/>
      <c r="AP45" s="244"/>
      <c r="AQ45" s="10"/>
      <c r="AR45" s="247"/>
      <c r="AS45" s="10"/>
      <c r="AT45" s="11"/>
      <c r="AU45" s="24">
        <v>44512</v>
      </c>
      <c r="AV45" s="41">
        <v>21</v>
      </c>
      <c r="AW45" s="41">
        <f t="shared" si="0"/>
        <v>0</v>
      </c>
      <c r="AX45">
        <f t="shared" si="5"/>
        <v>4.5</v>
      </c>
      <c r="AY45">
        <f t="shared" si="6"/>
        <v>0</v>
      </c>
      <c r="AZ45">
        <f t="shared" si="7"/>
        <v>5.333333333333333</v>
      </c>
    </row>
    <row r="46" spans="2:52">
      <c r="B46" s="6"/>
      <c r="C46" s="10">
        <v>-4</v>
      </c>
      <c r="D46" s="32">
        <v>265</v>
      </c>
      <c r="E46" s="10"/>
      <c r="F46" s="32"/>
      <c r="G46" s="10"/>
      <c r="H46" s="32"/>
      <c r="I46" s="10"/>
      <c r="J46" s="32"/>
      <c r="K46" s="10"/>
      <c r="L46" s="32"/>
      <c r="M46" s="10"/>
      <c r="N46" s="32"/>
      <c r="O46" s="10"/>
      <c r="P46" s="32"/>
      <c r="Q46" s="10">
        <v>10</v>
      </c>
      <c r="R46" s="32">
        <v>470</v>
      </c>
      <c r="S46" s="10"/>
      <c r="T46" s="32"/>
      <c r="U46" s="10"/>
      <c r="V46" s="32"/>
      <c r="W46" s="10"/>
      <c r="X46" s="32"/>
      <c r="Y46" s="10"/>
      <c r="Z46" s="32"/>
      <c r="AA46" s="10">
        <v>-10</v>
      </c>
      <c r="AB46" s="32">
        <v>170</v>
      </c>
      <c r="AC46" s="10">
        <v>4</v>
      </c>
      <c r="AD46" s="32">
        <v>270</v>
      </c>
      <c r="AE46" s="10"/>
      <c r="AF46" s="32"/>
      <c r="AG46" s="10"/>
      <c r="AH46" s="32"/>
      <c r="AI46" s="10"/>
      <c r="AJ46" s="32"/>
      <c r="AK46" s="10"/>
      <c r="AL46" s="32"/>
      <c r="AM46" s="10"/>
      <c r="AN46" s="32"/>
      <c r="AO46" s="10"/>
      <c r="AP46" s="244"/>
      <c r="AQ46" s="10"/>
      <c r="AR46" s="247"/>
      <c r="AS46" s="10"/>
      <c r="AT46" s="11"/>
      <c r="AU46" s="24">
        <v>44513</v>
      </c>
      <c r="AV46" s="41">
        <v>22</v>
      </c>
      <c r="AW46" s="41">
        <f t="shared" si="0"/>
        <v>0</v>
      </c>
      <c r="AX46">
        <f t="shared" si="5"/>
        <v>4</v>
      </c>
    </row>
    <row r="47" spans="2:52">
      <c r="B47" s="6"/>
      <c r="C47" s="10">
        <v>6</v>
      </c>
      <c r="D47" s="32">
        <v>265</v>
      </c>
      <c r="E47" s="10"/>
      <c r="F47" s="32"/>
      <c r="G47" s="10"/>
      <c r="H47" s="32"/>
      <c r="I47" s="10"/>
      <c r="J47" s="32"/>
      <c r="K47" s="256">
        <f>+(10-2)/2</f>
        <v>4</v>
      </c>
      <c r="L47" s="257">
        <f>+(315+245)/2</f>
        <v>280</v>
      </c>
      <c r="M47" s="10"/>
      <c r="N47" s="32"/>
      <c r="O47" s="10"/>
      <c r="P47" s="32"/>
      <c r="Q47" s="10">
        <v>2</v>
      </c>
      <c r="R47" s="32">
        <v>250</v>
      </c>
      <c r="S47" s="10"/>
      <c r="T47" s="32"/>
      <c r="U47" s="10"/>
      <c r="V47" s="32"/>
      <c r="W47" s="10"/>
      <c r="X47" s="32"/>
      <c r="Y47" s="10"/>
      <c r="Z47" s="32"/>
      <c r="AA47" s="10"/>
      <c r="AB47" s="32"/>
      <c r="AC47" s="10">
        <v>-10</v>
      </c>
      <c r="AD47" s="32">
        <v>100</v>
      </c>
      <c r="AE47" s="10">
        <v>-6</v>
      </c>
      <c r="AF47" s="32">
        <v>185</v>
      </c>
      <c r="AG47" s="10"/>
      <c r="AH47" s="32"/>
      <c r="AI47" s="10"/>
      <c r="AJ47" s="32"/>
      <c r="AK47" s="10"/>
      <c r="AL47" s="32"/>
      <c r="AM47" s="10"/>
      <c r="AN47" s="32"/>
      <c r="AO47" s="10"/>
      <c r="AP47" s="244"/>
      <c r="AQ47" s="10"/>
      <c r="AR47" s="247"/>
      <c r="AS47" s="10"/>
      <c r="AT47" s="11"/>
      <c r="AU47" s="24">
        <v>44513</v>
      </c>
      <c r="AV47" s="41">
        <v>22</v>
      </c>
      <c r="AW47" s="41">
        <f t="shared" si="0"/>
        <v>0</v>
      </c>
      <c r="AX47">
        <f t="shared" si="5"/>
        <v>5</v>
      </c>
      <c r="AY47">
        <f>+AW47/AX47</f>
        <v>0</v>
      </c>
      <c r="AZ47">
        <f>+K47</f>
        <v>4</v>
      </c>
    </row>
    <row r="48" spans="2:52">
      <c r="B48" s="6"/>
      <c r="C48" s="10">
        <v>4</v>
      </c>
      <c r="D48" s="32">
        <v>210</v>
      </c>
      <c r="E48" s="10">
        <v>-10</v>
      </c>
      <c r="F48" s="32">
        <v>130</v>
      </c>
      <c r="G48" s="10"/>
      <c r="H48" s="32"/>
      <c r="I48" s="10"/>
      <c r="J48" s="32"/>
      <c r="K48" s="10">
        <v>-4</v>
      </c>
      <c r="L48" s="32">
        <v>170</v>
      </c>
      <c r="M48" s="10"/>
      <c r="N48" s="32"/>
      <c r="O48" s="10"/>
      <c r="P48" s="32"/>
      <c r="Q48" s="10"/>
      <c r="R48" s="32"/>
      <c r="S48" s="10"/>
      <c r="T48" s="32"/>
      <c r="U48" s="10">
        <v>10</v>
      </c>
      <c r="V48" s="32">
        <v>310</v>
      </c>
      <c r="W48" s="10"/>
      <c r="X48" s="32"/>
      <c r="Y48" s="10"/>
      <c r="Z48" s="32"/>
      <c r="AA48" s="10"/>
      <c r="AB48" s="32"/>
      <c r="AC48" s="10"/>
      <c r="AD48" s="32"/>
      <c r="AE48" s="10"/>
      <c r="AF48" s="32"/>
      <c r="AG48" s="10"/>
      <c r="AH48" s="32"/>
      <c r="AI48" s="10"/>
      <c r="AJ48" s="32"/>
      <c r="AK48" s="10"/>
      <c r="AL48" s="32"/>
      <c r="AM48" s="10"/>
      <c r="AN48" s="32"/>
      <c r="AO48" s="10"/>
      <c r="AP48" s="244"/>
      <c r="AQ48" s="10"/>
      <c r="AR48" s="247"/>
      <c r="AS48" s="10"/>
      <c r="AT48" s="11"/>
      <c r="AU48" s="24">
        <v>44514</v>
      </c>
      <c r="AV48" s="41">
        <v>23</v>
      </c>
      <c r="AW48" s="41">
        <f t="shared" si="0"/>
        <v>0</v>
      </c>
      <c r="AX48">
        <f t="shared" si="5"/>
        <v>4</v>
      </c>
      <c r="AZ48" s="39"/>
    </row>
    <row r="49" spans="2:52">
      <c r="B49" s="6"/>
      <c r="C49" s="10">
        <v>-6</v>
      </c>
      <c r="D49" s="32">
        <v>110</v>
      </c>
      <c r="E49" s="10"/>
      <c r="F49" s="32"/>
      <c r="G49" s="10"/>
      <c r="H49" s="32"/>
      <c r="I49" s="10"/>
      <c r="J49" s="32"/>
      <c r="K49" s="256">
        <f>+(10-10)/2</f>
        <v>0</v>
      </c>
      <c r="L49" s="257">
        <f>+(260+80)/2</f>
        <v>170</v>
      </c>
      <c r="M49" s="10">
        <v>2</v>
      </c>
      <c r="N49" s="32">
        <v>220</v>
      </c>
      <c r="O49" s="10"/>
      <c r="P49" s="32"/>
      <c r="Q49" s="10"/>
      <c r="R49" s="32"/>
      <c r="S49" s="10"/>
      <c r="T49" s="32"/>
      <c r="U49" s="10">
        <v>-2</v>
      </c>
      <c r="V49" s="32">
        <v>140</v>
      </c>
      <c r="W49" s="10"/>
      <c r="X49" s="32"/>
      <c r="Y49" s="10"/>
      <c r="Z49" s="32"/>
      <c r="AA49" s="10">
        <v>6</v>
      </c>
      <c r="AB49" s="32">
        <v>230</v>
      </c>
      <c r="AC49" s="10"/>
      <c r="AD49" s="32"/>
      <c r="AE49" s="10"/>
      <c r="AF49" s="32"/>
      <c r="AG49" s="10"/>
      <c r="AH49" s="32"/>
      <c r="AI49" s="10"/>
      <c r="AJ49" s="32"/>
      <c r="AK49" s="10"/>
      <c r="AL49" s="32"/>
      <c r="AM49" s="10"/>
      <c r="AN49" s="32"/>
      <c r="AO49" s="10"/>
      <c r="AP49" s="244"/>
      <c r="AQ49" s="10"/>
      <c r="AR49" s="247"/>
      <c r="AS49" s="10"/>
      <c r="AT49" s="11"/>
      <c r="AU49" s="24">
        <v>44515</v>
      </c>
      <c r="AV49" s="41">
        <v>24</v>
      </c>
      <c r="AW49" s="41">
        <f t="shared" si="0"/>
        <v>0</v>
      </c>
      <c r="AX49">
        <f t="shared" si="5"/>
        <v>5</v>
      </c>
      <c r="AY49">
        <f>+AW49/AX49</f>
        <v>0</v>
      </c>
      <c r="AZ49">
        <f>+K49</f>
        <v>0</v>
      </c>
    </row>
    <row r="50" spans="2:52">
      <c r="B50" s="6"/>
      <c r="C50" s="10">
        <v>-4</v>
      </c>
      <c r="D50" s="32">
        <v>125</v>
      </c>
      <c r="E50" s="10"/>
      <c r="F50" s="32"/>
      <c r="G50" s="10"/>
      <c r="H50" s="32"/>
      <c r="I50" s="10"/>
      <c r="J50" s="32"/>
      <c r="K50" s="10">
        <v>4</v>
      </c>
      <c r="L50" s="32">
        <v>250</v>
      </c>
      <c r="M50" s="10"/>
      <c r="N50" s="32"/>
      <c r="O50" s="10"/>
      <c r="P50" s="32"/>
      <c r="Q50" s="10">
        <v>10</v>
      </c>
      <c r="R50" s="32">
        <v>370</v>
      </c>
      <c r="S50" s="10"/>
      <c r="T50" s="32"/>
      <c r="U50" s="10"/>
      <c r="V50" s="32"/>
      <c r="W50" s="10"/>
      <c r="X50" s="32"/>
      <c r="Y50" s="10"/>
      <c r="Z50" s="32"/>
      <c r="AA50" s="10"/>
      <c r="AB50" s="32"/>
      <c r="AC50" s="10">
        <v>-10</v>
      </c>
      <c r="AD50" s="32">
        <v>90</v>
      </c>
      <c r="AE50" s="10"/>
      <c r="AF50" s="32"/>
      <c r="AG50" s="10"/>
      <c r="AH50" s="32"/>
      <c r="AI50" s="10"/>
      <c r="AJ50" s="32"/>
      <c r="AK50" s="10"/>
      <c r="AL50" s="32"/>
      <c r="AM50" s="10"/>
      <c r="AN50" s="32"/>
      <c r="AO50" s="10"/>
      <c r="AP50" s="244"/>
      <c r="AQ50" s="10"/>
      <c r="AR50" s="247"/>
      <c r="AS50" s="10"/>
      <c r="AT50" s="11"/>
      <c r="AU50" s="24">
        <v>44515</v>
      </c>
      <c r="AV50" s="41">
        <v>24</v>
      </c>
      <c r="AW50" s="41">
        <f t="shared" si="0"/>
        <v>0</v>
      </c>
      <c r="AX50">
        <f t="shared" si="5"/>
        <v>4</v>
      </c>
    </row>
    <row r="51" spans="2:52">
      <c r="B51" s="6"/>
      <c r="C51" s="10"/>
      <c r="D51" s="32"/>
      <c r="E51" s="10"/>
      <c r="F51" s="32"/>
      <c r="G51" s="10"/>
      <c r="H51" s="32"/>
      <c r="I51" s="10"/>
      <c r="J51" s="32"/>
      <c r="K51" s="256">
        <f>+(2.5-5)/2</f>
        <v>-1.25</v>
      </c>
      <c r="L51" s="257">
        <f>+(305+320)/2</f>
        <v>312.5</v>
      </c>
      <c r="M51" s="10"/>
      <c r="N51" s="32"/>
      <c r="O51" s="10"/>
      <c r="P51" s="32"/>
      <c r="Q51" s="10"/>
      <c r="R51" s="32"/>
      <c r="S51" s="10"/>
      <c r="T51" s="32"/>
      <c r="U51" s="10">
        <v>10</v>
      </c>
      <c r="V51" s="32">
        <v>330</v>
      </c>
      <c r="W51" s="10"/>
      <c r="X51" s="32"/>
      <c r="Y51" s="10"/>
      <c r="Z51" s="32"/>
      <c r="AA51" s="10"/>
      <c r="AB51" s="32"/>
      <c r="AC51" s="10"/>
      <c r="AD51" s="32"/>
      <c r="AE51" s="10">
        <v>2.5</v>
      </c>
      <c r="AF51" s="32">
        <v>320</v>
      </c>
      <c r="AG51" s="10"/>
      <c r="AH51" s="32"/>
      <c r="AI51" s="10"/>
      <c r="AJ51" s="32"/>
      <c r="AK51" s="10"/>
      <c r="AL51" s="32"/>
      <c r="AM51" s="10"/>
      <c r="AN51" s="32"/>
      <c r="AO51" s="10"/>
      <c r="AP51" s="244"/>
      <c r="AQ51" s="10">
        <v>-10</v>
      </c>
      <c r="AR51" s="247">
        <v>255</v>
      </c>
      <c r="AS51" s="10"/>
      <c r="AT51" s="11"/>
      <c r="AU51" s="24">
        <v>44516</v>
      </c>
      <c r="AV51" s="41">
        <v>25</v>
      </c>
      <c r="AW51" s="41">
        <f t="shared" si="0"/>
        <v>0</v>
      </c>
      <c r="AX51">
        <f t="shared" si="5"/>
        <v>4</v>
      </c>
      <c r="AY51">
        <f>+AW51/AX51</f>
        <v>0</v>
      </c>
      <c r="AZ51">
        <f>+K51</f>
        <v>-1.25</v>
      </c>
    </row>
    <row r="52" spans="2:52">
      <c r="B52" s="6"/>
      <c r="C52" s="10">
        <v>-6</v>
      </c>
      <c r="D52" s="32">
        <v>200</v>
      </c>
      <c r="E52" s="10"/>
      <c r="F52" s="32"/>
      <c r="G52" s="10"/>
      <c r="H52" s="32"/>
      <c r="I52" s="10"/>
      <c r="J52" s="32"/>
      <c r="K52" s="258">
        <f>+(6+2-6)/3</f>
        <v>0.66666666666666663</v>
      </c>
      <c r="L52" s="267">
        <f>+(220+200+210)/3</f>
        <v>210</v>
      </c>
      <c r="M52" s="10">
        <v>-6</v>
      </c>
      <c r="N52" s="32">
        <v>200</v>
      </c>
      <c r="O52" s="10"/>
      <c r="P52" s="32"/>
      <c r="Q52" s="10"/>
      <c r="R52" s="32"/>
      <c r="S52" s="10"/>
      <c r="T52" s="32"/>
      <c r="U52" s="10">
        <v>10</v>
      </c>
      <c r="V52" s="32">
        <v>250</v>
      </c>
      <c r="W52" s="10"/>
      <c r="X52" s="32"/>
      <c r="Y52" s="10"/>
      <c r="Z52" s="32"/>
      <c r="AA52" s="10"/>
      <c r="AB52" s="32"/>
      <c r="AC52" s="10"/>
      <c r="AD52" s="32"/>
      <c r="AE52" s="10"/>
      <c r="AF52" s="32"/>
      <c r="AG52" s="10"/>
      <c r="AH52" s="32"/>
      <c r="AI52" s="10"/>
      <c r="AJ52" s="32"/>
      <c r="AK52" s="10"/>
      <c r="AL52" s="32"/>
      <c r="AM52" s="10"/>
      <c r="AN52" s="32"/>
      <c r="AO52" s="10"/>
      <c r="AP52" s="244"/>
      <c r="AQ52" s="10"/>
      <c r="AR52" s="247"/>
      <c r="AS52" s="10"/>
      <c r="AT52" s="11"/>
      <c r="AU52" s="24">
        <v>44516</v>
      </c>
      <c r="AV52" s="41">
        <v>25</v>
      </c>
      <c r="AW52" s="41">
        <f t="shared" si="0"/>
        <v>-2.2204460492503131E-16</v>
      </c>
      <c r="AX52">
        <f t="shared" si="5"/>
        <v>4</v>
      </c>
      <c r="AY52">
        <f>+AW52/AX52</f>
        <v>-5.5511151231257827E-17</v>
      </c>
      <c r="AZ52">
        <f>+K52*2</f>
        <v>1.3333333333333333</v>
      </c>
    </row>
    <row r="53" spans="2:52">
      <c r="B53" s="6"/>
      <c r="C53" s="10">
        <v>0</v>
      </c>
      <c r="D53" s="32">
        <v>200</v>
      </c>
      <c r="E53" s="10">
        <v>10</v>
      </c>
      <c r="F53" s="32">
        <v>285</v>
      </c>
      <c r="G53" s="10"/>
      <c r="H53" s="32"/>
      <c r="I53" s="10"/>
      <c r="J53" s="32"/>
      <c r="K53" s="256">
        <f>+(-5-10)/2</f>
        <v>-7.5</v>
      </c>
      <c r="L53" s="257">
        <f>+(260+80)/2</f>
        <v>170</v>
      </c>
      <c r="M53" s="10"/>
      <c r="N53" s="32"/>
      <c r="O53" s="10"/>
      <c r="P53" s="32"/>
      <c r="Q53" s="10"/>
      <c r="R53" s="32"/>
      <c r="S53" s="10"/>
      <c r="T53" s="32"/>
      <c r="U53" s="10">
        <v>5</v>
      </c>
      <c r="V53" s="32">
        <v>260</v>
      </c>
      <c r="W53" s="10"/>
      <c r="X53" s="32"/>
      <c r="Y53" s="10"/>
      <c r="Z53" s="32"/>
      <c r="AA53" s="10"/>
      <c r="AB53" s="32"/>
      <c r="AC53" s="10"/>
      <c r="AD53" s="32"/>
      <c r="AE53" s="10"/>
      <c r="AF53" s="32"/>
      <c r="AG53" s="10"/>
      <c r="AH53" s="32"/>
      <c r="AI53" s="10"/>
      <c r="AJ53" s="32"/>
      <c r="AK53" s="10"/>
      <c r="AL53" s="32"/>
      <c r="AM53" s="10"/>
      <c r="AN53" s="32"/>
      <c r="AO53" s="10"/>
      <c r="AP53" s="244"/>
      <c r="AQ53" s="10"/>
      <c r="AR53" s="247"/>
      <c r="AS53" s="10"/>
      <c r="AT53" s="11"/>
      <c r="AU53" s="24">
        <v>44516</v>
      </c>
      <c r="AV53" s="41">
        <v>25</v>
      </c>
      <c r="AW53" s="41">
        <f t="shared" si="0"/>
        <v>0</v>
      </c>
      <c r="AX53">
        <f t="shared" si="5"/>
        <v>4</v>
      </c>
      <c r="AY53">
        <f>+AW53/AX53</f>
        <v>0</v>
      </c>
      <c r="AZ53">
        <f>+K53</f>
        <v>-7.5</v>
      </c>
    </row>
    <row r="54" spans="2:52">
      <c r="B54" s="6"/>
      <c r="C54" s="10">
        <v>-10</v>
      </c>
      <c r="D54" s="32">
        <v>160</v>
      </c>
      <c r="E54" s="10"/>
      <c r="F54" s="32"/>
      <c r="G54" s="10"/>
      <c r="H54" s="32"/>
      <c r="I54" s="10"/>
      <c r="J54" s="32"/>
      <c r="K54" s="258">
        <v>3.3333333330000001</v>
      </c>
      <c r="L54" s="267">
        <v>236.66666670000001</v>
      </c>
      <c r="M54" s="10"/>
      <c r="N54" s="32"/>
      <c r="O54" s="10"/>
      <c r="P54" s="32"/>
      <c r="Q54" s="10"/>
      <c r="R54" s="32"/>
      <c r="S54" s="10"/>
      <c r="T54" s="32"/>
      <c r="U54" s="10">
        <v>0</v>
      </c>
      <c r="V54" s="32">
        <v>220</v>
      </c>
      <c r="W54" s="10"/>
      <c r="X54" s="32"/>
      <c r="Y54" s="10"/>
      <c r="Z54" s="32"/>
      <c r="AA54" s="10"/>
      <c r="AB54" s="32"/>
      <c r="AC54" s="10"/>
      <c r="AD54" s="32"/>
      <c r="AE54" s="10"/>
      <c r="AF54" s="32"/>
      <c r="AG54" s="10"/>
      <c r="AH54" s="32"/>
      <c r="AI54" s="10"/>
      <c r="AJ54" s="32"/>
      <c r="AK54" s="10"/>
      <c r="AL54" s="32"/>
      <c r="AM54" s="10"/>
      <c r="AN54" s="32"/>
      <c r="AO54" s="10"/>
      <c r="AP54" s="244"/>
      <c r="AQ54" s="10">
        <v>0</v>
      </c>
      <c r="AR54" s="247">
        <v>220</v>
      </c>
      <c r="AS54" s="10"/>
      <c r="AT54" s="11"/>
      <c r="AU54" s="24">
        <v>44518</v>
      </c>
      <c r="AV54" s="41">
        <v>26</v>
      </c>
      <c r="AW54" s="41">
        <v>0</v>
      </c>
      <c r="AX54">
        <v>4</v>
      </c>
      <c r="AY54" s="268">
        <v>2.2204499999999999E-16</v>
      </c>
      <c r="AZ54">
        <v>6.6666666670000003</v>
      </c>
    </row>
    <row r="55" spans="2:52">
      <c r="B55" s="6"/>
      <c r="C55" s="10"/>
      <c r="D55" s="32"/>
      <c r="E55" s="10"/>
      <c r="F55" s="32"/>
      <c r="G55" s="10"/>
      <c r="H55" s="32"/>
      <c r="I55" s="10"/>
      <c r="J55" s="32"/>
      <c r="K55" s="258">
        <v>-3.3333333330000001</v>
      </c>
      <c r="L55" s="267">
        <v>143.33333329999999</v>
      </c>
      <c r="M55" s="10"/>
      <c r="N55" s="32"/>
      <c r="O55" s="10"/>
      <c r="P55" s="32"/>
      <c r="Q55" s="10">
        <v>-2</v>
      </c>
      <c r="R55" s="32">
        <v>230</v>
      </c>
      <c r="S55" s="10"/>
      <c r="T55" s="32"/>
      <c r="U55" s="10"/>
      <c r="V55" s="32"/>
      <c r="W55" s="10"/>
      <c r="X55" s="32"/>
      <c r="Y55" s="10">
        <v>6</v>
      </c>
      <c r="Z55" s="32">
        <v>250</v>
      </c>
      <c r="AA55" s="10"/>
      <c r="AB55" s="32"/>
      <c r="AC55" s="10"/>
      <c r="AD55" s="32"/>
      <c r="AE55" s="10"/>
      <c r="AF55" s="32"/>
      <c r="AG55" s="10"/>
      <c r="AH55" s="32"/>
      <c r="AI55" s="10">
        <v>6</v>
      </c>
      <c r="AJ55" s="32">
        <v>250</v>
      </c>
      <c r="AK55" s="10"/>
      <c r="AL55" s="32"/>
      <c r="AM55" s="10"/>
      <c r="AN55" s="32"/>
      <c r="AO55" s="10"/>
      <c r="AP55" s="244"/>
      <c r="AQ55" s="10"/>
      <c r="AR55" s="247"/>
      <c r="AS55" s="10"/>
      <c r="AT55" s="11"/>
      <c r="AU55" s="24">
        <v>44519</v>
      </c>
      <c r="AV55" s="41">
        <v>27</v>
      </c>
      <c r="AW55" s="41">
        <v>0</v>
      </c>
      <c r="AX55">
        <v>4</v>
      </c>
      <c r="AY55" s="268">
        <v>-2.2204499999999999E-16</v>
      </c>
      <c r="AZ55">
        <v>-6.6666666670000003</v>
      </c>
    </row>
    <row r="56" spans="2:52">
      <c r="B56" s="6"/>
      <c r="C56" s="271">
        <v>-4</v>
      </c>
      <c r="D56" s="272">
        <v>230</v>
      </c>
      <c r="E56" s="269">
        <v>-5</v>
      </c>
      <c r="F56" s="270">
        <v>150</v>
      </c>
      <c r="G56" s="271">
        <v>4</v>
      </c>
      <c r="H56" s="272">
        <v>350</v>
      </c>
      <c r="I56" s="10"/>
      <c r="J56" s="32"/>
      <c r="K56" s="10"/>
      <c r="L56" s="32"/>
      <c r="M56" s="269">
        <v>0</v>
      </c>
      <c r="N56" s="270">
        <v>170</v>
      </c>
      <c r="O56" s="271">
        <v>10</v>
      </c>
      <c r="P56" s="272">
        <v>570</v>
      </c>
      <c r="Q56" s="10"/>
      <c r="R56" s="32"/>
      <c r="S56" s="269">
        <v>-10</v>
      </c>
      <c r="T56" s="270">
        <v>0</v>
      </c>
      <c r="U56" s="269">
        <v>5</v>
      </c>
      <c r="V56" s="270">
        <v>310</v>
      </c>
      <c r="W56" s="10"/>
      <c r="X56" s="32"/>
      <c r="Y56" s="10"/>
      <c r="Z56" s="32"/>
      <c r="AA56" s="10"/>
      <c r="AB56" s="32"/>
      <c r="AC56" s="10"/>
      <c r="AD56" s="32"/>
      <c r="AE56" s="10"/>
      <c r="AF56" s="32"/>
      <c r="AG56" s="10"/>
      <c r="AH56" s="32"/>
      <c r="AI56" s="10"/>
      <c r="AJ56" s="32"/>
      <c r="AK56" s="269">
        <v>10</v>
      </c>
      <c r="AL56" s="270">
        <v>320</v>
      </c>
      <c r="AM56" s="10"/>
      <c r="AN56" s="32"/>
      <c r="AO56" s="271">
        <v>-10</v>
      </c>
      <c r="AP56" s="272">
        <v>160</v>
      </c>
      <c r="AQ56" s="10"/>
      <c r="AR56" s="247"/>
      <c r="AS56" s="10"/>
      <c r="AT56" s="11"/>
      <c r="AU56" s="24">
        <v>44520</v>
      </c>
      <c r="AV56" s="41">
        <v>28</v>
      </c>
      <c r="AW56" s="41">
        <f t="shared" si="0"/>
        <v>0</v>
      </c>
      <c r="AX56">
        <f t="shared" ref="AX56:AX66" si="8">COUNT(C56:AT56)/2</f>
        <v>9</v>
      </c>
    </row>
    <row r="57" spans="2:52">
      <c r="B57" s="6"/>
      <c r="C57" s="10">
        <v>-2</v>
      </c>
      <c r="D57" s="32">
        <v>150</v>
      </c>
      <c r="E57" s="10"/>
      <c r="F57" s="32"/>
      <c r="G57" s="10"/>
      <c r="H57" s="32"/>
      <c r="I57" s="10"/>
      <c r="J57" s="32"/>
      <c r="K57" s="258">
        <f>+(6+2-6)/3</f>
        <v>0.66666666666666663</v>
      </c>
      <c r="L57" s="267">
        <f>+(190+130+200)/3</f>
        <v>173.33333333333334</v>
      </c>
      <c r="M57" s="10"/>
      <c r="N57" s="32"/>
      <c r="O57" s="10"/>
      <c r="P57" s="32"/>
      <c r="Q57" s="10">
        <v>10</v>
      </c>
      <c r="R57" s="32">
        <v>230</v>
      </c>
      <c r="S57" s="10"/>
      <c r="T57" s="32"/>
      <c r="U57" s="10"/>
      <c r="V57" s="32"/>
      <c r="W57" s="10"/>
      <c r="X57" s="32"/>
      <c r="Y57" s="10"/>
      <c r="Z57" s="32"/>
      <c r="AA57" s="10"/>
      <c r="AB57" s="32"/>
      <c r="AC57" s="10"/>
      <c r="AD57" s="32"/>
      <c r="AE57" s="10">
        <v>-10</v>
      </c>
      <c r="AF57" s="32">
        <v>120</v>
      </c>
      <c r="AG57" s="10"/>
      <c r="AH57" s="32"/>
      <c r="AI57" s="10"/>
      <c r="AJ57" s="32"/>
      <c r="AK57" s="10"/>
      <c r="AL57" s="32"/>
      <c r="AM57" s="10"/>
      <c r="AN57" s="32"/>
      <c r="AO57" s="10"/>
      <c r="AP57" s="244"/>
      <c r="AQ57" s="10"/>
      <c r="AR57" s="247"/>
      <c r="AS57" s="10"/>
      <c r="AT57" s="11"/>
      <c r="AU57" s="28">
        <v>44520</v>
      </c>
      <c r="AV57" s="41">
        <v>29</v>
      </c>
      <c r="AW57" s="41">
        <f t="shared" si="0"/>
        <v>-2.2204460492503131E-16</v>
      </c>
      <c r="AX57">
        <f t="shared" si="8"/>
        <v>4</v>
      </c>
      <c r="AY57">
        <f t="shared" ref="AY57:AY64" si="9">+AW57/AX57</f>
        <v>-5.5511151231257827E-17</v>
      </c>
      <c r="AZ57">
        <f>+K57*2</f>
        <v>1.3333333333333333</v>
      </c>
    </row>
    <row r="58" spans="2:52">
      <c r="B58" s="6"/>
      <c r="C58" s="10"/>
      <c r="D58" s="32"/>
      <c r="E58" s="10"/>
      <c r="F58" s="32"/>
      <c r="G58" s="10"/>
      <c r="H58" s="32"/>
      <c r="I58" s="10"/>
      <c r="J58" s="32"/>
      <c r="K58" s="258">
        <f>+(10-2-6)/3</f>
        <v>0.66666666666666663</v>
      </c>
      <c r="L58" s="267">
        <f>+(160+130+270)/3</f>
        <v>186.66666666666666</v>
      </c>
      <c r="M58" s="10"/>
      <c r="N58" s="32"/>
      <c r="O58" s="10"/>
      <c r="P58" s="32"/>
      <c r="Q58" s="10">
        <v>6</v>
      </c>
      <c r="R58" s="32">
        <v>260</v>
      </c>
      <c r="S58" s="10"/>
      <c r="T58" s="32"/>
      <c r="U58" s="10"/>
      <c r="V58" s="32"/>
      <c r="W58" s="10"/>
      <c r="X58" s="32"/>
      <c r="Y58" s="10"/>
      <c r="Z58" s="32"/>
      <c r="AA58" s="10"/>
      <c r="AB58" s="32"/>
      <c r="AC58" s="10">
        <v>-10</v>
      </c>
      <c r="AD58" s="32">
        <v>40</v>
      </c>
      <c r="AE58" s="10">
        <v>2</v>
      </c>
      <c r="AF58" s="32">
        <v>250</v>
      </c>
      <c r="AG58" s="10"/>
      <c r="AH58" s="32"/>
      <c r="AI58" s="10"/>
      <c r="AJ58" s="32"/>
      <c r="AK58" s="10"/>
      <c r="AL58" s="32"/>
      <c r="AM58" s="10"/>
      <c r="AN58" s="32"/>
      <c r="AO58" s="10"/>
      <c r="AP58" s="244"/>
      <c r="AQ58" s="10"/>
      <c r="AR58" s="247"/>
      <c r="AS58" s="10"/>
      <c r="AT58" s="11"/>
      <c r="AU58" s="24">
        <v>44521</v>
      </c>
      <c r="AV58" s="41">
        <v>30</v>
      </c>
      <c r="AW58" s="41">
        <f t="shared" si="0"/>
        <v>0</v>
      </c>
      <c r="AX58">
        <f t="shared" si="8"/>
        <v>4</v>
      </c>
      <c r="AY58">
        <f t="shared" si="9"/>
        <v>0</v>
      </c>
      <c r="AZ58">
        <f>+K58*2</f>
        <v>1.3333333333333333</v>
      </c>
    </row>
    <row r="59" spans="2:52">
      <c r="B59" s="6"/>
      <c r="C59" s="10"/>
      <c r="D59" s="32"/>
      <c r="E59" s="10"/>
      <c r="F59" s="32"/>
      <c r="G59" s="10"/>
      <c r="H59" s="32"/>
      <c r="I59" s="10"/>
      <c r="J59" s="32"/>
      <c r="K59" s="258">
        <f>+(10+6+2)/3</f>
        <v>6</v>
      </c>
      <c r="L59" s="267">
        <f>+(260+240+280)/3</f>
        <v>260</v>
      </c>
      <c r="M59" s="10">
        <v>-10</v>
      </c>
      <c r="N59" s="32">
        <v>150</v>
      </c>
      <c r="O59" s="10">
        <v>-4</v>
      </c>
      <c r="P59" s="32">
        <v>200</v>
      </c>
      <c r="Q59" s="10"/>
      <c r="R59" s="32"/>
      <c r="S59" s="10"/>
      <c r="T59" s="32"/>
      <c r="U59" s="10"/>
      <c r="V59" s="32"/>
      <c r="W59" s="10"/>
      <c r="X59" s="32"/>
      <c r="Y59" s="10"/>
      <c r="Z59" s="32"/>
      <c r="AA59" s="10">
        <v>-4</v>
      </c>
      <c r="AB59" s="32">
        <v>200</v>
      </c>
      <c r="AC59" s="10"/>
      <c r="AD59" s="32"/>
      <c r="AE59" s="10"/>
      <c r="AF59" s="32"/>
      <c r="AG59" s="10"/>
      <c r="AH59" s="32"/>
      <c r="AI59" s="10"/>
      <c r="AJ59" s="32"/>
      <c r="AK59" s="10"/>
      <c r="AL59" s="32"/>
      <c r="AM59" s="10"/>
      <c r="AN59" s="32"/>
      <c r="AO59" s="10"/>
      <c r="AP59" s="244"/>
      <c r="AQ59" s="10"/>
      <c r="AR59" s="247"/>
      <c r="AS59" s="10"/>
      <c r="AT59" s="11"/>
      <c r="AU59" s="24">
        <v>44522</v>
      </c>
      <c r="AV59" s="41">
        <v>31</v>
      </c>
      <c r="AW59" s="41">
        <f t="shared" si="0"/>
        <v>0</v>
      </c>
      <c r="AX59">
        <f t="shared" si="8"/>
        <v>4</v>
      </c>
      <c r="AY59">
        <f t="shared" si="9"/>
        <v>0</v>
      </c>
      <c r="AZ59">
        <f>+K59*2</f>
        <v>12</v>
      </c>
    </row>
    <row r="60" spans="2:52">
      <c r="B60" s="6"/>
      <c r="C60" s="10">
        <v>-4</v>
      </c>
      <c r="D60" s="32">
        <v>240</v>
      </c>
      <c r="E60" s="10"/>
      <c r="F60" s="32"/>
      <c r="G60" s="10"/>
      <c r="H60" s="32"/>
      <c r="I60" s="10"/>
      <c r="J60" s="32"/>
      <c r="K60" s="258">
        <f>+(6+2-4)/3</f>
        <v>1.3333333333333333</v>
      </c>
      <c r="L60" s="267">
        <f>+(240+250+250)/3</f>
        <v>246.66666666666666</v>
      </c>
      <c r="M60" s="10">
        <v>-10</v>
      </c>
      <c r="N60" s="32">
        <v>110</v>
      </c>
      <c r="O60" s="10">
        <v>10</v>
      </c>
      <c r="P60" s="32">
        <v>290</v>
      </c>
      <c r="Q60" s="10"/>
      <c r="R60" s="32"/>
      <c r="S60" s="10"/>
      <c r="T60" s="32"/>
      <c r="U60" s="10"/>
      <c r="V60" s="32"/>
      <c r="W60" s="10"/>
      <c r="X60" s="32"/>
      <c r="Y60" s="10"/>
      <c r="Z60" s="32"/>
      <c r="AA60" s="10"/>
      <c r="AB60" s="32"/>
      <c r="AC60" s="10"/>
      <c r="AD60" s="32"/>
      <c r="AE60" s="10"/>
      <c r="AF60" s="32"/>
      <c r="AG60" s="10"/>
      <c r="AH60" s="32"/>
      <c r="AI60" s="10"/>
      <c r="AJ60" s="32"/>
      <c r="AK60" s="10"/>
      <c r="AL60" s="32"/>
      <c r="AM60" s="10"/>
      <c r="AN60" s="32"/>
      <c r="AO60" s="10"/>
      <c r="AP60" s="244"/>
      <c r="AQ60" s="10"/>
      <c r="AR60" s="247"/>
      <c r="AS60" s="10"/>
      <c r="AT60" s="11"/>
      <c r="AU60" s="24">
        <v>44522</v>
      </c>
      <c r="AV60" s="41">
        <v>31</v>
      </c>
      <c r="AW60" s="41">
        <f t="shared" si="0"/>
        <v>-4.4408920985006262E-16</v>
      </c>
      <c r="AX60">
        <f t="shared" si="8"/>
        <v>4</v>
      </c>
      <c r="AY60">
        <f t="shared" si="9"/>
        <v>-1.1102230246251565E-16</v>
      </c>
      <c r="AZ60">
        <f>+K60*2</f>
        <v>2.6666666666666665</v>
      </c>
    </row>
    <row r="61" spans="2:52">
      <c r="B61" s="6"/>
      <c r="C61" s="10">
        <v>8</v>
      </c>
      <c r="D61" s="32">
        <v>230</v>
      </c>
      <c r="E61" s="10"/>
      <c r="F61" s="32"/>
      <c r="G61" s="10"/>
      <c r="H61" s="32"/>
      <c r="I61" s="10"/>
      <c r="J61" s="32"/>
      <c r="K61" s="258">
        <f>+(8-2-6)/3</f>
        <v>0</v>
      </c>
      <c r="L61" s="267">
        <f>+(110+140+230)/3</f>
        <v>160</v>
      </c>
      <c r="M61" s="10">
        <v>-10</v>
      </c>
      <c r="N61" s="32">
        <v>60</v>
      </c>
      <c r="O61" s="10"/>
      <c r="P61" s="32"/>
      <c r="Q61" s="10"/>
      <c r="R61" s="32"/>
      <c r="S61" s="10"/>
      <c r="T61" s="32"/>
      <c r="U61" s="10"/>
      <c r="V61" s="32"/>
      <c r="W61" s="10"/>
      <c r="X61" s="32"/>
      <c r="Y61" s="10"/>
      <c r="Z61" s="32"/>
      <c r="AA61" s="10"/>
      <c r="AB61" s="32"/>
      <c r="AC61" s="10"/>
      <c r="AD61" s="32"/>
      <c r="AE61" s="10"/>
      <c r="AF61" s="32"/>
      <c r="AG61" s="10"/>
      <c r="AH61" s="32"/>
      <c r="AI61" s="10"/>
      <c r="AJ61" s="32"/>
      <c r="AK61" s="10"/>
      <c r="AL61" s="32"/>
      <c r="AM61" s="10"/>
      <c r="AN61" s="32"/>
      <c r="AO61" s="10"/>
      <c r="AP61" s="244"/>
      <c r="AQ61" s="10">
        <v>2</v>
      </c>
      <c r="AR61" s="244">
        <v>210</v>
      </c>
      <c r="AS61" s="10"/>
      <c r="AT61" s="11"/>
      <c r="AU61" s="24">
        <v>44522</v>
      </c>
      <c r="AV61" s="41">
        <v>31</v>
      </c>
      <c r="AW61" s="41">
        <f t="shared" si="0"/>
        <v>0</v>
      </c>
      <c r="AX61">
        <f t="shared" si="8"/>
        <v>4</v>
      </c>
      <c r="AY61">
        <f t="shared" si="9"/>
        <v>0</v>
      </c>
      <c r="AZ61">
        <f>+K61*2</f>
        <v>0</v>
      </c>
    </row>
    <row r="62" spans="2:52">
      <c r="B62" s="6"/>
      <c r="C62" s="10"/>
      <c r="D62" s="32"/>
      <c r="E62" s="10"/>
      <c r="F62" s="32"/>
      <c r="G62" s="10"/>
      <c r="H62" s="32"/>
      <c r="I62" s="10"/>
      <c r="J62" s="32"/>
      <c r="K62" s="256">
        <f>+(0+10)/2</f>
        <v>5</v>
      </c>
      <c r="L62" s="257">
        <f>+(260+315)/2</f>
        <v>287.5</v>
      </c>
      <c r="M62" s="10"/>
      <c r="N62" s="32"/>
      <c r="O62" s="10"/>
      <c r="P62" s="32"/>
      <c r="Q62" s="10"/>
      <c r="R62" s="32"/>
      <c r="S62" s="10"/>
      <c r="T62" s="32"/>
      <c r="U62" s="10"/>
      <c r="V62" s="32"/>
      <c r="W62" s="10"/>
      <c r="X62" s="32"/>
      <c r="Y62" s="10">
        <v>-5</v>
      </c>
      <c r="Z62" s="32">
        <v>230</v>
      </c>
      <c r="AA62" s="10"/>
      <c r="AB62" s="32"/>
      <c r="AC62" s="10"/>
      <c r="AD62" s="32"/>
      <c r="AE62" s="10"/>
      <c r="AF62" s="32"/>
      <c r="AG62" s="10"/>
      <c r="AH62" s="32"/>
      <c r="AI62" s="10">
        <v>5</v>
      </c>
      <c r="AJ62" s="32">
        <v>312</v>
      </c>
      <c r="AK62" s="10"/>
      <c r="AL62" s="32"/>
      <c r="AM62" s="10"/>
      <c r="AN62" s="32"/>
      <c r="AO62" s="10"/>
      <c r="AP62" s="244"/>
      <c r="AQ62" s="10">
        <v>-10</v>
      </c>
      <c r="AR62" s="244">
        <v>220</v>
      </c>
      <c r="AS62" s="10"/>
      <c r="AT62" s="11"/>
      <c r="AU62" s="24">
        <v>44522</v>
      </c>
      <c r="AV62" s="41">
        <v>32</v>
      </c>
      <c r="AW62" s="41">
        <f t="shared" si="0"/>
        <v>0</v>
      </c>
      <c r="AX62">
        <f t="shared" si="8"/>
        <v>4</v>
      </c>
      <c r="AY62">
        <f t="shared" si="9"/>
        <v>0</v>
      </c>
      <c r="AZ62">
        <f>+K62</f>
        <v>5</v>
      </c>
    </row>
    <row r="63" spans="2:52">
      <c r="B63" s="6"/>
      <c r="C63" s="10"/>
      <c r="D63" s="32"/>
      <c r="E63" s="10"/>
      <c r="F63" s="32"/>
      <c r="G63" s="10"/>
      <c r="H63" s="32"/>
      <c r="I63" s="10"/>
      <c r="J63" s="32"/>
      <c r="K63" s="256">
        <f>+(-6-2)/2</f>
        <v>-4</v>
      </c>
      <c r="L63" s="257">
        <f>+(170+165)/2</f>
        <v>167.5</v>
      </c>
      <c r="M63" s="10"/>
      <c r="N63" s="32"/>
      <c r="O63" s="10"/>
      <c r="P63" s="32"/>
      <c r="Q63" s="10">
        <v>10</v>
      </c>
      <c r="R63" s="32">
        <v>290</v>
      </c>
      <c r="S63" s="10"/>
      <c r="T63" s="32"/>
      <c r="U63" s="10"/>
      <c r="V63" s="32"/>
      <c r="W63" s="10"/>
      <c r="X63" s="32"/>
      <c r="Y63" s="10">
        <v>6</v>
      </c>
      <c r="Z63" s="32">
        <v>200</v>
      </c>
      <c r="AA63" s="10"/>
      <c r="AB63" s="32"/>
      <c r="AC63" s="10"/>
      <c r="AD63" s="32"/>
      <c r="AE63" s="10">
        <v>-10</v>
      </c>
      <c r="AF63" s="32">
        <v>120</v>
      </c>
      <c r="AG63" s="10"/>
      <c r="AH63" s="32"/>
      <c r="AI63" s="10">
        <v>2</v>
      </c>
      <c r="AJ63" s="32">
        <v>190</v>
      </c>
      <c r="AK63" s="10"/>
      <c r="AL63" s="32"/>
      <c r="AM63" s="10"/>
      <c r="AN63" s="32"/>
      <c r="AO63" s="10"/>
      <c r="AP63" s="244"/>
      <c r="AQ63" s="10"/>
      <c r="AR63" s="247"/>
      <c r="AS63" s="10"/>
      <c r="AT63" s="11"/>
      <c r="AU63" s="24">
        <v>44522</v>
      </c>
      <c r="AV63" s="41">
        <v>32</v>
      </c>
      <c r="AW63" s="41">
        <f t="shared" si="0"/>
        <v>0</v>
      </c>
      <c r="AX63">
        <f t="shared" si="8"/>
        <v>5</v>
      </c>
      <c r="AY63">
        <f t="shared" si="9"/>
        <v>0</v>
      </c>
      <c r="AZ63">
        <f>+K63</f>
        <v>-4</v>
      </c>
    </row>
    <row r="64" spans="2:52">
      <c r="B64" s="6"/>
      <c r="C64" s="10"/>
      <c r="D64" s="32"/>
      <c r="E64" s="10"/>
      <c r="F64" s="32"/>
      <c r="G64" s="10"/>
      <c r="H64" s="32"/>
      <c r="I64" s="10"/>
      <c r="J64" s="32"/>
      <c r="K64" s="258">
        <f>+(6-10-6)/3</f>
        <v>-3.3333333333333335</v>
      </c>
      <c r="L64" s="267">
        <f>+(115+235+90)/3</f>
        <v>146.66666666666666</v>
      </c>
      <c r="M64" s="10"/>
      <c r="N64" s="32"/>
      <c r="O64" s="10"/>
      <c r="P64" s="32"/>
      <c r="Q64" s="10">
        <v>2</v>
      </c>
      <c r="R64" s="32">
        <v>220</v>
      </c>
      <c r="S64" s="10"/>
      <c r="T64" s="32"/>
      <c r="U64" s="10"/>
      <c r="V64" s="32"/>
      <c r="W64" s="10"/>
      <c r="X64" s="32"/>
      <c r="Y64" s="10"/>
      <c r="Z64" s="32"/>
      <c r="AA64" s="10"/>
      <c r="AB64" s="32"/>
      <c r="AC64" s="10"/>
      <c r="AD64" s="32"/>
      <c r="AE64" s="10">
        <v>-2</v>
      </c>
      <c r="AF64" s="32">
        <v>195</v>
      </c>
      <c r="AG64" s="10"/>
      <c r="AH64" s="32"/>
      <c r="AI64" s="10">
        <v>10</v>
      </c>
      <c r="AJ64" s="32">
        <v>255</v>
      </c>
      <c r="AK64" s="10"/>
      <c r="AL64" s="32"/>
      <c r="AM64" s="10"/>
      <c r="AN64" s="32"/>
      <c r="AO64" s="10"/>
      <c r="AP64" s="244"/>
      <c r="AQ64" s="10"/>
      <c r="AR64" s="247"/>
      <c r="AS64" s="10"/>
      <c r="AT64" s="11"/>
      <c r="AU64" s="24">
        <v>44522</v>
      </c>
      <c r="AV64" s="41">
        <v>32</v>
      </c>
      <c r="AW64" s="41">
        <f t="shared" si="0"/>
        <v>-8.8817841970012523E-16</v>
      </c>
      <c r="AX64">
        <f t="shared" si="8"/>
        <v>4</v>
      </c>
      <c r="AY64">
        <f t="shared" si="9"/>
        <v>-2.2204460492503131E-16</v>
      </c>
      <c r="AZ64">
        <f>+K64*2</f>
        <v>-6.666666666666667</v>
      </c>
    </row>
    <row r="65" spans="2:52">
      <c r="B65" s="6"/>
      <c r="C65" s="10"/>
      <c r="D65" s="32"/>
      <c r="E65" s="10">
        <v>-4</v>
      </c>
      <c r="F65" s="32">
        <v>365</v>
      </c>
      <c r="G65" s="10"/>
      <c r="H65" s="32"/>
      <c r="I65" s="10"/>
      <c r="J65" s="32"/>
      <c r="K65" s="10">
        <v>10</v>
      </c>
      <c r="L65" s="32">
        <v>415</v>
      </c>
      <c r="M65" s="10"/>
      <c r="N65" s="32"/>
      <c r="O65" s="10"/>
      <c r="P65" s="32"/>
      <c r="Q65" s="10"/>
      <c r="R65" s="32"/>
      <c r="S65" s="10"/>
      <c r="T65" s="32"/>
      <c r="U65" s="10">
        <v>4</v>
      </c>
      <c r="V65" s="32">
        <v>410</v>
      </c>
      <c r="W65" s="10"/>
      <c r="X65" s="32"/>
      <c r="Y65" s="10"/>
      <c r="Z65" s="32"/>
      <c r="AA65" s="10"/>
      <c r="AB65" s="32"/>
      <c r="AC65" s="10"/>
      <c r="AD65" s="32"/>
      <c r="AE65" s="10"/>
      <c r="AF65" s="32"/>
      <c r="AG65" s="10"/>
      <c r="AH65" s="32"/>
      <c r="AI65" s="10"/>
      <c r="AJ65" s="32"/>
      <c r="AK65" s="10"/>
      <c r="AL65" s="32"/>
      <c r="AM65" s="10"/>
      <c r="AN65" s="32"/>
      <c r="AO65" s="10"/>
      <c r="AP65" s="244"/>
      <c r="AQ65" s="10">
        <v>-10</v>
      </c>
      <c r="AR65" s="247">
        <v>350</v>
      </c>
      <c r="AS65" s="10"/>
      <c r="AT65" s="11"/>
      <c r="AU65" s="24">
        <v>44524</v>
      </c>
      <c r="AV65" s="41">
        <v>33</v>
      </c>
      <c r="AW65" s="41">
        <f t="shared" si="0"/>
        <v>0</v>
      </c>
      <c r="AX65">
        <f t="shared" si="8"/>
        <v>4</v>
      </c>
    </row>
    <row r="66" spans="2:52">
      <c r="B66" s="6"/>
      <c r="C66" s="10">
        <v>-6</v>
      </c>
      <c r="D66" s="32">
        <v>150</v>
      </c>
      <c r="E66" s="10">
        <v>2</v>
      </c>
      <c r="F66" s="32">
        <v>190</v>
      </c>
      <c r="G66" s="10"/>
      <c r="H66" s="32"/>
      <c r="I66" s="10"/>
      <c r="J66" s="32"/>
      <c r="K66" s="258">
        <f>+(-2-10+10)/3</f>
        <v>-0.66666666666666663</v>
      </c>
      <c r="L66" s="259">
        <f>+(170+140+260)/3</f>
        <v>190</v>
      </c>
      <c r="M66" s="10"/>
      <c r="N66" s="32"/>
      <c r="O66" s="10"/>
      <c r="P66" s="32"/>
      <c r="Q66" s="10"/>
      <c r="R66" s="32"/>
      <c r="S66" s="10"/>
      <c r="T66" s="32"/>
      <c r="U66" s="10">
        <v>6</v>
      </c>
      <c r="V66" s="32">
        <v>240</v>
      </c>
      <c r="W66" s="10"/>
      <c r="X66" s="32"/>
      <c r="Y66" s="10"/>
      <c r="Z66" s="32"/>
      <c r="AA66" s="10"/>
      <c r="AB66" s="32"/>
      <c r="AC66" s="10"/>
      <c r="AD66" s="32"/>
      <c r="AE66" s="10"/>
      <c r="AF66" s="32"/>
      <c r="AG66" s="10"/>
      <c r="AH66" s="32"/>
      <c r="AI66" s="10"/>
      <c r="AJ66" s="32"/>
      <c r="AK66" s="10"/>
      <c r="AL66" s="32"/>
      <c r="AM66" s="10"/>
      <c r="AN66" s="32"/>
      <c r="AO66" s="10"/>
      <c r="AP66" s="244"/>
      <c r="AQ66" s="10"/>
      <c r="AR66" s="247"/>
      <c r="AS66" s="10"/>
      <c r="AT66" s="11"/>
      <c r="AU66" s="24">
        <v>44524</v>
      </c>
      <c r="AV66" s="41">
        <v>33</v>
      </c>
      <c r="AW66" s="41">
        <f t="shared" si="0"/>
        <v>2.2204460492503131E-16</v>
      </c>
      <c r="AX66">
        <f t="shared" si="8"/>
        <v>4</v>
      </c>
      <c r="AY66">
        <f>+AW66/AX66</f>
        <v>5.5511151231257827E-17</v>
      </c>
      <c r="AZ66">
        <f>+K66*2</f>
        <v>-1.3333333333333333</v>
      </c>
    </row>
    <row r="67" spans="2:52">
      <c r="B67" s="6"/>
      <c r="C67" s="10"/>
      <c r="D67" s="32"/>
      <c r="E67" s="10">
        <v>4</v>
      </c>
      <c r="F67" s="32">
        <v>240</v>
      </c>
      <c r="G67" s="10"/>
      <c r="H67" s="32"/>
      <c r="I67" s="10"/>
      <c r="J67" s="32"/>
      <c r="K67" s="258">
        <f>+(-6-2-10)/3</f>
        <v>-6</v>
      </c>
      <c r="L67" s="259">
        <f>+(165+210+85)/3</f>
        <v>153.33333333333334</v>
      </c>
      <c r="M67" s="10"/>
      <c r="N67" s="32"/>
      <c r="O67" s="10"/>
      <c r="P67" s="32"/>
      <c r="Q67" s="10"/>
      <c r="R67" s="32"/>
      <c r="S67" s="10"/>
      <c r="T67" s="32"/>
      <c r="U67" s="10">
        <v>4</v>
      </c>
      <c r="V67" s="32">
        <v>240</v>
      </c>
      <c r="W67" s="10"/>
      <c r="X67" s="32"/>
      <c r="Y67" s="10"/>
      <c r="Z67" s="32"/>
      <c r="AA67" s="10"/>
      <c r="AB67" s="32"/>
      <c r="AC67" s="10"/>
      <c r="AD67" s="32"/>
      <c r="AE67" s="10">
        <v>10</v>
      </c>
      <c r="AF67" s="32">
        <v>250</v>
      </c>
      <c r="AG67" s="10"/>
      <c r="AH67" s="32"/>
      <c r="AI67" s="10"/>
      <c r="AJ67" s="32"/>
      <c r="AK67" s="10"/>
      <c r="AL67" s="32"/>
      <c r="AM67" s="10"/>
      <c r="AN67" s="32"/>
      <c r="AO67" s="10"/>
      <c r="AP67" s="244"/>
      <c r="AQ67" s="10"/>
      <c r="AR67" s="247"/>
      <c r="AS67" s="10"/>
      <c r="AT67" s="11"/>
      <c r="AU67" s="24">
        <v>44524</v>
      </c>
      <c r="AV67" s="41">
        <v>33</v>
      </c>
      <c r="AW67" s="41">
        <f t="shared" si="0"/>
        <v>0</v>
      </c>
      <c r="AX67">
        <f>COUNT(C67:AT67)/2</f>
        <v>4</v>
      </c>
      <c r="AY67">
        <f>+AW67/AX67</f>
        <v>0</v>
      </c>
      <c r="AZ67">
        <f>+K67*2</f>
        <v>-12</v>
      </c>
    </row>
    <row r="68" spans="2:52">
      <c r="B68" s="6"/>
      <c r="C68" s="10">
        <v>-10</v>
      </c>
      <c r="D68" s="32">
        <v>80</v>
      </c>
      <c r="E68" s="10"/>
      <c r="F68" s="32"/>
      <c r="G68" s="10"/>
      <c r="H68" s="32"/>
      <c r="I68" s="10"/>
      <c r="J68" s="32"/>
      <c r="K68" s="258">
        <f>+(-2+6+10)/3</f>
        <v>4.666666666666667</v>
      </c>
      <c r="L68" s="259">
        <f>+(160+200+220)/3</f>
        <v>193.33333333333334</v>
      </c>
      <c r="M68" s="10">
        <v>-6</v>
      </c>
      <c r="N68" s="32">
        <v>130</v>
      </c>
      <c r="O68" s="10"/>
      <c r="P68" s="32"/>
      <c r="Q68" s="10"/>
      <c r="R68" s="32"/>
      <c r="S68" s="10"/>
      <c r="T68" s="32"/>
      <c r="U68" s="10">
        <v>2</v>
      </c>
      <c r="V68" s="32">
        <v>170</v>
      </c>
      <c r="W68" s="10"/>
      <c r="X68" s="32"/>
      <c r="Y68" s="10"/>
      <c r="Z68" s="32"/>
      <c r="AA68" s="10"/>
      <c r="AB68" s="32"/>
      <c r="AC68" s="10"/>
      <c r="AD68" s="32"/>
      <c r="AE68" s="10"/>
      <c r="AF68" s="32"/>
      <c r="AG68" s="10"/>
      <c r="AH68" s="32"/>
      <c r="AI68" s="10"/>
      <c r="AJ68" s="32"/>
      <c r="AK68" s="10"/>
      <c r="AL68" s="32"/>
      <c r="AM68" s="10"/>
      <c r="AN68" s="32"/>
      <c r="AO68" s="10"/>
      <c r="AP68" s="244"/>
      <c r="AQ68" s="10"/>
      <c r="AR68" s="247"/>
      <c r="AS68" s="10"/>
      <c r="AT68" s="11"/>
      <c r="AU68" s="24">
        <v>44525</v>
      </c>
      <c r="AV68" s="41">
        <v>34</v>
      </c>
      <c r="AW68" s="41">
        <f t="shared" ref="AW68:AW75" si="10">+AI68+AE68+Y68+W68+U68+S68+Q68+O68+M68+I68+G68+E68+C68+AG68+K68+AS68+AZ68+AA68+AC68+AK68+AM68+AO68+AQ68</f>
        <v>1.7763568394002505E-15</v>
      </c>
      <c r="AX68">
        <f>COUNT(C68:AT68)/2</f>
        <v>4</v>
      </c>
      <c r="AY68">
        <f>+AW68/AX68</f>
        <v>4.4408920985006262E-16</v>
      </c>
      <c r="AZ68">
        <f>+K68*2</f>
        <v>9.3333333333333339</v>
      </c>
    </row>
    <row r="69" spans="2:52">
      <c r="B69" s="6"/>
      <c r="C69" s="10">
        <v>-6</v>
      </c>
      <c r="D69" s="32">
        <v>170</v>
      </c>
      <c r="E69" s="10">
        <v>2</v>
      </c>
      <c r="F69" s="32">
        <v>220</v>
      </c>
      <c r="G69" s="10"/>
      <c r="H69" s="32"/>
      <c r="I69" s="10"/>
      <c r="J69" s="32"/>
      <c r="K69" s="258">
        <f>+(10+6-10)/3</f>
        <v>2</v>
      </c>
      <c r="L69" s="259">
        <f>+(320+270+40)/3</f>
        <v>210</v>
      </c>
      <c r="M69" s="10"/>
      <c r="N69" s="32"/>
      <c r="O69" s="10"/>
      <c r="P69" s="32"/>
      <c r="Q69" s="10"/>
      <c r="R69" s="32"/>
      <c r="S69" s="10"/>
      <c r="T69" s="32"/>
      <c r="U69" s="10">
        <v>-2</v>
      </c>
      <c r="V69" s="32">
        <v>190</v>
      </c>
      <c r="W69" s="10"/>
      <c r="X69" s="32"/>
      <c r="Y69" s="10"/>
      <c r="Z69" s="32"/>
      <c r="AA69" s="10"/>
      <c r="AB69" s="32"/>
      <c r="AC69" s="10"/>
      <c r="AD69" s="32"/>
      <c r="AE69" s="10"/>
      <c r="AF69" s="32"/>
      <c r="AG69" s="10"/>
      <c r="AH69" s="32"/>
      <c r="AI69" s="10"/>
      <c r="AJ69" s="32"/>
      <c r="AK69" s="10"/>
      <c r="AL69" s="32"/>
      <c r="AM69" s="10"/>
      <c r="AN69" s="32"/>
      <c r="AO69" s="10"/>
      <c r="AP69" s="244"/>
      <c r="AQ69" s="10"/>
      <c r="AR69" s="247"/>
      <c r="AS69" s="10"/>
      <c r="AT69" s="11"/>
      <c r="AU69" s="24">
        <v>44525</v>
      </c>
      <c r="AV69" s="41">
        <v>34</v>
      </c>
      <c r="AW69" s="41">
        <f t="shared" si="10"/>
        <v>0</v>
      </c>
      <c r="AX69">
        <f t="shared" ref="AX69:AX75" si="11">COUNT(C69:AT69)/2</f>
        <v>4</v>
      </c>
      <c r="AY69">
        <f>+AW69/AX69</f>
        <v>0</v>
      </c>
      <c r="AZ69">
        <f>+K69*2</f>
        <v>4</v>
      </c>
    </row>
    <row r="70" spans="2:52">
      <c r="B70" s="6"/>
      <c r="C70" s="10"/>
      <c r="D70" s="32"/>
      <c r="E70" s="10">
        <v>-2</v>
      </c>
      <c r="F70" s="32">
        <v>185</v>
      </c>
      <c r="G70" s="10"/>
      <c r="H70" s="32"/>
      <c r="I70" s="10"/>
      <c r="J70" s="32"/>
      <c r="K70" s="256">
        <f>+(4-10)/2</f>
        <v>-3</v>
      </c>
      <c r="L70" s="257">
        <f>+(205+115)/2</f>
        <v>160</v>
      </c>
      <c r="M70" s="10"/>
      <c r="N70" s="32"/>
      <c r="O70" s="10">
        <v>-6</v>
      </c>
      <c r="P70" s="32">
        <v>160</v>
      </c>
      <c r="Q70" s="10"/>
      <c r="R70" s="32"/>
      <c r="S70" s="10"/>
      <c r="T70" s="32"/>
      <c r="U70" s="10">
        <v>4</v>
      </c>
      <c r="V70" s="32">
        <v>205</v>
      </c>
      <c r="W70" s="10"/>
      <c r="X70" s="32"/>
      <c r="Y70" s="10"/>
      <c r="Z70" s="32"/>
      <c r="AA70" s="10"/>
      <c r="AB70" s="32"/>
      <c r="AC70" s="10"/>
      <c r="AD70" s="32"/>
      <c r="AE70" s="10"/>
      <c r="AF70" s="32"/>
      <c r="AG70" s="10"/>
      <c r="AH70" s="32"/>
      <c r="AI70" s="10"/>
      <c r="AJ70" s="32"/>
      <c r="AK70" s="10"/>
      <c r="AL70" s="32"/>
      <c r="AM70" s="10"/>
      <c r="AN70" s="32"/>
      <c r="AO70" s="10"/>
      <c r="AP70" s="244"/>
      <c r="AQ70" s="10">
        <v>10</v>
      </c>
      <c r="AR70" s="247">
        <v>265</v>
      </c>
      <c r="AS70" s="10"/>
      <c r="AT70" s="11"/>
      <c r="AU70" s="24">
        <v>44529</v>
      </c>
      <c r="AV70" s="41">
        <v>36</v>
      </c>
      <c r="AW70" s="41">
        <f t="shared" si="10"/>
        <v>0</v>
      </c>
      <c r="AX70">
        <f t="shared" si="11"/>
        <v>5</v>
      </c>
      <c r="AY70">
        <f>+AW70/AX70</f>
        <v>0</v>
      </c>
      <c r="AZ70">
        <f>+K70</f>
        <v>-3</v>
      </c>
    </row>
    <row r="71" spans="2:52">
      <c r="B71" s="6"/>
      <c r="C71" s="10"/>
      <c r="D71" s="32"/>
      <c r="E71" s="10">
        <v>0</v>
      </c>
      <c r="F71" s="32">
        <v>140</v>
      </c>
      <c r="G71" s="10"/>
      <c r="H71" s="32"/>
      <c r="I71" s="10"/>
      <c r="J71" s="32"/>
      <c r="K71" s="94">
        <v>10</v>
      </c>
      <c r="L71" s="32">
        <v>165</v>
      </c>
      <c r="M71" s="10"/>
      <c r="N71" s="32"/>
      <c r="O71" s="10"/>
      <c r="P71" s="32"/>
      <c r="Q71" s="10"/>
      <c r="R71" s="32"/>
      <c r="S71" s="10"/>
      <c r="T71" s="32"/>
      <c r="U71" s="10">
        <v>-10</v>
      </c>
      <c r="V71" s="32">
        <v>125</v>
      </c>
      <c r="W71" s="10"/>
      <c r="X71" s="32"/>
      <c r="Y71" s="10"/>
      <c r="Z71" s="32"/>
      <c r="AA71" s="10"/>
      <c r="AB71" s="32"/>
      <c r="AC71" s="10"/>
      <c r="AD71" s="32"/>
      <c r="AE71" s="10"/>
      <c r="AF71" s="32"/>
      <c r="AG71" s="10"/>
      <c r="AH71" s="32"/>
      <c r="AI71" s="10"/>
      <c r="AJ71" s="32"/>
      <c r="AK71" s="10">
        <v>-5</v>
      </c>
      <c r="AL71" s="32">
        <v>135</v>
      </c>
      <c r="AM71" s="10"/>
      <c r="AN71" s="32"/>
      <c r="AO71" s="10"/>
      <c r="AP71" s="244"/>
      <c r="AQ71" s="10">
        <v>5</v>
      </c>
      <c r="AR71" s="247">
        <v>160</v>
      </c>
      <c r="AS71" s="10"/>
      <c r="AT71" s="11"/>
      <c r="AU71" s="24">
        <v>44529</v>
      </c>
      <c r="AV71" s="41">
        <v>36</v>
      </c>
      <c r="AW71" s="41">
        <f t="shared" si="10"/>
        <v>0</v>
      </c>
      <c r="AX71">
        <f t="shared" si="11"/>
        <v>5</v>
      </c>
      <c r="AZ71" s="39"/>
    </row>
    <row r="72" spans="2:52">
      <c r="B72" s="6"/>
      <c r="C72" s="10"/>
      <c r="D72" s="32"/>
      <c r="E72" s="10"/>
      <c r="F72" s="32"/>
      <c r="G72" s="10"/>
      <c r="H72" s="32"/>
      <c r="I72" s="10"/>
      <c r="J72" s="32"/>
      <c r="K72" s="258">
        <f>+(-2+8+2)/3</f>
        <v>2.6666666666666665</v>
      </c>
      <c r="L72" s="267">
        <f>+(190+220+200)/3</f>
        <v>203.33333333333334</v>
      </c>
      <c r="M72" s="10"/>
      <c r="N72" s="32"/>
      <c r="O72" s="10"/>
      <c r="P72" s="32"/>
      <c r="Q72" s="10">
        <v>-6</v>
      </c>
      <c r="R72" s="32">
        <v>170</v>
      </c>
      <c r="S72" s="10"/>
      <c r="T72" s="32"/>
      <c r="U72" s="10"/>
      <c r="V72" s="32"/>
      <c r="W72" s="10"/>
      <c r="X72" s="32"/>
      <c r="Y72" s="10"/>
      <c r="Z72" s="32"/>
      <c r="AA72" s="10">
        <v>-10</v>
      </c>
      <c r="AB72" s="32">
        <v>120</v>
      </c>
      <c r="AC72" s="10"/>
      <c r="AD72" s="32"/>
      <c r="AE72" s="10">
        <v>8</v>
      </c>
      <c r="AF72" s="32">
        <v>220</v>
      </c>
      <c r="AG72" s="10"/>
      <c r="AH72" s="32"/>
      <c r="AI72" s="10"/>
      <c r="AJ72" s="32"/>
      <c r="AK72" s="10"/>
      <c r="AL72" s="32"/>
      <c r="AM72" s="10"/>
      <c r="AN72" s="32"/>
      <c r="AO72" s="10"/>
      <c r="AP72" s="244"/>
      <c r="AQ72" s="10"/>
      <c r="AR72" s="247"/>
      <c r="AS72" s="10"/>
      <c r="AT72" s="11"/>
      <c r="AU72" s="24">
        <v>44529</v>
      </c>
      <c r="AV72" s="41">
        <v>37</v>
      </c>
      <c r="AW72" s="41">
        <f t="shared" si="10"/>
        <v>0</v>
      </c>
      <c r="AX72">
        <f t="shared" si="11"/>
        <v>4</v>
      </c>
      <c r="AY72">
        <f>+AW72/AX72</f>
        <v>0</v>
      </c>
      <c r="AZ72">
        <f>+K72*2</f>
        <v>5.333333333333333</v>
      </c>
    </row>
    <row r="73" spans="2:52">
      <c r="B73" s="6"/>
      <c r="C73" s="10"/>
      <c r="D73" s="32"/>
      <c r="E73" s="10"/>
      <c r="F73" s="32"/>
      <c r="G73" s="10"/>
      <c r="H73" s="32"/>
      <c r="I73" s="10"/>
      <c r="J73" s="32"/>
      <c r="K73" s="10">
        <v>-10</v>
      </c>
      <c r="L73" s="32">
        <v>80</v>
      </c>
      <c r="M73" s="10"/>
      <c r="N73" s="32"/>
      <c r="O73" s="10"/>
      <c r="P73" s="32"/>
      <c r="Q73" s="10">
        <v>6</v>
      </c>
      <c r="R73" s="32">
        <v>220</v>
      </c>
      <c r="S73" s="10"/>
      <c r="T73" s="32"/>
      <c r="U73" s="10"/>
      <c r="V73" s="32"/>
      <c r="W73" s="10"/>
      <c r="X73" s="32"/>
      <c r="Y73" s="10">
        <v>-2</v>
      </c>
      <c r="Z73" s="32">
        <v>160</v>
      </c>
      <c r="AA73" s="10">
        <v>10</v>
      </c>
      <c r="AB73" s="32">
        <v>230</v>
      </c>
      <c r="AC73" s="10"/>
      <c r="AD73" s="32"/>
      <c r="AE73" s="10">
        <v>2</v>
      </c>
      <c r="AF73" s="32">
        <v>190</v>
      </c>
      <c r="AG73" s="10"/>
      <c r="AH73" s="32"/>
      <c r="AI73" s="10">
        <v>-6</v>
      </c>
      <c r="AJ73" s="32">
        <v>120</v>
      </c>
      <c r="AK73" s="10"/>
      <c r="AL73" s="32"/>
      <c r="AM73" s="10"/>
      <c r="AN73" s="32"/>
      <c r="AO73" s="10"/>
      <c r="AP73" s="244"/>
      <c r="AQ73" s="10"/>
      <c r="AR73" s="247"/>
      <c r="AS73" s="10"/>
      <c r="AT73" s="11"/>
      <c r="AU73" s="24">
        <v>44529</v>
      </c>
      <c r="AV73" s="41">
        <v>37</v>
      </c>
      <c r="AW73" s="41">
        <f t="shared" si="10"/>
        <v>0</v>
      </c>
      <c r="AX73">
        <f t="shared" si="11"/>
        <v>6</v>
      </c>
    </row>
    <row r="74" spans="2:52">
      <c r="B74" s="6"/>
      <c r="C74" s="10"/>
      <c r="D74" s="32"/>
      <c r="E74" s="10">
        <v>10</v>
      </c>
      <c r="F74" s="32">
        <v>340</v>
      </c>
      <c r="G74" s="10"/>
      <c r="H74" s="32"/>
      <c r="I74" s="10"/>
      <c r="J74" s="32"/>
      <c r="K74" s="256">
        <f>+(0+5)/2</f>
        <v>2.5</v>
      </c>
      <c r="L74" s="257">
        <f>+(225+260)/2</f>
        <v>242.5</v>
      </c>
      <c r="M74" s="10"/>
      <c r="N74" s="32"/>
      <c r="O74" s="10">
        <v>-5</v>
      </c>
      <c r="P74" s="32">
        <v>195</v>
      </c>
      <c r="Q74" s="10"/>
      <c r="R74" s="32"/>
      <c r="S74" s="10"/>
      <c r="T74" s="32"/>
      <c r="U74" s="10">
        <v>-10</v>
      </c>
      <c r="V74" s="32">
        <v>170</v>
      </c>
      <c r="W74" s="10"/>
      <c r="X74" s="32"/>
      <c r="Y74" s="10"/>
      <c r="Z74" s="32"/>
      <c r="AA74" s="10"/>
      <c r="AB74" s="32"/>
      <c r="AC74" s="10"/>
      <c r="AD74" s="32"/>
      <c r="AE74" s="10"/>
      <c r="AF74" s="32"/>
      <c r="AG74" s="10"/>
      <c r="AH74" s="32"/>
      <c r="AI74" s="10"/>
      <c r="AJ74" s="32"/>
      <c r="AK74" s="10"/>
      <c r="AL74" s="32"/>
      <c r="AM74" s="10"/>
      <c r="AN74" s="32"/>
      <c r="AO74" s="10"/>
      <c r="AP74" s="244"/>
      <c r="AQ74" s="10"/>
      <c r="AR74" s="247"/>
      <c r="AS74" s="10"/>
      <c r="AT74" s="11"/>
      <c r="AU74" s="24">
        <v>44530</v>
      </c>
      <c r="AV74" s="41">
        <v>38</v>
      </c>
      <c r="AW74" s="41">
        <f t="shared" si="10"/>
        <v>0</v>
      </c>
      <c r="AX74">
        <f t="shared" si="11"/>
        <v>4</v>
      </c>
      <c r="AY74">
        <f>+AW74/AX74</f>
        <v>0</v>
      </c>
      <c r="AZ74">
        <f>+K74</f>
        <v>2.5</v>
      </c>
    </row>
    <row r="75" spans="2:52">
      <c r="B75" s="6"/>
      <c r="C75" s="10"/>
      <c r="D75" s="32"/>
      <c r="E75" s="10">
        <v>-10</v>
      </c>
      <c r="F75" s="32">
        <v>145</v>
      </c>
      <c r="G75" s="10"/>
      <c r="H75" s="32"/>
      <c r="I75" s="10"/>
      <c r="J75" s="32"/>
      <c r="K75" s="258">
        <f>+(10+6+2)/3</f>
        <v>6</v>
      </c>
      <c r="L75" s="267">
        <f>+(285+280+270)/3</f>
        <v>278.33333333333331</v>
      </c>
      <c r="M75" s="10"/>
      <c r="N75" s="32"/>
      <c r="O75" s="10">
        <v>-6</v>
      </c>
      <c r="P75" s="32">
        <v>220</v>
      </c>
      <c r="Q75" s="10"/>
      <c r="R75" s="32"/>
      <c r="S75" s="10"/>
      <c r="T75" s="32"/>
      <c r="U75" s="10">
        <v>-2</v>
      </c>
      <c r="V75" s="32">
        <v>245</v>
      </c>
      <c r="W75" s="10"/>
      <c r="X75" s="32"/>
      <c r="Y75" s="10"/>
      <c r="Z75" s="32"/>
      <c r="AA75" s="10"/>
      <c r="AB75" s="32"/>
      <c r="AC75" s="10"/>
      <c r="AD75" s="32"/>
      <c r="AE75" s="10"/>
      <c r="AF75" s="32"/>
      <c r="AG75" s="10"/>
      <c r="AH75" s="32"/>
      <c r="AI75" s="10"/>
      <c r="AJ75" s="32"/>
      <c r="AK75" s="10"/>
      <c r="AL75" s="32"/>
      <c r="AM75" s="10"/>
      <c r="AN75" s="32"/>
      <c r="AO75" s="10"/>
      <c r="AP75" s="244"/>
      <c r="AQ75" s="10"/>
      <c r="AR75" s="247"/>
      <c r="AS75" s="10"/>
      <c r="AT75" s="11"/>
      <c r="AU75" s="24">
        <v>44530</v>
      </c>
      <c r="AV75" s="41">
        <v>38</v>
      </c>
      <c r="AW75" s="41">
        <f t="shared" si="10"/>
        <v>0</v>
      </c>
      <c r="AX75">
        <f t="shared" si="11"/>
        <v>4</v>
      </c>
      <c r="AY75">
        <f>+AW75/AX75</f>
        <v>0</v>
      </c>
      <c r="AZ75">
        <f>+K75*2</f>
        <v>12</v>
      </c>
    </row>
  </sheetData>
  <mergeCells count="23">
    <mergeCell ref="K2:L2"/>
    <mergeCell ref="B2:B3"/>
    <mergeCell ref="C2:D2"/>
    <mergeCell ref="E2:F2"/>
    <mergeCell ref="G2:H2"/>
    <mergeCell ref="I2:J2"/>
    <mergeCell ref="AI2:AJ2"/>
    <mergeCell ref="M2:N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K2:AL2"/>
    <mergeCell ref="AM2:AN2"/>
    <mergeCell ref="AO2:AP2"/>
    <mergeCell ref="AQ2:AR2"/>
    <mergeCell ref="AS2:AT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0">
    <pageSetUpPr fitToPage="1"/>
  </sheetPr>
  <dimension ref="A1:CD147"/>
  <sheetViews>
    <sheetView zoomScale="80" zoomScaleNormal="80" workbookViewId="0">
      <pane xSplit="8" ySplit="47" topLeftCell="I48" activePane="bottomRight" state="frozen"/>
      <selection pane="topRight" activeCell="I1" sqref="I1"/>
      <selection pane="bottomLeft" activeCell="A48" sqref="A48"/>
      <selection pane="bottomRight" activeCell="S13" sqref="S13"/>
    </sheetView>
  </sheetViews>
  <sheetFormatPr baseColWidth="10" defaultColWidth="11.5703125" defaultRowHeight="12.75"/>
  <cols>
    <col min="1" max="1" width="5.42578125" customWidth="1"/>
    <col min="2" max="2" width="24" customWidth="1"/>
    <col min="3" max="3" width="6" customWidth="1"/>
    <col min="4" max="4" width="7" customWidth="1"/>
    <col min="5" max="6" width="5.7109375" customWidth="1"/>
    <col min="7" max="8" width="4.42578125" customWidth="1"/>
    <col min="9" max="9" width="5.28515625" customWidth="1"/>
    <col min="10" max="10" width="4.85546875" customWidth="1"/>
    <col min="11" max="11" width="6" bestFit="1" customWidth="1"/>
    <col min="12" max="12" width="5.28515625" customWidth="1"/>
    <col min="13" max="13" width="4.7109375" customWidth="1"/>
    <col min="14" max="14" width="5.42578125" customWidth="1"/>
    <col min="15" max="15" width="4.7109375" customWidth="1"/>
    <col min="16" max="16" width="4.85546875" customWidth="1"/>
    <col min="17" max="17" width="5" bestFit="1" customWidth="1"/>
    <col min="18" max="18" width="5.140625" customWidth="1"/>
    <col min="19" max="19" width="5.28515625" customWidth="1"/>
    <col min="20" max="20" width="4.42578125" customWidth="1"/>
    <col min="21" max="21" width="5.28515625" customWidth="1"/>
    <col min="22" max="22" width="4.5703125" customWidth="1"/>
    <col min="23" max="23" width="5.5703125" bestFit="1" customWidth="1"/>
    <col min="24" max="24" width="4.7109375" customWidth="1"/>
    <col min="25" max="25" width="4.5703125" customWidth="1"/>
    <col min="26" max="26" width="4" customWidth="1"/>
    <col min="27" max="27" width="4.42578125" customWidth="1"/>
    <col min="28" max="28" width="4.5703125" customWidth="1"/>
    <col min="29" max="29" width="4.42578125" customWidth="1"/>
    <col min="30" max="30" width="4.140625" customWidth="1"/>
    <col min="31" max="31" width="5" customWidth="1"/>
    <col min="32" max="32" width="4.85546875" customWidth="1"/>
    <col min="33" max="33" width="4" customWidth="1"/>
    <col min="34" max="35" width="4.28515625" customWidth="1"/>
    <col min="36" max="36" width="5" customWidth="1"/>
    <col min="37" max="37" width="4.5703125" customWidth="1"/>
    <col min="38" max="38" width="4.42578125" customWidth="1"/>
    <col min="39" max="39" width="5.140625" customWidth="1"/>
    <col min="40" max="40" width="4.140625" customWidth="1"/>
    <col min="41" max="41" width="3.85546875" customWidth="1"/>
    <col min="42" max="44" width="4.7109375" customWidth="1"/>
    <col min="45" max="45" width="4" customWidth="1"/>
    <col min="46" max="46" width="4.85546875" customWidth="1"/>
    <col min="47" max="47" width="4.42578125" customWidth="1"/>
    <col min="48" max="48" width="5" customWidth="1"/>
    <col min="49" max="49" width="4.140625" customWidth="1"/>
    <col min="50" max="50" width="4.7109375" bestFit="1" customWidth="1"/>
    <col min="51" max="51" width="3.85546875" customWidth="1"/>
    <col min="52" max="53" width="4.5703125" customWidth="1"/>
    <col min="54" max="56" width="4.42578125" customWidth="1"/>
    <col min="57" max="57" width="3.42578125" customWidth="1"/>
    <col min="58" max="58" width="4" customWidth="1"/>
    <col min="59" max="59" width="3.42578125" customWidth="1"/>
    <col min="60" max="60" width="3.85546875" customWidth="1"/>
    <col min="61" max="61" width="4.42578125" customWidth="1"/>
    <col min="62" max="62" width="4.140625" customWidth="1"/>
    <col min="63" max="63" width="11.42578125" style="24" customWidth="1"/>
    <col min="64" max="64" width="6.140625" customWidth="1"/>
    <col min="65" max="69" width="6.140625" hidden="1" customWidth="1"/>
    <col min="70" max="70" width="0" hidden="1" customWidth="1"/>
    <col min="71" max="78" width="11.5703125" style="16"/>
    <col min="82" max="82" width="11.5703125" style="16"/>
  </cols>
  <sheetData>
    <row r="1" spans="1:65">
      <c r="A1" s="5" t="s">
        <v>104</v>
      </c>
      <c r="B1" s="52"/>
    </row>
    <row r="2" spans="1:65">
      <c r="A2" t="s">
        <v>10</v>
      </c>
      <c r="R2" s="30"/>
    </row>
    <row r="3" spans="1:65" ht="13.5" thickBot="1">
      <c r="A3">
        <f>+GENERAL!B6</f>
        <v>12</v>
      </c>
      <c r="C3" s="41">
        <f>SUM(C5:C13)</f>
        <v>18</v>
      </c>
      <c r="E3" s="41">
        <f>SUM(E5:E26)</f>
        <v>-3.5527136788005009E-15</v>
      </c>
      <c r="F3" s="41"/>
      <c r="R3" s="30"/>
    </row>
    <row r="4" spans="1:65" ht="13.5" thickBot="1">
      <c r="A4" s="19"/>
      <c r="B4" s="19"/>
      <c r="C4" s="20" t="s">
        <v>3</v>
      </c>
      <c r="D4" s="275" t="s">
        <v>171</v>
      </c>
      <c r="E4" s="275" t="s">
        <v>2</v>
      </c>
      <c r="F4" s="275" t="s">
        <v>42</v>
      </c>
      <c r="G4" s="22" t="s">
        <v>12</v>
      </c>
      <c r="BM4" s="101"/>
    </row>
    <row r="5" spans="1:65" ht="13.5" thickBot="1">
      <c r="A5" s="150">
        <v>1</v>
      </c>
      <c r="B5" s="162" t="s">
        <v>131</v>
      </c>
      <c r="C5" s="111">
        <f>+I$43</f>
        <v>4</v>
      </c>
      <c r="D5" s="90">
        <f>+I$44</f>
        <v>5</v>
      </c>
      <c r="E5" s="91">
        <f>+J$43</f>
        <v>20.499999999999996</v>
      </c>
      <c r="F5" s="300">
        <f>+K$44</f>
        <v>19</v>
      </c>
      <c r="G5" s="186">
        <f>+I$29</f>
        <v>80</v>
      </c>
      <c r="H5" s="200">
        <f t="shared" ref="H5:H15" si="0">IF(F5&lt;A$3/2,-1000,1)*800+C5-D5/1000+E5/1000000</f>
        <v>803.99502050000001</v>
      </c>
      <c r="Z5" s="126"/>
      <c r="BM5" s="101"/>
    </row>
    <row r="6" spans="1:65" ht="13.5" thickBot="1">
      <c r="A6" s="150">
        <v>2</v>
      </c>
      <c r="B6" s="23" t="s">
        <v>1</v>
      </c>
      <c r="C6" s="111">
        <f>+C$43</f>
        <v>4</v>
      </c>
      <c r="D6" s="90">
        <f>+C$44</f>
        <v>9</v>
      </c>
      <c r="E6" s="91">
        <f>+D$43</f>
        <v>9.8000000000000007</v>
      </c>
      <c r="F6" s="300">
        <f>+E$44</f>
        <v>57</v>
      </c>
      <c r="G6" s="186">
        <f>+C$29</f>
        <v>40</v>
      </c>
      <c r="H6" s="200">
        <f t="shared" si="0"/>
        <v>803.99100980000003</v>
      </c>
      <c r="J6" s="24"/>
      <c r="Z6" s="126"/>
      <c r="BM6" s="101"/>
    </row>
    <row r="7" spans="1:65" ht="13.5" thickBot="1">
      <c r="A7" s="150">
        <v>3</v>
      </c>
      <c r="B7" s="23" t="s">
        <v>94</v>
      </c>
      <c r="C7" s="111">
        <f>+AV$43</f>
        <v>2</v>
      </c>
      <c r="D7" s="90">
        <f>+AV$44</f>
        <v>4</v>
      </c>
      <c r="E7" s="96">
        <f>+AW$43</f>
        <v>5.4</v>
      </c>
      <c r="F7" s="300">
        <f>+AX$44</f>
        <v>7</v>
      </c>
      <c r="G7" s="186">
        <f>+AV$29</f>
        <v>20</v>
      </c>
      <c r="H7" s="200">
        <f t="shared" si="0"/>
        <v>801.99600539999994</v>
      </c>
      <c r="Z7" s="126"/>
      <c r="BM7" s="101"/>
    </row>
    <row r="8" spans="1:65" ht="13.5" thickBot="1">
      <c r="A8" s="150">
        <v>4</v>
      </c>
      <c r="B8" s="241" t="s">
        <v>242</v>
      </c>
      <c r="C8" s="111">
        <f>+BE$43</f>
        <v>2</v>
      </c>
      <c r="D8" s="90">
        <f>+BE$44</f>
        <v>3</v>
      </c>
      <c r="E8" s="96">
        <f>+BF$43</f>
        <v>1.9999999999999996</v>
      </c>
      <c r="F8" s="300">
        <f>+BG$44</f>
        <v>5</v>
      </c>
      <c r="G8" s="186">
        <f>+BE$29</f>
        <v>0</v>
      </c>
      <c r="H8" s="200">
        <f t="shared" si="0"/>
        <v>-799998.00299800001</v>
      </c>
      <c r="Z8" s="126"/>
      <c r="BM8" s="101"/>
    </row>
    <row r="9" spans="1:65" ht="13.5" thickBot="1">
      <c r="A9" s="150">
        <v>5</v>
      </c>
      <c r="B9" s="162" t="s">
        <v>144</v>
      </c>
      <c r="C9" s="111">
        <f>+L$43</f>
        <v>2</v>
      </c>
      <c r="D9" s="90">
        <f>+L$44</f>
        <v>5</v>
      </c>
      <c r="E9" s="91">
        <f>+M$43</f>
        <v>4.2999999999999989</v>
      </c>
      <c r="F9" s="300">
        <f>+N$44</f>
        <v>15</v>
      </c>
      <c r="G9" s="186">
        <f>+L$29</f>
        <v>10</v>
      </c>
      <c r="H9" s="200">
        <f t="shared" si="0"/>
        <v>801.99500430000001</v>
      </c>
      <c r="Z9" s="126"/>
    </row>
    <row r="10" spans="1:65" ht="13.5" thickBot="1">
      <c r="A10" s="150">
        <v>6</v>
      </c>
      <c r="B10" s="162" t="s">
        <v>143</v>
      </c>
      <c r="C10" s="111">
        <f>+AP$43</f>
        <v>2</v>
      </c>
      <c r="D10" s="90">
        <f>+AP$44</f>
        <v>5</v>
      </c>
      <c r="E10" s="91">
        <f>+AQ$43</f>
        <v>-4.3999999999999977</v>
      </c>
      <c r="F10" s="300">
        <f>+AR$44</f>
        <v>23</v>
      </c>
      <c r="G10" s="186">
        <f>+AP$29</f>
        <v>5</v>
      </c>
      <c r="H10" s="200">
        <f t="shared" si="0"/>
        <v>801.99499560000004</v>
      </c>
      <c r="Z10" s="126"/>
    </row>
    <row r="11" spans="1:65" ht="13.5" thickBot="1">
      <c r="A11" s="150">
        <v>7</v>
      </c>
      <c r="B11" s="23" t="s">
        <v>62</v>
      </c>
      <c r="C11" s="111">
        <f>+AS$43</f>
        <v>2</v>
      </c>
      <c r="D11" s="90">
        <f>+AS$44</f>
        <v>6</v>
      </c>
      <c r="E11" s="91">
        <f>+AT$43</f>
        <v>-2.8000000000000007</v>
      </c>
      <c r="F11" s="300">
        <f>+AU$44</f>
        <v>50</v>
      </c>
      <c r="G11" s="186">
        <f>+AS$29</f>
        <v>0</v>
      </c>
      <c r="H11" s="200">
        <f t="shared" si="0"/>
        <v>801.99399720000008</v>
      </c>
      <c r="Z11" s="126"/>
    </row>
    <row r="12" spans="1:65" ht="13.5" thickBot="1">
      <c r="A12" s="150">
        <v>8</v>
      </c>
      <c r="B12" s="241" t="s">
        <v>219</v>
      </c>
      <c r="C12" s="111">
        <f>+AD$43</f>
        <v>0</v>
      </c>
      <c r="D12" s="90">
        <f>+AD$44</f>
        <v>2</v>
      </c>
      <c r="E12" s="96">
        <f>+AE$43</f>
        <v>-5.1999999999999993</v>
      </c>
      <c r="F12" s="300">
        <f>+AF$44</f>
        <v>17</v>
      </c>
      <c r="G12" s="186">
        <f>+AD$29</f>
        <v>0</v>
      </c>
      <c r="H12" s="200">
        <f t="shared" si="0"/>
        <v>799.99799480000001</v>
      </c>
    </row>
    <row r="13" spans="1:65" ht="13.5" thickBot="1">
      <c r="A13" s="150">
        <v>9</v>
      </c>
      <c r="B13" s="162" t="s">
        <v>132</v>
      </c>
      <c r="C13" s="111">
        <f>+R$43</f>
        <v>0</v>
      </c>
      <c r="D13" s="90">
        <f>+R$44</f>
        <v>4</v>
      </c>
      <c r="E13" s="91">
        <f>+S$43</f>
        <v>-25.6</v>
      </c>
      <c r="F13" s="300">
        <f>+T$44</f>
        <v>29</v>
      </c>
      <c r="G13" s="186">
        <f>+R$29</f>
        <v>0</v>
      </c>
      <c r="H13" s="200">
        <f t="shared" si="0"/>
        <v>799.99597440000002</v>
      </c>
    </row>
    <row r="14" spans="1:65" ht="13.5" thickBot="1">
      <c r="A14" s="150">
        <v>10</v>
      </c>
      <c r="B14" s="162" t="s">
        <v>142</v>
      </c>
      <c r="C14" s="111">
        <f>+O$43</f>
        <v>1</v>
      </c>
      <c r="D14" s="90">
        <f>+O$44</f>
        <v>3</v>
      </c>
      <c r="E14" s="299">
        <f>+P$43</f>
        <v>-2</v>
      </c>
      <c r="F14" s="300">
        <f>+Q$44</f>
        <v>2</v>
      </c>
      <c r="G14" s="186">
        <f>+O$29</f>
        <v>0</v>
      </c>
      <c r="H14" s="200">
        <f t="shared" si="0"/>
        <v>-799999.00300200004</v>
      </c>
    </row>
    <row r="15" spans="1:65" ht="13.5" thickBot="1">
      <c r="A15" s="150">
        <v>11</v>
      </c>
      <c r="B15" s="241" t="s">
        <v>208</v>
      </c>
      <c r="C15" s="111">
        <f>+AY$43</f>
        <v>0</v>
      </c>
      <c r="D15" s="90">
        <f>+AY$44</f>
        <v>2</v>
      </c>
      <c r="E15" s="96">
        <f>+AZ$43</f>
        <v>-2</v>
      </c>
      <c r="F15" s="300">
        <f>+BA$44</f>
        <v>1</v>
      </c>
      <c r="G15" s="186">
        <f>+AY$29</f>
        <v>0</v>
      </c>
      <c r="H15" s="200">
        <f t="shared" si="0"/>
        <v>-800000.00200199999</v>
      </c>
      <c r="AE15" s="43"/>
      <c r="AQ15" s="73"/>
    </row>
    <row r="16" spans="1:65" ht="13.5" hidden="1" thickBot="1">
      <c r="A16" s="150">
        <v>12</v>
      </c>
      <c r="B16" s="162" t="s">
        <v>122</v>
      </c>
      <c r="C16" s="111">
        <f>+BH$43</f>
        <v>-100000000</v>
      </c>
      <c r="D16" s="90">
        <f>+BH$44</f>
        <v>1</v>
      </c>
      <c r="E16" s="96">
        <f>+BI$43</f>
        <v>0</v>
      </c>
      <c r="F16" s="300">
        <f>+BJ$44</f>
        <v>0</v>
      </c>
      <c r="G16" s="186">
        <f>+BH$29</f>
        <v>0</v>
      </c>
      <c r="H16" s="200">
        <f t="shared" ref="H16:H26" si="1">IF(F16&lt;A$3/2,-1000,1)*800+C16-D16/1000+E16/1000000</f>
        <v>-100800000.001</v>
      </c>
    </row>
    <row r="17" spans="1:61" ht="13.5" hidden="1" thickBot="1">
      <c r="A17" s="150">
        <v>13</v>
      </c>
      <c r="B17" s="241" t="s">
        <v>172</v>
      </c>
      <c r="C17" s="111">
        <f>+AJ$43</f>
        <v>-100000000</v>
      </c>
      <c r="D17" s="90">
        <f>+AJ$44</f>
        <v>1</v>
      </c>
      <c r="E17" s="96">
        <f>+AK$43</f>
        <v>0</v>
      </c>
      <c r="F17" s="300">
        <f>+AL$44</f>
        <v>0</v>
      </c>
      <c r="G17" s="186">
        <f>+AJ$29</f>
        <v>0</v>
      </c>
      <c r="H17" s="200">
        <f t="shared" si="1"/>
        <v>-100800000.001</v>
      </c>
    </row>
    <row r="18" spans="1:61" ht="13.5" hidden="1" thickBot="1">
      <c r="A18" s="150">
        <v>14</v>
      </c>
      <c r="B18" s="241" t="s">
        <v>174</v>
      </c>
      <c r="C18" s="111">
        <f>+AA$43</f>
        <v>-100000000</v>
      </c>
      <c r="D18" s="90">
        <f>+AA$44</f>
        <v>1</v>
      </c>
      <c r="E18" s="96">
        <f>+AB$43</f>
        <v>0</v>
      </c>
      <c r="F18" s="300">
        <f>+AC$44</f>
        <v>0</v>
      </c>
      <c r="G18" s="186">
        <f>+AA$29</f>
        <v>0</v>
      </c>
      <c r="H18" s="200">
        <f t="shared" si="1"/>
        <v>-100800000.001</v>
      </c>
    </row>
    <row r="19" spans="1:61" ht="13.5" hidden="1" thickBot="1">
      <c r="A19" s="150">
        <v>15</v>
      </c>
      <c r="B19" s="23" t="s">
        <v>159</v>
      </c>
      <c r="C19" s="111">
        <f>+AG$43</f>
        <v>-100000000</v>
      </c>
      <c r="D19" s="90">
        <f>+AG$44</f>
        <v>1</v>
      </c>
      <c r="E19" s="96">
        <f>+AH$43</f>
        <v>0</v>
      </c>
      <c r="F19" s="300">
        <f>+AI$44</f>
        <v>0</v>
      </c>
      <c r="G19" s="186">
        <f>+AG$29</f>
        <v>0</v>
      </c>
      <c r="H19" s="200">
        <f t="shared" si="1"/>
        <v>-100800000.001</v>
      </c>
    </row>
    <row r="20" spans="1:61" ht="13.5" hidden="1" thickBot="1">
      <c r="A20" s="150">
        <v>16</v>
      </c>
      <c r="B20" s="23" t="s">
        <v>9</v>
      </c>
      <c r="C20" s="111">
        <f>+U$43</f>
        <v>-100000000</v>
      </c>
      <c r="D20" s="90">
        <f>+U$44</f>
        <v>1</v>
      </c>
      <c r="E20" s="96">
        <f>+V$43</f>
        <v>0</v>
      </c>
      <c r="F20" s="300">
        <f>+W$44</f>
        <v>0</v>
      </c>
      <c r="G20" s="186">
        <f>+U$29</f>
        <v>0</v>
      </c>
      <c r="H20" s="200">
        <f t="shared" si="1"/>
        <v>-100800000.001</v>
      </c>
    </row>
    <row r="21" spans="1:61" ht="13.5" hidden="1" thickBot="1">
      <c r="A21" s="150">
        <v>17</v>
      </c>
      <c r="B21" s="23" t="s">
        <v>6</v>
      </c>
      <c r="C21" s="111">
        <f>+F$43</f>
        <v>-100000000</v>
      </c>
      <c r="D21" s="90">
        <f>+F$44</f>
        <v>1</v>
      </c>
      <c r="E21" s="96">
        <f>+G$43</f>
        <v>0</v>
      </c>
      <c r="F21" s="300">
        <f>+H$44</f>
        <v>0</v>
      </c>
      <c r="G21" s="186">
        <f>+F$29</f>
        <v>0</v>
      </c>
      <c r="H21" s="200">
        <f t="shared" si="1"/>
        <v>-100800000.001</v>
      </c>
    </row>
    <row r="22" spans="1:61" ht="13.5" hidden="1" thickBot="1">
      <c r="A22" s="150">
        <v>18</v>
      </c>
      <c r="B22" s="23" t="s">
        <v>120</v>
      </c>
      <c r="C22" s="111">
        <f>+AM$43</f>
        <v>-100000000</v>
      </c>
      <c r="D22" s="90">
        <f>+AM$44</f>
        <v>1</v>
      </c>
      <c r="E22" s="96">
        <f>+AN$43</f>
        <v>0</v>
      </c>
      <c r="F22" s="300">
        <f>+AO$44</f>
        <v>0</v>
      </c>
      <c r="G22" s="186">
        <f>+AM$29</f>
        <v>0</v>
      </c>
      <c r="H22" s="200">
        <f t="shared" si="1"/>
        <v>-100800000.001</v>
      </c>
    </row>
    <row r="23" spans="1:61" ht="13.5" hidden="1" thickBot="1">
      <c r="A23" s="150">
        <v>19</v>
      </c>
      <c r="B23" s="23" t="s">
        <v>43</v>
      </c>
      <c r="C23" s="111">
        <f>+X$43</f>
        <v>-100000000</v>
      </c>
      <c r="D23" s="90">
        <f>+X$44</f>
        <v>1</v>
      </c>
      <c r="E23" s="96">
        <f>+Y$43</f>
        <v>0</v>
      </c>
      <c r="F23" s="300">
        <f>+Z$44</f>
        <v>0</v>
      </c>
      <c r="G23" s="186">
        <f>+X$29</f>
        <v>0</v>
      </c>
      <c r="H23" s="200">
        <f t="shared" si="1"/>
        <v>-100800000.001</v>
      </c>
      <c r="AI23" s="61"/>
      <c r="AU23" s="61"/>
    </row>
    <row r="24" spans="1:61" ht="13.5" hidden="1" thickBot="1">
      <c r="A24" s="150">
        <v>20</v>
      </c>
      <c r="B24" s="162" t="s">
        <v>147</v>
      </c>
      <c r="C24" s="111">
        <f>+BB$43</f>
        <v>-100000000</v>
      </c>
      <c r="D24" s="90">
        <f>+BB$44</f>
        <v>1</v>
      </c>
      <c r="E24" s="96">
        <f>+BC$43</f>
        <v>0</v>
      </c>
      <c r="F24" s="300">
        <f>+BD$44</f>
        <v>0</v>
      </c>
      <c r="G24" s="186">
        <f>+BB$29</f>
        <v>0</v>
      </c>
      <c r="H24" s="200">
        <f t="shared" si="1"/>
        <v>-100800000.001</v>
      </c>
      <c r="AI24" s="61"/>
      <c r="AU24" s="61"/>
    </row>
    <row r="25" spans="1:61" ht="13.5" hidden="1" thickBot="1">
      <c r="A25" s="150">
        <v>21</v>
      </c>
      <c r="B25" s="162"/>
      <c r="C25" s="111">
        <v>-2000000000000</v>
      </c>
      <c r="D25" s="90"/>
      <c r="E25" s="96"/>
      <c r="F25" s="300"/>
      <c r="G25" s="186"/>
      <c r="H25" s="200">
        <f t="shared" si="1"/>
        <v>-2000000800000</v>
      </c>
      <c r="AI25" s="61"/>
      <c r="AU25" s="61"/>
    </row>
    <row r="26" spans="1:61" ht="13.5" hidden="1" thickBot="1">
      <c r="A26" s="150">
        <v>22</v>
      </c>
      <c r="B26" s="23"/>
      <c r="C26" s="111">
        <v>-2000000000000</v>
      </c>
      <c r="D26" s="90"/>
      <c r="E26" s="96"/>
      <c r="F26" s="300"/>
      <c r="G26" s="186"/>
      <c r="H26" s="200">
        <f t="shared" si="1"/>
        <v>-2000000800000</v>
      </c>
      <c r="AI26" s="61"/>
      <c r="AU26" s="61"/>
    </row>
    <row r="27" spans="1:61">
      <c r="A27" s="16"/>
      <c r="C27" s="72"/>
      <c r="D27" s="16"/>
      <c r="E27" s="16"/>
      <c r="F27" s="16"/>
      <c r="G27" s="301"/>
    </row>
    <row r="28" spans="1:61">
      <c r="A28" s="16"/>
    </row>
    <row r="29" spans="1:61" hidden="1">
      <c r="B29" t="s">
        <v>12</v>
      </c>
      <c r="C29">
        <f>+C30*C31</f>
        <v>40</v>
      </c>
      <c r="D29">
        <f>+D30*D31</f>
        <v>9.8000000000000007</v>
      </c>
      <c r="F29">
        <f>+F30*F31</f>
        <v>0</v>
      </c>
      <c r="G29">
        <f>+G30*G31</f>
        <v>0</v>
      </c>
      <c r="I29">
        <f>+I30*I31</f>
        <v>80</v>
      </c>
      <c r="J29">
        <f>+J30*J31</f>
        <v>20.499999999999996</v>
      </c>
      <c r="L29">
        <f>+L30*L31</f>
        <v>10</v>
      </c>
      <c r="M29">
        <f>+M30*M31</f>
        <v>4.2999999999999989</v>
      </c>
      <c r="O29">
        <f>+O30*O31</f>
        <v>0</v>
      </c>
      <c r="P29">
        <f>+P30*P31</f>
        <v>-2</v>
      </c>
      <c r="R29">
        <f>+R30*R31</f>
        <v>0</v>
      </c>
      <c r="S29">
        <f>+S30*S31</f>
        <v>-25.6</v>
      </c>
      <c r="U29">
        <f>+U30*U31</f>
        <v>0</v>
      </c>
      <c r="V29">
        <f>+V30*V31</f>
        <v>0</v>
      </c>
      <c r="X29">
        <f>+X30*X31</f>
        <v>0</v>
      </c>
      <c r="Y29">
        <f>+Y30*Y31</f>
        <v>0</v>
      </c>
      <c r="AA29">
        <f>+AA30*AA31</f>
        <v>0</v>
      </c>
      <c r="AB29">
        <f>+AB30*AB31</f>
        <v>0</v>
      </c>
      <c r="AD29">
        <f>+AD30*AD31</f>
        <v>0</v>
      </c>
      <c r="AE29">
        <f>+AE30*AE31</f>
        <v>-5.1999999999999993</v>
      </c>
      <c r="AG29">
        <f>+AG30*AG31</f>
        <v>0</v>
      </c>
      <c r="AH29">
        <f>+AH30*AH31</f>
        <v>0</v>
      </c>
      <c r="AJ29">
        <f>+AJ30*AJ31</f>
        <v>0</v>
      </c>
      <c r="AK29">
        <f>+AK30*AK31</f>
        <v>0</v>
      </c>
      <c r="AM29">
        <f>+AM30*AM31</f>
        <v>0</v>
      </c>
      <c r="AN29">
        <f>+AN30*AN31</f>
        <v>0</v>
      </c>
      <c r="AP29">
        <f>+AP30*AP31</f>
        <v>5</v>
      </c>
      <c r="AQ29">
        <f>+AQ30*AQ31</f>
        <v>-4.3999999999999977</v>
      </c>
      <c r="AS29">
        <f>+AS30*AS31</f>
        <v>0</v>
      </c>
      <c r="AT29">
        <f>+AT30*AT31</f>
        <v>-2.8000000000000007</v>
      </c>
      <c r="AV29">
        <f>+AV30*AV31</f>
        <v>20</v>
      </c>
      <c r="AW29">
        <f>+AW30*AW31</f>
        <v>5.4</v>
      </c>
      <c r="AY29">
        <f>+AY30*AY31</f>
        <v>0</v>
      </c>
      <c r="AZ29">
        <f>+AZ30*AZ31</f>
        <v>-2</v>
      </c>
      <c r="BB29">
        <f>+BB30*BB31</f>
        <v>0</v>
      </c>
      <c r="BC29">
        <f>+BC30*BC31</f>
        <v>0</v>
      </c>
      <c r="BE29">
        <f>+BE30*BE31</f>
        <v>0</v>
      </c>
      <c r="BF29">
        <f>+BF30*BF31</f>
        <v>1.9999999999999996</v>
      </c>
      <c r="BH29">
        <f>+BH30*BH31</f>
        <v>0</v>
      </c>
      <c r="BI29">
        <f>+BI30*BI31</f>
        <v>0</v>
      </c>
    </row>
    <row r="30" spans="1:61" hidden="1">
      <c r="C30">
        <f>IF($B42&gt;3,1,0)</f>
        <v>1</v>
      </c>
      <c r="D30">
        <f>IF($B42&gt;3,1,0)</f>
        <v>1</v>
      </c>
      <c r="F30">
        <f>IF($B42&gt;3,1,0)</f>
        <v>1</v>
      </c>
      <c r="G30">
        <f>IF($B42&gt;3,1,0)</f>
        <v>1</v>
      </c>
      <c r="I30">
        <f>IF($B42&gt;3,1,0)</f>
        <v>1</v>
      </c>
      <c r="J30">
        <f>IF($B42&gt;3,1,0)</f>
        <v>1</v>
      </c>
      <c r="L30">
        <f>IF($B42&gt;3,1,0)</f>
        <v>1</v>
      </c>
      <c r="M30">
        <f>IF($B42&gt;3,1,0)</f>
        <v>1</v>
      </c>
      <c r="O30">
        <f>IF($B42&gt;3,1,0)</f>
        <v>1</v>
      </c>
      <c r="P30">
        <f>IF($B42&gt;3,1,0)</f>
        <v>1</v>
      </c>
      <c r="R30">
        <f>IF($B42&gt;3,1,0)</f>
        <v>1</v>
      </c>
      <c r="S30">
        <f>IF($B42&gt;3,1,0)</f>
        <v>1</v>
      </c>
      <c r="U30">
        <f>IF($B42&gt;3,1,0)</f>
        <v>1</v>
      </c>
      <c r="V30">
        <f>IF($B42&gt;3,1,0)</f>
        <v>1</v>
      </c>
      <c r="X30">
        <f>IF($B42&gt;3,1,0)</f>
        <v>1</v>
      </c>
      <c r="Y30">
        <f>IF($B42&gt;3,1,0)</f>
        <v>1</v>
      </c>
      <c r="AA30">
        <f>IF($B42&gt;3,1,0)</f>
        <v>1</v>
      </c>
      <c r="AB30">
        <f>IF($B42&gt;3,1,0)</f>
        <v>1</v>
      </c>
      <c r="AD30">
        <f>IF($B42&gt;3,1,0)</f>
        <v>1</v>
      </c>
      <c r="AE30">
        <f>IF($B42&gt;3,1,0)</f>
        <v>1</v>
      </c>
      <c r="AG30">
        <f>IF($B42&gt;3,1,0)</f>
        <v>1</v>
      </c>
      <c r="AH30">
        <f>IF($B42&gt;3,1,0)</f>
        <v>1</v>
      </c>
      <c r="AJ30">
        <f>IF($B42&gt;3,1,0)</f>
        <v>1</v>
      </c>
      <c r="AK30">
        <f>IF($B42&gt;3,1,0)</f>
        <v>1</v>
      </c>
      <c r="AM30">
        <f>IF($B42&gt;3,1,0)</f>
        <v>1</v>
      </c>
      <c r="AN30">
        <f>IF($B42&gt;3,1,0)</f>
        <v>1</v>
      </c>
      <c r="AP30">
        <f>IF($B42&gt;3,1,0)</f>
        <v>1</v>
      </c>
      <c r="AQ30">
        <f>IF($B42&gt;3,1,0)</f>
        <v>1</v>
      </c>
      <c r="AS30">
        <f>IF($B42&gt;3,1,0)</f>
        <v>1</v>
      </c>
      <c r="AT30">
        <f>IF($B42&gt;3,1,0)</f>
        <v>1</v>
      </c>
      <c r="AV30">
        <f>IF($B42&gt;3,1,0)</f>
        <v>1</v>
      </c>
      <c r="AW30">
        <f>IF($B42&gt;3,1,0)</f>
        <v>1</v>
      </c>
      <c r="AY30">
        <f>IF($B42&gt;3,1,0)</f>
        <v>1</v>
      </c>
      <c r="AZ30">
        <f>IF($B42&gt;3,1,0)</f>
        <v>1</v>
      </c>
      <c r="BB30">
        <f>IF($B42&gt;3,1,0)</f>
        <v>1</v>
      </c>
      <c r="BC30">
        <f>IF($B42&gt;3,1,0)</f>
        <v>1</v>
      </c>
      <c r="BE30">
        <f>IF($B42&gt;3,1,0)</f>
        <v>1</v>
      </c>
      <c r="BF30">
        <f>IF($B42&gt;3,1,0)</f>
        <v>1</v>
      </c>
      <c r="BH30">
        <f>IF($B42&gt;3,1,0)</f>
        <v>1</v>
      </c>
      <c r="BI30">
        <f>IF($B42&gt;3,1,0)</f>
        <v>1</v>
      </c>
    </row>
    <row r="31" spans="1:61" hidden="1">
      <c r="C31">
        <f>MAX(C32:C36)</f>
        <v>40</v>
      </c>
      <c r="D31">
        <f>+D43</f>
        <v>9.8000000000000007</v>
      </c>
      <c r="F31">
        <f>MAX(F32:F36)</f>
        <v>0</v>
      </c>
      <c r="G31">
        <f>+G43</f>
        <v>0</v>
      </c>
      <c r="I31">
        <f>MAX(I32:I36)</f>
        <v>80</v>
      </c>
      <c r="J31">
        <f>+J43</f>
        <v>20.499999999999996</v>
      </c>
      <c r="L31">
        <f>MAX(L32:L36)</f>
        <v>10</v>
      </c>
      <c r="M31">
        <f>+M43</f>
        <v>4.2999999999999989</v>
      </c>
      <c r="O31">
        <f>MAX(O32:O36)</f>
        <v>0</v>
      </c>
      <c r="P31">
        <f>+P43</f>
        <v>-2</v>
      </c>
      <c r="R31">
        <f>MAX(R32:R36)</f>
        <v>0</v>
      </c>
      <c r="S31">
        <f>+S43</f>
        <v>-25.6</v>
      </c>
      <c r="U31">
        <f>MAX(U32:U36)</f>
        <v>0</v>
      </c>
      <c r="V31">
        <f>+V43</f>
        <v>0</v>
      </c>
      <c r="X31">
        <f>MAX(X32:X36)</f>
        <v>0</v>
      </c>
      <c r="Y31">
        <f>+Y43</f>
        <v>0</v>
      </c>
      <c r="AA31">
        <f>MAX(AA32:AA36)</f>
        <v>0</v>
      </c>
      <c r="AB31">
        <f>+AB43</f>
        <v>0</v>
      </c>
      <c r="AD31">
        <f>MAX(AD32:AD36)</f>
        <v>0</v>
      </c>
      <c r="AE31">
        <f>+AE43</f>
        <v>-5.1999999999999993</v>
      </c>
      <c r="AG31">
        <f>MAX(AG32:AG36)</f>
        <v>0</v>
      </c>
      <c r="AH31">
        <f>+AH43</f>
        <v>0</v>
      </c>
      <c r="AJ31">
        <f>MAX(AJ32:AJ36)</f>
        <v>0</v>
      </c>
      <c r="AK31">
        <f>+AK43</f>
        <v>0</v>
      </c>
      <c r="AM31">
        <f>MAX(AM32:AM36)</f>
        <v>0</v>
      </c>
      <c r="AN31">
        <f>+AN43</f>
        <v>0</v>
      </c>
      <c r="AP31">
        <f>MAX(AP32:AP36)</f>
        <v>5</v>
      </c>
      <c r="AQ31">
        <f>+AQ43</f>
        <v>-4.3999999999999977</v>
      </c>
      <c r="AS31">
        <f>MAX(AS32:AS36)</f>
        <v>0</v>
      </c>
      <c r="AT31">
        <f>+AT43</f>
        <v>-2.8000000000000007</v>
      </c>
      <c r="AV31">
        <f>MAX(AV32:AV36)</f>
        <v>20</v>
      </c>
      <c r="AW31">
        <f>+AW43</f>
        <v>5.4</v>
      </c>
      <c r="AY31">
        <f>MAX(AY32:AY36)</f>
        <v>0</v>
      </c>
      <c r="AZ31">
        <f>+AZ43</f>
        <v>-2</v>
      </c>
      <c r="BB31">
        <f>MAX(BB32:BB36)</f>
        <v>0</v>
      </c>
      <c r="BC31">
        <f>+BC43</f>
        <v>0</v>
      </c>
      <c r="BE31">
        <f>MAX(BE32:BE36)</f>
        <v>0</v>
      </c>
      <c r="BF31">
        <f>+BF43</f>
        <v>1.9999999999999996</v>
      </c>
      <c r="BH31">
        <f>MAX(BH32:BH36)</f>
        <v>0</v>
      </c>
      <c r="BI31">
        <f>+BI43</f>
        <v>0</v>
      </c>
    </row>
    <row r="32" spans="1:61" hidden="1">
      <c r="C32">
        <f>IF(C$37=5,5,0)</f>
        <v>0</v>
      </c>
      <c r="F32">
        <f>IF(F$37=5,5,0)</f>
        <v>0</v>
      </c>
      <c r="I32">
        <f>IF(I$37=5,5,0)</f>
        <v>0</v>
      </c>
      <c r="L32">
        <f>IF(L$37=5,5,0)</f>
        <v>0</v>
      </c>
      <c r="O32">
        <f>IF(O$37=5,5,0)</f>
        <v>0</v>
      </c>
      <c r="R32">
        <f>IF(R$37=5,5,0)</f>
        <v>0</v>
      </c>
      <c r="U32">
        <f>IF(U$37=5,5,0)</f>
        <v>0</v>
      </c>
      <c r="X32">
        <f>IF(X$37=5,5,0)</f>
        <v>0</v>
      </c>
      <c r="AA32">
        <f>IF(AA$37=5,5,0)</f>
        <v>0</v>
      </c>
      <c r="AD32">
        <f>IF(AD$37=5,5,0)</f>
        <v>0</v>
      </c>
      <c r="AG32">
        <f>IF(AG$37=5,5,0)</f>
        <v>0</v>
      </c>
      <c r="AJ32">
        <f>IF(AJ$37=5,5,0)</f>
        <v>0</v>
      </c>
      <c r="AM32">
        <f>IF(AM$37=5,5,0)</f>
        <v>0</v>
      </c>
      <c r="AP32">
        <f>IF(AP$37=5,5,0)</f>
        <v>5</v>
      </c>
      <c r="AS32">
        <f>IF(AS$37=5,5,0)</f>
        <v>0</v>
      </c>
      <c r="AV32">
        <f>IF(AV$37=5,5,0)</f>
        <v>0</v>
      </c>
      <c r="AY32">
        <f>IF(AY$37=5,5,0)</f>
        <v>0</v>
      </c>
      <c r="BB32">
        <f>IF(BB$37=5,5,0)</f>
        <v>0</v>
      </c>
      <c r="BE32">
        <f>IF(BE$37=5,5,0)</f>
        <v>0</v>
      </c>
      <c r="BH32">
        <f>IF(BH$37=5,5,0)</f>
        <v>0</v>
      </c>
    </row>
    <row r="33" spans="1:82" hidden="1">
      <c r="C33">
        <f>IF(C$37=4,10,0)</f>
        <v>0</v>
      </c>
      <c r="F33">
        <f>IF(F$37=4,10,0)</f>
        <v>0</v>
      </c>
      <c r="I33">
        <f>IF(I$37=4,10,0)</f>
        <v>0</v>
      </c>
      <c r="L33">
        <f>IF(L$37=4,10,0)</f>
        <v>10</v>
      </c>
      <c r="O33">
        <f>IF(O$37=4,10,0)</f>
        <v>0</v>
      </c>
      <c r="R33">
        <f>IF(R$37=4,10,0)</f>
        <v>0</v>
      </c>
      <c r="U33">
        <f>IF(U$37=4,10,0)</f>
        <v>0</v>
      </c>
      <c r="X33">
        <f>IF(X$37=4,10,0)</f>
        <v>0</v>
      </c>
      <c r="AA33">
        <f>IF(AA$37=4,10,0)</f>
        <v>0</v>
      </c>
      <c r="AD33">
        <f>IF(AD$37=4,10,0)</f>
        <v>0</v>
      </c>
      <c r="AG33">
        <f>IF(AG$37=4,10,0)</f>
        <v>0</v>
      </c>
      <c r="AJ33">
        <f>IF(AJ$37=4,10,0)</f>
        <v>0</v>
      </c>
      <c r="AM33">
        <f>IF(AM$37=4,10,0)</f>
        <v>0</v>
      </c>
      <c r="AP33">
        <f>IF(AP$37=4,10,0)</f>
        <v>0</v>
      </c>
      <c r="AS33">
        <f>IF(AS$37=4,10,0)</f>
        <v>0</v>
      </c>
      <c r="AV33">
        <f>IF(AV$37=4,10,0)</f>
        <v>0</v>
      </c>
      <c r="AY33">
        <f>IF(AY$37=4,10,0)</f>
        <v>0</v>
      </c>
      <c r="BB33">
        <f>IF(BB$37=4,10,0)</f>
        <v>0</v>
      </c>
      <c r="BE33">
        <f>IF(BE$37=4,10,0)</f>
        <v>0</v>
      </c>
      <c r="BH33">
        <f>IF(BH$37=4,10,0)</f>
        <v>0</v>
      </c>
    </row>
    <row r="34" spans="1:82" hidden="1">
      <c r="C34">
        <f>IF(C$37=3,20,0)</f>
        <v>0</v>
      </c>
      <c r="F34">
        <f>IF(F$37=3,20,0)</f>
        <v>0</v>
      </c>
      <c r="I34">
        <f>IF(I$37=3,20,0)</f>
        <v>0</v>
      </c>
      <c r="L34">
        <f>IF(L$37=3,20,0)</f>
        <v>0</v>
      </c>
      <c r="O34">
        <f>IF(O$37=3,20,0)</f>
        <v>0</v>
      </c>
      <c r="R34">
        <f>IF(R$37=3,20,0)</f>
        <v>0</v>
      </c>
      <c r="U34">
        <f>IF(U$37=3,20,0)</f>
        <v>0</v>
      </c>
      <c r="X34">
        <f>IF(X$37=3,20,0)</f>
        <v>0</v>
      </c>
      <c r="AA34">
        <f>IF(AA$37=3,20,0)</f>
        <v>0</v>
      </c>
      <c r="AD34">
        <f>IF(AD$37=3,20,0)</f>
        <v>0</v>
      </c>
      <c r="AG34">
        <f>IF(AG$37=3,20,0)</f>
        <v>0</v>
      </c>
      <c r="AJ34">
        <f>IF(AJ$37=3,20,0)</f>
        <v>0</v>
      </c>
      <c r="AM34">
        <f>IF(AM$37=3,20,0)</f>
        <v>0</v>
      </c>
      <c r="AP34">
        <f>IF(AP$37=3,20,0)</f>
        <v>0</v>
      </c>
      <c r="AS34">
        <f>IF(AS$37=3,20,0)</f>
        <v>0</v>
      </c>
      <c r="AV34">
        <f>IF(AV$37=3,20,0)</f>
        <v>20</v>
      </c>
      <c r="AY34">
        <f>IF(AY$37=3,20,0)</f>
        <v>0</v>
      </c>
      <c r="BB34">
        <f>IF(BB$37=3,20,0)</f>
        <v>0</v>
      </c>
      <c r="BE34">
        <f>IF(BE$37=3,20,0)</f>
        <v>0</v>
      </c>
      <c r="BH34">
        <f>IF(BH$37=3,20,0)</f>
        <v>0</v>
      </c>
    </row>
    <row r="35" spans="1:82" hidden="1">
      <c r="C35">
        <f>IF(C$37=2,40,0)</f>
        <v>40</v>
      </c>
      <c r="F35">
        <f>IF(F$37=2,40,0)</f>
        <v>0</v>
      </c>
      <c r="I35">
        <f>IF(I$37=2,40,0)</f>
        <v>0</v>
      </c>
      <c r="L35">
        <f>IF(L$37=2,40,0)</f>
        <v>0</v>
      </c>
      <c r="O35">
        <f>IF(O$37=2,40,0)</f>
        <v>0</v>
      </c>
      <c r="R35">
        <f>IF(R$37=2,40,0)</f>
        <v>0</v>
      </c>
      <c r="U35">
        <f>IF(U$37=2,40,0)</f>
        <v>0</v>
      </c>
      <c r="X35">
        <f>IF(X$37=2,40,0)</f>
        <v>0</v>
      </c>
      <c r="AA35">
        <f>IF(AA$37=2,40,0)</f>
        <v>0</v>
      </c>
      <c r="AD35">
        <f>IF(AD$37=2,40,0)</f>
        <v>0</v>
      </c>
      <c r="AG35">
        <f>IF(AG$37=2,40,0)</f>
        <v>0</v>
      </c>
      <c r="AJ35">
        <f>IF(AJ$37=2,40,0)</f>
        <v>0</v>
      </c>
      <c r="AM35">
        <f>IF(AM$37=2,40,0)</f>
        <v>0</v>
      </c>
      <c r="AP35">
        <f>IF(AP$37=2,40,0)</f>
        <v>0</v>
      </c>
      <c r="AS35">
        <f>IF(AS$37=2,40,0)</f>
        <v>0</v>
      </c>
      <c r="AV35">
        <f>IF(AV$37=2,40,0)</f>
        <v>0</v>
      </c>
      <c r="AY35">
        <f>IF(AY$37=2,40,0)</f>
        <v>0</v>
      </c>
      <c r="BB35">
        <f>IF(BB$37=2,40,0)</f>
        <v>0</v>
      </c>
      <c r="BE35">
        <f>IF(BE$37=2,40,0)</f>
        <v>0</v>
      </c>
      <c r="BH35">
        <f>IF(BH$37=2,40,0)</f>
        <v>0</v>
      </c>
    </row>
    <row r="36" spans="1:82" hidden="1">
      <c r="C36">
        <f>IF(C$37=1,80,0)</f>
        <v>0</v>
      </c>
      <c r="F36">
        <f>IF(F$37=1,80,0)</f>
        <v>0</v>
      </c>
      <c r="I36">
        <f>IF(I$37=1,80,0)</f>
        <v>80</v>
      </c>
      <c r="L36">
        <f>IF(L$37=1,80,0)</f>
        <v>0</v>
      </c>
      <c r="O36">
        <f>IF(O$37=1,80,0)</f>
        <v>0</v>
      </c>
      <c r="R36">
        <f>IF(R$37=1,80,0)</f>
        <v>0</v>
      </c>
      <c r="U36">
        <f>IF(U$37=1,80,0)</f>
        <v>0</v>
      </c>
      <c r="X36">
        <f>IF(X$37=1,80,0)</f>
        <v>0</v>
      </c>
      <c r="AA36">
        <f>IF(AA$37=1,80,0)</f>
        <v>0</v>
      </c>
      <c r="AD36">
        <f>IF(AD$37=1,80,0)</f>
        <v>0</v>
      </c>
      <c r="AG36">
        <f>IF(AG$37=1,80,0)</f>
        <v>0</v>
      </c>
      <c r="AJ36">
        <f>IF(AJ$37=1,80,0)</f>
        <v>0</v>
      </c>
      <c r="AM36">
        <f>IF(AM$37=1,80,0)</f>
        <v>0</v>
      </c>
      <c r="AP36">
        <f>IF(AP$37=1,80,0)</f>
        <v>0</v>
      </c>
      <c r="AS36">
        <f>IF(AS$37=1,80,0)</f>
        <v>0</v>
      </c>
      <c r="AV36">
        <f>IF(AV$37=1,80,0)</f>
        <v>0</v>
      </c>
      <c r="AY36">
        <f>IF(AY$37=1,80,0)</f>
        <v>0</v>
      </c>
      <c r="BB36">
        <f>IF(BB$37=1,80,0)</f>
        <v>0</v>
      </c>
      <c r="BE36">
        <f>IF(BE$37=1,80,0)</f>
        <v>0</v>
      </c>
      <c r="BH36">
        <f>IF(BH$37=1,80,0)</f>
        <v>0</v>
      </c>
    </row>
    <row r="37" spans="1:82" hidden="1">
      <c r="C37">
        <f>RANK(C38,$C38:$BI38)*C42</f>
        <v>2</v>
      </c>
      <c r="F37">
        <f>RANK(F38,$C38:$BI38)*F42</f>
        <v>0</v>
      </c>
      <c r="I37">
        <f>RANK(I38,$C38:$BI38)*I42</f>
        <v>1</v>
      </c>
      <c r="L37">
        <f>RANK(L38,$C38:$BI38)*L42</f>
        <v>4</v>
      </c>
      <c r="O37">
        <f>RANK(O38,$C38:$BI38)*O42</f>
        <v>0</v>
      </c>
      <c r="R37">
        <f>RANK(R38,$C38:$BI38)*R42</f>
        <v>8</v>
      </c>
      <c r="U37">
        <f>RANK(U38,$C38:$BI38)*U42</f>
        <v>0</v>
      </c>
      <c r="X37">
        <f>RANK(X38,$C38:$BI38)*X42</f>
        <v>0</v>
      </c>
      <c r="AA37">
        <f>RANK(AA38,$C38:$BI38)*AA42</f>
        <v>0</v>
      </c>
      <c r="AD37">
        <f>RANK(AD38,$C38:$BI38)*AD42</f>
        <v>7</v>
      </c>
      <c r="AG37">
        <f>RANK(AG38,$C38:$BI38)*AG42</f>
        <v>0</v>
      </c>
      <c r="AJ37">
        <f>RANK(AJ38,$C38:$BI38)*AJ42</f>
        <v>0</v>
      </c>
      <c r="AM37">
        <f>RANK(AM38,$C38:$BI38)*AM42</f>
        <v>0</v>
      </c>
      <c r="AP37">
        <f>RANK(AP38,$C38:$BI38)*AP42</f>
        <v>5</v>
      </c>
      <c r="AS37">
        <f>RANK(AS38,$C38:$BI38)*AS42</f>
        <v>6</v>
      </c>
      <c r="AV37">
        <f>RANK(AV38,$C38:$BI38)*AV42</f>
        <v>3</v>
      </c>
      <c r="AY37">
        <f>RANK(AY38,$C38:$BI38)*AY42</f>
        <v>0</v>
      </c>
      <c r="BB37">
        <f>RANK(BB38,$C38:$BI38)*BB42</f>
        <v>0</v>
      </c>
      <c r="BE37">
        <f>RANK(BE38,$C38:$BI38)*BE42</f>
        <v>0</v>
      </c>
      <c r="BH37">
        <f>RANK(BH38,$C38:$BI38)*BH42</f>
        <v>0</v>
      </c>
    </row>
    <row r="38" spans="1:82" hidden="1">
      <c r="C38">
        <f>SUM(C39:C41)</f>
        <v>399113.8</v>
      </c>
      <c r="F38">
        <f>SUM(F39:F41)</f>
        <v>-1000000100</v>
      </c>
      <c r="I38">
        <f>SUM(I39:I41)</f>
        <v>399524.5</v>
      </c>
      <c r="L38">
        <f>SUM(L39:L41)</f>
        <v>199506.3</v>
      </c>
      <c r="O38">
        <f>SUM(O39:O41)</f>
        <v>-1000000302</v>
      </c>
      <c r="R38">
        <f>SUM(R39:R41)</f>
        <v>-425.6</v>
      </c>
      <c r="U38">
        <f>SUM(U39:U41)</f>
        <v>-1000000100</v>
      </c>
      <c r="X38">
        <f>SUM(X39:X41)</f>
        <v>-1000000100</v>
      </c>
      <c r="AA38">
        <f>SUM(AA39:AA41)</f>
        <v>-1000000100</v>
      </c>
      <c r="AD38">
        <f>SUM(AD39:AD41)</f>
        <v>-205.2</v>
      </c>
      <c r="AG38">
        <f>SUM(AG39:AG41)</f>
        <v>-1000000100</v>
      </c>
      <c r="AJ38">
        <f>SUM(AJ39:AJ41)</f>
        <v>-1000000100</v>
      </c>
      <c r="AM38">
        <f>SUM(AM39:AM41)</f>
        <v>-1000000100</v>
      </c>
      <c r="AP38">
        <f>SUM(AP39:AP41)</f>
        <v>199497.60000000001</v>
      </c>
      <c r="AS38">
        <f>SUM(AS39:AS41)</f>
        <v>199399.2</v>
      </c>
      <c r="AV38">
        <f>SUM(AV39:AV41)</f>
        <v>199607.4</v>
      </c>
      <c r="AY38">
        <f>SUM(AY39:AY41)</f>
        <v>-1000000202</v>
      </c>
      <c r="BB38">
        <f>SUM(BB39:BB41)</f>
        <v>-1000000100</v>
      </c>
      <c r="BE38">
        <f>SUM(BE39:BE41)</f>
        <v>-1000000298</v>
      </c>
      <c r="BH38">
        <f>SUM(BH39:BH41)</f>
        <v>-1000000100</v>
      </c>
    </row>
    <row r="39" spans="1:82" hidden="1">
      <c r="C39">
        <f>+D43</f>
        <v>9.8000000000000007</v>
      </c>
      <c r="F39">
        <f>+G43</f>
        <v>0</v>
      </c>
      <c r="I39">
        <f>+J43</f>
        <v>20.499999999999996</v>
      </c>
      <c r="L39">
        <f>+M43</f>
        <v>4.2999999999999989</v>
      </c>
      <c r="O39">
        <f>+P43</f>
        <v>-2</v>
      </c>
      <c r="R39">
        <f>+S43</f>
        <v>-25.6</v>
      </c>
      <c r="U39">
        <f>+V43</f>
        <v>0</v>
      </c>
      <c r="X39">
        <f>+Y43</f>
        <v>0</v>
      </c>
      <c r="AA39">
        <f>+AB43</f>
        <v>0</v>
      </c>
      <c r="AD39">
        <f>+AE43</f>
        <v>-5.1999999999999993</v>
      </c>
      <c r="AG39">
        <f>+AH43</f>
        <v>0</v>
      </c>
      <c r="AJ39">
        <f>+AK43</f>
        <v>0</v>
      </c>
      <c r="AM39">
        <f>+AN43</f>
        <v>0</v>
      </c>
      <c r="AP39">
        <f>+AQ43</f>
        <v>-4.3999999999999977</v>
      </c>
      <c r="AS39">
        <f>+AT43</f>
        <v>-2.8000000000000007</v>
      </c>
      <c r="AV39">
        <f>+AW43</f>
        <v>5.4</v>
      </c>
      <c r="AY39">
        <f>+AZ43</f>
        <v>-2</v>
      </c>
      <c r="BB39">
        <f>+BC43</f>
        <v>0</v>
      </c>
      <c r="BE39">
        <f>+BF43</f>
        <v>1.9999999999999996</v>
      </c>
      <c r="BH39">
        <f>+BI43</f>
        <v>0</v>
      </c>
    </row>
    <row r="40" spans="1:82" hidden="1">
      <c r="C40">
        <f>-C44*100</f>
        <v>-900</v>
      </c>
      <c r="F40">
        <f>-F44*100</f>
        <v>-100</v>
      </c>
      <c r="I40">
        <f>-I44*100</f>
        <v>-500</v>
      </c>
      <c r="L40">
        <f>-L44*100</f>
        <v>-500</v>
      </c>
      <c r="O40">
        <f>-O44*100</f>
        <v>-300</v>
      </c>
      <c r="R40">
        <f>-R44*100</f>
        <v>-400</v>
      </c>
      <c r="U40">
        <f>-U44*100</f>
        <v>-100</v>
      </c>
      <c r="X40">
        <f>-X44*100</f>
        <v>-100</v>
      </c>
      <c r="AA40">
        <f>-AA44*100</f>
        <v>-100</v>
      </c>
      <c r="AD40">
        <f>-AD44*100</f>
        <v>-200</v>
      </c>
      <c r="AG40">
        <f>-AG44*100</f>
        <v>-100</v>
      </c>
      <c r="AJ40">
        <f>-AJ44*100</f>
        <v>-100</v>
      </c>
      <c r="AM40">
        <f>-AM44*100</f>
        <v>-100</v>
      </c>
      <c r="AP40">
        <f>-AP44*100</f>
        <v>-500</v>
      </c>
      <c r="AS40">
        <f>-AS44*100</f>
        <v>-600</v>
      </c>
      <c r="AV40">
        <f>-AV44*100</f>
        <v>-400</v>
      </c>
      <c r="AY40">
        <f>-AY44*100</f>
        <v>-200</v>
      </c>
      <c r="BB40">
        <f>-BB44*100</f>
        <v>-100</v>
      </c>
      <c r="BE40">
        <f>-BE44*100</f>
        <v>-300</v>
      </c>
      <c r="BH40">
        <f>-BH44*100</f>
        <v>-100</v>
      </c>
    </row>
    <row r="41" spans="1:82" hidden="1">
      <c r="C41">
        <f>IF(E44-$A3/2&lt;0,-1000000000,C43*C42*100000+C43)</f>
        <v>400004</v>
      </c>
      <c r="F41">
        <f>IF(H44-$A3/2&lt;0,-1000000000,F43*F42*100000+F43)</f>
        <v>-1000000000</v>
      </c>
      <c r="I41">
        <f>IF(K44-$A3/2&lt;0,-1000000000,I43*I42*100000+I43)</f>
        <v>400004</v>
      </c>
      <c r="L41">
        <f>IF(N44-$A3/2&lt;0,-1000000000,L43*L42*100000+L43)</f>
        <v>200002</v>
      </c>
      <c r="O41">
        <f>IF(Q44-$A3/2&lt;0,-1000000000,O43*O42*100000+O43)</f>
        <v>-1000000000</v>
      </c>
      <c r="R41">
        <f>IF(T44-$A3/2&lt;0,-1000000000,R43*R42*100000+R43)</f>
        <v>0</v>
      </c>
      <c r="U41">
        <f>IF(W44-$A3/2&lt;0,-1000000000,U43*U42*100000+U43)</f>
        <v>-1000000000</v>
      </c>
      <c r="X41">
        <f>IF(Z44-$A3/2&lt;0,-1000000000,X43*X42*100000+X43)</f>
        <v>-1000000000</v>
      </c>
      <c r="AA41">
        <f>IF(AC44-$A3/2&lt;0,-1000000000,AA43*AA42*100000+AA43)</f>
        <v>-1000000000</v>
      </c>
      <c r="AD41">
        <f>IF(AF44-$A3/2&lt;0,-1000000000,AD43*AD42*100000+AD43)</f>
        <v>0</v>
      </c>
      <c r="AG41">
        <f>IF(AI44-$A3/2&lt;0,-1000000000,AG43*AG42*100000+AG43)</f>
        <v>-1000000000</v>
      </c>
      <c r="AJ41">
        <f>IF(AL44-$A3/2&lt;0,-1000000000,AJ43*AJ42*100000+AJ43)</f>
        <v>-1000000000</v>
      </c>
      <c r="AM41">
        <f>IF(AO44-$A3/2&lt;0,-1000000000,AM43*AM42*100000+AM43)</f>
        <v>-1000000000</v>
      </c>
      <c r="AP41">
        <f>IF(AR44-$A3/2&lt;0,-1000000000,AP43*AP42*100000+AP43)</f>
        <v>200002</v>
      </c>
      <c r="AS41">
        <f>IF(AU44-$A3/2&lt;0,-1000000000,AS43*AS42*100000+AS43)</f>
        <v>200002</v>
      </c>
      <c r="AV41">
        <f>IF(AX44-$A3/2&lt;0,-1000000000,AV43*AV42*100000+AV43)</f>
        <v>200002</v>
      </c>
      <c r="AY41">
        <f>IF(BA44-$A3/2&lt;0,-1000000000,AY43*AY42*100000+AY43)</f>
        <v>-1000000000</v>
      </c>
      <c r="BB41">
        <f>IF(BD44-$A3/2&lt;0,-1000000000,BB43*BB42*100000+BB43)</f>
        <v>-1000000000</v>
      </c>
      <c r="BE41">
        <f>IF(BG44-$A3/2&lt;0,-1000000000,BE43*BE42*100000+BE43)</f>
        <v>-1000000000</v>
      </c>
      <c r="BH41">
        <f>IF(BJ44-$A3/2&lt;0,-1000000000,BH43*BH42*100000+BH43)</f>
        <v>-1000000000</v>
      </c>
      <c r="BK41"/>
    </row>
    <row r="42" spans="1:82" ht="13.5" thickBot="1">
      <c r="A42" t="s">
        <v>13</v>
      </c>
      <c r="B42">
        <f>SUM(C42:BH42)</f>
        <v>8</v>
      </c>
      <c r="C42">
        <f>IF(E44&gt;=$A3/2,1,0)</f>
        <v>1</v>
      </c>
      <c r="F42">
        <f>IF(H44&gt;=$A3/2,1,0)</f>
        <v>0</v>
      </c>
      <c r="I42">
        <f>IF(K44&gt;=$A3/2,1,0)</f>
        <v>1</v>
      </c>
      <c r="L42">
        <f>IF(N44&gt;=$A3/2,1,0)</f>
        <v>1</v>
      </c>
      <c r="O42">
        <f>IF(Q44&gt;=$A3/2,1,0)</f>
        <v>0</v>
      </c>
      <c r="R42">
        <f>IF(T44&gt;=$A3/2,1,0)</f>
        <v>1</v>
      </c>
      <c r="U42">
        <f>IF(W44&gt;=$A3/2,1,0)</f>
        <v>0</v>
      </c>
      <c r="X42">
        <f>IF(Z44&gt;=$A3/2,1,0)</f>
        <v>0</v>
      </c>
      <c r="AA42">
        <f>IF(AC44&gt;=$A3/2,1,0)</f>
        <v>0</v>
      </c>
      <c r="AD42">
        <f>IF(AF44&gt;=$A3/2,1,0)</f>
        <v>1</v>
      </c>
      <c r="AG42">
        <f>IF(AI44&gt;=$A3/2,1,0)</f>
        <v>0</v>
      </c>
      <c r="AJ42">
        <f>IF(AL44&gt;=$A3/2,1,0)</f>
        <v>0</v>
      </c>
      <c r="AM42">
        <f>IF(AO44&gt;=$A3/2,1,0)</f>
        <v>0</v>
      </c>
      <c r="AP42">
        <f>IF(AR44&gt;=$A3/2,1,0)</f>
        <v>1</v>
      </c>
      <c r="AS42">
        <f>IF(AU44&gt;=$A3/2,1,0)</f>
        <v>1</v>
      </c>
      <c r="AV42">
        <f>IF(AX44&gt;=$A3/2,1,0)</f>
        <v>1</v>
      </c>
      <c r="AY42">
        <f>IF(BA44&gt;=$A3/2,1,0)</f>
        <v>0</v>
      </c>
      <c r="BB42">
        <f>IF(BD44&gt;=$A3/2,1,0)</f>
        <v>0</v>
      </c>
      <c r="BE42">
        <f>IF(BG44&gt;=$A3/2,1,0)</f>
        <v>0</v>
      </c>
      <c r="BH42">
        <f>IF(BJ44&gt;=$A3/2,1,0)</f>
        <v>0</v>
      </c>
      <c r="BK42" s="41">
        <f>MAX(BL45:BL147)</f>
        <v>170</v>
      </c>
    </row>
    <row r="43" spans="1:82" ht="13.5" thickBot="1">
      <c r="C43" s="2">
        <f>IF(SUM(C48:C147)&lt;-1000,-100000000,SUM(C48:C147))</f>
        <v>4</v>
      </c>
      <c r="D43" s="2">
        <f>+D48+D51+D54+D57+D60+D63+D66+D69+D75+D78+D81+D84+D87+D90+D93+D96+D99+D102+D105+D108+D111+D114+D117+D120+D123-D125-D122-D119-D116-D113-D110-D107-D104-D101-D98-D95-D92-D89-D83-D80-D77-D74-+D72-D71-D68-D65-D59-D56-D53-D50-D62-D86</f>
        <v>9.8000000000000007</v>
      </c>
      <c r="E43" s="2">
        <f>SUM(D48:D147)/3</f>
        <v>27.866666666666664</v>
      </c>
      <c r="F43" s="2">
        <f>IF(SUM(F48:F147)&lt;-1000,-100000000,SUM(F48:F147))</f>
        <v>-100000000</v>
      </c>
      <c r="G43" s="2">
        <f>+G48+G51+G54+G57+G60+G63+G66+G69+G75+G78+G81+G84+G87+G90+G93+G96+G99+G102+G105+G108+G111+G114+G117+G120+G123-G125-G122-G119-G116-G113-G110-G107-G104-G101-G98-G95-G92-G89-G83-G80-G77-G74-+G72-G71-G68-G65-G59-G56-G53-G50-G62-G86</f>
        <v>0</v>
      </c>
      <c r="H43" s="2">
        <f>SUM(G48:G147)/3</f>
        <v>0</v>
      </c>
      <c r="I43" s="2">
        <f>IF(SUM(I48:I147)&lt;-1000,-100000000,SUM(I48:I147))</f>
        <v>4</v>
      </c>
      <c r="J43" s="2">
        <f>+J48+J51+J54+J57+J60+J63+J66+J69+J75+J78+J81+J84+J87+J90+J93+J96+J99+J102+J105+J108+J111+J114+J117+J120+J123-J125-J122-J119-J116-J113-J110-J107-J104-J101-J98-J95-J92-J89-J83-J80-J77-J74-+J72-J71-J68-J65-J59-J56-J53-J50-J62-J86</f>
        <v>20.499999999999996</v>
      </c>
      <c r="K43" s="2">
        <f>SUM(J48:J147)/3</f>
        <v>13.299999999999999</v>
      </c>
      <c r="L43" s="2">
        <f>IF(SUM(L48:L147)&lt;-1000,-100000000,SUM(L48:L147))</f>
        <v>2</v>
      </c>
      <c r="M43" s="2">
        <f>+M48+M51+M54+M57+M60+M63+M66+M69+M75+M78+M81+M84+M87+M90+M93+M96+M99+M102+M105+M108+M111+M114+M117+M120+M123-M125-M122-M119-M116-M113-M110-M107-M104-M101-M98-M95-M92-M89-M83-M80-M77-M74-+M72-M71-M68-M65-M59-M56-M53-M50-M62-M86</f>
        <v>4.2999999999999989</v>
      </c>
      <c r="N43" s="2">
        <f>SUM(M48:M147)/3</f>
        <v>9.8333333333333339</v>
      </c>
      <c r="O43" s="2">
        <f>IF(SUM(O48:O147)&lt;-1000,-100000000,SUM(O48:O147))</f>
        <v>1</v>
      </c>
      <c r="P43" s="2">
        <f>+P48+P51+P54+P57+P60+P63+P66+P69+P75+P78+P81+P84+P87+P90+P93+P96+P99+P102+P105+P108+P111+P114+P117+P120+P123-P125-P122-P119-P116-P113-P110-P107-P104-P101-P98-P95-P92-P89-P83-P80-P77-P74-+P72-P71-P68-P65-P59-P56-P53-P50-P62-P86</f>
        <v>-2</v>
      </c>
      <c r="Q43" s="2">
        <f>SUM(P48:P147)/3</f>
        <v>1.3333333333333333</v>
      </c>
      <c r="R43" s="2">
        <f>IF(SUM(R48:R147)&lt;-1000,-100000000,SUM(R48:R147))</f>
        <v>0</v>
      </c>
      <c r="S43" s="2">
        <f>+S48+S51+S54+S57+S60+S63+S66+S69+S75+S78+S81+S84+S87+S90+S93+S96+S99+S102+S105+S108+S111+S114+S117+S120+S123-S125-S122-S119-S116-S113-S110-S107-S104-S101-S98-S95-S92-S89-S83-S80-S77-S74-+S72-S71-S68-S65-S59-S56-S53-S50-S62-S86</f>
        <v>-25.6</v>
      </c>
      <c r="T43" s="2">
        <f>SUM(S48:S147)/3</f>
        <v>17</v>
      </c>
      <c r="U43" s="2">
        <f>IF(SUM(U48:U147)&lt;-1000,-100000000,SUM(U48:U147))</f>
        <v>-100000000</v>
      </c>
      <c r="V43" s="2">
        <f>+V48+V51+V54+V57+V60+V63+V66+V69+V75+V78+V81+V84+V87+V90+V93+V96+V99+V102+V105+V108+V111+V114+V117+V120+V123-V125-V122-V119-V116-V113-V110-V107-V104-V101-V98-V95-V92-V89-V83-V80-V77-V74-+V72-V71-V68-V65-V59-V56-V53-V50-V62-V86</f>
        <v>0</v>
      </c>
      <c r="W43" s="2">
        <f>SUM(V48:V147)/3</f>
        <v>0</v>
      </c>
      <c r="X43" s="2">
        <f>IF(SUM(X48:X147)&lt;-1000,-100000000,SUM(X48:X147))</f>
        <v>-100000000</v>
      </c>
      <c r="Y43" s="2">
        <f>+Y48+Y51+Y54+Y57+Y60+Y63+Y66+Y69+Y75+Y78+Y81+Y84+Y87+Y90+Y93+Y96+Y99+Y102+Y105+Y108+Y111+Y114+Y117+Y120+Y123-Y125-Y122-Y119-Y116-Y113-Y110-Y107-Y104-Y101-Y98-Y95-Y92-Y89-Y83-Y80-Y77-Y74-+Y72-Y71-Y68-Y65-Y59-Y56-Y53-Y50-Y62-Y86</f>
        <v>0</v>
      </c>
      <c r="Z43" s="2">
        <f>SUM(Y48:Y147)/3</f>
        <v>0</v>
      </c>
      <c r="AA43" s="2">
        <f>IF(SUM(AA48:AA147)&lt;-1000,-100000000,SUM(AA48:AA147))</f>
        <v>-100000000</v>
      </c>
      <c r="AB43" s="2">
        <f>+AB48+AB51+AB54+AB57+AB60+AB63+AB66+AB69+AB75+AB78+AB81+AB84+AB87+AB90+AB93+AB96+AB99+AB102+AB105+AB108+AB111+AB114+AB117+AB120+AB123-AB125-AB122-AB119-AB116-AB113-AB110-AB107-AB104-AB101-AB98-AB95-AB92-AB89-AB83-AB80-AB77-AB74-+AB72-AB71-AB68-AB65-AB59-AB56-AB53-AB50-AB62-AB86</f>
        <v>0</v>
      </c>
      <c r="AC43" s="2">
        <f>SUM(AB48:AB147)/3</f>
        <v>0</v>
      </c>
      <c r="AD43" s="2">
        <f>IF(SUM(AD48:AD147)&lt;-1000,-100000000,SUM(AD48:AD147))</f>
        <v>0</v>
      </c>
      <c r="AE43" s="2">
        <f>+AE48+AE51+AE54+AE57+AE60+AE63+AE66+AE69+AE75+AE78+AE81+AE84+AE87+AE90+AE93+AE96+AE99+AE102+AE105+AE108+AE111+AE114+AE117+AE120+AE123-AE125-AE122-AE119-AE116-AE113-AE110-AE107-AE104-AE101-AE98-AE95-AE92-AE89-AE83-AE80-AE77-AE74-+AE72-AE71-AE68-AE65-AE59-AE56-AE53-AE50-AE62-AE86</f>
        <v>-5.1999999999999993</v>
      </c>
      <c r="AF43" s="2">
        <f>SUM(AE48:AE147)/3</f>
        <v>5.7333333333333334</v>
      </c>
      <c r="AG43" s="2">
        <f>IF(SUM(AG48:AG147)&lt;-1000,-100000000,SUM(AG48:AG147))</f>
        <v>-100000000</v>
      </c>
      <c r="AH43" s="2">
        <f>+AH48+AH51+AH54+AH57+AH60+AH63+AH66+AH69+AH75+AH78+AH81+AH84+AH87+AH90+AH93+AH96+AH99+AH102+AH105+AH108+AH111+AH114+AH117+AH120+AH123-AH125-AH122-AH119-AH116-AH113-AH110-AH107-AH104-AH101-AH98-AH95-AH92-AH89-AH83-AH80-AH77-AH74-+AH72-AH71-AH68-AH65-AH59-AH56-AH53-AH50-AH62-AH86</f>
        <v>0</v>
      </c>
      <c r="AI43" s="2">
        <f>SUM(AH48:AH147)/3</f>
        <v>0</v>
      </c>
      <c r="AJ43" s="2">
        <f>IF(SUM(AJ48:AJ147)&lt;-1000,-100000000,SUM(AJ48:AJ147))</f>
        <v>-100000000</v>
      </c>
      <c r="AK43" s="2">
        <f>+AK48+AK51+AK54+AK57+AK60+AK63+AK66+AK69+AK75+AK78+AK81+AK84+AK87+AK90+AK93+AK96+AK99+AK102+AK105+AK108+AK111+AK114+AK117+AK120+AK123-AK125-AK122-AK119-AK116-AK113-AK110-AK107-AK104-AK101-AK98-AK95-AK92-AK89-AK83-AK80-AK77-AK74-+AK72-AK71-AK68-AK65-AK59-AK56-AK53-AK50-AK62-AK86</f>
        <v>0</v>
      </c>
      <c r="AL43" s="2">
        <f>SUM(AK48:AK147)/3</f>
        <v>0</v>
      </c>
      <c r="AM43" s="2">
        <f>IF(SUM(AM48:AM147)&lt;-1000,-100000000,SUM(AM48:AM147))</f>
        <v>-100000000</v>
      </c>
      <c r="AN43" s="2">
        <f>+AN48+AN51+AN54+AN57+AN60+AN63+AN66+AN69+AN75+AN78+AN81+AN84+AN87+AN90+AN93+AN96+AN99+AN102+AN105+AN108+AN111+AN114+AN117+AN120+AN123-AN125-AN122-AN119-AN116-AN113-AN110-AN107-AN104-AN101-AN98-AN95-AN92-AN89-AN83-AN80-AN77-AN74-+AN72-AN71-AN68-AN65-AN59-AN56-AN53-AN50-AN62-AN86</f>
        <v>0</v>
      </c>
      <c r="AO43" s="2">
        <f>SUM(AN48:AN147)/3</f>
        <v>0</v>
      </c>
      <c r="AP43" s="2">
        <f>IF(SUM(AP48:AP147)&lt;-1000,-100000000,SUM(AP48:AP147))</f>
        <v>2</v>
      </c>
      <c r="AQ43" s="2">
        <f>+AQ48+AQ51+AQ54+AQ57+AQ60+AQ63+AQ66+AQ69+AQ75+AQ78+AQ81+AQ84+AQ87+AQ90+AQ93+AQ96+AQ99+AQ102+AQ105+AQ108+AQ111+AQ114+AQ117+AQ120+AQ123-AQ125-AQ122-AQ119-AQ116-AQ113-AQ110-AQ107-AQ104-AQ101-AQ98-AQ95-AQ92-AQ89-AQ83-AQ80-AQ77-AQ74-+AQ72-AQ71-AQ68-AQ65-AQ59-AQ56-AQ53-AQ50-AQ62-AQ86</f>
        <v>-4.3999999999999977</v>
      </c>
      <c r="AR43" s="2">
        <f>SUM(AQ48:AQ147)/3</f>
        <v>13.200000000000001</v>
      </c>
      <c r="AS43" s="2">
        <f>IF(SUM(AS48:AS147)&lt;-1000,-100000000,SUM(AS48:AS147))</f>
        <v>2</v>
      </c>
      <c r="AT43" s="2">
        <f>+AT48+AT51+AT54+AT57+AT60+AT63+AT66+AT69+AT75+AT78+AT81+AT84+AT87+AT90+AT93+AT96+AT99+AT102+AT105+AT108+AT111+AT114+AT117+AT120+AT123-AT125-AT122-AT119-AT116-AT113-AT110-AT107-AT104-AT101-AT98-AT95-AT92-AT89-AT83-AT80-AT77-AT74-+AT72-AT71-AT68-AT65-AT59-AT56-AT53-AT50-AT62-AT86</f>
        <v>-2.8000000000000007</v>
      </c>
      <c r="AU43" s="2">
        <f>SUM(AT48:AT147)/3</f>
        <v>20.000000000000004</v>
      </c>
      <c r="AV43" s="2">
        <f>IF(SUM(AV48:AV147)&lt;-1000,-100000000,SUM(AV48:AV147))</f>
        <v>2</v>
      </c>
      <c r="AW43" s="2">
        <f>+AW48+AW51+AW54+AW57+AW60+AW63+AW66+AW69+AW75+AW78+AW81+AW84+AW87+AW90+AW93+AW96+AW99+AW102+AW105+AW108+AW111+AW114+AW117+AW120+AW123-AW125-AW122-AW119-AW116-AW113-AW110-AW107-AW104-AW101-AW98-AW95-AW92-AW89-AW83-AW80-AW77-AW74-+AW72-AW71-AW68-AW65-AW59-AW56-AW53-AW50-AW62-AW86</f>
        <v>5.4</v>
      </c>
      <c r="AX43" s="2">
        <f>SUM(AW48:AW147)/3</f>
        <v>4.8</v>
      </c>
      <c r="AY43" s="2">
        <f>IF(SUM(AY48:AY147)&lt;-1000,-100000000,SUM(AY48:AY147))</f>
        <v>0</v>
      </c>
      <c r="AZ43" s="2">
        <f>+AZ48+AZ51+AZ54+AZ57+AZ60+AZ63+AZ66+AZ69+AZ75+AZ78+AZ81+AZ84+AZ87+AZ90+AZ93+AZ96+AZ99+AZ102+AZ105+AZ108+AZ111+AZ114+AZ117+AZ120+AZ123-AZ125-AZ122-AZ119-AZ116-AZ113-AZ110-AZ107-AZ104-AZ101-AZ98-AZ95-AZ92-AZ89-AZ83-AZ80-AZ77-AZ74-+AZ72-AZ71-AZ68-AZ65-AZ59-AZ56-AZ53-AZ50-AZ62-AZ86</f>
        <v>-2</v>
      </c>
      <c r="BA43" s="2">
        <f>SUM(AZ48:AZ147)/3</f>
        <v>0.66666666666666663</v>
      </c>
      <c r="BB43" s="2">
        <f>IF(SUM(BB48:BB147)&lt;-1000,-100000000,SUM(BB48:BB147))</f>
        <v>-100000000</v>
      </c>
      <c r="BC43" s="2">
        <f>+BC48+BC51+BC54+BC57+BC60+BC63+BC66+BC69+BC75+BC78+BC81+BC84+BC87+BC90+BC93+BC96+BC99+BC102+BC105+BC108+BC111+BC114+BC117+BC120+BC123-BC125-BC122-BC119-BC116-BC113-BC110-BC107-BC104-BC101-BC98-BC95-BC92-BC89-BC83-BC80-BC77-BC74-+BC72-BC71-BC68-BC65-BC59-BC56-BC53-BC50-BC62-BC86</f>
        <v>0</v>
      </c>
      <c r="BD43" s="2">
        <f>SUM(BC48:BC147)/3</f>
        <v>0</v>
      </c>
      <c r="BE43" s="2">
        <f>IF(SUM(BE48:BE147)&lt;-1000,-100000000,SUM(BE48:BE147))</f>
        <v>2</v>
      </c>
      <c r="BF43" s="2">
        <f>+BF48+BF51+BF54+BF57+BF60+BF63+BF66+BF69+BF75+BF78+BF81+BF84+BF87+BF90+BF93+BF96+BF99+BF102+BF105+BF108+BF111+BF114+BF117+BF120+BF123-BF125-BF122-BF119-BF116-BF113-BF110-BF107-BF104-BF101-BF98-BF95-BF92-BF89-BF83-BF80-BF77-BF74-+BF72-BF71-BF68-BF65-BF59-BF56-BF53-BF50-BF62-BF86</f>
        <v>1.9999999999999996</v>
      </c>
      <c r="BG43" s="2">
        <f>SUM(BF48:BF147)/3</f>
        <v>3.8000000000000003</v>
      </c>
      <c r="BH43" s="2">
        <f>IF(SUM(BH48:BH147)&lt;-1000,-100000000,SUM(BH48:BH147))</f>
        <v>-100000000</v>
      </c>
      <c r="BI43" s="2">
        <f>+BI48+BI51+BI54+BI57+BI60+BI63+BI66+BI69+BI75+BI78+BI81+BI84+BI87+BI90+BI93+BI96+BI99+BI102+BI105+BI108+BI111+BI114+BI117+BI120+BI123-BI125-BI122-BI119-BI116-BI113-BI110-BI107-BI104-BI101-BI98-BI95-BI92-BI89-BI83-BI80-BI77-BI74-+BI72-BI71-BI68-BI65-BI59-BI56-BI53-BI50-BI62-BI86</f>
        <v>0</v>
      </c>
      <c r="BJ43" s="2">
        <f>SUM(BI48:BI147)/3</f>
        <v>0</v>
      </c>
      <c r="BK43" s="25"/>
      <c r="BL43" t="s">
        <v>7</v>
      </c>
    </row>
    <row r="44" spans="1:82">
      <c r="C44" s="2">
        <f>COUNT(C48:C147)</f>
        <v>9</v>
      </c>
      <c r="D44" s="2">
        <f>SUM(D48:D147)</f>
        <v>83.6</v>
      </c>
      <c r="E44" s="298">
        <v>57</v>
      </c>
      <c r="F44" s="2">
        <f>COUNT(F48:F147)</f>
        <v>1</v>
      </c>
      <c r="G44" s="2">
        <f>SUM(G48:G147)</f>
        <v>0</v>
      </c>
      <c r="H44" s="298">
        <v>0</v>
      </c>
      <c r="I44" s="2">
        <f>COUNT(I48:I147)</f>
        <v>5</v>
      </c>
      <c r="J44" s="2">
        <f>SUM(J48:J147)</f>
        <v>39.9</v>
      </c>
      <c r="K44" s="298">
        <v>19</v>
      </c>
      <c r="L44" s="2">
        <f>COUNT(L48:L147)</f>
        <v>5</v>
      </c>
      <c r="M44" s="2">
        <f>SUM(M48:M147)</f>
        <v>29.5</v>
      </c>
      <c r="N44" s="298">
        <v>15</v>
      </c>
      <c r="O44" s="2">
        <f>COUNT(O48:O147)</f>
        <v>3</v>
      </c>
      <c r="P44" s="2">
        <f>SUM(P48:P147)</f>
        <v>4</v>
      </c>
      <c r="Q44" s="298">
        <v>2</v>
      </c>
      <c r="R44" s="2">
        <f>COUNT(R48:R147)</f>
        <v>4</v>
      </c>
      <c r="S44" s="2">
        <f>SUM(S48:S147)</f>
        <v>51</v>
      </c>
      <c r="T44" s="298">
        <v>29</v>
      </c>
      <c r="U44" s="2">
        <f>COUNT(U48:U147)</f>
        <v>1</v>
      </c>
      <c r="V44" s="2">
        <f>SUM(V48:V147)</f>
        <v>0</v>
      </c>
      <c r="W44" s="298">
        <v>0</v>
      </c>
      <c r="X44" s="2">
        <f>COUNT(X48:X147)</f>
        <v>1</v>
      </c>
      <c r="Y44" s="2">
        <f>SUM(Y48:Y147)</f>
        <v>0</v>
      </c>
      <c r="Z44" s="298">
        <v>0</v>
      </c>
      <c r="AA44" s="2">
        <f>COUNT(AA48:AA147)</f>
        <v>1</v>
      </c>
      <c r="AB44" s="2">
        <f>SUM(AB48:AB147)</f>
        <v>0</v>
      </c>
      <c r="AC44" s="298">
        <v>0</v>
      </c>
      <c r="AD44" s="2">
        <f>COUNT(AD48:AD147)</f>
        <v>2</v>
      </c>
      <c r="AE44" s="2">
        <f>SUM(AE48:AE147)</f>
        <v>17.2</v>
      </c>
      <c r="AF44" s="298">
        <v>17</v>
      </c>
      <c r="AG44" s="2">
        <f>COUNT(AG48:AG147)</f>
        <v>1</v>
      </c>
      <c r="AH44" s="2">
        <f>SUM(AH48:AH147)</f>
        <v>0</v>
      </c>
      <c r="AI44" s="298">
        <v>0</v>
      </c>
      <c r="AJ44" s="2">
        <f>COUNT(AJ48:AJ147)</f>
        <v>1</v>
      </c>
      <c r="AK44" s="2">
        <f>SUM(AK48:AK147)</f>
        <v>0</v>
      </c>
      <c r="AL44" s="298">
        <v>0</v>
      </c>
      <c r="AM44" s="2">
        <f>COUNT(AM48:AM147)</f>
        <v>1</v>
      </c>
      <c r="AN44" s="2">
        <f>SUM(AN48:AN147)</f>
        <v>0</v>
      </c>
      <c r="AO44" s="298">
        <v>0</v>
      </c>
      <c r="AP44" s="2">
        <f>COUNT(AP48:AP147)</f>
        <v>5</v>
      </c>
      <c r="AQ44" s="2">
        <f>SUM(AQ48:AQ147)</f>
        <v>39.6</v>
      </c>
      <c r="AR44" s="298">
        <v>23</v>
      </c>
      <c r="AS44" s="2">
        <f>COUNT(AS48:AS147)</f>
        <v>6</v>
      </c>
      <c r="AT44" s="2">
        <f>SUM(AT48:AT147)</f>
        <v>60.000000000000007</v>
      </c>
      <c r="AU44" s="298">
        <v>50</v>
      </c>
      <c r="AV44" s="2">
        <f>COUNT(AV48:AV147)</f>
        <v>4</v>
      </c>
      <c r="AW44" s="2">
        <f>SUM(AW48:AW147)</f>
        <v>14.4</v>
      </c>
      <c r="AX44" s="298">
        <v>7</v>
      </c>
      <c r="AY44" s="2">
        <f>COUNT(AY48:AY147)</f>
        <v>2</v>
      </c>
      <c r="AZ44" s="2">
        <f>SUM(AZ48:AZ147)</f>
        <v>2</v>
      </c>
      <c r="BA44" s="298">
        <v>1</v>
      </c>
      <c r="BB44" s="2">
        <f>COUNT(BB48:BB147)</f>
        <v>1</v>
      </c>
      <c r="BC44" s="2">
        <f>SUM(BC48:BC147)</f>
        <v>0</v>
      </c>
      <c r="BD44" s="298">
        <v>0</v>
      </c>
      <c r="BE44" s="2">
        <f>COUNT(BE48:BE147)</f>
        <v>3</v>
      </c>
      <c r="BF44" s="2">
        <f>SUM(BF48:BF147)</f>
        <v>11.4</v>
      </c>
      <c r="BG44" s="298">
        <v>5</v>
      </c>
      <c r="BH44" s="2">
        <f>COUNT(BH48:BH147)</f>
        <v>1</v>
      </c>
      <c r="BI44" s="2">
        <f>SUM(BI48:BI147)</f>
        <v>0</v>
      </c>
      <c r="BJ44" s="298">
        <v>0</v>
      </c>
      <c r="BK44" s="26"/>
      <c r="BL44" t="s">
        <v>8</v>
      </c>
    </row>
    <row r="45" spans="1:82" ht="13.5" thickBot="1">
      <c r="B45" s="9"/>
      <c r="C45" s="9">
        <f>COUNTIF(C48:C67,10)</f>
        <v>0</v>
      </c>
      <c r="D45" s="9"/>
      <c r="E45" s="9"/>
      <c r="F45" s="9">
        <f>COUNTIF(F48:F67,10)</f>
        <v>0</v>
      </c>
      <c r="G45" s="9"/>
      <c r="H45" s="9"/>
      <c r="I45" s="9">
        <f>COUNTIF(I48:I67,10)</f>
        <v>0</v>
      </c>
      <c r="J45" s="9"/>
      <c r="K45" s="9"/>
      <c r="L45" s="9">
        <f>COUNTIF(L48:L67,10)</f>
        <v>0</v>
      </c>
      <c r="M45" s="9"/>
      <c r="N45" s="9"/>
      <c r="O45" s="9">
        <f>COUNTIF(O48:O67,10)</f>
        <v>0</v>
      </c>
      <c r="P45" s="9"/>
      <c r="Q45" s="9"/>
      <c r="R45" s="9">
        <f>COUNTIF(R48:R67,10)</f>
        <v>0</v>
      </c>
      <c r="S45" s="9"/>
      <c r="T45" s="9"/>
      <c r="U45" s="9">
        <f>COUNTIF(U48:U67,10)</f>
        <v>0</v>
      </c>
      <c r="V45" s="9"/>
      <c r="W45" s="9"/>
      <c r="X45" s="9">
        <f>COUNTIF(X48:X67,10)</f>
        <v>0</v>
      </c>
      <c r="Y45" s="9"/>
      <c r="Z45" s="9"/>
      <c r="AA45" s="9"/>
      <c r="AB45" s="9"/>
      <c r="AC45" s="9"/>
      <c r="AD45" s="9"/>
      <c r="AE45" s="9"/>
      <c r="AF45" s="9"/>
      <c r="AG45" s="9">
        <f>COUNTIF(AG48:AG67,10)</f>
        <v>0</v>
      </c>
      <c r="AH45" s="9"/>
      <c r="AI45" s="9"/>
      <c r="AJ45" s="9"/>
      <c r="AK45" s="9"/>
      <c r="AL45" s="9"/>
      <c r="AM45" s="9">
        <f>COUNTIF(AM48:AM67,10)</f>
        <v>0</v>
      </c>
      <c r="AN45" s="9"/>
      <c r="AO45" s="9"/>
      <c r="AP45" s="9">
        <f>COUNTIF(AP48:AP67,10)</f>
        <v>0</v>
      </c>
      <c r="AQ45" s="9"/>
      <c r="AR45" s="9"/>
      <c r="AS45" s="9">
        <f>COUNTIF(AS48:AS67,10)</f>
        <v>0</v>
      </c>
      <c r="AT45" s="9"/>
      <c r="AU45" s="9"/>
      <c r="AV45" s="9">
        <f>COUNTIF(AV48:AV67,10)</f>
        <v>0</v>
      </c>
      <c r="AW45" s="9"/>
      <c r="AX45" s="9"/>
      <c r="AY45" s="9">
        <f>COUNTIF(AY48:AY67,10)</f>
        <v>0</v>
      </c>
      <c r="AZ45" s="9"/>
      <c r="BB45" s="9"/>
      <c r="BC45" s="9"/>
      <c r="BE45" s="9"/>
      <c r="BF45" s="9"/>
      <c r="BH45" s="9"/>
      <c r="BI45" s="9"/>
      <c r="BK45" s="41">
        <f>MAX(BL48:BL147)</f>
        <v>170</v>
      </c>
      <c r="BL45" s="439" t="s">
        <v>221</v>
      </c>
      <c r="BM45" s="440"/>
    </row>
    <row r="46" spans="1:82" ht="13.5" thickBot="1">
      <c r="B46" s="84"/>
      <c r="C46" s="409" t="s">
        <v>1</v>
      </c>
      <c r="D46" s="410"/>
      <c r="E46" s="411"/>
      <c r="F46" s="409" t="s">
        <v>6</v>
      </c>
      <c r="G46" s="410"/>
      <c r="H46" s="411"/>
      <c r="I46" s="423" t="s">
        <v>131</v>
      </c>
      <c r="J46" s="410"/>
      <c r="K46" s="411"/>
      <c r="L46" s="423" t="s">
        <v>144</v>
      </c>
      <c r="M46" s="410"/>
      <c r="N46" s="411"/>
      <c r="O46" s="409" t="s">
        <v>142</v>
      </c>
      <c r="P46" s="410"/>
      <c r="Q46" s="411"/>
      <c r="R46" s="423" t="s">
        <v>132</v>
      </c>
      <c r="S46" s="410"/>
      <c r="T46" s="411"/>
      <c r="U46" s="409" t="s">
        <v>9</v>
      </c>
      <c r="V46" s="410"/>
      <c r="W46" s="411"/>
      <c r="X46" s="409" t="s">
        <v>43</v>
      </c>
      <c r="Y46" s="410"/>
      <c r="Z46" s="411"/>
      <c r="AA46" s="421" t="s">
        <v>174</v>
      </c>
      <c r="AB46" s="410"/>
      <c r="AC46" s="411"/>
      <c r="AD46" s="421" t="s">
        <v>219</v>
      </c>
      <c r="AE46" s="410"/>
      <c r="AF46" s="411"/>
      <c r="AG46" s="409" t="s">
        <v>159</v>
      </c>
      <c r="AH46" s="410"/>
      <c r="AI46" s="411"/>
      <c r="AJ46" s="421" t="s">
        <v>172</v>
      </c>
      <c r="AK46" s="410"/>
      <c r="AL46" s="411"/>
      <c r="AM46" s="409" t="s">
        <v>120</v>
      </c>
      <c r="AN46" s="410"/>
      <c r="AO46" s="411"/>
      <c r="AP46" s="423" t="s">
        <v>143</v>
      </c>
      <c r="AQ46" s="410"/>
      <c r="AR46" s="411"/>
      <c r="AS46" s="409" t="s">
        <v>62</v>
      </c>
      <c r="AT46" s="410"/>
      <c r="AU46" s="411"/>
      <c r="AV46" s="409" t="s">
        <v>94</v>
      </c>
      <c r="AW46" s="410"/>
      <c r="AX46" s="411"/>
      <c r="AY46" s="421" t="s">
        <v>208</v>
      </c>
      <c r="AZ46" s="410"/>
      <c r="BA46" s="411"/>
      <c r="BB46" s="423" t="s">
        <v>147</v>
      </c>
      <c r="BC46" s="410"/>
      <c r="BD46" s="411"/>
      <c r="BE46" s="421" t="s">
        <v>242</v>
      </c>
      <c r="BF46" s="410"/>
      <c r="BG46" s="411"/>
      <c r="BH46" s="423" t="s">
        <v>122</v>
      </c>
      <c r="BI46" s="410"/>
      <c r="BJ46" s="411"/>
      <c r="BK46" s="41">
        <f>COUNT(BK48:BK147)</f>
        <v>99</v>
      </c>
      <c r="BL46" s="86" t="s">
        <v>7</v>
      </c>
      <c r="BM46" s="182" t="s">
        <v>8</v>
      </c>
      <c r="BN46" s="210" t="s">
        <v>47</v>
      </c>
      <c r="BS46" s="357" t="s">
        <v>222</v>
      </c>
    </row>
    <row r="47" spans="1:82" ht="13.5" thickBot="1">
      <c r="B47" s="220" t="s">
        <v>68</v>
      </c>
      <c r="C47" s="37" t="s">
        <v>3</v>
      </c>
      <c r="D47" s="77" t="s">
        <v>2</v>
      </c>
      <c r="E47" s="38"/>
      <c r="F47" t="s">
        <v>3</v>
      </c>
      <c r="G47" s="34" t="s">
        <v>2</v>
      </c>
      <c r="I47" s="37" t="s">
        <v>3</v>
      </c>
      <c r="J47" s="77" t="s">
        <v>2</v>
      </c>
      <c r="K47" s="38"/>
      <c r="L47" s="33" t="s">
        <v>3</v>
      </c>
      <c r="M47" s="34" t="s">
        <v>2</v>
      </c>
      <c r="O47" s="33" t="s">
        <v>3</v>
      </c>
      <c r="P47" s="34" t="s">
        <v>2</v>
      </c>
      <c r="R47" s="33" t="s">
        <v>3</v>
      </c>
      <c r="S47" s="34" t="s">
        <v>2</v>
      </c>
      <c r="U47" s="33" t="s">
        <v>3</v>
      </c>
      <c r="V47" s="34" t="s">
        <v>2</v>
      </c>
      <c r="X47" s="33" t="s">
        <v>3</v>
      </c>
      <c r="Y47" s="34" t="s">
        <v>2</v>
      </c>
      <c r="AA47" s="33" t="s">
        <v>3</v>
      </c>
      <c r="AB47" s="34" t="s">
        <v>2</v>
      </c>
      <c r="AD47" s="33" t="s">
        <v>3</v>
      </c>
      <c r="AE47" s="34" t="s">
        <v>2</v>
      </c>
      <c r="AG47" s="33" t="s">
        <v>3</v>
      </c>
      <c r="AH47" s="34" t="s">
        <v>2</v>
      </c>
      <c r="AJ47" s="33" t="s">
        <v>3</v>
      </c>
      <c r="AK47" s="34" t="s">
        <v>2</v>
      </c>
      <c r="AM47" s="33" t="s">
        <v>3</v>
      </c>
      <c r="AN47" s="34" t="s">
        <v>2</v>
      </c>
      <c r="AP47" s="33" t="s">
        <v>3</v>
      </c>
      <c r="AQ47" s="34" t="s">
        <v>2</v>
      </c>
      <c r="AS47" s="33" t="s">
        <v>3</v>
      </c>
      <c r="AT47" s="34" t="s">
        <v>2</v>
      </c>
      <c r="AV47" s="33" t="s">
        <v>3</v>
      </c>
      <c r="AW47" s="34" t="s">
        <v>2</v>
      </c>
      <c r="AY47" s="33" t="s">
        <v>3</v>
      </c>
      <c r="AZ47" s="34" t="s">
        <v>2</v>
      </c>
      <c r="BB47" s="33" t="s">
        <v>3</v>
      </c>
      <c r="BC47" s="34" t="s">
        <v>2</v>
      </c>
      <c r="BE47" s="37" t="s">
        <v>3</v>
      </c>
      <c r="BF47" s="38" t="s">
        <v>2</v>
      </c>
      <c r="BG47" s="38"/>
      <c r="BH47" s="37" t="s">
        <v>3</v>
      </c>
      <c r="BI47" s="38" t="s">
        <v>2</v>
      </c>
      <c r="BJ47" s="38"/>
      <c r="BK47" s="27" t="s">
        <v>22</v>
      </c>
      <c r="BL47" s="30" t="s">
        <v>23</v>
      </c>
      <c r="BS47" s="335" t="s">
        <v>1</v>
      </c>
      <c r="BT47" s="338" t="s">
        <v>62</v>
      </c>
      <c r="BU47" s="336" t="s">
        <v>143</v>
      </c>
      <c r="BV47" s="336" t="s">
        <v>131</v>
      </c>
      <c r="BW47" s="335" t="s">
        <v>212</v>
      </c>
      <c r="BX47" s="336" t="s">
        <v>132</v>
      </c>
      <c r="BY47" s="338" t="s">
        <v>208</v>
      </c>
      <c r="BZ47" s="335" t="s">
        <v>94</v>
      </c>
      <c r="CA47" s="338" t="s">
        <v>144</v>
      </c>
      <c r="CB47" s="338" t="s">
        <v>219</v>
      </c>
      <c r="CC47" s="387" t="s">
        <v>242</v>
      </c>
      <c r="CD47" s="391" t="s">
        <v>243</v>
      </c>
    </row>
    <row r="48" spans="1:82" ht="13.5" thickBot="1">
      <c r="A48" s="240">
        <f>+C42</f>
        <v>1</v>
      </c>
      <c r="B48" s="441" t="s">
        <v>1</v>
      </c>
      <c r="C48" s="113"/>
      <c r="D48" s="35"/>
      <c r="E48" s="93"/>
      <c r="F48" s="78">
        <v>-10000</v>
      </c>
      <c r="G48" s="35"/>
      <c r="H48" s="79">
        <v>-1</v>
      </c>
      <c r="I48" s="263">
        <f>IF(J48-J50=0,0.5,IF(J48&gt;J50,1,0))*$A48</f>
        <v>1</v>
      </c>
      <c r="J48" s="35">
        <v>5.0999999999999996</v>
      </c>
      <c r="K48" s="93"/>
      <c r="L48" s="263">
        <f>IF(M48-M50=0,0.5,IF(M48&gt;M50,1,0))*$A48</f>
        <v>0</v>
      </c>
      <c r="M48" s="35">
        <v>0</v>
      </c>
      <c r="N48" s="93"/>
      <c r="O48" s="263">
        <f>IF(P48-P50=0,0.5,IF(P48&gt;P50,1,0))*$A48</f>
        <v>0</v>
      </c>
      <c r="P48" s="35">
        <v>0</v>
      </c>
      <c r="Q48" s="93"/>
      <c r="R48" s="263">
        <f>IF(S48-S50=0,0.5,IF(S48&gt;S50,1,0))*$A48</f>
        <v>0</v>
      </c>
      <c r="S48" s="35">
        <v>3.1</v>
      </c>
      <c r="T48" s="93"/>
      <c r="U48" s="78">
        <v>-10000</v>
      </c>
      <c r="V48" s="35"/>
      <c r="W48" s="79">
        <v>-1</v>
      </c>
      <c r="X48" s="78">
        <v>-10000</v>
      </c>
      <c r="Y48" s="35"/>
      <c r="Z48" s="79">
        <v>-1</v>
      </c>
      <c r="AA48" s="78">
        <v>-10000</v>
      </c>
      <c r="AB48" s="35"/>
      <c r="AC48" s="79">
        <v>-1</v>
      </c>
      <c r="AD48" s="263">
        <f>IF(AE48-AE50=0,0.5,IF(AE48&gt;AE50,1,0))*$A48</f>
        <v>0</v>
      </c>
      <c r="AE48" s="35">
        <v>3</v>
      </c>
      <c r="AF48" s="93"/>
      <c r="AG48" s="78">
        <v>-10000</v>
      </c>
      <c r="AH48" s="35"/>
      <c r="AI48" s="79">
        <v>-1</v>
      </c>
      <c r="AJ48" s="78">
        <v>-10000</v>
      </c>
      <c r="AK48" s="35"/>
      <c r="AL48" s="79">
        <v>-1</v>
      </c>
      <c r="AM48" s="78">
        <v>-10000</v>
      </c>
      <c r="AN48" s="35"/>
      <c r="AO48" s="79">
        <v>-1</v>
      </c>
      <c r="AP48" s="263">
        <f>IF(AQ48-AQ50=0,0.5,IF(AQ48&gt;AQ50,1,0))*$A48</f>
        <v>1</v>
      </c>
      <c r="AQ48" s="35">
        <v>5</v>
      </c>
      <c r="AR48" s="93"/>
      <c r="AS48" s="263">
        <f>IF(AT48-AT50=0,0.5,IF(AT48&gt;AT50,1,0))*$A48</f>
        <v>0</v>
      </c>
      <c r="AT48" s="35">
        <v>14</v>
      </c>
      <c r="AU48" s="93"/>
      <c r="AV48" s="263">
        <f>IF(AW48-AW50=0,0.5,IF(AW48&gt;AW50,1,0))*$A48</f>
        <v>1</v>
      </c>
      <c r="AW48" s="35">
        <v>2.1</v>
      </c>
      <c r="AX48" s="93"/>
      <c r="AY48" s="113"/>
      <c r="AZ48" s="35"/>
      <c r="BA48" s="93"/>
      <c r="BB48" s="78">
        <v>-10000</v>
      </c>
      <c r="BC48" s="35"/>
      <c r="BD48" s="79">
        <v>-1</v>
      </c>
      <c r="BE48" s="263">
        <f>IF(BF48-BF50=0,0.5,IF(BF48&gt;BF50,1,0))*$A48</f>
        <v>1</v>
      </c>
      <c r="BF48" s="35">
        <v>2.1</v>
      </c>
      <c r="BG48" s="93"/>
      <c r="BH48" s="78">
        <v>-10000</v>
      </c>
      <c r="BI48" s="35"/>
      <c r="BJ48" s="79">
        <v>-1</v>
      </c>
      <c r="BK48" s="24">
        <v>45202</v>
      </c>
      <c r="BL48" s="196">
        <v>1</v>
      </c>
      <c r="BM48">
        <f t="shared" ref="BM48:BM111" si="2">+BH48+AJ48+AG48+AD48+AA48+X48+U48+R48+O48+L48+I48+F48+C48+AM48+AP48+AS48+AV48+AY48+BB48+BE48</f>
        <v>-89996</v>
      </c>
      <c r="BN48">
        <f>+BI48+AK48+AH48+AE48+AB48+Y48+V48+S48+P48+M48+J48+G48+D48+AN48+AQ48+AT48+AW48+AZ48+BC48+BF48</f>
        <v>34.4</v>
      </c>
      <c r="BO48">
        <f>+BJ48+AL48+AI48+AF48+AC48+Z48+W48+T48+Q48+N48+K48+H48+E48+AO48+AR48+AU48+AX48+BA48+BD48+BG48</f>
        <v>-9</v>
      </c>
      <c r="BP48">
        <f t="shared" ref="BP48:BP79" si="3">+BN48-BO48</f>
        <v>43.4</v>
      </c>
      <c r="BQ48">
        <f t="shared" ref="BQ48:BQ79" si="4">COUNT(C48:BJ48)/3</f>
        <v>12</v>
      </c>
      <c r="BR48">
        <f t="shared" ref="BR48:BR79" si="5">+BM48/BQ48</f>
        <v>-7499.666666666667</v>
      </c>
      <c r="BS48" s="159">
        <v>121</v>
      </c>
      <c r="BT48" s="159">
        <v>115</v>
      </c>
      <c r="BU48" s="159"/>
      <c r="BV48" s="159"/>
      <c r="BW48" s="159"/>
      <c r="BX48" s="159"/>
      <c r="BY48" s="159"/>
      <c r="BZ48" s="159"/>
      <c r="CA48" s="159"/>
      <c r="CB48" s="159"/>
      <c r="CC48" s="388"/>
      <c r="CD48" s="159"/>
    </row>
    <row r="49" spans="1:82" ht="13.5" thickBot="1">
      <c r="A49" s="240" t="s">
        <v>169</v>
      </c>
      <c r="B49" s="441"/>
      <c r="C49" s="10"/>
      <c r="D49" s="32"/>
      <c r="E49" s="11"/>
      <c r="F49" s="10"/>
      <c r="G49" s="32"/>
      <c r="H49" s="11"/>
      <c r="I49" s="10"/>
      <c r="J49" s="32">
        <v>1</v>
      </c>
      <c r="K49" s="11"/>
      <c r="L49" s="10"/>
      <c r="M49" s="32"/>
      <c r="N49" s="11"/>
      <c r="O49" s="10"/>
      <c r="P49" s="32"/>
      <c r="Q49" s="11"/>
      <c r="R49" s="10"/>
      <c r="S49" s="32"/>
      <c r="T49" s="11"/>
      <c r="U49" s="10"/>
      <c r="V49" s="32"/>
      <c r="W49" s="11"/>
      <c r="X49" s="10"/>
      <c r="Y49" s="32"/>
      <c r="Z49" s="11"/>
      <c r="AA49" s="10"/>
      <c r="AB49" s="32"/>
      <c r="AC49" s="11"/>
      <c r="AD49" s="10"/>
      <c r="AE49" s="32"/>
      <c r="AF49" s="11"/>
      <c r="AG49" s="10"/>
      <c r="AH49" s="32"/>
      <c r="AI49" s="11"/>
      <c r="AJ49" s="10"/>
      <c r="AK49" s="32"/>
      <c r="AL49" s="11"/>
      <c r="AM49" s="10"/>
      <c r="AN49" s="32"/>
      <c r="AO49" s="11"/>
      <c r="AP49" s="10"/>
      <c r="AQ49" s="32">
        <v>1</v>
      </c>
      <c r="AR49" s="11"/>
      <c r="AS49" s="10"/>
      <c r="AT49" s="32">
        <v>2</v>
      </c>
      <c r="AU49" s="11"/>
      <c r="AV49" s="10"/>
      <c r="AW49" s="32">
        <v>1</v>
      </c>
      <c r="AX49" s="11"/>
      <c r="AY49" s="10"/>
      <c r="AZ49" s="32"/>
      <c r="BA49" s="11"/>
      <c r="BB49" s="10"/>
      <c r="BC49" s="32"/>
      <c r="BD49" s="11"/>
      <c r="BE49" s="10"/>
      <c r="BF49" s="32"/>
      <c r="BG49" s="11"/>
      <c r="BH49" s="10"/>
      <c r="BI49" s="32"/>
      <c r="BJ49" s="11"/>
      <c r="BK49" s="24">
        <v>45202</v>
      </c>
      <c r="BL49">
        <v>1</v>
      </c>
      <c r="BM49">
        <f t="shared" si="2"/>
        <v>0</v>
      </c>
      <c r="BN49">
        <f t="shared" ref="BN49:BN112" si="6">+BI49+AK49+AH49+AE49+AB49+Y49+V49+S49+P49+M49+J49+G49+D49+AN49+AQ49+AT49+AW49+AZ49+BC49+BF49</f>
        <v>5</v>
      </c>
      <c r="BO49">
        <f t="shared" ref="BO49:BO112" si="7">+BJ49+AL49+AI49+AF49+AC49+Z49+W49+T49+Q49+N49+K49+H49+E49+AO49+AR49+AU49+AX49+BA49+BD49+BG49</f>
        <v>0</v>
      </c>
      <c r="BP49">
        <f t="shared" si="3"/>
        <v>5</v>
      </c>
      <c r="BQ49">
        <f t="shared" si="4"/>
        <v>1.3333333333333333</v>
      </c>
      <c r="BR49">
        <f t="shared" si="5"/>
        <v>0</v>
      </c>
      <c r="BS49" s="159">
        <v>121</v>
      </c>
      <c r="BT49" s="159">
        <v>110</v>
      </c>
      <c r="BU49" s="159"/>
      <c r="BV49" s="159"/>
      <c r="BW49" s="159"/>
      <c r="BX49" s="159"/>
      <c r="BY49" s="159"/>
      <c r="BZ49" s="159"/>
      <c r="CA49" s="159"/>
      <c r="CB49" s="159"/>
      <c r="CC49" s="388"/>
      <c r="CD49" s="159"/>
    </row>
    <row r="50" spans="1:82" ht="13.5" thickBot="1">
      <c r="A50" s="240" t="s">
        <v>170</v>
      </c>
      <c r="B50" s="442"/>
      <c r="C50" s="23"/>
      <c r="D50" s="17"/>
      <c r="E50" s="18"/>
      <c r="F50" s="23"/>
      <c r="G50" s="17"/>
      <c r="H50" s="18"/>
      <c r="I50" s="23"/>
      <c r="J50" s="17">
        <v>1.1000000000000001</v>
      </c>
      <c r="K50" s="18"/>
      <c r="L50" s="23"/>
      <c r="M50" s="17">
        <v>1</v>
      </c>
      <c r="N50" s="18"/>
      <c r="O50" s="23"/>
      <c r="P50" s="17">
        <v>1</v>
      </c>
      <c r="Q50" s="18"/>
      <c r="R50" s="23"/>
      <c r="S50" s="380">
        <v>11.2</v>
      </c>
      <c r="T50" s="18"/>
      <c r="U50" s="23"/>
      <c r="V50" s="17"/>
      <c r="W50" s="18"/>
      <c r="X50" s="23"/>
      <c r="Y50" s="17"/>
      <c r="Z50" s="18"/>
      <c r="AA50" s="109"/>
      <c r="AB50" s="274"/>
      <c r="AC50" s="18"/>
      <c r="AD50" s="23"/>
      <c r="AE50" s="17">
        <v>6.1</v>
      </c>
      <c r="AF50" s="18"/>
      <c r="AG50" s="23"/>
      <c r="AH50" s="17"/>
      <c r="AI50" s="18"/>
      <c r="AJ50" s="109"/>
      <c r="AK50" s="274"/>
      <c r="AL50" s="18"/>
      <c r="AM50" s="23"/>
      <c r="AN50" s="17"/>
      <c r="AO50" s="18"/>
      <c r="AP50" s="23"/>
      <c r="AQ50" s="17">
        <v>4.0999999999999996</v>
      </c>
      <c r="AR50" s="18"/>
      <c r="AS50" s="23"/>
      <c r="AT50" s="380">
        <v>18.600000000000001</v>
      </c>
      <c r="AU50" s="18"/>
      <c r="AV50" s="23"/>
      <c r="AW50" s="17"/>
      <c r="AX50" s="18"/>
      <c r="AY50" s="23"/>
      <c r="AZ50" s="17"/>
      <c r="BA50" s="18"/>
      <c r="BB50" s="23"/>
      <c r="BC50" s="17"/>
      <c r="BD50" s="18"/>
      <c r="BE50" s="109"/>
      <c r="BF50" s="385">
        <v>1.1000000000000001</v>
      </c>
      <c r="BG50" s="18"/>
      <c r="BH50" s="23"/>
      <c r="BI50" s="17"/>
      <c r="BJ50" s="18"/>
      <c r="BK50" s="24">
        <v>45205</v>
      </c>
      <c r="BL50">
        <v>3</v>
      </c>
      <c r="BM50">
        <f t="shared" si="2"/>
        <v>0</v>
      </c>
      <c r="BN50">
        <f t="shared" si="6"/>
        <v>44.2</v>
      </c>
      <c r="BO50">
        <f t="shared" si="7"/>
        <v>0</v>
      </c>
      <c r="BP50">
        <f t="shared" si="3"/>
        <v>44.2</v>
      </c>
      <c r="BQ50">
        <f t="shared" si="4"/>
        <v>2.6666666666666665</v>
      </c>
      <c r="BR50">
        <f t="shared" si="5"/>
        <v>0</v>
      </c>
      <c r="BS50" s="159">
        <v>111</v>
      </c>
      <c r="BT50" s="159"/>
      <c r="BU50" s="159"/>
      <c r="BV50" s="159">
        <v>121</v>
      </c>
      <c r="BW50" s="159">
        <v>99</v>
      </c>
      <c r="BX50" s="159"/>
      <c r="BY50" s="159"/>
      <c r="BZ50" s="159"/>
      <c r="CA50" s="159"/>
      <c r="CB50" s="159"/>
      <c r="CC50" s="388"/>
      <c r="CD50" s="159"/>
    </row>
    <row r="51" spans="1:82" ht="13.5" thickBot="1">
      <c r="A51" s="240">
        <f>+F42</f>
        <v>0</v>
      </c>
      <c r="B51" s="442" t="s">
        <v>6</v>
      </c>
      <c r="C51" s="113"/>
      <c r="D51" s="35"/>
      <c r="E51" s="93"/>
      <c r="F51" s="113"/>
      <c r="G51" s="35"/>
      <c r="H51" s="93"/>
      <c r="I51" s="113"/>
      <c r="J51" s="35"/>
      <c r="K51" s="93"/>
      <c r="L51" s="113"/>
      <c r="M51" s="35"/>
      <c r="N51" s="93"/>
      <c r="O51" s="113"/>
      <c r="P51" s="35"/>
      <c r="Q51" s="93"/>
      <c r="R51" s="113"/>
      <c r="S51" s="35"/>
      <c r="T51" s="93"/>
      <c r="U51" s="113"/>
      <c r="V51" s="35"/>
      <c r="W51" s="93"/>
      <c r="X51" s="113"/>
      <c r="Y51" s="35"/>
      <c r="Z51" s="93"/>
      <c r="AA51" s="113"/>
      <c r="AB51" s="35"/>
      <c r="AC51" s="93"/>
      <c r="AD51" s="113"/>
      <c r="AE51" s="35"/>
      <c r="AF51" s="93"/>
      <c r="AG51" s="113"/>
      <c r="AH51" s="35"/>
      <c r="AI51" s="93"/>
      <c r="AJ51" s="113"/>
      <c r="AK51" s="35"/>
      <c r="AL51" s="93"/>
      <c r="AM51" s="113"/>
      <c r="AN51" s="35"/>
      <c r="AO51" s="93"/>
      <c r="AP51" s="113"/>
      <c r="AQ51" s="35"/>
      <c r="AR51" s="93"/>
      <c r="AS51" s="113"/>
      <c r="AT51" s="35"/>
      <c r="AU51" s="93"/>
      <c r="AV51" s="113"/>
      <c r="AW51" s="35"/>
      <c r="AX51" s="93"/>
      <c r="AY51" s="113"/>
      <c r="AZ51" s="35"/>
      <c r="BA51" s="93"/>
      <c r="BB51" s="113"/>
      <c r="BC51" s="35"/>
      <c r="BD51" s="93"/>
      <c r="BE51" s="113"/>
      <c r="BF51" s="35"/>
      <c r="BG51" s="93"/>
      <c r="BH51" s="113"/>
      <c r="BI51" s="35"/>
      <c r="BJ51" s="93"/>
      <c r="BK51" s="24">
        <v>45212</v>
      </c>
      <c r="BL51">
        <v>5</v>
      </c>
      <c r="BM51">
        <f t="shared" si="2"/>
        <v>0</v>
      </c>
      <c r="BN51">
        <f t="shared" si="6"/>
        <v>0</v>
      </c>
      <c r="BO51">
        <f t="shared" si="7"/>
        <v>0</v>
      </c>
      <c r="BP51">
        <f t="shared" si="3"/>
        <v>0</v>
      </c>
      <c r="BQ51">
        <f t="shared" si="4"/>
        <v>0</v>
      </c>
      <c r="BR51" t="e">
        <f t="shared" si="5"/>
        <v>#DIV/0!</v>
      </c>
      <c r="BS51" s="159">
        <v>121</v>
      </c>
      <c r="BT51" s="159"/>
      <c r="BU51" s="159">
        <v>92</v>
      </c>
      <c r="BV51" s="159"/>
      <c r="BW51" s="159"/>
      <c r="BX51" s="159"/>
      <c r="BY51" s="159"/>
      <c r="BZ51" s="159"/>
      <c r="CA51" s="159"/>
      <c r="CB51" s="159"/>
      <c r="CC51" s="388"/>
      <c r="CD51" s="159"/>
    </row>
    <row r="52" spans="1:82" ht="13.5" thickBot="1">
      <c r="A52" s="240" t="s">
        <v>169</v>
      </c>
      <c r="B52" s="442"/>
      <c r="C52" s="10"/>
      <c r="D52" s="32"/>
      <c r="E52" s="11"/>
      <c r="F52" s="10"/>
      <c r="G52" s="32"/>
      <c r="H52" s="11"/>
      <c r="I52" s="10"/>
      <c r="J52" s="32"/>
      <c r="K52" s="11"/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/>
      <c r="AB52" s="32"/>
      <c r="AC52" s="11"/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10"/>
      <c r="AQ52" s="32"/>
      <c r="AR52" s="11"/>
      <c r="AS52" s="10"/>
      <c r="AT52" s="32"/>
      <c r="AU52" s="11"/>
      <c r="AV52" s="10"/>
      <c r="AW52" s="32"/>
      <c r="AX52" s="11"/>
      <c r="AY52" s="10"/>
      <c r="AZ52" s="32"/>
      <c r="BA52" s="11"/>
      <c r="BB52" s="10"/>
      <c r="BC52" s="32"/>
      <c r="BD52" s="11"/>
      <c r="BE52" s="10"/>
      <c r="BF52" s="32"/>
      <c r="BG52" s="11"/>
      <c r="BH52" s="10"/>
      <c r="BI52" s="32"/>
      <c r="BJ52" s="11"/>
      <c r="BK52" s="24">
        <v>45212</v>
      </c>
      <c r="BL52" s="41">
        <v>5</v>
      </c>
      <c r="BM52">
        <f t="shared" si="2"/>
        <v>0</v>
      </c>
      <c r="BN52">
        <f t="shared" si="6"/>
        <v>0</v>
      </c>
      <c r="BO52">
        <f t="shared" si="7"/>
        <v>0</v>
      </c>
      <c r="BP52">
        <f t="shared" si="3"/>
        <v>0</v>
      </c>
      <c r="BQ52">
        <f t="shared" si="4"/>
        <v>0</v>
      </c>
      <c r="BR52" t="e">
        <f t="shared" si="5"/>
        <v>#DIV/0!</v>
      </c>
      <c r="BS52" s="159">
        <v>119</v>
      </c>
      <c r="BT52" s="159"/>
      <c r="BU52" s="159">
        <v>121</v>
      </c>
      <c r="BV52" s="159"/>
      <c r="BW52" s="159"/>
      <c r="BX52" s="159"/>
      <c r="BY52" s="159"/>
      <c r="BZ52" s="159"/>
      <c r="CA52" s="159"/>
      <c r="CB52" s="159"/>
      <c r="CC52" s="388"/>
      <c r="CD52" s="159"/>
    </row>
    <row r="53" spans="1:82" ht="13.5" thickBot="1">
      <c r="A53" s="240" t="s">
        <v>170</v>
      </c>
      <c r="B53" s="442"/>
      <c r="C53" s="109"/>
      <c r="D53" s="274"/>
      <c r="E53" s="121"/>
      <c r="F53" s="109"/>
      <c r="G53" s="274"/>
      <c r="H53" s="121"/>
      <c r="I53" s="109"/>
      <c r="J53" s="274"/>
      <c r="K53" s="121"/>
      <c r="L53" s="109"/>
      <c r="M53" s="274"/>
      <c r="N53" s="121"/>
      <c r="O53" s="23"/>
      <c r="P53" s="274"/>
      <c r="Q53" s="121"/>
      <c r="R53" s="109"/>
      <c r="S53" s="274"/>
      <c r="T53" s="121"/>
      <c r="U53" s="109"/>
      <c r="V53" s="274"/>
      <c r="W53" s="121"/>
      <c r="X53" s="109"/>
      <c r="Y53" s="274"/>
      <c r="Z53" s="121"/>
      <c r="AA53" s="109"/>
      <c r="AB53" s="274"/>
      <c r="AC53" s="121"/>
      <c r="AD53" s="109"/>
      <c r="AE53" s="274"/>
      <c r="AF53" s="121"/>
      <c r="AG53" s="109"/>
      <c r="AH53" s="274"/>
      <c r="AI53" s="121"/>
      <c r="AJ53" s="109"/>
      <c r="AK53" s="274"/>
      <c r="AL53" s="121"/>
      <c r="AM53" s="109"/>
      <c r="AN53" s="274"/>
      <c r="AO53" s="121"/>
      <c r="AP53" s="109"/>
      <c r="AQ53" s="274"/>
      <c r="AR53" s="121"/>
      <c r="AS53" s="109"/>
      <c r="AT53" s="274"/>
      <c r="AU53" s="121"/>
      <c r="AV53" s="109"/>
      <c r="AW53" s="274"/>
      <c r="AX53" s="121"/>
      <c r="AY53" s="109"/>
      <c r="AZ53" s="274"/>
      <c r="BA53" s="121"/>
      <c r="BB53" s="109"/>
      <c r="BC53" s="274"/>
      <c r="BD53" s="121"/>
      <c r="BE53" s="109"/>
      <c r="BF53" s="274"/>
      <c r="BG53" s="121"/>
      <c r="BH53" s="109"/>
      <c r="BI53" s="274"/>
      <c r="BJ53" s="121"/>
      <c r="BK53" s="24">
        <v>45212</v>
      </c>
      <c r="BL53" s="41">
        <v>5</v>
      </c>
      <c r="BM53">
        <f t="shared" si="2"/>
        <v>0</v>
      </c>
      <c r="BN53">
        <f t="shared" si="6"/>
        <v>0</v>
      </c>
      <c r="BO53">
        <f t="shared" si="7"/>
        <v>0</v>
      </c>
      <c r="BP53">
        <f t="shared" si="3"/>
        <v>0</v>
      </c>
      <c r="BQ53">
        <f t="shared" si="4"/>
        <v>0</v>
      </c>
      <c r="BR53" t="e">
        <f t="shared" si="5"/>
        <v>#DIV/0!</v>
      </c>
      <c r="BS53" s="159">
        <v>121</v>
      </c>
      <c r="BT53" s="159"/>
      <c r="BU53" s="159">
        <v>92</v>
      </c>
      <c r="BV53" s="159"/>
      <c r="BW53" s="159"/>
      <c r="BX53" s="159"/>
      <c r="BY53" s="159"/>
      <c r="BZ53" s="159"/>
      <c r="CA53" s="159"/>
      <c r="CB53" s="159"/>
      <c r="CC53" s="388"/>
      <c r="CD53" s="159"/>
    </row>
    <row r="54" spans="1:82" ht="13.5" thickBot="1">
      <c r="A54" s="240">
        <f>+I42</f>
        <v>1</v>
      </c>
      <c r="B54" s="442" t="s">
        <v>131</v>
      </c>
      <c r="C54" s="263">
        <f>IF(D54-D56=0,0.5,IF(D54&gt;D56,1,0))*$A54</f>
        <v>0</v>
      </c>
      <c r="D54" s="35">
        <v>1.1000000000000001</v>
      </c>
      <c r="E54" s="93"/>
      <c r="F54" s="113"/>
      <c r="G54" s="35"/>
      <c r="H54" s="93"/>
      <c r="I54" s="113"/>
      <c r="J54" s="35"/>
      <c r="K54" s="93"/>
      <c r="L54" s="263">
        <f>IF(M54-M56=0,0.5,IF(M54&gt;M56,1,0))*$A54</f>
        <v>0</v>
      </c>
      <c r="M54" s="35">
        <v>2.1</v>
      </c>
      <c r="N54" s="93"/>
      <c r="O54" s="263">
        <f>IF(P54-P56=0,0.5,IF(P54&gt;P56,1,0))*$A54</f>
        <v>0</v>
      </c>
      <c r="P54" s="35"/>
      <c r="Q54" s="93"/>
      <c r="R54" s="263">
        <f>IF(S54-S56=0,0.5,IF(S54&gt;S56,1,0))*$A54</f>
        <v>0</v>
      </c>
      <c r="S54" s="35">
        <v>3</v>
      </c>
      <c r="T54" s="93"/>
      <c r="U54" s="113"/>
      <c r="V54" s="35"/>
      <c r="W54" s="93"/>
      <c r="X54" s="113"/>
      <c r="Y54" s="35"/>
      <c r="Z54" s="93"/>
      <c r="AA54" s="113"/>
      <c r="AB54" s="35"/>
      <c r="AC54" s="93"/>
      <c r="AD54" s="263"/>
      <c r="AE54" s="35"/>
      <c r="AF54" s="93"/>
      <c r="AG54" s="113"/>
      <c r="AH54" s="35"/>
      <c r="AI54" s="93"/>
      <c r="AJ54" s="113"/>
      <c r="AK54" s="35"/>
      <c r="AL54" s="93"/>
      <c r="AM54" s="113"/>
      <c r="AN54" s="35"/>
      <c r="AO54" s="93"/>
      <c r="AP54" s="263">
        <f>IF(AQ54-AQ56=0,0.5,IF(AQ54&gt;AQ56,1,0))*$A54</f>
        <v>0</v>
      </c>
      <c r="AQ54" s="35">
        <v>2</v>
      </c>
      <c r="AR54" s="265"/>
      <c r="AS54" s="113"/>
      <c r="AT54" s="35"/>
      <c r="AU54" s="93"/>
      <c r="AV54" s="113"/>
      <c r="AW54" s="35"/>
      <c r="AX54" s="93"/>
      <c r="AY54" s="263"/>
      <c r="AZ54" s="264"/>
      <c r="BA54" s="93"/>
      <c r="BB54" s="113"/>
      <c r="BC54" s="35"/>
      <c r="BD54" s="93"/>
      <c r="BE54" s="113"/>
      <c r="BF54" s="35"/>
      <c r="BG54" s="93"/>
      <c r="BH54" s="113"/>
      <c r="BI54" s="35"/>
      <c r="BJ54" s="93"/>
      <c r="BK54" s="24">
        <v>45216</v>
      </c>
      <c r="BL54" s="41">
        <v>9</v>
      </c>
      <c r="BM54">
        <f t="shared" si="2"/>
        <v>0</v>
      </c>
      <c r="BN54">
        <f t="shared" si="6"/>
        <v>8.1999999999999993</v>
      </c>
      <c r="BO54">
        <f t="shared" si="7"/>
        <v>0</v>
      </c>
      <c r="BP54">
        <f t="shared" si="3"/>
        <v>8.1999999999999993</v>
      </c>
      <c r="BQ54">
        <f t="shared" si="4"/>
        <v>3</v>
      </c>
      <c r="BR54">
        <f t="shared" si="5"/>
        <v>0</v>
      </c>
      <c r="BS54" s="159">
        <v>121</v>
      </c>
      <c r="BT54" s="159">
        <v>114</v>
      </c>
      <c r="BU54" s="159"/>
      <c r="BV54" s="159"/>
      <c r="BW54" s="159"/>
      <c r="BX54" s="159"/>
      <c r="BY54" s="159"/>
      <c r="BZ54" s="159"/>
      <c r="CA54" s="159"/>
      <c r="CB54" s="159"/>
      <c r="CC54" s="388"/>
      <c r="CD54" s="159"/>
    </row>
    <row r="55" spans="1:82" ht="13.5" thickBot="1">
      <c r="A55" s="240" t="s">
        <v>169</v>
      </c>
      <c r="B55" s="442"/>
      <c r="C55" s="10"/>
      <c r="D55" s="32">
        <v>1</v>
      </c>
      <c r="E55" s="11"/>
      <c r="F55" s="10"/>
      <c r="G55" s="32"/>
      <c r="H55" s="11"/>
      <c r="I55" s="10"/>
      <c r="J55" s="32"/>
      <c r="K55" s="11"/>
      <c r="L55" s="10"/>
      <c r="M55" s="32">
        <v>1</v>
      </c>
      <c r="N55" s="11"/>
      <c r="O55" s="10"/>
      <c r="P55" s="32"/>
      <c r="Q55" s="11"/>
      <c r="R55" s="10"/>
      <c r="S55" s="32">
        <v>1</v>
      </c>
      <c r="T55" s="11"/>
      <c r="U55" s="10"/>
      <c r="V55" s="32"/>
      <c r="W55" s="11"/>
      <c r="X55" s="10"/>
      <c r="Y55" s="32"/>
      <c r="Z55" s="11"/>
      <c r="AA55" s="10"/>
      <c r="AB55" s="32"/>
      <c r="AC55" s="11"/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/>
      <c r="AQ55" s="32"/>
      <c r="AR55" s="11"/>
      <c r="AS55" s="10"/>
      <c r="AT55" s="32"/>
      <c r="AU55" s="11"/>
      <c r="AV55" s="10"/>
      <c r="AW55" s="32"/>
      <c r="AX55" s="11"/>
      <c r="AY55" s="10"/>
      <c r="AZ55" s="32"/>
      <c r="BA55" s="11"/>
      <c r="BB55" s="10"/>
      <c r="BC55" s="32"/>
      <c r="BD55" s="11"/>
      <c r="BE55" s="10"/>
      <c r="BF55" s="32"/>
      <c r="BG55" s="11"/>
      <c r="BH55" s="10"/>
      <c r="BI55" s="32"/>
      <c r="BJ55" s="11"/>
      <c r="BK55" s="24">
        <v>45216</v>
      </c>
      <c r="BL55" s="41">
        <v>9</v>
      </c>
      <c r="BM55">
        <f t="shared" si="2"/>
        <v>0</v>
      </c>
      <c r="BN55">
        <f t="shared" si="6"/>
        <v>3</v>
      </c>
      <c r="BO55">
        <f t="shared" si="7"/>
        <v>0</v>
      </c>
      <c r="BP55">
        <f t="shared" si="3"/>
        <v>3</v>
      </c>
      <c r="BQ55">
        <f t="shared" si="4"/>
        <v>1</v>
      </c>
      <c r="BR55">
        <f t="shared" si="5"/>
        <v>0</v>
      </c>
      <c r="BS55" s="159">
        <v>121</v>
      </c>
      <c r="BT55" s="159">
        <v>83</v>
      </c>
      <c r="BU55" s="159"/>
      <c r="BV55" s="159"/>
      <c r="BW55" s="159"/>
      <c r="BX55" s="159"/>
      <c r="BY55" s="159"/>
      <c r="BZ55" s="159"/>
      <c r="CA55" s="159"/>
      <c r="CB55" s="159"/>
      <c r="CC55" s="388"/>
      <c r="CD55" s="159"/>
    </row>
    <row r="56" spans="1:82" ht="13.5" thickBot="1">
      <c r="A56" s="240" t="s">
        <v>170</v>
      </c>
      <c r="B56" s="442"/>
      <c r="C56" s="23"/>
      <c r="D56" s="17">
        <v>5.0999999999999996</v>
      </c>
      <c r="E56" s="121"/>
      <c r="F56" s="109"/>
      <c r="G56" s="274"/>
      <c r="H56" s="121"/>
      <c r="I56" s="109"/>
      <c r="J56" s="274"/>
      <c r="K56" s="121"/>
      <c r="L56" s="23"/>
      <c r="M56" s="17">
        <v>6.1</v>
      </c>
      <c r="N56" s="121"/>
      <c r="O56" s="23"/>
      <c r="P56" s="17">
        <v>2</v>
      </c>
      <c r="Q56" s="121"/>
      <c r="R56" s="23"/>
      <c r="S56" s="17">
        <v>8.3000000000000007</v>
      </c>
      <c r="T56" s="121"/>
      <c r="U56" s="109"/>
      <c r="V56" s="274"/>
      <c r="W56" s="121"/>
      <c r="X56" s="109"/>
      <c r="Y56" s="274"/>
      <c r="Z56" s="121"/>
      <c r="AA56" s="109"/>
      <c r="AB56" s="274"/>
      <c r="AC56" s="121"/>
      <c r="AD56" s="109"/>
      <c r="AE56" s="274"/>
      <c r="AF56" s="121"/>
      <c r="AG56" s="109"/>
      <c r="AH56" s="274"/>
      <c r="AI56" s="121"/>
      <c r="AJ56" s="109"/>
      <c r="AK56" s="274"/>
      <c r="AL56" s="121"/>
      <c r="AM56" s="109"/>
      <c r="AN56" s="274"/>
      <c r="AO56" s="121"/>
      <c r="AP56" s="23"/>
      <c r="AQ56" s="17">
        <v>7.2</v>
      </c>
      <c r="AR56" s="18"/>
      <c r="AS56" s="109"/>
      <c r="AT56" s="274"/>
      <c r="AU56" s="121"/>
      <c r="AV56" s="109"/>
      <c r="AW56" s="274"/>
      <c r="AX56" s="121"/>
      <c r="AY56" s="23"/>
      <c r="AZ56" s="17"/>
      <c r="BA56" s="121"/>
      <c r="BB56" s="109"/>
      <c r="BC56" s="274"/>
      <c r="BD56" s="121"/>
      <c r="BE56" s="109"/>
      <c r="BF56" s="274"/>
      <c r="BG56" s="121"/>
      <c r="BH56" s="109"/>
      <c r="BI56" s="274"/>
      <c r="BJ56" s="121"/>
      <c r="BK56" s="24">
        <v>45218</v>
      </c>
      <c r="BL56" s="41">
        <v>10</v>
      </c>
      <c r="BM56">
        <f t="shared" si="2"/>
        <v>0</v>
      </c>
      <c r="BN56">
        <f t="shared" si="6"/>
        <v>28.7</v>
      </c>
      <c r="BO56">
        <f t="shared" si="7"/>
        <v>0</v>
      </c>
      <c r="BP56">
        <f t="shared" si="3"/>
        <v>28.7</v>
      </c>
      <c r="BQ56">
        <f t="shared" si="4"/>
        <v>1.6666666666666667</v>
      </c>
      <c r="BR56">
        <f t="shared" si="5"/>
        <v>0</v>
      </c>
      <c r="BS56" s="159">
        <v>100</v>
      </c>
      <c r="BT56" s="159"/>
      <c r="BU56" s="159">
        <v>121</v>
      </c>
      <c r="BV56" s="159"/>
      <c r="BW56" s="159"/>
      <c r="BX56" s="159">
        <v>95</v>
      </c>
      <c r="BY56" s="159"/>
      <c r="BZ56" s="159"/>
      <c r="CA56" s="159"/>
      <c r="CB56" s="159"/>
      <c r="CC56" s="388"/>
      <c r="CD56" s="159"/>
    </row>
    <row r="57" spans="1:82" ht="13.5" thickBot="1">
      <c r="A57" s="240">
        <f>+L42</f>
        <v>1</v>
      </c>
      <c r="B57" s="443" t="s">
        <v>144</v>
      </c>
      <c r="C57" s="263">
        <f>IF(D57-D59=0,0.5,IF(D57&gt;D59,1,0))*$A57</f>
        <v>1</v>
      </c>
      <c r="D57" s="35">
        <v>1</v>
      </c>
      <c r="E57" s="93"/>
      <c r="F57" s="113"/>
      <c r="G57" s="35"/>
      <c r="H57" s="93"/>
      <c r="I57" s="263">
        <f>IF(J57-J59=0,0.5,IF(J57&gt;J59,1,0))*$A57</f>
        <v>1</v>
      </c>
      <c r="J57" s="35">
        <v>6.1</v>
      </c>
      <c r="K57" s="93"/>
      <c r="L57" s="113"/>
      <c r="M57" s="35"/>
      <c r="N57" s="93"/>
      <c r="O57" s="263"/>
      <c r="P57" s="35"/>
      <c r="Q57" s="93"/>
      <c r="R57" s="263">
        <f>IF(S57-S59=0,0.5,IF(S57&gt;S59,1,0))*$A57</f>
        <v>0</v>
      </c>
      <c r="S57" s="35">
        <v>1</v>
      </c>
      <c r="T57" s="93"/>
      <c r="U57" s="113"/>
      <c r="V57" s="35"/>
      <c r="W57" s="93"/>
      <c r="X57" s="113"/>
      <c r="Y57" s="35"/>
      <c r="Z57" s="93"/>
      <c r="AA57" s="113"/>
      <c r="AB57" s="35"/>
      <c r="AC57" s="93"/>
      <c r="AD57" s="113"/>
      <c r="AE57" s="35"/>
      <c r="AF57" s="93"/>
      <c r="AG57" s="113"/>
      <c r="AH57" s="35"/>
      <c r="AI57" s="93"/>
      <c r="AJ57" s="113"/>
      <c r="AK57" s="35"/>
      <c r="AL57" s="93"/>
      <c r="AM57" s="113"/>
      <c r="AN57" s="35"/>
      <c r="AO57" s="93"/>
      <c r="AP57" s="263">
        <f>IF(AQ57-AQ59=0,0.5,IF(AQ57&gt;AQ59,1,0))*$A57</f>
        <v>0</v>
      </c>
      <c r="AQ57" s="35">
        <v>1</v>
      </c>
      <c r="AR57" s="265"/>
      <c r="AS57" s="263">
        <f>IF(AT57-AT59=0,0.5,IF(AT57&gt;AT59,1,0))*$A57</f>
        <v>1</v>
      </c>
      <c r="AT57" s="35">
        <v>3</v>
      </c>
      <c r="AU57" s="93"/>
      <c r="AV57" s="113"/>
      <c r="AW57" s="35"/>
      <c r="AX57" s="93"/>
      <c r="AY57" s="113"/>
      <c r="AZ57" s="35"/>
      <c r="BA57" s="93"/>
      <c r="BB57" s="113"/>
      <c r="BC57" s="35"/>
      <c r="BD57" s="93"/>
      <c r="BE57" s="113"/>
      <c r="BF57" s="35"/>
      <c r="BG57" s="93"/>
      <c r="BH57" s="113"/>
      <c r="BI57" s="35"/>
      <c r="BJ57" s="93"/>
      <c r="BK57" s="24">
        <v>45225</v>
      </c>
      <c r="BL57" s="41">
        <v>12</v>
      </c>
      <c r="BM57">
        <f t="shared" si="2"/>
        <v>3</v>
      </c>
      <c r="BN57">
        <f t="shared" si="6"/>
        <v>12.1</v>
      </c>
      <c r="BO57">
        <f t="shared" si="7"/>
        <v>0</v>
      </c>
      <c r="BP57">
        <f t="shared" si="3"/>
        <v>12.1</v>
      </c>
      <c r="BQ57">
        <f t="shared" si="4"/>
        <v>3.3333333333333335</v>
      </c>
      <c r="BR57">
        <f t="shared" si="5"/>
        <v>0.89999999999999991</v>
      </c>
      <c r="BS57" s="159"/>
      <c r="BT57" s="159"/>
      <c r="BU57" s="159"/>
      <c r="BV57" s="159">
        <v>121</v>
      </c>
      <c r="BW57" s="159"/>
      <c r="BX57" s="159">
        <v>105</v>
      </c>
      <c r="BY57" s="159"/>
      <c r="BZ57" s="159"/>
      <c r="CA57" s="159">
        <v>114</v>
      </c>
      <c r="CB57" s="159">
        <v>115</v>
      </c>
      <c r="CC57" s="388"/>
      <c r="CD57" s="159"/>
    </row>
    <row r="58" spans="1:82" ht="13.5" thickBot="1">
      <c r="A58" s="240" t="s">
        <v>169</v>
      </c>
      <c r="B58" s="442"/>
      <c r="C58" s="10"/>
      <c r="D58" s="32"/>
      <c r="E58" s="11"/>
      <c r="F58" s="10"/>
      <c r="G58" s="32"/>
      <c r="H58" s="11"/>
      <c r="I58" s="10"/>
      <c r="J58" s="32">
        <v>1</v>
      </c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/>
      <c r="AB58" s="32"/>
      <c r="AC58" s="11"/>
      <c r="AD58" s="10"/>
      <c r="AE58" s="32"/>
      <c r="AF58" s="11"/>
      <c r="AG58" s="10"/>
      <c r="AH58" s="32"/>
      <c r="AI58" s="11"/>
      <c r="AJ58" s="10"/>
      <c r="AK58" s="32"/>
      <c r="AL58" s="11"/>
      <c r="AM58" s="10"/>
      <c r="AN58" s="32"/>
      <c r="AO58" s="11"/>
      <c r="AP58" s="10"/>
      <c r="AQ58" s="32"/>
      <c r="AR58" s="11"/>
      <c r="AS58" s="10"/>
      <c r="AT58" s="32"/>
      <c r="AU58" s="11"/>
      <c r="AV58" s="10"/>
      <c r="AW58" s="32"/>
      <c r="AX58" s="11"/>
      <c r="AY58" s="10"/>
      <c r="AZ58" s="32"/>
      <c r="BA58" s="11"/>
      <c r="BB58" s="10"/>
      <c r="BC58" s="32"/>
      <c r="BD58" s="11"/>
      <c r="BE58" s="10"/>
      <c r="BF58" s="32"/>
      <c r="BG58" s="11"/>
      <c r="BH58" s="10"/>
      <c r="BI58" s="32"/>
      <c r="BJ58" s="11"/>
      <c r="BK58" s="24">
        <v>45228</v>
      </c>
      <c r="BL58" s="41">
        <v>15</v>
      </c>
      <c r="BM58">
        <f t="shared" si="2"/>
        <v>0</v>
      </c>
      <c r="BN58">
        <f t="shared" si="6"/>
        <v>1</v>
      </c>
      <c r="BO58">
        <f t="shared" si="7"/>
        <v>0</v>
      </c>
      <c r="BP58">
        <f t="shared" si="3"/>
        <v>1</v>
      </c>
      <c r="BQ58">
        <f t="shared" si="4"/>
        <v>0.33333333333333331</v>
      </c>
      <c r="BR58">
        <f t="shared" si="5"/>
        <v>0</v>
      </c>
      <c r="BS58" s="159"/>
      <c r="BT58" s="159">
        <v>121</v>
      </c>
      <c r="BU58" s="159"/>
      <c r="BV58" s="159"/>
      <c r="BW58" s="159"/>
      <c r="BX58" s="159"/>
      <c r="BY58" s="159"/>
      <c r="BZ58" s="159">
        <v>118</v>
      </c>
      <c r="CA58" s="159"/>
      <c r="CB58" s="159"/>
      <c r="CC58" s="388"/>
      <c r="CD58" s="159"/>
    </row>
    <row r="59" spans="1:82" ht="13.5" thickBot="1">
      <c r="A59" s="240" t="s">
        <v>170</v>
      </c>
      <c r="B59" s="442"/>
      <c r="C59" s="109"/>
      <c r="D59" s="274"/>
      <c r="E59" s="121"/>
      <c r="F59" s="109"/>
      <c r="G59" s="274"/>
      <c r="H59" s="121"/>
      <c r="I59" s="109"/>
      <c r="J59" s="274">
        <v>2.1</v>
      </c>
      <c r="K59" s="121"/>
      <c r="L59" s="109"/>
      <c r="M59" s="274"/>
      <c r="N59" s="121"/>
      <c r="O59" s="23"/>
      <c r="P59" s="274"/>
      <c r="Q59" s="121"/>
      <c r="R59" s="23"/>
      <c r="S59" s="17">
        <v>9.1999999999999993</v>
      </c>
      <c r="T59" s="121"/>
      <c r="U59" s="109"/>
      <c r="V59" s="274"/>
      <c r="W59" s="121"/>
      <c r="X59" s="109"/>
      <c r="Y59" s="274"/>
      <c r="Z59" s="121"/>
      <c r="AA59" s="109"/>
      <c r="AB59" s="274"/>
      <c r="AC59" s="121"/>
      <c r="AD59" s="109"/>
      <c r="AE59" s="274"/>
      <c r="AF59" s="121"/>
      <c r="AG59" s="109"/>
      <c r="AH59" s="274"/>
      <c r="AI59" s="121"/>
      <c r="AJ59" s="109"/>
      <c r="AK59" s="274"/>
      <c r="AL59" s="121"/>
      <c r="AM59" s="109"/>
      <c r="AN59" s="274"/>
      <c r="AO59" s="121"/>
      <c r="AP59" s="23"/>
      <c r="AQ59" s="17">
        <v>4.0999999999999996</v>
      </c>
      <c r="AR59" s="18"/>
      <c r="AS59" s="109"/>
      <c r="AT59" s="274">
        <v>1</v>
      </c>
      <c r="AU59" s="121"/>
      <c r="AV59" s="109"/>
      <c r="AW59" s="274"/>
      <c r="AX59" s="121"/>
      <c r="AY59" s="109"/>
      <c r="AZ59" s="274"/>
      <c r="BA59" s="121"/>
      <c r="BB59" s="109"/>
      <c r="BC59" s="274"/>
      <c r="BD59" s="121"/>
      <c r="BE59" s="109"/>
      <c r="BF59" s="274"/>
      <c r="BG59" s="121"/>
      <c r="BH59" s="109"/>
      <c r="BI59" s="274"/>
      <c r="BJ59" s="121"/>
      <c r="BK59" s="24">
        <v>45229</v>
      </c>
      <c r="BL59" s="41">
        <v>16</v>
      </c>
      <c r="BM59">
        <f t="shared" si="2"/>
        <v>0</v>
      </c>
      <c r="BN59">
        <f t="shared" si="6"/>
        <v>16.399999999999999</v>
      </c>
      <c r="BO59">
        <f t="shared" si="7"/>
        <v>0</v>
      </c>
      <c r="BP59">
        <f t="shared" si="3"/>
        <v>16.399999999999999</v>
      </c>
      <c r="BQ59">
        <f t="shared" si="4"/>
        <v>1.3333333333333333</v>
      </c>
      <c r="BR59">
        <f t="shared" si="5"/>
        <v>0</v>
      </c>
      <c r="BS59" s="159">
        <v>111</v>
      </c>
      <c r="BT59" s="159">
        <v>121</v>
      </c>
      <c r="BU59" s="159"/>
      <c r="BV59" s="159"/>
      <c r="BW59" s="159"/>
      <c r="BX59" s="159"/>
      <c r="BY59" s="159"/>
      <c r="BZ59" s="159"/>
      <c r="CA59" s="159"/>
      <c r="CB59" s="159"/>
      <c r="CC59" s="388"/>
      <c r="CD59" s="159"/>
    </row>
    <row r="60" spans="1:82" ht="13.5" thickBot="1">
      <c r="A60" s="240">
        <f>+O42</f>
        <v>0</v>
      </c>
      <c r="B60" s="442" t="s">
        <v>142</v>
      </c>
      <c r="C60" s="263">
        <f>IF(D60-D62=0,0.5,IF(D60&gt;D62,1,0))*$A60</f>
        <v>0</v>
      </c>
      <c r="D60" s="35">
        <v>1</v>
      </c>
      <c r="E60" s="93"/>
      <c r="F60" s="113"/>
      <c r="G60" s="35"/>
      <c r="H60" s="93"/>
      <c r="I60" s="263">
        <f>IF(J60-J62=0,0.5,IF(J60&gt;J62,1,0))*$A60</f>
        <v>0</v>
      </c>
      <c r="J60" s="35">
        <v>2</v>
      </c>
      <c r="K60" s="93"/>
      <c r="L60" s="263"/>
      <c r="M60" s="35"/>
      <c r="N60" s="93"/>
      <c r="O60" s="113"/>
      <c r="P60" s="35"/>
      <c r="Q60" s="93"/>
      <c r="R60" s="263"/>
      <c r="S60" s="35"/>
      <c r="T60" s="93"/>
      <c r="U60" s="113"/>
      <c r="V60" s="35"/>
      <c r="W60" s="93"/>
      <c r="X60" s="113"/>
      <c r="Y60" s="35"/>
      <c r="Z60" s="93"/>
      <c r="AA60" s="113"/>
      <c r="AB60" s="35"/>
      <c r="AC60" s="93"/>
      <c r="AD60" s="113"/>
      <c r="AE60" s="35"/>
      <c r="AF60" s="93"/>
      <c r="AG60" s="113"/>
      <c r="AH60" s="35"/>
      <c r="AI60" s="93"/>
      <c r="AJ60" s="113"/>
      <c r="AK60" s="35"/>
      <c r="AL60" s="93"/>
      <c r="AM60" s="113"/>
      <c r="AN60" s="35"/>
      <c r="AO60" s="93"/>
      <c r="AP60" s="263">
        <f>IF(AQ60-AQ62=0,0.5,IF(AQ60&gt;AQ62,1,0))*$A60</f>
        <v>0</v>
      </c>
      <c r="AQ60" s="35"/>
      <c r="AR60" s="93"/>
      <c r="AS60" s="113"/>
      <c r="AT60" s="35"/>
      <c r="AU60" s="93"/>
      <c r="AV60" s="113"/>
      <c r="AW60" s="35"/>
      <c r="AX60" s="93"/>
      <c r="AY60" s="113"/>
      <c r="AZ60" s="35"/>
      <c r="BA60" s="93"/>
      <c r="BB60" s="113"/>
      <c r="BC60" s="35"/>
      <c r="BD60" s="93"/>
      <c r="BE60" s="113"/>
      <c r="BF60" s="35"/>
      <c r="BG60" s="93"/>
      <c r="BH60" s="113"/>
      <c r="BI60" s="35"/>
      <c r="BJ60" s="93"/>
      <c r="BK60" s="24">
        <v>45238</v>
      </c>
      <c r="BL60" s="41">
        <v>23</v>
      </c>
      <c r="BM60">
        <f t="shared" si="2"/>
        <v>0</v>
      </c>
      <c r="BN60">
        <f t="shared" si="6"/>
        <v>3</v>
      </c>
      <c r="BO60">
        <f t="shared" si="7"/>
        <v>0</v>
      </c>
      <c r="BP60">
        <f t="shared" si="3"/>
        <v>3</v>
      </c>
      <c r="BQ60">
        <f t="shared" si="4"/>
        <v>1.6666666666666667</v>
      </c>
      <c r="BR60">
        <f t="shared" si="5"/>
        <v>0</v>
      </c>
      <c r="BS60" s="159"/>
      <c r="BT60" s="159">
        <v>121</v>
      </c>
      <c r="BU60" s="159"/>
      <c r="BV60" s="159"/>
      <c r="BW60" s="159"/>
      <c r="BX60" s="159"/>
      <c r="BY60" s="159"/>
      <c r="BZ60" s="159"/>
      <c r="CA60" s="159"/>
      <c r="CB60" s="358">
        <v>77</v>
      </c>
      <c r="CC60" s="388"/>
      <c r="CD60" s="159"/>
    </row>
    <row r="61" spans="1:82" ht="13.5" thickBot="1">
      <c r="A61" s="240" t="s">
        <v>169</v>
      </c>
      <c r="B61" s="442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10"/>
      <c r="AT61" s="32"/>
      <c r="AU61" s="11"/>
      <c r="AV61" s="10"/>
      <c r="AW61" s="32"/>
      <c r="AX61" s="11"/>
      <c r="AY61" s="10"/>
      <c r="AZ61" s="32"/>
      <c r="BA61" s="11"/>
      <c r="BB61" s="10"/>
      <c r="BC61" s="32"/>
      <c r="BD61" s="11"/>
      <c r="BE61" s="10"/>
      <c r="BF61" s="32"/>
      <c r="BG61" s="11"/>
      <c r="BH61" s="10"/>
      <c r="BI61" s="32"/>
      <c r="BJ61" s="11"/>
      <c r="BK61" s="28">
        <v>45248</v>
      </c>
      <c r="BL61" s="41">
        <v>30</v>
      </c>
      <c r="BM61">
        <f t="shared" si="2"/>
        <v>0</v>
      </c>
      <c r="BN61">
        <f t="shared" si="6"/>
        <v>0</v>
      </c>
      <c r="BO61">
        <f t="shared" si="7"/>
        <v>0</v>
      </c>
      <c r="BP61">
        <f t="shared" si="3"/>
        <v>0</v>
      </c>
      <c r="BQ61">
        <f t="shared" si="4"/>
        <v>0</v>
      </c>
      <c r="BR61" t="e">
        <f t="shared" si="5"/>
        <v>#DIV/0!</v>
      </c>
      <c r="BS61" s="159"/>
      <c r="BT61" s="159">
        <v>121</v>
      </c>
      <c r="BU61" s="159"/>
      <c r="BV61" s="159"/>
      <c r="BW61" s="159"/>
      <c r="BX61" s="159"/>
      <c r="BY61" s="159"/>
      <c r="BZ61" s="159">
        <v>107</v>
      </c>
      <c r="CA61" s="159"/>
      <c r="CB61" s="159"/>
      <c r="CC61" s="388"/>
      <c r="CD61" s="159"/>
    </row>
    <row r="62" spans="1:82" ht="13.5" thickBot="1">
      <c r="A62" s="240" t="s">
        <v>170</v>
      </c>
      <c r="B62" s="442"/>
      <c r="C62" s="109"/>
      <c r="D62" s="274"/>
      <c r="E62" s="121"/>
      <c r="F62" s="109"/>
      <c r="G62" s="274"/>
      <c r="H62" s="121"/>
      <c r="I62" s="109"/>
      <c r="J62" s="274"/>
      <c r="K62" s="121"/>
      <c r="L62" s="109"/>
      <c r="M62" s="274"/>
      <c r="N62" s="121"/>
      <c r="O62" s="23"/>
      <c r="P62" s="274"/>
      <c r="Q62" s="121"/>
      <c r="R62" s="109"/>
      <c r="S62" s="274"/>
      <c r="T62" s="121"/>
      <c r="U62" s="109"/>
      <c r="V62" s="274"/>
      <c r="W62" s="121"/>
      <c r="X62" s="109"/>
      <c r="Y62" s="274"/>
      <c r="Z62" s="121"/>
      <c r="AA62" s="109"/>
      <c r="AB62" s="274"/>
      <c r="AC62" s="121"/>
      <c r="AD62" s="109"/>
      <c r="AE62" s="274"/>
      <c r="AF62" s="121"/>
      <c r="AG62" s="109"/>
      <c r="AH62" s="274"/>
      <c r="AI62" s="121"/>
      <c r="AJ62" s="109"/>
      <c r="AK62" s="274"/>
      <c r="AL62" s="121"/>
      <c r="AM62" s="109"/>
      <c r="AN62" s="274"/>
      <c r="AO62" s="121"/>
      <c r="AP62" s="23"/>
      <c r="AQ62" s="17">
        <v>1</v>
      </c>
      <c r="AR62" s="121"/>
      <c r="AS62" s="109"/>
      <c r="AT62" s="274"/>
      <c r="AU62" s="121"/>
      <c r="AV62" s="109"/>
      <c r="AW62" s="274"/>
      <c r="AX62" s="121"/>
      <c r="AY62" s="109"/>
      <c r="AZ62" s="274"/>
      <c r="BA62" s="121"/>
      <c r="BB62" s="109"/>
      <c r="BC62" s="274"/>
      <c r="BD62" s="121"/>
      <c r="BE62" s="109"/>
      <c r="BF62" s="274"/>
      <c r="BG62" s="121"/>
      <c r="BH62" s="109"/>
      <c r="BI62" s="274"/>
      <c r="BJ62" s="121"/>
      <c r="BK62" s="28">
        <v>45248</v>
      </c>
      <c r="BL62" s="356">
        <v>31</v>
      </c>
      <c r="BM62">
        <f t="shared" si="2"/>
        <v>0</v>
      </c>
      <c r="BN62">
        <f t="shared" si="6"/>
        <v>1</v>
      </c>
      <c r="BO62">
        <f t="shared" si="7"/>
        <v>0</v>
      </c>
      <c r="BP62">
        <f t="shared" si="3"/>
        <v>1</v>
      </c>
      <c r="BQ62">
        <f t="shared" si="4"/>
        <v>0.33333333333333331</v>
      </c>
      <c r="BR62">
        <f t="shared" si="5"/>
        <v>0</v>
      </c>
      <c r="BS62" s="159">
        <v>121</v>
      </c>
      <c r="BT62" s="159"/>
      <c r="BU62" s="159"/>
      <c r="BV62" s="159"/>
      <c r="BW62" s="159"/>
      <c r="BX62" s="159"/>
      <c r="BY62" s="159"/>
      <c r="BZ62" s="159"/>
      <c r="CA62" s="159"/>
      <c r="CB62" s="159">
        <v>98</v>
      </c>
      <c r="CC62" s="388"/>
      <c r="CD62" s="159"/>
    </row>
    <row r="63" spans="1:82" ht="13.5" thickBot="1">
      <c r="A63" s="240">
        <f>+R42</f>
        <v>1</v>
      </c>
      <c r="B63" s="443" t="s">
        <v>132</v>
      </c>
      <c r="C63" s="263">
        <f>IF(D63-D65=0,0.5,IF(D63&gt;D65,1,0))*$A63</f>
        <v>1</v>
      </c>
      <c r="D63" s="35">
        <v>11.2</v>
      </c>
      <c r="E63" s="93"/>
      <c r="F63" s="113"/>
      <c r="G63" s="35"/>
      <c r="H63" s="93"/>
      <c r="I63" s="263">
        <f>IF(J63-J65=0,0.5,IF(J63&gt;J65,1,0))*$A63</f>
        <v>1</v>
      </c>
      <c r="J63" s="35">
        <v>8.3000000000000007</v>
      </c>
      <c r="K63" s="93"/>
      <c r="L63" s="263">
        <f>IF(M63-M65=0,0.5,IF(M63&gt;M65,1,0))*$A63</f>
        <v>1</v>
      </c>
      <c r="M63" s="35">
        <v>9.1999999999999993</v>
      </c>
      <c r="N63" s="93"/>
      <c r="O63" s="263"/>
      <c r="P63" s="35"/>
      <c r="Q63" s="93"/>
      <c r="R63" s="113"/>
      <c r="S63" s="35"/>
      <c r="T63" s="93"/>
      <c r="U63" s="113"/>
      <c r="V63" s="35"/>
      <c r="W63" s="93"/>
      <c r="X63" s="113"/>
      <c r="Y63" s="35"/>
      <c r="Z63" s="93"/>
      <c r="AA63" s="113"/>
      <c r="AB63" s="35"/>
      <c r="AC63" s="93"/>
      <c r="AD63" s="263"/>
      <c r="AE63" s="35"/>
      <c r="AF63" s="93"/>
      <c r="AG63" s="113"/>
      <c r="AH63" s="35"/>
      <c r="AI63" s="93"/>
      <c r="AJ63" s="113"/>
      <c r="AK63" s="35"/>
      <c r="AL63" s="93"/>
      <c r="AM63" s="113"/>
      <c r="AN63" s="35"/>
      <c r="AO63" s="93"/>
      <c r="AP63" s="263">
        <f>IF(AQ63-AQ65=0,0.5,IF(AQ63&gt;AQ65,1,0))*$A63</f>
        <v>1</v>
      </c>
      <c r="AQ63" s="35">
        <v>8.1</v>
      </c>
      <c r="AR63" s="265"/>
      <c r="AS63" s="113"/>
      <c r="AT63" s="35"/>
      <c r="AU63" s="93"/>
      <c r="AV63" s="113"/>
      <c r="AW63" s="35"/>
      <c r="AX63" s="93"/>
      <c r="AY63" s="283"/>
      <c r="AZ63" s="264"/>
      <c r="BA63" s="93"/>
      <c r="BB63" s="113"/>
      <c r="BC63" s="35"/>
      <c r="BD63" s="93"/>
      <c r="BE63" s="113"/>
      <c r="BF63" s="35"/>
      <c r="BG63" s="93"/>
      <c r="BH63" s="113"/>
      <c r="BI63" s="35"/>
      <c r="BJ63" s="93"/>
      <c r="BK63" s="28">
        <v>45248</v>
      </c>
      <c r="BL63" s="356">
        <v>31</v>
      </c>
      <c r="BM63">
        <f t="shared" si="2"/>
        <v>4</v>
      </c>
      <c r="BN63">
        <f t="shared" si="6"/>
        <v>36.799999999999997</v>
      </c>
      <c r="BO63">
        <f t="shared" si="7"/>
        <v>0</v>
      </c>
      <c r="BP63">
        <f t="shared" si="3"/>
        <v>36.799999999999997</v>
      </c>
      <c r="BQ63">
        <f t="shared" si="4"/>
        <v>2.6666666666666665</v>
      </c>
      <c r="BR63">
        <f t="shared" si="5"/>
        <v>1.5</v>
      </c>
      <c r="BS63" s="159">
        <v>121</v>
      </c>
      <c r="BT63" s="159"/>
      <c r="BU63" s="159"/>
      <c r="BV63" s="159"/>
      <c r="BW63" s="159"/>
      <c r="BX63" s="159"/>
      <c r="BY63" s="159"/>
      <c r="BZ63" s="159"/>
      <c r="CA63" s="159"/>
      <c r="CB63" s="358">
        <v>82</v>
      </c>
      <c r="CC63" s="388"/>
      <c r="CD63" s="159"/>
    </row>
    <row r="64" spans="1:82" ht="13.5" thickBot="1">
      <c r="A64" s="240" t="s">
        <v>169</v>
      </c>
      <c r="B64" s="442"/>
      <c r="C64" s="10"/>
      <c r="D64" s="32"/>
      <c r="E64" s="11"/>
      <c r="F64" s="10"/>
      <c r="G64" s="32"/>
      <c r="H64" s="11"/>
      <c r="I64" s="10"/>
      <c r="J64" s="32">
        <v>1</v>
      </c>
      <c r="K64" s="11"/>
      <c r="L64" s="10"/>
      <c r="M64" s="32"/>
      <c r="N64" s="11"/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/>
      <c r="AB64" s="32"/>
      <c r="AC64" s="11"/>
      <c r="AD64" s="10"/>
      <c r="AE64" s="32"/>
      <c r="AF64" s="11"/>
      <c r="AG64" s="10"/>
      <c r="AH64" s="32"/>
      <c r="AI64" s="11"/>
      <c r="AJ64" s="10"/>
      <c r="AK64" s="32"/>
      <c r="AL64" s="11"/>
      <c r="AM64" s="10"/>
      <c r="AN64" s="32"/>
      <c r="AO64" s="11"/>
      <c r="AP64" s="10"/>
      <c r="AQ64" s="32">
        <v>2</v>
      </c>
      <c r="AR64" s="11"/>
      <c r="AS64" s="10"/>
      <c r="AT64" s="32"/>
      <c r="AU64" s="11"/>
      <c r="AV64" s="10"/>
      <c r="AW64" s="32"/>
      <c r="AX64" s="11"/>
      <c r="AY64" s="10"/>
      <c r="AZ64" s="32"/>
      <c r="BA64" s="11"/>
      <c r="BB64" s="10"/>
      <c r="BC64" s="32"/>
      <c r="BD64" s="11"/>
      <c r="BE64" s="10"/>
      <c r="BF64" s="32"/>
      <c r="BG64" s="11"/>
      <c r="BH64" s="10"/>
      <c r="BI64" s="32"/>
      <c r="BJ64" s="11"/>
      <c r="BK64" s="28">
        <v>45248</v>
      </c>
      <c r="BL64" s="356">
        <v>31</v>
      </c>
      <c r="BM64">
        <f t="shared" si="2"/>
        <v>0</v>
      </c>
      <c r="BN64">
        <f t="shared" si="6"/>
        <v>3</v>
      </c>
      <c r="BO64">
        <f t="shared" si="7"/>
        <v>0</v>
      </c>
      <c r="BP64">
        <f t="shared" si="3"/>
        <v>3</v>
      </c>
      <c r="BQ64">
        <f t="shared" si="4"/>
        <v>0.66666666666666663</v>
      </c>
      <c r="BR64">
        <f t="shared" si="5"/>
        <v>0</v>
      </c>
      <c r="BS64" s="159">
        <v>121</v>
      </c>
      <c r="BT64" s="159"/>
      <c r="BU64" s="159"/>
      <c r="BV64" s="159"/>
      <c r="BW64" s="159"/>
      <c r="BX64" s="159"/>
      <c r="BY64" s="159"/>
      <c r="BZ64" s="159"/>
      <c r="CA64" s="159"/>
      <c r="CB64" s="159">
        <v>93</v>
      </c>
      <c r="CC64" s="388"/>
      <c r="CD64" s="159"/>
    </row>
    <row r="65" spans="1:82" ht="13.5" thickBot="1">
      <c r="A65" s="240" t="s">
        <v>170</v>
      </c>
      <c r="B65" s="442"/>
      <c r="C65" s="23"/>
      <c r="D65" s="17">
        <v>3.1</v>
      </c>
      <c r="E65" s="121"/>
      <c r="F65" s="109"/>
      <c r="G65" s="274"/>
      <c r="H65" s="121"/>
      <c r="I65" s="109"/>
      <c r="J65" s="274">
        <v>3</v>
      </c>
      <c r="K65" s="121"/>
      <c r="L65" s="109"/>
      <c r="M65" s="274">
        <v>1</v>
      </c>
      <c r="N65" s="121"/>
      <c r="O65" s="23"/>
      <c r="P65" s="17"/>
      <c r="Q65" s="121"/>
      <c r="R65" s="109"/>
      <c r="S65" s="274"/>
      <c r="T65" s="121"/>
      <c r="U65" s="109"/>
      <c r="V65" s="274"/>
      <c r="W65" s="121"/>
      <c r="X65" s="109"/>
      <c r="Y65" s="274"/>
      <c r="Z65" s="121"/>
      <c r="AA65" s="109"/>
      <c r="AB65" s="274"/>
      <c r="AC65" s="121"/>
      <c r="AD65" s="109"/>
      <c r="AE65" s="274"/>
      <c r="AF65" s="121"/>
      <c r="AG65" s="109"/>
      <c r="AH65" s="274"/>
      <c r="AI65" s="121"/>
      <c r="AJ65" s="109"/>
      <c r="AK65" s="274"/>
      <c r="AL65" s="121"/>
      <c r="AM65" s="109"/>
      <c r="AN65" s="274"/>
      <c r="AO65" s="121"/>
      <c r="AP65" s="23"/>
      <c r="AQ65" s="17">
        <v>4.0999999999999996</v>
      </c>
      <c r="AR65" s="18"/>
      <c r="AS65" s="109"/>
      <c r="AT65" s="274"/>
      <c r="AU65" s="121"/>
      <c r="AV65" s="109"/>
      <c r="AW65" s="274"/>
      <c r="AX65" s="121"/>
      <c r="AY65" s="23"/>
      <c r="AZ65" s="17"/>
      <c r="BA65" s="121"/>
      <c r="BB65" s="109"/>
      <c r="BC65" s="274"/>
      <c r="BD65" s="121"/>
      <c r="BE65" s="109"/>
      <c r="BF65" s="274"/>
      <c r="BG65" s="121"/>
      <c r="BH65" s="109"/>
      <c r="BI65" s="274"/>
      <c r="BJ65" s="121"/>
      <c r="BK65" s="28">
        <v>45248</v>
      </c>
      <c r="BL65" s="356">
        <v>31</v>
      </c>
      <c r="BM65">
        <f t="shared" si="2"/>
        <v>0</v>
      </c>
      <c r="BN65">
        <f t="shared" si="6"/>
        <v>11.2</v>
      </c>
      <c r="BO65">
        <f t="shared" si="7"/>
        <v>0</v>
      </c>
      <c r="BP65">
        <f t="shared" si="3"/>
        <v>11.2</v>
      </c>
      <c r="BQ65">
        <f t="shared" si="4"/>
        <v>1.3333333333333333</v>
      </c>
      <c r="BR65">
        <f t="shared" si="5"/>
        <v>0</v>
      </c>
      <c r="BS65" s="159">
        <v>121</v>
      </c>
      <c r="BT65" s="159"/>
      <c r="BU65" s="159"/>
      <c r="BV65" s="159"/>
      <c r="BW65" s="159"/>
      <c r="BX65" s="159"/>
      <c r="BY65" s="159"/>
      <c r="BZ65" s="159"/>
      <c r="CA65" s="159"/>
      <c r="CB65" s="159">
        <v>101</v>
      </c>
      <c r="CC65" s="388"/>
      <c r="CD65" s="159"/>
    </row>
    <row r="66" spans="1:82" ht="13.5" thickBot="1">
      <c r="A66" s="240">
        <f>+U42</f>
        <v>0</v>
      </c>
      <c r="B66" s="442" t="s">
        <v>9</v>
      </c>
      <c r="C66" s="113"/>
      <c r="D66" s="35"/>
      <c r="E66" s="93"/>
      <c r="F66" s="113"/>
      <c r="G66" s="35"/>
      <c r="H66" s="93"/>
      <c r="I66" s="113"/>
      <c r="J66" s="35"/>
      <c r="K66" s="93"/>
      <c r="L66" s="113"/>
      <c r="M66" s="35"/>
      <c r="N66" s="93"/>
      <c r="O66" s="113"/>
      <c r="P66" s="35"/>
      <c r="Q66" s="93"/>
      <c r="R66" s="113"/>
      <c r="S66" s="35"/>
      <c r="T66" s="93"/>
      <c r="U66" s="113"/>
      <c r="V66" s="35"/>
      <c r="W66" s="93"/>
      <c r="X66" s="113"/>
      <c r="Y66" s="35"/>
      <c r="Z66" s="93"/>
      <c r="AA66" s="113"/>
      <c r="AB66" s="35"/>
      <c r="AC66" s="93"/>
      <c r="AD66" s="113"/>
      <c r="AE66" s="35"/>
      <c r="AF66" s="93"/>
      <c r="AG66" s="113"/>
      <c r="AH66" s="35"/>
      <c r="AI66" s="93"/>
      <c r="AJ66" s="113"/>
      <c r="AK66" s="35"/>
      <c r="AL66" s="93"/>
      <c r="AM66" s="113"/>
      <c r="AN66" s="35"/>
      <c r="AO66" s="93"/>
      <c r="AP66" s="113"/>
      <c r="AQ66" s="35"/>
      <c r="AR66" s="93"/>
      <c r="AS66" s="113"/>
      <c r="AT66" s="35"/>
      <c r="AU66" s="93"/>
      <c r="AV66" s="113"/>
      <c r="AW66" s="35"/>
      <c r="AX66" s="93"/>
      <c r="AY66" s="113"/>
      <c r="AZ66" s="35"/>
      <c r="BA66" s="93"/>
      <c r="BB66" s="113"/>
      <c r="BC66" s="35"/>
      <c r="BD66" s="93"/>
      <c r="BE66" s="113"/>
      <c r="BF66" s="35"/>
      <c r="BG66" s="93"/>
      <c r="BH66" s="113"/>
      <c r="BI66" s="35"/>
      <c r="BJ66" s="93"/>
      <c r="BK66" s="28">
        <v>45248</v>
      </c>
      <c r="BL66" s="356">
        <v>31</v>
      </c>
      <c r="BM66">
        <f t="shared" si="2"/>
        <v>0</v>
      </c>
      <c r="BN66">
        <f t="shared" si="6"/>
        <v>0</v>
      </c>
      <c r="BO66">
        <f t="shared" si="7"/>
        <v>0</v>
      </c>
      <c r="BP66">
        <f t="shared" si="3"/>
        <v>0</v>
      </c>
      <c r="BQ66">
        <f t="shared" si="4"/>
        <v>0</v>
      </c>
      <c r="BR66" t="e">
        <f t="shared" si="5"/>
        <v>#DIV/0!</v>
      </c>
      <c r="BS66" s="159">
        <v>121</v>
      </c>
      <c r="BT66" s="159"/>
      <c r="BU66" s="159"/>
      <c r="BV66" s="159"/>
      <c r="BW66" s="159"/>
      <c r="BX66" s="159"/>
      <c r="BY66" s="159"/>
      <c r="BZ66" s="159"/>
      <c r="CA66" s="159"/>
      <c r="CB66" s="159">
        <v>114</v>
      </c>
      <c r="CC66" s="388"/>
      <c r="CD66" s="159"/>
    </row>
    <row r="67" spans="1:82" ht="13.5" thickBot="1">
      <c r="A67" s="240" t="s">
        <v>169</v>
      </c>
      <c r="B67" s="442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0"/>
      <c r="V67" s="32"/>
      <c r="W67" s="11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S67" s="10"/>
      <c r="AT67" s="32"/>
      <c r="AU67" s="11"/>
      <c r="AV67" s="10"/>
      <c r="AW67" s="32"/>
      <c r="AX67" s="11"/>
      <c r="AY67" s="10"/>
      <c r="AZ67" s="32"/>
      <c r="BA67" s="11"/>
      <c r="BB67" s="10"/>
      <c r="BC67" s="32"/>
      <c r="BD67" s="11"/>
      <c r="BE67" s="10"/>
      <c r="BF67" s="32"/>
      <c r="BG67" s="11"/>
      <c r="BH67" s="10"/>
      <c r="BI67" s="32"/>
      <c r="BJ67" s="11"/>
      <c r="BK67" s="28">
        <v>45248</v>
      </c>
      <c r="BL67" s="356">
        <v>31</v>
      </c>
      <c r="BM67">
        <f t="shared" si="2"/>
        <v>0</v>
      </c>
      <c r="BN67">
        <f t="shared" si="6"/>
        <v>0</v>
      </c>
      <c r="BO67">
        <f t="shared" si="7"/>
        <v>0</v>
      </c>
      <c r="BP67">
        <f t="shared" si="3"/>
        <v>0</v>
      </c>
      <c r="BQ67">
        <f t="shared" si="4"/>
        <v>0</v>
      </c>
      <c r="BR67" t="e">
        <f t="shared" si="5"/>
        <v>#DIV/0!</v>
      </c>
      <c r="BS67" s="159">
        <v>108</v>
      </c>
      <c r="BT67" s="159"/>
      <c r="BU67" s="159"/>
      <c r="BV67" s="159"/>
      <c r="BW67" s="159"/>
      <c r="BX67" s="159"/>
      <c r="BY67" s="159"/>
      <c r="BZ67" s="159"/>
      <c r="CA67" s="159"/>
      <c r="CB67" s="159">
        <v>121</v>
      </c>
      <c r="CC67" s="388"/>
      <c r="CD67" s="159"/>
    </row>
    <row r="68" spans="1:82" ht="13.5" thickBot="1">
      <c r="A68" s="240" t="s">
        <v>170</v>
      </c>
      <c r="B68" s="442"/>
      <c r="C68" s="109"/>
      <c r="D68" s="274"/>
      <c r="E68" s="121"/>
      <c r="F68" s="109"/>
      <c r="G68" s="274"/>
      <c r="H68" s="121"/>
      <c r="I68" s="109"/>
      <c r="J68" s="274"/>
      <c r="K68" s="121"/>
      <c r="L68" s="109"/>
      <c r="M68" s="274"/>
      <c r="N68" s="121"/>
      <c r="O68" s="23"/>
      <c r="P68" s="274"/>
      <c r="Q68" s="121"/>
      <c r="R68" s="109"/>
      <c r="S68" s="274"/>
      <c r="T68" s="121"/>
      <c r="U68" s="109"/>
      <c r="V68" s="274"/>
      <c r="W68" s="121"/>
      <c r="X68" s="109"/>
      <c r="Y68" s="274"/>
      <c r="Z68" s="121"/>
      <c r="AA68" s="109"/>
      <c r="AB68" s="274"/>
      <c r="AC68" s="121"/>
      <c r="AD68" s="109"/>
      <c r="AE68" s="274"/>
      <c r="AF68" s="121"/>
      <c r="AG68" s="109"/>
      <c r="AH68" s="274"/>
      <c r="AI68" s="121"/>
      <c r="AJ68" s="109"/>
      <c r="AK68" s="274"/>
      <c r="AL68" s="121"/>
      <c r="AM68" s="109"/>
      <c r="AN68" s="274"/>
      <c r="AO68" s="121"/>
      <c r="AP68" s="109"/>
      <c r="AQ68" s="274"/>
      <c r="AR68" s="121"/>
      <c r="AS68" s="109"/>
      <c r="AT68" s="274"/>
      <c r="AU68" s="121"/>
      <c r="AV68" s="109"/>
      <c r="AW68" s="274"/>
      <c r="AX68" s="121"/>
      <c r="AY68" s="109"/>
      <c r="AZ68" s="274"/>
      <c r="BA68" s="121"/>
      <c r="BB68" s="109"/>
      <c r="BC68" s="274"/>
      <c r="BD68" s="121"/>
      <c r="BE68" s="109"/>
      <c r="BF68" s="274"/>
      <c r="BG68" s="121"/>
      <c r="BH68" s="109"/>
      <c r="BI68" s="274"/>
      <c r="BJ68" s="121"/>
      <c r="BK68" s="28">
        <v>45248</v>
      </c>
      <c r="BL68" s="356">
        <v>31</v>
      </c>
      <c r="BM68">
        <f t="shared" si="2"/>
        <v>0</v>
      </c>
      <c r="BN68">
        <f t="shared" si="6"/>
        <v>0</v>
      </c>
      <c r="BO68">
        <f t="shared" si="7"/>
        <v>0</v>
      </c>
      <c r="BP68">
        <f t="shared" si="3"/>
        <v>0</v>
      </c>
      <c r="BQ68">
        <f t="shared" si="4"/>
        <v>0</v>
      </c>
      <c r="BR68" t="e">
        <f t="shared" si="5"/>
        <v>#DIV/0!</v>
      </c>
      <c r="BS68" s="159">
        <v>121</v>
      </c>
      <c r="BT68" s="159"/>
      <c r="BU68" s="159"/>
      <c r="BV68" s="159"/>
      <c r="BW68" s="159"/>
      <c r="BX68" s="159"/>
      <c r="BY68" s="159"/>
      <c r="BZ68" s="159"/>
      <c r="CA68" s="159"/>
      <c r="CB68" s="159">
        <v>103</v>
      </c>
      <c r="CC68" s="388"/>
      <c r="CD68" s="159"/>
    </row>
    <row r="69" spans="1:82" ht="13.5" thickBot="1">
      <c r="A69" s="240">
        <f>+X42</f>
        <v>0</v>
      </c>
      <c r="B69" s="442" t="s">
        <v>43</v>
      </c>
      <c r="C69" s="113"/>
      <c r="D69" s="35"/>
      <c r="E69" s="93"/>
      <c r="F69" s="113"/>
      <c r="G69" s="35"/>
      <c r="H69" s="93"/>
      <c r="I69" s="113"/>
      <c r="J69" s="35"/>
      <c r="K69" s="93"/>
      <c r="L69" s="113"/>
      <c r="M69" s="35"/>
      <c r="N69" s="93"/>
      <c r="O69" s="113"/>
      <c r="P69" s="35"/>
      <c r="Q69" s="93"/>
      <c r="R69" s="113"/>
      <c r="S69" s="35"/>
      <c r="T69" s="93"/>
      <c r="U69" s="113"/>
      <c r="V69" s="35"/>
      <c r="W69" s="93"/>
      <c r="X69" s="113"/>
      <c r="Y69" s="35"/>
      <c r="Z69" s="93"/>
      <c r="AA69" s="113"/>
      <c r="AB69" s="35"/>
      <c r="AC69" s="93"/>
      <c r="AD69" s="113"/>
      <c r="AE69" s="35"/>
      <c r="AF69" s="93"/>
      <c r="AG69" s="113"/>
      <c r="AH69" s="35"/>
      <c r="AI69" s="93"/>
      <c r="AJ69" s="113"/>
      <c r="AK69" s="35"/>
      <c r="AL69" s="93"/>
      <c r="AM69" s="113"/>
      <c r="AN69" s="35"/>
      <c r="AO69" s="93"/>
      <c r="AP69" s="113"/>
      <c r="AQ69" s="35"/>
      <c r="AR69" s="93"/>
      <c r="AS69" s="113"/>
      <c r="AT69" s="35"/>
      <c r="AU69" s="93"/>
      <c r="AV69" s="113"/>
      <c r="AW69" s="35"/>
      <c r="AX69" s="93"/>
      <c r="AY69" s="113"/>
      <c r="AZ69" s="35"/>
      <c r="BA69" s="93"/>
      <c r="BB69" s="113"/>
      <c r="BC69" s="35"/>
      <c r="BD69" s="93"/>
      <c r="BE69" s="113"/>
      <c r="BF69" s="35"/>
      <c r="BG69" s="93"/>
      <c r="BH69" s="113"/>
      <c r="BI69" s="35"/>
      <c r="BJ69" s="93"/>
      <c r="BK69" s="28">
        <v>45248</v>
      </c>
      <c r="BL69" s="356">
        <v>31</v>
      </c>
      <c r="BM69">
        <f t="shared" si="2"/>
        <v>0</v>
      </c>
      <c r="BN69">
        <f t="shared" si="6"/>
        <v>0</v>
      </c>
      <c r="BO69">
        <f t="shared" si="7"/>
        <v>0</v>
      </c>
      <c r="BP69">
        <f t="shared" si="3"/>
        <v>0</v>
      </c>
      <c r="BQ69">
        <f t="shared" si="4"/>
        <v>0</v>
      </c>
      <c r="BR69" t="e">
        <f t="shared" si="5"/>
        <v>#DIV/0!</v>
      </c>
      <c r="BS69" s="159">
        <v>105</v>
      </c>
      <c r="BT69" s="159"/>
      <c r="BU69" s="159"/>
      <c r="BV69" s="159"/>
      <c r="BW69" s="159"/>
      <c r="BX69" s="159"/>
      <c r="BY69" s="159"/>
      <c r="BZ69" s="159"/>
      <c r="CA69" s="159"/>
      <c r="CB69" s="159">
        <v>121</v>
      </c>
      <c r="CC69" s="388"/>
      <c r="CD69" s="159"/>
    </row>
    <row r="70" spans="1:82" ht="13.5" thickBot="1">
      <c r="A70" s="240" t="s">
        <v>169</v>
      </c>
      <c r="B70" s="442"/>
      <c r="C70" s="10"/>
      <c r="D70" s="32"/>
      <c r="E70" s="11"/>
      <c r="F70" s="10"/>
      <c r="G70" s="32"/>
      <c r="H70" s="11"/>
      <c r="I70" s="10"/>
      <c r="J70" s="32"/>
      <c r="K70" s="11"/>
      <c r="L70" s="10"/>
      <c r="M70" s="32"/>
      <c r="N70" s="11"/>
      <c r="O70" s="10"/>
      <c r="P70" s="32"/>
      <c r="Q70" s="11"/>
      <c r="R70" s="10"/>
      <c r="S70" s="32"/>
      <c r="T70" s="11"/>
      <c r="U70" s="10"/>
      <c r="V70" s="32"/>
      <c r="W70" s="11"/>
      <c r="X70" s="10"/>
      <c r="Y70" s="32"/>
      <c r="Z70" s="11"/>
      <c r="AA70" s="10"/>
      <c r="AB70" s="32"/>
      <c r="AC70" s="11"/>
      <c r="AD70" s="10"/>
      <c r="AE70" s="32"/>
      <c r="AF70" s="11"/>
      <c r="AG70" s="10"/>
      <c r="AH70" s="32"/>
      <c r="AI70" s="11"/>
      <c r="AJ70" s="10"/>
      <c r="AK70" s="32"/>
      <c r="AL70" s="11"/>
      <c r="AM70" s="10"/>
      <c r="AN70" s="32"/>
      <c r="AO70" s="11"/>
      <c r="AP70" s="10"/>
      <c r="AQ70" s="32"/>
      <c r="AR70" s="11"/>
      <c r="AS70" s="10"/>
      <c r="AT70" s="32"/>
      <c r="AU70" s="11"/>
      <c r="AV70" s="10"/>
      <c r="AW70" s="32"/>
      <c r="AX70" s="11"/>
      <c r="AY70" s="10"/>
      <c r="AZ70" s="32"/>
      <c r="BA70" s="11"/>
      <c r="BB70" s="10"/>
      <c r="BC70" s="32"/>
      <c r="BD70" s="11"/>
      <c r="BE70" s="10"/>
      <c r="BF70" s="32"/>
      <c r="BG70" s="11"/>
      <c r="BH70" s="10"/>
      <c r="BI70" s="32"/>
      <c r="BJ70" s="11"/>
      <c r="BK70" s="24">
        <v>45248</v>
      </c>
      <c r="BL70" s="41">
        <v>32</v>
      </c>
      <c r="BM70">
        <f t="shared" si="2"/>
        <v>0</v>
      </c>
      <c r="BN70">
        <f t="shared" si="6"/>
        <v>0</v>
      </c>
      <c r="BO70">
        <f t="shared" si="7"/>
        <v>0</v>
      </c>
      <c r="BP70">
        <f t="shared" si="3"/>
        <v>0</v>
      </c>
      <c r="BQ70">
        <f t="shared" si="4"/>
        <v>0</v>
      </c>
      <c r="BR70" t="e">
        <f t="shared" si="5"/>
        <v>#DIV/0!</v>
      </c>
      <c r="BS70" s="159"/>
      <c r="BT70" s="159">
        <v>121</v>
      </c>
      <c r="BU70" s="159"/>
      <c r="BV70" s="159"/>
      <c r="BW70" s="159"/>
      <c r="BX70" s="159"/>
      <c r="BY70" s="159"/>
      <c r="BZ70" s="159">
        <v>104</v>
      </c>
      <c r="CA70" s="159"/>
      <c r="CB70" s="159"/>
      <c r="CC70" s="388"/>
      <c r="CD70" s="159"/>
    </row>
    <row r="71" spans="1:82" ht="13.5" thickBot="1">
      <c r="A71" s="240" t="s">
        <v>170</v>
      </c>
      <c r="B71" s="442"/>
      <c r="C71" s="109"/>
      <c r="D71" s="274"/>
      <c r="E71" s="121"/>
      <c r="F71" s="109"/>
      <c r="G71" s="274"/>
      <c r="H71" s="121"/>
      <c r="I71" s="109"/>
      <c r="J71" s="274"/>
      <c r="K71" s="121"/>
      <c r="L71" s="109"/>
      <c r="M71" s="274"/>
      <c r="N71" s="121"/>
      <c r="O71" s="23"/>
      <c r="P71" s="274"/>
      <c r="Q71" s="121"/>
      <c r="R71" s="109"/>
      <c r="S71" s="274"/>
      <c r="T71" s="121"/>
      <c r="U71" s="109"/>
      <c r="V71" s="274"/>
      <c r="W71" s="121"/>
      <c r="X71" s="109"/>
      <c r="Y71" s="274"/>
      <c r="Z71" s="121"/>
      <c r="AA71" s="109"/>
      <c r="AB71" s="274"/>
      <c r="AC71" s="121"/>
      <c r="AD71" s="109"/>
      <c r="AE71" s="274"/>
      <c r="AF71" s="121"/>
      <c r="AG71" s="109"/>
      <c r="AH71" s="274"/>
      <c r="AI71" s="121"/>
      <c r="AJ71" s="109"/>
      <c r="AK71" s="274"/>
      <c r="AL71" s="121"/>
      <c r="AM71" s="109"/>
      <c r="AN71" s="274"/>
      <c r="AO71" s="121"/>
      <c r="AP71" s="109"/>
      <c r="AQ71" s="274"/>
      <c r="AR71" s="121"/>
      <c r="AS71" s="109"/>
      <c r="AT71" s="274"/>
      <c r="AU71" s="121"/>
      <c r="AV71" s="109"/>
      <c r="AW71" s="274"/>
      <c r="AX71" s="121"/>
      <c r="AY71" s="109"/>
      <c r="AZ71" s="274"/>
      <c r="BA71" s="121"/>
      <c r="BB71" s="109"/>
      <c r="BC71" s="274"/>
      <c r="BD71" s="121"/>
      <c r="BE71" s="109"/>
      <c r="BF71" s="274"/>
      <c r="BG71" s="121"/>
      <c r="BH71" s="109"/>
      <c r="BI71" s="274"/>
      <c r="BJ71" s="121"/>
      <c r="BK71" s="24">
        <v>45250</v>
      </c>
      <c r="BL71" s="356">
        <v>34</v>
      </c>
      <c r="BM71">
        <f t="shared" si="2"/>
        <v>0</v>
      </c>
      <c r="BN71">
        <f t="shared" si="6"/>
        <v>0</v>
      </c>
      <c r="BO71">
        <f t="shared" si="7"/>
        <v>0</v>
      </c>
      <c r="BP71">
        <f t="shared" si="3"/>
        <v>0</v>
      </c>
      <c r="BQ71">
        <f t="shared" si="4"/>
        <v>0</v>
      </c>
      <c r="BR71" t="e">
        <f t="shared" si="5"/>
        <v>#DIV/0!</v>
      </c>
      <c r="BS71" s="159">
        <v>111</v>
      </c>
      <c r="BT71" s="159">
        <v>121</v>
      </c>
      <c r="BU71" s="159"/>
      <c r="BV71" s="159"/>
      <c r="BW71" s="159"/>
      <c r="BX71" s="159"/>
      <c r="BY71" s="159"/>
      <c r="BZ71" s="159"/>
      <c r="CA71" s="159"/>
      <c r="CB71" s="159"/>
      <c r="CC71" s="388"/>
      <c r="CD71" s="159"/>
    </row>
    <row r="72" spans="1:82" ht="13.5" thickBot="1">
      <c r="A72" s="240">
        <f>+AA42</f>
        <v>0</v>
      </c>
      <c r="B72" s="444" t="s">
        <v>174</v>
      </c>
      <c r="C72" s="113"/>
      <c r="D72" s="35"/>
      <c r="E72" s="93"/>
      <c r="F72" s="113"/>
      <c r="G72" s="35"/>
      <c r="H72" s="93"/>
      <c r="I72" s="113"/>
      <c r="J72" s="35"/>
      <c r="K72" s="93"/>
      <c r="L72" s="113"/>
      <c r="M72" s="35"/>
      <c r="N72" s="93"/>
      <c r="O72" s="113"/>
      <c r="P72" s="35"/>
      <c r="Q72" s="93"/>
      <c r="R72" s="113"/>
      <c r="S72" s="35"/>
      <c r="T72" s="93"/>
      <c r="U72" s="113"/>
      <c r="V72" s="35"/>
      <c r="W72" s="93"/>
      <c r="X72" s="113"/>
      <c r="Y72" s="35"/>
      <c r="Z72" s="93"/>
      <c r="AA72" s="113"/>
      <c r="AB72" s="35"/>
      <c r="AC72" s="93"/>
      <c r="AD72" s="113"/>
      <c r="AE72" s="35"/>
      <c r="AF72" s="93"/>
      <c r="AG72" s="113"/>
      <c r="AH72" s="35"/>
      <c r="AI72" s="93"/>
      <c r="AJ72" s="113"/>
      <c r="AK72" s="35"/>
      <c r="AL72" s="93"/>
      <c r="AM72" s="113"/>
      <c r="AN72" s="35"/>
      <c r="AO72" s="93"/>
      <c r="AP72" s="113"/>
      <c r="AQ72" s="35"/>
      <c r="AR72" s="93"/>
      <c r="AS72" s="113"/>
      <c r="AT72" s="35"/>
      <c r="AU72" s="93"/>
      <c r="AV72" s="113"/>
      <c r="AW72" s="35"/>
      <c r="AX72" s="93"/>
      <c r="AY72" s="113"/>
      <c r="AZ72" s="35"/>
      <c r="BA72" s="93"/>
      <c r="BB72" s="113"/>
      <c r="BC72" s="35"/>
      <c r="BD72" s="93"/>
      <c r="BE72" s="113"/>
      <c r="BF72" s="35"/>
      <c r="BG72" s="93"/>
      <c r="BH72" s="113"/>
      <c r="BI72" s="35"/>
      <c r="BJ72" s="93"/>
      <c r="BK72" s="24">
        <v>45251</v>
      </c>
      <c r="BL72" s="356">
        <v>35</v>
      </c>
      <c r="BM72">
        <f t="shared" si="2"/>
        <v>0</v>
      </c>
      <c r="BN72">
        <f t="shared" si="6"/>
        <v>0</v>
      </c>
      <c r="BO72">
        <f t="shared" si="7"/>
        <v>0</v>
      </c>
      <c r="BP72">
        <f t="shared" si="3"/>
        <v>0</v>
      </c>
      <c r="BQ72">
        <f t="shared" si="4"/>
        <v>0</v>
      </c>
      <c r="BR72" t="e">
        <f t="shared" si="5"/>
        <v>#DIV/0!</v>
      </c>
      <c r="BS72" s="159">
        <v>121</v>
      </c>
      <c r="BT72" s="358">
        <v>86</v>
      </c>
      <c r="BU72" s="159"/>
      <c r="BV72" s="159"/>
      <c r="BW72" s="159"/>
      <c r="BX72" s="159"/>
      <c r="BY72" s="159"/>
      <c r="BZ72" s="159"/>
      <c r="CA72" s="159"/>
      <c r="CB72" s="159"/>
      <c r="CC72" s="388"/>
      <c r="CD72" s="159"/>
    </row>
    <row r="73" spans="1:82" ht="13.5" thickBot="1">
      <c r="A73" s="240" t="s">
        <v>169</v>
      </c>
      <c r="B73" s="442"/>
      <c r="C73" s="10"/>
      <c r="D73" s="32"/>
      <c r="E73" s="11"/>
      <c r="F73" s="10"/>
      <c r="G73" s="32"/>
      <c r="H73" s="11"/>
      <c r="I73" s="10"/>
      <c r="J73" s="32"/>
      <c r="K73" s="11"/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10"/>
      <c r="AQ73" s="32"/>
      <c r="AR73" s="11"/>
      <c r="AS73" s="10"/>
      <c r="AT73" s="32"/>
      <c r="AU73" s="11"/>
      <c r="AV73" s="10"/>
      <c r="AW73" s="32"/>
      <c r="AX73" s="11"/>
      <c r="AY73" s="10"/>
      <c r="AZ73" s="32"/>
      <c r="BA73" s="11"/>
      <c r="BB73" s="10"/>
      <c r="BC73" s="32"/>
      <c r="BD73" s="11"/>
      <c r="BE73" s="10"/>
      <c r="BF73" s="32"/>
      <c r="BG73" s="11"/>
      <c r="BH73" s="10"/>
      <c r="BI73" s="32"/>
      <c r="BJ73" s="11"/>
      <c r="BK73" s="24">
        <v>45252</v>
      </c>
      <c r="BL73" s="356">
        <v>36</v>
      </c>
      <c r="BM73">
        <f t="shared" si="2"/>
        <v>0</v>
      </c>
      <c r="BN73">
        <f t="shared" si="6"/>
        <v>0</v>
      </c>
      <c r="BO73">
        <f t="shared" si="7"/>
        <v>0</v>
      </c>
      <c r="BP73">
        <f t="shared" si="3"/>
        <v>0</v>
      </c>
      <c r="BQ73">
        <f t="shared" si="4"/>
        <v>0</v>
      </c>
      <c r="BR73" t="e">
        <f t="shared" si="5"/>
        <v>#DIV/0!</v>
      </c>
      <c r="BS73" s="159"/>
      <c r="BT73" s="159">
        <v>121</v>
      </c>
      <c r="BU73" s="159"/>
      <c r="BV73" s="159"/>
      <c r="BW73" s="159"/>
      <c r="BX73" s="159"/>
      <c r="BY73" s="159"/>
      <c r="BZ73" s="159"/>
      <c r="CA73" s="159" t="s">
        <v>223</v>
      </c>
      <c r="CB73" s="159"/>
      <c r="CC73" s="388"/>
      <c r="CD73" s="159"/>
    </row>
    <row r="74" spans="1:82" ht="13.5" thickBot="1">
      <c r="A74" s="240" t="s">
        <v>170</v>
      </c>
      <c r="B74" s="442"/>
      <c r="C74" s="109"/>
      <c r="D74" s="274"/>
      <c r="E74" s="121"/>
      <c r="F74" s="109"/>
      <c r="G74" s="274"/>
      <c r="H74" s="121"/>
      <c r="I74" s="109"/>
      <c r="J74" s="274"/>
      <c r="K74" s="121"/>
      <c r="L74" s="109"/>
      <c r="M74" s="274"/>
      <c r="N74" s="121"/>
      <c r="O74" s="23"/>
      <c r="P74" s="274"/>
      <c r="Q74" s="121"/>
      <c r="R74" s="109"/>
      <c r="S74" s="274"/>
      <c r="T74" s="121"/>
      <c r="U74" s="109"/>
      <c r="V74" s="274"/>
      <c r="W74" s="121"/>
      <c r="X74" s="109"/>
      <c r="Y74" s="274"/>
      <c r="Z74" s="121"/>
      <c r="AA74" s="109"/>
      <c r="AB74" s="274"/>
      <c r="AC74" s="121"/>
      <c r="AD74" s="109"/>
      <c r="AE74" s="274"/>
      <c r="AF74" s="121"/>
      <c r="AG74" s="109"/>
      <c r="AH74" s="274"/>
      <c r="AI74" s="121"/>
      <c r="AJ74" s="109"/>
      <c r="AK74" s="274"/>
      <c r="AL74" s="121"/>
      <c r="AM74" s="109"/>
      <c r="AN74" s="274"/>
      <c r="AO74" s="121"/>
      <c r="AP74" s="109"/>
      <c r="AQ74" s="274"/>
      <c r="AR74" s="121"/>
      <c r="AS74" s="109"/>
      <c r="AT74" s="274"/>
      <c r="AU74" s="121"/>
      <c r="AV74" s="109"/>
      <c r="AW74" s="274"/>
      <c r="AX74" s="121"/>
      <c r="AY74" s="109"/>
      <c r="AZ74" s="274"/>
      <c r="BA74" s="121"/>
      <c r="BB74" s="109"/>
      <c r="BC74" s="274"/>
      <c r="BD74" s="121"/>
      <c r="BE74" s="109"/>
      <c r="BF74" s="274"/>
      <c r="BG74" s="121"/>
      <c r="BH74" s="109"/>
      <c r="BI74" s="274"/>
      <c r="BJ74" s="121"/>
      <c r="BK74" s="24">
        <v>45252</v>
      </c>
      <c r="BL74" s="356">
        <v>36</v>
      </c>
      <c r="BM74">
        <f t="shared" si="2"/>
        <v>0</v>
      </c>
      <c r="BN74">
        <f t="shared" si="6"/>
        <v>0</v>
      </c>
      <c r="BO74">
        <f t="shared" si="7"/>
        <v>0</v>
      </c>
      <c r="BP74">
        <f t="shared" si="3"/>
        <v>0</v>
      </c>
      <c r="BQ74">
        <f t="shared" si="4"/>
        <v>0</v>
      </c>
      <c r="BR74" t="e">
        <f t="shared" si="5"/>
        <v>#DIV/0!</v>
      </c>
      <c r="BS74" s="159"/>
      <c r="BT74" s="159" t="s">
        <v>223</v>
      </c>
      <c r="BU74" s="159"/>
      <c r="BV74" s="159"/>
      <c r="BW74" s="159"/>
      <c r="BX74" s="159"/>
      <c r="BY74" s="159"/>
      <c r="BZ74" s="159"/>
      <c r="CA74" s="159">
        <v>121</v>
      </c>
      <c r="CB74" s="159"/>
      <c r="CC74" s="388"/>
      <c r="CD74" s="159"/>
    </row>
    <row r="75" spans="1:82" ht="13.5" thickBot="1">
      <c r="A75" s="240">
        <f>+AD42</f>
        <v>1</v>
      </c>
      <c r="B75" s="444" t="s">
        <v>219</v>
      </c>
      <c r="C75" s="263">
        <f>IF(D75-D77=0,0.5,IF(D75&gt;D77,1,0))*$A75</f>
        <v>1</v>
      </c>
      <c r="D75" s="35">
        <v>6.1</v>
      </c>
      <c r="E75" s="93"/>
      <c r="F75" s="113"/>
      <c r="G75" s="35"/>
      <c r="H75" s="93"/>
      <c r="I75" s="263"/>
      <c r="J75" s="35"/>
      <c r="K75" s="93"/>
      <c r="L75" s="113"/>
      <c r="M75" s="35"/>
      <c r="N75" s="93"/>
      <c r="O75" s="113"/>
      <c r="P75" s="35"/>
      <c r="Q75" s="93"/>
      <c r="R75" s="263"/>
      <c r="S75" s="35"/>
      <c r="T75" s="93"/>
      <c r="U75" s="113"/>
      <c r="V75" s="35"/>
      <c r="W75" s="93"/>
      <c r="X75" s="113"/>
      <c r="Y75" s="35"/>
      <c r="Z75" s="93"/>
      <c r="AA75" s="113"/>
      <c r="AB75" s="35"/>
      <c r="AC75" s="93"/>
      <c r="AD75" s="113"/>
      <c r="AE75" s="35"/>
      <c r="AF75" s="93"/>
      <c r="AG75" s="113"/>
      <c r="AH75" s="35"/>
      <c r="AI75" s="93"/>
      <c r="AJ75" s="113"/>
      <c r="AK75" s="35"/>
      <c r="AL75" s="93"/>
      <c r="AM75" s="113"/>
      <c r="AN75" s="35"/>
      <c r="AO75" s="93"/>
      <c r="AP75" s="113"/>
      <c r="AQ75" s="35"/>
      <c r="AR75" s="93"/>
      <c r="AS75" s="263">
        <f>IF(AT75-AT77=0,0.5,IF(AT75&gt;AT77,1,0))*$A75</f>
        <v>1</v>
      </c>
      <c r="AT75" s="35">
        <v>5.0999999999999996</v>
      </c>
      <c r="AU75" s="93"/>
      <c r="AV75" s="113"/>
      <c r="AW75" s="35"/>
      <c r="AX75" s="93"/>
      <c r="AY75" s="113"/>
      <c r="AZ75" s="35"/>
      <c r="BA75" s="93"/>
      <c r="BB75" s="113"/>
      <c r="BC75" s="35"/>
      <c r="BD75" s="93"/>
      <c r="BE75" s="113"/>
      <c r="BF75" s="35"/>
      <c r="BG75" s="93"/>
      <c r="BH75" s="113"/>
      <c r="BI75" s="35"/>
      <c r="BJ75" s="93"/>
      <c r="BK75" s="24">
        <v>45252</v>
      </c>
      <c r="BL75" s="356">
        <v>36</v>
      </c>
      <c r="BM75">
        <f t="shared" si="2"/>
        <v>2</v>
      </c>
      <c r="BN75">
        <f t="shared" si="6"/>
        <v>11.2</v>
      </c>
      <c r="BO75">
        <f t="shared" si="7"/>
        <v>0</v>
      </c>
      <c r="BP75">
        <f t="shared" si="3"/>
        <v>11.2</v>
      </c>
      <c r="BQ75">
        <f t="shared" si="4"/>
        <v>1.3333333333333333</v>
      </c>
      <c r="BR75">
        <f t="shared" si="5"/>
        <v>1.5</v>
      </c>
      <c r="BS75" s="159"/>
      <c r="BT75" s="159">
        <v>121</v>
      </c>
      <c r="BU75" s="159"/>
      <c r="BV75" s="159"/>
      <c r="BW75" s="159"/>
      <c r="BX75" s="159"/>
      <c r="BY75" s="159"/>
      <c r="BZ75" s="159"/>
      <c r="CA75" s="159" t="s">
        <v>223</v>
      </c>
      <c r="CB75" s="159"/>
      <c r="CC75" s="388"/>
      <c r="CD75" s="159"/>
    </row>
    <row r="76" spans="1:82" ht="13.5" thickBot="1">
      <c r="A76" s="240" t="s">
        <v>169</v>
      </c>
      <c r="B76" s="442"/>
      <c r="C76" s="10"/>
      <c r="D76" s="32"/>
      <c r="E76" s="11"/>
      <c r="F76" s="10"/>
      <c r="G76" s="32"/>
      <c r="H76" s="11"/>
      <c r="I76" s="10"/>
      <c r="J76" s="32"/>
      <c r="K76" s="11"/>
      <c r="L76" s="10"/>
      <c r="M76" s="32"/>
      <c r="N76" s="11"/>
      <c r="O76" s="10"/>
      <c r="P76" s="32"/>
      <c r="Q76" s="11"/>
      <c r="R76" s="10"/>
      <c r="S76" s="32"/>
      <c r="T76" s="11"/>
      <c r="U76" s="10"/>
      <c r="V76" s="32"/>
      <c r="W76" s="11"/>
      <c r="X76" s="10"/>
      <c r="Y76" s="32"/>
      <c r="Z76" s="11"/>
      <c r="AA76" s="10"/>
      <c r="AB76" s="32"/>
      <c r="AC76" s="11"/>
      <c r="AD76" s="10"/>
      <c r="AE76" s="32"/>
      <c r="AF76" s="11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S76" s="10"/>
      <c r="AT76" s="32"/>
      <c r="AU76" s="11"/>
      <c r="AV76" s="10"/>
      <c r="AW76" s="32"/>
      <c r="AX76" s="11"/>
      <c r="AY76" s="10"/>
      <c r="AZ76" s="32"/>
      <c r="BA76" s="11"/>
      <c r="BB76" s="10"/>
      <c r="BC76" s="32"/>
      <c r="BD76" s="11"/>
      <c r="BE76" s="10"/>
      <c r="BF76" s="32"/>
      <c r="BG76" s="11"/>
      <c r="BH76" s="10"/>
      <c r="BI76" s="32"/>
      <c r="BJ76" s="11"/>
      <c r="BK76" s="24">
        <v>45252</v>
      </c>
      <c r="BL76" s="356">
        <v>36</v>
      </c>
      <c r="BM76">
        <f t="shared" si="2"/>
        <v>0</v>
      </c>
      <c r="BN76">
        <f t="shared" si="6"/>
        <v>0</v>
      </c>
      <c r="BO76">
        <f t="shared" si="7"/>
        <v>0</v>
      </c>
      <c r="BP76">
        <f t="shared" si="3"/>
        <v>0</v>
      </c>
      <c r="BQ76">
        <f t="shared" si="4"/>
        <v>0</v>
      </c>
      <c r="BR76" t="e">
        <f t="shared" si="5"/>
        <v>#DIV/0!</v>
      </c>
      <c r="BS76" s="159"/>
      <c r="BT76" s="159">
        <v>121</v>
      </c>
      <c r="BU76" s="159"/>
      <c r="BV76" s="159"/>
      <c r="BW76" s="159"/>
      <c r="BX76" s="159"/>
      <c r="BY76" s="159"/>
      <c r="BZ76" s="159"/>
      <c r="CA76" s="159" t="s">
        <v>223</v>
      </c>
      <c r="CB76" s="159"/>
      <c r="CC76" s="388"/>
      <c r="CD76" s="159"/>
    </row>
    <row r="77" spans="1:82" ht="13.5" thickBot="1">
      <c r="A77" s="240" t="s">
        <v>170</v>
      </c>
      <c r="B77" s="442"/>
      <c r="C77" s="23"/>
      <c r="D77" s="17">
        <v>3</v>
      </c>
      <c r="E77" s="121"/>
      <c r="F77" s="109"/>
      <c r="G77" s="274"/>
      <c r="H77" s="121"/>
      <c r="I77" s="109"/>
      <c r="J77" s="274"/>
      <c r="K77" s="121"/>
      <c r="L77" s="109"/>
      <c r="M77" s="274"/>
      <c r="N77" s="121"/>
      <c r="O77" s="23"/>
      <c r="P77" s="274"/>
      <c r="Q77" s="121"/>
      <c r="R77" s="109"/>
      <c r="S77" s="274"/>
      <c r="T77" s="121"/>
      <c r="U77" s="109"/>
      <c r="V77" s="274"/>
      <c r="W77" s="121"/>
      <c r="X77" s="109"/>
      <c r="Y77" s="274"/>
      <c r="Z77" s="121"/>
      <c r="AA77" s="109"/>
      <c r="AB77" s="274"/>
      <c r="AC77" s="121"/>
      <c r="AD77" s="109"/>
      <c r="AE77" s="274"/>
      <c r="AF77" s="121"/>
      <c r="AG77" s="109"/>
      <c r="AH77" s="274"/>
      <c r="AI77" s="121"/>
      <c r="AJ77" s="109"/>
      <c r="AK77" s="274"/>
      <c r="AL77" s="121"/>
      <c r="AM77" s="109"/>
      <c r="AN77" s="274"/>
      <c r="AO77" s="121"/>
      <c r="AP77" s="109"/>
      <c r="AQ77" s="274"/>
      <c r="AR77" s="121"/>
      <c r="AS77" s="23"/>
      <c r="AT77" s="17">
        <v>3</v>
      </c>
      <c r="AU77" s="121"/>
      <c r="AV77" s="109"/>
      <c r="AW77" s="274"/>
      <c r="AX77" s="121"/>
      <c r="AY77" s="109"/>
      <c r="AZ77" s="274"/>
      <c r="BA77" s="121"/>
      <c r="BB77" s="109"/>
      <c r="BC77" s="274"/>
      <c r="BD77" s="121"/>
      <c r="BE77" s="109"/>
      <c r="BF77" s="274"/>
      <c r="BG77" s="121"/>
      <c r="BH77" s="109"/>
      <c r="BI77" s="274"/>
      <c r="BJ77" s="121"/>
      <c r="BK77" s="24">
        <v>45253</v>
      </c>
      <c r="BL77" s="356">
        <v>37</v>
      </c>
      <c r="BM77">
        <f t="shared" si="2"/>
        <v>0</v>
      </c>
      <c r="BN77">
        <f t="shared" si="6"/>
        <v>6</v>
      </c>
      <c r="BO77">
        <f t="shared" si="7"/>
        <v>0</v>
      </c>
      <c r="BP77">
        <f t="shared" si="3"/>
        <v>6</v>
      </c>
      <c r="BQ77">
        <f t="shared" si="4"/>
        <v>0.66666666666666663</v>
      </c>
      <c r="BR77">
        <f t="shared" si="5"/>
        <v>0</v>
      </c>
      <c r="BS77" s="159">
        <v>121</v>
      </c>
      <c r="BT77" s="159">
        <v>98</v>
      </c>
      <c r="BU77" s="159"/>
      <c r="BV77" s="159"/>
      <c r="BW77" s="159"/>
      <c r="BX77" s="159"/>
      <c r="BY77" s="159"/>
      <c r="BZ77" s="159"/>
      <c r="CA77" s="159"/>
      <c r="CB77" s="159"/>
      <c r="CC77" s="388"/>
      <c r="CD77" s="159"/>
    </row>
    <row r="78" spans="1:82" ht="13.5" thickBot="1">
      <c r="A78" s="240">
        <f>+AG42</f>
        <v>0</v>
      </c>
      <c r="B78" s="442" t="s">
        <v>159</v>
      </c>
      <c r="C78" s="113"/>
      <c r="D78" s="35"/>
      <c r="E78" s="93"/>
      <c r="F78" s="113"/>
      <c r="G78" s="35"/>
      <c r="H78" s="93"/>
      <c r="I78" s="113"/>
      <c r="J78" s="35"/>
      <c r="K78" s="93"/>
      <c r="L78" s="113"/>
      <c r="M78" s="35"/>
      <c r="N78" s="93"/>
      <c r="O78" s="113"/>
      <c r="P78" s="35"/>
      <c r="Q78" s="93"/>
      <c r="R78" s="113"/>
      <c r="S78" s="35"/>
      <c r="T78" s="93"/>
      <c r="U78" s="113"/>
      <c r="V78" s="35"/>
      <c r="W78" s="93"/>
      <c r="X78" s="113"/>
      <c r="Y78" s="35"/>
      <c r="Z78" s="93"/>
      <c r="AA78" s="113"/>
      <c r="AB78" s="35"/>
      <c r="AC78" s="93"/>
      <c r="AD78" s="113"/>
      <c r="AE78" s="35"/>
      <c r="AF78" s="93"/>
      <c r="AG78" s="113"/>
      <c r="AH78" s="35"/>
      <c r="AI78" s="93"/>
      <c r="AJ78" s="113"/>
      <c r="AK78" s="35"/>
      <c r="AL78" s="93"/>
      <c r="AM78" s="113"/>
      <c r="AN78" s="35"/>
      <c r="AO78" s="93"/>
      <c r="AP78" s="113"/>
      <c r="AQ78" s="35"/>
      <c r="AR78" s="93"/>
      <c r="AS78" s="263"/>
      <c r="AT78" s="264"/>
      <c r="AU78" s="93"/>
      <c r="AV78" s="263"/>
      <c r="AW78" s="264"/>
      <c r="AX78" s="93"/>
      <c r="AY78" s="113"/>
      <c r="AZ78" s="35"/>
      <c r="BA78" s="93"/>
      <c r="BB78" s="113"/>
      <c r="BC78" s="35"/>
      <c r="BD78" s="93"/>
      <c r="BE78" s="113"/>
      <c r="BF78" s="35"/>
      <c r="BG78" s="93"/>
      <c r="BH78" s="113"/>
      <c r="BI78" s="35"/>
      <c r="BJ78" s="93"/>
      <c r="BK78" s="24">
        <v>45253</v>
      </c>
      <c r="BL78" s="356">
        <v>37</v>
      </c>
      <c r="BM78">
        <f t="shared" si="2"/>
        <v>0</v>
      </c>
      <c r="BN78">
        <f t="shared" si="6"/>
        <v>0</v>
      </c>
      <c r="BO78">
        <f t="shared" si="7"/>
        <v>0</v>
      </c>
      <c r="BP78">
        <f t="shared" si="3"/>
        <v>0</v>
      </c>
      <c r="BQ78">
        <f t="shared" si="4"/>
        <v>0</v>
      </c>
      <c r="BR78" t="e">
        <f t="shared" si="5"/>
        <v>#DIV/0!</v>
      </c>
      <c r="BS78" s="159">
        <v>96</v>
      </c>
      <c r="BT78" s="159">
        <v>121</v>
      </c>
      <c r="BU78" s="159"/>
      <c r="BV78" s="159"/>
      <c r="BW78" s="159"/>
      <c r="BX78" s="159"/>
      <c r="BY78" s="159"/>
      <c r="BZ78" s="159"/>
      <c r="CA78" s="159"/>
      <c r="CB78" s="159"/>
      <c r="CC78" s="388"/>
      <c r="CD78" s="159"/>
    </row>
    <row r="79" spans="1:82" ht="13.5" thickBot="1">
      <c r="A79" s="240" t="s">
        <v>169</v>
      </c>
      <c r="B79" s="442"/>
      <c r="C79" s="10"/>
      <c r="D79" s="32"/>
      <c r="E79" s="11"/>
      <c r="F79" s="10"/>
      <c r="G79" s="32"/>
      <c r="H79" s="11"/>
      <c r="I79" s="10"/>
      <c r="J79" s="32"/>
      <c r="K79" s="11"/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S79" s="10"/>
      <c r="AT79" s="32"/>
      <c r="AU79" s="11"/>
      <c r="AV79" s="10"/>
      <c r="AW79" s="32"/>
      <c r="AX79" s="11"/>
      <c r="AY79" s="10"/>
      <c r="AZ79" s="32"/>
      <c r="BA79" s="11"/>
      <c r="BB79" s="10"/>
      <c r="BC79" s="32"/>
      <c r="BD79" s="11"/>
      <c r="BE79" s="10"/>
      <c r="BF79" s="32"/>
      <c r="BG79" s="11"/>
      <c r="BH79" s="10"/>
      <c r="BI79" s="32"/>
      <c r="BJ79" s="11"/>
      <c r="BK79" s="24">
        <v>45254</v>
      </c>
      <c r="BL79" s="356">
        <v>38</v>
      </c>
      <c r="BM79">
        <f t="shared" si="2"/>
        <v>0</v>
      </c>
      <c r="BN79">
        <f t="shared" si="6"/>
        <v>0</v>
      </c>
      <c r="BO79">
        <f t="shared" si="7"/>
        <v>0</v>
      </c>
      <c r="BP79">
        <f t="shared" si="3"/>
        <v>0</v>
      </c>
      <c r="BQ79">
        <f t="shared" si="4"/>
        <v>0</v>
      </c>
      <c r="BR79" t="e">
        <f t="shared" si="5"/>
        <v>#DIV/0!</v>
      </c>
      <c r="BS79" s="337">
        <v>121</v>
      </c>
      <c r="BT79" s="159">
        <v>97</v>
      </c>
      <c r="BU79" s="159"/>
      <c r="BV79" s="159"/>
      <c r="BW79" s="159"/>
      <c r="BX79" s="159"/>
      <c r="BY79" s="159"/>
      <c r="BZ79" s="159"/>
      <c r="CA79" s="159"/>
      <c r="CB79" s="159"/>
      <c r="CC79" s="388"/>
      <c r="CD79" s="159"/>
    </row>
    <row r="80" spans="1:82" ht="13.5" thickBot="1">
      <c r="A80" s="240" t="s">
        <v>170</v>
      </c>
      <c r="B80" s="442"/>
      <c r="C80" s="109"/>
      <c r="D80" s="274"/>
      <c r="E80" s="121"/>
      <c r="F80" s="109"/>
      <c r="G80" s="274"/>
      <c r="H80" s="121"/>
      <c r="I80" s="109"/>
      <c r="J80" s="274"/>
      <c r="K80" s="121"/>
      <c r="L80" s="109"/>
      <c r="M80" s="274"/>
      <c r="N80" s="121"/>
      <c r="O80" s="23"/>
      <c r="P80" s="274"/>
      <c r="Q80" s="121"/>
      <c r="R80" s="109"/>
      <c r="S80" s="274"/>
      <c r="T80" s="121"/>
      <c r="U80" s="109"/>
      <c r="V80" s="274"/>
      <c r="W80" s="121"/>
      <c r="X80" s="109"/>
      <c r="Y80" s="274"/>
      <c r="Z80" s="121"/>
      <c r="AA80" s="109"/>
      <c r="AB80" s="274"/>
      <c r="AC80" s="121"/>
      <c r="AD80" s="109"/>
      <c r="AE80" s="274"/>
      <c r="AF80" s="121"/>
      <c r="AG80" s="109"/>
      <c r="AH80" s="274"/>
      <c r="AI80" s="121"/>
      <c r="AJ80" s="109"/>
      <c r="AK80" s="274"/>
      <c r="AL80" s="121"/>
      <c r="AM80" s="109"/>
      <c r="AN80" s="274"/>
      <c r="AO80" s="121"/>
      <c r="AP80" s="109"/>
      <c r="AQ80" s="274"/>
      <c r="AR80" s="121"/>
      <c r="AS80" s="23"/>
      <c r="AT80" s="17"/>
      <c r="AU80" s="121"/>
      <c r="AV80" s="23"/>
      <c r="AW80" s="17"/>
      <c r="AX80" s="121"/>
      <c r="AY80" s="109"/>
      <c r="AZ80" s="274"/>
      <c r="BA80" s="121"/>
      <c r="BB80" s="109"/>
      <c r="BC80" s="274"/>
      <c r="BD80" s="121"/>
      <c r="BE80" s="109"/>
      <c r="BF80" s="274"/>
      <c r="BG80" s="121"/>
      <c r="BH80" s="109"/>
      <c r="BI80" s="274"/>
      <c r="BJ80" s="121"/>
      <c r="BK80" s="24">
        <v>45254</v>
      </c>
      <c r="BL80" s="41">
        <v>39</v>
      </c>
      <c r="BM80">
        <f t="shared" si="2"/>
        <v>0</v>
      </c>
      <c r="BN80">
        <f t="shared" si="6"/>
        <v>0</v>
      </c>
      <c r="BO80">
        <f t="shared" si="7"/>
        <v>0</v>
      </c>
      <c r="BP80">
        <f t="shared" ref="BP80:BP88" si="8">+BN80-BO80</f>
        <v>0</v>
      </c>
      <c r="BQ80">
        <f t="shared" ref="BQ80:BQ88" si="9">COUNT(C80:BJ80)/3</f>
        <v>0</v>
      </c>
      <c r="BR80" t="e">
        <f t="shared" ref="BR80:BR88" si="10">+BM80/BQ80</f>
        <v>#DIV/0!</v>
      </c>
      <c r="BS80" s="337">
        <v>55</v>
      </c>
      <c r="BT80" s="159"/>
      <c r="BU80" s="159">
        <v>61</v>
      </c>
      <c r="BV80" s="159"/>
      <c r="BW80" s="159"/>
      <c r="BX80" s="159">
        <v>40</v>
      </c>
      <c r="BY80" s="159"/>
      <c r="BZ80" s="159"/>
      <c r="CA80" s="159"/>
      <c r="CB80" s="159"/>
      <c r="CC80" s="388"/>
      <c r="CD80" s="159"/>
    </row>
    <row r="81" spans="1:82" ht="13.5" thickBot="1">
      <c r="A81" s="240">
        <f>+AJ42</f>
        <v>0</v>
      </c>
      <c r="B81" s="444" t="s">
        <v>172</v>
      </c>
      <c r="C81" s="113"/>
      <c r="D81" s="35"/>
      <c r="E81" s="93"/>
      <c r="F81" s="113"/>
      <c r="G81" s="35"/>
      <c r="H81" s="93"/>
      <c r="I81" s="113"/>
      <c r="J81" s="35"/>
      <c r="K81" s="93"/>
      <c r="L81" s="113"/>
      <c r="M81" s="35"/>
      <c r="N81" s="93"/>
      <c r="O81" s="113"/>
      <c r="P81" s="35"/>
      <c r="Q81" s="93"/>
      <c r="R81" s="113"/>
      <c r="S81" s="35"/>
      <c r="T81" s="93"/>
      <c r="U81" s="113"/>
      <c r="V81" s="35"/>
      <c r="W81" s="93"/>
      <c r="X81" s="113"/>
      <c r="Y81" s="35"/>
      <c r="Z81" s="93"/>
      <c r="AA81" s="113"/>
      <c r="AB81" s="35"/>
      <c r="AC81" s="93"/>
      <c r="AD81" s="113"/>
      <c r="AE81" s="35"/>
      <c r="AF81" s="93"/>
      <c r="AG81" s="113"/>
      <c r="AH81" s="35"/>
      <c r="AI81" s="93"/>
      <c r="AJ81" s="113"/>
      <c r="AK81" s="35"/>
      <c r="AL81" s="93"/>
      <c r="AM81" s="113"/>
      <c r="AN81" s="35"/>
      <c r="AO81" s="93"/>
      <c r="AP81" s="113"/>
      <c r="AQ81" s="35"/>
      <c r="AR81" s="93"/>
      <c r="AS81" s="113"/>
      <c r="AT81" s="35"/>
      <c r="AU81" s="93"/>
      <c r="AV81" s="113"/>
      <c r="AW81" s="35"/>
      <c r="AX81" s="93"/>
      <c r="AY81" s="113"/>
      <c r="AZ81" s="35"/>
      <c r="BA81" s="93"/>
      <c r="BB81" s="113"/>
      <c r="BC81" s="35"/>
      <c r="BD81" s="93"/>
      <c r="BE81" s="113"/>
      <c r="BF81" s="35"/>
      <c r="BG81" s="93"/>
      <c r="BH81" s="113"/>
      <c r="BI81" s="35"/>
      <c r="BJ81" s="93"/>
      <c r="BK81" s="24">
        <v>45257</v>
      </c>
      <c r="BL81" s="41">
        <v>42</v>
      </c>
      <c r="BM81">
        <f t="shared" si="2"/>
        <v>0</v>
      </c>
      <c r="BN81">
        <f t="shared" si="6"/>
        <v>0</v>
      </c>
      <c r="BO81">
        <f t="shared" si="7"/>
        <v>0</v>
      </c>
      <c r="BP81">
        <f t="shared" si="8"/>
        <v>0</v>
      </c>
      <c r="BQ81">
        <f t="shared" si="9"/>
        <v>0</v>
      </c>
      <c r="BR81" t="e">
        <f t="shared" si="10"/>
        <v>#DIV/0!</v>
      </c>
      <c r="BS81" s="337"/>
      <c r="BT81" s="159">
        <v>121</v>
      </c>
      <c r="BU81" s="159"/>
      <c r="BV81" s="159"/>
      <c r="BW81" s="159"/>
      <c r="BX81" s="159"/>
      <c r="BY81" s="159"/>
      <c r="BZ81" s="159"/>
      <c r="CA81" s="159"/>
      <c r="CB81" s="159" t="s">
        <v>223</v>
      </c>
      <c r="CC81" s="388"/>
      <c r="CD81" s="159"/>
    </row>
    <row r="82" spans="1:82" ht="13.5" thickBot="1">
      <c r="A82" s="240" t="s">
        <v>169</v>
      </c>
      <c r="B82" s="442"/>
      <c r="C82" s="10"/>
      <c r="D82" s="32"/>
      <c r="E82" s="11"/>
      <c r="F82" s="10"/>
      <c r="G82" s="32"/>
      <c r="H82" s="11"/>
      <c r="I82" s="10"/>
      <c r="J82" s="32"/>
      <c r="K82" s="11"/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/>
      <c r="AB82" s="32"/>
      <c r="AC82" s="11"/>
      <c r="AD82" s="10"/>
      <c r="AE82" s="32"/>
      <c r="AF82" s="11"/>
      <c r="AG82" s="10"/>
      <c r="AH82" s="32"/>
      <c r="AI82" s="11"/>
      <c r="AJ82" s="10"/>
      <c r="AK82" s="32"/>
      <c r="AL82" s="11"/>
      <c r="AM82" s="10" t="s">
        <v>224</v>
      </c>
      <c r="AN82" s="32"/>
      <c r="AO82" s="11"/>
      <c r="AP82" s="10"/>
      <c r="AQ82" s="32"/>
      <c r="AR82" s="11"/>
      <c r="AS82" s="10"/>
      <c r="AT82" s="32"/>
      <c r="AU82" s="11"/>
      <c r="AV82" s="10"/>
      <c r="AW82" s="32"/>
      <c r="AX82" s="11"/>
      <c r="AY82" s="10"/>
      <c r="AZ82" s="32"/>
      <c r="BA82" s="11"/>
      <c r="BB82" s="10"/>
      <c r="BC82" s="32"/>
      <c r="BD82" s="11"/>
      <c r="BE82" s="10"/>
      <c r="BF82" s="32"/>
      <c r="BG82" s="11"/>
      <c r="BH82" s="10"/>
      <c r="BI82" s="32"/>
      <c r="BJ82" s="11"/>
      <c r="BK82" s="24">
        <v>45257</v>
      </c>
      <c r="BL82" s="41">
        <v>42</v>
      </c>
      <c r="BM82" t="e">
        <f t="shared" si="2"/>
        <v>#VALUE!</v>
      </c>
      <c r="BN82">
        <f t="shared" si="6"/>
        <v>0</v>
      </c>
      <c r="BO82">
        <f t="shared" si="7"/>
        <v>0</v>
      </c>
      <c r="BP82">
        <f t="shared" si="8"/>
        <v>0</v>
      </c>
      <c r="BQ82">
        <f t="shared" si="9"/>
        <v>0</v>
      </c>
      <c r="BR82" t="e">
        <f t="shared" si="10"/>
        <v>#VALUE!</v>
      </c>
      <c r="BS82" s="337"/>
      <c r="BT82" s="159" t="s">
        <v>223</v>
      </c>
      <c r="BU82" s="159"/>
      <c r="BV82" s="159"/>
      <c r="BW82" s="159"/>
      <c r="BX82" s="159"/>
      <c r="BY82" s="159"/>
      <c r="BZ82" s="159"/>
      <c r="CA82" s="159"/>
      <c r="CB82" s="159">
        <v>121</v>
      </c>
      <c r="CC82" s="388"/>
      <c r="CD82" s="159"/>
    </row>
    <row r="83" spans="1:82" ht="13.5" thickBot="1">
      <c r="A83" s="240" t="s">
        <v>170</v>
      </c>
      <c r="B83" s="442"/>
      <c r="C83" s="109"/>
      <c r="D83" s="274"/>
      <c r="E83" s="121"/>
      <c r="F83" s="109"/>
      <c r="G83" s="274"/>
      <c r="H83" s="121"/>
      <c r="I83" s="109"/>
      <c r="J83" s="274"/>
      <c r="K83" s="121"/>
      <c r="L83" s="109"/>
      <c r="M83" s="274"/>
      <c r="N83" s="121"/>
      <c r="O83" s="23"/>
      <c r="P83" s="274"/>
      <c r="Q83" s="121"/>
      <c r="R83" s="109"/>
      <c r="S83" s="274"/>
      <c r="T83" s="121"/>
      <c r="U83" s="109"/>
      <c r="V83" s="274"/>
      <c r="W83" s="121"/>
      <c r="X83" s="109"/>
      <c r="Y83" s="274"/>
      <c r="Z83" s="121"/>
      <c r="AA83" s="109"/>
      <c r="AB83" s="274"/>
      <c r="AC83" s="121"/>
      <c r="AD83" s="109"/>
      <c r="AE83" s="274"/>
      <c r="AF83" s="121"/>
      <c r="AG83" s="109"/>
      <c r="AH83" s="274"/>
      <c r="AI83" s="121"/>
      <c r="AJ83" s="109"/>
      <c r="AK83" s="274"/>
      <c r="AL83" s="121"/>
      <c r="AM83" s="109"/>
      <c r="AN83" s="274"/>
      <c r="AO83" s="121"/>
      <c r="AP83" s="109"/>
      <c r="AQ83" s="274"/>
      <c r="AR83" s="121"/>
      <c r="AS83" s="109"/>
      <c r="AT83" s="274"/>
      <c r="AU83" s="121"/>
      <c r="AV83" s="109"/>
      <c r="AW83" s="274"/>
      <c r="AX83" s="121"/>
      <c r="AY83" s="109"/>
      <c r="AZ83" s="274"/>
      <c r="BA83" s="121"/>
      <c r="BB83" s="109"/>
      <c r="BC83" s="274"/>
      <c r="BD83" s="121"/>
      <c r="BE83" s="109"/>
      <c r="BF83" s="274"/>
      <c r="BG83" s="121"/>
      <c r="BH83" s="109"/>
      <c r="BI83" s="274"/>
      <c r="BJ83" s="121"/>
      <c r="BK83" s="24">
        <v>45257</v>
      </c>
      <c r="BL83" s="41">
        <v>42</v>
      </c>
      <c r="BM83">
        <f t="shared" si="2"/>
        <v>0</v>
      </c>
      <c r="BN83">
        <f t="shared" si="6"/>
        <v>0</v>
      </c>
      <c r="BO83">
        <f t="shared" si="7"/>
        <v>0</v>
      </c>
      <c r="BP83">
        <f t="shared" si="8"/>
        <v>0</v>
      </c>
      <c r="BQ83">
        <f t="shared" si="9"/>
        <v>0</v>
      </c>
      <c r="BR83" t="e">
        <f t="shared" si="10"/>
        <v>#DIV/0!</v>
      </c>
      <c r="BS83" s="337"/>
      <c r="BT83" s="159">
        <v>121</v>
      </c>
      <c r="BU83" s="159"/>
      <c r="BV83" s="159"/>
      <c r="BW83" s="159"/>
      <c r="BX83" s="159"/>
      <c r="BY83" s="159"/>
      <c r="BZ83" s="159"/>
      <c r="CA83" s="159"/>
      <c r="CB83" s="159" t="s">
        <v>223</v>
      </c>
      <c r="CC83" s="388"/>
      <c r="CD83" s="159"/>
    </row>
    <row r="84" spans="1:82" ht="13.5" thickBot="1">
      <c r="A84" s="240">
        <f>+AM42</f>
        <v>0</v>
      </c>
      <c r="B84" s="442" t="s">
        <v>120</v>
      </c>
      <c r="C84" s="113"/>
      <c r="D84" s="35"/>
      <c r="E84" s="93"/>
      <c r="F84" s="113"/>
      <c r="G84" s="35"/>
      <c r="H84" s="93"/>
      <c r="I84" s="113"/>
      <c r="J84" s="35"/>
      <c r="K84" s="93"/>
      <c r="L84" s="113"/>
      <c r="M84" s="35"/>
      <c r="N84" s="93"/>
      <c r="O84" s="113"/>
      <c r="P84" s="35"/>
      <c r="Q84" s="93"/>
      <c r="R84" s="113"/>
      <c r="S84" s="35"/>
      <c r="T84" s="93"/>
      <c r="U84" s="113"/>
      <c r="V84" s="35"/>
      <c r="W84" s="93"/>
      <c r="X84" s="113"/>
      <c r="Y84" s="35"/>
      <c r="Z84" s="93"/>
      <c r="AA84" s="113"/>
      <c r="AB84" s="35"/>
      <c r="AC84" s="93"/>
      <c r="AD84" s="113"/>
      <c r="AE84" s="35"/>
      <c r="AF84" s="93"/>
      <c r="AG84" s="113"/>
      <c r="AH84" s="35"/>
      <c r="AI84" s="93"/>
      <c r="AJ84" s="113"/>
      <c r="AK84" s="35"/>
      <c r="AL84" s="93"/>
      <c r="AM84" s="113"/>
      <c r="AN84" s="35"/>
      <c r="AO84" s="93"/>
      <c r="AP84" s="113"/>
      <c r="AQ84" s="35"/>
      <c r="AR84" s="93"/>
      <c r="AS84" s="113"/>
      <c r="AT84" s="35"/>
      <c r="AU84" s="93"/>
      <c r="AV84" s="113"/>
      <c r="AW84" s="35"/>
      <c r="AX84" s="93"/>
      <c r="AY84" s="113"/>
      <c r="AZ84" s="35"/>
      <c r="BA84" s="93"/>
      <c r="BB84" s="113"/>
      <c r="BC84" s="35"/>
      <c r="BD84" s="93"/>
      <c r="BE84" s="113"/>
      <c r="BF84" s="35"/>
      <c r="BG84" s="93"/>
      <c r="BH84" s="113"/>
      <c r="BI84" s="35"/>
      <c r="BJ84" s="93"/>
      <c r="BK84" s="24">
        <v>45257</v>
      </c>
      <c r="BL84" s="41">
        <v>42</v>
      </c>
      <c r="BM84">
        <f t="shared" si="2"/>
        <v>0</v>
      </c>
      <c r="BN84">
        <f t="shared" si="6"/>
        <v>0</v>
      </c>
      <c r="BO84">
        <f t="shared" si="7"/>
        <v>0</v>
      </c>
      <c r="BP84">
        <f t="shared" si="8"/>
        <v>0</v>
      </c>
      <c r="BQ84">
        <f t="shared" si="9"/>
        <v>0</v>
      </c>
      <c r="BR84" t="e">
        <f t="shared" si="10"/>
        <v>#DIV/0!</v>
      </c>
      <c r="BS84" s="337"/>
      <c r="BT84" s="159">
        <v>121</v>
      </c>
      <c r="BU84" s="159"/>
      <c r="BV84" s="159"/>
      <c r="BW84" s="159"/>
      <c r="BX84" s="159"/>
      <c r="BY84" s="159"/>
      <c r="BZ84" s="159"/>
      <c r="CA84" s="159"/>
      <c r="CB84" s="159" t="s">
        <v>223</v>
      </c>
      <c r="CC84" s="388"/>
      <c r="CD84" s="159"/>
    </row>
    <row r="85" spans="1:82" ht="13.5" thickBot="1">
      <c r="A85" s="240" t="s">
        <v>169</v>
      </c>
      <c r="B85" s="442"/>
      <c r="C85" s="10"/>
      <c r="D85" s="32"/>
      <c r="E85" s="11"/>
      <c r="F85" s="10"/>
      <c r="G85" s="32"/>
      <c r="H85" s="11"/>
      <c r="I85" s="10"/>
      <c r="J85" s="32"/>
      <c r="K85" s="11"/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/>
      <c r="AB85" s="32"/>
      <c r="AC85" s="11"/>
      <c r="AD85" s="10"/>
      <c r="AE85" s="32"/>
      <c r="AF85" s="11"/>
      <c r="AG85" s="10"/>
      <c r="AH85" s="32"/>
      <c r="AI85" s="11"/>
      <c r="AJ85" s="10"/>
      <c r="AK85" s="32"/>
      <c r="AL85" s="11"/>
      <c r="AM85" s="10"/>
      <c r="AN85" s="32"/>
      <c r="AO85" s="11"/>
      <c r="AP85" s="10"/>
      <c r="AQ85" s="32"/>
      <c r="AR85" s="11"/>
      <c r="AS85" s="10"/>
      <c r="AT85" s="32"/>
      <c r="AU85" s="11"/>
      <c r="AV85" s="10"/>
      <c r="AW85" s="32"/>
      <c r="AX85" s="11"/>
      <c r="AY85" s="10"/>
      <c r="AZ85" s="32"/>
      <c r="BA85" s="11"/>
      <c r="BB85" s="10"/>
      <c r="BC85" s="32"/>
      <c r="BD85" s="11"/>
      <c r="BE85" s="10"/>
      <c r="BF85" s="32"/>
      <c r="BG85" s="11"/>
      <c r="BH85" s="10"/>
      <c r="BI85" s="32"/>
      <c r="BJ85" s="11"/>
      <c r="BK85" s="24">
        <v>45257</v>
      </c>
      <c r="BL85" s="41">
        <v>42</v>
      </c>
      <c r="BM85">
        <f t="shared" si="2"/>
        <v>0</v>
      </c>
      <c r="BN85">
        <f t="shared" si="6"/>
        <v>0</v>
      </c>
      <c r="BO85">
        <f t="shared" si="7"/>
        <v>0</v>
      </c>
      <c r="BP85">
        <f t="shared" si="8"/>
        <v>0</v>
      </c>
      <c r="BQ85">
        <f t="shared" si="9"/>
        <v>0</v>
      </c>
      <c r="BR85" t="e">
        <f t="shared" si="10"/>
        <v>#DIV/0!</v>
      </c>
      <c r="BS85" s="337"/>
      <c r="BT85" s="159">
        <v>121</v>
      </c>
      <c r="BU85" s="159"/>
      <c r="BV85" s="159"/>
      <c r="BW85" s="159"/>
      <c r="BX85" s="159"/>
      <c r="BY85" s="159"/>
      <c r="BZ85" s="159"/>
      <c r="CA85" s="159"/>
      <c r="CB85" s="159" t="s">
        <v>223</v>
      </c>
      <c r="CC85" s="388"/>
      <c r="CD85" s="159"/>
    </row>
    <row r="86" spans="1:82" ht="13.5" thickBot="1">
      <c r="A86" s="240" t="s">
        <v>170</v>
      </c>
      <c r="B86" s="442"/>
      <c r="C86" s="109"/>
      <c r="D86" s="274"/>
      <c r="E86" s="121"/>
      <c r="F86" s="109"/>
      <c r="G86" s="274"/>
      <c r="H86" s="121"/>
      <c r="I86" s="109"/>
      <c r="J86" s="274"/>
      <c r="K86" s="121"/>
      <c r="L86" s="109"/>
      <c r="M86" s="274"/>
      <c r="N86" s="121"/>
      <c r="O86" s="23"/>
      <c r="P86" s="274"/>
      <c r="Q86" s="121"/>
      <c r="R86" s="109"/>
      <c r="S86" s="274"/>
      <c r="T86" s="121"/>
      <c r="U86" s="109"/>
      <c r="V86" s="274"/>
      <c r="W86" s="121"/>
      <c r="X86" s="109"/>
      <c r="Y86" s="274"/>
      <c r="Z86" s="121"/>
      <c r="AA86" s="109"/>
      <c r="AB86" s="274"/>
      <c r="AC86" s="121"/>
      <c r="AD86" s="109"/>
      <c r="AE86" s="274"/>
      <c r="AF86" s="121"/>
      <c r="AG86" s="109"/>
      <c r="AH86" s="274"/>
      <c r="AI86" s="121"/>
      <c r="AJ86" s="109"/>
      <c r="AK86" s="274"/>
      <c r="AL86" s="121"/>
      <c r="AM86" s="109"/>
      <c r="AN86" s="274"/>
      <c r="AO86" s="121"/>
      <c r="AP86" s="109"/>
      <c r="AQ86" s="274"/>
      <c r="AR86" s="121"/>
      <c r="AS86" s="109"/>
      <c r="AT86" s="274"/>
      <c r="AU86" s="121"/>
      <c r="AV86" s="109"/>
      <c r="AW86" s="274"/>
      <c r="AX86" s="121"/>
      <c r="AY86" s="109"/>
      <c r="AZ86" s="274"/>
      <c r="BA86" s="121"/>
      <c r="BB86" s="109"/>
      <c r="BC86" s="274"/>
      <c r="BD86" s="121"/>
      <c r="BE86" s="109"/>
      <c r="BF86" s="274"/>
      <c r="BG86" s="121"/>
      <c r="BH86" s="109"/>
      <c r="BI86" s="274"/>
      <c r="BJ86" s="121"/>
      <c r="BK86" s="214">
        <v>45258</v>
      </c>
      <c r="BL86" s="215">
        <v>43</v>
      </c>
      <c r="BM86">
        <f t="shared" si="2"/>
        <v>0</v>
      </c>
      <c r="BN86">
        <f t="shared" si="6"/>
        <v>0</v>
      </c>
      <c r="BO86">
        <f t="shared" si="7"/>
        <v>0</v>
      </c>
      <c r="BP86">
        <f t="shared" si="8"/>
        <v>0</v>
      </c>
      <c r="BQ86">
        <f t="shared" si="9"/>
        <v>0</v>
      </c>
      <c r="BR86" t="e">
        <f t="shared" si="10"/>
        <v>#DIV/0!</v>
      </c>
      <c r="BS86" s="159"/>
      <c r="BT86" s="159">
        <v>115</v>
      </c>
      <c r="BU86" s="159"/>
      <c r="BV86" s="159"/>
      <c r="BW86" s="159"/>
      <c r="BX86" s="159"/>
      <c r="BY86" s="159"/>
      <c r="BZ86" s="159"/>
      <c r="CA86" s="159"/>
      <c r="CB86" s="159">
        <v>121</v>
      </c>
      <c r="CC86" s="388"/>
      <c r="CD86" s="159"/>
    </row>
    <row r="87" spans="1:82" ht="13.5" thickBot="1">
      <c r="A87" s="240">
        <f>+AP42</f>
        <v>1</v>
      </c>
      <c r="B87" s="443" t="s">
        <v>143</v>
      </c>
      <c r="C87" s="263">
        <f>IF(D87-D89=0,0.5,IF(D87&gt;D89,1,0))*$A87</f>
        <v>0</v>
      </c>
      <c r="D87" s="35">
        <v>4.0999999999999996</v>
      </c>
      <c r="E87" s="93"/>
      <c r="F87" s="113"/>
      <c r="G87" s="35"/>
      <c r="H87" s="93"/>
      <c r="I87" s="263">
        <f>IF(J87-J89=0,0.5,IF(J87&gt;J89,1,0))*$A87</f>
        <v>1</v>
      </c>
      <c r="J87" s="35">
        <v>7.2</v>
      </c>
      <c r="K87" s="93"/>
      <c r="L87" s="263">
        <f>IF(M87-M89=0,0.5,IF(M87&gt;M89,1,0))*$A87</f>
        <v>1</v>
      </c>
      <c r="M87" s="35">
        <v>4.0999999999999996</v>
      </c>
      <c r="N87" s="93"/>
      <c r="O87" s="263">
        <f>IF(P87-P89=0,0.5,IF(P87&gt;P89,1,0))*$A87</f>
        <v>1</v>
      </c>
      <c r="P87" s="35">
        <v>1</v>
      </c>
      <c r="Q87" s="93"/>
      <c r="R87" s="263">
        <f>IF(S87-S89=0,0.5,IF(S87&gt;S89,1,0))*$A87</f>
        <v>0</v>
      </c>
      <c r="S87" s="35">
        <v>4.0999999999999996</v>
      </c>
      <c r="T87" s="93"/>
      <c r="U87" s="113"/>
      <c r="V87" s="35"/>
      <c r="W87" s="93"/>
      <c r="X87" s="113"/>
      <c r="Y87" s="35"/>
      <c r="Z87" s="93"/>
      <c r="AA87" s="113"/>
      <c r="AB87" s="35"/>
      <c r="AC87" s="93"/>
      <c r="AD87" s="113"/>
      <c r="AE87" s="35"/>
      <c r="AF87" s="93"/>
      <c r="AG87" s="113"/>
      <c r="AH87" s="35"/>
      <c r="AI87" s="93"/>
      <c r="AJ87" s="113"/>
      <c r="AK87" s="35"/>
      <c r="AL87" s="93"/>
      <c r="AM87" s="113"/>
      <c r="AN87" s="35"/>
      <c r="AO87" s="93"/>
      <c r="AP87" s="113"/>
      <c r="AQ87" s="35"/>
      <c r="AR87" s="93"/>
      <c r="AS87" s="113"/>
      <c r="AT87" s="35"/>
      <c r="AU87" s="93"/>
      <c r="AV87" s="113"/>
      <c r="AW87" s="35"/>
      <c r="AX87" s="93"/>
      <c r="AY87" s="113"/>
      <c r="AZ87" s="35"/>
      <c r="BA87" s="93"/>
      <c r="BB87" s="113"/>
      <c r="BC87" s="35"/>
      <c r="BD87" s="93"/>
      <c r="BE87" s="113"/>
      <c r="BF87" s="35"/>
      <c r="BG87" s="93"/>
      <c r="BH87" s="113"/>
      <c r="BI87" s="35"/>
      <c r="BJ87" s="93"/>
      <c r="BK87" s="214">
        <v>45258</v>
      </c>
      <c r="BL87" s="215">
        <v>43</v>
      </c>
      <c r="BM87">
        <f t="shared" si="2"/>
        <v>3</v>
      </c>
      <c r="BN87">
        <f t="shared" si="6"/>
        <v>20.5</v>
      </c>
      <c r="BO87">
        <f t="shared" si="7"/>
        <v>0</v>
      </c>
      <c r="BP87">
        <f t="shared" si="8"/>
        <v>20.5</v>
      </c>
      <c r="BQ87">
        <f t="shared" si="9"/>
        <v>3.3333333333333335</v>
      </c>
      <c r="BR87">
        <f t="shared" si="10"/>
        <v>0.89999999999999991</v>
      </c>
      <c r="BS87" s="159"/>
      <c r="BT87" s="159">
        <v>91</v>
      </c>
      <c r="BU87" s="159"/>
      <c r="BV87" s="159"/>
      <c r="BW87" s="159"/>
      <c r="BX87" s="159"/>
      <c r="BY87" s="159"/>
      <c r="BZ87" s="159"/>
      <c r="CA87" s="159"/>
      <c r="CB87" s="159">
        <v>121</v>
      </c>
      <c r="CC87" s="388"/>
      <c r="CD87" s="159"/>
    </row>
    <row r="88" spans="1:82" ht="13.5" thickBot="1">
      <c r="A88" s="240" t="s">
        <v>169</v>
      </c>
      <c r="B88" s="442"/>
      <c r="C88" s="10"/>
      <c r="D88" s="32">
        <v>1</v>
      </c>
      <c r="E88" s="11"/>
      <c r="F88" s="10"/>
      <c r="G88" s="32"/>
      <c r="H88" s="11"/>
      <c r="I88" s="10"/>
      <c r="J88" s="32"/>
      <c r="K88" s="11"/>
      <c r="L88" s="10"/>
      <c r="M88" s="32"/>
      <c r="N88" s="11"/>
      <c r="O88" s="10"/>
      <c r="P88" s="32"/>
      <c r="Q88" s="11"/>
      <c r="R88" s="10"/>
      <c r="S88" s="32">
        <v>2</v>
      </c>
      <c r="T88" s="11"/>
      <c r="U88" s="10"/>
      <c r="V88" s="32"/>
      <c r="W88" s="11"/>
      <c r="X88" s="10"/>
      <c r="Y88" s="32"/>
      <c r="Z88" s="11"/>
      <c r="AA88" s="10"/>
      <c r="AB88" s="32"/>
      <c r="AC88" s="11"/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/>
      <c r="AQ88" s="32"/>
      <c r="AR88" s="11"/>
      <c r="AS88" s="10"/>
      <c r="AT88" s="32"/>
      <c r="AU88" s="11"/>
      <c r="AV88" s="10"/>
      <c r="AW88" s="32"/>
      <c r="AX88" s="11"/>
      <c r="AY88" s="10"/>
      <c r="AZ88" s="32"/>
      <c r="BA88" s="11"/>
      <c r="BB88" s="10"/>
      <c r="BC88" s="32"/>
      <c r="BD88" s="11"/>
      <c r="BE88" s="10"/>
      <c r="BF88" s="32"/>
      <c r="BG88" s="11"/>
      <c r="BH88" s="10"/>
      <c r="BI88" s="32"/>
      <c r="BJ88" s="11"/>
      <c r="BK88" s="341">
        <v>45268</v>
      </c>
      <c r="BL88" s="41">
        <v>49</v>
      </c>
      <c r="BM88">
        <f t="shared" si="2"/>
        <v>0</v>
      </c>
      <c r="BN88">
        <f t="shared" si="6"/>
        <v>3</v>
      </c>
      <c r="BO88">
        <f t="shared" si="7"/>
        <v>0</v>
      </c>
      <c r="BP88">
        <f t="shared" si="8"/>
        <v>3</v>
      </c>
      <c r="BQ88">
        <f t="shared" si="9"/>
        <v>0.66666666666666663</v>
      </c>
      <c r="BR88">
        <f t="shared" si="10"/>
        <v>0</v>
      </c>
      <c r="BS88" s="159">
        <v>38</v>
      </c>
      <c r="BT88" s="159"/>
      <c r="BU88" s="159">
        <v>59</v>
      </c>
      <c r="BV88" s="159">
        <v>61</v>
      </c>
      <c r="BW88" s="159"/>
      <c r="BX88" s="159"/>
      <c r="BY88" s="159"/>
      <c r="BZ88" s="159"/>
      <c r="CA88" s="159"/>
      <c r="CB88" s="159"/>
      <c r="CC88" s="388"/>
      <c r="CD88" s="159"/>
    </row>
    <row r="89" spans="1:82" ht="13.5" thickBot="1">
      <c r="A89" s="240" t="s">
        <v>170</v>
      </c>
      <c r="B89" s="442"/>
      <c r="C89" s="109"/>
      <c r="D89" s="274">
        <v>5</v>
      </c>
      <c r="E89" s="121"/>
      <c r="F89" s="109"/>
      <c r="G89" s="274"/>
      <c r="H89" s="121"/>
      <c r="I89" s="109"/>
      <c r="J89" s="274">
        <v>2</v>
      </c>
      <c r="K89" s="121"/>
      <c r="L89" s="109"/>
      <c r="M89" s="274">
        <v>1</v>
      </c>
      <c r="N89" s="121"/>
      <c r="O89" s="23"/>
      <c r="P89" s="17"/>
      <c r="Q89" s="121"/>
      <c r="R89" s="23"/>
      <c r="S89" s="17">
        <v>8.1</v>
      </c>
      <c r="T89" s="121"/>
      <c r="U89" s="109"/>
      <c r="V89" s="274"/>
      <c r="W89" s="121"/>
      <c r="X89" s="109"/>
      <c r="Y89" s="274"/>
      <c r="Z89" s="121"/>
      <c r="AA89" s="109"/>
      <c r="AB89" s="274"/>
      <c r="AC89" s="121"/>
      <c r="AD89" s="109"/>
      <c r="AE89" s="274"/>
      <c r="AF89" s="121"/>
      <c r="AG89" s="109"/>
      <c r="AH89" s="274"/>
      <c r="AI89" s="121"/>
      <c r="AJ89" s="109"/>
      <c r="AK89" s="274"/>
      <c r="AL89" s="121"/>
      <c r="AM89" s="109"/>
      <c r="AN89" s="274"/>
      <c r="AO89" s="121"/>
      <c r="AP89" s="109"/>
      <c r="AQ89" s="274"/>
      <c r="AR89" s="121"/>
      <c r="AS89" s="109"/>
      <c r="AT89" s="274"/>
      <c r="AU89" s="121"/>
      <c r="AV89" s="109"/>
      <c r="AW89" s="274"/>
      <c r="AX89" s="121"/>
      <c r="AY89" s="109"/>
      <c r="AZ89" s="274"/>
      <c r="BA89" s="121"/>
      <c r="BB89" s="109"/>
      <c r="BC89" s="274"/>
      <c r="BD89" s="121"/>
      <c r="BE89" s="109"/>
      <c r="BF89" s="274"/>
      <c r="BG89" s="121"/>
      <c r="BH89" s="109"/>
      <c r="BI89" s="274"/>
      <c r="BJ89" s="121"/>
      <c r="BK89" s="24">
        <v>45273</v>
      </c>
      <c r="BL89" s="356">
        <v>50</v>
      </c>
      <c r="BM89">
        <f t="shared" si="2"/>
        <v>0</v>
      </c>
      <c r="BN89">
        <f t="shared" si="6"/>
        <v>16.100000000000001</v>
      </c>
      <c r="BO89">
        <f t="shared" si="7"/>
        <v>0</v>
      </c>
      <c r="BP89">
        <f t="shared" ref="BP89:BP113" si="11">+BN89-BO89</f>
        <v>16.100000000000001</v>
      </c>
      <c r="BQ89">
        <f t="shared" ref="BQ89:BQ113" si="12">COUNT(C89:BJ89)/3</f>
        <v>1.3333333333333333</v>
      </c>
      <c r="BR89">
        <f t="shared" ref="BR89:BR113" si="13">+BM89/BQ89</f>
        <v>0</v>
      </c>
      <c r="BS89" s="159">
        <v>121</v>
      </c>
      <c r="BT89" s="159">
        <v>108</v>
      </c>
      <c r="BU89" s="159"/>
      <c r="BV89" s="159"/>
      <c r="BW89" s="159"/>
      <c r="BX89" s="159"/>
      <c r="BY89" s="159"/>
      <c r="BZ89" s="159"/>
      <c r="CA89" s="159"/>
      <c r="CB89" s="159"/>
      <c r="CC89" s="388"/>
      <c r="CD89" s="159"/>
    </row>
    <row r="90" spans="1:82" ht="13.5" thickBot="1">
      <c r="A90" s="240">
        <f>+AS42</f>
        <v>1</v>
      </c>
      <c r="B90" s="442" t="s">
        <v>62</v>
      </c>
      <c r="C90" s="263">
        <f>IF(D90-D92=0,0.5,IF(D90&gt;D92,1,0))*$A90</f>
        <v>1</v>
      </c>
      <c r="D90" s="35">
        <v>18.600000000000001</v>
      </c>
      <c r="E90" s="93"/>
      <c r="F90" s="113"/>
      <c r="G90" s="35"/>
      <c r="H90" s="93"/>
      <c r="I90" s="113"/>
      <c r="J90" s="35"/>
      <c r="K90" s="93"/>
      <c r="L90" s="263">
        <f>IF(M90-M92=0,0.5,IF(M90&gt;M92,1,0))*$A90</f>
        <v>0</v>
      </c>
      <c r="M90" s="35">
        <v>1</v>
      </c>
      <c r="N90" s="93"/>
      <c r="O90" s="113"/>
      <c r="P90" s="35"/>
      <c r="Q90" s="93"/>
      <c r="R90" s="113"/>
      <c r="S90" s="35"/>
      <c r="T90" s="93"/>
      <c r="U90" s="113"/>
      <c r="V90" s="35"/>
      <c r="W90" s="93"/>
      <c r="X90" s="113"/>
      <c r="Y90" s="35"/>
      <c r="Z90" s="93"/>
      <c r="AA90" s="113"/>
      <c r="AB90" s="35"/>
      <c r="AC90" s="93"/>
      <c r="AD90" s="263">
        <f>IF(AE90-AE92=0,0.5,IF(AE90&gt;AE92,1,0))*$A90</f>
        <v>0</v>
      </c>
      <c r="AE90" s="35">
        <v>3</v>
      </c>
      <c r="AF90" s="93"/>
      <c r="AG90" s="263"/>
      <c r="AH90" s="264"/>
      <c r="AI90" s="93"/>
      <c r="AJ90" s="113"/>
      <c r="AK90" s="35"/>
      <c r="AL90" s="93"/>
      <c r="AM90" s="113"/>
      <c r="AN90" s="35"/>
      <c r="AO90" s="93"/>
      <c r="AP90" s="113"/>
      <c r="AQ90" s="35"/>
      <c r="AR90" s="93"/>
      <c r="AS90" s="113"/>
      <c r="AT90" s="35"/>
      <c r="AU90" s="93"/>
      <c r="AV90" s="263">
        <f>IF(AW90-AW92=0,0.5,IF(AW90&gt;AW92,1,0))*$A90</f>
        <v>1</v>
      </c>
      <c r="AW90" s="35">
        <v>4.2</v>
      </c>
      <c r="AX90" s="93"/>
      <c r="AY90" s="263">
        <f>IF(AZ90-AZ92=0,0.5,IF(AZ90&gt;AZ92,1,0))*$A90</f>
        <v>0</v>
      </c>
      <c r="AZ90" s="35"/>
      <c r="BA90" s="93"/>
      <c r="BB90" s="113"/>
      <c r="BC90" s="35"/>
      <c r="BD90" s="93"/>
      <c r="BE90" s="263">
        <f>IF(BF90-BF92=0,0.5,IF(BF90&gt;BF92,1,0))*$A90</f>
        <v>1</v>
      </c>
      <c r="BF90" s="386">
        <v>3.1</v>
      </c>
      <c r="BG90" s="93"/>
      <c r="BH90" s="113"/>
      <c r="BI90" s="35"/>
      <c r="BJ90" s="93"/>
      <c r="BK90" s="24">
        <v>45273</v>
      </c>
      <c r="BL90" s="356">
        <v>50</v>
      </c>
      <c r="BM90">
        <f t="shared" si="2"/>
        <v>3</v>
      </c>
      <c r="BN90">
        <f t="shared" si="6"/>
        <v>29.900000000000002</v>
      </c>
      <c r="BO90">
        <f t="shared" si="7"/>
        <v>0</v>
      </c>
      <c r="BP90">
        <f t="shared" si="11"/>
        <v>29.900000000000002</v>
      </c>
      <c r="BQ90">
        <f t="shared" si="12"/>
        <v>3.6666666666666665</v>
      </c>
      <c r="BR90">
        <f t="shared" si="13"/>
        <v>0.81818181818181823</v>
      </c>
      <c r="BS90" s="159">
        <v>119</v>
      </c>
      <c r="BT90" s="159">
        <v>121</v>
      </c>
      <c r="BU90" s="159"/>
      <c r="BV90" s="159"/>
      <c r="BW90" s="159"/>
      <c r="BX90" s="159"/>
      <c r="BY90" s="159"/>
      <c r="BZ90" s="159"/>
      <c r="CA90" s="159"/>
      <c r="CB90" s="159"/>
      <c r="CC90" s="388"/>
      <c r="CD90" s="159"/>
    </row>
    <row r="91" spans="1:82" ht="13.5" thickBot="1">
      <c r="A91" s="240" t="s">
        <v>169</v>
      </c>
      <c r="B91" s="442"/>
      <c r="C91" s="10"/>
      <c r="D91" s="32">
        <v>2</v>
      </c>
      <c r="E91" s="11"/>
      <c r="F91" s="10"/>
      <c r="G91" s="32"/>
      <c r="H91" s="11"/>
      <c r="I91" s="10"/>
      <c r="J91" s="32"/>
      <c r="K91" s="11"/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10"/>
      <c r="Y91" s="32"/>
      <c r="Z91" s="11"/>
      <c r="AA91" s="10"/>
      <c r="AB91" s="32"/>
      <c r="AC91" s="11"/>
      <c r="AD91" s="10"/>
      <c r="AE91" s="32"/>
      <c r="AF91" s="11"/>
      <c r="AG91" s="10"/>
      <c r="AH91" s="32"/>
      <c r="AI91" s="11"/>
      <c r="AJ91" s="10"/>
      <c r="AK91" s="32"/>
      <c r="AL91" s="11"/>
      <c r="AM91" s="10"/>
      <c r="AN91" s="32"/>
      <c r="AO91" s="11"/>
      <c r="AP91" s="10"/>
      <c r="AQ91" s="32"/>
      <c r="AR91" s="11"/>
      <c r="AS91" s="10"/>
      <c r="AT91" s="32"/>
      <c r="AU91" s="11"/>
      <c r="AV91" s="10"/>
      <c r="AW91" s="32"/>
      <c r="AX91" s="11"/>
      <c r="AY91" s="10"/>
      <c r="AZ91" s="32"/>
      <c r="BA91" s="11"/>
      <c r="BB91" s="10"/>
      <c r="BC91" s="32"/>
      <c r="BD91" s="11"/>
      <c r="BE91" s="10"/>
      <c r="BF91" s="32">
        <v>1</v>
      </c>
      <c r="BG91" s="11"/>
      <c r="BH91" s="10"/>
      <c r="BI91" s="32"/>
      <c r="BJ91" s="11"/>
      <c r="BK91" s="24">
        <v>45273</v>
      </c>
      <c r="BL91" s="356">
        <v>50</v>
      </c>
      <c r="BM91">
        <f t="shared" si="2"/>
        <v>0</v>
      </c>
      <c r="BN91">
        <f t="shared" si="6"/>
        <v>3</v>
      </c>
      <c r="BO91">
        <f t="shared" si="7"/>
        <v>0</v>
      </c>
      <c r="BP91">
        <f t="shared" si="11"/>
        <v>3</v>
      </c>
      <c r="BQ91">
        <f t="shared" si="12"/>
        <v>0.66666666666666663</v>
      </c>
      <c r="BR91">
        <f t="shared" si="13"/>
        <v>0</v>
      </c>
      <c r="BS91" s="159">
        <v>121</v>
      </c>
      <c r="BT91" s="159">
        <v>100</v>
      </c>
      <c r="BU91" s="159"/>
      <c r="BV91" s="159"/>
      <c r="BW91" s="159"/>
      <c r="BX91" s="159"/>
      <c r="BY91" s="159"/>
      <c r="BZ91" s="159"/>
      <c r="CA91" s="159"/>
      <c r="CB91" s="159"/>
      <c r="CC91" s="388"/>
      <c r="CD91" s="159"/>
    </row>
    <row r="92" spans="1:82" ht="13.5" thickBot="1">
      <c r="A92" s="240" t="s">
        <v>170</v>
      </c>
      <c r="B92" s="442"/>
      <c r="C92" s="109"/>
      <c r="D92" s="274">
        <v>14</v>
      </c>
      <c r="E92" s="121"/>
      <c r="F92" s="109"/>
      <c r="G92" s="274"/>
      <c r="H92" s="121"/>
      <c r="I92" s="109"/>
      <c r="J92" s="274"/>
      <c r="K92" s="121"/>
      <c r="L92" s="23"/>
      <c r="M92" s="17">
        <v>3</v>
      </c>
      <c r="N92" s="121"/>
      <c r="O92" s="23"/>
      <c r="P92" s="274"/>
      <c r="Q92" s="121"/>
      <c r="R92" s="109"/>
      <c r="S92" s="274"/>
      <c r="T92" s="121"/>
      <c r="U92" s="109"/>
      <c r="V92" s="274"/>
      <c r="W92" s="121"/>
      <c r="X92" s="109"/>
      <c r="Y92" s="274"/>
      <c r="Z92" s="121"/>
      <c r="AA92" s="109"/>
      <c r="AB92" s="274"/>
      <c r="AC92" s="121"/>
      <c r="AD92" s="23"/>
      <c r="AE92" s="17">
        <v>5.0999999999999996</v>
      </c>
      <c r="AF92" s="121"/>
      <c r="AG92" s="23"/>
      <c r="AH92" s="17"/>
      <c r="AI92" s="121"/>
      <c r="AJ92" s="109"/>
      <c r="AK92" s="274"/>
      <c r="AL92" s="121"/>
      <c r="AM92" s="109"/>
      <c r="AN92" s="274"/>
      <c r="AO92" s="121"/>
      <c r="AP92" s="109"/>
      <c r="AQ92" s="274"/>
      <c r="AR92" s="121"/>
      <c r="AS92" s="109"/>
      <c r="AT92" s="274"/>
      <c r="AU92" s="121"/>
      <c r="AV92" s="23"/>
      <c r="AW92" s="17">
        <v>3</v>
      </c>
      <c r="AX92" s="121"/>
      <c r="AY92" s="23"/>
      <c r="AZ92" s="17">
        <v>1</v>
      </c>
      <c r="BA92" s="121"/>
      <c r="BB92" s="109"/>
      <c r="BC92" s="274"/>
      <c r="BD92" s="121"/>
      <c r="BE92" s="109"/>
      <c r="BF92" s="274">
        <v>1</v>
      </c>
      <c r="BG92" s="121"/>
      <c r="BH92" s="109"/>
      <c r="BI92" s="274"/>
      <c r="BJ92" s="121"/>
      <c r="BK92" s="24">
        <v>45274</v>
      </c>
      <c r="BL92" s="41">
        <v>51</v>
      </c>
      <c r="BM92">
        <f t="shared" si="2"/>
        <v>0</v>
      </c>
      <c r="BN92">
        <f t="shared" si="6"/>
        <v>27.1</v>
      </c>
      <c r="BO92">
        <f t="shared" si="7"/>
        <v>0</v>
      </c>
      <c r="BP92">
        <f t="shared" si="11"/>
        <v>27.1</v>
      </c>
      <c r="BQ92">
        <f t="shared" si="12"/>
        <v>2</v>
      </c>
      <c r="BR92">
        <f t="shared" si="13"/>
        <v>0</v>
      </c>
      <c r="BS92" s="159"/>
      <c r="BT92" s="159"/>
      <c r="BU92" s="159">
        <v>119</v>
      </c>
      <c r="BV92" s="159"/>
      <c r="BW92" s="159"/>
      <c r="BX92" s="159">
        <v>101</v>
      </c>
      <c r="BY92" s="159"/>
      <c r="BZ92" s="159"/>
      <c r="CA92" s="159">
        <v>121</v>
      </c>
      <c r="CB92" s="159"/>
      <c r="CC92" s="388"/>
      <c r="CD92" s="159"/>
    </row>
    <row r="93" spans="1:82" ht="13.5" thickBot="1">
      <c r="A93" s="240">
        <f>+AV42</f>
        <v>1</v>
      </c>
      <c r="B93" s="442" t="s">
        <v>94</v>
      </c>
      <c r="C93" s="263">
        <f>IF(D93-D95=0,0.5,IF(D93&gt;D95,1,0))*$A93</f>
        <v>0</v>
      </c>
      <c r="D93" s="35"/>
      <c r="E93" s="93"/>
      <c r="F93" s="113"/>
      <c r="G93" s="35"/>
      <c r="H93" s="93"/>
      <c r="I93" s="113"/>
      <c r="J93" s="35"/>
      <c r="K93" s="93"/>
      <c r="L93" s="113"/>
      <c r="M93" s="35"/>
      <c r="N93" s="93"/>
      <c r="O93" s="113"/>
      <c r="P93" s="35"/>
      <c r="Q93" s="93"/>
      <c r="R93" s="113"/>
      <c r="S93" s="35"/>
      <c r="T93" s="93"/>
      <c r="U93" s="113"/>
      <c r="V93" s="35"/>
      <c r="W93" s="93"/>
      <c r="X93" s="113"/>
      <c r="Y93" s="35"/>
      <c r="Z93" s="93"/>
      <c r="AA93" s="113"/>
      <c r="AB93" s="35"/>
      <c r="AC93" s="93"/>
      <c r="AD93" s="113"/>
      <c r="AE93" s="35"/>
      <c r="AF93" s="93"/>
      <c r="AG93" s="263"/>
      <c r="AH93" s="264"/>
      <c r="AI93" s="93"/>
      <c r="AJ93" s="113"/>
      <c r="AK93" s="35"/>
      <c r="AL93" s="93"/>
      <c r="AM93" s="113"/>
      <c r="AN93" s="35"/>
      <c r="AO93" s="93"/>
      <c r="AP93" s="113"/>
      <c r="AQ93" s="35"/>
      <c r="AR93" s="93"/>
      <c r="AS93" s="263">
        <f>IF(AT93-AT95=0,0.5,IF(AT93&gt;AT95,1,0))*$A93</f>
        <v>0</v>
      </c>
      <c r="AT93" s="35">
        <v>3</v>
      </c>
      <c r="AU93" s="93"/>
      <c r="AV93" s="113"/>
      <c r="AW93" s="35"/>
      <c r="AX93" s="93"/>
      <c r="AY93" s="263">
        <f>IF(AZ93-AZ95=0,0.5,IF(AZ93&gt;AZ95,1,0))*$A93</f>
        <v>0</v>
      </c>
      <c r="AZ93" s="35"/>
      <c r="BA93" s="93"/>
      <c r="BB93" s="113"/>
      <c r="BC93" s="35"/>
      <c r="BD93" s="93"/>
      <c r="BE93" s="263">
        <f>IF(BF93-BF95=0,0.5,IF(BF93&gt;BF95,1,0))*$A93</f>
        <v>0</v>
      </c>
      <c r="BF93" s="35"/>
      <c r="BG93" s="93"/>
      <c r="BH93" s="113"/>
      <c r="BI93" s="35"/>
      <c r="BJ93" s="93"/>
      <c r="BK93" s="24">
        <v>45282</v>
      </c>
      <c r="BL93" s="41">
        <v>55</v>
      </c>
      <c r="BM93">
        <f t="shared" si="2"/>
        <v>0</v>
      </c>
      <c r="BN93">
        <f t="shared" si="6"/>
        <v>3</v>
      </c>
      <c r="BO93">
        <f t="shared" si="7"/>
        <v>0</v>
      </c>
      <c r="BP93">
        <f t="shared" si="11"/>
        <v>3</v>
      </c>
      <c r="BQ93">
        <f t="shared" si="12"/>
        <v>1.6666666666666667</v>
      </c>
      <c r="BR93">
        <f t="shared" si="13"/>
        <v>0</v>
      </c>
      <c r="BS93" s="159">
        <v>121</v>
      </c>
      <c r="BT93" s="159">
        <v>108</v>
      </c>
      <c r="BU93" s="159"/>
      <c r="BV93" s="159"/>
      <c r="BW93" s="159"/>
      <c r="BX93" s="159"/>
      <c r="BY93" s="159"/>
      <c r="BZ93" s="159"/>
      <c r="CA93" s="159"/>
      <c r="CB93" s="159"/>
      <c r="CC93" s="388"/>
      <c r="CD93" s="159"/>
    </row>
    <row r="94" spans="1:82" ht="13.5" thickBot="1">
      <c r="A94" s="240" t="s">
        <v>169</v>
      </c>
      <c r="B94" s="442"/>
      <c r="C94" s="10"/>
      <c r="D94" s="32">
        <v>1</v>
      </c>
      <c r="E94" s="11"/>
      <c r="F94" s="10"/>
      <c r="G94" s="32"/>
      <c r="H94" s="11"/>
      <c r="I94" s="10"/>
      <c r="J94" s="32"/>
      <c r="K94" s="11"/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/>
      <c r="AB94" s="32"/>
      <c r="AC94" s="11"/>
      <c r="AD94" s="10"/>
      <c r="AE94" s="32"/>
      <c r="AF94" s="11"/>
      <c r="AG94" s="10"/>
      <c r="AH94" s="32"/>
      <c r="AI94" s="11"/>
      <c r="AJ94" s="10"/>
      <c r="AK94" s="32"/>
      <c r="AL94" s="11"/>
      <c r="AM94" s="10"/>
      <c r="AN94" s="32"/>
      <c r="AO94" s="11"/>
      <c r="AP94" s="10"/>
      <c r="AQ94" s="32"/>
      <c r="AR94" s="11"/>
      <c r="AS94" s="10"/>
      <c r="AT94" s="32"/>
      <c r="AU94" s="11"/>
      <c r="AV94" s="10"/>
      <c r="AW94" s="32"/>
      <c r="AX94" s="11"/>
      <c r="AY94" s="10"/>
      <c r="AZ94" s="32"/>
      <c r="BA94" s="11"/>
      <c r="BB94" s="10"/>
      <c r="BC94" s="32"/>
      <c r="BD94" s="11"/>
      <c r="BE94" s="10"/>
      <c r="BF94" s="32">
        <v>2</v>
      </c>
      <c r="BG94" s="11"/>
      <c r="BH94" s="10"/>
      <c r="BI94" s="32"/>
      <c r="BJ94" s="11"/>
      <c r="BK94" s="24">
        <v>45282</v>
      </c>
      <c r="BL94" s="41">
        <v>56</v>
      </c>
      <c r="BM94">
        <f t="shared" si="2"/>
        <v>0</v>
      </c>
      <c r="BN94">
        <f t="shared" si="6"/>
        <v>3</v>
      </c>
      <c r="BO94">
        <f t="shared" si="7"/>
        <v>0</v>
      </c>
      <c r="BP94">
        <f t="shared" si="11"/>
        <v>3</v>
      </c>
      <c r="BQ94">
        <f t="shared" si="12"/>
        <v>0.66666666666666663</v>
      </c>
      <c r="BR94">
        <f t="shared" si="13"/>
        <v>0</v>
      </c>
      <c r="BS94" s="159">
        <v>111</v>
      </c>
      <c r="BT94" s="159"/>
      <c r="BU94" s="159">
        <v>121</v>
      </c>
      <c r="BV94" s="159"/>
      <c r="BW94" s="159"/>
      <c r="BX94" s="159">
        <v>119</v>
      </c>
      <c r="BY94" s="159"/>
      <c r="BZ94" s="159"/>
      <c r="CA94" s="159"/>
      <c r="CB94" s="159"/>
      <c r="CC94" s="388"/>
      <c r="CD94" s="159"/>
    </row>
    <row r="95" spans="1:82" ht="13.5" thickBot="1">
      <c r="A95" s="240" t="s">
        <v>170</v>
      </c>
      <c r="B95" s="442"/>
      <c r="C95" s="23"/>
      <c r="D95" s="17">
        <v>2.1</v>
      </c>
      <c r="E95" s="121"/>
      <c r="F95" s="109"/>
      <c r="G95" s="274"/>
      <c r="H95" s="121"/>
      <c r="I95" s="109"/>
      <c r="J95" s="274"/>
      <c r="K95" s="121"/>
      <c r="L95" s="109"/>
      <c r="M95" s="274"/>
      <c r="N95" s="121"/>
      <c r="O95" s="23"/>
      <c r="P95" s="274"/>
      <c r="Q95" s="121"/>
      <c r="R95" s="109"/>
      <c r="S95" s="274"/>
      <c r="T95" s="121"/>
      <c r="U95" s="109"/>
      <c r="V95" s="274"/>
      <c r="W95" s="121"/>
      <c r="X95" s="109"/>
      <c r="Y95" s="274"/>
      <c r="Z95" s="121"/>
      <c r="AA95" s="109"/>
      <c r="AB95" s="274"/>
      <c r="AC95" s="121"/>
      <c r="AD95" s="109"/>
      <c r="AE95" s="274"/>
      <c r="AF95" s="121"/>
      <c r="AG95" s="23"/>
      <c r="AH95" s="17"/>
      <c r="AI95" s="121"/>
      <c r="AJ95" s="109"/>
      <c r="AK95" s="274"/>
      <c r="AL95" s="121"/>
      <c r="AM95" s="109"/>
      <c r="AN95" s="274"/>
      <c r="AO95" s="121"/>
      <c r="AP95" s="109"/>
      <c r="AQ95" s="274"/>
      <c r="AR95" s="121"/>
      <c r="AS95" s="23"/>
      <c r="AT95" s="17">
        <v>4.2</v>
      </c>
      <c r="AU95" s="121"/>
      <c r="AV95" s="109"/>
      <c r="AW95" s="274"/>
      <c r="AX95" s="121"/>
      <c r="AY95" s="23"/>
      <c r="AZ95" s="17">
        <v>1</v>
      </c>
      <c r="BA95" s="121"/>
      <c r="BB95" s="109"/>
      <c r="BC95" s="274"/>
      <c r="BD95" s="121"/>
      <c r="BE95" s="109"/>
      <c r="BF95" s="274">
        <v>1.1000000000000001</v>
      </c>
      <c r="BG95" s="121"/>
      <c r="BH95" s="109"/>
      <c r="BI95" s="274"/>
      <c r="BJ95" s="121"/>
      <c r="BK95" s="24">
        <v>45288</v>
      </c>
      <c r="BL95" s="41">
        <v>58</v>
      </c>
      <c r="BM95">
        <f t="shared" si="2"/>
        <v>0</v>
      </c>
      <c r="BN95">
        <f t="shared" si="6"/>
        <v>8.4</v>
      </c>
      <c r="BO95">
        <f t="shared" si="7"/>
        <v>0</v>
      </c>
      <c r="BP95">
        <f t="shared" si="11"/>
        <v>8.4</v>
      </c>
      <c r="BQ95">
        <f t="shared" si="12"/>
        <v>1.3333333333333333</v>
      </c>
      <c r="BR95">
        <f t="shared" si="13"/>
        <v>0</v>
      </c>
      <c r="BS95" s="159">
        <v>109</v>
      </c>
      <c r="BT95" s="159"/>
      <c r="BU95" s="159"/>
      <c r="BV95" s="159">
        <v>121</v>
      </c>
      <c r="BW95" s="159"/>
      <c r="BX95" s="159"/>
      <c r="BY95" s="159"/>
      <c r="BZ95" s="159"/>
      <c r="CA95" s="159">
        <v>105</v>
      </c>
      <c r="CB95" s="159"/>
      <c r="CC95" s="388"/>
      <c r="CD95" s="159"/>
    </row>
    <row r="96" spans="1:82" ht="13.5" thickBot="1">
      <c r="A96" s="240">
        <f>+AY42</f>
        <v>0</v>
      </c>
      <c r="B96" s="444" t="s">
        <v>208</v>
      </c>
      <c r="C96" s="263"/>
      <c r="D96" s="35"/>
      <c r="E96" s="93"/>
      <c r="F96" s="113"/>
      <c r="G96" s="35"/>
      <c r="H96" s="93"/>
      <c r="I96" s="113"/>
      <c r="J96" s="35"/>
      <c r="K96" s="93"/>
      <c r="L96" s="113"/>
      <c r="M96" s="35"/>
      <c r="N96" s="93"/>
      <c r="O96" s="113"/>
      <c r="P96" s="35"/>
      <c r="Q96" s="93"/>
      <c r="R96" s="113"/>
      <c r="S96" s="35"/>
      <c r="T96" s="93"/>
      <c r="U96" s="113"/>
      <c r="V96" s="35"/>
      <c r="W96" s="93"/>
      <c r="X96" s="113"/>
      <c r="Y96" s="35"/>
      <c r="Z96" s="93"/>
      <c r="AA96" s="113"/>
      <c r="AB96" s="35"/>
      <c r="AC96" s="93"/>
      <c r="AD96" s="113"/>
      <c r="AE96" s="35"/>
      <c r="AF96" s="93"/>
      <c r="AG96" s="113"/>
      <c r="AH96" s="35"/>
      <c r="AI96" s="93"/>
      <c r="AJ96" s="113"/>
      <c r="AK96" s="35"/>
      <c r="AL96" s="93"/>
      <c r="AM96" s="113"/>
      <c r="AN96" s="35"/>
      <c r="AO96" s="93"/>
      <c r="AP96" s="113"/>
      <c r="AQ96" s="35"/>
      <c r="AR96" s="93"/>
      <c r="AS96" s="263">
        <f>IF(AT96-AT98=0,0.5,IF(AT96&gt;AT98,1,0))*$A96</f>
        <v>0</v>
      </c>
      <c r="AT96" s="35">
        <v>1</v>
      </c>
      <c r="AU96" s="93"/>
      <c r="AV96" s="263">
        <f>IF(AW96-AW98=0,0.5,IF(AW96&gt;AW98,1,0))*$A96</f>
        <v>0</v>
      </c>
      <c r="AW96" s="35">
        <v>1</v>
      </c>
      <c r="AX96" s="93"/>
      <c r="AY96" s="113"/>
      <c r="AZ96" s="35"/>
      <c r="BA96" s="93"/>
      <c r="BB96" s="113"/>
      <c r="BC96" s="35"/>
      <c r="BD96" s="93"/>
      <c r="BE96" s="113"/>
      <c r="BF96" s="35"/>
      <c r="BG96" s="93"/>
      <c r="BH96" s="113"/>
      <c r="BI96" s="35"/>
      <c r="BJ96" s="93"/>
      <c r="BK96" s="24">
        <v>45289</v>
      </c>
      <c r="BL96" s="41">
        <v>59</v>
      </c>
      <c r="BM96">
        <f t="shared" si="2"/>
        <v>0</v>
      </c>
      <c r="BN96">
        <f t="shared" si="6"/>
        <v>2</v>
      </c>
      <c r="BO96">
        <f t="shared" si="7"/>
        <v>0</v>
      </c>
      <c r="BP96">
        <f t="shared" si="11"/>
        <v>2</v>
      </c>
      <c r="BQ96">
        <f t="shared" si="12"/>
        <v>1.3333333333333333</v>
      </c>
      <c r="BR96">
        <f t="shared" si="13"/>
        <v>0</v>
      </c>
      <c r="BS96" s="159">
        <v>121</v>
      </c>
      <c r="BT96" s="159"/>
      <c r="BU96" s="159"/>
      <c r="BV96" s="358">
        <v>89</v>
      </c>
      <c r="BW96" s="159"/>
      <c r="BX96" s="358">
        <v>81</v>
      </c>
      <c r="BY96" s="159"/>
      <c r="BZ96" s="159"/>
      <c r="CA96" s="159"/>
      <c r="CB96" s="159"/>
      <c r="CC96" s="388"/>
      <c r="CD96" s="159"/>
    </row>
    <row r="97" spans="1:82" ht="13.5" thickBot="1">
      <c r="A97" s="240" t="s">
        <v>169</v>
      </c>
      <c r="B97" s="442"/>
      <c r="C97" s="10"/>
      <c r="D97" s="32"/>
      <c r="E97" s="11"/>
      <c r="F97" s="10"/>
      <c r="G97" s="32"/>
      <c r="H97" s="11"/>
      <c r="I97" s="10"/>
      <c r="J97" s="32"/>
      <c r="K97" s="11"/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/>
      <c r="AB97" s="32"/>
      <c r="AC97" s="11"/>
      <c r="AD97" s="10"/>
      <c r="AE97" s="32"/>
      <c r="AF97" s="11"/>
      <c r="AG97" s="10"/>
      <c r="AH97" s="32"/>
      <c r="AI97" s="11"/>
      <c r="AJ97" s="10"/>
      <c r="AK97" s="32"/>
      <c r="AL97" s="11"/>
      <c r="AM97" s="10"/>
      <c r="AN97" s="32"/>
      <c r="AO97" s="11"/>
      <c r="AP97" s="10"/>
      <c r="AQ97" s="32"/>
      <c r="AR97" s="11"/>
      <c r="AS97" s="10"/>
      <c r="AT97" s="32"/>
      <c r="AU97" s="11"/>
      <c r="AV97" s="10"/>
      <c r="AW97" s="32"/>
      <c r="AX97" s="11"/>
      <c r="AY97" s="10"/>
      <c r="AZ97" s="32"/>
      <c r="BA97" s="11"/>
      <c r="BB97" s="10"/>
      <c r="BC97" s="32"/>
      <c r="BD97" s="11"/>
      <c r="BE97" s="10"/>
      <c r="BF97" s="32"/>
      <c r="BG97" s="11"/>
      <c r="BH97" s="10"/>
      <c r="BI97" s="32"/>
      <c r="BJ97" s="11"/>
      <c r="BK97" s="24">
        <v>45294</v>
      </c>
      <c r="BL97" s="41">
        <v>62</v>
      </c>
      <c r="BM97">
        <f t="shared" si="2"/>
        <v>0</v>
      </c>
      <c r="BN97">
        <f t="shared" si="6"/>
        <v>0</v>
      </c>
      <c r="BO97">
        <f t="shared" si="7"/>
        <v>0</v>
      </c>
      <c r="BP97">
        <f t="shared" si="11"/>
        <v>0</v>
      </c>
      <c r="BQ97">
        <f t="shared" si="12"/>
        <v>0</v>
      </c>
      <c r="BR97" t="e">
        <f t="shared" si="13"/>
        <v>#DIV/0!</v>
      </c>
      <c r="BS97" s="159">
        <v>121</v>
      </c>
      <c r="BT97" s="159"/>
      <c r="BU97" s="159"/>
      <c r="BV97" s="159"/>
      <c r="BW97" s="159"/>
      <c r="BX97" s="159">
        <v>111</v>
      </c>
      <c r="BY97" s="159"/>
      <c r="BZ97" s="159"/>
      <c r="CA97" s="159"/>
      <c r="CB97" s="159"/>
      <c r="CC97" s="388"/>
      <c r="CD97" s="159"/>
    </row>
    <row r="98" spans="1:82" ht="13.5" thickBot="1">
      <c r="A98" s="240" t="s">
        <v>170</v>
      </c>
      <c r="B98" s="442"/>
      <c r="C98" s="109"/>
      <c r="D98" s="274"/>
      <c r="E98" s="121"/>
      <c r="F98" s="109"/>
      <c r="G98" s="274"/>
      <c r="H98" s="121"/>
      <c r="I98" s="109"/>
      <c r="J98" s="274"/>
      <c r="K98" s="121"/>
      <c r="L98" s="109"/>
      <c r="M98" s="274"/>
      <c r="N98" s="121"/>
      <c r="O98" s="23"/>
      <c r="P98" s="274"/>
      <c r="Q98" s="121"/>
      <c r="R98" s="109"/>
      <c r="S98" s="274"/>
      <c r="T98" s="121"/>
      <c r="U98" s="109"/>
      <c r="V98" s="274"/>
      <c r="W98" s="121"/>
      <c r="X98" s="109"/>
      <c r="Y98" s="274"/>
      <c r="Z98" s="121"/>
      <c r="AA98" s="109"/>
      <c r="AB98" s="274"/>
      <c r="AC98" s="121"/>
      <c r="AD98" s="109"/>
      <c r="AE98" s="274"/>
      <c r="AF98" s="121"/>
      <c r="AG98" s="109"/>
      <c r="AH98" s="274"/>
      <c r="AI98" s="121"/>
      <c r="AJ98" s="109"/>
      <c r="AK98" s="274"/>
      <c r="AL98" s="121"/>
      <c r="AM98" s="109"/>
      <c r="AN98" s="274"/>
      <c r="AO98" s="121"/>
      <c r="AP98" s="109"/>
      <c r="AQ98" s="274"/>
      <c r="AR98" s="121"/>
      <c r="AS98" s="23"/>
      <c r="AT98" s="17">
        <v>0</v>
      </c>
      <c r="AU98" s="121"/>
      <c r="AV98" s="23"/>
      <c r="AW98" s="17">
        <v>0</v>
      </c>
      <c r="AX98" s="121"/>
      <c r="AY98" s="109"/>
      <c r="AZ98" s="274"/>
      <c r="BA98" s="121"/>
      <c r="BB98" s="109"/>
      <c r="BC98" s="274"/>
      <c r="BD98" s="121"/>
      <c r="BE98" s="109"/>
      <c r="BF98" s="274"/>
      <c r="BG98" s="121"/>
      <c r="BH98" s="109"/>
      <c r="BI98" s="274"/>
      <c r="BJ98" s="121"/>
      <c r="BK98" s="24">
        <v>45294</v>
      </c>
      <c r="BL98" s="41">
        <v>62</v>
      </c>
      <c r="BM98">
        <f t="shared" si="2"/>
        <v>0</v>
      </c>
      <c r="BN98">
        <f t="shared" si="6"/>
        <v>0</v>
      </c>
      <c r="BO98">
        <f t="shared" si="7"/>
        <v>0</v>
      </c>
      <c r="BP98">
        <f t="shared" si="11"/>
        <v>0</v>
      </c>
      <c r="BQ98">
        <f t="shared" si="12"/>
        <v>0.66666666666666663</v>
      </c>
      <c r="BR98">
        <f t="shared" si="13"/>
        <v>0</v>
      </c>
      <c r="BS98" s="159">
        <v>121</v>
      </c>
      <c r="BT98" s="159"/>
      <c r="BU98" s="159"/>
      <c r="BV98" s="159"/>
      <c r="BW98" s="159"/>
      <c r="BX98" s="159">
        <v>97</v>
      </c>
      <c r="BY98" s="159"/>
      <c r="BZ98" s="159"/>
      <c r="CA98" s="159"/>
      <c r="CB98" s="159"/>
      <c r="CC98" s="388"/>
      <c r="CD98" s="159"/>
    </row>
    <row r="99" spans="1:82" ht="13.5" thickBot="1">
      <c r="A99" s="240">
        <f>+BB42</f>
        <v>0</v>
      </c>
      <c r="B99" s="443" t="s">
        <v>147</v>
      </c>
      <c r="C99" s="113"/>
      <c r="D99" s="35"/>
      <c r="E99" s="93"/>
      <c r="F99" s="113"/>
      <c r="G99" s="35"/>
      <c r="H99" s="93"/>
      <c r="I99" s="113"/>
      <c r="J99" s="35"/>
      <c r="K99" s="93"/>
      <c r="L99" s="113"/>
      <c r="M99" s="35"/>
      <c r="N99" s="93"/>
      <c r="O99" s="113"/>
      <c r="P99" s="35"/>
      <c r="Q99" s="93"/>
      <c r="R99" s="113"/>
      <c r="S99" s="35"/>
      <c r="T99" s="93"/>
      <c r="U99" s="113"/>
      <c r="V99" s="35"/>
      <c r="W99" s="93"/>
      <c r="X99" s="113"/>
      <c r="Y99" s="35"/>
      <c r="Z99" s="93"/>
      <c r="AA99" s="113"/>
      <c r="AB99" s="35"/>
      <c r="AC99" s="93"/>
      <c r="AD99" s="113"/>
      <c r="AE99" s="35"/>
      <c r="AF99" s="93"/>
      <c r="AG99" s="113"/>
      <c r="AH99" s="35"/>
      <c r="AI99" s="93"/>
      <c r="AJ99" s="113"/>
      <c r="AK99" s="35"/>
      <c r="AL99" s="93"/>
      <c r="AM99" s="113"/>
      <c r="AN99" s="35"/>
      <c r="AO99" s="93"/>
      <c r="AP99" s="113"/>
      <c r="AQ99" s="35"/>
      <c r="AR99" s="93"/>
      <c r="AS99" s="113"/>
      <c r="AT99" s="35"/>
      <c r="AU99" s="93"/>
      <c r="AV99" s="113"/>
      <c r="AW99" s="35"/>
      <c r="AX99" s="93"/>
      <c r="AY99" s="113"/>
      <c r="AZ99" s="35"/>
      <c r="BA99" s="93"/>
      <c r="BB99" s="113"/>
      <c r="BC99" s="35"/>
      <c r="BD99" s="93"/>
      <c r="BE99" s="113"/>
      <c r="BF99" s="35"/>
      <c r="BG99" s="93"/>
      <c r="BH99" s="113"/>
      <c r="BI99" s="35"/>
      <c r="BJ99" s="93"/>
      <c r="BK99" s="24">
        <v>45303</v>
      </c>
      <c r="BL99" s="41">
        <v>69</v>
      </c>
      <c r="BM99">
        <f t="shared" si="2"/>
        <v>0</v>
      </c>
      <c r="BN99">
        <f t="shared" si="6"/>
        <v>0</v>
      </c>
      <c r="BO99">
        <f t="shared" si="7"/>
        <v>0</v>
      </c>
      <c r="BP99">
        <f t="shared" si="11"/>
        <v>0</v>
      </c>
      <c r="BQ99">
        <f t="shared" si="12"/>
        <v>0</v>
      </c>
      <c r="BR99" t="e">
        <f t="shared" si="13"/>
        <v>#DIV/0!</v>
      </c>
      <c r="BS99" s="159">
        <v>121</v>
      </c>
      <c r="BT99" s="159"/>
      <c r="BU99" s="159">
        <v>114</v>
      </c>
      <c r="BV99" s="159"/>
      <c r="BW99" s="159"/>
      <c r="BX99" s="159">
        <v>113</v>
      </c>
      <c r="BY99" s="159"/>
      <c r="BZ99" s="159"/>
      <c r="CA99" s="159"/>
      <c r="CB99" s="159"/>
      <c r="CC99" s="388"/>
      <c r="CD99" s="159"/>
    </row>
    <row r="100" spans="1:82" ht="13.5" thickBot="1">
      <c r="A100" s="240" t="s">
        <v>169</v>
      </c>
      <c r="B100" s="442"/>
      <c r="C100" s="10"/>
      <c r="D100" s="32"/>
      <c r="E100" s="11"/>
      <c r="F100" s="10"/>
      <c r="G100" s="32"/>
      <c r="H100" s="11"/>
      <c r="I100" s="10"/>
      <c r="J100" s="32"/>
      <c r="K100" s="11"/>
      <c r="L100" s="10"/>
      <c r="M100" s="32"/>
      <c r="N100" s="11"/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/>
      <c r="AB100" s="32"/>
      <c r="AC100" s="11"/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/>
      <c r="AQ100" s="32"/>
      <c r="AR100" s="11"/>
      <c r="AS100" s="10"/>
      <c r="AT100" s="32"/>
      <c r="AU100" s="11"/>
      <c r="AV100" s="10"/>
      <c r="AW100" s="32"/>
      <c r="AX100" s="11"/>
      <c r="AY100" s="10"/>
      <c r="AZ100" s="32"/>
      <c r="BA100" s="11"/>
      <c r="BB100" s="10"/>
      <c r="BC100" s="32"/>
      <c r="BD100" s="11"/>
      <c r="BE100" s="10"/>
      <c r="BF100" s="32"/>
      <c r="BG100" s="11"/>
      <c r="BH100" s="10"/>
      <c r="BI100" s="32"/>
      <c r="BJ100" s="11"/>
      <c r="BK100" s="28">
        <v>45309</v>
      </c>
      <c r="BL100" s="41">
        <v>73</v>
      </c>
      <c r="BM100">
        <f t="shared" si="2"/>
        <v>0</v>
      </c>
      <c r="BN100">
        <f t="shared" si="6"/>
        <v>0</v>
      </c>
      <c r="BO100">
        <f t="shared" si="7"/>
        <v>0</v>
      </c>
      <c r="BP100">
        <f t="shared" si="11"/>
        <v>0</v>
      </c>
      <c r="BQ100">
        <f t="shared" si="12"/>
        <v>0</v>
      </c>
      <c r="BR100" t="e">
        <f t="shared" si="13"/>
        <v>#DIV/0!</v>
      </c>
      <c r="BS100" s="358">
        <v>82</v>
      </c>
      <c r="BT100" s="159"/>
      <c r="BU100" s="358">
        <v>82</v>
      </c>
      <c r="BV100" s="159">
        <v>121</v>
      </c>
      <c r="BW100" s="159"/>
      <c r="BX100" s="159">
        <v>121</v>
      </c>
      <c r="BY100" s="159"/>
      <c r="BZ100" s="159"/>
      <c r="CA100" s="159"/>
      <c r="CB100" s="159"/>
      <c r="CC100" s="388"/>
      <c r="CD100" s="159"/>
    </row>
    <row r="101" spans="1:82" ht="13.5" thickBot="1">
      <c r="A101" s="240" t="s">
        <v>170</v>
      </c>
      <c r="B101" s="442"/>
      <c r="C101" s="109"/>
      <c r="D101" s="274"/>
      <c r="E101" s="121"/>
      <c r="F101" s="109"/>
      <c r="G101" s="274"/>
      <c r="H101" s="121"/>
      <c r="I101" s="109"/>
      <c r="J101" s="274"/>
      <c r="K101" s="121"/>
      <c r="L101" s="109"/>
      <c r="M101" s="274"/>
      <c r="N101" s="121"/>
      <c r="O101" s="23"/>
      <c r="P101" s="274"/>
      <c r="Q101" s="121"/>
      <c r="R101" s="109"/>
      <c r="S101" s="274"/>
      <c r="T101" s="121"/>
      <c r="U101" s="109"/>
      <c r="V101" s="274"/>
      <c r="W101" s="121"/>
      <c r="X101" s="109"/>
      <c r="Y101" s="274"/>
      <c r="Z101" s="121"/>
      <c r="AA101" s="109"/>
      <c r="AB101" s="274"/>
      <c r="AC101" s="121"/>
      <c r="AD101" s="109"/>
      <c r="AE101" s="274"/>
      <c r="AF101" s="121"/>
      <c r="AG101" s="109"/>
      <c r="AH101" s="274"/>
      <c r="AI101" s="121"/>
      <c r="AJ101" s="109"/>
      <c r="AK101" s="274"/>
      <c r="AL101" s="121"/>
      <c r="AM101" s="109"/>
      <c r="AN101" s="274"/>
      <c r="AO101" s="121"/>
      <c r="AP101" s="109"/>
      <c r="AQ101" s="274"/>
      <c r="AR101" s="121"/>
      <c r="AS101" s="109"/>
      <c r="AT101" s="274"/>
      <c r="AU101" s="121"/>
      <c r="AV101" s="109"/>
      <c r="AW101" s="274"/>
      <c r="AX101" s="121"/>
      <c r="AY101" s="109"/>
      <c r="AZ101" s="274"/>
      <c r="BA101" s="121"/>
      <c r="BB101" s="109"/>
      <c r="BC101" s="274"/>
      <c r="BD101" s="121"/>
      <c r="BE101" s="109"/>
      <c r="BF101" s="274"/>
      <c r="BG101" s="121"/>
      <c r="BH101" s="109"/>
      <c r="BI101" s="274"/>
      <c r="BJ101" s="121"/>
      <c r="BK101" s="28">
        <v>45309</v>
      </c>
      <c r="BL101" s="41">
        <v>73</v>
      </c>
      <c r="BM101">
        <f t="shared" si="2"/>
        <v>0</v>
      </c>
      <c r="BN101">
        <f t="shared" si="6"/>
        <v>0</v>
      </c>
      <c r="BO101">
        <f t="shared" si="7"/>
        <v>0</v>
      </c>
      <c r="BP101">
        <f t="shared" si="11"/>
        <v>0</v>
      </c>
      <c r="BQ101">
        <f t="shared" si="12"/>
        <v>0</v>
      </c>
      <c r="BR101" t="e">
        <f t="shared" si="13"/>
        <v>#DIV/0!</v>
      </c>
      <c r="BS101" s="159">
        <v>121</v>
      </c>
      <c r="BT101" s="159"/>
      <c r="BU101" s="358">
        <v>81</v>
      </c>
      <c r="BV101" s="159">
        <v>121</v>
      </c>
      <c r="BW101" s="159"/>
      <c r="BX101" s="358">
        <v>81</v>
      </c>
      <c r="BY101" s="159"/>
      <c r="BZ101" s="159"/>
      <c r="CA101" s="159"/>
      <c r="CB101" s="159"/>
      <c r="CC101" s="388"/>
      <c r="CD101" s="159"/>
    </row>
    <row r="102" spans="1:82" ht="13.5" thickBot="1">
      <c r="A102" s="240">
        <f>+BE42</f>
        <v>0</v>
      </c>
      <c r="B102" s="444" t="s">
        <v>242</v>
      </c>
      <c r="C102" s="263">
        <f>IF(D102-D104=0,0.5,IF(D102&gt;D104,1,0))*$A102</f>
        <v>0</v>
      </c>
      <c r="D102" s="35">
        <v>1.1000000000000001</v>
      </c>
      <c r="E102" s="93"/>
      <c r="F102" s="113"/>
      <c r="G102" s="35"/>
      <c r="H102" s="93"/>
      <c r="I102" s="113"/>
      <c r="J102" s="35"/>
      <c r="K102" s="93"/>
      <c r="L102" s="113"/>
      <c r="M102" s="35"/>
      <c r="N102" s="93"/>
      <c r="O102" s="113"/>
      <c r="P102" s="35"/>
      <c r="Q102" s="93"/>
      <c r="R102" s="113"/>
      <c r="S102" s="35"/>
      <c r="T102" s="93"/>
      <c r="U102" s="113"/>
      <c r="V102" s="35"/>
      <c r="W102" s="93"/>
      <c r="X102" s="113"/>
      <c r="Y102" s="35"/>
      <c r="Z102" s="93"/>
      <c r="AA102" s="113"/>
      <c r="AB102" s="35"/>
      <c r="AC102" s="93"/>
      <c r="AD102" s="113"/>
      <c r="AE102" s="35"/>
      <c r="AF102" s="93"/>
      <c r="AG102" s="113"/>
      <c r="AH102" s="35"/>
      <c r="AI102" s="93"/>
      <c r="AJ102" s="113"/>
      <c r="AK102" s="35"/>
      <c r="AL102" s="93"/>
      <c r="AM102" s="113"/>
      <c r="AN102" s="35"/>
      <c r="AO102" s="93"/>
      <c r="AP102" s="113"/>
      <c r="AQ102" s="35"/>
      <c r="AR102" s="93"/>
      <c r="AS102" s="263">
        <f>IF(AT102-AT104=0,0.5,IF(AT102&gt;AT104,1,0))*$A102</f>
        <v>0</v>
      </c>
      <c r="AT102" s="35">
        <v>1</v>
      </c>
      <c r="AU102" s="93"/>
      <c r="AV102" s="263">
        <f>IF(AW102-AW104=0,0.5,IF(AW102&gt;AW104,1,0))*$A102</f>
        <v>0</v>
      </c>
      <c r="AW102" s="35">
        <v>1.1000000000000001</v>
      </c>
      <c r="AX102" s="93"/>
      <c r="AY102" s="113"/>
      <c r="AZ102" s="35"/>
      <c r="BA102" s="93"/>
      <c r="BB102" s="113"/>
      <c r="BC102" s="35"/>
      <c r="BD102" s="93"/>
      <c r="BE102" s="113"/>
      <c r="BF102" s="35"/>
      <c r="BG102" s="93"/>
      <c r="BH102" s="113"/>
      <c r="BI102" s="35"/>
      <c r="BJ102" s="93"/>
      <c r="BK102" s="28">
        <v>45329</v>
      </c>
      <c r="BL102" s="356">
        <v>83</v>
      </c>
      <c r="BM102">
        <f t="shared" ref="BM102:BO103" si="14">+BH102+AJ102+AG102+AD102+AA102+X102+U102+R102+O102+L102+I102+F102+C102+AM102+AP102+AS102+AV102+AY102+BB102+BE102</f>
        <v>0</v>
      </c>
      <c r="BN102">
        <f t="shared" si="14"/>
        <v>3.2</v>
      </c>
      <c r="BO102">
        <f t="shared" si="14"/>
        <v>0</v>
      </c>
      <c r="BP102">
        <f t="shared" si="11"/>
        <v>3.2</v>
      </c>
      <c r="BQ102">
        <f t="shared" si="12"/>
        <v>2</v>
      </c>
      <c r="BR102">
        <f t="shared" si="13"/>
        <v>0</v>
      </c>
      <c r="BS102" s="159">
        <v>118</v>
      </c>
      <c r="BT102" s="159"/>
      <c r="BU102" s="159"/>
      <c r="BV102" s="159"/>
      <c r="BW102" s="159"/>
      <c r="BX102" s="159"/>
      <c r="BY102" s="159"/>
      <c r="BZ102" s="159"/>
      <c r="CA102" s="159"/>
      <c r="CB102" s="159">
        <v>121</v>
      </c>
      <c r="CC102" s="388"/>
      <c r="CD102" s="159"/>
    </row>
    <row r="103" spans="1:82" ht="13.5" thickBot="1">
      <c r="A103" s="240" t="s">
        <v>169</v>
      </c>
      <c r="B103" s="442"/>
      <c r="C103" s="10"/>
      <c r="D103" s="32"/>
      <c r="E103" s="11"/>
      <c r="F103" s="10"/>
      <c r="G103" s="32"/>
      <c r="H103" s="11"/>
      <c r="I103" s="10"/>
      <c r="J103" s="32"/>
      <c r="K103" s="11"/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/>
      <c r="AB103" s="32"/>
      <c r="AC103" s="11"/>
      <c r="AD103" s="10"/>
      <c r="AE103" s="32"/>
      <c r="AF103" s="11"/>
      <c r="AG103" s="10"/>
      <c r="AH103" s="32"/>
      <c r="AI103" s="11"/>
      <c r="AJ103" s="10"/>
      <c r="AK103" s="32"/>
      <c r="AL103" s="11"/>
      <c r="AM103" s="10"/>
      <c r="AN103" s="32"/>
      <c r="AO103" s="11"/>
      <c r="AP103" s="10"/>
      <c r="AQ103" s="32"/>
      <c r="AR103" s="11"/>
      <c r="AS103" s="10"/>
      <c r="AT103" s="32">
        <v>1</v>
      </c>
      <c r="AU103" s="11"/>
      <c r="AV103" s="10"/>
      <c r="AW103" s="32">
        <v>2</v>
      </c>
      <c r="AX103" s="11"/>
      <c r="AY103" s="10"/>
      <c r="AZ103" s="32"/>
      <c r="BA103" s="11"/>
      <c r="BB103" s="10"/>
      <c r="BC103" s="32"/>
      <c r="BD103" s="11"/>
      <c r="BE103" s="10"/>
      <c r="BF103" s="32"/>
      <c r="BG103" s="11"/>
      <c r="BH103" s="10"/>
      <c r="BI103" s="32"/>
      <c r="BJ103" s="11"/>
      <c r="BK103" s="28">
        <v>45330</v>
      </c>
      <c r="BL103" s="41">
        <v>84</v>
      </c>
      <c r="BM103">
        <f t="shared" si="14"/>
        <v>0</v>
      </c>
      <c r="BN103">
        <f t="shared" si="14"/>
        <v>3</v>
      </c>
      <c r="BO103">
        <f t="shared" si="14"/>
        <v>0</v>
      </c>
      <c r="BP103">
        <f t="shared" si="11"/>
        <v>3</v>
      </c>
      <c r="BQ103">
        <f t="shared" si="12"/>
        <v>0.66666666666666663</v>
      </c>
      <c r="BR103">
        <f t="shared" si="13"/>
        <v>0</v>
      </c>
      <c r="BS103" s="159">
        <v>104</v>
      </c>
      <c r="BT103" s="159"/>
      <c r="BU103" s="159"/>
      <c r="BV103" s="159">
        <v>113</v>
      </c>
      <c r="BW103" s="159"/>
      <c r="BX103" s="159">
        <v>121</v>
      </c>
      <c r="BY103" s="159"/>
      <c r="BZ103" s="159"/>
      <c r="CA103" s="159"/>
      <c r="CB103" s="159"/>
      <c r="CC103" s="388"/>
      <c r="CD103" s="159"/>
    </row>
    <row r="104" spans="1:82" ht="13.5" thickBot="1">
      <c r="A104" s="240" t="s">
        <v>170</v>
      </c>
      <c r="B104" s="442"/>
      <c r="C104" s="23"/>
      <c r="D104" s="17">
        <v>2.1</v>
      </c>
      <c r="E104" s="121"/>
      <c r="F104" s="109"/>
      <c r="G104" s="274"/>
      <c r="H104" s="121"/>
      <c r="I104" s="109"/>
      <c r="J104" s="274"/>
      <c r="K104" s="121"/>
      <c r="L104" s="109"/>
      <c r="M104" s="274"/>
      <c r="N104" s="121"/>
      <c r="O104" s="23"/>
      <c r="P104" s="274"/>
      <c r="Q104" s="121"/>
      <c r="R104" s="109"/>
      <c r="S104" s="274"/>
      <c r="T104" s="121"/>
      <c r="U104" s="109"/>
      <c r="V104" s="274"/>
      <c r="W104" s="121"/>
      <c r="X104" s="109"/>
      <c r="Y104" s="274"/>
      <c r="Z104" s="121"/>
      <c r="AA104" s="109"/>
      <c r="AB104" s="274"/>
      <c r="AC104" s="121"/>
      <c r="AD104" s="109"/>
      <c r="AE104" s="274"/>
      <c r="AF104" s="121"/>
      <c r="AG104" s="109"/>
      <c r="AH104" s="274"/>
      <c r="AI104" s="121"/>
      <c r="AJ104" s="109"/>
      <c r="AK104" s="274"/>
      <c r="AL104" s="121"/>
      <c r="AM104" s="109"/>
      <c r="AN104" s="274"/>
      <c r="AO104" s="121"/>
      <c r="AP104" s="109"/>
      <c r="AQ104" s="274"/>
      <c r="AR104" s="121"/>
      <c r="AS104" s="23"/>
      <c r="AT104" s="17">
        <v>3.1</v>
      </c>
      <c r="AU104" s="121"/>
      <c r="AV104" s="23"/>
      <c r="AW104" s="17"/>
      <c r="AX104" s="121"/>
      <c r="AY104" s="109"/>
      <c r="AZ104" s="274"/>
      <c r="BA104" s="121"/>
      <c r="BB104" s="109"/>
      <c r="BC104" s="274"/>
      <c r="BD104" s="121"/>
      <c r="BE104" s="109"/>
      <c r="BF104" s="274"/>
      <c r="BG104" s="121"/>
      <c r="BH104" s="109"/>
      <c r="BI104" s="274"/>
      <c r="BJ104" s="121"/>
      <c r="BK104" s="28">
        <v>45337</v>
      </c>
      <c r="BL104" s="41">
        <v>85</v>
      </c>
      <c r="BM104">
        <f t="shared" si="2"/>
        <v>0</v>
      </c>
      <c r="BN104">
        <f t="shared" si="6"/>
        <v>5.2</v>
      </c>
      <c r="BO104">
        <f t="shared" si="7"/>
        <v>0</v>
      </c>
      <c r="BP104">
        <f t="shared" si="11"/>
        <v>5.2</v>
      </c>
      <c r="BQ104">
        <f t="shared" si="12"/>
        <v>0.66666666666666663</v>
      </c>
      <c r="BR104">
        <f t="shared" si="13"/>
        <v>0</v>
      </c>
      <c r="BS104" s="159"/>
      <c r="BT104" s="159"/>
      <c r="BU104" s="159">
        <v>94</v>
      </c>
      <c r="BV104" s="159">
        <v>121</v>
      </c>
      <c r="BW104" s="159"/>
      <c r="BX104" s="159">
        <v>94</v>
      </c>
      <c r="BY104" s="159"/>
      <c r="BZ104" s="159"/>
      <c r="CA104" s="159">
        <v>121</v>
      </c>
      <c r="CB104" s="159"/>
      <c r="CC104" s="388"/>
      <c r="CD104" s="159"/>
    </row>
    <row r="105" spans="1:82" ht="13.5" thickBot="1">
      <c r="A105" s="240">
        <f>+BH42</f>
        <v>0</v>
      </c>
      <c r="B105" s="443" t="s">
        <v>122</v>
      </c>
      <c r="C105" s="263"/>
      <c r="D105" s="35"/>
      <c r="E105" s="93"/>
      <c r="F105" s="113"/>
      <c r="G105" s="35"/>
      <c r="H105" s="93"/>
      <c r="I105" s="113"/>
      <c r="J105" s="35"/>
      <c r="K105" s="93"/>
      <c r="L105" s="113"/>
      <c r="M105" s="35"/>
      <c r="N105" s="93"/>
      <c r="O105" s="113"/>
      <c r="P105" s="35"/>
      <c r="Q105" s="93"/>
      <c r="R105" s="113"/>
      <c r="S105" s="35"/>
      <c r="T105" s="93"/>
      <c r="U105" s="113"/>
      <c r="V105" s="35"/>
      <c r="W105" s="93"/>
      <c r="X105" s="113"/>
      <c r="Y105" s="35"/>
      <c r="Z105" s="93"/>
      <c r="AA105" s="263"/>
      <c r="AB105" s="35"/>
      <c r="AC105" s="93"/>
      <c r="AD105" s="263"/>
      <c r="AE105" s="35"/>
      <c r="AF105" s="93"/>
      <c r="AG105" s="113"/>
      <c r="AH105" s="35"/>
      <c r="AI105" s="93"/>
      <c r="AJ105" s="263"/>
      <c r="AK105" s="35"/>
      <c r="AL105" s="93"/>
      <c r="AM105" s="113"/>
      <c r="AN105" s="35"/>
      <c r="AO105" s="93"/>
      <c r="AP105" s="113"/>
      <c r="AQ105" s="35"/>
      <c r="AR105" s="93"/>
      <c r="AS105" s="113"/>
      <c r="AT105" s="35"/>
      <c r="AU105" s="93"/>
      <c r="AV105" s="113"/>
      <c r="AW105" s="35"/>
      <c r="AX105" s="93"/>
      <c r="AY105" s="113"/>
      <c r="AZ105" s="35"/>
      <c r="BA105" s="93"/>
      <c r="BB105" s="113"/>
      <c r="BC105" s="35"/>
      <c r="BD105" s="93"/>
      <c r="BE105" s="113"/>
      <c r="BF105" s="35"/>
      <c r="BG105" s="93"/>
      <c r="BH105" s="113"/>
      <c r="BI105" s="35"/>
      <c r="BJ105" s="93"/>
      <c r="BK105" s="28">
        <v>45338</v>
      </c>
      <c r="BL105" s="41">
        <v>86</v>
      </c>
      <c r="BM105">
        <f t="shared" ref="BM105:BO106" si="15">+BH105+AJ105+AG105+AD105+AA105+X105+U105+R105+O105+L105+I105+F105+C105+AM105+AP105+AS105+AV105+AY105+BB105+BE105</f>
        <v>0</v>
      </c>
      <c r="BN105">
        <f t="shared" si="15"/>
        <v>0</v>
      </c>
      <c r="BO105">
        <f t="shared" si="15"/>
        <v>0</v>
      </c>
      <c r="BP105">
        <f t="shared" si="11"/>
        <v>0</v>
      </c>
      <c r="BQ105">
        <f t="shared" si="12"/>
        <v>0</v>
      </c>
      <c r="BR105" t="e">
        <f t="shared" si="13"/>
        <v>#DIV/0!</v>
      </c>
      <c r="BS105" s="159"/>
      <c r="BT105" s="159"/>
      <c r="BU105" s="159">
        <v>121</v>
      </c>
      <c r="BV105" s="159">
        <v>109</v>
      </c>
      <c r="BW105" s="159"/>
      <c r="BX105" s="159"/>
      <c r="BY105" s="159"/>
      <c r="BZ105" s="159"/>
      <c r="CA105" s="159">
        <v>118</v>
      </c>
      <c r="CB105" s="159"/>
      <c r="CC105" s="388"/>
      <c r="CD105" s="159"/>
    </row>
    <row r="106" spans="1:82" ht="13.5" thickBot="1">
      <c r="A106" s="240" t="s">
        <v>169</v>
      </c>
      <c r="B106" s="442"/>
      <c r="C106" s="10"/>
      <c r="D106" s="32"/>
      <c r="E106" s="11"/>
      <c r="F106" s="10"/>
      <c r="G106" s="32"/>
      <c r="H106" s="11"/>
      <c r="I106" s="10"/>
      <c r="J106" s="32"/>
      <c r="K106" s="11"/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/>
      <c r="AC106" s="11"/>
      <c r="AD106" s="10"/>
      <c r="AE106" s="32"/>
      <c r="AF106" s="11"/>
      <c r="AG106" s="10"/>
      <c r="AH106" s="32"/>
      <c r="AI106" s="11"/>
      <c r="AJ106" s="10"/>
      <c r="AK106" s="32"/>
      <c r="AL106" s="11"/>
      <c r="AM106" s="10"/>
      <c r="AN106" s="32"/>
      <c r="AO106" s="11"/>
      <c r="AP106" s="10"/>
      <c r="AQ106" s="32"/>
      <c r="AR106" s="11"/>
      <c r="AS106" s="10"/>
      <c r="AT106" s="32"/>
      <c r="AU106" s="11"/>
      <c r="AV106" s="10"/>
      <c r="AW106" s="32"/>
      <c r="AX106" s="11"/>
      <c r="AY106" s="10"/>
      <c r="AZ106" s="32"/>
      <c r="BA106" s="11"/>
      <c r="BB106" s="10"/>
      <c r="BC106" s="32"/>
      <c r="BD106" s="11"/>
      <c r="BE106" s="10"/>
      <c r="BF106" s="32"/>
      <c r="BG106" s="11"/>
      <c r="BH106" s="10"/>
      <c r="BI106" s="32"/>
      <c r="BJ106" s="11"/>
      <c r="BK106" s="28">
        <v>45338</v>
      </c>
      <c r="BL106" s="41">
        <v>86</v>
      </c>
      <c r="BM106">
        <f t="shared" si="15"/>
        <v>0</v>
      </c>
      <c r="BN106">
        <f t="shared" si="15"/>
        <v>0</v>
      </c>
      <c r="BO106">
        <f t="shared" si="15"/>
        <v>0</v>
      </c>
      <c r="BP106">
        <f t="shared" si="11"/>
        <v>0</v>
      </c>
      <c r="BQ106">
        <f t="shared" si="12"/>
        <v>0</v>
      </c>
      <c r="BR106" t="e">
        <f t="shared" si="13"/>
        <v>#DIV/0!</v>
      </c>
      <c r="BS106" s="159"/>
      <c r="BT106" s="159"/>
      <c r="BU106" s="159">
        <v>82</v>
      </c>
      <c r="BV106" s="159"/>
      <c r="BW106" s="159"/>
      <c r="BX106" s="159">
        <v>81</v>
      </c>
      <c r="BY106" s="159"/>
      <c r="BZ106" s="159"/>
      <c r="CA106" s="159">
        <v>121</v>
      </c>
      <c r="CB106" s="159"/>
      <c r="CC106" s="388"/>
      <c r="CD106" s="159"/>
    </row>
    <row r="107" spans="1:82" ht="13.5" thickBot="1">
      <c r="A107" s="240" t="s">
        <v>170</v>
      </c>
      <c r="B107" s="442"/>
      <c r="C107" s="109"/>
      <c r="D107" s="274"/>
      <c r="E107" s="121"/>
      <c r="F107" s="109"/>
      <c r="G107" s="274"/>
      <c r="H107" s="121"/>
      <c r="I107" s="109"/>
      <c r="J107" s="274"/>
      <c r="K107" s="121"/>
      <c r="L107" s="109"/>
      <c r="M107" s="274"/>
      <c r="N107" s="121"/>
      <c r="O107" s="23"/>
      <c r="P107" s="274"/>
      <c r="Q107" s="121"/>
      <c r="R107" s="109"/>
      <c r="S107" s="274"/>
      <c r="T107" s="121"/>
      <c r="U107" s="109"/>
      <c r="V107" s="274"/>
      <c r="W107" s="121"/>
      <c r="X107" s="109"/>
      <c r="Y107" s="274"/>
      <c r="Z107" s="121"/>
      <c r="AA107" s="109"/>
      <c r="AB107" s="274"/>
      <c r="AC107" s="121"/>
      <c r="AD107" s="109"/>
      <c r="AE107" s="274"/>
      <c r="AF107" s="121"/>
      <c r="AG107" s="109"/>
      <c r="AH107" s="274"/>
      <c r="AI107" s="121"/>
      <c r="AJ107" s="109"/>
      <c r="AK107" s="274"/>
      <c r="AL107" s="121"/>
      <c r="AM107" s="109"/>
      <c r="AN107" s="274"/>
      <c r="AO107" s="121"/>
      <c r="AP107" s="109"/>
      <c r="AQ107" s="274"/>
      <c r="AR107" s="121"/>
      <c r="AS107" s="109"/>
      <c r="AT107" s="274"/>
      <c r="AU107" s="121"/>
      <c r="AV107" s="109"/>
      <c r="AW107" s="274"/>
      <c r="AX107" s="121"/>
      <c r="AY107" s="109"/>
      <c r="AZ107" s="274"/>
      <c r="BA107" s="121"/>
      <c r="BB107" s="109"/>
      <c r="BC107" s="274"/>
      <c r="BD107" s="121"/>
      <c r="BE107" s="109"/>
      <c r="BF107" s="274"/>
      <c r="BG107" s="121"/>
      <c r="BH107" s="109"/>
      <c r="BI107" s="274"/>
      <c r="BJ107" s="121"/>
      <c r="BK107" s="24">
        <v>45344</v>
      </c>
      <c r="BL107" s="41">
        <v>87</v>
      </c>
      <c r="BM107">
        <f t="shared" si="2"/>
        <v>0</v>
      </c>
      <c r="BN107">
        <f t="shared" si="6"/>
        <v>0</v>
      </c>
      <c r="BO107">
        <f t="shared" si="7"/>
        <v>0</v>
      </c>
      <c r="BP107">
        <f t="shared" si="11"/>
        <v>0</v>
      </c>
      <c r="BQ107">
        <f t="shared" si="12"/>
        <v>0</v>
      </c>
      <c r="BR107" t="e">
        <f t="shared" si="13"/>
        <v>#DIV/0!</v>
      </c>
      <c r="BS107" s="159"/>
      <c r="BT107" s="159"/>
      <c r="BU107" s="159">
        <v>113</v>
      </c>
      <c r="BV107" s="159"/>
      <c r="BW107" s="159"/>
      <c r="BX107" s="159">
        <v>102</v>
      </c>
      <c r="BY107" s="159"/>
      <c r="BZ107" s="159"/>
      <c r="CA107" s="159">
        <v>121</v>
      </c>
      <c r="CB107" s="159"/>
      <c r="CC107" s="388"/>
      <c r="CD107" s="159"/>
    </row>
    <row r="108" spans="1:82" ht="13.5" thickBot="1">
      <c r="A108" s="240" t="s">
        <v>168</v>
      </c>
      <c r="B108" s="442" t="s">
        <v>52</v>
      </c>
      <c r="C108" s="263"/>
      <c r="D108" s="35"/>
      <c r="E108" s="93"/>
      <c r="F108" s="113"/>
      <c r="G108" s="35"/>
      <c r="H108" s="93"/>
      <c r="I108" s="263"/>
      <c r="J108" s="35"/>
      <c r="K108" s="93"/>
      <c r="L108" s="113"/>
      <c r="M108" s="35"/>
      <c r="N108" s="93"/>
      <c r="O108" s="113"/>
      <c r="P108" s="35"/>
      <c r="Q108" s="93"/>
      <c r="R108" s="263"/>
      <c r="S108" s="35"/>
      <c r="T108" s="93"/>
      <c r="U108" s="113"/>
      <c r="V108" s="35"/>
      <c r="W108" s="93"/>
      <c r="X108" s="113"/>
      <c r="Y108" s="35"/>
      <c r="Z108" s="93"/>
      <c r="AA108" s="263"/>
      <c r="AB108" s="35"/>
      <c r="AC108" s="93"/>
      <c r="AD108" s="263"/>
      <c r="AE108" s="35"/>
      <c r="AF108" s="93"/>
      <c r="AG108" s="113"/>
      <c r="AH108" s="35"/>
      <c r="AI108" s="93"/>
      <c r="AJ108" s="113"/>
      <c r="AK108" s="35"/>
      <c r="AL108" s="93"/>
      <c r="AM108" s="113"/>
      <c r="AN108" s="35"/>
      <c r="AO108" s="93"/>
      <c r="AP108" s="113"/>
      <c r="AQ108" s="35"/>
      <c r="AR108" s="93"/>
      <c r="AS108" s="113"/>
      <c r="AT108" s="35"/>
      <c r="AU108" s="93"/>
      <c r="AV108" s="113"/>
      <c r="AW108" s="35"/>
      <c r="AX108" s="93"/>
      <c r="AY108" s="113"/>
      <c r="AZ108" s="35"/>
      <c r="BA108" s="93"/>
      <c r="BB108" s="113"/>
      <c r="BC108" s="35"/>
      <c r="BD108" s="93"/>
      <c r="BE108" s="113"/>
      <c r="BF108" s="35"/>
      <c r="BG108" s="93"/>
      <c r="BH108" s="113"/>
      <c r="BI108" s="35"/>
      <c r="BJ108" s="93"/>
      <c r="BK108" s="24">
        <v>45366</v>
      </c>
      <c r="BL108" s="41">
        <v>101</v>
      </c>
      <c r="BM108">
        <f t="shared" si="2"/>
        <v>0</v>
      </c>
      <c r="BN108">
        <f t="shared" si="6"/>
        <v>0</v>
      </c>
      <c r="BO108">
        <f t="shared" si="7"/>
        <v>0</v>
      </c>
      <c r="BP108">
        <f t="shared" si="11"/>
        <v>0</v>
      </c>
      <c r="BQ108">
        <f t="shared" si="12"/>
        <v>0</v>
      </c>
      <c r="BR108" t="e">
        <f t="shared" si="13"/>
        <v>#DIV/0!</v>
      </c>
      <c r="BS108" s="159">
        <v>121</v>
      </c>
      <c r="BT108" s="159"/>
      <c r="BU108" s="159"/>
      <c r="BV108" s="159"/>
      <c r="BW108" s="159"/>
      <c r="BX108" s="159">
        <v>106</v>
      </c>
      <c r="BY108" s="159"/>
      <c r="BZ108" s="159"/>
      <c r="CA108" s="159"/>
      <c r="CB108" s="159"/>
      <c r="CC108" s="388"/>
      <c r="CD108" s="159"/>
    </row>
    <row r="109" spans="1:82" ht="13.5" thickBot="1">
      <c r="A109" s="240" t="s">
        <v>169</v>
      </c>
      <c r="B109" s="442"/>
      <c r="C109" s="10"/>
      <c r="D109" s="32"/>
      <c r="E109" s="11"/>
      <c r="F109" s="10"/>
      <c r="G109" s="32"/>
      <c r="H109" s="11"/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/>
      <c r="AQ109" s="32"/>
      <c r="AR109" s="11"/>
      <c r="AS109" s="10"/>
      <c r="AT109" s="32"/>
      <c r="AU109" s="11"/>
      <c r="AV109" s="10"/>
      <c r="AW109" s="32"/>
      <c r="AX109" s="11"/>
      <c r="AY109" s="10"/>
      <c r="AZ109" s="32"/>
      <c r="BA109" s="11"/>
      <c r="BB109" s="10"/>
      <c r="BC109" s="32"/>
      <c r="BD109" s="11"/>
      <c r="BE109" s="10"/>
      <c r="BF109" s="32"/>
      <c r="BG109" s="11"/>
      <c r="BH109" s="10"/>
      <c r="BI109" s="32"/>
      <c r="BJ109" s="11"/>
      <c r="BK109" s="24">
        <v>45394</v>
      </c>
      <c r="BL109" s="41">
        <v>114</v>
      </c>
      <c r="BM109">
        <f t="shared" si="2"/>
        <v>0</v>
      </c>
      <c r="BN109">
        <f t="shared" si="6"/>
        <v>0</v>
      </c>
      <c r="BO109">
        <f t="shared" si="7"/>
        <v>0</v>
      </c>
      <c r="BP109">
        <f t="shared" si="11"/>
        <v>0</v>
      </c>
      <c r="BQ109">
        <f t="shared" si="12"/>
        <v>0</v>
      </c>
      <c r="BR109" t="e">
        <f t="shared" si="13"/>
        <v>#DIV/0!</v>
      </c>
      <c r="BS109" s="159">
        <v>121</v>
      </c>
      <c r="BT109" s="159">
        <v>111</v>
      </c>
      <c r="BU109" s="159"/>
      <c r="BV109" s="159"/>
      <c r="BW109" s="159"/>
      <c r="BX109" s="159"/>
      <c r="BY109" s="159"/>
      <c r="BZ109" s="159"/>
      <c r="CA109" s="159"/>
      <c r="CB109" s="159"/>
      <c r="CC109" s="388"/>
      <c r="CD109" s="159"/>
    </row>
    <row r="110" spans="1:82" ht="13.5" thickBot="1">
      <c r="A110" s="240" t="s">
        <v>170</v>
      </c>
      <c r="B110" s="442"/>
      <c r="C110" s="109"/>
      <c r="D110" s="274"/>
      <c r="E110" s="121"/>
      <c r="F110" s="109"/>
      <c r="G110" s="274"/>
      <c r="H110" s="121"/>
      <c r="I110" s="109"/>
      <c r="J110" s="274"/>
      <c r="K110" s="121"/>
      <c r="L110" s="109"/>
      <c r="M110" s="274"/>
      <c r="N110" s="121"/>
      <c r="O110" s="23"/>
      <c r="P110" s="274"/>
      <c r="Q110" s="121"/>
      <c r="R110" s="109"/>
      <c r="S110" s="274"/>
      <c r="T110" s="121"/>
      <c r="U110" s="109"/>
      <c r="V110" s="274"/>
      <c r="W110" s="121"/>
      <c r="X110" s="109"/>
      <c r="Y110" s="274"/>
      <c r="Z110" s="121"/>
      <c r="AA110" s="109"/>
      <c r="AB110" s="274"/>
      <c r="AC110" s="121"/>
      <c r="AD110" s="109"/>
      <c r="AE110" s="274"/>
      <c r="AF110" s="121"/>
      <c r="AG110" s="109"/>
      <c r="AH110" s="274"/>
      <c r="AI110" s="121"/>
      <c r="AJ110" s="109"/>
      <c r="AK110" s="274"/>
      <c r="AL110" s="121"/>
      <c r="AM110" s="109"/>
      <c r="AN110" s="274"/>
      <c r="AO110" s="121"/>
      <c r="AP110" s="109"/>
      <c r="AQ110" s="274"/>
      <c r="AR110" s="121"/>
      <c r="AS110" s="109"/>
      <c r="AT110" s="274"/>
      <c r="AU110" s="121"/>
      <c r="AV110" s="109"/>
      <c r="AW110" s="274"/>
      <c r="AX110" s="121"/>
      <c r="AY110" s="109"/>
      <c r="AZ110" s="274"/>
      <c r="BA110" s="121"/>
      <c r="BB110" s="109"/>
      <c r="BC110" s="274"/>
      <c r="BD110" s="121"/>
      <c r="BE110" s="109"/>
      <c r="BF110" s="274"/>
      <c r="BG110" s="121"/>
      <c r="BH110" s="109"/>
      <c r="BI110" s="274"/>
      <c r="BJ110" s="121"/>
      <c r="BK110" s="24">
        <v>45394</v>
      </c>
      <c r="BL110" s="41">
        <v>114</v>
      </c>
      <c r="BM110">
        <f t="shared" si="2"/>
        <v>0</v>
      </c>
      <c r="BN110">
        <f t="shared" si="6"/>
        <v>0</v>
      </c>
      <c r="BO110">
        <f t="shared" si="7"/>
        <v>0</v>
      </c>
      <c r="BP110">
        <f t="shared" si="11"/>
        <v>0</v>
      </c>
      <c r="BQ110">
        <f t="shared" si="12"/>
        <v>0</v>
      </c>
      <c r="BR110" t="e">
        <f t="shared" si="13"/>
        <v>#DIV/0!</v>
      </c>
      <c r="BS110" s="159">
        <v>121</v>
      </c>
      <c r="BT110" s="159">
        <v>101</v>
      </c>
      <c r="BU110" s="159"/>
      <c r="BV110" s="159"/>
      <c r="BW110" s="159"/>
      <c r="BX110" s="159"/>
      <c r="BY110" s="159"/>
      <c r="BZ110" s="159"/>
      <c r="CA110" s="159"/>
      <c r="CB110" s="159"/>
      <c r="CC110" s="388"/>
      <c r="CD110" s="159"/>
    </row>
    <row r="111" spans="1:82" ht="13.5" thickBot="1">
      <c r="A111" s="240" t="s">
        <v>168</v>
      </c>
      <c r="B111" s="442" t="s">
        <v>172</v>
      </c>
      <c r="C111" s="263"/>
      <c r="D111" s="35"/>
      <c r="E111" s="93"/>
      <c r="F111" s="113"/>
      <c r="G111" s="35"/>
      <c r="H111" s="93"/>
      <c r="I111" s="113"/>
      <c r="J111" s="35"/>
      <c r="K111" s="93"/>
      <c r="L111" s="113"/>
      <c r="M111" s="35"/>
      <c r="N111" s="93"/>
      <c r="O111" s="113"/>
      <c r="P111" s="35"/>
      <c r="Q111" s="93"/>
      <c r="R111" s="113"/>
      <c r="S111" s="35"/>
      <c r="T111" s="93"/>
      <c r="U111" s="113"/>
      <c r="V111" s="35"/>
      <c r="W111" s="93"/>
      <c r="X111" s="113"/>
      <c r="Y111" s="35"/>
      <c r="Z111" s="93"/>
      <c r="AA111" s="263"/>
      <c r="AB111" s="35"/>
      <c r="AC111" s="93"/>
      <c r="AD111" s="263"/>
      <c r="AE111" s="35"/>
      <c r="AF111" s="93"/>
      <c r="AG111" s="113"/>
      <c r="AH111" s="35"/>
      <c r="AI111" s="93"/>
      <c r="AJ111" s="113"/>
      <c r="AK111" s="35"/>
      <c r="AL111" s="93"/>
      <c r="AM111" s="113"/>
      <c r="AN111" s="35"/>
      <c r="AO111" s="93"/>
      <c r="AP111" s="113"/>
      <c r="AQ111" s="35"/>
      <c r="AR111" s="93"/>
      <c r="AS111" s="113"/>
      <c r="AT111" s="35"/>
      <c r="AU111" s="93"/>
      <c r="AV111" s="113"/>
      <c r="AW111" s="35"/>
      <c r="AX111" s="93"/>
      <c r="AY111" s="113"/>
      <c r="AZ111" s="35"/>
      <c r="BA111" s="93"/>
      <c r="BB111" s="113"/>
      <c r="BC111" s="35"/>
      <c r="BD111" s="93"/>
      <c r="BE111" s="113"/>
      <c r="BF111" s="35"/>
      <c r="BG111" s="93"/>
      <c r="BH111" s="263"/>
      <c r="BI111" s="264"/>
      <c r="BJ111" s="93"/>
      <c r="BK111" s="24">
        <v>45394</v>
      </c>
      <c r="BL111" s="41">
        <v>116</v>
      </c>
      <c r="BM111">
        <f t="shared" si="2"/>
        <v>0</v>
      </c>
      <c r="BN111">
        <f t="shared" si="6"/>
        <v>0</v>
      </c>
      <c r="BO111">
        <f t="shared" si="7"/>
        <v>0</v>
      </c>
      <c r="BP111">
        <f t="shared" si="11"/>
        <v>0</v>
      </c>
      <c r="BQ111">
        <f t="shared" si="12"/>
        <v>0</v>
      </c>
      <c r="BR111" t="e">
        <f t="shared" si="13"/>
        <v>#DIV/0!</v>
      </c>
      <c r="BS111" s="159"/>
      <c r="BT111" s="159"/>
      <c r="BU111" s="159">
        <v>112</v>
      </c>
      <c r="BV111" s="159">
        <v>121</v>
      </c>
      <c r="BW111" s="159">
        <v>120</v>
      </c>
      <c r="BX111" s="159"/>
      <c r="BY111" s="159"/>
      <c r="BZ111" s="159"/>
      <c r="CA111" s="159"/>
      <c r="CB111" s="159"/>
      <c r="CC111" s="388"/>
      <c r="CD111" s="159"/>
    </row>
    <row r="112" spans="1:82" s="211" customFormat="1" ht="13.5" thickBot="1">
      <c r="A112" s="240" t="s">
        <v>169</v>
      </c>
      <c r="B112" s="442"/>
      <c r="C112" s="10"/>
      <c r="D112" s="32"/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/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10"/>
      <c r="AT112" s="32"/>
      <c r="AU112" s="11"/>
      <c r="AV112" s="10"/>
      <c r="AW112" s="32"/>
      <c r="AX112" s="11"/>
      <c r="AY112" s="10"/>
      <c r="AZ112" s="32"/>
      <c r="BA112" s="11"/>
      <c r="BB112" s="10"/>
      <c r="BC112" s="32"/>
      <c r="BD112" s="11"/>
      <c r="BE112" s="10"/>
      <c r="BF112" s="32"/>
      <c r="BG112" s="11"/>
      <c r="BH112" s="10"/>
      <c r="BI112" s="32"/>
      <c r="BJ112" s="11"/>
      <c r="BK112" s="24">
        <v>45401</v>
      </c>
      <c r="BL112" s="356">
        <v>118</v>
      </c>
      <c r="BM112">
        <f t="shared" ref="BM112:BM146" si="16">+BH112+AJ112+AG112+AD112+AA112+X112+U112+R112+O112+L112+I112+F112+C112+AM112+AP112+AS112+AV112+AY112+BB112+BE112</f>
        <v>0</v>
      </c>
      <c r="BN112">
        <f t="shared" si="6"/>
        <v>0</v>
      </c>
      <c r="BO112">
        <f t="shared" si="7"/>
        <v>0</v>
      </c>
      <c r="BP112" s="211">
        <f t="shared" si="11"/>
        <v>0</v>
      </c>
      <c r="BQ112" s="211">
        <f t="shared" si="12"/>
        <v>0</v>
      </c>
      <c r="BR112" s="211" t="e">
        <f t="shared" si="13"/>
        <v>#DIV/0!</v>
      </c>
      <c r="BS112" s="218">
        <v>121</v>
      </c>
      <c r="BT112" s="218">
        <v>93</v>
      </c>
      <c r="BU112" s="218"/>
      <c r="BV112" s="218"/>
      <c r="BW112" s="218"/>
      <c r="BX112" s="218"/>
      <c r="BY112" s="218"/>
      <c r="BZ112" s="218"/>
      <c r="CA112" s="218"/>
      <c r="CB112" s="218"/>
      <c r="CC112" s="389"/>
      <c r="CD112" s="218"/>
    </row>
    <row r="113" spans="1:82" ht="13.5" thickBot="1">
      <c r="A113" s="240" t="s">
        <v>170</v>
      </c>
      <c r="B113" s="442"/>
      <c r="C113" s="109"/>
      <c r="D113" s="274"/>
      <c r="E113" s="121"/>
      <c r="F113" s="109"/>
      <c r="G113" s="274"/>
      <c r="H113" s="121"/>
      <c r="I113" s="109"/>
      <c r="J113" s="274"/>
      <c r="K113" s="121"/>
      <c r="L113" s="109"/>
      <c r="M113" s="274"/>
      <c r="N113" s="121"/>
      <c r="O113" s="23"/>
      <c r="P113" s="274"/>
      <c r="Q113" s="121"/>
      <c r="R113" s="109"/>
      <c r="S113" s="274"/>
      <c r="T113" s="121"/>
      <c r="U113" s="109"/>
      <c r="V113" s="274"/>
      <c r="W113" s="121"/>
      <c r="X113" s="109"/>
      <c r="Y113" s="274"/>
      <c r="Z113" s="121"/>
      <c r="AA113" s="109"/>
      <c r="AB113" s="274"/>
      <c r="AC113" s="121"/>
      <c r="AD113" s="109"/>
      <c r="AE113" s="274"/>
      <c r="AF113" s="121"/>
      <c r="AG113" s="109"/>
      <c r="AH113" s="274"/>
      <c r="AI113" s="121"/>
      <c r="AJ113" s="109"/>
      <c r="AK113" s="274"/>
      <c r="AL113" s="121"/>
      <c r="AM113" s="109"/>
      <c r="AN113" s="274"/>
      <c r="AO113" s="121"/>
      <c r="AP113" s="109"/>
      <c r="AQ113" s="274"/>
      <c r="AR113" s="121"/>
      <c r="AS113" s="109"/>
      <c r="AT113" s="274"/>
      <c r="AU113" s="121"/>
      <c r="AV113" s="109"/>
      <c r="AW113" s="274"/>
      <c r="AX113" s="121"/>
      <c r="AY113" s="109"/>
      <c r="AZ113" s="274"/>
      <c r="BA113" s="121"/>
      <c r="BB113" s="109"/>
      <c r="BC113" s="274"/>
      <c r="BD113" s="121"/>
      <c r="BE113" s="109"/>
      <c r="BF113" s="274"/>
      <c r="BG113" s="121"/>
      <c r="BH113" s="23"/>
      <c r="BI113" s="17"/>
      <c r="BJ113" s="18"/>
      <c r="BK113" s="24">
        <v>45401</v>
      </c>
      <c r="BL113" s="356">
        <v>118</v>
      </c>
      <c r="BM113">
        <f t="shared" si="16"/>
        <v>0</v>
      </c>
      <c r="BN113">
        <f t="shared" ref="BN113:BN146" si="17">+BI113+AK113+AH113+AE113+AB113+Y113+V113+S113+P113+M113+J113+G113+D113+AN113+AQ113+AT113+AW113+AZ113+BC113+BF113</f>
        <v>0</v>
      </c>
      <c r="BO113">
        <f t="shared" ref="BO113:BO146" si="18">+BJ113+AL113+AI113+AF113+AC113+Z113+W113+T113+Q113+N113+K113+H113+E113+AO113+AR113+AU113+AX113+BA113+BD113+BG113</f>
        <v>0</v>
      </c>
      <c r="BP113">
        <f t="shared" si="11"/>
        <v>0</v>
      </c>
      <c r="BQ113">
        <f t="shared" si="12"/>
        <v>0</v>
      </c>
      <c r="BR113" t="e">
        <f t="shared" si="13"/>
        <v>#DIV/0!</v>
      </c>
      <c r="BS113" s="159">
        <v>47</v>
      </c>
      <c r="BT113" s="159">
        <v>52</v>
      </c>
      <c r="BU113" s="159"/>
      <c r="BV113" s="159"/>
      <c r="BW113" s="159"/>
      <c r="BX113" s="159"/>
      <c r="BY113" s="159"/>
      <c r="BZ113" s="159"/>
      <c r="CA113" s="159"/>
      <c r="CB113" s="159"/>
      <c r="CC113" s="388"/>
      <c r="CD113" s="159"/>
    </row>
    <row r="114" spans="1:82" ht="13.5" thickBot="1">
      <c r="A114" s="240" t="s">
        <v>168</v>
      </c>
      <c r="B114" s="444"/>
      <c r="C114" s="263"/>
      <c r="D114" s="35"/>
      <c r="E114" s="93"/>
      <c r="F114" s="113"/>
      <c r="G114" s="35"/>
      <c r="H114" s="93"/>
      <c r="I114" s="113"/>
      <c r="J114" s="35"/>
      <c r="K114" s="93"/>
      <c r="L114" s="113"/>
      <c r="M114" s="35"/>
      <c r="N114" s="93"/>
      <c r="O114" s="113"/>
      <c r="P114" s="35"/>
      <c r="Q114" s="93"/>
      <c r="R114" s="113"/>
      <c r="S114" s="35"/>
      <c r="T114" s="93"/>
      <c r="U114" s="113"/>
      <c r="V114" s="35"/>
      <c r="W114" s="93"/>
      <c r="X114" s="113"/>
      <c r="Y114" s="35"/>
      <c r="Z114" s="93"/>
      <c r="AA114" s="113"/>
      <c r="AB114" s="35"/>
      <c r="AC114" s="93"/>
      <c r="AD114" s="113"/>
      <c r="AE114" s="35"/>
      <c r="AF114" s="93"/>
      <c r="AG114" s="113"/>
      <c r="AH114" s="35"/>
      <c r="AI114" s="93"/>
      <c r="AJ114" s="263"/>
      <c r="AK114" s="35"/>
      <c r="AL114" s="93"/>
      <c r="AM114" s="113"/>
      <c r="AN114" s="35"/>
      <c r="AO114" s="93"/>
      <c r="AP114" s="113"/>
      <c r="AQ114" s="35"/>
      <c r="AR114" s="93"/>
      <c r="AS114" s="113"/>
      <c r="AT114" s="35"/>
      <c r="AU114" s="93"/>
      <c r="AV114" s="113"/>
      <c r="AW114" s="35"/>
      <c r="AX114" s="93"/>
      <c r="AY114" s="113"/>
      <c r="AZ114" s="35"/>
      <c r="BA114" s="93"/>
      <c r="BB114" s="113"/>
      <c r="BC114" s="35"/>
      <c r="BD114" s="93"/>
      <c r="BE114" s="113"/>
      <c r="BF114" s="35"/>
      <c r="BG114" s="93"/>
      <c r="BH114" s="283"/>
      <c r="BI114" s="264"/>
      <c r="BJ114" s="93"/>
      <c r="BK114" s="28">
        <v>45402</v>
      </c>
      <c r="BL114" s="41">
        <v>119</v>
      </c>
      <c r="BM114">
        <f t="shared" si="16"/>
        <v>0</v>
      </c>
      <c r="BN114">
        <f t="shared" si="17"/>
        <v>0</v>
      </c>
      <c r="BO114">
        <f t="shared" si="18"/>
        <v>0</v>
      </c>
      <c r="BP114">
        <f t="shared" ref="BP114:BP126" si="19">+BN114-BO114</f>
        <v>0</v>
      </c>
      <c r="BQ114">
        <f t="shared" ref="BQ114:BQ126" si="20">COUNT(C114:BJ114)/3</f>
        <v>0</v>
      </c>
      <c r="BR114" t="e">
        <f t="shared" ref="BR114:BR126" si="21">+BM114/BQ114</f>
        <v>#DIV/0!</v>
      </c>
      <c r="BS114" s="159"/>
      <c r="BT114" s="159"/>
      <c r="BU114" s="159">
        <v>121</v>
      </c>
      <c r="BV114" s="159">
        <v>110</v>
      </c>
      <c r="BW114" s="159"/>
      <c r="BX114" s="159"/>
      <c r="BY114" s="159"/>
      <c r="BZ114" s="159"/>
      <c r="CA114" s="159"/>
      <c r="CB114" s="159"/>
      <c r="CC114" s="388"/>
      <c r="CD114" s="159"/>
    </row>
    <row r="115" spans="1:82" ht="13.5" thickBot="1">
      <c r="A115" s="240" t="s">
        <v>169</v>
      </c>
      <c r="B115" s="442"/>
      <c r="C115" s="10"/>
      <c r="D115" s="32"/>
      <c r="E115" s="11"/>
      <c r="F115" s="10"/>
      <c r="G115" s="32"/>
      <c r="H115" s="11"/>
      <c r="I115" s="10"/>
      <c r="J115" s="32"/>
      <c r="K115" s="11"/>
      <c r="L115" s="10"/>
      <c r="M115" s="32"/>
      <c r="N115" s="11"/>
      <c r="O115" s="10"/>
      <c r="P115" s="32"/>
      <c r="Q115" s="11"/>
      <c r="R115" s="10"/>
      <c r="S115" s="32"/>
      <c r="T115" s="11"/>
      <c r="U115" s="10"/>
      <c r="V115" s="32"/>
      <c r="W115" s="11"/>
      <c r="X115" s="10"/>
      <c r="Y115" s="32"/>
      <c r="Z115" s="11"/>
      <c r="AA115" s="10"/>
      <c r="AB115" s="32"/>
      <c r="AC115" s="11"/>
      <c r="AD115" s="10"/>
      <c r="AE115" s="32"/>
      <c r="AF115" s="11"/>
      <c r="AG115" s="10"/>
      <c r="AH115" s="32"/>
      <c r="AI115" s="11"/>
      <c r="AJ115" s="10"/>
      <c r="AK115" s="32"/>
      <c r="AL115" s="11"/>
      <c r="AM115" s="10"/>
      <c r="AN115" s="32"/>
      <c r="AO115" s="11"/>
      <c r="AP115" s="10"/>
      <c r="AQ115" s="32"/>
      <c r="AR115" s="11"/>
      <c r="AS115" s="10"/>
      <c r="AT115" s="32"/>
      <c r="AU115" s="11"/>
      <c r="AV115" s="10"/>
      <c r="AW115" s="32"/>
      <c r="AX115" s="11"/>
      <c r="AY115" s="10"/>
      <c r="AZ115" s="32"/>
      <c r="BA115" s="11"/>
      <c r="BB115" s="10"/>
      <c r="BC115" s="32"/>
      <c r="BD115" s="11"/>
      <c r="BE115" s="10"/>
      <c r="BF115" s="32"/>
      <c r="BG115" s="11"/>
      <c r="BH115" s="10"/>
      <c r="BI115" s="32"/>
      <c r="BJ115" s="11"/>
      <c r="BK115" s="28">
        <v>45402</v>
      </c>
      <c r="BL115" s="41">
        <v>119</v>
      </c>
      <c r="BM115">
        <f t="shared" si="16"/>
        <v>0</v>
      </c>
      <c r="BN115">
        <f t="shared" si="17"/>
        <v>0</v>
      </c>
      <c r="BO115">
        <f t="shared" si="18"/>
        <v>0</v>
      </c>
      <c r="BP115">
        <f t="shared" si="19"/>
        <v>0</v>
      </c>
      <c r="BQ115">
        <f t="shared" si="20"/>
        <v>0</v>
      </c>
      <c r="BR115" t="e">
        <f t="shared" si="21"/>
        <v>#DIV/0!</v>
      </c>
      <c r="BS115" s="159"/>
      <c r="BT115" s="159"/>
      <c r="BU115" s="159">
        <v>106</v>
      </c>
      <c r="BV115" s="159">
        <v>121</v>
      </c>
      <c r="BW115" s="159"/>
      <c r="BX115" s="159"/>
      <c r="BY115" s="159"/>
      <c r="BZ115" s="159"/>
      <c r="CA115" s="159"/>
      <c r="CB115" s="159"/>
      <c r="CC115" s="388"/>
      <c r="CD115" s="159"/>
    </row>
    <row r="116" spans="1:82" ht="13.5" thickBot="1">
      <c r="A116" s="240" t="s">
        <v>170</v>
      </c>
      <c r="B116" s="442"/>
      <c r="C116" s="109"/>
      <c r="D116" s="274"/>
      <c r="E116" s="121"/>
      <c r="F116" s="109"/>
      <c r="G116" s="274"/>
      <c r="H116" s="121"/>
      <c r="I116" s="109"/>
      <c r="J116" s="274"/>
      <c r="K116" s="121"/>
      <c r="L116" s="109"/>
      <c r="M116" s="274"/>
      <c r="N116" s="121"/>
      <c r="O116" s="23"/>
      <c r="P116" s="274"/>
      <c r="Q116" s="121"/>
      <c r="R116" s="109"/>
      <c r="S116" s="274"/>
      <c r="T116" s="121"/>
      <c r="U116" s="109"/>
      <c r="V116" s="274"/>
      <c r="W116" s="121"/>
      <c r="X116" s="109"/>
      <c r="Y116" s="274"/>
      <c r="Z116" s="121"/>
      <c r="AA116" s="109"/>
      <c r="AB116" s="274"/>
      <c r="AC116" s="121"/>
      <c r="AD116" s="109"/>
      <c r="AE116" s="274"/>
      <c r="AF116" s="121"/>
      <c r="AG116" s="109"/>
      <c r="AH116" s="274"/>
      <c r="AI116" s="121"/>
      <c r="AJ116" s="109"/>
      <c r="AK116" s="274"/>
      <c r="AL116" s="121"/>
      <c r="AM116" s="109"/>
      <c r="AN116" s="274"/>
      <c r="AO116" s="121"/>
      <c r="AP116" s="109"/>
      <c r="AQ116" s="274"/>
      <c r="AR116" s="121"/>
      <c r="AS116" s="109"/>
      <c r="AT116" s="274"/>
      <c r="AU116" s="121"/>
      <c r="AV116" s="109"/>
      <c r="AW116" s="274"/>
      <c r="AX116" s="121"/>
      <c r="AY116" s="109"/>
      <c r="AZ116" s="274"/>
      <c r="BA116" s="121"/>
      <c r="BB116" s="109"/>
      <c r="BC116" s="274"/>
      <c r="BD116" s="121"/>
      <c r="BE116" s="109"/>
      <c r="BF116" s="274"/>
      <c r="BG116" s="121"/>
      <c r="BH116" s="23"/>
      <c r="BI116" s="17"/>
      <c r="BJ116" s="18"/>
      <c r="BK116" s="28">
        <v>45402</v>
      </c>
      <c r="BL116" s="41">
        <v>119</v>
      </c>
      <c r="BM116">
        <f t="shared" si="16"/>
        <v>0</v>
      </c>
      <c r="BN116">
        <f t="shared" si="17"/>
        <v>0</v>
      </c>
      <c r="BO116">
        <f t="shared" si="18"/>
        <v>0</v>
      </c>
      <c r="BP116">
        <f t="shared" si="19"/>
        <v>0</v>
      </c>
      <c r="BQ116">
        <f t="shared" si="20"/>
        <v>0</v>
      </c>
      <c r="BR116" t="e">
        <f t="shared" si="21"/>
        <v>#DIV/0!</v>
      </c>
      <c r="BS116" s="159"/>
      <c r="BT116" s="159"/>
      <c r="BU116" s="159">
        <v>121</v>
      </c>
      <c r="BV116" s="159">
        <v>104</v>
      </c>
      <c r="BW116" s="159"/>
      <c r="BX116" s="159"/>
      <c r="BY116" s="159"/>
      <c r="BZ116" s="159"/>
      <c r="CA116" s="159"/>
      <c r="CB116" s="159"/>
      <c r="CC116" s="388"/>
      <c r="CD116" s="159"/>
    </row>
    <row r="117" spans="1:82" ht="13.5" thickBot="1">
      <c r="A117" s="240" t="s">
        <v>168</v>
      </c>
      <c r="B117" s="445"/>
      <c r="C117" s="113"/>
      <c r="D117" s="35"/>
      <c r="E117" s="93"/>
      <c r="F117" s="113"/>
      <c r="G117" s="35"/>
      <c r="H117" s="93"/>
      <c r="I117" s="113"/>
      <c r="J117" s="35"/>
      <c r="K117" s="93"/>
      <c r="L117" s="113"/>
      <c r="M117" s="35"/>
      <c r="N117" s="93"/>
      <c r="O117" s="113"/>
      <c r="P117" s="35"/>
      <c r="Q117" s="93"/>
      <c r="R117" s="113"/>
      <c r="S117" s="35"/>
      <c r="T117" s="93"/>
      <c r="U117" s="113"/>
      <c r="V117" s="35"/>
      <c r="W117" s="93"/>
      <c r="X117" s="113"/>
      <c r="Y117" s="35"/>
      <c r="Z117" s="93"/>
      <c r="AA117" s="113"/>
      <c r="AB117" s="35"/>
      <c r="AC117" s="93"/>
      <c r="AD117" s="113"/>
      <c r="AE117" s="35"/>
      <c r="AF117" s="93"/>
      <c r="AG117" s="113"/>
      <c r="AH117" s="35"/>
      <c r="AI117" s="93"/>
      <c r="AJ117" s="113"/>
      <c r="AK117" s="35"/>
      <c r="AL117" s="93"/>
      <c r="AM117" s="113"/>
      <c r="AN117" s="35"/>
      <c r="AO117" s="93"/>
      <c r="AP117" s="113"/>
      <c r="AQ117" s="35"/>
      <c r="AR117" s="93"/>
      <c r="AS117" s="113"/>
      <c r="AT117" s="35"/>
      <c r="AU117" s="93"/>
      <c r="AV117" s="113"/>
      <c r="AW117" s="35"/>
      <c r="AX117" s="93"/>
      <c r="AY117" s="113"/>
      <c r="AZ117" s="35"/>
      <c r="BA117" s="93"/>
      <c r="BB117" s="113"/>
      <c r="BC117" s="35"/>
      <c r="BD117" s="93"/>
      <c r="BE117" s="113"/>
      <c r="BF117" s="35"/>
      <c r="BG117" s="93"/>
      <c r="BH117" s="113"/>
      <c r="BI117" s="35"/>
      <c r="BJ117" s="93"/>
      <c r="BK117" s="28">
        <v>45402</v>
      </c>
      <c r="BL117" s="41">
        <v>119</v>
      </c>
      <c r="BM117">
        <f t="shared" si="16"/>
        <v>0</v>
      </c>
      <c r="BN117">
        <f t="shared" si="17"/>
        <v>0</v>
      </c>
      <c r="BO117">
        <f t="shared" si="18"/>
        <v>0</v>
      </c>
      <c r="BP117">
        <f t="shared" si="19"/>
        <v>0</v>
      </c>
      <c r="BQ117">
        <f t="shared" si="20"/>
        <v>0</v>
      </c>
      <c r="BR117" t="e">
        <f t="shared" si="21"/>
        <v>#DIV/0!</v>
      </c>
      <c r="BS117" s="159"/>
      <c r="BT117" s="159"/>
      <c r="BU117" s="159">
        <v>114</v>
      </c>
      <c r="BV117" s="159">
        <v>121</v>
      </c>
      <c r="BW117" s="159"/>
      <c r="BX117" s="159"/>
      <c r="BY117" s="159"/>
      <c r="BZ117" s="159"/>
      <c r="CA117" s="159"/>
      <c r="CB117" s="159"/>
      <c r="CC117" s="388"/>
      <c r="CD117" s="159"/>
    </row>
    <row r="118" spans="1:82" ht="13.5" thickBot="1">
      <c r="A118" s="240" t="s">
        <v>169</v>
      </c>
      <c r="B118" s="446"/>
      <c r="C118" s="10"/>
      <c r="D118" s="32"/>
      <c r="E118" s="11"/>
      <c r="F118" s="10"/>
      <c r="G118" s="32"/>
      <c r="H118" s="11"/>
      <c r="I118" s="10"/>
      <c r="J118" s="32"/>
      <c r="K118" s="11"/>
      <c r="L118" s="10"/>
      <c r="M118" s="32"/>
      <c r="N118" s="11"/>
      <c r="O118" s="10"/>
      <c r="P118" s="32"/>
      <c r="Q118" s="11"/>
      <c r="R118" s="10"/>
      <c r="S118" s="32"/>
      <c r="T118" s="11"/>
      <c r="U118" s="10"/>
      <c r="V118" s="32"/>
      <c r="W118" s="11"/>
      <c r="X118" s="10"/>
      <c r="Y118" s="32"/>
      <c r="Z118" s="11"/>
      <c r="AA118" s="10"/>
      <c r="AB118" s="32"/>
      <c r="AC118" s="11"/>
      <c r="AD118" s="10"/>
      <c r="AE118" s="32"/>
      <c r="AF118" s="11"/>
      <c r="AG118" s="10"/>
      <c r="AH118" s="32"/>
      <c r="AI118" s="11"/>
      <c r="AJ118" s="10"/>
      <c r="AK118" s="32"/>
      <c r="AL118" s="11"/>
      <c r="AM118" s="10"/>
      <c r="AN118" s="32"/>
      <c r="AO118" s="11"/>
      <c r="AP118" s="10"/>
      <c r="AQ118" s="32"/>
      <c r="AR118" s="11"/>
      <c r="AS118" s="10"/>
      <c r="AT118" s="32"/>
      <c r="AU118" s="11"/>
      <c r="AV118" s="10"/>
      <c r="AW118" s="32"/>
      <c r="AX118" s="11"/>
      <c r="AY118" s="10"/>
      <c r="AZ118" s="32"/>
      <c r="BA118" s="11"/>
      <c r="BB118" s="10"/>
      <c r="BC118" s="32"/>
      <c r="BD118" s="11"/>
      <c r="BE118" s="10"/>
      <c r="BF118" s="32"/>
      <c r="BG118" s="11"/>
      <c r="BH118" s="10"/>
      <c r="BI118" s="32"/>
      <c r="BJ118" s="11"/>
      <c r="BK118" s="28">
        <v>45421</v>
      </c>
      <c r="BL118" s="41">
        <v>130</v>
      </c>
      <c r="BM118">
        <f t="shared" si="16"/>
        <v>0</v>
      </c>
      <c r="BN118">
        <f t="shared" si="17"/>
        <v>0</v>
      </c>
      <c r="BO118">
        <f t="shared" si="18"/>
        <v>0</v>
      </c>
      <c r="BP118">
        <f t="shared" si="19"/>
        <v>0</v>
      </c>
      <c r="BQ118">
        <f t="shared" si="20"/>
        <v>0</v>
      </c>
      <c r="BR118" t="e">
        <f t="shared" si="21"/>
        <v>#DIV/0!</v>
      </c>
      <c r="BS118" s="159"/>
      <c r="BT118" s="159"/>
      <c r="BU118" s="159"/>
      <c r="BV118" s="159">
        <v>121</v>
      </c>
      <c r="BW118" s="159"/>
      <c r="BX118" s="159">
        <v>93</v>
      </c>
      <c r="BY118" s="159"/>
      <c r="BZ118" s="159"/>
      <c r="CA118" s="159">
        <v>108</v>
      </c>
      <c r="CB118" s="159"/>
      <c r="CC118" s="388"/>
      <c r="CD118" s="159"/>
    </row>
    <row r="119" spans="1:82" ht="13.5" thickBot="1">
      <c r="A119" s="240" t="s">
        <v>170</v>
      </c>
      <c r="B119" s="446"/>
      <c r="C119" s="109"/>
      <c r="D119" s="274"/>
      <c r="E119" s="121"/>
      <c r="F119" s="109"/>
      <c r="G119" s="274"/>
      <c r="H119" s="121"/>
      <c r="I119" s="109"/>
      <c r="J119" s="274"/>
      <c r="K119" s="121"/>
      <c r="L119" s="109"/>
      <c r="M119" s="274"/>
      <c r="N119" s="121"/>
      <c r="O119" s="23"/>
      <c r="P119" s="274"/>
      <c r="Q119" s="121"/>
      <c r="R119" s="109"/>
      <c r="S119" s="274"/>
      <c r="T119" s="121"/>
      <c r="U119" s="109"/>
      <c r="V119" s="274"/>
      <c r="W119" s="121"/>
      <c r="X119" s="109"/>
      <c r="Y119" s="274"/>
      <c r="Z119" s="121"/>
      <c r="AA119" s="109"/>
      <c r="AB119" s="274"/>
      <c r="AC119" s="121"/>
      <c r="AD119" s="109"/>
      <c r="AE119" s="274"/>
      <c r="AF119" s="121"/>
      <c r="AG119" s="109"/>
      <c r="AH119" s="274"/>
      <c r="AI119" s="121"/>
      <c r="AJ119" s="109"/>
      <c r="AK119" s="274"/>
      <c r="AL119" s="121"/>
      <c r="AM119" s="109"/>
      <c r="AN119" s="274"/>
      <c r="AO119" s="121"/>
      <c r="AP119" s="109"/>
      <c r="AQ119" s="274"/>
      <c r="AR119" s="121"/>
      <c r="AS119" s="109"/>
      <c r="AT119" s="274"/>
      <c r="AU119" s="121"/>
      <c r="AV119" s="109"/>
      <c r="AW119" s="274"/>
      <c r="AX119" s="121"/>
      <c r="AY119" s="109"/>
      <c r="AZ119" s="274"/>
      <c r="BA119" s="121"/>
      <c r="BB119" s="109"/>
      <c r="BC119" s="274"/>
      <c r="BD119" s="121"/>
      <c r="BE119" s="109"/>
      <c r="BF119" s="274"/>
      <c r="BG119" s="121"/>
      <c r="BH119" s="109"/>
      <c r="BI119" s="274"/>
      <c r="BJ119" s="121"/>
      <c r="BK119" s="28">
        <v>45421</v>
      </c>
      <c r="BL119" s="41">
        <v>130</v>
      </c>
      <c r="BM119">
        <f t="shared" si="16"/>
        <v>0</v>
      </c>
      <c r="BN119">
        <f t="shared" si="17"/>
        <v>0</v>
      </c>
      <c r="BO119">
        <f t="shared" si="18"/>
        <v>0</v>
      </c>
      <c r="BP119">
        <f t="shared" si="19"/>
        <v>0</v>
      </c>
      <c r="BQ119">
        <f t="shared" si="20"/>
        <v>0</v>
      </c>
      <c r="BR119" t="e">
        <f t="shared" si="21"/>
        <v>#DIV/0!</v>
      </c>
      <c r="BS119" s="159"/>
      <c r="BT119" s="159"/>
      <c r="BU119" s="159"/>
      <c r="BV119" s="159">
        <v>121</v>
      </c>
      <c r="BW119" s="159"/>
      <c r="BX119" s="159">
        <v>64</v>
      </c>
      <c r="BY119" s="159"/>
      <c r="BZ119" s="159"/>
      <c r="CA119" s="159">
        <v>104</v>
      </c>
      <c r="CB119" s="159"/>
      <c r="CC119" s="388"/>
      <c r="CD119" s="159"/>
    </row>
    <row r="120" spans="1:82" ht="13.5" thickBot="1">
      <c r="A120" s="240" t="s">
        <v>168</v>
      </c>
      <c r="B120" s="445"/>
      <c r="C120" s="113"/>
      <c r="D120" s="35"/>
      <c r="E120" s="93"/>
      <c r="F120" s="113"/>
      <c r="G120" s="35"/>
      <c r="H120" s="93"/>
      <c r="I120" s="113"/>
      <c r="J120" s="35"/>
      <c r="K120" s="93"/>
      <c r="L120" s="113"/>
      <c r="M120" s="35"/>
      <c r="N120" s="93"/>
      <c r="O120" s="113"/>
      <c r="P120" s="35"/>
      <c r="Q120" s="93"/>
      <c r="R120" s="113"/>
      <c r="S120" s="35"/>
      <c r="T120" s="93"/>
      <c r="U120" s="113"/>
      <c r="V120" s="35"/>
      <c r="W120" s="93"/>
      <c r="X120" s="113"/>
      <c r="Y120" s="35"/>
      <c r="Z120" s="93"/>
      <c r="AA120" s="113"/>
      <c r="AB120" s="35"/>
      <c r="AC120" s="93"/>
      <c r="AD120" s="113"/>
      <c r="AE120" s="35"/>
      <c r="AF120" s="93"/>
      <c r="AG120" s="113"/>
      <c r="AH120" s="35"/>
      <c r="AI120" s="93"/>
      <c r="AJ120" s="113"/>
      <c r="AK120" s="35"/>
      <c r="AL120" s="93"/>
      <c r="AM120" s="113"/>
      <c r="AN120" s="35"/>
      <c r="AO120" s="93"/>
      <c r="AP120" s="113"/>
      <c r="AQ120" s="35"/>
      <c r="AR120" s="93"/>
      <c r="AS120" s="113"/>
      <c r="AT120" s="35"/>
      <c r="AU120" s="93"/>
      <c r="AV120" s="113"/>
      <c r="AW120" s="35"/>
      <c r="AX120" s="93"/>
      <c r="AY120" s="113"/>
      <c r="AZ120" s="35"/>
      <c r="BA120" s="93"/>
      <c r="BB120" s="113"/>
      <c r="BC120" s="35"/>
      <c r="BD120" s="93"/>
      <c r="BE120" s="113"/>
      <c r="BF120" s="35"/>
      <c r="BG120" s="93"/>
      <c r="BH120" s="113"/>
      <c r="BI120" s="35"/>
      <c r="BJ120" s="93"/>
      <c r="BK120" s="28">
        <v>45421</v>
      </c>
      <c r="BL120" s="41">
        <v>130</v>
      </c>
      <c r="BM120">
        <f t="shared" si="16"/>
        <v>0</v>
      </c>
      <c r="BN120">
        <f t="shared" si="17"/>
        <v>0</v>
      </c>
      <c r="BO120">
        <f t="shared" si="18"/>
        <v>0</v>
      </c>
      <c r="BP120">
        <f t="shared" si="19"/>
        <v>0</v>
      </c>
      <c r="BQ120">
        <f t="shared" si="20"/>
        <v>0</v>
      </c>
      <c r="BR120" t="e">
        <f t="shared" si="21"/>
        <v>#DIV/0!</v>
      </c>
      <c r="BS120" s="159"/>
      <c r="BT120" s="159"/>
      <c r="BU120" s="159"/>
      <c r="BV120" s="159">
        <v>121</v>
      </c>
      <c r="BW120" s="159"/>
      <c r="BX120" s="159">
        <v>101</v>
      </c>
      <c r="BY120" s="159"/>
      <c r="BZ120" s="159"/>
      <c r="CA120" s="159">
        <v>113</v>
      </c>
      <c r="CB120" s="159"/>
      <c r="CC120" s="388"/>
      <c r="CD120" s="159"/>
    </row>
    <row r="121" spans="1:82" ht="13.5" thickBot="1">
      <c r="A121" s="240" t="s">
        <v>169</v>
      </c>
      <c r="B121" s="446"/>
      <c r="C121" s="10"/>
      <c r="D121" s="32"/>
      <c r="E121" s="11"/>
      <c r="F121" s="10"/>
      <c r="G121" s="32"/>
      <c r="H121" s="11"/>
      <c r="I121" s="10"/>
      <c r="J121" s="32"/>
      <c r="K121" s="11"/>
      <c r="L121" s="10"/>
      <c r="M121" s="32"/>
      <c r="N121" s="11"/>
      <c r="O121" s="10"/>
      <c r="P121" s="32"/>
      <c r="Q121" s="11"/>
      <c r="R121" s="10"/>
      <c r="S121" s="32"/>
      <c r="T121" s="11"/>
      <c r="U121" s="10"/>
      <c r="V121" s="32"/>
      <c r="W121" s="11"/>
      <c r="X121" s="10"/>
      <c r="Y121" s="32"/>
      <c r="Z121" s="11"/>
      <c r="AA121" s="10"/>
      <c r="AB121" s="32"/>
      <c r="AC121" s="11"/>
      <c r="AD121" s="10"/>
      <c r="AE121" s="32"/>
      <c r="AF121" s="11"/>
      <c r="AG121" s="10"/>
      <c r="AH121" s="32"/>
      <c r="AI121" s="11"/>
      <c r="AJ121" s="10"/>
      <c r="AK121" s="32"/>
      <c r="AL121" s="11"/>
      <c r="AM121" s="10"/>
      <c r="AN121" s="32"/>
      <c r="AO121" s="11"/>
      <c r="AP121" s="10"/>
      <c r="AQ121" s="32"/>
      <c r="AR121" s="11"/>
      <c r="AS121" s="10"/>
      <c r="AT121" s="32"/>
      <c r="AU121" s="11"/>
      <c r="AV121" s="10"/>
      <c r="AW121" s="32"/>
      <c r="AX121" s="11"/>
      <c r="AY121" s="10"/>
      <c r="AZ121" s="32"/>
      <c r="BA121" s="11"/>
      <c r="BB121" s="10"/>
      <c r="BC121" s="32"/>
      <c r="BD121" s="11"/>
      <c r="BE121" s="10"/>
      <c r="BF121" s="32"/>
      <c r="BG121" s="11"/>
      <c r="BH121" s="10"/>
      <c r="BI121" s="32"/>
      <c r="BJ121" s="11"/>
      <c r="BK121" s="28">
        <v>45446</v>
      </c>
      <c r="BL121" s="356">
        <v>142</v>
      </c>
      <c r="BM121">
        <f t="shared" si="16"/>
        <v>0</v>
      </c>
      <c r="BN121">
        <f t="shared" si="17"/>
        <v>0</v>
      </c>
      <c r="BO121">
        <f t="shared" si="18"/>
        <v>0</v>
      </c>
      <c r="BP121">
        <f t="shared" si="19"/>
        <v>0</v>
      </c>
      <c r="BQ121">
        <f t="shared" si="20"/>
        <v>0</v>
      </c>
      <c r="BR121" t="e">
        <f t="shared" si="21"/>
        <v>#DIV/0!</v>
      </c>
      <c r="BS121" s="159">
        <v>121</v>
      </c>
      <c r="BT121" s="358">
        <v>79</v>
      </c>
      <c r="BU121" s="159"/>
      <c r="BV121" s="159"/>
      <c r="BW121" s="159"/>
      <c r="BX121" s="159"/>
      <c r="BY121" s="159"/>
      <c r="BZ121" s="159"/>
      <c r="CA121" s="159"/>
      <c r="CB121" s="159"/>
      <c r="CC121" s="388"/>
      <c r="CD121" s="159"/>
    </row>
    <row r="122" spans="1:82" ht="13.5" thickBot="1">
      <c r="A122" s="240" t="s">
        <v>170</v>
      </c>
      <c r="B122" s="446"/>
      <c r="C122" s="109"/>
      <c r="D122" s="274"/>
      <c r="E122" s="121"/>
      <c r="F122" s="109"/>
      <c r="G122" s="274"/>
      <c r="H122" s="121"/>
      <c r="I122" s="109"/>
      <c r="J122" s="274"/>
      <c r="K122" s="121"/>
      <c r="L122" s="109"/>
      <c r="M122" s="274"/>
      <c r="N122" s="121"/>
      <c r="O122" s="23"/>
      <c r="P122" s="274"/>
      <c r="Q122" s="121"/>
      <c r="R122" s="109"/>
      <c r="S122" s="274"/>
      <c r="T122" s="121"/>
      <c r="U122" s="109"/>
      <c r="V122" s="274"/>
      <c r="W122" s="121"/>
      <c r="X122" s="109"/>
      <c r="Y122" s="274"/>
      <c r="Z122" s="121"/>
      <c r="AA122" s="109"/>
      <c r="AB122" s="274"/>
      <c r="AC122" s="121"/>
      <c r="AD122" s="109"/>
      <c r="AE122" s="274"/>
      <c r="AF122" s="121"/>
      <c r="AG122" s="109"/>
      <c r="AH122" s="274"/>
      <c r="AI122" s="121"/>
      <c r="AJ122" s="109"/>
      <c r="AK122" s="274"/>
      <c r="AL122" s="121"/>
      <c r="AM122" s="109"/>
      <c r="AN122" s="274"/>
      <c r="AO122" s="121"/>
      <c r="AP122" s="109"/>
      <c r="AQ122" s="274"/>
      <c r="AR122" s="121"/>
      <c r="AS122" s="109"/>
      <c r="AT122" s="274"/>
      <c r="AU122" s="121"/>
      <c r="AV122" s="109"/>
      <c r="AW122" s="274"/>
      <c r="AX122" s="121"/>
      <c r="AY122" s="109"/>
      <c r="AZ122" s="274"/>
      <c r="BA122" s="121"/>
      <c r="BB122" s="109"/>
      <c r="BC122" s="274"/>
      <c r="BD122" s="121"/>
      <c r="BE122" s="109"/>
      <c r="BF122" s="274"/>
      <c r="BG122" s="121"/>
      <c r="BH122" s="109"/>
      <c r="BI122" s="274"/>
      <c r="BJ122" s="121"/>
      <c r="BK122" s="24">
        <v>45449</v>
      </c>
      <c r="BL122" s="41">
        <v>143</v>
      </c>
      <c r="BM122">
        <f t="shared" si="16"/>
        <v>0</v>
      </c>
      <c r="BN122">
        <f t="shared" si="17"/>
        <v>0</v>
      </c>
      <c r="BO122">
        <f t="shared" si="18"/>
        <v>0</v>
      </c>
      <c r="BP122">
        <f t="shared" si="19"/>
        <v>0</v>
      </c>
      <c r="BQ122">
        <f t="shared" si="20"/>
        <v>0</v>
      </c>
      <c r="BR122" t="e">
        <f t="shared" si="21"/>
        <v>#DIV/0!</v>
      </c>
      <c r="BS122" s="159">
        <v>121</v>
      </c>
      <c r="BT122" s="358">
        <v>79</v>
      </c>
      <c r="BU122" s="159"/>
      <c r="BV122" s="159"/>
      <c r="BW122" s="159"/>
      <c r="BX122" s="159"/>
      <c r="BY122" s="159"/>
      <c r="BZ122" s="159">
        <v>121</v>
      </c>
      <c r="CA122" s="159"/>
      <c r="CB122" s="159"/>
      <c r="CC122" s="390">
        <v>79</v>
      </c>
      <c r="CD122" s="159"/>
    </row>
    <row r="123" spans="1:82" ht="13.5" thickBot="1">
      <c r="A123" s="240" t="s">
        <v>168</v>
      </c>
      <c r="B123" s="445"/>
      <c r="C123" s="113"/>
      <c r="D123" s="35"/>
      <c r="E123" s="93"/>
      <c r="F123" s="113"/>
      <c r="G123" s="35"/>
      <c r="H123" s="93"/>
      <c r="I123" s="113"/>
      <c r="J123" s="35"/>
      <c r="K123" s="93"/>
      <c r="L123" s="113"/>
      <c r="M123" s="35"/>
      <c r="N123" s="93"/>
      <c r="O123" s="113"/>
      <c r="P123" s="35"/>
      <c r="Q123" s="93"/>
      <c r="R123" s="113"/>
      <c r="S123" s="35"/>
      <c r="T123" s="93"/>
      <c r="U123" s="113"/>
      <c r="V123" s="35"/>
      <c r="W123" s="93"/>
      <c r="X123" s="113"/>
      <c r="Y123" s="35"/>
      <c r="Z123" s="93"/>
      <c r="AA123" s="113"/>
      <c r="AB123" s="35"/>
      <c r="AC123" s="93"/>
      <c r="AD123" s="113"/>
      <c r="AE123" s="35"/>
      <c r="AF123" s="93"/>
      <c r="AG123" s="113"/>
      <c r="AH123" s="35"/>
      <c r="AI123" s="93"/>
      <c r="AJ123" s="113"/>
      <c r="AK123" s="35"/>
      <c r="AL123" s="93"/>
      <c r="AM123" s="113"/>
      <c r="AN123" s="35"/>
      <c r="AO123" s="93"/>
      <c r="AP123" s="113"/>
      <c r="AQ123" s="35"/>
      <c r="AR123" s="93"/>
      <c r="AS123" s="113"/>
      <c r="AT123" s="35"/>
      <c r="AU123" s="93"/>
      <c r="AV123" s="113"/>
      <c r="AW123" s="35"/>
      <c r="AX123" s="93"/>
      <c r="AY123" s="113"/>
      <c r="AZ123" s="35"/>
      <c r="BA123" s="93"/>
      <c r="BB123" s="113"/>
      <c r="BC123" s="35"/>
      <c r="BD123" s="93"/>
      <c r="BE123" s="113"/>
      <c r="BF123" s="35"/>
      <c r="BG123" s="93"/>
      <c r="BH123" s="113"/>
      <c r="BI123" s="35"/>
      <c r="BJ123" s="93"/>
      <c r="BK123" s="24">
        <v>45449</v>
      </c>
      <c r="BL123" s="41">
        <v>143</v>
      </c>
      <c r="BM123">
        <f t="shared" si="16"/>
        <v>0</v>
      </c>
      <c r="BN123">
        <f t="shared" si="17"/>
        <v>0</v>
      </c>
      <c r="BO123">
        <f t="shared" si="18"/>
        <v>0</v>
      </c>
      <c r="BP123">
        <f t="shared" si="19"/>
        <v>0</v>
      </c>
      <c r="BQ123">
        <f t="shared" si="20"/>
        <v>0</v>
      </c>
      <c r="BR123" t="e">
        <f t="shared" si="21"/>
        <v>#DIV/0!</v>
      </c>
      <c r="BS123" s="159">
        <v>119</v>
      </c>
      <c r="BT123" s="159">
        <v>119</v>
      </c>
      <c r="BU123" s="159"/>
      <c r="BV123" s="159"/>
      <c r="BW123" s="159"/>
      <c r="BX123" s="159"/>
      <c r="BY123" s="159"/>
      <c r="BZ123" s="159">
        <v>121</v>
      </c>
      <c r="CA123" s="159"/>
      <c r="CB123" s="159"/>
      <c r="CC123" s="388">
        <v>121</v>
      </c>
      <c r="CD123" s="159"/>
    </row>
    <row r="124" spans="1:82" ht="13.5" thickBot="1">
      <c r="A124" s="240" t="s">
        <v>169</v>
      </c>
      <c r="B124" s="446"/>
      <c r="C124" s="10"/>
      <c r="D124" s="32"/>
      <c r="E124" s="11"/>
      <c r="F124" s="10"/>
      <c r="G124" s="32"/>
      <c r="H124" s="11"/>
      <c r="I124" s="10"/>
      <c r="J124" s="32"/>
      <c r="K124" s="11"/>
      <c r="L124" s="10"/>
      <c r="M124" s="32"/>
      <c r="N124" s="11"/>
      <c r="O124" s="10"/>
      <c r="P124" s="32"/>
      <c r="Q124" s="11"/>
      <c r="R124" s="10"/>
      <c r="S124" s="32"/>
      <c r="T124" s="11"/>
      <c r="U124" s="10"/>
      <c r="V124" s="32"/>
      <c r="W124" s="11"/>
      <c r="X124" s="10"/>
      <c r="Y124" s="32"/>
      <c r="Z124" s="11"/>
      <c r="AA124" s="10"/>
      <c r="AB124" s="32"/>
      <c r="AC124" s="11"/>
      <c r="AD124" s="10"/>
      <c r="AE124" s="32"/>
      <c r="AF124" s="11"/>
      <c r="AG124" s="10"/>
      <c r="AH124" s="32"/>
      <c r="AI124" s="11"/>
      <c r="AJ124" s="10"/>
      <c r="AK124" s="32"/>
      <c r="AL124" s="11"/>
      <c r="AM124" s="10"/>
      <c r="AN124" s="32"/>
      <c r="AO124" s="11"/>
      <c r="AP124" s="10"/>
      <c r="AQ124" s="32"/>
      <c r="AR124" s="11"/>
      <c r="AS124" s="10"/>
      <c r="AT124" s="32"/>
      <c r="AU124" s="11"/>
      <c r="AV124" s="10"/>
      <c r="AW124" s="32"/>
      <c r="AX124" s="11"/>
      <c r="AY124" s="10"/>
      <c r="AZ124" s="32"/>
      <c r="BA124" s="11"/>
      <c r="BB124" s="10"/>
      <c r="BC124" s="32"/>
      <c r="BD124" s="11"/>
      <c r="BE124" s="10"/>
      <c r="BF124" s="32"/>
      <c r="BG124" s="11"/>
      <c r="BH124" s="10"/>
      <c r="BI124" s="32"/>
      <c r="BJ124" s="11"/>
      <c r="BK124" s="24">
        <v>45449</v>
      </c>
      <c r="BL124" s="41">
        <v>143</v>
      </c>
      <c r="BM124">
        <f t="shared" si="16"/>
        <v>0</v>
      </c>
      <c r="BN124">
        <f t="shared" si="17"/>
        <v>0</v>
      </c>
      <c r="BO124">
        <f t="shared" si="18"/>
        <v>0</v>
      </c>
      <c r="BP124">
        <f t="shared" si="19"/>
        <v>0</v>
      </c>
      <c r="BQ124">
        <f t="shared" si="20"/>
        <v>0</v>
      </c>
      <c r="BR124" t="e">
        <f t="shared" si="21"/>
        <v>#DIV/0!</v>
      </c>
      <c r="BS124" s="358">
        <v>89</v>
      </c>
      <c r="BT124" s="358">
        <v>89</v>
      </c>
      <c r="BU124" s="159"/>
      <c r="BV124" s="159"/>
      <c r="BW124" s="159"/>
      <c r="BX124" s="159"/>
      <c r="BY124" s="159"/>
      <c r="BZ124" s="159">
        <v>121</v>
      </c>
      <c r="CA124" s="159"/>
      <c r="CB124" s="159"/>
      <c r="CC124" s="389">
        <v>121</v>
      </c>
      <c r="CD124" s="159"/>
    </row>
    <row r="125" spans="1:82" s="216" customFormat="1" ht="13.5" thickBot="1">
      <c r="A125" s="240" t="s">
        <v>170</v>
      </c>
      <c r="B125" s="446"/>
      <c r="C125" s="109"/>
      <c r="D125" s="274"/>
      <c r="E125" s="121"/>
      <c r="F125" s="109"/>
      <c r="G125" s="274"/>
      <c r="H125" s="121"/>
      <c r="I125" s="109"/>
      <c r="J125" s="274"/>
      <c r="K125" s="121"/>
      <c r="L125" s="109"/>
      <c r="M125" s="274"/>
      <c r="N125" s="121"/>
      <c r="O125" s="23"/>
      <c r="P125" s="274"/>
      <c r="Q125" s="121"/>
      <c r="R125" s="109"/>
      <c r="S125" s="274"/>
      <c r="T125" s="121"/>
      <c r="U125" s="109"/>
      <c r="V125" s="274"/>
      <c r="W125" s="121"/>
      <c r="X125" s="109"/>
      <c r="Y125" s="274"/>
      <c r="Z125" s="121"/>
      <c r="AA125" s="109"/>
      <c r="AB125" s="274"/>
      <c r="AC125" s="121"/>
      <c r="AD125" s="109"/>
      <c r="AE125" s="274"/>
      <c r="AF125" s="121"/>
      <c r="AG125" s="109"/>
      <c r="AH125" s="274"/>
      <c r="AI125" s="121"/>
      <c r="AJ125" s="109"/>
      <c r="AK125" s="274"/>
      <c r="AL125" s="121"/>
      <c r="AM125" s="109"/>
      <c r="AN125" s="274"/>
      <c r="AO125" s="121"/>
      <c r="AP125" s="109"/>
      <c r="AQ125" s="274"/>
      <c r="AR125" s="121"/>
      <c r="AS125" s="109"/>
      <c r="AT125" s="274"/>
      <c r="AU125" s="121"/>
      <c r="AV125" s="109"/>
      <c r="AW125" s="274"/>
      <c r="AX125" s="121"/>
      <c r="AY125" s="109"/>
      <c r="AZ125" s="274"/>
      <c r="BA125" s="121"/>
      <c r="BB125" s="109"/>
      <c r="BC125" s="274"/>
      <c r="BD125" s="121"/>
      <c r="BE125" s="109"/>
      <c r="BF125" s="274"/>
      <c r="BG125" s="121"/>
      <c r="BH125" s="109"/>
      <c r="BI125" s="274"/>
      <c r="BJ125" s="121"/>
      <c r="BK125" s="24">
        <v>45450</v>
      </c>
      <c r="BL125" s="69">
        <v>145</v>
      </c>
      <c r="BM125">
        <f t="shared" si="16"/>
        <v>0</v>
      </c>
      <c r="BN125">
        <f t="shared" si="17"/>
        <v>0</v>
      </c>
      <c r="BO125">
        <f t="shared" si="18"/>
        <v>0</v>
      </c>
      <c r="BP125">
        <f t="shared" si="19"/>
        <v>0</v>
      </c>
      <c r="BQ125">
        <f t="shared" si="20"/>
        <v>0</v>
      </c>
      <c r="BR125" t="e">
        <f t="shared" si="21"/>
        <v>#DIV/0!</v>
      </c>
      <c r="BS125" s="159"/>
      <c r="BT125" s="218"/>
      <c r="BU125" s="218">
        <v>111</v>
      </c>
      <c r="BV125" s="218"/>
      <c r="BW125" s="218"/>
      <c r="BX125" s="218">
        <v>121</v>
      </c>
      <c r="BY125" s="218"/>
      <c r="BZ125" s="218"/>
      <c r="CA125" s="218"/>
      <c r="CB125" s="218"/>
      <c r="CC125" s="389"/>
      <c r="CD125" s="218"/>
    </row>
    <row r="126" spans="1:82">
      <c r="B126" s="273"/>
      <c r="C126" s="10"/>
      <c r="D126" s="32"/>
      <c r="E126" s="11"/>
      <c r="F126" s="10"/>
      <c r="G126" s="32"/>
      <c r="H126" s="11"/>
      <c r="I126" s="10"/>
      <c r="J126" s="32"/>
      <c r="K126" s="11"/>
      <c r="L126" s="10"/>
      <c r="M126" s="32"/>
      <c r="N126" s="11"/>
      <c r="O126" s="10"/>
      <c r="P126" s="32"/>
      <c r="Q126" s="11"/>
      <c r="R126" s="10"/>
      <c r="S126" s="32"/>
      <c r="T126" s="11"/>
      <c r="U126" s="10"/>
      <c r="V126" s="32"/>
      <c r="W126" s="11"/>
      <c r="X126" s="10"/>
      <c r="Y126" s="32"/>
      <c r="Z126" s="11"/>
      <c r="AA126" s="10"/>
      <c r="AB126" s="32"/>
      <c r="AC126" s="11"/>
      <c r="AD126" s="10"/>
      <c r="AE126" s="32"/>
      <c r="AF126" s="11"/>
      <c r="AG126" s="10"/>
      <c r="AH126" s="32"/>
      <c r="AI126" s="11"/>
      <c r="AJ126" s="10"/>
      <c r="AK126" s="32"/>
      <c r="AL126" s="11"/>
      <c r="AM126" s="10"/>
      <c r="AN126" s="32"/>
      <c r="AO126" s="11"/>
      <c r="AP126" s="217"/>
      <c r="AQ126" s="218"/>
      <c r="AR126" s="219"/>
      <c r="AS126" s="10"/>
      <c r="AT126" s="32"/>
      <c r="AU126" s="11"/>
      <c r="AV126" s="10"/>
      <c r="AW126" s="32"/>
      <c r="AX126" s="11"/>
      <c r="AY126" s="10"/>
      <c r="AZ126" s="32"/>
      <c r="BA126" s="11"/>
      <c r="BB126" s="10"/>
      <c r="BC126" s="32"/>
      <c r="BD126" s="11"/>
      <c r="BE126" s="10"/>
      <c r="BF126" s="32"/>
      <c r="BG126" s="11"/>
      <c r="BH126" s="10"/>
      <c r="BI126" s="32"/>
      <c r="BJ126" s="11"/>
      <c r="BK126" s="24">
        <v>45456</v>
      </c>
      <c r="BL126" s="41">
        <v>146</v>
      </c>
      <c r="BM126">
        <f t="shared" si="16"/>
        <v>0</v>
      </c>
      <c r="BN126">
        <f t="shared" si="17"/>
        <v>0</v>
      </c>
      <c r="BO126">
        <f t="shared" si="18"/>
        <v>0</v>
      </c>
      <c r="BP126">
        <f t="shared" si="19"/>
        <v>0</v>
      </c>
      <c r="BQ126">
        <f t="shared" si="20"/>
        <v>0</v>
      </c>
      <c r="BR126" t="e">
        <f t="shared" si="21"/>
        <v>#DIV/0!</v>
      </c>
      <c r="BS126" s="159"/>
      <c r="BT126" s="159">
        <v>113</v>
      </c>
      <c r="BU126" s="159"/>
      <c r="BV126" s="159"/>
      <c r="BW126" s="159"/>
      <c r="BX126" s="159"/>
      <c r="BY126" s="159"/>
      <c r="BZ126" s="159">
        <v>121</v>
      </c>
      <c r="CA126" s="159"/>
      <c r="CB126" s="159"/>
      <c r="CC126" s="388"/>
      <c r="CD126" s="159">
        <v>103</v>
      </c>
    </row>
    <row r="127" spans="1:82">
      <c r="B127" s="273"/>
      <c r="C127" s="10"/>
      <c r="D127" s="32"/>
      <c r="E127" s="11"/>
      <c r="F127" s="10"/>
      <c r="G127" s="32"/>
      <c r="H127" s="11"/>
      <c r="I127" s="10"/>
      <c r="J127" s="32"/>
      <c r="K127" s="11"/>
      <c r="L127" s="10"/>
      <c r="M127" s="32"/>
      <c r="N127" s="11"/>
      <c r="O127" s="10"/>
      <c r="P127" s="32"/>
      <c r="Q127" s="11"/>
      <c r="R127" s="10"/>
      <c r="S127" s="32"/>
      <c r="T127" s="11"/>
      <c r="U127" s="10"/>
      <c r="V127" s="32"/>
      <c r="W127" s="11"/>
      <c r="X127" s="10"/>
      <c r="Y127" s="32"/>
      <c r="Z127" s="11"/>
      <c r="AA127" s="10"/>
      <c r="AB127" s="32"/>
      <c r="AC127" s="11"/>
      <c r="AD127" s="10"/>
      <c r="AE127" s="32"/>
      <c r="AF127" s="11"/>
      <c r="AG127" s="10"/>
      <c r="AH127" s="32"/>
      <c r="AI127" s="11"/>
      <c r="AJ127" s="10"/>
      <c r="AK127" s="32"/>
      <c r="AL127" s="11"/>
      <c r="AM127" s="10"/>
      <c r="AN127" s="32"/>
      <c r="AO127" s="11"/>
      <c r="AP127" s="10"/>
      <c r="AQ127" s="32"/>
      <c r="AR127" s="11"/>
      <c r="AS127" s="10"/>
      <c r="AT127" s="32"/>
      <c r="AU127" s="11"/>
      <c r="AV127" s="10"/>
      <c r="AW127" s="32"/>
      <c r="AX127" s="11"/>
      <c r="AY127" s="10"/>
      <c r="AZ127" s="32"/>
      <c r="BA127" s="11"/>
      <c r="BB127" s="10"/>
      <c r="BC127" s="32"/>
      <c r="BD127" s="11"/>
      <c r="BE127" s="10"/>
      <c r="BF127" s="32"/>
      <c r="BG127" s="11"/>
      <c r="BH127" s="10"/>
      <c r="BI127" s="32"/>
      <c r="BJ127" s="11"/>
      <c r="BK127" s="24">
        <v>45467</v>
      </c>
      <c r="BL127" s="41">
        <v>150</v>
      </c>
      <c r="BM127">
        <f t="shared" si="16"/>
        <v>0</v>
      </c>
      <c r="BN127">
        <f t="shared" si="17"/>
        <v>0</v>
      </c>
      <c r="BO127">
        <f t="shared" si="18"/>
        <v>0</v>
      </c>
      <c r="BP127">
        <f t="shared" ref="BP127:BP146" si="22">+BN127-BO127</f>
        <v>0</v>
      </c>
      <c r="BQ127">
        <f t="shared" ref="BQ127:BQ146" si="23">COUNT(C127:BJ127)/3</f>
        <v>0</v>
      </c>
      <c r="BR127" t="e">
        <f t="shared" ref="BR127:BR146" si="24">+BM127/BQ127</f>
        <v>#DIV/0!</v>
      </c>
      <c r="BS127" s="159"/>
      <c r="BT127" s="159">
        <v>121</v>
      </c>
      <c r="BU127" s="159"/>
      <c r="BV127" s="159"/>
      <c r="BW127" s="159"/>
      <c r="BX127" s="159"/>
      <c r="BY127" s="159"/>
      <c r="BZ127" s="159"/>
      <c r="CA127" s="159"/>
      <c r="CB127" s="159"/>
      <c r="CC127" s="388">
        <v>110</v>
      </c>
      <c r="CD127" s="159"/>
    </row>
    <row r="128" spans="1:82">
      <c r="B128" s="273"/>
      <c r="C128" s="10"/>
      <c r="D128" s="32"/>
      <c r="E128" s="11"/>
      <c r="F128" s="10"/>
      <c r="G128" s="32"/>
      <c r="H128" s="11"/>
      <c r="I128" s="10"/>
      <c r="J128" s="32"/>
      <c r="K128" s="11"/>
      <c r="L128" s="10"/>
      <c r="M128" s="32"/>
      <c r="N128" s="11"/>
      <c r="O128" s="10"/>
      <c r="P128" s="32"/>
      <c r="Q128" s="11"/>
      <c r="R128" s="10"/>
      <c r="S128" s="32"/>
      <c r="T128" s="11"/>
      <c r="U128" s="10"/>
      <c r="V128" s="32"/>
      <c r="W128" s="11"/>
      <c r="X128" s="10"/>
      <c r="Y128" s="32"/>
      <c r="Z128" s="11"/>
      <c r="AA128" s="10"/>
      <c r="AB128" s="32"/>
      <c r="AC128" s="11"/>
      <c r="AD128" s="10"/>
      <c r="AE128" s="32"/>
      <c r="AF128" s="11"/>
      <c r="AG128" s="10"/>
      <c r="AH128" s="32"/>
      <c r="AI128" s="11"/>
      <c r="AJ128" s="10"/>
      <c r="AK128" s="32"/>
      <c r="AL128" s="11"/>
      <c r="AM128" s="10"/>
      <c r="AN128" s="32"/>
      <c r="AO128" s="11"/>
      <c r="AP128" s="10"/>
      <c r="AQ128" s="32"/>
      <c r="AR128" s="11"/>
      <c r="AS128" s="10"/>
      <c r="AT128" s="32"/>
      <c r="AU128" s="11"/>
      <c r="AV128" s="10"/>
      <c r="AW128" s="32"/>
      <c r="AX128" s="11"/>
      <c r="AY128" s="10"/>
      <c r="AZ128" s="32"/>
      <c r="BA128" s="11"/>
      <c r="BB128" s="10"/>
      <c r="BC128" s="32"/>
      <c r="BD128" s="11"/>
      <c r="BE128" s="10"/>
      <c r="BF128" s="32"/>
      <c r="BG128" s="11"/>
      <c r="BH128" s="10"/>
      <c r="BI128" s="32"/>
      <c r="BJ128" s="11"/>
      <c r="BK128" s="24">
        <v>45467</v>
      </c>
      <c r="BL128" s="41">
        <v>150</v>
      </c>
      <c r="BM128">
        <f t="shared" si="16"/>
        <v>0</v>
      </c>
      <c r="BN128">
        <f t="shared" si="17"/>
        <v>0</v>
      </c>
      <c r="BO128">
        <f t="shared" si="18"/>
        <v>0</v>
      </c>
      <c r="BP128">
        <f t="shared" si="22"/>
        <v>0</v>
      </c>
      <c r="BQ128">
        <f t="shared" si="23"/>
        <v>0</v>
      </c>
      <c r="BR128" t="e">
        <f t="shared" si="24"/>
        <v>#DIV/0!</v>
      </c>
      <c r="BS128" s="159"/>
      <c r="BT128" s="159">
        <v>119</v>
      </c>
      <c r="BU128" s="159"/>
      <c r="BV128" s="159"/>
      <c r="BW128" s="159"/>
      <c r="BX128" s="159"/>
      <c r="BY128" s="159"/>
      <c r="BZ128" s="159"/>
      <c r="CA128" s="159"/>
      <c r="CB128" s="159"/>
      <c r="CC128" s="388">
        <v>121</v>
      </c>
      <c r="CD128" s="159"/>
    </row>
    <row r="129" spans="2:82">
      <c r="B129" s="273"/>
      <c r="C129" s="10"/>
      <c r="D129" s="32"/>
      <c r="E129" s="11"/>
      <c r="F129" s="10"/>
      <c r="G129" s="32"/>
      <c r="H129" s="11"/>
      <c r="I129" s="10"/>
      <c r="J129" s="32"/>
      <c r="K129" s="11"/>
      <c r="L129" s="10"/>
      <c r="M129" s="32"/>
      <c r="N129" s="11"/>
      <c r="O129" s="10"/>
      <c r="P129" s="32"/>
      <c r="Q129" s="11"/>
      <c r="R129" s="10"/>
      <c r="S129" s="32"/>
      <c r="T129" s="11"/>
      <c r="U129" s="10"/>
      <c r="V129" s="32"/>
      <c r="W129" s="11"/>
      <c r="X129" s="10"/>
      <c r="Y129" s="32"/>
      <c r="Z129" s="11"/>
      <c r="AA129" s="10"/>
      <c r="AB129" s="32"/>
      <c r="AC129" s="11"/>
      <c r="AD129" s="10"/>
      <c r="AE129" s="32"/>
      <c r="AF129" s="11"/>
      <c r="AG129" s="10"/>
      <c r="AH129" s="32"/>
      <c r="AI129" s="11"/>
      <c r="AJ129" s="10"/>
      <c r="AK129" s="32"/>
      <c r="AL129" s="11"/>
      <c r="AM129" s="10"/>
      <c r="AN129" s="32"/>
      <c r="AO129" s="11"/>
      <c r="AP129" s="10"/>
      <c r="AQ129" s="32"/>
      <c r="AR129" s="11"/>
      <c r="AS129" s="10"/>
      <c r="AT129" s="32"/>
      <c r="AU129" s="11"/>
      <c r="AV129" s="10"/>
      <c r="AW129" s="32"/>
      <c r="AX129" s="11"/>
      <c r="AY129" s="10"/>
      <c r="AZ129" s="32"/>
      <c r="BA129" s="11"/>
      <c r="BB129" s="10"/>
      <c r="BC129" s="32"/>
      <c r="BD129" s="11"/>
      <c r="BE129" s="10"/>
      <c r="BF129" s="32"/>
      <c r="BG129" s="11"/>
      <c r="BH129" s="10"/>
      <c r="BI129" s="32"/>
      <c r="BJ129" s="11"/>
      <c r="BK129" s="341">
        <v>45471</v>
      </c>
      <c r="BL129" s="41">
        <v>155</v>
      </c>
      <c r="BM129">
        <f t="shared" si="16"/>
        <v>0</v>
      </c>
      <c r="BN129">
        <f t="shared" si="17"/>
        <v>0</v>
      </c>
      <c r="BO129">
        <f t="shared" si="18"/>
        <v>0</v>
      </c>
      <c r="BP129">
        <f t="shared" si="22"/>
        <v>0</v>
      </c>
      <c r="BQ129">
        <f t="shared" si="23"/>
        <v>0</v>
      </c>
      <c r="BR129" t="e">
        <f t="shared" si="24"/>
        <v>#DIV/0!</v>
      </c>
      <c r="BS129" s="159">
        <v>121</v>
      </c>
      <c r="BT129" s="159"/>
      <c r="BU129" s="159"/>
      <c r="BV129" s="159"/>
      <c r="BW129" s="159"/>
      <c r="BX129" s="159">
        <v>99</v>
      </c>
      <c r="BY129" s="159"/>
      <c r="BZ129" s="159"/>
      <c r="CA129" s="159"/>
      <c r="CB129" s="159"/>
      <c r="CC129" s="388"/>
      <c r="CD129" s="159"/>
    </row>
    <row r="130" spans="2:82">
      <c r="B130" s="273"/>
      <c r="C130" s="10"/>
      <c r="D130" s="32"/>
      <c r="E130" s="11"/>
      <c r="F130" s="10"/>
      <c r="G130" s="32"/>
      <c r="H130" s="11"/>
      <c r="I130" s="10"/>
      <c r="J130" s="32"/>
      <c r="K130" s="11"/>
      <c r="L130" s="10"/>
      <c r="M130" s="32"/>
      <c r="N130" s="11"/>
      <c r="O130" s="10"/>
      <c r="P130" s="32"/>
      <c r="Q130" s="11"/>
      <c r="R130" s="10"/>
      <c r="S130" s="32"/>
      <c r="T130" s="11"/>
      <c r="U130" s="10"/>
      <c r="V130" s="32"/>
      <c r="W130" s="11"/>
      <c r="X130" s="10"/>
      <c r="Y130" s="32"/>
      <c r="Z130" s="11"/>
      <c r="AA130" s="10"/>
      <c r="AB130" s="32"/>
      <c r="AC130" s="11"/>
      <c r="AD130" s="10"/>
      <c r="AE130" s="32"/>
      <c r="AF130" s="11"/>
      <c r="AG130" s="10"/>
      <c r="AH130" s="32"/>
      <c r="AI130" s="11"/>
      <c r="AJ130" s="10"/>
      <c r="AK130" s="32"/>
      <c r="AL130" s="11"/>
      <c r="AM130" s="10"/>
      <c r="AN130" s="32"/>
      <c r="AO130" s="11"/>
      <c r="AP130" s="10"/>
      <c r="AQ130" s="32"/>
      <c r="AR130" s="11"/>
      <c r="AS130" s="10"/>
      <c r="AT130" s="32"/>
      <c r="AU130" s="11"/>
      <c r="AV130" s="10"/>
      <c r="AW130" s="32"/>
      <c r="AX130" s="11"/>
      <c r="AY130" s="10"/>
      <c r="AZ130" s="32"/>
      <c r="BA130" s="11"/>
      <c r="BB130" s="10"/>
      <c r="BC130" s="32"/>
      <c r="BD130" s="11"/>
      <c r="BE130" s="10"/>
      <c r="BF130" s="32"/>
      <c r="BG130" s="11"/>
      <c r="BH130" s="10"/>
      <c r="BI130" s="32"/>
      <c r="BJ130" s="11"/>
      <c r="BK130" s="341">
        <v>45471</v>
      </c>
      <c r="BL130" s="41">
        <v>155</v>
      </c>
      <c r="BM130">
        <f t="shared" si="16"/>
        <v>0</v>
      </c>
      <c r="BN130">
        <f t="shared" si="17"/>
        <v>0</v>
      </c>
      <c r="BO130">
        <f t="shared" si="18"/>
        <v>0</v>
      </c>
      <c r="BP130">
        <f t="shared" si="22"/>
        <v>0</v>
      </c>
      <c r="BQ130">
        <f t="shared" si="23"/>
        <v>0</v>
      </c>
      <c r="BR130" t="e">
        <f t="shared" si="24"/>
        <v>#DIV/0!</v>
      </c>
      <c r="BS130" s="159">
        <v>121</v>
      </c>
      <c r="BT130" s="159"/>
      <c r="BU130" s="159"/>
      <c r="BV130" s="159"/>
      <c r="BW130" s="159"/>
      <c r="BX130" s="159">
        <v>95</v>
      </c>
      <c r="BY130" s="159"/>
      <c r="BZ130" s="159"/>
      <c r="CA130" s="159"/>
      <c r="CB130" s="159"/>
      <c r="CC130" s="388"/>
      <c r="CD130" s="159"/>
    </row>
    <row r="131" spans="2:82">
      <c r="B131" s="273"/>
      <c r="C131" s="10"/>
      <c r="D131" s="32"/>
      <c r="E131" s="11"/>
      <c r="F131" s="10"/>
      <c r="G131" s="32"/>
      <c r="H131" s="11"/>
      <c r="I131" s="10"/>
      <c r="J131" s="32"/>
      <c r="K131" s="11"/>
      <c r="L131" s="10"/>
      <c r="M131" s="32"/>
      <c r="N131" s="11"/>
      <c r="O131" s="10"/>
      <c r="P131" s="32"/>
      <c r="Q131" s="11"/>
      <c r="R131" s="10"/>
      <c r="S131" s="32"/>
      <c r="T131" s="11"/>
      <c r="U131" s="10"/>
      <c r="V131" s="32"/>
      <c r="W131" s="11"/>
      <c r="X131" s="10"/>
      <c r="Y131" s="32"/>
      <c r="Z131" s="11"/>
      <c r="AA131" s="10"/>
      <c r="AB131" s="32"/>
      <c r="AC131" s="11"/>
      <c r="AD131" s="10"/>
      <c r="AE131" s="32"/>
      <c r="AF131" s="11"/>
      <c r="AG131" s="10"/>
      <c r="AH131" s="32"/>
      <c r="AI131" s="11"/>
      <c r="AJ131" s="10"/>
      <c r="AK131" s="32"/>
      <c r="AL131" s="11"/>
      <c r="AM131" s="10"/>
      <c r="AN131" s="32"/>
      <c r="AO131" s="11"/>
      <c r="AP131" s="10"/>
      <c r="AQ131" s="32"/>
      <c r="AR131" s="11"/>
      <c r="AS131" s="10"/>
      <c r="AT131" s="32"/>
      <c r="AU131" s="11"/>
      <c r="AV131" s="10"/>
      <c r="AW131" s="32"/>
      <c r="AX131" s="11"/>
      <c r="AY131" s="10"/>
      <c r="AZ131" s="32"/>
      <c r="BA131" s="11"/>
      <c r="BB131" s="10"/>
      <c r="BC131" s="32"/>
      <c r="BD131" s="11"/>
      <c r="BE131" s="10"/>
      <c r="BF131" s="32"/>
      <c r="BG131" s="11"/>
      <c r="BH131" s="10"/>
      <c r="BI131" s="32"/>
      <c r="BJ131" s="11"/>
      <c r="BK131" s="341">
        <v>45471</v>
      </c>
      <c r="BL131" s="41">
        <v>155</v>
      </c>
      <c r="BM131">
        <f t="shared" si="16"/>
        <v>0</v>
      </c>
      <c r="BN131">
        <f t="shared" si="17"/>
        <v>0</v>
      </c>
      <c r="BO131">
        <f t="shared" si="18"/>
        <v>0</v>
      </c>
      <c r="BP131">
        <f t="shared" si="22"/>
        <v>0</v>
      </c>
      <c r="BQ131">
        <f t="shared" si="23"/>
        <v>0</v>
      </c>
      <c r="BR131" t="e">
        <f t="shared" si="24"/>
        <v>#DIV/0!</v>
      </c>
      <c r="BS131" s="159">
        <v>121</v>
      </c>
      <c r="BT131" s="159"/>
      <c r="BU131" s="159"/>
      <c r="BV131" s="159"/>
      <c r="BW131" s="159"/>
      <c r="BX131" s="159">
        <v>114</v>
      </c>
      <c r="BY131" s="159"/>
      <c r="BZ131" s="159"/>
      <c r="CA131" s="159"/>
      <c r="CB131" s="159"/>
      <c r="CC131" s="388"/>
      <c r="CD131" s="159"/>
    </row>
    <row r="132" spans="2:82">
      <c r="B132" s="273"/>
      <c r="C132" s="10"/>
      <c r="D132" s="32"/>
      <c r="E132" s="11"/>
      <c r="F132" s="10"/>
      <c r="G132" s="32"/>
      <c r="H132" s="11"/>
      <c r="I132" s="10"/>
      <c r="J132" s="32"/>
      <c r="K132" s="11"/>
      <c r="L132" s="10"/>
      <c r="M132" s="32"/>
      <c r="N132" s="11"/>
      <c r="O132" s="10"/>
      <c r="P132" s="32"/>
      <c r="Q132" s="11"/>
      <c r="R132" s="10"/>
      <c r="S132" s="32"/>
      <c r="T132" s="11"/>
      <c r="U132" s="10"/>
      <c r="V132" s="32"/>
      <c r="W132" s="11"/>
      <c r="X132" s="10"/>
      <c r="Y132" s="32"/>
      <c r="Z132" s="11"/>
      <c r="AA132" s="10"/>
      <c r="AB132" s="32"/>
      <c r="AC132" s="11"/>
      <c r="AD132" s="10"/>
      <c r="AE132" s="32"/>
      <c r="AF132" s="11"/>
      <c r="AG132" s="10"/>
      <c r="AH132" s="32"/>
      <c r="AI132" s="11"/>
      <c r="AJ132" s="10"/>
      <c r="AK132" s="32"/>
      <c r="AL132" s="11"/>
      <c r="AM132" s="10"/>
      <c r="AN132" s="32"/>
      <c r="AO132" s="11"/>
      <c r="AP132" s="10"/>
      <c r="AQ132" s="32"/>
      <c r="AR132" s="11"/>
      <c r="AS132" s="10"/>
      <c r="AT132" s="32"/>
      <c r="AU132" s="11"/>
      <c r="AV132" s="10"/>
      <c r="AW132" s="32"/>
      <c r="AX132" s="11"/>
      <c r="AY132" s="10"/>
      <c r="AZ132" s="32"/>
      <c r="BA132" s="11"/>
      <c r="BB132" s="10"/>
      <c r="BC132" s="32"/>
      <c r="BD132" s="11"/>
      <c r="BE132" s="10"/>
      <c r="BF132" s="32"/>
      <c r="BG132" s="11"/>
      <c r="BH132" s="10"/>
      <c r="BI132" s="32"/>
      <c r="BJ132" s="11"/>
      <c r="BK132" s="24">
        <v>45477</v>
      </c>
      <c r="BL132" s="41">
        <v>156</v>
      </c>
      <c r="BM132">
        <f t="shared" si="16"/>
        <v>0</v>
      </c>
      <c r="BN132">
        <f t="shared" si="17"/>
        <v>0</v>
      </c>
      <c r="BO132">
        <f t="shared" si="18"/>
        <v>0</v>
      </c>
      <c r="BP132">
        <f t="shared" si="22"/>
        <v>0</v>
      </c>
      <c r="BQ132">
        <f t="shared" si="23"/>
        <v>0</v>
      </c>
      <c r="BR132" t="e">
        <f t="shared" si="24"/>
        <v>#DIV/0!</v>
      </c>
      <c r="BS132" s="159"/>
      <c r="BT132" s="159"/>
      <c r="BU132" s="159">
        <v>107</v>
      </c>
      <c r="BV132" s="159">
        <v>113</v>
      </c>
      <c r="BW132" s="159"/>
      <c r="BX132" s="159">
        <v>121</v>
      </c>
      <c r="BY132" s="159"/>
      <c r="BZ132" s="159"/>
      <c r="CA132" s="159"/>
      <c r="CB132" s="159"/>
      <c r="CC132" s="388"/>
      <c r="CD132" s="159"/>
    </row>
    <row r="133" spans="2:82">
      <c r="B133" s="273"/>
      <c r="C133" s="10"/>
      <c r="D133" s="32"/>
      <c r="E133" s="11"/>
      <c r="F133" s="10"/>
      <c r="G133" s="32"/>
      <c r="H133" s="11"/>
      <c r="I133" s="10"/>
      <c r="J133" s="32"/>
      <c r="K133" s="11"/>
      <c r="L133" s="10"/>
      <c r="M133" s="32"/>
      <c r="N133" s="11"/>
      <c r="O133" s="10"/>
      <c r="P133" s="32"/>
      <c r="Q133" s="11"/>
      <c r="R133" s="10"/>
      <c r="S133" s="32"/>
      <c r="T133" s="11"/>
      <c r="U133" s="10"/>
      <c r="V133" s="32"/>
      <c r="W133" s="11"/>
      <c r="X133" s="10"/>
      <c r="Y133" s="32"/>
      <c r="Z133" s="11"/>
      <c r="AA133" s="10"/>
      <c r="AB133" s="32"/>
      <c r="AC133" s="11"/>
      <c r="AD133" s="10"/>
      <c r="AE133" s="32"/>
      <c r="AF133" s="11"/>
      <c r="AG133" s="10"/>
      <c r="AH133" s="32"/>
      <c r="AI133" s="11"/>
      <c r="AJ133" s="10"/>
      <c r="AK133" s="32"/>
      <c r="AL133" s="11"/>
      <c r="AM133" s="10"/>
      <c r="AN133" s="32"/>
      <c r="AO133" s="11"/>
      <c r="AP133" s="10"/>
      <c r="AQ133" s="32"/>
      <c r="AR133" s="11"/>
      <c r="AS133" s="10"/>
      <c r="AT133" s="32"/>
      <c r="AU133" s="11"/>
      <c r="AV133" s="10"/>
      <c r="AW133" s="32"/>
      <c r="AX133" s="11"/>
      <c r="AY133" s="10"/>
      <c r="AZ133" s="32"/>
      <c r="BA133" s="11"/>
      <c r="BB133" s="10"/>
      <c r="BC133" s="32"/>
      <c r="BD133" s="11"/>
      <c r="BE133" s="10"/>
      <c r="BF133" s="32"/>
      <c r="BG133" s="11"/>
      <c r="BH133" s="10"/>
      <c r="BI133" s="32"/>
      <c r="BJ133" s="11"/>
      <c r="BK133" s="28">
        <v>45505</v>
      </c>
      <c r="BL133" s="41">
        <v>164</v>
      </c>
      <c r="BM133">
        <f t="shared" si="16"/>
        <v>0</v>
      </c>
      <c r="BN133">
        <f t="shared" si="17"/>
        <v>0</v>
      </c>
      <c r="BO133">
        <f t="shared" si="18"/>
        <v>0</v>
      </c>
      <c r="BP133">
        <f t="shared" si="22"/>
        <v>0</v>
      </c>
      <c r="BQ133">
        <f t="shared" si="23"/>
        <v>0</v>
      </c>
      <c r="BR133" t="e">
        <f t="shared" si="24"/>
        <v>#DIV/0!</v>
      </c>
      <c r="BS133" s="159">
        <v>117</v>
      </c>
      <c r="BT133" s="159">
        <v>121</v>
      </c>
      <c r="BU133" s="159"/>
      <c r="BV133" s="159"/>
      <c r="BW133" s="159"/>
      <c r="BX133" s="159"/>
      <c r="BY133" s="159"/>
      <c r="BZ133" s="159"/>
      <c r="CA133" s="159"/>
      <c r="CB133" s="159"/>
      <c r="CC133" s="388"/>
      <c r="CD133" s="159"/>
    </row>
    <row r="134" spans="2:82">
      <c r="B134" s="273"/>
      <c r="C134" s="10"/>
      <c r="D134" s="32"/>
      <c r="E134" s="11"/>
      <c r="F134" s="10"/>
      <c r="G134" s="32"/>
      <c r="H134" s="11"/>
      <c r="I134" s="10"/>
      <c r="J134" s="32"/>
      <c r="K134" s="11"/>
      <c r="L134" s="10"/>
      <c r="M134" s="32"/>
      <c r="N134" s="11"/>
      <c r="O134" s="10"/>
      <c r="P134" s="32"/>
      <c r="Q134" s="11"/>
      <c r="R134" s="10"/>
      <c r="S134" s="32"/>
      <c r="T134" s="11"/>
      <c r="U134" s="10"/>
      <c r="V134" s="32"/>
      <c r="W134" s="11"/>
      <c r="X134" s="10"/>
      <c r="Y134" s="32"/>
      <c r="Z134" s="11"/>
      <c r="AA134" s="10"/>
      <c r="AB134" s="32"/>
      <c r="AC134" s="11"/>
      <c r="AD134" s="10"/>
      <c r="AE134" s="32"/>
      <c r="AF134" s="11"/>
      <c r="AG134" s="10"/>
      <c r="AH134" s="32"/>
      <c r="AI134" s="11"/>
      <c r="AJ134" s="10"/>
      <c r="AK134" s="32"/>
      <c r="AL134" s="11"/>
      <c r="AM134" s="10"/>
      <c r="AN134" s="32"/>
      <c r="AO134" s="11"/>
      <c r="AP134" s="10"/>
      <c r="AQ134" s="32"/>
      <c r="AR134" s="11"/>
      <c r="AS134" s="10"/>
      <c r="AT134" s="32"/>
      <c r="AU134" s="11"/>
      <c r="AV134" s="10"/>
      <c r="AW134" s="32"/>
      <c r="AX134" s="11"/>
      <c r="AY134" s="10"/>
      <c r="AZ134" s="32"/>
      <c r="BA134" s="11"/>
      <c r="BB134" s="10"/>
      <c r="BC134" s="32"/>
      <c r="BD134" s="11"/>
      <c r="BE134" s="10"/>
      <c r="BF134" s="32"/>
      <c r="BG134" s="11"/>
      <c r="BH134" s="10"/>
      <c r="BI134" s="32"/>
      <c r="BJ134" s="11"/>
      <c r="BK134" s="28">
        <v>45505</v>
      </c>
      <c r="BL134" s="41">
        <v>164</v>
      </c>
      <c r="BM134">
        <f t="shared" si="16"/>
        <v>0</v>
      </c>
      <c r="BN134">
        <f t="shared" si="17"/>
        <v>0</v>
      </c>
      <c r="BO134">
        <f t="shared" si="18"/>
        <v>0</v>
      </c>
      <c r="BP134">
        <f t="shared" si="22"/>
        <v>0</v>
      </c>
      <c r="BQ134">
        <f t="shared" si="23"/>
        <v>0</v>
      </c>
      <c r="BR134" t="e">
        <f t="shared" si="24"/>
        <v>#DIV/0!</v>
      </c>
      <c r="BS134" s="159">
        <v>117</v>
      </c>
      <c r="BT134" s="159">
        <v>121</v>
      </c>
      <c r="BU134" s="159"/>
      <c r="BV134" s="159"/>
      <c r="BW134" s="159"/>
      <c r="BX134" s="159"/>
      <c r="BY134" s="159"/>
      <c r="BZ134" s="159"/>
      <c r="CA134" s="159"/>
      <c r="CB134" s="159"/>
      <c r="CC134" s="388"/>
      <c r="CD134" s="159"/>
    </row>
    <row r="135" spans="2:82">
      <c r="B135" s="273"/>
      <c r="C135" s="10"/>
      <c r="D135" s="32"/>
      <c r="E135" s="11"/>
      <c r="F135" s="10"/>
      <c r="G135" s="32"/>
      <c r="H135" s="11"/>
      <c r="I135" s="10"/>
      <c r="J135" s="32"/>
      <c r="K135" s="11"/>
      <c r="L135" s="10"/>
      <c r="M135" s="32"/>
      <c r="N135" s="11"/>
      <c r="O135" s="10"/>
      <c r="P135" s="32"/>
      <c r="Q135" s="11"/>
      <c r="R135" s="10"/>
      <c r="S135" s="32"/>
      <c r="T135" s="11"/>
      <c r="U135" s="10"/>
      <c r="V135" s="32"/>
      <c r="W135" s="11"/>
      <c r="X135" s="10"/>
      <c r="Y135" s="32"/>
      <c r="Z135" s="11"/>
      <c r="AA135" s="10"/>
      <c r="AB135" s="32"/>
      <c r="AC135" s="11"/>
      <c r="AD135" s="10"/>
      <c r="AE135" s="32"/>
      <c r="AF135" s="11"/>
      <c r="AG135" s="10"/>
      <c r="AH135" s="32"/>
      <c r="AI135" s="11"/>
      <c r="AJ135" s="10"/>
      <c r="AK135" s="32"/>
      <c r="AL135" s="11"/>
      <c r="AM135" s="10"/>
      <c r="AN135" s="32"/>
      <c r="AO135" s="11"/>
      <c r="AP135" s="10"/>
      <c r="AQ135" s="32"/>
      <c r="AR135" s="11"/>
      <c r="AS135" s="10"/>
      <c r="AT135" s="32"/>
      <c r="AU135" s="11"/>
      <c r="AV135" s="10"/>
      <c r="AW135" s="32"/>
      <c r="AX135" s="11"/>
      <c r="AY135" s="10"/>
      <c r="AZ135" s="32"/>
      <c r="BA135" s="11"/>
      <c r="BB135" s="10"/>
      <c r="BC135" s="32"/>
      <c r="BD135" s="11"/>
      <c r="BE135" s="10"/>
      <c r="BF135" s="32"/>
      <c r="BG135" s="11"/>
      <c r="BH135" s="10"/>
      <c r="BI135" s="32"/>
      <c r="BJ135" s="11"/>
      <c r="BK135" s="24">
        <v>45512</v>
      </c>
      <c r="BL135" s="41">
        <v>165</v>
      </c>
      <c r="BM135">
        <f t="shared" si="16"/>
        <v>0</v>
      </c>
      <c r="BN135">
        <f t="shared" si="17"/>
        <v>0</v>
      </c>
      <c r="BO135">
        <f t="shared" si="18"/>
        <v>0</v>
      </c>
      <c r="BP135">
        <f t="shared" si="22"/>
        <v>0</v>
      </c>
      <c r="BQ135">
        <f t="shared" si="23"/>
        <v>0</v>
      </c>
      <c r="BR135" t="e">
        <f t="shared" si="24"/>
        <v>#DIV/0!</v>
      </c>
      <c r="BS135" s="159"/>
      <c r="BT135" s="159"/>
      <c r="BU135" s="159"/>
      <c r="BV135" s="159">
        <v>84</v>
      </c>
      <c r="BW135" s="159"/>
      <c r="BX135" s="159">
        <v>88</v>
      </c>
      <c r="BY135" s="159"/>
      <c r="BZ135" s="159"/>
      <c r="CA135" s="159">
        <v>121</v>
      </c>
      <c r="CB135" s="159"/>
      <c r="CC135" s="388"/>
      <c r="CD135" s="159"/>
    </row>
    <row r="136" spans="2:82">
      <c r="B136" s="273"/>
      <c r="C136" s="10"/>
      <c r="D136" s="32"/>
      <c r="E136" s="11"/>
      <c r="F136" s="10"/>
      <c r="G136" s="32"/>
      <c r="H136" s="11"/>
      <c r="I136" s="10"/>
      <c r="J136" s="32"/>
      <c r="K136" s="11"/>
      <c r="L136" s="10"/>
      <c r="M136" s="32"/>
      <c r="N136" s="11"/>
      <c r="O136" s="10"/>
      <c r="P136" s="32"/>
      <c r="Q136" s="11"/>
      <c r="R136" s="10"/>
      <c r="S136" s="32"/>
      <c r="T136" s="11"/>
      <c r="U136" s="10"/>
      <c r="V136" s="32"/>
      <c r="W136" s="11"/>
      <c r="X136" s="10"/>
      <c r="Y136" s="32"/>
      <c r="Z136" s="11"/>
      <c r="AA136" s="10"/>
      <c r="AB136" s="32"/>
      <c r="AC136" s="11"/>
      <c r="AD136" s="10"/>
      <c r="AE136" s="32"/>
      <c r="AF136" s="11"/>
      <c r="AG136" s="10"/>
      <c r="AH136" s="32"/>
      <c r="AI136" s="11"/>
      <c r="AJ136" s="10"/>
      <c r="AK136" s="32"/>
      <c r="AL136" s="11"/>
      <c r="AM136" s="10"/>
      <c r="AN136" s="32"/>
      <c r="AO136" s="11"/>
      <c r="AP136" s="10"/>
      <c r="AQ136" s="32"/>
      <c r="AR136" s="11"/>
      <c r="AS136" s="10"/>
      <c r="AT136" s="32"/>
      <c r="AU136" s="11"/>
      <c r="AV136" s="10"/>
      <c r="AW136" s="32"/>
      <c r="AX136" s="11"/>
      <c r="AY136" s="10"/>
      <c r="AZ136" s="32"/>
      <c r="BA136" s="11"/>
      <c r="BB136" s="10"/>
      <c r="BC136" s="32"/>
      <c r="BD136" s="11"/>
      <c r="BE136" s="10"/>
      <c r="BF136" s="32"/>
      <c r="BG136" s="11"/>
      <c r="BH136" s="10"/>
      <c r="BI136" s="32"/>
      <c r="BJ136" s="11"/>
      <c r="BK136" s="24">
        <v>45512</v>
      </c>
      <c r="BL136" s="41">
        <v>165</v>
      </c>
      <c r="BM136">
        <f t="shared" si="16"/>
        <v>0</v>
      </c>
      <c r="BN136">
        <f t="shared" si="17"/>
        <v>0</v>
      </c>
      <c r="BO136">
        <f t="shared" si="18"/>
        <v>0</v>
      </c>
      <c r="BP136">
        <f t="shared" si="22"/>
        <v>0</v>
      </c>
      <c r="BQ136">
        <f t="shared" si="23"/>
        <v>0</v>
      </c>
      <c r="BR136" t="e">
        <f t="shared" si="24"/>
        <v>#DIV/0!</v>
      </c>
      <c r="BS136" s="159"/>
      <c r="BT136" s="159"/>
      <c r="BU136" s="159"/>
      <c r="BV136" s="159">
        <v>121</v>
      </c>
      <c r="BW136" s="159"/>
      <c r="BX136" s="159">
        <v>81</v>
      </c>
      <c r="BY136" s="159"/>
      <c r="BZ136" s="159"/>
      <c r="CA136" s="159">
        <v>79</v>
      </c>
      <c r="CB136" s="159"/>
      <c r="CC136" s="388"/>
      <c r="CD136" s="159"/>
    </row>
    <row r="137" spans="2:82">
      <c r="B137" s="273"/>
      <c r="C137" s="10"/>
      <c r="D137" s="32"/>
      <c r="E137" s="11"/>
      <c r="F137" s="10"/>
      <c r="G137" s="32"/>
      <c r="H137" s="11"/>
      <c r="I137" s="10"/>
      <c r="J137" s="32"/>
      <c r="K137" s="11"/>
      <c r="L137" s="10"/>
      <c r="M137" s="32"/>
      <c r="N137" s="11"/>
      <c r="O137" s="10"/>
      <c r="P137" s="32"/>
      <c r="Q137" s="11"/>
      <c r="R137" s="10"/>
      <c r="S137" s="32"/>
      <c r="T137" s="11"/>
      <c r="U137" s="10"/>
      <c r="V137" s="32"/>
      <c r="W137" s="11"/>
      <c r="X137" s="10"/>
      <c r="Y137" s="32"/>
      <c r="Z137" s="11"/>
      <c r="AA137" s="10"/>
      <c r="AB137" s="32"/>
      <c r="AC137" s="11"/>
      <c r="AD137" s="10"/>
      <c r="AE137" s="32"/>
      <c r="AF137" s="11"/>
      <c r="AG137" s="94"/>
      <c r="AH137" s="32"/>
      <c r="AI137" s="11"/>
      <c r="AJ137" s="10"/>
      <c r="AK137" s="32"/>
      <c r="AL137" s="11"/>
      <c r="AM137" s="10"/>
      <c r="AN137" s="32"/>
      <c r="AO137" s="11"/>
      <c r="AP137" s="10"/>
      <c r="AQ137" s="32"/>
      <c r="AR137" s="11"/>
      <c r="AS137" s="10"/>
      <c r="AT137" s="32"/>
      <c r="AU137" s="11"/>
      <c r="AV137" s="10"/>
      <c r="AW137" s="32"/>
      <c r="AX137" s="11"/>
      <c r="AY137" s="94"/>
      <c r="AZ137" s="32"/>
      <c r="BA137" s="11"/>
      <c r="BB137" s="10"/>
      <c r="BC137" s="32"/>
      <c r="BD137" s="11"/>
      <c r="BE137" s="10"/>
      <c r="BF137" s="32"/>
      <c r="BG137" s="11"/>
      <c r="BH137" s="10"/>
      <c r="BI137" s="32"/>
      <c r="BJ137" s="11"/>
      <c r="BK137" s="24">
        <v>45515</v>
      </c>
      <c r="BL137" s="76">
        <v>166</v>
      </c>
      <c r="BM137">
        <f t="shared" si="16"/>
        <v>0</v>
      </c>
      <c r="BN137">
        <f t="shared" si="17"/>
        <v>0</v>
      </c>
      <c r="BO137">
        <f t="shared" si="18"/>
        <v>0</v>
      </c>
      <c r="BP137">
        <f t="shared" si="22"/>
        <v>0</v>
      </c>
      <c r="BQ137">
        <f t="shared" si="23"/>
        <v>0</v>
      </c>
      <c r="BR137" t="e">
        <f t="shared" si="24"/>
        <v>#DIV/0!</v>
      </c>
      <c r="BS137" s="159">
        <v>116</v>
      </c>
      <c r="BT137" s="159">
        <v>121</v>
      </c>
      <c r="BU137" s="159"/>
      <c r="BV137" s="159"/>
      <c r="BW137" s="159"/>
      <c r="BX137" s="159"/>
      <c r="BY137" s="159"/>
      <c r="BZ137" s="159"/>
      <c r="CA137" s="159"/>
      <c r="CB137" s="159"/>
      <c r="CC137" s="388"/>
      <c r="CD137" s="159"/>
    </row>
    <row r="138" spans="2:82">
      <c r="B138" s="273"/>
      <c r="C138" s="10"/>
      <c r="D138" s="32"/>
      <c r="E138" s="11"/>
      <c r="F138" s="10"/>
      <c r="G138" s="32"/>
      <c r="H138" s="11"/>
      <c r="I138" s="10"/>
      <c r="J138" s="32"/>
      <c r="K138" s="11"/>
      <c r="L138" s="10"/>
      <c r="M138" s="32"/>
      <c r="N138" s="11"/>
      <c r="O138" s="10"/>
      <c r="P138" s="32"/>
      <c r="Q138" s="11"/>
      <c r="R138" s="10"/>
      <c r="S138" s="32"/>
      <c r="T138" s="11"/>
      <c r="U138" s="10"/>
      <c r="V138" s="32"/>
      <c r="W138" s="11"/>
      <c r="X138" s="10"/>
      <c r="Y138" s="32"/>
      <c r="Z138" s="11"/>
      <c r="AA138" s="10"/>
      <c r="AB138" s="32"/>
      <c r="AC138" s="11"/>
      <c r="AD138" s="10"/>
      <c r="AE138" s="32"/>
      <c r="AF138" s="11"/>
      <c r="AG138" s="10"/>
      <c r="AH138" s="32"/>
      <c r="AI138" s="11"/>
      <c r="AJ138" s="10"/>
      <c r="AK138" s="32"/>
      <c r="AL138" s="11"/>
      <c r="AM138" s="10"/>
      <c r="AN138" s="32"/>
      <c r="AO138" s="11"/>
      <c r="AP138" s="10"/>
      <c r="AQ138" s="32"/>
      <c r="AR138" s="11"/>
      <c r="AS138" s="10"/>
      <c r="AT138" s="32"/>
      <c r="AU138" s="11"/>
      <c r="AV138" s="10"/>
      <c r="AW138" s="32"/>
      <c r="AX138" s="11"/>
      <c r="AY138" s="10"/>
      <c r="AZ138" s="32"/>
      <c r="BA138" s="11"/>
      <c r="BB138" s="10"/>
      <c r="BC138" s="32"/>
      <c r="BD138" s="11"/>
      <c r="BE138" s="10"/>
      <c r="BF138" s="32"/>
      <c r="BG138" s="11"/>
      <c r="BH138" s="10"/>
      <c r="BI138" s="32"/>
      <c r="BJ138" s="11"/>
      <c r="BK138" s="24">
        <v>45515</v>
      </c>
      <c r="BL138" s="76">
        <v>166</v>
      </c>
      <c r="BM138">
        <f t="shared" si="16"/>
        <v>0</v>
      </c>
      <c r="BN138">
        <f t="shared" si="17"/>
        <v>0</v>
      </c>
      <c r="BO138">
        <f t="shared" si="18"/>
        <v>0</v>
      </c>
      <c r="BP138">
        <f t="shared" si="22"/>
        <v>0</v>
      </c>
      <c r="BQ138">
        <f t="shared" si="23"/>
        <v>0</v>
      </c>
      <c r="BR138" t="e">
        <f t="shared" si="24"/>
        <v>#DIV/0!</v>
      </c>
      <c r="BS138" s="159">
        <v>121</v>
      </c>
      <c r="BT138" s="159">
        <v>78</v>
      </c>
      <c r="BU138" s="159"/>
      <c r="BV138" s="159"/>
      <c r="BW138" s="159"/>
      <c r="BX138" s="159"/>
      <c r="BY138" s="159"/>
      <c r="BZ138" s="159"/>
      <c r="CA138" s="159"/>
      <c r="CB138" s="159"/>
      <c r="CC138" s="388"/>
      <c r="CD138" s="159"/>
    </row>
    <row r="139" spans="2:82">
      <c r="B139" s="273"/>
      <c r="C139" s="10"/>
      <c r="D139" s="32"/>
      <c r="E139" s="11"/>
      <c r="F139" s="10"/>
      <c r="G139" s="32"/>
      <c r="H139" s="11"/>
      <c r="I139" s="10"/>
      <c r="J139" s="32"/>
      <c r="K139" s="11"/>
      <c r="L139" s="10"/>
      <c r="M139" s="32"/>
      <c r="N139" s="11"/>
      <c r="O139" s="10"/>
      <c r="P139" s="32"/>
      <c r="Q139" s="11"/>
      <c r="R139" s="10"/>
      <c r="S139" s="32"/>
      <c r="T139" s="11"/>
      <c r="U139" s="10"/>
      <c r="V139" s="32"/>
      <c r="W139" s="11"/>
      <c r="X139" s="10"/>
      <c r="Y139" s="32"/>
      <c r="Z139" s="11"/>
      <c r="AA139" s="10"/>
      <c r="AB139" s="32"/>
      <c r="AC139" s="11"/>
      <c r="AD139" s="10"/>
      <c r="AE139" s="32"/>
      <c r="AF139" s="11"/>
      <c r="AG139" s="10"/>
      <c r="AH139" s="32"/>
      <c r="AI139" s="11"/>
      <c r="AJ139" s="10"/>
      <c r="AK139" s="32"/>
      <c r="AL139" s="11"/>
      <c r="AM139" s="10"/>
      <c r="AN139" s="32"/>
      <c r="AO139" s="11"/>
      <c r="AP139" s="10"/>
      <c r="AQ139" s="32"/>
      <c r="AR139" s="11"/>
      <c r="AS139" s="10"/>
      <c r="AT139" s="32"/>
      <c r="AU139" s="11"/>
      <c r="AV139" s="10"/>
      <c r="AW139" s="32"/>
      <c r="AX139" s="11"/>
      <c r="AY139" s="10"/>
      <c r="AZ139" s="32"/>
      <c r="BA139" s="11"/>
      <c r="BB139" s="10"/>
      <c r="BC139" s="32"/>
      <c r="BD139" s="11"/>
      <c r="BE139" s="10"/>
      <c r="BF139" s="32"/>
      <c r="BG139" s="11"/>
      <c r="BH139" s="10"/>
      <c r="BI139" s="32"/>
      <c r="BJ139" s="11"/>
      <c r="BK139" s="24">
        <v>45516</v>
      </c>
      <c r="BL139" s="76">
        <v>167</v>
      </c>
      <c r="BM139">
        <f t="shared" si="16"/>
        <v>0</v>
      </c>
      <c r="BN139">
        <f t="shared" si="17"/>
        <v>0</v>
      </c>
      <c r="BO139">
        <f t="shared" si="18"/>
        <v>0</v>
      </c>
      <c r="BP139">
        <f t="shared" si="22"/>
        <v>0</v>
      </c>
      <c r="BQ139">
        <f t="shared" si="23"/>
        <v>0</v>
      </c>
      <c r="BR139" t="e">
        <f t="shared" si="24"/>
        <v>#DIV/0!</v>
      </c>
      <c r="BS139" s="159">
        <v>121</v>
      </c>
      <c r="BT139" s="159">
        <v>75</v>
      </c>
      <c r="BU139" s="159"/>
      <c r="BV139" s="159"/>
      <c r="BW139" s="159"/>
      <c r="BX139" s="159"/>
      <c r="BY139" s="159"/>
      <c r="BZ139" s="159"/>
      <c r="CA139" s="159"/>
      <c r="CB139" s="159"/>
      <c r="CC139" s="388"/>
      <c r="CD139" s="159"/>
    </row>
    <row r="140" spans="2:82">
      <c r="B140" s="273"/>
      <c r="C140" s="10"/>
      <c r="D140" s="32"/>
      <c r="E140" s="11"/>
      <c r="F140" s="10"/>
      <c r="G140" s="32"/>
      <c r="H140" s="11"/>
      <c r="I140" s="10"/>
      <c r="J140" s="32"/>
      <c r="K140" s="11"/>
      <c r="L140" s="10"/>
      <c r="M140" s="32"/>
      <c r="N140" s="11"/>
      <c r="O140" s="10"/>
      <c r="P140" s="32"/>
      <c r="Q140" s="11"/>
      <c r="R140" s="10"/>
      <c r="S140" s="32"/>
      <c r="T140" s="11"/>
      <c r="U140" s="10"/>
      <c r="V140" s="32"/>
      <c r="W140" s="11"/>
      <c r="X140" s="10"/>
      <c r="Y140" s="32"/>
      <c r="Z140" s="11"/>
      <c r="AA140" s="10"/>
      <c r="AB140" s="32"/>
      <c r="AC140" s="11"/>
      <c r="AD140" s="10"/>
      <c r="AE140" s="32"/>
      <c r="AF140" s="11"/>
      <c r="AG140" s="10"/>
      <c r="AH140" s="32"/>
      <c r="AI140" s="11"/>
      <c r="AJ140" s="10"/>
      <c r="AK140" s="32"/>
      <c r="AL140" s="11"/>
      <c r="AM140" s="10"/>
      <c r="AN140" s="32"/>
      <c r="AO140" s="11"/>
      <c r="AP140" s="10"/>
      <c r="AQ140" s="32"/>
      <c r="AR140" s="11"/>
      <c r="AS140" s="10"/>
      <c r="AT140" s="32"/>
      <c r="AU140" s="11"/>
      <c r="AV140" s="10"/>
      <c r="AW140" s="32"/>
      <c r="AX140" s="11"/>
      <c r="AY140" s="10"/>
      <c r="AZ140" s="32"/>
      <c r="BA140" s="11"/>
      <c r="BB140" s="10"/>
      <c r="BC140" s="32"/>
      <c r="BD140" s="11"/>
      <c r="BE140" s="10"/>
      <c r="BF140" s="32"/>
      <c r="BG140" s="11"/>
      <c r="BH140" s="10"/>
      <c r="BI140" s="32"/>
      <c r="BJ140" s="11"/>
      <c r="BK140" s="28">
        <v>45516</v>
      </c>
      <c r="BL140" s="76">
        <v>167</v>
      </c>
      <c r="BM140">
        <f t="shared" si="16"/>
        <v>0</v>
      </c>
      <c r="BN140">
        <f t="shared" si="17"/>
        <v>0</v>
      </c>
      <c r="BO140">
        <f t="shared" si="18"/>
        <v>0</v>
      </c>
      <c r="BP140">
        <f t="shared" si="22"/>
        <v>0</v>
      </c>
      <c r="BQ140">
        <f t="shared" si="23"/>
        <v>0</v>
      </c>
      <c r="BR140" t="e">
        <f t="shared" si="24"/>
        <v>#DIV/0!</v>
      </c>
      <c r="BS140" s="159">
        <v>120</v>
      </c>
      <c r="BT140" s="159">
        <v>121</v>
      </c>
      <c r="BU140" s="159"/>
      <c r="BV140" s="159"/>
      <c r="BW140" s="159"/>
      <c r="BX140" s="159"/>
      <c r="BY140" s="159"/>
      <c r="BZ140" s="159"/>
      <c r="CA140" s="159"/>
      <c r="CB140" s="159"/>
      <c r="CC140" s="388"/>
      <c r="CD140" s="159"/>
    </row>
    <row r="141" spans="2:82">
      <c r="B141" s="273"/>
      <c r="C141" s="10"/>
      <c r="D141" s="32"/>
      <c r="E141" s="11"/>
      <c r="F141" s="10"/>
      <c r="G141" s="32"/>
      <c r="H141" s="11"/>
      <c r="I141" s="10"/>
      <c r="J141" s="32"/>
      <c r="K141" s="11"/>
      <c r="L141" s="10"/>
      <c r="M141" s="32"/>
      <c r="N141" s="11"/>
      <c r="O141" s="10"/>
      <c r="P141" s="32"/>
      <c r="Q141" s="11"/>
      <c r="R141" s="10"/>
      <c r="S141" s="32"/>
      <c r="T141" s="11"/>
      <c r="U141" s="10"/>
      <c r="V141" s="32"/>
      <c r="W141" s="11"/>
      <c r="X141" s="10"/>
      <c r="Y141" s="32"/>
      <c r="Z141" s="11"/>
      <c r="AA141" s="10"/>
      <c r="AB141" s="32"/>
      <c r="AC141" s="11"/>
      <c r="AD141" s="10"/>
      <c r="AE141" s="32"/>
      <c r="AF141" s="11"/>
      <c r="AG141" s="10"/>
      <c r="AH141" s="32"/>
      <c r="AI141" s="11"/>
      <c r="AJ141" s="10"/>
      <c r="AK141" s="32"/>
      <c r="AL141" s="11"/>
      <c r="AM141" s="10"/>
      <c r="AN141" s="32"/>
      <c r="AO141" s="11"/>
      <c r="AP141" s="10"/>
      <c r="AQ141" s="32"/>
      <c r="AR141" s="11"/>
      <c r="AS141" s="10"/>
      <c r="AT141" s="32"/>
      <c r="AU141" s="11"/>
      <c r="AV141" s="10"/>
      <c r="AW141" s="32"/>
      <c r="AX141" s="11"/>
      <c r="AY141" s="10"/>
      <c r="AZ141" s="32"/>
      <c r="BA141" s="11"/>
      <c r="BB141" s="10"/>
      <c r="BC141" s="32"/>
      <c r="BD141" s="11"/>
      <c r="BE141" s="10"/>
      <c r="BF141" s="32"/>
      <c r="BG141" s="11"/>
      <c r="BH141" s="10"/>
      <c r="BI141" s="32"/>
      <c r="BJ141" s="11"/>
      <c r="BK141" s="24">
        <v>45530</v>
      </c>
      <c r="BL141" s="76">
        <v>168</v>
      </c>
      <c r="BM141">
        <f t="shared" si="16"/>
        <v>0</v>
      </c>
      <c r="BN141">
        <f t="shared" si="17"/>
        <v>0</v>
      </c>
      <c r="BO141">
        <f t="shared" si="18"/>
        <v>0</v>
      </c>
      <c r="BP141">
        <f t="shared" si="22"/>
        <v>0</v>
      </c>
      <c r="BQ141">
        <f t="shared" si="23"/>
        <v>0</v>
      </c>
      <c r="BR141" t="e">
        <f t="shared" si="24"/>
        <v>#DIV/0!</v>
      </c>
      <c r="BS141" s="159">
        <v>119</v>
      </c>
      <c r="BT141" s="159">
        <v>121</v>
      </c>
      <c r="BU141" s="159"/>
      <c r="BV141" s="159"/>
      <c r="BW141" s="159"/>
      <c r="BX141" s="159"/>
      <c r="BY141" s="159"/>
      <c r="BZ141" s="159"/>
      <c r="CA141" s="159"/>
      <c r="CB141" s="159"/>
      <c r="CC141" s="388"/>
      <c r="CD141" s="159"/>
    </row>
    <row r="142" spans="2:82">
      <c r="B142" s="273"/>
      <c r="C142" s="10"/>
      <c r="D142" s="32"/>
      <c r="E142" s="11"/>
      <c r="F142" s="10"/>
      <c r="G142" s="32"/>
      <c r="H142" s="11"/>
      <c r="I142" s="10"/>
      <c r="J142" s="32"/>
      <c r="K142" s="11"/>
      <c r="L142" s="10"/>
      <c r="M142" s="32"/>
      <c r="N142" s="11"/>
      <c r="O142" s="10"/>
      <c r="P142" s="32"/>
      <c r="Q142" s="11"/>
      <c r="R142" s="10"/>
      <c r="S142" s="32"/>
      <c r="T142" s="11"/>
      <c r="U142" s="10"/>
      <c r="V142" s="32"/>
      <c r="W142" s="11"/>
      <c r="X142" s="10"/>
      <c r="Y142" s="32"/>
      <c r="Z142" s="11"/>
      <c r="AA142" s="10"/>
      <c r="AB142" s="32"/>
      <c r="AC142" s="11"/>
      <c r="AD142" s="10"/>
      <c r="AE142" s="32"/>
      <c r="AF142" s="11"/>
      <c r="AG142" s="10"/>
      <c r="AH142" s="32"/>
      <c r="AI142" s="11"/>
      <c r="AJ142" s="10"/>
      <c r="AK142" s="32"/>
      <c r="AL142" s="11"/>
      <c r="AM142" s="10"/>
      <c r="AN142" s="32"/>
      <c r="AO142" s="11"/>
      <c r="AP142" s="10"/>
      <c r="AQ142" s="32"/>
      <c r="AR142" s="11"/>
      <c r="AS142" s="10"/>
      <c r="AT142" s="32"/>
      <c r="AU142" s="11"/>
      <c r="AV142" s="10"/>
      <c r="AW142" s="32"/>
      <c r="AX142" s="11"/>
      <c r="AY142" s="10"/>
      <c r="AZ142" s="32"/>
      <c r="BA142" s="11"/>
      <c r="BB142" s="10"/>
      <c r="BC142" s="32"/>
      <c r="BD142" s="11"/>
      <c r="BE142" s="10"/>
      <c r="BF142" s="32"/>
      <c r="BG142" s="11"/>
      <c r="BH142" s="10"/>
      <c r="BI142" s="32"/>
      <c r="BJ142" s="11"/>
      <c r="BK142" s="24">
        <v>45530</v>
      </c>
      <c r="BL142" s="76">
        <v>168</v>
      </c>
      <c r="BM142">
        <f t="shared" si="16"/>
        <v>0</v>
      </c>
      <c r="BN142">
        <f t="shared" si="17"/>
        <v>0</v>
      </c>
      <c r="BO142">
        <f t="shared" si="18"/>
        <v>0</v>
      </c>
      <c r="BP142">
        <f t="shared" si="22"/>
        <v>0</v>
      </c>
      <c r="BQ142">
        <f t="shared" si="23"/>
        <v>0</v>
      </c>
      <c r="BR142" t="e">
        <f t="shared" si="24"/>
        <v>#DIV/0!</v>
      </c>
      <c r="BS142" s="159">
        <v>118</v>
      </c>
      <c r="BT142" s="159">
        <v>121</v>
      </c>
      <c r="BU142" s="159"/>
      <c r="BV142" s="159"/>
      <c r="BW142" s="159"/>
      <c r="BX142" s="159"/>
      <c r="BY142" s="159"/>
      <c r="BZ142" s="159"/>
      <c r="CA142" s="159"/>
      <c r="CB142" s="159"/>
      <c r="CC142" s="388"/>
      <c r="CD142" s="159"/>
    </row>
    <row r="143" spans="2:82">
      <c r="B143" s="273"/>
      <c r="C143" s="10"/>
      <c r="D143" s="32"/>
      <c r="E143" s="11"/>
      <c r="F143" s="10"/>
      <c r="G143" s="32"/>
      <c r="H143" s="11"/>
      <c r="I143" s="10"/>
      <c r="J143" s="32"/>
      <c r="K143" s="11"/>
      <c r="L143" s="10"/>
      <c r="M143" s="32"/>
      <c r="N143" s="11"/>
      <c r="O143" s="10"/>
      <c r="P143" s="32"/>
      <c r="Q143" s="11"/>
      <c r="R143" s="10"/>
      <c r="S143" s="32"/>
      <c r="T143" s="11"/>
      <c r="U143" s="10"/>
      <c r="V143" s="32"/>
      <c r="W143" s="11"/>
      <c r="X143" s="10"/>
      <c r="Y143" s="32"/>
      <c r="Z143" s="11"/>
      <c r="AA143" s="10"/>
      <c r="AB143" s="32"/>
      <c r="AC143" s="11"/>
      <c r="AD143" s="10"/>
      <c r="AE143" s="32"/>
      <c r="AF143" s="11"/>
      <c r="AG143" s="10"/>
      <c r="AH143" s="32"/>
      <c r="AI143" s="11"/>
      <c r="AJ143" s="10"/>
      <c r="AK143" s="32"/>
      <c r="AL143" s="11"/>
      <c r="AM143" s="10"/>
      <c r="AN143" s="32"/>
      <c r="AO143" s="11"/>
      <c r="AP143" s="10"/>
      <c r="AQ143" s="32"/>
      <c r="AR143" s="11"/>
      <c r="AS143" s="10"/>
      <c r="AT143" s="32"/>
      <c r="AU143" s="11"/>
      <c r="AV143" s="10"/>
      <c r="AW143" s="32"/>
      <c r="AX143" s="11"/>
      <c r="AY143" s="10"/>
      <c r="AZ143" s="32"/>
      <c r="BA143" s="11"/>
      <c r="BB143" s="10"/>
      <c r="BC143" s="32"/>
      <c r="BD143" s="11"/>
      <c r="BE143" s="10"/>
      <c r="BF143" s="32"/>
      <c r="BG143" s="11"/>
      <c r="BH143" s="10"/>
      <c r="BI143" s="32"/>
      <c r="BJ143" s="11"/>
      <c r="BK143" s="24">
        <v>45530</v>
      </c>
      <c r="BL143" s="76">
        <v>168</v>
      </c>
      <c r="BM143">
        <f t="shared" si="16"/>
        <v>0</v>
      </c>
      <c r="BN143">
        <f t="shared" si="17"/>
        <v>0</v>
      </c>
      <c r="BO143">
        <f t="shared" si="18"/>
        <v>0</v>
      </c>
      <c r="BP143">
        <f t="shared" si="22"/>
        <v>0</v>
      </c>
      <c r="BQ143">
        <f t="shared" si="23"/>
        <v>0</v>
      </c>
      <c r="BR143" t="e">
        <f t="shared" si="24"/>
        <v>#DIV/0!</v>
      </c>
      <c r="BS143" s="159">
        <v>102</v>
      </c>
      <c r="BT143" s="159">
        <v>121</v>
      </c>
      <c r="BU143" s="159"/>
      <c r="BV143" s="159"/>
      <c r="BW143" s="159"/>
      <c r="BX143" s="159"/>
      <c r="BY143" s="159"/>
      <c r="BZ143" s="159"/>
      <c r="CA143" s="159"/>
      <c r="CB143" s="159"/>
      <c r="CC143" s="388"/>
      <c r="CD143" s="159"/>
    </row>
    <row r="144" spans="2:82">
      <c r="B144" s="273"/>
      <c r="C144" s="10"/>
      <c r="D144" s="32"/>
      <c r="E144" s="11"/>
      <c r="F144" s="10"/>
      <c r="G144" s="32"/>
      <c r="H144" s="11"/>
      <c r="I144" s="10"/>
      <c r="J144" s="32"/>
      <c r="K144" s="11"/>
      <c r="L144" s="10"/>
      <c r="M144" s="32"/>
      <c r="N144" s="11"/>
      <c r="O144" s="10"/>
      <c r="P144" s="32"/>
      <c r="Q144" s="11"/>
      <c r="R144" s="10"/>
      <c r="S144" s="32"/>
      <c r="T144" s="11"/>
      <c r="U144" s="10"/>
      <c r="V144" s="32"/>
      <c r="W144" s="11"/>
      <c r="X144" s="10"/>
      <c r="Y144" s="32"/>
      <c r="Z144" s="11"/>
      <c r="AA144" s="10"/>
      <c r="AB144" s="32"/>
      <c r="AC144" s="11"/>
      <c r="AD144" s="10"/>
      <c r="AE144" s="32"/>
      <c r="AF144" s="11"/>
      <c r="AG144" s="10"/>
      <c r="AH144" s="32"/>
      <c r="AI144" s="11"/>
      <c r="AJ144" s="10"/>
      <c r="AK144" s="32"/>
      <c r="AL144" s="11"/>
      <c r="AM144" s="10"/>
      <c r="AN144" s="32"/>
      <c r="AO144" s="11"/>
      <c r="AP144" s="10"/>
      <c r="AQ144" s="32"/>
      <c r="AR144" s="11"/>
      <c r="AS144" s="10"/>
      <c r="AT144" s="32"/>
      <c r="AU144" s="11"/>
      <c r="AV144" s="10"/>
      <c r="AW144" s="32"/>
      <c r="AX144" s="11"/>
      <c r="AY144" s="10"/>
      <c r="AZ144" s="32"/>
      <c r="BA144" s="11"/>
      <c r="BB144" s="10"/>
      <c r="BC144" s="32"/>
      <c r="BD144" s="11"/>
      <c r="BE144" s="10"/>
      <c r="BF144" s="32"/>
      <c r="BG144" s="11"/>
      <c r="BH144" s="10"/>
      <c r="BI144" s="32"/>
      <c r="BJ144" s="11"/>
      <c r="BK144" s="28">
        <v>45534</v>
      </c>
      <c r="BL144" s="41">
        <v>169</v>
      </c>
      <c r="BM144">
        <f t="shared" si="16"/>
        <v>0</v>
      </c>
      <c r="BN144">
        <f t="shared" si="17"/>
        <v>0</v>
      </c>
      <c r="BO144">
        <f t="shared" si="18"/>
        <v>0</v>
      </c>
      <c r="BP144">
        <f t="shared" si="22"/>
        <v>0</v>
      </c>
      <c r="BQ144">
        <f t="shared" si="23"/>
        <v>0</v>
      </c>
      <c r="BR144" t="e">
        <f t="shared" si="24"/>
        <v>#DIV/0!</v>
      </c>
      <c r="BS144" s="159">
        <v>98</v>
      </c>
      <c r="BT144" s="159">
        <v>121</v>
      </c>
      <c r="BU144" s="159"/>
      <c r="BV144" s="159"/>
      <c r="BW144" s="159"/>
      <c r="BX144" s="159"/>
      <c r="BY144" s="159"/>
      <c r="BZ144" s="159"/>
      <c r="CA144" s="159"/>
      <c r="CB144" s="159"/>
      <c r="CC144" s="388"/>
      <c r="CD144" s="159"/>
    </row>
    <row r="145" spans="2:82">
      <c r="B145" s="273"/>
      <c r="C145" s="10"/>
      <c r="D145" s="32"/>
      <c r="E145" s="11"/>
      <c r="F145" s="10"/>
      <c r="G145" s="32"/>
      <c r="H145" s="11"/>
      <c r="I145" s="10"/>
      <c r="J145" s="32"/>
      <c r="K145" s="11"/>
      <c r="L145" s="10"/>
      <c r="M145" s="32"/>
      <c r="N145" s="11"/>
      <c r="O145" s="10"/>
      <c r="P145" s="32"/>
      <c r="Q145" s="11"/>
      <c r="R145" s="10"/>
      <c r="S145" s="32"/>
      <c r="T145" s="11"/>
      <c r="U145" s="10"/>
      <c r="V145" s="32"/>
      <c r="W145" s="11"/>
      <c r="X145" s="10"/>
      <c r="Y145" s="32"/>
      <c r="Z145" s="11"/>
      <c r="AA145" s="10"/>
      <c r="AB145" s="32"/>
      <c r="AC145" s="11"/>
      <c r="AD145" s="10"/>
      <c r="AE145" s="32"/>
      <c r="AF145" s="11"/>
      <c r="AG145" s="10"/>
      <c r="AH145" s="32"/>
      <c r="AI145" s="11"/>
      <c r="AJ145" s="10"/>
      <c r="AK145" s="32"/>
      <c r="AL145" s="11"/>
      <c r="AM145" s="10"/>
      <c r="AN145" s="32"/>
      <c r="AO145" s="11"/>
      <c r="AP145" s="10"/>
      <c r="AQ145" s="32"/>
      <c r="AR145" s="11"/>
      <c r="AS145" s="10"/>
      <c r="AT145" s="32"/>
      <c r="AU145" s="11"/>
      <c r="AV145" s="10"/>
      <c r="AW145" s="32"/>
      <c r="AX145" s="11"/>
      <c r="AY145" s="10"/>
      <c r="AZ145" s="32"/>
      <c r="BA145" s="11"/>
      <c r="BB145" s="10"/>
      <c r="BC145" s="32"/>
      <c r="BD145" s="11"/>
      <c r="BE145" s="10"/>
      <c r="BF145" s="32"/>
      <c r="BG145" s="11"/>
      <c r="BH145" s="10"/>
      <c r="BI145" s="32"/>
      <c r="BJ145" s="11"/>
      <c r="BK145" s="28">
        <v>45534</v>
      </c>
      <c r="BL145" s="41">
        <v>169</v>
      </c>
      <c r="BM145">
        <f t="shared" si="16"/>
        <v>0</v>
      </c>
      <c r="BN145">
        <f t="shared" si="17"/>
        <v>0</v>
      </c>
      <c r="BO145">
        <f t="shared" si="18"/>
        <v>0</v>
      </c>
      <c r="BP145">
        <f t="shared" si="22"/>
        <v>0</v>
      </c>
      <c r="BQ145">
        <f t="shared" si="23"/>
        <v>0</v>
      </c>
      <c r="BR145" t="e">
        <f t="shared" si="24"/>
        <v>#DIV/0!</v>
      </c>
      <c r="BS145" s="159">
        <v>60</v>
      </c>
      <c r="BT145" s="159">
        <v>61</v>
      </c>
      <c r="BU145" s="159"/>
      <c r="BV145" s="159"/>
      <c r="BW145" s="159"/>
      <c r="BX145" s="159"/>
      <c r="BY145" s="159"/>
      <c r="BZ145" s="159"/>
      <c r="CA145" s="159"/>
      <c r="CB145" s="159"/>
      <c r="CC145" s="388"/>
      <c r="CD145" s="159"/>
    </row>
    <row r="146" spans="2:82">
      <c r="B146" s="273"/>
      <c r="C146" s="12"/>
      <c r="D146" s="36"/>
      <c r="E146" s="13"/>
      <c r="F146" s="12"/>
      <c r="G146" s="36"/>
      <c r="H146" s="13"/>
      <c r="I146" s="12"/>
      <c r="J146" s="36"/>
      <c r="K146" s="13"/>
      <c r="L146" s="12"/>
      <c r="M146" s="36"/>
      <c r="N146" s="13"/>
      <c r="O146" s="12"/>
      <c r="P146" s="36"/>
      <c r="Q146" s="13"/>
      <c r="R146" s="10"/>
      <c r="S146" s="32"/>
      <c r="T146" s="11"/>
      <c r="U146" s="12"/>
      <c r="V146" s="36"/>
      <c r="W146" s="13"/>
      <c r="X146" s="12"/>
      <c r="Y146" s="36"/>
      <c r="Z146" s="13"/>
      <c r="AA146" s="12"/>
      <c r="AB146" s="36"/>
      <c r="AC146" s="13"/>
      <c r="AD146" s="12"/>
      <c r="AE146" s="36"/>
      <c r="AF146" s="13"/>
      <c r="AG146" s="12"/>
      <c r="AH146" s="36"/>
      <c r="AI146" s="13"/>
      <c r="AJ146" s="12"/>
      <c r="AK146" s="36"/>
      <c r="AL146" s="13"/>
      <c r="AM146" s="12"/>
      <c r="AN146" s="36"/>
      <c r="AO146" s="13"/>
      <c r="AP146" s="10"/>
      <c r="AQ146" s="32"/>
      <c r="AR146" s="11"/>
      <c r="AS146" s="12"/>
      <c r="AT146" s="36"/>
      <c r="AU146" s="13"/>
      <c r="AV146" s="10"/>
      <c r="AW146" s="32"/>
      <c r="AX146" s="11"/>
      <c r="AY146" s="12"/>
      <c r="AZ146" s="36"/>
      <c r="BA146" s="13"/>
      <c r="BB146" s="12"/>
      <c r="BC146" s="36"/>
      <c r="BD146" s="13"/>
      <c r="BE146" s="12"/>
      <c r="BF146" s="36"/>
      <c r="BG146" s="13"/>
      <c r="BH146" s="12"/>
      <c r="BI146" s="36"/>
      <c r="BJ146" s="13"/>
      <c r="BK146" s="28">
        <v>45534</v>
      </c>
      <c r="BL146" s="41">
        <v>170</v>
      </c>
      <c r="BM146">
        <f t="shared" si="16"/>
        <v>0</v>
      </c>
      <c r="BN146">
        <f t="shared" si="17"/>
        <v>0</v>
      </c>
      <c r="BO146">
        <f t="shared" si="18"/>
        <v>0</v>
      </c>
      <c r="BP146">
        <f t="shared" si="22"/>
        <v>0</v>
      </c>
      <c r="BQ146">
        <f t="shared" si="23"/>
        <v>0</v>
      </c>
      <c r="BR146" t="e">
        <f t="shared" si="24"/>
        <v>#DIV/0!</v>
      </c>
      <c r="BS146" s="159">
        <v>121</v>
      </c>
      <c r="BT146" s="159">
        <v>93</v>
      </c>
      <c r="BU146" s="159"/>
      <c r="BV146" s="159"/>
      <c r="BW146" s="159"/>
      <c r="BX146" s="159"/>
      <c r="BY146" s="159"/>
      <c r="BZ146" s="159"/>
      <c r="CA146" s="159"/>
      <c r="CB146" s="159"/>
      <c r="CC146" s="388"/>
      <c r="CD146" s="159"/>
    </row>
    <row r="147" spans="2:82">
      <c r="B147" s="6"/>
      <c r="C147" s="10"/>
      <c r="D147" s="32"/>
      <c r="E147" s="11"/>
      <c r="F147" s="10"/>
      <c r="G147" s="32"/>
      <c r="H147" s="11"/>
      <c r="I147" s="10"/>
      <c r="J147" s="32"/>
      <c r="K147" s="11"/>
      <c r="L147" s="10"/>
      <c r="M147" s="32"/>
      <c r="N147" s="11"/>
      <c r="O147" s="10"/>
      <c r="P147" s="32"/>
      <c r="Q147" s="11"/>
      <c r="R147" s="10"/>
      <c r="S147" s="32"/>
      <c r="T147" s="11"/>
      <c r="U147" s="10"/>
      <c r="V147" s="32"/>
      <c r="W147" s="11"/>
      <c r="X147" s="10"/>
      <c r="Y147" s="32"/>
      <c r="Z147" s="11"/>
      <c r="AA147" s="10"/>
      <c r="AB147" s="32"/>
      <c r="AC147" s="11"/>
      <c r="AD147" s="10"/>
      <c r="AE147" s="32"/>
      <c r="AF147" s="11"/>
      <c r="AG147" s="10"/>
      <c r="AH147" s="32"/>
      <c r="AI147" s="11"/>
      <c r="AJ147" s="10"/>
      <c r="AK147" s="32"/>
      <c r="AL147" s="11"/>
      <c r="AM147" s="10"/>
      <c r="AN147" s="32"/>
      <c r="AO147" s="11"/>
      <c r="AP147" s="10"/>
      <c r="AQ147" s="32"/>
      <c r="AR147" s="11"/>
      <c r="AS147" s="10"/>
      <c r="AT147" s="32"/>
      <c r="AU147" s="11"/>
      <c r="AV147" s="10"/>
      <c r="AW147" s="32"/>
      <c r="AX147" s="11"/>
      <c r="AY147" s="10"/>
      <c r="AZ147" s="32"/>
      <c r="BA147" s="11"/>
      <c r="BB147" s="10"/>
      <c r="BC147" s="32"/>
      <c r="BD147" s="11"/>
      <c r="BE147" s="10"/>
      <c r="BF147" s="32"/>
      <c r="BG147" s="11"/>
      <c r="BH147" s="10"/>
      <c r="BI147" s="32"/>
      <c r="BJ147" s="11"/>
      <c r="BK147" s="28"/>
      <c r="BL147" s="41"/>
      <c r="BS147" s="159"/>
      <c r="BT147" s="159"/>
      <c r="BU147" s="159"/>
      <c r="BV147" s="159"/>
      <c r="BW147" s="159"/>
      <c r="BX147" s="159"/>
      <c r="BY147" s="159"/>
      <c r="BZ147" s="159"/>
      <c r="CA147" s="159"/>
      <c r="CB147" s="159"/>
      <c r="CC147" s="388"/>
      <c r="CD147" s="159"/>
    </row>
  </sheetData>
  <sortState xmlns:xlrd2="http://schemas.microsoft.com/office/spreadsheetml/2017/richdata2" ref="B5:H15">
    <sortCondition descending="1" ref="H5:H26"/>
    <sortCondition descending="1" ref="C5:C26"/>
    <sortCondition ref="D5:D26"/>
    <sortCondition descending="1" ref="E5:E26"/>
    <sortCondition descending="1" ref="F5:F26"/>
  </sortState>
  <mergeCells count="47">
    <mergeCell ref="B120:B122"/>
    <mergeCell ref="B123:B125"/>
    <mergeCell ref="B108:B110"/>
    <mergeCell ref="B111:B113"/>
    <mergeCell ref="B114:B116"/>
    <mergeCell ref="B117:B119"/>
    <mergeCell ref="B93:B95"/>
    <mergeCell ref="B96:B98"/>
    <mergeCell ref="B99:B101"/>
    <mergeCell ref="B102:B104"/>
    <mergeCell ref="B105:B107"/>
    <mergeCell ref="B78:B80"/>
    <mergeCell ref="B81:B83"/>
    <mergeCell ref="B84:B86"/>
    <mergeCell ref="B87:B89"/>
    <mergeCell ref="B90:B92"/>
    <mergeCell ref="B63:B65"/>
    <mergeCell ref="B66:B68"/>
    <mergeCell ref="B69:B71"/>
    <mergeCell ref="B72:B74"/>
    <mergeCell ref="B75:B77"/>
    <mergeCell ref="B48:B50"/>
    <mergeCell ref="B51:B53"/>
    <mergeCell ref="B54:B56"/>
    <mergeCell ref="B57:B59"/>
    <mergeCell ref="B60:B62"/>
    <mergeCell ref="AJ46:AL46"/>
    <mergeCell ref="C46:E46"/>
    <mergeCell ref="F46:H46"/>
    <mergeCell ref="I46:K46"/>
    <mergeCell ref="L46:N46"/>
    <mergeCell ref="O46:Q46"/>
    <mergeCell ref="R46:T46"/>
    <mergeCell ref="U46:W46"/>
    <mergeCell ref="X46:Z46"/>
    <mergeCell ref="AA46:AC46"/>
    <mergeCell ref="AD46:AF46"/>
    <mergeCell ref="AG46:AI46"/>
    <mergeCell ref="BL45:BM45"/>
    <mergeCell ref="BH46:BJ46"/>
    <mergeCell ref="AM46:AO46"/>
    <mergeCell ref="AP46:AR46"/>
    <mergeCell ref="AS46:AU46"/>
    <mergeCell ref="AV46:AX46"/>
    <mergeCell ref="AY46:BA46"/>
    <mergeCell ref="BB46:BD46"/>
    <mergeCell ref="BE46:BG46"/>
  </mergeCells>
  <pageMargins left="0.70866141732283472" right="0.70866141732283472" top="0.74803149606299213" bottom="0.74803149606299213" header="0.31496062992125984" footer="0.31496062992125984"/>
  <pageSetup paperSize="9" scale="57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">
    <pageSetUpPr fitToPage="1"/>
  </sheetPr>
  <dimension ref="A1:CB244"/>
  <sheetViews>
    <sheetView zoomScale="70" zoomScaleNormal="70" workbookViewId="0">
      <selection activeCell="B5" sqref="B5:G27"/>
    </sheetView>
  </sheetViews>
  <sheetFormatPr baseColWidth="10" defaultColWidth="11.5703125" defaultRowHeight="12.75"/>
  <cols>
    <col min="1" max="1" width="5" customWidth="1"/>
    <col min="3" max="3" width="6.85546875" customWidth="1"/>
    <col min="4" max="4" width="5.42578125" customWidth="1"/>
    <col min="5" max="5" width="4.140625" customWidth="1"/>
    <col min="6" max="6" width="4.28515625" customWidth="1"/>
    <col min="7" max="7" width="5.5703125" customWidth="1"/>
    <col min="8" max="8" width="4.5703125" customWidth="1"/>
    <col min="9" max="9" width="5.28515625" customWidth="1"/>
    <col min="10" max="10" width="4.85546875" customWidth="1"/>
    <col min="11" max="11" width="4.7109375" customWidth="1"/>
    <col min="12" max="12" width="5.28515625" customWidth="1"/>
    <col min="13" max="15" width="4.7109375" customWidth="1"/>
    <col min="16" max="16" width="4.28515625" customWidth="1"/>
    <col min="17" max="17" width="4.42578125" customWidth="1"/>
    <col min="18" max="18" width="5.140625" customWidth="1"/>
    <col min="19" max="20" width="3.42578125" customWidth="1"/>
    <col min="21" max="21" width="5.28515625" customWidth="1"/>
    <col min="22" max="22" width="4.5703125" customWidth="1"/>
    <col min="23" max="23" width="5.140625" customWidth="1"/>
    <col min="24" max="24" width="4.28515625" customWidth="1"/>
    <col min="25" max="25" width="4.5703125" customWidth="1"/>
    <col min="26" max="26" width="3.42578125" customWidth="1"/>
    <col min="27" max="28" width="4.42578125" customWidth="1"/>
    <col min="29" max="29" width="4.42578125" bestFit="1" customWidth="1"/>
    <col min="30" max="30" width="4" customWidth="1"/>
    <col min="31" max="31" width="3.42578125" customWidth="1"/>
    <col min="32" max="32" width="4.42578125" customWidth="1"/>
    <col min="33" max="33" width="4" customWidth="1"/>
    <col min="34" max="34" width="3.7109375" customWidth="1"/>
    <col min="35" max="35" width="4.140625" customWidth="1"/>
    <col min="36" max="36" width="5" customWidth="1"/>
    <col min="37" max="37" width="3.5703125" customWidth="1"/>
    <col min="38" max="38" width="4.42578125" customWidth="1"/>
    <col min="39" max="39" width="5.140625" customWidth="1"/>
    <col min="40" max="40" width="3.42578125" customWidth="1"/>
    <col min="41" max="41" width="4.140625" customWidth="1"/>
    <col min="42" max="42" width="4" customWidth="1"/>
    <col min="43" max="43" width="4.140625" customWidth="1"/>
    <col min="44" max="44" width="4.42578125" customWidth="1"/>
    <col min="45" max="45" width="4" customWidth="1"/>
    <col min="46" max="47" width="4.42578125" customWidth="1"/>
    <col min="48" max="48" width="5" customWidth="1"/>
    <col min="49" max="49" width="4.140625" customWidth="1"/>
    <col min="50" max="50" width="4.7109375" bestFit="1" customWidth="1"/>
    <col min="51" max="51" width="3.85546875" customWidth="1"/>
    <col min="52" max="52" width="3.42578125" customWidth="1"/>
    <col min="53" max="54" width="4" customWidth="1"/>
    <col min="55" max="55" width="3.85546875" customWidth="1"/>
    <col min="56" max="56" width="4" customWidth="1"/>
    <col min="57" max="58" width="4.28515625" customWidth="1"/>
    <col min="59" max="59" width="5.140625" customWidth="1"/>
    <col min="60" max="60" width="4.140625" customWidth="1"/>
    <col min="61" max="61" width="4.7109375" customWidth="1"/>
    <col min="62" max="62" width="4.85546875" customWidth="1"/>
    <col min="63" max="63" width="4.140625" customWidth="1"/>
    <col min="64" max="68" width="3.42578125" customWidth="1"/>
    <col min="69" max="71" width="4.140625" customWidth="1"/>
    <col min="72" max="72" width="11.42578125" style="24" customWidth="1"/>
    <col min="73" max="78" width="6.140625" customWidth="1"/>
  </cols>
  <sheetData>
    <row r="1" spans="1:74">
      <c r="A1" s="5" t="s">
        <v>14</v>
      </c>
      <c r="B1" s="52"/>
    </row>
    <row r="2" spans="1:74">
      <c r="A2" t="s">
        <v>10</v>
      </c>
      <c r="R2" s="30"/>
    </row>
    <row r="3" spans="1:74" ht="13.5" thickBot="1">
      <c r="A3">
        <f>+GENERAL!B6</f>
        <v>12</v>
      </c>
      <c r="C3" s="41">
        <f>SUM(C5:C21)</f>
        <v>0</v>
      </c>
      <c r="R3" s="30"/>
    </row>
    <row r="4" spans="1:74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BV4" s="101"/>
    </row>
    <row r="5" spans="1:74" ht="13.5" thickBot="1">
      <c r="A5" s="150">
        <v>1</v>
      </c>
      <c r="B5" s="23" t="s">
        <v>1</v>
      </c>
      <c r="C5" s="47">
        <f>+I$44</f>
        <v>199</v>
      </c>
      <c r="D5" s="48">
        <f>+I$45</f>
        <v>892</v>
      </c>
      <c r="E5" s="45">
        <f>+J$44</f>
        <v>63</v>
      </c>
      <c r="F5" s="18">
        <f>+I$30</f>
        <v>80</v>
      </c>
      <c r="G5" s="200">
        <f>IF(E5&lt;A$3/2,-1,1)*800+C5+D5/1000</f>
        <v>999.89200000000005</v>
      </c>
      <c r="H5" s="30"/>
      <c r="Z5" s="126"/>
      <c r="BV5" s="101"/>
    </row>
    <row r="6" spans="1:74" ht="13.5" thickBot="1">
      <c r="A6" s="150">
        <v>2</v>
      </c>
      <c r="B6" s="23" t="s">
        <v>233</v>
      </c>
      <c r="C6" s="47">
        <f>+BB$44</f>
        <v>50</v>
      </c>
      <c r="D6" s="48">
        <f>+BB$45</f>
        <v>133</v>
      </c>
      <c r="E6" s="45">
        <f>+BC$44</f>
        <v>21</v>
      </c>
      <c r="F6" s="18">
        <f>+BB$30</f>
        <v>40</v>
      </c>
      <c r="G6" s="200">
        <f>IF(E6&lt;A$3/2,-1,1)*800+C6+D6/1000</f>
        <v>850.13300000000004</v>
      </c>
      <c r="H6" s="30"/>
      <c r="J6" s="24"/>
      <c r="Z6" s="126"/>
      <c r="BV6" s="101"/>
    </row>
    <row r="7" spans="1:74" ht="13.5" thickBot="1">
      <c r="A7" s="150">
        <v>3</v>
      </c>
      <c r="B7" s="241" t="s">
        <v>210</v>
      </c>
      <c r="C7" s="47">
        <f>+BE$44</f>
        <v>40</v>
      </c>
      <c r="D7" s="48">
        <f>+BE$45</f>
        <v>317</v>
      </c>
      <c r="E7" s="45">
        <f>+BF$44</f>
        <v>12</v>
      </c>
      <c r="F7" s="18">
        <f>+BE$30</f>
        <v>20</v>
      </c>
      <c r="G7" s="200">
        <f>IF(E7&lt;A$3/2,-1,1)*800+C7+D7/1000</f>
        <v>840.31700000000001</v>
      </c>
      <c r="H7" s="30"/>
      <c r="Z7" s="126"/>
      <c r="BV7" s="101"/>
    </row>
    <row r="8" spans="1:74" ht="13.5" thickBot="1">
      <c r="A8" s="150">
        <v>4</v>
      </c>
      <c r="B8" s="241" t="s">
        <v>143</v>
      </c>
      <c r="C8" s="47">
        <f>+F$44</f>
        <v>6</v>
      </c>
      <c r="D8" s="48">
        <f>+F$45</f>
        <v>188</v>
      </c>
      <c r="E8" s="45">
        <f>+G$44</f>
        <v>56</v>
      </c>
      <c r="F8" s="18">
        <f>+F$30</f>
        <v>10</v>
      </c>
      <c r="G8" s="200">
        <f>IF(E8&lt;A$3/2,-1,1)*800+C8+D8/1000</f>
        <v>806.18799999999999</v>
      </c>
      <c r="H8" s="30"/>
      <c r="Z8" s="126"/>
      <c r="BV8" s="101"/>
    </row>
    <row r="9" spans="1:74" ht="13.5" thickBot="1">
      <c r="A9" s="150">
        <v>5</v>
      </c>
      <c r="B9" s="23" t="s">
        <v>62</v>
      </c>
      <c r="C9" s="47">
        <f>+AS$44</f>
        <v>-5</v>
      </c>
      <c r="D9" s="48">
        <f>+AS$45</f>
        <v>233</v>
      </c>
      <c r="E9" s="45">
        <f>+AT$44</f>
        <v>21</v>
      </c>
      <c r="F9" s="18">
        <f>+AS$30</f>
        <v>5</v>
      </c>
      <c r="G9" s="200">
        <f>IF(E9&lt;A$3/2,-1,1)*800+C9+D9/1000</f>
        <v>795.23299999999995</v>
      </c>
      <c r="H9" s="30"/>
      <c r="Z9" s="126"/>
    </row>
    <row r="10" spans="1:74" ht="13.5" thickBot="1">
      <c r="A10" s="150">
        <v>6</v>
      </c>
      <c r="B10" s="241" t="s">
        <v>208</v>
      </c>
      <c r="C10" s="47">
        <f>+BH$44</f>
        <v>-10</v>
      </c>
      <c r="D10" s="48">
        <f>+BH$45</f>
        <v>-101</v>
      </c>
      <c r="E10" s="45">
        <f>+BI$44</f>
        <v>13</v>
      </c>
      <c r="F10" s="18">
        <f>+BH$30</f>
        <v>0</v>
      </c>
      <c r="G10" s="200">
        <f>IF(E10&lt;A$3/2,-1,1)*800+C10+D10/1000</f>
        <v>789.899</v>
      </c>
      <c r="H10" s="30"/>
      <c r="Z10" s="126"/>
    </row>
    <row r="11" spans="1:74" ht="13.5" thickBot="1">
      <c r="A11" s="150">
        <v>7</v>
      </c>
      <c r="B11" s="23" t="s">
        <v>94</v>
      </c>
      <c r="C11" s="47">
        <f>+AV$44</f>
        <v>-10</v>
      </c>
      <c r="D11" s="48">
        <f>+AV$45</f>
        <v>-209</v>
      </c>
      <c r="E11" s="45">
        <f>+AW$44</f>
        <v>21</v>
      </c>
      <c r="F11" s="18">
        <f>+AV$30</f>
        <v>0</v>
      </c>
      <c r="G11" s="200">
        <f>IF(E11&lt;A$3/2,-1,1)*800+C11+D11/1000</f>
        <v>789.79100000000005</v>
      </c>
      <c r="H11" s="30"/>
      <c r="Z11" s="126" t="s">
        <v>69</v>
      </c>
    </row>
    <row r="12" spans="1:74" ht="13.5" thickBot="1">
      <c r="A12" s="150">
        <v>8</v>
      </c>
      <c r="B12" s="162" t="s">
        <v>131</v>
      </c>
      <c r="C12" s="47">
        <f>+AA$44</f>
        <v>-22</v>
      </c>
      <c r="D12" s="48">
        <f>+AA$45</f>
        <v>-89</v>
      </c>
      <c r="E12" s="45">
        <f>+AB$44</f>
        <v>50</v>
      </c>
      <c r="F12" s="18">
        <f>+AA$30</f>
        <v>0</v>
      </c>
      <c r="G12" s="200">
        <f>IF(E12&lt;A$3/2,-1,1)*800+C12+D12/1000</f>
        <v>777.91099999999994</v>
      </c>
      <c r="H12" s="30"/>
    </row>
    <row r="13" spans="1:74" ht="13.5" thickBot="1">
      <c r="A13" s="150">
        <v>9</v>
      </c>
      <c r="B13" s="162" t="s">
        <v>132</v>
      </c>
      <c r="C13" s="47">
        <f>+AP$44</f>
        <v>-47</v>
      </c>
      <c r="D13" s="48">
        <f>+AP$45</f>
        <v>-442</v>
      </c>
      <c r="E13" s="45">
        <f>+AQ$44</f>
        <v>57</v>
      </c>
      <c r="F13" s="18">
        <f>+AP$30</f>
        <v>0</v>
      </c>
      <c r="G13" s="200">
        <f>IF(E13&lt;A$3/2,-1,1)*800+C13+D13/1000</f>
        <v>752.55799999999999</v>
      </c>
      <c r="H13" s="30"/>
    </row>
    <row r="14" spans="1:74" ht="13.5" thickBot="1">
      <c r="A14" s="150">
        <v>10</v>
      </c>
      <c r="B14" s="241" t="s">
        <v>144</v>
      </c>
      <c r="C14" s="47">
        <f>+AJ$44</f>
        <v>-60</v>
      </c>
      <c r="D14" s="48">
        <f>+AJ$45</f>
        <v>-183</v>
      </c>
      <c r="E14" s="45">
        <f>+AK$44</f>
        <v>17</v>
      </c>
      <c r="F14" s="18">
        <f>+AJ$30</f>
        <v>0</v>
      </c>
      <c r="G14" s="200">
        <f>IF(E14&lt;A$3/2,-1,1)*800+C14+D14/1000</f>
        <v>739.81700000000001</v>
      </c>
      <c r="H14" s="30"/>
    </row>
    <row r="15" spans="1:74" ht="13.5" thickBot="1">
      <c r="A15" s="150">
        <v>11</v>
      </c>
      <c r="B15" s="241" t="s">
        <v>230</v>
      </c>
      <c r="C15" s="47">
        <f>+BQ$44</f>
        <v>-97</v>
      </c>
      <c r="D15" s="48">
        <f>+BQ$45</f>
        <v>-248</v>
      </c>
      <c r="E15" s="45">
        <f>+BR$44</f>
        <v>26</v>
      </c>
      <c r="F15" s="18">
        <f>+BQ$30</f>
        <v>0</v>
      </c>
      <c r="G15" s="200">
        <f>IF(E15&lt;A$3/2,-1,1)*800+C15+D15/1000</f>
        <v>702.75199999999995</v>
      </c>
      <c r="AE15" s="43"/>
      <c r="AQ15" s="73"/>
    </row>
    <row r="16" spans="1:74" ht="13.5" thickBot="1">
      <c r="A16" s="150">
        <v>12</v>
      </c>
      <c r="B16" s="23" t="s">
        <v>52</v>
      </c>
      <c r="C16" s="47">
        <f>+BK$44</f>
        <v>0</v>
      </c>
      <c r="D16" s="48">
        <f>+BK$45</f>
        <v>-17</v>
      </c>
      <c r="E16" s="45">
        <f>+BL$44</f>
        <v>1</v>
      </c>
      <c r="F16" s="18">
        <f>+BK$30</f>
        <v>0</v>
      </c>
      <c r="G16" s="200">
        <f>IF(E16&lt;A$3/2,-1,1)*800+C16+D16/1000</f>
        <v>-800.01700000000005</v>
      </c>
    </row>
    <row r="17" spans="1:70" ht="13.5" thickBot="1">
      <c r="A17" s="150">
        <v>13</v>
      </c>
      <c r="B17" s="241" t="s">
        <v>260</v>
      </c>
      <c r="C17" s="47">
        <f>+AY$44</f>
        <v>0</v>
      </c>
      <c r="D17" s="48">
        <f>+AY$45</f>
        <v>-40</v>
      </c>
      <c r="E17" s="45">
        <f>+AZ$44</f>
        <v>2</v>
      </c>
      <c r="F17" s="18">
        <f>+AY$30</f>
        <v>0</v>
      </c>
      <c r="G17" s="200">
        <f>IF(E17&lt;A$3/2,-1,1)*800+C17+D17/1000</f>
        <v>-800.04</v>
      </c>
    </row>
    <row r="18" spans="1:70" ht="13.5" thickBot="1">
      <c r="A18" s="150">
        <v>14</v>
      </c>
      <c r="B18" s="241" t="s">
        <v>142</v>
      </c>
      <c r="C18" s="47">
        <f>+AG$44</f>
        <v>-4</v>
      </c>
      <c r="D18" s="48">
        <f>+AG$45</f>
        <v>-25</v>
      </c>
      <c r="E18" s="45">
        <f>+AH$44</f>
        <v>3</v>
      </c>
      <c r="F18" s="18">
        <f>+AG$30</f>
        <v>0</v>
      </c>
      <c r="G18" s="200">
        <f>IF(E18&lt;A$3/2,-1,1)*800+C18+D18/1000</f>
        <v>-804.02499999999998</v>
      </c>
    </row>
    <row r="19" spans="1:70" ht="13.5" thickBot="1">
      <c r="A19" s="150">
        <v>15</v>
      </c>
      <c r="B19" s="241" t="s">
        <v>229</v>
      </c>
      <c r="C19" s="47">
        <f>+BN$44</f>
        <v>-10</v>
      </c>
      <c r="D19" s="48">
        <f>+BN$45</f>
        <v>-78</v>
      </c>
      <c r="E19" s="45">
        <f>+BO$44</f>
        <v>5</v>
      </c>
      <c r="F19" s="18">
        <f>+BN$30</f>
        <v>0</v>
      </c>
      <c r="G19" s="200">
        <f>IF(E19&lt;A$3/2,-1,1)*800+C19+D19/1000</f>
        <v>-810.07799999999997</v>
      </c>
    </row>
    <row r="20" spans="1:70" ht="13.5" thickBot="1">
      <c r="A20" s="150">
        <v>16</v>
      </c>
      <c r="B20" s="23" t="s">
        <v>259</v>
      </c>
      <c r="C20" s="47">
        <f>+L$44</f>
        <v>-10</v>
      </c>
      <c r="D20" s="48">
        <f>+L$45</f>
        <v>-103</v>
      </c>
      <c r="E20" s="45">
        <f>+M$44</f>
        <v>1</v>
      </c>
      <c r="F20" s="18">
        <f>+L$30</f>
        <v>0</v>
      </c>
      <c r="G20" s="200">
        <f>IF(E20&lt;A$3/2,-1,1)*800+C20+D20/1000</f>
        <v>-810.10299999999995</v>
      </c>
    </row>
    <row r="21" spans="1:70" ht="13.5" thickBot="1">
      <c r="A21" s="150">
        <v>17</v>
      </c>
      <c r="B21" s="241" t="s">
        <v>159</v>
      </c>
      <c r="C21" s="47">
        <f>+C$44</f>
        <v>-20</v>
      </c>
      <c r="D21" s="48">
        <f>+C$45</f>
        <v>-231</v>
      </c>
      <c r="E21" s="46">
        <f>+D$44</f>
        <v>2</v>
      </c>
      <c r="F21" s="18">
        <f>+C$30</f>
        <v>0</v>
      </c>
      <c r="G21" s="200">
        <f>IF(E21&lt;A$3/2,-1,1)*800+C21+D21/1000</f>
        <v>-820.23099999999999</v>
      </c>
    </row>
    <row r="22" spans="1:70" ht="13.5" hidden="1" thickBot="1">
      <c r="A22" s="150">
        <v>18</v>
      </c>
      <c r="B22" s="23" t="s">
        <v>120</v>
      </c>
      <c r="C22" s="47">
        <f>+AM$44</f>
        <v>-100000000</v>
      </c>
      <c r="D22" s="48">
        <f>+AM$45</f>
        <v>1</v>
      </c>
      <c r="E22" s="45">
        <f>+AN$44</f>
        <v>0</v>
      </c>
      <c r="F22" s="18">
        <f>+AM$30</f>
        <v>0</v>
      </c>
      <c r="G22" s="200">
        <f t="shared" ref="G22:G27" si="0">IF(E22&lt;A$3/2,-1,1)*800+C22+D22/1000</f>
        <v>-100000799.999</v>
      </c>
    </row>
    <row r="23" spans="1:70" ht="13.5" hidden="1" thickBot="1">
      <c r="A23" s="150">
        <v>19</v>
      </c>
      <c r="B23" s="23" t="s">
        <v>43</v>
      </c>
      <c r="C23" s="47">
        <f>+X$44</f>
        <v>-100000000</v>
      </c>
      <c r="D23" s="48">
        <f>+X$45</f>
        <v>1</v>
      </c>
      <c r="E23" s="45">
        <f>+Y$44</f>
        <v>0</v>
      </c>
      <c r="F23" s="18">
        <f>+X$30</f>
        <v>0</v>
      </c>
      <c r="G23" s="200">
        <f t="shared" si="0"/>
        <v>-100000799.999</v>
      </c>
    </row>
    <row r="24" spans="1:70" ht="13.5" hidden="1" thickBot="1">
      <c r="A24" s="150">
        <v>20</v>
      </c>
      <c r="B24" s="241" t="s">
        <v>135</v>
      </c>
      <c r="C24" s="47">
        <f>+O$44</f>
        <v>-100000000</v>
      </c>
      <c r="D24" s="48">
        <f>+O$45</f>
        <v>1</v>
      </c>
      <c r="E24" s="45">
        <f>+P$44</f>
        <v>0</v>
      </c>
      <c r="F24" s="18">
        <f>+O$30</f>
        <v>0</v>
      </c>
      <c r="G24" s="200">
        <f t="shared" si="0"/>
        <v>-100000799.999</v>
      </c>
    </row>
    <row r="25" spans="1:70" ht="13.5" hidden="1" thickBot="1">
      <c r="A25" s="150">
        <v>21</v>
      </c>
      <c r="B25" s="23" t="s">
        <v>6</v>
      </c>
      <c r="C25" s="47">
        <f>+R$44</f>
        <v>-100000000</v>
      </c>
      <c r="D25" s="48">
        <f>+R$45</f>
        <v>1</v>
      </c>
      <c r="E25" s="45">
        <f>+S$44</f>
        <v>0</v>
      </c>
      <c r="F25" s="18">
        <f>+R$30</f>
        <v>0</v>
      </c>
      <c r="G25" s="200">
        <f t="shared" si="0"/>
        <v>-100000799.999</v>
      </c>
    </row>
    <row r="26" spans="1:70" ht="13.5" hidden="1" thickBot="1">
      <c r="A26" s="150">
        <v>22</v>
      </c>
      <c r="B26" s="23" t="s">
        <v>9</v>
      </c>
      <c r="C26" s="47">
        <f>+U$44</f>
        <v>-100000000</v>
      </c>
      <c r="D26" s="48">
        <f>+U$45</f>
        <v>1</v>
      </c>
      <c r="E26" s="45">
        <f>+V$44</f>
        <v>0</v>
      </c>
      <c r="F26" s="18">
        <f>+U$30</f>
        <v>0</v>
      </c>
      <c r="G26" s="200">
        <f t="shared" si="0"/>
        <v>-100000799.999</v>
      </c>
    </row>
    <row r="27" spans="1:70" ht="13.5" hidden="1" thickBot="1">
      <c r="A27" s="150">
        <v>23</v>
      </c>
      <c r="B27" s="241" t="s">
        <v>155</v>
      </c>
      <c r="C27" s="47">
        <f>+AD$44</f>
        <v>-100000000</v>
      </c>
      <c r="D27" s="48">
        <f>+AD$45</f>
        <v>1</v>
      </c>
      <c r="E27" s="45">
        <f>+AE$44</f>
        <v>0</v>
      </c>
      <c r="F27" s="18">
        <f>+AD$30</f>
        <v>0</v>
      </c>
      <c r="G27" s="200">
        <f t="shared" si="0"/>
        <v>-100000799.999</v>
      </c>
      <c r="AI27" s="61"/>
      <c r="AU27" s="61"/>
    </row>
    <row r="28" spans="1:70">
      <c r="A28" s="16"/>
      <c r="G28" s="200"/>
    </row>
    <row r="29" spans="1:70">
      <c r="A29" s="16"/>
    </row>
    <row r="30" spans="1:70" hidden="1">
      <c r="B30" t="s">
        <v>12</v>
      </c>
      <c r="C30">
        <f>+C31*C32</f>
        <v>0</v>
      </c>
      <c r="D30">
        <f>+D31*D32</f>
        <v>2</v>
      </c>
      <c r="F30">
        <f>+F31*F32</f>
        <v>10</v>
      </c>
      <c r="G30">
        <f>+G31*G32</f>
        <v>56</v>
      </c>
      <c r="I30">
        <f>+I31*I32</f>
        <v>80</v>
      </c>
      <c r="J30">
        <f>+J31*J32</f>
        <v>63</v>
      </c>
      <c r="L30">
        <f>+L31*L32</f>
        <v>0</v>
      </c>
      <c r="M30">
        <f>+M31*M32</f>
        <v>1</v>
      </c>
      <c r="O30">
        <f>+O31*O32</f>
        <v>0</v>
      </c>
      <c r="P30">
        <f>+P31*P32</f>
        <v>0</v>
      </c>
      <c r="R30">
        <f>+R31*R32</f>
        <v>0</v>
      </c>
      <c r="S30">
        <f>+S31*S32</f>
        <v>0</v>
      </c>
      <c r="U30">
        <f>+U31*U32</f>
        <v>0</v>
      </c>
      <c r="V30">
        <f>+V31*V32</f>
        <v>0</v>
      </c>
      <c r="X30">
        <f>+X31*X32</f>
        <v>0</v>
      </c>
      <c r="Y30">
        <f>+Y31*Y32</f>
        <v>0</v>
      </c>
      <c r="AA30">
        <f>+AA31*AA32</f>
        <v>0</v>
      </c>
      <c r="AB30">
        <f>+AB31*AB32</f>
        <v>50</v>
      </c>
      <c r="AD30">
        <f>+AD31*AD32</f>
        <v>0</v>
      </c>
      <c r="AE30">
        <f>+AE31*AE32</f>
        <v>0</v>
      </c>
      <c r="AG30">
        <f>+AG31*AG32</f>
        <v>0</v>
      </c>
      <c r="AH30">
        <f>+AH31*AH32</f>
        <v>3</v>
      </c>
      <c r="AJ30">
        <f>+AJ31*AJ32</f>
        <v>0</v>
      </c>
      <c r="AK30">
        <f>+AK31*AK32</f>
        <v>17</v>
      </c>
      <c r="AM30">
        <f>+AM31*AM32</f>
        <v>0</v>
      </c>
      <c r="AN30">
        <f>+AN31*AN32</f>
        <v>0</v>
      </c>
      <c r="AP30">
        <f>+AP31*AP32</f>
        <v>0</v>
      </c>
      <c r="AQ30">
        <f>+AQ31*AQ32</f>
        <v>57</v>
      </c>
      <c r="AS30">
        <f>+AS31*AS32</f>
        <v>5</v>
      </c>
      <c r="AT30">
        <f>+AT31*AT32</f>
        <v>21</v>
      </c>
      <c r="AV30">
        <f>+AV31*AV32</f>
        <v>0</v>
      </c>
      <c r="AW30">
        <f>+AW31*AW32</f>
        <v>21</v>
      </c>
      <c r="AY30">
        <f>+AY31*AY32</f>
        <v>0</v>
      </c>
      <c r="AZ30">
        <f>+AZ31*AZ32</f>
        <v>2</v>
      </c>
      <c r="BB30">
        <f>+BB31*BB32</f>
        <v>40</v>
      </c>
      <c r="BC30">
        <f>+BC31*BC32</f>
        <v>21</v>
      </c>
      <c r="BE30">
        <f>+BE31*BE32</f>
        <v>20</v>
      </c>
      <c r="BF30">
        <f>+BF31*BF32</f>
        <v>12</v>
      </c>
      <c r="BH30">
        <f>+BH31*BH32</f>
        <v>0</v>
      </c>
      <c r="BI30">
        <f>+BI31*BI32</f>
        <v>13</v>
      </c>
      <c r="BK30">
        <f>+BK31*BK32</f>
        <v>0</v>
      </c>
      <c r="BL30">
        <f>+BL31*BL32</f>
        <v>1</v>
      </c>
      <c r="BN30">
        <f>+BN31*BN32</f>
        <v>0</v>
      </c>
      <c r="BO30">
        <f>+BO31*BO32</f>
        <v>5</v>
      </c>
      <c r="BQ30">
        <f>+BQ31*BQ32</f>
        <v>0</v>
      </c>
      <c r="BR30">
        <f>+BR31*BR32</f>
        <v>26</v>
      </c>
    </row>
    <row r="31" spans="1:70" hidden="1">
      <c r="C31">
        <f>IF($B43&gt;3,1,0)</f>
        <v>1</v>
      </c>
      <c r="D31">
        <f>IF($B43&gt;3,1,0)</f>
        <v>1</v>
      </c>
      <c r="F31">
        <f>IF($B43&gt;3,1,0)</f>
        <v>1</v>
      </c>
      <c r="G31">
        <f>IF($B43&gt;3,1,0)</f>
        <v>1</v>
      </c>
      <c r="I31">
        <f>IF($B43&gt;3,1,0)</f>
        <v>1</v>
      </c>
      <c r="J31">
        <f>IF($B43&gt;3,1,0)</f>
        <v>1</v>
      </c>
      <c r="L31">
        <f>IF($B43&gt;3,1,0)</f>
        <v>1</v>
      </c>
      <c r="M31">
        <f>IF($B43&gt;3,1,0)</f>
        <v>1</v>
      </c>
      <c r="O31">
        <f>IF($B43&gt;3,1,0)</f>
        <v>1</v>
      </c>
      <c r="P31">
        <f>IF($B43&gt;3,1,0)</f>
        <v>1</v>
      </c>
      <c r="R31">
        <f>IF($B43&gt;3,1,0)</f>
        <v>1</v>
      </c>
      <c r="S31">
        <f>IF($B43&gt;3,1,0)</f>
        <v>1</v>
      </c>
      <c r="U31">
        <f>IF($B43&gt;3,1,0)</f>
        <v>1</v>
      </c>
      <c r="V31">
        <f>IF($B43&gt;3,1,0)</f>
        <v>1</v>
      </c>
      <c r="X31">
        <f>IF($B43&gt;3,1,0)</f>
        <v>1</v>
      </c>
      <c r="Y31">
        <f>IF($B43&gt;3,1,0)</f>
        <v>1</v>
      </c>
      <c r="AA31">
        <f>IF($B43&gt;3,1,0)</f>
        <v>1</v>
      </c>
      <c r="AB31">
        <f>IF($B43&gt;3,1,0)</f>
        <v>1</v>
      </c>
      <c r="AD31">
        <f>IF($B43&gt;3,1,0)</f>
        <v>1</v>
      </c>
      <c r="AE31">
        <f>IF($B43&gt;3,1,0)</f>
        <v>1</v>
      </c>
      <c r="AG31">
        <f>IF($B43&gt;3,1,0)</f>
        <v>1</v>
      </c>
      <c r="AH31">
        <f>IF($B43&gt;3,1,0)</f>
        <v>1</v>
      </c>
      <c r="AJ31">
        <f>IF($B43&gt;3,1,0)</f>
        <v>1</v>
      </c>
      <c r="AK31">
        <f>IF($B43&gt;3,1,0)</f>
        <v>1</v>
      </c>
      <c r="AM31">
        <f>IF($B43&gt;3,1,0)</f>
        <v>1</v>
      </c>
      <c r="AN31">
        <f>IF($B43&gt;3,1,0)</f>
        <v>1</v>
      </c>
      <c r="AP31">
        <f>IF($B43&gt;3,1,0)</f>
        <v>1</v>
      </c>
      <c r="AQ31">
        <f>IF($B43&gt;3,1,0)</f>
        <v>1</v>
      </c>
      <c r="AS31">
        <f>IF($B43&gt;3,1,0)</f>
        <v>1</v>
      </c>
      <c r="AT31">
        <f>IF($B43&gt;3,1,0)</f>
        <v>1</v>
      </c>
      <c r="AV31">
        <f>IF($B43&gt;3,1,0)</f>
        <v>1</v>
      </c>
      <c r="AW31">
        <f>IF($B43&gt;3,1,0)</f>
        <v>1</v>
      </c>
      <c r="AY31">
        <f>IF($B43&gt;3,1,0)</f>
        <v>1</v>
      </c>
      <c r="AZ31">
        <f>IF($B43&gt;3,1,0)</f>
        <v>1</v>
      </c>
      <c r="BB31">
        <f>IF($B43&gt;3,1,0)</f>
        <v>1</v>
      </c>
      <c r="BC31">
        <f>IF($B43&gt;3,1,0)</f>
        <v>1</v>
      </c>
      <c r="BE31">
        <f>IF($B43&gt;3,1,0)</f>
        <v>1</v>
      </c>
      <c r="BF31">
        <f>IF($B43&gt;3,1,0)</f>
        <v>1</v>
      </c>
      <c r="BH31">
        <f>IF($B43&gt;3,1,0)</f>
        <v>1</v>
      </c>
      <c r="BI31">
        <f>IF($B43&gt;3,1,0)</f>
        <v>1</v>
      </c>
      <c r="BK31">
        <f>IF($B43&gt;3,1,0)</f>
        <v>1</v>
      </c>
      <c r="BL31">
        <f>IF($B43&gt;3,1,0)</f>
        <v>1</v>
      </c>
      <c r="BN31">
        <f>IF($B43&gt;3,1,0)</f>
        <v>1</v>
      </c>
      <c r="BO31">
        <f>IF($B43&gt;3,1,0)</f>
        <v>1</v>
      </c>
      <c r="BQ31">
        <f>IF($B43&gt;3,1,0)</f>
        <v>1</v>
      </c>
      <c r="BR31">
        <f>IF($B43&gt;3,1,0)</f>
        <v>1</v>
      </c>
    </row>
    <row r="32" spans="1:70" hidden="1">
      <c r="C32">
        <f>MAX(C33:C37)</f>
        <v>0</v>
      </c>
      <c r="D32">
        <f>+D44</f>
        <v>2</v>
      </c>
      <c r="F32">
        <f>MAX(F33:F37)</f>
        <v>10</v>
      </c>
      <c r="G32">
        <f>+G44</f>
        <v>56</v>
      </c>
      <c r="I32">
        <f>MAX(I33:I37)</f>
        <v>80</v>
      </c>
      <c r="J32">
        <f>+J44</f>
        <v>63</v>
      </c>
      <c r="L32">
        <f>MAX(L33:L37)</f>
        <v>0</v>
      </c>
      <c r="M32">
        <f>+M44</f>
        <v>1</v>
      </c>
      <c r="O32">
        <f>MAX(O33:O37)</f>
        <v>0</v>
      </c>
      <c r="P32">
        <f>+P44</f>
        <v>0</v>
      </c>
      <c r="R32">
        <f>MAX(R33:R37)</f>
        <v>0</v>
      </c>
      <c r="S32">
        <f>+S44</f>
        <v>0</v>
      </c>
      <c r="U32">
        <f>MAX(U33:U37)</f>
        <v>0</v>
      </c>
      <c r="V32">
        <f>+V44</f>
        <v>0</v>
      </c>
      <c r="X32">
        <f>MAX(X33:X37)</f>
        <v>0</v>
      </c>
      <c r="Y32">
        <f>+Y44</f>
        <v>0</v>
      </c>
      <c r="AA32">
        <f>MAX(AA33:AA37)</f>
        <v>0</v>
      </c>
      <c r="AB32">
        <f>+AB44</f>
        <v>50</v>
      </c>
      <c r="AD32">
        <f>MAX(AD33:AD37)</f>
        <v>0</v>
      </c>
      <c r="AE32">
        <f>+AE44</f>
        <v>0</v>
      </c>
      <c r="AG32">
        <f>MAX(AG33:AG37)</f>
        <v>0</v>
      </c>
      <c r="AH32">
        <f>+AH44</f>
        <v>3</v>
      </c>
      <c r="AJ32">
        <f>MAX(AJ33:AJ37)</f>
        <v>0</v>
      </c>
      <c r="AK32">
        <f>+AK44</f>
        <v>17</v>
      </c>
      <c r="AM32">
        <f>MAX(AM33:AM37)</f>
        <v>0</v>
      </c>
      <c r="AN32">
        <f>+AN44</f>
        <v>0</v>
      </c>
      <c r="AP32">
        <f>MAX(AP33:AP37)</f>
        <v>0</v>
      </c>
      <c r="AQ32">
        <f>+AQ44</f>
        <v>57</v>
      </c>
      <c r="AS32">
        <f>MAX(AS33:AS37)</f>
        <v>5</v>
      </c>
      <c r="AT32">
        <f>+AT44</f>
        <v>21</v>
      </c>
      <c r="AV32">
        <f>MAX(AV33:AV37)</f>
        <v>0</v>
      </c>
      <c r="AW32">
        <f>+AW44</f>
        <v>21</v>
      </c>
      <c r="AY32">
        <f>MAX(AY33:AY37)</f>
        <v>0</v>
      </c>
      <c r="AZ32">
        <f>+AZ44</f>
        <v>2</v>
      </c>
      <c r="BB32">
        <f>MAX(BB33:BB37)</f>
        <v>40</v>
      </c>
      <c r="BC32">
        <f>+BC44</f>
        <v>21</v>
      </c>
      <c r="BE32">
        <f>MAX(BE33:BE37)</f>
        <v>20</v>
      </c>
      <c r="BF32">
        <f>+BF44</f>
        <v>12</v>
      </c>
      <c r="BH32">
        <f>MAX(BH33:BH37)</f>
        <v>0</v>
      </c>
      <c r="BI32">
        <f>+BI44</f>
        <v>13</v>
      </c>
      <c r="BK32">
        <f>MAX(BK33:BK37)</f>
        <v>0</v>
      </c>
      <c r="BL32">
        <f>+BL44</f>
        <v>1</v>
      </c>
      <c r="BN32">
        <f>MAX(BN33:BN37)</f>
        <v>0</v>
      </c>
      <c r="BO32">
        <f>+BO44</f>
        <v>5</v>
      </c>
      <c r="BQ32">
        <f>MAX(BQ33:BQ37)</f>
        <v>0</v>
      </c>
      <c r="BR32">
        <f>+BR44</f>
        <v>26</v>
      </c>
    </row>
    <row r="33" spans="1:75" hidden="1">
      <c r="C33">
        <f>IF(C$38=5,5,0)</f>
        <v>0</v>
      </c>
      <c r="F33">
        <f>IF(F$38=5,5,0)</f>
        <v>0</v>
      </c>
      <c r="I33">
        <f>IF(I$38=5,5,0)</f>
        <v>0</v>
      </c>
      <c r="L33">
        <f>IF(L$38=5,5,0)</f>
        <v>0</v>
      </c>
      <c r="O33">
        <f>IF(O$38=5,5,0)</f>
        <v>0</v>
      </c>
      <c r="R33">
        <f>IF(R$38=5,5,0)</f>
        <v>0</v>
      </c>
      <c r="U33">
        <f>IF(U$38=5,5,0)</f>
        <v>0</v>
      </c>
      <c r="X33">
        <f>IF(X$38=5,5,0)</f>
        <v>0</v>
      </c>
      <c r="AA33">
        <f>IF(AA$38=5,5,0)</f>
        <v>0</v>
      </c>
      <c r="AD33">
        <f>IF(AD$38=5,5,0)</f>
        <v>0</v>
      </c>
      <c r="AG33">
        <f>IF(AG$38=5,5,0)</f>
        <v>0</v>
      </c>
      <c r="AJ33">
        <f>IF(AJ$38=5,5,0)</f>
        <v>0</v>
      </c>
      <c r="AM33">
        <f>IF(AM$38=5,5,0)</f>
        <v>0</v>
      </c>
      <c r="AP33">
        <f>IF(AP$38=5,5,0)</f>
        <v>0</v>
      </c>
      <c r="AS33">
        <f>IF(AS$38=5,5,0)</f>
        <v>5</v>
      </c>
      <c r="AV33">
        <f>IF(AV$38=5,5,0)</f>
        <v>0</v>
      </c>
      <c r="AY33">
        <f>IF(AY$38=5,5,0)</f>
        <v>0</v>
      </c>
      <c r="BB33">
        <f>IF(BB$38=5,5,0)</f>
        <v>0</v>
      </c>
      <c r="BE33">
        <f>IF(BE$38=5,5,0)</f>
        <v>0</v>
      </c>
      <c r="BH33">
        <f>IF(BH$38=5,5,0)</f>
        <v>0</v>
      </c>
      <c r="BK33">
        <f>IF(BK$38=5,5,0)</f>
        <v>0</v>
      </c>
      <c r="BN33">
        <f>IF(BN$38=5,5,0)</f>
        <v>0</v>
      </c>
      <c r="BQ33">
        <f>IF(BQ$38=5,5,0)</f>
        <v>0</v>
      </c>
    </row>
    <row r="34" spans="1:75" hidden="1">
      <c r="C34">
        <f>IF(C$38=4,10,0)</f>
        <v>0</v>
      </c>
      <c r="F34">
        <f>IF(F$38=4,10,0)</f>
        <v>10</v>
      </c>
      <c r="I34">
        <f>IF(I$38=4,10,0)</f>
        <v>0</v>
      </c>
      <c r="L34">
        <f>IF(L$38=4,10,0)</f>
        <v>0</v>
      </c>
      <c r="O34">
        <f>IF(O$38=4,10,0)</f>
        <v>0</v>
      </c>
      <c r="R34">
        <f>IF(R$38=4,10,0)</f>
        <v>0</v>
      </c>
      <c r="U34">
        <f>IF(U$38=4,10,0)</f>
        <v>0</v>
      </c>
      <c r="X34">
        <f>IF(X$38=4,10,0)</f>
        <v>0</v>
      </c>
      <c r="AA34">
        <f>IF(AA$38=4,10,0)</f>
        <v>0</v>
      </c>
      <c r="AD34">
        <f>IF(AD$38=4,10,0)</f>
        <v>0</v>
      </c>
      <c r="AG34">
        <f>IF(AG$38=4,10,0)</f>
        <v>0</v>
      </c>
      <c r="AJ34">
        <f>IF(AJ$38=4,10,0)</f>
        <v>0</v>
      </c>
      <c r="AM34">
        <f>IF(AM$38=4,10,0)</f>
        <v>0</v>
      </c>
      <c r="AP34">
        <f>IF(AP$38=4,10,0)</f>
        <v>0</v>
      </c>
      <c r="AS34">
        <f>IF(AS$38=4,10,0)</f>
        <v>0</v>
      </c>
      <c r="AV34">
        <f>IF(AV$38=4,10,0)</f>
        <v>0</v>
      </c>
      <c r="AY34">
        <f>IF(AY$38=4,10,0)</f>
        <v>0</v>
      </c>
      <c r="BB34">
        <f>IF(BB$38=4,10,0)</f>
        <v>0</v>
      </c>
      <c r="BE34">
        <f>IF(BE$38=4,10,0)</f>
        <v>0</v>
      </c>
      <c r="BH34">
        <f>IF(BH$38=4,10,0)</f>
        <v>0</v>
      </c>
      <c r="BK34">
        <f>IF(BK$38=4,10,0)</f>
        <v>0</v>
      </c>
      <c r="BN34">
        <f>IF(BN$38=4,10,0)</f>
        <v>0</v>
      </c>
      <c r="BQ34">
        <f>IF(BQ$38=4,10,0)</f>
        <v>0</v>
      </c>
    </row>
    <row r="35" spans="1:75" hidden="1">
      <c r="C35">
        <f>IF(C$38=3,20,0)</f>
        <v>0</v>
      </c>
      <c r="F35">
        <f>IF(F$38=3,20,0)</f>
        <v>0</v>
      </c>
      <c r="I35">
        <f>IF(I$38=3,20,0)</f>
        <v>0</v>
      </c>
      <c r="L35">
        <f>IF(L$38=3,20,0)</f>
        <v>0</v>
      </c>
      <c r="O35">
        <f>IF(O$38=3,20,0)</f>
        <v>0</v>
      </c>
      <c r="R35">
        <f>IF(R$38=3,20,0)</f>
        <v>0</v>
      </c>
      <c r="U35">
        <f>IF(U$38=3,20,0)</f>
        <v>0</v>
      </c>
      <c r="X35">
        <f>IF(X$38=3,20,0)</f>
        <v>0</v>
      </c>
      <c r="AA35">
        <f>IF(AA$38=3,20,0)</f>
        <v>0</v>
      </c>
      <c r="AD35">
        <f>IF(AD$38=3,20,0)</f>
        <v>0</v>
      </c>
      <c r="AG35">
        <f>IF(AG$38=3,20,0)</f>
        <v>0</v>
      </c>
      <c r="AJ35">
        <f>IF(AJ$38=3,20,0)</f>
        <v>0</v>
      </c>
      <c r="AM35">
        <f>IF(AM$38=3,20,0)</f>
        <v>0</v>
      </c>
      <c r="AP35">
        <f>IF(AP$38=3,20,0)</f>
        <v>0</v>
      </c>
      <c r="AS35">
        <f>IF(AS$38=3,20,0)</f>
        <v>0</v>
      </c>
      <c r="AV35">
        <f>IF(AV$38=3,20,0)</f>
        <v>0</v>
      </c>
      <c r="AY35">
        <f>IF(AY$38=3,20,0)</f>
        <v>0</v>
      </c>
      <c r="BB35">
        <f>IF(BB$38=3,20,0)</f>
        <v>0</v>
      </c>
      <c r="BE35">
        <f>IF(BE$38=3,20,0)</f>
        <v>20</v>
      </c>
      <c r="BH35">
        <f>IF(BH$38=3,20,0)</f>
        <v>0</v>
      </c>
      <c r="BK35">
        <f>IF(BK$38=3,20,0)</f>
        <v>0</v>
      </c>
      <c r="BN35">
        <f>IF(BN$38=3,20,0)</f>
        <v>0</v>
      </c>
      <c r="BQ35">
        <f>IF(BQ$38=3,20,0)</f>
        <v>0</v>
      </c>
    </row>
    <row r="36" spans="1:75" hidden="1">
      <c r="C36">
        <f>IF(C$38=2,40,0)</f>
        <v>0</v>
      </c>
      <c r="F36">
        <f>IF(F$38=2,40,0)</f>
        <v>0</v>
      </c>
      <c r="I36">
        <f>IF(I$38=2,40,0)</f>
        <v>0</v>
      </c>
      <c r="L36">
        <f>IF(L$38=2,40,0)</f>
        <v>0</v>
      </c>
      <c r="O36">
        <f>IF(O$38=2,40,0)</f>
        <v>0</v>
      </c>
      <c r="R36">
        <f>IF(R$38=2,40,0)</f>
        <v>0</v>
      </c>
      <c r="U36">
        <f>IF(U$38=2,40,0)</f>
        <v>0</v>
      </c>
      <c r="X36">
        <f>IF(X$38=2,40,0)</f>
        <v>0</v>
      </c>
      <c r="AA36">
        <f>IF(AA$38=2,40,0)</f>
        <v>0</v>
      </c>
      <c r="AD36">
        <f>IF(AD$38=2,40,0)</f>
        <v>0</v>
      </c>
      <c r="AG36">
        <f>IF(AG$38=2,40,0)</f>
        <v>0</v>
      </c>
      <c r="AJ36">
        <f>IF(AJ$38=2,40,0)</f>
        <v>0</v>
      </c>
      <c r="AM36">
        <f>IF(AM$38=2,40,0)</f>
        <v>0</v>
      </c>
      <c r="AP36">
        <f>IF(AP$38=2,40,0)</f>
        <v>0</v>
      </c>
      <c r="AS36">
        <f>IF(AS$38=2,40,0)</f>
        <v>0</v>
      </c>
      <c r="AV36">
        <f>IF(AV$38=2,40,0)</f>
        <v>0</v>
      </c>
      <c r="AY36">
        <f>IF(AY$38=2,40,0)</f>
        <v>0</v>
      </c>
      <c r="BB36">
        <f>IF(BB$38=2,40,0)</f>
        <v>40</v>
      </c>
      <c r="BE36">
        <f>IF(BE$38=2,40,0)</f>
        <v>0</v>
      </c>
      <c r="BH36">
        <f>IF(BH$38=2,40,0)</f>
        <v>0</v>
      </c>
      <c r="BK36">
        <f>IF(BK$38=2,40,0)</f>
        <v>0</v>
      </c>
      <c r="BN36">
        <f>IF(BN$38=2,40,0)</f>
        <v>0</v>
      </c>
      <c r="BQ36">
        <f>IF(BQ$38=2,40,0)</f>
        <v>0</v>
      </c>
    </row>
    <row r="37" spans="1:75" hidden="1">
      <c r="C37">
        <f>IF(C$38=1,80,0)</f>
        <v>0</v>
      </c>
      <c r="F37">
        <f>IF(F$38=1,80,0)</f>
        <v>0</v>
      </c>
      <c r="I37">
        <f>IF(I$38=1,80,0)</f>
        <v>80</v>
      </c>
      <c r="L37">
        <f>IF(L$38=1,80,0)</f>
        <v>0</v>
      </c>
      <c r="O37">
        <f>IF(O$38=1,80,0)</f>
        <v>0</v>
      </c>
      <c r="R37">
        <f>IF(R$38=1,80,0)</f>
        <v>0</v>
      </c>
      <c r="U37">
        <f>IF(U$38=1,80,0)</f>
        <v>0</v>
      </c>
      <c r="X37">
        <f>IF(X$38=1,80,0)</f>
        <v>0</v>
      </c>
      <c r="AA37">
        <f>IF(AA$38=1,80,0)</f>
        <v>0</v>
      </c>
      <c r="AD37">
        <f>IF(AD$38=1,80,0)</f>
        <v>0</v>
      </c>
      <c r="AG37">
        <f>IF(AG$38=1,80,0)</f>
        <v>0</v>
      </c>
      <c r="AJ37">
        <f>IF(AJ$38=1,80,0)</f>
        <v>0</v>
      </c>
      <c r="AM37">
        <f>IF(AM$38=1,80,0)</f>
        <v>0</v>
      </c>
      <c r="AP37">
        <f>IF(AP$38=1,80,0)</f>
        <v>0</v>
      </c>
      <c r="AS37">
        <f>IF(AS$38=1,80,0)</f>
        <v>0</v>
      </c>
      <c r="AV37">
        <f>IF(AV$38=1,80,0)</f>
        <v>0</v>
      </c>
      <c r="AY37">
        <f>IF(AY$38=1,80,0)</f>
        <v>0</v>
      </c>
      <c r="BB37">
        <f>IF(BB$38=1,80,0)</f>
        <v>0</v>
      </c>
      <c r="BE37">
        <f>IF(BE$38=1,80,0)</f>
        <v>0</v>
      </c>
      <c r="BH37">
        <f>IF(BH$38=1,80,0)</f>
        <v>0</v>
      </c>
      <c r="BK37">
        <f>IF(BK$38=1,80,0)</f>
        <v>0</v>
      </c>
      <c r="BN37">
        <f>IF(BN$38=1,80,0)</f>
        <v>0</v>
      </c>
      <c r="BQ37">
        <f>IF(BQ$38=1,80,0)</f>
        <v>0</v>
      </c>
    </row>
    <row r="38" spans="1:75" hidden="1">
      <c r="C38">
        <f>RANK(C39,$C39:$BR39)*C43</f>
        <v>0</v>
      </c>
      <c r="F38">
        <f>RANK(F39,$C39:$BR39)*F43</f>
        <v>4</v>
      </c>
      <c r="I38">
        <f>RANK(I39,$C39:$BR39)*I43</f>
        <v>1</v>
      </c>
      <c r="L38">
        <f>RANK(L39,$C39:$BR39)*L43</f>
        <v>0</v>
      </c>
      <c r="O38">
        <f>RANK(O39,$C39:$BR39)*O43</f>
        <v>0</v>
      </c>
      <c r="R38">
        <f>RANK(R39,$C39:$BR39)*R43</f>
        <v>0</v>
      </c>
      <c r="U38">
        <f>RANK(U39,$C39:$BR39)*U43</f>
        <v>0</v>
      </c>
      <c r="X38">
        <f>RANK(X39,$C39:$BR39)*X43</f>
        <v>0</v>
      </c>
      <c r="AA38">
        <f>RANK(AA39,$C39:$BR39)*AA43</f>
        <v>8</v>
      </c>
      <c r="AD38">
        <f>RANK(AD39,$C39:$BR39)*AD43</f>
        <v>0</v>
      </c>
      <c r="AG38">
        <f>RANK(AG39,$C39:$BR39)*AG43</f>
        <v>0</v>
      </c>
      <c r="AJ38">
        <f>RANK(AJ39,$C39:$BR39)*AJ43</f>
        <v>10</v>
      </c>
      <c r="AM38">
        <f>RANK(AM39,$C39:$BR39)*AM43</f>
        <v>0</v>
      </c>
      <c r="AP38">
        <f>RANK(AP39,$C39:$BR39)*AP43</f>
        <v>9</v>
      </c>
      <c r="AS38">
        <f>RANK(AS39,$C39:$BR39)*AS43</f>
        <v>5</v>
      </c>
      <c r="AV38">
        <f>RANK(AV39,$C39:$BR39)*AV43</f>
        <v>7</v>
      </c>
      <c r="AY38">
        <f>RANK(AY39,$C39:$BR39)*AY43</f>
        <v>0</v>
      </c>
      <c r="BB38">
        <f>RANK(BB39,$C39:$BR39)*BB43</f>
        <v>2</v>
      </c>
      <c r="BE38">
        <f>RANK(BE39,$C39:$BR39)*BE43</f>
        <v>3</v>
      </c>
      <c r="BH38">
        <f>RANK(BH39,$C39:$BR39)*BH43</f>
        <v>6</v>
      </c>
      <c r="BK38">
        <f>RANK(BK39,$C39:$BR39)*BK43</f>
        <v>0</v>
      </c>
      <c r="BN38">
        <f>RANK(BN39,$C39:$BR39)*BN43</f>
        <v>0</v>
      </c>
      <c r="BQ38">
        <f>RANK(BQ39,$C39:$BR39)*BQ43</f>
        <v>11</v>
      </c>
    </row>
    <row r="39" spans="1:75" hidden="1">
      <c r="C39">
        <f>SUM(C40:C42)</f>
        <v>-1000023098</v>
      </c>
      <c r="F39">
        <f>SUM(F40:F42)</f>
        <v>618862</v>
      </c>
      <c r="I39">
        <f>SUM(I40:I42)</f>
        <v>19989462</v>
      </c>
      <c r="L39">
        <f>SUM(L40:L42)</f>
        <v>-1000010299</v>
      </c>
      <c r="O39">
        <f>SUM(O40:O42)</f>
        <v>-999999900</v>
      </c>
      <c r="R39">
        <f>SUM(R40:R42)</f>
        <v>-999999900</v>
      </c>
      <c r="U39">
        <f>SUM(U40:U42)</f>
        <v>-999999900</v>
      </c>
      <c r="X39">
        <f>SUM(X40:X42)</f>
        <v>-999999900</v>
      </c>
      <c r="AA39">
        <f>SUM(AA40:AA42)</f>
        <v>-2208872</v>
      </c>
      <c r="AD39">
        <f>SUM(AD40:AD42)</f>
        <v>-999999900</v>
      </c>
      <c r="AG39">
        <f>SUM(AG40:AG42)</f>
        <v>-1000002497</v>
      </c>
      <c r="AJ39">
        <f>SUM(AJ40:AJ42)</f>
        <v>-6018343</v>
      </c>
      <c r="AM39">
        <f>SUM(AM40:AM42)</f>
        <v>-999999900</v>
      </c>
      <c r="AP39" s="201">
        <f>SUM(AP40:AP42)</f>
        <v>-4744190</v>
      </c>
      <c r="AS39">
        <f>SUM(AS40:AS42)</f>
        <v>-476684</v>
      </c>
      <c r="AV39">
        <f>SUM(AV40:AV42)</f>
        <v>-1020889</v>
      </c>
      <c r="AY39">
        <f>SUM(AY40:AY42)</f>
        <v>-1000003998</v>
      </c>
      <c r="BB39">
        <f>SUM(BB40:BB42)</f>
        <v>5013371</v>
      </c>
      <c r="BE39">
        <f>SUM(BE40:BE42)</f>
        <v>4031752</v>
      </c>
      <c r="BH39">
        <f>SUM(BH40:BH42)</f>
        <v>-1010097</v>
      </c>
      <c r="BK39">
        <f>SUM(BK40:BK42)</f>
        <v>-10001699</v>
      </c>
      <c r="BN39">
        <f>SUM(BN40:BN42)</f>
        <v>-10007795</v>
      </c>
      <c r="BQ39">
        <f>SUM(BQ40:BQ42)</f>
        <v>-9724871</v>
      </c>
    </row>
    <row r="40" spans="1:75" hidden="1">
      <c r="C40">
        <f>+D44</f>
        <v>2</v>
      </c>
      <c r="F40">
        <f>+G44</f>
        <v>56</v>
      </c>
      <c r="I40">
        <f>+J44</f>
        <v>63</v>
      </c>
      <c r="L40">
        <f>+M44</f>
        <v>1</v>
      </c>
      <c r="O40">
        <f>+P44</f>
        <v>0</v>
      </c>
      <c r="R40">
        <f>+S44</f>
        <v>0</v>
      </c>
      <c r="U40">
        <f>+V44</f>
        <v>0</v>
      </c>
      <c r="X40">
        <f>+Y44</f>
        <v>0</v>
      </c>
      <c r="AA40">
        <f>+AB44</f>
        <v>50</v>
      </c>
      <c r="AD40">
        <f>+AE44</f>
        <v>0</v>
      </c>
      <c r="AG40">
        <f>+AH44</f>
        <v>3</v>
      </c>
      <c r="AJ40">
        <f>+AK44</f>
        <v>17</v>
      </c>
      <c r="AM40">
        <f>+AN44</f>
        <v>0</v>
      </c>
      <c r="AP40">
        <f>+AQ44</f>
        <v>57</v>
      </c>
      <c r="AS40">
        <f>+AT44</f>
        <v>21</v>
      </c>
      <c r="AV40">
        <f>+AW44</f>
        <v>21</v>
      </c>
      <c r="AY40">
        <f>+AZ44</f>
        <v>2</v>
      </c>
      <c r="BB40">
        <f>+BC44</f>
        <v>21</v>
      </c>
      <c r="BE40">
        <f>+BF44</f>
        <v>12</v>
      </c>
      <c r="BH40">
        <f>+BI44</f>
        <v>13</v>
      </c>
      <c r="BK40">
        <f>+BL44</f>
        <v>1</v>
      </c>
      <c r="BN40">
        <f>+BO44</f>
        <v>5</v>
      </c>
      <c r="BQ40">
        <f>+BR44</f>
        <v>26</v>
      </c>
    </row>
    <row r="41" spans="1:75" hidden="1">
      <c r="C41">
        <f>+C45*100</f>
        <v>-23100</v>
      </c>
      <c r="F41">
        <f>+F45*100</f>
        <v>18800</v>
      </c>
      <c r="I41">
        <f>+I45*100</f>
        <v>89200</v>
      </c>
      <c r="L41">
        <f>+L45*100</f>
        <v>-10300</v>
      </c>
      <c r="O41">
        <f>+O45*100</f>
        <v>100</v>
      </c>
      <c r="R41">
        <f>+R45*100</f>
        <v>100</v>
      </c>
      <c r="U41">
        <f>+U45*100</f>
        <v>100</v>
      </c>
      <c r="X41">
        <f>+X45*100</f>
        <v>100</v>
      </c>
      <c r="AA41">
        <f>+AA45*100</f>
        <v>-8900</v>
      </c>
      <c r="AD41">
        <f>+AD45*100</f>
        <v>100</v>
      </c>
      <c r="AG41">
        <f>+AG45*100</f>
        <v>-2500</v>
      </c>
      <c r="AJ41">
        <f>+AJ45*100</f>
        <v>-18300</v>
      </c>
      <c r="AM41">
        <f>+AM45*100</f>
        <v>100</v>
      </c>
      <c r="AP41">
        <f>+AP45*100</f>
        <v>-44200</v>
      </c>
      <c r="AS41">
        <f>+AS45*100</f>
        <v>23300</v>
      </c>
      <c r="AV41">
        <f>+AV45*100</f>
        <v>-20900</v>
      </c>
      <c r="AY41">
        <f>+AY45*100</f>
        <v>-4000</v>
      </c>
      <c r="BB41">
        <f>+BB45*100</f>
        <v>13300</v>
      </c>
      <c r="BE41">
        <f>+BE45*100</f>
        <v>31700</v>
      </c>
      <c r="BH41">
        <f>+BH45*100</f>
        <v>-10100</v>
      </c>
      <c r="BK41">
        <f>+BK45*100</f>
        <v>-1700</v>
      </c>
      <c r="BN41">
        <f>+BN45*100</f>
        <v>-7800</v>
      </c>
      <c r="BQ41">
        <f>+BQ45*100</f>
        <v>-24800</v>
      </c>
    </row>
    <row r="42" spans="1:75" hidden="1">
      <c r="C42">
        <f>IF(D44-$A3/2&lt;0,-1000000000,C44*C43*100000+C44)</f>
        <v>-1000000000</v>
      </c>
      <c r="F42">
        <f>IF(G44-$A3/2&lt;0,-1000000000,F44*F43*100000+F44)</f>
        <v>600006</v>
      </c>
      <c r="I42">
        <f>IF(J44-$A3/2&lt;0,-1000000000,I44*I43*100000+I44)</f>
        <v>19900199</v>
      </c>
      <c r="L42">
        <f>IF(M44-$A3/2&lt;0,-1000000000,L44*L43*100000+L44)</f>
        <v>-1000000000</v>
      </c>
      <c r="O42">
        <f>IF(P44-$A3/2&lt;0,-1000000000,O44*O43*100000+O44)</f>
        <v>-1000000000</v>
      </c>
      <c r="R42">
        <f>IF(S44-$A3/2&lt;0,-1000000000,R44*R43*100000+R44)</f>
        <v>-1000000000</v>
      </c>
      <c r="U42">
        <f>IF(V44-$A3/2&lt;0,-1000000000,U44*U43*100000+U44)</f>
        <v>-1000000000</v>
      </c>
      <c r="X42">
        <f>IF(Y44-$A3/2&lt;0,-1000000000,X44*X43*100000+X44)</f>
        <v>-1000000000</v>
      </c>
      <c r="AA42">
        <f>IF(AB44-$A3/2&lt;0,-1000000000,AA44*AA43*100000+AA44)</f>
        <v>-2200022</v>
      </c>
      <c r="AD42">
        <f>IF(AE44-$A3/2&lt;0,-1000000000,AD44*AD43*100000+AD44)</f>
        <v>-1000000000</v>
      </c>
      <c r="AG42">
        <f>IF(AH44-$A3/2&lt;0,-1000000000,AG44*AG43*100000+AG44)</f>
        <v>-1000000000</v>
      </c>
      <c r="AJ42">
        <f>IF(AK44-$A3/2&lt;0,-1000000000,AJ44*AJ43*100000+AJ44)</f>
        <v>-6000060</v>
      </c>
      <c r="AM42">
        <f>IF(AN44-$A3/2&lt;0,-1000000000,AM44*AM43*100000+AM44)</f>
        <v>-1000000000</v>
      </c>
      <c r="AP42">
        <f>IF(AQ44-$A3/2&lt;0,-1000000000,AP44*AP43*100000+AP44)</f>
        <v>-4700047</v>
      </c>
      <c r="AS42">
        <f>IF(AT44-$A3/2&lt;0,-1000000000,AS44*AS43*100000+AS44)</f>
        <v>-500005</v>
      </c>
      <c r="AV42">
        <f>IF(AW44-$A3/2&lt;0,-1000000000,AV44*AV43*100000+AV44)</f>
        <v>-1000010</v>
      </c>
      <c r="AY42">
        <f>IF(AZ44-$A3/2&lt;0,-1000000000,AY44*AY43*100000+AY44)</f>
        <v>-1000000000</v>
      </c>
      <c r="BB42">
        <f>IF(BC44-$A3/2&lt;0,-10000000,BB44*BB43*100000+BB44)</f>
        <v>5000050</v>
      </c>
      <c r="BE42">
        <f>IF(BF44-$A3/2&lt;0,-10000000,BE44*BE43*100000+BE44)</f>
        <v>4000040</v>
      </c>
      <c r="BH42">
        <f>IF(BI44-$A3/2&lt;0,-10000000,BH44*BH43*100000+BH44)</f>
        <v>-1000010</v>
      </c>
      <c r="BK42">
        <f>IF(BL44-$A3/2&lt;0,-10000000,BK44*BK43*100000+BK44)</f>
        <v>-10000000</v>
      </c>
      <c r="BN42">
        <f>IF(BO44-$A3/2&lt;0,-10000000,BN44*BN43*100000+BN44)</f>
        <v>-10000000</v>
      </c>
      <c r="BQ42">
        <f>IF(BR44-$A3/2&lt;0,-10000000,BQ44*BQ43*100000+BQ44)</f>
        <v>-9700097</v>
      </c>
      <c r="BT42"/>
    </row>
    <row r="43" spans="1:75">
      <c r="A43" t="s">
        <v>13</v>
      </c>
      <c r="B43">
        <f>SUM(C43:BQ43)</f>
        <v>11</v>
      </c>
      <c r="C43">
        <f>IF(D44&gt;=$A3/2,1,0)</f>
        <v>0</v>
      </c>
      <c r="F43">
        <f>IF(G44&gt;=$A3/2,1,0)</f>
        <v>1</v>
      </c>
      <c r="I43">
        <f>IF(J44&gt;=$A3/2,1,0)</f>
        <v>1</v>
      </c>
      <c r="L43">
        <f>IF(M44&gt;=$A3/2,1,0)</f>
        <v>0</v>
      </c>
      <c r="O43">
        <f>IF(P44&gt;=$A3/2,1,0)</f>
        <v>0</v>
      </c>
      <c r="R43">
        <f>IF(S44&gt;=$A3/2,1,0)</f>
        <v>0</v>
      </c>
      <c r="U43">
        <f>IF(V44&gt;=$A3/2,1,0)</f>
        <v>0</v>
      </c>
      <c r="X43">
        <f>IF(Y44&gt;=$A3/2,1,0)</f>
        <v>0</v>
      </c>
      <c r="AA43">
        <f>IF(AB44&gt;=$A3/2,1,0)</f>
        <v>1</v>
      </c>
      <c r="AD43">
        <f>IF(AE44&gt;=$A3/2,1,0)</f>
        <v>0</v>
      </c>
      <c r="AG43">
        <f>IF(AH44&gt;=$A3/2,1,0)</f>
        <v>0</v>
      </c>
      <c r="AJ43">
        <f>IF(AK44&gt;=$A3/2,1,0)</f>
        <v>1</v>
      </c>
      <c r="AM43">
        <f>IF(AN44&gt;=$A3/2,1,0)</f>
        <v>0</v>
      </c>
      <c r="AP43">
        <f>IF(AQ44&gt;=$A3/2,1,0)</f>
        <v>1</v>
      </c>
      <c r="AS43">
        <f>IF(AT44&gt;=$A3/2,1,0)</f>
        <v>1</v>
      </c>
      <c r="AV43">
        <f>IF(AW44&gt;=$A3/2,1,0)</f>
        <v>1</v>
      </c>
      <c r="AY43">
        <f>IF(AZ44&gt;=$A3/2,1,0)</f>
        <v>0</v>
      </c>
      <c r="BB43">
        <f>IF(BC44&gt;=$A3/2,1,0)</f>
        <v>1</v>
      </c>
      <c r="BE43">
        <f>IF(BF44&gt;=$A3/2,1,0)</f>
        <v>1</v>
      </c>
      <c r="BH43">
        <f>IF(BI44&gt;=$A3/2,1,0)</f>
        <v>1</v>
      </c>
      <c r="BK43">
        <f>IF(BL44&gt;=$A3/2,1,0)</f>
        <v>0</v>
      </c>
      <c r="BN43">
        <f>IF(BO44&gt;=$A3/2,1,0)</f>
        <v>0</v>
      </c>
      <c r="BQ43">
        <f>IF(BR44&gt;=$A3/2,1,0)</f>
        <v>1</v>
      </c>
      <c r="BT43" s="41">
        <f>MAX(BU49:BU244)</f>
        <v>182</v>
      </c>
    </row>
    <row r="44" spans="1:75" ht="13.5" hidden="1" thickBot="1">
      <c r="C44" s="2">
        <f>IF(SUM(C49:C244)&lt;-1000,-100000000,SUM(C49:C244))</f>
        <v>-20</v>
      </c>
      <c r="D44" s="2">
        <f>COUNT(D49:D244)</f>
        <v>2</v>
      </c>
      <c r="E44" s="2"/>
      <c r="F44" s="2">
        <f>IF(SUM(F49:F244)&lt;-1000,-100000000,SUM(F49:F244))</f>
        <v>6</v>
      </c>
      <c r="G44" s="2">
        <f>COUNT(G49:G244)</f>
        <v>56</v>
      </c>
      <c r="H44" s="2"/>
      <c r="I44" s="2">
        <f>IF(SUM(I49:I244)&lt;-1000,-100000000,SUM(I49:I244))</f>
        <v>199</v>
      </c>
      <c r="J44" s="2">
        <f>COUNT(J49:J244)</f>
        <v>63</v>
      </c>
      <c r="K44" s="2"/>
      <c r="L44" s="2">
        <f>IF(SUM(L49:L244)&lt;-1000,-100000000,SUM(L49:L244))</f>
        <v>-10</v>
      </c>
      <c r="M44" s="2">
        <f>COUNT(M49:M244)</f>
        <v>1</v>
      </c>
      <c r="N44" s="2"/>
      <c r="O44" s="2">
        <f>IF(SUM(O49:O244)&lt;-1000,-100000000,SUM(O49:O244))</f>
        <v>-100000000</v>
      </c>
      <c r="P44" s="2">
        <f>COUNT(P49:P244)</f>
        <v>0</v>
      </c>
      <c r="Q44" s="2"/>
      <c r="R44" s="2">
        <f>IF(SUM(R49:R244)&lt;-1000,-100000000,SUM(R49:R244))</f>
        <v>-100000000</v>
      </c>
      <c r="S44" s="2">
        <f>COUNT(S49:S244)</f>
        <v>0</v>
      </c>
      <c r="T44" s="2"/>
      <c r="U44" s="2">
        <f>IF(SUM(U49:U244)&lt;-1000,-100000000,SUM(U49:U244))</f>
        <v>-100000000</v>
      </c>
      <c r="V44" s="2">
        <f>COUNT(V49:V244)</f>
        <v>0</v>
      </c>
      <c r="W44" s="2"/>
      <c r="X44" s="2">
        <f>IF(SUM(X49:X244)&lt;-1000,-100000000,SUM(X49:X244))</f>
        <v>-100000000</v>
      </c>
      <c r="Y44" s="2">
        <f>COUNT(Y49:Y244)</f>
        <v>0</v>
      </c>
      <c r="Z44" s="2"/>
      <c r="AA44" s="2">
        <f>IF(SUM(AA49:AA244)&lt;-1000,-100000000,SUM(AA49:AA244))</f>
        <v>-22</v>
      </c>
      <c r="AB44" s="2">
        <f>COUNT(AB49:AB244)</f>
        <v>50</v>
      </c>
      <c r="AC44" s="2"/>
      <c r="AD44" s="2">
        <f>IF(SUM(AD49:AD244)&lt;-1000,-100000000,SUM(AD49:AD244))</f>
        <v>-100000000</v>
      </c>
      <c r="AE44" s="2">
        <f>COUNT(AE49:AE244)</f>
        <v>0</v>
      </c>
      <c r="AF44" s="2"/>
      <c r="AG44" s="2">
        <f>IF(SUM(AG49:AG244)&lt;-1000,-100000000,SUM(AG49:AG244))</f>
        <v>-4</v>
      </c>
      <c r="AH44" s="2">
        <f>COUNT(AH49:AH244)</f>
        <v>3</v>
      </c>
      <c r="AI44" s="2"/>
      <c r="AJ44" s="2">
        <f>IF(SUM(AJ49:AJ244)&lt;-1000,-100000000,SUM(AJ49:AJ244))</f>
        <v>-60</v>
      </c>
      <c r="AK44" s="2">
        <f>COUNT(AK49:AK244)</f>
        <v>17</v>
      </c>
      <c r="AL44" s="2"/>
      <c r="AM44" s="2">
        <f>IF(SUM(AM49:AM244)&lt;-1000,-100000000,SUM(AM49:AM244))</f>
        <v>-100000000</v>
      </c>
      <c r="AN44" s="2">
        <f>COUNT(AN49:AN244)</f>
        <v>0</v>
      </c>
      <c r="AO44" s="2"/>
      <c r="AP44" s="2">
        <f>IF(SUM(AP49:AP244)&lt;-1000,-100000000,SUM(AP49:AP244))</f>
        <v>-47</v>
      </c>
      <c r="AQ44" s="2">
        <f>COUNT(AQ49:AQ244)</f>
        <v>57</v>
      </c>
      <c r="AR44" s="2"/>
      <c r="AS44" s="2">
        <f>IF(SUM(AS49:AS244)&lt;-1000,-100000000,SUM(AS49:AS244))</f>
        <v>-5</v>
      </c>
      <c r="AT44" s="2">
        <f>COUNT(AT49:AT244)</f>
        <v>21</v>
      </c>
      <c r="AU44" s="2"/>
      <c r="AV44" s="2">
        <f>IF(SUM(AV49:AV244)&lt;-1000,-100000000,SUM(AV49:AV244))</f>
        <v>-10</v>
      </c>
      <c r="AW44" s="2">
        <f>COUNT(AW49:AW244)</f>
        <v>21</v>
      </c>
      <c r="AX44" s="2"/>
      <c r="AY44" s="2">
        <f>IF(SUM(AY49:AY244)&lt;-1000,-100000000,SUM(AY49:AY244))</f>
        <v>0</v>
      </c>
      <c r="AZ44" s="2">
        <f>COUNT(AZ49:AZ244)</f>
        <v>2</v>
      </c>
      <c r="BA44" s="2"/>
      <c r="BB44" s="2">
        <f>IF(SUM(BB49:BB244)&lt;-1000,-100000000,SUM(BB49:BB244))</f>
        <v>50</v>
      </c>
      <c r="BC44" s="2">
        <f>COUNT(BC49:BC244)</f>
        <v>21</v>
      </c>
      <c r="BD44" s="2"/>
      <c r="BE44" s="2">
        <f>IF(SUM(BE49:BE244)&lt;-1000,-100000000,SUM(BE49:BE244))</f>
        <v>40</v>
      </c>
      <c r="BF44" s="2">
        <f>COUNT(BF49:BF244)</f>
        <v>12</v>
      </c>
      <c r="BG44" s="2"/>
      <c r="BH44" s="2">
        <f>IF(SUM(BH49:BH244)&lt;-1000,-100000000,SUM(BH49:BH244))</f>
        <v>-10</v>
      </c>
      <c r="BI44" s="2">
        <f>COUNT(BI49:BI244)</f>
        <v>13</v>
      </c>
      <c r="BJ44" s="2"/>
      <c r="BK44" s="2">
        <f>IF(SUM(BK49:BK244)&lt;-1000,-100000000,SUM(BK49:BK244))</f>
        <v>0</v>
      </c>
      <c r="BL44" s="2">
        <f>COUNT(BL49:BL244)</f>
        <v>1</v>
      </c>
      <c r="BM44" s="2"/>
      <c r="BN44" s="2">
        <f>IF(SUM(BN49:BN244)&lt;-1000,-100000000,SUM(BN49:BN244))</f>
        <v>-10</v>
      </c>
      <c r="BO44" s="2">
        <f>COUNT(BO49:BO244)</f>
        <v>5</v>
      </c>
      <c r="BP44" s="2"/>
      <c r="BQ44" s="2">
        <f>IF(SUM(BQ49:BQ244)&lt;-1000,-100000000,SUM(BQ49:BQ244))</f>
        <v>-97</v>
      </c>
      <c r="BR44" s="2">
        <f>COUNT(BR49:BR244)</f>
        <v>26</v>
      </c>
      <c r="BS44" s="2"/>
      <c r="BT44" s="25"/>
      <c r="BU44" t="s">
        <v>7</v>
      </c>
    </row>
    <row r="45" spans="1:75" hidden="1">
      <c r="C45" s="2">
        <f>+D45-E45</f>
        <v>-231</v>
      </c>
      <c r="D45" s="2">
        <f>SUM(D49:D244)</f>
        <v>36</v>
      </c>
      <c r="E45" s="2">
        <f>SUM(E49:E244)</f>
        <v>267</v>
      </c>
      <c r="F45" s="2">
        <f>+G45-H45</f>
        <v>188</v>
      </c>
      <c r="G45" s="2">
        <f>SUM(G49:G244)</f>
        <v>1962</v>
      </c>
      <c r="H45" s="2">
        <f>SUM(H49:H244)</f>
        <v>1774</v>
      </c>
      <c r="I45" s="2">
        <f>+J45-K45</f>
        <v>892</v>
      </c>
      <c r="J45" s="2">
        <f>SUM(J49:J244)</f>
        <v>2722</v>
      </c>
      <c r="K45" s="2">
        <f>SUM(K49:K244)</f>
        <v>1830</v>
      </c>
      <c r="L45" s="2">
        <f>+M45-N45</f>
        <v>-103</v>
      </c>
      <c r="M45" s="2">
        <f>SUM(M49:M244)</f>
        <v>11</v>
      </c>
      <c r="N45" s="2">
        <f>SUM(N49:N244)</f>
        <v>114</v>
      </c>
      <c r="O45" s="2">
        <f>+P45-Q45</f>
        <v>1</v>
      </c>
      <c r="P45" s="2">
        <f>SUM(P49:P244)</f>
        <v>0</v>
      </c>
      <c r="Q45" s="2">
        <f>SUM(Q49:Q244)</f>
        <v>-1</v>
      </c>
      <c r="R45" s="2">
        <f>+S45-T45</f>
        <v>1</v>
      </c>
      <c r="S45" s="2">
        <f>SUM(S49:S244)</f>
        <v>0</v>
      </c>
      <c r="T45" s="2">
        <f>SUM(T49:T244)</f>
        <v>-1</v>
      </c>
      <c r="U45" s="2">
        <f>+V45-W45</f>
        <v>1</v>
      </c>
      <c r="V45" s="2">
        <f>SUM(V49:V244)</f>
        <v>0</v>
      </c>
      <c r="W45" s="2">
        <f>SUM(W49:W244)</f>
        <v>-1</v>
      </c>
      <c r="X45" s="2">
        <f>+Y45-Z45</f>
        <v>1</v>
      </c>
      <c r="Y45" s="2">
        <f>SUM(Y49:Y244)</f>
        <v>0</v>
      </c>
      <c r="Z45" s="2">
        <f>SUM(Z49:Z244)</f>
        <v>-1</v>
      </c>
      <c r="AA45" s="2">
        <f>+AB45-AC45</f>
        <v>-89</v>
      </c>
      <c r="AB45" s="2">
        <f>SUM(AB49:AB244)</f>
        <v>1502</v>
      </c>
      <c r="AC45" s="2">
        <f>SUM(AC49:AC244)</f>
        <v>1591</v>
      </c>
      <c r="AD45" s="2">
        <f>+AE45-AF45</f>
        <v>1</v>
      </c>
      <c r="AE45" s="2">
        <f>SUM(AE49:AE244)</f>
        <v>0</v>
      </c>
      <c r="AF45" s="2">
        <f>SUM(AF49:AF244)</f>
        <v>-1</v>
      </c>
      <c r="AG45" s="2">
        <f>+AH45-AI45</f>
        <v>-25</v>
      </c>
      <c r="AH45" s="2">
        <f>SUM(AH49:AH244)</f>
        <v>107</v>
      </c>
      <c r="AI45" s="2">
        <f>SUM(AI49:AI244)</f>
        <v>132</v>
      </c>
      <c r="AJ45" s="2">
        <f>+AK45-AL45</f>
        <v>-183</v>
      </c>
      <c r="AK45" s="2">
        <f>SUM(AK49:AK244)</f>
        <v>618</v>
      </c>
      <c r="AL45" s="2">
        <f>SUM(AL49:AL244)</f>
        <v>801</v>
      </c>
      <c r="AM45" s="2">
        <f>+AN45-AO45</f>
        <v>1</v>
      </c>
      <c r="AN45" s="2">
        <f>SUM(AN49:AN244)</f>
        <v>0</v>
      </c>
      <c r="AO45" s="2">
        <f>SUM(AO49:AO244)</f>
        <v>-1</v>
      </c>
      <c r="AP45" s="2">
        <f>+AQ45-AR45</f>
        <v>-442</v>
      </c>
      <c r="AQ45" s="2">
        <f>SUM(AQ49:AQ244)</f>
        <v>1605</v>
      </c>
      <c r="AR45" s="2">
        <f>SUM(AR49:AR244)</f>
        <v>2047</v>
      </c>
      <c r="AS45" s="2">
        <f>+AT45-AU45</f>
        <v>233</v>
      </c>
      <c r="AT45" s="2">
        <f>SUM(AT49:AT244)</f>
        <v>1333</v>
      </c>
      <c r="AU45" s="2">
        <f>SUM(AU49:AU244)</f>
        <v>1100</v>
      </c>
      <c r="AV45" s="2">
        <f>+AW45-AX45</f>
        <v>-209</v>
      </c>
      <c r="AW45" s="2">
        <f>SUM(AW49:AW244)</f>
        <v>1104</v>
      </c>
      <c r="AX45" s="2">
        <f>SUM(AX49:AX244)</f>
        <v>1313</v>
      </c>
      <c r="AY45" s="2">
        <f>+AZ45-BA45</f>
        <v>-40</v>
      </c>
      <c r="AZ45" s="2">
        <f>SUM(AZ49:AZ244)</f>
        <v>67</v>
      </c>
      <c r="BA45" s="2">
        <f>SUM(BA49:BA244)</f>
        <v>107</v>
      </c>
      <c r="BB45" s="2">
        <f>+BC45-BD45</f>
        <v>133</v>
      </c>
      <c r="BC45" s="2">
        <f>SUM(BC49:BC244)</f>
        <v>879</v>
      </c>
      <c r="BD45" s="2">
        <f>SUM(BD49:BD244)</f>
        <v>746</v>
      </c>
      <c r="BE45" s="2">
        <f>+BF45-BG45</f>
        <v>317</v>
      </c>
      <c r="BF45" s="2">
        <f>SUM(BF49:BF244)</f>
        <v>1067</v>
      </c>
      <c r="BG45" s="2">
        <f>SUM(BG49:BG244)</f>
        <v>750</v>
      </c>
      <c r="BH45" s="2">
        <f>+BI45-BJ45</f>
        <v>-101</v>
      </c>
      <c r="BI45" s="2">
        <f>SUM(BI49:BI244)</f>
        <v>882</v>
      </c>
      <c r="BJ45" s="2">
        <f>SUM(BJ49:BJ244)</f>
        <v>983</v>
      </c>
      <c r="BK45" s="2">
        <f>+BL45-BM45</f>
        <v>-17</v>
      </c>
      <c r="BL45" s="2">
        <f>SUM(BL49:BL244)</f>
        <v>20</v>
      </c>
      <c r="BM45" s="2">
        <f>SUM(BM49:BM244)</f>
        <v>37</v>
      </c>
      <c r="BN45" s="2">
        <f>+BO45-BP45</f>
        <v>-78</v>
      </c>
      <c r="BO45" s="2">
        <f>SUM(BO49:BO244)</f>
        <v>98</v>
      </c>
      <c r="BP45" s="2">
        <f>SUM(BP49:BP244)</f>
        <v>176</v>
      </c>
      <c r="BQ45" s="2">
        <f>+BR45-BS45</f>
        <v>-248</v>
      </c>
      <c r="BR45" s="2">
        <f>SUM(BR49:BR244)</f>
        <v>798</v>
      </c>
      <c r="BS45" s="2">
        <f>SUM(BS49:BS244)</f>
        <v>1046</v>
      </c>
      <c r="BT45" s="26"/>
      <c r="BU45" t="s">
        <v>8</v>
      </c>
    </row>
    <row r="46" spans="1:75" ht="13.5" thickBot="1">
      <c r="B46" s="9"/>
      <c r="C46" s="9"/>
      <c r="D46" s="9"/>
      <c r="E46" s="9"/>
      <c r="F46" s="9"/>
      <c r="G46" s="9"/>
      <c r="H46" s="9"/>
      <c r="I46" s="9">
        <f>COUNTIF(I49:I70,10)</f>
        <v>6</v>
      </c>
      <c r="J46" s="9"/>
      <c r="K46" s="9"/>
      <c r="L46" s="9"/>
      <c r="M46" s="9"/>
      <c r="N46" s="9"/>
      <c r="O46" s="9"/>
      <c r="P46" s="9"/>
      <c r="Q46" s="9"/>
      <c r="R46" s="9">
        <f>COUNTIF(R49:R68,10)</f>
        <v>0</v>
      </c>
      <c r="S46" s="9"/>
      <c r="T46" s="9"/>
      <c r="U46" s="9">
        <f>COUNTIF(U49:U68,10)</f>
        <v>0</v>
      </c>
      <c r="V46" s="9"/>
      <c r="W46" s="9"/>
      <c r="X46" s="9">
        <f>COUNTIF(X49:X68,10)</f>
        <v>0</v>
      </c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>
        <f>COUNTIF(AM49:AM68,10)</f>
        <v>0</v>
      </c>
      <c r="AN46" s="9"/>
      <c r="AO46" s="9"/>
      <c r="AP46" s="9">
        <f>COUNTIF(AP49:AP68,10)</f>
        <v>5</v>
      </c>
      <c r="AQ46" s="9"/>
      <c r="AR46" s="9"/>
      <c r="AS46" s="9">
        <f>COUNTIF(AS49:AS68,10)</f>
        <v>5</v>
      </c>
      <c r="AT46" s="9"/>
      <c r="AU46" s="9"/>
      <c r="AV46" s="9">
        <f>COUNTIF(AV49:AV68,10)</f>
        <v>6</v>
      </c>
      <c r="AW46" s="9"/>
      <c r="AX46" s="9"/>
      <c r="AY46" s="9">
        <f>COUNTIF(AY49:AY68,10)</f>
        <v>0</v>
      </c>
      <c r="AZ46" s="9"/>
      <c r="BB46" s="9">
        <f>COUNTIF(BB49:BB68,10)</f>
        <v>0</v>
      </c>
      <c r="BC46" s="9"/>
      <c r="BE46" s="9">
        <f>COUNTIF(BE49:BE68,10)</f>
        <v>5</v>
      </c>
      <c r="BH46" s="9">
        <f>COUNTIF(BH49:BH68,10)</f>
        <v>3</v>
      </c>
      <c r="BK46" s="9">
        <f>COUNTIF(BK49:BK68,10)</f>
        <v>0</v>
      </c>
      <c r="BN46" s="9">
        <f>COUNTIF(BN49:BN68,10)</f>
        <v>0</v>
      </c>
      <c r="BQ46" s="9">
        <f>COUNTIF(BQ49:BQ68,10)</f>
        <v>0</v>
      </c>
      <c r="BR46" s="9"/>
    </row>
    <row r="47" spans="1:75" ht="13.5" thickBot="1">
      <c r="B47" s="84" t="s">
        <v>0</v>
      </c>
      <c r="C47" s="419" t="s">
        <v>159</v>
      </c>
      <c r="D47" s="412"/>
      <c r="E47" s="420"/>
      <c r="F47" s="419" t="s">
        <v>143</v>
      </c>
      <c r="G47" s="412"/>
      <c r="H47" s="420"/>
      <c r="I47" s="409" t="s">
        <v>1</v>
      </c>
      <c r="J47" s="410"/>
      <c r="K47" s="411"/>
      <c r="L47" s="409" t="s">
        <v>259</v>
      </c>
      <c r="M47" s="410"/>
      <c r="N47" s="411"/>
      <c r="O47" s="421" t="s">
        <v>135</v>
      </c>
      <c r="P47" s="410"/>
      <c r="Q47" s="411"/>
      <c r="R47" s="409" t="s">
        <v>6</v>
      </c>
      <c r="S47" s="410"/>
      <c r="T47" s="411"/>
      <c r="U47" s="409" t="s">
        <v>9</v>
      </c>
      <c r="V47" s="410"/>
      <c r="W47" s="411"/>
      <c r="X47" s="409" t="s">
        <v>43</v>
      </c>
      <c r="Y47" s="410"/>
      <c r="Z47" s="411"/>
      <c r="AA47" s="423" t="s">
        <v>131</v>
      </c>
      <c r="AB47" s="410"/>
      <c r="AC47" s="411"/>
      <c r="AD47" s="421" t="s">
        <v>155</v>
      </c>
      <c r="AE47" s="410"/>
      <c r="AF47" s="411"/>
      <c r="AG47" s="421" t="s">
        <v>142</v>
      </c>
      <c r="AH47" s="410"/>
      <c r="AI47" s="411"/>
      <c r="AJ47" s="421" t="s">
        <v>144</v>
      </c>
      <c r="AK47" s="410"/>
      <c r="AL47" s="411"/>
      <c r="AM47" s="409" t="s">
        <v>120</v>
      </c>
      <c r="AN47" s="410"/>
      <c r="AO47" s="411"/>
      <c r="AP47" s="423" t="s">
        <v>132</v>
      </c>
      <c r="AQ47" s="410"/>
      <c r="AR47" s="411"/>
      <c r="AS47" s="409" t="s">
        <v>62</v>
      </c>
      <c r="AT47" s="410"/>
      <c r="AU47" s="411"/>
      <c r="AV47" s="409" t="s">
        <v>94</v>
      </c>
      <c r="AW47" s="410"/>
      <c r="AX47" s="411"/>
      <c r="AY47" s="421" t="s">
        <v>260</v>
      </c>
      <c r="AZ47" s="410"/>
      <c r="BA47" s="411"/>
      <c r="BB47" s="409" t="s">
        <v>233</v>
      </c>
      <c r="BC47" s="410"/>
      <c r="BD47" s="411"/>
      <c r="BE47" s="421" t="s">
        <v>210</v>
      </c>
      <c r="BF47" s="410"/>
      <c r="BG47" s="411"/>
      <c r="BH47" s="421" t="s">
        <v>208</v>
      </c>
      <c r="BI47" s="410"/>
      <c r="BJ47" s="411"/>
      <c r="BK47" s="409" t="s">
        <v>52</v>
      </c>
      <c r="BL47" s="410"/>
      <c r="BM47" s="411"/>
      <c r="BN47" s="409" t="s">
        <v>228</v>
      </c>
      <c r="BO47" s="410"/>
      <c r="BP47" s="411"/>
      <c r="BQ47" s="421" t="s">
        <v>230</v>
      </c>
      <c r="BR47" s="410"/>
      <c r="BS47" s="411"/>
      <c r="BT47" s="41">
        <f>COUNT(BT49:BT259)</f>
        <v>90</v>
      </c>
      <c r="BU47" s="86" t="s">
        <v>7</v>
      </c>
      <c r="BV47" s="85" t="s">
        <v>8</v>
      </c>
      <c r="BW47" s="87" t="s">
        <v>47</v>
      </c>
    </row>
    <row r="48" spans="1:75" ht="13.5" thickBot="1">
      <c r="B48" s="230" t="s">
        <v>24</v>
      </c>
      <c r="C48" s="37" t="s">
        <v>3</v>
      </c>
      <c r="D48" s="77" t="s">
        <v>2</v>
      </c>
      <c r="E48" s="38"/>
      <c r="F48" s="77" t="s">
        <v>3</v>
      </c>
      <c r="G48" s="77" t="s">
        <v>2</v>
      </c>
      <c r="H48" s="38"/>
      <c r="I48" s="37" t="s">
        <v>3</v>
      </c>
      <c r="J48" s="38" t="s">
        <v>2</v>
      </c>
      <c r="K48" s="77"/>
      <c r="L48" s="37" t="s">
        <v>3</v>
      </c>
      <c r="M48" s="38" t="s">
        <v>2</v>
      </c>
      <c r="N48" s="77"/>
      <c r="O48" s="37" t="s">
        <v>3</v>
      </c>
      <c r="P48" s="38" t="s">
        <v>2</v>
      </c>
      <c r="Q48" s="38"/>
      <c r="R48" s="37" t="s">
        <v>3</v>
      </c>
      <c r="S48" s="38" t="s">
        <v>2</v>
      </c>
      <c r="T48" s="77"/>
      <c r="U48" s="37" t="s">
        <v>3</v>
      </c>
      <c r="V48" s="38" t="s">
        <v>2</v>
      </c>
      <c r="W48" s="77"/>
      <c r="X48" s="37" t="s">
        <v>3</v>
      </c>
      <c r="Y48" s="38" t="s">
        <v>2</v>
      </c>
      <c r="Z48" s="77"/>
      <c r="AA48" s="37" t="s">
        <v>3</v>
      </c>
      <c r="AB48" s="38" t="s">
        <v>2</v>
      </c>
      <c r="AC48" s="77"/>
      <c r="AD48" s="37" t="s">
        <v>3</v>
      </c>
      <c r="AE48" s="38" t="s">
        <v>2</v>
      </c>
      <c r="AF48" s="77"/>
      <c r="AG48" s="37" t="s">
        <v>3</v>
      </c>
      <c r="AH48" s="38" t="s">
        <v>2</v>
      </c>
      <c r="AI48" s="77"/>
      <c r="AJ48" s="37" t="s">
        <v>3</v>
      </c>
      <c r="AK48" s="38" t="s">
        <v>2</v>
      </c>
      <c r="AL48" s="77"/>
      <c r="AM48" s="37" t="s">
        <v>3</v>
      </c>
      <c r="AN48" s="38" t="s">
        <v>2</v>
      </c>
      <c r="AO48" s="77"/>
      <c r="AP48" s="37" t="s">
        <v>3</v>
      </c>
      <c r="AQ48" s="38" t="s">
        <v>2</v>
      </c>
      <c r="AR48" s="77"/>
      <c r="AS48" s="37" t="s">
        <v>3</v>
      </c>
      <c r="AT48" s="38" t="s">
        <v>2</v>
      </c>
      <c r="AU48" s="77"/>
      <c r="AV48" s="37" t="s">
        <v>3</v>
      </c>
      <c r="AW48" s="38" t="s">
        <v>2</v>
      </c>
      <c r="AX48" s="77"/>
      <c r="AY48" s="37" t="s">
        <v>3</v>
      </c>
      <c r="AZ48" s="38" t="s">
        <v>2</v>
      </c>
      <c r="BA48" s="38"/>
      <c r="BB48" s="37" t="s">
        <v>3</v>
      </c>
      <c r="BC48" s="38" t="s">
        <v>2</v>
      </c>
      <c r="BD48" s="38"/>
      <c r="BE48" s="37" t="s">
        <v>3</v>
      </c>
      <c r="BF48" s="38" t="s">
        <v>2</v>
      </c>
      <c r="BG48" s="38"/>
      <c r="BH48" s="37" t="s">
        <v>3</v>
      </c>
      <c r="BI48" s="38" t="s">
        <v>2</v>
      </c>
      <c r="BJ48" s="38"/>
      <c r="BK48" s="37" t="s">
        <v>3</v>
      </c>
      <c r="BL48" s="38" t="s">
        <v>2</v>
      </c>
      <c r="BM48" s="38"/>
      <c r="BN48" s="37" t="s">
        <v>3</v>
      </c>
      <c r="BO48" s="38" t="s">
        <v>2</v>
      </c>
      <c r="BP48" s="38"/>
      <c r="BQ48" s="37" t="s">
        <v>3</v>
      </c>
      <c r="BR48" s="38" t="s">
        <v>2</v>
      </c>
      <c r="BS48" s="38"/>
      <c r="BT48" s="27" t="s">
        <v>22</v>
      </c>
      <c r="BU48" s="30" t="s">
        <v>23</v>
      </c>
    </row>
    <row r="49" spans="1:79">
      <c r="A49">
        <v>1</v>
      </c>
      <c r="B49" s="6"/>
      <c r="C49" s="10"/>
      <c r="D49" s="32"/>
      <c r="E49" s="11"/>
      <c r="F49" s="10"/>
      <c r="G49" s="32"/>
      <c r="H49" s="11"/>
      <c r="I49" s="10"/>
      <c r="J49" s="32"/>
      <c r="K49" s="11"/>
      <c r="L49" s="10"/>
      <c r="M49" s="32"/>
      <c r="N49" s="11"/>
      <c r="O49" s="51">
        <v>-10000</v>
      </c>
      <c r="P49" s="32"/>
      <c r="Q49" s="345">
        <v>-1</v>
      </c>
      <c r="R49" s="51">
        <v>-10000</v>
      </c>
      <c r="S49" s="32"/>
      <c r="T49" s="345">
        <v>-1</v>
      </c>
      <c r="U49" s="51">
        <v>-10000</v>
      </c>
      <c r="V49" s="32"/>
      <c r="W49" s="345">
        <v>-1</v>
      </c>
      <c r="X49" s="51">
        <v>-10000</v>
      </c>
      <c r="Y49" s="32"/>
      <c r="Z49" s="345">
        <v>-1</v>
      </c>
      <c r="AA49" s="10"/>
      <c r="AB49" s="32"/>
      <c r="AC49" s="11"/>
      <c r="AD49" s="51">
        <v>-10000</v>
      </c>
      <c r="AE49" s="32"/>
      <c r="AF49" s="345">
        <v>-1</v>
      </c>
      <c r="AG49" s="10"/>
      <c r="AH49" s="32"/>
      <c r="AI49" s="11"/>
      <c r="AJ49" s="10"/>
      <c r="AK49" s="32"/>
      <c r="AL49" s="11"/>
      <c r="AM49" s="51">
        <v>-10000</v>
      </c>
      <c r="AN49" s="32"/>
      <c r="AO49" s="345">
        <v>-1</v>
      </c>
      <c r="AP49" s="10"/>
      <c r="AQ49" s="32"/>
      <c r="AR49" s="11"/>
      <c r="AS49" s="10">
        <v>-10</v>
      </c>
      <c r="AT49" s="32">
        <v>76</v>
      </c>
      <c r="AU49" s="11">
        <v>121</v>
      </c>
      <c r="AV49" s="10">
        <v>10</v>
      </c>
      <c r="AW49" s="32">
        <v>121</v>
      </c>
      <c r="AX49" s="11">
        <v>76</v>
      </c>
      <c r="AY49" s="10"/>
      <c r="AZ49" s="32"/>
      <c r="BA49" s="11"/>
      <c r="BB49" s="10"/>
      <c r="BC49" s="32"/>
      <c r="BD49" s="11"/>
      <c r="BE49" s="10">
        <v>-10</v>
      </c>
      <c r="BF49" s="32">
        <v>76</v>
      </c>
      <c r="BG49" s="11">
        <v>121</v>
      </c>
      <c r="BH49" s="10">
        <v>10</v>
      </c>
      <c r="BI49" s="32">
        <v>121</v>
      </c>
      <c r="BJ49" s="11">
        <v>76</v>
      </c>
      <c r="BK49" s="10"/>
      <c r="BL49" s="32"/>
      <c r="BM49" s="11"/>
      <c r="BN49" s="10"/>
      <c r="BO49" s="32"/>
      <c r="BP49" s="11"/>
      <c r="BQ49" s="10"/>
      <c r="BR49" s="32"/>
      <c r="BS49" s="11"/>
      <c r="BT49" s="24">
        <v>44938</v>
      </c>
      <c r="BU49" s="196">
        <v>4</v>
      </c>
      <c r="BV49">
        <f t="shared" ref="BV49:BX68" si="1">+BQ49+AJ49+AG49+AD49+AA49+X49+U49+R49+O49+L49+I49+F49+C49+AM49+AP49+AS49+AV49+AY49+BB49+BK49+BN49+BE49+BH49</f>
        <v>-60000</v>
      </c>
      <c r="BW49">
        <f t="shared" si="1"/>
        <v>394</v>
      </c>
      <c r="BX49">
        <f t="shared" si="1"/>
        <v>388</v>
      </c>
      <c r="BY49">
        <f t="shared" ref="BY49:BY67" si="2">+BW49-BX49</f>
        <v>6</v>
      </c>
      <c r="BZ49">
        <f t="shared" ref="BZ49:BZ67" si="3">COUNT(C49:BS49)/3</f>
        <v>8</v>
      </c>
      <c r="CA49">
        <f t="shared" ref="CA49:CA67" si="4">+BV49/BZ49</f>
        <v>-7500</v>
      </c>
    </row>
    <row r="50" spans="1:79">
      <c r="A50">
        <f>+A49+1</f>
        <v>2</v>
      </c>
      <c r="B50" s="6"/>
      <c r="C50" s="10"/>
      <c r="D50" s="32"/>
      <c r="E50" s="11"/>
      <c r="F50" s="10"/>
      <c r="G50" s="32"/>
      <c r="H50" s="11"/>
      <c r="I50" s="10">
        <v>10</v>
      </c>
      <c r="J50" s="32">
        <v>36</v>
      </c>
      <c r="K50" s="11">
        <v>12</v>
      </c>
      <c r="L50" s="10"/>
      <c r="M50" s="32"/>
      <c r="N50" s="11"/>
      <c r="O50" s="10"/>
      <c r="P50" s="32"/>
      <c r="Q50" s="11"/>
      <c r="R50" s="10"/>
      <c r="S50" s="32"/>
      <c r="T50" s="11"/>
      <c r="U50" s="10"/>
      <c r="V50" s="32"/>
      <c r="W50" s="11"/>
      <c r="X50" s="10"/>
      <c r="Y50" s="32"/>
      <c r="Z50" s="11"/>
      <c r="AA50" s="10"/>
      <c r="AB50" s="32"/>
      <c r="AC50" s="11"/>
      <c r="AD50" s="10"/>
      <c r="AE50" s="32"/>
      <c r="AF50" s="11"/>
      <c r="AG50" s="10"/>
      <c r="AH50" s="32"/>
      <c r="AI50" s="11"/>
      <c r="AJ50" s="10"/>
      <c r="AK50" s="32"/>
      <c r="AL50" s="11"/>
      <c r="AM50" s="10"/>
      <c r="AN50" s="32"/>
      <c r="AO50" s="11"/>
      <c r="AP50" s="10"/>
      <c r="AQ50" s="32"/>
      <c r="AR50" s="11"/>
      <c r="AS50" s="10">
        <v>-10</v>
      </c>
      <c r="AT50" s="32">
        <v>12</v>
      </c>
      <c r="AU50" s="11">
        <v>36</v>
      </c>
      <c r="AV50" s="10">
        <v>10</v>
      </c>
      <c r="AW50" s="32">
        <v>36</v>
      </c>
      <c r="AX50" s="11">
        <v>12</v>
      </c>
      <c r="AY50" s="10"/>
      <c r="AZ50" s="32"/>
      <c r="BA50" s="11"/>
      <c r="BB50" s="10"/>
      <c r="BC50" s="32"/>
      <c r="BD50" s="11"/>
      <c r="BE50" s="10"/>
      <c r="BF50" s="32"/>
      <c r="BG50" s="11"/>
      <c r="BH50" s="10">
        <v>-10</v>
      </c>
      <c r="BI50" s="32">
        <v>12</v>
      </c>
      <c r="BJ50" s="11">
        <v>36</v>
      </c>
      <c r="BK50" s="10"/>
      <c r="BL50" s="32"/>
      <c r="BM50" s="11"/>
      <c r="BN50" s="10"/>
      <c r="BO50" s="32"/>
      <c r="BP50" s="11"/>
      <c r="BQ50" s="10"/>
      <c r="BR50" s="32"/>
      <c r="BS50" s="11"/>
      <c r="BT50" s="24">
        <v>44938</v>
      </c>
      <c r="BU50" s="41">
        <v>4</v>
      </c>
      <c r="BV50">
        <f>+BQ50+AJ50+AG50+AD50+AA50+X50+U50+R50+O50+L50+I50+F50+C50+AM50+AP50+AS50+AV50+AY50+BB50+BK50+BN50+BE50+BH50</f>
        <v>0</v>
      </c>
      <c r="BW50">
        <f t="shared" si="1"/>
        <v>96</v>
      </c>
      <c r="BX50">
        <f t="shared" si="1"/>
        <v>96</v>
      </c>
      <c r="BY50">
        <f t="shared" si="2"/>
        <v>0</v>
      </c>
      <c r="BZ50">
        <f t="shared" si="3"/>
        <v>4</v>
      </c>
      <c r="CA50">
        <f t="shared" si="4"/>
        <v>0</v>
      </c>
    </row>
    <row r="51" spans="1:79">
      <c r="A51">
        <f t="shared" ref="A51:A120" si="5">+A50+1</f>
        <v>3</v>
      </c>
      <c r="B51" s="6"/>
      <c r="C51" s="10">
        <v>-10</v>
      </c>
      <c r="D51" s="32">
        <v>33</v>
      </c>
      <c r="E51" s="11">
        <v>137</v>
      </c>
      <c r="F51" s="10"/>
      <c r="G51" s="32"/>
      <c r="H51" s="11"/>
      <c r="I51" s="10"/>
      <c r="J51" s="32"/>
      <c r="K51" s="11"/>
      <c r="L51" s="10"/>
      <c r="M51" s="32"/>
      <c r="N51" s="11"/>
      <c r="O51" s="10"/>
      <c r="P51" s="32"/>
      <c r="Q51" s="11"/>
      <c r="R51" s="10"/>
      <c r="S51" s="32"/>
      <c r="T51" s="11"/>
      <c r="U51" s="10"/>
      <c r="V51" s="32"/>
      <c r="W51" s="11"/>
      <c r="X51" s="10"/>
      <c r="Y51" s="32"/>
      <c r="Z51" s="11"/>
      <c r="AA51" s="10"/>
      <c r="AB51" s="32"/>
      <c r="AC51" s="11"/>
      <c r="AD51" s="10"/>
      <c r="AE51" s="32"/>
      <c r="AF51" s="11"/>
      <c r="AG51" s="10"/>
      <c r="AH51" s="32"/>
      <c r="AI51" s="11"/>
      <c r="AJ51" s="10"/>
      <c r="AK51" s="32"/>
      <c r="AL51" s="11"/>
      <c r="AM51" s="10"/>
      <c r="AN51" s="32"/>
      <c r="AO51" s="11"/>
      <c r="AP51" s="10"/>
      <c r="AQ51" s="32"/>
      <c r="AR51" s="11"/>
      <c r="AS51" s="10">
        <v>10</v>
      </c>
      <c r="AT51" s="32">
        <v>137</v>
      </c>
      <c r="AU51" s="11">
        <v>33</v>
      </c>
      <c r="AV51" s="10"/>
      <c r="AW51" s="32"/>
      <c r="AX51" s="11"/>
      <c r="AY51" s="10"/>
      <c r="AZ51" s="32"/>
      <c r="BA51" s="11"/>
      <c r="BB51" s="10"/>
      <c r="BC51" s="32"/>
      <c r="BD51" s="11"/>
      <c r="BE51" s="10">
        <v>10</v>
      </c>
      <c r="BF51" s="32">
        <v>137</v>
      </c>
      <c r="BG51" s="11">
        <v>33</v>
      </c>
      <c r="BH51" s="10">
        <v>-10</v>
      </c>
      <c r="BI51" s="32">
        <v>33</v>
      </c>
      <c r="BJ51" s="11">
        <v>137</v>
      </c>
      <c r="BK51" s="10"/>
      <c r="BL51" s="32"/>
      <c r="BM51" s="11"/>
      <c r="BN51" s="10"/>
      <c r="BO51" s="32"/>
      <c r="BP51" s="11"/>
      <c r="BQ51" s="10"/>
      <c r="BR51" s="32"/>
      <c r="BS51" s="11"/>
      <c r="BT51" s="24">
        <v>45213</v>
      </c>
      <c r="BU51" s="41">
        <v>7</v>
      </c>
      <c r="BV51">
        <f t="shared" si="1"/>
        <v>0</v>
      </c>
      <c r="BW51">
        <f t="shared" si="1"/>
        <v>340</v>
      </c>
      <c r="BX51">
        <f t="shared" si="1"/>
        <v>340</v>
      </c>
      <c r="BY51">
        <f t="shared" si="2"/>
        <v>0</v>
      </c>
      <c r="BZ51">
        <f t="shared" si="3"/>
        <v>4</v>
      </c>
      <c r="CA51">
        <f t="shared" si="4"/>
        <v>0</v>
      </c>
    </row>
    <row r="52" spans="1:79">
      <c r="A52">
        <f t="shared" si="5"/>
        <v>4</v>
      </c>
      <c r="B52" s="6"/>
      <c r="C52" s="10"/>
      <c r="D52" s="32"/>
      <c r="E52" s="11"/>
      <c r="F52" s="10">
        <v>-10</v>
      </c>
      <c r="G52" s="32">
        <v>22</v>
      </c>
      <c r="H52" s="11">
        <v>28</v>
      </c>
      <c r="I52" s="10">
        <v>10</v>
      </c>
      <c r="J52" s="32">
        <v>28</v>
      </c>
      <c r="K52" s="11">
        <v>22</v>
      </c>
      <c r="L52" s="10"/>
      <c r="M52" s="32"/>
      <c r="N52" s="11"/>
      <c r="O52" s="10"/>
      <c r="P52" s="32"/>
      <c r="Q52" s="11"/>
      <c r="R52" s="10"/>
      <c r="S52" s="32"/>
      <c r="T52" s="11"/>
      <c r="U52" s="10"/>
      <c r="V52" s="32"/>
      <c r="W52" s="11"/>
      <c r="X52" s="10"/>
      <c r="Y52" s="32"/>
      <c r="Z52" s="11"/>
      <c r="AA52" s="10">
        <v>-10</v>
      </c>
      <c r="AB52" s="32">
        <v>22</v>
      </c>
      <c r="AC52" s="11">
        <v>28</v>
      </c>
      <c r="AD52" s="10"/>
      <c r="AE52" s="32"/>
      <c r="AF52" s="11"/>
      <c r="AG52" s="10"/>
      <c r="AH52" s="32"/>
      <c r="AI52" s="11"/>
      <c r="AJ52" s="10"/>
      <c r="AK52" s="32"/>
      <c r="AL52" s="11"/>
      <c r="AM52" s="10"/>
      <c r="AN52" s="32"/>
      <c r="AO52" s="11"/>
      <c r="AP52" s="10">
        <v>10</v>
      </c>
      <c r="AQ52" s="32">
        <v>28</v>
      </c>
      <c r="AR52" s="11">
        <v>22</v>
      </c>
      <c r="AS52" s="10"/>
      <c r="AT52" s="32"/>
      <c r="AU52" s="11"/>
      <c r="AV52" s="10"/>
      <c r="AW52" s="32"/>
      <c r="AX52" s="11"/>
      <c r="AY52" s="10"/>
      <c r="AZ52" s="32"/>
      <c r="BA52" s="11"/>
      <c r="BB52" s="10"/>
      <c r="BC52" s="32"/>
      <c r="BD52" s="11"/>
      <c r="BE52" s="10"/>
      <c r="BF52" s="32"/>
      <c r="BG52" s="11"/>
      <c r="BH52" s="10"/>
      <c r="BI52" s="32"/>
      <c r="BJ52" s="11"/>
      <c r="BK52" s="10"/>
      <c r="BL52" s="32"/>
      <c r="BM52" s="11"/>
      <c r="BN52" s="10"/>
      <c r="BO52" s="32"/>
      <c r="BP52" s="11"/>
      <c r="BQ52" s="10"/>
      <c r="BR52" s="32"/>
      <c r="BS52" s="11"/>
      <c r="BT52" s="24">
        <v>45218</v>
      </c>
      <c r="BU52" s="41">
        <v>10</v>
      </c>
      <c r="BV52">
        <f t="shared" si="1"/>
        <v>0</v>
      </c>
      <c r="BW52">
        <f t="shared" si="1"/>
        <v>100</v>
      </c>
      <c r="BX52">
        <f t="shared" si="1"/>
        <v>100</v>
      </c>
      <c r="BY52">
        <f t="shared" si="2"/>
        <v>0</v>
      </c>
      <c r="BZ52">
        <f t="shared" si="3"/>
        <v>4</v>
      </c>
      <c r="CA52">
        <f t="shared" si="4"/>
        <v>0</v>
      </c>
    </row>
    <row r="53" spans="1:79">
      <c r="A53">
        <f t="shared" si="5"/>
        <v>5</v>
      </c>
      <c r="B53" s="6"/>
      <c r="C53" s="10"/>
      <c r="D53" s="32"/>
      <c r="E53" s="11"/>
      <c r="F53" s="10">
        <v>-10</v>
      </c>
      <c r="G53" s="32">
        <v>22</v>
      </c>
      <c r="H53" s="11">
        <v>34</v>
      </c>
      <c r="I53" s="10">
        <v>10</v>
      </c>
      <c r="J53" s="32">
        <v>34</v>
      </c>
      <c r="K53" s="11">
        <v>22</v>
      </c>
      <c r="L53" s="10"/>
      <c r="M53" s="32"/>
      <c r="N53" s="11"/>
      <c r="O53" s="10"/>
      <c r="P53" s="32"/>
      <c r="Q53" s="11"/>
      <c r="R53" s="10"/>
      <c r="S53" s="32"/>
      <c r="T53" s="11"/>
      <c r="U53" s="10"/>
      <c r="V53" s="32"/>
      <c r="W53" s="11"/>
      <c r="X53" s="10"/>
      <c r="Y53" s="32"/>
      <c r="Z53" s="11"/>
      <c r="AA53" s="10">
        <v>10</v>
      </c>
      <c r="AB53" s="32">
        <v>34</v>
      </c>
      <c r="AC53" s="11">
        <v>22</v>
      </c>
      <c r="AD53" s="10"/>
      <c r="AE53" s="32"/>
      <c r="AF53" s="11"/>
      <c r="AG53" s="10"/>
      <c r="AH53" s="32"/>
      <c r="AI53" s="11"/>
      <c r="AJ53" s="10"/>
      <c r="AK53" s="32"/>
      <c r="AL53" s="11"/>
      <c r="AM53" s="10"/>
      <c r="AN53" s="32"/>
      <c r="AO53" s="11"/>
      <c r="AP53" s="10">
        <v>-10</v>
      </c>
      <c r="AQ53" s="32">
        <v>22</v>
      </c>
      <c r="AR53" s="11">
        <v>34</v>
      </c>
      <c r="AS53" s="10"/>
      <c r="AT53" s="32"/>
      <c r="AU53" s="11"/>
      <c r="AV53" s="10"/>
      <c r="AW53" s="32"/>
      <c r="AX53" s="11"/>
      <c r="AY53" s="10"/>
      <c r="AZ53" s="32"/>
      <c r="BA53" s="11"/>
      <c r="BB53" s="10"/>
      <c r="BC53" s="32"/>
      <c r="BD53" s="11"/>
      <c r="BE53" s="10"/>
      <c r="BF53" s="32"/>
      <c r="BG53" s="11"/>
      <c r="BH53" s="10"/>
      <c r="BI53" s="32"/>
      <c r="BJ53" s="11"/>
      <c r="BK53" s="10"/>
      <c r="BL53" s="32"/>
      <c r="BM53" s="11"/>
      <c r="BN53" s="10"/>
      <c r="BO53" s="32"/>
      <c r="BP53" s="11"/>
      <c r="BQ53" s="10"/>
      <c r="BR53" s="32"/>
      <c r="BS53" s="11"/>
      <c r="BT53" s="24">
        <v>45218</v>
      </c>
      <c r="BU53" s="41">
        <v>10</v>
      </c>
      <c r="BV53">
        <f t="shared" si="1"/>
        <v>0</v>
      </c>
      <c r="BW53">
        <f t="shared" si="1"/>
        <v>112</v>
      </c>
      <c r="BX53">
        <f t="shared" si="1"/>
        <v>112</v>
      </c>
      <c r="BY53">
        <f t="shared" si="2"/>
        <v>0</v>
      </c>
      <c r="BZ53">
        <f t="shared" si="3"/>
        <v>4</v>
      </c>
      <c r="CA53">
        <f t="shared" si="4"/>
        <v>0</v>
      </c>
    </row>
    <row r="54" spans="1:79">
      <c r="A54">
        <f t="shared" si="5"/>
        <v>6</v>
      </c>
      <c r="B54" s="6"/>
      <c r="C54" s="12"/>
      <c r="D54" s="36"/>
      <c r="E54" s="13"/>
      <c r="F54" s="12">
        <v>-10</v>
      </c>
      <c r="G54" s="36">
        <v>55</v>
      </c>
      <c r="H54" s="13">
        <v>65</v>
      </c>
      <c r="I54" s="10">
        <v>10</v>
      </c>
      <c r="J54" s="32">
        <v>65</v>
      </c>
      <c r="K54" s="11">
        <v>55</v>
      </c>
      <c r="L54" s="10"/>
      <c r="M54" s="32"/>
      <c r="N54" s="11"/>
      <c r="O54" s="10"/>
      <c r="P54" s="36"/>
      <c r="Q54" s="13"/>
      <c r="R54" s="12"/>
      <c r="S54" s="36"/>
      <c r="T54" s="13"/>
      <c r="U54" s="12"/>
      <c r="V54" s="36"/>
      <c r="W54" s="13"/>
      <c r="X54" s="12"/>
      <c r="Y54" s="36"/>
      <c r="Z54" s="13"/>
      <c r="AA54" s="12">
        <v>-10</v>
      </c>
      <c r="AB54" s="36">
        <v>55</v>
      </c>
      <c r="AC54" s="13">
        <v>65</v>
      </c>
      <c r="AD54" s="12"/>
      <c r="AE54" s="36"/>
      <c r="AF54" s="13"/>
      <c r="AG54" s="12"/>
      <c r="AH54" s="36"/>
      <c r="AI54" s="13"/>
      <c r="AJ54" s="12"/>
      <c r="AK54" s="36"/>
      <c r="AL54" s="13"/>
      <c r="AM54" s="12"/>
      <c r="AN54" s="36"/>
      <c r="AO54" s="13"/>
      <c r="AP54" s="10">
        <v>10</v>
      </c>
      <c r="AQ54" s="32">
        <v>65</v>
      </c>
      <c r="AR54" s="11">
        <v>55</v>
      </c>
      <c r="AS54" s="12"/>
      <c r="AT54" s="36"/>
      <c r="AU54" s="13"/>
      <c r="AV54" s="12"/>
      <c r="AW54" s="36"/>
      <c r="AX54" s="13"/>
      <c r="AY54" s="12"/>
      <c r="AZ54" s="36"/>
      <c r="BA54" s="13"/>
      <c r="BB54" s="12"/>
      <c r="BC54" s="36"/>
      <c r="BD54" s="13"/>
      <c r="BE54" s="12"/>
      <c r="BF54" s="36"/>
      <c r="BG54" s="13"/>
      <c r="BH54" s="12"/>
      <c r="BI54" s="36"/>
      <c r="BJ54" s="13"/>
      <c r="BK54" s="12"/>
      <c r="BL54" s="36"/>
      <c r="BM54" s="13"/>
      <c r="BN54" s="12"/>
      <c r="BO54" s="36"/>
      <c r="BP54" s="13"/>
      <c r="BQ54" s="12"/>
      <c r="BR54" s="36"/>
      <c r="BS54" s="13"/>
      <c r="BT54" s="24">
        <v>45219</v>
      </c>
      <c r="BU54" s="41">
        <v>11</v>
      </c>
      <c r="BV54">
        <f t="shared" si="1"/>
        <v>0</v>
      </c>
      <c r="BW54">
        <f t="shared" si="1"/>
        <v>240</v>
      </c>
      <c r="BX54">
        <f t="shared" si="1"/>
        <v>240</v>
      </c>
      <c r="BY54">
        <f t="shared" si="2"/>
        <v>0</v>
      </c>
      <c r="BZ54">
        <f t="shared" si="3"/>
        <v>4</v>
      </c>
      <c r="CA54">
        <f t="shared" si="4"/>
        <v>0</v>
      </c>
    </row>
    <row r="55" spans="1:79">
      <c r="A55">
        <f t="shared" si="5"/>
        <v>7</v>
      </c>
      <c r="B55" s="6"/>
      <c r="C55" s="10"/>
      <c r="D55" s="32"/>
      <c r="E55" s="11"/>
      <c r="F55" s="10">
        <v>10</v>
      </c>
      <c r="G55" s="32">
        <v>33</v>
      </c>
      <c r="H55" s="11">
        <v>18</v>
      </c>
      <c r="I55" s="10">
        <v>-10</v>
      </c>
      <c r="J55" s="32">
        <v>18</v>
      </c>
      <c r="K55" s="11">
        <v>33</v>
      </c>
      <c r="L55" s="10"/>
      <c r="M55" s="32"/>
      <c r="N55" s="11"/>
      <c r="O55" s="10"/>
      <c r="P55" s="32"/>
      <c r="Q55" s="11"/>
      <c r="R55" s="10"/>
      <c r="S55" s="32"/>
      <c r="T55" s="11"/>
      <c r="U55" s="10"/>
      <c r="V55" s="32"/>
      <c r="W55" s="11"/>
      <c r="X55" s="10"/>
      <c r="Y55" s="32"/>
      <c r="Z55" s="11"/>
      <c r="AA55" s="10">
        <v>10</v>
      </c>
      <c r="AB55" s="32">
        <v>33</v>
      </c>
      <c r="AC55" s="11">
        <v>18</v>
      </c>
      <c r="AD55" s="10"/>
      <c r="AE55" s="32"/>
      <c r="AF55" s="11"/>
      <c r="AG55" s="10"/>
      <c r="AH55" s="32"/>
      <c r="AI55" s="11"/>
      <c r="AJ55" s="10"/>
      <c r="AK55" s="32"/>
      <c r="AL55" s="11"/>
      <c r="AM55" s="10"/>
      <c r="AN55" s="32"/>
      <c r="AO55" s="11"/>
      <c r="AP55" s="10">
        <v>-10</v>
      </c>
      <c r="AQ55" s="32">
        <v>18</v>
      </c>
      <c r="AR55" s="11">
        <v>33</v>
      </c>
      <c r="AS55" s="10"/>
      <c r="AT55" s="32"/>
      <c r="AU55" s="11"/>
      <c r="AV55" s="10"/>
      <c r="AW55" s="32"/>
      <c r="AX55" s="11"/>
      <c r="AY55" s="10"/>
      <c r="AZ55" s="32"/>
      <c r="BA55" s="11"/>
      <c r="BB55" s="10"/>
      <c r="BC55" s="32"/>
      <c r="BD55" s="11"/>
      <c r="BE55" s="10"/>
      <c r="BF55" s="32"/>
      <c r="BG55" s="11"/>
      <c r="BH55" s="10"/>
      <c r="BI55" s="32"/>
      <c r="BJ55" s="11"/>
      <c r="BK55" s="10"/>
      <c r="BL55" s="32"/>
      <c r="BM55" s="11"/>
      <c r="BN55" s="10"/>
      <c r="BO55" s="32"/>
      <c r="BP55" s="11"/>
      <c r="BQ55" s="10"/>
      <c r="BR55" s="32"/>
      <c r="BS55" s="11"/>
      <c r="BT55" s="24">
        <v>45219</v>
      </c>
      <c r="BU55" s="41">
        <v>11</v>
      </c>
      <c r="BV55">
        <f t="shared" si="1"/>
        <v>0</v>
      </c>
      <c r="BW55">
        <f t="shared" si="1"/>
        <v>102</v>
      </c>
      <c r="BX55">
        <f t="shared" si="1"/>
        <v>102</v>
      </c>
      <c r="BY55">
        <f t="shared" si="2"/>
        <v>0</v>
      </c>
      <c r="BZ55">
        <f t="shared" si="3"/>
        <v>4</v>
      </c>
      <c r="CA55">
        <f t="shared" si="4"/>
        <v>0</v>
      </c>
    </row>
    <row r="56" spans="1:79">
      <c r="A56">
        <f t="shared" si="5"/>
        <v>8</v>
      </c>
      <c r="B56" s="6"/>
      <c r="C56" s="10"/>
      <c r="D56" s="32"/>
      <c r="E56" s="11"/>
      <c r="F56" s="10">
        <v>10</v>
      </c>
      <c r="G56" s="32">
        <v>60</v>
      </c>
      <c r="H56" s="11">
        <v>12</v>
      </c>
      <c r="I56" s="10"/>
      <c r="J56" s="32"/>
      <c r="K56" s="11"/>
      <c r="L56" s="10"/>
      <c r="M56" s="32"/>
      <c r="N56" s="11"/>
      <c r="O56" s="10"/>
      <c r="P56" s="32"/>
      <c r="Q56" s="11"/>
      <c r="R56" s="10"/>
      <c r="S56" s="32"/>
      <c r="T56" s="11"/>
      <c r="U56" s="10"/>
      <c r="V56" s="32"/>
      <c r="W56" s="11"/>
      <c r="X56" s="10"/>
      <c r="Y56" s="32"/>
      <c r="Z56" s="11"/>
      <c r="AA56" s="10">
        <v>-10</v>
      </c>
      <c r="AB56" s="32">
        <v>12</v>
      </c>
      <c r="AC56" s="11">
        <v>60</v>
      </c>
      <c r="AD56" s="10"/>
      <c r="AE56" s="32"/>
      <c r="AF56" s="11"/>
      <c r="AG56" s="10"/>
      <c r="AH56" s="32"/>
      <c r="AI56" s="11"/>
      <c r="AJ56" s="10">
        <v>10</v>
      </c>
      <c r="AK56" s="32">
        <v>60</v>
      </c>
      <c r="AL56" s="11">
        <v>12</v>
      </c>
      <c r="AM56" s="10"/>
      <c r="AN56" s="32"/>
      <c r="AO56" s="11"/>
      <c r="AP56" s="10">
        <v>-10</v>
      </c>
      <c r="AQ56" s="32">
        <v>12</v>
      </c>
      <c r="AR56" s="11">
        <v>60</v>
      </c>
      <c r="AS56" s="10"/>
      <c r="AT56" s="32"/>
      <c r="AU56" s="11"/>
      <c r="AV56" s="10"/>
      <c r="AW56" s="32"/>
      <c r="AX56" s="11"/>
      <c r="AY56" s="10"/>
      <c r="AZ56" s="32"/>
      <c r="BA56" s="11"/>
      <c r="BB56" s="10"/>
      <c r="BC56" s="32"/>
      <c r="BD56" s="11"/>
      <c r="BE56" s="10"/>
      <c r="BF56" s="32"/>
      <c r="BG56" s="11"/>
      <c r="BH56" s="10"/>
      <c r="BI56" s="32"/>
      <c r="BJ56" s="11"/>
      <c r="BK56" s="10"/>
      <c r="BL56" s="32"/>
      <c r="BM56" s="11"/>
      <c r="BN56" s="10"/>
      <c r="BO56" s="32"/>
      <c r="BP56" s="11"/>
      <c r="BQ56" s="10"/>
      <c r="BR56" s="32"/>
      <c r="BS56" s="11"/>
      <c r="BT56" s="24">
        <v>45246</v>
      </c>
      <c r="BU56" s="41">
        <v>28</v>
      </c>
      <c r="BV56">
        <f t="shared" si="1"/>
        <v>0</v>
      </c>
      <c r="BW56">
        <f t="shared" si="1"/>
        <v>144</v>
      </c>
      <c r="BX56">
        <f t="shared" si="1"/>
        <v>144</v>
      </c>
      <c r="BY56">
        <f t="shared" si="2"/>
        <v>0</v>
      </c>
      <c r="BZ56">
        <f t="shared" si="3"/>
        <v>4</v>
      </c>
      <c r="CA56">
        <f t="shared" si="4"/>
        <v>0</v>
      </c>
    </row>
    <row r="57" spans="1:79">
      <c r="A57">
        <f t="shared" si="5"/>
        <v>9</v>
      </c>
      <c r="B57" s="6"/>
      <c r="C57" s="10"/>
      <c r="D57" s="32"/>
      <c r="E57" s="11"/>
      <c r="F57" s="10">
        <v>-10</v>
      </c>
      <c r="G57" s="32">
        <v>12</v>
      </c>
      <c r="H57" s="11">
        <v>58</v>
      </c>
      <c r="I57" s="10"/>
      <c r="J57" s="32"/>
      <c r="K57" s="11"/>
      <c r="L57" s="10"/>
      <c r="M57" s="32"/>
      <c r="N57" s="11"/>
      <c r="O57" s="10"/>
      <c r="P57" s="32"/>
      <c r="Q57" s="11"/>
      <c r="R57" s="10"/>
      <c r="S57" s="32"/>
      <c r="T57" s="11"/>
      <c r="U57" s="10"/>
      <c r="V57" s="32"/>
      <c r="W57" s="11"/>
      <c r="X57" s="10"/>
      <c r="Y57" s="32"/>
      <c r="Z57" s="11"/>
      <c r="AA57" s="10">
        <v>10</v>
      </c>
      <c r="AB57" s="32">
        <v>58</v>
      </c>
      <c r="AC57" s="11">
        <v>12</v>
      </c>
      <c r="AD57" s="10"/>
      <c r="AE57" s="32"/>
      <c r="AF57" s="11"/>
      <c r="AG57" s="10"/>
      <c r="AH57" s="32"/>
      <c r="AI57" s="11"/>
      <c r="AJ57" s="10">
        <v>10</v>
      </c>
      <c r="AK57" s="32">
        <v>58</v>
      </c>
      <c r="AL57" s="11">
        <v>12</v>
      </c>
      <c r="AM57" s="10"/>
      <c r="AN57" s="32"/>
      <c r="AO57" s="11"/>
      <c r="AP57" s="10">
        <v>-10</v>
      </c>
      <c r="AQ57" s="32">
        <v>12</v>
      </c>
      <c r="AR57" s="11">
        <v>58</v>
      </c>
      <c r="AS57" s="10"/>
      <c r="AT57" s="32"/>
      <c r="AU57" s="11"/>
      <c r="AV57" s="10"/>
      <c r="AW57" s="32"/>
      <c r="AX57" s="11"/>
      <c r="AY57" s="10"/>
      <c r="AZ57" s="32"/>
      <c r="BA57" s="11"/>
      <c r="BB57" s="10"/>
      <c r="BC57" s="32"/>
      <c r="BD57" s="11"/>
      <c r="BE57" s="10"/>
      <c r="BF57" s="32"/>
      <c r="BG57" s="11"/>
      <c r="BH57" s="10"/>
      <c r="BI57" s="32"/>
      <c r="BJ57" s="11"/>
      <c r="BK57" s="10"/>
      <c r="BL57" s="32"/>
      <c r="BM57" s="11"/>
      <c r="BN57" s="10"/>
      <c r="BO57" s="32"/>
      <c r="BP57" s="11"/>
      <c r="BQ57" s="10"/>
      <c r="BR57" s="32"/>
      <c r="BS57" s="11"/>
      <c r="BT57" s="24">
        <v>45246</v>
      </c>
      <c r="BU57" s="41">
        <v>28</v>
      </c>
      <c r="BV57">
        <f t="shared" si="1"/>
        <v>0</v>
      </c>
      <c r="BW57">
        <f t="shared" si="1"/>
        <v>140</v>
      </c>
      <c r="BX57">
        <f t="shared" si="1"/>
        <v>140</v>
      </c>
      <c r="BY57">
        <f t="shared" si="2"/>
        <v>0</v>
      </c>
      <c r="BZ57">
        <f t="shared" si="3"/>
        <v>4</v>
      </c>
      <c r="CA57">
        <f t="shared" si="4"/>
        <v>0</v>
      </c>
    </row>
    <row r="58" spans="1:79">
      <c r="A58">
        <f t="shared" si="5"/>
        <v>10</v>
      </c>
      <c r="B58" s="6"/>
      <c r="C58" s="10"/>
      <c r="D58" s="32"/>
      <c r="E58" s="11"/>
      <c r="F58" s="10">
        <v>10</v>
      </c>
      <c r="G58" s="32">
        <v>19</v>
      </c>
      <c r="H58" s="11">
        <v>14</v>
      </c>
      <c r="I58" s="10"/>
      <c r="J58" s="32"/>
      <c r="K58" s="11"/>
      <c r="L58" s="10"/>
      <c r="M58" s="32"/>
      <c r="N58" s="11"/>
      <c r="O58" s="10"/>
      <c r="P58" s="32"/>
      <c r="Q58" s="11"/>
      <c r="R58" s="10"/>
      <c r="S58" s="32"/>
      <c r="T58" s="11"/>
      <c r="U58" s="10"/>
      <c r="V58" s="32"/>
      <c r="W58" s="11"/>
      <c r="X58" s="10"/>
      <c r="Y58" s="32"/>
      <c r="Z58" s="11"/>
      <c r="AA58" s="10">
        <v>-10</v>
      </c>
      <c r="AB58" s="32">
        <v>14</v>
      </c>
      <c r="AC58" s="11">
        <v>19</v>
      </c>
      <c r="AD58" s="10"/>
      <c r="AE58" s="32"/>
      <c r="AF58" s="11"/>
      <c r="AG58" s="10"/>
      <c r="AH58" s="32"/>
      <c r="AI58" s="11"/>
      <c r="AJ58" s="10">
        <v>-10</v>
      </c>
      <c r="AK58" s="32">
        <v>14</v>
      </c>
      <c r="AL58" s="11">
        <v>19</v>
      </c>
      <c r="AM58" s="10"/>
      <c r="AN58" s="32"/>
      <c r="AO58" s="11"/>
      <c r="AP58" s="10">
        <v>10</v>
      </c>
      <c r="AQ58" s="32">
        <v>19</v>
      </c>
      <c r="AR58" s="11">
        <v>14</v>
      </c>
      <c r="AS58" s="10"/>
      <c r="AT58" s="32"/>
      <c r="AU58" s="11"/>
      <c r="AV58" s="10"/>
      <c r="AW58" s="32"/>
      <c r="AX58" s="11"/>
      <c r="AY58" s="10"/>
      <c r="AZ58" s="32"/>
      <c r="BA58" s="11"/>
      <c r="BB58" s="10"/>
      <c r="BC58" s="32"/>
      <c r="BD58" s="11"/>
      <c r="BE58" s="10"/>
      <c r="BF58" s="32"/>
      <c r="BG58" s="11"/>
      <c r="BH58" s="10"/>
      <c r="BI58" s="32"/>
      <c r="BJ58" s="11"/>
      <c r="BK58" s="10"/>
      <c r="BL58" s="32"/>
      <c r="BM58" s="11"/>
      <c r="BN58" s="10"/>
      <c r="BO58" s="32"/>
      <c r="BP58" s="11"/>
      <c r="BQ58" s="10"/>
      <c r="BR58" s="32"/>
      <c r="BS58" s="11"/>
      <c r="BT58" s="24">
        <v>45246</v>
      </c>
      <c r="BU58" s="41">
        <v>28</v>
      </c>
      <c r="BV58">
        <f t="shared" si="1"/>
        <v>0</v>
      </c>
      <c r="BW58">
        <f t="shared" si="1"/>
        <v>66</v>
      </c>
      <c r="BX58">
        <f t="shared" si="1"/>
        <v>66</v>
      </c>
      <c r="BY58">
        <f t="shared" si="2"/>
        <v>0</v>
      </c>
      <c r="BZ58">
        <f t="shared" si="3"/>
        <v>4</v>
      </c>
      <c r="CA58">
        <f t="shared" si="4"/>
        <v>0</v>
      </c>
    </row>
    <row r="59" spans="1:79">
      <c r="A59">
        <f t="shared" si="5"/>
        <v>11</v>
      </c>
      <c r="B59" s="6"/>
      <c r="C59" s="10"/>
      <c r="D59" s="32"/>
      <c r="E59" s="11"/>
      <c r="F59" s="10"/>
      <c r="G59" s="32"/>
      <c r="H59" s="11"/>
      <c r="I59" s="10"/>
      <c r="J59" s="32"/>
      <c r="K59" s="11"/>
      <c r="L59" s="10"/>
      <c r="M59" s="32"/>
      <c r="N59" s="11"/>
      <c r="O59" s="10"/>
      <c r="P59" s="32"/>
      <c r="Q59" s="11"/>
      <c r="R59" s="10"/>
      <c r="S59" s="32"/>
      <c r="T59" s="11"/>
      <c r="U59" s="10"/>
      <c r="V59" s="32"/>
      <c r="W59" s="11"/>
      <c r="X59" s="10"/>
      <c r="Y59" s="32"/>
      <c r="Z59" s="11"/>
      <c r="AA59" s="10"/>
      <c r="AB59" s="32"/>
      <c r="AC59" s="11"/>
      <c r="AD59" s="10"/>
      <c r="AE59" s="32"/>
      <c r="AF59" s="11"/>
      <c r="AG59" s="10"/>
      <c r="AH59" s="32"/>
      <c r="AI59" s="11"/>
      <c r="AJ59" s="10"/>
      <c r="AK59" s="32"/>
      <c r="AL59" s="11"/>
      <c r="AM59" s="10"/>
      <c r="AN59" s="32"/>
      <c r="AO59" s="11"/>
      <c r="AP59" s="10"/>
      <c r="AQ59" s="32"/>
      <c r="AR59" s="11"/>
      <c r="AS59" s="10">
        <v>10</v>
      </c>
      <c r="AT59" s="32">
        <v>100</v>
      </c>
      <c r="AU59" s="11">
        <v>36</v>
      </c>
      <c r="AV59" s="10">
        <v>-10</v>
      </c>
      <c r="AW59" s="32">
        <v>36</v>
      </c>
      <c r="AX59" s="11">
        <v>100</v>
      </c>
      <c r="AY59" s="10"/>
      <c r="AZ59" s="32"/>
      <c r="BA59" s="11"/>
      <c r="BB59" s="10"/>
      <c r="BC59" s="32"/>
      <c r="BD59" s="11"/>
      <c r="BE59" s="10">
        <v>-10</v>
      </c>
      <c r="BF59" s="32">
        <v>36</v>
      </c>
      <c r="BG59" s="11">
        <v>100</v>
      </c>
      <c r="BH59" s="10">
        <v>10</v>
      </c>
      <c r="BI59" s="32">
        <v>100</v>
      </c>
      <c r="BJ59" s="11">
        <v>36</v>
      </c>
      <c r="BK59" s="10"/>
      <c r="BL59" s="32"/>
      <c r="BM59" s="11"/>
      <c r="BN59" s="10"/>
      <c r="BO59" s="32"/>
      <c r="BP59" s="11"/>
      <c r="BQ59" s="10"/>
      <c r="BR59" s="32"/>
      <c r="BS59" s="11"/>
      <c r="BT59" s="24">
        <v>45247</v>
      </c>
      <c r="BU59" s="41">
        <v>29</v>
      </c>
      <c r="BV59">
        <f t="shared" si="1"/>
        <v>0</v>
      </c>
      <c r="BW59">
        <f t="shared" si="1"/>
        <v>272</v>
      </c>
      <c r="BX59">
        <f t="shared" si="1"/>
        <v>272</v>
      </c>
      <c r="BY59">
        <f t="shared" si="2"/>
        <v>0</v>
      </c>
      <c r="BZ59">
        <f t="shared" si="3"/>
        <v>4</v>
      </c>
      <c r="CA59">
        <f t="shared" si="4"/>
        <v>0</v>
      </c>
    </row>
    <row r="60" spans="1:79">
      <c r="A60">
        <f t="shared" si="5"/>
        <v>12</v>
      </c>
      <c r="B60" s="6"/>
      <c r="C60" s="10"/>
      <c r="D60" s="32"/>
      <c r="E60" s="11"/>
      <c r="F60" s="10"/>
      <c r="G60" s="32"/>
      <c r="H60" s="11"/>
      <c r="I60" s="10"/>
      <c r="J60" s="32"/>
      <c r="K60" s="11"/>
      <c r="L60" s="10"/>
      <c r="M60" s="32"/>
      <c r="N60" s="11"/>
      <c r="O60" s="10"/>
      <c r="P60" s="32"/>
      <c r="Q60" s="11"/>
      <c r="R60" s="10"/>
      <c r="S60" s="32"/>
      <c r="T60" s="11"/>
      <c r="U60" s="10"/>
      <c r="V60" s="32"/>
      <c r="W60" s="11"/>
      <c r="X60" s="10"/>
      <c r="Y60" s="32"/>
      <c r="Z60" s="11"/>
      <c r="AA60" s="10"/>
      <c r="AB60" s="32"/>
      <c r="AC60" s="11"/>
      <c r="AD60" s="10"/>
      <c r="AE60" s="32"/>
      <c r="AF60" s="11"/>
      <c r="AG60" s="10"/>
      <c r="AH60" s="32"/>
      <c r="AI60" s="11"/>
      <c r="AJ60" s="10"/>
      <c r="AK60" s="32"/>
      <c r="AL60" s="11"/>
      <c r="AM60" s="10"/>
      <c r="AN60" s="32"/>
      <c r="AO60" s="11"/>
      <c r="AP60" s="10"/>
      <c r="AQ60" s="32"/>
      <c r="AR60" s="11"/>
      <c r="AS60" s="10">
        <v>-10</v>
      </c>
      <c r="AT60" s="32">
        <v>22</v>
      </c>
      <c r="AU60" s="11">
        <v>41</v>
      </c>
      <c r="AV60" s="10">
        <v>10</v>
      </c>
      <c r="AW60" s="32">
        <v>41</v>
      </c>
      <c r="AX60" s="11">
        <v>22</v>
      </c>
      <c r="AY60" s="10"/>
      <c r="AZ60" s="32"/>
      <c r="BA60" s="11"/>
      <c r="BB60" s="10"/>
      <c r="BC60" s="32"/>
      <c r="BD60" s="11"/>
      <c r="BE60" s="10">
        <v>10</v>
      </c>
      <c r="BF60" s="32">
        <v>41</v>
      </c>
      <c r="BG60" s="11">
        <v>22</v>
      </c>
      <c r="BH60" s="10">
        <v>-10</v>
      </c>
      <c r="BI60" s="32">
        <v>22</v>
      </c>
      <c r="BJ60" s="11">
        <v>41</v>
      </c>
      <c r="BK60" s="10"/>
      <c r="BL60" s="32"/>
      <c r="BM60" s="11"/>
      <c r="BN60" s="10"/>
      <c r="BO60" s="32"/>
      <c r="BP60" s="11"/>
      <c r="BQ60" s="10"/>
      <c r="BR60" s="32"/>
      <c r="BS60" s="11"/>
      <c r="BT60" s="24">
        <v>45247</v>
      </c>
      <c r="BU60" s="41">
        <v>29</v>
      </c>
      <c r="BV60">
        <f t="shared" si="1"/>
        <v>0</v>
      </c>
      <c r="BW60">
        <f t="shared" si="1"/>
        <v>126</v>
      </c>
      <c r="BX60">
        <f t="shared" si="1"/>
        <v>126</v>
      </c>
      <c r="BY60">
        <f t="shared" si="2"/>
        <v>0</v>
      </c>
      <c r="BZ60">
        <f t="shared" si="3"/>
        <v>4</v>
      </c>
      <c r="CA60">
        <f t="shared" si="4"/>
        <v>0</v>
      </c>
    </row>
    <row r="61" spans="1:79">
      <c r="A61">
        <f t="shared" si="5"/>
        <v>13</v>
      </c>
      <c r="B61" s="6"/>
      <c r="C61" s="10"/>
      <c r="D61" s="32"/>
      <c r="E61" s="11"/>
      <c r="F61" s="10"/>
      <c r="G61" s="32"/>
      <c r="H61" s="11"/>
      <c r="I61" s="10"/>
      <c r="J61" s="32"/>
      <c r="K61" s="11"/>
      <c r="L61" s="10"/>
      <c r="M61" s="32"/>
      <c r="N61" s="11"/>
      <c r="O61" s="10"/>
      <c r="P61" s="32"/>
      <c r="Q61" s="11"/>
      <c r="R61" s="10"/>
      <c r="S61" s="32"/>
      <c r="T61" s="11"/>
      <c r="U61" s="10"/>
      <c r="V61" s="32"/>
      <c r="W61" s="11"/>
      <c r="X61" s="10"/>
      <c r="Y61" s="32"/>
      <c r="Z61" s="11"/>
      <c r="AA61" s="10"/>
      <c r="AB61" s="32"/>
      <c r="AC61" s="11"/>
      <c r="AD61" s="10"/>
      <c r="AE61" s="32"/>
      <c r="AF61" s="11"/>
      <c r="AG61" s="10"/>
      <c r="AH61" s="32"/>
      <c r="AI61" s="11"/>
      <c r="AJ61" s="10"/>
      <c r="AK61" s="32"/>
      <c r="AL61" s="11"/>
      <c r="AM61" s="10"/>
      <c r="AN61" s="32"/>
      <c r="AO61" s="11"/>
      <c r="AP61" s="10"/>
      <c r="AQ61" s="32"/>
      <c r="AR61" s="11"/>
      <c r="AS61" s="10">
        <v>10</v>
      </c>
      <c r="AT61" s="32">
        <v>85</v>
      </c>
      <c r="AU61" s="11">
        <v>28</v>
      </c>
      <c r="AV61" s="10">
        <v>-10</v>
      </c>
      <c r="AW61" s="32">
        <v>28</v>
      </c>
      <c r="AX61" s="11">
        <v>85</v>
      </c>
      <c r="AY61" s="10"/>
      <c r="AZ61" s="32"/>
      <c r="BA61" s="11"/>
      <c r="BB61" s="10"/>
      <c r="BC61" s="32"/>
      <c r="BD61" s="11"/>
      <c r="BE61" s="10">
        <v>-10</v>
      </c>
      <c r="BF61" s="32">
        <v>28</v>
      </c>
      <c r="BG61" s="11">
        <v>85</v>
      </c>
      <c r="BH61" s="10">
        <v>10</v>
      </c>
      <c r="BI61" s="32">
        <v>85</v>
      </c>
      <c r="BJ61" s="11">
        <v>28</v>
      </c>
      <c r="BK61" s="10"/>
      <c r="BL61" s="32"/>
      <c r="BM61" s="11"/>
      <c r="BN61" s="10"/>
      <c r="BO61" s="32"/>
      <c r="BP61" s="11"/>
      <c r="BQ61" s="10"/>
      <c r="BR61" s="32"/>
      <c r="BS61" s="11"/>
      <c r="BT61" s="24">
        <v>45247</v>
      </c>
      <c r="BU61" s="41">
        <v>29</v>
      </c>
      <c r="BV61">
        <f t="shared" si="1"/>
        <v>0</v>
      </c>
      <c r="BW61">
        <f t="shared" si="1"/>
        <v>226</v>
      </c>
      <c r="BX61">
        <f t="shared" si="1"/>
        <v>226</v>
      </c>
      <c r="BY61">
        <f t="shared" si="2"/>
        <v>0</v>
      </c>
      <c r="BZ61">
        <f t="shared" si="3"/>
        <v>4</v>
      </c>
      <c r="CA61">
        <f t="shared" si="4"/>
        <v>0</v>
      </c>
    </row>
    <row r="62" spans="1:79">
      <c r="A62">
        <f t="shared" si="5"/>
        <v>14</v>
      </c>
      <c r="B62" s="6"/>
      <c r="C62" s="10"/>
      <c r="D62" s="32"/>
      <c r="E62" s="11"/>
      <c r="F62" s="10"/>
      <c r="G62" s="32"/>
      <c r="H62" s="11"/>
      <c r="I62" s="10"/>
      <c r="J62" s="32"/>
      <c r="K62" s="11"/>
      <c r="L62" s="10"/>
      <c r="M62" s="32"/>
      <c r="N62" s="11"/>
      <c r="O62" s="10"/>
      <c r="P62" s="32"/>
      <c r="Q62" s="11"/>
      <c r="R62" s="10"/>
      <c r="S62" s="32"/>
      <c r="T62" s="11"/>
      <c r="U62" s="10"/>
      <c r="V62" s="32"/>
      <c r="W62" s="11"/>
      <c r="X62" s="10"/>
      <c r="Y62" s="32"/>
      <c r="Z62" s="11"/>
      <c r="AA62" s="10"/>
      <c r="AB62" s="32"/>
      <c r="AC62" s="11"/>
      <c r="AD62" s="10"/>
      <c r="AE62" s="32"/>
      <c r="AF62" s="11"/>
      <c r="AG62" s="10"/>
      <c r="AH62" s="32"/>
      <c r="AI62" s="11"/>
      <c r="AJ62" s="10"/>
      <c r="AK62" s="32"/>
      <c r="AL62" s="11"/>
      <c r="AM62" s="10"/>
      <c r="AN62" s="32"/>
      <c r="AO62" s="11"/>
      <c r="AP62" s="10"/>
      <c r="AQ62" s="32"/>
      <c r="AR62" s="11"/>
      <c r="AS62" s="10">
        <v>10</v>
      </c>
      <c r="AT62" s="32">
        <v>133</v>
      </c>
      <c r="AU62" s="11">
        <v>74</v>
      </c>
      <c r="AV62" s="10">
        <v>10</v>
      </c>
      <c r="AW62" s="32">
        <v>133</v>
      </c>
      <c r="AX62" s="11">
        <v>74</v>
      </c>
      <c r="AY62" s="10"/>
      <c r="AZ62" s="32"/>
      <c r="BA62" s="11"/>
      <c r="BB62" s="10"/>
      <c r="BC62" s="32"/>
      <c r="BD62" s="11"/>
      <c r="BE62" s="10">
        <v>-10</v>
      </c>
      <c r="BF62" s="32">
        <v>74</v>
      </c>
      <c r="BG62" s="11">
        <v>133</v>
      </c>
      <c r="BH62" s="10">
        <v>-10</v>
      </c>
      <c r="BI62" s="32">
        <v>74</v>
      </c>
      <c r="BJ62" s="11">
        <v>133</v>
      </c>
      <c r="BK62" s="10"/>
      <c r="BL62" s="32"/>
      <c r="BM62" s="11"/>
      <c r="BN62" s="10"/>
      <c r="BO62" s="32"/>
      <c r="BP62" s="11"/>
      <c r="BQ62" s="10"/>
      <c r="BR62" s="32"/>
      <c r="BS62" s="11"/>
      <c r="BT62" s="24">
        <v>45258</v>
      </c>
      <c r="BU62" s="215">
        <v>44</v>
      </c>
      <c r="BV62">
        <f t="shared" si="1"/>
        <v>0</v>
      </c>
      <c r="BW62">
        <f t="shared" si="1"/>
        <v>414</v>
      </c>
      <c r="BX62">
        <f t="shared" si="1"/>
        <v>414</v>
      </c>
      <c r="BY62">
        <f t="shared" si="2"/>
        <v>0</v>
      </c>
      <c r="BZ62">
        <f t="shared" si="3"/>
        <v>4</v>
      </c>
      <c r="CA62">
        <f t="shared" si="4"/>
        <v>0</v>
      </c>
    </row>
    <row r="63" spans="1:79">
      <c r="A63">
        <f t="shared" si="5"/>
        <v>15</v>
      </c>
      <c r="B63" s="6"/>
      <c r="C63" s="10"/>
      <c r="D63" s="32"/>
      <c r="E63" s="11"/>
      <c r="F63" s="10"/>
      <c r="G63" s="32"/>
      <c r="H63" s="11"/>
      <c r="I63" s="10"/>
      <c r="J63" s="32"/>
      <c r="K63" s="11"/>
      <c r="L63" s="10"/>
      <c r="M63" s="32"/>
      <c r="N63" s="11"/>
      <c r="O63" s="10"/>
      <c r="P63" s="32"/>
      <c r="Q63" s="11"/>
      <c r="R63" s="10"/>
      <c r="S63" s="32"/>
      <c r="T63" s="11"/>
      <c r="U63" s="10"/>
      <c r="V63" s="32"/>
      <c r="W63" s="11"/>
      <c r="X63" s="10"/>
      <c r="Y63" s="32"/>
      <c r="Z63" s="11"/>
      <c r="AA63" s="10"/>
      <c r="AB63" s="32"/>
      <c r="AC63" s="11"/>
      <c r="AD63" s="10"/>
      <c r="AE63" s="32"/>
      <c r="AF63" s="11"/>
      <c r="AG63" s="10"/>
      <c r="AH63" s="32"/>
      <c r="AI63" s="11"/>
      <c r="AJ63" s="10"/>
      <c r="AK63" s="32"/>
      <c r="AL63" s="11"/>
      <c r="AM63" s="10"/>
      <c r="AN63" s="32"/>
      <c r="AO63" s="11"/>
      <c r="AP63" s="10"/>
      <c r="AQ63" s="32"/>
      <c r="AR63" s="11"/>
      <c r="AS63" s="10">
        <v>10</v>
      </c>
      <c r="AT63" s="32">
        <v>106</v>
      </c>
      <c r="AU63" s="11">
        <v>35</v>
      </c>
      <c r="AV63" s="10">
        <v>-10</v>
      </c>
      <c r="AW63" s="32">
        <v>35</v>
      </c>
      <c r="AX63" s="11">
        <v>106</v>
      </c>
      <c r="AY63" s="10"/>
      <c r="AZ63" s="32"/>
      <c r="BA63" s="11"/>
      <c r="BB63" s="10"/>
      <c r="BC63" s="32"/>
      <c r="BD63" s="11"/>
      <c r="BE63" s="10">
        <v>10</v>
      </c>
      <c r="BF63" s="32">
        <v>106</v>
      </c>
      <c r="BG63" s="11">
        <v>35</v>
      </c>
      <c r="BH63" s="10">
        <v>-10</v>
      </c>
      <c r="BI63" s="32">
        <v>35</v>
      </c>
      <c r="BJ63" s="11">
        <v>106</v>
      </c>
      <c r="BK63" s="10"/>
      <c r="BL63" s="32"/>
      <c r="BM63" s="11"/>
      <c r="BN63" s="10"/>
      <c r="BO63" s="32"/>
      <c r="BP63" s="11"/>
      <c r="BQ63" s="10"/>
      <c r="BR63" s="32"/>
      <c r="BS63" s="11"/>
      <c r="BT63" s="24">
        <v>45258</v>
      </c>
      <c r="BU63" s="215">
        <v>44</v>
      </c>
      <c r="BV63">
        <f t="shared" si="1"/>
        <v>0</v>
      </c>
      <c r="BW63">
        <f t="shared" si="1"/>
        <v>282</v>
      </c>
      <c r="BX63">
        <f t="shared" si="1"/>
        <v>282</v>
      </c>
      <c r="BY63">
        <f t="shared" si="2"/>
        <v>0</v>
      </c>
      <c r="BZ63">
        <f t="shared" si="3"/>
        <v>4</v>
      </c>
      <c r="CA63">
        <f t="shared" si="4"/>
        <v>0</v>
      </c>
    </row>
    <row r="64" spans="1:79">
      <c r="A64">
        <f t="shared" si="5"/>
        <v>16</v>
      </c>
      <c r="B64" s="6"/>
      <c r="C64" s="10"/>
      <c r="D64" s="32"/>
      <c r="E64" s="11"/>
      <c r="F64" s="10">
        <v>-10</v>
      </c>
      <c r="G64" s="32">
        <v>23</v>
      </c>
      <c r="H64" s="11">
        <v>48</v>
      </c>
      <c r="I64" s="10"/>
      <c r="J64" s="32"/>
      <c r="K64" s="11"/>
      <c r="L64" s="10"/>
      <c r="M64" s="32"/>
      <c r="N64" s="11"/>
      <c r="O64" s="10"/>
      <c r="P64" s="32"/>
      <c r="Q64" s="11"/>
      <c r="R64" s="10"/>
      <c r="S64" s="32"/>
      <c r="T64" s="11"/>
      <c r="U64" s="10"/>
      <c r="V64" s="32"/>
      <c r="W64" s="11"/>
      <c r="X64" s="10"/>
      <c r="Y64" s="32"/>
      <c r="Z64" s="11"/>
      <c r="AA64" s="10">
        <v>10</v>
      </c>
      <c r="AB64" s="32">
        <v>48</v>
      </c>
      <c r="AC64" s="11">
        <v>23</v>
      </c>
      <c r="AD64" s="10"/>
      <c r="AE64" s="32"/>
      <c r="AF64" s="11"/>
      <c r="AG64" s="10"/>
      <c r="AH64" s="32"/>
      <c r="AI64" s="11"/>
      <c r="AJ64" s="10">
        <v>-10</v>
      </c>
      <c r="AK64" s="32">
        <v>23</v>
      </c>
      <c r="AL64" s="11">
        <v>48</v>
      </c>
      <c r="AM64" s="10"/>
      <c r="AN64" s="32"/>
      <c r="AO64" s="11"/>
      <c r="AP64" s="10">
        <v>10</v>
      </c>
      <c r="AQ64" s="32">
        <v>48</v>
      </c>
      <c r="AR64" s="11">
        <v>23</v>
      </c>
      <c r="AS64" s="10"/>
      <c r="AT64" s="32"/>
      <c r="AU64" s="11"/>
      <c r="AV64" s="10"/>
      <c r="AW64" s="32"/>
      <c r="AX64" s="11"/>
      <c r="AY64" s="10"/>
      <c r="AZ64" s="32"/>
      <c r="BA64" s="11"/>
      <c r="BB64" s="10"/>
      <c r="BC64" s="32"/>
      <c r="BD64" s="11"/>
      <c r="BE64" s="10"/>
      <c r="BF64" s="32"/>
      <c r="BG64" s="11"/>
      <c r="BH64" s="10"/>
      <c r="BI64" s="32"/>
      <c r="BJ64" s="11"/>
      <c r="BK64" s="10"/>
      <c r="BL64" s="32"/>
      <c r="BM64" s="11"/>
      <c r="BN64" s="10"/>
      <c r="BO64" s="32"/>
      <c r="BP64" s="11"/>
      <c r="BQ64" s="10"/>
      <c r="BR64" s="32"/>
      <c r="BS64" s="11"/>
      <c r="BT64" s="24">
        <v>45260</v>
      </c>
      <c r="BU64" s="41">
        <v>45</v>
      </c>
      <c r="BV64">
        <f t="shared" si="1"/>
        <v>0</v>
      </c>
      <c r="BW64">
        <f t="shared" si="1"/>
        <v>142</v>
      </c>
      <c r="BX64">
        <f t="shared" si="1"/>
        <v>142</v>
      </c>
      <c r="BY64">
        <f t="shared" si="2"/>
        <v>0</v>
      </c>
      <c r="BZ64">
        <f t="shared" si="3"/>
        <v>4</v>
      </c>
      <c r="CA64">
        <f t="shared" si="4"/>
        <v>0</v>
      </c>
    </row>
    <row r="65" spans="1:79">
      <c r="A65">
        <f t="shared" si="5"/>
        <v>17</v>
      </c>
      <c r="B65" s="6"/>
      <c r="C65" s="10"/>
      <c r="D65" s="32"/>
      <c r="E65" s="11"/>
      <c r="F65" s="10">
        <v>-10</v>
      </c>
      <c r="G65" s="32">
        <v>54</v>
      </c>
      <c r="H65" s="11">
        <v>105</v>
      </c>
      <c r="I65" s="10">
        <v>10</v>
      </c>
      <c r="J65" s="32">
        <v>105</v>
      </c>
      <c r="K65" s="11">
        <v>54</v>
      </c>
      <c r="L65" s="10"/>
      <c r="M65" s="32"/>
      <c r="N65" s="11"/>
      <c r="O65" s="10"/>
      <c r="P65" s="32"/>
      <c r="Q65" s="11"/>
      <c r="R65" s="10"/>
      <c r="S65" s="32"/>
      <c r="T65" s="11"/>
      <c r="U65" s="10"/>
      <c r="V65" s="32"/>
      <c r="W65" s="11"/>
      <c r="X65" s="10"/>
      <c r="Y65" s="32"/>
      <c r="Z65" s="11"/>
      <c r="AA65" s="10"/>
      <c r="AB65" s="32"/>
      <c r="AC65" s="11"/>
      <c r="AD65" s="10"/>
      <c r="AE65" s="32"/>
      <c r="AF65" s="11"/>
      <c r="AG65" s="10"/>
      <c r="AH65" s="32"/>
      <c r="AI65" s="11"/>
      <c r="AJ65" s="10">
        <v>-10</v>
      </c>
      <c r="AK65" s="32">
        <v>54</v>
      </c>
      <c r="AL65" s="11">
        <v>105</v>
      </c>
      <c r="AM65" s="10"/>
      <c r="AN65" s="32"/>
      <c r="AO65" s="11"/>
      <c r="AP65" s="10">
        <v>10</v>
      </c>
      <c r="AQ65" s="32">
        <v>105</v>
      </c>
      <c r="AR65" s="11">
        <v>54</v>
      </c>
      <c r="AS65" s="10"/>
      <c r="AT65" s="32"/>
      <c r="AU65" s="11"/>
      <c r="AV65" s="10"/>
      <c r="AW65" s="32"/>
      <c r="AX65" s="11"/>
      <c r="AY65" s="10"/>
      <c r="AZ65" s="32"/>
      <c r="BA65" s="11"/>
      <c r="BB65" s="10"/>
      <c r="BC65" s="32"/>
      <c r="BD65" s="11"/>
      <c r="BE65" s="10"/>
      <c r="BF65" s="32"/>
      <c r="BG65" s="11"/>
      <c r="BH65" s="10"/>
      <c r="BI65" s="32"/>
      <c r="BJ65" s="11"/>
      <c r="BK65" s="10"/>
      <c r="BL65" s="32"/>
      <c r="BM65" s="11"/>
      <c r="BN65" s="10"/>
      <c r="BO65" s="32"/>
      <c r="BP65" s="11"/>
      <c r="BQ65" s="10"/>
      <c r="BR65" s="32"/>
      <c r="BS65" s="11"/>
      <c r="BT65" s="24">
        <v>45261</v>
      </c>
      <c r="BU65" s="215">
        <v>46</v>
      </c>
      <c r="BV65">
        <f t="shared" si="1"/>
        <v>0</v>
      </c>
      <c r="BW65">
        <f t="shared" si="1"/>
        <v>318</v>
      </c>
      <c r="BX65">
        <f t="shared" si="1"/>
        <v>318</v>
      </c>
      <c r="BY65">
        <f t="shared" si="2"/>
        <v>0</v>
      </c>
      <c r="BZ65">
        <f t="shared" si="3"/>
        <v>4</v>
      </c>
      <c r="CA65">
        <f t="shared" si="4"/>
        <v>0</v>
      </c>
    </row>
    <row r="66" spans="1:79">
      <c r="A66">
        <f t="shared" si="5"/>
        <v>18</v>
      </c>
      <c r="B66" s="6"/>
      <c r="C66" s="10"/>
      <c r="D66" s="32"/>
      <c r="E66" s="11"/>
      <c r="F66" s="10"/>
      <c r="G66" s="32"/>
      <c r="H66" s="11"/>
      <c r="I66" s="10"/>
      <c r="J66" s="32"/>
      <c r="K66" s="11"/>
      <c r="L66" s="10"/>
      <c r="M66" s="32"/>
      <c r="N66" s="11"/>
      <c r="O66" s="10"/>
      <c r="P66" s="32"/>
      <c r="Q66" s="11"/>
      <c r="R66" s="10"/>
      <c r="S66" s="32"/>
      <c r="T66" s="11"/>
      <c r="U66" s="10"/>
      <c r="V66" s="32"/>
      <c r="W66" s="11"/>
      <c r="X66" s="10"/>
      <c r="Y66" s="32"/>
      <c r="Z66" s="11"/>
      <c r="AA66" s="10"/>
      <c r="AB66" s="32"/>
      <c r="AC66" s="11"/>
      <c r="AD66" s="10"/>
      <c r="AE66" s="32"/>
      <c r="AF66" s="11"/>
      <c r="AG66" s="10"/>
      <c r="AH66" s="32"/>
      <c r="AI66" s="11"/>
      <c r="AJ66" s="10"/>
      <c r="AK66" s="32"/>
      <c r="AL66" s="11"/>
      <c r="AM66" s="10"/>
      <c r="AN66" s="32"/>
      <c r="AO66" s="11"/>
      <c r="AP66" s="10"/>
      <c r="AQ66" s="32"/>
      <c r="AR66" s="11"/>
      <c r="AS66" s="10">
        <v>-10</v>
      </c>
      <c r="AT66" s="32">
        <v>58</v>
      </c>
      <c r="AU66" s="11">
        <v>120</v>
      </c>
      <c r="AV66" s="10">
        <v>10</v>
      </c>
      <c r="AW66" s="32">
        <v>120</v>
      </c>
      <c r="AX66" s="11">
        <v>58</v>
      </c>
      <c r="AY66" s="10"/>
      <c r="AZ66" s="32"/>
      <c r="BA66" s="11"/>
      <c r="BB66" s="10"/>
      <c r="BC66" s="32"/>
      <c r="BD66" s="11"/>
      <c r="BE66" s="10">
        <v>10</v>
      </c>
      <c r="BF66" s="32">
        <v>120</v>
      </c>
      <c r="BG66" s="11">
        <v>58</v>
      </c>
      <c r="BH66" s="10">
        <v>-10</v>
      </c>
      <c r="BI66" s="32">
        <v>58</v>
      </c>
      <c r="BJ66" s="11">
        <v>120</v>
      </c>
      <c r="BK66" s="10"/>
      <c r="BL66" s="32"/>
      <c r="BM66" s="11"/>
      <c r="BN66" s="10"/>
      <c r="BO66" s="32"/>
      <c r="BP66" s="11"/>
      <c r="BQ66" s="10"/>
      <c r="BR66" s="32"/>
      <c r="BS66" s="11"/>
      <c r="BT66" s="24">
        <v>45275</v>
      </c>
      <c r="BU66" s="215">
        <v>52</v>
      </c>
      <c r="BV66">
        <f t="shared" si="1"/>
        <v>0</v>
      </c>
      <c r="BW66">
        <f t="shared" si="1"/>
        <v>356</v>
      </c>
      <c r="BX66">
        <f t="shared" si="1"/>
        <v>356</v>
      </c>
      <c r="BY66">
        <f t="shared" si="2"/>
        <v>0</v>
      </c>
      <c r="BZ66">
        <f t="shared" si="3"/>
        <v>4</v>
      </c>
      <c r="CA66">
        <f t="shared" si="4"/>
        <v>0</v>
      </c>
    </row>
    <row r="67" spans="1:79">
      <c r="A67">
        <f t="shared" si="5"/>
        <v>19</v>
      </c>
      <c r="B67" s="6"/>
      <c r="C67" s="10"/>
      <c r="D67" s="32"/>
      <c r="E67" s="11"/>
      <c r="F67" s="10"/>
      <c r="G67" s="32"/>
      <c r="H67" s="11"/>
      <c r="I67" s="10"/>
      <c r="J67" s="32"/>
      <c r="K67" s="11"/>
      <c r="L67" s="10"/>
      <c r="M67" s="32"/>
      <c r="N67" s="11"/>
      <c r="O67" s="10"/>
      <c r="P67" s="32"/>
      <c r="Q67" s="11"/>
      <c r="R67" s="10"/>
      <c r="S67" s="32"/>
      <c r="T67" s="11"/>
      <c r="U67" s="10"/>
      <c r="V67" s="32"/>
      <c r="W67" s="11"/>
      <c r="X67" s="10"/>
      <c r="Y67" s="32"/>
      <c r="Z67" s="11"/>
      <c r="AA67" s="10"/>
      <c r="AB67" s="32"/>
      <c r="AC67" s="11"/>
      <c r="AD67" s="10"/>
      <c r="AE67" s="32"/>
      <c r="AF67" s="11"/>
      <c r="AG67" s="10"/>
      <c r="AH67" s="32"/>
      <c r="AI67" s="11"/>
      <c r="AJ67" s="10"/>
      <c r="AK67" s="32"/>
      <c r="AL67" s="11"/>
      <c r="AM67" s="10"/>
      <c r="AN67" s="32"/>
      <c r="AO67" s="11"/>
      <c r="AP67" s="10"/>
      <c r="AQ67" s="32"/>
      <c r="AR67" s="11"/>
      <c r="AS67" s="10">
        <v>-10</v>
      </c>
      <c r="AT67" s="32">
        <v>52</v>
      </c>
      <c r="AU67" s="11">
        <v>159</v>
      </c>
      <c r="AV67" s="10">
        <v>10</v>
      </c>
      <c r="AW67" s="32">
        <v>159</v>
      </c>
      <c r="AX67" s="11">
        <v>52</v>
      </c>
      <c r="AY67" s="10"/>
      <c r="AZ67" s="32"/>
      <c r="BA67" s="11"/>
      <c r="BB67" s="10"/>
      <c r="BC67" s="32"/>
      <c r="BD67" s="11"/>
      <c r="BE67" s="10">
        <v>10</v>
      </c>
      <c r="BF67" s="32">
        <v>159</v>
      </c>
      <c r="BG67" s="11">
        <v>52</v>
      </c>
      <c r="BH67" s="10">
        <v>-10</v>
      </c>
      <c r="BI67" s="32">
        <v>52</v>
      </c>
      <c r="BJ67" s="11">
        <v>159</v>
      </c>
      <c r="BK67" s="10"/>
      <c r="BL67" s="32"/>
      <c r="BM67" s="11"/>
      <c r="BN67" s="10"/>
      <c r="BO67" s="32"/>
      <c r="BP67" s="11"/>
      <c r="BQ67" s="10"/>
      <c r="BR67" s="32"/>
      <c r="BS67" s="11"/>
      <c r="BT67" s="24">
        <v>45275</v>
      </c>
      <c r="BU67" s="215">
        <v>52</v>
      </c>
      <c r="BV67">
        <f t="shared" si="1"/>
        <v>0</v>
      </c>
      <c r="BW67">
        <f t="shared" si="1"/>
        <v>422</v>
      </c>
      <c r="BX67">
        <f t="shared" si="1"/>
        <v>422</v>
      </c>
      <c r="BY67">
        <f t="shared" si="2"/>
        <v>0</v>
      </c>
      <c r="BZ67">
        <f t="shared" si="3"/>
        <v>4</v>
      </c>
      <c r="CA67">
        <f t="shared" si="4"/>
        <v>0</v>
      </c>
    </row>
    <row r="68" spans="1:79">
      <c r="A68">
        <f t="shared" si="5"/>
        <v>20</v>
      </c>
      <c r="B68" s="6"/>
      <c r="C68" s="10"/>
      <c r="D68" s="32"/>
      <c r="E68" s="11"/>
      <c r="F68" s="10">
        <v>10</v>
      </c>
      <c r="G68" s="32">
        <v>54</v>
      </c>
      <c r="H68" s="11">
        <v>0</v>
      </c>
      <c r="I68" s="10">
        <v>-10</v>
      </c>
      <c r="J68" s="32">
        <v>0</v>
      </c>
      <c r="K68" s="11">
        <v>54</v>
      </c>
      <c r="L68" s="10"/>
      <c r="M68" s="32"/>
      <c r="N68" s="11"/>
      <c r="O68" s="10"/>
      <c r="P68" s="32"/>
      <c r="Q68" s="11"/>
      <c r="R68" s="10"/>
      <c r="S68" s="32"/>
      <c r="T68" s="11"/>
      <c r="U68" s="10"/>
      <c r="V68" s="32"/>
      <c r="W68" s="11"/>
      <c r="X68" s="10"/>
      <c r="Y68" s="32"/>
      <c r="Z68" s="11"/>
      <c r="AA68" s="10">
        <v>10</v>
      </c>
      <c r="AB68" s="32">
        <v>54</v>
      </c>
      <c r="AC68" s="11">
        <v>0</v>
      </c>
      <c r="AD68" s="10"/>
      <c r="AE68" s="32"/>
      <c r="AF68" s="11"/>
      <c r="AG68" s="10"/>
      <c r="AH68" s="32"/>
      <c r="AI68" s="11"/>
      <c r="AJ68" s="10"/>
      <c r="AK68" s="32"/>
      <c r="AL68" s="11"/>
      <c r="AM68" s="10"/>
      <c r="AN68" s="32"/>
      <c r="AO68" s="11"/>
      <c r="AP68" s="10">
        <v>-10</v>
      </c>
      <c r="AQ68" s="32">
        <v>0</v>
      </c>
      <c r="AR68" s="11">
        <v>54</v>
      </c>
      <c r="AS68" s="10"/>
      <c r="AT68" s="32"/>
      <c r="AU68" s="11"/>
      <c r="AV68" s="10"/>
      <c r="AW68" s="32"/>
      <c r="AX68" s="11"/>
      <c r="AY68" s="10"/>
      <c r="AZ68" s="32"/>
      <c r="BA68" s="11"/>
      <c r="BB68" s="10"/>
      <c r="BC68" s="32"/>
      <c r="BD68" s="11"/>
      <c r="BE68" s="10"/>
      <c r="BF68" s="32"/>
      <c r="BG68" s="11"/>
      <c r="BH68" s="10"/>
      <c r="BI68" s="32"/>
      <c r="BJ68" s="11"/>
      <c r="BK68" s="10"/>
      <c r="BL68" s="32"/>
      <c r="BM68" s="11"/>
      <c r="BN68" s="10"/>
      <c r="BO68" s="32"/>
      <c r="BP68" s="11"/>
      <c r="BQ68" s="10"/>
      <c r="BR68" s="32"/>
      <c r="BS68" s="11"/>
      <c r="BT68" s="24">
        <v>45282</v>
      </c>
      <c r="BU68" s="41">
        <v>56</v>
      </c>
      <c r="BV68">
        <f t="shared" si="1"/>
        <v>0</v>
      </c>
      <c r="BW68">
        <f t="shared" si="1"/>
        <v>108</v>
      </c>
      <c r="BX68">
        <f t="shared" si="1"/>
        <v>108</v>
      </c>
      <c r="BY68">
        <f t="shared" ref="BY68:BY81" si="6">+BW68-BX68</f>
        <v>0</v>
      </c>
      <c r="BZ68">
        <f t="shared" ref="BZ68:BZ81" si="7">COUNT(C68:BS68)/3</f>
        <v>4</v>
      </c>
      <c r="CA68">
        <f t="shared" ref="CA68:CA81" si="8">+BV68/BZ68</f>
        <v>0</v>
      </c>
    </row>
    <row r="69" spans="1:79">
      <c r="A69">
        <f t="shared" si="5"/>
        <v>21</v>
      </c>
      <c r="B69" s="6"/>
      <c r="C69" s="10"/>
      <c r="D69" s="32"/>
      <c r="E69" s="11"/>
      <c r="F69" s="10">
        <v>10</v>
      </c>
      <c r="G69" s="32">
        <v>28</v>
      </c>
      <c r="H69" s="11">
        <v>11</v>
      </c>
      <c r="I69" s="10">
        <v>-10</v>
      </c>
      <c r="J69" s="32">
        <v>11</v>
      </c>
      <c r="K69" s="11">
        <v>28</v>
      </c>
      <c r="L69" s="10"/>
      <c r="M69" s="32"/>
      <c r="N69" s="11"/>
      <c r="O69" s="10"/>
      <c r="P69" s="32"/>
      <c r="Q69" s="11"/>
      <c r="R69" s="10"/>
      <c r="S69" s="32"/>
      <c r="T69" s="11"/>
      <c r="U69" s="10"/>
      <c r="V69" s="32"/>
      <c r="W69" s="11"/>
      <c r="X69" s="10"/>
      <c r="Y69" s="32"/>
      <c r="Z69" s="11"/>
      <c r="AA69" s="10">
        <v>10</v>
      </c>
      <c r="AB69" s="32">
        <v>28</v>
      </c>
      <c r="AC69" s="11">
        <v>11</v>
      </c>
      <c r="AD69" s="10"/>
      <c r="AE69" s="32"/>
      <c r="AF69" s="11"/>
      <c r="AG69" s="10"/>
      <c r="AH69" s="32"/>
      <c r="AI69" s="11"/>
      <c r="AJ69" s="10"/>
      <c r="AK69" s="32"/>
      <c r="AL69" s="11"/>
      <c r="AM69" s="10"/>
      <c r="AN69" s="32"/>
      <c r="AO69" s="11"/>
      <c r="AP69" s="10">
        <v>-10</v>
      </c>
      <c r="AQ69" s="32">
        <v>11</v>
      </c>
      <c r="AR69" s="11">
        <v>28</v>
      </c>
      <c r="AS69" s="10"/>
      <c r="AT69" s="32"/>
      <c r="AU69" s="11"/>
      <c r="AV69" s="10"/>
      <c r="AW69" s="32"/>
      <c r="AX69" s="11"/>
      <c r="AY69" s="10"/>
      <c r="AZ69" s="32"/>
      <c r="BA69" s="11"/>
      <c r="BB69" s="10"/>
      <c r="BC69" s="32"/>
      <c r="BD69" s="11"/>
      <c r="BE69" s="10"/>
      <c r="BF69" s="32"/>
      <c r="BG69" s="11"/>
      <c r="BH69" s="10"/>
      <c r="BI69" s="32"/>
      <c r="BJ69" s="11"/>
      <c r="BK69" s="10"/>
      <c r="BL69" s="32"/>
      <c r="BM69" s="11"/>
      <c r="BN69" s="10"/>
      <c r="BO69" s="32"/>
      <c r="BP69" s="11"/>
      <c r="BQ69" s="10"/>
      <c r="BR69" s="32"/>
      <c r="BS69" s="11"/>
      <c r="BT69" s="24">
        <v>45282</v>
      </c>
      <c r="BU69" s="41">
        <v>56</v>
      </c>
      <c r="BV69">
        <f t="shared" ref="BV69:BV125" si="9">+BQ69+AJ69+AG69+AD69+AA69+X69+U69+R69+O69+L69+I69+F69+C69+AM69+AP69+AS69+AV69+AY69+BB69+BK69+BN69+BE69+BH69</f>
        <v>0</v>
      </c>
      <c r="BW69">
        <f>+BR69+AK69+AH69+AE69+AB69+Y69+V69+S69+P69+M69+J69+G69+D69+AN69+AQ69+AT69+AW69+AZ69+BC69+BL69+BO69+BF69+BI69</f>
        <v>78</v>
      </c>
      <c r="BX69">
        <f>+BS69+AL69+AI69+AF69+AC69+Z69+W69+T69+Q69+N69+K69+H69+E69+AO69+AR69+AU69+AX69+BA69+BD69+BM69+BP69+BG69+BJ69</f>
        <v>78</v>
      </c>
      <c r="BY69">
        <f t="shared" si="6"/>
        <v>0</v>
      </c>
      <c r="BZ69">
        <f t="shared" si="7"/>
        <v>4</v>
      </c>
      <c r="CA69">
        <f t="shared" si="8"/>
        <v>0</v>
      </c>
    </row>
    <row r="70" spans="1:79">
      <c r="A70">
        <f t="shared" si="5"/>
        <v>22</v>
      </c>
      <c r="B70" s="6"/>
      <c r="C70" s="12"/>
      <c r="D70" s="36"/>
      <c r="E70" s="13"/>
      <c r="F70" s="10">
        <v>10</v>
      </c>
      <c r="G70" s="32">
        <v>54</v>
      </c>
      <c r="H70" s="11">
        <v>10</v>
      </c>
      <c r="I70" s="10">
        <v>10</v>
      </c>
      <c r="J70" s="32">
        <v>54</v>
      </c>
      <c r="K70" s="11">
        <v>10</v>
      </c>
      <c r="L70" s="12"/>
      <c r="M70" s="36"/>
      <c r="N70" s="13"/>
      <c r="O70" s="12"/>
      <c r="P70" s="36"/>
      <c r="Q70" s="13"/>
      <c r="R70" s="12"/>
      <c r="S70" s="36"/>
      <c r="T70" s="13"/>
      <c r="U70" s="12"/>
      <c r="V70" s="36"/>
      <c r="W70" s="13"/>
      <c r="X70" s="12"/>
      <c r="Y70" s="36"/>
      <c r="Z70" s="13"/>
      <c r="AA70" s="12">
        <v>-10</v>
      </c>
      <c r="AB70" s="36">
        <v>10</v>
      </c>
      <c r="AC70" s="13">
        <v>54</v>
      </c>
      <c r="AD70" s="12"/>
      <c r="AE70" s="36"/>
      <c r="AF70" s="13"/>
      <c r="AG70" s="12"/>
      <c r="AH70" s="36"/>
      <c r="AI70" s="13"/>
      <c r="AJ70" s="12"/>
      <c r="AK70" s="36"/>
      <c r="AL70" s="13"/>
      <c r="AM70" s="12"/>
      <c r="AN70" s="36"/>
      <c r="AO70" s="13"/>
      <c r="AP70" s="12">
        <v>-10</v>
      </c>
      <c r="AQ70" s="36">
        <v>10</v>
      </c>
      <c r="AR70" s="13">
        <v>54</v>
      </c>
      <c r="AS70" s="12"/>
      <c r="AT70" s="36"/>
      <c r="AU70" s="13"/>
      <c r="AV70" s="12"/>
      <c r="AW70" s="36"/>
      <c r="AX70" s="13"/>
      <c r="AY70" s="12"/>
      <c r="AZ70" s="36"/>
      <c r="BA70" s="13"/>
      <c r="BB70" s="12"/>
      <c r="BC70" s="36"/>
      <c r="BD70" s="13"/>
      <c r="BE70" s="12"/>
      <c r="BF70" s="36"/>
      <c r="BG70" s="13"/>
      <c r="BH70" s="12"/>
      <c r="BI70" s="36"/>
      <c r="BJ70" s="13"/>
      <c r="BK70" s="12"/>
      <c r="BL70" s="36"/>
      <c r="BM70" s="13"/>
      <c r="BN70" s="12"/>
      <c r="BO70" s="36"/>
      <c r="BP70" s="13"/>
      <c r="BQ70" s="12"/>
      <c r="BR70" s="36"/>
      <c r="BS70" s="13"/>
      <c r="BT70" s="24">
        <v>45282</v>
      </c>
      <c r="BU70" s="41">
        <v>56</v>
      </c>
      <c r="BV70">
        <f t="shared" si="9"/>
        <v>0</v>
      </c>
      <c r="BW70">
        <f>+BR70+AK70+AH70+AE70+AB70+Y70+V70+S70+P70+M70+J70+G70+D70+AN70+AQ70+AT70+AW70+AZ70+BC70+BL70+BO70+BF70+BI70</f>
        <v>128</v>
      </c>
      <c r="BX70">
        <f>+BS70+AL70+AI70+AF70+AC70+Z70+W70+T70+Q70+N70+K70+H70+E70+AO70+AR70+AU70+AX70+BA70+BD70+BM70+BP70+BG70+BJ70</f>
        <v>128</v>
      </c>
      <c r="BY70">
        <f t="shared" si="6"/>
        <v>0</v>
      </c>
      <c r="BZ70">
        <f t="shared" si="7"/>
        <v>4</v>
      </c>
      <c r="CA70">
        <f t="shared" si="8"/>
        <v>0</v>
      </c>
    </row>
    <row r="71" spans="1:79">
      <c r="A71">
        <f t="shared" si="5"/>
        <v>23</v>
      </c>
      <c r="B71" s="6"/>
      <c r="C71" s="10"/>
      <c r="D71" s="32"/>
      <c r="E71" s="11"/>
      <c r="F71" s="10">
        <v>10</v>
      </c>
      <c r="G71" s="32">
        <v>16</v>
      </c>
      <c r="H71" s="11">
        <v>3</v>
      </c>
      <c r="I71" s="10">
        <v>10</v>
      </c>
      <c r="J71" s="32">
        <v>16</v>
      </c>
      <c r="K71" s="11">
        <v>3</v>
      </c>
      <c r="L71" s="10"/>
      <c r="M71" s="32"/>
      <c r="N71" s="11"/>
      <c r="O71" s="10"/>
      <c r="P71" s="32"/>
      <c r="Q71" s="11"/>
      <c r="R71" s="10"/>
      <c r="S71" s="32"/>
      <c r="T71" s="11"/>
      <c r="U71" s="12"/>
      <c r="V71" s="36"/>
      <c r="W71" s="13"/>
      <c r="X71" s="10"/>
      <c r="Y71" s="32"/>
      <c r="Z71" s="11"/>
      <c r="AA71" s="10">
        <v>-10</v>
      </c>
      <c r="AB71" s="32">
        <v>3</v>
      </c>
      <c r="AC71" s="11">
        <v>16</v>
      </c>
      <c r="AD71" s="10"/>
      <c r="AE71" s="32"/>
      <c r="AF71" s="11"/>
      <c r="AG71" s="10"/>
      <c r="AH71" s="32"/>
      <c r="AI71" s="11"/>
      <c r="AJ71" s="10"/>
      <c r="AK71" s="32"/>
      <c r="AL71" s="11"/>
      <c r="AM71" s="10"/>
      <c r="AN71" s="32"/>
      <c r="AO71" s="11"/>
      <c r="AP71" s="10">
        <v>-10</v>
      </c>
      <c r="AQ71" s="32">
        <v>3</v>
      </c>
      <c r="AR71" s="11">
        <v>16</v>
      </c>
      <c r="AS71" s="10"/>
      <c r="AT71" s="32"/>
      <c r="AU71" s="11"/>
      <c r="AV71" s="10"/>
      <c r="AW71" s="32"/>
      <c r="AX71" s="11"/>
      <c r="AY71" s="10"/>
      <c r="AZ71" s="32"/>
      <c r="BA71" s="11"/>
      <c r="BB71" s="10"/>
      <c r="BC71" s="32"/>
      <c r="BD71" s="11"/>
      <c r="BE71" s="10"/>
      <c r="BF71" s="32"/>
      <c r="BG71" s="11"/>
      <c r="BH71" s="10"/>
      <c r="BI71" s="32"/>
      <c r="BJ71" s="11"/>
      <c r="BK71" s="10"/>
      <c r="BL71" s="32"/>
      <c r="BM71" s="11"/>
      <c r="BN71" s="10"/>
      <c r="BO71" s="32"/>
      <c r="BP71" s="11"/>
      <c r="BQ71" s="10"/>
      <c r="BR71" s="32"/>
      <c r="BS71" s="11"/>
      <c r="BT71" s="24">
        <v>45282</v>
      </c>
      <c r="BU71" s="41">
        <v>56</v>
      </c>
      <c r="BV71">
        <f t="shared" si="9"/>
        <v>0</v>
      </c>
      <c r="BW71">
        <f t="shared" ref="BW71:BX85" si="10">+BR71+AK71+AH71+AE71+AB71+Y71+V71+S71+P71+M71+J71+G71+D71+AN71+AQ71+AT71+AW71+AZ71+BC71+BL71+BO71+BF71+BI71</f>
        <v>38</v>
      </c>
      <c r="BX71">
        <f t="shared" si="10"/>
        <v>38</v>
      </c>
      <c r="BY71">
        <f t="shared" si="6"/>
        <v>0</v>
      </c>
      <c r="BZ71">
        <f t="shared" si="7"/>
        <v>4</v>
      </c>
      <c r="CA71">
        <f t="shared" si="8"/>
        <v>0</v>
      </c>
    </row>
    <row r="72" spans="1:79">
      <c r="A72">
        <f t="shared" si="5"/>
        <v>24</v>
      </c>
      <c r="B72" s="6"/>
      <c r="C72" s="10"/>
      <c r="D72" s="32"/>
      <c r="E72" s="11"/>
      <c r="F72" s="10">
        <v>-10</v>
      </c>
      <c r="G72" s="32">
        <v>2</v>
      </c>
      <c r="H72" s="11">
        <v>14</v>
      </c>
      <c r="I72" s="10">
        <v>-10</v>
      </c>
      <c r="J72" s="32">
        <v>2</v>
      </c>
      <c r="K72" s="11">
        <v>14</v>
      </c>
      <c r="L72" s="10"/>
      <c r="M72" s="32"/>
      <c r="N72" s="11"/>
      <c r="O72" s="10"/>
      <c r="P72" s="32"/>
      <c r="Q72" s="11"/>
      <c r="R72" s="10"/>
      <c r="S72" s="32"/>
      <c r="T72" s="11"/>
      <c r="U72" s="10"/>
      <c r="V72" s="32"/>
      <c r="W72" s="11"/>
      <c r="X72" s="10"/>
      <c r="Y72" s="32"/>
      <c r="Z72" s="11"/>
      <c r="AA72" s="10">
        <v>10</v>
      </c>
      <c r="AB72" s="32">
        <v>14</v>
      </c>
      <c r="AC72" s="11">
        <v>2</v>
      </c>
      <c r="AD72" s="10"/>
      <c r="AE72" s="32"/>
      <c r="AF72" s="11"/>
      <c r="AG72" s="10"/>
      <c r="AH72" s="32"/>
      <c r="AI72" s="11"/>
      <c r="AJ72" s="10"/>
      <c r="AK72" s="32"/>
      <c r="AL72" s="11"/>
      <c r="AM72" s="10"/>
      <c r="AN72" s="32"/>
      <c r="AO72" s="11"/>
      <c r="AP72" s="10">
        <v>10</v>
      </c>
      <c r="AQ72" s="32">
        <v>14</v>
      </c>
      <c r="AR72" s="11">
        <v>2</v>
      </c>
      <c r="AS72" s="10"/>
      <c r="AT72" s="32"/>
      <c r="AU72" s="11"/>
      <c r="AV72" s="10"/>
      <c r="AW72" s="32"/>
      <c r="AX72" s="11"/>
      <c r="AY72" s="10"/>
      <c r="AZ72" s="32"/>
      <c r="BA72" s="11"/>
      <c r="BB72" s="10"/>
      <c r="BC72" s="32"/>
      <c r="BD72" s="11"/>
      <c r="BE72" s="10"/>
      <c r="BF72" s="32"/>
      <c r="BG72" s="11"/>
      <c r="BH72" s="10"/>
      <c r="BI72" s="32"/>
      <c r="BJ72" s="11"/>
      <c r="BK72" s="10"/>
      <c r="BL72" s="32"/>
      <c r="BM72" s="11"/>
      <c r="BN72" s="10"/>
      <c r="BO72" s="32"/>
      <c r="BP72" s="11"/>
      <c r="BQ72" s="10"/>
      <c r="BR72" s="32"/>
      <c r="BS72" s="11"/>
      <c r="BT72" s="24">
        <v>45293</v>
      </c>
      <c r="BU72" s="41">
        <v>61</v>
      </c>
      <c r="BV72">
        <f t="shared" si="9"/>
        <v>0</v>
      </c>
      <c r="BW72">
        <f t="shared" si="10"/>
        <v>32</v>
      </c>
      <c r="BX72">
        <f t="shared" si="10"/>
        <v>32</v>
      </c>
      <c r="BY72">
        <f t="shared" si="6"/>
        <v>0</v>
      </c>
      <c r="BZ72">
        <f t="shared" si="7"/>
        <v>4</v>
      </c>
      <c r="CA72">
        <f t="shared" si="8"/>
        <v>0</v>
      </c>
    </row>
    <row r="73" spans="1:79">
      <c r="A73">
        <f t="shared" si="5"/>
        <v>25</v>
      </c>
      <c r="B73" s="6"/>
      <c r="C73" s="10"/>
      <c r="D73" s="32"/>
      <c r="E73" s="11"/>
      <c r="F73" s="10"/>
      <c r="G73" s="32"/>
      <c r="H73" s="11"/>
      <c r="I73" s="10">
        <v>10</v>
      </c>
      <c r="J73" s="32">
        <v>38</v>
      </c>
      <c r="K73" s="11">
        <v>11</v>
      </c>
      <c r="L73" s="10"/>
      <c r="M73" s="32"/>
      <c r="N73" s="11"/>
      <c r="O73" s="10"/>
      <c r="P73" s="32"/>
      <c r="Q73" s="11"/>
      <c r="R73" s="10"/>
      <c r="S73" s="32"/>
      <c r="T73" s="11"/>
      <c r="U73" s="10"/>
      <c r="V73" s="32"/>
      <c r="W73" s="11"/>
      <c r="X73" s="10"/>
      <c r="Y73" s="32"/>
      <c r="Z73" s="11"/>
      <c r="AA73" s="10"/>
      <c r="AB73" s="32"/>
      <c r="AC73" s="11"/>
      <c r="AD73" s="10"/>
      <c r="AE73" s="32"/>
      <c r="AF73" s="11"/>
      <c r="AG73" s="10"/>
      <c r="AH73" s="32"/>
      <c r="AI73" s="11"/>
      <c r="AJ73" s="10"/>
      <c r="AK73" s="32"/>
      <c r="AL73" s="11"/>
      <c r="AM73" s="10"/>
      <c r="AN73" s="32"/>
      <c r="AO73" s="11"/>
      <c r="AP73" s="10"/>
      <c r="AQ73" s="32"/>
      <c r="AR73" s="11"/>
      <c r="AS73" s="10">
        <v>-10</v>
      </c>
      <c r="AT73" s="32">
        <v>11</v>
      </c>
      <c r="AU73" s="11">
        <v>38</v>
      </c>
      <c r="AV73" s="10">
        <v>10</v>
      </c>
      <c r="AW73" s="32">
        <v>38</v>
      </c>
      <c r="AX73" s="11">
        <v>11</v>
      </c>
      <c r="AY73" s="10"/>
      <c r="AZ73" s="32"/>
      <c r="BA73" s="11"/>
      <c r="BB73" s="10"/>
      <c r="BC73" s="32"/>
      <c r="BD73" s="11"/>
      <c r="BE73" s="10"/>
      <c r="BF73" s="32"/>
      <c r="BG73" s="11"/>
      <c r="BH73" s="10"/>
      <c r="BI73" s="32"/>
      <c r="BJ73" s="11"/>
      <c r="BK73" s="10"/>
      <c r="BL73" s="32"/>
      <c r="BM73" s="11"/>
      <c r="BN73" s="10">
        <v>-10</v>
      </c>
      <c r="BO73" s="32">
        <v>11</v>
      </c>
      <c r="BP73" s="11">
        <v>38</v>
      </c>
      <c r="BQ73" s="10"/>
      <c r="BR73" s="32"/>
      <c r="BS73" s="11"/>
      <c r="BT73" s="24">
        <v>45295</v>
      </c>
      <c r="BU73" s="41">
        <v>63</v>
      </c>
      <c r="BV73">
        <f t="shared" si="9"/>
        <v>0</v>
      </c>
      <c r="BW73">
        <f t="shared" si="10"/>
        <v>98</v>
      </c>
      <c r="BX73">
        <f t="shared" si="10"/>
        <v>98</v>
      </c>
      <c r="BY73">
        <f t="shared" si="6"/>
        <v>0</v>
      </c>
      <c r="BZ73">
        <f t="shared" si="7"/>
        <v>4</v>
      </c>
      <c r="CA73">
        <f t="shared" si="8"/>
        <v>0</v>
      </c>
    </row>
    <row r="74" spans="1:79">
      <c r="A74">
        <f t="shared" si="5"/>
        <v>26</v>
      </c>
      <c r="B74" s="6"/>
      <c r="C74" s="10"/>
      <c r="D74" s="32"/>
      <c r="E74" s="11"/>
      <c r="F74" s="10"/>
      <c r="G74" s="32"/>
      <c r="H74" s="11"/>
      <c r="I74" s="10">
        <v>10</v>
      </c>
      <c r="J74" s="32">
        <v>43</v>
      </c>
      <c r="K74" s="11">
        <v>0</v>
      </c>
      <c r="L74" s="10"/>
      <c r="M74" s="32"/>
      <c r="N74" s="11"/>
      <c r="O74" s="10"/>
      <c r="P74" s="32"/>
      <c r="Q74" s="11"/>
      <c r="R74" s="10"/>
      <c r="S74" s="32"/>
      <c r="T74" s="11"/>
      <c r="U74" s="10"/>
      <c r="V74" s="32"/>
      <c r="W74" s="11"/>
      <c r="X74" s="10"/>
      <c r="Y74" s="32"/>
      <c r="Z74" s="11"/>
      <c r="AA74" s="10"/>
      <c r="AB74" s="32"/>
      <c r="AC74" s="11"/>
      <c r="AD74" s="10"/>
      <c r="AE74" s="32"/>
      <c r="AF74" s="11"/>
      <c r="AG74" s="10"/>
      <c r="AH74" s="32"/>
      <c r="AI74" s="11"/>
      <c r="AJ74" s="10"/>
      <c r="AK74" s="32"/>
      <c r="AL74" s="11"/>
      <c r="AM74" s="10"/>
      <c r="AN74" s="32"/>
      <c r="AO74" s="11"/>
      <c r="AP74" s="10"/>
      <c r="AQ74" s="32"/>
      <c r="AR74" s="11"/>
      <c r="AS74" s="10">
        <v>-10</v>
      </c>
      <c r="AT74" s="32">
        <v>0</v>
      </c>
      <c r="AU74" s="11">
        <v>43</v>
      </c>
      <c r="AV74" s="10">
        <v>-10</v>
      </c>
      <c r="AW74" s="32">
        <v>0</v>
      </c>
      <c r="AX74" s="11">
        <v>43</v>
      </c>
      <c r="AY74" s="10"/>
      <c r="AZ74" s="32"/>
      <c r="BA74" s="11"/>
      <c r="BB74" s="10"/>
      <c r="BC74" s="32"/>
      <c r="BD74" s="11"/>
      <c r="BE74" s="10"/>
      <c r="BF74" s="32"/>
      <c r="BG74" s="11"/>
      <c r="BH74" s="10"/>
      <c r="BI74" s="32"/>
      <c r="BJ74" s="11"/>
      <c r="BK74" s="10"/>
      <c r="BL74" s="32"/>
      <c r="BM74" s="11"/>
      <c r="BN74" s="10">
        <v>10</v>
      </c>
      <c r="BO74" s="32">
        <v>43</v>
      </c>
      <c r="BP74" s="11">
        <v>0</v>
      </c>
      <c r="BQ74" s="10"/>
      <c r="BR74" s="32"/>
      <c r="BS74" s="11"/>
      <c r="BT74" s="24">
        <v>45295</v>
      </c>
      <c r="BU74" s="41">
        <v>63</v>
      </c>
      <c r="BV74">
        <f t="shared" si="9"/>
        <v>0</v>
      </c>
      <c r="BW74">
        <f t="shared" si="10"/>
        <v>86</v>
      </c>
      <c r="BX74">
        <f t="shared" si="10"/>
        <v>86</v>
      </c>
      <c r="BY74">
        <f t="shared" si="6"/>
        <v>0</v>
      </c>
      <c r="BZ74">
        <f t="shared" si="7"/>
        <v>4</v>
      </c>
      <c r="CA74">
        <f t="shared" si="8"/>
        <v>0</v>
      </c>
    </row>
    <row r="75" spans="1:79">
      <c r="A75">
        <f t="shared" si="5"/>
        <v>27</v>
      </c>
      <c r="B75" s="6"/>
      <c r="C75" s="10"/>
      <c r="D75" s="32"/>
      <c r="E75" s="11"/>
      <c r="F75" s="10"/>
      <c r="G75" s="32"/>
      <c r="H75" s="11"/>
      <c r="I75" s="10">
        <v>-10</v>
      </c>
      <c r="J75" s="32">
        <v>15</v>
      </c>
      <c r="K75" s="11">
        <v>17</v>
      </c>
      <c r="L75" s="10"/>
      <c r="M75" s="32"/>
      <c r="N75" s="11"/>
      <c r="O75" s="10"/>
      <c r="P75" s="32"/>
      <c r="Q75" s="11"/>
      <c r="R75" s="10"/>
      <c r="S75" s="32"/>
      <c r="T75" s="11"/>
      <c r="U75" s="10"/>
      <c r="V75" s="32"/>
      <c r="W75" s="11"/>
      <c r="X75" s="10"/>
      <c r="Y75" s="32"/>
      <c r="Z75" s="11"/>
      <c r="AA75" s="10"/>
      <c r="AB75" s="32"/>
      <c r="AC75" s="11"/>
      <c r="AD75" s="10"/>
      <c r="AE75" s="32"/>
      <c r="AF75" s="11"/>
      <c r="AG75" s="10"/>
      <c r="AH75" s="32"/>
      <c r="AI75" s="11"/>
      <c r="AJ75" s="10"/>
      <c r="AK75" s="32"/>
      <c r="AL75" s="11"/>
      <c r="AM75" s="10"/>
      <c r="AN75" s="32"/>
      <c r="AO75" s="11"/>
      <c r="AP75" s="10"/>
      <c r="AQ75" s="32"/>
      <c r="AR75" s="11"/>
      <c r="AS75" s="10">
        <v>10</v>
      </c>
      <c r="AT75" s="32">
        <v>17</v>
      </c>
      <c r="AU75" s="11">
        <v>15</v>
      </c>
      <c r="AV75" s="10">
        <v>-10</v>
      </c>
      <c r="AW75" s="32">
        <v>15</v>
      </c>
      <c r="AX75" s="11">
        <v>17</v>
      </c>
      <c r="AY75" s="10"/>
      <c r="AZ75" s="32"/>
      <c r="BA75" s="11"/>
      <c r="BB75" s="10"/>
      <c r="BC75" s="32"/>
      <c r="BD75" s="11"/>
      <c r="BE75" s="10"/>
      <c r="BF75" s="32"/>
      <c r="BG75" s="11"/>
      <c r="BH75" s="10"/>
      <c r="BI75" s="32"/>
      <c r="BJ75" s="11"/>
      <c r="BK75" s="10"/>
      <c r="BL75" s="32"/>
      <c r="BM75" s="11"/>
      <c r="BN75" s="10">
        <v>10</v>
      </c>
      <c r="BO75" s="32">
        <v>17</v>
      </c>
      <c r="BP75" s="11">
        <v>15</v>
      </c>
      <c r="BQ75" s="10"/>
      <c r="BR75" s="32"/>
      <c r="BS75" s="11"/>
      <c r="BT75" s="24">
        <v>45295</v>
      </c>
      <c r="BU75" s="41">
        <v>63</v>
      </c>
      <c r="BV75">
        <f t="shared" si="9"/>
        <v>0</v>
      </c>
      <c r="BW75">
        <f t="shared" si="10"/>
        <v>64</v>
      </c>
      <c r="BX75">
        <f t="shared" si="10"/>
        <v>64</v>
      </c>
      <c r="BY75">
        <f t="shared" si="6"/>
        <v>0</v>
      </c>
      <c r="BZ75">
        <f t="shared" si="7"/>
        <v>4</v>
      </c>
      <c r="CA75">
        <f t="shared" si="8"/>
        <v>0</v>
      </c>
    </row>
    <row r="76" spans="1:79">
      <c r="A76">
        <f t="shared" si="5"/>
        <v>28</v>
      </c>
      <c r="B76" s="6"/>
      <c r="C76" s="10"/>
      <c r="D76" s="32"/>
      <c r="E76" s="11"/>
      <c r="F76" s="10"/>
      <c r="G76" s="32"/>
      <c r="H76" s="11"/>
      <c r="I76" s="10">
        <v>-10</v>
      </c>
      <c r="J76" s="32">
        <v>0</v>
      </c>
      <c r="K76" s="11">
        <v>32</v>
      </c>
      <c r="L76" s="10"/>
      <c r="M76" s="32"/>
      <c r="N76" s="11"/>
      <c r="O76" s="10"/>
      <c r="P76" s="32"/>
      <c r="Q76" s="11"/>
      <c r="R76" s="10"/>
      <c r="S76" s="32"/>
      <c r="T76" s="11"/>
      <c r="U76" s="10"/>
      <c r="V76" s="32"/>
      <c r="W76" s="11"/>
      <c r="X76" s="10"/>
      <c r="Y76" s="32"/>
      <c r="Z76" s="11"/>
      <c r="AA76" s="10"/>
      <c r="AB76" s="32"/>
      <c r="AC76" s="11"/>
      <c r="AD76" s="10"/>
      <c r="AE76" s="32"/>
      <c r="AF76" s="11"/>
      <c r="AG76" s="10"/>
      <c r="AH76" s="32"/>
      <c r="AI76" s="11"/>
      <c r="AJ76" s="10"/>
      <c r="AK76" s="32"/>
      <c r="AL76" s="11"/>
      <c r="AM76" s="10"/>
      <c r="AN76" s="32"/>
      <c r="AO76" s="11"/>
      <c r="AP76" s="10"/>
      <c r="AQ76" s="32"/>
      <c r="AR76" s="11"/>
      <c r="AS76" s="10">
        <v>10</v>
      </c>
      <c r="AT76" s="32">
        <v>32</v>
      </c>
      <c r="AU76" s="11">
        <v>0</v>
      </c>
      <c r="AV76" s="10">
        <v>10</v>
      </c>
      <c r="AW76" s="32">
        <v>32</v>
      </c>
      <c r="AX76" s="11">
        <v>0</v>
      </c>
      <c r="AY76" s="10"/>
      <c r="AZ76" s="32"/>
      <c r="BA76" s="11"/>
      <c r="BB76" s="10"/>
      <c r="BC76" s="32"/>
      <c r="BD76" s="11"/>
      <c r="BE76" s="10"/>
      <c r="BF76" s="32"/>
      <c r="BG76" s="11"/>
      <c r="BH76" s="10"/>
      <c r="BI76" s="32"/>
      <c r="BJ76" s="11"/>
      <c r="BK76" s="10"/>
      <c r="BL76" s="32"/>
      <c r="BM76" s="11"/>
      <c r="BN76" s="10">
        <v>-10</v>
      </c>
      <c r="BO76" s="32">
        <v>0</v>
      </c>
      <c r="BP76" s="11">
        <v>32</v>
      </c>
      <c r="BQ76" s="10"/>
      <c r="BR76" s="32"/>
      <c r="BS76" s="11"/>
      <c r="BT76" s="24">
        <v>45295</v>
      </c>
      <c r="BU76" s="41">
        <v>63</v>
      </c>
      <c r="BV76">
        <f t="shared" si="9"/>
        <v>0</v>
      </c>
      <c r="BW76">
        <f t="shared" si="10"/>
        <v>64</v>
      </c>
      <c r="BX76">
        <f t="shared" si="10"/>
        <v>64</v>
      </c>
      <c r="BY76">
        <f t="shared" si="6"/>
        <v>0</v>
      </c>
      <c r="BZ76">
        <f t="shared" si="7"/>
        <v>4</v>
      </c>
      <c r="CA76">
        <f t="shared" si="8"/>
        <v>0</v>
      </c>
    </row>
    <row r="77" spans="1:79">
      <c r="A77">
        <f t="shared" si="5"/>
        <v>29</v>
      </c>
      <c r="B77" s="6"/>
      <c r="C77" s="10"/>
      <c r="D77" s="32"/>
      <c r="E77" s="11"/>
      <c r="F77" s="10">
        <v>-10</v>
      </c>
      <c r="G77" s="32">
        <v>21</v>
      </c>
      <c r="H77" s="11">
        <v>40</v>
      </c>
      <c r="I77" s="10">
        <v>10</v>
      </c>
      <c r="J77" s="32">
        <v>40</v>
      </c>
      <c r="K77" s="11">
        <v>21</v>
      </c>
      <c r="L77" s="10"/>
      <c r="M77" s="32"/>
      <c r="N77" s="11"/>
      <c r="O77" s="10"/>
      <c r="P77" s="32"/>
      <c r="Q77" s="11"/>
      <c r="R77" s="10"/>
      <c r="S77" s="32"/>
      <c r="T77" s="11"/>
      <c r="U77" s="10"/>
      <c r="V77" s="32"/>
      <c r="W77" s="11"/>
      <c r="X77" s="10"/>
      <c r="Y77" s="32"/>
      <c r="Z77" s="11"/>
      <c r="AA77" s="10">
        <v>-10</v>
      </c>
      <c r="AB77" s="32">
        <v>21</v>
      </c>
      <c r="AC77" s="11">
        <v>40</v>
      </c>
      <c r="AD77" s="10"/>
      <c r="AE77" s="32"/>
      <c r="AF77" s="11"/>
      <c r="AG77" s="10"/>
      <c r="AH77" s="32"/>
      <c r="AI77" s="11"/>
      <c r="AJ77" s="10"/>
      <c r="AK77" s="32"/>
      <c r="AL77" s="11"/>
      <c r="AM77" s="10"/>
      <c r="AN77" s="32"/>
      <c r="AO77" s="11"/>
      <c r="AP77" s="10">
        <v>10</v>
      </c>
      <c r="AQ77" s="32">
        <v>40</v>
      </c>
      <c r="AR77" s="11">
        <v>21</v>
      </c>
      <c r="AS77" s="10"/>
      <c r="AT77" s="32"/>
      <c r="AU77" s="11"/>
      <c r="AV77" s="10"/>
      <c r="AW77" s="32"/>
      <c r="AX77" s="11"/>
      <c r="AY77" s="10"/>
      <c r="AZ77" s="32"/>
      <c r="BA77" s="11"/>
      <c r="BB77" s="10"/>
      <c r="BC77" s="32"/>
      <c r="BD77" s="11"/>
      <c r="BE77" s="10"/>
      <c r="BF77" s="32"/>
      <c r="BG77" s="11"/>
      <c r="BH77" s="10"/>
      <c r="BI77" s="32"/>
      <c r="BJ77" s="11"/>
      <c r="BK77" s="10"/>
      <c r="BL77" s="32"/>
      <c r="BM77" s="11"/>
      <c r="BN77" s="10"/>
      <c r="BO77" s="32"/>
      <c r="BP77" s="11"/>
      <c r="BQ77" s="10"/>
      <c r="BR77" s="32"/>
      <c r="BS77" s="11"/>
      <c r="BT77" s="24">
        <v>45295</v>
      </c>
      <c r="BU77" s="41">
        <v>64</v>
      </c>
      <c r="BV77">
        <f t="shared" si="9"/>
        <v>0</v>
      </c>
      <c r="BW77">
        <f t="shared" si="10"/>
        <v>122</v>
      </c>
      <c r="BX77">
        <f t="shared" si="10"/>
        <v>122</v>
      </c>
      <c r="BY77">
        <f t="shared" si="6"/>
        <v>0</v>
      </c>
      <c r="BZ77">
        <f t="shared" si="7"/>
        <v>4</v>
      </c>
      <c r="CA77">
        <f t="shared" si="8"/>
        <v>0</v>
      </c>
    </row>
    <row r="78" spans="1:79">
      <c r="A78">
        <f t="shared" si="5"/>
        <v>30</v>
      </c>
      <c r="B78" s="6"/>
      <c r="C78" s="10"/>
      <c r="D78" s="32"/>
      <c r="E78" s="11"/>
      <c r="F78" s="10">
        <v>10</v>
      </c>
      <c r="G78" s="32">
        <v>73</v>
      </c>
      <c r="H78" s="11">
        <v>8</v>
      </c>
      <c r="I78" s="10">
        <v>10</v>
      </c>
      <c r="J78" s="32">
        <v>73</v>
      </c>
      <c r="K78" s="11">
        <v>8</v>
      </c>
      <c r="L78" s="10"/>
      <c r="M78" s="32"/>
      <c r="N78" s="11"/>
      <c r="O78" s="10"/>
      <c r="P78" s="32"/>
      <c r="Q78" s="11"/>
      <c r="R78" s="10"/>
      <c r="S78" s="32"/>
      <c r="T78" s="11"/>
      <c r="U78" s="10"/>
      <c r="V78" s="32"/>
      <c r="W78" s="11"/>
      <c r="X78" s="10"/>
      <c r="Y78" s="32"/>
      <c r="Z78" s="11"/>
      <c r="AA78" s="10">
        <v>-10</v>
      </c>
      <c r="AB78" s="32">
        <v>8</v>
      </c>
      <c r="AC78" s="11">
        <v>73</v>
      </c>
      <c r="AD78" s="10"/>
      <c r="AE78" s="32"/>
      <c r="AF78" s="11"/>
      <c r="AG78" s="10"/>
      <c r="AH78" s="32"/>
      <c r="AI78" s="11"/>
      <c r="AJ78" s="10"/>
      <c r="AK78" s="32"/>
      <c r="AL78" s="11"/>
      <c r="AM78" s="10"/>
      <c r="AN78" s="32"/>
      <c r="AO78" s="11"/>
      <c r="AP78" s="10">
        <v>-10</v>
      </c>
      <c r="AQ78" s="32">
        <v>8</v>
      </c>
      <c r="AR78" s="11">
        <v>73</v>
      </c>
      <c r="AS78" s="10"/>
      <c r="AT78" s="32"/>
      <c r="AU78" s="11"/>
      <c r="AV78" s="10"/>
      <c r="AW78" s="32"/>
      <c r="AX78" s="11"/>
      <c r="AY78" s="10"/>
      <c r="AZ78" s="32"/>
      <c r="BA78" s="11"/>
      <c r="BB78" s="10"/>
      <c r="BC78" s="32"/>
      <c r="BD78" s="11"/>
      <c r="BE78" s="10"/>
      <c r="BF78" s="32"/>
      <c r="BG78" s="11"/>
      <c r="BH78" s="10"/>
      <c r="BI78" s="32"/>
      <c r="BJ78" s="11"/>
      <c r="BK78" s="10"/>
      <c r="BL78" s="32"/>
      <c r="BM78" s="11"/>
      <c r="BN78" s="10"/>
      <c r="BO78" s="32"/>
      <c r="BP78" s="11"/>
      <c r="BQ78" s="10"/>
      <c r="BR78" s="32"/>
      <c r="BS78" s="11"/>
      <c r="BT78" s="24">
        <v>45295</v>
      </c>
      <c r="BU78" s="41">
        <v>64</v>
      </c>
      <c r="BV78">
        <f t="shared" si="9"/>
        <v>0</v>
      </c>
      <c r="BW78">
        <f t="shared" si="10"/>
        <v>162</v>
      </c>
      <c r="BX78">
        <f t="shared" si="10"/>
        <v>162</v>
      </c>
      <c r="BY78">
        <f t="shared" si="6"/>
        <v>0</v>
      </c>
      <c r="BZ78">
        <f t="shared" si="7"/>
        <v>4</v>
      </c>
      <c r="CA78">
        <f t="shared" si="8"/>
        <v>0</v>
      </c>
    </row>
    <row r="79" spans="1:79">
      <c r="A79">
        <f t="shared" si="5"/>
        <v>31</v>
      </c>
      <c r="B79" s="6"/>
      <c r="C79" s="10"/>
      <c r="D79" s="32"/>
      <c r="E79" s="11"/>
      <c r="F79" s="10"/>
      <c r="G79" s="32"/>
      <c r="H79" s="11"/>
      <c r="I79" s="10"/>
      <c r="J79" s="32"/>
      <c r="K79" s="11"/>
      <c r="L79" s="10"/>
      <c r="M79" s="32"/>
      <c r="N79" s="11"/>
      <c r="O79" s="10"/>
      <c r="P79" s="32"/>
      <c r="Q79" s="11"/>
      <c r="R79" s="10"/>
      <c r="S79" s="32"/>
      <c r="T79" s="11"/>
      <c r="U79" s="10"/>
      <c r="V79" s="32"/>
      <c r="W79" s="11"/>
      <c r="X79" s="10"/>
      <c r="Y79" s="32"/>
      <c r="Z79" s="11"/>
      <c r="AA79" s="10"/>
      <c r="AB79" s="32"/>
      <c r="AC79" s="11"/>
      <c r="AD79" s="10"/>
      <c r="AE79" s="32"/>
      <c r="AF79" s="11"/>
      <c r="AG79" s="10"/>
      <c r="AH79" s="32"/>
      <c r="AI79" s="11"/>
      <c r="AJ79" s="10"/>
      <c r="AK79" s="32"/>
      <c r="AL79" s="11"/>
      <c r="AM79" s="10"/>
      <c r="AN79" s="32"/>
      <c r="AO79" s="11"/>
      <c r="AP79" s="10"/>
      <c r="AQ79" s="32"/>
      <c r="AR79" s="11"/>
      <c r="AS79" s="10">
        <v>-10</v>
      </c>
      <c r="AT79" s="32">
        <v>49</v>
      </c>
      <c r="AU79" s="11">
        <v>58</v>
      </c>
      <c r="AV79" s="10">
        <v>-10</v>
      </c>
      <c r="AW79" s="32">
        <v>49</v>
      </c>
      <c r="AX79" s="11">
        <v>58</v>
      </c>
      <c r="AY79" s="10"/>
      <c r="AZ79" s="32"/>
      <c r="BA79" s="11"/>
      <c r="BB79" s="10"/>
      <c r="BC79" s="32"/>
      <c r="BD79" s="11"/>
      <c r="BE79" s="10">
        <v>10</v>
      </c>
      <c r="BF79" s="32">
        <v>58</v>
      </c>
      <c r="BG79" s="11">
        <v>49</v>
      </c>
      <c r="BH79" s="10">
        <v>10</v>
      </c>
      <c r="BI79" s="32">
        <v>58</v>
      </c>
      <c r="BJ79" s="11">
        <v>49</v>
      </c>
      <c r="BK79" s="10"/>
      <c r="BL79" s="32"/>
      <c r="BM79" s="11"/>
      <c r="BN79" s="10"/>
      <c r="BO79" s="32"/>
      <c r="BP79" s="11"/>
      <c r="BQ79" s="10"/>
      <c r="BR79" s="32"/>
      <c r="BS79" s="11"/>
      <c r="BT79" s="24">
        <v>45302</v>
      </c>
      <c r="BU79" s="41">
        <v>67</v>
      </c>
      <c r="BV79">
        <f t="shared" si="9"/>
        <v>0</v>
      </c>
      <c r="BW79">
        <f t="shared" si="10"/>
        <v>214</v>
      </c>
      <c r="BX79">
        <f t="shared" si="10"/>
        <v>214</v>
      </c>
      <c r="BY79">
        <f t="shared" si="6"/>
        <v>0</v>
      </c>
      <c r="BZ79">
        <f t="shared" si="7"/>
        <v>4</v>
      </c>
      <c r="CA79">
        <f t="shared" si="8"/>
        <v>0</v>
      </c>
    </row>
    <row r="80" spans="1:79">
      <c r="A80">
        <f t="shared" si="5"/>
        <v>32</v>
      </c>
      <c r="B80" s="6"/>
      <c r="C80" s="10"/>
      <c r="D80" s="32"/>
      <c r="E80" s="11"/>
      <c r="F80" s="10"/>
      <c r="G80" s="32"/>
      <c r="H80" s="11"/>
      <c r="I80" s="10"/>
      <c r="J80" s="303"/>
      <c r="K80" s="15"/>
      <c r="L80" s="10"/>
      <c r="M80" s="32"/>
      <c r="N80" s="11"/>
      <c r="O80" s="10"/>
      <c r="P80" s="112"/>
      <c r="Q80" s="105"/>
      <c r="R80" s="10"/>
      <c r="S80" s="32"/>
      <c r="T80" s="11"/>
      <c r="U80" s="10"/>
      <c r="V80" s="32"/>
      <c r="W80" s="11"/>
      <c r="X80" s="10"/>
      <c r="Y80" s="112"/>
      <c r="Z80" s="105"/>
      <c r="AA80" s="10"/>
      <c r="AB80" s="32"/>
      <c r="AC80" s="11"/>
      <c r="AD80" s="10"/>
      <c r="AE80" s="112"/>
      <c r="AF80" s="105"/>
      <c r="AG80" s="10"/>
      <c r="AH80" s="32"/>
      <c r="AI80" s="11"/>
      <c r="AJ80" s="10"/>
      <c r="AK80" s="32"/>
      <c r="AL80" s="11"/>
      <c r="AM80" s="10"/>
      <c r="AN80" s="32"/>
      <c r="AO80" s="11"/>
      <c r="AP80" s="10"/>
      <c r="AQ80" s="303"/>
      <c r="AR80" s="15"/>
      <c r="AS80" s="10">
        <v>-10</v>
      </c>
      <c r="AT80" s="32">
        <v>59</v>
      </c>
      <c r="AU80" s="11">
        <v>102</v>
      </c>
      <c r="AV80" s="10">
        <v>-10</v>
      </c>
      <c r="AW80" s="303">
        <v>59</v>
      </c>
      <c r="AX80" s="15">
        <v>102</v>
      </c>
      <c r="AY80" s="10"/>
      <c r="AZ80" s="32"/>
      <c r="BA80" s="11"/>
      <c r="BB80" s="10"/>
      <c r="BC80" s="32"/>
      <c r="BD80" s="11"/>
      <c r="BE80" s="10">
        <v>10</v>
      </c>
      <c r="BF80" s="32">
        <v>102</v>
      </c>
      <c r="BG80" s="11">
        <v>59</v>
      </c>
      <c r="BH80" s="10">
        <v>10</v>
      </c>
      <c r="BI80" s="32">
        <v>102</v>
      </c>
      <c r="BJ80" s="11">
        <v>59</v>
      </c>
      <c r="BK80" s="10"/>
      <c r="BL80" s="32"/>
      <c r="BM80" s="11"/>
      <c r="BN80" s="10"/>
      <c r="BO80" s="32"/>
      <c r="BP80" s="11"/>
      <c r="BQ80" s="10"/>
      <c r="BR80" s="32"/>
      <c r="BS80" s="11"/>
      <c r="BT80" s="24">
        <v>45302</v>
      </c>
      <c r="BU80" s="41">
        <v>67</v>
      </c>
      <c r="BV80">
        <f t="shared" si="9"/>
        <v>0</v>
      </c>
      <c r="BW80">
        <f t="shared" si="10"/>
        <v>322</v>
      </c>
      <c r="BX80">
        <f t="shared" si="10"/>
        <v>322</v>
      </c>
      <c r="BY80">
        <f t="shared" si="6"/>
        <v>0</v>
      </c>
      <c r="BZ80">
        <f t="shared" si="7"/>
        <v>4</v>
      </c>
      <c r="CA80">
        <f t="shared" si="8"/>
        <v>0</v>
      </c>
    </row>
    <row r="81" spans="1:80">
      <c r="A81">
        <f t="shared" si="5"/>
        <v>33</v>
      </c>
      <c r="B81" s="6"/>
      <c r="C81" s="10"/>
      <c r="D81" s="32"/>
      <c r="E81" s="11"/>
      <c r="F81" s="10">
        <v>-10</v>
      </c>
      <c r="G81" s="32">
        <v>24</v>
      </c>
      <c r="H81" s="11">
        <v>35</v>
      </c>
      <c r="I81" s="10">
        <v>10</v>
      </c>
      <c r="J81" s="32">
        <v>35</v>
      </c>
      <c r="K81" s="11">
        <v>24</v>
      </c>
      <c r="L81" s="10"/>
      <c r="M81" s="32"/>
      <c r="N81" s="11"/>
      <c r="O81" s="10"/>
      <c r="P81" s="32"/>
      <c r="Q81" s="11"/>
      <c r="R81" s="10"/>
      <c r="S81" s="32"/>
      <c r="T81" s="11"/>
      <c r="U81" s="10"/>
      <c r="V81" s="32"/>
      <c r="W81" s="11"/>
      <c r="X81" s="10"/>
      <c r="Y81" s="32"/>
      <c r="Z81" s="11"/>
      <c r="AA81" s="10">
        <v>10</v>
      </c>
      <c r="AB81" s="32">
        <v>35</v>
      </c>
      <c r="AC81" s="11">
        <v>24</v>
      </c>
      <c r="AD81" s="10"/>
      <c r="AE81" s="32"/>
      <c r="AF81" s="11"/>
      <c r="AG81" s="10"/>
      <c r="AH81" s="32"/>
      <c r="AI81" s="11"/>
      <c r="AJ81" s="10"/>
      <c r="AK81" s="32"/>
      <c r="AL81" s="11"/>
      <c r="AM81" s="10"/>
      <c r="AN81" s="32"/>
      <c r="AO81" s="11"/>
      <c r="AP81" s="10">
        <v>-10</v>
      </c>
      <c r="AQ81" s="32">
        <v>24</v>
      </c>
      <c r="AR81" s="11">
        <v>35</v>
      </c>
      <c r="AS81" s="10"/>
      <c r="AT81" s="32"/>
      <c r="AU81" s="11"/>
      <c r="AV81" s="10"/>
      <c r="AW81" s="32"/>
      <c r="AX81" s="11"/>
      <c r="AY81" s="10"/>
      <c r="AZ81" s="32"/>
      <c r="BA81" s="11"/>
      <c r="BB81" s="10"/>
      <c r="BC81" s="32"/>
      <c r="BD81" s="11"/>
      <c r="BE81" s="10"/>
      <c r="BF81" s="32"/>
      <c r="BG81" s="11"/>
      <c r="BH81" s="10"/>
      <c r="BI81" s="32"/>
      <c r="BJ81" s="11"/>
      <c r="BK81" s="10"/>
      <c r="BL81" s="32"/>
      <c r="BM81" s="11"/>
      <c r="BN81" s="10"/>
      <c r="BO81" s="32"/>
      <c r="BP81" s="11"/>
      <c r="BQ81" s="10"/>
      <c r="BR81" s="32"/>
      <c r="BS81" s="11"/>
      <c r="BT81" s="24">
        <v>45302</v>
      </c>
      <c r="BU81" s="41">
        <v>68</v>
      </c>
      <c r="BV81">
        <f t="shared" si="9"/>
        <v>0</v>
      </c>
      <c r="BW81">
        <f t="shared" si="10"/>
        <v>118</v>
      </c>
      <c r="BX81">
        <f t="shared" si="10"/>
        <v>118</v>
      </c>
      <c r="BY81">
        <f t="shared" si="6"/>
        <v>0</v>
      </c>
      <c r="BZ81">
        <f t="shared" si="7"/>
        <v>4</v>
      </c>
      <c r="CA81">
        <f t="shared" si="8"/>
        <v>0</v>
      </c>
    </row>
    <row r="82" spans="1:80">
      <c r="A82">
        <f t="shared" si="5"/>
        <v>34</v>
      </c>
      <c r="B82" s="6"/>
      <c r="C82" s="10"/>
      <c r="D82" s="32"/>
      <c r="E82" s="11"/>
      <c r="F82" s="10">
        <v>10</v>
      </c>
      <c r="G82" s="32">
        <v>31</v>
      </c>
      <c r="H82" s="11">
        <v>0</v>
      </c>
      <c r="I82" s="10">
        <v>10</v>
      </c>
      <c r="J82" s="32">
        <v>31</v>
      </c>
      <c r="K82" s="11">
        <v>0</v>
      </c>
      <c r="L82" s="10"/>
      <c r="M82" s="32"/>
      <c r="N82" s="11"/>
      <c r="O82" s="10"/>
      <c r="P82" s="32"/>
      <c r="Q82" s="11"/>
      <c r="R82" s="10"/>
      <c r="S82" s="32"/>
      <c r="T82" s="11"/>
      <c r="U82" s="10"/>
      <c r="V82" s="32"/>
      <c r="W82" s="11"/>
      <c r="X82" s="10"/>
      <c r="Y82" s="32"/>
      <c r="Z82" s="11"/>
      <c r="AA82" s="10">
        <v>-10</v>
      </c>
      <c r="AB82" s="32">
        <v>0</v>
      </c>
      <c r="AC82" s="11">
        <v>31</v>
      </c>
      <c r="AD82" s="10"/>
      <c r="AE82" s="32"/>
      <c r="AF82" s="11"/>
      <c r="AG82" s="10"/>
      <c r="AH82" s="32"/>
      <c r="AI82" s="11"/>
      <c r="AJ82" s="10"/>
      <c r="AK82" s="32"/>
      <c r="AL82" s="11"/>
      <c r="AM82" s="10"/>
      <c r="AN82" s="32"/>
      <c r="AO82" s="11"/>
      <c r="AP82" s="10">
        <v>-10</v>
      </c>
      <c r="AQ82" s="32">
        <v>0</v>
      </c>
      <c r="AR82" s="11">
        <v>31</v>
      </c>
      <c r="AS82" s="10"/>
      <c r="AT82" s="32"/>
      <c r="AU82" s="11"/>
      <c r="AV82" s="10"/>
      <c r="AW82" s="32"/>
      <c r="AX82" s="11"/>
      <c r="AY82" s="10"/>
      <c r="AZ82" s="32"/>
      <c r="BA82" s="11"/>
      <c r="BB82" s="10"/>
      <c r="BC82" s="32"/>
      <c r="BD82" s="11"/>
      <c r="BE82" s="10"/>
      <c r="BF82" s="32"/>
      <c r="BG82" s="11"/>
      <c r="BH82" s="10"/>
      <c r="BI82" s="32"/>
      <c r="BJ82" s="11"/>
      <c r="BK82" s="10"/>
      <c r="BL82" s="32"/>
      <c r="BM82" s="11"/>
      <c r="BN82" s="10"/>
      <c r="BO82" s="32"/>
      <c r="BP82" s="11"/>
      <c r="BQ82" s="10"/>
      <c r="BR82" s="32"/>
      <c r="BS82" s="11"/>
      <c r="BT82" s="24">
        <v>45303</v>
      </c>
      <c r="BU82" s="41">
        <v>69</v>
      </c>
      <c r="BV82">
        <f t="shared" si="9"/>
        <v>0</v>
      </c>
      <c r="BW82">
        <f t="shared" si="10"/>
        <v>62</v>
      </c>
      <c r="BX82">
        <f t="shared" si="10"/>
        <v>62</v>
      </c>
      <c r="BY82">
        <f t="shared" ref="BY82:BY96" si="11">+BW82-BX82</f>
        <v>0</v>
      </c>
      <c r="BZ82">
        <f t="shared" ref="BZ82:BZ96" si="12">COUNT(C82:BS82)/3</f>
        <v>4</v>
      </c>
      <c r="CA82">
        <f t="shared" ref="CA82:CA96" si="13">+BV82/BZ82</f>
        <v>0</v>
      </c>
    </row>
    <row r="83" spans="1:80">
      <c r="A83">
        <f t="shared" si="5"/>
        <v>35</v>
      </c>
      <c r="B83" s="6"/>
      <c r="C83" s="10"/>
      <c r="D83" s="32"/>
      <c r="E83" s="11"/>
      <c r="F83" s="10">
        <v>-10</v>
      </c>
      <c r="G83" s="32">
        <v>6</v>
      </c>
      <c r="H83" s="11">
        <v>27</v>
      </c>
      <c r="I83" s="10">
        <v>-10</v>
      </c>
      <c r="J83" s="32">
        <v>6</v>
      </c>
      <c r="K83" s="11">
        <v>27</v>
      </c>
      <c r="L83" s="10"/>
      <c r="M83" s="32"/>
      <c r="N83" s="11"/>
      <c r="O83" s="10"/>
      <c r="P83" s="32"/>
      <c r="Q83" s="11"/>
      <c r="R83" s="10"/>
      <c r="S83" s="32"/>
      <c r="T83" s="11"/>
      <c r="U83" s="10"/>
      <c r="V83" s="32"/>
      <c r="W83" s="11"/>
      <c r="X83" s="10"/>
      <c r="Y83" s="32"/>
      <c r="Z83" s="11"/>
      <c r="AA83" s="10">
        <v>10</v>
      </c>
      <c r="AB83" s="32">
        <v>27</v>
      </c>
      <c r="AC83" s="11">
        <v>6</v>
      </c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>
        <v>10</v>
      </c>
      <c r="AQ83" s="32">
        <v>27</v>
      </c>
      <c r="AR83" s="11">
        <v>6</v>
      </c>
      <c r="AS83" s="10"/>
      <c r="AT83" s="32"/>
      <c r="AU83" s="11"/>
      <c r="AV83" s="10"/>
      <c r="AW83" s="32"/>
      <c r="AX83" s="11"/>
      <c r="AY83" s="10"/>
      <c r="AZ83" s="32"/>
      <c r="BA83" s="11"/>
      <c r="BB83" s="10"/>
      <c r="BC83" s="32"/>
      <c r="BD83" s="11"/>
      <c r="BE83" s="10"/>
      <c r="BF83" s="32"/>
      <c r="BG83" s="11"/>
      <c r="BH83" s="10"/>
      <c r="BI83" s="32"/>
      <c r="BJ83" s="11"/>
      <c r="BK83" s="10"/>
      <c r="BL83" s="32"/>
      <c r="BM83" s="11"/>
      <c r="BN83" s="10"/>
      <c r="BO83" s="32"/>
      <c r="BP83" s="11"/>
      <c r="BQ83" s="10"/>
      <c r="BR83" s="32"/>
      <c r="BS83" s="11"/>
      <c r="BT83" s="24">
        <v>45303</v>
      </c>
      <c r="BU83" s="41">
        <v>69</v>
      </c>
      <c r="BV83">
        <f t="shared" si="9"/>
        <v>0</v>
      </c>
      <c r="BW83">
        <f t="shared" si="10"/>
        <v>66</v>
      </c>
      <c r="BX83">
        <f t="shared" si="10"/>
        <v>66</v>
      </c>
      <c r="BY83">
        <f t="shared" si="11"/>
        <v>0</v>
      </c>
      <c r="BZ83">
        <f t="shared" si="12"/>
        <v>4</v>
      </c>
      <c r="CA83">
        <f t="shared" si="13"/>
        <v>0</v>
      </c>
    </row>
    <row r="84" spans="1:80">
      <c r="A84">
        <f t="shared" si="5"/>
        <v>36</v>
      </c>
      <c r="B84" s="6"/>
      <c r="C84" s="10"/>
      <c r="D84" s="32"/>
      <c r="E84" s="11"/>
      <c r="F84" s="10">
        <v>-10</v>
      </c>
      <c r="G84" s="32">
        <v>20</v>
      </c>
      <c r="H84" s="11">
        <v>24</v>
      </c>
      <c r="I84" s="10">
        <v>10</v>
      </c>
      <c r="J84" s="32">
        <v>24</v>
      </c>
      <c r="K84" s="11">
        <v>20</v>
      </c>
      <c r="L84" s="10"/>
      <c r="M84" s="32"/>
      <c r="N84" s="11"/>
      <c r="O84" s="10"/>
      <c r="P84" s="32"/>
      <c r="Q84" s="11"/>
      <c r="R84" s="10"/>
      <c r="S84" s="32"/>
      <c r="T84" s="11"/>
      <c r="U84" s="10"/>
      <c r="V84" s="32"/>
      <c r="W84" s="11"/>
      <c r="X84" s="10"/>
      <c r="Y84" s="32"/>
      <c r="Z84" s="11"/>
      <c r="AA84" s="10">
        <v>-10</v>
      </c>
      <c r="AB84" s="32">
        <v>20</v>
      </c>
      <c r="AC84" s="11">
        <v>24</v>
      </c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>
        <v>10</v>
      </c>
      <c r="AQ84" s="32">
        <v>24</v>
      </c>
      <c r="AR84" s="11">
        <v>20</v>
      </c>
      <c r="AS84" s="10"/>
      <c r="AT84" s="32"/>
      <c r="AU84" s="11"/>
      <c r="AV84" s="10"/>
      <c r="AW84" s="32"/>
      <c r="AX84" s="11"/>
      <c r="AY84" s="10"/>
      <c r="AZ84" s="32"/>
      <c r="BA84" s="11"/>
      <c r="BB84" s="10"/>
      <c r="BC84" s="32"/>
      <c r="BD84" s="11"/>
      <c r="BE84" s="10"/>
      <c r="BF84" s="32"/>
      <c r="BG84" s="11"/>
      <c r="BH84" s="10"/>
      <c r="BI84" s="32"/>
      <c r="BJ84" s="11"/>
      <c r="BK84" s="10"/>
      <c r="BL84" s="32"/>
      <c r="BM84" s="11"/>
      <c r="BN84" s="10"/>
      <c r="BO84" s="32"/>
      <c r="BP84" s="11"/>
      <c r="BQ84" s="10"/>
      <c r="BR84" s="32"/>
      <c r="BS84" s="11"/>
      <c r="BT84" s="24">
        <v>45303</v>
      </c>
      <c r="BU84" s="41">
        <v>69</v>
      </c>
      <c r="BV84">
        <f t="shared" si="9"/>
        <v>0</v>
      </c>
      <c r="BW84">
        <f t="shared" si="10"/>
        <v>88</v>
      </c>
      <c r="BX84">
        <f t="shared" si="10"/>
        <v>88</v>
      </c>
      <c r="BY84">
        <f t="shared" si="11"/>
        <v>0</v>
      </c>
      <c r="BZ84">
        <f t="shared" si="12"/>
        <v>4</v>
      </c>
      <c r="CA84">
        <f t="shared" si="13"/>
        <v>0</v>
      </c>
    </row>
    <row r="85" spans="1:80">
      <c r="A85">
        <f t="shared" si="5"/>
        <v>37</v>
      </c>
      <c r="B85" s="6"/>
      <c r="C85" s="10"/>
      <c r="D85" s="32"/>
      <c r="E85" s="11"/>
      <c r="F85" s="10">
        <v>-10</v>
      </c>
      <c r="G85" s="32">
        <v>2</v>
      </c>
      <c r="H85" s="11">
        <v>41</v>
      </c>
      <c r="I85" s="10">
        <v>2</v>
      </c>
      <c r="J85" s="32">
        <v>28</v>
      </c>
      <c r="K85" s="11">
        <v>19</v>
      </c>
      <c r="L85" s="10"/>
      <c r="M85" s="32"/>
      <c r="N85" s="11"/>
      <c r="O85" s="10"/>
      <c r="P85" s="32"/>
      <c r="Q85" s="11"/>
      <c r="R85" s="10"/>
      <c r="S85" s="32"/>
      <c r="T85" s="11"/>
      <c r="U85" s="10"/>
      <c r="V85" s="32"/>
      <c r="W85" s="11"/>
      <c r="X85" s="10"/>
      <c r="Y85" s="32"/>
      <c r="Z85" s="11"/>
      <c r="AA85" s="10">
        <v>10</v>
      </c>
      <c r="AB85" s="32">
        <v>37</v>
      </c>
      <c r="AC85" s="11">
        <v>2</v>
      </c>
      <c r="AD85" s="10"/>
      <c r="AE85" s="32"/>
      <c r="AF85" s="11"/>
      <c r="AG85" s="10">
        <v>6</v>
      </c>
      <c r="AH85" s="32">
        <v>41</v>
      </c>
      <c r="AI85" s="11">
        <v>17</v>
      </c>
      <c r="AJ85" s="10"/>
      <c r="AK85" s="32"/>
      <c r="AL85" s="11"/>
      <c r="AM85" s="10"/>
      <c r="AN85" s="32"/>
      <c r="AO85" s="11"/>
      <c r="AP85" s="10">
        <v>-2</v>
      </c>
      <c r="AQ85" s="32">
        <v>19</v>
      </c>
      <c r="AR85" s="11">
        <v>23</v>
      </c>
      <c r="AS85" s="10"/>
      <c r="AT85" s="32"/>
      <c r="AU85" s="11"/>
      <c r="AV85" s="10"/>
      <c r="AW85" s="32"/>
      <c r="AX85" s="11"/>
      <c r="AY85" s="10"/>
      <c r="AZ85" s="32"/>
      <c r="BA85" s="11"/>
      <c r="BB85" s="10"/>
      <c r="BC85" s="32"/>
      <c r="BD85" s="11"/>
      <c r="BE85" s="10"/>
      <c r="BF85" s="32"/>
      <c r="BG85" s="11"/>
      <c r="BH85" s="10"/>
      <c r="BI85" s="32"/>
      <c r="BJ85" s="11"/>
      <c r="BK85" s="10"/>
      <c r="BL85" s="32"/>
      <c r="BM85" s="11"/>
      <c r="BN85" s="10"/>
      <c r="BO85" s="32"/>
      <c r="BP85" s="11"/>
      <c r="BQ85" s="10">
        <v>-6</v>
      </c>
      <c r="BR85" s="32">
        <v>17</v>
      </c>
      <c r="BS85" s="11">
        <v>42</v>
      </c>
      <c r="BT85" s="214">
        <v>45310</v>
      </c>
      <c r="BU85" s="215">
        <v>74</v>
      </c>
      <c r="BV85">
        <f t="shared" si="9"/>
        <v>0</v>
      </c>
      <c r="BW85">
        <f t="shared" si="10"/>
        <v>144</v>
      </c>
      <c r="BX85">
        <f t="shared" si="10"/>
        <v>144</v>
      </c>
      <c r="BY85">
        <f t="shared" si="11"/>
        <v>0</v>
      </c>
      <c r="BZ85">
        <f t="shared" si="12"/>
        <v>6</v>
      </c>
      <c r="CA85">
        <f t="shared" si="13"/>
        <v>0</v>
      </c>
      <c r="CB85" s="41">
        <f>+BU85+1</f>
        <v>75</v>
      </c>
    </row>
    <row r="86" spans="1:80">
      <c r="A86">
        <f t="shared" si="5"/>
        <v>38</v>
      </c>
      <c r="B86" s="6"/>
      <c r="C86" s="10"/>
      <c r="D86" s="32"/>
      <c r="E86" s="11"/>
      <c r="F86" s="10">
        <v>5</v>
      </c>
      <c r="G86" s="32">
        <v>21</v>
      </c>
      <c r="H86" s="11">
        <v>24</v>
      </c>
      <c r="I86" s="10">
        <v>10</v>
      </c>
      <c r="J86" s="32">
        <v>42</v>
      </c>
      <c r="K86" s="11">
        <v>14</v>
      </c>
      <c r="L86" s="10"/>
      <c r="M86" s="32"/>
      <c r="N86" s="11"/>
      <c r="O86" s="10"/>
      <c r="P86" s="32"/>
      <c r="Q86" s="11"/>
      <c r="R86" s="10"/>
      <c r="S86" s="32"/>
      <c r="T86" s="11"/>
      <c r="U86" s="10"/>
      <c r="V86" s="32"/>
      <c r="W86" s="11"/>
      <c r="X86" s="10"/>
      <c r="Y86" s="32"/>
      <c r="Z86" s="11"/>
      <c r="AA86" s="10">
        <v>0</v>
      </c>
      <c r="AB86" s="32">
        <v>25</v>
      </c>
      <c r="AC86" s="11">
        <v>31</v>
      </c>
      <c r="AD86" s="10"/>
      <c r="AE86" s="32"/>
      <c r="AF86" s="11"/>
      <c r="AG86" s="10"/>
      <c r="AH86" s="32"/>
      <c r="AI86" s="11"/>
      <c r="AJ86" s="10"/>
      <c r="AK86" s="32"/>
      <c r="AL86" s="11"/>
      <c r="AM86" s="10"/>
      <c r="AN86" s="32"/>
      <c r="AO86" s="11"/>
      <c r="AP86" s="10"/>
      <c r="AQ86" s="32"/>
      <c r="AR86" s="11"/>
      <c r="AS86" s="10"/>
      <c r="AT86" s="32"/>
      <c r="AU86" s="11"/>
      <c r="AV86" s="10"/>
      <c r="AW86" s="32"/>
      <c r="AX86" s="11"/>
      <c r="AY86" s="10"/>
      <c r="AZ86" s="32"/>
      <c r="BA86" s="11"/>
      <c r="BB86" s="10">
        <v>-5</v>
      </c>
      <c r="BC86" s="32">
        <v>24</v>
      </c>
      <c r="BD86" s="11">
        <v>32</v>
      </c>
      <c r="BE86" s="10"/>
      <c r="BF86" s="32"/>
      <c r="BG86" s="11"/>
      <c r="BH86" s="10"/>
      <c r="BI86" s="32"/>
      <c r="BJ86" s="11"/>
      <c r="BK86" s="10"/>
      <c r="BL86" s="32"/>
      <c r="BM86" s="11"/>
      <c r="BN86" s="10"/>
      <c r="BO86" s="32"/>
      <c r="BP86" s="11"/>
      <c r="BQ86" s="10">
        <v>-10</v>
      </c>
      <c r="BR86" s="32">
        <v>14</v>
      </c>
      <c r="BS86" s="11">
        <v>25</v>
      </c>
      <c r="BT86" s="214">
        <v>45317</v>
      </c>
      <c r="BU86" s="215">
        <v>79</v>
      </c>
      <c r="BV86">
        <f t="shared" si="9"/>
        <v>0</v>
      </c>
      <c r="BW86">
        <f t="shared" ref="BW86:BX118" si="14">+BR86+AK86+AH86+AE86+AB86+Y86+V86+S86+P86+M86+J86+G86+D86+AN86+AQ86+AT86+AW86+AZ86+BC86+BL86+BO86+BF86+BI86</f>
        <v>126</v>
      </c>
      <c r="BX86">
        <f t="shared" si="14"/>
        <v>126</v>
      </c>
      <c r="BY86">
        <f t="shared" si="11"/>
        <v>0</v>
      </c>
      <c r="BZ86">
        <f t="shared" si="12"/>
        <v>5</v>
      </c>
      <c r="CA86">
        <f t="shared" si="13"/>
        <v>0</v>
      </c>
      <c r="CB86" s="41">
        <f t="shared" ref="CB86:CB96" si="15">+BU86+1</f>
        <v>80</v>
      </c>
    </row>
    <row r="87" spans="1:80">
      <c r="A87">
        <f t="shared" si="5"/>
        <v>39</v>
      </c>
      <c r="B87" s="6"/>
      <c r="C87" s="10"/>
      <c r="D87" s="32"/>
      <c r="E87" s="11"/>
      <c r="F87" s="10">
        <v>5</v>
      </c>
      <c r="G87" s="32">
        <v>15</v>
      </c>
      <c r="H87" s="11">
        <v>7</v>
      </c>
      <c r="I87" s="10">
        <v>10</v>
      </c>
      <c r="J87" s="32">
        <v>21</v>
      </c>
      <c r="K87" s="11">
        <v>0</v>
      </c>
      <c r="L87" s="10"/>
      <c r="M87" s="32"/>
      <c r="N87" s="11"/>
      <c r="O87" s="10"/>
      <c r="P87" s="32"/>
      <c r="Q87" s="11"/>
      <c r="R87" s="10"/>
      <c r="S87" s="32"/>
      <c r="T87" s="11"/>
      <c r="U87" s="10"/>
      <c r="V87" s="32"/>
      <c r="W87" s="11"/>
      <c r="X87" s="10"/>
      <c r="Y87" s="32"/>
      <c r="Z87" s="11"/>
      <c r="AA87" s="10">
        <v>-5</v>
      </c>
      <c r="AB87" s="32">
        <v>1</v>
      </c>
      <c r="AC87" s="11">
        <v>15</v>
      </c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S87" s="10"/>
      <c r="AT87" s="32"/>
      <c r="AU87" s="11"/>
      <c r="AV87" s="10"/>
      <c r="AW87" s="32"/>
      <c r="AX87" s="11"/>
      <c r="AY87" s="10"/>
      <c r="AZ87" s="32"/>
      <c r="BA87" s="11"/>
      <c r="BB87" s="10">
        <v>0</v>
      </c>
      <c r="BC87" s="32">
        <v>7</v>
      </c>
      <c r="BD87" s="11">
        <v>6</v>
      </c>
      <c r="BE87" s="10"/>
      <c r="BF87" s="32"/>
      <c r="BG87" s="11"/>
      <c r="BH87" s="10"/>
      <c r="BI87" s="32"/>
      <c r="BJ87" s="11"/>
      <c r="BK87" s="10"/>
      <c r="BL87" s="32"/>
      <c r="BM87" s="11"/>
      <c r="BN87" s="10"/>
      <c r="BO87" s="32"/>
      <c r="BP87" s="11"/>
      <c r="BQ87" s="10">
        <v>-10</v>
      </c>
      <c r="BR87" s="32">
        <v>0</v>
      </c>
      <c r="BS87" s="11">
        <v>16</v>
      </c>
      <c r="BT87" s="214">
        <v>45317</v>
      </c>
      <c r="BU87" s="215">
        <v>79</v>
      </c>
      <c r="BV87">
        <f t="shared" si="9"/>
        <v>0</v>
      </c>
      <c r="BW87">
        <f t="shared" si="14"/>
        <v>44</v>
      </c>
      <c r="BX87">
        <f t="shared" si="14"/>
        <v>44</v>
      </c>
      <c r="BY87">
        <f t="shared" si="11"/>
        <v>0</v>
      </c>
      <c r="BZ87">
        <f t="shared" si="12"/>
        <v>5</v>
      </c>
      <c r="CA87">
        <f t="shared" si="13"/>
        <v>0</v>
      </c>
      <c r="CB87" s="41">
        <f t="shared" si="15"/>
        <v>80</v>
      </c>
    </row>
    <row r="88" spans="1:80">
      <c r="A88">
        <f t="shared" si="5"/>
        <v>40</v>
      </c>
      <c r="B88" s="6"/>
      <c r="C88" s="10"/>
      <c r="D88" s="32"/>
      <c r="E88" s="11"/>
      <c r="F88" s="10">
        <v>6</v>
      </c>
      <c r="G88" s="32">
        <v>25</v>
      </c>
      <c r="H88" s="11">
        <v>20</v>
      </c>
      <c r="I88" s="10">
        <v>2</v>
      </c>
      <c r="J88" s="32">
        <v>37</v>
      </c>
      <c r="K88" s="11">
        <v>33</v>
      </c>
      <c r="L88" s="10"/>
      <c r="M88" s="32"/>
      <c r="N88" s="11"/>
      <c r="O88" s="10"/>
      <c r="P88" s="32"/>
      <c r="Q88" s="11"/>
      <c r="R88" s="10"/>
      <c r="S88" s="32"/>
      <c r="T88" s="11"/>
      <c r="U88" s="10"/>
      <c r="V88" s="32"/>
      <c r="W88" s="11"/>
      <c r="X88" s="10"/>
      <c r="Y88" s="32"/>
      <c r="Z88" s="11"/>
      <c r="AA88" s="10">
        <v>-2</v>
      </c>
      <c r="AB88" s="32">
        <v>33</v>
      </c>
      <c r="AC88" s="11">
        <v>31</v>
      </c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>
        <v>-10</v>
      </c>
      <c r="AQ88" s="32">
        <v>20</v>
      </c>
      <c r="AR88" s="11">
        <v>37</v>
      </c>
      <c r="AS88" s="10"/>
      <c r="AT88" s="32"/>
      <c r="AU88" s="11"/>
      <c r="AV88" s="10"/>
      <c r="AW88" s="32"/>
      <c r="AX88" s="11"/>
      <c r="AY88" s="10"/>
      <c r="AZ88" s="32"/>
      <c r="BA88" s="11"/>
      <c r="BB88" s="10">
        <v>10</v>
      </c>
      <c r="BC88" s="32">
        <v>31</v>
      </c>
      <c r="BD88" s="11">
        <v>25</v>
      </c>
      <c r="BE88" s="10"/>
      <c r="BF88" s="32"/>
      <c r="BG88" s="11"/>
      <c r="BH88" s="10"/>
      <c r="BI88" s="32"/>
      <c r="BJ88" s="11"/>
      <c r="BK88" s="10"/>
      <c r="BL88" s="32"/>
      <c r="BM88" s="11"/>
      <c r="BN88" s="10"/>
      <c r="BO88" s="32"/>
      <c r="BP88" s="11"/>
      <c r="BQ88" s="10">
        <v>-6</v>
      </c>
      <c r="BR88" s="32">
        <v>20</v>
      </c>
      <c r="BS88" s="11">
        <v>20</v>
      </c>
      <c r="BT88" s="24">
        <v>45317</v>
      </c>
      <c r="BU88" s="41">
        <v>79</v>
      </c>
      <c r="BV88">
        <f t="shared" si="9"/>
        <v>0</v>
      </c>
      <c r="BW88">
        <f t="shared" si="14"/>
        <v>166</v>
      </c>
      <c r="BX88">
        <f t="shared" si="14"/>
        <v>166</v>
      </c>
      <c r="BY88">
        <f t="shared" si="11"/>
        <v>0</v>
      </c>
      <c r="BZ88">
        <f t="shared" si="12"/>
        <v>6</v>
      </c>
      <c r="CA88">
        <f t="shared" si="13"/>
        <v>0</v>
      </c>
      <c r="CB88" s="41">
        <f t="shared" si="15"/>
        <v>80</v>
      </c>
    </row>
    <row r="89" spans="1:80">
      <c r="A89">
        <f t="shared" si="5"/>
        <v>41</v>
      </c>
      <c r="B89" s="6"/>
      <c r="C89" s="10"/>
      <c r="D89" s="32"/>
      <c r="E89" s="11"/>
      <c r="F89" s="10">
        <v>-10</v>
      </c>
      <c r="G89" s="32">
        <v>20</v>
      </c>
      <c r="H89" s="11">
        <v>30</v>
      </c>
      <c r="I89" s="10">
        <v>10</v>
      </c>
      <c r="J89" s="32">
        <v>30</v>
      </c>
      <c r="K89" s="11">
        <v>20</v>
      </c>
      <c r="L89" s="10"/>
      <c r="M89" s="32"/>
      <c r="N89" s="11"/>
      <c r="O89" s="10"/>
      <c r="P89" s="32"/>
      <c r="Q89" s="11"/>
      <c r="R89" s="10"/>
      <c r="S89" s="32"/>
      <c r="T89" s="11"/>
      <c r="U89" s="10"/>
      <c r="V89" s="32"/>
      <c r="W89" s="11"/>
      <c r="X89" s="10"/>
      <c r="Y89" s="32"/>
      <c r="Z89" s="11"/>
      <c r="AA89" s="10">
        <v>10</v>
      </c>
      <c r="AB89" s="32">
        <v>30</v>
      </c>
      <c r="AC89" s="11">
        <v>20</v>
      </c>
      <c r="AD89" s="10"/>
      <c r="AE89" s="32"/>
      <c r="AF89" s="11"/>
      <c r="AG89" s="10"/>
      <c r="AH89" s="32"/>
      <c r="AI89" s="11"/>
      <c r="AJ89" s="10"/>
      <c r="AK89" s="32"/>
      <c r="AL89" s="11"/>
      <c r="AM89" s="10"/>
      <c r="AN89" s="32"/>
      <c r="AO89" s="11"/>
      <c r="AP89" s="10">
        <v>-10</v>
      </c>
      <c r="AQ89" s="32">
        <v>20</v>
      </c>
      <c r="AR89" s="11">
        <v>30</v>
      </c>
      <c r="AS89" s="10"/>
      <c r="AT89" s="32"/>
      <c r="AU89" s="11"/>
      <c r="AV89" s="10"/>
      <c r="AW89" s="32"/>
      <c r="AX89" s="11"/>
      <c r="AY89" s="10"/>
      <c r="AZ89" s="32"/>
      <c r="BA89" s="11"/>
      <c r="BB89" s="10"/>
      <c r="BC89" s="32"/>
      <c r="BD89" s="11"/>
      <c r="BE89" s="10"/>
      <c r="BF89" s="32"/>
      <c r="BG89" s="11"/>
      <c r="BH89" s="10"/>
      <c r="BI89" s="32"/>
      <c r="BJ89" s="11"/>
      <c r="BK89" s="10"/>
      <c r="BL89" s="32"/>
      <c r="BM89" s="11"/>
      <c r="BN89" s="10"/>
      <c r="BO89" s="32"/>
      <c r="BP89" s="11"/>
      <c r="BQ89" s="10"/>
      <c r="BR89" s="32"/>
      <c r="BS89" s="11"/>
      <c r="BT89" s="24">
        <v>45317</v>
      </c>
      <c r="BU89" s="41">
        <v>79</v>
      </c>
      <c r="BV89">
        <f t="shared" si="9"/>
        <v>0</v>
      </c>
      <c r="BW89">
        <f t="shared" si="14"/>
        <v>100</v>
      </c>
      <c r="BX89">
        <f t="shared" si="14"/>
        <v>100</v>
      </c>
      <c r="BY89">
        <f t="shared" si="11"/>
        <v>0</v>
      </c>
      <c r="BZ89">
        <f t="shared" si="12"/>
        <v>4</v>
      </c>
      <c r="CA89">
        <f t="shared" si="13"/>
        <v>0</v>
      </c>
      <c r="CB89" s="41">
        <f t="shared" si="15"/>
        <v>80</v>
      </c>
    </row>
    <row r="90" spans="1:80">
      <c r="A90">
        <f t="shared" si="5"/>
        <v>42</v>
      </c>
      <c r="B90" s="6"/>
      <c r="C90" s="10"/>
      <c r="D90" s="32"/>
      <c r="E90" s="11"/>
      <c r="F90" s="10"/>
      <c r="G90" s="32"/>
      <c r="H90" s="319"/>
      <c r="I90" s="242">
        <v>10</v>
      </c>
      <c r="J90" s="32">
        <v>91</v>
      </c>
      <c r="K90" s="11">
        <v>27</v>
      </c>
      <c r="L90" s="10"/>
      <c r="M90" s="32"/>
      <c r="N90" s="11"/>
      <c r="O90" s="10"/>
      <c r="P90" s="32"/>
      <c r="Q90" s="11"/>
      <c r="R90" s="10"/>
      <c r="S90" s="32"/>
      <c r="T90" s="11"/>
      <c r="U90" s="10"/>
      <c r="V90" s="32"/>
      <c r="W90" s="11"/>
      <c r="X90" s="10"/>
      <c r="Y90" s="32"/>
      <c r="Z90" s="11"/>
      <c r="AA90" s="10"/>
      <c r="AB90" s="32"/>
      <c r="AC90" s="11"/>
      <c r="AD90" s="10"/>
      <c r="AE90" s="32"/>
      <c r="AF90" s="11"/>
      <c r="AG90" s="10"/>
      <c r="AH90" s="32"/>
      <c r="AI90" s="11"/>
      <c r="AJ90" s="10"/>
      <c r="AK90" s="32"/>
      <c r="AL90" s="11"/>
      <c r="AM90" s="10"/>
      <c r="AN90" s="32"/>
      <c r="AO90" s="11"/>
      <c r="AP90" s="10"/>
      <c r="AQ90" s="32"/>
      <c r="AR90" s="11"/>
      <c r="AS90" s="242">
        <v>10</v>
      </c>
      <c r="AT90" s="32">
        <v>91</v>
      </c>
      <c r="AU90" s="11">
        <v>27</v>
      </c>
      <c r="AV90" s="10">
        <v>-10</v>
      </c>
      <c r="AW90" s="32">
        <v>27</v>
      </c>
      <c r="AX90" s="11">
        <v>91</v>
      </c>
      <c r="AY90" s="10"/>
      <c r="AZ90" s="32"/>
      <c r="BA90" s="11"/>
      <c r="BB90" s="10"/>
      <c r="BC90" s="32"/>
      <c r="BD90" s="11"/>
      <c r="BE90" s="10"/>
      <c r="BF90" s="32"/>
      <c r="BG90" s="11"/>
      <c r="BH90" s="10"/>
      <c r="BI90" s="32"/>
      <c r="BJ90" s="11"/>
      <c r="BK90" s="10"/>
      <c r="BL90" s="32"/>
      <c r="BM90" s="11"/>
      <c r="BN90" s="10">
        <v>-10</v>
      </c>
      <c r="BO90" s="32">
        <v>27</v>
      </c>
      <c r="BP90" s="11">
        <v>91</v>
      </c>
      <c r="BQ90" s="10"/>
      <c r="BR90" s="32"/>
      <c r="BS90" s="11"/>
      <c r="BT90" s="24">
        <v>45323</v>
      </c>
      <c r="BU90" s="41">
        <v>80</v>
      </c>
      <c r="BV90">
        <f>+BQ90+AJ90+AG90+AD90+AA90+X90+U90+R90+O90+L90+I90+F90+C90+AM90+AP90+AS90+AV90+AY90+BB90+BK90+BN90+BE90+BH90</f>
        <v>0</v>
      </c>
      <c r="BW90">
        <f t="shared" si="14"/>
        <v>236</v>
      </c>
      <c r="BX90">
        <f t="shared" si="14"/>
        <v>236</v>
      </c>
      <c r="BY90">
        <f t="shared" si="11"/>
        <v>0</v>
      </c>
      <c r="BZ90">
        <f t="shared" si="12"/>
        <v>4</v>
      </c>
      <c r="CA90">
        <f t="shared" si="13"/>
        <v>0</v>
      </c>
      <c r="CB90" s="41">
        <f t="shared" si="15"/>
        <v>81</v>
      </c>
    </row>
    <row r="91" spans="1:80">
      <c r="A91">
        <f t="shared" si="5"/>
        <v>43</v>
      </c>
      <c r="B91" s="6"/>
      <c r="C91" s="10"/>
      <c r="D91" s="32"/>
      <c r="E91" s="11"/>
      <c r="F91" s="10">
        <v>10</v>
      </c>
      <c r="G91" s="32">
        <v>35</v>
      </c>
      <c r="H91" s="11">
        <v>18</v>
      </c>
      <c r="I91" s="10">
        <v>0</v>
      </c>
      <c r="J91" s="32">
        <v>30</v>
      </c>
      <c r="K91" s="11">
        <v>35</v>
      </c>
      <c r="L91" s="10"/>
      <c r="M91" s="32"/>
      <c r="N91" s="11"/>
      <c r="O91" s="10"/>
      <c r="P91" s="32"/>
      <c r="Q91" s="11"/>
      <c r="R91" s="10"/>
      <c r="S91" s="32"/>
      <c r="T91" s="11"/>
      <c r="U91" s="10"/>
      <c r="V91" s="32"/>
      <c r="W91" s="11"/>
      <c r="X91" s="10"/>
      <c r="Y91" s="32"/>
      <c r="Z91" s="11"/>
      <c r="AA91" s="10"/>
      <c r="AB91" s="32"/>
      <c r="AC91" s="11"/>
      <c r="AD91" s="10"/>
      <c r="AE91" s="32"/>
      <c r="AF91" s="11"/>
      <c r="AG91" s="10"/>
      <c r="AH91" s="32"/>
      <c r="AI91" s="11"/>
      <c r="AJ91" s="10"/>
      <c r="AK91" s="32"/>
      <c r="AL91" s="11"/>
      <c r="AM91" s="10"/>
      <c r="AN91" s="32"/>
      <c r="AO91" s="11"/>
      <c r="AP91" s="10">
        <v>-10</v>
      </c>
      <c r="AQ91" s="32">
        <v>18</v>
      </c>
      <c r="AR91" s="11">
        <v>37</v>
      </c>
      <c r="AS91" s="10"/>
      <c r="AT91" s="32"/>
      <c r="AU91" s="11"/>
      <c r="AV91" s="10"/>
      <c r="AW91" s="32"/>
      <c r="AX91" s="11"/>
      <c r="AY91" s="10"/>
      <c r="AZ91" s="32"/>
      <c r="BA91" s="11"/>
      <c r="BB91" s="10">
        <v>5</v>
      </c>
      <c r="BC91" s="32">
        <v>37</v>
      </c>
      <c r="BD91" s="11">
        <v>22</v>
      </c>
      <c r="BE91" s="10"/>
      <c r="BF91" s="32"/>
      <c r="BG91" s="11"/>
      <c r="BH91" s="10"/>
      <c r="BI91" s="32"/>
      <c r="BJ91" s="11"/>
      <c r="BK91" s="10"/>
      <c r="BL91" s="32"/>
      <c r="BM91" s="11"/>
      <c r="BN91" s="10"/>
      <c r="BO91" s="32"/>
      <c r="BP91" s="11"/>
      <c r="BQ91" s="10">
        <v>-5</v>
      </c>
      <c r="BR91" s="32">
        <v>24</v>
      </c>
      <c r="BS91" s="11">
        <v>30</v>
      </c>
      <c r="BT91" s="24">
        <v>45324</v>
      </c>
      <c r="BU91" s="41">
        <v>82</v>
      </c>
      <c r="BV91">
        <f t="shared" si="9"/>
        <v>0</v>
      </c>
      <c r="BW91">
        <f t="shared" si="14"/>
        <v>144</v>
      </c>
      <c r="BX91">
        <f t="shared" si="14"/>
        <v>142</v>
      </c>
      <c r="BY91">
        <f t="shared" si="11"/>
        <v>2</v>
      </c>
      <c r="BZ91">
        <f t="shared" si="12"/>
        <v>5</v>
      </c>
      <c r="CA91">
        <f t="shared" si="13"/>
        <v>0</v>
      </c>
      <c r="CB91" s="41">
        <f t="shared" si="15"/>
        <v>83</v>
      </c>
    </row>
    <row r="92" spans="1:80">
      <c r="A92">
        <f t="shared" si="5"/>
        <v>44</v>
      </c>
      <c r="B92" s="6"/>
      <c r="C92" s="10"/>
      <c r="D92" s="32"/>
      <c r="E92" s="11"/>
      <c r="F92" s="10">
        <v>-10</v>
      </c>
      <c r="G92" s="32">
        <v>1</v>
      </c>
      <c r="H92" s="11">
        <v>44</v>
      </c>
      <c r="I92" s="10">
        <v>-5</v>
      </c>
      <c r="J92" s="32">
        <v>0</v>
      </c>
      <c r="K92" s="11">
        <v>32</v>
      </c>
      <c r="L92" s="10"/>
      <c r="M92" s="32"/>
      <c r="N92" s="11"/>
      <c r="O92" s="10"/>
      <c r="P92" s="32"/>
      <c r="Q92" s="11"/>
      <c r="R92" s="10"/>
      <c r="S92" s="32"/>
      <c r="T92" s="11"/>
      <c r="U92" s="10"/>
      <c r="V92" s="32"/>
      <c r="W92" s="11"/>
      <c r="X92" s="10"/>
      <c r="Y92" s="32"/>
      <c r="Z92" s="11"/>
      <c r="AA92" s="10"/>
      <c r="AB92" s="32"/>
      <c r="AC92" s="11"/>
      <c r="AD92" s="10"/>
      <c r="AE92" s="32"/>
      <c r="AF92" s="11"/>
      <c r="AG92" s="10"/>
      <c r="AH92" s="32"/>
      <c r="AI92" s="11"/>
      <c r="AJ92" s="10"/>
      <c r="AK92" s="32"/>
      <c r="AL92" s="11"/>
      <c r="AM92" s="10"/>
      <c r="AN92" s="32"/>
      <c r="AO92" s="11"/>
      <c r="AP92" s="10">
        <v>0</v>
      </c>
      <c r="AQ92" s="32">
        <v>27</v>
      </c>
      <c r="AR92" s="11">
        <v>21</v>
      </c>
      <c r="AS92" s="10"/>
      <c r="AT92" s="32"/>
      <c r="AU92" s="11"/>
      <c r="AV92" s="10"/>
      <c r="AW92" s="32"/>
      <c r="AX92" s="11"/>
      <c r="AY92" s="10"/>
      <c r="AZ92" s="32"/>
      <c r="BA92" s="11"/>
      <c r="BB92" s="10">
        <v>10</v>
      </c>
      <c r="BC92" s="32">
        <v>52</v>
      </c>
      <c r="BD92" s="11">
        <v>0</v>
      </c>
      <c r="BE92" s="10"/>
      <c r="BF92" s="32"/>
      <c r="BG92" s="11"/>
      <c r="BH92" s="10"/>
      <c r="BI92" s="32"/>
      <c r="BJ92" s="11"/>
      <c r="BK92" s="10"/>
      <c r="BL92" s="32"/>
      <c r="BM92" s="11"/>
      <c r="BN92" s="10"/>
      <c r="BO92" s="32"/>
      <c r="BP92" s="11"/>
      <c r="BQ92" s="10">
        <v>5</v>
      </c>
      <c r="BR92" s="32">
        <v>26</v>
      </c>
      <c r="BS92" s="11">
        <v>9</v>
      </c>
      <c r="BT92" s="24">
        <v>45324</v>
      </c>
      <c r="BU92" s="41">
        <v>82</v>
      </c>
      <c r="BV92">
        <f t="shared" si="9"/>
        <v>0</v>
      </c>
      <c r="BW92">
        <f t="shared" si="14"/>
        <v>106</v>
      </c>
      <c r="BX92">
        <f t="shared" si="14"/>
        <v>106</v>
      </c>
      <c r="BY92">
        <f t="shared" si="11"/>
        <v>0</v>
      </c>
      <c r="BZ92">
        <f t="shared" si="12"/>
        <v>5</v>
      </c>
      <c r="CA92">
        <f t="shared" si="13"/>
        <v>0</v>
      </c>
      <c r="CB92" s="41">
        <f t="shared" si="15"/>
        <v>83</v>
      </c>
    </row>
    <row r="93" spans="1:80">
      <c r="A93">
        <f t="shared" si="5"/>
        <v>45</v>
      </c>
      <c r="B93" s="6"/>
      <c r="C93" s="10"/>
      <c r="D93" s="32"/>
      <c r="E93" s="11"/>
      <c r="F93" s="10">
        <v>10</v>
      </c>
      <c r="G93" s="32">
        <v>73</v>
      </c>
      <c r="H93" s="11">
        <v>18</v>
      </c>
      <c r="I93" s="10">
        <v>-5</v>
      </c>
      <c r="J93" s="32">
        <v>25</v>
      </c>
      <c r="K93" s="11">
        <v>73</v>
      </c>
      <c r="L93" s="10"/>
      <c r="M93" s="32"/>
      <c r="N93" s="11"/>
      <c r="O93" s="10"/>
      <c r="P93" s="32"/>
      <c r="Q93" s="11"/>
      <c r="R93" s="10"/>
      <c r="S93" s="32"/>
      <c r="T93" s="11"/>
      <c r="U93" s="10"/>
      <c r="V93" s="32"/>
      <c r="W93" s="11"/>
      <c r="X93" s="10"/>
      <c r="Y93" s="32"/>
      <c r="Z93" s="11"/>
      <c r="AA93" s="10"/>
      <c r="AB93" s="32"/>
      <c r="AC93" s="11"/>
      <c r="AD93" s="10"/>
      <c r="AE93" s="32"/>
      <c r="AF93" s="11"/>
      <c r="AG93" s="10"/>
      <c r="AH93" s="32"/>
      <c r="AI93" s="11"/>
      <c r="AJ93" s="10"/>
      <c r="AK93" s="32"/>
      <c r="AL93" s="11"/>
      <c r="AM93" s="10"/>
      <c r="AN93" s="32"/>
      <c r="AO93" s="11"/>
      <c r="AP93" s="10">
        <v>5</v>
      </c>
      <c r="AQ93" s="32">
        <v>46</v>
      </c>
      <c r="AR93" s="11">
        <v>0</v>
      </c>
      <c r="AS93" s="10"/>
      <c r="AT93" s="32"/>
      <c r="AU93" s="11"/>
      <c r="AV93" s="10"/>
      <c r="AW93" s="32"/>
      <c r="AX93" s="11"/>
      <c r="AY93" s="10"/>
      <c r="AZ93" s="32"/>
      <c r="BA93" s="11"/>
      <c r="BB93" s="10">
        <v>0</v>
      </c>
      <c r="BC93" s="32">
        <v>52</v>
      </c>
      <c r="BD93" s="11">
        <v>25</v>
      </c>
      <c r="BE93" s="10"/>
      <c r="BF93" s="32"/>
      <c r="BG93" s="11"/>
      <c r="BH93" s="10"/>
      <c r="BI93" s="32"/>
      <c r="BJ93" s="11"/>
      <c r="BK93" s="10"/>
      <c r="BL93" s="32"/>
      <c r="BM93" s="11"/>
      <c r="BN93" s="10"/>
      <c r="BO93" s="32"/>
      <c r="BP93" s="11"/>
      <c r="BQ93" s="10">
        <v>-10</v>
      </c>
      <c r="BR93" s="32">
        <v>0</v>
      </c>
      <c r="BS93" s="11">
        <v>80</v>
      </c>
      <c r="BT93" s="24">
        <v>45324</v>
      </c>
      <c r="BU93" s="41">
        <v>82</v>
      </c>
      <c r="BV93">
        <f t="shared" si="9"/>
        <v>0</v>
      </c>
      <c r="BW93">
        <f t="shared" si="14"/>
        <v>196</v>
      </c>
      <c r="BX93">
        <f t="shared" si="14"/>
        <v>196</v>
      </c>
      <c r="BY93">
        <f t="shared" si="11"/>
        <v>0</v>
      </c>
      <c r="BZ93">
        <f t="shared" si="12"/>
        <v>5</v>
      </c>
      <c r="CA93">
        <f t="shared" si="13"/>
        <v>0</v>
      </c>
      <c r="CB93" s="41">
        <f t="shared" si="15"/>
        <v>83</v>
      </c>
    </row>
    <row r="94" spans="1:80">
      <c r="A94">
        <f>+A93+1</f>
        <v>46</v>
      </c>
      <c r="B94" s="6"/>
      <c r="C94" s="10"/>
      <c r="D94" s="32"/>
      <c r="E94" s="11"/>
      <c r="F94" s="10">
        <v>-10</v>
      </c>
      <c r="G94" s="32">
        <v>0</v>
      </c>
      <c r="H94" s="11">
        <v>36</v>
      </c>
      <c r="I94" s="10"/>
      <c r="J94" s="32"/>
      <c r="K94" s="11"/>
      <c r="L94" s="10"/>
      <c r="M94" s="32"/>
      <c r="N94" s="11"/>
      <c r="O94" s="10"/>
      <c r="P94" s="32"/>
      <c r="Q94" s="11"/>
      <c r="R94" s="10"/>
      <c r="S94" s="32"/>
      <c r="T94" s="11"/>
      <c r="U94" s="10"/>
      <c r="V94" s="32"/>
      <c r="W94" s="11"/>
      <c r="X94" s="10"/>
      <c r="Y94" s="32"/>
      <c r="Z94" s="11"/>
      <c r="AA94" s="10">
        <v>10</v>
      </c>
      <c r="AB94" s="32">
        <v>36</v>
      </c>
      <c r="AC94" s="11">
        <v>0</v>
      </c>
      <c r="AD94" s="10"/>
      <c r="AE94" s="32"/>
      <c r="AF94" s="11"/>
      <c r="AG94" s="10"/>
      <c r="AH94" s="32"/>
      <c r="AI94" s="11"/>
      <c r="AJ94" s="10">
        <v>-10</v>
      </c>
      <c r="AK94" s="32">
        <v>0</v>
      </c>
      <c r="AL94" s="11">
        <v>36</v>
      </c>
      <c r="AM94" s="10"/>
      <c r="AN94" s="32"/>
      <c r="AO94" s="11"/>
      <c r="AP94" s="10">
        <v>10</v>
      </c>
      <c r="AQ94" s="32">
        <v>36</v>
      </c>
      <c r="AR94" s="11">
        <v>0</v>
      </c>
      <c r="AS94" s="10"/>
      <c r="AT94" s="32"/>
      <c r="AU94" s="11"/>
      <c r="AV94" s="10"/>
      <c r="AW94" s="32"/>
      <c r="AX94" s="11"/>
      <c r="AY94" s="10"/>
      <c r="AZ94" s="32"/>
      <c r="BA94" s="11"/>
      <c r="BB94" s="10"/>
      <c r="BC94" s="32"/>
      <c r="BD94" s="11"/>
      <c r="BE94" s="10"/>
      <c r="BF94" s="32"/>
      <c r="BG94" s="11"/>
      <c r="BH94" s="10"/>
      <c r="BI94" s="32"/>
      <c r="BJ94" s="11"/>
      <c r="BK94" s="10"/>
      <c r="BL94" s="32"/>
      <c r="BM94" s="11"/>
      <c r="BN94" s="10"/>
      <c r="BO94" s="32"/>
      <c r="BP94" s="11"/>
      <c r="BQ94" s="10"/>
      <c r="BR94" s="32"/>
      <c r="BS94" s="11"/>
      <c r="BT94" s="28">
        <v>45337</v>
      </c>
      <c r="BU94" s="41">
        <v>85</v>
      </c>
      <c r="BV94">
        <f t="shared" si="9"/>
        <v>0</v>
      </c>
      <c r="BW94">
        <f t="shared" si="14"/>
        <v>72</v>
      </c>
      <c r="BX94">
        <f t="shared" si="14"/>
        <v>72</v>
      </c>
      <c r="BY94">
        <f t="shared" si="11"/>
        <v>0</v>
      </c>
      <c r="BZ94">
        <f t="shared" si="12"/>
        <v>4</v>
      </c>
      <c r="CA94">
        <f t="shared" si="13"/>
        <v>0</v>
      </c>
      <c r="CB94" s="41">
        <f t="shared" si="15"/>
        <v>86</v>
      </c>
    </row>
    <row r="95" spans="1:80">
      <c r="A95">
        <f t="shared" si="5"/>
        <v>47</v>
      </c>
      <c r="B95" s="6"/>
      <c r="C95" s="10"/>
      <c r="D95" s="32"/>
      <c r="E95" s="11"/>
      <c r="F95" s="10"/>
      <c r="G95" s="32"/>
      <c r="H95" s="11"/>
      <c r="I95" s="10">
        <v>10</v>
      </c>
      <c r="J95" s="32">
        <v>84</v>
      </c>
      <c r="K95" s="11">
        <v>19</v>
      </c>
      <c r="L95" s="10"/>
      <c r="M95" s="32"/>
      <c r="N95" s="11"/>
      <c r="O95" s="10"/>
      <c r="P95" s="32"/>
      <c r="Q95" s="11"/>
      <c r="R95" s="10"/>
      <c r="S95" s="32"/>
      <c r="T95" s="11"/>
      <c r="U95" s="10"/>
      <c r="V95" s="32"/>
      <c r="W95" s="11"/>
      <c r="X95" s="10"/>
      <c r="Y95" s="32"/>
      <c r="Z95" s="11"/>
      <c r="AA95" s="10"/>
      <c r="AB95" s="32"/>
      <c r="AC95" s="11"/>
      <c r="AD95" s="10"/>
      <c r="AE95" s="32"/>
      <c r="AF95" s="11"/>
      <c r="AG95" s="10"/>
      <c r="AH95" s="32"/>
      <c r="AI95" s="11"/>
      <c r="AJ95" s="10"/>
      <c r="AK95" s="32"/>
      <c r="AL95" s="11"/>
      <c r="AM95" s="10"/>
      <c r="AN95" s="32"/>
      <c r="AO95" s="11"/>
      <c r="AP95" s="10">
        <v>-10</v>
      </c>
      <c r="AQ95" s="32">
        <v>19</v>
      </c>
      <c r="AR95" s="11">
        <v>84</v>
      </c>
      <c r="AS95" s="10"/>
      <c r="AT95" s="32"/>
      <c r="AU95" s="11"/>
      <c r="AV95" s="10"/>
      <c r="AW95" s="32"/>
      <c r="AX95" s="11"/>
      <c r="AY95" s="10"/>
      <c r="AZ95" s="32"/>
      <c r="BA95" s="11"/>
      <c r="BB95" s="10">
        <v>-10</v>
      </c>
      <c r="BC95" s="32">
        <v>19</v>
      </c>
      <c r="BD95" s="11">
        <v>84</v>
      </c>
      <c r="BE95" s="10"/>
      <c r="BF95" s="32"/>
      <c r="BG95" s="11"/>
      <c r="BH95" s="10"/>
      <c r="BI95" s="32"/>
      <c r="BJ95" s="11"/>
      <c r="BK95" s="10"/>
      <c r="BL95" s="32"/>
      <c r="BM95" s="11"/>
      <c r="BN95" s="10"/>
      <c r="BO95" s="32"/>
      <c r="BP95" s="11"/>
      <c r="BQ95" s="10">
        <v>10</v>
      </c>
      <c r="BR95" s="32">
        <v>84</v>
      </c>
      <c r="BS95" s="11">
        <v>19</v>
      </c>
      <c r="BT95" s="28">
        <v>45338</v>
      </c>
      <c r="BU95" s="41">
        <v>86</v>
      </c>
      <c r="BV95">
        <f t="shared" si="9"/>
        <v>0</v>
      </c>
      <c r="BW95">
        <f t="shared" si="14"/>
        <v>206</v>
      </c>
      <c r="BX95">
        <f t="shared" si="14"/>
        <v>206</v>
      </c>
      <c r="BY95">
        <f t="shared" si="11"/>
        <v>0</v>
      </c>
      <c r="BZ95">
        <f t="shared" si="12"/>
        <v>4</v>
      </c>
      <c r="CA95">
        <f t="shared" si="13"/>
        <v>0</v>
      </c>
      <c r="CB95" s="41">
        <f t="shared" si="15"/>
        <v>87</v>
      </c>
    </row>
    <row r="96" spans="1:80">
      <c r="A96">
        <f t="shared" si="5"/>
        <v>48</v>
      </c>
      <c r="B96" s="6"/>
      <c r="C96" s="10"/>
      <c r="D96" s="32"/>
      <c r="E96" s="11"/>
      <c r="F96" s="10"/>
      <c r="G96" s="32"/>
      <c r="H96" s="11"/>
      <c r="I96" s="10">
        <v>10</v>
      </c>
      <c r="J96" s="32">
        <v>45</v>
      </c>
      <c r="K96" s="11">
        <v>29</v>
      </c>
      <c r="L96" s="10"/>
      <c r="M96" s="32"/>
      <c r="N96" s="11"/>
      <c r="O96" s="10"/>
      <c r="P96" s="32"/>
      <c r="Q96" s="11"/>
      <c r="R96" s="10"/>
      <c r="S96" s="32"/>
      <c r="T96" s="11"/>
      <c r="U96" s="10"/>
      <c r="V96" s="32"/>
      <c r="W96" s="11"/>
      <c r="X96" s="10"/>
      <c r="Y96" s="32"/>
      <c r="Z96" s="11"/>
      <c r="AA96" s="10">
        <v>-10</v>
      </c>
      <c r="AB96" s="32">
        <v>29</v>
      </c>
      <c r="AC96" s="11">
        <v>45</v>
      </c>
      <c r="AD96" s="10"/>
      <c r="AE96" s="32"/>
      <c r="AF96" s="11"/>
      <c r="AG96" s="10"/>
      <c r="AH96" s="32"/>
      <c r="AI96" s="11"/>
      <c r="AJ96" s="10"/>
      <c r="AK96" s="32"/>
      <c r="AL96" s="11"/>
      <c r="AM96" s="10"/>
      <c r="AN96" s="32"/>
      <c r="AO96" s="11"/>
      <c r="AP96" s="10"/>
      <c r="AQ96" s="32"/>
      <c r="AR96" s="11"/>
      <c r="AS96" s="10"/>
      <c r="AT96" s="32"/>
      <c r="AU96" s="11"/>
      <c r="AV96" s="10"/>
      <c r="AW96" s="32"/>
      <c r="AX96" s="11"/>
      <c r="AY96" s="10"/>
      <c r="AZ96" s="32"/>
      <c r="BA96" s="11"/>
      <c r="BB96" s="10">
        <v>-10</v>
      </c>
      <c r="BC96" s="32">
        <v>29</v>
      </c>
      <c r="BD96" s="11">
        <v>45</v>
      </c>
      <c r="BE96" s="10"/>
      <c r="BF96" s="32"/>
      <c r="BG96" s="11"/>
      <c r="BH96" s="10"/>
      <c r="BI96" s="32"/>
      <c r="BJ96" s="11"/>
      <c r="BK96" s="10"/>
      <c r="BL96" s="32"/>
      <c r="BM96" s="11"/>
      <c r="BN96" s="10"/>
      <c r="BO96" s="32"/>
      <c r="BP96" s="11"/>
      <c r="BQ96" s="10">
        <v>10</v>
      </c>
      <c r="BR96" s="32">
        <v>45</v>
      </c>
      <c r="BS96" s="11">
        <v>29</v>
      </c>
      <c r="BT96" s="28">
        <v>45338</v>
      </c>
      <c r="BU96" s="41">
        <v>86</v>
      </c>
      <c r="BV96">
        <f t="shared" si="9"/>
        <v>0</v>
      </c>
      <c r="BW96">
        <f t="shared" si="14"/>
        <v>148</v>
      </c>
      <c r="BX96">
        <f t="shared" si="14"/>
        <v>148</v>
      </c>
      <c r="BY96">
        <f t="shared" si="11"/>
        <v>0</v>
      </c>
      <c r="BZ96">
        <f t="shared" si="12"/>
        <v>4</v>
      </c>
      <c r="CA96">
        <f t="shared" si="13"/>
        <v>0</v>
      </c>
      <c r="CB96" s="41">
        <f t="shared" si="15"/>
        <v>87</v>
      </c>
    </row>
    <row r="97" spans="1:80">
      <c r="A97">
        <f t="shared" si="5"/>
        <v>49</v>
      </c>
      <c r="B97" s="6"/>
      <c r="C97" s="10"/>
      <c r="D97" s="32"/>
      <c r="E97" s="11"/>
      <c r="F97" s="10">
        <v>10</v>
      </c>
      <c r="G97" s="32">
        <v>64</v>
      </c>
      <c r="H97" s="11">
        <v>10</v>
      </c>
      <c r="I97" s="10">
        <v>-10</v>
      </c>
      <c r="J97" s="32">
        <v>15</v>
      </c>
      <c r="K97" s="11">
        <v>64</v>
      </c>
      <c r="L97" s="10"/>
      <c r="M97" s="32"/>
      <c r="N97" s="11"/>
      <c r="O97" s="10"/>
      <c r="P97" s="32"/>
      <c r="Q97" s="11"/>
      <c r="R97" s="10"/>
      <c r="S97" s="32"/>
      <c r="T97" s="11"/>
      <c r="U97" s="10"/>
      <c r="V97" s="32"/>
      <c r="W97" s="11"/>
      <c r="X97" s="10"/>
      <c r="Y97" s="32"/>
      <c r="Z97" s="11"/>
      <c r="AA97" s="10">
        <v>-5</v>
      </c>
      <c r="AB97" s="32">
        <v>26</v>
      </c>
      <c r="AC97" s="11">
        <v>47</v>
      </c>
      <c r="AD97" s="10"/>
      <c r="AE97" s="32"/>
      <c r="AF97" s="11"/>
      <c r="AG97" s="10"/>
      <c r="AH97" s="32"/>
      <c r="AI97" s="11"/>
      <c r="AJ97" s="10">
        <v>0</v>
      </c>
      <c r="AK97" s="32">
        <v>37</v>
      </c>
      <c r="AL97" s="11">
        <v>41</v>
      </c>
      <c r="AM97" s="10"/>
      <c r="AN97" s="32"/>
      <c r="AO97" s="11"/>
      <c r="AP97" s="10"/>
      <c r="AQ97" s="32"/>
      <c r="AR97" s="11"/>
      <c r="AS97" s="10"/>
      <c r="AT97" s="32"/>
      <c r="AU97" s="11"/>
      <c r="AV97" s="10"/>
      <c r="AW97" s="32"/>
      <c r="AX97" s="11"/>
      <c r="AY97" s="10"/>
      <c r="AZ97" s="32"/>
      <c r="BA97" s="11"/>
      <c r="BB97" s="10"/>
      <c r="BC97" s="32"/>
      <c r="BD97" s="11"/>
      <c r="BE97" s="10"/>
      <c r="BF97" s="32"/>
      <c r="BG97" s="11"/>
      <c r="BH97" s="10"/>
      <c r="BI97" s="32"/>
      <c r="BJ97" s="11"/>
      <c r="BK97" s="10"/>
      <c r="BL97" s="32"/>
      <c r="BM97" s="11"/>
      <c r="BN97" s="10"/>
      <c r="BO97" s="32"/>
      <c r="BP97" s="11"/>
      <c r="BQ97" s="10">
        <v>5</v>
      </c>
      <c r="BR97" s="32">
        <v>34</v>
      </c>
      <c r="BS97" s="11">
        <v>14</v>
      </c>
      <c r="BT97" s="24">
        <v>45345</v>
      </c>
      <c r="BU97" s="41">
        <v>89</v>
      </c>
      <c r="BV97">
        <f t="shared" si="9"/>
        <v>0</v>
      </c>
      <c r="BW97">
        <f t="shared" si="14"/>
        <v>176</v>
      </c>
      <c r="BX97">
        <f t="shared" si="14"/>
        <v>176</v>
      </c>
      <c r="BY97">
        <f t="shared" ref="BY97:BY107" si="16">+BW97-BX97</f>
        <v>0</v>
      </c>
      <c r="BZ97">
        <f t="shared" ref="BZ97:BZ107" si="17">COUNT(C97:BS97)/3</f>
        <v>5</v>
      </c>
      <c r="CA97">
        <f t="shared" ref="CA97:CA107" si="18">+BV97/BZ97</f>
        <v>0</v>
      </c>
      <c r="CB97" s="41">
        <f t="shared" ref="CB97:CB107" si="19">+BU97+1</f>
        <v>90</v>
      </c>
    </row>
    <row r="98" spans="1:80">
      <c r="A98">
        <f t="shared" si="5"/>
        <v>50</v>
      </c>
      <c r="B98" s="6"/>
      <c r="C98" s="10"/>
      <c r="D98" s="32"/>
      <c r="E98" s="11"/>
      <c r="F98" s="10">
        <v>-10</v>
      </c>
      <c r="G98" s="32">
        <v>25</v>
      </c>
      <c r="H98" s="11">
        <v>73</v>
      </c>
      <c r="I98" s="10">
        <v>10</v>
      </c>
      <c r="J98" s="32">
        <v>73</v>
      </c>
      <c r="K98" s="11">
        <v>25</v>
      </c>
      <c r="L98" s="10"/>
      <c r="M98" s="32"/>
      <c r="N98" s="11"/>
      <c r="O98" s="10"/>
      <c r="P98" s="32"/>
      <c r="Q98" s="11"/>
      <c r="R98" s="10"/>
      <c r="S98" s="32"/>
      <c r="T98" s="11"/>
      <c r="U98" s="10"/>
      <c r="V98" s="32"/>
      <c r="W98" s="11"/>
      <c r="X98" s="10"/>
      <c r="Y98" s="32"/>
      <c r="Z98" s="11"/>
      <c r="AA98" s="10">
        <v>10</v>
      </c>
      <c r="AB98" s="32">
        <v>73</v>
      </c>
      <c r="AC98" s="11">
        <v>25</v>
      </c>
      <c r="AD98" s="10"/>
      <c r="AE98" s="32"/>
      <c r="AF98" s="11"/>
      <c r="AG98" s="10"/>
      <c r="AH98" s="32"/>
      <c r="AI98" s="11"/>
      <c r="AJ98" s="10"/>
      <c r="AK98" s="32"/>
      <c r="AL98" s="11"/>
      <c r="AM98" s="10"/>
      <c r="AN98" s="32"/>
      <c r="AO98" s="11"/>
      <c r="AP98" s="10"/>
      <c r="AQ98" s="32"/>
      <c r="AR98" s="11"/>
      <c r="AS98" s="10"/>
      <c r="AT98" s="32"/>
      <c r="AU98" s="11"/>
      <c r="AV98" s="10"/>
      <c r="AW98" s="32"/>
      <c r="AX98" s="11"/>
      <c r="AY98" s="10"/>
      <c r="AZ98" s="32"/>
      <c r="BA98" s="11"/>
      <c r="BB98" s="10"/>
      <c r="BC98" s="32"/>
      <c r="BD98" s="11"/>
      <c r="BE98" s="10"/>
      <c r="BF98" s="32"/>
      <c r="BG98" s="11"/>
      <c r="BH98" s="10"/>
      <c r="BI98" s="32"/>
      <c r="BJ98" s="11"/>
      <c r="BK98" s="10"/>
      <c r="BL98" s="32"/>
      <c r="BM98" s="11"/>
      <c r="BN98" s="10"/>
      <c r="BO98" s="32"/>
      <c r="BP98" s="11"/>
      <c r="BQ98" s="10">
        <v>-10</v>
      </c>
      <c r="BR98" s="32">
        <v>25</v>
      </c>
      <c r="BS98" s="11">
        <v>73</v>
      </c>
      <c r="BT98" s="24">
        <v>45345</v>
      </c>
      <c r="BU98" s="41">
        <v>89</v>
      </c>
      <c r="BV98">
        <f t="shared" si="9"/>
        <v>0</v>
      </c>
      <c r="BW98">
        <f t="shared" si="14"/>
        <v>196</v>
      </c>
      <c r="BX98">
        <f t="shared" si="14"/>
        <v>196</v>
      </c>
      <c r="BY98">
        <f t="shared" si="16"/>
        <v>0</v>
      </c>
      <c r="BZ98">
        <f t="shared" si="17"/>
        <v>4</v>
      </c>
      <c r="CA98">
        <f t="shared" si="18"/>
        <v>0</v>
      </c>
      <c r="CB98" s="41">
        <f t="shared" si="19"/>
        <v>90</v>
      </c>
    </row>
    <row r="99" spans="1:80">
      <c r="A99">
        <f t="shared" si="5"/>
        <v>51</v>
      </c>
      <c r="B99" s="6"/>
      <c r="C99" s="10"/>
      <c r="D99" s="32"/>
      <c r="E99" s="11"/>
      <c r="F99" s="10">
        <v>10</v>
      </c>
      <c r="G99" s="32">
        <v>24</v>
      </c>
      <c r="H99" s="11">
        <v>4</v>
      </c>
      <c r="I99" s="10">
        <v>10</v>
      </c>
      <c r="J99" s="32">
        <v>24</v>
      </c>
      <c r="K99" s="11">
        <v>4</v>
      </c>
      <c r="L99" s="10"/>
      <c r="M99" s="32"/>
      <c r="N99" s="11"/>
      <c r="O99" s="10"/>
      <c r="P99" s="32"/>
      <c r="Q99" s="11"/>
      <c r="R99" s="10"/>
      <c r="S99" s="32"/>
      <c r="T99" s="11"/>
      <c r="U99" s="10"/>
      <c r="V99" s="32"/>
      <c r="W99" s="11"/>
      <c r="X99" s="10"/>
      <c r="Y99" s="32"/>
      <c r="Z99" s="11"/>
      <c r="AA99" s="10">
        <v>-10</v>
      </c>
      <c r="AB99" s="32">
        <v>4</v>
      </c>
      <c r="AC99" s="11">
        <v>24</v>
      </c>
      <c r="AD99" s="10"/>
      <c r="AE99" s="32"/>
      <c r="AF99" s="11"/>
      <c r="AG99" s="10"/>
      <c r="AH99" s="32"/>
      <c r="AI99" s="11"/>
      <c r="AJ99" s="10"/>
      <c r="AK99" s="32"/>
      <c r="AL99" s="11"/>
      <c r="AM99" s="10"/>
      <c r="AN99" s="32"/>
      <c r="AO99" s="11"/>
      <c r="AP99" s="10"/>
      <c r="AQ99" s="32"/>
      <c r="AR99" s="11"/>
      <c r="AS99" s="10"/>
      <c r="AT99" s="32"/>
      <c r="AU99" s="11"/>
      <c r="AV99" s="10"/>
      <c r="AW99" s="32"/>
      <c r="AX99" s="11"/>
      <c r="AY99" s="10"/>
      <c r="AZ99" s="32"/>
      <c r="BA99" s="11"/>
      <c r="BB99" s="10"/>
      <c r="BC99" s="32"/>
      <c r="BD99" s="11"/>
      <c r="BE99" s="10"/>
      <c r="BF99" s="32"/>
      <c r="BG99" s="11"/>
      <c r="BH99" s="10"/>
      <c r="BI99" s="32"/>
      <c r="BJ99" s="11"/>
      <c r="BK99" s="10"/>
      <c r="BL99" s="32"/>
      <c r="BM99" s="11"/>
      <c r="BN99" s="10"/>
      <c r="BO99" s="32"/>
      <c r="BP99" s="11"/>
      <c r="BQ99" s="10">
        <v>-10</v>
      </c>
      <c r="BR99" s="32">
        <v>4</v>
      </c>
      <c r="BS99" s="11">
        <v>24</v>
      </c>
      <c r="BT99" s="24">
        <v>45345</v>
      </c>
      <c r="BU99" s="41">
        <v>89</v>
      </c>
      <c r="BV99">
        <f t="shared" si="9"/>
        <v>0</v>
      </c>
      <c r="BW99">
        <f t="shared" si="14"/>
        <v>56</v>
      </c>
      <c r="BX99">
        <f t="shared" si="14"/>
        <v>56</v>
      </c>
      <c r="BY99">
        <f t="shared" si="16"/>
        <v>0</v>
      </c>
      <c r="BZ99">
        <f t="shared" si="17"/>
        <v>4</v>
      </c>
      <c r="CA99">
        <f t="shared" si="18"/>
        <v>0</v>
      </c>
      <c r="CB99" s="41">
        <f t="shared" si="19"/>
        <v>90</v>
      </c>
    </row>
    <row r="100" spans="1:80">
      <c r="A100">
        <f t="shared" si="5"/>
        <v>52</v>
      </c>
      <c r="B100" s="6"/>
      <c r="C100" s="10"/>
      <c r="D100" s="32"/>
      <c r="E100" s="11"/>
      <c r="F100" s="10">
        <v>-10</v>
      </c>
      <c r="G100" s="32">
        <v>31</v>
      </c>
      <c r="H100" s="11">
        <v>33</v>
      </c>
      <c r="I100" s="10">
        <v>-10</v>
      </c>
      <c r="J100" s="32">
        <v>31</v>
      </c>
      <c r="K100" s="11">
        <v>33</v>
      </c>
      <c r="L100" s="10"/>
      <c r="M100" s="32"/>
      <c r="N100" s="11"/>
      <c r="O100" s="10"/>
      <c r="P100" s="32"/>
      <c r="Q100" s="11"/>
      <c r="R100" s="10"/>
      <c r="S100" s="32"/>
      <c r="T100" s="11"/>
      <c r="U100" s="10"/>
      <c r="V100" s="32"/>
      <c r="W100" s="11"/>
      <c r="X100" s="10"/>
      <c r="Y100" s="32"/>
      <c r="Z100" s="11"/>
      <c r="AA100" s="10">
        <v>10</v>
      </c>
      <c r="AB100" s="32">
        <v>33</v>
      </c>
      <c r="AC100" s="11">
        <v>31</v>
      </c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>
        <v>10</v>
      </c>
      <c r="AQ100" s="32">
        <v>33</v>
      </c>
      <c r="AR100" s="11">
        <v>31</v>
      </c>
      <c r="AS100" s="10"/>
      <c r="AT100" s="32"/>
      <c r="AU100" s="11"/>
      <c r="AV100" s="10"/>
      <c r="AW100" s="32"/>
      <c r="AX100" s="11"/>
      <c r="AY100" s="10"/>
      <c r="AZ100" s="32"/>
      <c r="BA100" s="11"/>
      <c r="BB100" s="10"/>
      <c r="BC100" s="32"/>
      <c r="BD100" s="11"/>
      <c r="BE100" s="10"/>
      <c r="BF100" s="32"/>
      <c r="BG100" s="11"/>
      <c r="BH100" s="10"/>
      <c r="BI100" s="32"/>
      <c r="BJ100" s="11"/>
      <c r="BK100" s="10"/>
      <c r="BL100" s="32"/>
      <c r="BM100" s="11"/>
      <c r="BN100" s="10"/>
      <c r="BO100" s="32"/>
      <c r="BP100" s="11"/>
      <c r="BQ100" s="10"/>
      <c r="BR100" s="32"/>
      <c r="BS100" s="11"/>
      <c r="BT100" s="24">
        <v>45365</v>
      </c>
      <c r="BU100" s="41">
        <v>100</v>
      </c>
      <c r="BV100">
        <f t="shared" si="9"/>
        <v>0</v>
      </c>
      <c r="BW100">
        <f t="shared" si="14"/>
        <v>128</v>
      </c>
      <c r="BX100">
        <f t="shared" si="14"/>
        <v>128</v>
      </c>
      <c r="BY100">
        <f t="shared" si="16"/>
        <v>0</v>
      </c>
      <c r="BZ100">
        <f t="shared" si="17"/>
        <v>4</v>
      </c>
      <c r="CA100">
        <f t="shared" si="18"/>
        <v>0</v>
      </c>
      <c r="CB100" s="41">
        <f t="shared" si="19"/>
        <v>101</v>
      </c>
    </row>
    <row r="101" spans="1:80">
      <c r="A101">
        <f t="shared" si="5"/>
        <v>53</v>
      </c>
      <c r="B101" s="6"/>
      <c r="C101" s="10"/>
      <c r="D101" s="32"/>
      <c r="E101" s="11"/>
      <c r="F101" s="10">
        <v>10</v>
      </c>
      <c r="G101" s="32">
        <v>64</v>
      </c>
      <c r="H101" s="11">
        <v>30</v>
      </c>
      <c r="I101" s="10"/>
      <c r="J101" s="32"/>
      <c r="K101" s="11"/>
      <c r="L101" s="10"/>
      <c r="M101" s="32"/>
      <c r="N101" s="11"/>
      <c r="O101" s="10"/>
      <c r="P101" s="32"/>
      <c r="Q101" s="11"/>
      <c r="R101" s="10"/>
      <c r="S101" s="32"/>
      <c r="T101" s="11"/>
      <c r="U101" s="10"/>
      <c r="V101" s="32"/>
      <c r="W101" s="11"/>
      <c r="X101" s="10"/>
      <c r="Y101" s="32"/>
      <c r="Z101" s="11"/>
      <c r="AA101" s="10">
        <v>-10</v>
      </c>
      <c r="AB101" s="32">
        <v>30</v>
      </c>
      <c r="AC101" s="11">
        <v>64</v>
      </c>
      <c r="AD101" s="10"/>
      <c r="AE101" s="32"/>
      <c r="AF101" s="11"/>
      <c r="AG101" s="10"/>
      <c r="AH101" s="32"/>
      <c r="AI101" s="11"/>
      <c r="AJ101" s="10"/>
      <c r="AK101" s="32"/>
      <c r="AL101" s="11"/>
      <c r="AM101" s="10"/>
      <c r="AN101" s="32"/>
      <c r="AO101" s="11"/>
      <c r="AP101" s="10"/>
      <c r="AQ101" s="32"/>
      <c r="AR101" s="11"/>
      <c r="AS101" s="10"/>
      <c r="AT101" s="32"/>
      <c r="AU101" s="11"/>
      <c r="AV101" s="10"/>
      <c r="AW101" s="32"/>
      <c r="AX101" s="11"/>
      <c r="AY101" s="10"/>
      <c r="AZ101" s="32"/>
      <c r="BA101" s="11"/>
      <c r="BB101" s="10">
        <v>10</v>
      </c>
      <c r="BC101" s="32">
        <v>64</v>
      </c>
      <c r="BD101" s="11">
        <v>30</v>
      </c>
      <c r="BE101" s="10"/>
      <c r="BF101" s="32"/>
      <c r="BG101" s="11"/>
      <c r="BH101" s="10"/>
      <c r="BI101" s="32"/>
      <c r="BJ101" s="11"/>
      <c r="BK101" s="10"/>
      <c r="BL101" s="32"/>
      <c r="BM101" s="11"/>
      <c r="BN101" s="10"/>
      <c r="BO101" s="32"/>
      <c r="BP101" s="11"/>
      <c r="BQ101" s="10">
        <v>-10</v>
      </c>
      <c r="BR101" s="32">
        <v>30</v>
      </c>
      <c r="BS101" s="11">
        <v>64</v>
      </c>
      <c r="BT101" s="24">
        <v>45366</v>
      </c>
      <c r="BU101" s="41">
        <v>101</v>
      </c>
      <c r="BV101">
        <f t="shared" si="9"/>
        <v>0</v>
      </c>
      <c r="BW101">
        <f t="shared" si="14"/>
        <v>188</v>
      </c>
      <c r="BX101">
        <f t="shared" si="14"/>
        <v>188</v>
      </c>
      <c r="BY101">
        <f t="shared" si="16"/>
        <v>0</v>
      </c>
      <c r="BZ101">
        <f t="shared" si="17"/>
        <v>4</v>
      </c>
      <c r="CA101">
        <f t="shared" si="18"/>
        <v>0</v>
      </c>
      <c r="CB101" s="41">
        <f t="shared" si="19"/>
        <v>102</v>
      </c>
    </row>
    <row r="102" spans="1:80">
      <c r="A102">
        <f t="shared" si="5"/>
        <v>54</v>
      </c>
      <c r="B102" s="6"/>
      <c r="C102" s="10"/>
      <c r="D102" s="32"/>
      <c r="E102" s="11"/>
      <c r="F102" s="10">
        <v>-10</v>
      </c>
      <c r="G102" s="32">
        <v>111</v>
      </c>
      <c r="H102" s="11">
        <v>129</v>
      </c>
      <c r="I102" s="10">
        <v>10</v>
      </c>
      <c r="J102" s="32">
        <v>129</v>
      </c>
      <c r="K102" s="11">
        <v>111</v>
      </c>
      <c r="L102" s="10"/>
      <c r="M102" s="32"/>
      <c r="N102" s="11"/>
      <c r="O102" s="10"/>
      <c r="P102" s="32"/>
      <c r="Q102" s="11"/>
      <c r="R102" s="10"/>
      <c r="S102" s="32"/>
      <c r="T102" s="11"/>
      <c r="U102" s="10"/>
      <c r="V102" s="32"/>
      <c r="W102" s="11"/>
      <c r="X102" s="10"/>
      <c r="Y102" s="32"/>
      <c r="Z102" s="11"/>
      <c r="AA102" s="10"/>
      <c r="AB102" s="32"/>
      <c r="AC102" s="11"/>
      <c r="AD102" s="10"/>
      <c r="AE102" s="32"/>
      <c r="AF102" s="11"/>
      <c r="AG102" s="10"/>
      <c r="AH102" s="32"/>
      <c r="AI102" s="11"/>
      <c r="AJ102" s="10"/>
      <c r="AK102" s="32"/>
      <c r="AL102" s="11"/>
      <c r="AM102" s="10"/>
      <c r="AN102" s="32"/>
      <c r="AO102" s="11"/>
      <c r="AP102" s="10"/>
      <c r="AQ102" s="32"/>
      <c r="AR102" s="11"/>
      <c r="AS102" s="10"/>
      <c r="AT102" s="32"/>
      <c r="AU102" s="11"/>
      <c r="AV102" s="10"/>
      <c r="AW102" s="32"/>
      <c r="AX102" s="11"/>
      <c r="AY102" s="10"/>
      <c r="AZ102" s="32"/>
      <c r="BA102" s="11"/>
      <c r="BB102" s="10">
        <v>10</v>
      </c>
      <c r="BC102" s="32">
        <v>129</v>
      </c>
      <c r="BD102" s="11">
        <v>111</v>
      </c>
      <c r="BE102" s="10"/>
      <c r="BF102" s="32"/>
      <c r="BG102" s="11"/>
      <c r="BH102" s="10"/>
      <c r="BI102" s="32"/>
      <c r="BJ102" s="11"/>
      <c r="BK102" s="10"/>
      <c r="BL102" s="32"/>
      <c r="BM102" s="11"/>
      <c r="BN102" s="10"/>
      <c r="BO102" s="32"/>
      <c r="BP102" s="11"/>
      <c r="BQ102" s="10">
        <v>-10</v>
      </c>
      <c r="BR102" s="32">
        <v>111</v>
      </c>
      <c r="BS102" s="11">
        <v>129</v>
      </c>
      <c r="BT102" s="24">
        <v>45366</v>
      </c>
      <c r="BU102" s="41">
        <v>101</v>
      </c>
      <c r="BV102">
        <f t="shared" si="9"/>
        <v>0</v>
      </c>
      <c r="BW102">
        <f t="shared" si="14"/>
        <v>480</v>
      </c>
      <c r="BX102">
        <f t="shared" si="14"/>
        <v>480</v>
      </c>
      <c r="BY102">
        <f t="shared" si="16"/>
        <v>0</v>
      </c>
      <c r="BZ102">
        <f t="shared" si="17"/>
        <v>4</v>
      </c>
      <c r="CA102">
        <f t="shared" si="18"/>
        <v>0</v>
      </c>
      <c r="CB102" s="41">
        <f t="shared" si="19"/>
        <v>102</v>
      </c>
    </row>
    <row r="103" spans="1:80">
      <c r="A103">
        <f t="shared" si="5"/>
        <v>55</v>
      </c>
      <c r="B103" s="6"/>
      <c r="C103" s="10"/>
      <c r="D103" s="32"/>
      <c r="E103" s="11"/>
      <c r="F103" s="10">
        <v>10</v>
      </c>
      <c r="G103" s="32">
        <v>48</v>
      </c>
      <c r="H103" s="11">
        <v>10</v>
      </c>
      <c r="I103" s="10">
        <v>-10</v>
      </c>
      <c r="J103" s="32">
        <v>10</v>
      </c>
      <c r="K103" s="11">
        <v>48</v>
      </c>
      <c r="L103" s="10"/>
      <c r="M103" s="32"/>
      <c r="N103" s="11"/>
      <c r="O103" s="10"/>
      <c r="P103" s="32"/>
      <c r="Q103" s="11"/>
      <c r="R103" s="10"/>
      <c r="S103" s="32"/>
      <c r="T103" s="11"/>
      <c r="U103" s="10"/>
      <c r="V103" s="32"/>
      <c r="W103" s="11"/>
      <c r="X103" s="10"/>
      <c r="Y103" s="32"/>
      <c r="Z103" s="11"/>
      <c r="AA103" s="10"/>
      <c r="AB103" s="32"/>
      <c r="AC103" s="11"/>
      <c r="AD103" s="10"/>
      <c r="AE103" s="32"/>
      <c r="AF103" s="11"/>
      <c r="AG103" s="10"/>
      <c r="AH103" s="32"/>
      <c r="AI103" s="11"/>
      <c r="AJ103" s="10"/>
      <c r="AK103" s="32"/>
      <c r="AL103" s="11"/>
      <c r="AM103" s="10"/>
      <c r="AN103" s="32"/>
      <c r="AO103" s="11"/>
      <c r="AP103" s="10"/>
      <c r="AQ103" s="32"/>
      <c r="AR103" s="11"/>
      <c r="AS103" s="10"/>
      <c r="AT103" s="32"/>
      <c r="AU103" s="11"/>
      <c r="AV103" s="10"/>
      <c r="AW103" s="32"/>
      <c r="AX103" s="11"/>
      <c r="AY103" s="10"/>
      <c r="AZ103" s="32"/>
      <c r="BA103" s="11"/>
      <c r="BB103" s="10">
        <v>-10</v>
      </c>
      <c r="BC103" s="32">
        <v>10</v>
      </c>
      <c r="BD103" s="11">
        <v>48</v>
      </c>
      <c r="BE103" s="10"/>
      <c r="BF103" s="32"/>
      <c r="BG103" s="11"/>
      <c r="BH103" s="10"/>
      <c r="BI103" s="32"/>
      <c r="BJ103" s="11"/>
      <c r="BK103" s="10"/>
      <c r="BL103" s="32"/>
      <c r="BM103" s="11"/>
      <c r="BN103" s="10"/>
      <c r="BO103" s="32"/>
      <c r="BP103" s="11"/>
      <c r="BQ103" s="10">
        <v>10</v>
      </c>
      <c r="BR103" s="32">
        <v>48</v>
      </c>
      <c r="BS103" s="11">
        <v>10</v>
      </c>
      <c r="BT103" s="24">
        <v>45366</v>
      </c>
      <c r="BU103" s="41">
        <v>101</v>
      </c>
      <c r="BV103">
        <f t="shared" si="9"/>
        <v>0</v>
      </c>
      <c r="BW103">
        <f t="shared" si="14"/>
        <v>116</v>
      </c>
      <c r="BX103">
        <f t="shared" si="14"/>
        <v>116</v>
      </c>
      <c r="BY103">
        <f t="shared" si="16"/>
        <v>0</v>
      </c>
      <c r="BZ103">
        <f t="shared" si="17"/>
        <v>4</v>
      </c>
      <c r="CA103">
        <f t="shared" si="18"/>
        <v>0</v>
      </c>
      <c r="CB103" s="41">
        <f t="shared" si="19"/>
        <v>102</v>
      </c>
    </row>
    <row r="104" spans="1:80">
      <c r="A104">
        <f t="shared" si="5"/>
        <v>56</v>
      </c>
      <c r="B104" s="6"/>
      <c r="C104" s="10"/>
      <c r="D104" s="32"/>
      <c r="E104" s="11"/>
      <c r="F104" s="10">
        <v>10</v>
      </c>
      <c r="G104" s="32">
        <v>59</v>
      </c>
      <c r="H104" s="11">
        <v>9</v>
      </c>
      <c r="I104" s="10"/>
      <c r="J104" s="32"/>
      <c r="K104" s="11"/>
      <c r="L104" s="10"/>
      <c r="M104" s="32"/>
      <c r="N104" s="11"/>
      <c r="O104" s="10"/>
      <c r="P104" s="32"/>
      <c r="Q104" s="11"/>
      <c r="R104" s="10"/>
      <c r="S104" s="32"/>
      <c r="T104" s="11"/>
      <c r="U104" s="10"/>
      <c r="V104" s="32"/>
      <c r="W104" s="11"/>
      <c r="X104" s="10"/>
      <c r="Y104" s="32"/>
      <c r="Z104" s="11"/>
      <c r="AA104" s="10">
        <v>10</v>
      </c>
      <c r="AB104" s="32">
        <v>59</v>
      </c>
      <c r="AC104" s="11">
        <v>9</v>
      </c>
      <c r="AD104" s="10"/>
      <c r="AE104" s="32"/>
      <c r="AF104" s="11"/>
      <c r="AG104" s="10"/>
      <c r="AH104" s="32"/>
      <c r="AI104" s="11"/>
      <c r="AJ104" s="10">
        <v>-10</v>
      </c>
      <c r="AK104" s="32">
        <v>9</v>
      </c>
      <c r="AL104" s="11">
        <v>59</v>
      </c>
      <c r="AM104" s="10"/>
      <c r="AN104" s="32"/>
      <c r="AO104" s="11"/>
      <c r="AP104" s="10">
        <v>-10</v>
      </c>
      <c r="AQ104" s="32">
        <v>9</v>
      </c>
      <c r="AR104" s="11">
        <v>59</v>
      </c>
      <c r="AS104" s="10"/>
      <c r="AT104" s="32"/>
      <c r="AU104" s="11"/>
      <c r="AV104" s="10"/>
      <c r="AW104" s="32"/>
      <c r="AX104" s="11"/>
      <c r="AY104" s="10"/>
      <c r="AZ104" s="32"/>
      <c r="BA104" s="11"/>
      <c r="BB104" s="10"/>
      <c r="BC104" s="32"/>
      <c r="BD104" s="11"/>
      <c r="BE104" s="10"/>
      <c r="BF104" s="32"/>
      <c r="BG104" s="11"/>
      <c r="BH104" s="10"/>
      <c r="BI104" s="32"/>
      <c r="BJ104" s="11"/>
      <c r="BK104" s="10"/>
      <c r="BL104" s="32"/>
      <c r="BM104" s="11"/>
      <c r="BN104" s="10"/>
      <c r="BO104" s="32"/>
      <c r="BP104" s="11"/>
      <c r="BQ104" s="10"/>
      <c r="BR104" s="32"/>
      <c r="BS104" s="11"/>
      <c r="BT104" s="24">
        <v>45372</v>
      </c>
      <c r="BU104" s="41">
        <v>102</v>
      </c>
      <c r="BV104">
        <f t="shared" si="9"/>
        <v>0</v>
      </c>
      <c r="BW104">
        <f t="shared" si="14"/>
        <v>136</v>
      </c>
      <c r="BX104">
        <f t="shared" si="14"/>
        <v>136</v>
      </c>
      <c r="BY104">
        <f t="shared" si="16"/>
        <v>0</v>
      </c>
      <c r="BZ104">
        <f t="shared" si="17"/>
        <v>4</v>
      </c>
      <c r="CA104">
        <f t="shared" si="18"/>
        <v>0</v>
      </c>
      <c r="CB104" s="41">
        <f t="shared" si="19"/>
        <v>103</v>
      </c>
    </row>
    <row r="105" spans="1:80">
      <c r="A105">
        <f t="shared" si="5"/>
        <v>57</v>
      </c>
      <c r="B105" s="6"/>
      <c r="C105" s="10"/>
      <c r="D105" s="32"/>
      <c r="E105" s="11"/>
      <c r="F105" s="10"/>
      <c r="G105" s="32"/>
      <c r="H105" s="11"/>
      <c r="I105" s="10">
        <v>0</v>
      </c>
      <c r="J105" s="32">
        <v>25</v>
      </c>
      <c r="K105" s="11">
        <v>25</v>
      </c>
      <c r="L105" s="10"/>
      <c r="M105" s="32"/>
      <c r="N105" s="11"/>
      <c r="O105" s="10"/>
      <c r="P105" s="32"/>
      <c r="Q105" s="11"/>
      <c r="R105" s="10"/>
      <c r="S105" s="32"/>
      <c r="T105" s="11"/>
      <c r="U105" s="10"/>
      <c r="V105" s="32"/>
      <c r="W105" s="11"/>
      <c r="X105" s="10"/>
      <c r="Y105" s="32"/>
      <c r="Z105" s="11"/>
      <c r="AA105" s="10">
        <v>0</v>
      </c>
      <c r="AB105" s="32">
        <v>25</v>
      </c>
      <c r="AC105" s="11">
        <v>25</v>
      </c>
      <c r="AD105" s="10"/>
      <c r="AE105" s="32"/>
      <c r="AF105" s="11"/>
      <c r="AG105" s="10">
        <v>0</v>
      </c>
      <c r="AH105" s="32">
        <v>25</v>
      </c>
      <c r="AI105" s="11">
        <v>25</v>
      </c>
      <c r="AJ105" s="10"/>
      <c r="AK105" s="32"/>
      <c r="AL105" s="11"/>
      <c r="AM105" s="10"/>
      <c r="AN105" s="32"/>
      <c r="AO105" s="11"/>
      <c r="AP105" s="10">
        <v>0</v>
      </c>
      <c r="AQ105" s="32">
        <v>25</v>
      </c>
      <c r="AR105" s="11">
        <v>25</v>
      </c>
      <c r="AS105" s="10"/>
      <c r="AT105" s="32"/>
      <c r="AU105" s="11"/>
      <c r="AV105" s="10"/>
      <c r="AW105" s="32"/>
      <c r="AX105" s="11"/>
      <c r="AY105" s="10"/>
      <c r="AZ105" s="32"/>
      <c r="BA105" s="11"/>
      <c r="BB105" s="10"/>
      <c r="BC105" s="32"/>
      <c r="BD105" s="11"/>
      <c r="BE105" s="10"/>
      <c r="BF105" s="32"/>
      <c r="BG105" s="11"/>
      <c r="BH105" s="10"/>
      <c r="BI105" s="32"/>
      <c r="BJ105" s="11"/>
      <c r="BK105" s="10"/>
      <c r="BL105" s="32"/>
      <c r="BM105" s="11"/>
      <c r="BN105" s="10"/>
      <c r="BO105" s="32"/>
      <c r="BP105" s="11"/>
      <c r="BQ105" s="10"/>
      <c r="BR105" s="32"/>
      <c r="BS105" s="11"/>
      <c r="BT105" s="24">
        <v>45373</v>
      </c>
      <c r="BU105" s="41">
        <v>104</v>
      </c>
      <c r="BV105">
        <f t="shared" si="9"/>
        <v>0</v>
      </c>
      <c r="BW105">
        <f t="shared" si="14"/>
        <v>100</v>
      </c>
      <c r="BX105">
        <f t="shared" si="14"/>
        <v>100</v>
      </c>
      <c r="BY105">
        <f t="shared" si="16"/>
        <v>0</v>
      </c>
      <c r="BZ105">
        <f t="shared" si="17"/>
        <v>4</v>
      </c>
      <c r="CA105">
        <f t="shared" si="18"/>
        <v>0</v>
      </c>
      <c r="CB105" s="41">
        <f t="shared" si="19"/>
        <v>105</v>
      </c>
    </row>
    <row r="106" spans="1:80">
      <c r="A106">
        <f t="shared" si="5"/>
        <v>58</v>
      </c>
      <c r="B106" s="6"/>
      <c r="C106" s="10"/>
      <c r="D106" s="32"/>
      <c r="E106" s="11"/>
      <c r="F106" s="10">
        <v>10</v>
      </c>
      <c r="G106" s="32">
        <v>90</v>
      </c>
      <c r="H106" s="11">
        <v>41</v>
      </c>
      <c r="I106" s="10">
        <v>-10</v>
      </c>
      <c r="J106" s="32">
        <v>41</v>
      </c>
      <c r="K106" s="11">
        <v>90</v>
      </c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/>
      <c r="AC106" s="11"/>
      <c r="AD106" s="10"/>
      <c r="AE106" s="32"/>
      <c r="AF106" s="11"/>
      <c r="AG106" s="10">
        <v>-10</v>
      </c>
      <c r="AH106" s="32">
        <v>41</v>
      </c>
      <c r="AI106" s="11">
        <v>90</v>
      </c>
      <c r="AJ106" s="10">
        <v>10</v>
      </c>
      <c r="AK106" s="32">
        <v>90</v>
      </c>
      <c r="AL106" s="11">
        <v>41</v>
      </c>
      <c r="AM106" s="10"/>
      <c r="AN106" s="32"/>
      <c r="AO106" s="11"/>
      <c r="AP106" s="10"/>
      <c r="AQ106" s="32"/>
      <c r="AR106" s="11"/>
      <c r="AS106" s="10"/>
      <c r="AT106" s="32"/>
      <c r="AU106" s="11"/>
      <c r="AV106" s="10"/>
      <c r="AW106" s="32"/>
      <c r="AX106" s="11"/>
      <c r="AY106" s="10"/>
      <c r="AZ106" s="32"/>
      <c r="BA106" s="11"/>
      <c r="BB106" s="10"/>
      <c r="BC106" s="32"/>
      <c r="BD106" s="11"/>
      <c r="BE106" s="10"/>
      <c r="BF106" s="32"/>
      <c r="BG106" s="11"/>
      <c r="BH106" s="10"/>
      <c r="BI106" s="32"/>
      <c r="BJ106" s="11"/>
      <c r="BK106" s="10"/>
      <c r="BL106" s="32"/>
      <c r="BM106" s="11"/>
      <c r="BN106" s="10"/>
      <c r="BO106" s="32"/>
      <c r="BP106" s="11"/>
      <c r="BQ106" s="10"/>
      <c r="BR106" s="32"/>
      <c r="BS106" s="11"/>
      <c r="BT106" s="24">
        <v>45378</v>
      </c>
      <c r="BU106" s="41">
        <v>106</v>
      </c>
      <c r="BV106">
        <f t="shared" si="9"/>
        <v>0</v>
      </c>
      <c r="BW106">
        <f t="shared" si="14"/>
        <v>262</v>
      </c>
      <c r="BX106">
        <f t="shared" si="14"/>
        <v>262</v>
      </c>
      <c r="BY106">
        <f t="shared" si="16"/>
        <v>0</v>
      </c>
      <c r="BZ106">
        <f t="shared" si="17"/>
        <v>4</v>
      </c>
      <c r="CA106">
        <f t="shared" si="18"/>
        <v>0</v>
      </c>
      <c r="CB106" s="41">
        <f t="shared" si="19"/>
        <v>107</v>
      </c>
    </row>
    <row r="107" spans="1:80">
      <c r="A107">
        <f t="shared" si="5"/>
        <v>59</v>
      </c>
      <c r="B107" s="6"/>
      <c r="C107" s="10"/>
      <c r="D107" s="32"/>
      <c r="E107" s="11"/>
      <c r="F107" s="10">
        <v>10</v>
      </c>
      <c r="G107" s="32">
        <v>53</v>
      </c>
      <c r="H107" s="11">
        <v>46</v>
      </c>
      <c r="I107" s="10"/>
      <c r="J107" s="32"/>
      <c r="K107" s="11"/>
      <c r="L107" s="10"/>
      <c r="M107" s="32"/>
      <c r="N107" s="11"/>
      <c r="O107" s="10"/>
      <c r="P107" s="32"/>
      <c r="Q107" s="11"/>
      <c r="R107" s="10"/>
      <c r="S107" s="32"/>
      <c r="T107" s="11"/>
      <c r="U107" s="10"/>
      <c r="V107" s="32"/>
      <c r="W107" s="11"/>
      <c r="X107" s="10"/>
      <c r="Y107" s="32"/>
      <c r="Z107" s="11"/>
      <c r="AA107" s="10">
        <v>-10</v>
      </c>
      <c r="AB107" s="32">
        <v>46</v>
      </c>
      <c r="AC107" s="11">
        <v>53</v>
      </c>
      <c r="AD107" s="10"/>
      <c r="AE107" s="32"/>
      <c r="AF107" s="11"/>
      <c r="AG107" s="10"/>
      <c r="AH107" s="32"/>
      <c r="AI107" s="11"/>
      <c r="AJ107" s="10">
        <v>-10</v>
      </c>
      <c r="AK107" s="32">
        <v>46</v>
      </c>
      <c r="AL107" s="11">
        <v>53</v>
      </c>
      <c r="AM107" s="10"/>
      <c r="AN107" s="32"/>
      <c r="AO107" s="11"/>
      <c r="AP107" s="10">
        <v>10</v>
      </c>
      <c r="AQ107" s="32">
        <v>53</v>
      </c>
      <c r="AR107" s="11">
        <v>46</v>
      </c>
      <c r="AS107" s="10"/>
      <c r="AT107" s="32"/>
      <c r="AU107" s="11"/>
      <c r="AV107" s="10"/>
      <c r="AW107" s="32"/>
      <c r="AX107" s="11"/>
      <c r="AY107" s="10"/>
      <c r="AZ107" s="32"/>
      <c r="BA107" s="11"/>
      <c r="BB107" s="10"/>
      <c r="BC107" s="32"/>
      <c r="BD107" s="11"/>
      <c r="BE107" s="10"/>
      <c r="BF107" s="32"/>
      <c r="BG107" s="11"/>
      <c r="BH107" s="10"/>
      <c r="BI107" s="32"/>
      <c r="BJ107" s="11"/>
      <c r="BK107" s="10"/>
      <c r="BL107" s="32"/>
      <c r="BM107" s="11"/>
      <c r="BN107" s="10"/>
      <c r="BO107" s="32"/>
      <c r="BP107" s="11"/>
      <c r="BQ107" s="10"/>
      <c r="BR107" s="32"/>
      <c r="BS107" s="11"/>
      <c r="BT107" s="24">
        <v>45386</v>
      </c>
      <c r="BU107" s="41">
        <v>109</v>
      </c>
      <c r="BV107">
        <f t="shared" si="9"/>
        <v>0</v>
      </c>
      <c r="BW107">
        <f t="shared" si="14"/>
        <v>198</v>
      </c>
      <c r="BX107">
        <f t="shared" si="14"/>
        <v>198</v>
      </c>
      <c r="BY107">
        <f t="shared" si="16"/>
        <v>0</v>
      </c>
      <c r="BZ107">
        <f t="shared" si="17"/>
        <v>4</v>
      </c>
      <c r="CA107">
        <f t="shared" si="18"/>
        <v>0</v>
      </c>
      <c r="CB107" s="41">
        <f t="shared" si="19"/>
        <v>110</v>
      </c>
    </row>
    <row r="108" spans="1:80">
      <c r="A108">
        <f t="shared" si="5"/>
        <v>60</v>
      </c>
      <c r="B108" s="6"/>
      <c r="C108" s="10"/>
      <c r="D108" s="32"/>
      <c r="E108" s="11"/>
      <c r="F108" s="10">
        <v>10</v>
      </c>
      <c r="G108" s="32">
        <v>52</v>
      </c>
      <c r="H108" s="11">
        <v>6</v>
      </c>
      <c r="I108" s="10"/>
      <c r="J108" s="32"/>
      <c r="K108" s="11"/>
      <c r="L108" s="10"/>
      <c r="M108" s="32"/>
      <c r="N108" s="11"/>
      <c r="O108" s="10"/>
      <c r="P108" s="32"/>
      <c r="Q108" s="11"/>
      <c r="R108" s="10"/>
      <c r="S108" s="32"/>
      <c r="T108" s="11"/>
      <c r="U108" s="10"/>
      <c r="V108" s="32"/>
      <c r="W108" s="11"/>
      <c r="X108" s="10"/>
      <c r="Y108" s="32"/>
      <c r="Z108" s="11"/>
      <c r="AA108" s="10"/>
      <c r="AB108" s="32"/>
      <c r="AC108" s="11"/>
      <c r="AD108" s="10"/>
      <c r="AE108" s="32"/>
      <c r="AF108" s="11"/>
      <c r="AG108" s="10"/>
      <c r="AH108" s="32"/>
      <c r="AI108" s="11"/>
      <c r="AJ108" s="10"/>
      <c r="AK108" s="32"/>
      <c r="AL108" s="11"/>
      <c r="AM108" s="10"/>
      <c r="AN108" s="32"/>
      <c r="AO108" s="11"/>
      <c r="AP108" s="10">
        <v>-10</v>
      </c>
      <c r="AQ108" s="32">
        <v>6</v>
      </c>
      <c r="AR108" s="11">
        <v>52</v>
      </c>
      <c r="AS108" s="10"/>
      <c r="AT108" s="32"/>
      <c r="AU108" s="11"/>
      <c r="AV108" s="10"/>
      <c r="AW108" s="32"/>
      <c r="AX108" s="11"/>
      <c r="AY108" s="10"/>
      <c r="AZ108" s="32"/>
      <c r="BA108" s="11"/>
      <c r="BB108" s="10">
        <v>10</v>
      </c>
      <c r="BC108" s="32">
        <v>52</v>
      </c>
      <c r="BD108" s="11">
        <v>6</v>
      </c>
      <c r="BE108" s="10"/>
      <c r="BF108" s="32"/>
      <c r="BG108" s="11"/>
      <c r="BH108" s="10"/>
      <c r="BI108" s="32"/>
      <c r="BJ108" s="11"/>
      <c r="BK108" s="10"/>
      <c r="BL108" s="32"/>
      <c r="BM108" s="11"/>
      <c r="BN108" s="10"/>
      <c r="BO108" s="32"/>
      <c r="BP108" s="11"/>
      <c r="BQ108" s="10">
        <v>-10</v>
      </c>
      <c r="BR108" s="32">
        <v>6</v>
      </c>
      <c r="BS108" s="11">
        <v>52</v>
      </c>
      <c r="BT108" s="24">
        <v>45387</v>
      </c>
      <c r="BU108" s="41">
        <v>110</v>
      </c>
      <c r="BV108">
        <f t="shared" si="9"/>
        <v>0</v>
      </c>
      <c r="BW108">
        <f t="shared" si="14"/>
        <v>116</v>
      </c>
      <c r="BX108">
        <f t="shared" si="14"/>
        <v>116</v>
      </c>
      <c r="BY108">
        <f t="shared" ref="BY108:BY120" si="20">+BW108-BX108</f>
        <v>0</v>
      </c>
      <c r="BZ108">
        <f t="shared" ref="BZ108:BZ120" si="21">COUNT(C108:BS108)/3</f>
        <v>4</v>
      </c>
      <c r="CA108">
        <f t="shared" ref="CA108:CA120" si="22">+BV108/BZ108</f>
        <v>0</v>
      </c>
      <c r="CB108" s="41">
        <f t="shared" ref="CB108:CB120" si="23">+BU108+1</f>
        <v>111</v>
      </c>
    </row>
    <row r="109" spans="1:80">
      <c r="A109">
        <f t="shared" si="5"/>
        <v>61</v>
      </c>
      <c r="B109" s="6"/>
      <c r="C109" s="10"/>
      <c r="D109" s="32"/>
      <c r="E109" s="11"/>
      <c r="F109" s="10">
        <v>10</v>
      </c>
      <c r="G109" s="32">
        <v>39</v>
      </c>
      <c r="H109" s="11">
        <v>18</v>
      </c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>
        <v>-10</v>
      </c>
      <c r="AQ109" s="32">
        <v>18</v>
      </c>
      <c r="AR109" s="11">
        <v>39</v>
      </c>
      <c r="AS109" s="10"/>
      <c r="AT109" s="32"/>
      <c r="AU109" s="11"/>
      <c r="AV109" s="10"/>
      <c r="AW109" s="32"/>
      <c r="AX109" s="11"/>
      <c r="AY109" s="10"/>
      <c r="AZ109" s="32"/>
      <c r="BA109" s="11"/>
      <c r="BB109" s="10">
        <v>10</v>
      </c>
      <c r="BC109" s="32">
        <v>39</v>
      </c>
      <c r="BD109" s="11">
        <v>18</v>
      </c>
      <c r="BE109" s="10"/>
      <c r="BF109" s="32"/>
      <c r="BG109" s="11"/>
      <c r="BH109" s="10"/>
      <c r="BI109" s="32"/>
      <c r="BJ109" s="11"/>
      <c r="BK109" s="10"/>
      <c r="BL109" s="32"/>
      <c r="BM109" s="11"/>
      <c r="BN109" s="10"/>
      <c r="BO109" s="32"/>
      <c r="BP109" s="11"/>
      <c r="BQ109" s="10">
        <v>-10</v>
      </c>
      <c r="BR109" s="32">
        <v>18</v>
      </c>
      <c r="BS109" s="11">
        <v>39</v>
      </c>
      <c r="BT109" s="24">
        <v>45387</v>
      </c>
      <c r="BU109" s="41">
        <v>110</v>
      </c>
      <c r="BV109">
        <f t="shared" si="9"/>
        <v>0</v>
      </c>
      <c r="BW109">
        <f t="shared" si="14"/>
        <v>114</v>
      </c>
      <c r="BX109">
        <f t="shared" si="14"/>
        <v>114</v>
      </c>
      <c r="BY109">
        <f t="shared" si="20"/>
        <v>0</v>
      </c>
      <c r="BZ109">
        <f t="shared" si="21"/>
        <v>4</v>
      </c>
      <c r="CA109">
        <f t="shared" si="22"/>
        <v>0</v>
      </c>
      <c r="CB109" s="41">
        <f t="shared" si="23"/>
        <v>111</v>
      </c>
    </row>
    <row r="110" spans="1:80">
      <c r="A110">
        <f t="shared" si="5"/>
        <v>62</v>
      </c>
      <c r="B110" s="6"/>
      <c r="C110" s="10"/>
      <c r="D110" s="32"/>
      <c r="E110" s="11"/>
      <c r="F110" s="10">
        <v>10</v>
      </c>
      <c r="G110" s="32">
        <v>47</v>
      </c>
      <c r="H110" s="11">
        <v>0</v>
      </c>
      <c r="I110" s="10"/>
      <c r="J110" s="32"/>
      <c r="K110" s="11"/>
      <c r="L110" s="10"/>
      <c r="M110" s="32"/>
      <c r="N110" s="11"/>
      <c r="O110" s="10"/>
      <c r="P110" s="32"/>
      <c r="Q110" s="11"/>
      <c r="R110" s="10"/>
      <c r="S110" s="32"/>
      <c r="T110" s="11"/>
      <c r="U110" s="10"/>
      <c r="V110" s="32"/>
      <c r="W110" s="11"/>
      <c r="X110" s="10"/>
      <c r="Y110" s="32"/>
      <c r="Z110" s="11"/>
      <c r="AA110" s="10"/>
      <c r="AB110" s="32"/>
      <c r="AC110" s="11"/>
      <c r="AD110" s="10"/>
      <c r="AE110" s="32"/>
      <c r="AF110" s="11"/>
      <c r="AG110" s="10"/>
      <c r="AH110" s="32"/>
      <c r="AI110" s="11"/>
      <c r="AJ110" s="10"/>
      <c r="AK110" s="32"/>
      <c r="AL110" s="11"/>
      <c r="AM110" s="10"/>
      <c r="AN110" s="32"/>
      <c r="AO110" s="11"/>
      <c r="AP110" s="10">
        <v>-10</v>
      </c>
      <c r="AQ110" s="32">
        <v>0</v>
      </c>
      <c r="AR110" s="11">
        <v>47</v>
      </c>
      <c r="AS110" s="10"/>
      <c r="AT110" s="32"/>
      <c r="AU110" s="11"/>
      <c r="AV110" s="10"/>
      <c r="AW110" s="32"/>
      <c r="AX110" s="11"/>
      <c r="AY110" s="10"/>
      <c r="AZ110" s="32"/>
      <c r="BA110" s="11"/>
      <c r="BB110" s="10">
        <v>10</v>
      </c>
      <c r="BC110" s="32">
        <v>47</v>
      </c>
      <c r="BD110" s="11">
        <v>0</v>
      </c>
      <c r="BE110" s="10"/>
      <c r="BF110" s="32"/>
      <c r="BG110" s="11"/>
      <c r="BH110" s="10"/>
      <c r="BI110" s="32"/>
      <c r="BJ110" s="11"/>
      <c r="BK110" s="10"/>
      <c r="BL110" s="32"/>
      <c r="BM110" s="11"/>
      <c r="BN110" s="10"/>
      <c r="BO110" s="32"/>
      <c r="BP110" s="11"/>
      <c r="BQ110" s="10">
        <v>-10</v>
      </c>
      <c r="BR110" s="32">
        <v>0</v>
      </c>
      <c r="BS110" s="11">
        <v>47</v>
      </c>
      <c r="BT110" s="24">
        <v>45387</v>
      </c>
      <c r="BU110" s="41">
        <v>110</v>
      </c>
      <c r="BV110">
        <f t="shared" si="9"/>
        <v>0</v>
      </c>
      <c r="BW110">
        <f t="shared" si="14"/>
        <v>94</v>
      </c>
      <c r="BX110">
        <f t="shared" si="14"/>
        <v>94</v>
      </c>
      <c r="BY110">
        <f t="shared" si="20"/>
        <v>0</v>
      </c>
      <c r="BZ110">
        <f t="shared" si="21"/>
        <v>4</v>
      </c>
      <c r="CA110">
        <f t="shared" si="22"/>
        <v>0</v>
      </c>
      <c r="CB110" s="41">
        <f t="shared" si="23"/>
        <v>111</v>
      </c>
    </row>
    <row r="111" spans="1:80">
      <c r="A111">
        <f t="shared" si="5"/>
        <v>63</v>
      </c>
      <c r="B111" s="6"/>
      <c r="C111" s="10"/>
      <c r="D111" s="32"/>
      <c r="E111" s="11"/>
      <c r="F111" s="10"/>
      <c r="G111" s="32"/>
      <c r="H111" s="11"/>
      <c r="I111" s="10">
        <v>-10</v>
      </c>
      <c r="J111" s="32">
        <v>18</v>
      </c>
      <c r="K111" s="11">
        <v>66</v>
      </c>
      <c r="L111" s="10"/>
      <c r="M111" s="32"/>
      <c r="N111" s="11"/>
      <c r="O111" s="10"/>
      <c r="P111" s="32"/>
      <c r="Q111" s="11"/>
      <c r="R111" s="10"/>
      <c r="S111" s="32"/>
      <c r="T111" s="11"/>
      <c r="U111" s="10"/>
      <c r="V111" s="32"/>
      <c r="W111" s="11"/>
      <c r="X111" s="10"/>
      <c r="Y111" s="32"/>
      <c r="Z111" s="11"/>
      <c r="AA111" s="10"/>
      <c r="AB111" s="32"/>
      <c r="AC111" s="11"/>
      <c r="AD111" s="10"/>
      <c r="AE111" s="32"/>
      <c r="AF111" s="11"/>
      <c r="AG111" s="10"/>
      <c r="AH111" s="32"/>
      <c r="AI111" s="11"/>
      <c r="AJ111" s="10"/>
      <c r="AK111" s="32"/>
      <c r="AL111" s="11"/>
      <c r="AM111" s="10"/>
      <c r="AN111" s="32"/>
      <c r="AO111" s="11"/>
      <c r="AP111" s="10">
        <v>10</v>
      </c>
      <c r="AQ111" s="32">
        <v>66</v>
      </c>
      <c r="AR111" s="11">
        <v>18</v>
      </c>
      <c r="AS111" s="10"/>
      <c r="AT111" s="32"/>
      <c r="AU111" s="11"/>
      <c r="AV111" s="10"/>
      <c r="AW111" s="32"/>
      <c r="AX111" s="11"/>
      <c r="AY111" s="10"/>
      <c r="AZ111" s="32"/>
      <c r="BA111" s="11"/>
      <c r="BB111" s="10">
        <v>10</v>
      </c>
      <c r="BC111" s="32">
        <v>66</v>
      </c>
      <c r="BD111" s="11">
        <v>18</v>
      </c>
      <c r="BE111" s="10"/>
      <c r="BF111" s="32"/>
      <c r="BG111" s="11"/>
      <c r="BH111" s="10"/>
      <c r="BI111" s="32"/>
      <c r="BJ111" s="11"/>
      <c r="BK111" s="10"/>
      <c r="BL111" s="32"/>
      <c r="BM111" s="11"/>
      <c r="BN111" s="10"/>
      <c r="BO111" s="32"/>
      <c r="BP111" s="11"/>
      <c r="BQ111" s="10">
        <v>-10</v>
      </c>
      <c r="BR111" s="32">
        <v>18</v>
      </c>
      <c r="BS111" s="11">
        <v>66</v>
      </c>
      <c r="BT111" s="24">
        <v>45394</v>
      </c>
      <c r="BU111" s="41">
        <v>116</v>
      </c>
      <c r="BV111">
        <f t="shared" si="9"/>
        <v>0</v>
      </c>
      <c r="BW111">
        <f t="shared" si="14"/>
        <v>168</v>
      </c>
      <c r="BX111">
        <f t="shared" si="14"/>
        <v>168</v>
      </c>
      <c r="BY111">
        <f t="shared" si="20"/>
        <v>0</v>
      </c>
      <c r="BZ111">
        <f t="shared" si="21"/>
        <v>4</v>
      </c>
      <c r="CA111">
        <f t="shared" si="22"/>
        <v>0</v>
      </c>
      <c r="CB111" s="41">
        <f t="shared" si="23"/>
        <v>117</v>
      </c>
    </row>
    <row r="112" spans="1:80">
      <c r="A112">
        <f t="shared" si="5"/>
        <v>64</v>
      </c>
      <c r="B112" s="6"/>
      <c r="C112" s="10"/>
      <c r="D112" s="32"/>
      <c r="E112" s="11"/>
      <c r="F112" s="10">
        <v>-10</v>
      </c>
      <c r="G112" s="32">
        <v>22</v>
      </c>
      <c r="H112" s="11">
        <v>24</v>
      </c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>
        <v>10</v>
      </c>
      <c r="AB112" s="32">
        <v>24</v>
      </c>
      <c r="AC112" s="11">
        <v>22</v>
      </c>
      <c r="AD112" s="10"/>
      <c r="AE112" s="32"/>
      <c r="AF112" s="11"/>
      <c r="AG112" s="10"/>
      <c r="AH112" s="32"/>
      <c r="AI112" s="11"/>
      <c r="AJ112" s="10">
        <v>-10</v>
      </c>
      <c r="AK112" s="32">
        <v>22</v>
      </c>
      <c r="AL112" s="11">
        <v>24</v>
      </c>
      <c r="AM112" s="10"/>
      <c r="AN112" s="32"/>
      <c r="AO112" s="11"/>
      <c r="AP112" s="10">
        <v>10</v>
      </c>
      <c r="AQ112" s="32">
        <v>24</v>
      </c>
      <c r="AR112" s="11">
        <v>22</v>
      </c>
      <c r="AS112" s="10"/>
      <c r="AT112" s="32"/>
      <c r="AU112" s="11"/>
      <c r="AV112" s="10"/>
      <c r="AW112" s="32"/>
      <c r="AX112" s="11"/>
      <c r="AY112" s="10"/>
      <c r="AZ112" s="32"/>
      <c r="BA112" s="11"/>
      <c r="BB112" s="10"/>
      <c r="BC112" s="32"/>
      <c r="BD112" s="11"/>
      <c r="BE112" s="10"/>
      <c r="BF112" s="32"/>
      <c r="BG112" s="11"/>
      <c r="BH112" s="10"/>
      <c r="BI112" s="32"/>
      <c r="BJ112" s="11"/>
      <c r="BK112" s="10"/>
      <c r="BL112" s="32"/>
      <c r="BM112" s="11"/>
      <c r="BN112" s="10"/>
      <c r="BO112" s="32"/>
      <c r="BP112" s="11"/>
      <c r="BQ112" s="10"/>
      <c r="BR112" s="32"/>
      <c r="BS112" s="11"/>
      <c r="BT112" s="28">
        <v>45400</v>
      </c>
      <c r="BU112" s="41">
        <v>117</v>
      </c>
      <c r="BV112">
        <f t="shared" si="9"/>
        <v>0</v>
      </c>
      <c r="BW112">
        <f t="shared" si="14"/>
        <v>92</v>
      </c>
      <c r="BX112">
        <f t="shared" si="14"/>
        <v>92</v>
      </c>
      <c r="BY112">
        <f t="shared" si="20"/>
        <v>0</v>
      </c>
      <c r="BZ112">
        <f t="shared" si="21"/>
        <v>4</v>
      </c>
      <c r="CA112">
        <f t="shared" si="22"/>
        <v>0</v>
      </c>
      <c r="CB112" s="41">
        <f t="shared" si="23"/>
        <v>118</v>
      </c>
    </row>
    <row r="113" spans="1:80">
      <c r="A113">
        <f t="shared" si="5"/>
        <v>65</v>
      </c>
      <c r="B113" s="6"/>
      <c r="C113" s="10"/>
      <c r="D113" s="32"/>
      <c r="E113" s="11"/>
      <c r="F113" s="10"/>
      <c r="G113" s="32"/>
      <c r="H113" s="11"/>
      <c r="I113" s="10">
        <v>10</v>
      </c>
      <c r="J113" s="32">
        <v>90</v>
      </c>
      <c r="K113" s="11">
        <v>43</v>
      </c>
      <c r="L113" s="10"/>
      <c r="M113" s="32"/>
      <c r="N113" s="11"/>
      <c r="O113" s="10"/>
      <c r="P113" s="32"/>
      <c r="Q113" s="11"/>
      <c r="R113" s="10"/>
      <c r="S113" s="32"/>
      <c r="T113" s="11"/>
      <c r="U113" s="10"/>
      <c r="V113" s="32"/>
      <c r="W113" s="11"/>
      <c r="X113" s="10"/>
      <c r="Y113" s="32"/>
      <c r="Z113" s="11"/>
      <c r="AA113" s="10">
        <v>-10</v>
      </c>
      <c r="AB113" s="32">
        <v>43</v>
      </c>
      <c r="AC113" s="11">
        <v>90</v>
      </c>
      <c r="AD113" s="10"/>
      <c r="AE113" s="32"/>
      <c r="AF113" s="11"/>
      <c r="AG113" s="10"/>
      <c r="AH113" s="32"/>
      <c r="AI113" s="11"/>
      <c r="AJ113" s="10"/>
      <c r="AK113" s="32"/>
      <c r="AL113" s="11"/>
      <c r="AM113" s="10"/>
      <c r="AN113" s="32"/>
      <c r="AO113" s="11"/>
      <c r="AP113" s="10"/>
      <c r="AQ113" s="32"/>
      <c r="AR113" s="11"/>
      <c r="AS113" s="10"/>
      <c r="AT113" s="32"/>
      <c r="AU113" s="11"/>
      <c r="AV113" s="10"/>
      <c r="AW113" s="32"/>
      <c r="AX113" s="11"/>
      <c r="AY113" s="10"/>
      <c r="AZ113" s="32"/>
      <c r="BA113" s="11"/>
      <c r="BB113" s="10">
        <v>10</v>
      </c>
      <c r="BC113" s="32">
        <v>90</v>
      </c>
      <c r="BD113" s="11">
        <v>43</v>
      </c>
      <c r="BE113" s="10"/>
      <c r="BF113" s="32"/>
      <c r="BG113" s="11"/>
      <c r="BH113" s="10"/>
      <c r="BI113" s="32"/>
      <c r="BJ113" s="11"/>
      <c r="BK113" s="10"/>
      <c r="BL113" s="32"/>
      <c r="BM113" s="11"/>
      <c r="BN113" s="10"/>
      <c r="BO113" s="32"/>
      <c r="BP113" s="11"/>
      <c r="BQ113" s="10">
        <v>-10</v>
      </c>
      <c r="BR113" s="32">
        <v>43</v>
      </c>
      <c r="BS113" s="11">
        <v>90</v>
      </c>
      <c r="BT113" s="28">
        <v>45402</v>
      </c>
      <c r="BU113" s="41">
        <v>119</v>
      </c>
      <c r="BV113">
        <f t="shared" si="9"/>
        <v>0</v>
      </c>
      <c r="BW113">
        <f t="shared" si="14"/>
        <v>266</v>
      </c>
      <c r="BX113">
        <f t="shared" si="14"/>
        <v>266</v>
      </c>
      <c r="BY113">
        <f t="shared" si="20"/>
        <v>0</v>
      </c>
      <c r="BZ113">
        <f t="shared" si="21"/>
        <v>4</v>
      </c>
      <c r="CA113">
        <f t="shared" si="22"/>
        <v>0</v>
      </c>
      <c r="CB113" s="41">
        <f t="shared" si="23"/>
        <v>120</v>
      </c>
    </row>
    <row r="114" spans="1:80">
      <c r="A114">
        <f t="shared" si="5"/>
        <v>66</v>
      </c>
      <c r="B114" s="6"/>
      <c r="C114" s="10"/>
      <c r="D114" s="32"/>
      <c r="E114" s="11"/>
      <c r="F114" s="10"/>
      <c r="G114" s="32"/>
      <c r="H114" s="11"/>
      <c r="I114" s="10">
        <v>-10</v>
      </c>
      <c r="J114" s="32">
        <v>44</v>
      </c>
      <c r="K114" s="11">
        <v>125</v>
      </c>
      <c r="L114" s="10"/>
      <c r="M114" s="32"/>
      <c r="N114" s="11"/>
      <c r="O114" s="10"/>
      <c r="P114" s="32"/>
      <c r="Q114" s="11"/>
      <c r="R114" s="10"/>
      <c r="S114" s="32"/>
      <c r="T114" s="11"/>
      <c r="U114" s="10"/>
      <c r="V114" s="32"/>
      <c r="W114" s="11"/>
      <c r="X114" s="10"/>
      <c r="Y114" s="32"/>
      <c r="Z114" s="11"/>
      <c r="AA114" s="10"/>
      <c r="AB114" s="32"/>
      <c r="AC114" s="11"/>
      <c r="AD114" s="10"/>
      <c r="AE114" s="32"/>
      <c r="AF114" s="11"/>
      <c r="AG114" s="10"/>
      <c r="AH114" s="32"/>
      <c r="AI114" s="11"/>
      <c r="AJ114" s="10"/>
      <c r="AK114" s="32"/>
      <c r="AL114" s="11"/>
      <c r="AM114" s="10"/>
      <c r="AN114" s="32"/>
      <c r="AO114" s="11"/>
      <c r="AP114" s="10">
        <v>10</v>
      </c>
      <c r="AQ114" s="32">
        <v>125</v>
      </c>
      <c r="AR114" s="11">
        <v>44</v>
      </c>
      <c r="AS114" s="10"/>
      <c r="AT114" s="32"/>
      <c r="AU114" s="11"/>
      <c r="AV114" s="10"/>
      <c r="AW114" s="32"/>
      <c r="AX114" s="11"/>
      <c r="AY114" s="10"/>
      <c r="AZ114" s="32"/>
      <c r="BA114" s="11"/>
      <c r="BB114" s="10">
        <v>-10</v>
      </c>
      <c r="BC114" s="32">
        <v>44</v>
      </c>
      <c r="BD114" s="11">
        <v>125</v>
      </c>
      <c r="BE114" s="10"/>
      <c r="BF114" s="32"/>
      <c r="BG114" s="11"/>
      <c r="BH114" s="10"/>
      <c r="BI114" s="32"/>
      <c r="BJ114" s="11"/>
      <c r="BK114" s="10"/>
      <c r="BL114" s="32"/>
      <c r="BM114" s="11"/>
      <c r="BN114" s="10"/>
      <c r="BO114" s="32"/>
      <c r="BP114" s="11"/>
      <c r="BQ114" s="10">
        <v>10</v>
      </c>
      <c r="BR114" s="32">
        <v>125</v>
      </c>
      <c r="BS114" s="11">
        <v>44</v>
      </c>
      <c r="BT114" s="28">
        <v>45402</v>
      </c>
      <c r="BU114" s="41">
        <v>119</v>
      </c>
      <c r="BV114">
        <f t="shared" si="9"/>
        <v>0</v>
      </c>
      <c r="BW114">
        <f t="shared" si="14"/>
        <v>338</v>
      </c>
      <c r="BX114">
        <f t="shared" si="14"/>
        <v>338</v>
      </c>
      <c r="BY114">
        <f t="shared" si="20"/>
        <v>0</v>
      </c>
      <c r="BZ114">
        <f t="shared" si="21"/>
        <v>4</v>
      </c>
      <c r="CA114">
        <f t="shared" si="22"/>
        <v>0</v>
      </c>
      <c r="CB114" s="41">
        <f t="shared" si="23"/>
        <v>120</v>
      </c>
    </row>
    <row r="115" spans="1:80">
      <c r="A115">
        <f t="shared" si="5"/>
        <v>67</v>
      </c>
      <c r="B115" s="6"/>
      <c r="C115" s="10"/>
      <c r="D115" s="32"/>
      <c r="E115" s="11"/>
      <c r="F115" s="10"/>
      <c r="G115" s="32"/>
      <c r="H115" s="11"/>
      <c r="I115" s="10">
        <v>10</v>
      </c>
      <c r="J115" s="32">
        <v>92</v>
      </c>
      <c r="K115" s="11">
        <v>22</v>
      </c>
      <c r="L115" s="10"/>
      <c r="M115" s="32"/>
      <c r="N115" s="11"/>
      <c r="O115" s="10"/>
      <c r="P115" s="32"/>
      <c r="Q115" s="11"/>
      <c r="R115" s="10"/>
      <c r="S115" s="32"/>
      <c r="T115" s="11"/>
      <c r="U115" s="10"/>
      <c r="V115" s="32"/>
      <c r="W115" s="11"/>
      <c r="X115" s="10"/>
      <c r="Y115" s="32"/>
      <c r="Z115" s="11"/>
      <c r="AA115" s="10">
        <v>10</v>
      </c>
      <c r="AB115" s="32">
        <v>92</v>
      </c>
      <c r="AC115" s="11">
        <v>22</v>
      </c>
      <c r="AD115" s="10"/>
      <c r="AE115" s="32"/>
      <c r="AF115" s="11"/>
      <c r="AG115" s="10"/>
      <c r="AH115" s="32"/>
      <c r="AI115" s="11"/>
      <c r="AJ115" s="10">
        <v>-10</v>
      </c>
      <c r="AK115" s="32">
        <v>22</v>
      </c>
      <c r="AL115" s="11">
        <v>92</v>
      </c>
      <c r="AM115" s="10"/>
      <c r="AN115" s="32"/>
      <c r="AO115" s="11"/>
      <c r="AP115" s="10">
        <v>-10</v>
      </c>
      <c r="AQ115" s="32">
        <v>22</v>
      </c>
      <c r="AR115" s="11">
        <v>92</v>
      </c>
      <c r="AS115" s="10"/>
      <c r="AT115" s="32"/>
      <c r="AU115" s="11"/>
      <c r="AV115" s="10"/>
      <c r="AW115" s="32"/>
      <c r="AX115" s="11"/>
      <c r="AY115" s="10"/>
      <c r="AZ115" s="32"/>
      <c r="BA115" s="11"/>
      <c r="BB115" s="10"/>
      <c r="BC115" s="32"/>
      <c r="BD115" s="11"/>
      <c r="BE115" s="10"/>
      <c r="BF115" s="32"/>
      <c r="BG115" s="11"/>
      <c r="BH115" s="10"/>
      <c r="BI115" s="32"/>
      <c r="BJ115" s="11"/>
      <c r="BK115" s="10"/>
      <c r="BL115" s="32"/>
      <c r="BM115" s="11"/>
      <c r="BN115" s="10"/>
      <c r="BO115" s="32"/>
      <c r="BP115" s="11"/>
      <c r="BQ115" s="10"/>
      <c r="BR115" s="32"/>
      <c r="BS115" s="11"/>
      <c r="BT115" s="28">
        <v>45413</v>
      </c>
      <c r="BU115" s="41">
        <v>123</v>
      </c>
      <c r="BV115">
        <f t="shared" si="9"/>
        <v>0</v>
      </c>
      <c r="BW115">
        <f t="shared" si="14"/>
        <v>228</v>
      </c>
      <c r="BX115">
        <f t="shared" si="14"/>
        <v>228</v>
      </c>
      <c r="BY115">
        <f t="shared" si="20"/>
        <v>0</v>
      </c>
      <c r="BZ115">
        <f t="shared" si="21"/>
        <v>4</v>
      </c>
      <c r="CA115">
        <f t="shared" si="22"/>
        <v>0</v>
      </c>
      <c r="CB115" s="41">
        <f t="shared" si="23"/>
        <v>124</v>
      </c>
    </row>
    <row r="116" spans="1:80">
      <c r="A116">
        <f t="shared" si="5"/>
        <v>68</v>
      </c>
      <c r="B116" s="6"/>
      <c r="C116" s="10"/>
      <c r="D116" s="32"/>
      <c r="E116" s="11"/>
      <c r="F116" s="10"/>
      <c r="G116" s="32"/>
      <c r="H116" s="11"/>
      <c r="I116" s="10">
        <v>10</v>
      </c>
      <c r="J116" s="32">
        <v>38</v>
      </c>
      <c r="K116" s="11">
        <v>20</v>
      </c>
      <c r="L116" s="10"/>
      <c r="M116" s="32"/>
      <c r="N116" s="11"/>
      <c r="O116" s="10"/>
      <c r="P116" s="32"/>
      <c r="Q116" s="11"/>
      <c r="R116" s="10"/>
      <c r="S116" s="32"/>
      <c r="T116" s="11"/>
      <c r="U116" s="10"/>
      <c r="V116" s="32"/>
      <c r="W116" s="11"/>
      <c r="X116" s="10"/>
      <c r="Y116" s="32"/>
      <c r="Z116" s="11"/>
      <c r="AA116" s="10"/>
      <c r="AB116" s="32"/>
      <c r="AC116" s="11"/>
      <c r="AD116" s="10"/>
      <c r="AE116" s="32"/>
      <c r="AF116" s="11"/>
      <c r="AG116" s="10"/>
      <c r="AH116" s="32"/>
      <c r="AI116" s="11"/>
      <c r="AJ116" s="10"/>
      <c r="AK116" s="32"/>
      <c r="AL116" s="11"/>
      <c r="AM116" s="10"/>
      <c r="AN116" s="32"/>
      <c r="AO116" s="11"/>
      <c r="AP116" s="10">
        <v>-10</v>
      </c>
      <c r="AQ116" s="32">
        <v>20</v>
      </c>
      <c r="AR116" s="11">
        <v>38</v>
      </c>
      <c r="AS116" s="10"/>
      <c r="AT116" s="32"/>
      <c r="AU116" s="11"/>
      <c r="AV116" s="10"/>
      <c r="AW116" s="32"/>
      <c r="AX116" s="11"/>
      <c r="AY116" s="10"/>
      <c r="AZ116" s="32"/>
      <c r="BA116" s="11"/>
      <c r="BB116" s="10">
        <v>10</v>
      </c>
      <c r="BC116" s="32">
        <v>38</v>
      </c>
      <c r="BD116" s="11">
        <v>20</v>
      </c>
      <c r="BE116" s="10"/>
      <c r="BF116" s="32"/>
      <c r="BG116" s="11"/>
      <c r="BH116" s="10"/>
      <c r="BI116" s="32"/>
      <c r="BJ116" s="11"/>
      <c r="BK116" s="10"/>
      <c r="BL116" s="32"/>
      <c r="BM116" s="11"/>
      <c r="BN116" s="10"/>
      <c r="BO116" s="32"/>
      <c r="BP116" s="11"/>
      <c r="BQ116" s="10">
        <v>-10</v>
      </c>
      <c r="BR116" s="32">
        <v>13</v>
      </c>
      <c r="BS116" s="11">
        <v>28</v>
      </c>
      <c r="BT116" s="28">
        <v>45422</v>
      </c>
      <c r="BU116" s="41">
        <v>131</v>
      </c>
      <c r="BV116">
        <f t="shared" si="9"/>
        <v>0</v>
      </c>
      <c r="BW116">
        <f t="shared" si="14"/>
        <v>109</v>
      </c>
      <c r="BX116">
        <f t="shared" si="14"/>
        <v>106</v>
      </c>
      <c r="BY116">
        <f t="shared" si="20"/>
        <v>3</v>
      </c>
      <c r="BZ116">
        <f t="shared" si="21"/>
        <v>4</v>
      </c>
      <c r="CA116">
        <f t="shared" si="22"/>
        <v>0</v>
      </c>
      <c r="CB116" s="41">
        <f t="shared" si="23"/>
        <v>132</v>
      </c>
    </row>
    <row r="117" spans="1:80">
      <c r="A117">
        <f t="shared" si="5"/>
        <v>69</v>
      </c>
      <c r="B117" s="6"/>
      <c r="C117" s="10"/>
      <c r="D117" s="32"/>
      <c r="E117" s="11"/>
      <c r="F117" s="10"/>
      <c r="G117" s="32"/>
      <c r="H117" s="11"/>
      <c r="I117" s="10">
        <v>-10</v>
      </c>
      <c r="J117" s="32">
        <v>13</v>
      </c>
      <c r="K117" s="11">
        <v>28</v>
      </c>
      <c r="L117" s="10"/>
      <c r="M117" s="32"/>
      <c r="N117" s="11"/>
      <c r="O117" s="10"/>
      <c r="P117" s="32"/>
      <c r="Q117" s="11"/>
      <c r="R117" s="10"/>
      <c r="S117" s="32"/>
      <c r="T117" s="11"/>
      <c r="U117" s="10"/>
      <c r="V117" s="32"/>
      <c r="W117" s="11"/>
      <c r="X117" s="10"/>
      <c r="Y117" s="32"/>
      <c r="Z117" s="11"/>
      <c r="AA117" s="10"/>
      <c r="AB117" s="32"/>
      <c r="AC117" s="11"/>
      <c r="AD117" s="10"/>
      <c r="AE117" s="32"/>
      <c r="AF117" s="11"/>
      <c r="AG117" s="10"/>
      <c r="AH117" s="32"/>
      <c r="AI117" s="11"/>
      <c r="AJ117" s="10"/>
      <c r="AK117" s="32"/>
      <c r="AL117" s="11"/>
      <c r="AM117" s="10"/>
      <c r="AN117" s="32"/>
      <c r="AO117" s="11"/>
      <c r="AP117" s="10">
        <v>10</v>
      </c>
      <c r="AQ117" s="32">
        <v>28</v>
      </c>
      <c r="AR117" s="11">
        <v>13</v>
      </c>
      <c r="AS117" s="10"/>
      <c r="AT117" s="32"/>
      <c r="AU117" s="11"/>
      <c r="AV117" s="10"/>
      <c r="AW117" s="32"/>
      <c r="AX117" s="11"/>
      <c r="AY117" s="10"/>
      <c r="AZ117" s="32"/>
      <c r="BA117" s="11"/>
      <c r="BB117" s="10">
        <v>10</v>
      </c>
      <c r="BC117" s="32">
        <v>28</v>
      </c>
      <c r="BD117" s="11">
        <v>13</v>
      </c>
      <c r="BE117" s="10"/>
      <c r="BF117" s="32"/>
      <c r="BG117" s="11"/>
      <c r="BH117" s="10"/>
      <c r="BI117" s="32"/>
      <c r="BJ117" s="11"/>
      <c r="BK117" s="10"/>
      <c r="BL117" s="32"/>
      <c r="BM117" s="11"/>
      <c r="BN117" s="10"/>
      <c r="BO117" s="32"/>
      <c r="BP117" s="11"/>
      <c r="BQ117" s="10">
        <v>-10</v>
      </c>
      <c r="BR117" s="32">
        <v>13</v>
      </c>
      <c r="BS117" s="11">
        <v>28</v>
      </c>
      <c r="BT117" s="28">
        <v>45422</v>
      </c>
      <c r="BU117" s="41">
        <v>131</v>
      </c>
      <c r="BV117">
        <f t="shared" si="9"/>
        <v>0</v>
      </c>
      <c r="BW117">
        <f t="shared" si="14"/>
        <v>82</v>
      </c>
      <c r="BX117">
        <f t="shared" si="14"/>
        <v>82</v>
      </c>
      <c r="BY117">
        <f t="shared" si="20"/>
        <v>0</v>
      </c>
      <c r="BZ117">
        <f t="shared" si="21"/>
        <v>4</v>
      </c>
      <c r="CA117">
        <f t="shared" si="22"/>
        <v>0</v>
      </c>
      <c r="CB117" s="41">
        <f t="shared" si="23"/>
        <v>132</v>
      </c>
    </row>
    <row r="118" spans="1:80">
      <c r="A118">
        <f t="shared" si="5"/>
        <v>70</v>
      </c>
      <c r="B118" s="6"/>
      <c r="C118" s="10"/>
      <c r="D118" s="32"/>
      <c r="E118" s="11"/>
      <c r="F118" s="10"/>
      <c r="G118" s="32"/>
      <c r="H118" s="11"/>
      <c r="I118" s="10">
        <v>-10</v>
      </c>
      <c r="J118" s="32">
        <v>6</v>
      </c>
      <c r="K118" s="11">
        <v>22</v>
      </c>
      <c r="L118" s="10"/>
      <c r="M118" s="32"/>
      <c r="N118" s="11"/>
      <c r="O118" s="10"/>
      <c r="P118" s="32"/>
      <c r="Q118" s="11"/>
      <c r="R118" s="10"/>
      <c r="S118" s="32"/>
      <c r="T118" s="11"/>
      <c r="U118" s="10"/>
      <c r="V118" s="32"/>
      <c r="W118" s="11"/>
      <c r="X118" s="10"/>
      <c r="Y118" s="32"/>
      <c r="Z118" s="11"/>
      <c r="AA118" s="10"/>
      <c r="AB118" s="32"/>
      <c r="AC118" s="11"/>
      <c r="AD118" s="10"/>
      <c r="AE118" s="32"/>
      <c r="AF118" s="11"/>
      <c r="AG118" s="10"/>
      <c r="AH118" s="32"/>
      <c r="AI118" s="11"/>
      <c r="AJ118" s="10"/>
      <c r="AK118" s="32"/>
      <c r="AL118" s="11"/>
      <c r="AM118" s="10"/>
      <c r="AN118" s="32"/>
      <c r="AO118" s="11"/>
      <c r="AP118" s="10">
        <v>10</v>
      </c>
      <c r="AQ118" s="32">
        <v>22</v>
      </c>
      <c r="AR118" s="11">
        <v>6</v>
      </c>
      <c r="AS118" s="10"/>
      <c r="AT118" s="32"/>
      <c r="AU118" s="11"/>
      <c r="AV118" s="10"/>
      <c r="AW118" s="32"/>
      <c r="AX118" s="11"/>
      <c r="AY118" s="10"/>
      <c r="AZ118" s="32"/>
      <c r="BA118" s="11"/>
      <c r="BB118" s="10">
        <v>-10</v>
      </c>
      <c r="BC118" s="32">
        <v>6</v>
      </c>
      <c r="BD118" s="11">
        <v>22</v>
      </c>
      <c r="BE118" s="10"/>
      <c r="BF118" s="32"/>
      <c r="BG118" s="11"/>
      <c r="BH118" s="10"/>
      <c r="BI118" s="32"/>
      <c r="BJ118" s="11"/>
      <c r="BK118" s="10"/>
      <c r="BL118" s="32"/>
      <c r="BM118" s="11"/>
      <c r="BN118" s="10"/>
      <c r="BO118" s="32"/>
      <c r="BP118" s="11"/>
      <c r="BQ118" s="10">
        <v>10</v>
      </c>
      <c r="BR118" s="32">
        <v>22</v>
      </c>
      <c r="BS118" s="11">
        <v>6</v>
      </c>
      <c r="BT118" s="28">
        <v>45422</v>
      </c>
      <c r="BU118" s="41">
        <v>131</v>
      </c>
      <c r="BV118">
        <f t="shared" si="9"/>
        <v>0</v>
      </c>
      <c r="BW118">
        <f t="shared" si="14"/>
        <v>56</v>
      </c>
      <c r="BX118">
        <f t="shared" si="14"/>
        <v>56</v>
      </c>
      <c r="BY118">
        <f t="shared" si="20"/>
        <v>0</v>
      </c>
      <c r="BZ118">
        <f t="shared" si="21"/>
        <v>4</v>
      </c>
      <c r="CA118">
        <f t="shared" si="22"/>
        <v>0</v>
      </c>
      <c r="CB118" s="41">
        <f t="shared" si="23"/>
        <v>132</v>
      </c>
    </row>
    <row r="119" spans="1:80">
      <c r="A119">
        <f t="shared" si="5"/>
        <v>71</v>
      </c>
      <c r="B119" s="6" t="s">
        <v>241</v>
      </c>
      <c r="C119" s="10"/>
      <c r="D119" s="32"/>
      <c r="E119" s="11"/>
      <c r="F119" s="10"/>
      <c r="G119" s="32"/>
      <c r="H119" s="11"/>
      <c r="I119" s="10">
        <v>10</v>
      </c>
      <c r="J119" s="32">
        <v>53</v>
      </c>
      <c r="K119" s="11">
        <v>15</v>
      </c>
      <c r="L119" s="10"/>
      <c r="M119" s="32"/>
      <c r="N119" s="11"/>
      <c r="O119" s="10"/>
      <c r="P119" s="32"/>
      <c r="Q119" s="11"/>
      <c r="R119" s="10"/>
      <c r="S119" s="32"/>
      <c r="T119" s="11"/>
      <c r="U119" s="10"/>
      <c r="V119" s="32"/>
      <c r="W119" s="11"/>
      <c r="X119" s="10"/>
      <c r="Y119" s="32"/>
      <c r="Z119" s="11"/>
      <c r="AA119" s="10"/>
      <c r="AB119" s="32"/>
      <c r="AC119" s="11"/>
      <c r="AD119" s="10"/>
      <c r="AE119" s="32"/>
      <c r="AF119" s="11"/>
      <c r="AG119" s="10"/>
      <c r="AH119" s="32"/>
      <c r="AI119" s="11"/>
      <c r="AJ119" s="10"/>
      <c r="AK119" s="32"/>
      <c r="AL119" s="11"/>
      <c r="AM119" s="10"/>
      <c r="AN119" s="32"/>
      <c r="AO119" s="11"/>
      <c r="AP119" s="10">
        <v>-10</v>
      </c>
      <c r="AQ119" s="32">
        <v>15</v>
      </c>
      <c r="AR119" s="11">
        <v>53</v>
      </c>
      <c r="AS119" s="10"/>
      <c r="AT119" s="32"/>
      <c r="AU119" s="11"/>
      <c r="AV119" s="10"/>
      <c r="AW119" s="32"/>
      <c r="AX119" s="11"/>
      <c r="AY119" s="10"/>
      <c r="AZ119" s="32"/>
      <c r="BA119" s="11"/>
      <c r="BB119" s="10">
        <v>-10</v>
      </c>
      <c r="BC119" s="32">
        <v>15</v>
      </c>
      <c r="BD119" s="11">
        <v>53</v>
      </c>
      <c r="BE119" s="10"/>
      <c r="BF119" s="32"/>
      <c r="BG119" s="11"/>
      <c r="BH119" s="10"/>
      <c r="BI119" s="32"/>
      <c r="BJ119" s="11"/>
      <c r="BK119" s="10"/>
      <c r="BL119" s="32"/>
      <c r="BM119" s="11"/>
      <c r="BN119" s="10"/>
      <c r="BO119" s="32"/>
      <c r="BP119" s="11"/>
      <c r="BQ119" s="10">
        <v>10</v>
      </c>
      <c r="BR119" s="32">
        <v>53</v>
      </c>
      <c r="BS119" s="11">
        <v>15</v>
      </c>
      <c r="BT119" s="28">
        <v>45422</v>
      </c>
      <c r="BU119" s="41">
        <v>131</v>
      </c>
      <c r="BV119">
        <f t="shared" si="9"/>
        <v>0</v>
      </c>
      <c r="BW119">
        <f t="shared" ref="BW119:BX125" si="24">+BR119+AK119+AH119+AE119+AB119+Y119+V119+S119+P119+M119+J119+G119+D119+AN119+AQ119+AT119+AW119+AZ119+BC119+BL119+BO119+BF119+BI119</f>
        <v>136</v>
      </c>
      <c r="BX119">
        <f t="shared" si="24"/>
        <v>136</v>
      </c>
      <c r="BY119">
        <f t="shared" si="20"/>
        <v>0</v>
      </c>
      <c r="BZ119">
        <f t="shared" si="21"/>
        <v>4</v>
      </c>
      <c r="CA119">
        <f t="shared" si="22"/>
        <v>0</v>
      </c>
      <c r="CB119" s="41">
        <f t="shared" si="23"/>
        <v>132</v>
      </c>
    </row>
    <row r="120" spans="1:80">
      <c r="A120">
        <f t="shared" si="5"/>
        <v>72</v>
      </c>
      <c r="B120" s="6"/>
      <c r="C120" s="10"/>
      <c r="D120" s="32"/>
      <c r="E120" s="11"/>
      <c r="F120" s="10">
        <v>10</v>
      </c>
      <c r="G120" s="32">
        <v>21</v>
      </c>
      <c r="H120" s="11">
        <v>20</v>
      </c>
      <c r="I120" s="10">
        <v>-10</v>
      </c>
      <c r="J120" s="32">
        <v>20</v>
      </c>
      <c r="K120" s="11">
        <v>21</v>
      </c>
      <c r="L120" s="10"/>
      <c r="M120" s="32"/>
      <c r="N120" s="11"/>
      <c r="O120" s="10"/>
      <c r="P120" s="32"/>
      <c r="Q120" s="11"/>
      <c r="R120" s="10"/>
      <c r="S120" s="32"/>
      <c r="T120" s="11"/>
      <c r="U120" s="10"/>
      <c r="V120" s="32"/>
      <c r="W120" s="11"/>
      <c r="X120" s="10"/>
      <c r="Y120" s="32"/>
      <c r="Z120" s="11"/>
      <c r="AA120" s="10">
        <v>10</v>
      </c>
      <c r="AB120" s="32">
        <v>21</v>
      </c>
      <c r="AC120" s="11">
        <v>20</v>
      </c>
      <c r="AD120" s="10"/>
      <c r="AE120" s="32"/>
      <c r="AF120" s="11"/>
      <c r="AG120" s="10"/>
      <c r="AH120" s="32"/>
      <c r="AI120" s="11"/>
      <c r="AJ120" s="10"/>
      <c r="AK120" s="32"/>
      <c r="AL120" s="11"/>
      <c r="AM120" s="10"/>
      <c r="AN120" s="32"/>
      <c r="AO120" s="11"/>
      <c r="AP120" s="10">
        <v>-10</v>
      </c>
      <c r="AQ120" s="32">
        <v>20</v>
      </c>
      <c r="AR120" s="11">
        <v>21</v>
      </c>
      <c r="AS120" s="10"/>
      <c r="AT120" s="32"/>
      <c r="AU120" s="11"/>
      <c r="AV120" s="10"/>
      <c r="AW120" s="32"/>
      <c r="AX120" s="11"/>
      <c r="AY120" s="10"/>
      <c r="AZ120" s="32"/>
      <c r="BA120" s="11"/>
      <c r="BB120" s="10"/>
      <c r="BC120" s="32"/>
      <c r="BD120" s="11"/>
      <c r="BE120" s="10"/>
      <c r="BF120" s="32"/>
      <c r="BG120" s="11"/>
      <c r="BH120" s="10"/>
      <c r="BI120" s="32"/>
      <c r="BJ120" s="11"/>
      <c r="BK120" s="10"/>
      <c r="BL120" s="32"/>
      <c r="BM120" s="11"/>
      <c r="BN120" s="10"/>
      <c r="BO120" s="32"/>
      <c r="BP120" s="11"/>
      <c r="BQ120" s="10"/>
      <c r="BR120" s="32"/>
      <c r="BS120" s="11"/>
      <c r="BT120" s="28">
        <v>45428</v>
      </c>
      <c r="BU120" s="41">
        <v>135</v>
      </c>
      <c r="BV120">
        <f t="shared" si="9"/>
        <v>0</v>
      </c>
      <c r="BW120">
        <f t="shared" si="24"/>
        <v>82</v>
      </c>
      <c r="BX120">
        <f t="shared" si="24"/>
        <v>82</v>
      </c>
      <c r="BY120">
        <f t="shared" si="20"/>
        <v>0</v>
      </c>
      <c r="BZ120">
        <f t="shared" si="21"/>
        <v>4</v>
      </c>
      <c r="CA120">
        <f t="shared" si="22"/>
        <v>0</v>
      </c>
      <c r="CB120" s="41">
        <f t="shared" si="23"/>
        <v>136</v>
      </c>
    </row>
    <row r="121" spans="1:80">
      <c r="A121">
        <f t="shared" ref="A121:A184" si="25">+A120+1</f>
        <v>73</v>
      </c>
      <c r="B121" s="6"/>
      <c r="C121" s="12"/>
      <c r="D121" s="36"/>
      <c r="E121" s="13"/>
      <c r="F121" s="12">
        <v>-10</v>
      </c>
      <c r="G121" s="36">
        <v>36</v>
      </c>
      <c r="H121" s="13">
        <v>47</v>
      </c>
      <c r="I121" s="12"/>
      <c r="J121" s="36"/>
      <c r="K121" s="13"/>
      <c r="L121" s="12"/>
      <c r="M121" s="36"/>
      <c r="N121" s="13"/>
      <c r="O121" s="12"/>
      <c r="P121" s="36"/>
      <c r="Q121" s="13"/>
      <c r="R121" s="12"/>
      <c r="S121" s="36"/>
      <c r="T121" s="13"/>
      <c r="U121" s="12"/>
      <c r="V121" s="36"/>
      <c r="W121" s="13"/>
      <c r="X121" s="12"/>
      <c r="Y121" s="36"/>
      <c r="Z121" s="13"/>
      <c r="AA121" s="12">
        <v>-10</v>
      </c>
      <c r="AB121" s="36">
        <v>36</v>
      </c>
      <c r="AC121" s="13">
        <v>47</v>
      </c>
      <c r="AD121" s="12"/>
      <c r="AE121" s="36"/>
      <c r="AF121" s="13"/>
      <c r="AG121" s="12"/>
      <c r="AH121" s="36"/>
      <c r="AI121" s="13"/>
      <c r="AJ121" s="12">
        <v>10</v>
      </c>
      <c r="AK121" s="36">
        <v>47</v>
      </c>
      <c r="AL121" s="13">
        <v>36</v>
      </c>
      <c r="AM121" s="12"/>
      <c r="AN121" s="36"/>
      <c r="AO121" s="13"/>
      <c r="AP121" s="12">
        <v>10</v>
      </c>
      <c r="AQ121" s="36">
        <v>47</v>
      </c>
      <c r="AR121" s="13">
        <v>36</v>
      </c>
      <c r="AS121" s="12"/>
      <c r="AT121" s="36"/>
      <c r="AU121" s="13"/>
      <c r="AV121" s="12"/>
      <c r="AW121" s="36"/>
      <c r="AX121" s="13"/>
      <c r="AY121" s="12"/>
      <c r="AZ121" s="36"/>
      <c r="BA121" s="13"/>
      <c r="BB121" s="12"/>
      <c r="BC121" s="36"/>
      <c r="BD121" s="13"/>
      <c r="BE121" s="12"/>
      <c r="BF121" s="36"/>
      <c r="BG121" s="13"/>
      <c r="BH121" s="12"/>
      <c r="BI121" s="36"/>
      <c r="BJ121" s="13"/>
      <c r="BK121" s="12"/>
      <c r="BL121" s="36"/>
      <c r="BM121" s="13"/>
      <c r="BN121" s="12"/>
      <c r="BO121" s="36"/>
      <c r="BP121" s="13"/>
      <c r="BQ121" s="12"/>
      <c r="BR121" s="36"/>
      <c r="BS121" s="13"/>
      <c r="BT121" s="28">
        <v>45435</v>
      </c>
      <c r="BU121" s="41">
        <v>137</v>
      </c>
      <c r="BV121">
        <f>+BQ121+AJ121+AG121+AD121+AA121+X121+U121+R121+O121+L121+I121+F121+C121+AM121+AP121+AS121+AV121+AY121+BB121+BK121+BN121+BE121+BH121</f>
        <v>0</v>
      </c>
      <c r="BW121">
        <f t="shared" si="24"/>
        <v>166</v>
      </c>
      <c r="BX121">
        <f t="shared" si="24"/>
        <v>166</v>
      </c>
      <c r="BY121">
        <f>+BW121-BX121</f>
        <v>0</v>
      </c>
      <c r="BZ121">
        <f>COUNT(C121:BS121)/3</f>
        <v>4</v>
      </c>
      <c r="CA121">
        <f>+BV121/BZ121</f>
        <v>0</v>
      </c>
      <c r="CB121" s="41">
        <f>+BU121+1</f>
        <v>138</v>
      </c>
    </row>
    <row r="122" spans="1:80">
      <c r="A122">
        <f t="shared" si="25"/>
        <v>74</v>
      </c>
      <c r="B122" s="6"/>
      <c r="C122" s="10"/>
      <c r="D122" s="32"/>
      <c r="E122" s="11"/>
      <c r="F122" s="10">
        <v>-10</v>
      </c>
      <c r="G122" s="32">
        <v>25</v>
      </c>
      <c r="H122" s="11">
        <v>47</v>
      </c>
      <c r="I122" s="10"/>
      <c r="J122" s="32"/>
      <c r="K122" s="11"/>
      <c r="L122" s="10"/>
      <c r="M122" s="32"/>
      <c r="N122" s="11"/>
      <c r="O122" s="10"/>
      <c r="P122" s="32"/>
      <c r="Q122" s="11"/>
      <c r="R122" s="10"/>
      <c r="S122" s="32"/>
      <c r="T122" s="11"/>
      <c r="U122" s="10"/>
      <c r="V122" s="32"/>
      <c r="W122" s="11"/>
      <c r="X122" s="10"/>
      <c r="Y122" s="32"/>
      <c r="Z122" s="11"/>
      <c r="AA122" s="12">
        <v>10</v>
      </c>
      <c r="AB122" s="32">
        <v>47</v>
      </c>
      <c r="AC122" s="11">
        <v>25</v>
      </c>
      <c r="AD122" s="10"/>
      <c r="AE122" s="32"/>
      <c r="AF122" s="11"/>
      <c r="AG122" s="10"/>
      <c r="AH122" s="32"/>
      <c r="AI122" s="11"/>
      <c r="AJ122" s="10">
        <v>-10</v>
      </c>
      <c r="AK122" s="32">
        <v>25</v>
      </c>
      <c r="AL122" s="11">
        <v>47</v>
      </c>
      <c r="AM122" s="10"/>
      <c r="AN122" s="32"/>
      <c r="AO122" s="11"/>
      <c r="AP122" s="10">
        <v>10</v>
      </c>
      <c r="AQ122" s="32">
        <v>47</v>
      </c>
      <c r="AR122" s="11">
        <v>25</v>
      </c>
      <c r="AS122" s="10"/>
      <c r="AT122" s="32"/>
      <c r="AU122" s="11"/>
      <c r="AV122" s="10"/>
      <c r="AW122" s="32"/>
      <c r="AX122" s="11"/>
      <c r="AY122" s="10"/>
      <c r="AZ122" s="32"/>
      <c r="BA122" s="11"/>
      <c r="BB122" s="10"/>
      <c r="BC122" s="32"/>
      <c r="BD122" s="11"/>
      <c r="BE122" s="10"/>
      <c r="BF122" s="32"/>
      <c r="BG122" s="11"/>
      <c r="BH122" s="10"/>
      <c r="BI122" s="32"/>
      <c r="BJ122" s="11"/>
      <c r="BK122" s="10"/>
      <c r="BL122" s="32"/>
      <c r="BM122" s="11"/>
      <c r="BN122" s="10"/>
      <c r="BO122" s="32"/>
      <c r="BP122" s="11"/>
      <c r="BQ122" s="10"/>
      <c r="BR122" s="32"/>
      <c r="BS122" s="11"/>
      <c r="BT122" s="28">
        <v>45435</v>
      </c>
      <c r="BU122" s="41">
        <v>137</v>
      </c>
      <c r="BV122">
        <f t="shared" si="9"/>
        <v>0</v>
      </c>
      <c r="BW122">
        <f t="shared" si="24"/>
        <v>144</v>
      </c>
      <c r="BX122">
        <f t="shared" si="24"/>
        <v>144</v>
      </c>
      <c r="BY122">
        <f>+BW122-BX122</f>
        <v>0</v>
      </c>
      <c r="BZ122">
        <f>COUNT(C122:BS122)/3</f>
        <v>4</v>
      </c>
      <c r="CA122">
        <f>+BV122/BZ122</f>
        <v>0</v>
      </c>
      <c r="CB122" s="41">
        <f>+BU122+1</f>
        <v>138</v>
      </c>
    </row>
    <row r="123" spans="1:80">
      <c r="A123">
        <f t="shared" si="25"/>
        <v>75</v>
      </c>
      <c r="B123" s="6"/>
      <c r="C123" s="10"/>
      <c r="D123" s="32"/>
      <c r="E123" s="11"/>
      <c r="F123" s="10">
        <v>10</v>
      </c>
      <c r="G123" s="32">
        <v>47</v>
      </c>
      <c r="H123" s="11">
        <v>5</v>
      </c>
      <c r="I123" s="10"/>
      <c r="J123" s="32"/>
      <c r="K123" s="11"/>
      <c r="L123" s="10"/>
      <c r="M123" s="32"/>
      <c r="N123" s="11"/>
      <c r="O123" s="10"/>
      <c r="P123" s="32"/>
      <c r="Q123" s="11"/>
      <c r="R123" s="10"/>
      <c r="S123" s="32"/>
      <c r="T123" s="11"/>
      <c r="U123" s="10"/>
      <c r="V123" s="32"/>
      <c r="W123" s="11"/>
      <c r="X123" s="10"/>
      <c r="Y123" s="32"/>
      <c r="Z123" s="11"/>
      <c r="AA123" s="12">
        <v>-10</v>
      </c>
      <c r="AB123" s="32">
        <v>5</v>
      </c>
      <c r="AC123" s="11">
        <v>47</v>
      </c>
      <c r="AD123" s="10"/>
      <c r="AE123" s="32"/>
      <c r="AF123" s="11"/>
      <c r="AG123" s="10"/>
      <c r="AH123" s="32"/>
      <c r="AI123" s="11"/>
      <c r="AJ123" s="10"/>
      <c r="AK123" s="32"/>
      <c r="AL123" s="11"/>
      <c r="AM123" s="10"/>
      <c r="AN123" s="32"/>
      <c r="AO123" s="11"/>
      <c r="AP123" s="10">
        <v>10</v>
      </c>
      <c r="AQ123" s="32">
        <v>47</v>
      </c>
      <c r="AR123" s="11">
        <v>5</v>
      </c>
      <c r="AS123" s="10"/>
      <c r="AT123" s="32"/>
      <c r="AU123" s="11"/>
      <c r="AV123" s="10"/>
      <c r="AW123" s="32"/>
      <c r="AX123" s="11"/>
      <c r="AY123" s="10"/>
      <c r="AZ123" s="32"/>
      <c r="BA123" s="11"/>
      <c r="BB123" s="10"/>
      <c r="BC123" s="32"/>
      <c r="BD123" s="11"/>
      <c r="BE123" s="10"/>
      <c r="BF123" s="32"/>
      <c r="BG123" s="11"/>
      <c r="BH123" s="10"/>
      <c r="BI123" s="32"/>
      <c r="BJ123" s="11"/>
      <c r="BK123" s="10"/>
      <c r="BL123" s="32"/>
      <c r="BM123" s="11"/>
      <c r="BN123" s="10"/>
      <c r="BO123" s="32"/>
      <c r="BP123" s="11"/>
      <c r="BQ123" s="10">
        <v>-10</v>
      </c>
      <c r="BR123" s="32">
        <v>5</v>
      </c>
      <c r="BS123" s="11">
        <v>47</v>
      </c>
      <c r="BT123" s="28">
        <v>45443</v>
      </c>
      <c r="BU123" s="41">
        <v>141</v>
      </c>
      <c r="BV123">
        <f t="shared" si="9"/>
        <v>0</v>
      </c>
      <c r="BW123">
        <f t="shared" si="24"/>
        <v>104</v>
      </c>
      <c r="BX123">
        <f t="shared" si="24"/>
        <v>104</v>
      </c>
      <c r="BY123">
        <f>+BW123-BX123</f>
        <v>0</v>
      </c>
      <c r="BZ123">
        <f>COUNT(C123:BS123)/3</f>
        <v>4</v>
      </c>
      <c r="CA123">
        <f>+BV123/BZ123</f>
        <v>0</v>
      </c>
      <c r="CB123" s="41">
        <f>+BU123+1</f>
        <v>142</v>
      </c>
    </row>
    <row r="124" spans="1:80">
      <c r="A124">
        <f t="shared" si="25"/>
        <v>76</v>
      </c>
      <c r="B124" s="6"/>
      <c r="C124" s="10"/>
      <c r="D124" s="32"/>
      <c r="E124" s="11"/>
      <c r="F124" s="10">
        <v>-10</v>
      </c>
      <c r="G124" s="32">
        <v>17</v>
      </c>
      <c r="H124" s="11">
        <v>24</v>
      </c>
      <c r="I124" s="10">
        <v>10</v>
      </c>
      <c r="J124" s="32">
        <v>24</v>
      </c>
      <c r="K124" s="11">
        <v>17</v>
      </c>
      <c r="L124" s="10"/>
      <c r="M124" s="32"/>
      <c r="N124" s="11"/>
      <c r="O124" s="10"/>
      <c r="P124" s="32"/>
      <c r="Q124" s="11"/>
      <c r="R124" s="10"/>
      <c r="S124" s="32"/>
      <c r="T124" s="11"/>
      <c r="U124" s="10"/>
      <c r="V124" s="32"/>
      <c r="W124" s="11"/>
      <c r="X124" s="10"/>
      <c r="Y124" s="32"/>
      <c r="Z124" s="11"/>
      <c r="AA124" s="10">
        <v>-10</v>
      </c>
      <c r="AB124" s="32">
        <v>17</v>
      </c>
      <c r="AC124" s="11">
        <v>24</v>
      </c>
      <c r="AD124" s="10"/>
      <c r="AE124" s="32"/>
      <c r="AF124" s="11"/>
      <c r="AG124" s="10"/>
      <c r="AH124" s="32"/>
      <c r="AI124" s="11"/>
      <c r="AJ124" s="10"/>
      <c r="AK124" s="32"/>
      <c r="AL124" s="11"/>
      <c r="AM124" s="10"/>
      <c r="AN124" s="32"/>
      <c r="AO124" s="11"/>
      <c r="AP124" s="10">
        <v>10</v>
      </c>
      <c r="AQ124" s="32">
        <v>24</v>
      </c>
      <c r="AR124" s="11">
        <v>17</v>
      </c>
      <c r="AS124" s="10"/>
      <c r="AT124" s="32"/>
      <c r="AU124" s="11"/>
      <c r="AV124" s="10"/>
      <c r="AW124" s="32"/>
      <c r="AX124" s="11"/>
      <c r="AY124" s="10"/>
      <c r="AZ124" s="32"/>
      <c r="BA124" s="11"/>
      <c r="BB124" s="10"/>
      <c r="BC124" s="32"/>
      <c r="BD124" s="11"/>
      <c r="BE124" s="10"/>
      <c r="BF124" s="32"/>
      <c r="BG124" s="11"/>
      <c r="BH124" s="10"/>
      <c r="BI124" s="32"/>
      <c r="BJ124" s="11"/>
      <c r="BK124" s="10"/>
      <c r="BL124" s="32"/>
      <c r="BM124" s="11"/>
      <c r="BN124" s="10"/>
      <c r="BO124" s="32"/>
      <c r="BP124" s="11"/>
      <c r="BQ124" s="10"/>
      <c r="BR124" s="32"/>
      <c r="BS124" s="11"/>
      <c r="BT124" s="28">
        <v>45449</v>
      </c>
      <c r="BU124" s="41">
        <v>144</v>
      </c>
      <c r="BV124">
        <f t="shared" si="9"/>
        <v>0</v>
      </c>
      <c r="BW124">
        <f t="shared" si="24"/>
        <v>82</v>
      </c>
      <c r="BX124">
        <f t="shared" si="24"/>
        <v>82</v>
      </c>
      <c r="BY124">
        <f>+BW124-BX124</f>
        <v>0</v>
      </c>
      <c r="BZ124">
        <f>COUNT(C124:BS124)/3</f>
        <v>4</v>
      </c>
      <c r="CA124">
        <f>+BV124/BZ124</f>
        <v>0</v>
      </c>
      <c r="CB124" s="41">
        <f>+BU124+1</f>
        <v>145</v>
      </c>
    </row>
    <row r="125" spans="1:80">
      <c r="A125">
        <f t="shared" si="25"/>
        <v>77</v>
      </c>
      <c r="B125" s="6"/>
      <c r="C125" s="10"/>
      <c r="D125" s="32"/>
      <c r="E125" s="11"/>
      <c r="F125" s="10">
        <v>-10</v>
      </c>
      <c r="G125" s="32">
        <v>10</v>
      </c>
      <c r="H125" s="11">
        <v>15</v>
      </c>
      <c r="I125" s="10">
        <v>10</v>
      </c>
      <c r="J125" s="32">
        <v>15</v>
      </c>
      <c r="K125" s="11">
        <v>10</v>
      </c>
      <c r="L125" s="10"/>
      <c r="M125" s="32"/>
      <c r="N125" s="11"/>
      <c r="O125" s="10"/>
      <c r="P125" s="32"/>
      <c r="Q125" s="11"/>
      <c r="R125" s="10"/>
      <c r="S125" s="32"/>
      <c r="T125" s="11"/>
      <c r="U125" s="10"/>
      <c r="V125" s="32"/>
      <c r="W125" s="11"/>
      <c r="X125" s="10"/>
      <c r="Y125" s="32"/>
      <c r="Z125" s="11"/>
      <c r="AA125" s="10">
        <v>10</v>
      </c>
      <c r="AB125" s="32">
        <v>15</v>
      </c>
      <c r="AC125" s="11">
        <v>10</v>
      </c>
      <c r="AD125" s="10"/>
      <c r="AE125" s="32"/>
      <c r="AF125" s="11"/>
      <c r="AG125" s="10"/>
      <c r="AH125" s="32"/>
      <c r="AI125" s="11"/>
      <c r="AJ125" s="10"/>
      <c r="AK125" s="32"/>
      <c r="AL125" s="11"/>
      <c r="AM125" s="10"/>
      <c r="AN125" s="32"/>
      <c r="AO125" s="11"/>
      <c r="AP125" s="10">
        <v>-10</v>
      </c>
      <c r="AQ125" s="32">
        <v>10</v>
      </c>
      <c r="AR125" s="11">
        <v>15</v>
      </c>
      <c r="AS125" s="10"/>
      <c r="AT125" s="32"/>
      <c r="AU125" s="11"/>
      <c r="AV125" s="10"/>
      <c r="AW125" s="32"/>
      <c r="AX125" s="11"/>
      <c r="AY125" s="10"/>
      <c r="AZ125" s="32"/>
      <c r="BA125" s="11"/>
      <c r="BB125" s="10"/>
      <c r="BC125" s="32"/>
      <c r="BD125" s="11"/>
      <c r="BE125" s="10"/>
      <c r="BF125" s="32"/>
      <c r="BG125" s="11"/>
      <c r="BH125" s="10"/>
      <c r="BI125" s="32"/>
      <c r="BJ125" s="11"/>
      <c r="BK125" s="10"/>
      <c r="BL125" s="32"/>
      <c r="BM125" s="11"/>
      <c r="BN125" s="10"/>
      <c r="BO125" s="32"/>
      <c r="BP125" s="11"/>
      <c r="BQ125" s="10"/>
      <c r="BR125" s="32"/>
      <c r="BS125" s="11"/>
      <c r="BT125" s="28">
        <v>45449</v>
      </c>
      <c r="BU125" s="41">
        <v>144</v>
      </c>
      <c r="BV125">
        <f t="shared" si="9"/>
        <v>0</v>
      </c>
      <c r="BW125">
        <f t="shared" si="24"/>
        <v>50</v>
      </c>
      <c r="BX125">
        <f t="shared" si="24"/>
        <v>50</v>
      </c>
      <c r="BY125">
        <f>+BW125-BX125</f>
        <v>0</v>
      </c>
      <c r="BZ125">
        <f>COUNT(C125:BS125)/3</f>
        <v>4</v>
      </c>
      <c r="CA125">
        <f>+BV125/BZ125</f>
        <v>0</v>
      </c>
      <c r="CB125" s="41">
        <f>+BU125+1</f>
        <v>145</v>
      </c>
    </row>
    <row r="126" spans="1:80">
      <c r="A126">
        <f t="shared" si="25"/>
        <v>78</v>
      </c>
      <c r="B126" s="6"/>
      <c r="C126" s="10">
        <v>-10</v>
      </c>
      <c r="D126" s="32">
        <v>3</v>
      </c>
      <c r="E126" s="11">
        <v>130</v>
      </c>
      <c r="F126" s="10"/>
      <c r="G126" s="32"/>
      <c r="H126" s="11"/>
      <c r="I126" s="10"/>
      <c r="J126" s="32"/>
      <c r="K126" s="11"/>
      <c r="L126" s="10"/>
      <c r="M126" s="32"/>
      <c r="N126" s="11"/>
      <c r="O126" s="10"/>
      <c r="P126" s="32"/>
      <c r="Q126" s="11"/>
      <c r="R126" s="10"/>
      <c r="S126" s="32"/>
      <c r="T126" s="11"/>
      <c r="U126" s="10"/>
      <c r="V126" s="32"/>
      <c r="W126" s="11"/>
      <c r="X126" s="10"/>
      <c r="Y126" s="32"/>
      <c r="Z126" s="11"/>
      <c r="AA126" s="10"/>
      <c r="AB126" s="32"/>
      <c r="AC126" s="11"/>
      <c r="AD126" s="10"/>
      <c r="AE126" s="32"/>
      <c r="AF126" s="11"/>
      <c r="AG126" s="10"/>
      <c r="AH126" s="32"/>
      <c r="AI126" s="11"/>
      <c r="AJ126" s="10"/>
      <c r="AK126" s="32"/>
      <c r="AL126" s="11"/>
      <c r="AM126" s="10"/>
      <c r="AN126" s="32"/>
      <c r="AO126" s="11"/>
      <c r="AP126" s="10"/>
      <c r="AQ126" s="32"/>
      <c r="AR126" s="11"/>
      <c r="AS126" s="10"/>
      <c r="AT126" s="32"/>
      <c r="AU126" s="11"/>
      <c r="AV126" s="10">
        <v>-10</v>
      </c>
      <c r="AW126" s="32">
        <v>3</v>
      </c>
      <c r="AX126" s="11">
        <v>130</v>
      </c>
      <c r="AY126" s="10"/>
      <c r="AZ126" s="32"/>
      <c r="BA126" s="11"/>
      <c r="BB126" s="10"/>
      <c r="BC126" s="32"/>
      <c r="BD126" s="11"/>
      <c r="BE126" s="10">
        <v>10</v>
      </c>
      <c r="BF126" s="32">
        <v>130</v>
      </c>
      <c r="BG126" s="11">
        <v>3</v>
      </c>
      <c r="BH126" s="10">
        <v>10</v>
      </c>
      <c r="BI126" s="32">
        <v>130</v>
      </c>
      <c r="BJ126" s="11">
        <v>3</v>
      </c>
      <c r="BK126" s="10"/>
      <c r="BL126" s="32"/>
      <c r="BM126" s="11"/>
      <c r="BN126" s="10"/>
      <c r="BO126" s="32"/>
      <c r="BP126" s="11"/>
      <c r="BQ126" s="10"/>
      <c r="BR126" s="32"/>
      <c r="BS126" s="11"/>
      <c r="BT126" s="28">
        <v>45467</v>
      </c>
      <c r="BU126" s="41">
        <v>150</v>
      </c>
      <c r="BV126">
        <f t="shared" ref="BV126:BV142" si="26">+BQ126+AJ126+AG126+AD126+AA126+X126+U126+R126+O126+L126+I126+F126+C126+AM126+AP126+AS126+AV126+AY126+BB126+BK126+BN126+BE126+BH126</f>
        <v>0</v>
      </c>
      <c r="BW126">
        <f t="shared" ref="BW126:BW142" si="27">+BR126+AK126+AH126+AE126+AB126+Y126+V126+S126+P126+M126+J126+G126+D126+AN126+AQ126+AT126+AW126+AZ126+BC126+BL126+BO126+BF126+BI126</f>
        <v>266</v>
      </c>
      <c r="BX126">
        <f t="shared" ref="BX126:BX142" si="28">+BS126+AL126+AI126+AF126+AC126+Z126+W126+T126+Q126+N126+K126+H126+E126+AO126+AR126+AU126+AX126+BA126+BD126+BM126+BP126+BG126+BJ126</f>
        <v>266</v>
      </c>
      <c r="BY126">
        <f t="shared" ref="BY126:BY142" si="29">+BW126-BX126</f>
        <v>0</v>
      </c>
      <c r="BZ126">
        <f t="shared" ref="BZ126:BZ142" si="30">COUNT(C126:BS126)/3</f>
        <v>4</v>
      </c>
      <c r="CA126">
        <f t="shared" ref="CA126:CA142" si="31">+BV126/BZ126</f>
        <v>0</v>
      </c>
      <c r="CB126" s="41">
        <f t="shared" ref="CB126:CB142" si="32">+BU126+1</f>
        <v>151</v>
      </c>
    </row>
    <row r="127" spans="1:80">
      <c r="A127">
        <f t="shared" si="25"/>
        <v>79</v>
      </c>
      <c r="B127" s="6"/>
      <c r="C127" s="10"/>
      <c r="D127" s="32"/>
      <c r="E127" s="11"/>
      <c r="F127" s="10">
        <v>-10</v>
      </c>
      <c r="G127" s="32">
        <v>0</v>
      </c>
      <c r="H127" s="11">
        <v>45</v>
      </c>
      <c r="I127" s="10">
        <v>10</v>
      </c>
      <c r="J127" s="32">
        <v>45</v>
      </c>
      <c r="K127" s="11">
        <v>0</v>
      </c>
      <c r="L127" s="10"/>
      <c r="M127" s="32"/>
      <c r="N127" s="11"/>
      <c r="O127" s="10"/>
      <c r="P127" s="32"/>
      <c r="Q127" s="11"/>
      <c r="R127" s="10"/>
      <c r="S127" s="32"/>
      <c r="T127" s="11"/>
      <c r="U127" s="10"/>
      <c r="V127" s="32"/>
      <c r="W127" s="11"/>
      <c r="X127" s="10"/>
      <c r="Y127" s="32"/>
      <c r="Z127" s="11"/>
      <c r="AA127" s="10">
        <v>10</v>
      </c>
      <c r="AB127" s="32">
        <v>45</v>
      </c>
      <c r="AC127" s="11">
        <v>0</v>
      </c>
      <c r="AD127" s="10"/>
      <c r="AE127" s="32"/>
      <c r="AF127" s="11"/>
      <c r="AG127" s="10"/>
      <c r="AH127" s="32"/>
      <c r="AI127" s="11"/>
      <c r="AJ127" s="10"/>
      <c r="AK127" s="32"/>
      <c r="AL127" s="11"/>
      <c r="AM127" s="10"/>
      <c r="AN127" s="32"/>
      <c r="AO127" s="11"/>
      <c r="AP127" s="10">
        <v>-10</v>
      </c>
      <c r="AQ127" s="32">
        <v>0</v>
      </c>
      <c r="AR127" s="11">
        <v>45</v>
      </c>
      <c r="AS127" s="10"/>
      <c r="AT127" s="32"/>
      <c r="AU127" s="11"/>
      <c r="AV127" s="10"/>
      <c r="AW127" s="32"/>
      <c r="AX127" s="11"/>
      <c r="AY127" s="10"/>
      <c r="AZ127" s="32"/>
      <c r="BA127" s="11"/>
      <c r="BB127" s="10"/>
      <c r="BC127" s="32"/>
      <c r="BD127" s="11"/>
      <c r="BE127" s="10"/>
      <c r="BF127" s="32"/>
      <c r="BG127" s="11"/>
      <c r="BH127" s="10"/>
      <c r="BI127" s="32"/>
      <c r="BJ127" s="11"/>
      <c r="BK127" s="10"/>
      <c r="BL127" s="32"/>
      <c r="BM127" s="11"/>
      <c r="BN127" s="10"/>
      <c r="BO127" s="32"/>
      <c r="BP127" s="11"/>
      <c r="BQ127" s="10"/>
      <c r="BR127" s="32"/>
      <c r="BS127" s="11"/>
      <c r="BT127" s="28">
        <v>45464</v>
      </c>
      <c r="BU127" s="41">
        <v>154</v>
      </c>
      <c r="BV127">
        <f t="shared" si="26"/>
        <v>0</v>
      </c>
      <c r="BW127">
        <f t="shared" si="27"/>
        <v>90</v>
      </c>
      <c r="BX127">
        <f t="shared" si="28"/>
        <v>90</v>
      </c>
      <c r="BY127">
        <f t="shared" si="29"/>
        <v>0</v>
      </c>
      <c r="BZ127">
        <f t="shared" si="30"/>
        <v>4</v>
      </c>
      <c r="CA127">
        <f t="shared" si="31"/>
        <v>0</v>
      </c>
      <c r="CB127" s="41">
        <f t="shared" si="32"/>
        <v>155</v>
      </c>
    </row>
    <row r="128" spans="1:80">
      <c r="A128">
        <f t="shared" si="25"/>
        <v>80</v>
      </c>
      <c r="B128" s="6"/>
      <c r="C128" s="10"/>
      <c r="D128" s="32"/>
      <c r="E128" s="11"/>
      <c r="F128" s="10">
        <v>10</v>
      </c>
      <c r="G128" s="32">
        <v>79</v>
      </c>
      <c r="H128" s="11">
        <v>66</v>
      </c>
      <c r="I128" s="10">
        <v>-10</v>
      </c>
      <c r="J128" s="32">
        <v>66</v>
      </c>
      <c r="K128" s="11">
        <v>79</v>
      </c>
      <c r="L128" s="10"/>
      <c r="M128" s="32"/>
      <c r="N128" s="11"/>
      <c r="O128" s="10"/>
      <c r="P128" s="32"/>
      <c r="Q128" s="11"/>
      <c r="R128" s="10"/>
      <c r="S128" s="32"/>
      <c r="T128" s="11"/>
      <c r="U128" s="10"/>
      <c r="V128" s="32"/>
      <c r="W128" s="11"/>
      <c r="X128" s="10"/>
      <c r="Y128" s="32"/>
      <c r="Z128" s="11"/>
      <c r="AA128" s="10">
        <v>-10</v>
      </c>
      <c r="AB128" s="32">
        <v>66</v>
      </c>
      <c r="AC128" s="11">
        <v>79</v>
      </c>
      <c r="AD128" s="10"/>
      <c r="AE128" s="32"/>
      <c r="AF128" s="11"/>
      <c r="AG128" s="10"/>
      <c r="AH128" s="32"/>
      <c r="AI128" s="11"/>
      <c r="AJ128" s="10"/>
      <c r="AK128" s="32"/>
      <c r="AL128" s="11"/>
      <c r="AM128" s="10"/>
      <c r="AN128" s="32"/>
      <c r="AO128" s="11"/>
      <c r="AP128" s="10">
        <v>10</v>
      </c>
      <c r="AQ128" s="32">
        <v>79</v>
      </c>
      <c r="AR128" s="11">
        <v>66</v>
      </c>
      <c r="AS128" s="10"/>
      <c r="AT128" s="32"/>
      <c r="AU128" s="11"/>
      <c r="AV128" s="10"/>
      <c r="AW128" s="32"/>
      <c r="AX128" s="11"/>
      <c r="AY128" s="10"/>
      <c r="AZ128" s="32"/>
      <c r="BA128" s="11"/>
      <c r="BB128" s="10"/>
      <c r="BC128" s="32"/>
      <c r="BD128" s="11"/>
      <c r="BE128" s="10"/>
      <c r="BF128" s="32"/>
      <c r="BG128" s="11"/>
      <c r="BH128" s="10"/>
      <c r="BI128" s="32"/>
      <c r="BJ128" s="11"/>
      <c r="BK128" s="10"/>
      <c r="BL128" s="32"/>
      <c r="BM128" s="11"/>
      <c r="BN128" s="10"/>
      <c r="BO128" s="32"/>
      <c r="BP128" s="11"/>
      <c r="BQ128" s="10"/>
      <c r="BR128" s="32"/>
      <c r="BS128" s="11"/>
      <c r="BT128" s="24">
        <v>45485</v>
      </c>
      <c r="BU128" s="41">
        <v>158</v>
      </c>
      <c r="BV128">
        <f t="shared" si="26"/>
        <v>0</v>
      </c>
      <c r="BW128">
        <f t="shared" si="27"/>
        <v>290</v>
      </c>
      <c r="BX128">
        <f t="shared" si="28"/>
        <v>290</v>
      </c>
      <c r="BY128">
        <f t="shared" si="29"/>
        <v>0</v>
      </c>
      <c r="BZ128">
        <f t="shared" si="30"/>
        <v>4</v>
      </c>
      <c r="CA128">
        <f t="shared" si="31"/>
        <v>0</v>
      </c>
      <c r="CB128" s="41">
        <f t="shared" si="32"/>
        <v>159</v>
      </c>
    </row>
    <row r="129" spans="1:80">
      <c r="A129">
        <f t="shared" si="25"/>
        <v>81</v>
      </c>
      <c r="B129" s="6"/>
      <c r="C129" s="10"/>
      <c r="D129" s="32"/>
      <c r="E129" s="11"/>
      <c r="F129" s="10">
        <v>-10</v>
      </c>
      <c r="G129" s="32">
        <v>3</v>
      </c>
      <c r="H129" s="11">
        <v>150</v>
      </c>
      <c r="I129" s="10">
        <v>10</v>
      </c>
      <c r="J129" s="32">
        <v>150</v>
      </c>
      <c r="K129" s="11">
        <v>3</v>
      </c>
      <c r="L129" s="10"/>
      <c r="M129" s="32"/>
      <c r="N129" s="11"/>
      <c r="O129" s="10"/>
      <c r="P129" s="32"/>
      <c r="Q129" s="11"/>
      <c r="R129" s="10"/>
      <c r="S129" s="32"/>
      <c r="T129" s="11"/>
      <c r="U129" s="10"/>
      <c r="V129" s="32"/>
      <c r="W129" s="11"/>
      <c r="X129" s="10"/>
      <c r="Y129" s="32"/>
      <c r="Z129" s="11"/>
      <c r="AA129" s="10"/>
      <c r="AB129" s="32"/>
      <c r="AC129" s="11"/>
      <c r="AD129" s="10"/>
      <c r="AE129" s="32"/>
      <c r="AF129" s="11"/>
      <c r="AG129" s="10"/>
      <c r="AH129" s="32"/>
      <c r="AI129" s="11"/>
      <c r="AJ129" s="10"/>
      <c r="AK129" s="32"/>
      <c r="AL129" s="11"/>
      <c r="AM129" s="10"/>
      <c r="AN129" s="32"/>
      <c r="AO129" s="11"/>
      <c r="AP129" s="10"/>
      <c r="AQ129" s="32"/>
      <c r="AR129" s="11"/>
      <c r="AS129" s="10">
        <v>10</v>
      </c>
      <c r="AT129" s="32">
        <v>150</v>
      </c>
      <c r="AU129" s="11">
        <v>3</v>
      </c>
      <c r="AV129" s="10">
        <v>-10</v>
      </c>
      <c r="AW129" s="32">
        <v>3</v>
      </c>
      <c r="AX129" s="11">
        <v>150</v>
      </c>
      <c r="AY129" s="10"/>
      <c r="AZ129" s="32"/>
      <c r="BA129" s="11"/>
      <c r="BB129" s="10"/>
      <c r="BC129" s="32"/>
      <c r="BD129" s="11"/>
      <c r="BE129" s="10"/>
      <c r="BF129" s="32"/>
      <c r="BG129" s="11"/>
      <c r="BH129" s="10"/>
      <c r="BI129" s="32"/>
      <c r="BJ129" s="11"/>
      <c r="BK129" s="10"/>
      <c r="BL129" s="32"/>
      <c r="BM129" s="11"/>
      <c r="BN129" s="10"/>
      <c r="BO129" s="32"/>
      <c r="BP129" s="11"/>
      <c r="BQ129" s="10"/>
      <c r="BR129" s="32"/>
      <c r="BS129" s="11"/>
      <c r="BT129" s="28">
        <v>45491</v>
      </c>
      <c r="BU129" s="41">
        <v>161</v>
      </c>
      <c r="BV129">
        <f t="shared" si="26"/>
        <v>0</v>
      </c>
      <c r="BW129">
        <f t="shared" si="27"/>
        <v>306</v>
      </c>
      <c r="BX129">
        <f t="shared" si="28"/>
        <v>306</v>
      </c>
      <c r="BY129">
        <f t="shared" si="29"/>
        <v>0</v>
      </c>
      <c r="BZ129">
        <f t="shared" si="30"/>
        <v>4</v>
      </c>
      <c r="CA129">
        <f t="shared" si="31"/>
        <v>0</v>
      </c>
      <c r="CB129" s="41">
        <f t="shared" si="32"/>
        <v>162</v>
      </c>
    </row>
    <row r="130" spans="1:80">
      <c r="A130">
        <f t="shared" si="25"/>
        <v>82</v>
      </c>
      <c r="B130" s="6"/>
      <c r="C130" s="10"/>
      <c r="D130" s="32"/>
      <c r="E130" s="11"/>
      <c r="F130" s="10"/>
      <c r="G130" s="32"/>
      <c r="H130" s="11"/>
      <c r="I130" s="10">
        <v>10</v>
      </c>
      <c r="J130" s="32">
        <v>60</v>
      </c>
      <c r="K130" s="11">
        <v>42</v>
      </c>
      <c r="L130" s="10"/>
      <c r="M130" s="32"/>
      <c r="N130" s="11"/>
      <c r="O130" s="10"/>
      <c r="P130" s="32"/>
      <c r="Q130" s="11"/>
      <c r="R130" s="10"/>
      <c r="S130" s="32"/>
      <c r="T130" s="11"/>
      <c r="U130" s="10"/>
      <c r="V130" s="32"/>
      <c r="W130" s="11"/>
      <c r="X130" s="10"/>
      <c r="Y130" s="32"/>
      <c r="Z130" s="11"/>
      <c r="AA130" s="10">
        <v>10</v>
      </c>
      <c r="AB130" s="32">
        <v>60</v>
      </c>
      <c r="AC130" s="11">
        <v>42</v>
      </c>
      <c r="AD130" s="10"/>
      <c r="AE130" s="32"/>
      <c r="AF130" s="11"/>
      <c r="AG130" s="10"/>
      <c r="AH130" s="32"/>
      <c r="AI130" s="11"/>
      <c r="AJ130" s="10">
        <v>-10</v>
      </c>
      <c r="AK130" s="32">
        <v>40</v>
      </c>
      <c r="AL130" s="11">
        <v>62</v>
      </c>
      <c r="AM130" s="10"/>
      <c r="AN130" s="32"/>
      <c r="AO130" s="11"/>
      <c r="AP130" s="10">
        <v>-10</v>
      </c>
      <c r="AQ130" s="32">
        <v>40</v>
      </c>
      <c r="AR130" s="11">
        <v>62</v>
      </c>
      <c r="AS130" s="10"/>
      <c r="AT130" s="32"/>
      <c r="AU130" s="11"/>
      <c r="AV130" s="10"/>
      <c r="AW130" s="32"/>
      <c r="AX130" s="11"/>
      <c r="AY130" s="10"/>
      <c r="AZ130" s="32"/>
      <c r="BA130" s="11"/>
      <c r="BB130" s="10"/>
      <c r="BC130" s="32"/>
      <c r="BD130" s="11"/>
      <c r="BE130" s="10"/>
      <c r="BF130" s="32"/>
      <c r="BG130" s="11"/>
      <c r="BH130" s="10"/>
      <c r="BI130" s="32"/>
      <c r="BJ130" s="11"/>
      <c r="BK130" s="10"/>
      <c r="BL130" s="32"/>
      <c r="BM130" s="11"/>
      <c r="BN130" s="10"/>
      <c r="BO130" s="32"/>
      <c r="BP130" s="11"/>
      <c r="BQ130" s="10"/>
      <c r="BR130" s="32"/>
      <c r="BS130" s="11"/>
      <c r="BT130" s="28">
        <v>45492</v>
      </c>
      <c r="BU130" s="41">
        <v>162</v>
      </c>
      <c r="BV130">
        <f t="shared" si="26"/>
        <v>0</v>
      </c>
      <c r="BW130">
        <f t="shared" si="27"/>
        <v>200</v>
      </c>
      <c r="BX130">
        <f t="shared" si="28"/>
        <v>208</v>
      </c>
      <c r="BY130">
        <f t="shared" si="29"/>
        <v>-8</v>
      </c>
      <c r="BZ130">
        <f t="shared" si="30"/>
        <v>4</v>
      </c>
      <c r="CA130">
        <f t="shared" si="31"/>
        <v>0</v>
      </c>
      <c r="CB130" s="41">
        <f t="shared" si="32"/>
        <v>163</v>
      </c>
    </row>
    <row r="131" spans="1:80">
      <c r="A131">
        <f t="shared" si="25"/>
        <v>83</v>
      </c>
      <c r="B131" s="6"/>
      <c r="C131" s="10"/>
      <c r="D131" s="32"/>
      <c r="E131" s="11"/>
      <c r="F131" s="10"/>
      <c r="G131" s="32"/>
      <c r="H131" s="11"/>
      <c r="I131" s="10">
        <v>10</v>
      </c>
      <c r="J131" s="32">
        <v>78</v>
      </c>
      <c r="K131" s="11">
        <v>6</v>
      </c>
      <c r="L131" s="10"/>
      <c r="M131" s="32"/>
      <c r="N131" s="11"/>
      <c r="O131" s="10"/>
      <c r="P131" s="32"/>
      <c r="Q131" s="11"/>
      <c r="R131" s="10"/>
      <c r="S131" s="32"/>
      <c r="T131" s="11"/>
      <c r="U131" s="10"/>
      <c r="V131" s="32"/>
      <c r="W131" s="11"/>
      <c r="X131" s="10"/>
      <c r="Y131" s="32"/>
      <c r="Z131" s="11"/>
      <c r="AA131" s="10"/>
      <c r="AB131" s="32"/>
      <c r="AC131" s="11"/>
      <c r="AD131" s="10"/>
      <c r="AE131" s="32"/>
      <c r="AF131" s="11"/>
      <c r="AG131" s="10"/>
      <c r="AH131" s="32"/>
      <c r="AI131" s="11"/>
      <c r="AJ131" s="10"/>
      <c r="AK131" s="32"/>
      <c r="AL131" s="11"/>
      <c r="AM131" s="10"/>
      <c r="AN131" s="32"/>
      <c r="AO131" s="11"/>
      <c r="AP131" s="10"/>
      <c r="AQ131" s="32"/>
      <c r="AR131" s="11"/>
      <c r="AS131" s="10">
        <v>10</v>
      </c>
      <c r="AT131" s="32">
        <v>78</v>
      </c>
      <c r="AU131" s="11">
        <v>6</v>
      </c>
      <c r="AV131" s="10">
        <v>-10</v>
      </c>
      <c r="AW131" s="32">
        <v>6</v>
      </c>
      <c r="AX131" s="11">
        <v>78</v>
      </c>
      <c r="AY131" s="10">
        <v>-10</v>
      </c>
      <c r="AZ131" s="32">
        <v>6</v>
      </c>
      <c r="BA131" s="11">
        <v>78</v>
      </c>
      <c r="BB131" s="10"/>
      <c r="BC131" s="32"/>
      <c r="BD131" s="11"/>
      <c r="BE131" s="10"/>
      <c r="BF131" s="32"/>
      <c r="BG131" s="11"/>
      <c r="BH131" s="10"/>
      <c r="BI131" s="32"/>
      <c r="BJ131" s="11"/>
      <c r="BK131" s="10"/>
      <c r="BL131" s="32"/>
      <c r="BM131" s="11"/>
      <c r="BN131" s="10"/>
      <c r="BO131" s="32"/>
      <c r="BP131" s="11"/>
      <c r="BQ131" s="10"/>
      <c r="BR131" s="32"/>
      <c r="BS131" s="11"/>
      <c r="BT131" s="28">
        <v>45505</v>
      </c>
      <c r="BU131" s="41">
        <v>164</v>
      </c>
      <c r="BV131">
        <f t="shared" si="26"/>
        <v>0</v>
      </c>
      <c r="BW131">
        <f t="shared" si="27"/>
        <v>168</v>
      </c>
      <c r="BX131">
        <f t="shared" si="28"/>
        <v>168</v>
      </c>
      <c r="BY131">
        <f t="shared" si="29"/>
        <v>0</v>
      </c>
      <c r="BZ131">
        <f t="shared" si="30"/>
        <v>4</v>
      </c>
      <c r="CA131">
        <f t="shared" si="31"/>
        <v>0</v>
      </c>
      <c r="CB131" s="41">
        <f t="shared" si="32"/>
        <v>165</v>
      </c>
    </row>
    <row r="132" spans="1:80">
      <c r="A132">
        <f t="shared" si="25"/>
        <v>84</v>
      </c>
      <c r="B132" s="6"/>
      <c r="C132" s="10"/>
      <c r="D132" s="32"/>
      <c r="E132" s="11"/>
      <c r="F132" s="10"/>
      <c r="G132" s="32"/>
      <c r="H132" s="11"/>
      <c r="I132" s="10">
        <v>-10</v>
      </c>
      <c r="J132" s="32">
        <v>29</v>
      </c>
      <c r="K132" s="11">
        <v>61</v>
      </c>
      <c r="L132" s="10"/>
      <c r="M132" s="32"/>
      <c r="N132" s="11"/>
      <c r="O132" s="10"/>
      <c r="P132" s="32"/>
      <c r="Q132" s="11"/>
      <c r="R132" s="10"/>
      <c r="S132" s="32"/>
      <c r="T132" s="11"/>
      <c r="U132" s="10"/>
      <c r="V132" s="32"/>
      <c r="W132" s="11"/>
      <c r="X132" s="10"/>
      <c r="Y132" s="32"/>
      <c r="Z132" s="11"/>
      <c r="AA132" s="10"/>
      <c r="AB132" s="32"/>
      <c r="AC132" s="11"/>
      <c r="AD132" s="10"/>
      <c r="AE132" s="32"/>
      <c r="AF132" s="11"/>
      <c r="AG132" s="10"/>
      <c r="AH132" s="32"/>
      <c r="AI132" s="11"/>
      <c r="AJ132" s="10"/>
      <c r="AK132" s="32"/>
      <c r="AL132" s="11"/>
      <c r="AM132" s="10"/>
      <c r="AN132" s="32"/>
      <c r="AO132" s="11"/>
      <c r="AP132" s="10"/>
      <c r="AQ132" s="32"/>
      <c r="AR132" s="11"/>
      <c r="AS132" s="10">
        <v>-10</v>
      </c>
      <c r="AT132" s="32">
        <v>29</v>
      </c>
      <c r="AU132" s="11">
        <v>61</v>
      </c>
      <c r="AV132" s="10">
        <v>10</v>
      </c>
      <c r="AW132" s="32">
        <v>61</v>
      </c>
      <c r="AX132" s="11">
        <v>29</v>
      </c>
      <c r="AY132" s="10">
        <v>10</v>
      </c>
      <c r="AZ132" s="32">
        <v>61</v>
      </c>
      <c r="BA132" s="11">
        <v>29</v>
      </c>
      <c r="BB132" s="10"/>
      <c r="BC132" s="32"/>
      <c r="BD132" s="11"/>
      <c r="BE132" s="10"/>
      <c r="BF132" s="32"/>
      <c r="BG132" s="11"/>
      <c r="BH132" s="10"/>
      <c r="BI132" s="32"/>
      <c r="BJ132" s="11"/>
      <c r="BK132" s="10"/>
      <c r="BL132" s="32"/>
      <c r="BM132" s="11"/>
      <c r="BN132" s="10"/>
      <c r="BO132" s="32"/>
      <c r="BP132" s="11"/>
      <c r="BQ132" s="10"/>
      <c r="BR132" s="32"/>
      <c r="BS132" s="11"/>
      <c r="BT132" s="28">
        <v>45505</v>
      </c>
      <c r="BU132" s="41">
        <v>164</v>
      </c>
      <c r="BV132">
        <f t="shared" si="26"/>
        <v>0</v>
      </c>
      <c r="BW132">
        <f t="shared" si="27"/>
        <v>180</v>
      </c>
      <c r="BX132">
        <f t="shared" si="28"/>
        <v>180</v>
      </c>
      <c r="BY132">
        <f t="shared" si="29"/>
        <v>0</v>
      </c>
      <c r="BZ132">
        <f t="shared" si="30"/>
        <v>4</v>
      </c>
      <c r="CA132">
        <f t="shared" si="31"/>
        <v>0</v>
      </c>
      <c r="CB132" s="41">
        <f>+BU133+1</f>
        <v>173</v>
      </c>
    </row>
    <row r="133" spans="1:80">
      <c r="A133">
        <f t="shared" si="25"/>
        <v>85</v>
      </c>
      <c r="B133" s="6"/>
      <c r="C133" s="10"/>
      <c r="D133" s="32"/>
      <c r="E133" s="11"/>
      <c r="F133" s="10">
        <v>10</v>
      </c>
      <c r="G133" s="32">
        <v>114</v>
      </c>
      <c r="H133" s="11">
        <v>0</v>
      </c>
      <c r="I133" s="10">
        <v>10</v>
      </c>
      <c r="J133" s="32">
        <v>114</v>
      </c>
      <c r="K133" s="11">
        <v>0</v>
      </c>
      <c r="L133" s="10"/>
      <c r="M133" s="32"/>
      <c r="N133" s="11"/>
      <c r="O133" s="10"/>
      <c r="P133" s="32"/>
      <c r="Q133" s="11"/>
      <c r="R133" s="10"/>
      <c r="S133" s="32"/>
      <c r="T133" s="11"/>
      <c r="U133" s="10"/>
      <c r="V133" s="32"/>
      <c r="W133" s="11"/>
      <c r="X133" s="10"/>
      <c r="Y133" s="32"/>
      <c r="Z133" s="11"/>
      <c r="AA133" s="10"/>
      <c r="AB133" s="32"/>
      <c r="AC133" s="11"/>
      <c r="AD133" s="10"/>
      <c r="AE133" s="32"/>
      <c r="AF133" s="11"/>
      <c r="AG133" s="10"/>
      <c r="AH133" s="32"/>
      <c r="AI133" s="11"/>
      <c r="AJ133" s="10">
        <v>-10</v>
      </c>
      <c r="AK133" s="32">
        <v>0</v>
      </c>
      <c r="AL133" s="11">
        <v>114</v>
      </c>
      <c r="AM133" s="10"/>
      <c r="AN133" s="32"/>
      <c r="AO133" s="11"/>
      <c r="AP133" s="10">
        <v>-10</v>
      </c>
      <c r="AQ133" s="32">
        <v>0</v>
      </c>
      <c r="AR133" s="11">
        <v>114</v>
      </c>
      <c r="AS133" s="10"/>
      <c r="AT133" s="32"/>
      <c r="AU133" s="11"/>
      <c r="AV133" s="10"/>
      <c r="AW133" s="32"/>
      <c r="AX133" s="11"/>
      <c r="AY133" s="10"/>
      <c r="AZ133" s="32"/>
      <c r="BA133" s="11"/>
      <c r="BB133" s="10"/>
      <c r="BC133" s="32"/>
      <c r="BD133" s="11"/>
      <c r="BE133" s="10"/>
      <c r="BF133" s="32"/>
      <c r="BG133" s="11"/>
      <c r="BH133" s="10"/>
      <c r="BI133" s="32"/>
      <c r="BJ133" s="11"/>
      <c r="BK133" s="10"/>
      <c r="BL133" s="32"/>
      <c r="BM133" s="11"/>
      <c r="BN133" s="10"/>
      <c r="BO133" s="32"/>
      <c r="BP133" s="11"/>
      <c r="BQ133" s="10"/>
      <c r="BR133" s="32"/>
      <c r="BS133" s="11"/>
      <c r="BT133" s="28">
        <v>45540</v>
      </c>
      <c r="BU133" s="41">
        <v>172</v>
      </c>
      <c r="BV133">
        <f t="shared" si="26"/>
        <v>0</v>
      </c>
      <c r="BW133">
        <f t="shared" si="27"/>
        <v>228</v>
      </c>
      <c r="BX133">
        <f t="shared" si="28"/>
        <v>228</v>
      </c>
      <c r="BY133">
        <f t="shared" si="29"/>
        <v>0</v>
      </c>
      <c r="BZ133">
        <f t="shared" si="30"/>
        <v>4</v>
      </c>
      <c r="CA133">
        <f t="shared" si="31"/>
        <v>0</v>
      </c>
      <c r="CB133" s="41">
        <f t="shared" si="32"/>
        <v>173</v>
      </c>
    </row>
    <row r="134" spans="1:80">
      <c r="A134">
        <f t="shared" si="25"/>
        <v>86</v>
      </c>
      <c r="B134" s="6"/>
      <c r="C134" s="10"/>
      <c r="D134" s="32"/>
      <c r="E134" s="11"/>
      <c r="F134" s="10"/>
      <c r="G134" s="32"/>
      <c r="H134" s="11"/>
      <c r="I134" s="10">
        <v>10</v>
      </c>
      <c r="J134" s="32">
        <v>71</v>
      </c>
      <c r="K134" s="11">
        <v>0</v>
      </c>
      <c r="L134" s="10"/>
      <c r="M134" s="32"/>
      <c r="N134" s="11"/>
      <c r="O134" s="10"/>
      <c r="P134" s="32"/>
      <c r="Q134" s="11"/>
      <c r="R134" s="10"/>
      <c r="S134" s="32"/>
      <c r="T134" s="11"/>
      <c r="U134" s="10"/>
      <c r="V134" s="32"/>
      <c r="W134" s="11"/>
      <c r="X134" s="10"/>
      <c r="Y134" s="32"/>
      <c r="Z134" s="11"/>
      <c r="AA134" s="10">
        <v>-10</v>
      </c>
      <c r="AB134" s="32">
        <v>0</v>
      </c>
      <c r="AC134" s="11">
        <v>71</v>
      </c>
      <c r="AD134" s="10"/>
      <c r="AE134" s="32"/>
      <c r="AF134" s="11"/>
      <c r="AG134" s="10"/>
      <c r="AH134" s="32"/>
      <c r="AI134" s="11"/>
      <c r="AJ134" s="10">
        <v>10</v>
      </c>
      <c r="AK134" s="32">
        <v>71</v>
      </c>
      <c r="AL134" s="11">
        <v>0</v>
      </c>
      <c r="AM134" s="10"/>
      <c r="AN134" s="32"/>
      <c r="AO134" s="11"/>
      <c r="AP134" s="10">
        <v>-10</v>
      </c>
      <c r="AQ134" s="32">
        <v>0</v>
      </c>
      <c r="AR134" s="11">
        <v>71</v>
      </c>
      <c r="AS134" s="10"/>
      <c r="AT134" s="32"/>
      <c r="AU134" s="11"/>
      <c r="AV134" s="10"/>
      <c r="AW134" s="32"/>
      <c r="AX134" s="11"/>
      <c r="AY134" s="10"/>
      <c r="AZ134" s="32"/>
      <c r="BA134" s="11"/>
      <c r="BB134" s="10"/>
      <c r="BC134" s="32"/>
      <c r="BD134" s="11"/>
      <c r="BE134" s="10"/>
      <c r="BF134" s="32"/>
      <c r="BG134" s="11"/>
      <c r="BH134" s="10"/>
      <c r="BI134" s="32"/>
      <c r="BJ134" s="11"/>
      <c r="BK134" s="10"/>
      <c r="BL134" s="32"/>
      <c r="BM134" s="11"/>
      <c r="BN134" s="10"/>
      <c r="BO134" s="32"/>
      <c r="BP134" s="11"/>
      <c r="BQ134" s="10"/>
      <c r="BR134" s="32"/>
      <c r="BS134" s="11"/>
      <c r="BT134" s="28">
        <v>45547</v>
      </c>
      <c r="BU134" s="41">
        <v>175</v>
      </c>
      <c r="BV134">
        <f t="shared" si="26"/>
        <v>0</v>
      </c>
      <c r="BW134">
        <f t="shared" si="27"/>
        <v>142</v>
      </c>
      <c r="BX134">
        <f t="shared" si="28"/>
        <v>142</v>
      </c>
      <c r="BY134">
        <f t="shared" si="29"/>
        <v>0</v>
      </c>
      <c r="BZ134">
        <f t="shared" si="30"/>
        <v>4</v>
      </c>
      <c r="CA134">
        <f t="shared" si="31"/>
        <v>0</v>
      </c>
      <c r="CB134" s="41">
        <f t="shared" si="32"/>
        <v>176</v>
      </c>
    </row>
    <row r="135" spans="1:80">
      <c r="A135">
        <f t="shared" si="25"/>
        <v>87</v>
      </c>
      <c r="B135" s="6"/>
      <c r="C135" s="10"/>
      <c r="D135" s="32"/>
      <c r="E135" s="11"/>
      <c r="F135" s="10"/>
      <c r="G135" s="32"/>
      <c r="H135" s="11"/>
      <c r="I135" s="10">
        <v>5</v>
      </c>
      <c r="J135" s="32">
        <v>99</v>
      </c>
      <c r="K135" s="11">
        <v>34</v>
      </c>
      <c r="L135" s="10">
        <v>-10</v>
      </c>
      <c r="M135" s="32">
        <v>11</v>
      </c>
      <c r="N135" s="11">
        <v>114</v>
      </c>
      <c r="O135" s="10"/>
      <c r="P135" s="32"/>
      <c r="Q135" s="11"/>
      <c r="R135" s="10"/>
      <c r="S135" s="32"/>
      <c r="T135" s="11"/>
      <c r="U135" s="10"/>
      <c r="V135" s="32"/>
      <c r="W135" s="11"/>
      <c r="X135" s="10"/>
      <c r="Y135" s="32"/>
      <c r="Z135" s="11"/>
      <c r="AA135" s="10"/>
      <c r="AB135" s="32"/>
      <c r="AC135" s="11"/>
      <c r="AD135" s="10"/>
      <c r="AE135" s="32"/>
      <c r="AF135" s="11"/>
      <c r="AG135" s="10"/>
      <c r="AH135" s="32"/>
      <c r="AI135" s="11"/>
      <c r="AJ135" s="10"/>
      <c r="AK135" s="32"/>
      <c r="AL135" s="11"/>
      <c r="AM135" s="10"/>
      <c r="AN135" s="32"/>
      <c r="AO135" s="11"/>
      <c r="AP135" s="10"/>
      <c r="AQ135" s="32"/>
      <c r="AR135" s="11"/>
      <c r="AS135" s="10">
        <v>-5</v>
      </c>
      <c r="AT135" s="32">
        <v>36</v>
      </c>
      <c r="AU135" s="11">
        <v>64</v>
      </c>
      <c r="AV135" s="10">
        <v>10</v>
      </c>
      <c r="AW135" s="32">
        <v>102</v>
      </c>
      <c r="AX135" s="11">
        <v>19</v>
      </c>
      <c r="AY135" s="10"/>
      <c r="AZ135" s="32"/>
      <c r="BA135" s="11"/>
      <c r="BB135" s="10"/>
      <c r="BC135" s="32"/>
      <c r="BD135" s="11"/>
      <c r="BE135" s="10"/>
      <c r="BF135" s="32"/>
      <c r="BG135" s="11"/>
      <c r="BH135" s="10"/>
      <c r="BI135" s="32"/>
      <c r="BJ135" s="11"/>
      <c r="BK135" s="10">
        <v>0</v>
      </c>
      <c r="BL135" s="32">
        <v>20</v>
      </c>
      <c r="BM135" s="11">
        <v>37</v>
      </c>
      <c r="BN135" s="10"/>
      <c r="BO135" s="32"/>
      <c r="BP135" s="11"/>
      <c r="BQ135" s="10"/>
      <c r="BR135" s="32"/>
      <c r="BS135" s="11"/>
      <c r="BT135" s="28">
        <v>45551</v>
      </c>
      <c r="BU135" s="41">
        <v>177</v>
      </c>
      <c r="BV135">
        <f t="shared" si="26"/>
        <v>0</v>
      </c>
      <c r="BW135">
        <f t="shared" si="27"/>
        <v>268</v>
      </c>
      <c r="BX135">
        <f t="shared" si="28"/>
        <v>268</v>
      </c>
      <c r="BY135">
        <f t="shared" si="29"/>
        <v>0</v>
      </c>
      <c r="BZ135">
        <f t="shared" si="30"/>
        <v>5</v>
      </c>
      <c r="CA135">
        <f t="shared" si="31"/>
        <v>0</v>
      </c>
      <c r="CB135" s="41">
        <f t="shared" si="32"/>
        <v>178</v>
      </c>
    </row>
    <row r="136" spans="1:80">
      <c r="A136">
        <f t="shared" si="25"/>
        <v>88</v>
      </c>
      <c r="B136" s="6"/>
      <c r="C136" s="10"/>
      <c r="D136" s="32"/>
      <c r="E136" s="11"/>
      <c r="F136" s="10">
        <v>10</v>
      </c>
      <c r="G136" s="32">
        <v>40</v>
      </c>
      <c r="H136" s="11">
        <v>28</v>
      </c>
      <c r="I136" s="10">
        <v>10</v>
      </c>
      <c r="J136" s="32">
        <v>40</v>
      </c>
      <c r="K136" s="11">
        <v>28</v>
      </c>
      <c r="L136" s="10"/>
      <c r="M136" s="32"/>
      <c r="N136" s="11"/>
      <c r="O136" s="10"/>
      <c r="P136" s="32"/>
      <c r="Q136" s="11"/>
      <c r="R136" s="10"/>
      <c r="S136" s="32"/>
      <c r="T136" s="11"/>
      <c r="U136" s="10"/>
      <c r="V136" s="32"/>
      <c r="W136" s="11"/>
      <c r="X136" s="10"/>
      <c r="Y136" s="32"/>
      <c r="Z136" s="11"/>
      <c r="AA136" s="10">
        <v>-10</v>
      </c>
      <c r="AB136" s="32">
        <v>28</v>
      </c>
      <c r="AC136" s="11">
        <v>40</v>
      </c>
      <c r="AD136" s="10"/>
      <c r="AE136" s="32"/>
      <c r="AF136" s="11"/>
      <c r="AG136" s="10"/>
      <c r="AH136" s="32"/>
      <c r="AI136" s="11"/>
      <c r="AJ136" s="10"/>
      <c r="AK136" s="32"/>
      <c r="AL136" s="11"/>
      <c r="AM136" s="10"/>
      <c r="AN136" s="32"/>
      <c r="AO136" s="11"/>
      <c r="AP136" s="10">
        <v>-10</v>
      </c>
      <c r="AQ136" s="32">
        <v>28</v>
      </c>
      <c r="AR136" s="11">
        <v>40</v>
      </c>
      <c r="AS136" s="10"/>
      <c r="AT136" s="32"/>
      <c r="AU136" s="11"/>
      <c r="AV136" s="10"/>
      <c r="AW136" s="32"/>
      <c r="AX136" s="11"/>
      <c r="AY136" s="10"/>
      <c r="AZ136" s="32"/>
      <c r="BA136" s="11"/>
      <c r="BB136" s="10"/>
      <c r="BC136" s="32"/>
      <c r="BD136" s="11"/>
      <c r="BE136" s="10"/>
      <c r="BF136" s="32"/>
      <c r="BG136" s="11"/>
      <c r="BH136" s="10"/>
      <c r="BI136" s="32"/>
      <c r="BJ136" s="11"/>
      <c r="BK136" s="10"/>
      <c r="BL136" s="32"/>
      <c r="BM136" s="11"/>
      <c r="BN136" s="10"/>
      <c r="BO136" s="32"/>
      <c r="BP136" s="11"/>
      <c r="BQ136" s="10"/>
      <c r="BR136" s="32"/>
      <c r="BS136" s="11"/>
      <c r="BT136" s="28">
        <v>45555</v>
      </c>
      <c r="BU136" s="41">
        <v>180</v>
      </c>
      <c r="BV136">
        <f t="shared" si="26"/>
        <v>0</v>
      </c>
      <c r="BW136">
        <f t="shared" si="27"/>
        <v>136</v>
      </c>
      <c r="BX136">
        <f t="shared" si="28"/>
        <v>136</v>
      </c>
      <c r="BY136">
        <f t="shared" si="29"/>
        <v>0</v>
      </c>
      <c r="BZ136">
        <f t="shared" si="30"/>
        <v>4</v>
      </c>
      <c r="CA136">
        <f t="shared" si="31"/>
        <v>0</v>
      </c>
      <c r="CB136" s="41">
        <f t="shared" si="32"/>
        <v>181</v>
      </c>
    </row>
    <row r="137" spans="1:80">
      <c r="A137">
        <f t="shared" si="25"/>
        <v>89</v>
      </c>
      <c r="B137" s="6"/>
      <c r="C137" s="10"/>
      <c r="D137" s="32"/>
      <c r="E137" s="11"/>
      <c r="F137" s="10">
        <v>-10</v>
      </c>
      <c r="G137" s="32">
        <v>6</v>
      </c>
      <c r="H137" s="11">
        <v>20</v>
      </c>
      <c r="I137" s="10">
        <v>10</v>
      </c>
      <c r="J137" s="32">
        <v>20</v>
      </c>
      <c r="K137" s="11">
        <v>6</v>
      </c>
      <c r="L137" s="10"/>
      <c r="M137" s="32"/>
      <c r="N137" s="11"/>
      <c r="O137" s="10"/>
      <c r="P137" s="32"/>
      <c r="Q137" s="11"/>
      <c r="R137" s="10"/>
      <c r="S137" s="32"/>
      <c r="T137" s="11"/>
      <c r="U137" s="10"/>
      <c r="V137" s="32"/>
      <c r="W137" s="11"/>
      <c r="X137" s="10"/>
      <c r="Y137" s="32"/>
      <c r="Z137" s="11"/>
      <c r="AA137" s="10">
        <v>-10</v>
      </c>
      <c r="AB137" s="32">
        <v>6</v>
      </c>
      <c r="AC137" s="11">
        <v>20</v>
      </c>
      <c r="AD137" s="10"/>
      <c r="AE137" s="32"/>
      <c r="AF137" s="11"/>
      <c r="AG137" s="10"/>
      <c r="AH137" s="32"/>
      <c r="AI137" s="11"/>
      <c r="AJ137" s="10"/>
      <c r="AK137" s="32"/>
      <c r="AL137" s="11"/>
      <c r="AM137" s="10"/>
      <c r="AN137" s="32"/>
      <c r="AO137" s="11"/>
      <c r="AP137" s="10">
        <v>10</v>
      </c>
      <c r="AQ137" s="32">
        <v>20</v>
      </c>
      <c r="AR137" s="11">
        <v>6</v>
      </c>
      <c r="AS137" s="10"/>
      <c r="AT137" s="32"/>
      <c r="AU137" s="11"/>
      <c r="AV137" s="10"/>
      <c r="AW137" s="32"/>
      <c r="AX137" s="11"/>
      <c r="AY137" s="10"/>
      <c r="AZ137" s="32"/>
      <c r="BA137" s="11"/>
      <c r="BB137" s="10"/>
      <c r="BC137" s="32"/>
      <c r="BD137" s="11"/>
      <c r="BE137" s="10"/>
      <c r="BF137" s="32"/>
      <c r="BG137" s="11"/>
      <c r="BH137" s="10"/>
      <c r="BI137" s="32"/>
      <c r="BJ137" s="11"/>
      <c r="BK137" s="10"/>
      <c r="BL137" s="32"/>
      <c r="BM137" s="11"/>
      <c r="BN137" s="10"/>
      <c r="BO137" s="32"/>
      <c r="BP137" s="11"/>
      <c r="BQ137" s="10"/>
      <c r="BR137" s="32"/>
      <c r="BS137" s="11"/>
      <c r="BT137" s="28">
        <v>45561</v>
      </c>
      <c r="BU137" s="41">
        <v>181</v>
      </c>
      <c r="BV137">
        <f t="shared" si="26"/>
        <v>0</v>
      </c>
      <c r="BW137">
        <f t="shared" si="27"/>
        <v>52</v>
      </c>
      <c r="BX137">
        <f t="shared" si="28"/>
        <v>52</v>
      </c>
      <c r="BY137">
        <f t="shared" si="29"/>
        <v>0</v>
      </c>
      <c r="BZ137">
        <f t="shared" si="30"/>
        <v>4</v>
      </c>
      <c r="CA137">
        <f t="shared" si="31"/>
        <v>0</v>
      </c>
      <c r="CB137" s="41">
        <f t="shared" si="32"/>
        <v>182</v>
      </c>
    </row>
    <row r="138" spans="1:80">
      <c r="A138">
        <f t="shared" si="25"/>
        <v>90</v>
      </c>
      <c r="B138" s="6"/>
      <c r="C138" s="10"/>
      <c r="D138" s="32"/>
      <c r="E138" s="11"/>
      <c r="F138" s="10">
        <v>-10</v>
      </c>
      <c r="G138" s="32">
        <v>14</v>
      </c>
      <c r="H138" s="11">
        <v>82</v>
      </c>
      <c r="I138" s="10">
        <v>10</v>
      </c>
      <c r="J138" s="32">
        <v>82</v>
      </c>
      <c r="K138" s="11">
        <v>14</v>
      </c>
      <c r="L138" s="10"/>
      <c r="M138" s="32"/>
      <c r="N138" s="11"/>
      <c r="O138" s="10"/>
      <c r="P138" s="32"/>
      <c r="Q138" s="11"/>
      <c r="R138" s="10"/>
      <c r="S138" s="32"/>
      <c r="T138" s="11"/>
      <c r="U138" s="10"/>
      <c r="V138" s="32"/>
      <c r="W138" s="11"/>
      <c r="X138" s="10"/>
      <c r="Y138" s="32"/>
      <c r="Z138" s="11"/>
      <c r="AA138" s="10">
        <v>-10</v>
      </c>
      <c r="AB138" s="32">
        <v>14</v>
      </c>
      <c r="AC138" s="11">
        <v>82</v>
      </c>
      <c r="AD138" s="10"/>
      <c r="AE138" s="32"/>
      <c r="AF138" s="11"/>
      <c r="AG138" s="94"/>
      <c r="AH138" s="32"/>
      <c r="AI138" s="11"/>
      <c r="AJ138" s="10"/>
      <c r="AK138" s="32"/>
      <c r="AL138" s="11"/>
      <c r="AM138" s="10"/>
      <c r="AN138" s="32"/>
      <c r="AO138" s="11"/>
      <c r="AP138" s="10">
        <v>10</v>
      </c>
      <c r="AQ138" s="32">
        <v>82</v>
      </c>
      <c r="AR138" s="11">
        <v>14</v>
      </c>
      <c r="AS138" s="10"/>
      <c r="AT138" s="32"/>
      <c r="AU138" s="11"/>
      <c r="AV138" s="10"/>
      <c r="AW138" s="32"/>
      <c r="AX138" s="11"/>
      <c r="AY138" s="94"/>
      <c r="AZ138" s="32"/>
      <c r="BA138" s="11"/>
      <c r="BB138" s="10"/>
      <c r="BC138" s="32"/>
      <c r="BD138" s="11"/>
      <c r="BE138" s="94"/>
      <c r="BF138" s="32"/>
      <c r="BG138" s="11"/>
      <c r="BH138" s="94"/>
      <c r="BI138" s="32"/>
      <c r="BJ138" s="11"/>
      <c r="BK138" s="94"/>
      <c r="BL138" s="32"/>
      <c r="BM138" s="11"/>
      <c r="BN138" s="94"/>
      <c r="BO138" s="32"/>
      <c r="BP138" s="11"/>
      <c r="BQ138" s="10"/>
      <c r="BR138" s="32"/>
      <c r="BS138" s="11"/>
      <c r="BT138" s="28">
        <v>45562</v>
      </c>
      <c r="BU138" s="41">
        <v>182</v>
      </c>
      <c r="BV138">
        <f t="shared" si="26"/>
        <v>0</v>
      </c>
      <c r="BW138">
        <f t="shared" si="27"/>
        <v>192</v>
      </c>
      <c r="BX138">
        <f t="shared" si="28"/>
        <v>192</v>
      </c>
      <c r="BY138">
        <f t="shared" si="29"/>
        <v>0</v>
      </c>
      <c r="BZ138">
        <f t="shared" si="30"/>
        <v>4</v>
      </c>
      <c r="CA138">
        <f t="shared" si="31"/>
        <v>0</v>
      </c>
      <c r="CB138" s="41">
        <f t="shared" si="32"/>
        <v>183</v>
      </c>
    </row>
    <row r="139" spans="1:80">
      <c r="A139">
        <f t="shared" si="25"/>
        <v>91</v>
      </c>
      <c r="B139" s="6"/>
      <c r="C139" s="10"/>
      <c r="D139" s="32"/>
      <c r="E139" s="11"/>
      <c r="F139" s="10"/>
      <c r="G139" s="32"/>
      <c r="H139" s="11"/>
      <c r="I139" s="10"/>
      <c r="J139" s="32"/>
      <c r="K139" s="11"/>
      <c r="L139" s="10"/>
      <c r="M139" s="32"/>
      <c r="N139" s="11"/>
      <c r="O139" s="10"/>
      <c r="P139" s="32"/>
      <c r="Q139" s="11"/>
      <c r="R139" s="10"/>
      <c r="S139" s="32"/>
      <c r="T139" s="11"/>
      <c r="U139" s="10"/>
      <c r="V139" s="32"/>
      <c r="W139" s="11"/>
      <c r="X139" s="10"/>
      <c r="Y139" s="32"/>
      <c r="Z139" s="11"/>
      <c r="AA139" s="10"/>
      <c r="AB139" s="32"/>
      <c r="AC139" s="11"/>
      <c r="AD139" s="10"/>
      <c r="AE139" s="32"/>
      <c r="AF139" s="11"/>
      <c r="AG139" s="10"/>
      <c r="AH139" s="32"/>
      <c r="AI139" s="11"/>
      <c r="AJ139" s="10"/>
      <c r="AK139" s="32"/>
      <c r="AL139" s="11"/>
      <c r="AM139" s="10"/>
      <c r="AN139" s="32"/>
      <c r="AO139" s="11"/>
      <c r="AP139" s="10"/>
      <c r="AQ139" s="32"/>
      <c r="AR139" s="11"/>
      <c r="AS139" s="10"/>
      <c r="AT139" s="32"/>
      <c r="AU139" s="11"/>
      <c r="AV139" s="10"/>
      <c r="AW139" s="32"/>
      <c r="AX139" s="11"/>
      <c r="AY139" s="10"/>
      <c r="AZ139" s="32"/>
      <c r="BA139" s="11"/>
      <c r="BB139" s="10"/>
      <c r="BC139" s="32"/>
      <c r="BD139" s="11"/>
      <c r="BE139" s="10"/>
      <c r="BF139" s="32"/>
      <c r="BG139" s="11"/>
      <c r="BH139" s="10"/>
      <c r="BI139" s="32"/>
      <c r="BJ139" s="11"/>
      <c r="BK139" s="10"/>
      <c r="BL139" s="32"/>
      <c r="BM139" s="11"/>
      <c r="BN139" s="10"/>
      <c r="BO139" s="32"/>
      <c r="BP139" s="11"/>
      <c r="BQ139" s="10"/>
      <c r="BR139" s="32"/>
      <c r="BS139" s="11"/>
      <c r="BT139" s="28"/>
      <c r="BU139" s="41"/>
      <c r="BV139">
        <f t="shared" si="26"/>
        <v>0</v>
      </c>
      <c r="BW139">
        <f t="shared" si="27"/>
        <v>0</v>
      </c>
      <c r="BX139">
        <f t="shared" si="28"/>
        <v>0</v>
      </c>
      <c r="BY139">
        <f t="shared" si="29"/>
        <v>0</v>
      </c>
      <c r="BZ139">
        <f t="shared" si="30"/>
        <v>0</v>
      </c>
      <c r="CA139" t="e">
        <f t="shared" si="31"/>
        <v>#DIV/0!</v>
      </c>
      <c r="CB139" s="41">
        <f t="shared" si="32"/>
        <v>1</v>
      </c>
    </row>
    <row r="140" spans="1:80">
      <c r="A140">
        <f t="shared" si="25"/>
        <v>92</v>
      </c>
      <c r="B140" s="6"/>
      <c r="C140" s="10"/>
      <c r="D140" s="32"/>
      <c r="E140" s="11"/>
      <c r="F140" s="10"/>
      <c r="G140" s="32"/>
      <c r="H140" s="11"/>
      <c r="I140" s="10"/>
      <c r="J140" s="32"/>
      <c r="K140" s="11"/>
      <c r="L140" s="10"/>
      <c r="M140" s="32"/>
      <c r="N140" s="11"/>
      <c r="O140" s="10"/>
      <c r="P140" s="32"/>
      <c r="Q140" s="11"/>
      <c r="R140" s="10"/>
      <c r="S140" s="32"/>
      <c r="T140" s="11"/>
      <c r="U140" s="10"/>
      <c r="V140" s="32"/>
      <c r="W140" s="11"/>
      <c r="X140" s="10"/>
      <c r="Y140" s="32"/>
      <c r="Z140" s="11"/>
      <c r="AA140" s="10"/>
      <c r="AB140" s="32"/>
      <c r="AC140" s="11"/>
      <c r="AD140" s="10"/>
      <c r="AE140" s="32"/>
      <c r="AF140" s="11"/>
      <c r="AG140" s="10"/>
      <c r="AH140" s="32"/>
      <c r="AI140" s="11"/>
      <c r="AJ140" s="10"/>
      <c r="AK140" s="32"/>
      <c r="AL140" s="11"/>
      <c r="AM140" s="10"/>
      <c r="AN140" s="32"/>
      <c r="AO140" s="11"/>
      <c r="AP140" s="10"/>
      <c r="AQ140" s="32"/>
      <c r="AR140" s="11"/>
      <c r="AS140" s="10"/>
      <c r="AT140" s="32"/>
      <c r="AU140" s="11"/>
      <c r="AV140" s="10"/>
      <c r="AW140" s="32"/>
      <c r="AX140" s="11"/>
      <c r="AY140" s="10"/>
      <c r="AZ140" s="32"/>
      <c r="BA140" s="11"/>
      <c r="BB140" s="10"/>
      <c r="BC140" s="32"/>
      <c r="BD140" s="11"/>
      <c r="BE140" s="10"/>
      <c r="BF140" s="32"/>
      <c r="BG140" s="11"/>
      <c r="BH140" s="10"/>
      <c r="BI140" s="32"/>
      <c r="BJ140" s="11"/>
      <c r="BK140" s="10"/>
      <c r="BL140" s="32"/>
      <c r="BM140" s="11"/>
      <c r="BN140" s="10"/>
      <c r="BO140" s="32"/>
      <c r="BP140" s="11"/>
      <c r="BQ140" s="10"/>
      <c r="BR140" s="32"/>
      <c r="BS140" s="11"/>
      <c r="BT140" s="28"/>
      <c r="BU140" s="41"/>
      <c r="BV140">
        <f t="shared" si="26"/>
        <v>0</v>
      </c>
      <c r="BW140">
        <f t="shared" si="27"/>
        <v>0</v>
      </c>
      <c r="BX140">
        <f t="shared" si="28"/>
        <v>0</v>
      </c>
      <c r="BY140">
        <f t="shared" si="29"/>
        <v>0</v>
      </c>
      <c r="BZ140">
        <f t="shared" si="30"/>
        <v>0</v>
      </c>
      <c r="CA140" t="e">
        <f t="shared" si="31"/>
        <v>#DIV/0!</v>
      </c>
      <c r="CB140" s="41">
        <f t="shared" si="32"/>
        <v>1</v>
      </c>
    </row>
    <row r="141" spans="1:80">
      <c r="A141">
        <f t="shared" si="25"/>
        <v>93</v>
      </c>
      <c r="B141" s="6"/>
      <c r="C141" s="10"/>
      <c r="D141" s="32"/>
      <c r="E141" s="11"/>
      <c r="F141" s="10"/>
      <c r="G141" s="32"/>
      <c r="H141" s="11"/>
      <c r="I141" s="10"/>
      <c r="J141" s="32"/>
      <c r="K141" s="11"/>
      <c r="L141" s="10"/>
      <c r="M141" s="32"/>
      <c r="N141" s="11"/>
      <c r="O141" s="10"/>
      <c r="P141" s="32"/>
      <c r="Q141" s="11"/>
      <c r="R141" s="10"/>
      <c r="S141" s="32"/>
      <c r="T141" s="11"/>
      <c r="U141" s="10"/>
      <c r="V141" s="32"/>
      <c r="W141" s="11"/>
      <c r="X141" s="10"/>
      <c r="Y141" s="32"/>
      <c r="Z141" s="11"/>
      <c r="AA141" s="10"/>
      <c r="AB141" s="32"/>
      <c r="AC141" s="11"/>
      <c r="AD141" s="10"/>
      <c r="AE141" s="32"/>
      <c r="AF141" s="11"/>
      <c r="AG141" s="10"/>
      <c r="AH141" s="32"/>
      <c r="AI141" s="11"/>
      <c r="AJ141" s="10"/>
      <c r="AK141" s="32"/>
      <c r="AL141" s="11"/>
      <c r="AM141" s="10"/>
      <c r="AN141" s="32"/>
      <c r="AO141" s="11"/>
      <c r="AP141" s="10"/>
      <c r="AQ141" s="32"/>
      <c r="AR141" s="11"/>
      <c r="AS141" s="10"/>
      <c r="AT141" s="32"/>
      <c r="AU141" s="11"/>
      <c r="AV141" s="10"/>
      <c r="AW141" s="32"/>
      <c r="AX141" s="11"/>
      <c r="AY141" s="10"/>
      <c r="AZ141" s="32"/>
      <c r="BA141" s="11"/>
      <c r="BB141" s="10"/>
      <c r="BC141" s="32"/>
      <c r="BD141" s="11"/>
      <c r="BE141" s="10"/>
      <c r="BF141" s="32"/>
      <c r="BG141" s="11"/>
      <c r="BH141" s="10"/>
      <c r="BI141" s="32"/>
      <c r="BJ141" s="11"/>
      <c r="BK141" s="10"/>
      <c r="BL141" s="32"/>
      <c r="BM141" s="11"/>
      <c r="BN141" s="10"/>
      <c r="BO141" s="32"/>
      <c r="BP141" s="11"/>
      <c r="BQ141" s="10"/>
      <c r="BR141" s="32"/>
      <c r="BS141" s="11"/>
      <c r="BT141" s="28"/>
      <c r="BU141" s="41"/>
      <c r="BV141">
        <f t="shared" si="26"/>
        <v>0</v>
      </c>
      <c r="BW141">
        <f t="shared" si="27"/>
        <v>0</v>
      </c>
      <c r="BX141">
        <f t="shared" si="28"/>
        <v>0</v>
      </c>
      <c r="BY141">
        <f t="shared" si="29"/>
        <v>0</v>
      </c>
      <c r="BZ141">
        <f t="shared" si="30"/>
        <v>0</v>
      </c>
      <c r="CA141" t="e">
        <f t="shared" si="31"/>
        <v>#DIV/0!</v>
      </c>
      <c r="CB141" s="41">
        <f t="shared" si="32"/>
        <v>1</v>
      </c>
    </row>
    <row r="142" spans="1:80">
      <c r="A142">
        <f t="shared" si="25"/>
        <v>94</v>
      </c>
      <c r="B142" s="6"/>
      <c r="C142" s="10"/>
      <c r="D142" s="32"/>
      <c r="E142" s="11"/>
      <c r="F142" s="10"/>
      <c r="G142" s="32"/>
      <c r="H142" s="11"/>
      <c r="I142" s="10"/>
      <c r="J142" s="32"/>
      <c r="K142" s="11"/>
      <c r="L142" s="10"/>
      <c r="M142" s="32"/>
      <c r="N142" s="11"/>
      <c r="O142" s="10"/>
      <c r="P142" s="32"/>
      <c r="Q142" s="11"/>
      <c r="R142" s="10"/>
      <c r="S142" s="32"/>
      <c r="T142" s="11"/>
      <c r="U142" s="10"/>
      <c r="V142" s="32"/>
      <c r="W142" s="11"/>
      <c r="X142" s="10"/>
      <c r="Y142" s="32"/>
      <c r="Z142" s="11"/>
      <c r="AA142" s="10"/>
      <c r="AB142" s="32"/>
      <c r="AC142" s="11"/>
      <c r="AD142" s="10"/>
      <c r="AE142" s="32"/>
      <c r="AF142" s="11"/>
      <c r="AG142" s="10"/>
      <c r="AH142" s="32"/>
      <c r="AI142" s="11"/>
      <c r="AJ142" s="10"/>
      <c r="AK142" s="32"/>
      <c r="AL142" s="11"/>
      <c r="AM142" s="10"/>
      <c r="AN142" s="32"/>
      <c r="AO142" s="11"/>
      <c r="AP142" s="10"/>
      <c r="AQ142" s="32"/>
      <c r="AR142" s="11"/>
      <c r="AS142" s="10"/>
      <c r="AT142" s="32"/>
      <c r="AU142" s="11"/>
      <c r="AV142" s="10"/>
      <c r="AW142" s="32"/>
      <c r="AX142" s="11"/>
      <c r="AY142" s="10"/>
      <c r="AZ142" s="32"/>
      <c r="BA142" s="11"/>
      <c r="BB142" s="10"/>
      <c r="BC142" s="32"/>
      <c r="BD142" s="11"/>
      <c r="BE142" s="10"/>
      <c r="BF142" s="32"/>
      <c r="BG142" s="11"/>
      <c r="BH142" s="10"/>
      <c r="BI142" s="32"/>
      <c r="BJ142" s="11"/>
      <c r="BK142" s="10"/>
      <c r="BL142" s="32"/>
      <c r="BM142" s="11"/>
      <c r="BN142" s="10"/>
      <c r="BO142" s="32"/>
      <c r="BP142" s="11"/>
      <c r="BQ142" s="10"/>
      <c r="BR142" s="32"/>
      <c r="BS142" s="11"/>
      <c r="BT142" s="28"/>
      <c r="BU142" s="41"/>
      <c r="BV142">
        <f t="shared" si="26"/>
        <v>0</v>
      </c>
      <c r="BW142">
        <f t="shared" si="27"/>
        <v>0</v>
      </c>
      <c r="BX142">
        <f t="shared" si="28"/>
        <v>0</v>
      </c>
      <c r="BY142">
        <f t="shared" si="29"/>
        <v>0</v>
      </c>
      <c r="BZ142">
        <f t="shared" si="30"/>
        <v>0</v>
      </c>
      <c r="CA142" t="e">
        <f t="shared" si="31"/>
        <v>#DIV/0!</v>
      </c>
      <c r="CB142" s="41">
        <f t="shared" si="32"/>
        <v>1</v>
      </c>
    </row>
    <row r="143" spans="1:80">
      <c r="A143">
        <f t="shared" si="25"/>
        <v>95</v>
      </c>
      <c r="B143" s="6"/>
      <c r="C143" s="10"/>
      <c r="D143" s="32"/>
      <c r="E143" s="11"/>
      <c r="F143" s="10"/>
      <c r="G143" s="32"/>
      <c r="H143" s="11"/>
      <c r="I143" s="10"/>
      <c r="J143" s="32"/>
      <c r="K143" s="11"/>
      <c r="L143" s="10"/>
      <c r="M143" s="32"/>
      <c r="N143" s="11"/>
      <c r="O143" s="10"/>
      <c r="P143" s="32"/>
      <c r="Q143" s="11"/>
      <c r="R143" s="10"/>
      <c r="S143" s="32"/>
      <c r="T143" s="11"/>
      <c r="U143" s="10"/>
      <c r="V143" s="32"/>
      <c r="W143" s="11"/>
      <c r="X143" s="10"/>
      <c r="Y143" s="32"/>
      <c r="Z143" s="11"/>
      <c r="AA143" s="10"/>
      <c r="AB143" s="32"/>
      <c r="AC143" s="11"/>
      <c r="AD143" s="10"/>
      <c r="AE143" s="32"/>
      <c r="AF143" s="11"/>
      <c r="AG143" s="10"/>
      <c r="AH143" s="32"/>
      <c r="AI143" s="11"/>
      <c r="AJ143" s="10"/>
      <c r="AK143" s="32"/>
      <c r="AL143" s="11"/>
      <c r="AM143" s="10"/>
      <c r="AN143" s="32"/>
      <c r="AO143" s="11"/>
      <c r="AP143" s="10"/>
      <c r="AQ143" s="32"/>
      <c r="AR143" s="11"/>
      <c r="AS143" s="10"/>
      <c r="AT143" s="32"/>
      <c r="AU143" s="11"/>
      <c r="AV143" s="10"/>
      <c r="AW143" s="32"/>
      <c r="AX143" s="11"/>
      <c r="AY143" s="10"/>
      <c r="AZ143" s="32"/>
      <c r="BA143" s="11"/>
      <c r="BB143" s="10"/>
      <c r="BC143" s="32"/>
      <c r="BD143" s="11"/>
      <c r="BE143" s="10"/>
      <c r="BF143" s="32"/>
      <c r="BG143" s="11"/>
      <c r="BH143" s="10"/>
      <c r="BI143" s="32"/>
      <c r="BJ143" s="11"/>
      <c r="BK143" s="10"/>
      <c r="BL143" s="32"/>
      <c r="BM143" s="11"/>
      <c r="BN143" s="10"/>
      <c r="BO143" s="32"/>
      <c r="BP143" s="11"/>
      <c r="BQ143" s="10"/>
      <c r="BR143" s="32"/>
      <c r="BS143" s="11"/>
      <c r="BT143" s="28"/>
      <c r="BU143" s="41"/>
    </row>
    <row r="144" spans="1:80">
      <c r="A144">
        <f t="shared" si="25"/>
        <v>96</v>
      </c>
      <c r="B144" s="6"/>
      <c r="C144" s="10"/>
      <c r="D144" s="32"/>
      <c r="E144" s="11"/>
      <c r="F144" s="10"/>
      <c r="G144" s="32"/>
      <c r="H144" s="11"/>
      <c r="I144" s="10"/>
      <c r="J144" s="32"/>
      <c r="K144" s="11"/>
      <c r="L144" s="10"/>
      <c r="M144" s="32"/>
      <c r="N144" s="11"/>
      <c r="O144" s="10"/>
      <c r="P144" s="32"/>
      <c r="Q144" s="11"/>
      <c r="R144" s="10"/>
      <c r="S144" s="32"/>
      <c r="T144" s="11"/>
      <c r="U144" s="10"/>
      <c r="V144" s="32"/>
      <c r="W144" s="11"/>
      <c r="X144" s="10"/>
      <c r="Y144" s="32"/>
      <c r="Z144" s="11"/>
      <c r="AA144" s="10"/>
      <c r="AB144" s="32"/>
      <c r="AC144" s="11"/>
      <c r="AD144" s="10"/>
      <c r="AE144" s="32"/>
      <c r="AF144" s="11"/>
      <c r="AG144" s="10"/>
      <c r="AH144" s="32"/>
      <c r="AI144" s="11"/>
      <c r="AJ144" s="10"/>
      <c r="AK144" s="32"/>
      <c r="AL144" s="11"/>
      <c r="AM144" s="10"/>
      <c r="AN144" s="32"/>
      <c r="AO144" s="11"/>
      <c r="AP144" s="10"/>
      <c r="AQ144" s="32"/>
      <c r="AR144" s="11"/>
      <c r="AS144" s="10"/>
      <c r="AT144" s="32"/>
      <c r="AU144" s="11"/>
      <c r="AV144" s="10"/>
      <c r="AW144" s="32"/>
      <c r="AX144" s="11"/>
      <c r="AY144" s="10"/>
      <c r="AZ144" s="32"/>
      <c r="BA144" s="11"/>
      <c r="BB144" s="10"/>
      <c r="BC144" s="32"/>
      <c r="BD144" s="11"/>
      <c r="BE144" s="10"/>
      <c r="BF144" s="32"/>
      <c r="BG144" s="11"/>
      <c r="BH144" s="10"/>
      <c r="BI144" s="32"/>
      <c r="BJ144" s="11"/>
      <c r="BK144" s="10"/>
      <c r="BL144" s="32"/>
      <c r="BM144" s="11"/>
      <c r="BN144" s="10"/>
      <c r="BO144" s="32"/>
      <c r="BP144" s="11"/>
      <c r="BQ144" s="10"/>
      <c r="BR144" s="32"/>
      <c r="BS144" s="11"/>
      <c r="BT144" s="28"/>
      <c r="BU144" s="41"/>
    </row>
    <row r="145" spans="1:73">
      <c r="A145">
        <f t="shared" si="25"/>
        <v>97</v>
      </c>
      <c r="B145" s="6"/>
      <c r="C145" s="10"/>
      <c r="D145" s="32"/>
      <c r="E145" s="11"/>
      <c r="F145" s="10"/>
      <c r="G145" s="32"/>
      <c r="H145" s="11"/>
      <c r="I145" s="10"/>
      <c r="J145" s="32"/>
      <c r="K145" s="11"/>
      <c r="L145" s="10"/>
      <c r="M145" s="32"/>
      <c r="N145" s="11"/>
      <c r="O145" s="10"/>
      <c r="P145" s="32"/>
      <c r="Q145" s="11"/>
      <c r="R145" s="10"/>
      <c r="S145" s="32"/>
      <c r="T145" s="11"/>
      <c r="U145" s="10"/>
      <c r="V145" s="32"/>
      <c r="W145" s="11"/>
      <c r="X145" s="10"/>
      <c r="Y145" s="32"/>
      <c r="Z145" s="11"/>
      <c r="AA145" s="10"/>
      <c r="AB145" s="32"/>
      <c r="AC145" s="11"/>
      <c r="AD145" s="10"/>
      <c r="AE145" s="32"/>
      <c r="AF145" s="11"/>
      <c r="AG145" s="10"/>
      <c r="AH145" s="32"/>
      <c r="AI145" s="11"/>
      <c r="AJ145" s="10"/>
      <c r="AK145" s="32"/>
      <c r="AL145" s="11"/>
      <c r="AM145" s="10"/>
      <c r="AN145" s="32"/>
      <c r="AO145" s="11"/>
      <c r="AP145" s="10"/>
      <c r="AQ145" s="32"/>
      <c r="AR145" s="11"/>
      <c r="AS145" s="10"/>
      <c r="AT145" s="32"/>
      <c r="AU145" s="11"/>
      <c r="AV145" s="10"/>
      <c r="AW145" s="32"/>
      <c r="AX145" s="11"/>
      <c r="AY145" s="10"/>
      <c r="AZ145" s="32"/>
      <c r="BA145" s="11"/>
      <c r="BB145" s="10"/>
      <c r="BC145" s="32"/>
      <c r="BD145" s="11"/>
      <c r="BE145" s="10"/>
      <c r="BF145" s="32"/>
      <c r="BG145" s="11"/>
      <c r="BH145" s="10"/>
      <c r="BI145" s="32"/>
      <c r="BJ145" s="11"/>
      <c r="BK145" s="10"/>
      <c r="BL145" s="32"/>
      <c r="BM145" s="11"/>
      <c r="BN145" s="10"/>
      <c r="BO145" s="32"/>
      <c r="BP145" s="11"/>
      <c r="BQ145" s="10"/>
      <c r="BR145" s="32"/>
      <c r="BS145" s="11"/>
      <c r="BT145" s="28"/>
      <c r="BU145" s="41"/>
    </row>
    <row r="146" spans="1:73">
      <c r="A146">
        <f t="shared" si="25"/>
        <v>98</v>
      </c>
      <c r="B146" s="6"/>
      <c r="C146" s="10"/>
      <c r="D146" s="32"/>
      <c r="E146" s="11"/>
      <c r="F146" s="10"/>
      <c r="G146" s="32"/>
      <c r="H146" s="11"/>
      <c r="I146" s="10"/>
      <c r="J146" s="32"/>
      <c r="K146" s="11"/>
      <c r="L146" s="10"/>
      <c r="M146" s="32"/>
      <c r="N146" s="11"/>
      <c r="O146" s="10"/>
      <c r="P146" s="32"/>
      <c r="Q146" s="11"/>
      <c r="R146" s="10"/>
      <c r="S146" s="32"/>
      <c r="T146" s="11"/>
      <c r="U146" s="10"/>
      <c r="V146" s="32"/>
      <c r="W146" s="11"/>
      <c r="X146" s="10"/>
      <c r="Y146" s="32"/>
      <c r="Z146" s="11"/>
      <c r="AA146" s="10"/>
      <c r="AB146" s="32"/>
      <c r="AC146" s="11"/>
      <c r="AD146" s="10"/>
      <c r="AE146" s="32"/>
      <c r="AF146" s="11"/>
      <c r="AG146" s="10"/>
      <c r="AH146" s="32"/>
      <c r="AI146" s="11"/>
      <c r="AJ146" s="10"/>
      <c r="AK146" s="32"/>
      <c r="AL146" s="11"/>
      <c r="AM146" s="10"/>
      <c r="AN146" s="32"/>
      <c r="AO146" s="11"/>
      <c r="AP146" s="10"/>
      <c r="AQ146" s="32"/>
      <c r="AR146" s="11"/>
      <c r="AS146" s="10"/>
      <c r="AT146" s="32"/>
      <c r="AU146" s="11"/>
      <c r="AV146" s="10"/>
      <c r="AW146" s="32"/>
      <c r="AX146" s="11"/>
      <c r="AY146" s="10"/>
      <c r="AZ146" s="32"/>
      <c r="BA146" s="11"/>
      <c r="BB146" s="10"/>
      <c r="BC146" s="32"/>
      <c r="BD146" s="11"/>
      <c r="BE146" s="10"/>
      <c r="BF146" s="32"/>
      <c r="BG146" s="11"/>
      <c r="BH146" s="10"/>
      <c r="BI146" s="32"/>
      <c r="BJ146" s="11"/>
      <c r="BK146" s="10"/>
      <c r="BL146" s="32"/>
      <c r="BM146" s="11"/>
      <c r="BN146" s="10"/>
      <c r="BO146" s="32"/>
      <c r="BP146" s="11"/>
      <c r="BQ146" s="10"/>
      <c r="BR146" s="32"/>
      <c r="BS146" s="11"/>
      <c r="BT146" s="28"/>
      <c r="BU146" s="41"/>
    </row>
    <row r="147" spans="1:73">
      <c r="A147">
        <f t="shared" si="25"/>
        <v>99</v>
      </c>
      <c r="B147" s="6"/>
      <c r="C147" s="12"/>
      <c r="D147" s="36"/>
      <c r="E147" s="13"/>
      <c r="F147" s="12"/>
      <c r="G147" s="36"/>
      <c r="H147" s="13"/>
      <c r="I147" s="12"/>
      <c r="J147" s="36"/>
      <c r="K147" s="13"/>
      <c r="L147" s="12"/>
      <c r="M147" s="36"/>
      <c r="N147" s="13"/>
      <c r="O147" s="12"/>
      <c r="P147" s="36"/>
      <c r="Q147" s="13"/>
      <c r="R147" s="12"/>
      <c r="S147" s="36"/>
      <c r="T147" s="13"/>
      <c r="U147" s="12"/>
      <c r="V147" s="36"/>
      <c r="W147" s="13"/>
      <c r="X147" s="12"/>
      <c r="Y147" s="36"/>
      <c r="Z147" s="13"/>
      <c r="AA147" s="12"/>
      <c r="AB147" s="36"/>
      <c r="AC147" s="13"/>
      <c r="AD147" s="12"/>
      <c r="AE147" s="36"/>
      <c r="AF147" s="13"/>
      <c r="AG147" s="12"/>
      <c r="AH147" s="36"/>
      <c r="AI147" s="13"/>
      <c r="AJ147" s="12"/>
      <c r="AK147" s="36"/>
      <c r="AL147" s="13"/>
      <c r="AM147" s="12"/>
      <c r="AN147" s="36"/>
      <c r="AO147" s="13"/>
      <c r="AP147" s="12"/>
      <c r="AQ147" s="36"/>
      <c r="AR147" s="13"/>
      <c r="AS147" s="12"/>
      <c r="AT147" s="36"/>
      <c r="AU147" s="13"/>
      <c r="AV147" s="12"/>
      <c r="AW147" s="36"/>
      <c r="AX147" s="13"/>
      <c r="AY147" s="12"/>
      <c r="AZ147" s="36"/>
      <c r="BA147" s="13"/>
      <c r="BB147" s="12"/>
      <c r="BC147" s="36"/>
      <c r="BD147" s="13"/>
      <c r="BE147" s="12"/>
      <c r="BF147" s="36"/>
      <c r="BG147" s="13"/>
      <c r="BH147" s="12"/>
      <c r="BI147" s="36"/>
      <c r="BJ147" s="13"/>
      <c r="BK147" s="12"/>
      <c r="BL147" s="36"/>
      <c r="BM147" s="13"/>
      <c r="BN147" s="12"/>
      <c r="BO147" s="36"/>
      <c r="BP147" s="13"/>
      <c r="BQ147" s="12"/>
      <c r="BR147" s="36"/>
      <c r="BS147" s="13"/>
      <c r="BT147" s="28"/>
      <c r="BU147" s="41"/>
    </row>
    <row r="148" spans="1:73">
      <c r="A148">
        <f t="shared" si="25"/>
        <v>100</v>
      </c>
      <c r="B148" s="6"/>
      <c r="C148" s="10"/>
      <c r="D148" s="32"/>
      <c r="E148" s="11"/>
      <c r="F148" s="10"/>
      <c r="G148" s="32"/>
      <c r="H148" s="11"/>
      <c r="I148" s="10"/>
      <c r="J148" s="32"/>
      <c r="K148" s="11"/>
      <c r="L148" s="10"/>
      <c r="M148" s="32"/>
      <c r="N148" s="11"/>
      <c r="O148" s="10"/>
      <c r="P148" s="32"/>
      <c r="Q148" s="11"/>
      <c r="R148" s="10"/>
      <c r="S148" s="32"/>
      <c r="T148" s="11"/>
      <c r="U148" s="10"/>
      <c r="V148" s="32"/>
      <c r="W148" s="11"/>
      <c r="X148" s="10"/>
      <c r="Y148" s="32"/>
      <c r="Z148" s="11"/>
      <c r="AA148" s="10"/>
      <c r="AB148" s="32"/>
      <c r="AC148" s="11"/>
      <c r="AD148" s="10"/>
      <c r="AE148" s="32"/>
      <c r="AF148" s="11"/>
      <c r="AG148" s="10"/>
      <c r="AH148" s="32"/>
      <c r="AI148" s="11"/>
      <c r="AJ148" s="10"/>
      <c r="AK148" s="32"/>
      <c r="AL148" s="11"/>
      <c r="AM148" s="10"/>
      <c r="AN148" s="32"/>
      <c r="AO148" s="11"/>
      <c r="AP148" s="10"/>
      <c r="AQ148" s="32"/>
      <c r="AR148" s="11"/>
      <c r="AS148" s="10"/>
      <c r="AT148" s="32"/>
      <c r="AU148" s="11"/>
      <c r="AV148" s="10"/>
      <c r="AW148" s="32"/>
      <c r="AX148" s="11"/>
      <c r="AY148" s="10"/>
      <c r="AZ148" s="32"/>
      <c r="BA148" s="11"/>
      <c r="BB148" s="10"/>
      <c r="BC148" s="32"/>
      <c r="BD148" s="11"/>
      <c r="BE148" s="10"/>
      <c r="BF148" s="32"/>
      <c r="BG148" s="11"/>
      <c r="BH148" s="10"/>
      <c r="BI148" s="32"/>
      <c r="BJ148" s="11"/>
      <c r="BK148" s="10"/>
      <c r="BL148" s="32"/>
      <c r="BM148" s="11"/>
      <c r="BN148" s="10"/>
      <c r="BO148" s="32"/>
      <c r="BP148" s="11"/>
      <c r="BQ148" s="10"/>
      <c r="BR148" s="32"/>
      <c r="BS148" s="11"/>
      <c r="BT148" s="28"/>
      <c r="BU148" s="41"/>
    </row>
    <row r="149" spans="1:73">
      <c r="A149">
        <f t="shared" si="25"/>
        <v>101</v>
      </c>
      <c r="B149" s="6"/>
      <c r="C149" s="10"/>
      <c r="D149" s="32"/>
      <c r="E149" s="11"/>
      <c r="F149" s="10"/>
      <c r="G149" s="32"/>
      <c r="H149" s="11"/>
      <c r="I149" s="10"/>
      <c r="J149" s="32"/>
      <c r="K149" s="11"/>
      <c r="L149" s="10"/>
      <c r="M149" s="32"/>
      <c r="N149" s="11"/>
      <c r="O149" s="10"/>
      <c r="P149" s="32"/>
      <c r="Q149" s="11"/>
      <c r="R149" s="10"/>
      <c r="S149" s="32"/>
      <c r="T149" s="11"/>
      <c r="U149" s="10"/>
      <c r="V149" s="32"/>
      <c r="W149" s="11"/>
      <c r="X149" s="10"/>
      <c r="Y149" s="32"/>
      <c r="Z149" s="11"/>
      <c r="AA149" s="10"/>
      <c r="AB149" s="32"/>
      <c r="AC149" s="11"/>
      <c r="AD149" s="10"/>
      <c r="AE149" s="32"/>
      <c r="AF149" s="11"/>
      <c r="AG149" s="10"/>
      <c r="AH149" s="32"/>
      <c r="AI149" s="11"/>
      <c r="AJ149" s="10"/>
      <c r="AK149" s="32"/>
      <c r="AL149" s="11"/>
      <c r="AM149" s="10"/>
      <c r="AN149" s="32"/>
      <c r="AO149" s="11"/>
      <c r="AP149" s="10"/>
      <c r="AQ149" s="32"/>
      <c r="AR149" s="11"/>
      <c r="AS149" s="10"/>
      <c r="AT149" s="32"/>
      <c r="AU149" s="11"/>
      <c r="AV149" s="10"/>
      <c r="AW149" s="32"/>
      <c r="AX149" s="11"/>
      <c r="AY149" s="10"/>
      <c r="AZ149" s="32"/>
      <c r="BA149" s="11"/>
      <c r="BB149" s="10"/>
      <c r="BC149" s="32"/>
      <c r="BD149" s="11"/>
      <c r="BE149" s="10"/>
      <c r="BF149" s="32"/>
      <c r="BG149" s="11"/>
      <c r="BH149" s="10"/>
      <c r="BI149" s="32"/>
      <c r="BJ149" s="11"/>
      <c r="BK149" s="10"/>
      <c r="BL149" s="32"/>
      <c r="BM149" s="11"/>
      <c r="BN149" s="10"/>
      <c r="BO149" s="32"/>
      <c r="BP149" s="11"/>
      <c r="BQ149" s="10"/>
      <c r="BR149" s="32"/>
      <c r="BS149" s="11"/>
      <c r="BT149" s="28"/>
      <c r="BU149" s="41"/>
    </row>
    <row r="150" spans="1:73">
      <c r="A150">
        <f t="shared" si="25"/>
        <v>102</v>
      </c>
      <c r="B150" s="6"/>
      <c r="C150" s="10"/>
      <c r="D150" s="32"/>
      <c r="E150" s="11"/>
      <c r="F150" s="10"/>
      <c r="G150" s="32"/>
      <c r="H150" s="11"/>
      <c r="I150" s="10"/>
      <c r="J150" s="32"/>
      <c r="K150" s="11"/>
      <c r="L150" s="10"/>
      <c r="M150" s="32"/>
      <c r="N150" s="11"/>
      <c r="O150" s="10"/>
      <c r="P150" s="32"/>
      <c r="Q150" s="11"/>
      <c r="R150" s="10"/>
      <c r="S150" s="32"/>
      <c r="T150" s="11"/>
      <c r="U150" s="10"/>
      <c r="V150" s="32"/>
      <c r="W150" s="11"/>
      <c r="X150" s="10"/>
      <c r="Y150" s="32"/>
      <c r="Z150" s="11"/>
      <c r="AA150" s="10"/>
      <c r="AB150" s="32"/>
      <c r="AC150" s="11"/>
      <c r="AD150" s="10"/>
      <c r="AE150" s="32"/>
      <c r="AF150" s="11"/>
      <c r="AG150" s="10"/>
      <c r="AH150" s="32"/>
      <c r="AI150" s="11"/>
      <c r="AJ150" s="10"/>
      <c r="AK150" s="32"/>
      <c r="AL150" s="11"/>
      <c r="AM150" s="10"/>
      <c r="AN150" s="32"/>
      <c r="AO150" s="11"/>
      <c r="AP150" s="10"/>
      <c r="AQ150" s="32"/>
      <c r="AR150" s="11"/>
      <c r="AS150" s="10"/>
      <c r="AT150" s="32"/>
      <c r="AU150" s="11"/>
      <c r="AV150" s="10"/>
      <c r="AW150" s="32"/>
      <c r="AX150" s="11"/>
      <c r="AY150" s="10"/>
      <c r="AZ150" s="32"/>
      <c r="BA150" s="11"/>
      <c r="BB150" s="10"/>
      <c r="BC150" s="32"/>
      <c r="BD150" s="11"/>
      <c r="BE150" s="10"/>
      <c r="BF150" s="32"/>
      <c r="BG150" s="11"/>
      <c r="BH150" s="10"/>
      <c r="BI150" s="32"/>
      <c r="BJ150" s="11"/>
      <c r="BK150" s="10"/>
      <c r="BL150" s="32"/>
      <c r="BM150" s="11"/>
      <c r="BN150" s="10"/>
      <c r="BO150" s="32"/>
      <c r="BP150" s="11"/>
      <c r="BQ150" s="10"/>
      <c r="BR150" s="32"/>
      <c r="BS150" s="11"/>
      <c r="BT150" s="28"/>
      <c r="BU150" s="41"/>
    </row>
    <row r="151" spans="1:73">
      <c r="A151">
        <f t="shared" si="25"/>
        <v>103</v>
      </c>
      <c r="B151" s="6"/>
      <c r="C151" s="10"/>
      <c r="D151" s="32"/>
      <c r="E151" s="11"/>
      <c r="F151" s="10"/>
      <c r="G151" s="32"/>
      <c r="H151" s="11"/>
      <c r="I151" s="10"/>
      <c r="J151" s="32"/>
      <c r="K151" s="11"/>
      <c r="L151" s="10"/>
      <c r="M151" s="32"/>
      <c r="N151" s="11"/>
      <c r="O151" s="10"/>
      <c r="P151" s="32"/>
      <c r="Q151" s="11"/>
      <c r="R151" s="10"/>
      <c r="S151" s="32"/>
      <c r="T151" s="11"/>
      <c r="U151" s="10"/>
      <c r="V151" s="32"/>
      <c r="W151" s="11"/>
      <c r="X151" s="10"/>
      <c r="Y151" s="32"/>
      <c r="Z151" s="11"/>
      <c r="AA151" s="10"/>
      <c r="AB151" s="32"/>
      <c r="AC151" s="11"/>
      <c r="AD151" s="10"/>
      <c r="AE151" s="32"/>
      <c r="AF151" s="11"/>
      <c r="AG151" s="10"/>
      <c r="AH151" s="32"/>
      <c r="AI151" s="11"/>
      <c r="AJ151" s="10"/>
      <c r="AK151" s="32"/>
      <c r="AL151" s="11"/>
      <c r="AM151" s="10"/>
      <c r="AN151" s="32"/>
      <c r="AO151" s="11"/>
      <c r="AP151" s="10"/>
      <c r="AQ151" s="32"/>
      <c r="AR151" s="11"/>
      <c r="AS151" s="10"/>
      <c r="AT151" s="32"/>
      <c r="AU151" s="11"/>
      <c r="AV151" s="10"/>
      <c r="AW151" s="32"/>
      <c r="AX151" s="11"/>
      <c r="AY151" s="10"/>
      <c r="AZ151" s="32"/>
      <c r="BA151" s="11"/>
      <c r="BB151" s="10"/>
      <c r="BC151" s="32"/>
      <c r="BD151" s="11"/>
      <c r="BE151" s="10"/>
      <c r="BF151" s="32"/>
      <c r="BG151" s="11"/>
      <c r="BH151" s="10"/>
      <c r="BI151" s="32"/>
      <c r="BJ151" s="11"/>
      <c r="BK151" s="10"/>
      <c r="BL151" s="32"/>
      <c r="BM151" s="11"/>
      <c r="BN151" s="10"/>
      <c r="BO151" s="32"/>
      <c r="BP151" s="11"/>
      <c r="BQ151" s="10"/>
      <c r="BR151" s="32"/>
      <c r="BS151" s="11"/>
      <c r="BT151" s="28"/>
      <c r="BU151" s="41"/>
    </row>
    <row r="152" spans="1:73">
      <c r="A152">
        <f t="shared" si="25"/>
        <v>104</v>
      </c>
      <c r="B152" s="6"/>
      <c r="C152" s="10"/>
      <c r="D152" s="32"/>
      <c r="E152" s="11"/>
      <c r="F152" s="10"/>
      <c r="G152" s="32"/>
      <c r="H152" s="11"/>
      <c r="I152" s="10"/>
      <c r="J152" s="32"/>
      <c r="K152" s="11"/>
      <c r="L152" s="10"/>
      <c r="M152" s="32"/>
      <c r="N152" s="11"/>
      <c r="O152" s="10"/>
      <c r="P152" s="32"/>
      <c r="Q152" s="11"/>
      <c r="R152" s="10"/>
      <c r="S152" s="32"/>
      <c r="T152" s="11"/>
      <c r="U152" s="10"/>
      <c r="V152" s="32"/>
      <c r="W152" s="11"/>
      <c r="X152" s="10"/>
      <c r="Y152" s="32"/>
      <c r="Z152" s="11"/>
      <c r="AA152" s="10"/>
      <c r="AB152" s="32"/>
      <c r="AC152" s="11"/>
      <c r="AD152" s="10"/>
      <c r="AE152" s="32"/>
      <c r="AF152" s="11"/>
      <c r="AG152" s="54"/>
      <c r="AH152" s="32"/>
      <c r="AI152" s="11"/>
      <c r="AJ152" s="10"/>
      <c r="AK152" s="32"/>
      <c r="AL152" s="11"/>
      <c r="AM152" s="10"/>
      <c r="AN152" s="32"/>
      <c r="AO152" s="11"/>
      <c r="AP152" s="10"/>
      <c r="AQ152" s="32"/>
      <c r="AR152" s="11"/>
      <c r="AS152" s="10"/>
      <c r="AT152" s="32"/>
      <c r="AU152" s="11"/>
      <c r="AV152" s="10"/>
      <c r="AW152" s="32"/>
      <c r="AX152" s="11"/>
      <c r="AY152" s="54"/>
      <c r="AZ152" s="32"/>
      <c r="BA152" s="11"/>
      <c r="BB152" s="10"/>
      <c r="BC152" s="32"/>
      <c r="BD152" s="11"/>
      <c r="BE152" s="54"/>
      <c r="BF152" s="32"/>
      <c r="BG152" s="11"/>
      <c r="BH152" s="54"/>
      <c r="BI152" s="32"/>
      <c r="BJ152" s="11"/>
      <c r="BK152" s="54"/>
      <c r="BL152" s="32"/>
      <c r="BM152" s="11"/>
      <c r="BN152" s="54"/>
      <c r="BO152" s="32"/>
      <c r="BP152" s="11"/>
      <c r="BQ152" s="10"/>
      <c r="BR152" s="32"/>
      <c r="BS152" s="11"/>
      <c r="BT152" s="28"/>
      <c r="BU152" s="41"/>
    </row>
    <row r="153" spans="1:73">
      <c r="A153">
        <f t="shared" si="25"/>
        <v>105</v>
      </c>
      <c r="B153" s="6"/>
      <c r="C153" s="10"/>
      <c r="D153" s="32"/>
      <c r="E153" s="11"/>
      <c r="F153" s="10"/>
      <c r="G153" s="32"/>
      <c r="H153" s="11"/>
      <c r="I153" s="10"/>
      <c r="J153" s="32"/>
      <c r="K153" s="11"/>
      <c r="L153" s="10"/>
      <c r="M153" s="32"/>
      <c r="N153" s="11"/>
      <c r="O153" s="10"/>
      <c r="P153" s="32"/>
      <c r="Q153" s="11"/>
      <c r="R153" s="10"/>
      <c r="S153" s="32"/>
      <c r="T153" s="11"/>
      <c r="U153" s="10"/>
      <c r="V153" s="32"/>
      <c r="W153" s="11"/>
      <c r="X153" s="10"/>
      <c r="Y153" s="32"/>
      <c r="Z153" s="11"/>
      <c r="AA153" s="10"/>
      <c r="AB153" s="32"/>
      <c r="AC153" s="11"/>
      <c r="AD153" s="10"/>
      <c r="AE153" s="32"/>
      <c r="AF153" s="11"/>
      <c r="AG153" s="54"/>
      <c r="AH153" s="32"/>
      <c r="AI153" s="11"/>
      <c r="AJ153" s="10"/>
      <c r="AK153" s="32"/>
      <c r="AL153" s="11"/>
      <c r="AM153" s="10"/>
      <c r="AN153" s="32"/>
      <c r="AO153" s="11"/>
      <c r="AP153" s="10"/>
      <c r="AQ153" s="32"/>
      <c r="AR153" s="11"/>
      <c r="AS153" s="10"/>
      <c r="AT153" s="32"/>
      <c r="AU153" s="11"/>
      <c r="AV153" s="10"/>
      <c r="AW153" s="32"/>
      <c r="AX153" s="11"/>
      <c r="AY153" s="10"/>
      <c r="AZ153" s="32"/>
      <c r="BA153" s="11"/>
      <c r="BB153" s="10"/>
      <c r="BC153" s="32"/>
      <c r="BD153" s="11"/>
      <c r="BE153" s="10"/>
      <c r="BF153" s="32"/>
      <c r="BG153" s="11"/>
      <c r="BH153" s="10"/>
      <c r="BI153" s="32"/>
      <c r="BJ153" s="11"/>
      <c r="BK153" s="10"/>
      <c r="BL153" s="32"/>
      <c r="BM153" s="11"/>
      <c r="BN153" s="10"/>
      <c r="BO153" s="32"/>
      <c r="BP153" s="11"/>
      <c r="BQ153" s="10"/>
      <c r="BR153" s="32"/>
      <c r="BS153" s="11"/>
      <c r="BT153" s="28"/>
      <c r="BU153" s="41"/>
    </row>
    <row r="154" spans="1:73">
      <c r="A154">
        <f t="shared" si="25"/>
        <v>106</v>
      </c>
      <c r="B154" s="6"/>
      <c r="C154" s="10"/>
      <c r="D154" s="32"/>
      <c r="E154" s="11"/>
      <c r="F154" s="10"/>
      <c r="G154" s="32"/>
      <c r="H154" s="11"/>
      <c r="I154" s="10"/>
      <c r="J154" s="32"/>
      <c r="K154" s="11"/>
      <c r="L154" s="10"/>
      <c r="M154" s="32"/>
      <c r="N154" s="11"/>
      <c r="O154" s="10"/>
      <c r="P154" s="32"/>
      <c r="Q154" s="11"/>
      <c r="R154" s="10"/>
      <c r="S154" s="32"/>
      <c r="T154" s="11"/>
      <c r="U154" s="10"/>
      <c r="V154" s="32"/>
      <c r="W154" s="11"/>
      <c r="X154" s="10"/>
      <c r="Y154" s="32"/>
      <c r="Z154" s="11"/>
      <c r="AA154" s="10"/>
      <c r="AB154" s="32"/>
      <c r="AC154" s="11"/>
      <c r="AD154" s="10"/>
      <c r="AE154" s="32"/>
      <c r="AF154" s="11"/>
      <c r="AG154" s="54"/>
      <c r="AH154" s="32"/>
      <c r="AI154" s="11"/>
      <c r="AJ154" s="10"/>
      <c r="AK154" s="32"/>
      <c r="AL154" s="11"/>
      <c r="AM154" s="10"/>
      <c r="AN154" s="32"/>
      <c r="AO154" s="11"/>
      <c r="AP154" s="10"/>
      <c r="AQ154" s="32"/>
      <c r="AR154" s="11"/>
      <c r="AS154" s="10"/>
      <c r="AT154" s="32"/>
      <c r="AU154" s="11"/>
      <c r="AV154" s="10"/>
      <c r="AW154" s="32"/>
      <c r="AX154" s="11"/>
      <c r="AY154" s="10"/>
      <c r="AZ154" s="32"/>
      <c r="BA154" s="11"/>
      <c r="BB154" s="10"/>
      <c r="BC154" s="32"/>
      <c r="BD154" s="11"/>
      <c r="BE154" s="10"/>
      <c r="BF154" s="32"/>
      <c r="BG154" s="11"/>
      <c r="BH154" s="10"/>
      <c r="BI154" s="32"/>
      <c r="BJ154" s="11"/>
      <c r="BK154" s="10"/>
      <c r="BL154" s="32"/>
      <c r="BM154" s="11"/>
      <c r="BN154" s="10"/>
      <c r="BO154" s="32"/>
      <c r="BP154" s="11"/>
      <c r="BQ154" s="10"/>
      <c r="BR154" s="32"/>
      <c r="BS154" s="11"/>
      <c r="BT154" s="28"/>
      <c r="BU154" s="41"/>
    </row>
    <row r="155" spans="1:73">
      <c r="A155">
        <f t="shared" si="25"/>
        <v>107</v>
      </c>
      <c r="B155" s="6"/>
      <c r="C155" s="10"/>
      <c r="D155" s="32"/>
      <c r="E155" s="11"/>
      <c r="F155" s="10"/>
      <c r="G155" s="32"/>
      <c r="H155" s="11"/>
      <c r="I155" s="10"/>
      <c r="J155" s="32"/>
      <c r="K155" s="11"/>
      <c r="L155" s="10"/>
      <c r="M155" s="32"/>
      <c r="N155" s="11"/>
      <c r="O155" s="10"/>
      <c r="P155" s="32"/>
      <c r="Q155" s="11"/>
      <c r="R155" s="10"/>
      <c r="S155" s="32"/>
      <c r="T155" s="11"/>
      <c r="U155" s="10"/>
      <c r="V155" s="32"/>
      <c r="W155" s="11"/>
      <c r="X155" s="10"/>
      <c r="Y155" s="32"/>
      <c r="Z155" s="11"/>
      <c r="AA155" s="10"/>
      <c r="AB155" s="32"/>
      <c r="AC155" s="11"/>
      <c r="AD155" s="10"/>
      <c r="AE155" s="32"/>
      <c r="AF155" s="11"/>
      <c r="AG155" s="10"/>
      <c r="AH155" s="32"/>
      <c r="AI155" s="11"/>
      <c r="AJ155" s="10"/>
      <c r="AK155" s="32"/>
      <c r="AL155" s="11"/>
      <c r="AM155" s="10"/>
      <c r="AN155" s="32"/>
      <c r="AO155" s="11"/>
      <c r="AP155" s="10"/>
      <c r="AQ155" s="32"/>
      <c r="AR155" s="11"/>
      <c r="AS155" s="10"/>
      <c r="AT155" s="32"/>
      <c r="AU155" s="11"/>
      <c r="AV155" s="10"/>
      <c r="AW155" s="32"/>
      <c r="AX155" s="11"/>
      <c r="AY155" s="10"/>
      <c r="AZ155" s="32"/>
      <c r="BA155" s="11"/>
      <c r="BB155" s="10"/>
      <c r="BC155" s="32"/>
      <c r="BD155" s="11"/>
      <c r="BE155" s="10"/>
      <c r="BF155" s="32"/>
      <c r="BG155" s="11"/>
      <c r="BH155" s="10"/>
      <c r="BI155" s="32"/>
      <c r="BJ155" s="11"/>
      <c r="BK155" s="10"/>
      <c r="BL155" s="32"/>
      <c r="BM155" s="11"/>
      <c r="BN155" s="10"/>
      <c r="BO155" s="32"/>
      <c r="BP155" s="11"/>
      <c r="BQ155" s="10"/>
      <c r="BR155" s="32"/>
      <c r="BS155" s="11"/>
      <c r="BT155" s="28"/>
      <c r="BU155" s="41"/>
    </row>
    <row r="156" spans="1:73">
      <c r="A156">
        <f t="shared" si="25"/>
        <v>108</v>
      </c>
      <c r="B156" s="6"/>
      <c r="C156" s="10"/>
      <c r="D156" s="32"/>
      <c r="E156" s="11"/>
      <c r="F156" s="10"/>
      <c r="G156" s="32"/>
      <c r="H156" s="11"/>
      <c r="I156" s="10"/>
      <c r="J156" s="32"/>
      <c r="K156" s="11"/>
      <c r="L156" s="10"/>
      <c r="M156" s="32"/>
      <c r="N156" s="11"/>
      <c r="O156" s="10"/>
      <c r="P156" s="32"/>
      <c r="Q156" s="11"/>
      <c r="R156" s="10"/>
      <c r="S156" s="32"/>
      <c r="T156" s="11"/>
      <c r="U156" s="10"/>
      <c r="V156" s="32"/>
      <c r="W156" s="11"/>
      <c r="X156" s="10"/>
      <c r="Y156" s="32"/>
      <c r="Z156" s="11"/>
      <c r="AA156" s="10"/>
      <c r="AB156" s="32"/>
      <c r="AC156" s="11"/>
      <c r="AD156" s="10"/>
      <c r="AE156" s="32"/>
      <c r="AF156" s="11"/>
      <c r="AG156" s="10"/>
      <c r="AH156" s="32"/>
      <c r="AI156" s="11"/>
      <c r="AJ156" s="10"/>
      <c r="AK156" s="32"/>
      <c r="AL156" s="11"/>
      <c r="AM156" s="10"/>
      <c r="AN156" s="32"/>
      <c r="AO156" s="11"/>
      <c r="AP156" s="10"/>
      <c r="AQ156" s="32"/>
      <c r="AR156" s="11"/>
      <c r="AS156" s="10"/>
      <c r="AT156" s="32"/>
      <c r="AU156" s="11"/>
      <c r="AV156" s="10"/>
      <c r="AW156" s="32"/>
      <c r="AX156" s="11"/>
      <c r="AY156" s="10"/>
      <c r="AZ156" s="32"/>
      <c r="BA156" s="11"/>
      <c r="BB156" s="10"/>
      <c r="BC156" s="32"/>
      <c r="BD156" s="11"/>
      <c r="BE156" s="10"/>
      <c r="BF156" s="32"/>
      <c r="BG156" s="11"/>
      <c r="BH156" s="10"/>
      <c r="BI156" s="32"/>
      <c r="BJ156" s="11"/>
      <c r="BK156" s="10"/>
      <c r="BL156" s="32"/>
      <c r="BM156" s="11"/>
      <c r="BN156" s="10"/>
      <c r="BO156" s="32"/>
      <c r="BP156" s="11"/>
      <c r="BQ156" s="10"/>
      <c r="BR156" s="32"/>
      <c r="BS156" s="11"/>
      <c r="BT156" s="28"/>
      <c r="BU156" s="41"/>
    </row>
    <row r="157" spans="1:73">
      <c r="A157">
        <f t="shared" si="25"/>
        <v>109</v>
      </c>
      <c r="B157" s="6"/>
      <c r="C157" s="10"/>
      <c r="D157" s="32"/>
      <c r="E157" s="11"/>
      <c r="F157" s="10"/>
      <c r="G157" s="32"/>
      <c r="H157" s="11"/>
      <c r="I157" s="10"/>
      <c r="J157" s="32"/>
      <c r="K157" s="11"/>
      <c r="L157" s="10"/>
      <c r="M157" s="32"/>
      <c r="N157" s="11"/>
      <c r="O157" s="10"/>
      <c r="P157" s="32"/>
      <c r="Q157" s="11"/>
      <c r="R157" s="10"/>
      <c r="S157" s="32"/>
      <c r="T157" s="11"/>
      <c r="U157" s="10"/>
      <c r="V157" s="32"/>
      <c r="W157" s="11"/>
      <c r="X157" s="10"/>
      <c r="Y157" s="32"/>
      <c r="Z157" s="11"/>
      <c r="AA157" s="10"/>
      <c r="AB157" s="32"/>
      <c r="AC157" s="11"/>
      <c r="AD157" s="10"/>
      <c r="AE157" s="32"/>
      <c r="AF157" s="11"/>
      <c r="AG157" s="10"/>
      <c r="AH157" s="32"/>
      <c r="AI157" s="11"/>
      <c r="AJ157" s="10"/>
      <c r="AK157" s="32"/>
      <c r="AL157" s="11"/>
      <c r="AM157" s="10"/>
      <c r="AN157" s="32"/>
      <c r="AO157" s="11"/>
      <c r="AP157" s="10"/>
      <c r="AQ157" s="32"/>
      <c r="AR157" s="11"/>
      <c r="AS157" s="10"/>
      <c r="AT157" s="32"/>
      <c r="AU157" s="11"/>
      <c r="AV157" s="10"/>
      <c r="AW157" s="32"/>
      <c r="AX157" s="11"/>
      <c r="AY157" s="10"/>
      <c r="AZ157" s="32"/>
      <c r="BA157" s="11"/>
      <c r="BB157" s="10"/>
      <c r="BC157" s="32"/>
      <c r="BD157" s="11"/>
      <c r="BE157" s="10"/>
      <c r="BF157" s="32"/>
      <c r="BG157" s="11"/>
      <c r="BH157" s="10"/>
      <c r="BI157" s="32"/>
      <c r="BJ157" s="11"/>
      <c r="BK157" s="10"/>
      <c r="BL157" s="32"/>
      <c r="BM157" s="11"/>
      <c r="BN157" s="10"/>
      <c r="BO157" s="32"/>
      <c r="BP157" s="11"/>
      <c r="BQ157" s="10"/>
      <c r="BR157" s="32"/>
      <c r="BS157" s="11"/>
      <c r="BT157" s="28"/>
      <c r="BU157" s="41"/>
    </row>
    <row r="158" spans="1:73">
      <c r="A158">
        <f t="shared" si="25"/>
        <v>110</v>
      </c>
      <c r="B158" s="6"/>
      <c r="C158" s="10"/>
      <c r="D158" s="32"/>
      <c r="E158" s="11"/>
      <c r="F158" s="10"/>
      <c r="G158" s="32"/>
      <c r="H158" s="11"/>
      <c r="I158" s="10"/>
      <c r="J158" s="32"/>
      <c r="K158" s="11"/>
      <c r="L158" s="10"/>
      <c r="M158" s="32"/>
      <c r="N158" s="11"/>
      <c r="O158" s="10"/>
      <c r="P158" s="32"/>
      <c r="Q158" s="11"/>
      <c r="R158" s="10"/>
      <c r="S158" s="32"/>
      <c r="T158" s="11"/>
      <c r="U158" s="10"/>
      <c r="V158" s="32"/>
      <c r="W158" s="11"/>
      <c r="X158" s="10"/>
      <c r="Y158" s="32"/>
      <c r="Z158" s="11"/>
      <c r="AA158" s="10"/>
      <c r="AB158" s="32"/>
      <c r="AC158" s="11"/>
      <c r="AD158" s="10"/>
      <c r="AE158" s="32"/>
      <c r="AF158" s="11"/>
      <c r="AG158" s="10"/>
      <c r="AH158" s="32"/>
      <c r="AI158" s="11"/>
      <c r="AJ158" s="10"/>
      <c r="AK158" s="32"/>
      <c r="AL158" s="11"/>
      <c r="AM158" s="10"/>
      <c r="AN158" s="32"/>
      <c r="AO158" s="11"/>
      <c r="AP158" s="10"/>
      <c r="AQ158" s="32"/>
      <c r="AR158" s="11"/>
      <c r="AS158" s="10"/>
      <c r="AT158" s="32"/>
      <c r="AU158" s="11"/>
      <c r="AV158" s="10"/>
      <c r="AW158" s="32"/>
      <c r="AX158" s="11"/>
      <c r="AY158" s="10"/>
      <c r="AZ158" s="32"/>
      <c r="BA158" s="11"/>
      <c r="BB158" s="10"/>
      <c r="BC158" s="32"/>
      <c r="BD158" s="11"/>
      <c r="BE158" s="10"/>
      <c r="BF158" s="32"/>
      <c r="BG158" s="11"/>
      <c r="BH158" s="10"/>
      <c r="BI158" s="32"/>
      <c r="BJ158" s="11"/>
      <c r="BK158" s="10"/>
      <c r="BL158" s="32"/>
      <c r="BM158" s="11"/>
      <c r="BN158" s="10"/>
      <c r="BO158" s="32"/>
      <c r="BP158" s="11"/>
      <c r="BQ158" s="10"/>
      <c r="BR158" s="32"/>
      <c r="BS158" s="11"/>
      <c r="BT158" s="28"/>
      <c r="BU158" s="41"/>
    </row>
    <row r="159" spans="1:73">
      <c r="A159">
        <f t="shared" si="25"/>
        <v>111</v>
      </c>
      <c r="B159" s="6"/>
      <c r="C159" s="10"/>
      <c r="D159" s="32"/>
      <c r="E159" s="11"/>
      <c r="F159" s="10"/>
      <c r="G159" s="32"/>
      <c r="H159" s="11"/>
      <c r="I159" s="10"/>
      <c r="J159" s="32"/>
      <c r="K159" s="11"/>
      <c r="L159" s="10"/>
      <c r="M159" s="32"/>
      <c r="N159" s="11"/>
      <c r="O159" s="10"/>
      <c r="P159" s="32"/>
      <c r="Q159" s="11"/>
      <c r="R159" s="10"/>
      <c r="S159" s="32"/>
      <c r="T159" s="11"/>
      <c r="U159" s="10"/>
      <c r="V159" s="32"/>
      <c r="W159" s="11"/>
      <c r="X159" s="10"/>
      <c r="Y159" s="32"/>
      <c r="Z159" s="11"/>
      <c r="AA159" s="10"/>
      <c r="AB159" s="32"/>
      <c r="AC159" s="11"/>
      <c r="AD159" s="10"/>
      <c r="AE159" s="32"/>
      <c r="AF159" s="11"/>
      <c r="AG159" s="10"/>
      <c r="AH159" s="32"/>
      <c r="AI159" s="11"/>
      <c r="AJ159" s="10"/>
      <c r="AK159" s="32"/>
      <c r="AL159" s="11"/>
      <c r="AM159" s="10"/>
      <c r="AN159" s="32"/>
      <c r="AO159" s="11"/>
      <c r="AP159" s="10"/>
      <c r="AQ159" s="32"/>
      <c r="AR159" s="11"/>
      <c r="AS159" s="10"/>
      <c r="AT159" s="32"/>
      <c r="AU159" s="11"/>
      <c r="AV159" s="10"/>
      <c r="AW159" s="32"/>
      <c r="AX159" s="11"/>
      <c r="AY159" s="10"/>
      <c r="AZ159" s="32"/>
      <c r="BA159" s="11"/>
      <c r="BB159" s="10"/>
      <c r="BC159" s="32"/>
      <c r="BD159" s="11"/>
      <c r="BE159" s="10"/>
      <c r="BF159" s="32"/>
      <c r="BG159" s="11"/>
      <c r="BH159" s="10"/>
      <c r="BI159" s="32"/>
      <c r="BJ159" s="11"/>
      <c r="BK159" s="10"/>
      <c r="BL159" s="32"/>
      <c r="BM159" s="11"/>
      <c r="BN159" s="10"/>
      <c r="BO159" s="32"/>
      <c r="BP159" s="11"/>
      <c r="BQ159" s="10"/>
      <c r="BR159" s="32"/>
      <c r="BS159" s="11"/>
      <c r="BT159" s="28"/>
      <c r="BU159" s="41"/>
    </row>
    <row r="160" spans="1:73">
      <c r="A160">
        <f t="shared" si="25"/>
        <v>112</v>
      </c>
      <c r="B160" s="6"/>
      <c r="C160" s="10"/>
      <c r="D160" s="32"/>
      <c r="E160" s="11"/>
      <c r="F160" s="10"/>
      <c r="G160" s="32"/>
      <c r="H160" s="11"/>
      <c r="I160" s="10"/>
      <c r="J160" s="32"/>
      <c r="K160" s="11"/>
      <c r="L160" s="10"/>
      <c r="M160" s="32"/>
      <c r="N160" s="11"/>
      <c r="O160" s="10"/>
      <c r="P160" s="32"/>
      <c r="Q160" s="11"/>
      <c r="R160" s="10"/>
      <c r="S160" s="32"/>
      <c r="T160" s="11"/>
      <c r="U160" s="10"/>
      <c r="V160" s="32"/>
      <c r="W160" s="11"/>
      <c r="X160" s="10"/>
      <c r="Y160" s="32"/>
      <c r="Z160" s="11"/>
      <c r="AA160" s="10"/>
      <c r="AB160" s="32"/>
      <c r="AC160" s="11"/>
      <c r="AD160" s="10"/>
      <c r="AE160" s="32"/>
      <c r="AF160" s="11"/>
      <c r="AG160" s="10"/>
      <c r="AH160" s="32"/>
      <c r="AI160" s="11"/>
      <c r="AJ160" s="10"/>
      <c r="AK160" s="32"/>
      <c r="AL160" s="11"/>
      <c r="AM160" s="10"/>
      <c r="AN160" s="32"/>
      <c r="AO160" s="11"/>
      <c r="AP160" s="10"/>
      <c r="AQ160" s="32"/>
      <c r="AR160" s="11"/>
      <c r="AS160" s="10"/>
      <c r="AT160" s="32"/>
      <c r="AU160" s="11"/>
      <c r="AV160" s="10"/>
      <c r="AW160" s="32"/>
      <c r="AX160" s="11"/>
      <c r="AY160" s="10"/>
      <c r="AZ160" s="32"/>
      <c r="BA160" s="11"/>
      <c r="BB160" s="10"/>
      <c r="BC160" s="32"/>
      <c r="BD160" s="11"/>
      <c r="BE160" s="10"/>
      <c r="BF160" s="32"/>
      <c r="BG160" s="11"/>
      <c r="BH160" s="10"/>
      <c r="BI160" s="32"/>
      <c r="BJ160" s="11"/>
      <c r="BK160" s="10"/>
      <c r="BL160" s="32"/>
      <c r="BM160" s="11"/>
      <c r="BN160" s="10"/>
      <c r="BO160" s="32"/>
      <c r="BP160" s="11"/>
      <c r="BQ160" s="10"/>
      <c r="BR160" s="32"/>
      <c r="BS160" s="11"/>
      <c r="BT160" s="28"/>
      <c r="BU160" s="41"/>
    </row>
    <row r="161" spans="1:73">
      <c r="A161">
        <f t="shared" si="25"/>
        <v>113</v>
      </c>
      <c r="B161" s="6"/>
      <c r="C161" s="10"/>
      <c r="D161" s="32"/>
      <c r="E161" s="11"/>
      <c r="F161" s="10"/>
      <c r="G161" s="32"/>
      <c r="H161" s="11"/>
      <c r="I161" s="10"/>
      <c r="J161" s="32"/>
      <c r="K161" s="11"/>
      <c r="L161" s="10"/>
      <c r="M161" s="32"/>
      <c r="N161" s="11"/>
      <c r="O161" s="10"/>
      <c r="P161" s="32"/>
      <c r="Q161" s="11"/>
      <c r="R161" s="10"/>
      <c r="S161" s="32"/>
      <c r="T161" s="11"/>
      <c r="U161" s="10"/>
      <c r="V161" s="32"/>
      <c r="W161" s="11"/>
      <c r="X161" s="10"/>
      <c r="Y161" s="32"/>
      <c r="Z161" s="11"/>
      <c r="AA161" s="10"/>
      <c r="AB161" s="32"/>
      <c r="AC161" s="11"/>
      <c r="AD161" s="10"/>
      <c r="AE161" s="32"/>
      <c r="AF161" s="11"/>
      <c r="AG161" s="10"/>
      <c r="AH161" s="32"/>
      <c r="AI161" s="11"/>
      <c r="AJ161" s="10"/>
      <c r="AK161" s="32"/>
      <c r="AL161" s="11"/>
      <c r="AM161" s="10"/>
      <c r="AN161" s="32"/>
      <c r="AO161" s="11"/>
      <c r="AP161" s="10"/>
      <c r="AQ161" s="32"/>
      <c r="AR161" s="11"/>
      <c r="AS161" s="10"/>
      <c r="AT161" s="32"/>
      <c r="AU161" s="11"/>
      <c r="AV161" s="10"/>
      <c r="AW161" s="32"/>
      <c r="AX161" s="11"/>
      <c r="AY161" s="10"/>
      <c r="AZ161" s="32"/>
      <c r="BA161" s="11"/>
      <c r="BB161" s="10"/>
      <c r="BC161" s="32"/>
      <c r="BD161" s="11"/>
      <c r="BE161" s="10"/>
      <c r="BF161" s="32"/>
      <c r="BG161" s="11"/>
      <c r="BH161" s="10"/>
      <c r="BI161" s="32"/>
      <c r="BJ161" s="11"/>
      <c r="BK161" s="10"/>
      <c r="BL161" s="32"/>
      <c r="BM161" s="11"/>
      <c r="BN161" s="10"/>
      <c r="BO161" s="32"/>
      <c r="BP161" s="11"/>
      <c r="BQ161" s="10"/>
      <c r="BR161" s="32"/>
      <c r="BS161" s="11"/>
      <c r="BT161" s="28"/>
      <c r="BU161" s="41"/>
    </row>
    <row r="162" spans="1:73">
      <c r="A162">
        <f t="shared" si="25"/>
        <v>114</v>
      </c>
      <c r="B162" s="6"/>
      <c r="C162" s="10"/>
      <c r="D162" s="32"/>
      <c r="E162" s="11"/>
      <c r="F162" s="10"/>
      <c r="G162" s="32"/>
      <c r="H162" s="11"/>
      <c r="I162" s="10"/>
      <c r="J162" s="32"/>
      <c r="K162" s="11"/>
      <c r="L162" s="10"/>
      <c r="M162" s="32"/>
      <c r="N162" s="11"/>
      <c r="O162" s="10"/>
      <c r="P162" s="32"/>
      <c r="Q162" s="11"/>
      <c r="R162" s="10"/>
      <c r="S162" s="32"/>
      <c r="T162" s="11"/>
      <c r="U162" s="10"/>
      <c r="V162" s="32"/>
      <c r="W162" s="11"/>
      <c r="X162" s="10"/>
      <c r="Y162" s="32"/>
      <c r="Z162" s="11"/>
      <c r="AA162" s="10"/>
      <c r="AB162" s="32"/>
      <c r="AC162" s="11"/>
      <c r="AD162" s="10"/>
      <c r="AE162" s="32"/>
      <c r="AF162" s="11"/>
      <c r="AG162" s="10"/>
      <c r="AH162" s="32"/>
      <c r="AI162" s="11"/>
      <c r="AJ162" s="10"/>
      <c r="AK162" s="32"/>
      <c r="AL162" s="11"/>
      <c r="AM162" s="10"/>
      <c r="AN162" s="32"/>
      <c r="AO162" s="11"/>
      <c r="AP162" s="10"/>
      <c r="AQ162" s="32"/>
      <c r="AR162" s="11"/>
      <c r="AS162" s="10"/>
      <c r="AT162" s="32"/>
      <c r="AU162" s="11"/>
      <c r="AV162" s="10"/>
      <c r="AW162" s="32"/>
      <c r="AX162" s="11"/>
      <c r="AY162" s="10"/>
      <c r="AZ162" s="32"/>
      <c r="BA162" s="11"/>
      <c r="BB162" s="10"/>
      <c r="BC162" s="32"/>
      <c r="BD162" s="11"/>
      <c r="BE162" s="10"/>
      <c r="BF162" s="32"/>
      <c r="BG162" s="11"/>
      <c r="BH162" s="10"/>
      <c r="BI162" s="32"/>
      <c r="BJ162" s="11"/>
      <c r="BK162" s="10"/>
      <c r="BL162" s="32"/>
      <c r="BM162" s="11"/>
      <c r="BN162" s="10"/>
      <c r="BO162" s="32"/>
      <c r="BP162" s="11"/>
      <c r="BQ162" s="10"/>
      <c r="BR162" s="32"/>
      <c r="BS162" s="11"/>
      <c r="BT162" s="28"/>
      <c r="BU162" s="41"/>
    </row>
    <row r="163" spans="1:73">
      <c r="A163">
        <f t="shared" si="25"/>
        <v>115</v>
      </c>
      <c r="B163" s="6"/>
      <c r="C163" s="10"/>
      <c r="D163" s="32"/>
      <c r="E163" s="11"/>
      <c r="F163" s="10"/>
      <c r="G163" s="32"/>
      <c r="H163" s="11"/>
      <c r="I163" s="10"/>
      <c r="J163" s="32"/>
      <c r="K163" s="11"/>
      <c r="L163" s="10"/>
      <c r="M163" s="32"/>
      <c r="N163" s="11"/>
      <c r="O163" s="10"/>
      <c r="P163" s="32"/>
      <c r="Q163" s="11"/>
      <c r="R163" s="10"/>
      <c r="S163" s="32"/>
      <c r="T163" s="11"/>
      <c r="U163" s="10"/>
      <c r="V163" s="32"/>
      <c r="W163" s="11"/>
      <c r="X163" s="10"/>
      <c r="Y163" s="32"/>
      <c r="Z163" s="11"/>
      <c r="AA163" s="10"/>
      <c r="AB163" s="32"/>
      <c r="AC163" s="11"/>
      <c r="AD163" s="10"/>
      <c r="AE163" s="32"/>
      <c r="AF163" s="11"/>
      <c r="AG163" s="10"/>
      <c r="AH163" s="32"/>
      <c r="AI163" s="11"/>
      <c r="AJ163" s="10"/>
      <c r="AK163" s="32"/>
      <c r="AL163" s="11"/>
      <c r="AM163" s="10"/>
      <c r="AN163" s="32"/>
      <c r="AO163" s="11"/>
      <c r="AP163" s="10"/>
      <c r="AQ163" s="32"/>
      <c r="AR163" s="11"/>
      <c r="AS163" s="10"/>
      <c r="AT163" s="32"/>
      <c r="AU163" s="11"/>
      <c r="AV163" s="10"/>
      <c r="AW163" s="32"/>
      <c r="AX163" s="11"/>
      <c r="AY163" s="10"/>
      <c r="AZ163" s="32"/>
      <c r="BA163" s="11"/>
      <c r="BB163" s="10"/>
      <c r="BC163" s="32"/>
      <c r="BD163" s="11"/>
      <c r="BE163" s="10"/>
      <c r="BF163" s="32"/>
      <c r="BG163" s="11"/>
      <c r="BH163" s="10"/>
      <c r="BI163" s="32"/>
      <c r="BJ163" s="11"/>
      <c r="BK163" s="10"/>
      <c r="BL163" s="32"/>
      <c r="BM163" s="11"/>
      <c r="BN163" s="10"/>
      <c r="BO163" s="32"/>
      <c r="BP163" s="11"/>
      <c r="BQ163" s="10"/>
      <c r="BR163" s="32"/>
      <c r="BS163" s="11"/>
      <c r="BT163" s="28"/>
      <c r="BU163" s="41"/>
    </row>
    <row r="164" spans="1:73">
      <c r="A164">
        <f t="shared" si="25"/>
        <v>116</v>
      </c>
      <c r="B164" s="6"/>
      <c r="C164" s="10"/>
      <c r="D164" s="32"/>
      <c r="E164" s="11"/>
      <c r="F164" s="10"/>
      <c r="G164" s="32"/>
      <c r="H164" s="11"/>
      <c r="I164" s="10"/>
      <c r="J164" s="32"/>
      <c r="K164" s="11"/>
      <c r="L164" s="10"/>
      <c r="M164" s="32"/>
      <c r="N164" s="11"/>
      <c r="O164" s="10"/>
      <c r="P164" s="32"/>
      <c r="Q164" s="11"/>
      <c r="R164" s="10"/>
      <c r="S164" s="32"/>
      <c r="T164" s="11"/>
      <c r="U164" s="10"/>
      <c r="V164" s="32"/>
      <c r="W164" s="11"/>
      <c r="X164" s="10"/>
      <c r="Y164" s="32"/>
      <c r="Z164" s="11"/>
      <c r="AA164" s="10"/>
      <c r="AB164" s="32"/>
      <c r="AC164" s="11"/>
      <c r="AD164" s="10"/>
      <c r="AE164" s="32"/>
      <c r="AF164" s="11"/>
      <c r="AG164" s="10"/>
      <c r="AH164" s="32"/>
      <c r="AI164" s="11"/>
      <c r="AJ164" s="10"/>
      <c r="AK164" s="32"/>
      <c r="AL164" s="11"/>
      <c r="AM164" s="10"/>
      <c r="AN164" s="32"/>
      <c r="AO164" s="11"/>
      <c r="AP164" s="10"/>
      <c r="AQ164" s="32"/>
      <c r="AR164" s="11"/>
      <c r="AS164" s="10"/>
      <c r="AT164" s="32"/>
      <c r="AU164" s="11"/>
      <c r="AV164" s="10"/>
      <c r="AW164" s="32"/>
      <c r="AX164" s="11"/>
      <c r="AY164" s="10"/>
      <c r="AZ164" s="32"/>
      <c r="BA164" s="11"/>
      <c r="BB164" s="10"/>
      <c r="BC164" s="32"/>
      <c r="BD164" s="11"/>
      <c r="BE164" s="10"/>
      <c r="BF164" s="32"/>
      <c r="BG164" s="11"/>
      <c r="BH164" s="10"/>
      <c r="BI164" s="32"/>
      <c r="BJ164" s="11"/>
      <c r="BK164" s="10"/>
      <c r="BL164" s="32"/>
      <c r="BM164" s="11"/>
      <c r="BN164" s="10"/>
      <c r="BO164" s="32"/>
      <c r="BP164" s="11"/>
      <c r="BQ164" s="10"/>
      <c r="BR164" s="32"/>
      <c r="BS164" s="11"/>
      <c r="BT164" s="28"/>
      <c r="BU164" s="41"/>
    </row>
    <row r="165" spans="1:73">
      <c r="A165">
        <f t="shared" si="25"/>
        <v>117</v>
      </c>
      <c r="B165" s="6"/>
      <c r="C165" s="10"/>
      <c r="D165" s="32"/>
      <c r="E165" s="11"/>
      <c r="F165" s="10"/>
      <c r="G165" s="32"/>
      <c r="H165" s="11"/>
      <c r="I165" s="10"/>
      <c r="J165" s="32"/>
      <c r="K165" s="11"/>
      <c r="L165" s="10"/>
      <c r="M165" s="32"/>
      <c r="N165" s="11"/>
      <c r="O165" s="10"/>
      <c r="P165" s="32"/>
      <c r="Q165" s="11"/>
      <c r="R165" s="10"/>
      <c r="S165" s="32"/>
      <c r="T165" s="11"/>
      <c r="U165" s="10"/>
      <c r="V165" s="32"/>
      <c r="W165" s="11"/>
      <c r="X165" s="10"/>
      <c r="Y165" s="32"/>
      <c r="Z165" s="11"/>
      <c r="AA165" s="10"/>
      <c r="AB165" s="32"/>
      <c r="AC165" s="11"/>
      <c r="AD165" s="10"/>
      <c r="AE165" s="32"/>
      <c r="AF165" s="11"/>
      <c r="AG165" s="10"/>
      <c r="AH165" s="32"/>
      <c r="AI165" s="11"/>
      <c r="AJ165" s="10"/>
      <c r="AK165" s="32"/>
      <c r="AL165" s="11"/>
      <c r="AM165" s="10"/>
      <c r="AN165" s="32"/>
      <c r="AO165" s="11"/>
      <c r="AP165" s="10"/>
      <c r="AQ165" s="32"/>
      <c r="AR165" s="11"/>
      <c r="AS165" s="10"/>
      <c r="AT165" s="32"/>
      <c r="AU165" s="11"/>
      <c r="AV165" s="10"/>
      <c r="AW165" s="32"/>
      <c r="AX165" s="11"/>
      <c r="AY165" s="10"/>
      <c r="AZ165" s="32"/>
      <c r="BA165" s="11"/>
      <c r="BB165" s="10"/>
      <c r="BC165" s="32"/>
      <c r="BD165" s="11"/>
      <c r="BE165" s="10"/>
      <c r="BF165" s="32"/>
      <c r="BG165" s="11"/>
      <c r="BH165" s="10"/>
      <c r="BI165" s="32"/>
      <c r="BJ165" s="11"/>
      <c r="BK165" s="10"/>
      <c r="BL165" s="32"/>
      <c r="BM165" s="11"/>
      <c r="BN165" s="10"/>
      <c r="BO165" s="32"/>
      <c r="BP165" s="11"/>
      <c r="BQ165" s="10"/>
      <c r="BR165" s="32"/>
      <c r="BS165" s="11"/>
      <c r="BT165" s="28"/>
      <c r="BU165" s="41"/>
    </row>
    <row r="166" spans="1:73">
      <c r="A166">
        <f t="shared" si="25"/>
        <v>118</v>
      </c>
      <c r="B166" s="6"/>
      <c r="C166" s="10"/>
      <c r="D166" s="32"/>
      <c r="E166" s="11"/>
      <c r="F166" s="10"/>
      <c r="G166" s="32"/>
      <c r="H166" s="11"/>
      <c r="I166" s="10"/>
      <c r="J166" s="32"/>
      <c r="K166" s="11"/>
      <c r="L166" s="10"/>
      <c r="M166" s="32"/>
      <c r="N166" s="11"/>
      <c r="O166" s="10"/>
      <c r="P166" s="32"/>
      <c r="Q166" s="11"/>
      <c r="R166" s="10"/>
      <c r="S166" s="32"/>
      <c r="T166" s="11"/>
      <c r="U166" s="10"/>
      <c r="V166" s="32"/>
      <c r="W166" s="11"/>
      <c r="X166" s="10"/>
      <c r="Y166" s="32"/>
      <c r="Z166" s="11"/>
      <c r="AA166" s="10"/>
      <c r="AB166" s="32"/>
      <c r="AC166" s="11"/>
      <c r="AD166" s="10"/>
      <c r="AE166" s="32"/>
      <c r="AF166" s="11"/>
      <c r="AG166" s="10"/>
      <c r="AH166" s="32"/>
      <c r="AI166" s="11"/>
      <c r="AJ166" s="10"/>
      <c r="AK166" s="32"/>
      <c r="AL166" s="11"/>
      <c r="AM166" s="10"/>
      <c r="AN166" s="32"/>
      <c r="AO166" s="11"/>
      <c r="AP166" s="10"/>
      <c r="AQ166" s="32"/>
      <c r="AR166" s="11"/>
      <c r="AS166" s="10"/>
      <c r="AT166" s="32"/>
      <c r="AU166" s="11"/>
      <c r="AV166" s="10"/>
      <c r="AW166" s="32"/>
      <c r="AX166" s="11"/>
      <c r="AY166" s="10"/>
      <c r="AZ166" s="32"/>
      <c r="BA166" s="11"/>
      <c r="BB166" s="10"/>
      <c r="BC166" s="32"/>
      <c r="BD166" s="11"/>
      <c r="BE166" s="10"/>
      <c r="BF166" s="32"/>
      <c r="BG166" s="11"/>
      <c r="BH166" s="10"/>
      <c r="BI166" s="32"/>
      <c r="BJ166" s="11"/>
      <c r="BK166" s="10"/>
      <c r="BL166" s="32"/>
      <c r="BM166" s="11"/>
      <c r="BN166" s="10"/>
      <c r="BO166" s="32"/>
      <c r="BP166" s="11"/>
      <c r="BQ166" s="10"/>
      <c r="BR166" s="32"/>
      <c r="BS166" s="11"/>
      <c r="BT166" s="28"/>
      <c r="BU166" s="41"/>
    </row>
    <row r="167" spans="1:73">
      <c r="A167">
        <f t="shared" si="25"/>
        <v>119</v>
      </c>
      <c r="B167" s="6"/>
      <c r="C167" s="10"/>
      <c r="D167" s="32"/>
      <c r="E167" s="11"/>
      <c r="F167" s="10"/>
      <c r="G167" s="32"/>
      <c r="H167" s="11"/>
      <c r="I167" s="10"/>
      <c r="J167" s="32"/>
      <c r="K167" s="11"/>
      <c r="L167" s="10"/>
      <c r="M167" s="32"/>
      <c r="N167" s="11"/>
      <c r="O167" s="10"/>
      <c r="P167" s="32"/>
      <c r="Q167" s="11"/>
      <c r="R167" s="10"/>
      <c r="S167" s="32"/>
      <c r="T167" s="11"/>
      <c r="U167" s="10"/>
      <c r="V167" s="32"/>
      <c r="W167" s="11"/>
      <c r="X167" s="10"/>
      <c r="Y167" s="32"/>
      <c r="Z167" s="11"/>
      <c r="AA167" s="10"/>
      <c r="AB167" s="32"/>
      <c r="AC167" s="11"/>
      <c r="AD167" s="10"/>
      <c r="AE167" s="32"/>
      <c r="AF167" s="11"/>
      <c r="AG167" s="10"/>
      <c r="AH167" s="32"/>
      <c r="AI167" s="11"/>
      <c r="AJ167" s="10"/>
      <c r="AK167" s="32"/>
      <c r="AL167" s="11"/>
      <c r="AM167" s="10"/>
      <c r="AN167" s="32"/>
      <c r="AO167" s="11"/>
      <c r="AP167" s="10"/>
      <c r="AQ167" s="32"/>
      <c r="AR167" s="11"/>
      <c r="AS167" s="10"/>
      <c r="AT167" s="32"/>
      <c r="AU167" s="11"/>
      <c r="AV167" s="10"/>
      <c r="AW167" s="32"/>
      <c r="AX167" s="11"/>
      <c r="AY167" s="10"/>
      <c r="AZ167" s="32"/>
      <c r="BA167" s="11"/>
      <c r="BB167" s="10"/>
      <c r="BC167" s="32"/>
      <c r="BD167" s="11"/>
      <c r="BE167" s="10"/>
      <c r="BF167" s="32"/>
      <c r="BG167" s="11"/>
      <c r="BH167" s="10"/>
      <c r="BI167" s="32"/>
      <c r="BJ167" s="11"/>
      <c r="BK167" s="10"/>
      <c r="BL167" s="32"/>
      <c r="BM167" s="11"/>
      <c r="BN167" s="10"/>
      <c r="BO167" s="32"/>
      <c r="BP167" s="11"/>
      <c r="BQ167" s="10"/>
      <c r="BR167" s="32"/>
      <c r="BS167" s="11"/>
      <c r="BT167" s="28"/>
      <c r="BU167" s="41"/>
    </row>
    <row r="168" spans="1:73">
      <c r="A168">
        <f t="shared" si="25"/>
        <v>120</v>
      </c>
      <c r="B168" s="6"/>
      <c r="C168" s="10"/>
      <c r="D168" s="32"/>
      <c r="E168" s="11"/>
      <c r="F168" s="10"/>
      <c r="G168" s="32"/>
      <c r="H168" s="11"/>
      <c r="I168" s="10"/>
      <c r="J168" s="32"/>
      <c r="K168" s="11"/>
      <c r="L168" s="10"/>
      <c r="M168" s="32"/>
      <c r="N168" s="11"/>
      <c r="O168" s="10"/>
      <c r="P168" s="32"/>
      <c r="Q168" s="11"/>
      <c r="R168" s="10"/>
      <c r="S168" s="32"/>
      <c r="T168" s="11"/>
      <c r="U168" s="10"/>
      <c r="V168" s="32"/>
      <c r="W168" s="11"/>
      <c r="X168" s="10"/>
      <c r="Y168" s="32"/>
      <c r="Z168" s="11"/>
      <c r="AA168" s="10"/>
      <c r="AB168" s="32"/>
      <c r="AC168" s="11"/>
      <c r="AD168" s="10"/>
      <c r="AE168" s="32"/>
      <c r="AF168" s="11"/>
      <c r="AG168" s="10"/>
      <c r="AH168" s="32"/>
      <c r="AI168" s="11"/>
      <c r="AJ168" s="10"/>
      <c r="AK168" s="32"/>
      <c r="AL168" s="11"/>
      <c r="AM168" s="10"/>
      <c r="AN168" s="32"/>
      <c r="AO168" s="11"/>
      <c r="AP168" s="10"/>
      <c r="AQ168" s="32"/>
      <c r="AR168" s="11"/>
      <c r="AS168" s="10"/>
      <c r="AT168" s="32"/>
      <c r="AU168" s="11"/>
      <c r="AV168" s="10"/>
      <c r="AW168" s="32"/>
      <c r="AX168" s="11"/>
      <c r="AY168" s="10"/>
      <c r="AZ168" s="32"/>
      <c r="BA168" s="11"/>
      <c r="BB168" s="10"/>
      <c r="BC168" s="32"/>
      <c r="BD168" s="11"/>
      <c r="BE168" s="10"/>
      <c r="BF168" s="32"/>
      <c r="BG168" s="11"/>
      <c r="BH168" s="10"/>
      <c r="BI168" s="32"/>
      <c r="BJ168" s="11"/>
      <c r="BK168" s="10"/>
      <c r="BL168" s="32"/>
      <c r="BM168" s="11"/>
      <c r="BN168" s="10"/>
      <c r="BO168" s="32"/>
      <c r="BP168" s="11"/>
      <c r="BQ168" s="10"/>
      <c r="BR168" s="32"/>
      <c r="BS168" s="11"/>
      <c r="BT168" s="28"/>
      <c r="BU168" s="41"/>
    </row>
    <row r="169" spans="1:73">
      <c r="A169">
        <f t="shared" si="25"/>
        <v>121</v>
      </c>
      <c r="B169" s="6"/>
      <c r="C169" s="10"/>
      <c r="D169" s="32"/>
      <c r="E169" s="11"/>
      <c r="F169" s="10"/>
      <c r="G169" s="32"/>
      <c r="H169" s="11"/>
      <c r="I169" s="10"/>
      <c r="J169" s="32"/>
      <c r="K169" s="11"/>
      <c r="L169" s="10"/>
      <c r="M169" s="32"/>
      <c r="N169" s="11"/>
      <c r="O169" s="10"/>
      <c r="P169" s="32"/>
      <c r="Q169" s="11"/>
      <c r="R169" s="10"/>
      <c r="S169" s="32"/>
      <c r="T169" s="11"/>
      <c r="U169" s="10"/>
      <c r="V169" s="32"/>
      <c r="W169" s="11"/>
      <c r="X169" s="10"/>
      <c r="Y169" s="32"/>
      <c r="Z169" s="11"/>
      <c r="AA169" s="10"/>
      <c r="AB169" s="32"/>
      <c r="AC169" s="11"/>
      <c r="AD169" s="10"/>
      <c r="AE169" s="32"/>
      <c r="AF169" s="11"/>
      <c r="AG169" s="10"/>
      <c r="AH169" s="32"/>
      <c r="AI169" s="11"/>
      <c r="AJ169" s="10"/>
      <c r="AK169" s="32"/>
      <c r="AL169" s="11"/>
      <c r="AM169" s="10"/>
      <c r="AN169" s="32"/>
      <c r="AO169" s="11"/>
      <c r="AP169" s="10"/>
      <c r="AQ169" s="32"/>
      <c r="AR169" s="11"/>
      <c r="AS169" s="10"/>
      <c r="AT169" s="32"/>
      <c r="AU169" s="11"/>
      <c r="AV169" s="10"/>
      <c r="AW169" s="32"/>
      <c r="AX169" s="11"/>
      <c r="AY169" s="10"/>
      <c r="AZ169" s="32"/>
      <c r="BA169" s="11"/>
      <c r="BB169" s="10"/>
      <c r="BC169" s="32"/>
      <c r="BD169" s="11"/>
      <c r="BE169" s="10"/>
      <c r="BF169" s="32"/>
      <c r="BG169" s="11"/>
      <c r="BH169" s="10"/>
      <c r="BI169" s="32"/>
      <c r="BJ169" s="11"/>
      <c r="BK169" s="10"/>
      <c r="BL169" s="32"/>
      <c r="BM169" s="11"/>
      <c r="BN169" s="10"/>
      <c r="BO169" s="32"/>
      <c r="BP169" s="11"/>
      <c r="BQ169" s="10"/>
      <c r="BR169" s="32"/>
      <c r="BS169" s="11"/>
      <c r="BT169" s="28"/>
      <c r="BU169" s="41"/>
    </row>
    <row r="170" spans="1:73">
      <c r="A170">
        <f t="shared" si="25"/>
        <v>122</v>
      </c>
      <c r="B170" s="6"/>
      <c r="C170" s="10"/>
      <c r="D170" s="32"/>
      <c r="E170" s="11"/>
      <c r="F170" s="10"/>
      <c r="G170" s="32"/>
      <c r="H170" s="11"/>
      <c r="I170" s="10"/>
      <c r="J170" s="32"/>
      <c r="K170" s="11"/>
      <c r="L170" s="10"/>
      <c r="M170" s="32"/>
      <c r="N170" s="11"/>
      <c r="O170" s="10"/>
      <c r="P170" s="32"/>
      <c r="Q170" s="11"/>
      <c r="R170" s="10"/>
      <c r="S170" s="32"/>
      <c r="T170" s="11"/>
      <c r="U170" s="10"/>
      <c r="V170" s="32"/>
      <c r="W170" s="11"/>
      <c r="X170" s="10"/>
      <c r="Y170" s="32"/>
      <c r="Z170" s="11"/>
      <c r="AA170" s="10"/>
      <c r="AB170" s="32"/>
      <c r="AC170" s="11"/>
      <c r="AD170" s="10"/>
      <c r="AE170" s="32"/>
      <c r="AF170" s="11"/>
      <c r="AG170" s="10"/>
      <c r="AH170" s="32"/>
      <c r="AI170" s="11"/>
      <c r="AJ170" s="10"/>
      <c r="AK170" s="32"/>
      <c r="AL170" s="11"/>
      <c r="AM170" s="10"/>
      <c r="AN170" s="32"/>
      <c r="AO170" s="11"/>
      <c r="AP170" s="10"/>
      <c r="AQ170" s="32"/>
      <c r="AR170" s="11"/>
      <c r="AS170" s="10"/>
      <c r="AT170" s="32"/>
      <c r="AU170" s="11"/>
      <c r="AV170" s="10"/>
      <c r="AW170" s="32"/>
      <c r="AX170" s="11"/>
      <c r="AY170" s="10"/>
      <c r="AZ170" s="32"/>
      <c r="BA170" s="11"/>
      <c r="BB170" s="10"/>
      <c r="BC170" s="32"/>
      <c r="BD170" s="11"/>
      <c r="BE170" s="10"/>
      <c r="BF170" s="32"/>
      <c r="BG170" s="11"/>
      <c r="BH170" s="10"/>
      <c r="BI170" s="32"/>
      <c r="BJ170" s="11"/>
      <c r="BK170" s="10"/>
      <c r="BL170" s="32"/>
      <c r="BM170" s="11"/>
      <c r="BN170" s="10"/>
      <c r="BO170" s="32"/>
      <c r="BP170" s="11"/>
      <c r="BQ170" s="10"/>
      <c r="BR170" s="32"/>
      <c r="BS170" s="11"/>
      <c r="BT170" s="28"/>
      <c r="BU170" s="41"/>
    </row>
    <row r="171" spans="1:73">
      <c r="A171">
        <f t="shared" si="25"/>
        <v>123</v>
      </c>
      <c r="B171" s="6"/>
      <c r="C171" s="10"/>
      <c r="D171" s="32"/>
      <c r="E171" s="11"/>
      <c r="F171" s="10"/>
      <c r="G171" s="32"/>
      <c r="H171" s="11"/>
      <c r="I171" s="10"/>
      <c r="J171" s="32"/>
      <c r="K171" s="11"/>
      <c r="L171" s="10"/>
      <c r="M171" s="32"/>
      <c r="N171" s="11"/>
      <c r="O171" s="10"/>
      <c r="P171" s="32"/>
      <c r="Q171" s="11"/>
      <c r="R171" s="10"/>
      <c r="S171" s="32"/>
      <c r="T171" s="11"/>
      <c r="U171" s="10"/>
      <c r="V171" s="32"/>
      <c r="W171" s="11"/>
      <c r="X171" s="10"/>
      <c r="Y171" s="32"/>
      <c r="Z171" s="11"/>
      <c r="AA171" s="10"/>
      <c r="AB171" s="32"/>
      <c r="AC171" s="11"/>
      <c r="AD171" s="10"/>
      <c r="AE171" s="32"/>
      <c r="AF171" s="11"/>
      <c r="AG171" s="10"/>
      <c r="AH171" s="32"/>
      <c r="AI171" s="11"/>
      <c r="AJ171" s="10"/>
      <c r="AK171" s="32"/>
      <c r="AL171" s="11"/>
      <c r="AM171" s="10"/>
      <c r="AN171" s="32"/>
      <c r="AO171" s="11"/>
      <c r="AP171" s="10"/>
      <c r="AQ171" s="32"/>
      <c r="AR171" s="11"/>
      <c r="AS171" s="10"/>
      <c r="AT171" s="32"/>
      <c r="AU171" s="11"/>
      <c r="AV171" s="10"/>
      <c r="AW171" s="32"/>
      <c r="AX171" s="11"/>
      <c r="AY171" s="10"/>
      <c r="AZ171" s="32"/>
      <c r="BA171" s="11"/>
      <c r="BB171" s="10"/>
      <c r="BC171" s="32"/>
      <c r="BD171" s="11"/>
      <c r="BE171" s="10"/>
      <c r="BF171" s="32"/>
      <c r="BG171" s="11"/>
      <c r="BH171" s="10"/>
      <c r="BI171" s="32"/>
      <c r="BJ171" s="11"/>
      <c r="BK171" s="10"/>
      <c r="BL171" s="32"/>
      <c r="BM171" s="11"/>
      <c r="BN171" s="10"/>
      <c r="BO171" s="32"/>
      <c r="BP171" s="11"/>
      <c r="BQ171" s="10"/>
      <c r="BR171" s="32"/>
      <c r="BS171" s="11"/>
      <c r="BT171" s="28"/>
      <c r="BU171" s="41"/>
    </row>
    <row r="172" spans="1:73">
      <c r="A172">
        <f t="shared" si="25"/>
        <v>124</v>
      </c>
      <c r="B172" s="6"/>
      <c r="C172" s="12"/>
      <c r="D172" s="36"/>
      <c r="E172" s="13"/>
      <c r="F172" s="12"/>
      <c r="G172" s="36"/>
      <c r="H172" s="13"/>
      <c r="I172" s="12"/>
      <c r="J172" s="36"/>
      <c r="K172" s="13"/>
      <c r="L172" s="12"/>
      <c r="M172" s="36"/>
      <c r="N172" s="13"/>
      <c r="O172" s="12"/>
      <c r="P172" s="36"/>
      <c r="Q172" s="13"/>
      <c r="R172" s="12"/>
      <c r="S172" s="36"/>
      <c r="T172" s="13"/>
      <c r="U172" s="12"/>
      <c r="V172" s="36"/>
      <c r="W172" s="13"/>
      <c r="X172" s="12"/>
      <c r="Y172" s="36"/>
      <c r="Z172" s="13"/>
      <c r="AA172" s="12"/>
      <c r="AB172" s="36"/>
      <c r="AC172" s="13"/>
      <c r="AD172" s="12"/>
      <c r="AE172" s="36"/>
      <c r="AF172" s="13"/>
      <c r="AG172" s="12"/>
      <c r="AH172" s="36"/>
      <c r="AI172" s="13"/>
      <c r="AJ172" s="12"/>
      <c r="AK172" s="36"/>
      <c r="AL172" s="13"/>
      <c r="AM172" s="12"/>
      <c r="AN172" s="36"/>
      <c r="AO172" s="13"/>
      <c r="AP172" s="12"/>
      <c r="AQ172" s="36"/>
      <c r="AR172" s="13"/>
      <c r="AS172" s="12"/>
      <c r="AT172" s="36"/>
      <c r="AU172" s="13"/>
      <c r="AV172" s="12"/>
      <c r="AW172" s="36"/>
      <c r="AX172" s="13"/>
      <c r="AY172" s="12"/>
      <c r="AZ172" s="36"/>
      <c r="BA172" s="13"/>
      <c r="BB172" s="12"/>
      <c r="BC172" s="36"/>
      <c r="BD172" s="13"/>
      <c r="BE172" s="12"/>
      <c r="BF172" s="36"/>
      <c r="BG172" s="13"/>
      <c r="BH172" s="12"/>
      <c r="BI172" s="36"/>
      <c r="BJ172" s="13"/>
      <c r="BK172" s="12"/>
      <c r="BL172" s="36"/>
      <c r="BM172" s="13"/>
      <c r="BN172" s="12"/>
      <c r="BO172" s="36"/>
      <c r="BP172" s="13"/>
      <c r="BQ172" s="12"/>
      <c r="BR172" s="36"/>
      <c r="BS172" s="13"/>
      <c r="BT172" s="28"/>
      <c r="BU172" s="41"/>
    </row>
    <row r="173" spans="1:73">
      <c r="A173">
        <f t="shared" si="25"/>
        <v>125</v>
      </c>
      <c r="B173" s="6"/>
      <c r="C173" s="10"/>
      <c r="D173" s="32"/>
      <c r="E173" s="11"/>
      <c r="F173" s="10"/>
      <c r="G173" s="32"/>
      <c r="H173" s="11"/>
      <c r="I173" s="10"/>
      <c r="J173" s="32"/>
      <c r="K173" s="11"/>
      <c r="L173" s="10"/>
      <c r="M173" s="32"/>
      <c r="N173" s="11"/>
      <c r="O173" s="10"/>
      <c r="P173" s="32"/>
      <c r="Q173" s="11"/>
      <c r="R173" s="10"/>
      <c r="S173" s="32"/>
      <c r="T173" s="11"/>
      <c r="U173" s="10"/>
      <c r="V173" s="32"/>
      <c r="W173" s="11"/>
      <c r="X173" s="10"/>
      <c r="Y173" s="32"/>
      <c r="Z173" s="11"/>
      <c r="AA173" s="10"/>
      <c r="AB173" s="32"/>
      <c r="AC173" s="11"/>
      <c r="AD173" s="10"/>
      <c r="AE173" s="32"/>
      <c r="AF173" s="11"/>
      <c r="AG173" s="10"/>
      <c r="AH173" s="32"/>
      <c r="AI173" s="11"/>
      <c r="AJ173" s="10"/>
      <c r="AK173" s="32"/>
      <c r="AL173" s="11"/>
      <c r="AM173" s="10"/>
      <c r="AN173" s="32"/>
      <c r="AO173" s="11"/>
      <c r="AP173" s="10"/>
      <c r="AQ173" s="32"/>
      <c r="AR173" s="11"/>
      <c r="AS173" s="10"/>
      <c r="AT173" s="32"/>
      <c r="AU173" s="11"/>
      <c r="AV173" s="10"/>
      <c r="AW173" s="32"/>
      <c r="AX173" s="11"/>
      <c r="AY173" s="10"/>
      <c r="AZ173" s="32"/>
      <c r="BA173" s="11"/>
      <c r="BB173" s="10"/>
      <c r="BC173" s="32"/>
      <c r="BD173" s="11"/>
      <c r="BE173" s="10"/>
      <c r="BF173" s="32"/>
      <c r="BG173" s="11"/>
      <c r="BH173" s="10"/>
      <c r="BI173" s="32"/>
      <c r="BJ173" s="11"/>
      <c r="BK173" s="10"/>
      <c r="BL173" s="32"/>
      <c r="BM173" s="11"/>
      <c r="BN173" s="10"/>
      <c r="BO173" s="32"/>
      <c r="BP173" s="11"/>
      <c r="BQ173" s="10"/>
      <c r="BR173" s="32"/>
      <c r="BS173" s="11"/>
      <c r="BT173" s="28"/>
      <c r="BU173" s="41"/>
    </row>
    <row r="174" spans="1:73">
      <c r="A174">
        <f t="shared" si="25"/>
        <v>126</v>
      </c>
      <c r="B174" s="6"/>
      <c r="C174" s="10"/>
      <c r="D174" s="32"/>
      <c r="E174" s="11"/>
      <c r="F174" s="10"/>
      <c r="G174" s="32"/>
      <c r="H174" s="11"/>
      <c r="I174" s="10"/>
      <c r="J174" s="32"/>
      <c r="K174" s="11"/>
      <c r="L174" s="10"/>
      <c r="M174" s="32"/>
      <c r="N174" s="11"/>
      <c r="O174" s="10"/>
      <c r="P174" s="32"/>
      <c r="Q174" s="11"/>
      <c r="R174" s="10"/>
      <c r="S174" s="32"/>
      <c r="T174" s="11"/>
      <c r="U174" s="10"/>
      <c r="V174" s="32"/>
      <c r="W174" s="11"/>
      <c r="X174" s="10"/>
      <c r="Y174" s="32"/>
      <c r="Z174" s="11"/>
      <c r="AA174" s="10"/>
      <c r="AB174" s="32"/>
      <c r="AC174" s="11"/>
      <c r="AD174" s="10"/>
      <c r="AE174" s="32"/>
      <c r="AF174" s="11"/>
      <c r="AG174" s="10"/>
      <c r="AH174" s="32"/>
      <c r="AI174" s="11"/>
      <c r="AJ174" s="10"/>
      <c r="AK174" s="32"/>
      <c r="AL174" s="11"/>
      <c r="AM174" s="10"/>
      <c r="AN174" s="32"/>
      <c r="AO174" s="11"/>
      <c r="AP174" s="10"/>
      <c r="AQ174" s="32"/>
      <c r="AR174" s="11"/>
      <c r="AS174" s="10"/>
      <c r="AT174" s="32"/>
      <c r="AU174" s="11"/>
      <c r="AV174" s="10"/>
      <c r="AW174" s="32"/>
      <c r="AX174" s="11"/>
      <c r="AY174" s="10"/>
      <c r="AZ174" s="32"/>
      <c r="BA174" s="11"/>
      <c r="BB174" s="10"/>
      <c r="BC174" s="32"/>
      <c r="BD174" s="11"/>
      <c r="BE174" s="10"/>
      <c r="BF174" s="32"/>
      <c r="BG174" s="11"/>
      <c r="BH174" s="10"/>
      <c r="BI174" s="32"/>
      <c r="BJ174" s="11"/>
      <c r="BK174" s="10"/>
      <c r="BL174" s="32"/>
      <c r="BM174" s="11"/>
      <c r="BN174" s="10"/>
      <c r="BO174" s="32"/>
      <c r="BP174" s="11"/>
      <c r="BQ174" s="10"/>
      <c r="BR174" s="32"/>
      <c r="BS174" s="11"/>
      <c r="BT174" s="28"/>
      <c r="BU174" s="41"/>
    </row>
    <row r="175" spans="1:73">
      <c r="A175">
        <f t="shared" si="25"/>
        <v>127</v>
      </c>
      <c r="B175" s="6"/>
      <c r="C175" s="10"/>
      <c r="D175" s="32"/>
      <c r="E175" s="11"/>
      <c r="F175" s="10"/>
      <c r="G175" s="32"/>
      <c r="H175" s="11"/>
      <c r="I175" s="10"/>
      <c r="J175" s="32"/>
      <c r="K175" s="11"/>
      <c r="L175" s="10"/>
      <c r="M175" s="32"/>
      <c r="N175" s="11"/>
      <c r="O175" s="10"/>
      <c r="P175" s="32"/>
      <c r="Q175" s="11"/>
      <c r="R175" s="10"/>
      <c r="S175" s="32"/>
      <c r="T175" s="11"/>
      <c r="U175" s="10"/>
      <c r="V175" s="32"/>
      <c r="W175" s="11"/>
      <c r="X175" s="10"/>
      <c r="Y175" s="32"/>
      <c r="Z175" s="11"/>
      <c r="AA175" s="10"/>
      <c r="AB175" s="32"/>
      <c r="AC175" s="11"/>
      <c r="AD175" s="10"/>
      <c r="AE175" s="32"/>
      <c r="AF175" s="11"/>
      <c r="AG175" s="10"/>
      <c r="AH175" s="32"/>
      <c r="AI175" s="11"/>
      <c r="AJ175" s="10"/>
      <c r="AK175" s="32"/>
      <c r="AL175" s="11"/>
      <c r="AM175" s="10"/>
      <c r="AN175" s="32"/>
      <c r="AO175" s="11"/>
      <c r="AP175" s="10"/>
      <c r="AQ175" s="32"/>
      <c r="AR175" s="11"/>
      <c r="AS175" s="10"/>
      <c r="AT175" s="32"/>
      <c r="AU175" s="11"/>
      <c r="AV175" s="10"/>
      <c r="AW175" s="32"/>
      <c r="AX175" s="11"/>
      <c r="AY175" s="10"/>
      <c r="AZ175" s="32"/>
      <c r="BA175" s="11"/>
      <c r="BB175" s="10"/>
      <c r="BC175" s="32"/>
      <c r="BD175" s="11"/>
      <c r="BE175" s="10"/>
      <c r="BF175" s="32"/>
      <c r="BG175" s="11"/>
      <c r="BH175" s="10"/>
      <c r="BI175" s="32"/>
      <c r="BJ175" s="11"/>
      <c r="BK175" s="10"/>
      <c r="BL175" s="32"/>
      <c r="BM175" s="11"/>
      <c r="BN175" s="10"/>
      <c r="BO175" s="32"/>
      <c r="BP175" s="11"/>
      <c r="BQ175" s="10"/>
      <c r="BR175" s="32"/>
      <c r="BS175" s="11"/>
      <c r="BT175" s="28"/>
      <c r="BU175" s="41"/>
    </row>
    <row r="176" spans="1:73">
      <c r="A176">
        <f t="shared" si="25"/>
        <v>128</v>
      </c>
      <c r="B176" s="6"/>
      <c r="C176" s="10"/>
      <c r="D176" s="32"/>
      <c r="E176" s="11"/>
      <c r="F176" s="10"/>
      <c r="G176" s="32"/>
      <c r="H176" s="11"/>
      <c r="I176" s="10"/>
      <c r="J176" s="32"/>
      <c r="K176" s="11"/>
      <c r="L176" s="10"/>
      <c r="M176" s="32"/>
      <c r="N176" s="11"/>
      <c r="O176" s="10"/>
      <c r="P176" s="32"/>
      <c r="Q176" s="11"/>
      <c r="R176" s="10"/>
      <c r="S176" s="32"/>
      <c r="T176" s="11"/>
      <c r="U176" s="10"/>
      <c r="V176" s="32"/>
      <c r="W176" s="11"/>
      <c r="X176" s="10"/>
      <c r="Y176" s="32"/>
      <c r="Z176" s="11"/>
      <c r="AA176" s="10"/>
      <c r="AB176" s="32"/>
      <c r="AC176" s="11"/>
      <c r="AD176" s="10"/>
      <c r="AE176" s="32"/>
      <c r="AF176" s="11"/>
      <c r="AG176" s="10"/>
      <c r="AH176" s="32"/>
      <c r="AI176" s="11"/>
      <c r="AJ176" s="10"/>
      <c r="AK176" s="32"/>
      <c r="AL176" s="11"/>
      <c r="AM176" s="10"/>
      <c r="AN176" s="32"/>
      <c r="AO176" s="11"/>
      <c r="AP176" s="10"/>
      <c r="AQ176" s="32"/>
      <c r="AR176" s="11"/>
      <c r="AS176" s="10"/>
      <c r="AT176" s="32"/>
      <c r="AU176" s="11"/>
      <c r="AV176" s="10"/>
      <c r="AW176" s="32"/>
      <c r="AX176" s="11"/>
      <c r="AY176" s="10"/>
      <c r="AZ176" s="32"/>
      <c r="BA176" s="11"/>
      <c r="BB176" s="10"/>
      <c r="BC176" s="32"/>
      <c r="BD176" s="11"/>
      <c r="BE176" s="10"/>
      <c r="BF176" s="32"/>
      <c r="BG176" s="11"/>
      <c r="BH176" s="10"/>
      <c r="BI176" s="32"/>
      <c r="BJ176" s="11"/>
      <c r="BK176" s="10"/>
      <c r="BL176" s="32"/>
      <c r="BM176" s="11"/>
      <c r="BN176" s="10"/>
      <c r="BO176" s="32"/>
      <c r="BP176" s="11"/>
      <c r="BQ176" s="10"/>
      <c r="BR176" s="32"/>
      <c r="BS176" s="11"/>
      <c r="BT176" s="28"/>
      <c r="BU176" s="41"/>
    </row>
    <row r="177" spans="1:73">
      <c r="A177">
        <f t="shared" si="25"/>
        <v>129</v>
      </c>
      <c r="B177" s="6"/>
      <c r="C177" s="10"/>
      <c r="D177" s="32"/>
      <c r="E177" s="11"/>
      <c r="F177" s="10"/>
      <c r="G177" s="32"/>
      <c r="H177" s="11"/>
      <c r="I177" s="10"/>
      <c r="J177" s="32"/>
      <c r="K177" s="11"/>
      <c r="L177" s="10"/>
      <c r="M177" s="32"/>
      <c r="N177" s="11"/>
      <c r="O177" s="10"/>
      <c r="P177" s="32"/>
      <c r="Q177" s="11"/>
      <c r="R177" s="10"/>
      <c r="S177" s="32"/>
      <c r="T177" s="11"/>
      <c r="U177" s="10"/>
      <c r="V177" s="32"/>
      <c r="W177" s="11"/>
      <c r="X177" s="10"/>
      <c r="Y177" s="32"/>
      <c r="Z177" s="11"/>
      <c r="AA177" s="10"/>
      <c r="AB177" s="32"/>
      <c r="AC177" s="11"/>
      <c r="AD177" s="10"/>
      <c r="AE177" s="32"/>
      <c r="AF177" s="11"/>
      <c r="AG177" s="10"/>
      <c r="AH177" s="32"/>
      <c r="AI177" s="11"/>
      <c r="AJ177" s="10"/>
      <c r="AK177" s="32"/>
      <c r="AL177" s="11"/>
      <c r="AM177" s="10"/>
      <c r="AN177" s="32"/>
      <c r="AO177" s="11"/>
      <c r="AP177" s="10"/>
      <c r="AQ177" s="32"/>
      <c r="AR177" s="11"/>
      <c r="AS177" s="10"/>
      <c r="AT177" s="32"/>
      <c r="AU177" s="11"/>
      <c r="AV177" s="10"/>
      <c r="AW177" s="32"/>
      <c r="AX177" s="11"/>
      <c r="AY177" s="10"/>
      <c r="AZ177" s="32"/>
      <c r="BA177" s="11"/>
      <c r="BB177" s="10"/>
      <c r="BC177" s="32"/>
      <c r="BD177" s="11"/>
      <c r="BE177" s="10"/>
      <c r="BF177" s="32"/>
      <c r="BG177" s="11"/>
      <c r="BH177" s="10"/>
      <c r="BI177" s="32"/>
      <c r="BJ177" s="11"/>
      <c r="BK177" s="10"/>
      <c r="BL177" s="32"/>
      <c r="BM177" s="11"/>
      <c r="BN177" s="10"/>
      <c r="BO177" s="32"/>
      <c r="BP177" s="11"/>
      <c r="BQ177" s="10"/>
      <c r="BR177" s="32"/>
      <c r="BS177" s="11"/>
      <c r="BT177" s="28"/>
      <c r="BU177" s="41"/>
    </row>
    <row r="178" spans="1:73">
      <c r="A178">
        <f t="shared" si="25"/>
        <v>130</v>
      </c>
      <c r="B178" s="6"/>
      <c r="C178" s="10"/>
      <c r="D178" s="32"/>
      <c r="E178" s="11"/>
      <c r="F178" s="10"/>
      <c r="G178" s="32"/>
      <c r="H178" s="11"/>
      <c r="I178" s="10"/>
      <c r="J178" s="32"/>
      <c r="K178" s="11"/>
      <c r="L178" s="10"/>
      <c r="M178" s="32"/>
      <c r="N178" s="11"/>
      <c r="O178" s="10"/>
      <c r="P178" s="32"/>
      <c r="Q178" s="11"/>
      <c r="R178" s="10"/>
      <c r="S178" s="32"/>
      <c r="T178" s="11"/>
      <c r="U178" s="10"/>
      <c r="V178" s="32"/>
      <c r="W178" s="11"/>
      <c r="X178" s="10"/>
      <c r="Y178" s="32"/>
      <c r="Z178" s="11"/>
      <c r="AA178" s="10"/>
      <c r="AB178" s="32"/>
      <c r="AC178" s="11"/>
      <c r="AD178" s="10"/>
      <c r="AE178" s="32"/>
      <c r="AF178" s="11"/>
      <c r="AG178" s="10"/>
      <c r="AH178" s="32"/>
      <c r="AI178" s="11"/>
      <c r="AJ178" s="10"/>
      <c r="AK178" s="32"/>
      <c r="AL178" s="11"/>
      <c r="AM178" s="10"/>
      <c r="AN178" s="32"/>
      <c r="AO178" s="11"/>
      <c r="AP178" s="10"/>
      <c r="AQ178" s="32"/>
      <c r="AR178" s="11"/>
      <c r="AS178" s="10"/>
      <c r="AT178" s="32"/>
      <c r="AU178" s="11"/>
      <c r="AV178" s="10"/>
      <c r="AW178" s="32"/>
      <c r="AX178" s="11"/>
      <c r="AY178" s="10"/>
      <c r="AZ178" s="32"/>
      <c r="BA178" s="11"/>
      <c r="BB178" s="10"/>
      <c r="BC178" s="32"/>
      <c r="BD178" s="11"/>
      <c r="BE178" s="10"/>
      <c r="BF178" s="32"/>
      <c r="BG178" s="11"/>
      <c r="BH178" s="10"/>
      <c r="BI178" s="32"/>
      <c r="BJ178" s="11"/>
      <c r="BK178" s="10"/>
      <c r="BL178" s="32"/>
      <c r="BM178" s="11"/>
      <c r="BN178" s="10"/>
      <c r="BO178" s="32"/>
      <c r="BP178" s="11"/>
      <c r="BQ178" s="10"/>
      <c r="BR178" s="32"/>
      <c r="BS178" s="11"/>
      <c r="BT178" s="28"/>
      <c r="BU178" s="41"/>
    </row>
    <row r="179" spans="1:73">
      <c r="A179">
        <f t="shared" si="25"/>
        <v>131</v>
      </c>
      <c r="B179" s="6"/>
      <c r="C179" s="10"/>
      <c r="D179" s="32"/>
      <c r="E179" s="11"/>
      <c r="F179" s="10"/>
      <c r="G179" s="32"/>
      <c r="H179" s="11"/>
      <c r="I179" s="10"/>
      <c r="J179" s="32"/>
      <c r="K179" s="11"/>
      <c r="L179" s="10"/>
      <c r="M179" s="32"/>
      <c r="N179" s="11"/>
      <c r="O179" s="10"/>
      <c r="P179" s="32"/>
      <c r="Q179" s="11"/>
      <c r="R179" s="10"/>
      <c r="S179" s="32"/>
      <c r="T179" s="11"/>
      <c r="U179" s="10"/>
      <c r="V179" s="32"/>
      <c r="W179" s="11"/>
      <c r="X179" s="10"/>
      <c r="Y179" s="32"/>
      <c r="Z179" s="11"/>
      <c r="AA179" s="10"/>
      <c r="AB179" s="32"/>
      <c r="AC179" s="11"/>
      <c r="AD179" s="10"/>
      <c r="AE179" s="32"/>
      <c r="AF179" s="11"/>
      <c r="AG179" s="10"/>
      <c r="AH179" s="32"/>
      <c r="AI179" s="11"/>
      <c r="AJ179" s="10"/>
      <c r="AK179" s="32"/>
      <c r="AL179" s="11"/>
      <c r="AM179" s="10"/>
      <c r="AN179" s="32"/>
      <c r="AO179" s="11"/>
      <c r="AP179" s="10"/>
      <c r="AQ179" s="32"/>
      <c r="AR179" s="11"/>
      <c r="AS179" s="10"/>
      <c r="AT179" s="32"/>
      <c r="AU179" s="11"/>
      <c r="AV179" s="10"/>
      <c r="AW179" s="32"/>
      <c r="AX179" s="11"/>
      <c r="AY179" s="10"/>
      <c r="AZ179" s="32"/>
      <c r="BA179" s="11"/>
      <c r="BB179" s="10"/>
      <c r="BC179" s="32"/>
      <c r="BD179" s="11"/>
      <c r="BE179" s="10"/>
      <c r="BF179" s="32"/>
      <c r="BG179" s="11"/>
      <c r="BH179" s="10"/>
      <c r="BI179" s="32"/>
      <c r="BJ179" s="11"/>
      <c r="BK179" s="10"/>
      <c r="BL179" s="32"/>
      <c r="BM179" s="11"/>
      <c r="BN179" s="10"/>
      <c r="BO179" s="32"/>
      <c r="BP179" s="11"/>
      <c r="BQ179" s="10"/>
      <c r="BR179" s="32"/>
      <c r="BS179" s="11"/>
      <c r="BT179" s="28"/>
      <c r="BU179" s="41"/>
    </row>
    <row r="180" spans="1:73">
      <c r="A180">
        <f t="shared" si="25"/>
        <v>132</v>
      </c>
      <c r="B180" s="6"/>
      <c r="C180" s="10"/>
      <c r="D180" s="32"/>
      <c r="E180" s="11"/>
      <c r="F180" s="10"/>
      <c r="G180" s="32"/>
      <c r="H180" s="11"/>
      <c r="I180" s="10"/>
      <c r="J180" s="32"/>
      <c r="K180" s="11"/>
      <c r="L180" s="10"/>
      <c r="M180" s="32"/>
      <c r="N180" s="11"/>
      <c r="O180" s="10"/>
      <c r="P180" s="32"/>
      <c r="Q180" s="11"/>
      <c r="R180" s="10"/>
      <c r="S180" s="32"/>
      <c r="T180" s="11"/>
      <c r="U180" s="10"/>
      <c r="V180" s="32"/>
      <c r="W180" s="11"/>
      <c r="X180" s="10"/>
      <c r="Y180" s="32"/>
      <c r="Z180" s="11"/>
      <c r="AA180" s="10"/>
      <c r="AB180" s="32"/>
      <c r="AC180" s="11"/>
      <c r="AD180" s="10"/>
      <c r="AE180" s="32"/>
      <c r="AF180" s="11"/>
      <c r="AG180" s="10"/>
      <c r="AH180" s="32"/>
      <c r="AI180" s="11"/>
      <c r="AJ180" s="10"/>
      <c r="AK180" s="32"/>
      <c r="AL180" s="11"/>
      <c r="AM180" s="10"/>
      <c r="AN180" s="32"/>
      <c r="AO180" s="11"/>
      <c r="AP180" s="10"/>
      <c r="AQ180" s="32"/>
      <c r="AR180" s="11"/>
      <c r="AS180" s="10"/>
      <c r="AT180" s="32"/>
      <c r="AU180" s="11"/>
      <c r="AV180" s="10"/>
      <c r="AW180" s="32"/>
      <c r="AX180" s="11"/>
      <c r="AY180" s="10"/>
      <c r="AZ180" s="32"/>
      <c r="BA180" s="11"/>
      <c r="BB180" s="10"/>
      <c r="BC180" s="32"/>
      <c r="BD180" s="11"/>
      <c r="BE180" s="10"/>
      <c r="BF180" s="32"/>
      <c r="BG180" s="11"/>
      <c r="BH180" s="10"/>
      <c r="BI180" s="32"/>
      <c r="BJ180" s="11"/>
      <c r="BK180" s="10"/>
      <c r="BL180" s="32"/>
      <c r="BM180" s="11"/>
      <c r="BN180" s="10"/>
      <c r="BO180" s="32"/>
      <c r="BP180" s="11"/>
      <c r="BQ180" s="10"/>
      <c r="BR180" s="32"/>
      <c r="BS180" s="11"/>
      <c r="BT180" s="28"/>
      <c r="BU180" s="41"/>
    </row>
    <row r="181" spans="1:73">
      <c r="A181">
        <f t="shared" si="25"/>
        <v>133</v>
      </c>
      <c r="B181" s="6"/>
      <c r="C181" s="10"/>
      <c r="D181" s="32"/>
      <c r="E181" s="11"/>
      <c r="F181" s="10"/>
      <c r="G181" s="32"/>
      <c r="H181" s="11"/>
      <c r="I181" s="10"/>
      <c r="J181" s="32"/>
      <c r="K181" s="11"/>
      <c r="L181" s="10"/>
      <c r="M181" s="32"/>
      <c r="N181" s="11"/>
      <c r="O181" s="10"/>
      <c r="P181" s="32"/>
      <c r="Q181" s="11"/>
      <c r="R181" s="10"/>
      <c r="S181" s="32"/>
      <c r="T181" s="11"/>
      <c r="U181" s="10"/>
      <c r="V181" s="32"/>
      <c r="W181" s="11"/>
      <c r="X181" s="10"/>
      <c r="Y181" s="32"/>
      <c r="Z181" s="11"/>
      <c r="AA181" s="10"/>
      <c r="AB181" s="32"/>
      <c r="AC181" s="11"/>
      <c r="AD181" s="10"/>
      <c r="AE181" s="32"/>
      <c r="AF181" s="11"/>
      <c r="AG181" s="10"/>
      <c r="AH181" s="32"/>
      <c r="AI181" s="11"/>
      <c r="AJ181" s="10"/>
      <c r="AK181" s="32"/>
      <c r="AL181" s="11"/>
      <c r="AM181" s="10"/>
      <c r="AN181" s="32"/>
      <c r="AO181" s="11"/>
      <c r="AP181" s="10"/>
      <c r="AQ181" s="32"/>
      <c r="AR181" s="11"/>
      <c r="AS181" s="10"/>
      <c r="AT181" s="32"/>
      <c r="AU181" s="11"/>
      <c r="AV181" s="10"/>
      <c r="AW181" s="32"/>
      <c r="AX181" s="11"/>
      <c r="AY181" s="10"/>
      <c r="AZ181" s="32"/>
      <c r="BA181" s="11"/>
      <c r="BB181" s="10"/>
      <c r="BC181" s="32"/>
      <c r="BD181" s="11"/>
      <c r="BE181" s="10"/>
      <c r="BF181" s="32"/>
      <c r="BG181" s="11"/>
      <c r="BH181" s="10"/>
      <c r="BI181" s="32"/>
      <c r="BJ181" s="11"/>
      <c r="BK181" s="10"/>
      <c r="BL181" s="32"/>
      <c r="BM181" s="11"/>
      <c r="BN181" s="10"/>
      <c r="BO181" s="32"/>
      <c r="BP181" s="11"/>
      <c r="BQ181" s="10"/>
      <c r="BR181" s="32"/>
      <c r="BS181" s="11"/>
      <c r="BT181" s="28"/>
      <c r="BU181" s="41"/>
    </row>
    <row r="182" spans="1:73">
      <c r="A182">
        <f t="shared" si="25"/>
        <v>134</v>
      </c>
      <c r="B182" s="6"/>
      <c r="C182" s="10"/>
      <c r="D182" s="32"/>
      <c r="E182" s="11"/>
      <c r="F182" s="10"/>
      <c r="G182" s="32"/>
      <c r="H182" s="11"/>
      <c r="I182" s="10"/>
      <c r="J182" s="32"/>
      <c r="K182" s="11"/>
      <c r="L182" s="10"/>
      <c r="M182" s="32"/>
      <c r="N182" s="11"/>
      <c r="O182" s="10"/>
      <c r="P182" s="32"/>
      <c r="Q182" s="11"/>
      <c r="R182" s="10"/>
      <c r="S182" s="32"/>
      <c r="T182" s="11"/>
      <c r="U182" s="10"/>
      <c r="V182" s="32"/>
      <c r="W182" s="11"/>
      <c r="X182" s="10"/>
      <c r="Y182" s="32"/>
      <c r="Z182" s="11"/>
      <c r="AA182" s="10"/>
      <c r="AB182" s="32"/>
      <c r="AC182" s="11"/>
      <c r="AD182" s="10"/>
      <c r="AE182" s="32"/>
      <c r="AF182" s="11"/>
      <c r="AG182" s="10"/>
      <c r="AH182" s="32"/>
      <c r="AI182" s="11"/>
      <c r="AJ182" s="10"/>
      <c r="AK182" s="32"/>
      <c r="AL182" s="11"/>
      <c r="AM182" s="10"/>
      <c r="AN182" s="32"/>
      <c r="AO182" s="11"/>
      <c r="AP182" s="10"/>
      <c r="AQ182" s="32"/>
      <c r="AR182" s="11"/>
      <c r="AS182" s="10"/>
      <c r="AT182" s="32"/>
      <c r="AU182" s="11"/>
      <c r="AV182" s="10"/>
      <c r="AW182" s="32"/>
      <c r="AX182" s="11"/>
      <c r="AY182" s="10"/>
      <c r="AZ182" s="32"/>
      <c r="BA182" s="11"/>
      <c r="BB182" s="10"/>
      <c r="BC182" s="32"/>
      <c r="BD182" s="11"/>
      <c r="BE182" s="10"/>
      <c r="BF182" s="32"/>
      <c r="BG182" s="11"/>
      <c r="BH182" s="10"/>
      <c r="BI182" s="32"/>
      <c r="BJ182" s="11"/>
      <c r="BK182" s="10"/>
      <c r="BL182" s="32"/>
      <c r="BM182" s="11"/>
      <c r="BN182" s="10"/>
      <c r="BO182" s="32"/>
      <c r="BP182" s="11"/>
      <c r="BQ182" s="10"/>
      <c r="BR182" s="32"/>
      <c r="BS182" s="11"/>
      <c r="BT182" s="28"/>
      <c r="BU182" s="41"/>
    </row>
    <row r="183" spans="1:73">
      <c r="A183">
        <f t="shared" si="25"/>
        <v>135</v>
      </c>
      <c r="B183" s="6"/>
      <c r="C183" s="10"/>
      <c r="D183" s="32"/>
      <c r="E183" s="11"/>
      <c r="F183" s="10"/>
      <c r="G183" s="32"/>
      <c r="H183" s="11"/>
      <c r="I183" s="10"/>
      <c r="J183" s="32"/>
      <c r="K183" s="11"/>
      <c r="L183" s="10"/>
      <c r="M183" s="32"/>
      <c r="N183" s="11"/>
      <c r="O183" s="10"/>
      <c r="P183" s="32"/>
      <c r="Q183" s="11"/>
      <c r="R183" s="10"/>
      <c r="S183" s="32"/>
      <c r="T183" s="11"/>
      <c r="U183" s="10"/>
      <c r="V183" s="32"/>
      <c r="W183" s="11"/>
      <c r="X183" s="10"/>
      <c r="Y183" s="32"/>
      <c r="Z183" s="11"/>
      <c r="AA183" s="10"/>
      <c r="AB183" s="32"/>
      <c r="AC183" s="11"/>
      <c r="AD183" s="10"/>
      <c r="AE183" s="32"/>
      <c r="AF183" s="11"/>
      <c r="AG183" s="10"/>
      <c r="AH183" s="32"/>
      <c r="AI183" s="11"/>
      <c r="AJ183" s="10"/>
      <c r="AK183" s="32"/>
      <c r="AL183" s="11"/>
      <c r="AM183" s="10"/>
      <c r="AN183" s="32"/>
      <c r="AO183" s="11"/>
      <c r="AP183" s="10"/>
      <c r="AQ183" s="32"/>
      <c r="AR183" s="11"/>
      <c r="AS183" s="10"/>
      <c r="AT183" s="32"/>
      <c r="AU183" s="11"/>
      <c r="AV183" s="10"/>
      <c r="AW183" s="32"/>
      <c r="AX183" s="11"/>
      <c r="AY183" s="10"/>
      <c r="AZ183" s="32"/>
      <c r="BA183" s="11"/>
      <c r="BB183" s="10"/>
      <c r="BC183" s="32"/>
      <c r="BD183" s="11"/>
      <c r="BE183" s="10"/>
      <c r="BF183" s="32"/>
      <c r="BG183" s="11"/>
      <c r="BH183" s="10"/>
      <c r="BI183" s="32"/>
      <c r="BJ183" s="11"/>
      <c r="BK183" s="10"/>
      <c r="BL183" s="32"/>
      <c r="BM183" s="11"/>
      <c r="BN183" s="10"/>
      <c r="BO183" s="32"/>
      <c r="BP183" s="11"/>
      <c r="BQ183" s="10"/>
      <c r="BR183" s="32"/>
      <c r="BS183" s="11"/>
      <c r="BT183" s="28"/>
      <c r="BU183" s="41"/>
    </row>
    <row r="184" spans="1:73">
      <c r="A184">
        <f t="shared" si="25"/>
        <v>136</v>
      </c>
      <c r="B184" s="6"/>
      <c r="C184" s="10"/>
      <c r="D184" s="32"/>
      <c r="E184" s="11"/>
      <c r="F184" s="10"/>
      <c r="G184" s="32"/>
      <c r="H184" s="11"/>
      <c r="I184" s="10"/>
      <c r="J184" s="32"/>
      <c r="K184" s="11"/>
      <c r="L184" s="10"/>
      <c r="M184" s="32"/>
      <c r="N184" s="11"/>
      <c r="O184" s="10"/>
      <c r="P184" s="32"/>
      <c r="Q184" s="11"/>
      <c r="R184" s="10"/>
      <c r="S184" s="32"/>
      <c r="T184" s="11"/>
      <c r="U184" s="10"/>
      <c r="V184" s="32"/>
      <c r="W184" s="11"/>
      <c r="X184" s="10"/>
      <c r="Y184" s="32"/>
      <c r="Z184" s="11"/>
      <c r="AA184" s="10"/>
      <c r="AB184" s="32"/>
      <c r="AC184" s="11"/>
      <c r="AD184" s="10"/>
      <c r="AE184" s="32"/>
      <c r="AF184" s="11"/>
      <c r="AG184" s="10"/>
      <c r="AH184" s="32"/>
      <c r="AI184" s="11"/>
      <c r="AJ184" s="10"/>
      <c r="AK184" s="32"/>
      <c r="AL184" s="11"/>
      <c r="AM184" s="10"/>
      <c r="AN184" s="32"/>
      <c r="AO184" s="11"/>
      <c r="AP184" s="10"/>
      <c r="AQ184" s="32"/>
      <c r="AR184" s="11"/>
      <c r="AS184" s="10"/>
      <c r="AT184" s="32"/>
      <c r="AU184" s="11"/>
      <c r="AV184" s="10"/>
      <c r="AW184" s="32"/>
      <c r="AX184" s="11"/>
      <c r="AY184" s="10"/>
      <c r="AZ184" s="32"/>
      <c r="BA184" s="11"/>
      <c r="BB184" s="10"/>
      <c r="BC184" s="32"/>
      <c r="BD184" s="11"/>
      <c r="BE184" s="10"/>
      <c r="BF184" s="32"/>
      <c r="BG184" s="11"/>
      <c r="BH184" s="10"/>
      <c r="BI184" s="32"/>
      <c r="BJ184" s="11"/>
      <c r="BK184" s="10"/>
      <c r="BL184" s="32"/>
      <c r="BM184" s="11"/>
      <c r="BN184" s="10"/>
      <c r="BO184" s="32"/>
      <c r="BP184" s="11"/>
      <c r="BQ184" s="10"/>
      <c r="BR184" s="32"/>
      <c r="BS184" s="11"/>
      <c r="BT184" s="28"/>
      <c r="BU184" s="41"/>
    </row>
    <row r="185" spans="1:73">
      <c r="A185">
        <f>+A184+1</f>
        <v>137</v>
      </c>
      <c r="B185" s="6"/>
      <c r="C185" s="10"/>
      <c r="D185" s="32"/>
      <c r="E185" s="11"/>
      <c r="F185" s="10"/>
      <c r="G185" s="32"/>
      <c r="H185" s="11"/>
      <c r="I185" s="10"/>
      <c r="J185" s="32"/>
      <c r="K185" s="11"/>
      <c r="L185" s="10"/>
      <c r="M185" s="32"/>
      <c r="N185" s="11"/>
      <c r="O185" s="10"/>
      <c r="P185" s="32"/>
      <c r="Q185" s="11"/>
      <c r="R185" s="10"/>
      <c r="S185" s="32"/>
      <c r="T185" s="11"/>
      <c r="U185" s="10"/>
      <c r="V185" s="32"/>
      <c r="W185" s="11"/>
      <c r="X185" s="10"/>
      <c r="Y185" s="32"/>
      <c r="Z185" s="11"/>
      <c r="AA185" s="10"/>
      <c r="AB185" s="32"/>
      <c r="AC185" s="11"/>
      <c r="AD185" s="10"/>
      <c r="AE185" s="32"/>
      <c r="AF185" s="11"/>
      <c r="AG185" s="10"/>
      <c r="AH185" s="32"/>
      <c r="AI185" s="11"/>
      <c r="AJ185" s="10"/>
      <c r="AK185" s="32"/>
      <c r="AL185" s="11"/>
      <c r="AM185" s="10"/>
      <c r="AN185" s="32"/>
      <c r="AO185" s="11"/>
      <c r="AP185" s="10"/>
      <c r="AQ185" s="32"/>
      <c r="AR185" s="11"/>
      <c r="AS185" s="10"/>
      <c r="AT185" s="32"/>
      <c r="AU185" s="11"/>
      <c r="AV185" s="10"/>
      <c r="AW185" s="32"/>
      <c r="AX185" s="11"/>
      <c r="AY185" s="10"/>
      <c r="AZ185" s="32"/>
      <c r="BA185" s="11"/>
      <c r="BB185" s="10"/>
      <c r="BC185" s="32"/>
      <c r="BD185" s="11"/>
      <c r="BE185" s="10"/>
      <c r="BF185" s="32"/>
      <c r="BG185" s="11"/>
      <c r="BH185" s="10"/>
      <c r="BI185" s="32"/>
      <c r="BJ185" s="11"/>
      <c r="BK185" s="10"/>
      <c r="BL185" s="32"/>
      <c r="BM185" s="11"/>
      <c r="BN185" s="10"/>
      <c r="BO185" s="32"/>
      <c r="BP185" s="11"/>
      <c r="BQ185" s="10"/>
      <c r="BR185" s="32"/>
      <c r="BS185" s="11"/>
      <c r="BT185" s="28"/>
      <c r="BU185" s="41"/>
    </row>
    <row r="186" spans="1:73">
      <c r="A186">
        <f>+A185+1</f>
        <v>138</v>
      </c>
      <c r="B186" s="6"/>
      <c r="C186" s="10"/>
      <c r="D186" s="32"/>
      <c r="E186" s="11"/>
      <c r="F186" s="10"/>
      <c r="G186" s="32"/>
      <c r="H186" s="11"/>
      <c r="I186" s="10"/>
      <c r="J186" s="32"/>
      <c r="K186" s="11"/>
      <c r="L186" s="10"/>
      <c r="M186" s="32"/>
      <c r="N186" s="11"/>
      <c r="O186" s="10"/>
      <c r="P186" s="32"/>
      <c r="Q186" s="11"/>
      <c r="R186" s="10"/>
      <c r="S186" s="32"/>
      <c r="T186" s="11"/>
      <c r="U186" s="10"/>
      <c r="V186" s="32"/>
      <c r="W186" s="11"/>
      <c r="X186" s="10"/>
      <c r="Y186" s="32"/>
      <c r="Z186" s="11"/>
      <c r="AA186" s="10"/>
      <c r="AB186" s="32"/>
      <c r="AC186" s="11"/>
      <c r="AD186" s="10"/>
      <c r="AE186" s="32"/>
      <c r="AF186" s="11"/>
      <c r="AG186" s="10"/>
      <c r="AH186" s="32"/>
      <c r="AI186" s="11"/>
      <c r="AJ186" s="10"/>
      <c r="AK186" s="32"/>
      <c r="AL186" s="11"/>
      <c r="AM186" s="10"/>
      <c r="AN186" s="32"/>
      <c r="AO186" s="11"/>
      <c r="AP186" s="10"/>
      <c r="AQ186" s="32"/>
      <c r="AR186" s="11"/>
      <c r="AS186" s="10"/>
      <c r="AT186" s="32"/>
      <c r="AU186" s="11"/>
      <c r="AV186" s="10"/>
      <c r="AW186" s="32"/>
      <c r="AX186" s="11"/>
      <c r="AY186" s="10"/>
      <c r="AZ186" s="32"/>
      <c r="BA186" s="11"/>
      <c r="BB186" s="10"/>
      <c r="BC186" s="32"/>
      <c r="BD186" s="11"/>
      <c r="BE186" s="10"/>
      <c r="BF186" s="32"/>
      <c r="BG186" s="11"/>
      <c r="BH186" s="10"/>
      <c r="BI186" s="32"/>
      <c r="BJ186" s="11"/>
      <c r="BK186" s="10"/>
      <c r="BL186" s="32"/>
      <c r="BM186" s="11"/>
      <c r="BN186" s="10"/>
      <c r="BO186" s="32"/>
      <c r="BP186" s="11"/>
      <c r="BQ186" s="10"/>
      <c r="BR186" s="32"/>
      <c r="BS186" s="11"/>
      <c r="BT186" s="28"/>
      <c r="BU186" s="41"/>
    </row>
    <row r="187" spans="1:73">
      <c r="A187">
        <f>+A186+1</f>
        <v>139</v>
      </c>
      <c r="B187" s="6"/>
      <c r="C187" s="10"/>
      <c r="D187" s="32"/>
      <c r="E187" s="11"/>
      <c r="F187" s="10"/>
      <c r="G187" s="32"/>
      <c r="H187" s="11"/>
      <c r="I187" s="10"/>
      <c r="J187" s="32"/>
      <c r="K187" s="11"/>
      <c r="L187" s="10"/>
      <c r="M187" s="32"/>
      <c r="N187" s="11"/>
      <c r="O187" s="10"/>
      <c r="P187" s="32"/>
      <c r="Q187" s="11"/>
      <c r="R187" s="10"/>
      <c r="S187" s="32"/>
      <c r="T187" s="11"/>
      <c r="U187" s="10"/>
      <c r="V187" s="32"/>
      <c r="W187" s="11"/>
      <c r="X187" s="10"/>
      <c r="Y187" s="32"/>
      <c r="Z187" s="11"/>
      <c r="AA187" s="10"/>
      <c r="AB187" s="32"/>
      <c r="AC187" s="11"/>
      <c r="AD187" s="10"/>
      <c r="AE187" s="32"/>
      <c r="AF187" s="11"/>
      <c r="AG187" s="10"/>
      <c r="AH187" s="32"/>
      <c r="AI187" s="11"/>
      <c r="AJ187" s="10"/>
      <c r="AK187" s="32"/>
      <c r="AL187" s="11"/>
      <c r="AM187" s="10"/>
      <c r="AN187" s="32"/>
      <c r="AO187" s="11"/>
      <c r="AP187" s="10"/>
      <c r="AQ187" s="32"/>
      <c r="AR187" s="11"/>
      <c r="AS187" s="10"/>
      <c r="AT187" s="32"/>
      <c r="AU187" s="11"/>
      <c r="AV187" s="10"/>
      <c r="AW187" s="32"/>
      <c r="AX187" s="11"/>
      <c r="AY187" s="10"/>
      <c r="AZ187" s="32"/>
      <c r="BA187" s="11"/>
      <c r="BB187" s="10"/>
      <c r="BC187" s="32"/>
      <c r="BD187" s="11"/>
      <c r="BE187" s="10"/>
      <c r="BF187" s="32"/>
      <c r="BG187" s="11"/>
      <c r="BH187" s="10"/>
      <c r="BI187" s="32"/>
      <c r="BJ187" s="11"/>
      <c r="BK187" s="10"/>
      <c r="BL187" s="32"/>
      <c r="BM187" s="11"/>
      <c r="BN187" s="10"/>
      <c r="BO187" s="32"/>
      <c r="BP187" s="11"/>
      <c r="BQ187" s="10"/>
      <c r="BR187" s="32"/>
      <c r="BS187" s="11"/>
      <c r="BT187" s="28"/>
      <c r="BU187" s="41"/>
    </row>
    <row r="188" spans="1:73">
      <c r="A188">
        <f t="shared" ref="A188:A244" si="33">+A187+1</f>
        <v>140</v>
      </c>
      <c r="B188" s="6"/>
      <c r="C188" s="10"/>
      <c r="D188" s="32"/>
      <c r="E188" s="11"/>
      <c r="F188" s="10"/>
      <c r="G188" s="32"/>
      <c r="H188" s="11"/>
      <c r="I188" s="10"/>
      <c r="J188" s="32"/>
      <c r="K188" s="11"/>
      <c r="L188" s="10"/>
      <c r="M188" s="32"/>
      <c r="N188" s="11"/>
      <c r="O188" s="10"/>
      <c r="P188" s="32"/>
      <c r="Q188" s="11"/>
      <c r="R188" s="10"/>
      <c r="S188" s="32"/>
      <c r="T188" s="11"/>
      <c r="U188" s="10"/>
      <c r="V188" s="32"/>
      <c r="W188" s="11"/>
      <c r="X188" s="10"/>
      <c r="Y188" s="32"/>
      <c r="Z188" s="11"/>
      <c r="AA188" s="10"/>
      <c r="AB188" s="32"/>
      <c r="AC188" s="11"/>
      <c r="AD188" s="10"/>
      <c r="AE188" s="32"/>
      <c r="AF188" s="11"/>
      <c r="AG188" s="10"/>
      <c r="AH188" s="32"/>
      <c r="AI188" s="11"/>
      <c r="AJ188" s="10"/>
      <c r="AK188" s="32"/>
      <c r="AL188" s="11"/>
      <c r="AM188" s="10"/>
      <c r="AN188" s="32"/>
      <c r="AO188" s="11"/>
      <c r="AP188" s="10"/>
      <c r="AQ188" s="32"/>
      <c r="AR188" s="11"/>
      <c r="AS188" s="10"/>
      <c r="AT188" s="32"/>
      <c r="AU188" s="11"/>
      <c r="AV188" s="10"/>
      <c r="AW188" s="32"/>
      <c r="AX188" s="11"/>
      <c r="AY188" s="10"/>
      <c r="AZ188" s="32"/>
      <c r="BA188" s="11"/>
      <c r="BB188" s="10"/>
      <c r="BC188" s="32"/>
      <c r="BD188" s="11"/>
      <c r="BE188" s="10"/>
      <c r="BF188" s="32"/>
      <c r="BG188" s="11"/>
      <c r="BH188" s="10"/>
      <c r="BI188" s="32"/>
      <c r="BJ188" s="11"/>
      <c r="BK188" s="10"/>
      <c r="BL188" s="32"/>
      <c r="BM188" s="11"/>
      <c r="BN188" s="10"/>
      <c r="BO188" s="32"/>
      <c r="BP188" s="11"/>
      <c r="BQ188" s="10"/>
      <c r="BR188" s="32"/>
      <c r="BS188" s="11"/>
      <c r="BT188" s="28"/>
      <c r="BU188" s="41"/>
    </row>
    <row r="189" spans="1:73">
      <c r="A189">
        <f t="shared" si="33"/>
        <v>141</v>
      </c>
      <c r="B189" s="6"/>
      <c r="C189" s="10"/>
      <c r="D189" s="32"/>
      <c r="E189" s="11"/>
      <c r="F189" s="10"/>
      <c r="G189" s="32"/>
      <c r="H189" s="11"/>
      <c r="I189" s="10"/>
      <c r="J189" s="32"/>
      <c r="K189" s="11"/>
      <c r="L189" s="10"/>
      <c r="M189" s="32"/>
      <c r="N189" s="11"/>
      <c r="O189" s="10"/>
      <c r="P189" s="32"/>
      <c r="Q189" s="11"/>
      <c r="R189" s="10"/>
      <c r="S189" s="32"/>
      <c r="T189" s="11"/>
      <c r="U189" s="10"/>
      <c r="V189" s="32"/>
      <c r="W189" s="11"/>
      <c r="X189" s="10"/>
      <c r="Y189" s="32"/>
      <c r="Z189" s="11"/>
      <c r="AA189" s="10"/>
      <c r="AB189" s="32"/>
      <c r="AC189" s="11"/>
      <c r="AD189" s="10"/>
      <c r="AE189" s="32"/>
      <c r="AF189" s="11"/>
      <c r="AG189" s="10"/>
      <c r="AH189" s="32"/>
      <c r="AI189" s="11"/>
      <c r="AJ189" s="10"/>
      <c r="AK189" s="32"/>
      <c r="AL189" s="11"/>
      <c r="AM189" s="10"/>
      <c r="AN189" s="32"/>
      <c r="AO189" s="11"/>
      <c r="AP189" s="10"/>
      <c r="AQ189" s="32"/>
      <c r="AR189" s="11"/>
      <c r="AS189" s="10"/>
      <c r="AT189" s="32"/>
      <c r="AU189" s="11"/>
      <c r="AV189" s="10"/>
      <c r="AW189" s="32"/>
      <c r="AX189" s="11"/>
      <c r="AY189" s="10"/>
      <c r="AZ189" s="32"/>
      <c r="BA189" s="11"/>
      <c r="BB189" s="10"/>
      <c r="BC189" s="32"/>
      <c r="BD189" s="11"/>
      <c r="BE189" s="10"/>
      <c r="BF189" s="32"/>
      <c r="BG189" s="11"/>
      <c r="BH189" s="10"/>
      <c r="BI189" s="32"/>
      <c r="BJ189" s="11"/>
      <c r="BK189" s="10"/>
      <c r="BL189" s="32"/>
      <c r="BM189" s="11"/>
      <c r="BN189" s="10"/>
      <c r="BO189" s="32"/>
      <c r="BP189" s="11"/>
      <c r="BQ189" s="10"/>
      <c r="BR189" s="32"/>
      <c r="BS189" s="11"/>
      <c r="BT189" s="28"/>
      <c r="BU189" s="41"/>
    </row>
    <row r="190" spans="1:73">
      <c r="A190">
        <f t="shared" si="33"/>
        <v>142</v>
      </c>
      <c r="B190" s="6"/>
      <c r="C190" s="10"/>
      <c r="D190" s="32"/>
      <c r="E190" s="11"/>
      <c r="F190" s="10"/>
      <c r="G190" s="32"/>
      <c r="H190" s="11"/>
      <c r="I190" s="10"/>
      <c r="J190" s="32"/>
      <c r="K190" s="11"/>
      <c r="L190" s="10"/>
      <c r="M190" s="32"/>
      <c r="N190" s="11"/>
      <c r="O190" s="10"/>
      <c r="P190" s="32"/>
      <c r="Q190" s="11"/>
      <c r="R190" s="10"/>
      <c r="S190" s="32"/>
      <c r="T190" s="11"/>
      <c r="U190" s="10"/>
      <c r="V190" s="32"/>
      <c r="W190" s="11"/>
      <c r="X190" s="10"/>
      <c r="Y190" s="32"/>
      <c r="Z190" s="11"/>
      <c r="AA190" s="10"/>
      <c r="AB190" s="32"/>
      <c r="AC190" s="11"/>
      <c r="AD190" s="10"/>
      <c r="AE190" s="32"/>
      <c r="AF190" s="11"/>
      <c r="AG190" s="10"/>
      <c r="AH190" s="32"/>
      <c r="AI190" s="11"/>
      <c r="AJ190" s="10"/>
      <c r="AK190" s="32"/>
      <c r="AL190" s="11"/>
      <c r="AM190" s="10"/>
      <c r="AN190" s="32"/>
      <c r="AO190" s="11"/>
      <c r="AP190" s="10"/>
      <c r="AQ190" s="32"/>
      <c r="AR190" s="11"/>
      <c r="AS190" s="10"/>
      <c r="AT190" s="32"/>
      <c r="AU190" s="11"/>
      <c r="AV190" s="10"/>
      <c r="AW190" s="32"/>
      <c r="AX190" s="11"/>
      <c r="AY190" s="10"/>
      <c r="AZ190" s="32"/>
      <c r="BA190" s="11"/>
      <c r="BB190" s="10"/>
      <c r="BC190" s="32"/>
      <c r="BD190" s="11"/>
      <c r="BE190" s="10"/>
      <c r="BF190" s="32"/>
      <c r="BG190" s="11"/>
      <c r="BH190" s="10"/>
      <c r="BI190" s="32"/>
      <c r="BJ190" s="11"/>
      <c r="BK190" s="10"/>
      <c r="BL190" s="32"/>
      <c r="BM190" s="11"/>
      <c r="BN190" s="10"/>
      <c r="BO190" s="32"/>
      <c r="BP190" s="11"/>
      <c r="BQ190" s="10"/>
      <c r="BR190" s="32"/>
      <c r="BS190" s="11"/>
      <c r="BT190" s="28"/>
      <c r="BU190" s="41"/>
    </row>
    <row r="191" spans="1:73">
      <c r="A191">
        <f t="shared" si="33"/>
        <v>143</v>
      </c>
      <c r="B191" s="6"/>
      <c r="C191" s="10"/>
      <c r="D191" s="32"/>
      <c r="E191" s="11"/>
      <c r="F191" s="10"/>
      <c r="G191" s="32"/>
      <c r="H191" s="11"/>
      <c r="I191" s="10"/>
      <c r="J191" s="32"/>
      <c r="K191" s="11"/>
      <c r="L191" s="10"/>
      <c r="M191" s="32"/>
      <c r="N191" s="11"/>
      <c r="O191" s="10"/>
      <c r="P191" s="32"/>
      <c r="Q191" s="11"/>
      <c r="R191" s="10"/>
      <c r="S191" s="32"/>
      <c r="T191" s="11"/>
      <c r="U191" s="10"/>
      <c r="V191" s="32"/>
      <c r="W191" s="11"/>
      <c r="X191" s="10"/>
      <c r="Y191" s="32"/>
      <c r="Z191" s="11"/>
      <c r="AA191" s="10"/>
      <c r="AB191" s="32"/>
      <c r="AC191" s="11"/>
      <c r="AD191" s="10"/>
      <c r="AE191" s="32"/>
      <c r="AF191" s="11"/>
      <c r="AG191" s="10"/>
      <c r="AH191" s="32"/>
      <c r="AI191" s="11"/>
      <c r="AJ191" s="10"/>
      <c r="AK191" s="32"/>
      <c r="AL191" s="11"/>
      <c r="AM191" s="10"/>
      <c r="AN191" s="32"/>
      <c r="AO191" s="11"/>
      <c r="AP191" s="10"/>
      <c r="AQ191" s="32"/>
      <c r="AR191" s="11"/>
      <c r="AS191" s="10"/>
      <c r="AT191" s="32"/>
      <c r="AU191" s="11"/>
      <c r="AV191" s="10"/>
      <c r="AW191" s="32"/>
      <c r="AX191" s="11"/>
      <c r="AY191" s="10"/>
      <c r="AZ191" s="32"/>
      <c r="BA191" s="11"/>
      <c r="BB191" s="10"/>
      <c r="BC191" s="32"/>
      <c r="BD191" s="11"/>
      <c r="BE191" s="10"/>
      <c r="BF191" s="32"/>
      <c r="BG191" s="11"/>
      <c r="BH191" s="10"/>
      <c r="BI191" s="32"/>
      <c r="BJ191" s="11"/>
      <c r="BK191" s="10"/>
      <c r="BL191" s="32"/>
      <c r="BM191" s="11"/>
      <c r="BN191" s="10"/>
      <c r="BO191" s="32"/>
      <c r="BP191" s="11"/>
      <c r="BQ191" s="10"/>
      <c r="BR191" s="32"/>
      <c r="BS191" s="11"/>
      <c r="BT191" s="28"/>
      <c r="BU191" s="41"/>
    </row>
    <row r="192" spans="1:73">
      <c r="A192">
        <f t="shared" si="33"/>
        <v>144</v>
      </c>
      <c r="B192" s="6"/>
      <c r="C192" s="10"/>
      <c r="D192" s="32"/>
      <c r="E192" s="11"/>
      <c r="F192" s="10"/>
      <c r="G192" s="32"/>
      <c r="H192" s="11"/>
      <c r="I192" s="10"/>
      <c r="J192" s="32"/>
      <c r="K192" s="11"/>
      <c r="L192" s="10"/>
      <c r="M192" s="32"/>
      <c r="N192" s="11"/>
      <c r="O192" s="10"/>
      <c r="P192" s="32"/>
      <c r="Q192" s="11"/>
      <c r="R192" s="10"/>
      <c r="S192" s="32"/>
      <c r="T192" s="11"/>
      <c r="U192" s="10"/>
      <c r="V192" s="32"/>
      <c r="W192" s="11"/>
      <c r="X192" s="10"/>
      <c r="Y192" s="32"/>
      <c r="Z192" s="11"/>
      <c r="AA192" s="10"/>
      <c r="AB192" s="32"/>
      <c r="AC192" s="11"/>
      <c r="AD192" s="10"/>
      <c r="AE192" s="32"/>
      <c r="AF192" s="11"/>
      <c r="AG192" s="10"/>
      <c r="AH192" s="32"/>
      <c r="AI192" s="11"/>
      <c r="AJ192" s="10"/>
      <c r="AK192" s="32"/>
      <c r="AL192" s="11"/>
      <c r="AM192" s="10"/>
      <c r="AN192" s="32"/>
      <c r="AO192" s="11"/>
      <c r="AP192" s="10"/>
      <c r="AQ192" s="32"/>
      <c r="AR192" s="11"/>
      <c r="AS192" s="10"/>
      <c r="AT192" s="32"/>
      <c r="AU192" s="11"/>
      <c r="AV192" s="10"/>
      <c r="AW192" s="32"/>
      <c r="AX192" s="11"/>
      <c r="AY192" s="10"/>
      <c r="AZ192" s="32"/>
      <c r="BA192" s="11"/>
      <c r="BB192" s="10"/>
      <c r="BC192" s="32"/>
      <c r="BD192" s="11"/>
      <c r="BE192" s="10"/>
      <c r="BF192" s="32"/>
      <c r="BG192" s="11"/>
      <c r="BH192" s="10"/>
      <c r="BI192" s="32"/>
      <c r="BJ192" s="11"/>
      <c r="BK192" s="10"/>
      <c r="BL192" s="32"/>
      <c r="BM192" s="11"/>
      <c r="BN192" s="10"/>
      <c r="BO192" s="32"/>
      <c r="BP192" s="11"/>
      <c r="BQ192" s="10"/>
      <c r="BR192" s="32"/>
      <c r="BS192" s="11"/>
      <c r="BT192" s="28"/>
      <c r="BU192" s="41"/>
    </row>
    <row r="193" spans="1:73">
      <c r="A193">
        <f t="shared" si="33"/>
        <v>145</v>
      </c>
      <c r="B193" s="6"/>
      <c r="C193" s="10"/>
      <c r="D193" s="32"/>
      <c r="E193" s="11"/>
      <c r="F193" s="10"/>
      <c r="G193" s="32"/>
      <c r="H193" s="11"/>
      <c r="I193" s="10"/>
      <c r="J193" s="32"/>
      <c r="K193" s="11"/>
      <c r="L193" s="10"/>
      <c r="M193" s="32"/>
      <c r="N193" s="11"/>
      <c r="O193" s="10"/>
      <c r="P193" s="32"/>
      <c r="Q193" s="11"/>
      <c r="R193" s="10"/>
      <c r="S193" s="32"/>
      <c r="T193" s="11"/>
      <c r="U193" s="10"/>
      <c r="V193" s="32"/>
      <c r="W193" s="11"/>
      <c r="X193" s="10"/>
      <c r="Y193" s="32"/>
      <c r="Z193" s="11"/>
      <c r="AA193" s="10"/>
      <c r="AB193" s="32"/>
      <c r="AC193" s="11"/>
      <c r="AD193" s="10"/>
      <c r="AE193" s="32"/>
      <c r="AF193" s="11"/>
      <c r="AG193" s="10"/>
      <c r="AH193" s="32"/>
      <c r="AI193" s="11"/>
      <c r="AJ193" s="10"/>
      <c r="AK193" s="32"/>
      <c r="AL193" s="11"/>
      <c r="AM193" s="10"/>
      <c r="AN193" s="32"/>
      <c r="AO193" s="11"/>
      <c r="AP193" s="10"/>
      <c r="AQ193" s="32"/>
      <c r="AR193" s="11"/>
      <c r="AS193" s="10"/>
      <c r="AT193" s="32"/>
      <c r="AU193" s="11"/>
      <c r="AV193" s="10"/>
      <c r="AW193" s="32"/>
      <c r="AX193" s="11"/>
      <c r="AY193" s="10"/>
      <c r="AZ193" s="32"/>
      <c r="BA193" s="11"/>
      <c r="BB193" s="10"/>
      <c r="BC193" s="32"/>
      <c r="BD193" s="11"/>
      <c r="BE193" s="10"/>
      <c r="BF193" s="32"/>
      <c r="BG193" s="11"/>
      <c r="BH193" s="10"/>
      <c r="BI193" s="32"/>
      <c r="BJ193" s="11"/>
      <c r="BK193" s="10"/>
      <c r="BL193" s="32"/>
      <c r="BM193" s="11"/>
      <c r="BN193" s="10"/>
      <c r="BO193" s="32"/>
      <c r="BP193" s="11"/>
      <c r="BQ193" s="10"/>
      <c r="BR193" s="32"/>
      <c r="BS193" s="11"/>
      <c r="BT193" s="28"/>
      <c r="BU193" s="41"/>
    </row>
    <row r="194" spans="1:73">
      <c r="A194">
        <f t="shared" si="33"/>
        <v>146</v>
      </c>
      <c r="B194" s="6"/>
      <c r="C194" s="10"/>
      <c r="D194" s="32"/>
      <c r="E194" s="11"/>
      <c r="F194" s="10"/>
      <c r="G194" s="32"/>
      <c r="H194" s="11"/>
      <c r="I194" s="10"/>
      <c r="J194" s="32"/>
      <c r="K194" s="11"/>
      <c r="L194" s="10"/>
      <c r="M194" s="32"/>
      <c r="N194" s="11"/>
      <c r="O194" s="10"/>
      <c r="P194" s="32"/>
      <c r="Q194" s="11"/>
      <c r="R194" s="10"/>
      <c r="S194" s="32"/>
      <c r="T194" s="11"/>
      <c r="U194" s="10"/>
      <c r="V194" s="32"/>
      <c r="W194" s="11"/>
      <c r="X194" s="10"/>
      <c r="Y194" s="32"/>
      <c r="Z194" s="11"/>
      <c r="AA194" s="10"/>
      <c r="AB194" s="32"/>
      <c r="AC194" s="11"/>
      <c r="AD194" s="10"/>
      <c r="AE194" s="32"/>
      <c r="AF194" s="11"/>
      <c r="AG194" s="10"/>
      <c r="AH194" s="32"/>
      <c r="AI194" s="11"/>
      <c r="AJ194" s="10"/>
      <c r="AK194" s="32"/>
      <c r="AL194" s="11"/>
      <c r="AM194" s="10"/>
      <c r="AN194" s="32"/>
      <c r="AO194" s="11"/>
      <c r="AP194" s="10"/>
      <c r="AQ194" s="32"/>
      <c r="AR194" s="11"/>
      <c r="AS194" s="10"/>
      <c r="AT194" s="32"/>
      <c r="AU194" s="11"/>
      <c r="AV194" s="10"/>
      <c r="AW194" s="32"/>
      <c r="AX194" s="11"/>
      <c r="AY194" s="10"/>
      <c r="AZ194" s="32"/>
      <c r="BA194" s="11"/>
      <c r="BB194" s="10"/>
      <c r="BC194" s="32"/>
      <c r="BD194" s="11"/>
      <c r="BE194" s="10"/>
      <c r="BF194" s="32"/>
      <c r="BG194" s="11"/>
      <c r="BH194" s="10"/>
      <c r="BI194" s="32"/>
      <c r="BJ194" s="11"/>
      <c r="BK194" s="10"/>
      <c r="BL194" s="32"/>
      <c r="BM194" s="11"/>
      <c r="BN194" s="10"/>
      <c r="BO194" s="32"/>
      <c r="BP194" s="11"/>
      <c r="BQ194" s="10"/>
      <c r="BR194" s="32"/>
      <c r="BS194" s="11"/>
      <c r="BT194" s="28"/>
      <c r="BU194" s="41"/>
    </row>
    <row r="195" spans="1:73">
      <c r="A195">
        <f t="shared" si="33"/>
        <v>147</v>
      </c>
      <c r="B195" s="6"/>
      <c r="C195" s="10"/>
      <c r="D195" s="32"/>
      <c r="E195" s="11"/>
      <c r="F195" s="10"/>
      <c r="G195" s="32"/>
      <c r="H195" s="11"/>
      <c r="I195" s="10"/>
      <c r="J195" s="32"/>
      <c r="K195" s="11"/>
      <c r="L195" s="10"/>
      <c r="M195" s="32"/>
      <c r="N195" s="11"/>
      <c r="O195" s="10"/>
      <c r="P195" s="32"/>
      <c r="Q195" s="11"/>
      <c r="R195" s="10"/>
      <c r="S195" s="32"/>
      <c r="T195" s="11"/>
      <c r="U195" s="10"/>
      <c r="V195" s="32"/>
      <c r="W195" s="11"/>
      <c r="X195" s="10"/>
      <c r="Y195" s="32"/>
      <c r="Z195" s="11"/>
      <c r="AA195" s="10"/>
      <c r="AB195" s="32"/>
      <c r="AC195" s="11"/>
      <c r="AD195" s="10"/>
      <c r="AE195" s="32"/>
      <c r="AF195" s="11"/>
      <c r="AG195" s="10"/>
      <c r="AH195" s="32"/>
      <c r="AI195" s="11"/>
      <c r="AJ195" s="10"/>
      <c r="AK195" s="32"/>
      <c r="AL195" s="11"/>
      <c r="AM195" s="10"/>
      <c r="AN195" s="32"/>
      <c r="AO195" s="11"/>
      <c r="AP195" s="10"/>
      <c r="AQ195" s="32"/>
      <c r="AR195" s="11"/>
      <c r="AS195" s="10"/>
      <c r="AT195" s="32"/>
      <c r="AU195" s="11"/>
      <c r="AV195" s="10"/>
      <c r="AW195" s="32"/>
      <c r="AX195" s="11"/>
      <c r="AY195" s="10"/>
      <c r="AZ195" s="32"/>
      <c r="BA195" s="11"/>
      <c r="BB195" s="10"/>
      <c r="BC195" s="32"/>
      <c r="BD195" s="11"/>
      <c r="BE195" s="10"/>
      <c r="BF195" s="32"/>
      <c r="BG195" s="11"/>
      <c r="BH195" s="10"/>
      <c r="BI195" s="32"/>
      <c r="BJ195" s="11"/>
      <c r="BK195" s="10"/>
      <c r="BL195" s="32"/>
      <c r="BM195" s="11"/>
      <c r="BN195" s="10"/>
      <c r="BO195" s="32"/>
      <c r="BP195" s="11"/>
      <c r="BQ195" s="10"/>
      <c r="BR195" s="32"/>
      <c r="BS195" s="11"/>
      <c r="BT195" s="28"/>
      <c r="BU195" s="41"/>
    </row>
    <row r="196" spans="1:73">
      <c r="A196">
        <f t="shared" si="33"/>
        <v>148</v>
      </c>
      <c r="B196" s="6"/>
      <c r="C196" s="10"/>
      <c r="D196" s="32"/>
      <c r="E196" s="11"/>
      <c r="F196" s="10"/>
      <c r="G196" s="32"/>
      <c r="H196" s="11"/>
      <c r="I196" s="10"/>
      <c r="J196" s="32"/>
      <c r="K196" s="11"/>
      <c r="L196" s="10"/>
      <c r="M196" s="32"/>
      <c r="N196" s="11"/>
      <c r="O196" s="10"/>
      <c r="P196" s="32"/>
      <c r="Q196" s="11"/>
      <c r="R196" s="10"/>
      <c r="S196" s="32"/>
      <c r="T196" s="11"/>
      <c r="U196" s="10"/>
      <c r="V196" s="32"/>
      <c r="W196" s="11"/>
      <c r="X196" s="10"/>
      <c r="Y196" s="32"/>
      <c r="Z196" s="11"/>
      <c r="AA196" s="10"/>
      <c r="AB196" s="32"/>
      <c r="AC196" s="11"/>
      <c r="AD196" s="10"/>
      <c r="AE196" s="32"/>
      <c r="AF196" s="11"/>
      <c r="AG196" s="10"/>
      <c r="AH196" s="32"/>
      <c r="AI196" s="11"/>
      <c r="AJ196" s="10"/>
      <c r="AK196" s="32"/>
      <c r="AL196" s="11"/>
      <c r="AM196" s="10"/>
      <c r="AN196" s="32"/>
      <c r="AO196" s="11"/>
      <c r="AP196" s="10"/>
      <c r="AQ196" s="32"/>
      <c r="AR196" s="11"/>
      <c r="AS196" s="10"/>
      <c r="AT196" s="32"/>
      <c r="AU196" s="11"/>
      <c r="AV196" s="10"/>
      <c r="AW196" s="32"/>
      <c r="AX196" s="11"/>
      <c r="AY196" s="10"/>
      <c r="AZ196" s="32"/>
      <c r="BA196" s="11"/>
      <c r="BB196" s="10"/>
      <c r="BC196" s="32"/>
      <c r="BD196" s="11"/>
      <c r="BE196" s="10"/>
      <c r="BF196" s="32"/>
      <c r="BG196" s="11"/>
      <c r="BH196" s="10"/>
      <c r="BI196" s="32"/>
      <c r="BJ196" s="11"/>
      <c r="BK196" s="10"/>
      <c r="BL196" s="32"/>
      <c r="BM196" s="11"/>
      <c r="BN196" s="10"/>
      <c r="BO196" s="32"/>
      <c r="BP196" s="11"/>
      <c r="BQ196" s="10"/>
      <c r="BR196" s="32"/>
      <c r="BS196" s="11"/>
      <c r="BT196" s="28"/>
      <c r="BU196" s="41"/>
    </row>
    <row r="197" spans="1:73">
      <c r="A197">
        <f t="shared" si="33"/>
        <v>149</v>
      </c>
      <c r="B197" s="6"/>
      <c r="C197" s="10"/>
      <c r="D197" s="32"/>
      <c r="E197" s="11"/>
      <c r="F197" s="10"/>
      <c r="G197" s="32"/>
      <c r="H197" s="11"/>
      <c r="I197" s="10"/>
      <c r="J197" s="32"/>
      <c r="K197" s="11"/>
      <c r="L197" s="10"/>
      <c r="M197" s="32"/>
      <c r="N197" s="11"/>
      <c r="O197" s="10"/>
      <c r="P197" s="32"/>
      <c r="Q197" s="11"/>
      <c r="R197" s="10"/>
      <c r="S197" s="32"/>
      <c r="T197" s="11"/>
      <c r="U197" s="10"/>
      <c r="V197" s="32"/>
      <c r="W197" s="11"/>
      <c r="X197" s="10"/>
      <c r="Y197" s="32"/>
      <c r="Z197" s="11"/>
      <c r="AA197" s="10"/>
      <c r="AB197" s="32"/>
      <c r="AC197" s="11"/>
      <c r="AD197" s="10"/>
      <c r="AE197" s="32"/>
      <c r="AF197" s="11"/>
      <c r="AG197" s="10"/>
      <c r="AH197" s="32"/>
      <c r="AI197" s="11"/>
      <c r="AJ197" s="10"/>
      <c r="AK197" s="32"/>
      <c r="AL197" s="11"/>
      <c r="AM197" s="10"/>
      <c r="AN197" s="32"/>
      <c r="AO197" s="11"/>
      <c r="AP197" s="10"/>
      <c r="AQ197" s="32"/>
      <c r="AR197" s="11"/>
      <c r="AS197" s="10"/>
      <c r="AT197" s="32"/>
      <c r="AU197" s="11"/>
      <c r="AV197" s="10"/>
      <c r="AW197" s="32"/>
      <c r="AX197" s="11"/>
      <c r="AY197" s="10"/>
      <c r="AZ197" s="32"/>
      <c r="BA197" s="11"/>
      <c r="BB197" s="10"/>
      <c r="BC197" s="32"/>
      <c r="BD197" s="11"/>
      <c r="BE197" s="10"/>
      <c r="BF197" s="32"/>
      <c r="BG197" s="11"/>
      <c r="BH197" s="10"/>
      <c r="BI197" s="32"/>
      <c r="BJ197" s="11"/>
      <c r="BK197" s="10"/>
      <c r="BL197" s="32"/>
      <c r="BM197" s="11"/>
      <c r="BN197" s="10"/>
      <c r="BO197" s="32"/>
      <c r="BP197" s="11"/>
      <c r="BQ197" s="10"/>
      <c r="BR197" s="32"/>
      <c r="BS197" s="11"/>
      <c r="BT197" s="28"/>
      <c r="BU197" s="41"/>
    </row>
    <row r="198" spans="1:73">
      <c r="A198">
        <f t="shared" si="33"/>
        <v>150</v>
      </c>
      <c r="B198" s="6"/>
      <c r="C198" s="10"/>
      <c r="D198" s="32"/>
      <c r="E198" s="11"/>
      <c r="F198" s="10"/>
      <c r="G198" s="32"/>
      <c r="H198" s="11"/>
      <c r="I198" s="10"/>
      <c r="J198" s="32"/>
      <c r="K198" s="11"/>
      <c r="L198" s="10"/>
      <c r="M198" s="32"/>
      <c r="N198" s="11"/>
      <c r="O198" s="10"/>
      <c r="P198" s="32"/>
      <c r="Q198" s="11"/>
      <c r="R198" s="10"/>
      <c r="S198" s="32"/>
      <c r="T198" s="11"/>
      <c r="U198" s="10"/>
      <c r="V198" s="32"/>
      <c r="W198" s="11"/>
      <c r="X198" s="10"/>
      <c r="Y198" s="32"/>
      <c r="Z198" s="11"/>
      <c r="AA198" s="10"/>
      <c r="AB198" s="32"/>
      <c r="AC198" s="11"/>
      <c r="AD198" s="10"/>
      <c r="AE198" s="32"/>
      <c r="AF198" s="11"/>
      <c r="AG198" s="10"/>
      <c r="AH198" s="32"/>
      <c r="AI198" s="11"/>
      <c r="AJ198" s="10"/>
      <c r="AK198" s="32"/>
      <c r="AL198" s="11"/>
      <c r="AM198" s="10"/>
      <c r="AN198" s="32"/>
      <c r="AO198" s="11"/>
      <c r="AP198" s="10"/>
      <c r="AQ198" s="32"/>
      <c r="AR198" s="11"/>
      <c r="AS198" s="10"/>
      <c r="AT198" s="32"/>
      <c r="AU198" s="11"/>
      <c r="AV198" s="10"/>
      <c r="AW198" s="32"/>
      <c r="AX198" s="11"/>
      <c r="AY198" s="10"/>
      <c r="AZ198" s="32"/>
      <c r="BA198" s="11"/>
      <c r="BB198" s="10"/>
      <c r="BC198" s="32"/>
      <c r="BD198" s="11"/>
      <c r="BE198" s="10"/>
      <c r="BF198" s="32"/>
      <c r="BG198" s="11"/>
      <c r="BH198" s="10"/>
      <c r="BI198" s="32"/>
      <c r="BJ198" s="11"/>
      <c r="BK198" s="10"/>
      <c r="BL198" s="32"/>
      <c r="BM198" s="11"/>
      <c r="BN198" s="10"/>
      <c r="BO198" s="32"/>
      <c r="BP198" s="11"/>
      <c r="BQ198" s="10"/>
      <c r="BR198" s="32"/>
      <c r="BS198" s="11"/>
      <c r="BT198" s="28"/>
      <c r="BU198" s="41"/>
    </row>
    <row r="199" spans="1:73">
      <c r="A199">
        <f t="shared" si="33"/>
        <v>151</v>
      </c>
      <c r="B199" s="6"/>
      <c r="C199" s="10"/>
      <c r="D199" s="32"/>
      <c r="E199" s="11"/>
      <c r="F199" s="10"/>
      <c r="G199" s="32"/>
      <c r="H199" s="11"/>
      <c r="I199" s="10"/>
      <c r="J199" s="32"/>
      <c r="K199" s="11"/>
      <c r="L199" s="10"/>
      <c r="M199" s="32"/>
      <c r="N199" s="11"/>
      <c r="O199" s="10"/>
      <c r="P199" s="32"/>
      <c r="Q199" s="11"/>
      <c r="R199" s="10"/>
      <c r="S199" s="32"/>
      <c r="T199" s="11"/>
      <c r="U199" s="10"/>
      <c r="V199" s="32"/>
      <c r="W199" s="11"/>
      <c r="X199" s="10"/>
      <c r="Y199" s="32"/>
      <c r="Z199" s="11"/>
      <c r="AA199" s="10"/>
      <c r="AB199" s="32"/>
      <c r="AC199" s="11"/>
      <c r="AD199" s="10"/>
      <c r="AE199" s="32"/>
      <c r="AF199" s="11"/>
      <c r="AG199" s="10"/>
      <c r="AH199" s="32"/>
      <c r="AI199" s="11"/>
      <c r="AJ199" s="10"/>
      <c r="AK199" s="32"/>
      <c r="AL199" s="11"/>
      <c r="AM199" s="10"/>
      <c r="AN199" s="32"/>
      <c r="AO199" s="11"/>
      <c r="AP199" s="10"/>
      <c r="AQ199" s="32"/>
      <c r="AR199" s="11"/>
      <c r="AS199" s="10"/>
      <c r="AT199" s="32"/>
      <c r="AU199" s="11"/>
      <c r="AV199" s="10"/>
      <c r="AW199" s="32"/>
      <c r="AX199" s="11"/>
      <c r="AY199" s="10"/>
      <c r="AZ199" s="32"/>
      <c r="BA199" s="11"/>
      <c r="BB199" s="10"/>
      <c r="BC199" s="32"/>
      <c r="BD199" s="11"/>
      <c r="BE199" s="10"/>
      <c r="BF199" s="32"/>
      <c r="BG199" s="11"/>
      <c r="BH199" s="10"/>
      <c r="BI199" s="32"/>
      <c r="BJ199" s="11"/>
      <c r="BK199" s="10"/>
      <c r="BL199" s="32"/>
      <c r="BM199" s="11"/>
      <c r="BN199" s="10"/>
      <c r="BO199" s="32"/>
      <c r="BP199" s="11"/>
      <c r="BQ199" s="10"/>
      <c r="BR199" s="32"/>
      <c r="BS199" s="11"/>
      <c r="BT199" s="28"/>
      <c r="BU199" s="41"/>
    </row>
    <row r="200" spans="1:73">
      <c r="A200">
        <f t="shared" si="33"/>
        <v>152</v>
      </c>
      <c r="B200" s="6"/>
      <c r="C200" s="10"/>
      <c r="D200" s="32"/>
      <c r="E200" s="11"/>
      <c r="F200" s="10"/>
      <c r="G200" s="32"/>
      <c r="H200" s="11"/>
      <c r="I200" s="10"/>
      <c r="J200" s="32"/>
      <c r="K200" s="11"/>
      <c r="L200" s="10"/>
      <c r="M200" s="32"/>
      <c r="N200" s="11"/>
      <c r="O200" s="10"/>
      <c r="P200" s="32"/>
      <c r="Q200" s="11"/>
      <c r="R200" s="10"/>
      <c r="S200" s="32"/>
      <c r="T200" s="11"/>
      <c r="U200" s="10"/>
      <c r="V200" s="32"/>
      <c r="W200" s="11"/>
      <c r="X200" s="10"/>
      <c r="Y200" s="32"/>
      <c r="Z200" s="11"/>
      <c r="AA200" s="10"/>
      <c r="AB200" s="32"/>
      <c r="AC200" s="11"/>
      <c r="AD200" s="10"/>
      <c r="AE200" s="32"/>
      <c r="AF200" s="11"/>
      <c r="AG200" s="10"/>
      <c r="AH200" s="32"/>
      <c r="AI200" s="11"/>
      <c r="AJ200" s="10"/>
      <c r="AK200" s="32"/>
      <c r="AL200" s="11"/>
      <c r="AM200" s="10"/>
      <c r="AN200" s="32"/>
      <c r="AO200" s="11"/>
      <c r="AP200" s="10"/>
      <c r="AQ200" s="32"/>
      <c r="AR200" s="11"/>
      <c r="AS200" s="10"/>
      <c r="AT200" s="32"/>
      <c r="AU200" s="11"/>
      <c r="AV200" s="10"/>
      <c r="AW200" s="32"/>
      <c r="AX200" s="11"/>
      <c r="AY200" s="10"/>
      <c r="AZ200" s="32"/>
      <c r="BA200" s="11"/>
      <c r="BB200" s="10"/>
      <c r="BC200" s="32"/>
      <c r="BD200" s="11"/>
      <c r="BE200" s="10"/>
      <c r="BF200" s="32"/>
      <c r="BG200" s="11"/>
      <c r="BH200" s="10"/>
      <c r="BI200" s="32"/>
      <c r="BJ200" s="11"/>
      <c r="BK200" s="10"/>
      <c r="BL200" s="32"/>
      <c r="BM200" s="11"/>
      <c r="BN200" s="10"/>
      <c r="BO200" s="32"/>
      <c r="BP200" s="11"/>
      <c r="BQ200" s="10"/>
      <c r="BR200" s="32"/>
      <c r="BS200" s="11"/>
      <c r="BT200" s="28"/>
      <c r="BU200" s="41"/>
    </row>
    <row r="201" spans="1:73">
      <c r="A201">
        <f t="shared" si="33"/>
        <v>153</v>
      </c>
      <c r="B201" s="6"/>
      <c r="C201" s="10"/>
      <c r="D201" s="32"/>
      <c r="E201" s="11"/>
      <c r="F201" s="10"/>
      <c r="G201" s="32"/>
      <c r="H201" s="11"/>
      <c r="I201" s="10"/>
      <c r="J201" s="32"/>
      <c r="K201" s="11"/>
      <c r="L201" s="10"/>
      <c r="M201" s="32"/>
      <c r="N201" s="11"/>
      <c r="O201" s="10"/>
      <c r="P201" s="32"/>
      <c r="Q201" s="11"/>
      <c r="R201" s="10"/>
      <c r="S201" s="32"/>
      <c r="T201" s="11"/>
      <c r="U201" s="10"/>
      <c r="V201" s="32"/>
      <c r="W201" s="11"/>
      <c r="X201" s="10"/>
      <c r="Y201" s="32"/>
      <c r="Z201" s="11"/>
      <c r="AA201" s="10"/>
      <c r="AB201" s="32"/>
      <c r="AC201" s="11"/>
      <c r="AD201" s="10"/>
      <c r="AE201" s="32"/>
      <c r="AF201" s="11"/>
      <c r="AG201" s="10"/>
      <c r="AH201" s="32"/>
      <c r="AI201" s="11"/>
      <c r="AJ201" s="10"/>
      <c r="AK201" s="32"/>
      <c r="AL201" s="11"/>
      <c r="AM201" s="10"/>
      <c r="AN201" s="32"/>
      <c r="AO201" s="11"/>
      <c r="AP201" s="10"/>
      <c r="AQ201" s="32"/>
      <c r="AR201" s="11"/>
      <c r="AS201" s="10"/>
      <c r="AT201" s="32"/>
      <c r="AU201" s="11"/>
      <c r="AV201" s="10"/>
      <c r="AW201" s="32"/>
      <c r="AX201" s="11"/>
      <c r="AY201" s="10"/>
      <c r="AZ201" s="32"/>
      <c r="BA201" s="11"/>
      <c r="BB201" s="10"/>
      <c r="BC201" s="32"/>
      <c r="BD201" s="11"/>
      <c r="BE201" s="10"/>
      <c r="BF201" s="32"/>
      <c r="BG201" s="11"/>
      <c r="BH201" s="10"/>
      <c r="BI201" s="32"/>
      <c r="BJ201" s="11"/>
      <c r="BK201" s="10"/>
      <c r="BL201" s="32"/>
      <c r="BM201" s="11"/>
      <c r="BN201" s="10"/>
      <c r="BO201" s="32"/>
      <c r="BP201" s="11"/>
      <c r="BQ201" s="10"/>
      <c r="BR201" s="32"/>
      <c r="BS201" s="11"/>
      <c r="BT201" s="28"/>
      <c r="BU201" s="41"/>
    </row>
    <row r="202" spans="1:73">
      <c r="A202">
        <f t="shared" si="33"/>
        <v>154</v>
      </c>
      <c r="B202" s="6"/>
      <c r="C202" s="10"/>
      <c r="D202" s="32"/>
      <c r="E202" s="11"/>
      <c r="F202" s="10"/>
      <c r="G202" s="32"/>
      <c r="H202" s="11"/>
      <c r="I202" s="10"/>
      <c r="J202" s="32"/>
      <c r="K202" s="11"/>
      <c r="L202" s="10"/>
      <c r="M202" s="32"/>
      <c r="N202" s="11"/>
      <c r="O202" s="10"/>
      <c r="P202" s="32"/>
      <c r="Q202" s="11"/>
      <c r="R202" s="10"/>
      <c r="S202" s="32"/>
      <c r="T202" s="11"/>
      <c r="U202" s="10"/>
      <c r="V202" s="32"/>
      <c r="W202" s="11"/>
      <c r="X202" s="10"/>
      <c r="Y202" s="32"/>
      <c r="Z202" s="11"/>
      <c r="AA202" s="10"/>
      <c r="AB202" s="32"/>
      <c r="AC202" s="11"/>
      <c r="AD202" s="10"/>
      <c r="AE202" s="32"/>
      <c r="AF202" s="11"/>
      <c r="AG202" s="10"/>
      <c r="AH202" s="32"/>
      <c r="AI202" s="11"/>
      <c r="AJ202" s="10"/>
      <c r="AK202" s="32"/>
      <c r="AL202" s="11"/>
      <c r="AM202" s="10"/>
      <c r="AN202" s="32"/>
      <c r="AO202" s="11"/>
      <c r="AP202" s="10"/>
      <c r="AQ202" s="32"/>
      <c r="AR202" s="11"/>
      <c r="AS202" s="10"/>
      <c r="AT202" s="32"/>
      <c r="AU202" s="11"/>
      <c r="AV202" s="10"/>
      <c r="AW202" s="32"/>
      <c r="AX202" s="11"/>
      <c r="AY202" s="10"/>
      <c r="AZ202" s="32"/>
      <c r="BA202" s="11"/>
      <c r="BB202" s="10"/>
      <c r="BC202" s="32"/>
      <c r="BD202" s="11"/>
      <c r="BE202" s="10"/>
      <c r="BF202" s="32"/>
      <c r="BG202" s="11"/>
      <c r="BH202" s="10"/>
      <c r="BI202" s="32"/>
      <c r="BJ202" s="11"/>
      <c r="BK202" s="10"/>
      <c r="BL202" s="32"/>
      <c r="BM202" s="11"/>
      <c r="BN202" s="10"/>
      <c r="BO202" s="32"/>
      <c r="BP202" s="11"/>
      <c r="BQ202" s="10"/>
      <c r="BR202" s="32"/>
      <c r="BS202" s="11"/>
      <c r="BT202" s="28"/>
      <c r="BU202" s="41"/>
    </row>
    <row r="203" spans="1:73">
      <c r="A203">
        <f t="shared" si="33"/>
        <v>155</v>
      </c>
      <c r="B203" s="6"/>
      <c r="C203" s="10"/>
      <c r="D203" s="32"/>
      <c r="E203" s="11"/>
      <c r="F203" s="10"/>
      <c r="G203" s="32"/>
      <c r="H203" s="11"/>
      <c r="I203" s="10"/>
      <c r="J203" s="32"/>
      <c r="K203" s="11"/>
      <c r="L203" s="10"/>
      <c r="M203" s="32"/>
      <c r="N203" s="11"/>
      <c r="O203" s="10"/>
      <c r="P203" s="32"/>
      <c r="Q203" s="11"/>
      <c r="R203" s="10"/>
      <c r="S203" s="32"/>
      <c r="T203" s="11"/>
      <c r="U203" s="10"/>
      <c r="V203" s="32"/>
      <c r="W203" s="11"/>
      <c r="X203" s="10"/>
      <c r="Y203" s="32"/>
      <c r="Z203" s="11"/>
      <c r="AA203" s="10"/>
      <c r="AB203" s="32"/>
      <c r="AC203" s="11"/>
      <c r="AD203" s="10"/>
      <c r="AE203" s="32"/>
      <c r="AF203" s="11"/>
      <c r="AG203" s="10"/>
      <c r="AH203" s="32"/>
      <c r="AI203" s="11"/>
      <c r="AJ203" s="10"/>
      <c r="AK203" s="32"/>
      <c r="AL203" s="11"/>
      <c r="AM203" s="10"/>
      <c r="AN203" s="32"/>
      <c r="AO203" s="11"/>
      <c r="AP203" s="10"/>
      <c r="AQ203" s="32"/>
      <c r="AR203" s="11"/>
      <c r="AS203" s="10"/>
      <c r="AT203" s="32"/>
      <c r="AU203" s="11"/>
      <c r="AV203" s="10"/>
      <c r="AW203" s="32"/>
      <c r="AX203" s="11"/>
      <c r="AY203" s="10"/>
      <c r="AZ203" s="32"/>
      <c r="BA203" s="11"/>
      <c r="BB203" s="10"/>
      <c r="BC203" s="32"/>
      <c r="BD203" s="11"/>
      <c r="BE203" s="10"/>
      <c r="BF203" s="32"/>
      <c r="BG203" s="11"/>
      <c r="BH203" s="10"/>
      <c r="BI203" s="32"/>
      <c r="BJ203" s="11"/>
      <c r="BK203" s="10"/>
      <c r="BL203" s="32"/>
      <c r="BM203" s="11"/>
      <c r="BN203" s="10"/>
      <c r="BO203" s="32"/>
      <c r="BP203" s="11"/>
      <c r="BQ203" s="10"/>
      <c r="BR203" s="32"/>
      <c r="BS203" s="11"/>
      <c r="BT203" s="28"/>
      <c r="BU203" s="41"/>
    </row>
    <row r="204" spans="1:73">
      <c r="A204">
        <f t="shared" si="33"/>
        <v>156</v>
      </c>
      <c r="B204" s="6"/>
      <c r="C204" s="10"/>
      <c r="D204" s="32"/>
      <c r="E204" s="11"/>
      <c r="F204" s="10"/>
      <c r="G204" s="32"/>
      <c r="H204" s="11"/>
      <c r="I204" s="10"/>
      <c r="J204" s="32"/>
      <c r="K204" s="11"/>
      <c r="L204" s="10"/>
      <c r="M204" s="32"/>
      <c r="N204" s="11"/>
      <c r="O204" s="10"/>
      <c r="P204" s="32"/>
      <c r="Q204" s="11"/>
      <c r="R204" s="10"/>
      <c r="S204" s="32"/>
      <c r="T204" s="11"/>
      <c r="U204" s="10"/>
      <c r="V204" s="32"/>
      <c r="W204" s="11"/>
      <c r="X204" s="10"/>
      <c r="Y204" s="32"/>
      <c r="Z204" s="11"/>
      <c r="AA204" s="10"/>
      <c r="AB204" s="32"/>
      <c r="AC204" s="11"/>
      <c r="AD204" s="10"/>
      <c r="AE204" s="32"/>
      <c r="AF204" s="11"/>
      <c r="AG204" s="10"/>
      <c r="AH204" s="32"/>
      <c r="AI204" s="11"/>
      <c r="AJ204" s="10"/>
      <c r="AK204" s="32"/>
      <c r="AL204" s="11"/>
      <c r="AM204" s="10"/>
      <c r="AN204" s="32"/>
      <c r="AO204" s="11"/>
      <c r="AP204" s="10"/>
      <c r="AQ204" s="32"/>
      <c r="AR204" s="11"/>
      <c r="AS204" s="10"/>
      <c r="AT204" s="32"/>
      <c r="AU204" s="11"/>
      <c r="AV204" s="10"/>
      <c r="AW204" s="32"/>
      <c r="AX204" s="11"/>
      <c r="AY204" s="10"/>
      <c r="AZ204" s="32"/>
      <c r="BA204" s="11"/>
      <c r="BB204" s="10"/>
      <c r="BC204" s="32"/>
      <c r="BD204" s="11"/>
      <c r="BE204" s="10"/>
      <c r="BF204" s="32"/>
      <c r="BG204" s="11"/>
      <c r="BH204" s="10"/>
      <c r="BI204" s="32"/>
      <c r="BJ204" s="11"/>
      <c r="BK204" s="10"/>
      <c r="BL204" s="32"/>
      <c r="BM204" s="11"/>
      <c r="BN204" s="10"/>
      <c r="BO204" s="32"/>
      <c r="BP204" s="11"/>
      <c r="BQ204" s="10"/>
      <c r="BR204" s="32"/>
      <c r="BS204" s="11"/>
      <c r="BT204" s="28"/>
      <c r="BU204" s="41"/>
    </row>
    <row r="205" spans="1:73">
      <c r="A205">
        <f t="shared" si="33"/>
        <v>157</v>
      </c>
      <c r="B205" s="6"/>
      <c r="C205" s="12"/>
      <c r="D205" s="36"/>
      <c r="E205" s="13"/>
      <c r="F205" s="12"/>
      <c r="G205" s="36"/>
      <c r="H205" s="13"/>
      <c r="I205" s="12"/>
      <c r="J205" s="36"/>
      <c r="K205" s="13"/>
      <c r="L205" s="12"/>
      <c r="M205" s="36"/>
      <c r="N205" s="13"/>
      <c r="O205" s="12"/>
      <c r="P205" s="36"/>
      <c r="Q205" s="13"/>
      <c r="R205" s="12"/>
      <c r="S205" s="36"/>
      <c r="T205" s="13"/>
      <c r="U205" s="12"/>
      <c r="V205" s="36"/>
      <c r="W205" s="13"/>
      <c r="X205" s="12"/>
      <c r="Y205" s="36"/>
      <c r="Z205" s="13"/>
      <c r="AA205" s="12"/>
      <c r="AB205" s="36"/>
      <c r="AC205" s="13"/>
      <c r="AD205" s="12"/>
      <c r="AE205" s="36"/>
      <c r="AF205" s="13"/>
      <c r="AG205" s="12"/>
      <c r="AH205" s="36"/>
      <c r="AI205" s="13"/>
      <c r="AJ205" s="12"/>
      <c r="AK205" s="36"/>
      <c r="AL205" s="13"/>
      <c r="AM205" s="12"/>
      <c r="AN205" s="36"/>
      <c r="AO205" s="13"/>
      <c r="AP205" s="12"/>
      <c r="AQ205" s="36"/>
      <c r="AR205" s="13"/>
      <c r="AS205" s="12"/>
      <c r="AT205" s="36"/>
      <c r="AU205" s="13"/>
      <c r="AV205" s="12"/>
      <c r="AW205" s="36"/>
      <c r="AX205" s="13"/>
      <c r="AY205" s="12"/>
      <c r="AZ205" s="36"/>
      <c r="BA205" s="13"/>
      <c r="BB205" s="12"/>
      <c r="BC205" s="36"/>
      <c r="BD205" s="13"/>
      <c r="BE205" s="12"/>
      <c r="BF205" s="36"/>
      <c r="BG205" s="13"/>
      <c r="BH205" s="12"/>
      <c r="BI205" s="36"/>
      <c r="BJ205" s="13"/>
      <c r="BK205" s="12"/>
      <c r="BL205" s="36"/>
      <c r="BM205" s="13"/>
      <c r="BN205" s="12"/>
      <c r="BO205" s="36"/>
      <c r="BP205" s="13"/>
      <c r="BQ205" s="12"/>
      <c r="BR205" s="36"/>
      <c r="BS205" s="13"/>
      <c r="BT205" s="28"/>
      <c r="BU205" s="41"/>
    </row>
    <row r="206" spans="1:73">
      <c r="A206">
        <f t="shared" si="33"/>
        <v>158</v>
      </c>
      <c r="B206" s="6"/>
      <c r="C206" s="10"/>
      <c r="D206" s="32"/>
      <c r="E206" s="11"/>
      <c r="F206" s="10"/>
      <c r="G206" s="32"/>
      <c r="H206" s="11"/>
      <c r="I206" s="10"/>
      <c r="J206" s="32"/>
      <c r="K206" s="11"/>
      <c r="L206" s="10"/>
      <c r="M206" s="32"/>
      <c r="N206" s="11"/>
      <c r="O206" s="10"/>
      <c r="P206" s="32"/>
      <c r="Q206" s="11"/>
      <c r="R206" s="10"/>
      <c r="S206" s="32"/>
      <c r="T206" s="11"/>
      <c r="U206" s="10"/>
      <c r="V206" s="32"/>
      <c r="W206" s="11"/>
      <c r="X206" s="10"/>
      <c r="Y206" s="32"/>
      <c r="Z206" s="11"/>
      <c r="AA206" s="10"/>
      <c r="AB206" s="32"/>
      <c r="AC206" s="11"/>
      <c r="AD206" s="10"/>
      <c r="AE206" s="32"/>
      <c r="AF206" s="11"/>
      <c r="AG206" s="10"/>
      <c r="AH206" s="32"/>
      <c r="AI206" s="11"/>
      <c r="AJ206" s="10"/>
      <c r="AK206" s="32"/>
      <c r="AL206" s="11"/>
      <c r="AM206" s="10"/>
      <c r="AN206" s="32"/>
      <c r="AO206" s="11"/>
      <c r="AP206" s="10"/>
      <c r="AQ206" s="32"/>
      <c r="AR206" s="11"/>
      <c r="AS206" s="10"/>
      <c r="AT206" s="32"/>
      <c r="AU206" s="11"/>
      <c r="AV206" s="10"/>
      <c r="AW206" s="32"/>
      <c r="AX206" s="11"/>
      <c r="AY206" s="10"/>
      <c r="AZ206" s="32"/>
      <c r="BA206" s="11"/>
      <c r="BB206" s="10"/>
      <c r="BC206" s="32"/>
      <c r="BD206" s="11"/>
      <c r="BE206" s="10"/>
      <c r="BF206" s="32"/>
      <c r="BG206" s="11"/>
      <c r="BH206" s="10"/>
      <c r="BI206" s="32"/>
      <c r="BJ206" s="11"/>
      <c r="BK206" s="10"/>
      <c r="BL206" s="32"/>
      <c r="BM206" s="11"/>
      <c r="BN206" s="10"/>
      <c r="BO206" s="32"/>
      <c r="BP206" s="11"/>
      <c r="BQ206" s="10"/>
      <c r="BR206" s="32"/>
      <c r="BS206" s="11"/>
      <c r="BT206" s="28"/>
      <c r="BU206" s="41"/>
    </row>
    <row r="207" spans="1:73">
      <c r="A207">
        <f t="shared" si="33"/>
        <v>159</v>
      </c>
      <c r="B207" s="6"/>
      <c r="C207" s="10"/>
      <c r="D207" s="32"/>
      <c r="E207" s="11"/>
      <c r="F207" s="10"/>
      <c r="G207" s="32"/>
      <c r="H207" s="11"/>
      <c r="I207" s="10"/>
      <c r="J207" s="32"/>
      <c r="K207" s="11"/>
      <c r="L207" s="10"/>
      <c r="M207" s="32"/>
      <c r="N207" s="11"/>
      <c r="O207" s="10"/>
      <c r="P207" s="32"/>
      <c r="Q207" s="11"/>
      <c r="R207" s="10"/>
      <c r="S207" s="32"/>
      <c r="T207" s="11"/>
      <c r="U207" s="10"/>
      <c r="V207" s="32"/>
      <c r="W207" s="11"/>
      <c r="X207" s="10"/>
      <c r="Y207" s="32"/>
      <c r="Z207" s="11"/>
      <c r="AA207" s="10"/>
      <c r="AB207" s="32"/>
      <c r="AC207" s="11"/>
      <c r="AD207" s="10"/>
      <c r="AE207" s="32"/>
      <c r="AF207" s="11"/>
      <c r="AG207" s="10"/>
      <c r="AH207" s="32"/>
      <c r="AI207" s="11"/>
      <c r="AJ207" s="10"/>
      <c r="AK207" s="32"/>
      <c r="AL207" s="11"/>
      <c r="AM207" s="10"/>
      <c r="AN207" s="32"/>
      <c r="AO207" s="11"/>
      <c r="AP207" s="10"/>
      <c r="AQ207" s="32"/>
      <c r="AR207" s="11"/>
      <c r="AS207" s="10"/>
      <c r="AT207" s="32"/>
      <c r="AU207" s="11"/>
      <c r="AV207" s="10"/>
      <c r="AW207" s="32"/>
      <c r="AX207" s="11"/>
      <c r="AY207" s="10"/>
      <c r="AZ207" s="32"/>
      <c r="BA207" s="11"/>
      <c r="BB207" s="10"/>
      <c r="BC207" s="32"/>
      <c r="BD207" s="11"/>
      <c r="BE207" s="10"/>
      <c r="BF207" s="32"/>
      <c r="BG207" s="11"/>
      <c r="BH207" s="10"/>
      <c r="BI207" s="32"/>
      <c r="BJ207" s="11"/>
      <c r="BK207" s="10"/>
      <c r="BL207" s="32"/>
      <c r="BM207" s="11"/>
      <c r="BN207" s="10"/>
      <c r="BO207" s="32"/>
      <c r="BP207" s="11"/>
      <c r="BQ207" s="10"/>
      <c r="BR207" s="32"/>
      <c r="BS207" s="11"/>
      <c r="BT207" s="28"/>
      <c r="BU207" s="41"/>
    </row>
    <row r="208" spans="1:73">
      <c r="A208">
        <f t="shared" si="33"/>
        <v>160</v>
      </c>
      <c r="B208" s="6"/>
      <c r="C208" s="10"/>
      <c r="D208" s="32"/>
      <c r="E208" s="11"/>
      <c r="F208" s="10"/>
      <c r="G208" s="32"/>
      <c r="H208" s="11"/>
      <c r="I208" s="10"/>
      <c r="J208" s="32"/>
      <c r="K208" s="11"/>
      <c r="L208" s="10"/>
      <c r="M208" s="32"/>
      <c r="N208" s="11"/>
      <c r="O208" s="10"/>
      <c r="P208" s="32"/>
      <c r="Q208" s="11"/>
      <c r="R208" s="10"/>
      <c r="S208" s="32"/>
      <c r="T208" s="11"/>
      <c r="U208" s="10"/>
      <c r="V208" s="32"/>
      <c r="W208" s="11"/>
      <c r="X208" s="10"/>
      <c r="Y208" s="32"/>
      <c r="Z208" s="11"/>
      <c r="AA208" s="10"/>
      <c r="AB208" s="32"/>
      <c r="AC208" s="11"/>
      <c r="AD208" s="10"/>
      <c r="AE208" s="32"/>
      <c r="AF208" s="11"/>
      <c r="AG208" s="10"/>
      <c r="AH208" s="32"/>
      <c r="AI208" s="11"/>
      <c r="AJ208" s="10"/>
      <c r="AK208" s="32"/>
      <c r="AL208" s="11"/>
      <c r="AM208" s="10"/>
      <c r="AN208" s="32"/>
      <c r="AO208" s="11"/>
      <c r="AP208" s="10"/>
      <c r="AQ208" s="32"/>
      <c r="AR208" s="11"/>
      <c r="AS208" s="10"/>
      <c r="AT208" s="32"/>
      <c r="AU208" s="11"/>
      <c r="AV208" s="10"/>
      <c r="AW208" s="32"/>
      <c r="AX208" s="11"/>
      <c r="AY208" s="10"/>
      <c r="AZ208" s="32"/>
      <c r="BA208" s="11"/>
      <c r="BB208" s="10"/>
      <c r="BC208" s="32"/>
      <c r="BD208" s="11"/>
      <c r="BE208" s="10"/>
      <c r="BF208" s="32"/>
      <c r="BG208" s="11"/>
      <c r="BH208" s="10"/>
      <c r="BI208" s="32"/>
      <c r="BJ208" s="11"/>
      <c r="BK208" s="10"/>
      <c r="BL208" s="32"/>
      <c r="BM208" s="11"/>
      <c r="BN208" s="10"/>
      <c r="BO208" s="32"/>
      <c r="BP208" s="11"/>
      <c r="BQ208" s="10"/>
      <c r="BR208" s="32"/>
      <c r="BS208" s="11"/>
      <c r="BT208" s="28"/>
      <c r="BU208" s="41"/>
    </row>
    <row r="209" spans="1:73">
      <c r="A209">
        <f t="shared" si="33"/>
        <v>161</v>
      </c>
      <c r="B209" s="6"/>
      <c r="C209" s="10"/>
      <c r="D209" s="32"/>
      <c r="E209" s="11"/>
      <c r="F209" s="10"/>
      <c r="G209" s="32"/>
      <c r="H209" s="11"/>
      <c r="I209" s="10"/>
      <c r="J209" s="32"/>
      <c r="K209" s="11"/>
      <c r="L209" s="10"/>
      <c r="M209" s="32"/>
      <c r="N209" s="11"/>
      <c r="O209" s="10"/>
      <c r="P209" s="32"/>
      <c r="Q209" s="11"/>
      <c r="R209" s="10"/>
      <c r="S209" s="32"/>
      <c r="T209" s="11"/>
      <c r="U209" s="10"/>
      <c r="V209" s="32"/>
      <c r="W209" s="11"/>
      <c r="X209" s="10"/>
      <c r="Y209" s="32"/>
      <c r="Z209" s="11"/>
      <c r="AA209" s="10"/>
      <c r="AB209" s="32"/>
      <c r="AC209" s="11"/>
      <c r="AD209" s="10"/>
      <c r="AE209" s="32"/>
      <c r="AF209" s="11"/>
      <c r="AG209" s="10"/>
      <c r="AH209" s="32"/>
      <c r="AI209" s="11"/>
      <c r="AJ209" s="10"/>
      <c r="AK209" s="32"/>
      <c r="AL209" s="11"/>
      <c r="AM209" s="10"/>
      <c r="AN209" s="32"/>
      <c r="AO209" s="11"/>
      <c r="AP209" s="10"/>
      <c r="AQ209" s="32"/>
      <c r="AR209" s="11"/>
      <c r="AS209" s="10"/>
      <c r="AT209" s="32"/>
      <c r="AU209" s="11"/>
      <c r="AV209" s="10"/>
      <c r="AW209" s="32"/>
      <c r="AX209" s="11"/>
      <c r="AY209" s="10"/>
      <c r="AZ209" s="32"/>
      <c r="BA209" s="11"/>
      <c r="BB209" s="10"/>
      <c r="BC209" s="32"/>
      <c r="BD209" s="11"/>
      <c r="BE209" s="10"/>
      <c r="BF209" s="32"/>
      <c r="BG209" s="11"/>
      <c r="BH209" s="10"/>
      <c r="BI209" s="32"/>
      <c r="BJ209" s="11"/>
      <c r="BK209" s="10"/>
      <c r="BL209" s="32"/>
      <c r="BM209" s="11"/>
      <c r="BN209" s="10"/>
      <c r="BO209" s="32"/>
      <c r="BP209" s="11"/>
      <c r="BQ209" s="10"/>
      <c r="BR209" s="32"/>
      <c r="BS209" s="11"/>
      <c r="BT209" s="28"/>
      <c r="BU209" s="41"/>
    </row>
    <row r="210" spans="1:73">
      <c r="A210">
        <f t="shared" si="33"/>
        <v>162</v>
      </c>
      <c r="B210" s="6"/>
      <c r="C210" s="10"/>
      <c r="D210" s="32"/>
      <c r="E210" s="11"/>
      <c r="F210" s="10"/>
      <c r="G210" s="32"/>
      <c r="H210" s="11"/>
      <c r="I210" s="10"/>
      <c r="J210" s="32"/>
      <c r="K210" s="11"/>
      <c r="L210" s="10"/>
      <c r="M210" s="32"/>
      <c r="N210" s="11"/>
      <c r="O210" s="10"/>
      <c r="P210" s="32"/>
      <c r="Q210" s="11"/>
      <c r="R210" s="10"/>
      <c r="S210" s="32"/>
      <c r="T210" s="11"/>
      <c r="U210" s="10"/>
      <c r="V210" s="32"/>
      <c r="W210" s="11"/>
      <c r="X210" s="10"/>
      <c r="Y210" s="32"/>
      <c r="Z210" s="11"/>
      <c r="AA210" s="10"/>
      <c r="AB210" s="32"/>
      <c r="AC210" s="11"/>
      <c r="AD210" s="10"/>
      <c r="AE210" s="32"/>
      <c r="AF210" s="11"/>
      <c r="AG210" s="10"/>
      <c r="AH210" s="32"/>
      <c r="AI210" s="11"/>
      <c r="AJ210" s="10"/>
      <c r="AK210" s="32"/>
      <c r="AL210" s="11"/>
      <c r="AM210" s="10"/>
      <c r="AN210" s="32"/>
      <c r="AO210" s="11"/>
      <c r="AP210" s="10"/>
      <c r="AQ210" s="32"/>
      <c r="AR210" s="11"/>
      <c r="AS210" s="10"/>
      <c r="AT210" s="32"/>
      <c r="AU210" s="11"/>
      <c r="AV210" s="10"/>
      <c r="AW210" s="32"/>
      <c r="AX210" s="11"/>
      <c r="AY210" s="10"/>
      <c r="AZ210" s="32"/>
      <c r="BA210" s="11"/>
      <c r="BB210" s="10"/>
      <c r="BC210" s="32"/>
      <c r="BD210" s="11"/>
      <c r="BE210" s="10"/>
      <c r="BF210" s="32"/>
      <c r="BG210" s="11"/>
      <c r="BH210" s="10"/>
      <c r="BI210" s="32"/>
      <c r="BJ210" s="11"/>
      <c r="BK210" s="10"/>
      <c r="BL210" s="32"/>
      <c r="BM210" s="11"/>
      <c r="BN210" s="10"/>
      <c r="BO210" s="32"/>
      <c r="BP210" s="11"/>
      <c r="BQ210" s="10"/>
      <c r="BR210" s="32"/>
      <c r="BS210" s="11"/>
      <c r="BT210" s="28"/>
      <c r="BU210" s="41"/>
    </row>
    <row r="211" spans="1:73">
      <c r="A211">
        <f t="shared" si="33"/>
        <v>163</v>
      </c>
      <c r="B211" s="6"/>
      <c r="C211" s="10"/>
      <c r="D211" s="32"/>
      <c r="E211" s="11"/>
      <c r="F211" s="10"/>
      <c r="G211" s="32"/>
      <c r="H211" s="11"/>
      <c r="I211" s="10"/>
      <c r="J211" s="32"/>
      <c r="K211" s="11"/>
      <c r="L211" s="10"/>
      <c r="M211" s="32"/>
      <c r="N211" s="11"/>
      <c r="O211" s="10"/>
      <c r="P211" s="32"/>
      <c r="Q211" s="11"/>
      <c r="R211" s="10"/>
      <c r="S211" s="32"/>
      <c r="T211" s="11"/>
      <c r="U211" s="10"/>
      <c r="V211" s="32"/>
      <c r="W211" s="11"/>
      <c r="X211" s="10"/>
      <c r="Y211" s="32"/>
      <c r="Z211" s="11"/>
      <c r="AA211" s="10"/>
      <c r="AB211" s="32"/>
      <c r="AC211" s="11"/>
      <c r="AD211" s="10"/>
      <c r="AE211" s="32"/>
      <c r="AF211" s="11"/>
      <c r="AG211" s="10"/>
      <c r="AH211" s="32"/>
      <c r="AI211" s="11"/>
      <c r="AJ211" s="10"/>
      <c r="AK211" s="32"/>
      <c r="AL211" s="11"/>
      <c r="AM211" s="10"/>
      <c r="AN211" s="32"/>
      <c r="AO211" s="11"/>
      <c r="AP211" s="10"/>
      <c r="AQ211" s="32"/>
      <c r="AR211" s="11"/>
      <c r="AS211" s="10"/>
      <c r="AT211" s="32"/>
      <c r="AU211" s="11"/>
      <c r="AV211" s="10"/>
      <c r="AW211" s="32"/>
      <c r="AX211" s="11"/>
      <c r="AY211" s="10"/>
      <c r="AZ211" s="32"/>
      <c r="BA211" s="11"/>
      <c r="BB211" s="10"/>
      <c r="BC211" s="32"/>
      <c r="BD211" s="11"/>
      <c r="BE211" s="10"/>
      <c r="BF211" s="32"/>
      <c r="BG211" s="11"/>
      <c r="BH211" s="10"/>
      <c r="BI211" s="32"/>
      <c r="BJ211" s="11"/>
      <c r="BK211" s="10"/>
      <c r="BL211" s="32"/>
      <c r="BM211" s="11"/>
      <c r="BN211" s="10"/>
      <c r="BO211" s="32"/>
      <c r="BP211" s="11"/>
      <c r="BQ211" s="10"/>
      <c r="BR211" s="32"/>
      <c r="BS211" s="11"/>
      <c r="BT211" s="28"/>
      <c r="BU211" s="41"/>
    </row>
    <row r="212" spans="1:73">
      <c r="A212">
        <f t="shared" si="33"/>
        <v>164</v>
      </c>
      <c r="B212" s="6"/>
      <c r="C212" s="10"/>
      <c r="D212" s="32"/>
      <c r="E212" s="11"/>
      <c r="F212" s="10"/>
      <c r="G212" s="32"/>
      <c r="H212" s="11"/>
      <c r="I212" s="10"/>
      <c r="J212" s="32"/>
      <c r="K212" s="11"/>
      <c r="L212" s="10"/>
      <c r="M212" s="32"/>
      <c r="N212" s="11"/>
      <c r="O212" s="10"/>
      <c r="P212" s="32"/>
      <c r="Q212" s="11"/>
      <c r="R212" s="10"/>
      <c r="S212" s="32"/>
      <c r="T212" s="11"/>
      <c r="U212" s="10"/>
      <c r="V212" s="32"/>
      <c r="W212" s="11"/>
      <c r="X212" s="10"/>
      <c r="Y212" s="32"/>
      <c r="Z212" s="11"/>
      <c r="AA212" s="10"/>
      <c r="AB212" s="32"/>
      <c r="AC212" s="11"/>
      <c r="AD212" s="10"/>
      <c r="AE212" s="32"/>
      <c r="AF212" s="11"/>
      <c r="AG212" s="10"/>
      <c r="AH212" s="32"/>
      <c r="AI212" s="11"/>
      <c r="AJ212" s="10"/>
      <c r="AK212" s="32"/>
      <c r="AL212" s="11"/>
      <c r="AM212" s="10"/>
      <c r="AN212" s="32"/>
      <c r="AO212" s="11"/>
      <c r="AP212" s="10"/>
      <c r="AQ212" s="32"/>
      <c r="AR212" s="11"/>
      <c r="AS212" s="10"/>
      <c r="AT212" s="32"/>
      <c r="AU212" s="11"/>
      <c r="AV212" s="10"/>
      <c r="AW212" s="32"/>
      <c r="AX212" s="11"/>
      <c r="AY212" s="10"/>
      <c r="AZ212" s="32"/>
      <c r="BA212" s="11"/>
      <c r="BB212" s="10"/>
      <c r="BC212" s="32"/>
      <c r="BD212" s="11"/>
      <c r="BE212" s="10"/>
      <c r="BF212" s="32"/>
      <c r="BG212" s="11"/>
      <c r="BH212" s="10"/>
      <c r="BI212" s="32"/>
      <c r="BJ212" s="11"/>
      <c r="BK212" s="10"/>
      <c r="BL212" s="32"/>
      <c r="BM212" s="11"/>
      <c r="BN212" s="10"/>
      <c r="BO212" s="32"/>
      <c r="BP212" s="11"/>
      <c r="BQ212" s="10"/>
      <c r="BR212" s="32"/>
      <c r="BS212" s="11"/>
      <c r="BT212" s="28"/>
      <c r="BU212" s="41"/>
    </row>
    <row r="213" spans="1:73">
      <c r="A213">
        <f t="shared" si="33"/>
        <v>165</v>
      </c>
      <c r="B213" s="6"/>
      <c r="C213" s="10"/>
      <c r="D213" s="32"/>
      <c r="E213" s="11"/>
      <c r="F213" s="10"/>
      <c r="G213" s="32"/>
      <c r="H213" s="11"/>
      <c r="I213" s="10"/>
      <c r="J213" s="32"/>
      <c r="K213" s="11"/>
      <c r="L213" s="10"/>
      <c r="M213" s="32"/>
      <c r="N213" s="11"/>
      <c r="O213" s="10"/>
      <c r="P213" s="32"/>
      <c r="Q213" s="11"/>
      <c r="R213" s="10"/>
      <c r="S213" s="32"/>
      <c r="T213" s="11"/>
      <c r="U213" s="10"/>
      <c r="V213" s="32"/>
      <c r="W213" s="11"/>
      <c r="X213" s="10"/>
      <c r="Y213" s="32"/>
      <c r="Z213" s="11"/>
      <c r="AA213" s="10"/>
      <c r="AB213" s="32"/>
      <c r="AC213" s="11"/>
      <c r="AD213" s="10"/>
      <c r="AE213" s="32"/>
      <c r="AF213" s="11"/>
      <c r="AG213" s="10"/>
      <c r="AH213" s="32"/>
      <c r="AI213" s="11"/>
      <c r="AJ213" s="10"/>
      <c r="AK213" s="32"/>
      <c r="AL213" s="11"/>
      <c r="AM213" s="10"/>
      <c r="AN213" s="32"/>
      <c r="AO213" s="11"/>
      <c r="AP213" s="10"/>
      <c r="AQ213" s="32"/>
      <c r="AR213" s="11"/>
      <c r="AS213" s="10"/>
      <c r="AT213" s="32"/>
      <c r="AU213" s="11"/>
      <c r="AV213" s="10"/>
      <c r="AW213" s="32"/>
      <c r="AX213" s="11"/>
      <c r="AY213" s="10"/>
      <c r="AZ213" s="32"/>
      <c r="BA213" s="11"/>
      <c r="BB213" s="10"/>
      <c r="BC213" s="32"/>
      <c r="BD213" s="11"/>
      <c r="BE213" s="10"/>
      <c r="BF213" s="32"/>
      <c r="BG213" s="11"/>
      <c r="BH213" s="10"/>
      <c r="BI213" s="32"/>
      <c r="BJ213" s="11"/>
      <c r="BK213" s="10"/>
      <c r="BL213" s="32"/>
      <c r="BM213" s="11"/>
      <c r="BN213" s="10"/>
      <c r="BO213" s="32"/>
      <c r="BP213" s="11"/>
      <c r="BQ213" s="10"/>
      <c r="BR213" s="32"/>
      <c r="BS213" s="11"/>
      <c r="BT213" s="28"/>
      <c r="BU213" s="41"/>
    </row>
    <row r="214" spans="1:73">
      <c r="A214">
        <f t="shared" si="33"/>
        <v>166</v>
      </c>
      <c r="B214" s="6"/>
      <c r="C214" s="10"/>
      <c r="D214" s="32"/>
      <c r="E214" s="11"/>
      <c r="F214" s="10"/>
      <c r="G214" s="32"/>
      <c r="H214" s="11"/>
      <c r="I214" s="10"/>
      <c r="J214" s="32"/>
      <c r="K214" s="11"/>
      <c r="L214" s="10"/>
      <c r="M214" s="32"/>
      <c r="N214" s="11"/>
      <c r="O214" s="10"/>
      <c r="P214" s="32"/>
      <c r="Q214" s="11"/>
      <c r="R214" s="10"/>
      <c r="S214" s="32"/>
      <c r="T214" s="11"/>
      <c r="U214" s="10"/>
      <c r="V214" s="32"/>
      <c r="W214" s="11"/>
      <c r="X214" s="10"/>
      <c r="Y214" s="32"/>
      <c r="Z214" s="11"/>
      <c r="AA214" s="10"/>
      <c r="AB214" s="32"/>
      <c r="AC214" s="11"/>
      <c r="AD214" s="10"/>
      <c r="AE214" s="32"/>
      <c r="AF214" s="11"/>
      <c r="AG214" s="10"/>
      <c r="AH214" s="32"/>
      <c r="AI214" s="11"/>
      <c r="AJ214" s="10"/>
      <c r="AK214" s="32"/>
      <c r="AL214" s="11"/>
      <c r="AM214" s="10"/>
      <c r="AN214" s="32"/>
      <c r="AO214" s="11"/>
      <c r="AP214" s="10"/>
      <c r="AQ214" s="32"/>
      <c r="AR214" s="11"/>
      <c r="AS214" s="10"/>
      <c r="AT214" s="32"/>
      <c r="AU214" s="11"/>
      <c r="AV214" s="10"/>
      <c r="AW214" s="32"/>
      <c r="AX214" s="11"/>
      <c r="AY214" s="10"/>
      <c r="AZ214" s="32"/>
      <c r="BA214" s="11"/>
      <c r="BB214" s="10"/>
      <c r="BC214" s="32"/>
      <c r="BD214" s="11"/>
      <c r="BE214" s="10"/>
      <c r="BF214" s="32"/>
      <c r="BG214" s="11"/>
      <c r="BH214" s="10"/>
      <c r="BI214" s="32"/>
      <c r="BJ214" s="11"/>
      <c r="BK214" s="10"/>
      <c r="BL214" s="32"/>
      <c r="BM214" s="11"/>
      <c r="BN214" s="10"/>
      <c r="BO214" s="32"/>
      <c r="BP214" s="11"/>
      <c r="BQ214" s="10"/>
      <c r="BR214" s="32"/>
      <c r="BS214" s="11"/>
      <c r="BT214" s="28"/>
      <c r="BU214" s="41"/>
    </row>
    <row r="215" spans="1:73">
      <c r="A215">
        <f t="shared" si="33"/>
        <v>167</v>
      </c>
      <c r="B215" s="6"/>
      <c r="C215" s="10"/>
      <c r="D215" s="32"/>
      <c r="E215" s="11"/>
      <c r="F215" s="10"/>
      <c r="G215" s="32"/>
      <c r="H215" s="11"/>
      <c r="I215" s="10"/>
      <c r="J215" s="32"/>
      <c r="K215" s="11"/>
      <c r="L215" s="10"/>
      <c r="M215" s="32"/>
      <c r="N215" s="11"/>
      <c r="O215" s="10"/>
      <c r="P215" s="32"/>
      <c r="Q215" s="11"/>
      <c r="R215" s="10"/>
      <c r="S215" s="32"/>
      <c r="T215" s="11"/>
      <c r="U215" s="10"/>
      <c r="V215" s="32"/>
      <c r="W215" s="11"/>
      <c r="X215" s="10"/>
      <c r="Y215" s="32"/>
      <c r="Z215" s="11"/>
      <c r="AA215" s="10"/>
      <c r="AB215" s="32"/>
      <c r="AC215" s="11"/>
      <c r="AD215" s="10"/>
      <c r="AE215" s="32"/>
      <c r="AF215" s="11"/>
      <c r="AG215" s="10"/>
      <c r="AH215" s="32"/>
      <c r="AI215" s="11"/>
      <c r="AJ215" s="10"/>
      <c r="AK215" s="32"/>
      <c r="AL215" s="11"/>
      <c r="AM215" s="10"/>
      <c r="AN215" s="32"/>
      <c r="AO215" s="11"/>
      <c r="AP215" s="10"/>
      <c r="AQ215" s="32"/>
      <c r="AR215" s="11"/>
      <c r="AS215" s="10"/>
      <c r="AT215" s="32"/>
      <c r="AU215" s="11"/>
      <c r="AV215" s="10"/>
      <c r="AW215" s="32"/>
      <c r="AX215" s="11"/>
      <c r="AY215" s="10"/>
      <c r="AZ215" s="32"/>
      <c r="BA215" s="11"/>
      <c r="BB215" s="10"/>
      <c r="BC215" s="32"/>
      <c r="BD215" s="11"/>
      <c r="BE215" s="10"/>
      <c r="BF215" s="32"/>
      <c r="BG215" s="11"/>
      <c r="BH215" s="10"/>
      <c r="BI215" s="32"/>
      <c r="BJ215" s="11"/>
      <c r="BK215" s="10"/>
      <c r="BL215" s="32"/>
      <c r="BM215" s="11"/>
      <c r="BN215" s="10"/>
      <c r="BO215" s="32"/>
      <c r="BP215" s="11"/>
      <c r="BQ215" s="10"/>
      <c r="BR215" s="32"/>
      <c r="BS215" s="11"/>
      <c r="BT215" s="28"/>
      <c r="BU215" s="41"/>
    </row>
    <row r="216" spans="1:73">
      <c r="A216">
        <f t="shared" si="33"/>
        <v>168</v>
      </c>
      <c r="B216" s="6"/>
      <c r="C216" s="10"/>
      <c r="D216" s="32"/>
      <c r="E216" s="11"/>
      <c r="F216" s="10"/>
      <c r="G216" s="32"/>
      <c r="H216" s="11"/>
      <c r="I216" s="10"/>
      <c r="J216" s="32"/>
      <c r="K216" s="11"/>
      <c r="L216" s="10"/>
      <c r="M216" s="32"/>
      <c r="N216" s="11"/>
      <c r="O216" s="10"/>
      <c r="P216" s="32"/>
      <c r="Q216" s="11"/>
      <c r="R216" s="10"/>
      <c r="S216" s="32"/>
      <c r="T216" s="11"/>
      <c r="U216" s="10"/>
      <c r="V216" s="32"/>
      <c r="W216" s="11"/>
      <c r="X216" s="10"/>
      <c r="Y216" s="32"/>
      <c r="Z216" s="11"/>
      <c r="AA216" s="10"/>
      <c r="AB216" s="32"/>
      <c r="AC216" s="11"/>
      <c r="AD216" s="10"/>
      <c r="AE216" s="32"/>
      <c r="AF216" s="11"/>
      <c r="AG216" s="10"/>
      <c r="AH216" s="32"/>
      <c r="AI216" s="11"/>
      <c r="AJ216" s="10"/>
      <c r="AK216" s="32"/>
      <c r="AL216" s="11"/>
      <c r="AM216" s="10"/>
      <c r="AN216" s="32"/>
      <c r="AO216" s="11"/>
      <c r="AP216" s="10"/>
      <c r="AQ216" s="32"/>
      <c r="AR216" s="11"/>
      <c r="AS216" s="10"/>
      <c r="AT216" s="32"/>
      <c r="AU216" s="11"/>
      <c r="AV216" s="10"/>
      <c r="AW216" s="32"/>
      <c r="AX216" s="11"/>
      <c r="AY216" s="10"/>
      <c r="AZ216" s="32"/>
      <c r="BA216" s="11"/>
      <c r="BB216" s="10"/>
      <c r="BC216" s="32"/>
      <c r="BD216" s="11"/>
      <c r="BE216" s="10"/>
      <c r="BF216" s="32"/>
      <c r="BG216" s="11"/>
      <c r="BH216" s="10"/>
      <c r="BI216" s="32"/>
      <c r="BJ216" s="11"/>
      <c r="BK216" s="10"/>
      <c r="BL216" s="32"/>
      <c r="BM216" s="11"/>
      <c r="BN216" s="10"/>
      <c r="BO216" s="32"/>
      <c r="BP216" s="11"/>
      <c r="BQ216" s="10"/>
      <c r="BR216" s="32"/>
      <c r="BS216" s="11"/>
      <c r="BT216" s="28"/>
      <c r="BU216" s="41"/>
    </row>
    <row r="217" spans="1:73">
      <c r="A217">
        <f t="shared" si="33"/>
        <v>169</v>
      </c>
      <c r="B217" s="6"/>
      <c r="C217" s="10"/>
      <c r="D217" s="32"/>
      <c r="E217" s="11"/>
      <c r="F217" s="10"/>
      <c r="G217" s="32"/>
      <c r="H217" s="11"/>
      <c r="I217" s="10"/>
      <c r="J217" s="32"/>
      <c r="K217" s="11"/>
      <c r="L217" s="10"/>
      <c r="M217" s="32"/>
      <c r="N217" s="11"/>
      <c r="O217" s="10"/>
      <c r="P217" s="32"/>
      <c r="Q217" s="11"/>
      <c r="R217" s="10"/>
      <c r="S217" s="32"/>
      <c r="T217" s="11"/>
      <c r="U217" s="10"/>
      <c r="V217" s="32"/>
      <c r="W217" s="11"/>
      <c r="X217" s="10"/>
      <c r="Y217" s="32"/>
      <c r="Z217" s="11"/>
      <c r="AA217" s="10"/>
      <c r="AB217" s="32"/>
      <c r="AC217" s="11"/>
      <c r="AD217" s="10"/>
      <c r="AE217" s="32"/>
      <c r="AF217" s="11"/>
      <c r="AG217" s="10"/>
      <c r="AH217" s="32"/>
      <c r="AI217" s="11"/>
      <c r="AJ217" s="10"/>
      <c r="AK217" s="32"/>
      <c r="AL217" s="11"/>
      <c r="AM217" s="10"/>
      <c r="AN217" s="32"/>
      <c r="AO217" s="11"/>
      <c r="AP217" s="10"/>
      <c r="AQ217" s="32"/>
      <c r="AR217" s="11"/>
      <c r="AS217" s="10"/>
      <c r="AT217" s="32"/>
      <c r="AU217" s="11"/>
      <c r="AV217" s="10"/>
      <c r="AW217" s="32"/>
      <c r="AX217" s="11"/>
      <c r="AY217" s="10"/>
      <c r="AZ217" s="32"/>
      <c r="BA217" s="11"/>
      <c r="BB217" s="10"/>
      <c r="BC217" s="32"/>
      <c r="BD217" s="11"/>
      <c r="BE217" s="10"/>
      <c r="BF217" s="32"/>
      <c r="BG217" s="11"/>
      <c r="BH217" s="10"/>
      <c r="BI217" s="32"/>
      <c r="BJ217" s="11"/>
      <c r="BK217" s="10"/>
      <c r="BL217" s="32"/>
      <c r="BM217" s="11"/>
      <c r="BN217" s="10"/>
      <c r="BO217" s="32"/>
      <c r="BP217" s="11"/>
      <c r="BQ217" s="10"/>
      <c r="BR217" s="32"/>
      <c r="BS217" s="11"/>
      <c r="BT217" s="28"/>
      <c r="BU217" s="41"/>
    </row>
    <row r="218" spans="1:73">
      <c r="A218">
        <f t="shared" si="33"/>
        <v>170</v>
      </c>
      <c r="B218" s="6"/>
      <c r="C218" s="10"/>
      <c r="D218" s="32"/>
      <c r="E218" s="11"/>
      <c r="F218" s="10"/>
      <c r="G218" s="32"/>
      <c r="H218" s="11"/>
      <c r="I218" s="10"/>
      <c r="J218" s="32"/>
      <c r="K218" s="11"/>
      <c r="L218" s="10"/>
      <c r="M218" s="32"/>
      <c r="N218" s="11"/>
      <c r="O218" s="10"/>
      <c r="P218" s="32"/>
      <c r="Q218" s="11"/>
      <c r="R218" s="10"/>
      <c r="S218" s="32"/>
      <c r="T218" s="11"/>
      <c r="U218" s="10"/>
      <c r="V218" s="32"/>
      <c r="W218" s="11"/>
      <c r="X218" s="10"/>
      <c r="Y218" s="32"/>
      <c r="Z218" s="11"/>
      <c r="AA218" s="10"/>
      <c r="AB218" s="32"/>
      <c r="AC218" s="11"/>
      <c r="AD218" s="10"/>
      <c r="AE218" s="32"/>
      <c r="AF218" s="11"/>
      <c r="AG218" s="10"/>
      <c r="AH218" s="32"/>
      <c r="AI218" s="11"/>
      <c r="AJ218" s="10"/>
      <c r="AK218" s="32"/>
      <c r="AL218" s="11"/>
      <c r="AM218" s="10"/>
      <c r="AN218" s="32"/>
      <c r="AO218" s="11"/>
      <c r="AP218" s="10"/>
      <c r="AQ218" s="32"/>
      <c r="AR218" s="11"/>
      <c r="AS218" s="10"/>
      <c r="AT218" s="32"/>
      <c r="AU218" s="11"/>
      <c r="AV218" s="10"/>
      <c r="AW218" s="32"/>
      <c r="AX218" s="11"/>
      <c r="AY218" s="10"/>
      <c r="AZ218" s="32"/>
      <c r="BA218" s="11"/>
      <c r="BB218" s="10"/>
      <c r="BC218" s="32"/>
      <c r="BD218" s="11"/>
      <c r="BE218" s="10"/>
      <c r="BF218" s="32"/>
      <c r="BG218" s="11"/>
      <c r="BH218" s="10"/>
      <c r="BI218" s="32"/>
      <c r="BJ218" s="11"/>
      <c r="BK218" s="10"/>
      <c r="BL218" s="32"/>
      <c r="BM218" s="11"/>
      <c r="BN218" s="10"/>
      <c r="BO218" s="32"/>
      <c r="BP218" s="11"/>
      <c r="BQ218" s="10"/>
      <c r="BR218" s="32"/>
      <c r="BS218" s="11"/>
      <c r="BT218" s="28"/>
      <c r="BU218" s="41"/>
    </row>
    <row r="219" spans="1:73">
      <c r="A219">
        <f t="shared" si="33"/>
        <v>171</v>
      </c>
      <c r="B219" s="6"/>
      <c r="C219" s="10"/>
      <c r="D219" s="32"/>
      <c r="E219" s="11"/>
      <c r="F219" s="10"/>
      <c r="G219" s="32"/>
      <c r="H219" s="11"/>
      <c r="I219" s="10"/>
      <c r="J219" s="32"/>
      <c r="K219" s="11"/>
      <c r="L219" s="10"/>
      <c r="M219" s="32"/>
      <c r="N219" s="11"/>
      <c r="O219" s="10"/>
      <c r="P219" s="32"/>
      <c r="Q219" s="11"/>
      <c r="R219" s="10"/>
      <c r="S219" s="32"/>
      <c r="T219" s="11"/>
      <c r="U219" s="10"/>
      <c r="V219" s="32"/>
      <c r="W219" s="11"/>
      <c r="X219" s="10"/>
      <c r="Y219" s="32"/>
      <c r="Z219" s="11"/>
      <c r="AA219" s="10"/>
      <c r="AB219" s="32"/>
      <c r="AC219" s="11"/>
      <c r="AD219" s="10"/>
      <c r="AE219" s="32"/>
      <c r="AF219" s="11"/>
      <c r="AG219" s="10"/>
      <c r="AH219" s="32"/>
      <c r="AI219" s="11"/>
      <c r="AJ219" s="10"/>
      <c r="AK219" s="32"/>
      <c r="AL219" s="11"/>
      <c r="AM219" s="10"/>
      <c r="AN219" s="32"/>
      <c r="AO219" s="11"/>
      <c r="AP219" s="10"/>
      <c r="AQ219" s="32"/>
      <c r="AR219" s="11"/>
      <c r="AS219" s="10"/>
      <c r="AT219" s="32"/>
      <c r="AU219" s="11"/>
      <c r="AV219" s="10"/>
      <c r="AW219" s="32"/>
      <c r="AX219" s="11"/>
      <c r="AY219" s="10"/>
      <c r="AZ219" s="32"/>
      <c r="BA219" s="11"/>
      <c r="BB219" s="10"/>
      <c r="BC219" s="32"/>
      <c r="BD219" s="11"/>
      <c r="BE219" s="10"/>
      <c r="BF219" s="32"/>
      <c r="BG219" s="11"/>
      <c r="BH219" s="10"/>
      <c r="BI219" s="32"/>
      <c r="BJ219" s="11"/>
      <c r="BK219" s="10"/>
      <c r="BL219" s="32"/>
      <c r="BM219" s="11"/>
      <c r="BN219" s="10"/>
      <c r="BO219" s="32"/>
      <c r="BP219" s="11"/>
      <c r="BQ219" s="10"/>
      <c r="BR219" s="32"/>
      <c r="BS219" s="11"/>
      <c r="BT219" s="28"/>
      <c r="BU219" s="41"/>
    </row>
    <row r="220" spans="1:73">
      <c r="A220">
        <f t="shared" si="33"/>
        <v>172</v>
      </c>
      <c r="B220" s="6"/>
      <c r="C220" s="10"/>
      <c r="D220" s="32"/>
      <c r="E220" s="11"/>
      <c r="F220" s="10"/>
      <c r="G220" s="32"/>
      <c r="H220" s="11"/>
      <c r="I220" s="10"/>
      <c r="J220" s="32"/>
      <c r="K220" s="11"/>
      <c r="L220" s="10"/>
      <c r="M220" s="32"/>
      <c r="N220" s="11"/>
      <c r="O220" s="10"/>
      <c r="P220" s="32"/>
      <c r="Q220" s="11"/>
      <c r="R220" s="10"/>
      <c r="S220" s="32"/>
      <c r="T220" s="11"/>
      <c r="U220" s="10"/>
      <c r="V220" s="32"/>
      <c r="W220" s="11"/>
      <c r="X220" s="10"/>
      <c r="Y220" s="32"/>
      <c r="Z220" s="11"/>
      <c r="AA220" s="10"/>
      <c r="AB220" s="32"/>
      <c r="AC220" s="11"/>
      <c r="AD220" s="10"/>
      <c r="AE220" s="32"/>
      <c r="AF220" s="11"/>
      <c r="AG220" s="10"/>
      <c r="AH220" s="32"/>
      <c r="AI220" s="11"/>
      <c r="AJ220" s="10"/>
      <c r="AK220" s="32"/>
      <c r="AL220" s="11"/>
      <c r="AM220" s="10"/>
      <c r="AN220" s="32"/>
      <c r="AO220" s="11"/>
      <c r="AP220" s="10"/>
      <c r="AQ220" s="32"/>
      <c r="AR220" s="11"/>
      <c r="AS220" s="10"/>
      <c r="AT220" s="32"/>
      <c r="AU220" s="11"/>
      <c r="AV220" s="10"/>
      <c r="AW220" s="32"/>
      <c r="AX220" s="11"/>
      <c r="AY220" s="10"/>
      <c r="AZ220" s="32"/>
      <c r="BA220" s="11"/>
      <c r="BB220" s="10"/>
      <c r="BC220" s="32"/>
      <c r="BD220" s="11"/>
      <c r="BE220" s="10"/>
      <c r="BF220" s="32"/>
      <c r="BG220" s="11"/>
      <c r="BH220" s="10"/>
      <c r="BI220" s="32"/>
      <c r="BJ220" s="11"/>
      <c r="BK220" s="10"/>
      <c r="BL220" s="32"/>
      <c r="BM220" s="11"/>
      <c r="BN220" s="10"/>
      <c r="BO220" s="32"/>
      <c r="BP220" s="11"/>
      <c r="BQ220" s="10"/>
      <c r="BR220" s="32"/>
      <c r="BS220" s="11"/>
      <c r="BT220" s="28"/>
      <c r="BU220" s="41"/>
    </row>
    <row r="221" spans="1:73">
      <c r="A221">
        <f t="shared" si="33"/>
        <v>173</v>
      </c>
      <c r="B221" s="6"/>
      <c r="C221" s="10"/>
      <c r="D221" s="32"/>
      <c r="E221" s="11"/>
      <c r="F221" s="10"/>
      <c r="G221" s="32"/>
      <c r="H221" s="11"/>
      <c r="I221" s="10"/>
      <c r="J221" s="32"/>
      <c r="K221" s="11"/>
      <c r="L221" s="10"/>
      <c r="M221" s="32"/>
      <c r="N221" s="11"/>
      <c r="O221" s="10"/>
      <c r="P221" s="32"/>
      <c r="Q221" s="11"/>
      <c r="R221" s="10"/>
      <c r="S221" s="32"/>
      <c r="T221" s="11"/>
      <c r="U221" s="10"/>
      <c r="V221" s="32"/>
      <c r="W221" s="11"/>
      <c r="X221" s="10"/>
      <c r="Y221" s="32"/>
      <c r="Z221" s="11"/>
      <c r="AA221" s="10"/>
      <c r="AB221" s="32"/>
      <c r="AC221" s="11"/>
      <c r="AD221" s="10"/>
      <c r="AE221" s="32"/>
      <c r="AF221" s="11"/>
      <c r="AG221" s="10"/>
      <c r="AH221" s="32"/>
      <c r="AI221" s="11"/>
      <c r="AJ221" s="10"/>
      <c r="AK221" s="32"/>
      <c r="AL221" s="11"/>
      <c r="AM221" s="10"/>
      <c r="AN221" s="32"/>
      <c r="AO221" s="11"/>
      <c r="AP221" s="10"/>
      <c r="AQ221" s="32"/>
      <c r="AR221" s="11"/>
      <c r="AS221" s="10"/>
      <c r="AT221" s="32"/>
      <c r="AU221" s="11"/>
      <c r="AV221" s="10"/>
      <c r="AW221" s="32"/>
      <c r="AX221" s="11"/>
      <c r="AY221" s="10"/>
      <c r="AZ221" s="32"/>
      <c r="BA221" s="11"/>
      <c r="BB221" s="10"/>
      <c r="BC221" s="32"/>
      <c r="BD221" s="11"/>
      <c r="BE221" s="10"/>
      <c r="BF221" s="32"/>
      <c r="BG221" s="11"/>
      <c r="BH221" s="10"/>
      <c r="BI221" s="32"/>
      <c r="BJ221" s="11"/>
      <c r="BK221" s="10"/>
      <c r="BL221" s="32"/>
      <c r="BM221" s="11"/>
      <c r="BN221" s="10"/>
      <c r="BO221" s="32"/>
      <c r="BP221" s="11"/>
      <c r="BQ221" s="10"/>
      <c r="BR221" s="32"/>
      <c r="BS221" s="11"/>
      <c r="BT221" s="28"/>
      <c r="BU221" s="41"/>
    </row>
    <row r="222" spans="1:73">
      <c r="A222">
        <f t="shared" si="33"/>
        <v>174</v>
      </c>
      <c r="B222" s="6"/>
      <c r="C222" s="10"/>
      <c r="D222" s="32"/>
      <c r="E222" s="11"/>
      <c r="F222" s="10"/>
      <c r="G222" s="32"/>
      <c r="H222" s="11"/>
      <c r="I222" s="10"/>
      <c r="J222" s="32"/>
      <c r="K222" s="11"/>
      <c r="L222" s="10"/>
      <c r="M222" s="32"/>
      <c r="N222" s="11"/>
      <c r="O222" s="10"/>
      <c r="P222" s="32"/>
      <c r="Q222" s="11"/>
      <c r="R222" s="10"/>
      <c r="S222" s="32"/>
      <c r="T222" s="11"/>
      <c r="U222" s="10"/>
      <c r="V222" s="32"/>
      <c r="W222" s="11"/>
      <c r="X222" s="10"/>
      <c r="Y222" s="32"/>
      <c r="Z222" s="11"/>
      <c r="AA222" s="10"/>
      <c r="AB222" s="32"/>
      <c r="AC222" s="11"/>
      <c r="AD222" s="10"/>
      <c r="AE222" s="32"/>
      <c r="AF222" s="11"/>
      <c r="AG222" s="10"/>
      <c r="AH222" s="32"/>
      <c r="AI222" s="11"/>
      <c r="AJ222" s="10"/>
      <c r="AK222" s="32"/>
      <c r="AL222" s="11"/>
      <c r="AM222" s="10"/>
      <c r="AN222" s="32"/>
      <c r="AO222" s="11"/>
      <c r="AP222" s="10"/>
      <c r="AQ222" s="32"/>
      <c r="AR222" s="11"/>
      <c r="AS222" s="10"/>
      <c r="AT222" s="32"/>
      <c r="AU222" s="11"/>
      <c r="AV222" s="10"/>
      <c r="AW222" s="32"/>
      <c r="AX222" s="11"/>
      <c r="AY222" s="10"/>
      <c r="AZ222" s="32"/>
      <c r="BA222" s="11"/>
      <c r="BB222" s="10"/>
      <c r="BC222" s="32"/>
      <c r="BD222" s="11"/>
      <c r="BE222" s="10"/>
      <c r="BF222" s="32"/>
      <c r="BG222" s="11"/>
      <c r="BH222" s="10"/>
      <c r="BI222" s="32"/>
      <c r="BJ222" s="11"/>
      <c r="BK222" s="10"/>
      <c r="BL222" s="32"/>
      <c r="BM222" s="11"/>
      <c r="BN222" s="10"/>
      <c r="BO222" s="32"/>
      <c r="BP222" s="11"/>
      <c r="BQ222" s="10"/>
      <c r="BR222" s="32"/>
      <c r="BS222" s="11"/>
      <c r="BT222" s="28"/>
      <c r="BU222" s="41"/>
    </row>
    <row r="223" spans="1:73">
      <c r="A223">
        <f t="shared" si="33"/>
        <v>175</v>
      </c>
      <c r="B223" s="6"/>
      <c r="C223" s="10"/>
      <c r="D223" s="32"/>
      <c r="E223" s="11"/>
      <c r="F223" s="10"/>
      <c r="G223" s="32"/>
      <c r="H223" s="11"/>
      <c r="I223" s="10"/>
      <c r="J223" s="32"/>
      <c r="K223" s="11"/>
      <c r="L223" s="10"/>
      <c r="M223" s="32"/>
      <c r="N223" s="11"/>
      <c r="O223" s="10"/>
      <c r="P223" s="32"/>
      <c r="Q223" s="11"/>
      <c r="R223" s="10"/>
      <c r="S223" s="32"/>
      <c r="T223" s="11"/>
      <c r="U223" s="10"/>
      <c r="V223" s="32"/>
      <c r="W223" s="11"/>
      <c r="X223" s="10"/>
      <c r="Y223" s="32"/>
      <c r="Z223" s="11"/>
      <c r="AA223" s="10"/>
      <c r="AB223" s="32"/>
      <c r="AC223" s="11"/>
      <c r="AD223" s="10"/>
      <c r="AE223" s="32"/>
      <c r="AF223" s="11"/>
      <c r="AG223" s="10"/>
      <c r="AH223" s="32"/>
      <c r="AI223" s="11"/>
      <c r="AJ223" s="10"/>
      <c r="AK223" s="32"/>
      <c r="AL223" s="11"/>
      <c r="AM223" s="10"/>
      <c r="AN223" s="32"/>
      <c r="AO223" s="11"/>
      <c r="AP223" s="10"/>
      <c r="AQ223" s="32"/>
      <c r="AR223" s="11"/>
      <c r="AS223" s="10"/>
      <c r="AT223" s="32"/>
      <c r="AU223" s="11"/>
      <c r="AV223" s="10"/>
      <c r="AW223" s="32"/>
      <c r="AX223" s="11"/>
      <c r="AY223" s="10"/>
      <c r="AZ223" s="32"/>
      <c r="BA223" s="11"/>
      <c r="BB223" s="10"/>
      <c r="BC223" s="32"/>
      <c r="BD223" s="11"/>
      <c r="BE223" s="10"/>
      <c r="BF223" s="32"/>
      <c r="BG223" s="11"/>
      <c r="BH223" s="10"/>
      <c r="BI223" s="32"/>
      <c r="BJ223" s="11"/>
      <c r="BK223" s="10"/>
      <c r="BL223" s="32"/>
      <c r="BM223" s="11"/>
      <c r="BN223" s="10"/>
      <c r="BO223" s="32"/>
      <c r="BP223" s="11"/>
      <c r="BQ223" s="10"/>
      <c r="BR223" s="32"/>
      <c r="BS223" s="11"/>
      <c r="BT223" s="28"/>
      <c r="BU223" s="41"/>
    </row>
    <row r="224" spans="1:73">
      <c r="A224">
        <f t="shared" si="33"/>
        <v>176</v>
      </c>
      <c r="B224" s="6"/>
      <c r="C224" s="10"/>
      <c r="D224" s="32"/>
      <c r="E224" s="11"/>
      <c r="F224" s="10"/>
      <c r="G224" s="32"/>
      <c r="H224" s="11"/>
      <c r="I224" s="10"/>
      <c r="J224" s="32"/>
      <c r="K224" s="11"/>
      <c r="L224" s="10"/>
      <c r="M224" s="32"/>
      <c r="N224" s="11"/>
      <c r="O224" s="10"/>
      <c r="P224" s="32"/>
      <c r="Q224" s="11"/>
      <c r="R224" s="10"/>
      <c r="S224" s="32"/>
      <c r="T224" s="11"/>
      <c r="U224" s="10"/>
      <c r="V224" s="32"/>
      <c r="W224" s="11"/>
      <c r="X224" s="10"/>
      <c r="Y224" s="32"/>
      <c r="Z224" s="11"/>
      <c r="AA224" s="10"/>
      <c r="AB224" s="32"/>
      <c r="AC224" s="11"/>
      <c r="AD224" s="10"/>
      <c r="AE224" s="32"/>
      <c r="AF224" s="11"/>
      <c r="AG224" s="10"/>
      <c r="AH224" s="32"/>
      <c r="AI224" s="11"/>
      <c r="AJ224" s="10"/>
      <c r="AK224" s="32"/>
      <c r="AL224" s="11"/>
      <c r="AM224" s="10"/>
      <c r="AN224" s="32"/>
      <c r="AO224" s="11"/>
      <c r="AP224" s="10"/>
      <c r="AQ224" s="32"/>
      <c r="AR224" s="11"/>
      <c r="AS224" s="10"/>
      <c r="AT224" s="32"/>
      <c r="AU224" s="11"/>
      <c r="AV224" s="10"/>
      <c r="AW224" s="32"/>
      <c r="AX224" s="11"/>
      <c r="AY224" s="10"/>
      <c r="AZ224" s="32"/>
      <c r="BA224" s="11"/>
      <c r="BB224" s="10"/>
      <c r="BC224" s="32"/>
      <c r="BD224" s="11"/>
      <c r="BE224" s="10"/>
      <c r="BF224" s="32"/>
      <c r="BG224" s="11"/>
      <c r="BH224" s="10"/>
      <c r="BI224" s="32"/>
      <c r="BJ224" s="11"/>
      <c r="BK224" s="10"/>
      <c r="BL224" s="32"/>
      <c r="BM224" s="11"/>
      <c r="BN224" s="10"/>
      <c r="BO224" s="32"/>
      <c r="BP224" s="11"/>
      <c r="BQ224" s="10"/>
      <c r="BR224" s="32"/>
      <c r="BS224" s="11"/>
      <c r="BT224" s="28"/>
      <c r="BU224" s="41"/>
    </row>
    <row r="225" spans="1:73">
      <c r="A225">
        <f t="shared" si="33"/>
        <v>177</v>
      </c>
      <c r="B225" s="6"/>
      <c r="C225" s="10"/>
      <c r="D225" s="32"/>
      <c r="E225" s="11"/>
      <c r="F225" s="10"/>
      <c r="G225" s="32"/>
      <c r="H225" s="11"/>
      <c r="I225" s="10"/>
      <c r="J225" s="32"/>
      <c r="K225" s="11"/>
      <c r="L225" s="10"/>
      <c r="M225" s="32"/>
      <c r="N225" s="11"/>
      <c r="O225" s="10"/>
      <c r="P225" s="32"/>
      <c r="Q225" s="11"/>
      <c r="R225" s="10"/>
      <c r="S225" s="32"/>
      <c r="T225" s="11"/>
      <c r="U225" s="10"/>
      <c r="V225" s="32"/>
      <c r="W225" s="11"/>
      <c r="X225" s="10"/>
      <c r="Y225" s="32"/>
      <c r="Z225" s="11"/>
      <c r="AA225" s="10"/>
      <c r="AB225" s="32"/>
      <c r="AC225" s="11"/>
      <c r="AD225" s="10"/>
      <c r="AE225" s="32"/>
      <c r="AF225" s="11"/>
      <c r="AG225" s="10"/>
      <c r="AH225" s="32"/>
      <c r="AI225" s="11"/>
      <c r="AJ225" s="10"/>
      <c r="AK225" s="32"/>
      <c r="AL225" s="11"/>
      <c r="AM225" s="10"/>
      <c r="AN225" s="32"/>
      <c r="AO225" s="11"/>
      <c r="AP225" s="10"/>
      <c r="AQ225" s="32"/>
      <c r="AR225" s="11"/>
      <c r="AS225" s="10"/>
      <c r="AT225" s="32"/>
      <c r="AU225" s="11"/>
      <c r="AV225" s="10"/>
      <c r="AW225" s="32"/>
      <c r="AX225" s="11"/>
      <c r="AY225" s="10"/>
      <c r="AZ225" s="32"/>
      <c r="BA225" s="11"/>
      <c r="BB225" s="10"/>
      <c r="BC225" s="32"/>
      <c r="BD225" s="11"/>
      <c r="BE225" s="10"/>
      <c r="BF225" s="32"/>
      <c r="BG225" s="11"/>
      <c r="BH225" s="10"/>
      <c r="BI225" s="32"/>
      <c r="BJ225" s="11"/>
      <c r="BK225" s="10"/>
      <c r="BL225" s="32"/>
      <c r="BM225" s="11"/>
      <c r="BN225" s="10"/>
      <c r="BO225" s="32"/>
      <c r="BP225" s="11"/>
      <c r="BQ225" s="10"/>
      <c r="BR225" s="32"/>
      <c r="BS225" s="11"/>
      <c r="BT225" s="28"/>
      <c r="BU225" s="41"/>
    </row>
    <row r="226" spans="1:73">
      <c r="A226">
        <f t="shared" si="33"/>
        <v>178</v>
      </c>
      <c r="B226" s="6"/>
      <c r="C226" s="10"/>
      <c r="D226" s="32"/>
      <c r="E226" s="11"/>
      <c r="F226" s="10"/>
      <c r="G226" s="32"/>
      <c r="H226" s="11"/>
      <c r="I226" s="10"/>
      <c r="J226" s="32"/>
      <c r="K226" s="11"/>
      <c r="L226" s="10"/>
      <c r="M226" s="32"/>
      <c r="N226" s="11"/>
      <c r="O226" s="10"/>
      <c r="P226" s="32"/>
      <c r="Q226" s="11"/>
      <c r="R226" s="10"/>
      <c r="S226" s="32"/>
      <c r="T226" s="11"/>
      <c r="U226" s="10"/>
      <c r="V226" s="32"/>
      <c r="W226" s="11"/>
      <c r="X226" s="10"/>
      <c r="Y226" s="32"/>
      <c r="Z226" s="11"/>
      <c r="AA226" s="10"/>
      <c r="AB226" s="32"/>
      <c r="AC226" s="11"/>
      <c r="AD226" s="10"/>
      <c r="AE226" s="32"/>
      <c r="AF226" s="11"/>
      <c r="AG226" s="10"/>
      <c r="AH226" s="32"/>
      <c r="AI226" s="11"/>
      <c r="AJ226" s="10"/>
      <c r="AK226" s="32"/>
      <c r="AL226" s="11"/>
      <c r="AM226" s="10"/>
      <c r="AN226" s="32"/>
      <c r="AO226" s="11"/>
      <c r="AP226" s="10"/>
      <c r="AQ226" s="32"/>
      <c r="AR226" s="11"/>
      <c r="AS226" s="10"/>
      <c r="AT226" s="32"/>
      <c r="AU226" s="11"/>
      <c r="AV226" s="10"/>
      <c r="AW226" s="32"/>
      <c r="AX226" s="11"/>
      <c r="AY226" s="10"/>
      <c r="AZ226" s="32"/>
      <c r="BA226" s="11"/>
      <c r="BB226" s="10"/>
      <c r="BC226" s="32"/>
      <c r="BD226" s="11"/>
      <c r="BE226" s="10"/>
      <c r="BF226" s="32"/>
      <c r="BG226" s="11"/>
      <c r="BH226" s="10"/>
      <c r="BI226" s="32"/>
      <c r="BJ226" s="11"/>
      <c r="BK226" s="10"/>
      <c r="BL226" s="32"/>
      <c r="BM226" s="11"/>
      <c r="BN226" s="10"/>
      <c r="BO226" s="32"/>
      <c r="BP226" s="11"/>
      <c r="BQ226" s="10"/>
      <c r="BR226" s="32"/>
      <c r="BS226" s="11"/>
      <c r="BT226" s="28"/>
      <c r="BU226" s="41"/>
    </row>
    <row r="227" spans="1:73">
      <c r="A227">
        <f t="shared" si="33"/>
        <v>179</v>
      </c>
      <c r="B227" s="6"/>
      <c r="C227" s="10"/>
      <c r="D227" s="32"/>
      <c r="E227" s="11"/>
      <c r="F227" s="10"/>
      <c r="G227" s="32"/>
      <c r="H227" s="11"/>
      <c r="I227" s="10"/>
      <c r="J227" s="32"/>
      <c r="K227" s="11"/>
      <c r="L227" s="10"/>
      <c r="M227" s="32"/>
      <c r="N227" s="11"/>
      <c r="O227" s="10"/>
      <c r="P227" s="32"/>
      <c r="Q227" s="11"/>
      <c r="R227" s="10"/>
      <c r="S227" s="32"/>
      <c r="T227" s="11"/>
      <c r="U227" s="10"/>
      <c r="V227" s="32"/>
      <c r="W227" s="11"/>
      <c r="X227" s="10"/>
      <c r="Y227" s="32"/>
      <c r="Z227" s="11"/>
      <c r="AA227" s="10"/>
      <c r="AB227" s="32"/>
      <c r="AC227" s="11"/>
      <c r="AD227" s="10"/>
      <c r="AE227" s="32"/>
      <c r="AF227" s="11"/>
      <c r="AG227" s="10"/>
      <c r="AH227" s="32"/>
      <c r="AI227" s="11"/>
      <c r="AJ227" s="10"/>
      <c r="AK227" s="32"/>
      <c r="AL227" s="11"/>
      <c r="AM227" s="10"/>
      <c r="AN227" s="32"/>
      <c r="AO227" s="11"/>
      <c r="AP227" s="10"/>
      <c r="AQ227" s="32"/>
      <c r="AR227" s="11"/>
      <c r="AS227" s="10"/>
      <c r="AT227" s="32"/>
      <c r="AU227" s="11"/>
      <c r="AV227" s="10"/>
      <c r="AW227" s="32"/>
      <c r="AX227" s="11"/>
      <c r="AY227" s="10"/>
      <c r="AZ227" s="32"/>
      <c r="BA227" s="11"/>
      <c r="BB227" s="10"/>
      <c r="BC227" s="32"/>
      <c r="BD227" s="11"/>
      <c r="BE227" s="10"/>
      <c r="BF227" s="32"/>
      <c r="BG227" s="11"/>
      <c r="BH227" s="10"/>
      <c r="BI227" s="32"/>
      <c r="BJ227" s="11"/>
      <c r="BK227" s="10"/>
      <c r="BL227" s="32"/>
      <c r="BM227" s="11"/>
      <c r="BN227" s="10"/>
      <c r="BO227" s="32"/>
      <c r="BP227" s="11"/>
      <c r="BQ227" s="10"/>
      <c r="BR227" s="32"/>
      <c r="BS227" s="11"/>
      <c r="BT227" s="28"/>
      <c r="BU227" s="41"/>
    </row>
    <row r="228" spans="1:73">
      <c r="A228">
        <f t="shared" si="33"/>
        <v>180</v>
      </c>
      <c r="B228" s="6"/>
      <c r="C228" s="10"/>
      <c r="D228" s="32"/>
      <c r="E228" s="11"/>
      <c r="F228" s="10"/>
      <c r="G228" s="32"/>
      <c r="H228" s="11"/>
      <c r="I228" s="10"/>
      <c r="J228" s="32"/>
      <c r="K228" s="11"/>
      <c r="L228" s="10"/>
      <c r="M228" s="32"/>
      <c r="N228" s="11"/>
      <c r="O228" s="10"/>
      <c r="P228" s="32"/>
      <c r="Q228" s="11"/>
      <c r="R228" s="10"/>
      <c r="S228" s="32"/>
      <c r="T228" s="11"/>
      <c r="U228" s="10"/>
      <c r="V228" s="32"/>
      <c r="W228" s="11"/>
      <c r="X228" s="10"/>
      <c r="Y228" s="32"/>
      <c r="Z228" s="11"/>
      <c r="AA228" s="10"/>
      <c r="AB228" s="32"/>
      <c r="AC228" s="11"/>
      <c r="AD228" s="10"/>
      <c r="AE228" s="32"/>
      <c r="AF228" s="11"/>
      <c r="AG228" s="10"/>
      <c r="AH228" s="32"/>
      <c r="AI228" s="11"/>
      <c r="AJ228" s="10"/>
      <c r="AK228" s="32"/>
      <c r="AL228" s="11"/>
      <c r="AM228" s="10"/>
      <c r="AN228" s="32"/>
      <c r="AO228" s="11"/>
      <c r="AP228" s="10"/>
      <c r="AQ228" s="32"/>
      <c r="AR228" s="11"/>
      <c r="AS228" s="10"/>
      <c r="AT228" s="32"/>
      <c r="AU228" s="11"/>
      <c r="AV228" s="10"/>
      <c r="AW228" s="32"/>
      <c r="AX228" s="11"/>
      <c r="AY228" s="10"/>
      <c r="AZ228" s="32"/>
      <c r="BA228" s="11"/>
      <c r="BB228" s="10"/>
      <c r="BC228" s="32"/>
      <c r="BD228" s="11"/>
      <c r="BE228" s="10"/>
      <c r="BF228" s="32"/>
      <c r="BG228" s="11"/>
      <c r="BH228" s="10"/>
      <c r="BI228" s="32"/>
      <c r="BJ228" s="11"/>
      <c r="BK228" s="10"/>
      <c r="BL228" s="32"/>
      <c r="BM228" s="11"/>
      <c r="BN228" s="10"/>
      <c r="BO228" s="32"/>
      <c r="BP228" s="11"/>
      <c r="BQ228" s="10"/>
      <c r="BR228" s="32"/>
      <c r="BS228" s="11"/>
      <c r="BT228" s="28"/>
      <c r="BU228" s="41"/>
    </row>
    <row r="229" spans="1:73">
      <c r="A229">
        <f t="shared" si="33"/>
        <v>181</v>
      </c>
      <c r="B229" s="6"/>
      <c r="C229" s="10"/>
      <c r="D229" s="32"/>
      <c r="E229" s="11"/>
      <c r="F229" s="10"/>
      <c r="G229" s="32"/>
      <c r="H229" s="11"/>
      <c r="I229" s="10"/>
      <c r="J229" s="32"/>
      <c r="K229" s="11"/>
      <c r="L229" s="10"/>
      <c r="M229" s="32"/>
      <c r="N229" s="11"/>
      <c r="O229" s="10"/>
      <c r="P229" s="32"/>
      <c r="Q229" s="11"/>
      <c r="R229" s="10"/>
      <c r="S229" s="32"/>
      <c r="T229" s="11"/>
      <c r="U229" s="10"/>
      <c r="V229" s="32"/>
      <c r="W229" s="11"/>
      <c r="X229" s="10"/>
      <c r="Y229" s="32"/>
      <c r="Z229" s="11"/>
      <c r="AA229" s="10"/>
      <c r="AB229" s="32"/>
      <c r="AC229" s="11"/>
      <c r="AD229" s="10"/>
      <c r="AE229" s="32"/>
      <c r="AF229" s="11"/>
      <c r="AG229" s="10"/>
      <c r="AH229" s="32"/>
      <c r="AI229" s="11"/>
      <c r="AJ229" s="10"/>
      <c r="AK229" s="32"/>
      <c r="AL229" s="11"/>
      <c r="AM229" s="10"/>
      <c r="AN229" s="32"/>
      <c r="AO229" s="11"/>
      <c r="AP229" s="10"/>
      <c r="AQ229" s="32"/>
      <c r="AR229" s="11"/>
      <c r="AS229" s="10"/>
      <c r="AT229" s="32"/>
      <c r="AU229" s="11"/>
      <c r="AV229" s="10"/>
      <c r="AW229" s="32"/>
      <c r="AX229" s="11"/>
      <c r="AY229" s="10"/>
      <c r="AZ229" s="32"/>
      <c r="BA229" s="11"/>
      <c r="BB229" s="10"/>
      <c r="BC229" s="32"/>
      <c r="BD229" s="11"/>
      <c r="BE229" s="10"/>
      <c r="BF229" s="32"/>
      <c r="BG229" s="11"/>
      <c r="BH229" s="10"/>
      <c r="BI229" s="32"/>
      <c r="BJ229" s="11"/>
      <c r="BK229" s="10"/>
      <c r="BL229" s="32"/>
      <c r="BM229" s="11"/>
      <c r="BN229" s="10"/>
      <c r="BO229" s="32"/>
      <c r="BP229" s="11"/>
      <c r="BQ229" s="10"/>
      <c r="BR229" s="32"/>
      <c r="BS229" s="11"/>
      <c r="BT229" s="28"/>
      <c r="BU229" s="41"/>
    </row>
    <row r="230" spans="1:73">
      <c r="A230">
        <f t="shared" si="33"/>
        <v>182</v>
      </c>
      <c r="B230" s="6"/>
      <c r="C230" s="12"/>
      <c r="D230" s="36"/>
      <c r="E230" s="13"/>
      <c r="F230" s="12"/>
      <c r="G230" s="36"/>
      <c r="H230" s="13"/>
      <c r="I230" s="12"/>
      <c r="J230" s="36"/>
      <c r="K230" s="13"/>
      <c r="L230" s="12"/>
      <c r="M230" s="36"/>
      <c r="N230" s="13"/>
      <c r="O230" s="12"/>
      <c r="P230" s="36"/>
      <c r="Q230" s="13"/>
      <c r="R230" s="12"/>
      <c r="S230" s="36"/>
      <c r="T230" s="13"/>
      <c r="U230" s="12"/>
      <c r="V230" s="36"/>
      <c r="W230" s="13"/>
      <c r="X230" s="12"/>
      <c r="Y230" s="36"/>
      <c r="Z230" s="13"/>
      <c r="AA230" s="12"/>
      <c r="AB230" s="36"/>
      <c r="AC230" s="13"/>
      <c r="AD230" s="12"/>
      <c r="AE230" s="36"/>
      <c r="AF230" s="13"/>
      <c r="AG230" s="12"/>
      <c r="AH230" s="36"/>
      <c r="AI230" s="13"/>
      <c r="AJ230" s="12"/>
      <c r="AK230" s="36"/>
      <c r="AL230" s="13"/>
      <c r="AM230" s="12"/>
      <c r="AN230" s="36"/>
      <c r="AO230" s="13"/>
      <c r="AP230" s="12"/>
      <c r="AQ230" s="36"/>
      <c r="AR230" s="13"/>
      <c r="AS230" s="12"/>
      <c r="AT230" s="36"/>
      <c r="AU230" s="13"/>
      <c r="AV230" s="12"/>
      <c r="AW230" s="36"/>
      <c r="AX230" s="13"/>
      <c r="AY230" s="12"/>
      <c r="AZ230" s="36"/>
      <c r="BA230" s="13"/>
      <c r="BB230" s="12"/>
      <c r="BC230" s="36"/>
      <c r="BD230" s="13"/>
      <c r="BE230" s="12"/>
      <c r="BF230" s="36"/>
      <c r="BG230" s="13"/>
      <c r="BH230" s="12"/>
      <c r="BI230" s="36"/>
      <c r="BJ230" s="13"/>
      <c r="BK230" s="12"/>
      <c r="BL230" s="36"/>
      <c r="BM230" s="13"/>
      <c r="BN230" s="12"/>
      <c r="BO230" s="36"/>
      <c r="BP230" s="13"/>
      <c r="BQ230" s="12"/>
      <c r="BR230" s="36"/>
      <c r="BS230" s="13"/>
      <c r="BT230" s="28"/>
      <c r="BU230" s="41"/>
    </row>
    <row r="231" spans="1:73">
      <c r="A231">
        <f t="shared" si="33"/>
        <v>183</v>
      </c>
      <c r="B231" s="6"/>
      <c r="C231" s="10"/>
      <c r="D231" s="32"/>
      <c r="E231" s="11"/>
      <c r="F231" s="10"/>
      <c r="G231" s="32"/>
      <c r="H231" s="11"/>
      <c r="I231" s="10"/>
      <c r="J231" s="32"/>
      <c r="K231" s="11"/>
      <c r="L231" s="10"/>
      <c r="M231" s="32"/>
      <c r="N231" s="11"/>
      <c r="O231" s="10"/>
      <c r="P231" s="32"/>
      <c r="Q231" s="11"/>
      <c r="R231" s="10"/>
      <c r="S231" s="32"/>
      <c r="T231" s="11"/>
      <c r="U231" s="10"/>
      <c r="V231" s="32"/>
      <c r="W231" s="11"/>
      <c r="X231" s="10"/>
      <c r="Y231" s="32"/>
      <c r="Z231" s="11"/>
      <c r="AA231" s="10"/>
      <c r="AB231" s="32"/>
      <c r="AC231" s="11"/>
      <c r="AD231" s="10"/>
      <c r="AE231" s="32"/>
      <c r="AF231" s="11"/>
      <c r="AG231" s="10"/>
      <c r="AH231" s="32"/>
      <c r="AI231" s="11"/>
      <c r="AJ231" s="10"/>
      <c r="AK231" s="32"/>
      <c r="AL231" s="11"/>
      <c r="AM231" s="10"/>
      <c r="AN231" s="32"/>
      <c r="AO231" s="11"/>
      <c r="AP231" s="10"/>
      <c r="AQ231" s="32"/>
      <c r="AR231" s="11"/>
      <c r="AS231" s="10"/>
      <c r="AT231" s="32"/>
      <c r="AU231" s="11"/>
      <c r="AV231" s="10"/>
      <c r="AW231" s="32"/>
      <c r="AX231" s="11"/>
      <c r="AY231" s="10"/>
      <c r="AZ231" s="32"/>
      <c r="BA231" s="11"/>
      <c r="BB231" s="10"/>
      <c r="BC231" s="32"/>
      <c r="BD231" s="11"/>
      <c r="BE231" s="10"/>
      <c r="BF231" s="32"/>
      <c r="BG231" s="11"/>
      <c r="BH231" s="10"/>
      <c r="BI231" s="32"/>
      <c r="BJ231" s="11"/>
      <c r="BK231" s="10"/>
      <c r="BL231" s="32"/>
      <c r="BM231" s="11"/>
      <c r="BN231" s="10"/>
      <c r="BO231" s="32"/>
      <c r="BP231" s="11"/>
      <c r="BQ231" s="10"/>
      <c r="BR231" s="32"/>
      <c r="BS231" s="11"/>
      <c r="BT231" s="28"/>
      <c r="BU231" s="41"/>
    </row>
    <row r="232" spans="1:73">
      <c r="A232">
        <f t="shared" si="33"/>
        <v>184</v>
      </c>
      <c r="B232" s="6"/>
      <c r="C232" s="10"/>
      <c r="D232" s="32"/>
      <c r="E232" s="11"/>
      <c r="F232" s="10"/>
      <c r="G232" s="32"/>
      <c r="H232" s="11"/>
      <c r="I232" s="10"/>
      <c r="J232" s="32"/>
      <c r="K232" s="11"/>
      <c r="L232" s="10"/>
      <c r="M232" s="32"/>
      <c r="N232" s="11"/>
      <c r="O232" s="10"/>
      <c r="P232" s="32"/>
      <c r="Q232" s="11"/>
      <c r="R232" s="10"/>
      <c r="S232" s="32"/>
      <c r="T232" s="11"/>
      <c r="U232" s="10"/>
      <c r="V232" s="32"/>
      <c r="W232" s="11"/>
      <c r="X232" s="10"/>
      <c r="Y232" s="32"/>
      <c r="Z232" s="11"/>
      <c r="AA232" s="10"/>
      <c r="AB232" s="32"/>
      <c r="AC232" s="11"/>
      <c r="AD232" s="10"/>
      <c r="AE232" s="32"/>
      <c r="AF232" s="11"/>
      <c r="AG232" s="10"/>
      <c r="AH232" s="32"/>
      <c r="AI232" s="11"/>
      <c r="AJ232" s="10"/>
      <c r="AK232" s="32"/>
      <c r="AL232" s="11"/>
      <c r="AM232" s="10"/>
      <c r="AN232" s="32"/>
      <c r="AO232" s="11"/>
      <c r="AP232" s="10"/>
      <c r="AQ232" s="32"/>
      <c r="AR232" s="11"/>
      <c r="AS232" s="10"/>
      <c r="AT232" s="32"/>
      <c r="AU232" s="11"/>
      <c r="AV232" s="10"/>
      <c r="AW232" s="32"/>
      <c r="AX232" s="11"/>
      <c r="AY232" s="10"/>
      <c r="AZ232" s="32"/>
      <c r="BA232" s="11"/>
      <c r="BB232" s="10"/>
      <c r="BC232" s="32"/>
      <c r="BD232" s="11"/>
      <c r="BE232" s="10"/>
      <c r="BF232" s="32"/>
      <c r="BG232" s="11"/>
      <c r="BH232" s="10"/>
      <c r="BI232" s="32"/>
      <c r="BJ232" s="11"/>
      <c r="BK232" s="10"/>
      <c r="BL232" s="32"/>
      <c r="BM232" s="11"/>
      <c r="BN232" s="10"/>
      <c r="BO232" s="32"/>
      <c r="BP232" s="11"/>
      <c r="BQ232" s="10"/>
      <c r="BR232" s="32"/>
      <c r="BS232" s="11"/>
      <c r="BT232" s="28"/>
      <c r="BU232" s="41"/>
    </row>
    <row r="233" spans="1:73">
      <c r="A233">
        <f t="shared" si="33"/>
        <v>185</v>
      </c>
      <c r="B233" s="6"/>
      <c r="C233" s="10"/>
      <c r="D233" s="32"/>
      <c r="E233" s="11"/>
      <c r="F233" s="10"/>
      <c r="G233" s="32"/>
      <c r="H233" s="11"/>
      <c r="I233" s="10"/>
      <c r="J233" s="32"/>
      <c r="K233" s="11"/>
      <c r="L233" s="10"/>
      <c r="M233" s="32"/>
      <c r="N233" s="11"/>
      <c r="O233" s="10"/>
      <c r="P233" s="32"/>
      <c r="Q233" s="11"/>
      <c r="R233" s="10"/>
      <c r="S233" s="32"/>
      <c r="T233" s="11"/>
      <c r="U233" s="10"/>
      <c r="V233" s="32"/>
      <c r="W233" s="11"/>
      <c r="X233" s="10"/>
      <c r="Y233" s="32"/>
      <c r="Z233" s="11"/>
      <c r="AA233" s="10"/>
      <c r="AB233" s="32"/>
      <c r="AC233" s="11"/>
      <c r="AD233" s="10"/>
      <c r="AE233" s="32"/>
      <c r="AF233" s="11"/>
      <c r="AG233" s="10"/>
      <c r="AH233" s="32"/>
      <c r="AI233" s="11"/>
      <c r="AJ233" s="10"/>
      <c r="AK233" s="32"/>
      <c r="AL233" s="11"/>
      <c r="AM233" s="10"/>
      <c r="AN233" s="32"/>
      <c r="AO233" s="11"/>
      <c r="AP233" s="10"/>
      <c r="AQ233" s="32"/>
      <c r="AR233" s="11"/>
      <c r="AS233" s="10"/>
      <c r="AT233" s="32"/>
      <c r="AU233" s="11"/>
      <c r="AV233" s="10"/>
      <c r="AW233" s="32"/>
      <c r="AX233" s="11"/>
      <c r="AY233" s="10"/>
      <c r="AZ233" s="32"/>
      <c r="BA233" s="11"/>
      <c r="BB233" s="10"/>
      <c r="BC233" s="32"/>
      <c r="BD233" s="11"/>
      <c r="BE233" s="10"/>
      <c r="BF233" s="32"/>
      <c r="BG233" s="11"/>
      <c r="BH233" s="10"/>
      <c r="BI233" s="32"/>
      <c r="BJ233" s="11"/>
      <c r="BK233" s="10"/>
      <c r="BL233" s="32"/>
      <c r="BM233" s="11"/>
      <c r="BN233" s="10"/>
      <c r="BO233" s="32"/>
      <c r="BP233" s="11"/>
      <c r="BQ233" s="10"/>
      <c r="BR233" s="32"/>
      <c r="BS233" s="11"/>
      <c r="BT233" s="28"/>
      <c r="BU233" s="41"/>
    </row>
    <row r="234" spans="1:73">
      <c r="A234">
        <f t="shared" si="33"/>
        <v>186</v>
      </c>
      <c r="B234" s="6"/>
      <c r="C234" s="10"/>
      <c r="D234" s="32"/>
      <c r="E234" s="11"/>
      <c r="F234" s="10"/>
      <c r="G234" s="32"/>
      <c r="H234" s="11"/>
      <c r="I234" s="10"/>
      <c r="J234" s="32"/>
      <c r="K234" s="11"/>
      <c r="L234" s="10"/>
      <c r="M234" s="32"/>
      <c r="N234" s="11"/>
      <c r="O234" s="10"/>
      <c r="P234" s="32"/>
      <c r="Q234" s="11"/>
      <c r="R234" s="10"/>
      <c r="S234" s="32"/>
      <c r="T234" s="11"/>
      <c r="U234" s="10"/>
      <c r="V234" s="32"/>
      <c r="W234" s="11"/>
      <c r="X234" s="10"/>
      <c r="Y234" s="32"/>
      <c r="Z234" s="11"/>
      <c r="AA234" s="10"/>
      <c r="AB234" s="32"/>
      <c r="AC234" s="11"/>
      <c r="AD234" s="10"/>
      <c r="AE234" s="32"/>
      <c r="AF234" s="11"/>
      <c r="AG234" s="10"/>
      <c r="AH234" s="32"/>
      <c r="AI234" s="11"/>
      <c r="AJ234" s="10"/>
      <c r="AK234" s="32"/>
      <c r="AL234" s="11"/>
      <c r="AM234" s="10"/>
      <c r="AN234" s="32"/>
      <c r="AO234" s="11"/>
      <c r="AP234" s="10"/>
      <c r="AQ234" s="32"/>
      <c r="AR234" s="11"/>
      <c r="AS234" s="10"/>
      <c r="AT234" s="32"/>
      <c r="AU234" s="11"/>
      <c r="AV234" s="10"/>
      <c r="AW234" s="32"/>
      <c r="AX234" s="11"/>
      <c r="AY234" s="10"/>
      <c r="AZ234" s="32"/>
      <c r="BA234" s="11"/>
      <c r="BB234" s="10"/>
      <c r="BC234" s="32"/>
      <c r="BD234" s="11"/>
      <c r="BE234" s="10"/>
      <c r="BF234" s="32"/>
      <c r="BG234" s="11"/>
      <c r="BH234" s="10"/>
      <c r="BI234" s="32"/>
      <c r="BJ234" s="11"/>
      <c r="BK234" s="10"/>
      <c r="BL234" s="32"/>
      <c r="BM234" s="11"/>
      <c r="BN234" s="10"/>
      <c r="BO234" s="32"/>
      <c r="BP234" s="11"/>
      <c r="BQ234" s="10"/>
      <c r="BR234" s="32"/>
      <c r="BS234" s="11"/>
      <c r="BT234" s="28"/>
      <c r="BU234" s="41"/>
    </row>
    <row r="235" spans="1:73">
      <c r="A235">
        <f t="shared" si="33"/>
        <v>187</v>
      </c>
      <c r="B235" s="6"/>
      <c r="C235" s="10"/>
      <c r="D235" s="32"/>
      <c r="E235" s="11"/>
      <c r="F235" s="10"/>
      <c r="G235" s="32"/>
      <c r="H235" s="11"/>
      <c r="I235" s="10"/>
      <c r="J235" s="32"/>
      <c r="K235" s="11"/>
      <c r="L235" s="10"/>
      <c r="M235" s="32"/>
      <c r="N235" s="11"/>
      <c r="O235" s="10"/>
      <c r="P235" s="32"/>
      <c r="Q235" s="11"/>
      <c r="R235" s="10"/>
      <c r="S235" s="32"/>
      <c r="T235" s="11"/>
      <c r="U235" s="10"/>
      <c r="V235" s="32"/>
      <c r="W235" s="11"/>
      <c r="X235" s="10"/>
      <c r="Y235" s="32"/>
      <c r="Z235" s="11"/>
      <c r="AA235" s="10"/>
      <c r="AB235" s="32"/>
      <c r="AC235" s="11"/>
      <c r="AD235" s="10"/>
      <c r="AE235" s="32"/>
      <c r="AF235" s="11"/>
      <c r="AG235" s="10"/>
      <c r="AH235" s="32"/>
      <c r="AI235" s="11"/>
      <c r="AJ235" s="10"/>
      <c r="AK235" s="32"/>
      <c r="AL235" s="11"/>
      <c r="AM235" s="10"/>
      <c r="AN235" s="32"/>
      <c r="AO235" s="11"/>
      <c r="AP235" s="10"/>
      <c r="AQ235" s="32"/>
      <c r="AR235" s="11"/>
      <c r="AS235" s="10"/>
      <c r="AT235" s="32"/>
      <c r="AU235" s="11"/>
      <c r="AV235" s="10"/>
      <c r="AW235" s="32"/>
      <c r="AX235" s="11"/>
      <c r="AY235" s="10"/>
      <c r="AZ235" s="32"/>
      <c r="BA235" s="11"/>
      <c r="BB235" s="10"/>
      <c r="BC235" s="32"/>
      <c r="BD235" s="11"/>
      <c r="BE235" s="10"/>
      <c r="BF235" s="32"/>
      <c r="BG235" s="11"/>
      <c r="BH235" s="10"/>
      <c r="BI235" s="32"/>
      <c r="BJ235" s="11"/>
      <c r="BK235" s="10"/>
      <c r="BL235" s="32"/>
      <c r="BM235" s="11"/>
      <c r="BN235" s="10"/>
      <c r="BO235" s="32"/>
      <c r="BP235" s="11"/>
      <c r="BQ235" s="10"/>
      <c r="BR235" s="32"/>
      <c r="BS235" s="11"/>
      <c r="BT235" s="28"/>
      <c r="BU235" s="41"/>
    </row>
    <row r="236" spans="1:73">
      <c r="A236">
        <f t="shared" si="33"/>
        <v>188</v>
      </c>
      <c r="B236" s="6"/>
      <c r="C236" s="10"/>
      <c r="D236" s="32"/>
      <c r="E236" s="11"/>
      <c r="F236" s="10"/>
      <c r="G236" s="32"/>
      <c r="H236" s="11"/>
      <c r="I236" s="10"/>
      <c r="J236" s="32"/>
      <c r="K236" s="11"/>
      <c r="L236" s="10"/>
      <c r="M236" s="32"/>
      <c r="N236" s="11"/>
      <c r="O236" s="10"/>
      <c r="P236" s="32"/>
      <c r="Q236" s="11"/>
      <c r="R236" s="10"/>
      <c r="S236" s="32"/>
      <c r="T236" s="11"/>
      <c r="U236" s="10"/>
      <c r="V236" s="32"/>
      <c r="W236" s="11"/>
      <c r="X236" s="10"/>
      <c r="Y236" s="32"/>
      <c r="Z236" s="11"/>
      <c r="AA236" s="10"/>
      <c r="AB236" s="32"/>
      <c r="AC236" s="11"/>
      <c r="AD236" s="10"/>
      <c r="AE236" s="32"/>
      <c r="AF236" s="11"/>
      <c r="AG236" s="10"/>
      <c r="AH236" s="32"/>
      <c r="AI236" s="11"/>
      <c r="AJ236" s="10"/>
      <c r="AK236" s="32"/>
      <c r="AL236" s="11"/>
      <c r="AM236" s="10"/>
      <c r="AN236" s="32"/>
      <c r="AO236" s="11"/>
      <c r="AP236" s="10"/>
      <c r="AQ236" s="32"/>
      <c r="AR236" s="11"/>
      <c r="AS236" s="10"/>
      <c r="AT236" s="32"/>
      <c r="AU236" s="11"/>
      <c r="AV236" s="10"/>
      <c r="AW236" s="32"/>
      <c r="AX236" s="11"/>
      <c r="AY236" s="10"/>
      <c r="AZ236" s="32"/>
      <c r="BA236" s="11"/>
      <c r="BB236" s="10"/>
      <c r="BC236" s="32"/>
      <c r="BD236" s="11"/>
      <c r="BE236" s="10"/>
      <c r="BF236" s="32"/>
      <c r="BG236" s="11"/>
      <c r="BH236" s="10"/>
      <c r="BI236" s="32"/>
      <c r="BJ236" s="11"/>
      <c r="BK236" s="10"/>
      <c r="BL236" s="32"/>
      <c r="BM236" s="11"/>
      <c r="BN236" s="10"/>
      <c r="BO236" s="32"/>
      <c r="BP236" s="11"/>
      <c r="BQ236" s="10"/>
      <c r="BR236" s="32"/>
      <c r="BS236" s="11"/>
      <c r="BT236" s="28"/>
      <c r="BU236" s="41"/>
    </row>
    <row r="237" spans="1:73">
      <c r="A237">
        <f t="shared" si="33"/>
        <v>189</v>
      </c>
      <c r="B237" s="6"/>
      <c r="C237" s="10"/>
      <c r="D237" s="32"/>
      <c r="E237" s="11"/>
      <c r="F237" s="10"/>
      <c r="G237" s="32"/>
      <c r="H237" s="11"/>
      <c r="I237" s="10"/>
      <c r="J237" s="32"/>
      <c r="K237" s="11"/>
      <c r="L237" s="10"/>
      <c r="M237" s="32"/>
      <c r="N237" s="11"/>
      <c r="O237" s="10"/>
      <c r="P237" s="32"/>
      <c r="Q237" s="11"/>
      <c r="R237" s="10"/>
      <c r="S237" s="32"/>
      <c r="T237" s="11"/>
      <c r="U237" s="10"/>
      <c r="V237" s="32"/>
      <c r="W237" s="11"/>
      <c r="X237" s="10"/>
      <c r="Y237" s="32"/>
      <c r="Z237" s="11"/>
      <c r="AA237" s="10"/>
      <c r="AB237" s="32"/>
      <c r="AC237" s="11"/>
      <c r="AD237" s="10"/>
      <c r="AE237" s="32"/>
      <c r="AF237" s="11"/>
      <c r="AG237" s="10"/>
      <c r="AH237" s="32"/>
      <c r="AI237" s="11"/>
      <c r="AJ237" s="10"/>
      <c r="AK237" s="32"/>
      <c r="AL237" s="11"/>
      <c r="AM237" s="10"/>
      <c r="AN237" s="32"/>
      <c r="AO237" s="11"/>
      <c r="AP237" s="10"/>
      <c r="AQ237" s="32"/>
      <c r="AR237" s="11"/>
      <c r="AS237" s="10"/>
      <c r="AT237" s="32"/>
      <c r="AU237" s="11"/>
      <c r="AV237" s="10"/>
      <c r="AW237" s="32"/>
      <c r="AX237" s="11"/>
      <c r="AY237" s="10"/>
      <c r="AZ237" s="32"/>
      <c r="BA237" s="11"/>
      <c r="BB237" s="10"/>
      <c r="BC237" s="32"/>
      <c r="BD237" s="11"/>
      <c r="BE237" s="10"/>
      <c r="BF237" s="32"/>
      <c r="BG237" s="11"/>
      <c r="BH237" s="10"/>
      <c r="BI237" s="32"/>
      <c r="BJ237" s="11"/>
      <c r="BK237" s="10"/>
      <c r="BL237" s="32"/>
      <c r="BM237" s="11"/>
      <c r="BN237" s="10"/>
      <c r="BO237" s="32"/>
      <c r="BP237" s="11"/>
      <c r="BQ237" s="10"/>
      <c r="BR237" s="32"/>
      <c r="BS237" s="11"/>
      <c r="BT237" s="28"/>
      <c r="BU237" s="41"/>
    </row>
    <row r="238" spans="1:73">
      <c r="A238">
        <f t="shared" si="33"/>
        <v>190</v>
      </c>
      <c r="B238" s="6"/>
      <c r="C238" s="10"/>
      <c r="D238" s="32"/>
      <c r="E238" s="11"/>
      <c r="F238" s="10"/>
      <c r="G238" s="32"/>
      <c r="H238" s="11"/>
      <c r="I238" s="10"/>
      <c r="J238" s="32"/>
      <c r="K238" s="11"/>
      <c r="L238" s="10"/>
      <c r="M238" s="32"/>
      <c r="N238" s="11"/>
      <c r="O238" s="10"/>
      <c r="P238" s="32"/>
      <c r="Q238" s="11"/>
      <c r="R238" s="10"/>
      <c r="S238" s="32"/>
      <c r="T238" s="11"/>
      <c r="U238" s="10"/>
      <c r="V238" s="32"/>
      <c r="W238" s="11"/>
      <c r="X238" s="10"/>
      <c r="Y238" s="32"/>
      <c r="Z238" s="11"/>
      <c r="AA238" s="10"/>
      <c r="AB238" s="32"/>
      <c r="AC238" s="11"/>
      <c r="AD238" s="10"/>
      <c r="AE238" s="32"/>
      <c r="AF238" s="11"/>
      <c r="AG238" s="10"/>
      <c r="AH238" s="32"/>
      <c r="AI238" s="11"/>
      <c r="AJ238" s="10"/>
      <c r="AK238" s="32"/>
      <c r="AL238" s="11"/>
      <c r="AM238" s="10"/>
      <c r="AN238" s="32"/>
      <c r="AO238" s="11"/>
      <c r="AP238" s="10"/>
      <c r="AQ238" s="32"/>
      <c r="AR238" s="11"/>
      <c r="AS238" s="10"/>
      <c r="AT238" s="32"/>
      <c r="AU238" s="11"/>
      <c r="AV238" s="10"/>
      <c r="AW238" s="32"/>
      <c r="AX238" s="11"/>
      <c r="AY238" s="10"/>
      <c r="AZ238" s="32"/>
      <c r="BA238" s="11"/>
      <c r="BB238" s="10"/>
      <c r="BC238" s="32"/>
      <c r="BD238" s="11"/>
      <c r="BE238" s="10"/>
      <c r="BF238" s="32"/>
      <c r="BG238" s="11"/>
      <c r="BH238" s="10"/>
      <c r="BI238" s="32"/>
      <c r="BJ238" s="11"/>
      <c r="BK238" s="10"/>
      <c r="BL238" s="32"/>
      <c r="BM238" s="11"/>
      <c r="BN238" s="10"/>
      <c r="BO238" s="32"/>
      <c r="BP238" s="11"/>
      <c r="BQ238" s="10"/>
      <c r="BR238" s="32"/>
      <c r="BS238" s="11"/>
      <c r="BT238" s="28"/>
      <c r="BU238" s="41"/>
    </row>
    <row r="239" spans="1:73">
      <c r="A239">
        <f t="shared" si="33"/>
        <v>191</v>
      </c>
      <c r="B239" s="6"/>
      <c r="C239" s="10"/>
      <c r="D239" s="32"/>
      <c r="E239" s="11"/>
      <c r="F239" s="10"/>
      <c r="G239" s="32"/>
      <c r="H239" s="11"/>
      <c r="I239" s="10"/>
      <c r="J239" s="32"/>
      <c r="K239" s="11"/>
      <c r="L239" s="10"/>
      <c r="M239" s="32"/>
      <c r="N239" s="11"/>
      <c r="O239" s="10"/>
      <c r="P239" s="32"/>
      <c r="Q239" s="11"/>
      <c r="R239" s="10"/>
      <c r="S239" s="32"/>
      <c r="T239" s="11"/>
      <c r="U239" s="10"/>
      <c r="V239" s="32"/>
      <c r="W239" s="11"/>
      <c r="X239" s="10"/>
      <c r="Y239" s="32"/>
      <c r="Z239" s="11"/>
      <c r="AA239" s="10"/>
      <c r="AB239" s="32"/>
      <c r="AC239" s="11"/>
      <c r="AD239" s="10"/>
      <c r="AE239" s="32"/>
      <c r="AF239" s="11"/>
      <c r="AG239" s="10"/>
      <c r="AH239" s="32"/>
      <c r="AI239" s="11"/>
      <c r="AJ239" s="10"/>
      <c r="AK239" s="32"/>
      <c r="AL239" s="11"/>
      <c r="AM239" s="10"/>
      <c r="AN239" s="32"/>
      <c r="AO239" s="11"/>
      <c r="AP239" s="10"/>
      <c r="AQ239" s="32"/>
      <c r="AR239" s="11"/>
      <c r="AS239" s="10"/>
      <c r="AT239" s="32"/>
      <c r="AU239" s="11"/>
      <c r="AV239" s="10"/>
      <c r="AW239" s="32"/>
      <c r="AX239" s="11"/>
      <c r="AY239" s="10"/>
      <c r="AZ239" s="32"/>
      <c r="BA239" s="11"/>
      <c r="BB239" s="10"/>
      <c r="BC239" s="32"/>
      <c r="BD239" s="11"/>
      <c r="BE239" s="10"/>
      <c r="BF239" s="32"/>
      <c r="BG239" s="11"/>
      <c r="BH239" s="10"/>
      <c r="BI239" s="32"/>
      <c r="BJ239" s="11"/>
      <c r="BK239" s="10"/>
      <c r="BL239" s="32"/>
      <c r="BM239" s="11"/>
      <c r="BN239" s="10"/>
      <c r="BO239" s="32"/>
      <c r="BP239" s="11"/>
      <c r="BQ239" s="10"/>
      <c r="BR239" s="32"/>
      <c r="BS239" s="11"/>
      <c r="BT239" s="28"/>
      <c r="BU239" s="41"/>
    </row>
    <row r="240" spans="1:73">
      <c r="A240">
        <f t="shared" si="33"/>
        <v>192</v>
      </c>
      <c r="B240" s="6"/>
      <c r="C240" s="10"/>
      <c r="D240" s="32"/>
      <c r="E240" s="11"/>
      <c r="F240" s="10"/>
      <c r="G240" s="32"/>
      <c r="H240" s="11"/>
      <c r="I240" s="10"/>
      <c r="J240" s="32"/>
      <c r="K240" s="11"/>
      <c r="L240" s="10"/>
      <c r="M240" s="32"/>
      <c r="N240" s="11"/>
      <c r="O240" s="10"/>
      <c r="P240" s="32"/>
      <c r="Q240" s="11"/>
      <c r="R240" s="10"/>
      <c r="S240" s="32"/>
      <c r="T240" s="11"/>
      <c r="U240" s="10"/>
      <c r="V240" s="32"/>
      <c r="W240" s="11"/>
      <c r="X240" s="10"/>
      <c r="Y240" s="32"/>
      <c r="Z240" s="11"/>
      <c r="AA240" s="10"/>
      <c r="AB240" s="32"/>
      <c r="AC240" s="11"/>
      <c r="AD240" s="10"/>
      <c r="AE240" s="32"/>
      <c r="AF240" s="11"/>
      <c r="AG240" s="10"/>
      <c r="AH240" s="32"/>
      <c r="AI240" s="11"/>
      <c r="AJ240" s="10"/>
      <c r="AK240" s="32"/>
      <c r="AL240" s="11"/>
      <c r="AM240" s="10"/>
      <c r="AN240" s="32"/>
      <c r="AO240" s="11"/>
      <c r="AP240" s="10"/>
      <c r="AQ240" s="32"/>
      <c r="AR240" s="11"/>
      <c r="AS240" s="10"/>
      <c r="AT240" s="32"/>
      <c r="AU240" s="11"/>
      <c r="AV240" s="10"/>
      <c r="AW240" s="32"/>
      <c r="AX240" s="11"/>
      <c r="AY240" s="10"/>
      <c r="AZ240" s="32"/>
      <c r="BA240" s="11"/>
      <c r="BB240" s="10"/>
      <c r="BC240" s="32"/>
      <c r="BD240" s="11"/>
      <c r="BE240" s="10"/>
      <c r="BF240" s="32"/>
      <c r="BG240" s="11"/>
      <c r="BH240" s="10"/>
      <c r="BI240" s="32"/>
      <c r="BJ240" s="11"/>
      <c r="BK240" s="10"/>
      <c r="BL240" s="32"/>
      <c r="BM240" s="11"/>
      <c r="BN240" s="10"/>
      <c r="BO240" s="32"/>
      <c r="BP240" s="11"/>
      <c r="BQ240" s="10"/>
      <c r="BR240" s="32"/>
      <c r="BS240" s="11"/>
      <c r="BT240" s="28"/>
      <c r="BU240" s="41"/>
    </row>
    <row r="241" spans="1:73">
      <c r="A241">
        <f t="shared" si="33"/>
        <v>193</v>
      </c>
      <c r="B241" s="6"/>
      <c r="C241" s="10"/>
      <c r="D241" s="32"/>
      <c r="E241" s="11"/>
      <c r="F241" s="10"/>
      <c r="G241" s="32"/>
      <c r="H241" s="11"/>
      <c r="I241" s="10"/>
      <c r="J241" s="32"/>
      <c r="K241" s="11"/>
      <c r="L241" s="10"/>
      <c r="M241" s="32"/>
      <c r="N241" s="11"/>
      <c r="O241" s="10"/>
      <c r="P241" s="32"/>
      <c r="Q241" s="11"/>
      <c r="R241" s="10"/>
      <c r="S241" s="32"/>
      <c r="T241" s="11"/>
      <c r="U241" s="10"/>
      <c r="V241" s="32"/>
      <c r="W241" s="11"/>
      <c r="X241" s="10"/>
      <c r="Y241" s="32"/>
      <c r="Z241" s="11"/>
      <c r="AA241" s="10"/>
      <c r="AB241" s="32"/>
      <c r="AC241" s="11"/>
      <c r="AD241" s="10"/>
      <c r="AE241" s="32"/>
      <c r="AF241" s="11"/>
      <c r="AG241" s="10"/>
      <c r="AH241" s="32"/>
      <c r="AI241" s="11"/>
      <c r="AJ241" s="10"/>
      <c r="AK241" s="32"/>
      <c r="AL241" s="11"/>
      <c r="AM241" s="10"/>
      <c r="AN241" s="32"/>
      <c r="AO241" s="11"/>
      <c r="AP241" s="10"/>
      <c r="AQ241" s="32"/>
      <c r="AR241" s="11"/>
      <c r="AS241" s="10"/>
      <c r="AT241" s="32"/>
      <c r="AU241" s="11"/>
      <c r="AV241" s="10"/>
      <c r="AW241" s="32"/>
      <c r="AX241" s="11"/>
      <c r="AY241" s="10"/>
      <c r="AZ241" s="32"/>
      <c r="BA241" s="11"/>
      <c r="BB241" s="10"/>
      <c r="BC241" s="32"/>
      <c r="BD241" s="11"/>
      <c r="BE241" s="10"/>
      <c r="BF241" s="32"/>
      <c r="BG241" s="11"/>
      <c r="BH241" s="10"/>
      <c r="BI241" s="32"/>
      <c r="BJ241" s="11"/>
      <c r="BK241" s="10"/>
      <c r="BL241" s="32"/>
      <c r="BM241" s="11"/>
      <c r="BN241" s="10"/>
      <c r="BO241" s="32"/>
      <c r="BP241" s="11"/>
      <c r="BQ241" s="10"/>
      <c r="BR241" s="32"/>
      <c r="BS241" s="11"/>
      <c r="BT241" s="28"/>
      <c r="BU241" s="41"/>
    </row>
    <row r="242" spans="1:73">
      <c r="A242">
        <f t="shared" si="33"/>
        <v>194</v>
      </c>
      <c r="B242" s="6"/>
      <c r="C242" s="10"/>
      <c r="D242" s="32"/>
      <c r="E242" s="11"/>
      <c r="F242" s="10"/>
      <c r="G242" s="32"/>
      <c r="H242" s="11"/>
      <c r="I242" s="10"/>
      <c r="J242" s="32"/>
      <c r="K242" s="11"/>
      <c r="L242" s="10"/>
      <c r="M242" s="32"/>
      <c r="N242" s="11"/>
      <c r="O242" s="10"/>
      <c r="P242" s="32"/>
      <c r="Q242" s="11"/>
      <c r="R242" s="10"/>
      <c r="S242" s="32"/>
      <c r="T242" s="11"/>
      <c r="U242" s="10"/>
      <c r="V242" s="32"/>
      <c r="W242" s="11"/>
      <c r="X242" s="10"/>
      <c r="Y242" s="32"/>
      <c r="Z242" s="11"/>
      <c r="AA242" s="10"/>
      <c r="AB242" s="32"/>
      <c r="AC242" s="11"/>
      <c r="AD242" s="10"/>
      <c r="AE242" s="32"/>
      <c r="AF242" s="11"/>
      <c r="AG242" s="10"/>
      <c r="AH242" s="32"/>
      <c r="AI242" s="11"/>
      <c r="AJ242" s="10"/>
      <c r="AK242" s="32"/>
      <c r="AL242" s="11"/>
      <c r="AM242" s="10"/>
      <c r="AN242" s="32"/>
      <c r="AO242" s="11"/>
      <c r="AP242" s="10"/>
      <c r="AQ242" s="32"/>
      <c r="AR242" s="11"/>
      <c r="AS242" s="10"/>
      <c r="AT242" s="32"/>
      <c r="AU242" s="11"/>
      <c r="AV242" s="10"/>
      <c r="AW242" s="32"/>
      <c r="AX242" s="11"/>
      <c r="AY242" s="10"/>
      <c r="AZ242" s="32"/>
      <c r="BA242" s="11"/>
      <c r="BB242" s="10"/>
      <c r="BC242" s="32"/>
      <c r="BD242" s="11"/>
      <c r="BE242" s="10"/>
      <c r="BF242" s="32"/>
      <c r="BG242" s="11"/>
      <c r="BH242" s="10"/>
      <c r="BI242" s="32"/>
      <c r="BJ242" s="11"/>
      <c r="BK242" s="10"/>
      <c r="BL242" s="32"/>
      <c r="BM242" s="11"/>
      <c r="BN242" s="10"/>
      <c r="BO242" s="32"/>
      <c r="BP242" s="11"/>
      <c r="BQ242" s="10"/>
      <c r="BR242" s="32"/>
      <c r="BS242" s="11"/>
      <c r="BT242" s="28"/>
      <c r="BU242" s="41"/>
    </row>
    <row r="243" spans="1:73">
      <c r="A243">
        <f t="shared" si="33"/>
        <v>195</v>
      </c>
      <c r="B243" s="6"/>
      <c r="C243" s="10"/>
      <c r="D243" s="32"/>
      <c r="E243" s="11"/>
      <c r="F243" s="10"/>
      <c r="G243" s="32"/>
      <c r="H243" s="11"/>
      <c r="I243" s="10"/>
      <c r="J243" s="32"/>
      <c r="K243" s="11"/>
      <c r="L243" s="10"/>
      <c r="M243" s="32"/>
      <c r="N243" s="11"/>
      <c r="O243" s="10"/>
      <c r="P243" s="32"/>
      <c r="Q243" s="11"/>
      <c r="R243" s="10"/>
      <c r="S243" s="32"/>
      <c r="T243" s="11"/>
      <c r="U243" s="10"/>
      <c r="V243" s="32"/>
      <c r="W243" s="11"/>
      <c r="X243" s="10"/>
      <c r="Y243" s="32"/>
      <c r="Z243" s="11"/>
      <c r="AA243" s="10"/>
      <c r="AB243" s="32"/>
      <c r="AC243" s="11"/>
      <c r="AD243" s="10"/>
      <c r="AE243" s="32"/>
      <c r="AF243" s="11"/>
      <c r="AG243" s="10"/>
      <c r="AH243" s="32"/>
      <c r="AI243" s="11"/>
      <c r="AJ243" s="10"/>
      <c r="AK243" s="32"/>
      <c r="AL243" s="11"/>
      <c r="AM243" s="10"/>
      <c r="AN243" s="32"/>
      <c r="AO243" s="11"/>
      <c r="AP243" s="10"/>
      <c r="AQ243" s="32"/>
      <c r="AR243" s="11"/>
      <c r="AS243" s="10"/>
      <c r="AT243" s="32"/>
      <c r="AU243" s="11"/>
      <c r="AV243" s="10"/>
      <c r="AW243" s="32"/>
      <c r="AX243" s="11"/>
      <c r="AY243" s="10"/>
      <c r="AZ243" s="32"/>
      <c r="BA243" s="11"/>
      <c r="BB243" s="10"/>
      <c r="BC243" s="32"/>
      <c r="BD243" s="11"/>
      <c r="BE243" s="10"/>
      <c r="BF243" s="32"/>
      <c r="BG243" s="11"/>
      <c r="BH243" s="10"/>
      <c r="BI243" s="32"/>
      <c r="BJ243" s="11"/>
      <c r="BK243" s="10"/>
      <c r="BL243" s="32"/>
      <c r="BM243" s="11"/>
      <c r="BN243" s="10"/>
      <c r="BO243" s="32"/>
      <c r="BP243" s="11"/>
      <c r="BQ243" s="10"/>
      <c r="BR243" s="32"/>
      <c r="BS243" s="11"/>
      <c r="BT243" s="28"/>
      <c r="BU243" s="41"/>
    </row>
    <row r="244" spans="1:73">
      <c r="A244">
        <f t="shared" si="33"/>
        <v>196</v>
      </c>
      <c r="B244" s="6"/>
      <c r="C244" s="10"/>
      <c r="D244" s="32"/>
      <c r="E244" s="11"/>
      <c r="F244" s="10"/>
      <c r="G244" s="32"/>
      <c r="H244" s="11"/>
      <c r="I244" s="10"/>
      <c r="J244" s="32"/>
      <c r="K244" s="11"/>
      <c r="L244" s="10"/>
      <c r="M244" s="32"/>
      <c r="N244" s="11"/>
      <c r="O244" s="10"/>
      <c r="P244" s="32"/>
      <c r="Q244" s="11"/>
      <c r="R244" s="10"/>
      <c r="S244" s="32"/>
      <c r="T244" s="11"/>
      <c r="U244" s="10"/>
      <c r="V244" s="32"/>
      <c r="W244" s="11"/>
      <c r="X244" s="10"/>
      <c r="Y244" s="32"/>
      <c r="Z244" s="11"/>
      <c r="AA244" s="10"/>
      <c r="AB244" s="32"/>
      <c r="AC244" s="11"/>
      <c r="AD244" s="10"/>
      <c r="AE244" s="32"/>
      <c r="AF244" s="11"/>
      <c r="AG244" s="10"/>
      <c r="AH244" s="32"/>
      <c r="AI244" s="11"/>
      <c r="AJ244" s="10"/>
      <c r="AK244" s="32"/>
      <c r="AL244" s="11"/>
      <c r="AM244" s="10"/>
      <c r="AN244" s="32"/>
      <c r="AO244" s="11"/>
      <c r="AP244" s="10"/>
      <c r="AQ244" s="32"/>
      <c r="AR244" s="11"/>
      <c r="AS244" s="10"/>
      <c r="AT244" s="32"/>
      <c r="AU244" s="11"/>
      <c r="AV244" s="10"/>
      <c r="AW244" s="32"/>
      <c r="AX244" s="11"/>
      <c r="AY244" s="10"/>
      <c r="AZ244" s="32"/>
      <c r="BA244" s="11"/>
      <c r="BB244" s="10"/>
      <c r="BC244" s="32"/>
      <c r="BD244" s="11"/>
      <c r="BE244" s="10"/>
      <c r="BF244" s="32"/>
      <c r="BG244" s="11"/>
      <c r="BH244" s="10"/>
      <c r="BI244" s="32"/>
      <c r="BJ244" s="11"/>
      <c r="BK244" s="10"/>
      <c r="BL244" s="32"/>
      <c r="BM244" s="11"/>
      <c r="BN244" s="10"/>
      <c r="BO244" s="32"/>
      <c r="BP244" s="11"/>
      <c r="BQ244" s="10"/>
      <c r="BR244" s="32"/>
      <c r="BS244" s="11"/>
      <c r="BT244" s="28"/>
      <c r="BU244" s="41"/>
    </row>
  </sheetData>
  <sortState xmlns:xlrd2="http://schemas.microsoft.com/office/spreadsheetml/2017/richdata2" ref="B5:G21">
    <sortCondition descending="1" ref="G5:G27"/>
    <sortCondition descending="1" ref="F5:F27"/>
  </sortState>
  <mergeCells count="23">
    <mergeCell ref="AD47:AF47"/>
    <mergeCell ref="AG47:AI47"/>
    <mergeCell ref="AJ47:AL47"/>
    <mergeCell ref="BQ47:BS47"/>
    <mergeCell ref="BB47:BD47"/>
    <mergeCell ref="AY47:BA47"/>
    <mergeCell ref="AM47:AO47"/>
    <mergeCell ref="AP47:AR47"/>
    <mergeCell ref="AS47:AU47"/>
    <mergeCell ref="AV47:AX47"/>
    <mergeCell ref="BK47:BM47"/>
    <mergeCell ref="BN47:BP47"/>
    <mergeCell ref="BH47:BJ47"/>
    <mergeCell ref="BE47:BG47"/>
    <mergeCell ref="AA47:AC47"/>
    <mergeCell ref="C47:E47"/>
    <mergeCell ref="F47:H47"/>
    <mergeCell ref="U47:W47"/>
    <mergeCell ref="X47:Z47"/>
    <mergeCell ref="I47:K47"/>
    <mergeCell ref="L47:N47"/>
    <mergeCell ref="O47:Q47"/>
    <mergeCell ref="R47:T47"/>
  </mergeCells>
  <phoneticPr fontId="4" type="noConversion"/>
  <printOptions horizontalCentered="1" verticalCentered="1"/>
  <pageMargins left="0.75" right="0.75" top="0.78740157480314965" bottom="0.78740157480314965" header="0" footer="0"/>
  <pageSetup paperSize="9" orientation="landscape" horizontalDpi="4294967292" r:id="rId1"/>
  <headerFooter alignWithMargins="0">
    <oddFooter>&amp;R&amp;F;&amp;A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D2863-F0CD-4BAD-9808-039BB8D67DAE}">
  <sheetPr codeName="Hoja39"/>
  <dimension ref="A1:BO912"/>
  <sheetViews>
    <sheetView zoomScale="70" zoomScaleNormal="70" workbookViewId="0">
      <selection activeCell="B5" sqref="B5:G33"/>
    </sheetView>
  </sheetViews>
  <sheetFormatPr baseColWidth="10" defaultColWidth="11.5703125" defaultRowHeight="12.75"/>
  <cols>
    <col min="1" max="1" width="5" customWidth="1"/>
    <col min="2" max="2" width="14.5703125" customWidth="1"/>
    <col min="3" max="3" width="7.42578125" customWidth="1"/>
    <col min="4" max="4" width="6.140625" customWidth="1"/>
    <col min="5" max="5" width="5.42578125" customWidth="1"/>
    <col min="6" max="6" width="4.42578125" customWidth="1"/>
    <col min="7" max="7" width="5.28515625" customWidth="1"/>
    <col min="8" max="8" width="4.85546875" customWidth="1"/>
    <col min="9" max="9" width="5.28515625" customWidth="1"/>
    <col min="10" max="13" width="4.7109375" customWidth="1"/>
    <col min="14" max="14" width="6.140625" customWidth="1"/>
    <col min="15" max="15" width="4.7109375" customWidth="1"/>
    <col min="16" max="16" width="4.28515625" customWidth="1"/>
    <col min="17" max="17" width="5.28515625" customWidth="1"/>
    <col min="18" max="18" width="5" customWidth="1"/>
    <col min="19" max="19" width="4.5703125" customWidth="1"/>
    <col min="20" max="20" width="4.28515625" customWidth="1"/>
    <col min="21" max="21" width="5" customWidth="1"/>
    <col min="22" max="22" width="4.5703125" customWidth="1"/>
    <col min="23" max="23" width="5.28515625" customWidth="1"/>
    <col min="24" max="24" width="4.7109375" customWidth="1"/>
    <col min="25" max="25" width="4" customWidth="1"/>
    <col min="26" max="26" width="4.42578125" customWidth="1"/>
    <col min="27" max="27" width="5" customWidth="1"/>
    <col min="28" max="28" width="4.5703125" customWidth="1"/>
    <col min="29" max="29" width="4" customWidth="1"/>
    <col min="30" max="30" width="4.5703125" customWidth="1"/>
    <col min="31" max="31" width="5" customWidth="1"/>
    <col min="32" max="32" width="4.5703125" customWidth="1"/>
    <col min="33" max="33" width="4.85546875" customWidth="1"/>
    <col min="34" max="34" width="6" customWidth="1"/>
    <col min="35" max="36" width="4.42578125" customWidth="1"/>
    <col min="37" max="37" width="5.5703125" customWidth="1"/>
    <col min="38" max="38" width="4.42578125" customWidth="1"/>
    <col min="39" max="39" width="5.5703125" customWidth="1"/>
    <col min="40" max="57" width="4.42578125" customWidth="1"/>
    <col min="58" max="58" width="5" customWidth="1"/>
    <col min="59" max="60" width="4.42578125" customWidth="1"/>
    <col min="61" max="61" width="10.42578125" style="24" customWidth="1"/>
    <col min="62" max="62" width="5.42578125" style="16" customWidth="1"/>
    <col min="63" max="64" width="5.42578125" customWidth="1"/>
    <col min="65" max="66" width="7" customWidth="1"/>
  </cols>
  <sheetData>
    <row r="1" spans="1:67">
      <c r="A1" s="5" t="s">
        <v>182</v>
      </c>
      <c r="B1" s="52"/>
      <c r="C1" s="222"/>
    </row>
    <row r="2" spans="1:67">
      <c r="A2" t="s">
        <v>10</v>
      </c>
      <c r="C2" s="222"/>
      <c r="E2" s="41">
        <f>+E3/6</f>
        <v>78.166666666666671</v>
      </c>
    </row>
    <row r="3" spans="1:67" ht="13.5" thickBot="1">
      <c r="A3">
        <f>+GENERAL!B6</f>
        <v>12</v>
      </c>
      <c r="C3" s="41"/>
      <c r="E3" s="41">
        <f>SUM(E5:E18)</f>
        <v>469</v>
      </c>
      <c r="BO3" s="101"/>
    </row>
    <row r="4" spans="1:67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P4" s="126"/>
      <c r="BO4" s="101"/>
    </row>
    <row r="5" spans="1:67" ht="13.5" thickBot="1">
      <c r="A5" s="150">
        <v>1</v>
      </c>
      <c r="B5" s="23" t="s">
        <v>9</v>
      </c>
      <c r="C5" s="89">
        <f>+Q$49</f>
        <v>167</v>
      </c>
      <c r="D5" s="287">
        <f>+R$50</f>
        <v>0</v>
      </c>
      <c r="E5" s="45">
        <f>+R$49</f>
        <v>71</v>
      </c>
      <c r="F5" s="18">
        <f>+Q$35</f>
        <v>80</v>
      </c>
      <c r="G5" s="235">
        <f>IF(E5&lt;A$3/2,-1,1)*800000+C5*1000+D5*0+E5/1000</f>
        <v>967000.071</v>
      </c>
      <c r="I5" s="200">
        <f>+C5/E5</f>
        <v>2.352112676056338</v>
      </c>
      <c r="M5" s="16"/>
      <c r="P5" s="126"/>
      <c r="BO5" s="101"/>
    </row>
    <row r="6" spans="1:67" ht="13.5" thickBot="1">
      <c r="A6" s="150">
        <v>2</v>
      </c>
      <c r="B6" s="23" t="s">
        <v>120</v>
      </c>
      <c r="C6" s="89">
        <f>+C$49</f>
        <v>33</v>
      </c>
      <c r="D6" s="287">
        <f>+D$50</f>
        <v>0</v>
      </c>
      <c r="E6" s="46">
        <f>+D$49</f>
        <v>145</v>
      </c>
      <c r="F6" s="18">
        <f>+C$35</f>
        <v>40</v>
      </c>
      <c r="G6" s="235">
        <f>IF(E6&lt;A$3/2,-1,1)*800000+C6*1000+D6*0+E6/1000</f>
        <v>833000.14500000002</v>
      </c>
      <c r="I6" s="200">
        <f t="shared" ref="I6:I26" si="0">+C6/E6</f>
        <v>0.22758620689655173</v>
      </c>
      <c r="M6" s="16"/>
      <c r="N6" s="240"/>
      <c r="O6" s="240"/>
      <c r="P6" s="126"/>
      <c r="BO6" s="101"/>
    </row>
    <row r="7" spans="1:67" ht="13.5" thickBot="1">
      <c r="A7" s="150">
        <v>3</v>
      </c>
      <c r="B7" s="23" t="s">
        <v>94</v>
      </c>
      <c r="C7" s="89">
        <f>+U$49</f>
        <v>26</v>
      </c>
      <c r="D7" s="287">
        <f>+V$50</f>
        <v>0</v>
      </c>
      <c r="E7" s="45">
        <f>+V$49</f>
        <v>60</v>
      </c>
      <c r="F7" s="18">
        <f>+U$35</f>
        <v>20</v>
      </c>
      <c r="G7" s="235">
        <f>IF(E7&lt;A$3/2,-1,1)*800000+C7*1000+D7*0+E7/1000</f>
        <v>826000.06</v>
      </c>
      <c r="I7" s="200">
        <f t="shared" si="0"/>
        <v>0.43333333333333335</v>
      </c>
      <c r="M7" s="16"/>
      <c r="N7" s="240"/>
      <c r="O7" s="240"/>
      <c r="P7" s="126"/>
      <c r="BO7" s="101"/>
    </row>
    <row r="8" spans="1:67" ht="13.5" thickBot="1">
      <c r="A8" s="150">
        <v>4</v>
      </c>
      <c r="B8" s="241" t="s">
        <v>191</v>
      </c>
      <c r="C8" s="89">
        <f>+K$49</f>
        <v>22</v>
      </c>
      <c r="D8" s="287">
        <f>+L$50</f>
        <v>0</v>
      </c>
      <c r="E8" s="45">
        <f>+L$49</f>
        <v>39</v>
      </c>
      <c r="F8" s="18">
        <f>+K$35</f>
        <v>10</v>
      </c>
      <c r="G8" s="235">
        <f>IF(E8&lt;A$3/2,-1,1)*800000+C8*1000+D8*0+E8/1000</f>
        <v>822000.03899999999</v>
      </c>
      <c r="I8" s="200">
        <f t="shared" si="0"/>
        <v>0.5641025641025641</v>
      </c>
      <c r="M8" s="16"/>
      <c r="BJ8" s="302"/>
      <c r="BO8" s="101"/>
    </row>
    <row r="9" spans="1:67" ht="13.5" thickBot="1">
      <c r="A9" s="150">
        <v>5</v>
      </c>
      <c r="B9" s="23" t="s">
        <v>1</v>
      </c>
      <c r="C9" s="89">
        <f>+G$49</f>
        <v>18</v>
      </c>
      <c r="D9" s="287">
        <f>+H$50</f>
        <v>0</v>
      </c>
      <c r="E9" s="45">
        <f>+H$49</f>
        <v>16</v>
      </c>
      <c r="F9" s="18">
        <f>+G$35</f>
        <v>5</v>
      </c>
      <c r="G9" s="235">
        <f>IF(E9&lt;A$3/2,-1,1)*800000+C9*1000+D9*0+E9/1000</f>
        <v>818000.01599999995</v>
      </c>
      <c r="I9" s="200">
        <f t="shared" si="0"/>
        <v>1.125</v>
      </c>
      <c r="M9" s="16"/>
      <c r="BJ9" s="302"/>
      <c r="BO9" s="101"/>
    </row>
    <row r="10" spans="1:67" ht="13.5" thickBot="1">
      <c r="A10" s="150">
        <v>6</v>
      </c>
      <c r="B10" s="241" t="s">
        <v>162</v>
      </c>
      <c r="C10" s="89">
        <f>+AW$49</f>
        <v>16</v>
      </c>
      <c r="D10" s="287">
        <f>+AX$50</f>
        <v>0</v>
      </c>
      <c r="E10" s="45">
        <f>+AX$49</f>
        <v>11</v>
      </c>
      <c r="F10" s="18">
        <f>+AW$35</f>
        <v>0</v>
      </c>
      <c r="G10" s="235">
        <f>IF(E10&lt;A$3/2,-1,1)*800000+C10*1000+D10*0+E10/1000</f>
        <v>816000.01100000006</v>
      </c>
      <c r="I10" s="200">
        <f t="shared" si="0"/>
        <v>1.4545454545454546</v>
      </c>
      <c r="M10" s="16"/>
      <c r="BO10" s="101"/>
    </row>
    <row r="11" spans="1:67" ht="13.5" thickBot="1">
      <c r="A11" s="150">
        <v>7</v>
      </c>
      <c r="B11" s="241" t="s">
        <v>192</v>
      </c>
      <c r="C11" s="89">
        <f>+I$49</f>
        <v>11</v>
      </c>
      <c r="D11" s="287">
        <f>+J$50</f>
        <v>0</v>
      </c>
      <c r="E11" s="45">
        <f>+J$49</f>
        <v>13</v>
      </c>
      <c r="F11" s="18">
        <f>+I$35</f>
        <v>0</v>
      </c>
      <c r="G11" s="235">
        <f>IF(E11&lt;A$3/2,-1,1)*800000+C11*1000+D11*0+E11/1000</f>
        <v>811000.01300000004</v>
      </c>
      <c r="I11" s="200">
        <f t="shared" si="0"/>
        <v>0.84615384615384615</v>
      </c>
      <c r="M11" s="16"/>
      <c r="N11" s="65"/>
      <c r="O11" s="65"/>
      <c r="BO11" s="101"/>
    </row>
    <row r="12" spans="1:67" ht="13.5" thickBot="1">
      <c r="A12" s="150">
        <v>8</v>
      </c>
      <c r="B12" s="241" t="s">
        <v>214</v>
      </c>
      <c r="C12" s="89">
        <f>+BE$49</f>
        <v>9</v>
      </c>
      <c r="D12" s="287">
        <f>+BF$50</f>
        <v>0</v>
      </c>
      <c r="E12" s="45">
        <f>+BF$49</f>
        <v>18</v>
      </c>
      <c r="F12" s="18">
        <f>+BE$35</f>
        <v>0</v>
      </c>
      <c r="G12" s="235">
        <f>IF(E12&lt;A$3/2,-1,1)*800000+C12*1000+D12*0+E12/1000</f>
        <v>809000.01800000004</v>
      </c>
      <c r="I12" s="200">
        <f t="shared" si="0"/>
        <v>0.5</v>
      </c>
      <c r="M12" s="16"/>
      <c r="BO12" s="101"/>
    </row>
    <row r="13" spans="1:67" ht="13.5" thickBot="1">
      <c r="A13" s="150">
        <v>9</v>
      </c>
      <c r="B13" s="241" t="s">
        <v>172</v>
      </c>
      <c r="C13" s="89">
        <f>+AS$49</f>
        <v>3</v>
      </c>
      <c r="D13" s="287">
        <f>+AT$50</f>
        <v>0</v>
      </c>
      <c r="E13" s="45">
        <f>+AT$49</f>
        <v>15</v>
      </c>
      <c r="F13" s="18">
        <f>+AS$35</f>
        <v>0</v>
      </c>
      <c r="G13" s="235">
        <f>IF(E13&lt;A$3/2,-1,1)*800000+C13*1000+D13*0+E13/1000</f>
        <v>803000.01500000001</v>
      </c>
      <c r="I13" s="200">
        <f t="shared" si="0"/>
        <v>0.2</v>
      </c>
      <c r="M13" s="16"/>
      <c r="BO13" s="101"/>
    </row>
    <row r="14" spans="1:67" ht="13.5" thickBot="1">
      <c r="A14" s="150">
        <v>10</v>
      </c>
      <c r="B14" s="23" t="s">
        <v>163</v>
      </c>
      <c r="C14" s="89">
        <f>+AE$49</f>
        <v>-5</v>
      </c>
      <c r="D14" s="287">
        <f>+AF$50</f>
        <v>0</v>
      </c>
      <c r="E14" s="45">
        <f>+AF$49</f>
        <v>6</v>
      </c>
      <c r="F14" s="18">
        <f>+AE$35</f>
        <v>0</v>
      </c>
      <c r="G14" s="235">
        <f>IF(E14&lt;A$3/2,-1,1)*800000+C14*1000+D14*0+E14/1000</f>
        <v>795000.00600000005</v>
      </c>
      <c r="I14" s="200">
        <f t="shared" si="0"/>
        <v>-0.83333333333333337</v>
      </c>
      <c r="M14" s="16"/>
      <c r="N14" s="240"/>
      <c r="O14" s="240"/>
      <c r="AA14" s="240"/>
    </row>
    <row r="15" spans="1:67" ht="13.5" thickBot="1">
      <c r="A15" s="150">
        <v>11</v>
      </c>
      <c r="B15" s="241" t="s">
        <v>173</v>
      </c>
      <c r="C15" s="89">
        <f>+AQ$49</f>
        <v>-6</v>
      </c>
      <c r="D15" s="287">
        <f>+AR$50</f>
        <v>0</v>
      </c>
      <c r="E15" s="45">
        <f>+AR$49</f>
        <v>18</v>
      </c>
      <c r="F15" s="18">
        <f>+AQ$35</f>
        <v>0</v>
      </c>
      <c r="G15" s="235">
        <f>IF(E15&lt;A$3/2,-1,1)*800000+C15*1000+D15*0+E15/1000</f>
        <v>794000.01800000004</v>
      </c>
      <c r="I15" s="200">
        <f t="shared" si="0"/>
        <v>-0.33333333333333331</v>
      </c>
      <c r="M15" s="16"/>
      <c r="N15" s="65"/>
      <c r="O15" s="65"/>
      <c r="X15" s="43"/>
      <c r="AA15" s="240"/>
    </row>
    <row r="16" spans="1:67" ht="13.5" customHeight="1" thickBot="1">
      <c r="A16" s="150">
        <v>12</v>
      </c>
      <c r="B16" s="23" t="s">
        <v>155</v>
      </c>
      <c r="C16" s="89">
        <f>+AC$49</f>
        <v>-7</v>
      </c>
      <c r="D16" s="287">
        <f>+AD$50</f>
        <v>0</v>
      </c>
      <c r="E16" s="45">
        <f>+AD$49</f>
        <v>10</v>
      </c>
      <c r="F16" s="18">
        <f>+AC$35</f>
        <v>0</v>
      </c>
      <c r="G16" s="235">
        <f>IF(E16&lt;A$3/2,-1,1)*800000+C16*1000+D16*0+E16/1000</f>
        <v>793000.01</v>
      </c>
      <c r="I16" s="200">
        <f t="shared" si="0"/>
        <v>-0.7</v>
      </c>
      <c r="M16" s="16"/>
      <c r="N16" s="65"/>
      <c r="O16" s="65"/>
    </row>
    <row r="17" spans="1:15" ht="13.5" customHeight="1" thickBot="1">
      <c r="A17" s="150">
        <v>13</v>
      </c>
      <c r="B17" s="241" t="s">
        <v>219</v>
      </c>
      <c r="C17" s="89">
        <f>+S$49</f>
        <v>-8</v>
      </c>
      <c r="D17" s="287">
        <f>+T$50</f>
        <v>0</v>
      </c>
      <c r="E17" s="45">
        <f>+T$49</f>
        <v>26</v>
      </c>
      <c r="F17" s="18">
        <f>+S$35</f>
        <v>0</v>
      </c>
      <c r="G17" s="235">
        <f>IF(E17&lt;A$3/2,-1,1)*800000+C17*1000+D17*0+E17/1000</f>
        <v>792000.02599999995</v>
      </c>
      <c r="I17" s="200">
        <f t="shared" si="0"/>
        <v>-0.30769230769230771</v>
      </c>
      <c r="M17" s="16"/>
    </row>
    <row r="18" spans="1:15" ht="13.5" customHeight="1" thickBot="1">
      <c r="A18" s="150">
        <v>14</v>
      </c>
      <c r="B18" s="162" t="s">
        <v>158</v>
      </c>
      <c r="C18" s="89">
        <f>+E$49</f>
        <v>-9</v>
      </c>
      <c r="D18" s="287">
        <f>+F$50</f>
        <v>0</v>
      </c>
      <c r="E18" s="45">
        <f>+F$49</f>
        <v>21</v>
      </c>
      <c r="F18" s="18">
        <f>+E$35</f>
        <v>0</v>
      </c>
      <c r="G18" s="235">
        <f>IF(E18&lt;A$3/2,-1,1)*800000+C18*1000+D18*0+E18/1000</f>
        <v>791000.02099999995</v>
      </c>
      <c r="I18" s="200">
        <f t="shared" si="0"/>
        <v>-0.42857142857142855</v>
      </c>
      <c r="M18" s="16"/>
      <c r="N18" s="65"/>
      <c r="O18" s="65"/>
    </row>
    <row r="19" spans="1:15" ht="13.5" customHeight="1" thickBot="1">
      <c r="A19" s="150">
        <v>15</v>
      </c>
      <c r="B19" s="241" t="s">
        <v>174</v>
      </c>
      <c r="C19" s="89">
        <f>+AU$49</f>
        <v>-22</v>
      </c>
      <c r="D19" s="287">
        <f>+AV$50</f>
        <v>0</v>
      </c>
      <c r="E19" s="45">
        <f>+AV$49</f>
        <v>11</v>
      </c>
      <c r="F19" s="18">
        <f>+AU$35</f>
        <v>0</v>
      </c>
      <c r="G19" s="235">
        <f>IF(E19&lt;A$3/2,-1,1)*800000+C19*1000+D19*0+E19/1000</f>
        <v>778000.01100000006</v>
      </c>
      <c r="I19" s="200">
        <f t="shared" si="0"/>
        <v>-2</v>
      </c>
      <c r="M19" s="16"/>
      <c r="N19" s="240"/>
      <c r="O19" s="240"/>
    </row>
    <row r="20" spans="1:15" ht="13.5" customHeight="1" thickBot="1">
      <c r="A20" s="150">
        <v>16</v>
      </c>
      <c r="B20" s="162" t="s">
        <v>144</v>
      </c>
      <c r="C20" s="89">
        <f>+AM$49</f>
        <v>-30</v>
      </c>
      <c r="D20" s="287">
        <f>+AN$50</f>
        <v>0</v>
      </c>
      <c r="E20" s="45">
        <f>+AN$49</f>
        <v>18</v>
      </c>
      <c r="F20" s="18">
        <f>+AM$35</f>
        <v>0</v>
      </c>
      <c r="G20" s="235">
        <f>IF(E20&lt;A$3/2,-1,1)*800000+C20*1000+D20*0+E20/1000</f>
        <v>770000.01800000004</v>
      </c>
      <c r="I20" s="200">
        <f t="shared" si="0"/>
        <v>-1.6666666666666667</v>
      </c>
      <c r="M20" s="16"/>
    </row>
    <row r="21" spans="1:15" ht="13.5" customHeight="1" thickBot="1">
      <c r="A21" s="150">
        <v>17</v>
      </c>
      <c r="B21" s="23" t="s">
        <v>177</v>
      </c>
      <c r="C21" s="89">
        <f>+BA$49</f>
        <v>5</v>
      </c>
      <c r="D21" s="287">
        <f>+BB$50</f>
        <v>0</v>
      </c>
      <c r="E21" s="45">
        <f>+BB$49</f>
        <v>5</v>
      </c>
      <c r="F21" s="18">
        <f>+BA$35</f>
        <v>0</v>
      </c>
      <c r="G21" s="235">
        <f>IF(E21&lt;A$3/2,-1,1)*800000+C21*1000+D21*0+E21/1000</f>
        <v>-794999.995</v>
      </c>
      <c r="I21" s="200">
        <f t="shared" si="0"/>
        <v>1</v>
      </c>
      <c r="M21" s="16"/>
    </row>
    <row r="22" spans="1:15" ht="13.5" thickBot="1">
      <c r="A22" s="150">
        <v>18</v>
      </c>
      <c r="B22" s="241" t="s">
        <v>164</v>
      </c>
      <c r="C22" s="89">
        <f>+AI$49</f>
        <v>3</v>
      </c>
      <c r="D22" s="287">
        <f>+AJ$50</f>
        <v>0</v>
      </c>
      <c r="E22" s="45">
        <f>+AJ$49</f>
        <v>5</v>
      </c>
      <c r="F22" s="18">
        <f>+AI$35</f>
        <v>0</v>
      </c>
      <c r="G22" s="235">
        <f>IF(E22&lt;A$3/2,-1,1)*800000+C22*1000+D22*0+E22/1000</f>
        <v>-796999.995</v>
      </c>
      <c r="I22" s="200">
        <f t="shared" si="0"/>
        <v>0.6</v>
      </c>
      <c r="M22" s="16"/>
      <c r="N22" s="65"/>
      <c r="O22" s="65"/>
    </row>
    <row r="23" spans="1:15" ht="13.5" thickBot="1">
      <c r="A23" s="150">
        <v>19</v>
      </c>
      <c r="B23" s="23" t="s">
        <v>161</v>
      </c>
      <c r="C23" s="89">
        <f>+AG$49</f>
        <v>-13</v>
      </c>
      <c r="D23" s="287">
        <f>+AH$50</f>
        <v>0</v>
      </c>
      <c r="E23" s="45">
        <f>+AH$49</f>
        <v>4</v>
      </c>
      <c r="F23" s="18">
        <f>+AG$35</f>
        <v>0</v>
      </c>
      <c r="G23" s="235">
        <f>IF(E23&lt;A$3/2,-1,1)*800000+C23*1000+D23*0+E23/1000</f>
        <v>-812999.99600000004</v>
      </c>
      <c r="I23" s="200">
        <f t="shared" si="0"/>
        <v>-3.25</v>
      </c>
      <c r="M23" s="16"/>
    </row>
    <row r="24" spans="1:15" ht="13.5" hidden="1" thickBot="1">
      <c r="A24" s="150">
        <v>20</v>
      </c>
      <c r="B24" s="162" t="s">
        <v>132</v>
      </c>
      <c r="C24" s="89">
        <f>+BG$49</f>
        <v>-100000000</v>
      </c>
      <c r="D24" s="287">
        <f>+BH$50</f>
        <v>0</v>
      </c>
      <c r="E24" s="45">
        <f>+BH$49</f>
        <v>0</v>
      </c>
      <c r="F24" s="18">
        <f>+BG$35</f>
        <v>0</v>
      </c>
      <c r="G24" s="235">
        <f t="shared" ref="G24:G33" si="1">IF(E24&lt;A$3/2,-1,1)*800000+C24*1000+D24*0+E24/1000</f>
        <v>-100000800000</v>
      </c>
      <c r="I24" s="200" t="e">
        <f t="shared" si="0"/>
        <v>#DIV/0!</v>
      </c>
      <c r="N24" s="62"/>
    </row>
    <row r="25" spans="1:15" ht="13.5" hidden="1" thickBot="1">
      <c r="A25" s="150">
        <v>21</v>
      </c>
      <c r="B25" s="241" t="s">
        <v>121</v>
      </c>
      <c r="C25" s="89">
        <f>+Y$49</f>
        <v>-100000000</v>
      </c>
      <c r="D25" s="287">
        <f>+Z$50</f>
        <v>0</v>
      </c>
      <c r="E25" s="45">
        <f>+Z$49</f>
        <v>3</v>
      </c>
      <c r="F25" s="18">
        <f>+Y$35</f>
        <v>0</v>
      </c>
      <c r="G25" s="235">
        <f t="shared" si="1"/>
        <v>-100000799999.99699</v>
      </c>
      <c r="I25" s="200">
        <f t="shared" si="0"/>
        <v>-33333333.333333332</v>
      </c>
      <c r="N25" s="62"/>
    </row>
    <row r="26" spans="1:15" ht="13.5" hidden="1" thickBot="1">
      <c r="A26" s="150">
        <v>22</v>
      </c>
      <c r="B26" s="162" t="s">
        <v>143</v>
      </c>
      <c r="C26" s="89">
        <f>+AO$49</f>
        <v>-100000000</v>
      </c>
      <c r="D26" s="287">
        <f>+AP$50</f>
        <v>0</v>
      </c>
      <c r="E26" s="45">
        <f>+AP$49</f>
        <v>0</v>
      </c>
      <c r="F26" s="18">
        <f>+AO$35</f>
        <v>0</v>
      </c>
      <c r="G26" s="235">
        <f t="shared" si="1"/>
        <v>-100000800000</v>
      </c>
      <c r="I26" s="200" t="e">
        <f t="shared" si="0"/>
        <v>#DIV/0!</v>
      </c>
      <c r="N26" s="62"/>
    </row>
    <row r="27" spans="1:15" ht="13.5" hidden="1" thickBot="1">
      <c r="A27" s="150">
        <v>23</v>
      </c>
      <c r="B27" s="162" t="s">
        <v>131</v>
      </c>
      <c r="C27" s="89">
        <f>+AK$49</f>
        <v>-100000000</v>
      </c>
      <c r="D27" s="287">
        <f>+AL$50</f>
        <v>0</v>
      </c>
      <c r="E27" s="45">
        <f>+AL$49</f>
        <v>0</v>
      </c>
      <c r="F27" s="18">
        <f>+AK$35</f>
        <v>0</v>
      </c>
      <c r="G27" s="235">
        <f t="shared" si="1"/>
        <v>-100000800000</v>
      </c>
      <c r="I27" s="200"/>
      <c r="N27" s="62"/>
    </row>
    <row r="28" spans="1:15" ht="13.5" hidden="1" thickBot="1">
      <c r="A28" s="150">
        <v>24</v>
      </c>
      <c r="B28" s="241" t="s">
        <v>178</v>
      </c>
      <c r="C28" s="89">
        <f>+AY$49</f>
        <v>-100000000</v>
      </c>
      <c r="D28" s="287">
        <f>+AZ$50</f>
        <v>0</v>
      </c>
      <c r="E28" s="45">
        <f>+AZ$49</f>
        <v>0</v>
      </c>
      <c r="F28" s="18">
        <f>+AY$35</f>
        <v>0</v>
      </c>
      <c r="G28" s="235">
        <f t="shared" si="1"/>
        <v>-100000800000</v>
      </c>
      <c r="I28" s="200"/>
      <c r="N28" s="62"/>
    </row>
    <row r="29" spans="1:15" ht="13.5" hidden="1" thickBot="1">
      <c r="A29" s="150">
        <v>25</v>
      </c>
      <c r="B29" s="23" t="s">
        <v>147</v>
      </c>
      <c r="C29" s="89">
        <f>+AA$49</f>
        <v>-100000000</v>
      </c>
      <c r="D29" s="287">
        <f>+AB$50</f>
        <v>0</v>
      </c>
      <c r="E29" s="45">
        <f>+AB$49</f>
        <v>0</v>
      </c>
      <c r="F29" s="18">
        <f>+AA$35</f>
        <v>0</v>
      </c>
      <c r="G29" s="235">
        <f t="shared" si="1"/>
        <v>-100000800000</v>
      </c>
      <c r="I29" s="200"/>
      <c r="N29" s="62"/>
    </row>
    <row r="30" spans="1:15" ht="13.5" hidden="1" thickBot="1">
      <c r="A30" s="150">
        <v>26</v>
      </c>
      <c r="B30" s="241" t="s">
        <v>62</v>
      </c>
      <c r="C30" s="89">
        <f>+M$49</f>
        <v>-100000000</v>
      </c>
      <c r="D30" s="287">
        <f>+N$50</f>
        <v>0</v>
      </c>
      <c r="E30" s="45">
        <f>+N$49</f>
        <v>0</v>
      </c>
      <c r="F30" s="18">
        <f>+M$35</f>
        <v>0</v>
      </c>
      <c r="G30" s="235">
        <f t="shared" si="1"/>
        <v>-100000800000</v>
      </c>
      <c r="I30" s="200"/>
      <c r="N30" s="62"/>
    </row>
    <row r="31" spans="1:15" ht="13.5" hidden="1" thickBot="1">
      <c r="A31" s="150">
        <v>27</v>
      </c>
      <c r="B31" s="241" t="s">
        <v>253</v>
      </c>
      <c r="C31" s="89">
        <f>+W$49</f>
        <v>-100000000</v>
      </c>
      <c r="D31" s="287">
        <f>+X$50</f>
        <v>0</v>
      </c>
      <c r="E31" s="45">
        <f>+X$49</f>
        <v>0</v>
      </c>
      <c r="F31" s="18">
        <f>+W$35</f>
        <v>0</v>
      </c>
      <c r="G31" s="235">
        <f t="shared" si="1"/>
        <v>-100000800000</v>
      </c>
      <c r="I31" s="200"/>
      <c r="N31" s="62"/>
    </row>
    <row r="32" spans="1:15" ht="13.5" hidden="1" thickBot="1">
      <c r="A32" s="150">
        <v>28</v>
      </c>
      <c r="B32" s="23" t="s">
        <v>6</v>
      </c>
      <c r="C32" s="89">
        <f>+O$49</f>
        <v>-100000000</v>
      </c>
      <c r="D32" s="287">
        <f>+P$50</f>
        <v>0</v>
      </c>
      <c r="E32" s="45">
        <f>+P$49</f>
        <v>0</v>
      </c>
      <c r="F32" s="18">
        <f>+O$35</f>
        <v>0</v>
      </c>
      <c r="G32" s="235">
        <f t="shared" si="1"/>
        <v>-100000800000</v>
      </c>
      <c r="I32" s="200"/>
      <c r="N32" s="62"/>
    </row>
    <row r="33" spans="1:60" ht="13.5" hidden="1" thickBot="1">
      <c r="A33" s="150">
        <v>29</v>
      </c>
      <c r="B33" s="241" t="s">
        <v>142</v>
      </c>
      <c r="C33" s="89">
        <f>+BC$49</f>
        <v>-100000000</v>
      </c>
      <c r="D33" s="287">
        <f>+BD$50</f>
        <v>0</v>
      </c>
      <c r="E33" s="45">
        <f>+BD$49</f>
        <v>0</v>
      </c>
      <c r="F33" s="18">
        <f>+BC$35</f>
        <v>0</v>
      </c>
      <c r="G33" s="235">
        <f t="shared" si="1"/>
        <v>-100000800000</v>
      </c>
      <c r="I33" s="200"/>
      <c r="N33" s="62"/>
    </row>
    <row r="34" spans="1:60">
      <c r="D34" s="240"/>
      <c r="G34" s="235"/>
    </row>
    <row r="35" spans="1:60" ht="12.75" hidden="1" customHeight="1">
      <c r="B35" t="s">
        <v>12</v>
      </c>
      <c r="C35">
        <f>+C36*C37</f>
        <v>40</v>
      </c>
      <c r="D35">
        <f t="shared" ref="D35:BH35" si="2">+D36*D37</f>
        <v>145</v>
      </c>
      <c r="E35">
        <f t="shared" si="2"/>
        <v>0</v>
      </c>
      <c r="F35">
        <f t="shared" si="2"/>
        <v>21</v>
      </c>
      <c r="G35">
        <f>+G36*G37</f>
        <v>5</v>
      </c>
      <c r="H35">
        <f t="shared" si="2"/>
        <v>16</v>
      </c>
      <c r="I35">
        <f t="shared" si="2"/>
        <v>0</v>
      </c>
      <c r="J35">
        <f t="shared" si="2"/>
        <v>13</v>
      </c>
      <c r="K35">
        <f>+K36*K37</f>
        <v>10</v>
      </c>
      <c r="L35">
        <f>+L36*L37</f>
        <v>39</v>
      </c>
      <c r="M35">
        <f t="shared" si="2"/>
        <v>0</v>
      </c>
      <c r="N35">
        <f t="shared" si="2"/>
        <v>0</v>
      </c>
      <c r="O35">
        <f t="shared" si="2"/>
        <v>0</v>
      </c>
      <c r="P35">
        <f t="shared" si="2"/>
        <v>0</v>
      </c>
      <c r="Q35">
        <f t="shared" si="2"/>
        <v>80</v>
      </c>
      <c r="R35">
        <f t="shared" si="2"/>
        <v>71</v>
      </c>
      <c r="S35">
        <f t="shared" si="2"/>
        <v>0</v>
      </c>
      <c r="T35">
        <f t="shared" si="2"/>
        <v>26</v>
      </c>
      <c r="U35">
        <f>+U36*U37</f>
        <v>20</v>
      </c>
      <c r="V35">
        <f t="shared" si="2"/>
        <v>60</v>
      </c>
      <c r="W35">
        <f t="shared" si="2"/>
        <v>0</v>
      </c>
      <c r="X35">
        <f t="shared" si="2"/>
        <v>0</v>
      </c>
      <c r="Y35">
        <f t="shared" si="2"/>
        <v>0</v>
      </c>
      <c r="Z35">
        <f t="shared" si="2"/>
        <v>3</v>
      </c>
      <c r="AA35">
        <f>+AA36*AA37</f>
        <v>0</v>
      </c>
      <c r="AB35">
        <f>+AB36*AB37</f>
        <v>0</v>
      </c>
      <c r="AC35">
        <f>+AC36*AC37</f>
        <v>0</v>
      </c>
      <c r="AD35">
        <f>+AD36*AD37</f>
        <v>10</v>
      </c>
      <c r="AE35">
        <f>+AE36*AE37</f>
        <v>0</v>
      </c>
      <c r="AF35">
        <f t="shared" si="2"/>
        <v>6</v>
      </c>
      <c r="AG35">
        <f>+AG36*AG37</f>
        <v>0</v>
      </c>
      <c r="AH35">
        <f>+AH36*AH37</f>
        <v>4</v>
      </c>
      <c r="AI35">
        <f t="shared" si="2"/>
        <v>0</v>
      </c>
      <c r="AJ35">
        <f t="shared" si="2"/>
        <v>5</v>
      </c>
      <c r="AK35">
        <f t="shared" si="2"/>
        <v>0</v>
      </c>
      <c r="AL35">
        <f t="shared" si="2"/>
        <v>0</v>
      </c>
      <c r="AM35">
        <f t="shared" si="2"/>
        <v>0</v>
      </c>
      <c r="AN35">
        <f t="shared" si="2"/>
        <v>18</v>
      </c>
      <c r="AO35">
        <f t="shared" si="2"/>
        <v>0</v>
      </c>
      <c r="AP35">
        <f t="shared" si="2"/>
        <v>0</v>
      </c>
      <c r="AQ35">
        <f t="shared" si="2"/>
        <v>0</v>
      </c>
      <c r="AR35">
        <f t="shared" si="2"/>
        <v>18</v>
      </c>
      <c r="AS35">
        <f t="shared" si="2"/>
        <v>0</v>
      </c>
      <c r="AT35">
        <f t="shared" si="2"/>
        <v>15</v>
      </c>
      <c r="AU35">
        <f t="shared" si="2"/>
        <v>0</v>
      </c>
      <c r="AV35">
        <f t="shared" si="2"/>
        <v>11</v>
      </c>
      <c r="AW35">
        <f t="shared" si="2"/>
        <v>0</v>
      </c>
      <c r="AX35">
        <f t="shared" si="2"/>
        <v>11</v>
      </c>
      <c r="AY35">
        <f t="shared" si="2"/>
        <v>0</v>
      </c>
      <c r="AZ35">
        <f t="shared" si="2"/>
        <v>0</v>
      </c>
      <c r="BA35">
        <f t="shared" si="2"/>
        <v>0</v>
      </c>
      <c r="BB35">
        <f t="shared" si="2"/>
        <v>5</v>
      </c>
      <c r="BC35">
        <f t="shared" si="2"/>
        <v>0</v>
      </c>
      <c r="BD35">
        <f t="shared" si="2"/>
        <v>0</v>
      </c>
      <c r="BE35">
        <f t="shared" si="2"/>
        <v>0</v>
      </c>
      <c r="BF35">
        <f t="shared" si="2"/>
        <v>18</v>
      </c>
      <c r="BG35">
        <f t="shared" si="2"/>
        <v>0</v>
      </c>
      <c r="BH35">
        <f t="shared" si="2"/>
        <v>0</v>
      </c>
    </row>
    <row r="36" spans="1:60" ht="12.75" hidden="1" customHeight="1">
      <c r="C36">
        <f>IF($B48&gt;3,1,0)</f>
        <v>1</v>
      </c>
      <c r="D36">
        <f t="shared" ref="D36:BH36" si="3">IF($B48&gt;3,1,0)</f>
        <v>1</v>
      </c>
      <c r="E36">
        <f t="shared" si="3"/>
        <v>1</v>
      </c>
      <c r="F36">
        <f t="shared" si="3"/>
        <v>1</v>
      </c>
      <c r="G36">
        <f>IF($B48&gt;3,1,0)</f>
        <v>1</v>
      </c>
      <c r="H36">
        <f t="shared" si="3"/>
        <v>1</v>
      </c>
      <c r="I36">
        <f t="shared" si="3"/>
        <v>1</v>
      </c>
      <c r="J36">
        <f t="shared" si="3"/>
        <v>1</v>
      </c>
      <c r="K36">
        <f>IF($B48&gt;3,1,0)</f>
        <v>1</v>
      </c>
      <c r="L36">
        <f>IF($B48&gt;3,1,0)</f>
        <v>1</v>
      </c>
      <c r="M36">
        <f t="shared" si="3"/>
        <v>1</v>
      </c>
      <c r="N36">
        <f t="shared" si="3"/>
        <v>1</v>
      </c>
      <c r="O36">
        <f t="shared" si="3"/>
        <v>1</v>
      </c>
      <c r="P36">
        <f t="shared" si="3"/>
        <v>1</v>
      </c>
      <c r="Q36">
        <f t="shared" si="3"/>
        <v>1</v>
      </c>
      <c r="R36">
        <f t="shared" si="3"/>
        <v>1</v>
      </c>
      <c r="S36">
        <f t="shared" si="3"/>
        <v>1</v>
      </c>
      <c r="T36">
        <f t="shared" si="3"/>
        <v>1</v>
      </c>
      <c r="U36">
        <f t="shared" si="3"/>
        <v>1</v>
      </c>
      <c r="V36">
        <f t="shared" si="3"/>
        <v>1</v>
      </c>
      <c r="W36">
        <f t="shared" si="3"/>
        <v>1</v>
      </c>
      <c r="X36">
        <f t="shared" si="3"/>
        <v>1</v>
      </c>
      <c r="Y36">
        <f t="shared" si="3"/>
        <v>1</v>
      </c>
      <c r="Z36">
        <f t="shared" si="3"/>
        <v>1</v>
      </c>
      <c r="AA36">
        <f>IF($B48&gt;3,1,0)</f>
        <v>1</v>
      </c>
      <c r="AB36">
        <f>IF($B48&gt;3,1,0)</f>
        <v>1</v>
      </c>
      <c r="AC36">
        <f>IF($B48&gt;3,1,0)</f>
        <v>1</v>
      </c>
      <c r="AD36">
        <f>IF($B48&gt;3,1,0)</f>
        <v>1</v>
      </c>
      <c r="AE36">
        <f t="shared" si="3"/>
        <v>1</v>
      </c>
      <c r="AF36">
        <f t="shared" si="3"/>
        <v>1</v>
      </c>
      <c r="AG36">
        <f>IF($B48&gt;3,1,0)</f>
        <v>1</v>
      </c>
      <c r="AH36">
        <f>IF($B48&gt;3,1,0)</f>
        <v>1</v>
      </c>
      <c r="AI36">
        <f t="shared" si="3"/>
        <v>1</v>
      </c>
      <c r="AJ36">
        <f t="shared" si="3"/>
        <v>1</v>
      </c>
      <c r="AK36">
        <f t="shared" si="3"/>
        <v>1</v>
      </c>
      <c r="AL36">
        <f t="shared" si="3"/>
        <v>1</v>
      </c>
      <c r="AM36">
        <f t="shared" si="3"/>
        <v>1</v>
      </c>
      <c r="AN36">
        <f t="shared" si="3"/>
        <v>1</v>
      </c>
      <c r="AO36">
        <f t="shared" si="3"/>
        <v>1</v>
      </c>
      <c r="AP36">
        <f t="shared" si="3"/>
        <v>1</v>
      </c>
      <c r="AQ36">
        <f t="shared" si="3"/>
        <v>1</v>
      </c>
      <c r="AR36">
        <f t="shared" si="3"/>
        <v>1</v>
      </c>
      <c r="AS36">
        <f t="shared" si="3"/>
        <v>1</v>
      </c>
      <c r="AT36">
        <f t="shared" si="3"/>
        <v>1</v>
      </c>
      <c r="AU36">
        <f t="shared" si="3"/>
        <v>1</v>
      </c>
      <c r="AV36">
        <f t="shared" si="3"/>
        <v>1</v>
      </c>
      <c r="AW36">
        <f t="shared" si="3"/>
        <v>1</v>
      </c>
      <c r="AX36">
        <f t="shared" si="3"/>
        <v>1</v>
      </c>
      <c r="AY36">
        <f t="shared" si="3"/>
        <v>1</v>
      </c>
      <c r="AZ36">
        <f t="shared" si="3"/>
        <v>1</v>
      </c>
      <c r="BA36">
        <f t="shared" si="3"/>
        <v>1</v>
      </c>
      <c r="BB36">
        <f t="shared" si="3"/>
        <v>1</v>
      </c>
      <c r="BC36">
        <f t="shared" si="3"/>
        <v>1</v>
      </c>
      <c r="BD36">
        <f t="shared" si="3"/>
        <v>1</v>
      </c>
      <c r="BE36">
        <f t="shared" si="3"/>
        <v>1</v>
      </c>
      <c r="BF36">
        <f t="shared" si="3"/>
        <v>1</v>
      </c>
      <c r="BG36">
        <f t="shared" si="3"/>
        <v>1</v>
      </c>
      <c r="BH36">
        <f t="shared" si="3"/>
        <v>1</v>
      </c>
    </row>
    <row r="37" spans="1:60" ht="12.75" hidden="1" customHeight="1">
      <c r="C37">
        <f>MAX(C38:C42)</f>
        <v>40</v>
      </c>
      <c r="D37">
        <f>+D49</f>
        <v>145</v>
      </c>
      <c r="E37">
        <f>MAX(E38:E42)</f>
        <v>0</v>
      </c>
      <c r="F37">
        <f>+F49</f>
        <v>21</v>
      </c>
      <c r="G37">
        <f>MAX(G38:G42)</f>
        <v>5</v>
      </c>
      <c r="H37">
        <f>+H49</f>
        <v>16</v>
      </c>
      <c r="I37">
        <f>MAX(I38:I42)</f>
        <v>0</v>
      </c>
      <c r="J37">
        <f>+J49</f>
        <v>13</v>
      </c>
      <c r="K37">
        <f>MAX(K38:K42)</f>
        <v>10</v>
      </c>
      <c r="L37">
        <f>+L49</f>
        <v>39</v>
      </c>
      <c r="M37">
        <f>MAX(M38:M42)</f>
        <v>0</v>
      </c>
      <c r="N37">
        <f>+N49</f>
        <v>0</v>
      </c>
      <c r="O37">
        <f>MAX(O38:O42)</f>
        <v>0</v>
      </c>
      <c r="P37">
        <f>+P49</f>
        <v>0</v>
      </c>
      <c r="Q37">
        <f>MAX(Q38:Q42)</f>
        <v>80</v>
      </c>
      <c r="R37">
        <f>+R49</f>
        <v>71</v>
      </c>
      <c r="S37">
        <f>MAX(S38:S42)</f>
        <v>0</v>
      </c>
      <c r="T37">
        <f>+T49</f>
        <v>26</v>
      </c>
      <c r="U37">
        <f>MAX(U38:U42)</f>
        <v>20</v>
      </c>
      <c r="V37">
        <f>+V49</f>
        <v>60</v>
      </c>
      <c r="W37">
        <f>MAX(W38:W42)</f>
        <v>0</v>
      </c>
      <c r="X37">
        <f>+X49</f>
        <v>0</v>
      </c>
      <c r="Y37">
        <f>MAX(Y38:Y42)</f>
        <v>0</v>
      </c>
      <c r="Z37">
        <f>+Z49</f>
        <v>3</v>
      </c>
      <c r="AA37">
        <f>MAX(AA38:AA42)</f>
        <v>0</v>
      </c>
      <c r="AB37">
        <f>+AB49</f>
        <v>0</v>
      </c>
      <c r="AC37">
        <f>MAX(AC38:AC42)</f>
        <v>0</v>
      </c>
      <c r="AD37">
        <f>+AD49</f>
        <v>10</v>
      </c>
      <c r="AE37">
        <f>MAX(AE38:AE42)</f>
        <v>0</v>
      </c>
      <c r="AF37">
        <f>+AF49</f>
        <v>6</v>
      </c>
      <c r="AG37">
        <f>MAX(AG38:AG42)</f>
        <v>0</v>
      </c>
      <c r="AH37">
        <f>+AH49</f>
        <v>4</v>
      </c>
      <c r="AI37">
        <f>MAX(AI38:AI42)</f>
        <v>0</v>
      </c>
      <c r="AJ37">
        <f>+AJ49</f>
        <v>5</v>
      </c>
      <c r="AK37">
        <f>MAX(AK38:AK42)</f>
        <v>0</v>
      </c>
      <c r="AL37">
        <f>+AL49</f>
        <v>0</v>
      </c>
      <c r="AM37">
        <f>MAX(AM38:AM42)</f>
        <v>0</v>
      </c>
      <c r="AN37">
        <f>+AN49</f>
        <v>18</v>
      </c>
      <c r="AO37">
        <f>MAX(AO38:AO42)</f>
        <v>0</v>
      </c>
      <c r="AP37">
        <f>+AP49</f>
        <v>0</v>
      </c>
      <c r="AQ37">
        <f>MAX(AQ38:AQ42)</f>
        <v>0</v>
      </c>
      <c r="AR37">
        <f>+AR49</f>
        <v>18</v>
      </c>
      <c r="AS37">
        <f>MAX(AS38:AS42)</f>
        <v>0</v>
      </c>
      <c r="AT37">
        <f>+AT49</f>
        <v>15</v>
      </c>
      <c r="AU37">
        <f>MAX(AU38:AU42)</f>
        <v>0</v>
      </c>
      <c r="AV37">
        <f>+AV49</f>
        <v>11</v>
      </c>
      <c r="AW37">
        <f>MAX(AW38:AW42)</f>
        <v>0</v>
      </c>
      <c r="AX37">
        <f>+AX49</f>
        <v>11</v>
      </c>
      <c r="AY37">
        <f>MAX(AY38:AY42)</f>
        <v>0</v>
      </c>
      <c r="AZ37">
        <f>+AZ49</f>
        <v>0</v>
      </c>
      <c r="BA37">
        <f>MAX(BA38:BA42)</f>
        <v>0</v>
      </c>
      <c r="BB37">
        <f>+BB49</f>
        <v>5</v>
      </c>
      <c r="BC37">
        <f>MAX(BC38:BC42)</f>
        <v>0</v>
      </c>
      <c r="BD37">
        <f>+BD49</f>
        <v>0</v>
      </c>
      <c r="BE37">
        <f>MAX(BE38:BE42)</f>
        <v>0</v>
      </c>
      <c r="BF37">
        <f>+BF49</f>
        <v>18</v>
      </c>
      <c r="BG37">
        <f>MAX(BG38:BG42)</f>
        <v>0</v>
      </c>
      <c r="BH37">
        <f>+BH49</f>
        <v>0</v>
      </c>
    </row>
    <row r="38" spans="1:60" ht="12.75" hidden="1" customHeight="1">
      <c r="C38">
        <f>IF(C$43=5,5,0)</f>
        <v>0</v>
      </c>
      <c r="E38">
        <f>IF(E$43=5,5,0)</f>
        <v>0</v>
      </c>
      <c r="G38">
        <f>IF(G$43=5,5,0)</f>
        <v>5</v>
      </c>
      <c r="I38">
        <f>IF(I$43=5,5,0)</f>
        <v>0</v>
      </c>
      <c r="K38">
        <f>IF(K$43=5,5,0)</f>
        <v>0</v>
      </c>
      <c r="M38">
        <f>IF(M$43=5,5,0)</f>
        <v>0</v>
      </c>
      <c r="O38">
        <f>IF(O$43=5,5,0)</f>
        <v>0</v>
      </c>
      <c r="Q38">
        <f>IF(Q$43=5,5,0)</f>
        <v>0</v>
      </c>
      <c r="S38">
        <f>IF(S$43=5,5,0)</f>
        <v>0</v>
      </c>
      <c r="U38">
        <f>IF(U$43=5,5,0)</f>
        <v>0</v>
      </c>
      <c r="W38">
        <f>IF(W$43=5,5,0)</f>
        <v>0</v>
      </c>
      <c r="Y38">
        <f>IF(Y$43=5,5,0)</f>
        <v>0</v>
      </c>
      <c r="AA38">
        <f>IF(AA$43=5,5,0)</f>
        <v>0</v>
      </c>
      <c r="AC38">
        <f>IF(AC$43=5,5,0)</f>
        <v>0</v>
      </c>
      <c r="AE38">
        <f>IF(AE$43=5,5,0)</f>
        <v>0</v>
      </c>
      <c r="AG38">
        <f>IF(AG$43=5,5,0)</f>
        <v>0</v>
      </c>
      <c r="AI38">
        <f>IF(AI$43=5,5,0)</f>
        <v>0</v>
      </c>
      <c r="AK38">
        <f>IF(AK$43=5,5,0)</f>
        <v>0</v>
      </c>
      <c r="AM38">
        <f>IF(AM$43=5,5,0)</f>
        <v>0</v>
      </c>
      <c r="AO38">
        <f>IF(AO$43=5,5,0)</f>
        <v>0</v>
      </c>
      <c r="AQ38">
        <f>IF(AQ$43=5,5,0)</f>
        <v>0</v>
      </c>
      <c r="AS38">
        <f>IF(AS$43=5,5,0)</f>
        <v>0</v>
      </c>
      <c r="AU38">
        <f>IF(AU$43=5,5,0)</f>
        <v>0</v>
      </c>
      <c r="AW38">
        <f>IF(AW$43=5,5,0)</f>
        <v>0</v>
      </c>
      <c r="AY38">
        <f>IF(AY$43=5,5,0)</f>
        <v>0</v>
      </c>
      <c r="BA38">
        <f>IF(BA$43=5,5,0)</f>
        <v>0</v>
      </c>
      <c r="BC38">
        <f>IF(BC$43=5,5,0)</f>
        <v>0</v>
      </c>
      <c r="BE38">
        <f>IF(BE$43=5,5,0)</f>
        <v>0</v>
      </c>
      <c r="BG38">
        <f>IF(BG$43=5,5,0)</f>
        <v>0</v>
      </c>
    </row>
    <row r="39" spans="1:60" ht="12.75" hidden="1" customHeight="1">
      <c r="C39">
        <f>IF(C$43=4,10,0)</f>
        <v>0</v>
      </c>
      <c r="E39">
        <f>IF(E$43=4,10,0)</f>
        <v>0</v>
      </c>
      <c r="G39">
        <f>IF(G$43=4,10,0)</f>
        <v>0</v>
      </c>
      <c r="I39">
        <f>IF(I$43=4,10,0)</f>
        <v>0</v>
      </c>
      <c r="K39">
        <f>IF(K$43=4,10,0)</f>
        <v>10</v>
      </c>
      <c r="M39">
        <f>IF(M$43=4,10,0)</f>
        <v>0</v>
      </c>
      <c r="O39">
        <f>IF(O$43=4,10,0)</f>
        <v>0</v>
      </c>
      <c r="Q39">
        <f>IF(Q$43=4,10,0)</f>
        <v>0</v>
      </c>
      <c r="S39">
        <f>IF(S$43=4,10,0)</f>
        <v>0</v>
      </c>
      <c r="U39">
        <f>IF(U$43=4,10,0)</f>
        <v>0</v>
      </c>
      <c r="W39">
        <f>IF(W$43=4,10,0)</f>
        <v>0</v>
      </c>
      <c r="Y39">
        <f>IF(Y$43=4,10,0)</f>
        <v>0</v>
      </c>
      <c r="AA39">
        <f>IF(AA$43=4,10,0)</f>
        <v>0</v>
      </c>
      <c r="AC39">
        <f>IF(AC$43=4,10,0)</f>
        <v>0</v>
      </c>
      <c r="AE39">
        <f>IF(AE$43=4,10,0)</f>
        <v>0</v>
      </c>
      <c r="AG39">
        <f>IF(AG$43=4,10,0)</f>
        <v>0</v>
      </c>
      <c r="AI39">
        <f>IF(AI$43=4,10,0)</f>
        <v>0</v>
      </c>
      <c r="AK39">
        <f>IF(AK$43=4,10,0)</f>
        <v>0</v>
      </c>
      <c r="AM39">
        <f>IF(AM$43=4,10,0)</f>
        <v>0</v>
      </c>
      <c r="AO39">
        <f>IF(AO$43=4,10,0)</f>
        <v>0</v>
      </c>
      <c r="AQ39">
        <f>IF(AQ$43=4,10,0)</f>
        <v>0</v>
      </c>
      <c r="AS39">
        <f>IF(AS$43=4,10,0)</f>
        <v>0</v>
      </c>
      <c r="AU39">
        <f>IF(AU$43=4,10,0)</f>
        <v>0</v>
      </c>
      <c r="AW39">
        <f>IF(AW$43=4,10,0)</f>
        <v>0</v>
      </c>
      <c r="AY39">
        <f>IF(AY$43=4,10,0)</f>
        <v>0</v>
      </c>
      <c r="BA39">
        <f>IF(BA$43=4,10,0)</f>
        <v>0</v>
      </c>
      <c r="BC39">
        <f>IF(BC$43=4,10,0)</f>
        <v>0</v>
      </c>
      <c r="BE39">
        <f>IF(BE$43=4,10,0)</f>
        <v>0</v>
      </c>
      <c r="BG39">
        <f>IF(BG$43=4,10,0)</f>
        <v>0</v>
      </c>
    </row>
    <row r="40" spans="1:60" ht="12.75" hidden="1" customHeight="1">
      <c r="C40">
        <f>IF(C$43=3,20,0)</f>
        <v>0</v>
      </c>
      <c r="E40">
        <f>IF(E$43=3,20,0)</f>
        <v>0</v>
      </c>
      <c r="G40">
        <f>IF(G$43=3,20,0)</f>
        <v>0</v>
      </c>
      <c r="I40">
        <f>IF(I$43=3,20,0)</f>
        <v>0</v>
      </c>
      <c r="K40">
        <f>IF(K$43=3,20,0)</f>
        <v>0</v>
      </c>
      <c r="M40">
        <f>IF(M$43=3,20,0)</f>
        <v>0</v>
      </c>
      <c r="O40">
        <f>IF(O$43=3,20,0)</f>
        <v>0</v>
      </c>
      <c r="Q40">
        <f>IF(Q$43=3,20,0)</f>
        <v>0</v>
      </c>
      <c r="S40">
        <f>IF(S$43=3,20,0)</f>
        <v>0</v>
      </c>
      <c r="U40">
        <f>IF(U$43=3,20,0)</f>
        <v>20</v>
      </c>
      <c r="W40">
        <f>IF(W$43=3,20,0)</f>
        <v>0</v>
      </c>
      <c r="Y40">
        <f>IF(Y$43=3,20,0)</f>
        <v>0</v>
      </c>
      <c r="AA40">
        <f>IF(AA$43=3,20,0)</f>
        <v>0</v>
      </c>
      <c r="AC40">
        <f>IF(AC$43=3,20,0)</f>
        <v>0</v>
      </c>
      <c r="AE40">
        <f>IF(AE$43=3,20,0)</f>
        <v>0</v>
      </c>
      <c r="AG40">
        <f>IF(AG$43=3,20,0)</f>
        <v>0</v>
      </c>
      <c r="AI40">
        <f>IF(AI$43=3,20,0)</f>
        <v>0</v>
      </c>
      <c r="AK40">
        <f>IF(AK$43=3,20,0)</f>
        <v>0</v>
      </c>
      <c r="AM40">
        <f>IF(AM$43=3,20,0)</f>
        <v>0</v>
      </c>
      <c r="AO40">
        <f>IF(AO$43=3,20,0)</f>
        <v>0</v>
      </c>
      <c r="AQ40">
        <f>IF(AQ$43=3,20,0)</f>
        <v>0</v>
      </c>
      <c r="AS40">
        <f>IF(AS$43=3,20,0)</f>
        <v>0</v>
      </c>
      <c r="AU40">
        <f>IF(AU$43=3,20,0)</f>
        <v>0</v>
      </c>
      <c r="AW40">
        <f>IF(AW$43=3,20,0)</f>
        <v>0</v>
      </c>
      <c r="AY40">
        <f>IF(AY$43=3,20,0)</f>
        <v>0</v>
      </c>
      <c r="BA40">
        <f>IF(BA$43=3,20,0)</f>
        <v>0</v>
      </c>
      <c r="BC40">
        <f>IF(BC$43=3,20,0)</f>
        <v>0</v>
      </c>
      <c r="BE40">
        <f>IF(BE$43=3,20,0)</f>
        <v>0</v>
      </c>
      <c r="BG40">
        <f>IF(BG$43=3,20,0)</f>
        <v>0</v>
      </c>
    </row>
    <row r="41" spans="1:60" ht="12.75" hidden="1" customHeight="1">
      <c r="C41">
        <f>IF(C$43=2,40,0)</f>
        <v>40</v>
      </c>
      <c r="E41">
        <f>IF(E$43=2,40,0)</f>
        <v>0</v>
      </c>
      <c r="G41">
        <f>IF(G$43=2,40,0)</f>
        <v>0</v>
      </c>
      <c r="I41">
        <f>IF(I$43=2,40,0)</f>
        <v>0</v>
      </c>
      <c r="K41">
        <f>IF(K$43=2,40,0)</f>
        <v>0</v>
      </c>
      <c r="M41">
        <f>IF(M$43=2,40,0)</f>
        <v>0</v>
      </c>
      <c r="O41">
        <f>IF(O$43=2,40,0)</f>
        <v>0</v>
      </c>
      <c r="Q41">
        <f>IF(Q$43=2,40,0)</f>
        <v>0</v>
      </c>
      <c r="S41">
        <f>IF(S$43=2,40,0)</f>
        <v>0</v>
      </c>
      <c r="U41">
        <f>IF(U$43=2,40,0)</f>
        <v>0</v>
      </c>
      <c r="W41">
        <f>IF(W$43=2,40,0)</f>
        <v>0</v>
      </c>
      <c r="Y41">
        <f>IF(Y$43=2,40,0)</f>
        <v>0</v>
      </c>
      <c r="AA41">
        <f>IF(AA$43=2,40,0)</f>
        <v>0</v>
      </c>
      <c r="AC41">
        <f>IF(AC$43=2,40,0)</f>
        <v>0</v>
      </c>
      <c r="AE41">
        <f>IF(AE$43=2,40,0)</f>
        <v>0</v>
      </c>
      <c r="AG41">
        <f>IF(AG$43=2,40,0)</f>
        <v>0</v>
      </c>
      <c r="AI41">
        <f>IF(AI$43=2,40,0)</f>
        <v>0</v>
      </c>
      <c r="AK41">
        <f>IF(AK$43=2,40,0)</f>
        <v>0</v>
      </c>
      <c r="AM41">
        <f>IF(AM$43=2,40,0)</f>
        <v>0</v>
      </c>
      <c r="AO41">
        <f>IF(AO$43=2,40,0)</f>
        <v>0</v>
      </c>
      <c r="AQ41">
        <f>IF(AQ$43=2,40,0)</f>
        <v>0</v>
      </c>
      <c r="AS41">
        <f>IF(AS$43=2,40,0)</f>
        <v>0</v>
      </c>
      <c r="AU41">
        <f>IF(AU$43=2,40,0)</f>
        <v>0</v>
      </c>
      <c r="AW41">
        <f>IF(AW$43=2,40,0)</f>
        <v>0</v>
      </c>
      <c r="AY41">
        <f>IF(AY$43=2,40,0)</f>
        <v>0</v>
      </c>
      <c r="BA41">
        <f>IF(BA$43=2,40,0)</f>
        <v>0</v>
      </c>
      <c r="BC41">
        <f>IF(BC$43=2,40,0)</f>
        <v>0</v>
      </c>
      <c r="BE41">
        <f>IF(BE$43=2,40,0)</f>
        <v>0</v>
      </c>
      <c r="BG41">
        <f>IF(BG$43=2,40,0)</f>
        <v>0</v>
      </c>
    </row>
    <row r="42" spans="1:60" ht="12.75" hidden="1" customHeight="1">
      <c r="C42">
        <f>IF(C$43=1,80,0)</f>
        <v>0</v>
      </c>
      <c r="E42">
        <f>IF(E$43=1,80,0)</f>
        <v>0</v>
      </c>
      <c r="G42">
        <f>IF(G$43=1,80,0)</f>
        <v>0</v>
      </c>
      <c r="I42">
        <f>IF(I$43=1,80,0)</f>
        <v>0</v>
      </c>
      <c r="K42">
        <f>IF(K$43=1,80,0)</f>
        <v>0</v>
      </c>
      <c r="M42">
        <f>IF(M$43=1,80,0)</f>
        <v>0</v>
      </c>
      <c r="O42">
        <f>IF(O$43=1,80,0)</f>
        <v>0</v>
      </c>
      <c r="Q42">
        <f>IF(Q$43=1,80,0)</f>
        <v>80</v>
      </c>
      <c r="S42">
        <f>IF(S$43=1,80,0)</f>
        <v>0</v>
      </c>
      <c r="U42">
        <f>IF(U$43=1,80,0)</f>
        <v>0</v>
      </c>
      <c r="W42">
        <f>IF(W$43=1,80,0)</f>
        <v>0</v>
      </c>
      <c r="Y42">
        <f>IF(Y$43=1,80,0)</f>
        <v>0</v>
      </c>
      <c r="AA42">
        <f>IF(AA$43=1,80,0)</f>
        <v>0</v>
      </c>
      <c r="AC42">
        <f>IF(AC$43=1,80,0)</f>
        <v>0</v>
      </c>
      <c r="AE42">
        <f>IF(AE$43=1,80,0)</f>
        <v>0</v>
      </c>
      <c r="AG42">
        <f>IF(AG$43=1,80,0)</f>
        <v>0</v>
      </c>
      <c r="AI42">
        <f>IF(AI$43=1,80,0)</f>
        <v>0</v>
      </c>
      <c r="AK42">
        <f>IF(AK$43=1,80,0)</f>
        <v>0</v>
      </c>
      <c r="AM42">
        <f>IF(AM$43=1,80,0)</f>
        <v>0</v>
      </c>
      <c r="AO42">
        <f>IF(AO$43=1,80,0)</f>
        <v>0</v>
      </c>
      <c r="AQ42">
        <f>IF(AQ$43=1,80,0)</f>
        <v>0</v>
      </c>
      <c r="AS42">
        <f>IF(AS$43=1,80,0)</f>
        <v>0</v>
      </c>
      <c r="AU42">
        <f>IF(AU$43=1,80,0)</f>
        <v>0</v>
      </c>
      <c r="AW42">
        <f>IF(AW$43=1,80,0)</f>
        <v>0</v>
      </c>
      <c r="AY42">
        <f>IF(AY$43=1,80,0)</f>
        <v>0</v>
      </c>
      <c r="BA42">
        <f>IF(BA$43=1,80,0)</f>
        <v>0</v>
      </c>
      <c r="BC42">
        <f>IF(BC$43=1,80,0)</f>
        <v>0</v>
      </c>
      <c r="BE42">
        <f>IF(BE$43=1,80,0)</f>
        <v>0</v>
      </c>
      <c r="BG42">
        <f>IF(BG$43=1,80,0)</f>
        <v>0</v>
      </c>
    </row>
    <row r="43" spans="1:60" ht="12.75" hidden="1" customHeight="1">
      <c r="C43">
        <f>RANK(C44,$C44:$CJ44)*C48</f>
        <v>2</v>
      </c>
      <c r="E43">
        <f>RANK(E44,$C44:$CJ44)*E48</f>
        <v>14</v>
      </c>
      <c r="G43">
        <f>RANK(G44,$C44:$CJ44)*G48</f>
        <v>5</v>
      </c>
      <c r="I43">
        <f>RANK(I44,$C44:$CJ44)*I48</f>
        <v>7</v>
      </c>
      <c r="K43">
        <f>RANK(K44,$C44:$CJ44)*K48</f>
        <v>4</v>
      </c>
      <c r="M43">
        <f>RANK(M44,$C44:$CJ44)*M48</f>
        <v>0</v>
      </c>
      <c r="O43">
        <f>RANK(O44,$C44:$CJ44)*O48</f>
        <v>0</v>
      </c>
      <c r="Q43">
        <f>RANK(Q44,$C44:$CJ44)*Q48</f>
        <v>1</v>
      </c>
      <c r="S43">
        <f>RANK(S44,$C44:$CJ44)*S48</f>
        <v>13</v>
      </c>
      <c r="U43">
        <f>RANK(U44,$C44:$CJ44)*U48</f>
        <v>3</v>
      </c>
      <c r="W43">
        <f>RANK(W44,$C44:$CJ44)*W48</f>
        <v>0</v>
      </c>
      <c r="Y43">
        <f>RANK(Y44,$C44:$CJ44)*Y48</f>
        <v>0</v>
      </c>
      <c r="AA43">
        <f>RANK(AA44,$C44:$CJ44)*AA48</f>
        <v>0</v>
      </c>
      <c r="AC43">
        <f>RANK(AC44,$C44:$CJ44)*AC48</f>
        <v>12</v>
      </c>
      <c r="AE43">
        <f>RANK(AE44,$C44:$CJ44)*AE48</f>
        <v>10</v>
      </c>
      <c r="AG43">
        <f>RANK(AG44,$C44:$CJ44)*AG48</f>
        <v>0</v>
      </c>
      <c r="AI43">
        <f>RANK(AI44,$C44:$CJ44)*AI48</f>
        <v>0</v>
      </c>
      <c r="AK43">
        <f>RANK(AK44,$C44:$CJ44)*AK48</f>
        <v>0</v>
      </c>
      <c r="AM43">
        <f>RANK(AM44,$C44:$CJ44)*AM48</f>
        <v>16</v>
      </c>
      <c r="AO43">
        <f>RANK(AO44,$C44:$CJ44)*AO48</f>
        <v>0</v>
      </c>
      <c r="AQ43">
        <f>RANK(AQ44,$C44:$CJ44)*AQ48</f>
        <v>11</v>
      </c>
      <c r="AS43">
        <f>RANK(AS44,$C44:$CJ44)*AS48</f>
        <v>9</v>
      </c>
      <c r="AU43">
        <f>RANK(AU44,$C44:$CJ44)*AU48</f>
        <v>15</v>
      </c>
      <c r="AW43">
        <f>RANK(AW44,$C44:$CJ44)*AW48</f>
        <v>6</v>
      </c>
      <c r="AY43">
        <f>RANK(AY44,$C44:$CJ44)*AY48</f>
        <v>0</v>
      </c>
      <c r="BA43">
        <f>RANK(BA44,$C44:$CJ44)*BA48</f>
        <v>0</v>
      </c>
      <c r="BC43">
        <f>RANK(BC44,$C44:$CJ44)*BC48</f>
        <v>0</v>
      </c>
      <c r="BE43">
        <f>RANK(BE44,$C44:$CJ44)*BE48</f>
        <v>8</v>
      </c>
      <c r="BG43">
        <f>RANK(BG44,$C44:$CJ44)*BG48</f>
        <v>0</v>
      </c>
    </row>
    <row r="44" spans="1:60" ht="12.75" hidden="1" customHeight="1">
      <c r="C44">
        <f>SUM(C45:C47)</f>
        <v>33034.449999999997</v>
      </c>
      <c r="E44">
        <f>SUM(E45:E47)</f>
        <v>-9008.7900000000009</v>
      </c>
      <c r="G44">
        <f>SUM(G45:G47)</f>
        <v>18018.16</v>
      </c>
      <c r="I44">
        <f>SUM(I45:I47)</f>
        <v>11011.13</v>
      </c>
      <c r="K44">
        <f>SUM(K45:K47)</f>
        <v>22022.39</v>
      </c>
      <c r="M44">
        <f>SUM(M45:M47)</f>
        <v>-101000000</v>
      </c>
      <c r="O44">
        <f>SUM(O45:O47)</f>
        <v>-101000000</v>
      </c>
      <c r="Q44">
        <f>SUM(Q45:Q47)</f>
        <v>167167.71</v>
      </c>
      <c r="S44">
        <f>SUM(S45:S47)</f>
        <v>-8007.74</v>
      </c>
      <c r="U44">
        <f>SUM(U45:U47)</f>
        <v>26026.6</v>
      </c>
      <c r="W44">
        <f>SUM(W45:W47)</f>
        <v>-101000000</v>
      </c>
      <c r="Y44">
        <f>SUM(Y45:Y47)</f>
        <v>-100999999.97</v>
      </c>
      <c r="AA44">
        <f>SUM(AA45:AA47)</f>
        <v>-101000000</v>
      </c>
      <c r="AC44">
        <f>SUM(AC45:AC47)</f>
        <v>-7006.9</v>
      </c>
      <c r="AE44">
        <f>SUM(AE45:AE47)</f>
        <v>-5004.9399999999996</v>
      </c>
      <c r="AG44">
        <f>SUM(AG45:AG47)</f>
        <v>-1000012.96</v>
      </c>
      <c r="AI44">
        <f>SUM(AI45:AI47)</f>
        <v>-999996.95</v>
      </c>
      <c r="AK44">
        <f>SUM(AK45:AK47)</f>
        <v>-101000000</v>
      </c>
      <c r="AM44">
        <f>SUM(AM45:AM47)</f>
        <v>-30029.82</v>
      </c>
      <c r="AO44">
        <f>SUM(AO45:AO47)</f>
        <v>-101000000</v>
      </c>
      <c r="AQ44">
        <f>SUM(AQ45:AQ47)</f>
        <v>-6005.82</v>
      </c>
      <c r="AS44">
        <f>SUM(AS45:AS47)</f>
        <v>3003.15</v>
      </c>
      <c r="AU44">
        <f>SUM(AU45:AU47)</f>
        <v>-22021.89</v>
      </c>
      <c r="AW44">
        <f>SUM(AW45:AW47)</f>
        <v>16016.11</v>
      </c>
      <c r="AY44">
        <f>SUM(AY45:AY47)</f>
        <v>-101000000</v>
      </c>
      <c r="BA44">
        <f>SUM(BA45:BA47)</f>
        <v>-999994.95</v>
      </c>
      <c r="BC44">
        <f>SUM(BC45:BC47)</f>
        <v>-101000000</v>
      </c>
      <c r="BE44">
        <f>SUM(BE45:BE47)</f>
        <v>9009.18</v>
      </c>
      <c r="BG44">
        <f>SUM(BG45:BG47)</f>
        <v>-101000000</v>
      </c>
    </row>
    <row r="45" spans="1:60" ht="12.75" hidden="1" customHeight="1">
      <c r="C45">
        <f>+D49/100</f>
        <v>1.45</v>
      </c>
      <c r="E45">
        <f>+F49/100</f>
        <v>0.21</v>
      </c>
      <c r="G45">
        <f>+H49/100</f>
        <v>0.16</v>
      </c>
      <c r="I45">
        <f>+J49/100</f>
        <v>0.13</v>
      </c>
      <c r="K45">
        <f>+L49/100</f>
        <v>0.39</v>
      </c>
      <c r="M45">
        <f>+N49/100</f>
        <v>0</v>
      </c>
      <c r="O45">
        <f>+P49/100</f>
        <v>0</v>
      </c>
      <c r="Q45">
        <f>+R49/100</f>
        <v>0.71</v>
      </c>
      <c r="S45">
        <f>+T49/100</f>
        <v>0.26</v>
      </c>
      <c r="U45">
        <f>+V49/100</f>
        <v>0.6</v>
      </c>
      <c r="W45">
        <f>+X49/100</f>
        <v>0</v>
      </c>
      <c r="Y45">
        <f>+Z49/100</f>
        <v>0.03</v>
      </c>
      <c r="AA45">
        <f>+AB49/100</f>
        <v>0</v>
      </c>
      <c r="AC45">
        <f>+AD49/100</f>
        <v>0.1</v>
      </c>
      <c r="AE45">
        <f>+AF49/100</f>
        <v>0.06</v>
      </c>
      <c r="AG45">
        <f>+AH49/100</f>
        <v>0.04</v>
      </c>
      <c r="AI45">
        <f>+AJ49/100</f>
        <v>0.05</v>
      </c>
      <c r="AK45">
        <f>+AL49/100</f>
        <v>0</v>
      </c>
      <c r="AM45">
        <f>+AN49/100</f>
        <v>0.18</v>
      </c>
      <c r="AO45">
        <f>+AP49/100</f>
        <v>0</v>
      </c>
      <c r="AQ45">
        <f>+AR49/100</f>
        <v>0.18</v>
      </c>
      <c r="AS45">
        <f>+AT49/100</f>
        <v>0.15</v>
      </c>
      <c r="AU45">
        <f>+AV49/100</f>
        <v>0.11</v>
      </c>
      <c r="AW45">
        <f>+AX49/100</f>
        <v>0.11</v>
      </c>
      <c r="AY45">
        <f>+AZ49/100</f>
        <v>0</v>
      </c>
      <c r="BA45">
        <f>+BB49/100</f>
        <v>0.05</v>
      </c>
      <c r="BC45">
        <f>+BD49/100</f>
        <v>0</v>
      </c>
      <c r="BE45">
        <f>+BF49/100</f>
        <v>0.18</v>
      </c>
      <c r="BG45">
        <f>+BH49/100</f>
        <v>0</v>
      </c>
    </row>
    <row r="46" spans="1:60" ht="12.75" hidden="1" customHeight="1">
      <c r="C46">
        <f>D50*0</f>
        <v>0</v>
      </c>
      <c r="E46">
        <f>F50*0</f>
        <v>0</v>
      </c>
      <c r="G46">
        <f>H50*0</f>
        <v>0</v>
      </c>
      <c r="I46">
        <f>J50*0</f>
        <v>0</v>
      </c>
      <c r="K46">
        <f>L50*0</f>
        <v>0</v>
      </c>
      <c r="M46">
        <f>N50*0</f>
        <v>0</v>
      </c>
      <c r="O46">
        <f>P50*0</f>
        <v>0</v>
      </c>
      <c r="Q46">
        <f>R50*0</f>
        <v>0</v>
      </c>
      <c r="S46">
        <f>T50*0</f>
        <v>0</v>
      </c>
      <c r="U46">
        <f>V50*0</f>
        <v>0</v>
      </c>
      <c r="W46">
        <f>X50*0</f>
        <v>0</v>
      </c>
      <c r="Y46">
        <f>Z50*0</f>
        <v>0</v>
      </c>
      <c r="AA46">
        <f>AB50*0</f>
        <v>0</v>
      </c>
      <c r="AC46">
        <f>AD50*0</f>
        <v>0</v>
      </c>
      <c r="AE46">
        <f>AF50*0</f>
        <v>0</v>
      </c>
      <c r="AG46">
        <f>AH50*0</f>
        <v>0</v>
      </c>
      <c r="AI46">
        <f>AJ50*0</f>
        <v>0</v>
      </c>
      <c r="AK46">
        <f>AL50*0</f>
        <v>0</v>
      </c>
      <c r="AM46">
        <f>AN50*0</f>
        <v>0</v>
      </c>
      <c r="AO46">
        <f>AP50*0</f>
        <v>0</v>
      </c>
      <c r="AQ46">
        <f>AR50*0</f>
        <v>0</v>
      </c>
      <c r="AS46">
        <f>AT50*0</f>
        <v>0</v>
      </c>
      <c r="AU46">
        <f>AV50*0</f>
        <v>0</v>
      </c>
      <c r="AW46">
        <f>AX50*0</f>
        <v>0</v>
      </c>
      <c r="AY46">
        <f>AZ50*0</f>
        <v>0</v>
      </c>
      <c r="BA46">
        <f>BB50*0</f>
        <v>0</v>
      </c>
      <c r="BC46">
        <f>BD50*0</f>
        <v>0</v>
      </c>
      <c r="BE46">
        <f>BF50*0</f>
        <v>0</v>
      </c>
      <c r="BG46">
        <f>BH50*0</f>
        <v>0</v>
      </c>
    </row>
    <row r="47" spans="1:60" ht="12.75" hidden="1" customHeight="1">
      <c r="C47">
        <f>IF(C48=1,C49*C48*1000+C49,-1000000+C49)</f>
        <v>33033</v>
      </c>
      <c r="E47">
        <f>IF(E48=1,E49*E48*1000+E49,-1000000+E49)</f>
        <v>-9009</v>
      </c>
      <c r="G47">
        <f>IF(G48=1,G49*G48*1000+G49,-1000000+G49)</f>
        <v>18018</v>
      </c>
      <c r="I47">
        <f>IF(I48=1,I49*I48*1000+I49,-1000000+I49)</f>
        <v>11011</v>
      </c>
      <c r="K47">
        <f>IF(K48=1,K49*K48*1000+K49,-1000000+K49)</f>
        <v>22022</v>
      </c>
      <c r="M47">
        <f>IF(M48=1,M49*M48*1000+M49,-1000000+M49)</f>
        <v>-101000000</v>
      </c>
      <c r="O47">
        <f>IF(O48=1,O49*O48*1000+O49,-1000000+O49)</f>
        <v>-101000000</v>
      </c>
      <c r="Q47">
        <f>IF(Q48=1,Q49*Q48*1000+Q49,-1000000+Q49)</f>
        <v>167167</v>
      </c>
      <c r="S47">
        <f>IF(S48=1,S49*S48*1000+S49,-1000000+S49)</f>
        <v>-8008</v>
      </c>
      <c r="U47">
        <f>IF(U48=1,U49*U48*1000+U49,-1000000+U49)</f>
        <v>26026</v>
      </c>
      <c r="W47">
        <f>IF(W48=1,W49*W48*1000+W49,-1000000+W49)</f>
        <v>-101000000</v>
      </c>
      <c r="Y47">
        <f>IF(Y48=1,Y49*Y48*1000+Y49,-1000000+Y49)</f>
        <v>-101000000</v>
      </c>
      <c r="AA47">
        <f>IF(AA48=1,AA49*AA48*1000+AA49,-1000000+AA49)</f>
        <v>-101000000</v>
      </c>
      <c r="AC47">
        <f>IF(AC48=1,AC49*AC48*1000+AC49,-1000000+AC49)</f>
        <v>-7007</v>
      </c>
      <c r="AE47">
        <f>IF(AE48=1,AE49*AE48*1000+AE49,-1000000+AE49)</f>
        <v>-5005</v>
      </c>
      <c r="AG47">
        <f>IF(AG48=1,AG49*AG48*1000+AG49,-1000000+AG49)</f>
        <v>-1000013</v>
      </c>
      <c r="AI47">
        <f>IF(AI48=1,AI49*AI48*1000+AI49,-1000000+AI49)</f>
        <v>-999997</v>
      </c>
      <c r="AK47">
        <f>IF(AK48=1,AK49*AK48*1000+AK49,-1000000+AK49)</f>
        <v>-101000000</v>
      </c>
      <c r="AM47">
        <f>IF(AM48=1,AM49*AM48*1000+AM49,-1000000+AM49)</f>
        <v>-30030</v>
      </c>
      <c r="AO47">
        <f>IF(AO48=1,AO49*AO48*1000+AO49,-1000000+AO49)</f>
        <v>-101000000</v>
      </c>
      <c r="AQ47">
        <f>IF(AQ48=1,AQ49*AQ48*1000+AQ49,-1000000+AQ49)</f>
        <v>-6006</v>
      </c>
      <c r="AS47">
        <f>IF(AS48=1,AS49*AS48*1000+AS49,-1000000+AS49)</f>
        <v>3003</v>
      </c>
      <c r="AU47">
        <f>IF(AU48=1,AU49*AU48*1000+AU49,-1000000+AU49)</f>
        <v>-22022</v>
      </c>
      <c r="AW47">
        <f>IF(AW48=1,AW49*AW48*1000+AW49,-1000000+AW49)</f>
        <v>16016</v>
      </c>
      <c r="AY47">
        <f>IF(AY48=1,AY49*AY48*1000+AY49,-1000000+AY49)</f>
        <v>-101000000</v>
      </c>
      <c r="BA47">
        <f>IF(BA48=1,BA49*BA48*1000+BA49,-1000000+BA49)</f>
        <v>-999995</v>
      </c>
      <c r="BC47">
        <f>IF(BC48=1,BC49*BC48*1000+BC49,-1000000+BC49)</f>
        <v>-101000000</v>
      </c>
      <c r="BE47">
        <f>IF(BE48=1,BE49*BE48*1000+BE49,-1000000+BE49)</f>
        <v>9009</v>
      </c>
      <c r="BG47">
        <f>IF(BG48=1,BG49*BG48*1000+BG49,-1000000+BG49)</f>
        <v>-101000000</v>
      </c>
    </row>
    <row r="48" spans="1:60">
      <c r="A48" t="s">
        <v>13</v>
      </c>
      <c r="B48">
        <f>SUM(C48:AI48)</f>
        <v>10</v>
      </c>
      <c r="C48">
        <f>IF(D49&gt;=$A3/2,1,0)</f>
        <v>1</v>
      </c>
      <c r="E48">
        <f>IF(F49&gt;=$A3/2,1,0)</f>
        <v>1</v>
      </c>
      <c r="G48">
        <f>IF(H49&gt;=$A3/2,1,0)</f>
        <v>1</v>
      </c>
      <c r="I48">
        <f>IF(J49&gt;=$A3/2,1,0)</f>
        <v>1</v>
      </c>
      <c r="K48">
        <f>IF(L49&gt;=$A3/2,1,0)</f>
        <v>1</v>
      </c>
      <c r="M48">
        <f>IF(N49&gt;=$A3/2,1,0)</f>
        <v>0</v>
      </c>
      <c r="O48">
        <f>IF(P49&gt;=$A3/2,1,0)</f>
        <v>0</v>
      </c>
      <c r="Q48">
        <f>IF(R49&gt;=$A3/2,1,0)</f>
        <v>1</v>
      </c>
      <c r="S48">
        <f>IF(T49&gt;=$A3/2,1,0)</f>
        <v>1</v>
      </c>
      <c r="U48">
        <f>IF(V49&gt;=$A3/2,1,0)</f>
        <v>1</v>
      </c>
      <c r="W48">
        <f>IF(X49&gt;=$A3/2,1,0)</f>
        <v>0</v>
      </c>
      <c r="Y48">
        <f>IF(Z49&gt;=$A3/2,1,0)</f>
        <v>0</v>
      </c>
      <c r="AA48">
        <f>IF(AB49&gt;=$A3/2,1,0)</f>
        <v>0</v>
      </c>
      <c r="AC48">
        <f>IF(AD49&gt;=$A3/2,1,0)</f>
        <v>1</v>
      </c>
      <c r="AE48">
        <f>IF(AF49&gt;=$A3/2,1,0)</f>
        <v>1</v>
      </c>
      <c r="AG48">
        <f>IF(AH49&gt;=$A3/2,1,0)</f>
        <v>0</v>
      </c>
      <c r="AI48">
        <f>IF(AJ49&gt;=$A3/2,1,0)</f>
        <v>0</v>
      </c>
      <c r="AK48">
        <f>IF(AL49&gt;=$A3/2,1,0)</f>
        <v>0</v>
      </c>
      <c r="AM48">
        <f>IF(AN49&gt;=$A3/2,1,0)</f>
        <v>1</v>
      </c>
      <c r="AO48">
        <f>IF(AP49&gt;=$A3/2,1,0)</f>
        <v>0</v>
      </c>
      <c r="AQ48">
        <f>IF(AR49&gt;=$A3/2,1,0)</f>
        <v>1</v>
      </c>
      <c r="AS48">
        <f>IF(AT49&gt;=$A3/2,1,0)</f>
        <v>1</v>
      </c>
      <c r="AU48">
        <f>IF(AV49&gt;=$A3/2,1,0)</f>
        <v>1</v>
      </c>
      <c r="AW48">
        <f>IF(AX49&gt;=$A3/2,1,0)</f>
        <v>1</v>
      </c>
      <c r="AY48">
        <f>IF(AZ49&gt;=$A3/2,1,0)</f>
        <v>0</v>
      </c>
      <c r="BA48">
        <f>IF(BB49&gt;=$A3/2,1,0)</f>
        <v>0</v>
      </c>
      <c r="BC48">
        <f>IF(BD49&gt;=$A3/2,1,0)</f>
        <v>0</v>
      </c>
      <c r="BE48">
        <f>IF(BF49&gt;=$A3/2,1,0)</f>
        <v>1</v>
      </c>
      <c r="BG48">
        <f>IF(BH49&gt;=$A3/2,1,0)</f>
        <v>0</v>
      </c>
    </row>
    <row r="49" spans="1:67" ht="13.5" hidden="1" customHeight="1" thickBot="1">
      <c r="C49" s="2">
        <f>IF(SUM(C54:C994)&lt;-1000,-100000000,SUM(C54:C994))</f>
        <v>33</v>
      </c>
      <c r="D49" s="2">
        <f>COUNT(D67:D994)+SUM(D54:D66)</f>
        <v>145</v>
      </c>
      <c r="E49" s="2">
        <f>IF(SUM(E54:E994)&lt;-1000,-100000000,SUM(E54:E994))</f>
        <v>-9</v>
      </c>
      <c r="F49" s="2">
        <f>COUNT(F67:F994)+SUM(F54:F66)</f>
        <v>21</v>
      </c>
      <c r="G49" s="2">
        <f>IF(SUM(G54:G994)&lt;-1000,-100000000,SUM(G54:G994))</f>
        <v>18</v>
      </c>
      <c r="H49" s="2">
        <f>COUNT(H67:H994)+SUM(H54:H66)</f>
        <v>16</v>
      </c>
      <c r="I49" s="2">
        <f>IF(SUM(I54:I994)&lt;-1000,-100000000,SUM(I54:I994))</f>
        <v>11</v>
      </c>
      <c r="J49" s="2">
        <f>COUNT(J67:J994)+SUM(J54:J66)</f>
        <v>13</v>
      </c>
      <c r="K49" s="2">
        <f>IF(SUM(K54:K994)&lt;-1000,-100000000,SUM(K54:K994))</f>
        <v>22</v>
      </c>
      <c r="L49" s="2">
        <f>COUNT(L67:L994)+SUM(L54:L66)</f>
        <v>39</v>
      </c>
      <c r="M49" s="2">
        <f>IF(SUM(M54:M994)&lt;-1000,-100000000,SUM(M54:M994))</f>
        <v>-100000000</v>
      </c>
      <c r="N49" s="2">
        <f>COUNT(N67:N994)+SUM(N54:N66)</f>
        <v>0</v>
      </c>
      <c r="O49" s="2">
        <f>IF(SUM(O54:O994)&lt;-1000,-100000000,SUM(O54:O994))</f>
        <v>-100000000</v>
      </c>
      <c r="P49" s="2">
        <f>COUNT(P67:P994)+SUM(P54:P66)</f>
        <v>0</v>
      </c>
      <c r="Q49" s="2">
        <f>IF(SUM(Q54:Q994)&lt;-1000,-100000000,SUM(Q54:Q994))</f>
        <v>167</v>
      </c>
      <c r="R49" s="2">
        <f>COUNT(R67:R994)+SUM(R54:R66)</f>
        <v>71</v>
      </c>
      <c r="S49" s="2">
        <f>IF(SUM(S54:S994)&lt;-1000,-100000000,SUM(S54:S994))</f>
        <v>-8</v>
      </c>
      <c r="T49" s="2">
        <f>COUNT(T67:T994)+SUM(T54:T66)</f>
        <v>26</v>
      </c>
      <c r="U49" s="2">
        <f>IF(SUM(U54:U994)&lt;-1000,-100000000,SUM(U54:U994))</f>
        <v>26</v>
      </c>
      <c r="V49" s="2">
        <f>COUNT(V67:V994)+SUM(V54:V66)</f>
        <v>60</v>
      </c>
      <c r="W49" s="2">
        <f>IF(SUM(W54:W994)&lt;-1000,-100000000,SUM(W54:W994))</f>
        <v>-100000000</v>
      </c>
      <c r="X49" s="2">
        <f>COUNT(X67:X994)+SUM(X54:X66)</f>
        <v>0</v>
      </c>
      <c r="Y49" s="2">
        <f>IF(SUM(Y54:Y994)&lt;-1000,-100000000,SUM(Y54:Y994))</f>
        <v>-100000000</v>
      </c>
      <c r="Z49" s="2">
        <f>COUNT(Z67:Z994)+SUM(Z54:Z66)</f>
        <v>3</v>
      </c>
      <c r="AA49" s="2">
        <f>IF(SUM(AA54:AA994)&lt;-1000,-100000000,SUM(AA54:AA994))</f>
        <v>-100000000</v>
      </c>
      <c r="AB49" s="2">
        <f>COUNT(AB67:AB994)+SUM(AB54:AB66)</f>
        <v>0</v>
      </c>
      <c r="AC49" s="2">
        <f>IF(SUM(AC54:AC994)&lt;-1000,-100000000,SUM(AC54:AC994))</f>
        <v>-7</v>
      </c>
      <c r="AD49" s="2">
        <f>COUNT(AD67:AD994)+SUM(AD54:AD66)</f>
        <v>10</v>
      </c>
      <c r="AE49" s="2">
        <f>IF(SUM(AE54:AE994)&lt;-1000,-100000000,SUM(AE54:AE994))</f>
        <v>-5</v>
      </c>
      <c r="AF49" s="2">
        <f>COUNT(AF67:AF994)+SUM(AF54:AF66)</f>
        <v>6</v>
      </c>
      <c r="AG49" s="2">
        <f>IF(SUM(AG54:AG994)&lt;-1000,-100000000,SUM(AG54:AG994))</f>
        <v>-13</v>
      </c>
      <c r="AH49" s="2">
        <f>COUNT(AH67:AH994)+SUM(AH54:AH66)</f>
        <v>4</v>
      </c>
      <c r="AI49" s="2">
        <f>IF(SUM(AI54:AI994)&lt;-1000,-100000000,SUM(AI54:AI994))</f>
        <v>3</v>
      </c>
      <c r="AJ49" s="2">
        <f>COUNT(AJ67:AJ994)+SUM(AJ54:AJ66)</f>
        <v>5</v>
      </c>
      <c r="AK49" s="2">
        <f>IF(SUM(AK54:AK994)&lt;-1000,-100000000,SUM(AK54:AK994))</f>
        <v>-100000000</v>
      </c>
      <c r="AL49" s="2">
        <f>COUNT(AL67:AL994)+SUM(AL54:AL66)</f>
        <v>0</v>
      </c>
      <c r="AM49" s="2">
        <f>IF(SUM(AM54:AM994)&lt;-1000,-100000000,SUM(AM54:AM994))</f>
        <v>-30</v>
      </c>
      <c r="AN49" s="2">
        <f>COUNT(AN67:AN994)+SUM(AN54:AN66)</f>
        <v>18</v>
      </c>
      <c r="AO49" s="2">
        <f>IF(SUM(AO54:AO994)&lt;-1000,-100000000,SUM(AO54:AO994))</f>
        <v>-100000000</v>
      </c>
      <c r="AP49" s="2">
        <f>COUNT(AP67:AP994)+SUM(AP54:AP66)</f>
        <v>0</v>
      </c>
      <c r="AQ49" s="2">
        <f>IF(SUM(AQ54:AQ994)&lt;-1000,-100000000,SUM(AQ54:AQ994))</f>
        <v>-6</v>
      </c>
      <c r="AR49" s="2">
        <f>COUNT(AR67:AR994)+SUM(AR54:AR66)</f>
        <v>18</v>
      </c>
      <c r="AS49" s="2">
        <f>IF(SUM(AS54:AS994)&lt;-1000,-100000000,SUM(AS54:AS994))</f>
        <v>3</v>
      </c>
      <c r="AT49" s="2">
        <f>COUNT(AT67:AT994)+SUM(AT54:AT66)</f>
        <v>15</v>
      </c>
      <c r="AU49" s="2">
        <f>IF(SUM(AU54:AU994)&lt;-1000,-100000000,SUM(AU54:AU994))</f>
        <v>-22</v>
      </c>
      <c r="AV49" s="2">
        <f>COUNT(AV67:AV994)+SUM(AV54:AV66)</f>
        <v>11</v>
      </c>
      <c r="AW49" s="2">
        <f>IF(SUM(AW54:AW994)&lt;-1000,-100000000,SUM(AW54:AW994))</f>
        <v>16</v>
      </c>
      <c r="AX49" s="2">
        <f>COUNT(AX67:AX994)+SUM(AX54:AX66)</f>
        <v>11</v>
      </c>
      <c r="AY49" s="2">
        <f>IF(SUM(AY54:AY994)&lt;-1000,-100000000,SUM(AY54:AY994))</f>
        <v>-100000000</v>
      </c>
      <c r="AZ49" s="2">
        <f>COUNT(AZ67:AZ994)+SUM(AZ54:AZ66)</f>
        <v>0</v>
      </c>
      <c r="BA49" s="2">
        <f>IF(SUM(BA54:BA994)&lt;-1000,-100000000,SUM(BA54:BA994))</f>
        <v>5</v>
      </c>
      <c r="BB49" s="2">
        <f>COUNT(BB67:BB994)+SUM(BB54:BB66)</f>
        <v>5</v>
      </c>
      <c r="BC49" s="2">
        <f>IF(SUM(BC54:BC994)&lt;-1000,-100000000,SUM(BC54:BC994))</f>
        <v>-100000000</v>
      </c>
      <c r="BD49" s="2">
        <f>COUNT(BD67:BD994)+SUM(BD54:BD66)</f>
        <v>0</v>
      </c>
      <c r="BE49" s="2">
        <f>IF(SUM(BE54:BE994)&lt;-1000,-100000000,SUM(BE54:BE994))</f>
        <v>9</v>
      </c>
      <c r="BF49" s="2">
        <f>COUNT(BF67:BF994)+SUM(BF54:BF66)</f>
        <v>18</v>
      </c>
      <c r="BG49" s="2">
        <f>IF(SUM(BG54:BG994)&lt;-1000,-100000000,SUM(BG54:BG994))</f>
        <v>-100000000</v>
      </c>
      <c r="BH49" s="2">
        <f>COUNT(BH67:BH994)+SUM(BH54:BH66)</f>
        <v>0</v>
      </c>
    </row>
    <row r="50" spans="1:67" ht="12.75" hidden="1" customHeight="1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</row>
    <row r="51" spans="1:67" ht="13.5" thickBot="1"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41">
        <f>MAX(BJ54:BJ1075)</f>
        <v>0</v>
      </c>
    </row>
    <row r="52" spans="1:67" ht="13.5" thickBot="1">
      <c r="B52" s="425" t="s">
        <v>68</v>
      </c>
      <c r="C52" s="409" t="s">
        <v>120</v>
      </c>
      <c r="D52" s="410"/>
      <c r="E52" s="423" t="s">
        <v>158</v>
      </c>
      <c r="F52" s="410"/>
      <c r="G52" s="409" t="s">
        <v>1</v>
      </c>
      <c r="H52" s="410"/>
      <c r="I52" s="435" t="s">
        <v>192</v>
      </c>
      <c r="J52" s="438"/>
      <c r="K52" s="421" t="s">
        <v>191</v>
      </c>
      <c r="L52" s="411"/>
      <c r="M52" s="422" t="s">
        <v>62</v>
      </c>
      <c r="N52" s="412"/>
      <c r="O52" s="409" t="s">
        <v>6</v>
      </c>
      <c r="P52" s="411"/>
      <c r="Q52" s="409" t="s">
        <v>9</v>
      </c>
      <c r="R52" s="410"/>
      <c r="S52" s="421" t="s">
        <v>219</v>
      </c>
      <c r="T52" s="410"/>
      <c r="U52" s="409" t="s">
        <v>94</v>
      </c>
      <c r="V52" s="410"/>
      <c r="W52" s="419" t="s">
        <v>253</v>
      </c>
      <c r="X52" s="420"/>
      <c r="Y52" s="421" t="s">
        <v>121</v>
      </c>
      <c r="Z52" s="410"/>
      <c r="AA52" s="409" t="s">
        <v>147</v>
      </c>
      <c r="AB52" s="410"/>
      <c r="AC52" s="422" t="s">
        <v>155</v>
      </c>
      <c r="AD52" s="420"/>
      <c r="AE52" s="409" t="s">
        <v>163</v>
      </c>
      <c r="AF52" s="410"/>
      <c r="AG52" s="437" t="s">
        <v>161</v>
      </c>
      <c r="AH52" s="434"/>
      <c r="AI52" s="421" t="s">
        <v>164</v>
      </c>
      <c r="AJ52" s="411"/>
      <c r="AK52" s="423" t="s">
        <v>131</v>
      </c>
      <c r="AL52" s="410"/>
      <c r="AM52" s="424" t="s">
        <v>144</v>
      </c>
      <c r="AN52" s="420"/>
      <c r="AO52" s="423" t="s">
        <v>143</v>
      </c>
      <c r="AP52" s="411"/>
      <c r="AQ52" s="433" t="s">
        <v>173</v>
      </c>
      <c r="AR52" s="434"/>
      <c r="AS52" s="435" t="s">
        <v>172</v>
      </c>
      <c r="AT52" s="436"/>
      <c r="AU52" s="433" t="s">
        <v>174</v>
      </c>
      <c r="AV52" s="434"/>
      <c r="AW52" s="419" t="s">
        <v>162</v>
      </c>
      <c r="AX52" s="420"/>
      <c r="AY52" s="419" t="s">
        <v>178</v>
      </c>
      <c r="AZ52" s="420"/>
      <c r="BA52" s="419" t="s">
        <v>177</v>
      </c>
      <c r="BB52" s="420"/>
      <c r="BC52" s="419" t="s">
        <v>142</v>
      </c>
      <c r="BD52" s="420"/>
      <c r="BE52" s="419" t="s">
        <v>214</v>
      </c>
      <c r="BF52" s="420"/>
      <c r="BG52" s="423" t="s">
        <v>132</v>
      </c>
      <c r="BH52" s="411"/>
      <c r="BI52" s="41">
        <f>COUNT(BI68:BI910)+SUM(BI54:BI65)</f>
        <v>85.833333333333343</v>
      </c>
      <c r="BJ52" s="86" t="s">
        <v>7</v>
      </c>
      <c r="BK52" s="183" t="s">
        <v>8</v>
      </c>
      <c r="BL52" s="210" t="s">
        <v>47</v>
      </c>
      <c r="BM52" s="132" t="s">
        <v>146</v>
      </c>
      <c r="BN52">
        <f>SUM(BN54:BN909)</f>
        <v>0</v>
      </c>
    </row>
    <row r="53" spans="1:67" ht="13.5" thickBot="1">
      <c r="B53" s="426"/>
      <c r="C53" s="37" t="s">
        <v>3</v>
      </c>
      <c r="D53" s="38" t="s">
        <v>2</v>
      </c>
      <c r="E53" s="37" t="s">
        <v>3</v>
      </c>
      <c r="F53" s="38" t="s">
        <v>2</v>
      </c>
      <c r="G53" s="37" t="s">
        <v>3</v>
      </c>
      <c r="H53" s="38" t="s">
        <v>2</v>
      </c>
      <c r="I53" s="37" t="s">
        <v>3</v>
      </c>
      <c r="J53" s="38" t="s">
        <v>2</v>
      </c>
      <c r="K53" s="77" t="s">
        <v>3</v>
      </c>
      <c r="L53" s="38" t="s">
        <v>2</v>
      </c>
      <c r="M53" s="37" t="s">
        <v>3</v>
      </c>
      <c r="N53" s="77" t="s">
        <v>2</v>
      </c>
      <c r="O53" s="77" t="s">
        <v>3</v>
      </c>
      <c r="P53" s="38" t="s">
        <v>2</v>
      </c>
      <c r="Q53" s="37" t="s">
        <v>3</v>
      </c>
      <c r="R53" s="38" t="s">
        <v>2</v>
      </c>
      <c r="S53" s="37" t="s">
        <v>3</v>
      </c>
      <c r="T53" s="38" t="s">
        <v>2</v>
      </c>
      <c r="U53" s="37" t="s">
        <v>3</v>
      </c>
      <c r="V53" s="38" t="s">
        <v>2</v>
      </c>
      <c r="W53" s="37" t="s">
        <v>3</v>
      </c>
      <c r="X53" s="38" t="s">
        <v>2</v>
      </c>
      <c r="Y53" s="37" t="s">
        <v>3</v>
      </c>
      <c r="Z53" s="38" t="s">
        <v>2</v>
      </c>
      <c r="AA53" s="37" t="s">
        <v>3</v>
      </c>
      <c r="AB53" s="38" t="s">
        <v>2</v>
      </c>
      <c r="AC53" s="37" t="s">
        <v>3</v>
      </c>
      <c r="AD53" s="38" t="s">
        <v>2</v>
      </c>
      <c r="AE53" s="37" t="s">
        <v>3</v>
      </c>
      <c r="AF53" s="38" t="s">
        <v>2</v>
      </c>
      <c r="AG53" s="37" t="s">
        <v>3</v>
      </c>
      <c r="AH53" s="38" t="s">
        <v>2</v>
      </c>
      <c r="AI53" s="37" t="s">
        <v>3</v>
      </c>
      <c r="AJ53" s="38" t="s">
        <v>2</v>
      </c>
      <c r="AK53" s="37" t="s">
        <v>3</v>
      </c>
      <c r="AL53" s="38" t="s">
        <v>2</v>
      </c>
      <c r="AM53" s="37" t="s">
        <v>3</v>
      </c>
      <c r="AN53" s="38" t="s">
        <v>2</v>
      </c>
      <c r="AO53" s="37" t="s">
        <v>3</v>
      </c>
      <c r="AP53" s="38" t="s">
        <v>2</v>
      </c>
      <c r="AQ53" s="37" t="s">
        <v>3</v>
      </c>
      <c r="AR53" s="38" t="s">
        <v>2</v>
      </c>
      <c r="AS53" s="37" t="s">
        <v>3</v>
      </c>
      <c r="AT53" s="38" t="s">
        <v>2</v>
      </c>
      <c r="AU53" s="37" t="s">
        <v>3</v>
      </c>
      <c r="AV53" s="38" t="s">
        <v>2</v>
      </c>
      <c r="AW53" s="37" t="s">
        <v>3</v>
      </c>
      <c r="AX53" s="38" t="s">
        <v>2</v>
      </c>
      <c r="AY53" s="37" t="s">
        <v>3</v>
      </c>
      <c r="AZ53" s="38" t="s">
        <v>2</v>
      </c>
      <c r="BA53" s="37" t="s">
        <v>3</v>
      </c>
      <c r="BB53" s="38" t="s">
        <v>2</v>
      </c>
      <c r="BC53" s="37" t="s">
        <v>3</v>
      </c>
      <c r="BD53" s="38" t="s">
        <v>2</v>
      </c>
      <c r="BE53" s="37" t="s">
        <v>3</v>
      </c>
      <c r="BF53" s="38" t="s">
        <v>2</v>
      </c>
      <c r="BG53" s="37" t="s">
        <v>3</v>
      </c>
      <c r="BH53" s="38" t="s">
        <v>2</v>
      </c>
      <c r="BI53" s="27" t="s">
        <v>22</v>
      </c>
      <c r="BJ53" s="16" t="s">
        <v>23</v>
      </c>
      <c r="BN53" t="s">
        <v>148</v>
      </c>
    </row>
    <row r="54" spans="1:67">
      <c r="A54">
        <v>1</v>
      </c>
      <c r="B54" s="285">
        <v>44835</v>
      </c>
      <c r="C54" s="10">
        <v>1</v>
      </c>
      <c r="D54" s="11">
        <v>6</v>
      </c>
      <c r="E54" s="10">
        <v>-5</v>
      </c>
      <c r="F54" s="11">
        <v>1</v>
      </c>
      <c r="G54" s="10">
        <v>3</v>
      </c>
      <c r="H54" s="11">
        <v>2</v>
      </c>
      <c r="I54" s="10"/>
      <c r="J54" s="11"/>
      <c r="K54" s="10">
        <v>1</v>
      </c>
      <c r="L54" s="11">
        <v>1</v>
      </c>
      <c r="M54" s="10"/>
      <c r="N54" s="11"/>
      <c r="O54" s="10"/>
      <c r="P54" s="11"/>
      <c r="Q54" s="10">
        <v>1</v>
      </c>
      <c r="R54" s="11">
        <v>3</v>
      </c>
      <c r="S54" s="10"/>
      <c r="T54" s="11"/>
      <c r="U54" s="10">
        <v>-1</v>
      </c>
      <c r="V54" s="11">
        <v>1</v>
      </c>
      <c r="W54" s="10"/>
      <c r="X54" s="11"/>
      <c r="Y54" s="10"/>
      <c r="Z54" s="11"/>
      <c r="AA54" s="10"/>
      <c r="AB54" s="11"/>
      <c r="AC54" s="10"/>
      <c r="AD54" s="11"/>
      <c r="AE54" s="10">
        <v>5</v>
      </c>
      <c r="AF54" s="11">
        <v>1</v>
      </c>
      <c r="AG54" s="10"/>
      <c r="AH54" s="11"/>
      <c r="AI54" s="10"/>
      <c r="AJ54" s="32"/>
      <c r="AK54" s="10"/>
      <c r="AL54" s="11"/>
      <c r="AM54" s="10"/>
      <c r="AN54" s="11"/>
      <c r="AO54" s="10"/>
      <c r="AP54" s="244"/>
      <c r="AQ54" s="10">
        <v>-5</v>
      </c>
      <c r="AR54" s="11">
        <v>2</v>
      </c>
      <c r="AS54" s="10"/>
      <c r="AT54" s="244"/>
      <c r="AU54" s="10">
        <v>0</v>
      </c>
      <c r="AV54" s="244">
        <v>2</v>
      </c>
      <c r="AW54" s="10"/>
      <c r="AX54" s="254"/>
      <c r="AY54" s="10"/>
      <c r="AZ54" s="244"/>
      <c r="BA54" s="10"/>
      <c r="BB54" s="254"/>
      <c r="BC54" s="10"/>
      <c r="BD54" s="254"/>
      <c r="BE54" s="10"/>
      <c r="BF54" s="93"/>
      <c r="BG54" s="10"/>
      <c r="BH54" s="93"/>
      <c r="BI54" s="41">
        <f>+(AH54+AD54+X54+V54+T54+R54+P54+N54+L54+H54+F54+D54+AF54+J54+BH54+BO54+Z54+AB54+AJ54+AN54+AP54+AX54+BF54+BD54+BB54+AZ54+AV54+AT54+AR54)/6</f>
        <v>3.1666666666666665</v>
      </c>
      <c r="BJ54"/>
      <c r="BK54" s="41"/>
    </row>
    <row r="55" spans="1:67">
      <c r="A55">
        <f>+A54+1</f>
        <v>2</v>
      </c>
      <c r="B55" s="286">
        <f>+B54+31</f>
        <v>44866</v>
      </c>
      <c r="C55" s="10">
        <v>20</v>
      </c>
      <c r="D55" s="32">
        <v>31</v>
      </c>
      <c r="E55" s="10">
        <v>0</v>
      </c>
      <c r="F55" s="32">
        <v>1</v>
      </c>
      <c r="G55" s="10">
        <v>4</v>
      </c>
      <c r="H55" s="32">
        <v>1</v>
      </c>
      <c r="I55" s="10">
        <v>0</v>
      </c>
      <c r="J55" s="303">
        <v>1</v>
      </c>
      <c r="K55" s="10">
        <v>12</v>
      </c>
      <c r="L55" s="32">
        <v>22</v>
      </c>
      <c r="M55" s="10"/>
      <c r="N55" s="32"/>
      <c r="O55" s="10"/>
      <c r="P55" s="32"/>
      <c r="Q55" s="10">
        <v>27</v>
      </c>
      <c r="R55" s="32">
        <v>9</v>
      </c>
      <c r="S55" s="10">
        <v>-2</v>
      </c>
      <c r="T55" s="32">
        <v>3</v>
      </c>
      <c r="U55" s="10">
        <v>-5</v>
      </c>
      <c r="V55" s="32">
        <v>12</v>
      </c>
      <c r="W55" s="10"/>
      <c r="X55" s="32"/>
      <c r="Y55" s="10"/>
      <c r="Z55" s="32"/>
      <c r="AA55" s="10"/>
      <c r="AB55" s="32"/>
      <c r="AC55" s="10"/>
      <c r="AD55" s="32"/>
      <c r="AE55" s="10">
        <v>-4</v>
      </c>
      <c r="AF55" s="32">
        <v>2</v>
      </c>
      <c r="AG55" s="10"/>
      <c r="AH55" s="32"/>
      <c r="AI55" s="10"/>
      <c r="AJ55" s="32"/>
      <c r="AK55" s="10"/>
      <c r="AL55" s="32"/>
      <c r="AM55" s="10">
        <v>-11</v>
      </c>
      <c r="AN55" s="32">
        <v>8</v>
      </c>
      <c r="AO55" s="10"/>
      <c r="AP55" s="244"/>
      <c r="AQ55" s="10">
        <v>-2</v>
      </c>
      <c r="AR55" s="32">
        <v>1</v>
      </c>
      <c r="AS55" s="10">
        <v>-4</v>
      </c>
      <c r="AT55" s="244">
        <v>1</v>
      </c>
      <c r="AU55" s="10"/>
      <c r="AV55" s="244"/>
      <c r="AW55" s="10"/>
      <c r="AX55" s="247"/>
      <c r="AY55" s="10"/>
      <c r="AZ55" s="244"/>
      <c r="BA55" s="10">
        <v>-2</v>
      </c>
      <c r="BB55" s="247">
        <v>1</v>
      </c>
      <c r="BC55" s="10"/>
      <c r="BD55" s="247"/>
      <c r="BE55" s="10"/>
      <c r="BF55" s="11"/>
      <c r="BG55" s="10"/>
      <c r="BH55" s="11"/>
      <c r="BI55" s="41">
        <f>+(AH55+AD55+X55+V55+T55+R55+P55+N55+L55+H55+F55+D55+AF55+J55+BH55+BO55+Z55+AB55+AJ55+AN55+AP55+AX55+BF55+BD55+BB55+AZ55+AV55+AT55+AR55)/6</f>
        <v>15.5</v>
      </c>
      <c r="BJ55"/>
      <c r="BK55" s="41"/>
    </row>
    <row r="56" spans="1:67">
      <c r="A56">
        <f t="shared" ref="A56:A119" si="4">+A55+1</f>
        <v>3</v>
      </c>
      <c r="B56" s="286">
        <f t="shared" ref="B56:B65" si="5">+B55+31</f>
        <v>44897</v>
      </c>
      <c r="C56" s="10">
        <v>24</v>
      </c>
      <c r="D56" s="32">
        <v>30</v>
      </c>
      <c r="E56" s="10">
        <v>-7</v>
      </c>
      <c r="F56" s="32">
        <v>4</v>
      </c>
      <c r="G56" s="10">
        <v>4</v>
      </c>
      <c r="H56" s="32">
        <v>1</v>
      </c>
      <c r="I56" s="10">
        <v>-5</v>
      </c>
      <c r="J56" s="32">
        <v>1</v>
      </c>
      <c r="K56" s="10">
        <v>1</v>
      </c>
      <c r="L56" s="32">
        <v>4</v>
      </c>
      <c r="M56" s="10"/>
      <c r="N56" s="32"/>
      <c r="O56" s="10"/>
      <c r="P56" s="32"/>
      <c r="Q56" s="10">
        <v>28</v>
      </c>
      <c r="R56" s="32">
        <v>14</v>
      </c>
      <c r="S56" s="10">
        <v>-6</v>
      </c>
      <c r="T56" s="32">
        <v>3</v>
      </c>
      <c r="U56" s="10">
        <v>20</v>
      </c>
      <c r="V56" s="32">
        <v>16</v>
      </c>
      <c r="W56" s="10"/>
      <c r="X56" s="32"/>
      <c r="Y56" s="10"/>
      <c r="Z56" s="32"/>
      <c r="AA56" s="10"/>
      <c r="AB56" s="32"/>
      <c r="AC56" s="10">
        <v>1</v>
      </c>
      <c r="AD56" s="32">
        <v>3</v>
      </c>
      <c r="AE56" s="10"/>
      <c r="AF56" s="32"/>
      <c r="AG56" s="10"/>
      <c r="AH56" s="32"/>
      <c r="AI56" s="10">
        <v>2</v>
      </c>
      <c r="AJ56" s="32">
        <v>1</v>
      </c>
      <c r="AK56" s="10"/>
      <c r="AL56" s="32"/>
      <c r="AM56" s="10">
        <v>-3</v>
      </c>
      <c r="AN56" s="32">
        <v>1</v>
      </c>
      <c r="AO56" s="10"/>
      <c r="AP56" s="244"/>
      <c r="AQ56" s="10">
        <v>-3</v>
      </c>
      <c r="AR56" s="32">
        <v>1</v>
      </c>
      <c r="AS56" s="10">
        <v>-1</v>
      </c>
      <c r="AT56" s="244">
        <v>1</v>
      </c>
      <c r="AU56" s="10">
        <v>4</v>
      </c>
      <c r="AV56" s="244">
        <v>1</v>
      </c>
      <c r="AW56" s="10"/>
      <c r="AX56" s="247"/>
      <c r="AY56" s="10"/>
      <c r="AZ56" s="244"/>
      <c r="BA56" s="10"/>
      <c r="BB56" s="247"/>
      <c r="BC56" s="10"/>
      <c r="BD56" s="247"/>
      <c r="BE56" s="10"/>
      <c r="BF56" s="11"/>
      <c r="BG56" s="10"/>
      <c r="BH56" s="11"/>
      <c r="BI56" s="41">
        <f t="shared" ref="BI56:BI65" si="6">+(AH56+AD56+X56+V56+T56+R56+P56+N56+L56+H56+F56+D56+AF56+J56+BH56+BO56+Z56+AB56+AJ56+AN56+AP56+AX56+BF56+BD56+BB56+AZ56+AV56+AT56+AR56)/6</f>
        <v>13.5</v>
      </c>
      <c r="BJ56"/>
      <c r="BK56" s="41"/>
    </row>
    <row r="57" spans="1:67">
      <c r="A57">
        <f t="shared" si="4"/>
        <v>4</v>
      </c>
      <c r="B57" s="286">
        <f t="shared" si="5"/>
        <v>44928</v>
      </c>
      <c r="C57" s="10">
        <v>-22</v>
      </c>
      <c r="D57" s="32">
        <v>23</v>
      </c>
      <c r="E57" s="10">
        <v>2</v>
      </c>
      <c r="F57" s="32">
        <v>5</v>
      </c>
      <c r="G57" s="10">
        <v>-3</v>
      </c>
      <c r="H57" s="32">
        <v>3</v>
      </c>
      <c r="I57" s="10">
        <v>9</v>
      </c>
      <c r="J57" s="32">
        <v>2</v>
      </c>
      <c r="K57" s="10">
        <v>1</v>
      </c>
      <c r="L57" s="32">
        <v>1</v>
      </c>
      <c r="M57" s="10"/>
      <c r="N57" s="32"/>
      <c r="O57" s="10"/>
      <c r="P57" s="32"/>
      <c r="Q57" s="10">
        <v>37</v>
      </c>
      <c r="R57" s="32">
        <v>12</v>
      </c>
      <c r="S57" s="10">
        <v>-3</v>
      </c>
      <c r="T57" s="32">
        <v>1</v>
      </c>
      <c r="U57" s="10">
        <v>6</v>
      </c>
      <c r="V57" s="32">
        <v>8</v>
      </c>
      <c r="W57" s="10"/>
      <c r="X57" s="32"/>
      <c r="Y57" s="10"/>
      <c r="Z57" s="32"/>
      <c r="AA57" s="10"/>
      <c r="AB57" s="32"/>
      <c r="AC57" s="10">
        <v>0</v>
      </c>
      <c r="AD57" s="32">
        <v>2</v>
      </c>
      <c r="AE57" s="10"/>
      <c r="AF57" s="32"/>
      <c r="AG57" s="10"/>
      <c r="AH57" s="32"/>
      <c r="AI57" s="10"/>
      <c r="AJ57" s="32"/>
      <c r="AK57" s="10"/>
      <c r="AL57" s="32"/>
      <c r="AM57" s="10">
        <v>-7</v>
      </c>
      <c r="AN57" s="32">
        <v>3</v>
      </c>
      <c r="AO57" s="10"/>
      <c r="AP57" s="244"/>
      <c r="AQ57" s="10">
        <v>9</v>
      </c>
      <c r="AR57" s="32">
        <v>4</v>
      </c>
      <c r="AS57" s="10">
        <v>-5</v>
      </c>
      <c r="AT57" s="244">
        <v>4</v>
      </c>
      <c r="AU57" s="10">
        <v>-4</v>
      </c>
      <c r="AV57" s="244">
        <v>2</v>
      </c>
      <c r="AW57" s="10"/>
      <c r="AX57" s="247"/>
      <c r="AY57" s="10"/>
      <c r="AZ57" s="244"/>
      <c r="BA57" s="10"/>
      <c r="BB57" s="247"/>
      <c r="BC57" s="10"/>
      <c r="BD57" s="247"/>
      <c r="BE57" s="10"/>
      <c r="BF57" s="11"/>
      <c r="BG57" s="10"/>
      <c r="BH57" s="11"/>
      <c r="BI57" s="41">
        <f t="shared" si="6"/>
        <v>11.666666666666666</v>
      </c>
      <c r="BJ57"/>
      <c r="BK57" s="41"/>
    </row>
    <row r="58" spans="1:67">
      <c r="A58">
        <f t="shared" si="4"/>
        <v>5</v>
      </c>
      <c r="B58" s="286">
        <f t="shared" si="5"/>
        <v>44959</v>
      </c>
      <c r="C58" s="10">
        <v>-13</v>
      </c>
      <c r="D58" s="32">
        <v>16</v>
      </c>
      <c r="E58" s="10">
        <v>4</v>
      </c>
      <c r="F58" s="32">
        <v>5</v>
      </c>
      <c r="G58" s="10">
        <v>5</v>
      </c>
      <c r="H58" s="32">
        <v>2</v>
      </c>
      <c r="I58" s="10">
        <v>-3</v>
      </c>
      <c r="J58" s="32">
        <v>2</v>
      </c>
      <c r="K58" s="10">
        <v>11</v>
      </c>
      <c r="L58" s="32">
        <v>5</v>
      </c>
      <c r="M58" s="10"/>
      <c r="N58" s="32"/>
      <c r="O58" s="10"/>
      <c r="P58" s="32"/>
      <c r="Q58" s="10">
        <v>15</v>
      </c>
      <c r="R58" s="32">
        <v>8</v>
      </c>
      <c r="S58" s="10">
        <v>3</v>
      </c>
      <c r="T58" s="32">
        <v>2</v>
      </c>
      <c r="U58" s="10">
        <v>10</v>
      </c>
      <c r="V58" s="32">
        <v>10</v>
      </c>
      <c r="W58" s="10"/>
      <c r="X58" s="32"/>
      <c r="Y58" s="10"/>
      <c r="Z58" s="32"/>
      <c r="AA58" s="10"/>
      <c r="AB58" s="32"/>
      <c r="AC58" s="10">
        <v>0</v>
      </c>
      <c r="AD58" s="32">
        <v>1</v>
      </c>
      <c r="AE58" s="10">
        <v>-3</v>
      </c>
      <c r="AF58" s="32">
        <v>2</v>
      </c>
      <c r="AG58" s="10"/>
      <c r="AH58" s="32"/>
      <c r="AI58" s="10">
        <v>4</v>
      </c>
      <c r="AJ58" s="32">
        <v>1</v>
      </c>
      <c r="AK58" s="10"/>
      <c r="AL58" s="32"/>
      <c r="AM58" s="10">
        <v>-3</v>
      </c>
      <c r="AN58" s="32">
        <v>1</v>
      </c>
      <c r="AO58" s="10"/>
      <c r="AP58" s="244"/>
      <c r="AQ58" s="10">
        <v>-7</v>
      </c>
      <c r="AR58" s="32">
        <v>2</v>
      </c>
      <c r="AS58" s="10">
        <v>1</v>
      </c>
      <c r="AT58" s="244">
        <v>2</v>
      </c>
      <c r="AU58" s="10"/>
      <c r="AV58" s="244"/>
      <c r="AW58" s="10"/>
      <c r="AX58" s="247"/>
      <c r="AY58" s="10"/>
      <c r="AZ58" s="244"/>
      <c r="BA58" s="10"/>
      <c r="BB58" s="247"/>
      <c r="BC58" s="10"/>
      <c r="BD58" s="247"/>
      <c r="BE58" s="10">
        <v>5</v>
      </c>
      <c r="BF58" s="11">
        <v>1</v>
      </c>
      <c r="BG58" s="10"/>
      <c r="BH58" s="11"/>
      <c r="BI58" s="41">
        <f t="shared" si="6"/>
        <v>10</v>
      </c>
      <c r="BJ58" s="41"/>
      <c r="BK58" s="41"/>
    </row>
    <row r="59" spans="1:67">
      <c r="A59">
        <f t="shared" si="4"/>
        <v>6</v>
      </c>
      <c r="B59" s="286">
        <f t="shared" si="5"/>
        <v>44990</v>
      </c>
      <c r="C59" s="12">
        <v>12</v>
      </c>
      <c r="D59" s="36">
        <v>9</v>
      </c>
      <c r="E59" s="12">
        <v>0</v>
      </c>
      <c r="F59" s="36">
        <v>2</v>
      </c>
      <c r="G59" s="10">
        <v>3</v>
      </c>
      <c r="H59" s="32">
        <v>2</v>
      </c>
      <c r="I59" s="10">
        <v>5</v>
      </c>
      <c r="J59" s="32">
        <v>2</v>
      </c>
      <c r="K59" s="10"/>
      <c r="L59" s="32"/>
      <c r="M59" s="10"/>
      <c r="N59" s="32"/>
      <c r="O59" s="10"/>
      <c r="P59" s="32"/>
      <c r="Q59" s="10">
        <v>24</v>
      </c>
      <c r="R59" s="32">
        <v>5</v>
      </c>
      <c r="S59" s="10">
        <v>6</v>
      </c>
      <c r="T59" s="32">
        <v>7</v>
      </c>
      <c r="U59" s="10">
        <v>-8</v>
      </c>
      <c r="V59" s="32">
        <v>5</v>
      </c>
      <c r="W59" s="10"/>
      <c r="X59" s="32"/>
      <c r="Y59" s="10"/>
      <c r="Z59" s="32"/>
      <c r="AA59" s="10"/>
      <c r="AB59" s="32"/>
      <c r="AC59" s="10">
        <v>-4</v>
      </c>
      <c r="AD59" s="32">
        <v>2</v>
      </c>
      <c r="AE59" s="10"/>
      <c r="AF59" s="32"/>
      <c r="AG59" s="10"/>
      <c r="AH59" s="32"/>
      <c r="AI59" s="10">
        <v>-3</v>
      </c>
      <c r="AJ59" s="32">
        <v>1</v>
      </c>
      <c r="AK59" s="10"/>
      <c r="AL59" s="32"/>
      <c r="AM59" s="10">
        <v>-6</v>
      </c>
      <c r="AN59" s="32">
        <v>3</v>
      </c>
      <c r="AO59" s="10"/>
      <c r="AP59" s="244"/>
      <c r="AQ59" s="10">
        <v>1</v>
      </c>
      <c r="AR59" s="32">
        <v>2</v>
      </c>
      <c r="AS59" s="10">
        <v>-1</v>
      </c>
      <c r="AT59" s="244">
        <v>1</v>
      </c>
      <c r="AU59" s="10">
        <v>-9</v>
      </c>
      <c r="AV59" s="244">
        <v>2</v>
      </c>
      <c r="AW59" s="10"/>
      <c r="AX59" s="247"/>
      <c r="AY59" s="10"/>
      <c r="AZ59" s="244"/>
      <c r="BA59" s="10">
        <v>4</v>
      </c>
      <c r="BB59" s="247">
        <v>2</v>
      </c>
      <c r="BC59" s="10"/>
      <c r="BD59" s="247"/>
      <c r="BE59" s="10">
        <v>1</v>
      </c>
      <c r="BF59" s="11">
        <v>7</v>
      </c>
      <c r="BG59" s="10"/>
      <c r="BH59" s="11"/>
      <c r="BI59" s="41">
        <f t="shared" si="6"/>
        <v>8.6666666666666661</v>
      </c>
      <c r="BJ59" s="41"/>
      <c r="BK59" s="41"/>
    </row>
    <row r="60" spans="1:67">
      <c r="A60">
        <f t="shared" si="4"/>
        <v>7</v>
      </c>
      <c r="B60" s="286">
        <f t="shared" si="5"/>
        <v>45021</v>
      </c>
      <c r="C60" s="10">
        <v>20</v>
      </c>
      <c r="D60" s="32">
        <v>15</v>
      </c>
      <c r="E60" s="12"/>
      <c r="F60" s="32"/>
      <c r="G60" s="12">
        <v>3</v>
      </c>
      <c r="H60" s="36">
        <v>1</v>
      </c>
      <c r="I60" s="12"/>
      <c r="J60" s="36"/>
      <c r="K60" s="10">
        <v>-7</v>
      </c>
      <c r="L60" s="32">
        <v>2</v>
      </c>
      <c r="M60" s="12"/>
      <c r="N60" s="36"/>
      <c r="O60" s="10"/>
      <c r="P60" s="32"/>
      <c r="Q60" s="10">
        <v>5</v>
      </c>
      <c r="R60" s="32">
        <v>10</v>
      </c>
      <c r="S60" s="12">
        <v>-1</v>
      </c>
      <c r="T60" s="36">
        <v>9</v>
      </c>
      <c r="U60" s="12">
        <v>-1</v>
      </c>
      <c r="V60" s="36">
        <v>2</v>
      </c>
      <c r="W60" s="12"/>
      <c r="X60" s="36"/>
      <c r="Y60" s="12"/>
      <c r="Z60" s="36"/>
      <c r="AA60" s="12"/>
      <c r="AB60" s="36"/>
      <c r="AC60" s="12">
        <v>-3</v>
      </c>
      <c r="AD60" s="36">
        <v>1</v>
      </c>
      <c r="AE60" s="12"/>
      <c r="AF60" s="36"/>
      <c r="AG60" s="12">
        <v>-5</v>
      </c>
      <c r="AH60" s="36">
        <v>1</v>
      </c>
      <c r="AI60" s="12">
        <v>1</v>
      </c>
      <c r="AJ60" s="36">
        <v>1</v>
      </c>
      <c r="AK60" s="12"/>
      <c r="AL60" s="36"/>
      <c r="AM60" s="12">
        <v>1</v>
      </c>
      <c r="AN60" s="36">
        <v>1</v>
      </c>
      <c r="AO60" s="12"/>
      <c r="AP60" s="245"/>
      <c r="AQ60" s="12">
        <v>-3</v>
      </c>
      <c r="AR60" s="36">
        <v>1</v>
      </c>
      <c r="AS60" s="12">
        <v>1</v>
      </c>
      <c r="AT60" s="245">
        <v>1</v>
      </c>
      <c r="AU60" s="12">
        <v>-1</v>
      </c>
      <c r="AV60" s="245">
        <v>1</v>
      </c>
      <c r="AW60" s="12">
        <v>8</v>
      </c>
      <c r="AX60" s="248">
        <v>4</v>
      </c>
      <c r="AY60" s="12"/>
      <c r="AZ60" s="245"/>
      <c r="BA60" s="12"/>
      <c r="BB60" s="248"/>
      <c r="BC60" s="12"/>
      <c r="BD60" s="248"/>
      <c r="BE60" s="12">
        <v>1</v>
      </c>
      <c r="BF60" s="13">
        <v>7</v>
      </c>
      <c r="BG60" s="12"/>
      <c r="BH60" s="13"/>
      <c r="BI60" s="41">
        <f t="shared" si="6"/>
        <v>9.5</v>
      </c>
      <c r="BJ60" s="41"/>
      <c r="BK60" s="41"/>
    </row>
    <row r="61" spans="1:67">
      <c r="A61">
        <f t="shared" si="4"/>
        <v>8</v>
      </c>
      <c r="B61" s="286">
        <f t="shared" si="5"/>
        <v>45052</v>
      </c>
      <c r="C61" s="10">
        <v>-7</v>
      </c>
      <c r="D61" s="32">
        <v>4</v>
      </c>
      <c r="E61" s="10">
        <v>-2</v>
      </c>
      <c r="F61" s="32">
        <v>2</v>
      </c>
      <c r="G61" s="10">
        <v>-3</v>
      </c>
      <c r="H61" s="32">
        <v>3</v>
      </c>
      <c r="I61" s="10">
        <v>5</v>
      </c>
      <c r="J61" s="32">
        <v>3</v>
      </c>
      <c r="K61" s="10">
        <v>2</v>
      </c>
      <c r="L61" s="32">
        <v>1</v>
      </c>
      <c r="M61" s="10"/>
      <c r="N61" s="32"/>
      <c r="O61" s="10"/>
      <c r="P61" s="32"/>
      <c r="Q61" s="10">
        <v>10</v>
      </c>
      <c r="R61" s="32">
        <v>3</v>
      </c>
      <c r="S61" s="10"/>
      <c r="T61" s="32"/>
      <c r="U61" s="10">
        <v>3</v>
      </c>
      <c r="V61" s="32">
        <v>4</v>
      </c>
      <c r="W61" s="10"/>
      <c r="X61" s="32"/>
      <c r="Y61" s="10"/>
      <c r="Z61" s="32"/>
      <c r="AA61" s="10"/>
      <c r="AB61" s="32"/>
      <c r="AC61" s="10"/>
      <c r="AD61" s="32"/>
      <c r="AE61" s="10"/>
      <c r="AF61" s="32"/>
      <c r="AG61" s="10">
        <v>-6</v>
      </c>
      <c r="AH61" s="32">
        <v>2</v>
      </c>
      <c r="AI61" s="10"/>
      <c r="AJ61" s="32"/>
      <c r="AK61" s="10"/>
      <c r="AL61" s="32"/>
      <c r="AM61" s="10"/>
      <c r="AN61" s="32"/>
      <c r="AO61" s="10"/>
      <c r="AP61" s="244"/>
      <c r="AQ61" s="10">
        <v>0</v>
      </c>
      <c r="AR61" s="32">
        <v>3</v>
      </c>
      <c r="AS61" s="10">
        <v>8</v>
      </c>
      <c r="AT61" s="244">
        <v>3</v>
      </c>
      <c r="AU61" s="10">
        <v>-4</v>
      </c>
      <c r="AV61" s="244">
        <v>1</v>
      </c>
      <c r="AW61" s="10"/>
      <c r="AX61" s="247"/>
      <c r="AY61" s="10"/>
      <c r="AZ61" s="244"/>
      <c r="BA61" s="10"/>
      <c r="BB61" s="247"/>
      <c r="BC61" s="10"/>
      <c r="BD61" s="247"/>
      <c r="BE61" s="10"/>
      <c r="BF61" s="11"/>
      <c r="BG61" s="10"/>
      <c r="BH61" s="11"/>
      <c r="BI61" s="41">
        <f t="shared" si="6"/>
        <v>4.833333333333333</v>
      </c>
      <c r="BJ61" s="41"/>
      <c r="BK61" s="41"/>
    </row>
    <row r="62" spans="1:67">
      <c r="A62">
        <f t="shared" si="4"/>
        <v>9</v>
      </c>
      <c r="B62" s="286">
        <f t="shared" si="5"/>
        <v>45083</v>
      </c>
      <c r="C62" s="10">
        <v>-6</v>
      </c>
      <c r="D62" s="32">
        <v>4</v>
      </c>
      <c r="E62" s="10">
        <v>-1</v>
      </c>
      <c r="F62" s="32">
        <v>1</v>
      </c>
      <c r="G62" s="10">
        <v>2</v>
      </c>
      <c r="H62" s="32">
        <v>1</v>
      </c>
      <c r="I62" s="10">
        <v>-2</v>
      </c>
      <c r="J62" s="32">
        <v>1</v>
      </c>
      <c r="K62" s="10">
        <v>2</v>
      </c>
      <c r="L62" s="32">
        <v>2</v>
      </c>
      <c r="M62" s="10"/>
      <c r="N62" s="32"/>
      <c r="O62" s="10"/>
      <c r="P62" s="32"/>
      <c r="Q62" s="12">
        <v>9</v>
      </c>
      <c r="R62" s="36">
        <v>2</v>
      </c>
      <c r="S62" s="10"/>
      <c r="T62" s="32"/>
      <c r="U62" s="10">
        <v>-1</v>
      </c>
      <c r="V62" s="32">
        <v>1</v>
      </c>
      <c r="W62" s="10"/>
      <c r="X62" s="32"/>
      <c r="Y62" s="10"/>
      <c r="Z62" s="32"/>
      <c r="AA62" s="10"/>
      <c r="AB62" s="32"/>
      <c r="AC62" s="10"/>
      <c r="AD62" s="32"/>
      <c r="AE62" s="10"/>
      <c r="AF62" s="32"/>
      <c r="AG62" s="10"/>
      <c r="AH62" s="253"/>
      <c r="AI62" s="10"/>
      <c r="AJ62" s="32"/>
      <c r="AK62" s="10"/>
      <c r="AL62" s="32"/>
      <c r="AM62" s="10">
        <v>-1</v>
      </c>
      <c r="AN62" s="32">
        <v>1</v>
      </c>
      <c r="AO62" s="10"/>
      <c r="AP62" s="244"/>
      <c r="AQ62" s="10">
        <v>0</v>
      </c>
      <c r="AR62" s="32">
        <v>1</v>
      </c>
      <c r="AS62" s="10">
        <v>4</v>
      </c>
      <c r="AT62" s="244">
        <v>1</v>
      </c>
      <c r="AU62" s="10">
        <v>-4</v>
      </c>
      <c r="AV62" s="244">
        <v>1</v>
      </c>
      <c r="AW62" s="10"/>
      <c r="AX62" s="247"/>
      <c r="AY62" s="10"/>
      <c r="AZ62" s="244"/>
      <c r="BA62" s="10"/>
      <c r="BB62" s="247"/>
      <c r="BC62" s="10"/>
      <c r="BD62" s="247"/>
      <c r="BE62" s="10"/>
      <c r="BF62" s="11"/>
      <c r="BG62" s="10"/>
      <c r="BH62" s="11"/>
      <c r="BI62" s="41">
        <f t="shared" si="6"/>
        <v>2.6666666666666665</v>
      </c>
      <c r="BJ62" s="41"/>
      <c r="BK62" s="41"/>
    </row>
    <row r="63" spans="1:67">
      <c r="A63">
        <f>+A62+1</f>
        <v>10</v>
      </c>
      <c r="B63" s="286">
        <f t="shared" si="5"/>
        <v>45114</v>
      </c>
      <c r="C63" s="242">
        <v>-2</v>
      </c>
      <c r="D63" s="253">
        <v>2</v>
      </c>
      <c r="E63" s="242"/>
      <c r="F63" s="253"/>
      <c r="G63" s="242"/>
      <c r="H63" s="253"/>
      <c r="I63" s="316">
        <v>2</v>
      </c>
      <c r="J63" s="253">
        <v>1</v>
      </c>
      <c r="K63" s="242"/>
      <c r="L63" s="253"/>
      <c r="M63" s="316"/>
      <c r="N63" s="253"/>
      <c r="O63" s="242"/>
      <c r="P63" s="253"/>
      <c r="Q63" s="242">
        <v>3</v>
      </c>
      <c r="R63" s="253">
        <v>1</v>
      </c>
      <c r="S63" s="242"/>
      <c r="T63" s="253"/>
      <c r="U63" s="242">
        <v>3</v>
      </c>
      <c r="V63" s="253">
        <v>1</v>
      </c>
      <c r="W63" s="242"/>
      <c r="X63" s="253"/>
      <c r="Y63" s="316">
        <v>-3</v>
      </c>
      <c r="Z63" s="253">
        <v>1</v>
      </c>
      <c r="AA63" s="242"/>
      <c r="AB63" s="253"/>
      <c r="AC63" s="242">
        <v>-1</v>
      </c>
      <c r="AD63" s="253">
        <v>1</v>
      </c>
      <c r="AE63" s="242"/>
      <c r="AF63" s="253"/>
      <c r="AG63" s="242">
        <v>-2</v>
      </c>
      <c r="AH63" s="253">
        <v>1</v>
      </c>
      <c r="AI63" s="316">
        <v>-1</v>
      </c>
      <c r="AJ63" s="253">
        <v>1</v>
      </c>
      <c r="AK63" s="242"/>
      <c r="AL63" s="253"/>
      <c r="AM63" s="242"/>
      <c r="AN63" s="253"/>
      <c r="AO63" s="242"/>
      <c r="AP63" s="317"/>
      <c r="AQ63" s="242">
        <v>4</v>
      </c>
      <c r="AR63" s="253">
        <v>1</v>
      </c>
      <c r="AS63" s="242">
        <v>0</v>
      </c>
      <c r="AT63" s="317">
        <v>1</v>
      </c>
      <c r="AU63" s="242">
        <v>-4</v>
      </c>
      <c r="AV63" s="317">
        <v>1</v>
      </c>
      <c r="AW63" s="242"/>
      <c r="AX63" s="318"/>
      <c r="AY63" s="242"/>
      <c r="AZ63" s="317"/>
      <c r="BA63" s="242"/>
      <c r="BB63" s="318"/>
      <c r="BC63" s="242"/>
      <c r="BD63" s="318"/>
      <c r="BE63" s="242"/>
      <c r="BF63" s="319"/>
      <c r="BG63" s="242"/>
      <c r="BH63" s="319"/>
      <c r="BI63" s="41">
        <f t="shared" si="6"/>
        <v>2</v>
      </c>
      <c r="BJ63" s="69"/>
      <c r="BK63" s="41"/>
      <c r="BO63" s="240"/>
    </row>
    <row r="64" spans="1:67">
      <c r="A64">
        <f t="shared" si="4"/>
        <v>11</v>
      </c>
      <c r="B64" s="286">
        <f t="shared" si="5"/>
        <v>45145</v>
      </c>
      <c r="C64" s="242">
        <v>0</v>
      </c>
      <c r="D64" s="253">
        <v>3</v>
      </c>
      <c r="E64" s="242"/>
      <c r="F64" s="253"/>
      <c r="G64" s="242"/>
      <c r="H64" s="253"/>
      <c r="I64" s="242"/>
      <c r="J64" s="253"/>
      <c r="K64" s="242"/>
      <c r="L64" s="253"/>
      <c r="M64" s="242"/>
      <c r="N64" s="253"/>
      <c r="O64" s="242"/>
      <c r="P64" s="253"/>
      <c r="Q64" s="242">
        <v>3</v>
      </c>
      <c r="R64" s="253">
        <v>1</v>
      </c>
      <c r="S64" s="242"/>
      <c r="T64" s="253"/>
      <c r="U64" s="242"/>
      <c r="V64" s="253"/>
      <c r="W64" s="242"/>
      <c r="X64" s="253"/>
      <c r="Y64" s="242">
        <v>-6</v>
      </c>
      <c r="Z64" s="253">
        <v>2</v>
      </c>
      <c r="AA64" s="242"/>
      <c r="AB64" s="253"/>
      <c r="AC64" s="242"/>
      <c r="AD64" s="253"/>
      <c r="AE64" s="242"/>
      <c r="AF64" s="253"/>
      <c r="AG64" s="242"/>
      <c r="AH64" s="253"/>
      <c r="AI64" s="242"/>
      <c r="AJ64" s="253"/>
      <c r="AK64" s="242"/>
      <c r="AL64" s="253"/>
      <c r="AM64" s="242"/>
      <c r="AN64" s="253"/>
      <c r="AO64" s="242"/>
      <c r="AP64" s="317"/>
      <c r="AQ64" s="242"/>
      <c r="AR64" s="253"/>
      <c r="AS64" s="242"/>
      <c r="AT64" s="253"/>
      <c r="AU64" s="242"/>
      <c r="AV64" s="253"/>
      <c r="AW64" s="242">
        <v>2</v>
      </c>
      <c r="AX64" s="253">
        <v>4</v>
      </c>
      <c r="AY64" s="242"/>
      <c r="AZ64" s="253"/>
      <c r="BA64" s="242">
        <v>3</v>
      </c>
      <c r="BB64" s="253">
        <v>2</v>
      </c>
      <c r="BC64" s="242"/>
      <c r="BD64" s="253"/>
      <c r="BE64" s="242">
        <v>0</v>
      </c>
      <c r="BF64" s="318">
        <v>1</v>
      </c>
      <c r="BG64" s="242"/>
      <c r="BH64" s="318"/>
      <c r="BI64" s="41">
        <f t="shared" si="6"/>
        <v>2.1666666666666665</v>
      </c>
      <c r="BJ64" s="69"/>
      <c r="BK64" s="339" t="s">
        <v>211</v>
      </c>
      <c r="BL64" s="340"/>
      <c r="BM64" s="340"/>
    </row>
    <row r="65" spans="1:67">
      <c r="A65">
        <f t="shared" si="4"/>
        <v>12</v>
      </c>
      <c r="B65" s="286">
        <f t="shared" si="5"/>
        <v>45176</v>
      </c>
      <c r="C65" s="10">
        <v>6</v>
      </c>
      <c r="D65" s="11">
        <v>2</v>
      </c>
      <c r="E65" s="10"/>
      <c r="F65" s="11"/>
      <c r="G65" s="10"/>
      <c r="H65" s="11"/>
      <c r="I65" s="10"/>
      <c r="J65" s="11"/>
      <c r="K65" s="10">
        <v>-1</v>
      </c>
      <c r="L65" s="11">
        <v>1</v>
      </c>
      <c r="M65" s="10"/>
      <c r="N65" s="11"/>
      <c r="O65" s="10"/>
      <c r="P65" s="11"/>
      <c r="Q65" s="10">
        <v>5</v>
      </c>
      <c r="R65" s="11">
        <v>3</v>
      </c>
      <c r="S65" s="10">
        <v>-5</v>
      </c>
      <c r="T65" s="11">
        <v>1</v>
      </c>
      <c r="U65" s="10"/>
      <c r="V65" s="11"/>
      <c r="W65" s="10"/>
      <c r="X65" s="11"/>
      <c r="Y65" s="10"/>
      <c r="Z65" s="11"/>
      <c r="AA65" s="10"/>
      <c r="AB65" s="11"/>
      <c r="AC65" s="10"/>
      <c r="AD65" s="11"/>
      <c r="AE65" s="10">
        <v>-3</v>
      </c>
      <c r="AF65" s="11">
        <v>1</v>
      </c>
      <c r="AG65" s="10"/>
      <c r="AH65" s="11"/>
      <c r="AI65" s="10"/>
      <c r="AJ65" s="11"/>
      <c r="AK65" s="10"/>
      <c r="AL65" s="11"/>
      <c r="AM65" s="10"/>
      <c r="AN65" s="11"/>
      <c r="AO65" s="10"/>
      <c r="AP65" s="244"/>
      <c r="AQ65" s="10"/>
      <c r="AR65" s="11"/>
      <c r="AS65" s="10"/>
      <c r="AT65" s="244"/>
      <c r="AU65" s="10"/>
      <c r="AV65" s="244"/>
      <c r="AW65" s="10">
        <v>6</v>
      </c>
      <c r="AX65" s="247">
        <v>3</v>
      </c>
      <c r="AY65" s="10"/>
      <c r="AZ65" s="244"/>
      <c r="BA65" s="10"/>
      <c r="BB65" s="247"/>
      <c r="BC65" s="10"/>
      <c r="BD65" s="247"/>
      <c r="BE65" s="10">
        <v>2</v>
      </c>
      <c r="BF65" s="247">
        <v>2</v>
      </c>
      <c r="BG65" s="10"/>
      <c r="BH65" s="247"/>
      <c r="BI65" s="41">
        <f t="shared" si="6"/>
        <v>2.1666666666666665</v>
      </c>
      <c r="BJ65"/>
      <c r="BK65" s="41"/>
    </row>
    <row r="66" spans="1:67">
      <c r="A66">
        <f t="shared" si="4"/>
        <v>13</v>
      </c>
      <c r="B66" s="286"/>
      <c r="C66" s="10"/>
      <c r="D66" s="32"/>
      <c r="E66" s="10"/>
      <c r="F66" s="32"/>
      <c r="G66" s="10"/>
      <c r="H66" s="32"/>
      <c r="I66" s="10"/>
      <c r="J66" s="32"/>
      <c r="K66" s="10"/>
      <c r="L66" s="32"/>
      <c r="M66" s="10"/>
      <c r="N66" s="32"/>
      <c r="O66" s="10"/>
      <c r="P66" s="32"/>
      <c r="Q66" s="10"/>
      <c r="R66" s="32"/>
      <c r="S66" s="10"/>
      <c r="T66" s="32"/>
      <c r="U66" s="10"/>
      <c r="V66" s="32"/>
      <c r="W66" s="10"/>
      <c r="X66" s="32"/>
      <c r="Y66" s="10"/>
      <c r="Z66" s="32"/>
      <c r="AA66" s="10"/>
      <c r="AB66" s="32"/>
      <c r="AC66" s="10"/>
      <c r="AD66" s="32"/>
      <c r="AE66" s="10"/>
      <c r="AF66" s="32"/>
      <c r="AG66" s="10"/>
      <c r="AH66" s="32"/>
      <c r="AI66" s="10"/>
      <c r="AJ66" s="32"/>
      <c r="AK66" s="10"/>
      <c r="AL66" s="32"/>
      <c r="AM66" s="10"/>
      <c r="AN66" s="32"/>
      <c r="AO66" s="10"/>
      <c r="AP66" s="244"/>
      <c r="AQ66" s="10"/>
      <c r="AR66" s="32"/>
      <c r="AS66" s="10"/>
      <c r="AT66" s="244"/>
      <c r="AU66" s="10"/>
      <c r="AV66" s="244"/>
      <c r="AW66" s="10"/>
      <c r="AX66" s="247"/>
      <c r="AY66" s="10"/>
      <c r="AZ66" s="244"/>
      <c r="BA66" s="10"/>
      <c r="BB66" s="247"/>
      <c r="BC66" s="10"/>
      <c r="BD66" s="247"/>
      <c r="BE66" s="10"/>
      <c r="BF66" s="11"/>
      <c r="BG66" s="10"/>
      <c r="BH66" s="11"/>
      <c r="BI66" s="41"/>
      <c r="BJ66"/>
      <c r="BK66" s="41"/>
    </row>
    <row r="67" spans="1:67">
      <c r="A67">
        <f t="shared" si="4"/>
        <v>14</v>
      </c>
      <c r="B67" s="6"/>
      <c r="C67" s="242"/>
      <c r="D67" s="253"/>
      <c r="E67" s="242"/>
      <c r="F67" s="253"/>
      <c r="G67" s="242"/>
      <c r="H67" s="253"/>
      <c r="I67" s="242"/>
      <c r="J67" s="253"/>
      <c r="K67" s="242"/>
      <c r="L67" s="253"/>
      <c r="M67" s="320">
        <v>-10000</v>
      </c>
      <c r="N67" s="253"/>
      <c r="O67" s="320">
        <v>-10000</v>
      </c>
      <c r="P67" s="253"/>
      <c r="Q67" s="242"/>
      <c r="R67" s="253"/>
      <c r="S67" s="242"/>
      <c r="T67" s="253"/>
      <c r="U67" s="242"/>
      <c r="V67" s="253"/>
      <c r="W67" s="320">
        <v>-10000</v>
      </c>
      <c r="X67" s="253"/>
      <c r="Y67" s="320">
        <v>-10000</v>
      </c>
      <c r="Z67" s="253"/>
      <c r="AA67" s="320">
        <v>-10000</v>
      </c>
      <c r="AB67" s="253"/>
      <c r="AC67" s="242"/>
      <c r="AD67" s="253"/>
      <c r="AE67" s="242"/>
      <c r="AF67" s="253"/>
      <c r="AG67" s="242"/>
      <c r="AH67" s="253"/>
      <c r="AI67" s="242"/>
      <c r="AJ67" s="253"/>
      <c r="AK67" s="320">
        <v>-10000</v>
      </c>
      <c r="AL67" s="253"/>
      <c r="AM67" s="242"/>
      <c r="AN67" s="253"/>
      <c r="AO67" s="320">
        <v>-10000</v>
      </c>
      <c r="AP67" s="253"/>
      <c r="AQ67" s="242"/>
      <c r="AR67" s="253"/>
      <c r="AS67" s="242"/>
      <c r="AT67" s="253"/>
      <c r="AU67" s="242"/>
      <c r="AV67" s="253"/>
      <c r="AW67" s="242"/>
      <c r="AX67" s="253"/>
      <c r="AY67" s="320">
        <v>-10000</v>
      </c>
      <c r="AZ67" s="253"/>
      <c r="BA67" s="242"/>
      <c r="BB67" s="253"/>
      <c r="BC67" s="320">
        <v>-10000</v>
      </c>
      <c r="BD67" s="253"/>
      <c r="BE67" s="242"/>
      <c r="BF67" s="253"/>
      <c r="BG67" s="320">
        <v>-10000</v>
      </c>
      <c r="BH67" s="11"/>
      <c r="BJ67" s="240"/>
      <c r="BK67" s="41"/>
    </row>
    <row r="68" spans="1:67">
      <c r="A68">
        <f t="shared" si="4"/>
        <v>15</v>
      </c>
      <c r="B68" s="6"/>
      <c r="C68" s="10"/>
      <c r="D68" s="32"/>
      <c r="E68" s="10"/>
      <c r="F68" s="32"/>
      <c r="G68" s="10"/>
      <c r="H68" s="32"/>
      <c r="I68" s="10"/>
      <c r="J68" s="32"/>
      <c r="K68" s="10"/>
      <c r="L68" s="32"/>
      <c r="M68" s="10"/>
      <c r="N68" s="32"/>
      <c r="O68" s="10"/>
      <c r="P68" s="32"/>
      <c r="Q68" s="10"/>
      <c r="R68" s="32"/>
      <c r="S68" s="10"/>
      <c r="T68" s="32"/>
      <c r="U68" s="10"/>
      <c r="V68" s="32"/>
      <c r="W68" s="10"/>
      <c r="X68" s="32"/>
      <c r="Y68" s="10"/>
      <c r="Z68" s="32"/>
      <c r="AA68" s="10"/>
      <c r="AB68" s="32"/>
      <c r="AC68" s="10"/>
      <c r="AD68" s="32"/>
      <c r="AE68" s="10"/>
      <c r="AF68" s="32"/>
      <c r="AG68" s="10"/>
      <c r="AH68" s="32"/>
      <c r="AI68" s="10"/>
      <c r="AJ68" s="32"/>
      <c r="AK68" s="10"/>
      <c r="AL68" s="32"/>
      <c r="AM68" s="10"/>
      <c r="AN68" s="32"/>
      <c r="AO68" s="10"/>
      <c r="AP68" s="244"/>
      <c r="AQ68" s="10"/>
      <c r="AR68" s="32"/>
      <c r="AS68" s="10"/>
      <c r="AT68" s="32"/>
      <c r="AU68" s="10"/>
      <c r="AV68" s="32"/>
      <c r="AW68" s="10"/>
      <c r="AX68" s="247"/>
      <c r="AY68" s="10"/>
      <c r="AZ68" s="244"/>
      <c r="BA68" s="10"/>
      <c r="BB68" s="247"/>
      <c r="BC68" s="10"/>
      <c r="BD68" s="247"/>
      <c r="BE68" s="10"/>
      <c r="BF68" s="11"/>
      <c r="BG68" s="10"/>
      <c r="BH68" s="11"/>
      <c r="BK68" s="41">
        <f>+AI68+AE68+Y68+W68+U68+S68+Q68+O68+M68+I68+G68+E68+C68+AG68+K68+BG68+BN68+AA68+AC68+AK68+AM68+AO68+AW68+BE68+BC68+BA68+AY68+AU68+AS68+AQ68</f>
        <v>0</v>
      </c>
      <c r="BL68">
        <f t="shared" ref="BL68:BL94" si="7">COUNT(C68:BH68)/2</f>
        <v>0</v>
      </c>
      <c r="BM68" t="e">
        <f t="shared" ref="BM68:BM85" si="8">+BK68/BL68</f>
        <v>#DIV/0!</v>
      </c>
      <c r="BN68">
        <f>+K68</f>
        <v>0</v>
      </c>
    </row>
    <row r="69" spans="1:67">
      <c r="A69">
        <f t="shared" si="4"/>
        <v>16</v>
      </c>
      <c r="B69" s="6"/>
      <c r="C69" s="10"/>
      <c r="D69" s="32"/>
      <c r="E69" s="10"/>
      <c r="F69" s="32"/>
      <c r="G69" s="10"/>
      <c r="H69" s="32"/>
      <c r="I69" s="10"/>
      <c r="J69" s="32"/>
      <c r="K69" s="10"/>
      <c r="L69" s="32"/>
      <c r="M69" s="10"/>
      <c r="N69" s="32"/>
      <c r="O69" s="10"/>
      <c r="P69" s="32"/>
      <c r="Q69" s="10"/>
      <c r="R69" s="32"/>
      <c r="S69" s="10"/>
      <c r="T69" s="32"/>
      <c r="U69" s="10"/>
      <c r="V69" s="32"/>
      <c r="W69" s="10"/>
      <c r="X69" s="32"/>
      <c r="Y69" s="10"/>
      <c r="Z69" s="32"/>
      <c r="AA69" s="10"/>
      <c r="AB69" s="32"/>
      <c r="AC69" s="10"/>
      <c r="AD69" s="32"/>
      <c r="AE69" s="10"/>
      <c r="AF69" s="32"/>
      <c r="AG69" s="10"/>
      <c r="AH69" s="32"/>
      <c r="AI69" s="10"/>
      <c r="AJ69" s="32"/>
      <c r="AK69" s="10"/>
      <c r="AL69" s="32"/>
      <c r="AM69" s="10"/>
      <c r="AN69" s="32"/>
      <c r="AO69" s="10"/>
      <c r="AP69" s="244"/>
      <c r="AQ69" s="10"/>
      <c r="AR69" s="32"/>
      <c r="AS69" s="10"/>
      <c r="AT69" s="244"/>
      <c r="AU69" s="10"/>
      <c r="AV69" s="244"/>
      <c r="AW69" s="10"/>
      <c r="AX69" s="247"/>
      <c r="AY69" s="10"/>
      <c r="AZ69" s="244"/>
      <c r="BA69" s="10"/>
      <c r="BB69" s="247"/>
      <c r="BC69" s="10"/>
      <c r="BD69" s="247"/>
      <c r="BE69" s="10"/>
      <c r="BF69" s="11"/>
      <c r="BG69" s="10"/>
      <c r="BH69" s="11"/>
      <c r="BJ69" s="41"/>
      <c r="BK69" s="41">
        <f>+AI69+AE69+Y69+W69+U69+S69+Q69+O69+M69+I69+G69+E69+C69+AG69+K69+BG69+BN69+AA69+AC69+AK69+AM69+AO69+AW69+BE69+BC69+BA69+AY69+AU69+AS69+AQ69</f>
        <v>0</v>
      </c>
      <c r="BL69">
        <f t="shared" si="7"/>
        <v>0</v>
      </c>
      <c r="BM69" t="e">
        <f t="shared" si="8"/>
        <v>#DIV/0!</v>
      </c>
      <c r="BN69">
        <f>+K69</f>
        <v>0</v>
      </c>
    </row>
    <row r="70" spans="1:67">
      <c r="A70">
        <f t="shared" si="4"/>
        <v>17</v>
      </c>
      <c r="B70" s="6"/>
      <c r="C70" s="12"/>
      <c r="D70" s="36"/>
      <c r="E70" s="12"/>
      <c r="F70" s="36"/>
      <c r="G70" s="10"/>
      <c r="H70" s="32"/>
      <c r="I70" s="10"/>
      <c r="J70" s="32"/>
      <c r="K70" s="10"/>
      <c r="L70" s="32"/>
      <c r="M70" s="10"/>
      <c r="N70" s="32"/>
      <c r="O70" s="10"/>
      <c r="P70" s="32"/>
      <c r="Q70" s="10"/>
      <c r="R70" s="32"/>
      <c r="S70" s="10"/>
      <c r="T70" s="32"/>
      <c r="U70" s="10"/>
      <c r="V70" s="32"/>
      <c r="W70" s="10"/>
      <c r="X70" s="32"/>
      <c r="Y70" s="10"/>
      <c r="Z70" s="32"/>
      <c r="AA70" s="10"/>
      <c r="AB70" s="32"/>
      <c r="AC70" s="10"/>
      <c r="AD70" s="32"/>
      <c r="AE70" s="10"/>
      <c r="AF70" s="32"/>
      <c r="AG70" s="10"/>
      <c r="AH70" s="32"/>
      <c r="AI70" s="10"/>
      <c r="AJ70" s="32"/>
      <c r="AK70" s="10"/>
      <c r="AL70" s="32"/>
      <c r="AM70" s="10"/>
      <c r="AN70" s="32"/>
      <c r="AO70" s="10"/>
      <c r="AP70" s="244"/>
      <c r="AQ70" s="10"/>
      <c r="AR70" s="32"/>
      <c r="AS70" s="10"/>
      <c r="AT70" s="244"/>
      <c r="AU70" s="10"/>
      <c r="AV70" s="244"/>
      <c r="AW70" s="10"/>
      <c r="AX70" s="247"/>
      <c r="AY70" s="10"/>
      <c r="AZ70" s="244"/>
      <c r="BA70" s="10"/>
      <c r="BB70" s="247"/>
      <c r="BC70" s="10"/>
      <c r="BD70" s="247"/>
      <c r="BE70" s="10"/>
      <c r="BF70" s="11"/>
      <c r="BG70" s="10"/>
      <c r="BH70" s="11"/>
      <c r="BJ70" s="41"/>
      <c r="BK70" s="41">
        <f t="shared" ref="BK70:BK133" si="9">+AI70+AE70+Y70+W70+U70+S70+Q70+O70+M70+I70+G70+E70+C70+AG70+K70+BG70+BN70+AA70+AC70+AK70+AM70+AO70+AW70+BE70+BC70+BA70+AY70+AU70+AS70+AQ70</f>
        <v>0</v>
      </c>
      <c r="BL70">
        <f t="shared" si="7"/>
        <v>0</v>
      </c>
      <c r="BM70" t="e">
        <f t="shared" si="8"/>
        <v>#DIV/0!</v>
      </c>
      <c r="BN70">
        <f>+K70*2</f>
        <v>0</v>
      </c>
    </row>
    <row r="71" spans="1:67">
      <c r="A71">
        <f t="shared" si="4"/>
        <v>18</v>
      </c>
      <c r="B71" s="6"/>
      <c r="C71" s="10"/>
      <c r="D71" s="32"/>
      <c r="E71" s="12"/>
      <c r="F71" s="32"/>
      <c r="G71" s="12"/>
      <c r="H71" s="36"/>
      <c r="I71" s="12"/>
      <c r="J71" s="36"/>
      <c r="K71" s="10"/>
      <c r="L71" s="32"/>
      <c r="M71" s="12"/>
      <c r="N71" s="36"/>
      <c r="O71" s="10"/>
      <c r="P71" s="32"/>
      <c r="Q71" s="10"/>
      <c r="R71" s="32"/>
      <c r="S71" s="12"/>
      <c r="T71" s="36"/>
      <c r="U71" s="12"/>
      <c r="V71" s="36"/>
      <c r="W71" s="12"/>
      <c r="X71" s="36"/>
      <c r="Y71" s="12"/>
      <c r="Z71" s="36"/>
      <c r="AA71" s="12"/>
      <c r="AB71" s="36"/>
      <c r="AC71" s="12"/>
      <c r="AD71" s="36"/>
      <c r="AE71" s="12"/>
      <c r="AF71" s="36"/>
      <c r="AG71" s="12"/>
      <c r="AH71" s="36"/>
      <c r="AI71" s="12"/>
      <c r="AJ71" s="36"/>
      <c r="AK71" s="12"/>
      <c r="AL71" s="36"/>
      <c r="AM71" s="12"/>
      <c r="AN71" s="36"/>
      <c r="AO71" s="12"/>
      <c r="AP71" s="245"/>
      <c r="AQ71" s="12"/>
      <c r="AR71" s="36"/>
      <c r="AS71" s="12"/>
      <c r="AT71" s="245"/>
      <c r="AU71" s="12"/>
      <c r="AV71" s="245"/>
      <c r="AW71" s="12"/>
      <c r="AX71" s="248"/>
      <c r="AY71" s="12"/>
      <c r="AZ71" s="245"/>
      <c r="BA71" s="12"/>
      <c r="BB71" s="248"/>
      <c r="BC71" s="12"/>
      <c r="BD71" s="248"/>
      <c r="BE71" s="12"/>
      <c r="BF71" s="13"/>
      <c r="BG71" s="12"/>
      <c r="BH71" s="13"/>
      <c r="BJ71" s="41"/>
      <c r="BK71" s="41">
        <f t="shared" si="9"/>
        <v>0</v>
      </c>
      <c r="BL71">
        <f t="shared" si="7"/>
        <v>0</v>
      </c>
      <c r="BM71" t="e">
        <f t="shared" si="8"/>
        <v>#DIV/0!</v>
      </c>
      <c r="BN71">
        <f>+K71</f>
        <v>0</v>
      </c>
    </row>
    <row r="72" spans="1:67">
      <c r="A72">
        <f t="shared" si="4"/>
        <v>19</v>
      </c>
      <c r="B72" s="6"/>
      <c r="C72" s="10"/>
      <c r="D72" s="32"/>
      <c r="E72" s="10"/>
      <c r="F72" s="32"/>
      <c r="G72" s="10"/>
      <c r="H72" s="32"/>
      <c r="I72" s="10"/>
      <c r="J72" s="32"/>
      <c r="K72" s="10"/>
      <c r="L72" s="32"/>
      <c r="M72" s="10"/>
      <c r="N72" s="32"/>
      <c r="O72" s="10"/>
      <c r="P72" s="32"/>
      <c r="Q72" s="10"/>
      <c r="R72" s="32"/>
      <c r="S72" s="10"/>
      <c r="T72" s="32"/>
      <c r="U72" s="10"/>
      <c r="V72" s="32"/>
      <c r="W72" s="10"/>
      <c r="X72" s="32"/>
      <c r="Y72" s="10"/>
      <c r="Z72" s="32"/>
      <c r="AA72" s="10"/>
      <c r="AB72" s="32"/>
      <c r="AC72" s="10"/>
      <c r="AD72" s="32"/>
      <c r="AE72" s="10"/>
      <c r="AF72" s="32"/>
      <c r="AG72" s="10"/>
      <c r="AH72" s="32"/>
      <c r="AI72" s="10"/>
      <c r="AJ72" s="32"/>
      <c r="AK72" s="10"/>
      <c r="AL72" s="32"/>
      <c r="AM72" s="10"/>
      <c r="AN72" s="32"/>
      <c r="AO72" s="10"/>
      <c r="AP72" s="244"/>
      <c r="AQ72" s="10"/>
      <c r="AR72" s="32"/>
      <c r="AS72" s="10"/>
      <c r="AT72" s="244"/>
      <c r="AU72" s="10"/>
      <c r="AV72" s="244"/>
      <c r="AW72" s="10"/>
      <c r="AX72" s="247"/>
      <c r="AY72" s="10"/>
      <c r="AZ72" s="244"/>
      <c r="BA72" s="10"/>
      <c r="BB72" s="247"/>
      <c r="BC72" s="10"/>
      <c r="BD72" s="247"/>
      <c r="BE72" s="10"/>
      <c r="BF72" s="11"/>
      <c r="BG72" s="10"/>
      <c r="BH72" s="11"/>
      <c r="BJ72" s="41"/>
      <c r="BK72" s="41">
        <f t="shared" si="9"/>
        <v>0</v>
      </c>
      <c r="BL72">
        <f t="shared" si="7"/>
        <v>0</v>
      </c>
      <c r="BM72" t="e">
        <f t="shared" si="8"/>
        <v>#DIV/0!</v>
      </c>
      <c r="BN72">
        <f>+K72</f>
        <v>0</v>
      </c>
    </row>
    <row r="73" spans="1:67">
      <c r="A73">
        <f t="shared" si="4"/>
        <v>20</v>
      </c>
      <c r="B73" s="6"/>
      <c r="C73" s="10"/>
      <c r="D73" s="32"/>
      <c r="E73" s="10"/>
      <c r="F73" s="32"/>
      <c r="G73" s="10"/>
      <c r="H73" s="32"/>
      <c r="I73" s="10"/>
      <c r="J73" s="32"/>
      <c r="K73" s="10"/>
      <c r="L73" s="32"/>
      <c r="M73" s="10"/>
      <c r="N73" s="32"/>
      <c r="O73" s="10"/>
      <c r="P73" s="32"/>
      <c r="Q73" s="12"/>
      <c r="R73" s="36"/>
      <c r="S73" s="10"/>
      <c r="T73" s="32"/>
      <c r="U73" s="10"/>
      <c r="V73" s="32"/>
      <c r="W73" s="10"/>
      <c r="X73" s="32"/>
      <c r="Y73" s="10"/>
      <c r="Z73" s="32"/>
      <c r="AA73" s="10"/>
      <c r="AB73" s="32"/>
      <c r="AC73" s="10"/>
      <c r="AD73" s="32"/>
      <c r="AE73" s="10"/>
      <c r="AF73" s="32"/>
      <c r="AG73" s="10"/>
      <c r="AH73" s="261"/>
      <c r="AI73" s="10"/>
      <c r="AJ73" s="32"/>
      <c r="AK73" s="10"/>
      <c r="AL73" s="32"/>
      <c r="AM73" s="10"/>
      <c r="AN73" s="32"/>
      <c r="AO73" s="10"/>
      <c r="AP73" s="244"/>
      <c r="AQ73" s="10"/>
      <c r="AR73" s="32"/>
      <c r="AS73" s="10"/>
      <c r="AT73" s="244"/>
      <c r="AU73" s="10"/>
      <c r="AV73" s="244"/>
      <c r="AW73" s="10"/>
      <c r="AX73" s="247"/>
      <c r="AY73" s="10"/>
      <c r="AZ73" s="244"/>
      <c r="BA73" s="10"/>
      <c r="BB73" s="247"/>
      <c r="BC73" s="10"/>
      <c r="BD73" s="247"/>
      <c r="BE73" s="10"/>
      <c r="BF73" s="11"/>
      <c r="BG73" s="10"/>
      <c r="BH73" s="11"/>
      <c r="BJ73" s="41"/>
      <c r="BK73" s="41">
        <f t="shared" si="9"/>
        <v>0</v>
      </c>
      <c r="BL73">
        <f t="shared" si="7"/>
        <v>0</v>
      </c>
      <c r="BM73" t="e">
        <f t="shared" si="8"/>
        <v>#DIV/0!</v>
      </c>
      <c r="BN73">
        <f>+K73</f>
        <v>0</v>
      </c>
    </row>
    <row r="74" spans="1:67">
      <c r="A74">
        <f t="shared" si="4"/>
        <v>21</v>
      </c>
      <c r="B74" s="260"/>
      <c r="C74" s="10"/>
      <c r="D74" s="32"/>
      <c r="E74" s="10"/>
      <c r="F74" s="261"/>
      <c r="G74" s="10"/>
      <c r="H74" s="32"/>
      <c r="I74" s="54"/>
      <c r="J74" s="32"/>
      <c r="K74" s="10"/>
      <c r="L74" s="261"/>
      <c r="M74" s="54"/>
      <c r="N74" s="32"/>
      <c r="O74" s="10"/>
      <c r="P74" s="32"/>
      <c r="Q74" s="10"/>
      <c r="R74" s="32"/>
      <c r="S74" s="10"/>
      <c r="T74" s="32"/>
      <c r="U74" s="10"/>
      <c r="V74" s="261"/>
      <c r="W74" s="10"/>
      <c r="X74" s="32"/>
      <c r="Y74" s="94"/>
      <c r="Z74" s="32"/>
      <c r="AA74" s="10"/>
      <c r="AB74" s="32"/>
      <c r="AC74" s="10"/>
      <c r="AD74" s="32"/>
      <c r="AE74" s="10"/>
      <c r="AF74" s="32"/>
      <c r="AG74" s="10"/>
      <c r="AH74" s="261"/>
      <c r="AI74" s="94"/>
      <c r="AJ74" s="32"/>
      <c r="AK74" s="10"/>
      <c r="AL74" s="32"/>
      <c r="AM74" s="10"/>
      <c r="AN74" s="32"/>
      <c r="AO74" s="10"/>
      <c r="AP74" s="244"/>
      <c r="AQ74" s="10"/>
      <c r="AR74" s="32"/>
      <c r="AS74" s="10"/>
      <c r="AT74" s="244"/>
      <c r="AU74" s="10"/>
      <c r="AV74" s="244"/>
      <c r="AW74" s="10"/>
      <c r="AX74" s="247"/>
      <c r="AY74" s="10"/>
      <c r="AZ74" s="244"/>
      <c r="BA74" s="10"/>
      <c r="BB74" s="247"/>
      <c r="BC74" s="10"/>
      <c r="BD74" s="247"/>
      <c r="BE74" s="10"/>
      <c r="BF74" s="11"/>
      <c r="BG74" s="10"/>
      <c r="BH74" s="11"/>
      <c r="BJ74" s="69"/>
      <c r="BK74" s="41">
        <f t="shared" si="9"/>
        <v>0</v>
      </c>
      <c r="BL74">
        <f t="shared" si="7"/>
        <v>0</v>
      </c>
      <c r="BM74" t="e">
        <f t="shared" si="8"/>
        <v>#DIV/0!</v>
      </c>
      <c r="BN74">
        <f>+K74*2</f>
        <v>0</v>
      </c>
      <c r="BO74" s="240"/>
    </row>
    <row r="75" spans="1:67">
      <c r="A75">
        <f t="shared" si="4"/>
        <v>22</v>
      </c>
      <c r="B75" s="6"/>
      <c r="C75" s="10"/>
      <c r="D75" s="32"/>
      <c r="E75" s="10"/>
      <c r="F75" s="32"/>
      <c r="G75" s="10"/>
      <c r="H75" s="32"/>
      <c r="I75" s="10"/>
      <c r="J75" s="32"/>
      <c r="K75" s="10"/>
      <c r="L75" s="32"/>
      <c r="M75" s="10"/>
      <c r="N75" s="32"/>
      <c r="O75" s="10"/>
      <c r="P75" s="32"/>
      <c r="Q75" s="10"/>
      <c r="R75" s="32"/>
      <c r="S75" s="10"/>
      <c r="T75" s="32"/>
      <c r="U75" s="10"/>
      <c r="V75" s="32"/>
      <c r="W75" s="10"/>
      <c r="X75" s="32"/>
      <c r="Y75" s="10"/>
      <c r="Z75" s="32"/>
      <c r="AA75" s="10"/>
      <c r="AB75" s="32"/>
      <c r="AC75" s="10"/>
      <c r="AD75" s="32"/>
      <c r="AE75" s="10"/>
      <c r="AF75" s="32"/>
      <c r="AG75" s="10"/>
      <c r="AH75" s="32"/>
      <c r="AI75" s="10"/>
      <c r="AJ75" s="32"/>
      <c r="AK75" s="10"/>
      <c r="AL75" s="32"/>
      <c r="AM75" s="10"/>
      <c r="AN75" s="32"/>
      <c r="AO75" s="10"/>
      <c r="AP75" s="244"/>
      <c r="AQ75" s="10"/>
      <c r="AR75" s="32"/>
      <c r="AS75" s="10"/>
      <c r="AT75" s="244"/>
      <c r="AU75" s="10"/>
      <c r="AV75" s="244"/>
      <c r="AW75" s="10"/>
      <c r="AX75" s="247"/>
      <c r="AY75" s="10"/>
      <c r="AZ75" s="244"/>
      <c r="BA75" s="10"/>
      <c r="BB75" s="247"/>
      <c r="BC75" s="10"/>
      <c r="BD75" s="247"/>
      <c r="BE75" s="10"/>
      <c r="BF75" s="11"/>
      <c r="BG75" s="10"/>
      <c r="BH75" s="11"/>
      <c r="BJ75" s="69"/>
      <c r="BK75" s="41">
        <f t="shared" si="9"/>
        <v>0</v>
      </c>
      <c r="BL75">
        <f t="shared" si="7"/>
        <v>0</v>
      </c>
      <c r="BM75" t="e">
        <f t="shared" si="8"/>
        <v>#DIV/0!</v>
      </c>
      <c r="BN75">
        <f>+K75*2</f>
        <v>0</v>
      </c>
    </row>
    <row r="76" spans="1:67">
      <c r="A76">
        <f t="shared" si="4"/>
        <v>23</v>
      </c>
      <c r="B76" s="6"/>
      <c r="C76" s="10"/>
      <c r="D76" s="32"/>
      <c r="E76" s="10"/>
      <c r="F76" s="32"/>
      <c r="G76" s="10"/>
      <c r="H76" s="32"/>
      <c r="I76" s="10"/>
      <c r="J76" s="32"/>
      <c r="K76" s="10"/>
      <c r="L76" s="32"/>
      <c r="M76" s="10"/>
      <c r="N76" s="32"/>
      <c r="O76" s="10"/>
      <c r="P76" s="32"/>
      <c r="Q76" s="10"/>
      <c r="R76" s="32"/>
      <c r="S76" s="10"/>
      <c r="T76" s="32"/>
      <c r="U76" s="10"/>
      <c r="V76" s="32"/>
      <c r="W76" s="10"/>
      <c r="X76" s="32"/>
      <c r="Y76" s="10"/>
      <c r="Z76" s="32"/>
      <c r="AA76" s="10"/>
      <c r="AB76" s="32"/>
      <c r="AC76" s="10"/>
      <c r="AD76" s="32"/>
      <c r="AE76" s="10"/>
      <c r="AF76" s="32"/>
      <c r="AG76" s="10"/>
      <c r="AH76" s="32"/>
      <c r="AI76" s="10"/>
      <c r="AJ76" s="32"/>
      <c r="AK76" s="10"/>
      <c r="AL76" s="32"/>
      <c r="AM76" s="10"/>
      <c r="AN76" s="32"/>
      <c r="AO76" s="10"/>
      <c r="AP76" s="244"/>
      <c r="AQ76" s="10"/>
      <c r="AR76" s="32"/>
      <c r="AS76" s="10"/>
      <c r="AT76" s="244"/>
      <c r="AU76" s="10"/>
      <c r="AV76" s="244"/>
      <c r="AW76" s="10"/>
      <c r="AX76" s="247"/>
      <c r="AY76" s="10"/>
      <c r="AZ76" s="244"/>
      <c r="BA76" s="10"/>
      <c r="BB76" s="247"/>
      <c r="BC76" s="10"/>
      <c r="BD76" s="247"/>
      <c r="BE76" s="10"/>
      <c r="BF76" s="11"/>
      <c r="BG76" s="10"/>
      <c r="BH76" s="11"/>
      <c r="BJ76" s="41"/>
      <c r="BK76" s="41">
        <f t="shared" si="9"/>
        <v>0</v>
      </c>
      <c r="BL76">
        <f t="shared" si="7"/>
        <v>0</v>
      </c>
      <c r="BM76" t="e">
        <f t="shared" si="8"/>
        <v>#DIV/0!</v>
      </c>
      <c r="BN76">
        <f>+K76</f>
        <v>0</v>
      </c>
    </row>
    <row r="77" spans="1:67">
      <c r="A77">
        <f t="shared" si="4"/>
        <v>24</v>
      </c>
      <c r="B77" s="6"/>
      <c r="C77" s="10"/>
      <c r="D77" s="32"/>
      <c r="E77" s="10"/>
      <c r="F77" s="32"/>
      <c r="G77" s="10"/>
      <c r="H77" s="32"/>
      <c r="I77" s="10"/>
      <c r="J77" s="32"/>
      <c r="K77" s="321"/>
      <c r="L77" s="32"/>
      <c r="M77" s="10"/>
      <c r="N77" s="32"/>
      <c r="O77" s="10"/>
      <c r="P77" s="32"/>
      <c r="Q77" s="10"/>
      <c r="R77" s="32"/>
      <c r="S77" s="10"/>
      <c r="T77" s="32"/>
      <c r="U77" s="10"/>
      <c r="V77" s="32"/>
      <c r="W77" s="10"/>
      <c r="X77" s="32"/>
      <c r="Y77" s="10"/>
      <c r="Z77" s="32"/>
      <c r="AA77" s="10"/>
      <c r="AB77" s="32"/>
      <c r="AC77" s="10"/>
      <c r="AD77" s="32"/>
      <c r="AE77" s="10"/>
      <c r="AF77" s="32"/>
      <c r="AG77" s="10"/>
      <c r="AH77" s="32"/>
      <c r="AI77" s="10"/>
      <c r="AJ77" s="32"/>
      <c r="AK77" s="10"/>
      <c r="AL77" s="32"/>
      <c r="AM77" s="10"/>
      <c r="AN77" s="32"/>
      <c r="AO77" s="10"/>
      <c r="AP77" s="244"/>
      <c r="AQ77" s="10"/>
      <c r="AR77" s="32"/>
      <c r="AS77" s="10"/>
      <c r="AT77" s="244"/>
      <c r="AU77" s="10"/>
      <c r="AV77" s="244"/>
      <c r="AW77" s="10"/>
      <c r="AX77" s="247"/>
      <c r="AY77" s="10"/>
      <c r="AZ77" s="244"/>
      <c r="BA77" s="10"/>
      <c r="BB77" s="247"/>
      <c r="BC77" s="10"/>
      <c r="BD77" s="247"/>
      <c r="BE77" s="10"/>
      <c r="BF77" s="11"/>
      <c r="BG77" s="10"/>
      <c r="BH77" s="11"/>
      <c r="BJ77" s="41"/>
      <c r="BK77" s="41">
        <f t="shared" si="9"/>
        <v>0</v>
      </c>
      <c r="BL77">
        <f t="shared" si="7"/>
        <v>0</v>
      </c>
      <c r="BM77" t="e">
        <f t="shared" si="8"/>
        <v>#DIV/0!</v>
      </c>
      <c r="BN77">
        <f>+K77</f>
        <v>0</v>
      </c>
    </row>
    <row r="78" spans="1:67">
      <c r="A78">
        <f t="shared" si="4"/>
        <v>25</v>
      </c>
      <c r="B78" s="6"/>
      <c r="C78" s="10"/>
      <c r="D78" s="32"/>
      <c r="E78" s="10"/>
      <c r="F78" s="32"/>
      <c r="G78" s="10"/>
      <c r="H78" s="32"/>
      <c r="I78" s="10"/>
      <c r="J78" s="32"/>
      <c r="K78" s="10"/>
      <c r="L78" s="253"/>
      <c r="M78" s="10"/>
      <c r="N78" s="32"/>
      <c r="O78" s="10"/>
      <c r="P78" s="32"/>
      <c r="Q78" s="10"/>
      <c r="R78" s="32"/>
      <c r="S78" s="94"/>
      <c r="T78" s="32"/>
      <c r="U78" s="10"/>
      <c r="V78" s="32"/>
      <c r="W78" s="10"/>
      <c r="X78" s="32"/>
      <c r="Y78" s="10"/>
      <c r="Z78" s="32"/>
      <c r="AA78" s="10"/>
      <c r="AB78" s="32"/>
      <c r="AC78" s="10"/>
      <c r="AD78" s="32"/>
      <c r="AE78" s="10"/>
      <c r="AF78" s="32"/>
      <c r="AG78" s="10"/>
      <c r="AH78" s="32"/>
      <c r="AI78" s="10"/>
      <c r="AJ78" s="32"/>
      <c r="AK78" s="10"/>
      <c r="AL78" s="32"/>
      <c r="AM78" s="10"/>
      <c r="AN78" s="32"/>
      <c r="AO78" s="10"/>
      <c r="AP78" s="244"/>
      <c r="AQ78" s="10"/>
      <c r="AR78" s="32"/>
      <c r="AS78" s="10"/>
      <c r="AT78" s="244"/>
      <c r="AU78" s="10"/>
      <c r="AV78" s="244"/>
      <c r="AW78" s="10"/>
      <c r="AX78" s="247"/>
      <c r="AY78" s="10"/>
      <c r="AZ78" s="244"/>
      <c r="BA78" s="10"/>
      <c r="BB78" s="247"/>
      <c r="BC78" s="10"/>
      <c r="BD78" s="247"/>
      <c r="BE78" s="10"/>
      <c r="BF78" s="11"/>
      <c r="BG78" s="10"/>
      <c r="BH78" s="11"/>
      <c r="BJ78" s="41"/>
      <c r="BK78" s="41">
        <f t="shared" si="9"/>
        <v>0</v>
      </c>
      <c r="BL78">
        <f t="shared" si="7"/>
        <v>0</v>
      </c>
      <c r="BM78" t="e">
        <f t="shared" si="8"/>
        <v>#DIV/0!</v>
      </c>
      <c r="BN78">
        <f>+K78*2</f>
        <v>0</v>
      </c>
    </row>
    <row r="79" spans="1:67">
      <c r="A79">
        <f t="shared" si="4"/>
        <v>26</v>
      </c>
      <c r="B79" s="6"/>
      <c r="C79" s="10"/>
      <c r="D79" s="32"/>
      <c r="E79" s="10"/>
      <c r="F79" s="32"/>
      <c r="G79" s="10"/>
      <c r="H79" s="32"/>
      <c r="I79" s="10"/>
      <c r="J79" s="32"/>
      <c r="K79" s="10"/>
      <c r="L79" s="253"/>
      <c r="M79" s="10"/>
      <c r="N79" s="32"/>
      <c r="O79" s="10"/>
      <c r="P79" s="32"/>
      <c r="Q79" s="10"/>
      <c r="R79" s="32"/>
      <c r="S79" s="10"/>
      <c r="T79" s="32"/>
      <c r="U79" s="10"/>
      <c r="V79" s="32"/>
      <c r="W79" s="10"/>
      <c r="X79" s="32"/>
      <c r="Y79" s="10"/>
      <c r="Z79" s="32"/>
      <c r="AA79" s="10"/>
      <c r="AB79" s="32"/>
      <c r="AC79" s="10"/>
      <c r="AD79" s="32"/>
      <c r="AE79" s="10"/>
      <c r="AF79" s="32"/>
      <c r="AG79" s="10"/>
      <c r="AH79" s="32"/>
      <c r="AI79" s="10"/>
      <c r="AJ79" s="32"/>
      <c r="AK79" s="10"/>
      <c r="AL79" s="32"/>
      <c r="AM79" s="10"/>
      <c r="AN79" s="32"/>
      <c r="AO79" s="10"/>
      <c r="AP79" s="244"/>
      <c r="AQ79" s="10"/>
      <c r="AR79" s="32"/>
      <c r="AS79" s="10"/>
      <c r="AT79" s="244"/>
      <c r="AU79" s="10"/>
      <c r="AV79" s="244"/>
      <c r="AW79" s="10"/>
      <c r="AX79" s="247"/>
      <c r="AY79" s="10"/>
      <c r="AZ79" s="244"/>
      <c r="BA79" s="10"/>
      <c r="BB79" s="247"/>
      <c r="BC79" s="10"/>
      <c r="BD79" s="247"/>
      <c r="BE79" s="10"/>
      <c r="BF79" s="11"/>
      <c r="BG79" s="10"/>
      <c r="BH79" s="11"/>
      <c r="BJ79" s="41"/>
      <c r="BK79" s="41">
        <f t="shared" si="9"/>
        <v>0</v>
      </c>
      <c r="BL79">
        <f t="shared" si="7"/>
        <v>0</v>
      </c>
      <c r="BM79" t="e">
        <f t="shared" si="8"/>
        <v>#DIV/0!</v>
      </c>
      <c r="BN79">
        <f t="shared" ref="BN79:BN84" si="10">+K79*2</f>
        <v>0</v>
      </c>
    </row>
    <row r="80" spans="1:67">
      <c r="A80">
        <f t="shared" si="4"/>
        <v>27</v>
      </c>
      <c r="B80" s="6"/>
      <c r="C80" s="10"/>
      <c r="D80" s="32"/>
      <c r="E80" s="10"/>
      <c r="F80" s="32"/>
      <c r="G80" s="10"/>
      <c r="H80" s="32"/>
      <c r="I80" s="10"/>
      <c r="J80" s="32"/>
      <c r="K80" s="10"/>
      <c r="L80" s="253"/>
      <c r="M80" s="10"/>
      <c r="N80" s="32"/>
      <c r="O80" s="10"/>
      <c r="P80" s="32"/>
      <c r="Q80" s="10"/>
      <c r="R80" s="32"/>
      <c r="S80" s="10"/>
      <c r="T80" s="32"/>
      <c r="U80" s="10"/>
      <c r="V80" s="32"/>
      <c r="W80" s="10"/>
      <c r="X80" s="32"/>
      <c r="Y80" s="10"/>
      <c r="Z80" s="32"/>
      <c r="AA80" s="10"/>
      <c r="AB80" s="32"/>
      <c r="AC80" s="10"/>
      <c r="AD80" s="32"/>
      <c r="AE80" s="10"/>
      <c r="AF80" s="32"/>
      <c r="AG80" s="10"/>
      <c r="AH80" s="32"/>
      <c r="AI80" s="10"/>
      <c r="AJ80" s="32"/>
      <c r="AK80" s="10"/>
      <c r="AL80" s="32"/>
      <c r="AM80" s="10"/>
      <c r="AN80" s="32"/>
      <c r="AO80" s="10"/>
      <c r="AP80" s="244"/>
      <c r="AQ80" s="10"/>
      <c r="AR80" s="32"/>
      <c r="AS80" s="10"/>
      <c r="AT80" s="244"/>
      <c r="AU80" s="10"/>
      <c r="AV80" s="244"/>
      <c r="AW80" s="10"/>
      <c r="AX80" s="247"/>
      <c r="AY80" s="10"/>
      <c r="AZ80" s="244"/>
      <c r="BA80" s="10"/>
      <c r="BB80" s="247"/>
      <c r="BC80" s="10"/>
      <c r="BD80" s="247"/>
      <c r="BE80" s="10"/>
      <c r="BF80" s="11"/>
      <c r="BG80" s="10"/>
      <c r="BH80" s="11"/>
      <c r="BJ80" s="41"/>
      <c r="BK80" s="41">
        <f t="shared" si="9"/>
        <v>0</v>
      </c>
      <c r="BL80">
        <f t="shared" si="7"/>
        <v>0</v>
      </c>
      <c r="BM80" t="e">
        <f t="shared" si="8"/>
        <v>#DIV/0!</v>
      </c>
      <c r="BN80">
        <f t="shared" si="10"/>
        <v>0</v>
      </c>
    </row>
    <row r="81" spans="1:66">
      <c r="A81">
        <f t="shared" si="4"/>
        <v>28</v>
      </c>
      <c r="B81" s="6"/>
      <c r="C81" s="10"/>
      <c r="D81" s="32"/>
      <c r="E81" s="10"/>
      <c r="F81" s="32"/>
      <c r="G81" s="10"/>
      <c r="H81" s="32"/>
      <c r="I81" s="10"/>
      <c r="J81" s="32"/>
      <c r="K81" s="10"/>
      <c r="L81" s="253"/>
      <c r="M81" s="10"/>
      <c r="N81" s="32"/>
      <c r="O81" s="10"/>
      <c r="P81" s="32"/>
      <c r="Q81" s="10"/>
      <c r="R81" s="32"/>
      <c r="S81" s="10"/>
      <c r="T81" s="32"/>
      <c r="U81" s="10"/>
      <c r="V81" s="32"/>
      <c r="W81" s="10"/>
      <c r="X81" s="32"/>
      <c r="Y81" s="10"/>
      <c r="Z81" s="32"/>
      <c r="AA81" s="10"/>
      <c r="AB81" s="32"/>
      <c r="AC81" s="10"/>
      <c r="AD81" s="32"/>
      <c r="AE81" s="10"/>
      <c r="AF81" s="32"/>
      <c r="AG81" s="10"/>
      <c r="AH81" s="32"/>
      <c r="AI81" s="10"/>
      <c r="AJ81" s="32"/>
      <c r="AK81" s="10"/>
      <c r="AL81" s="32"/>
      <c r="AM81" s="10"/>
      <c r="AN81" s="32"/>
      <c r="AO81" s="10"/>
      <c r="AP81" s="244"/>
      <c r="AQ81" s="10"/>
      <c r="AR81" s="32"/>
      <c r="AS81" s="10"/>
      <c r="AT81" s="244"/>
      <c r="AU81" s="10"/>
      <c r="AV81" s="244"/>
      <c r="AW81" s="10"/>
      <c r="AX81" s="247"/>
      <c r="AY81" s="10"/>
      <c r="AZ81" s="244"/>
      <c r="BA81" s="10"/>
      <c r="BB81" s="247"/>
      <c r="BC81" s="10"/>
      <c r="BD81" s="247"/>
      <c r="BE81" s="10"/>
      <c r="BF81" s="11"/>
      <c r="BG81" s="10"/>
      <c r="BH81" s="11"/>
      <c r="BJ81" s="41"/>
      <c r="BK81" s="41">
        <f t="shared" si="9"/>
        <v>0</v>
      </c>
      <c r="BL81">
        <f t="shared" si="7"/>
        <v>0</v>
      </c>
      <c r="BM81" t="e">
        <f t="shared" si="8"/>
        <v>#DIV/0!</v>
      </c>
      <c r="BN81">
        <f t="shared" si="10"/>
        <v>0</v>
      </c>
    </row>
    <row r="82" spans="1:66">
      <c r="A82">
        <f t="shared" si="4"/>
        <v>29</v>
      </c>
      <c r="B82" s="6"/>
      <c r="C82" s="10"/>
      <c r="D82" s="32"/>
      <c r="E82" s="10"/>
      <c r="F82" s="32"/>
      <c r="G82" s="10"/>
      <c r="H82" s="32"/>
      <c r="I82" s="10"/>
      <c r="J82" s="32"/>
      <c r="K82" s="10"/>
      <c r="L82" s="253"/>
      <c r="M82" s="10"/>
      <c r="N82" s="32"/>
      <c r="O82" s="10"/>
      <c r="P82" s="32"/>
      <c r="Q82" s="10"/>
      <c r="R82" s="32"/>
      <c r="S82" s="10"/>
      <c r="T82" s="32"/>
      <c r="U82" s="10"/>
      <c r="V82" s="32"/>
      <c r="W82" s="10"/>
      <c r="X82" s="32"/>
      <c r="Y82" s="10"/>
      <c r="Z82" s="32"/>
      <c r="AA82" s="10"/>
      <c r="AB82" s="32"/>
      <c r="AC82" s="10"/>
      <c r="AD82" s="32"/>
      <c r="AE82" s="10"/>
      <c r="AF82" s="32"/>
      <c r="AG82" s="10"/>
      <c r="AH82" s="32"/>
      <c r="AI82" s="10"/>
      <c r="AJ82" s="32"/>
      <c r="AK82" s="10"/>
      <c r="AL82" s="32"/>
      <c r="AM82" s="10"/>
      <c r="AN82" s="32"/>
      <c r="AO82" s="10"/>
      <c r="AP82" s="244"/>
      <c r="AQ82" s="10"/>
      <c r="AR82" s="32"/>
      <c r="AS82" s="10"/>
      <c r="AT82" s="244"/>
      <c r="AU82" s="10"/>
      <c r="AV82" s="244"/>
      <c r="AW82" s="10"/>
      <c r="AX82" s="247"/>
      <c r="AY82" s="10"/>
      <c r="AZ82" s="244"/>
      <c r="BA82" s="10"/>
      <c r="BB82" s="247"/>
      <c r="BC82" s="10"/>
      <c r="BD82" s="247"/>
      <c r="BE82" s="10"/>
      <c r="BF82" s="11"/>
      <c r="BG82" s="10"/>
      <c r="BH82" s="11"/>
      <c r="BJ82" s="41"/>
      <c r="BK82" s="41">
        <f t="shared" si="9"/>
        <v>0</v>
      </c>
      <c r="BL82">
        <f t="shared" si="7"/>
        <v>0</v>
      </c>
      <c r="BM82" t="e">
        <f t="shared" si="8"/>
        <v>#DIV/0!</v>
      </c>
      <c r="BN82">
        <f t="shared" si="10"/>
        <v>0</v>
      </c>
    </row>
    <row r="83" spans="1:66">
      <c r="A83">
        <f t="shared" si="4"/>
        <v>30</v>
      </c>
      <c r="B83" s="6"/>
      <c r="C83" s="10"/>
      <c r="D83" s="32"/>
      <c r="E83" s="10"/>
      <c r="F83" s="32"/>
      <c r="G83" s="10"/>
      <c r="H83" s="32"/>
      <c r="I83" s="10"/>
      <c r="J83" s="32"/>
      <c r="K83" s="10"/>
      <c r="L83" s="253"/>
      <c r="M83" s="10"/>
      <c r="N83" s="32"/>
      <c r="O83" s="10"/>
      <c r="P83" s="32"/>
      <c r="Q83" s="10"/>
      <c r="R83" s="32"/>
      <c r="S83" s="10"/>
      <c r="T83" s="32"/>
      <c r="U83" s="10"/>
      <c r="V83" s="32"/>
      <c r="W83" s="10"/>
      <c r="X83" s="32"/>
      <c r="Y83" s="10"/>
      <c r="Z83" s="32"/>
      <c r="AA83" s="10"/>
      <c r="AB83" s="32"/>
      <c r="AC83" s="10"/>
      <c r="AD83" s="32"/>
      <c r="AE83" s="10"/>
      <c r="AF83" s="32"/>
      <c r="AG83" s="10"/>
      <c r="AH83" s="32"/>
      <c r="AI83" s="10"/>
      <c r="AJ83" s="32"/>
      <c r="AK83" s="10"/>
      <c r="AL83" s="32"/>
      <c r="AM83" s="10"/>
      <c r="AN83" s="32"/>
      <c r="AO83" s="10"/>
      <c r="AP83" s="244"/>
      <c r="AQ83" s="10"/>
      <c r="AR83" s="32"/>
      <c r="AS83" s="10"/>
      <c r="AT83" s="244"/>
      <c r="AU83" s="10"/>
      <c r="AV83" s="244"/>
      <c r="AW83" s="10"/>
      <c r="AX83" s="247"/>
      <c r="AY83" s="10"/>
      <c r="AZ83" s="244"/>
      <c r="BA83" s="10"/>
      <c r="BB83" s="247"/>
      <c r="BC83" s="10"/>
      <c r="BD83" s="247"/>
      <c r="BE83" s="10"/>
      <c r="BF83" s="11"/>
      <c r="BG83" s="10"/>
      <c r="BH83" s="11"/>
      <c r="BJ83" s="41"/>
      <c r="BK83" s="41">
        <f t="shared" si="9"/>
        <v>0</v>
      </c>
      <c r="BL83">
        <f t="shared" si="7"/>
        <v>0</v>
      </c>
      <c r="BM83" t="e">
        <f t="shared" si="8"/>
        <v>#DIV/0!</v>
      </c>
      <c r="BN83">
        <f t="shared" si="10"/>
        <v>0</v>
      </c>
    </row>
    <row r="84" spans="1:66">
      <c r="A84">
        <f t="shared" si="4"/>
        <v>31</v>
      </c>
      <c r="B84" s="6"/>
      <c r="C84" s="10"/>
      <c r="D84" s="32"/>
      <c r="E84" s="10"/>
      <c r="F84" s="32"/>
      <c r="G84" s="10"/>
      <c r="H84" s="32"/>
      <c r="I84" s="10"/>
      <c r="J84" s="32"/>
      <c r="K84" s="10"/>
      <c r="L84" s="253"/>
      <c r="M84" s="10"/>
      <c r="N84" s="32"/>
      <c r="O84" s="10"/>
      <c r="P84" s="32"/>
      <c r="Q84" s="10"/>
      <c r="R84" s="32"/>
      <c r="S84" s="10"/>
      <c r="T84" s="32"/>
      <c r="U84" s="10"/>
      <c r="V84" s="32"/>
      <c r="W84" s="10"/>
      <c r="X84" s="32"/>
      <c r="Y84" s="10"/>
      <c r="Z84" s="32"/>
      <c r="AA84" s="10"/>
      <c r="AB84" s="32"/>
      <c r="AC84" s="10"/>
      <c r="AD84" s="32"/>
      <c r="AE84" s="10"/>
      <c r="AF84" s="32"/>
      <c r="AG84" s="10"/>
      <c r="AH84" s="32"/>
      <c r="AI84" s="10"/>
      <c r="AJ84" s="32"/>
      <c r="AK84" s="10"/>
      <c r="AL84" s="32"/>
      <c r="AM84" s="10"/>
      <c r="AN84" s="32"/>
      <c r="AO84" s="10"/>
      <c r="AP84" s="244"/>
      <c r="AQ84" s="10"/>
      <c r="AR84" s="32"/>
      <c r="AS84" s="10"/>
      <c r="AT84" s="244"/>
      <c r="AU84" s="10"/>
      <c r="AV84" s="244"/>
      <c r="AW84" s="10"/>
      <c r="AX84" s="247"/>
      <c r="AY84" s="10"/>
      <c r="AZ84" s="244"/>
      <c r="BA84" s="10"/>
      <c r="BB84" s="247"/>
      <c r="BC84" s="10"/>
      <c r="BD84" s="247"/>
      <c r="BE84" s="10"/>
      <c r="BF84" s="11"/>
      <c r="BG84" s="10"/>
      <c r="BH84" s="11"/>
      <c r="BJ84" s="41"/>
      <c r="BK84" s="41">
        <f t="shared" si="9"/>
        <v>0</v>
      </c>
      <c r="BL84">
        <f t="shared" si="7"/>
        <v>0</v>
      </c>
      <c r="BM84" t="e">
        <f t="shared" si="8"/>
        <v>#DIV/0!</v>
      </c>
      <c r="BN84">
        <f t="shared" si="10"/>
        <v>0</v>
      </c>
    </row>
    <row r="85" spans="1:66">
      <c r="A85">
        <f t="shared" si="4"/>
        <v>32</v>
      </c>
      <c r="B85" s="6"/>
      <c r="C85" s="10"/>
      <c r="D85" s="32"/>
      <c r="E85" s="10"/>
      <c r="F85" s="32"/>
      <c r="G85" s="10"/>
      <c r="H85" s="32"/>
      <c r="I85" s="10"/>
      <c r="J85" s="32"/>
      <c r="K85" s="10"/>
      <c r="L85" s="32"/>
      <c r="M85" s="10"/>
      <c r="N85" s="32"/>
      <c r="O85" s="10"/>
      <c r="P85" s="32"/>
      <c r="Q85" s="10"/>
      <c r="R85" s="32"/>
      <c r="S85" s="10"/>
      <c r="T85" s="32"/>
      <c r="U85" s="10"/>
      <c r="V85" s="32"/>
      <c r="W85" s="10"/>
      <c r="X85" s="32"/>
      <c r="Y85" s="10"/>
      <c r="Z85" s="32"/>
      <c r="AA85" s="10"/>
      <c r="AB85" s="32"/>
      <c r="AC85" s="10"/>
      <c r="AD85" s="32"/>
      <c r="AE85" s="10"/>
      <c r="AF85" s="32"/>
      <c r="AG85" s="10"/>
      <c r="AH85" s="32"/>
      <c r="AI85" s="10"/>
      <c r="AJ85" s="32"/>
      <c r="AK85" s="10"/>
      <c r="AL85" s="32"/>
      <c r="AM85" s="10"/>
      <c r="AN85" s="32"/>
      <c r="AO85" s="10"/>
      <c r="AP85" s="244"/>
      <c r="AQ85" s="10"/>
      <c r="AR85" s="32"/>
      <c r="AS85" s="10"/>
      <c r="AT85" s="244"/>
      <c r="AU85" s="10"/>
      <c r="AV85" s="244"/>
      <c r="AW85" s="10"/>
      <c r="AX85" s="247"/>
      <c r="AY85" s="10"/>
      <c r="AZ85" s="244"/>
      <c r="BA85" s="10"/>
      <c r="BB85" s="247"/>
      <c r="BC85" s="10"/>
      <c r="BD85" s="247"/>
      <c r="BE85" s="10"/>
      <c r="BF85" s="11"/>
      <c r="BG85" s="10"/>
      <c r="BH85" s="11"/>
      <c r="BJ85" s="41"/>
      <c r="BK85" s="41">
        <f t="shared" si="9"/>
        <v>0</v>
      </c>
      <c r="BL85">
        <f t="shared" si="7"/>
        <v>0</v>
      </c>
      <c r="BM85" t="e">
        <f t="shared" si="8"/>
        <v>#DIV/0!</v>
      </c>
      <c r="BN85">
        <f>+K85</f>
        <v>0</v>
      </c>
    </row>
    <row r="86" spans="1:66">
      <c r="A86">
        <f t="shared" si="4"/>
        <v>33</v>
      </c>
      <c r="B86" s="6"/>
      <c r="C86" s="12"/>
      <c r="D86" s="36"/>
      <c r="E86" s="12"/>
      <c r="F86" s="36"/>
      <c r="G86" s="12"/>
      <c r="H86" s="36"/>
      <c r="I86" s="10"/>
      <c r="J86" s="32"/>
      <c r="K86" s="10"/>
      <c r="L86" s="253"/>
      <c r="M86" s="12"/>
      <c r="N86" s="36"/>
      <c r="O86" s="12"/>
      <c r="P86" s="36"/>
      <c r="Q86" s="12"/>
      <c r="R86" s="36"/>
      <c r="S86" s="12"/>
      <c r="T86" s="36"/>
      <c r="U86" s="12"/>
      <c r="V86" s="36"/>
      <c r="W86" s="10"/>
      <c r="X86" s="32"/>
      <c r="Y86" s="12"/>
      <c r="Z86" s="36"/>
      <c r="AA86" s="12"/>
      <c r="AB86" s="36"/>
      <c r="AC86" s="12"/>
      <c r="AD86" s="36"/>
      <c r="AE86" s="12"/>
      <c r="AF86" s="36"/>
      <c r="AG86" s="12"/>
      <c r="AH86" s="36"/>
      <c r="AI86" s="12"/>
      <c r="AJ86" s="36"/>
      <c r="AK86" s="12"/>
      <c r="AL86" s="36"/>
      <c r="AM86" s="12"/>
      <c r="AN86" s="36"/>
      <c r="AO86" s="12"/>
      <c r="AP86" s="245"/>
      <c r="AQ86" s="12"/>
      <c r="AR86" s="36"/>
      <c r="AS86" s="12"/>
      <c r="AT86" s="245"/>
      <c r="AU86" s="12"/>
      <c r="AV86" s="245"/>
      <c r="AW86" s="12"/>
      <c r="AX86" s="248"/>
      <c r="AY86" s="12"/>
      <c r="AZ86" s="245"/>
      <c r="BA86" s="12"/>
      <c r="BB86" s="248"/>
      <c r="BC86" s="12"/>
      <c r="BD86" s="248"/>
      <c r="BE86" s="12"/>
      <c r="BF86" s="13"/>
      <c r="BG86" s="12"/>
      <c r="BH86" s="13"/>
      <c r="BJ86" s="41"/>
      <c r="BK86" s="41">
        <f t="shared" si="9"/>
        <v>0</v>
      </c>
      <c r="BL86">
        <f t="shared" si="7"/>
        <v>0</v>
      </c>
      <c r="BM86" t="e">
        <f>+BK86/BL86</f>
        <v>#DIV/0!</v>
      </c>
      <c r="BN86">
        <f>+K86*2</f>
        <v>0</v>
      </c>
    </row>
    <row r="87" spans="1:66">
      <c r="A87">
        <f t="shared" si="4"/>
        <v>34</v>
      </c>
      <c r="B87" s="6"/>
      <c r="C87" s="10"/>
      <c r="D87" s="32"/>
      <c r="E87" s="10"/>
      <c r="F87" s="32"/>
      <c r="G87" s="10"/>
      <c r="H87" s="32"/>
      <c r="I87" s="10"/>
      <c r="J87" s="32"/>
      <c r="K87" s="10"/>
      <c r="L87" s="253"/>
      <c r="M87" s="10"/>
      <c r="N87" s="32"/>
      <c r="O87" s="10"/>
      <c r="P87" s="32"/>
      <c r="Q87" s="10"/>
      <c r="R87" s="32"/>
      <c r="S87" s="10"/>
      <c r="T87" s="32"/>
      <c r="U87" s="10"/>
      <c r="V87" s="32"/>
      <c r="W87" s="10"/>
      <c r="X87" s="32"/>
      <c r="Y87" s="10"/>
      <c r="Z87" s="32"/>
      <c r="AA87" s="10"/>
      <c r="AB87" s="32"/>
      <c r="AC87" s="10"/>
      <c r="AD87" s="32"/>
      <c r="AE87" s="10"/>
      <c r="AF87" s="32"/>
      <c r="AG87" s="10"/>
      <c r="AH87" s="32"/>
      <c r="AI87" s="10"/>
      <c r="AJ87" s="32"/>
      <c r="AK87" s="10"/>
      <c r="AL87" s="32"/>
      <c r="AM87" s="10"/>
      <c r="AN87" s="32"/>
      <c r="AO87" s="10"/>
      <c r="AP87" s="244"/>
      <c r="AQ87" s="10"/>
      <c r="AR87" s="32"/>
      <c r="AS87" s="10"/>
      <c r="AT87" s="244"/>
      <c r="AU87" s="10"/>
      <c r="AV87" s="244"/>
      <c r="AW87" s="10"/>
      <c r="AX87" s="247"/>
      <c r="AY87" s="10"/>
      <c r="AZ87" s="244"/>
      <c r="BA87" s="10"/>
      <c r="BB87" s="247"/>
      <c r="BC87" s="10"/>
      <c r="BD87" s="247"/>
      <c r="BE87" s="10"/>
      <c r="BF87" s="11"/>
      <c r="BG87" s="10"/>
      <c r="BH87" s="11"/>
      <c r="BJ87" s="41"/>
      <c r="BK87" s="41">
        <f t="shared" si="9"/>
        <v>0</v>
      </c>
      <c r="BL87">
        <f t="shared" si="7"/>
        <v>0</v>
      </c>
      <c r="BM87" t="e">
        <f>+BK87/BL87</f>
        <v>#DIV/0!</v>
      </c>
      <c r="BN87">
        <f>+K87*2</f>
        <v>0</v>
      </c>
    </row>
    <row r="88" spans="1:66">
      <c r="A88">
        <f t="shared" si="4"/>
        <v>35</v>
      </c>
      <c r="B88" s="6"/>
      <c r="C88" s="10"/>
      <c r="D88" s="32"/>
      <c r="E88" s="10"/>
      <c r="F88" s="32"/>
      <c r="G88" s="10"/>
      <c r="H88" s="32"/>
      <c r="I88" s="10"/>
      <c r="J88" s="32"/>
      <c r="K88" s="10"/>
      <c r="L88" s="32"/>
      <c r="M88" s="10"/>
      <c r="N88" s="32"/>
      <c r="O88" s="10"/>
      <c r="P88" s="32"/>
      <c r="Q88" s="10"/>
      <c r="R88" s="32"/>
      <c r="S88" s="10"/>
      <c r="T88" s="32"/>
      <c r="U88" s="10"/>
      <c r="V88" s="32"/>
      <c r="W88" s="10"/>
      <c r="X88" s="32"/>
      <c r="Y88" s="10"/>
      <c r="Z88" s="32"/>
      <c r="AA88" s="10"/>
      <c r="AB88" s="32"/>
      <c r="AC88" s="10"/>
      <c r="AD88" s="32"/>
      <c r="AE88" s="10"/>
      <c r="AF88" s="32"/>
      <c r="AG88" s="10"/>
      <c r="AH88" s="32"/>
      <c r="AI88" s="10"/>
      <c r="AJ88" s="32"/>
      <c r="AK88" s="10"/>
      <c r="AL88" s="32"/>
      <c r="AM88" s="10"/>
      <c r="AN88" s="32"/>
      <c r="AO88" s="10"/>
      <c r="AP88" s="244"/>
      <c r="AQ88" s="10"/>
      <c r="AR88" s="32"/>
      <c r="AS88" s="10"/>
      <c r="AT88" s="244"/>
      <c r="AU88" s="10"/>
      <c r="AV88" s="244"/>
      <c r="AW88" s="10"/>
      <c r="AX88" s="247"/>
      <c r="AY88" s="10"/>
      <c r="AZ88" s="244"/>
      <c r="BA88" s="10"/>
      <c r="BB88" s="247"/>
      <c r="BC88" s="10"/>
      <c r="BD88" s="247"/>
      <c r="BE88" s="10"/>
      <c r="BF88" s="11"/>
      <c r="BG88" s="10"/>
      <c r="BH88" s="11"/>
      <c r="BJ88" s="41"/>
      <c r="BK88" s="41">
        <f t="shared" si="9"/>
        <v>0</v>
      </c>
      <c r="BL88">
        <f t="shared" si="7"/>
        <v>0</v>
      </c>
    </row>
    <row r="89" spans="1:66">
      <c r="A89">
        <f t="shared" si="4"/>
        <v>36</v>
      </c>
      <c r="B89" s="6"/>
      <c r="C89" s="10"/>
      <c r="D89" s="32"/>
      <c r="E89" s="10"/>
      <c r="F89" s="32"/>
      <c r="G89" s="10"/>
      <c r="H89" s="32"/>
      <c r="I89" s="10"/>
      <c r="J89" s="32"/>
      <c r="K89" s="10"/>
      <c r="L89" s="253"/>
      <c r="M89" s="10"/>
      <c r="N89" s="32"/>
      <c r="O89" s="10"/>
      <c r="P89" s="32"/>
      <c r="Q89" s="10"/>
      <c r="R89" s="32"/>
      <c r="S89" s="10"/>
      <c r="T89" s="32"/>
      <c r="U89" s="10"/>
      <c r="V89" s="32"/>
      <c r="W89" s="10"/>
      <c r="X89" s="32"/>
      <c r="Y89" s="10"/>
      <c r="Z89" s="32"/>
      <c r="AA89" s="10"/>
      <c r="AB89" s="32"/>
      <c r="AC89" s="10"/>
      <c r="AD89" s="32"/>
      <c r="AE89" s="10"/>
      <c r="AF89" s="32"/>
      <c r="AG89" s="10"/>
      <c r="AH89" s="32"/>
      <c r="AI89" s="10"/>
      <c r="AJ89" s="32"/>
      <c r="AK89" s="10"/>
      <c r="AL89" s="32"/>
      <c r="AM89" s="10"/>
      <c r="AN89" s="32"/>
      <c r="AO89" s="10"/>
      <c r="AP89" s="244"/>
      <c r="AQ89" s="10"/>
      <c r="AR89" s="32"/>
      <c r="AS89" s="10"/>
      <c r="AT89" s="244"/>
      <c r="AU89" s="10"/>
      <c r="AV89" s="244"/>
      <c r="AW89" s="10"/>
      <c r="AX89" s="247"/>
      <c r="AY89" s="10"/>
      <c r="AZ89" s="244"/>
      <c r="BA89" s="10"/>
      <c r="BB89" s="247"/>
      <c r="BC89" s="10"/>
      <c r="BD89" s="247"/>
      <c r="BE89" s="10"/>
      <c r="BF89" s="11"/>
      <c r="BG89" s="10"/>
      <c r="BH89" s="11"/>
      <c r="BJ89" s="41"/>
      <c r="BK89" s="41">
        <f t="shared" si="9"/>
        <v>0</v>
      </c>
      <c r="BL89">
        <f t="shared" si="7"/>
        <v>0</v>
      </c>
      <c r="BM89" t="e">
        <f t="shared" ref="BM89:BM96" si="11">+BK89/BL89</f>
        <v>#DIV/0!</v>
      </c>
      <c r="BN89">
        <f>+K89*2</f>
        <v>0</v>
      </c>
    </row>
    <row r="90" spans="1:66">
      <c r="A90">
        <f t="shared" si="4"/>
        <v>37</v>
      </c>
      <c r="B90" s="6"/>
      <c r="C90" s="10"/>
      <c r="D90" s="32"/>
      <c r="E90" s="10"/>
      <c r="F90" s="32"/>
      <c r="G90" s="10"/>
      <c r="H90" s="32"/>
      <c r="I90" s="10"/>
      <c r="J90" s="32"/>
      <c r="K90" s="10"/>
      <c r="L90" s="32"/>
      <c r="M90" s="10"/>
      <c r="N90" s="32"/>
      <c r="O90" s="10"/>
      <c r="P90" s="32"/>
      <c r="Q90" s="10"/>
      <c r="R90" s="32"/>
      <c r="S90" s="10"/>
      <c r="T90" s="32"/>
      <c r="U90" s="10"/>
      <c r="V90" s="32"/>
      <c r="W90" s="10"/>
      <c r="X90" s="32"/>
      <c r="Y90" s="10"/>
      <c r="Z90" s="32"/>
      <c r="AA90" s="10"/>
      <c r="AB90" s="32"/>
      <c r="AC90" s="10"/>
      <c r="AD90" s="32"/>
      <c r="AE90" s="10"/>
      <c r="AF90" s="32"/>
      <c r="AG90" s="10"/>
      <c r="AH90" s="32"/>
      <c r="AI90" s="10"/>
      <c r="AJ90" s="32"/>
      <c r="AK90" s="10"/>
      <c r="AL90" s="32"/>
      <c r="AM90" s="10"/>
      <c r="AN90" s="32"/>
      <c r="AO90" s="10"/>
      <c r="AP90" s="244"/>
      <c r="AQ90" s="10"/>
      <c r="AR90" s="32"/>
      <c r="AS90" s="10"/>
      <c r="AT90" s="244"/>
      <c r="AU90" s="10"/>
      <c r="AV90" s="244"/>
      <c r="AW90" s="10"/>
      <c r="AX90" s="247"/>
      <c r="AY90" s="10"/>
      <c r="AZ90" s="244"/>
      <c r="BA90" s="10"/>
      <c r="BB90" s="247"/>
      <c r="BC90" s="10"/>
      <c r="BD90" s="247"/>
      <c r="BE90" s="10"/>
      <c r="BF90" s="11"/>
      <c r="BG90" s="10"/>
      <c r="BH90" s="11"/>
      <c r="BJ90" s="41"/>
      <c r="BK90" s="41">
        <f t="shared" si="9"/>
        <v>0</v>
      </c>
      <c r="BL90">
        <f t="shared" si="7"/>
        <v>0</v>
      </c>
      <c r="BM90" t="e">
        <f t="shared" si="11"/>
        <v>#DIV/0!</v>
      </c>
      <c r="BN90">
        <f>+K90</f>
        <v>0</v>
      </c>
    </row>
    <row r="91" spans="1:66">
      <c r="A91">
        <f t="shared" si="4"/>
        <v>38</v>
      </c>
      <c r="B91" s="6"/>
      <c r="C91" s="10"/>
      <c r="D91" s="32"/>
      <c r="E91" s="10"/>
      <c r="F91" s="32"/>
      <c r="G91" s="10"/>
      <c r="H91" s="32"/>
      <c r="I91" s="10"/>
      <c r="J91" s="32"/>
      <c r="K91" s="10"/>
      <c r="L91" s="32"/>
      <c r="M91" s="10"/>
      <c r="N91" s="32"/>
      <c r="O91" s="10"/>
      <c r="P91" s="32"/>
      <c r="Q91" s="10"/>
      <c r="R91" s="32"/>
      <c r="S91" s="10"/>
      <c r="T91" s="32"/>
      <c r="U91" s="10"/>
      <c r="V91" s="32"/>
      <c r="W91" s="10"/>
      <c r="X91" s="32"/>
      <c r="Y91" s="10"/>
      <c r="Z91" s="32"/>
      <c r="AA91" s="10"/>
      <c r="AB91" s="32"/>
      <c r="AC91" s="10"/>
      <c r="AD91" s="32"/>
      <c r="AE91" s="10"/>
      <c r="AF91" s="32"/>
      <c r="AG91" s="10"/>
      <c r="AH91" s="32"/>
      <c r="AI91" s="10"/>
      <c r="AJ91" s="32"/>
      <c r="AK91" s="10"/>
      <c r="AL91" s="32"/>
      <c r="AM91" s="10"/>
      <c r="AN91" s="32"/>
      <c r="AO91" s="10"/>
      <c r="AP91" s="244"/>
      <c r="AQ91" s="10"/>
      <c r="AR91" s="32"/>
      <c r="AS91" s="10"/>
      <c r="AT91" s="244"/>
      <c r="AU91" s="10"/>
      <c r="AV91" s="244"/>
      <c r="AW91" s="10"/>
      <c r="AX91" s="247"/>
      <c r="AY91" s="10"/>
      <c r="AZ91" s="244"/>
      <c r="BA91" s="10"/>
      <c r="BB91" s="247"/>
      <c r="BC91" s="10"/>
      <c r="BD91" s="247"/>
      <c r="BE91" s="10"/>
      <c r="BF91" s="11"/>
      <c r="BG91" s="10"/>
      <c r="BH91" s="11"/>
      <c r="BJ91" s="41"/>
      <c r="BK91" s="41">
        <f t="shared" si="9"/>
        <v>0</v>
      </c>
      <c r="BL91">
        <f t="shared" si="7"/>
        <v>0</v>
      </c>
      <c r="BM91" t="e">
        <f t="shared" si="11"/>
        <v>#DIV/0!</v>
      </c>
      <c r="BN91">
        <f>+K91</f>
        <v>0</v>
      </c>
    </row>
    <row r="92" spans="1:66">
      <c r="A92">
        <f t="shared" si="4"/>
        <v>39</v>
      </c>
      <c r="B92" s="6"/>
      <c r="C92" s="10"/>
      <c r="D92" s="32"/>
      <c r="E92" s="10"/>
      <c r="F92" s="32"/>
      <c r="G92" s="10"/>
      <c r="H92" s="32"/>
      <c r="I92" s="10"/>
      <c r="J92" s="32"/>
      <c r="K92" s="10"/>
      <c r="L92" s="32"/>
      <c r="M92" s="10"/>
      <c r="N92" s="32"/>
      <c r="O92" s="10"/>
      <c r="P92" s="32"/>
      <c r="Q92" s="10"/>
      <c r="R92" s="32"/>
      <c r="S92" s="10"/>
      <c r="T92" s="32"/>
      <c r="U92" s="10"/>
      <c r="V92" s="32"/>
      <c r="W92" s="10"/>
      <c r="X92" s="32"/>
      <c r="Y92" s="10"/>
      <c r="Z92" s="32"/>
      <c r="AA92" s="10"/>
      <c r="AB92" s="32"/>
      <c r="AC92" s="10"/>
      <c r="AD92" s="32"/>
      <c r="AE92" s="10"/>
      <c r="AF92" s="32"/>
      <c r="AG92" s="10"/>
      <c r="AH92" s="32"/>
      <c r="AI92" s="10"/>
      <c r="AJ92" s="32"/>
      <c r="AK92" s="10"/>
      <c r="AL92" s="32"/>
      <c r="AM92" s="10"/>
      <c r="AN92" s="32"/>
      <c r="AO92" s="10"/>
      <c r="AP92" s="244"/>
      <c r="AQ92" s="10"/>
      <c r="AR92" s="32"/>
      <c r="AS92" s="10"/>
      <c r="AT92" s="244"/>
      <c r="AU92" s="10"/>
      <c r="AV92" s="244"/>
      <c r="AW92" s="10"/>
      <c r="AX92" s="247"/>
      <c r="AY92" s="10"/>
      <c r="AZ92" s="244"/>
      <c r="BA92" s="10"/>
      <c r="BB92" s="247"/>
      <c r="BC92" s="10"/>
      <c r="BD92" s="247"/>
      <c r="BE92" s="10"/>
      <c r="BF92" s="11"/>
      <c r="BG92" s="10"/>
      <c r="BH92" s="11"/>
      <c r="BJ92" s="41"/>
      <c r="BK92" s="41">
        <f t="shared" si="9"/>
        <v>0</v>
      </c>
      <c r="BL92">
        <f t="shared" si="7"/>
        <v>0</v>
      </c>
      <c r="BM92" t="e">
        <f t="shared" si="11"/>
        <v>#DIV/0!</v>
      </c>
      <c r="BN92">
        <f>+K92</f>
        <v>0</v>
      </c>
    </row>
    <row r="93" spans="1:66">
      <c r="A93">
        <f t="shared" si="4"/>
        <v>40</v>
      </c>
      <c r="B93" s="6"/>
      <c r="C93" s="10"/>
      <c r="D93" s="32"/>
      <c r="E93" s="10"/>
      <c r="F93" s="32"/>
      <c r="G93" s="10"/>
      <c r="H93" s="32"/>
      <c r="I93" s="10"/>
      <c r="J93" s="32"/>
      <c r="K93" s="10"/>
      <c r="L93" s="253"/>
      <c r="M93" s="10"/>
      <c r="N93" s="32"/>
      <c r="O93" s="10"/>
      <c r="P93" s="32"/>
      <c r="Q93" s="10"/>
      <c r="R93" s="32"/>
      <c r="S93" s="10"/>
      <c r="T93" s="32"/>
      <c r="U93" s="10"/>
      <c r="V93" s="32"/>
      <c r="W93" s="10"/>
      <c r="X93" s="32"/>
      <c r="Y93" s="10"/>
      <c r="Z93" s="32"/>
      <c r="AA93" s="10"/>
      <c r="AB93" s="32"/>
      <c r="AC93" s="10"/>
      <c r="AD93" s="32"/>
      <c r="AE93" s="10"/>
      <c r="AF93" s="32"/>
      <c r="AG93" s="10"/>
      <c r="AH93" s="32"/>
      <c r="AI93" s="10"/>
      <c r="AJ93" s="32"/>
      <c r="AK93" s="10"/>
      <c r="AL93" s="32"/>
      <c r="AM93" s="10"/>
      <c r="AN93" s="32"/>
      <c r="AO93" s="10"/>
      <c r="AP93" s="244"/>
      <c r="AQ93" s="10"/>
      <c r="AR93" s="32"/>
      <c r="AS93" s="10"/>
      <c r="AT93" s="244"/>
      <c r="AU93" s="10"/>
      <c r="AV93" s="244"/>
      <c r="AW93" s="10"/>
      <c r="AX93" s="247"/>
      <c r="AY93" s="10"/>
      <c r="AZ93" s="244"/>
      <c r="BA93" s="10"/>
      <c r="BB93" s="247"/>
      <c r="BC93" s="10"/>
      <c r="BD93" s="247"/>
      <c r="BE93" s="10"/>
      <c r="BF93" s="11"/>
      <c r="BG93" s="10"/>
      <c r="BH93" s="11"/>
      <c r="BJ93" s="41"/>
      <c r="BK93" s="41">
        <f t="shared" si="9"/>
        <v>0</v>
      </c>
      <c r="BL93">
        <f t="shared" si="7"/>
        <v>0</v>
      </c>
      <c r="BM93" t="e">
        <f t="shared" si="11"/>
        <v>#DIV/0!</v>
      </c>
      <c r="BN93">
        <f>+K93*2</f>
        <v>0</v>
      </c>
    </row>
    <row r="94" spans="1:66">
      <c r="A94">
        <f t="shared" si="4"/>
        <v>41</v>
      </c>
      <c r="B94" s="6"/>
      <c r="C94" s="10"/>
      <c r="D94" s="32"/>
      <c r="E94" s="10"/>
      <c r="F94" s="32"/>
      <c r="G94" s="10"/>
      <c r="H94" s="32"/>
      <c r="I94" s="10"/>
      <c r="J94" s="32"/>
      <c r="K94" s="10"/>
      <c r="L94" s="32"/>
      <c r="M94" s="10"/>
      <c r="N94" s="32"/>
      <c r="O94" s="10"/>
      <c r="P94" s="32"/>
      <c r="Q94" s="10"/>
      <c r="R94" s="32"/>
      <c r="S94" s="10"/>
      <c r="T94" s="32"/>
      <c r="U94" s="10"/>
      <c r="V94" s="32"/>
      <c r="W94" s="10"/>
      <c r="X94" s="32"/>
      <c r="Y94" s="10"/>
      <c r="Z94" s="32"/>
      <c r="AA94" s="10"/>
      <c r="AB94" s="32"/>
      <c r="AC94" s="10"/>
      <c r="AD94" s="32"/>
      <c r="AE94" s="10"/>
      <c r="AF94" s="32"/>
      <c r="AG94" s="10"/>
      <c r="AH94" s="32"/>
      <c r="AI94" s="10"/>
      <c r="AJ94" s="32"/>
      <c r="AK94" s="10"/>
      <c r="AL94" s="32"/>
      <c r="AM94" s="10"/>
      <c r="AN94" s="32"/>
      <c r="AO94" s="10"/>
      <c r="AP94" s="244"/>
      <c r="AQ94" s="10"/>
      <c r="AR94" s="32"/>
      <c r="AS94" s="10"/>
      <c r="AT94" s="244"/>
      <c r="AU94" s="10"/>
      <c r="AV94" s="244"/>
      <c r="AW94" s="10"/>
      <c r="AX94" s="247"/>
      <c r="AY94" s="10"/>
      <c r="AZ94" s="244"/>
      <c r="BA94" s="10"/>
      <c r="BB94" s="247"/>
      <c r="BC94" s="10"/>
      <c r="BD94" s="247"/>
      <c r="BE94" s="10"/>
      <c r="BF94" s="11"/>
      <c r="BG94" s="10"/>
      <c r="BH94" s="11"/>
      <c r="BJ94" s="41"/>
      <c r="BK94" s="41">
        <f t="shared" si="9"/>
        <v>0</v>
      </c>
      <c r="BL94">
        <f t="shared" si="7"/>
        <v>0</v>
      </c>
      <c r="BM94" t="e">
        <f t="shared" si="11"/>
        <v>#DIV/0!</v>
      </c>
      <c r="BN94">
        <f>+K94</f>
        <v>0</v>
      </c>
    </row>
    <row r="95" spans="1:66">
      <c r="A95">
        <f t="shared" si="4"/>
        <v>42</v>
      </c>
      <c r="B95" s="6"/>
      <c r="C95" s="10"/>
      <c r="D95" s="32"/>
      <c r="E95" s="10"/>
      <c r="F95" s="32"/>
      <c r="G95" s="10"/>
      <c r="H95" s="32"/>
      <c r="I95" s="10"/>
      <c r="J95" s="32"/>
      <c r="K95" s="10"/>
      <c r="L95" s="32"/>
      <c r="M95" s="10"/>
      <c r="N95" s="32"/>
      <c r="O95" s="10"/>
      <c r="P95" s="32"/>
      <c r="Q95" s="10"/>
      <c r="R95" s="32"/>
      <c r="S95" s="10"/>
      <c r="T95" s="32"/>
      <c r="U95" s="10"/>
      <c r="V95" s="32"/>
      <c r="W95" s="10"/>
      <c r="X95" s="32"/>
      <c r="Y95" s="10"/>
      <c r="Z95" s="32"/>
      <c r="AA95" s="10"/>
      <c r="AB95" s="32"/>
      <c r="AC95" s="10"/>
      <c r="AD95" s="32"/>
      <c r="AE95" s="10"/>
      <c r="AF95" s="32"/>
      <c r="AG95" s="10"/>
      <c r="AH95" s="32"/>
      <c r="AI95" s="10"/>
      <c r="AJ95" s="32"/>
      <c r="AK95" s="10"/>
      <c r="AL95" s="32"/>
      <c r="AM95" s="10"/>
      <c r="AN95" s="32"/>
      <c r="AO95" s="10"/>
      <c r="AP95" s="244"/>
      <c r="AQ95" s="10"/>
      <c r="AR95" s="32"/>
      <c r="AS95" s="10"/>
      <c r="AT95" s="244"/>
      <c r="AU95" s="10"/>
      <c r="AV95" s="244"/>
      <c r="AW95" s="10"/>
      <c r="AX95" s="247"/>
      <c r="AY95" s="10"/>
      <c r="AZ95" s="244"/>
      <c r="BA95" s="10"/>
      <c r="BB95" s="247"/>
      <c r="BC95" s="10"/>
      <c r="BD95" s="247"/>
      <c r="BE95" s="10"/>
      <c r="BF95" s="11"/>
      <c r="BG95" s="10"/>
      <c r="BH95" s="11"/>
      <c r="BJ95" s="41"/>
      <c r="BK95" s="41">
        <f t="shared" si="9"/>
        <v>0</v>
      </c>
      <c r="BL95">
        <f>COUNT(C95:BH95)/2</f>
        <v>0</v>
      </c>
      <c r="BM95" t="e">
        <f t="shared" si="11"/>
        <v>#DIV/0!</v>
      </c>
      <c r="BN95">
        <f>+K95</f>
        <v>0</v>
      </c>
    </row>
    <row r="96" spans="1:66">
      <c r="A96">
        <f t="shared" si="4"/>
        <v>43</v>
      </c>
      <c r="B96" s="6"/>
      <c r="C96" s="10"/>
      <c r="D96" s="32"/>
      <c r="E96" s="10"/>
      <c r="F96" s="32"/>
      <c r="G96" s="10"/>
      <c r="H96" s="32"/>
      <c r="I96" s="10"/>
      <c r="J96" s="32"/>
      <c r="K96" s="10"/>
      <c r="L96" s="253"/>
      <c r="M96" s="10"/>
      <c r="N96" s="32"/>
      <c r="O96" s="10"/>
      <c r="P96" s="32"/>
      <c r="Q96" s="10"/>
      <c r="R96" s="32"/>
      <c r="S96" s="10"/>
      <c r="T96" s="32"/>
      <c r="U96" s="10"/>
      <c r="V96" s="32"/>
      <c r="W96" s="10"/>
      <c r="X96" s="32"/>
      <c r="Y96" s="10"/>
      <c r="Z96" s="32"/>
      <c r="AA96" s="10"/>
      <c r="AB96" s="32"/>
      <c r="AC96" s="10"/>
      <c r="AD96" s="32"/>
      <c r="AE96" s="10"/>
      <c r="AF96" s="32"/>
      <c r="AG96" s="10"/>
      <c r="AH96" s="32"/>
      <c r="AI96" s="10"/>
      <c r="AJ96" s="32"/>
      <c r="AK96" s="10"/>
      <c r="AL96" s="32"/>
      <c r="AM96" s="10"/>
      <c r="AN96" s="32"/>
      <c r="AO96" s="10"/>
      <c r="AP96" s="244"/>
      <c r="AQ96" s="10"/>
      <c r="AR96" s="32"/>
      <c r="AS96" s="10"/>
      <c r="AT96" s="244"/>
      <c r="AU96" s="10"/>
      <c r="AV96" s="244"/>
      <c r="AW96" s="10"/>
      <c r="AX96" s="247"/>
      <c r="AY96" s="10"/>
      <c r="AZ96" s="244"/>
      <c r="BA96" s="10"/>
      <c r="BB96" s="247"/>
      <c r="BC96" s="10"/>
      <c r="BD96" s="247"/>
      <c r="BE96" s="10"/>
      <c r="BF96" s="11"/>
      <c r="BG96" s="10"/>
      <c r="BH96" s="11"/>
      <c r="BJ96" s="41"/>
      <c r="BK96" s="41">
        <f t="shared" si="9"/>
        <v>0</v>
      </c>
      <c r="BL96">
        <f>COUNT(C96:BH96)/2</f>
        <v>0</v>
      </c>
      <c r="BM96" t="e">
        <f t="shared" si="11"/>
        <v>#DIV/0!</v>
      </c>
      <c r="BN96">
        <f>+K96*2</f>
        <v>0</v>
      </c>
    </row>
    <row r="97" spans="1:66">
      <c r="A97">
        <f t="shared" si="4"/>
        <v>44</v>
      </c>
      <c r="B97" s="6"/>
      <c r="C97" s="10"/>
      <c r="D97" s="32"/>
      <c r="E97" s="10"/>
      <c r="F97" s="32"/>
      <c r="G97" s="10"/>
      <c r="H97" s="32"/>
      <c r="I97" s="10"/>
      <c r="J97" s="32"/>
      <c r="K97" s="10"/>
      <c r="L97" s="253"/>
      <c r="M97" s="10"/>
      <c r="N97" s="32"/>
      <c r="O97" s="10"/>
      <c r="P97" s="32"/>
      <c r="Q97" s="10"/>
      <c r="R97" s="32"/>
      <c r="S97" s="10"/>
      <c r="T97" s="32"/>
      <c r="U97" s="10"/>
      <c r="V97" s="32"/>
      <c r="W97" s="10"/>
      <c r="X97" s="32"/>
      <c r="Y97" s="10"/>
      <c r="Z97" s="32"/>
      <c r="AA97" s="10"/>
      <c r="AB97" s="32"/>
      <c r="AC97" s="10"/>
      <c r="AD97" s="32"/>
      <c r="AE97" s="10"/>
      <c r="AF97" s="32"/>
      <c r="AG97" s="10"/>
      <c r="AH97" s="32"/>
      <c r="AI97" s="10"/>
      <c r="AJ97" s="32"/>
      <c r="AK97" s="10"/>
      <c r="AL97" s="32"/>
      <c r="AM97" s="10"/>
      <c r="AN97" s="32"/>
      <c r="AO97" s="10"/>
      <c r="AP97" s="244"/>
      <c r="AQ97" s="10"/>
      <c r="AR97" s="32"/>
      <c r="AS97" s="10"/>
      <c r="AT97" s="244"/>
      <c r="AU97" s="10"/>
      <c r="AV97" s="244"/>
      <c r="AW97" s="10"/>
      <c r="AX97" s="247"/>
      <c r="AY97" s="10"/>
      <c r="AZ97" s="244"/>
      <c r="BA97" s="10"/>
      <c r="BB97" s="247"/>
      <c r="BC97" s="10"/>
      <c r="BD97" s="247"/>
      <c r="BE97" s="10"/>
      <c r="BF97" s="11"/>
      <c r="BG97" s="10"/>
      <c r="BH97" s="11"/>
      <c r="BI97" s="28"/>
      <c r="BJ97" s="41"/>
      <c r="BK97" s="41">
        <f t="shared" si="9"/>
        <v>0</v>
      </c>
      <c r="BL97">
        <f t="shared" ref="BL97:BL114" si="12">COUNT(C97:BH97)/2</f>
        <v>0</v>
      </c>
      <c r="BM97" t="e">
        <f t="shared" ref="BM97:BM106" si="13">+BK97/BL97</f>
        <v>#DIV/0!</v>
      </c>
      <c r="BN97">
        <f>+K97*2</f>
        <v>0</v>
      </c>
    </row>
    <row r="98" spans="1:66">
      <c r="A98">
        <f t="shared" si="4"/>
        <v>45</v>
      </c>
      <c r="B98" s="6"/>
      <c r="C98" s="10"/>
      <c r="D98" s="32"/>
      <c r="E98" s="10"/>
      <c r="F98" s="32"/>
      <c r="G98" s="10"/>
      <c r="H98" s="32"/>
      <c r="I98" s="10"/>
      <c r="J98" s="32"/>
      <c r="K98" s="10"/>
      <c r="L98" s="32"/>
      <c r="M98" s="10"/>
      <c r="N98" s="32"/>
      <c r="O98" s="10"/>
      <c r="P98" s="32"/>
      <c r="Q98" s="10"/>
      <c r="R98" s="32"/>
      <c r="S98" s="10"/>
      <c r="T98" s="32"/>
      <c r="U98" s="10"/>
      <c r="V98" s="32"/>
      <c r="W98" s="10"/>
      <c r="X98" s="32"/>
      <c r="Y98" s="10"/>
      <c r="Z98" s="32"/>
      <c r="AA98" s="10"/>
      <c r="AB98" s="32"/>
      <c r="AC98" s="10"/>
      <c r="AD98" s="32"/>
      <c r="AE98" s="10"/>
      <c r="AF98" s="32"/>
      <c r="AG98" s="10"/>
      <c r="AH98" s="32"/>
      <c r="AI98" s="10"/>
      <c r="AJ98" s="32"/>
      <c r="AK98" s="10"/>
      <c r="AL98" s="32"/>
      <c r="AM98" s="10"/>
      <c r="AN98" s="32"/>
      <c r="AO98" s="10"/>
      <c r="AP98" s="244"/>
      <c r="AQ98" s="10"/>
      <c r="AR98" s="32"/>
      <c r="AS98" s="10"/>
      <c r="AT98" s="244"/>
      <c r="AU98" s="10"/>
      <c r="AV98" s="244"/>
      <c r="AW98" s="10"/>
      <c r="AX98" s="247"/>
      <c r="AY98" s="10"/>
      <c r="AZ98" s="244"/>
      <c r="BA98" s="10"/>
      <c r="BB98" s="247"/>
      <c r="BC98" s="10"/>
      <c r="BD98" s="247"/>
      <c r="BE98" s="10"/>
      <c r="BF98" s="11"/>
      <c r="BG98" s="10"/>
      <c r="BH98" s="11"/>
      <c r="BI98" s="28"/>
      <c r="BJ98" s="41"/>
      <c r="BK98" s="41">
        <f t="shared" si="9"/>
        <v>0</v>
      </c>
      <c r="BL98">
        <f t="shared" si="12"/>
        <v>0</v>
      </c>
      <c r="BM98" t="e">
        <f t="shared" si="13"/>
        <v>#DIV/0!</v>
      </c>
      <c r="BN98">
        <f>+K98</f>
        <v>0</v>
      </c>
    </row>
    <row r="99" spans="1:66">
      <c r="A99">
        <f>+A98+1</f>
        <v>46</v>
      </c>
      <c r="B99" s="6"/>
      <c r="C99" s="10"/>
      <c r="D99" s="32"/>
      <c r="E99" s="10"/>
      <c r="F99" s="32"/>
      <c r="G99" s="10"/>
      <c r="H99" s="32"/>
      <c r="I99" s="10"/>
      <c r="J99" s="32"/>
      <c r="K99" s="10"/>
      <c r="L99" s="253"/>
      <c r="M99" s="10"/>
      <c r="N99" s="32"/>
      <c r="O99" s="10"/>
      <c r="P99" s="32"/>
      <c r="Q99" s="10"/>
      <c r="R99" s="32"/>
      <c r="S99" s="10"/>
      <c r="T99" s="32"/>
      <c r="U99" s="10"/>
      <c r="V99" s="32"/>
      <c r="W99" s="10"/>
      <c r="X99" s="32"/>
      <c r="Y99" s="10"/>
      <c r="Z99" s="32"/>
      <c r="AA99" s="10"/>
      <c r="AB99" s="32"/>
      <c r="AC99" s="10"/>
      <c r="AD99" s="32"/>
      <c r="AE99" s="10"/>
      <c r="AF99" s="32"/>
      <c r="AG99" s="10"/>
      <c r="AH99" s="32"/>
      <c r="AI99" s="10"/>
      <c r="AJ99" s="32"/>
      <c r="AK99" s="10"/>
      <c r="AL99" s="32"/>
      <c r="AM99" s="10"/>
      <c r="AN99" s="32"/>
      <c r="AO99" s="10"/>
      <c r="AP99" s="244"/>
      <c r="AQ99" s="10"/>
      <c r="AR99" s="32"/>
      <c r="AS99" s="10"/>
      <c r="AT99" s="244"/>
      <c r="AU99" s="10"/>
      <c r="AV99" s="244"/>
      <c r="AW99" s="10"/>
      <c r="AX99" s="247"/>
      <c r="AY99" s="10"/>
      <c r="AZ99" s="244"/>
      <c r="BA99" s="10"/>
      <c r="BB99" s="247"/>
      <c r="BC99" s="10"/>
      <c r="BD99" s="247"/>
      <c r="BE99" s="10"/>
      <c r="BF99" s="11"/>
      <c r="BG99" s="10"/>
      <c r="BH99" s="11"/>
      <c r="BI99" s="28"/>
      <c r="BJ99" s="41"/>
      <c r="BK99" s="41">
        <f t="shared" si="9"/>
        <v>0</v>
      </c>
      <c r="BL99">
        <f t="shared" si="12"/>
        <v>0</v>
      </c>
      <c r="BM99" t="e">
        <f t="shared" si="13"/>
        <v>#DIV/0!</v>
      </c>
      <c r="BN99">
        <f>+K99*2</f>
        <v>0</v>
      </c>
    </row>
    <row r="100" spans="1:66">
      <c r="A100">
        <f t="shared" si="4"/>
        <v>47</v>
      </c>
      <c r="B100" s="6"/>
      <c r="C100" s="10"/>
      <c r="D100" s="32"/>
      <c r="E100" s="10"/>
      <c r="F100" s="32"/>
      <c r="G100" s="10"/>
      <c r="H100" s="32"/>
      <c r="I100" s="10"/>
      <c r="J100" s="32"/>
      <c r="K100" s="10"/>
      <c r="L100" s="32"/>
      <c r="M100" s="10"/>
      <c r="N100" s="32"/>
      <c r="O100" s="10"/>
      <c r="P100" s="32"/>
      <c r="Q100" s="10"/>
      <c r="R100" s="32"/>
      <c r="S100" s="10"/>
      <c r="T100" s="32"/>
      <c r="U100" s="10"/>
      <c r="V100" s="32"/>
      <c r="W100" s="10"/>
      <c r="X100" s="32"/>
      <c r="Y100" s="10"/>
      <c r="Z100" s="32"/>
      <c r="AA100" s="10"/>
      <c r="AB100" s="32"/>
      <c r="AC100" s="10"/>
      <c r="AD100" s="32"/>
      <c r="AE100" s="10"/>
      <c r="AF100" s="32"/>
      <c r="AG100" s="10"/>
      <c r="AH100" s="32"/>
      <c r="AI100" s="10"/>
      <c r="AJ100" s="32"/>
      <c r="AK100" s="10"/>
      <c r="AL100" s="32"/>
      <c r="AM100" s="10"/>
      <c r="AN100" s="32"/>
      <c r="AO100" s="10"/>
      <c r="AP100" s="244"/>
      <c r="AQ100" s="10"/>
      <c r="AR100" s="32"/>
      <c r="AS100" s="10"/>
      <c r="AT100" s="244"/>
      <c r="AU100" s="10"/>
      <c r="AV100" s="244"/>
      <c r="AW100" s="10"/>
      <c r="AX100" s="247"/>
      <c r="AY100" s="10"/>
      <c r="AZ100" s="244"/>
      <c r="BA100" s="10"/>
      <c r="BB100" s="247"/>
      <c r="BC100" s="10"/>
      <c r="BD100" s="247"/>
      <c r="BE100" s="10"/>
      <c r="BF100" s="11"/>
      <c r="BG100" s="10"/>
      <c r="BH100" s="11"/>
      <c r="BI100" s="28"/>
      <c r="BJ100" s="41"/>
      <c r="BK100" s="41">
        <f t="shared" si="9"/>
        <v>0</v>
      </c>
      <c r="BL100">
        <f t="shared" si="12"/>
        <v>0</v>
      </c>
      <c r="BM100" t="e">
        <f t="shared" si="13"/>
        <v>#DIV/0!</v>
      </c>
      <c r="BN100">
        <f>+K100</f>
        <v>0</v>
      </c>
    </row>
    <row r="101" spans="1:66">
      <c r="A101">
        <f t="shared" si="4"/>
        <v>48</v>
      </c>
      <c r="B101" s="6"/>
      <c r="C101" s="10"/>
      <c r="D101" s="32"/>
      <c r="E101" s="10"/>
      <c r="F101" s="32"/>
      <c r="G101" s="10"/>
      <c r="H101" s="32"/>
      <c r="I101" s="10"/>
      <c r="J101" s="32"/>
      <c r="K101" s="10"/>
      <c r="L101" s="253"/>
      <c r="M101" s="10"/>
      <c r="N101" s="32"/>
      <c r="O101" s="10"/>
      <c r="P101" s="32"/>
      <c r="Q101" s="10"/>
      <c r="R101" s="32"/>
      <c r="S101" s="10"/>
      <c r="T101" s="32"/>
      <c r="U101" s="10"/>
      <c r="V101" s="32"/>
      <c r="W101" s="10"/>
      <c r="X101" s="32"/>
      <c r="Y101" s="10"/>
      <c r="Z101" s="32"/>
      <c r="AA101" s="10"/>
      <c r="AB101" s="32"/>
      <c r="AC101" s="10"/>
      <c r="AD101" s="32"/>
      <c r="AE101" s="10"/>
      <c r="AF101" s="32"/>
      <c r="AG101" s="10"/>
      <c r="AH101" s="32"/>
      <c r="AI101" s="10"/>
      <c r="AJ101" s="32"/>
      <c r="AK101" s="10"/>
      <c r="AL101" s="32"/>
      <c r="AM101" s="10"/>
      <c r="AN101" s="32"/>
      <c r="AO101" s="10"/>
      <c r="AP101" s="244"/>
      <c r="AQ101" s="10"/>
      <c r="AR101" s="32"/>
      <c r="AS101" s="10"/>
      <c r="AT101" s="244"/>
      <c r="AU101" s="10"/>
      <c r="AV101" s="244"/>
      <c r="AW101" s="10"/>
      <c r="AX101" s="247"/>
      <c r="AY101" s="10"/>
      <c r="AZ101" s="244"/>
      <c r="BA101" s="10"/>
      <c r="BB101" s="247"/>
      <c r="BC101" s="10"/>
      <c r="BD101" s="247"/>
      <c r="BE101" s="10"/>
      <c r="BF101" s="11"/>
      <c r="BG101" s="10"/>
      <c r="BH101" s="11"/>
      <c r="BI101" s="28"/>
      <c r="BJ101" s="41"/>
      <c r="BK101" s="41">
        <f t="shared" si="9"/>
        <v>0</v>
      </c>
      <c r="BL101">
        <f t="shared" si="12"/>
        <v>0</v>
      </c>
      <c r="BM101" t="e">
        <f t="shared" si="13"/>
        <v>#DIV/0!</v>
      </c>
      <c r="BN101">
        <f t="shared" ref="BN101:BN106" si="14">+K101*2</f>
        <v>0</v>
      </c>
    </row>
    <row r="102" spans="1:66">
      <c r="A102">
        <f t="shared" si="4"/>
        <v>49</v>
      </c>
      <c r="B102" s="6"/>
      <c r="C102" s="10"/>
      <c r="D102" s="32"/>
      <c r="E102" s="10"/>
      <c r="F102" s="32"/>
      <c r="G102" s="10"/>
      <c r="H102" s="32"/>
      <c r="I102" s="10"/>
      <c r="J102" s="32"/>
      <c r="K102" s="10"/>
      <c r="L102" s="253"/>
      <c r="M102" s="10"/>
      <c r="N102" s="32"/>
      <c r="O102" s="10"/>
      <c r="P102" s="32"/>
      <c r="Q102" s="10"/>
      <c r="R102" s="32"/>
      <c r="S102" s="10"/>
      <c r="T102" s="32"/>
      <c r="U102" s="10"/>
      <c r="V102" s="32"/>
      <c r="W102" s="10"/>
      <c r="X102" s="32"/>
      <c r="Y102" s="10"/>
      <c r="Z102" s="32"/>
      <c r="AA102" s="10"/>
      <c r="AB102" s="32"/>
      <c r="AC102" s="10"/>
      <c r="AD102" s="32"/>
      <c r="AE102" s="10"/>
      <c r="AF102" s="32"/>
      <c r="AG102" s="10"/>
      <c r="AH102" s="32"/>
      <c r="AI102" s="10"/>
      <c r="AJ102" s="32"/>
      <c r="AK102" s="10"/>
      <c r="AL102" s="32"/>
      <c r="AM102" s="10"/>
      <c r="AN102" s="32"/>
      <c r="AO102" s="10"/>
      <c r="AP102" s="244"/>
      <c r="AQ102" s="10"/>
      <c r="AR102" s="32"/>
      <c r="AS102" s="10"/>
      <c r="AT102" s="244"/>
      <c r="AU102" s="10"/>
      <c r="AV102" s="244"/>
      <c r="AW102" s="10"/>
      <c r="AX102" s="247"/>
      <c r="AY102" s="10"/>
      <c r="AZ102" s="244"/>
      <c r="BA102" s="10"/>
      <c r="BB102" s="247"/>
      <c r="BC102" s="10"/>
      <c r="BD102" s="247"/>
      <c r="BE102" s="10"/>
      <c r="BF102" s="11"/>
      <c r="BG102" s="10"/>
      <c r="BH102" s="11"/>
      <c r="BI102" s="28"/>
      <c r="BJ102" s="41"/>
      <c r="BK102" s="41">
        <f t="shared" si="9"/>
        <v>0</v>
      </c>
      <c r="BL102">
        <f t="shared" si="12"/>
        <v>0</v>
      </c>
      <c r="BM102" t="e">
        <f t="shared" si="13"/>
        <v>#DIV/0!</v>
      </c>
      <c r="BN102">
        <f t="shared" si="14"/>
        <v>0</v>
      </c>
    </row>
    <row r="103" spans="1:66">
      <c r="A103">
        <f t="shared" si="4"/>
        <v>50</v>
      </c>
      <c r="B103" s="6"/>
      <c r="C103" s="10"/>
      <c r="D103" s="32"/>
      <c r="E103" s="10"/>
      <c r="F103" s="32"/>
      <c r="G103" s="10"/>
      <c r="H103" s="32"/>
      <c r="I103" s="10"/>
      <c r="J103" s="32"/>
      <c r="K103" s="10"/>
      <c r="L103" s="253"/>
      <c r="M103" s="10"/>
      <c r="N103" s="32"/>
      <c r="O103" s="10"/>
      <c r="P103" s="32"/>
      <c r="Q103" s="10"/>
      <c r="R103" s="32"/>
      <c r="S103" s="10"/>
      <c r="T103" s="32"/>
      <c r="U103" s="10"/>
      <c r="V103" s="32"/>
      <c r="W103" s="10"/>
      <c r="X103" s="32"/>
      <c r="Y103" s="10"/>
      <c r="Z103" s="32"/>
      <c r="AA103" s="10"/>
      <c r="AB103" s="32"/>
      <c r="AC103" s="10"/>
      <c r="AD103" s="32"/>
      <c r="AE103" s="10"/>
      <c r="AF103" s="32"/>
      <c r="AG103" s="10"/>
      <c r="AH103" s="32"/>
      <c r="AI103" s="10"/>
      <c r="AJ103" s="32"/>
      <c r="AK103" s="10"/>
      <c r="AL103" s="32"/>
      <c r="AM103" s="10"/>
      <c r="AN103" s="32"/>
      <c r="AO103" s="10"/>
      <c r="AP103" s="244"/>
      <c r="AQ103" s="10"/>
      <c r="AR103" s="32"/>
      <c r="AS103" s="10"/>
      <c r="AT103" s="244"/>
      <c r="AU103" s="10"/>
      <c r="AV103" s="244"/>
      <c r="AW103" s="10"/>
      <c r="AX103" s="247"/>
      <c r="AY103" s="10"/>
      <c r="AZ103" s="244"/>
      <c r="BA103" s="10"/>
      <c r="BB103" s="247"/>
      <c r="BC103" s="10"/>
      <c r="BD103" s="247"/>
      <c r="BE103" s="10"/>
      <c r="BF103" s="11"/>
      <c r="BG103" s="10"/>
      <c r="BH103" s="11"/>
      <c r="BI103" s="28"/>
      <c r="BJ103" s="41"/>
      <c r="BK103" s="41">
        <f t="shared" si="9"/>
        <v>0</v>
      </c>
      <c r="BL103">
        <f t="shared" si="12"/>
        <v>0</v>
      </c>
      <c r="BM103" t="e">
        <f t="shared" si="13"/>
        <v>#DIV/0!</v>
      </c>
      <c r="BN103">
        <f t="shared" si="14"/>
        <v>0</v>
      </c>
    </row>
    <row r="104" spans="1:66">
      <c r="A104">
        <f t="shared" si="4"/>
        <v>51</v>
      </c>
      <c r="B104" s="6"/>
      <c r="C104" s="10"/>
      <c r="D104" s="32"/>
      <c r="E104" s="10"/>
      <c r="F104" s="32"/>
      <c r="G104" s="10"/>
      <c r="H104" s="32"/>
      <c r="I104" s="10"/>
      <c r="J104" s="32"/>
      <c r="K104" s="10"/>
      <c r="L104" s="253"/>
      <c r="M104" s="10"/>
      <c r="N104" s="32"/>
      <c r="O104" s="10"/>
      <c r="P104" s="32"/>
      <c r="Q104" s="10"/>
      <c r="R104" s="32"/>
      <c r="S104" s="10"/>
      <c r="T104" s="32"/>
      <c r="U104" s="10"/>
      <c r="V104" s="32"/>
      <c r="W104" s="10"/>
      <c r="X104" s="32"/>
      <c r="Y104" s="10"/>
      <c r="Z104" s="32"/>
      <c r="AA104" s="10"/>
      <c r="AB104" s="32"/>
      <c r="AC104" s="10"/>
      <c r="AD104" s="32"/>
      <c r="AE104" s="10"/>
      <c r="AF104" s="32"/>
      <c r="AG104" s="10"/>
      <c r="AH104" s="32"/>
      <c r="AI104" s="10"/>
      <c r="AJ104" s="32"/>
      <c r="AK104" s="10"/>
      <c r="AL104" s="32"/>
      <c r="AM104" s="10"/>
      <c r="AN104" s="32"/>
      <c r="AO104" s="10"/>
      <c r="AP104" s="244"/>
      <c r="AQ104" s="10"/>
      <c r="AR104" s="32"/>
      <c r="AS104" s="10"/>
      <c r="AT104" s="244"/>
      <c r="AU104" s="10"/>
      <c r="AV104" s="244"/>
      <c r="AW104" s="10"/>
      <c r="AX104" s="247"/>
      <c r="AY104" s="10"/>
      <c r="AZ104" s="244"/>
      <c r="BA104" s="10"/>
      <c r="BB104" s="247"/>
      <c r="BC104" s="10"/>
      <c r="BD104" s="247"/>
      <c r="BE104" s="10"/>
      <c r="BF104" s="11"/>
      <c r="BG104" s="10"/>
      <c r="BH104" s="11"/>
      <c r="BI104" s="28"/>
      <c r="BJ104" s="41"/>
      <c r="BK104" s="41">
        <f t="shared" si="9"/>
        <v>0</v>
      </c>
      <c r="BL104">
        <f t="shared" si="12"/>
        <v>0</v>
      </c>
      <c r="BM104" t="e">
        <f t="shared" si="13"/>
        <v>#DIV/0!</v>
      </c>
      <c r="BN104">
        <f t="shared" si="14"/>
        <v>0</v>
      </c>
    </row>
    <row r="105" spans="1:66">
      <c r="A105">
        <f t="shared" si="4"/>
        <v>52</v>
      </c>
      <c r="B105" s="6"/>
      <c r="C105" s="10"/>
      <c r="D105" s="32"/>
      <c r="E105" s="10"/>
      <c r="F105" s="32"/>
      <c r="G105" s="10"/>
      <c r="H105" s="32"/>
      <c r="I105" s="10"/>
      <c r="J105" s="32"/>
      <c r="K105" s="10"/>
      <c r="L105" s="253"/>
      <c r="M105" s="10"/>
      <c r="N105" s="32"/>
      <c r="O105" s="10"/>
      <c r="P105" s="32"/>
      <c r="Q105" s="10"/>
      <c r="R105" s="32"/>
      <c r="S105" s="10"/>
      <c r="T105" s="32"/>
      <c r="U105" s="10"/>
      <c r="V105" s="32"/>
      <c r="W105" s="10"/>
      <c r="X105" s="32"/>
      <c r="Y105" s="10"/>
      <c r="Z105" s="32"/>
      <c r="AA105" s="10"/>
      <c r="AB105" s="32"/>
      <c r="AC105" s="10"/>
      <c r="AD105" s="32"/>
      <c r="AE105" s="10"/>
      <c r="AF105" s="32"/>
      <c r="AG105" s="10"/>
      <c r="AH105" s="32"/>
      <c r="AI105" s="10"/>
      <c r="AJ105" s="32"/>
      <c r="AK105" s="10"/>
      <c r="AL105" s="32"/>
      <c r="AM105" s="10"/>
      <c r="AN105" s="32"/>
      <c r="AO105" s="10"/>
      <c r="AP105" s="244"/>
      <c r="AQ105" s="10"/>
      <c r="AR105" s="32"/>
      <c r="AS105" s="10"/>
      <c r="AT105" s="244"/>
      <c r="AU105" s="10"/>
      <c r="AV105" s="244"/>
      <c r="AW105" s="10"/>
      <c r="AX105" s="247"/>
      <c r="AY105" s="10"/>
      <c r="AZ105" s="244"/>
      <c r="BA105" s="10"/>
      <c r="BB105" s="247"/>
      <c r="BC105" s="10"/>
      <c r="BD105" s="247"/>
      <c r="BE105" s="10"/>
      <c r="BF105" s="11"/>
      <c r="BG105" s="10"/>
      <c r="BH105" s="11"/>
      <c r="BJ105" s="41"/>
      <c r="BK105" s="41">
        <f t="shared" si="9"/>
        <v>0</v>
      </c>
      <c r="BL105">
        <f t="shared" si="12"/>
        <v>0</v>
      </c>
      <c r="BM105" t="e">
        <f t="shared" si="13"/>
        <v>#DIV/0!</v>
      </c>
      <c r="BN105">
        <f t="shared" si="14"/>
        <v>0</v>
      </c>
    </row>
    <row r="106" spans="1:66">
      <c r="A106">
        <f t="shared" si="4"/>
        <v>53</v>
      </c>
      <c r="B106" s="6"/>
      <c r="C106" s="10"/>
      <c r="D106" s="32"/>
      <c r="E106" s="10"/>
      <c r="F106" s="32"/>
      <c r="G106" s="10"/>
      <c r="H106" s="32"/>
      <c r="I106" s="10"/>
      <c r="J106" s="32"/>
      <c r="K106" s="10"/>
      <c r="L106" s="253"/>
      <c r="M106" s="10"/>
      <c r="N106" s="32"/>
      <c r="O106" s="10"/>
      <c r="P106" s="32"/>
      <c r="Q106" s="10"/>
      <c r="R106" s="32"/>
      <c r="S106" s="10"/>
      <c r="T106" s="32"/>
      <c r="U106" s="10"/>
      <c r="V106" s="32"/>
      <c r="W106" s="10"/>
      <c r="X106" s="32"/>
      <c r="Y106" s="10"/>
      <c r="Z106" s="32"/>
      <c r="AA106" s="10"/>
      <c r="AB106" s="32"/>
      <c r="AC106" s="10"/>
      <c r="AD106" s="32"/>
      <c r="AE106" s="10"/>
      <c r="AF106" s="32"/>
      <c r="AG106" s="10"/>
      <c r="AH106" s="32"/>
      <c r="AI106" s="10"/>
      <c r="AJ106" s="32"/>
      <c r="AK106" s="10"/>
      <c r="AL106" s="32"/>
      <c r="AM106" s="10"/>
      <c r="AN106" s="32"/>
      <c r="AO106" s="10"/>
      <c r="AP106" s="244"/>
      <c r="AQ106" s="10"/>
      <c r="AR106" s="32"/>
      <c r="AS106" s="10"/>
      <c r="AT106" s="244"/>
      <c r="AU106" s="10"/>
      <c r="AV106" s="244"/>
      <c r="AW106" s="10"/>
      <c r="AX106" s="247"/>
      <c r="AY106" s="10"/>
      <c r="AZ106" s="244"/>
      <c r="BA106" s="10"/>
      <c r="BB106" s="247"/>
      <c r="BC106" s="10"/>
      <c r="BD106" s="247"/>
      <c r="BE106" s="10"/>
      <c r="BF106" s="11"/>
      <c r="BG106" s="10"/>
      <c r="BH106" s="11"/>
      <c r="BJ106" s="41"/>
      <c r="BK106" s="41">
        <f t="shared" si="9"/>
        <v>0</v>
      </c>
      <c r="BL106">
        <f t="shared" si="12"/>
        <v>0</v>
      </c>
      <c r="BM106" t="e">
        <f t="shared" si="13"/>
        <v>#DIV/0!</v>
      </c>
      <c r="BN106">
        <f t="shared" si="14"/>
        <v>0</v>
      </c>
    </row>
    <row r="107" spans="1:66">
      <c r="A107">
        <f t="shared" si="4"/>
        <v>54</v>
      </c>
      <c r="B107" s="6"/>
      <c r="C107" s="10"/>
      <c r="D107" s="32"/>
      <c r="E107" s="10"/>
      <c r="F107" s="32"/>
      <c r="G107" s="10"/>
      <c r="H107" s="32"/>
      <c r="I107" s="10"/>
      <c r="J107" s="32"/>
      <c r="K107" s="10"/>
      <c r="L107" s="32"/>
      <c r="M107" s="10"/>
      <c r="N107" s="32"/>
      <c r="O107" s="10"/>
      <c r="P107" s="32"/>
      <c r="Q107" s="10"/>
      <c r="R107" s="32"/>
      <c r="S107" s="10"/>
      <c r="T107" s="32"/>
      <c r="U107" s="10"/>
      <c r="V107" s="32"/>
      <c r="W107" s="10"/>
      <c r="X107" s="32"/>
      <c r="Y107" s="10"/>
      <c r="Z107" s="32"/>
      <c r="AA107" s="10"/>
      <c r="AB107" s="32"/>
      <c r="AC107" s="10"/>
      <c r="AD107" s="32"/>
      <c r="AE107" s="10"/>
      <c r="AF107" s="32"/>
      <c r="AG107" s="10"/>
      <c r="AH107" s="32"/>
      <c r="AI107" s="10"/>
      <c r="AJ107" s="32"/>
      <c r="AK107" s="10"/>
      <c r="AL107" s="32"/>
      <c r="AM107" s="10"/>
      <c r="AN107" s="32"/>
      <c r="AO107" s="10"/>
      <c r="AP107" s="244"/>
      <c r="AQ107" s="10"/>
      <c r="AR107" s="32"/>
      <c r="AS107" s="10"/>
      <c r="AT107" s="244"/>
      <c r="AU107" s="10"/>
      <c r="AV107" s="244"/>
      <c r="AW107" s="10"/>
      <c r="AX107" s="247"/>
      <c r="AY107" s="10"/>
      <c r="AZ107" s="244"/>
      <c r="BA107" s="10"/>
      <c r="BB107" s="247"/>
      <c r="BC107" s="10"/>
      <c r="BD107" s="247"/>
      <c r="BE107" s="10"/>
      <c r="BF107" s="11"/>
      <c r="BG107" s="10"/>
      <c r="BH107" s="11"/>
      <c r="BJ107" s="41"/>
      <c r="BK107" s="41">
        <f t="shared" si="9"/>
        <v>0</v>
      </c>
      <c r="BL107">
        <f t="shared" si="12"/>
        <v>0</v>
      </c>
    </row>
    <row r="108" spans="1:66">
      <c r="A108">
        <f t="shared" si="4"/>
        <v>55</v>
      </c>
      <c r="B108" s="6"/>
      <c r="C108" s="10"/>
      <c r="D108" s="32"/>
      <c r="E108" s="10"/>
      <c r="F108" s="32"/>
      <c r="G108" s="10"/>
      <c r="H108" s="32"/>
      <c r="I108" s="10"/>
      <c r="J108" s="32"/>
      <c r="K108" s="10"/>
      <c r="L108" s="32"/>
      <c r="M108" s="10"/>
      <c r="N108" s="32"/>
      <c r="O108" s="10"/>
      <c r="P108" s="32"/>
      <c r="Q108" s="10"/>
      <c r="R108" s="32"/>
      <c r="S108" s="10"/>
      <c r="T108" s="32"/>
      <c r="U108" s="10"/>
      <c r="V108" s="32"/>
      <c r="W108" s="10"/>
      <c r="X108" s="32"/>
      <c r="Y108" s="10"/>
      <c r="Z108" s="32"/>
      <c r="AA108" s="10"/>
      <c r="AB108" s="32"/>
      <c r="AC108" s="10"/>
      <c r="AD108" s="32"/>
      <c r="AE108" s="10"/>
      <c r="AF108" s="32"/>
      <c r="AG108" s="10"/>
      <c r="AH108" s="32"/>
      <c r="AI108" s="10"/>
      <c r="AJ108" s="32"/>
      <c r="AK108" s="10"/>
      <c r="AL108" s="32"/>
      <c r="AM108" s="10"/>
      <c r="AN108" s="32"/>
      <c r="AO108" s="10"/>
      <c r="AP108" s="244"/>
      <c r="AQ108" s="10"/>
      <c r="AR108" s="32"/>
      <c r="AS108" s="10"/>
      <c r="AT108" s="244"/>
      <c r="AU108" s="10"/>
      <c r="AV108" s="244"/>
      <c r="AW108" s="10"/>
      <c r="AX108" s="247"/>
      <c r="AY108" s="10"/>
      <c r="AZ108" s="244"/>
      <c r="BA108" s="10"/>
      <c r="BB108" s="247"/>
      <c r="BC108" s="10"/>
      <c r="BD108" s="247"/>
      <c r="BE108" s="10"/>
      <c r="BF108" s="11"/>
      <c r="BG108" s="10"/>
      <c r="BH108" s="11"/>
      <c r="BJ108" s="41"/>
      <c r="BK108" s="41">
        <f t="shared" si="9"/>
        <v>0</v>
      </c>
      <c r="BL108">
        <f t="shared" si="12"/>
        <v>0</v>
      </c>
      <c r="BM108" t="e">
        <f>+BK108/BL108</f>
        <v>#DIV/0!</v>
      </c>
      <c r="BN108">
        <f>+K108</f>
        <v>0</v>
      </c>
    </row>
    <row r="109" spans="1:66">
      <c r="A109">
        <f t="shared" si="4"/>
        <v>56</v>
      </c>
      <c r="B109" s="6"/>
      <c r="C109" s="10"/>
      <c r="D109" s="32"/>
      <c r="E109" s="10"/>
      <c r="F109" s="32"/>
      <c r="G109" s="10"/>
      <c r="H109" s="32"/>
      <c r="I109" s="10"/>
      <c r="J109" s="32"/>
      <c r="K109" s="10"/>
      <c r="L109" s="32"/>
      <c r="M109" s="10"/>
      <c r="N109" s="32"/>
      <c r="O109" s="10"/>
      <c r="P109" s="32"/>
      <c r="Q109" s="10"/>
      <c r="R109" s="32"/>
      <c r="S109" s="10"/>
      <c r="T109" s="32"/>
      <c r="U109" s="10"/>
      <c r="V109" s="32"/>
      <c r="W109" s="10"/>
      <c r="X109" s="32"/>
      <c r="Y109" s="10"/>
      <c r="Z109" s="32"/>
      <c r="AA109" s="10"/>
      <c r="AB109" s="32"/>
      <c r="AC109" s="10"/>
      <c r="AD109" s="32"/>
      <c r="AE109" s="10"/>
      <c r="AF109" s="32"/>
      <c r="AG109" s="10"/>
      <c r="AH109" s="32"/>
      <c r="AI109" s="10"/>
      <c r="AJ109" s="32"/>
      <c r="AK109" s="10"/>
      <c r="AL109" s="32"/>
      <c r="AM109" s="10"/>
      <c r="AN109" s="32"/>
      <c r="AO109" s="10"/>
      <c r="AP109" s="244"/>
      <c r="AQ109" s="10"/>
      <c r="AR109" s="32"/>
      <c r="AS109" s="10"/>
      <c r="AT109" s="244"/>
      <c r="AU109" s="10"/>
      <c r="AV109" s="244"/>
      <c r="AW109" s="10"/>
      <c r="AX109" s="247"/>
      <c r="AY109" s="10"/>
      <c r="AZ109" s="244"/>
      <c r="BA109" s="10"/>
      <c r="BB109" s="247"/>
      <c r="BC109" s="10"/>
      <c r="BD109" s="247"/>
      <c r="BE109" s="10"/>
      <c r="BF109" s="11"/>
      <c r="BG109" s="10"/>
      <c r="BH109" s="11"/>
      <c r="BJ109" s="41"/>
      <c r="BK109" s="41">
        <f t="shared" si="9"/>
        <v>0</v>
      </c>
      <c r="BL109">
        <f t="shared" si="12"/>
        <v>0</v>
      </c>
      <c r="BN109" s="39"/>
    </row>
    <row r="110" spans="1:66">
      <c r="A110">
        <f t="shared" si="4"/>
        <v>57</v>
      </c>
      <c r="B110" s="6"/>
      <c r="C110" s="10"/>
      <c r="D110" s="32"/>
      <c r="E110" s="10"/>
      <c r="F110" s="32"/>
      <c r="G110" s="10"/>
      <c r="H110" s="32"/>
      <c r="I110" s="10"/>
      <c r="J110" s="32"/>
      <c r="K110" s="10"/>
      <c r="L110" s="32"/>
      <c r="M110" s="10"/>
      <c r="N110" s="32"/>
      <c r="O110" s="10"/>
      <c r="P110" s="32"/>
      <c r="Q110" s="10"/>
      <c r="R110" s="32"/>
      <c r="S110" s="10"/>
      <c r="T110" s="32"/>
      <c r="U110" s="10"/>
      <c r="V110" s="32"/>
      <c r="W110" s="10"/>
      <c r="X110" s="32"/>
      <c r="Y110" s="10"/>
      <c r="Z110" s="32"/>
      <c r="AA110" s="10"/>
      <c r="AB110" s="32"/>
      <c r="AC110" s="10"/>
      <c r="AD110" s="32"/>
      <c r="AE110" s="10"/>
      <c r="AF110" s="32"/>
      <c r="AG110" s="10"/>
      <c r="AH110" s="32"/>
      <c r="AI110" s="10"/>
      <c r="AJ110" s="32"/>
      <c r="AK110" s="10"/>
      <c r="AL110" s="32"/>
      <c r="AM110" s="10"/>
      <c r="AN110" s="32"/>
      <c r="AO110" s="10"/>
      <c r="AP110" s="244"/>
      <c r="AQ110" s="10"/>
      <c r="AR110" s="32"/>
      <c r="AS110" s="10"/>
      <c r="AT110" s="244"/>
      <c r="AU110" s="10"/>
      <c r="AV110" s="244"/>
      <c r="AW110" s="10"/>
      <c r="AX110" s="247"/>
      <c r="AY110" s="10"/>
      <c r="AZ110" s="244"/>
      <c r="BA110" s="10"/>
      <c r="BB110" s="247"/>
      <c r="BC110" s="10"/>
      <c r="BD110" s="247"/>
      <c r="BE110" s="10"/>
      <c r="BF110" s="11"/>
      <c r="BG110" s="10"/>
      <c r="BH110" s="11"/>
      <c r="BJ110" s="41"/>
      <c r="BK110" s="41">
        <f t="shared" si="9"/>
        <v>0</v>
      </c>
      <c r="BL110">
        <f t="shared" si="12"/>
        <v>0</v>
      </c>
      <c r="BM110" t="e">
        <f>+BK110/BL110</f>
        <v>#DIV/0!</v>
      </c>
      <c r="BN110">
        <f>+K110</f>
        <v>0</v>
      </c>
    </row>
    <row r="111" spans="1:66">
      <c r="A111">
        <f t="shared" si="4"/>
        <v>58</v>
      </c>
      <c r="B111" s="6"/>
      <c r="C111" s="10"/>
      <c r="D111" s="32"/>
      <c r="E111" s="10"/>
      <c r="F111" s="32"/>
      <c r="G111" s="10"/>
      <c r="H111" s="32"/>
      <c r="I111" s="10"/>
      <c r="J111" s="32"/>
      <c r="K111" s="10"/>
      <c r="L111" s="32"/>
      <c r="M111" s="10"/>
      <c r="N111" s="32"/>
      <c r="O111" s="10"/>
      <c r="P111" s="32"/>
      <c r="Q111" s="10"/>
      <c r="R111" s="32"/>
      <c r="S111" s="10"/>
      <c r="T111" s="32"/>
      <c r="U111" s="10"/>
      <c r="V111" s="32"/>
      <c r="W111" s="10"/>
      <c r="X111" s="32"/>
      <c r="Y111" s="10"/>
      <c r="Z111" s="32"/>
      <c r="AA111" s="10"/>
      <c r="AB111" s="32"/>
      <c r="AC111" s="10"/>
      <c r="AD111" s="32"/>
      <c r="AE111" s="10"/>
      <c r="AF111" s="32"/>
      <c r="AG111" s="10"/>
      <c r="AH111" s="32"/>
      <c r="AI111" s="10"/>
      <c r="AJ111" s="32"/>
      <c r="AK111" s="10"/>
      <c r="AL111" s="32"/>
      <c r="AM111" s="10"/>
      <c r="AN111" s="32"/>
      <c r="AO111" s="10"/>
      <c r="AP111" s="244"/>
      <c r="AQ111" s="10"/>
      <c r="AR111" s="32"/>
      <c r="AS111" s="10"/>
      <c r="AT111" s="244"/>
      <c r="AU111" s="10"/>
      <c r="AV111" s="244"/>
      <c r="AW111" s="10"/>
      <c r="AX111" s="247"/>
      <c r="AY111" s="10"/>
      <c r="AZ111" s="244"/>
      <c r="BA111" s="10"/>
      <c r="BB111" s="247"/>
      <c r="BC111" s="10"/>
      <c r="BD111" s="247"/>
      <c r="BE111" s="10"/>
      <c r="BF111" s="11"/>
      <c r="BG111" s="10"/>
      <c r="BH111" s="11"/>
      <c r="BJ111" s="41"/>
      <c r="BK111" s="41">
        <f t="shared" si="9"/>
        <v>0</v>
      </c>
      <c r="BL111">
        <f t="shared" si="12"/>
        <v>0</v>
      </c>
    </row>
    <row r="112" spans="1:66">
      <c r="A112">
        <f t="shared" si="4"/>
        <v>59</v>
      </c>
      <c r="B112" s="6"/>
      <c r="C112" s="10"/>
      <c r="D112" s="32"/>
      <c r="E112" s="10"/>
      <c r="F112" s="32"/>
      <c r="G112" s="10"/>
      <c r="H112" s="32"/>
      <c r="I112" s="10"/>
      <c r="J112" s="32"/>
      <c r="K112" s="10"/>
      <c r="L112" s="32"/>
      <c r="M112" s="10"/>
      <c r="N112" s="32"/>
      <c r="O112" s="10"/>
      <c r="P112" s="32"/>
      <c r="Q112" s="10"/>
      <c r="R112" s="32"/>
      <c r="S112" s="10"/>
      <c r="T112" s="32"/>
      <c r="U112" s="10"/>
      <c r="V112" s="32"/>
      <c r="W112" s="10"/>
      <c r="X112" s="32"/>
      <c r="Y112" s="10"/>
      <c r="Z112" s="32"/>
      <c r="AA112" s="10"/>
      <c r="AB112" s="32"/>
      <c r="AC112" s="10"/>
      <c r="AD112" s="32"/>
      <c r="AE112" s="10"/>
      <c r="AF112" s="32"/>
      <c r="AG112" s="10"/>
      <c r="AH112" s="32"/>
      <c r="AI112" s="10"/>
      <c r="AJ112" s="32"/>
      <c r="AK112" s="10"/>
      <c r="AL112" s="32"/>
      <c r="AM112" s="10"/>
      <c r="AN112" s="32"/>
      <c r="AO112" s="10"/>
      <c r="AP112" s="244"/>
      <c r="AQ112" s="10"/>
      <c r="AR112" s="32"/>
      <c r="AS112" s="10"/>
      <c r="AT112" s="244"/>
      <c r="AU112" s="10"/>
      <c r="AV112" s="244"/>
      <c r="AW112" s="10"/>
      <c r="AX112" s="247"/>
      <c r="AY112" s="10"/>
      <c r="AZ112" s="244"/>
      <c r="BA112" s="10"/>
      <c r="BB112" s="247"/>
      <c r="BC112" s="10"/>
      <c r="BD112" s="247"/>
      <c r="BE112" s="10"/>
      <c r="BF112" s="11"/>
      <c r="BG112" s="10"/>
      <c r="BH112" s="11"/>
      <c r="BJ112" s="41"/>
      <c r="BK112" s="41">
        <f t="shared" si="9"/>
        <v>0</v>
      </c>
      <c r="BL112">
        <f t="shared" si="12"/>
        <v>0</v>
      </c>
      <c r="BM112" t="e">
        <f>+BK112/BL112</f>
        <v>#DIV/0!</v>
      </c>
      <c r="BN112">
        <f>+K112</f>
        <v>0</v>
      </c>
    </row>
    <row r="113" spans="1:66">
      <c r="A113">
        <f t="shared" si="4"/>
        <v>60</v>
      </c>
      <c r="B113" s="6"/>
      <c r="C113" s="10"/>
      <c r="D113" s="32"/>
      <c r="E113" s="10"/>
      <c r="F113" s="32"/>
      <c r="G113" s="10"/>
      <c r="H113" s="32"/>
      <c r="I113" s="10"/>
      <c r="J113" s="32"/>
      <c r="K113" s="10"/>
      <c r="L113" s="240"/>
      <c r="M113" s="10"/>
      <c r="N113" s="32"/>
      <c r="O113" s="10"/>
      <c r="P113" s="32"/>
      <c r="Q113" s="10"/>
      <c r="R113" s="32"/>
      <c r="S113" s="10"/>
      <c r="T113" s="32"/>
      <c r="U113" s="10"/>
      <c r="V113" s="32"/>
      <c r="W113" s="10"/>
      <c r="X113" s="32"/>
      <c r="Y113" s="10"/>
      <c r="Z113" s="32"/>
      <c r="AA113" s="10"/>
      <c r="AB113" s="32"/>
      <c r="AC113" s="10"/>
      <c r="AD113" s="32"/>
      <c r="AE113" s="10"/>
      <c r="AF113" s="32"/>
      <c r="AG113" s="10"/>
      <c r="AH113" s="32"/>
      <c r="AI113" s="10"/>
      <c r="AJ113" s="32"/>
      <c r="AK113" s="10"/>
      <c r="AL113" s="32"/>
      <c r="AM113" s="10"/>
      <c r="AN113" s="32"/>
      <c r="AO113" s="10"/>
      <c r="AP113" s="244"/>
      <c r="AQ113" s="10"/>
      <c r="AR113" s="32"/>
      <c r="AS113" s="10"/>
      <c r="AT113" s="244"/>
      <c r="AU113" s="10"/>
      <c r="AV113" s="244"/>
      <c r="AW113" s="10"/>
      <c r="AX113" s="247"/>
      <c r="AY113" s="10"/>
      <c r="AZ113" s="244"/>
      <c r="BA113" s="10"/>
      <c r="BB113" s="247"/>
      <c r="BC113" s="10"/>
      <c r="BD113" s="247"/>
      <c r="BE113" s="10"/>
      <c r="BF113" s="11"/>
      <c r="BG113" s="10"/>
      <c r="BH113" s="11"/>
      <c r="BJ113" s="41"/>
      <c r="BK113" s="41">
        <f t="shared" si="9"/>
        <v>0</v>
      </c>
      <c r="BL113">
        <f t="shared" si="12"/>
        <v>0</v>
      </c>
      <c r="BM113" t="e">
        <f>+BK113/BL113</f>
        <v>#DIV/0!</v>
      </c>
      <c r="BN113">
        <f>+K113*2</f>
        <v>0</v>
      </c>
    </row>
    <row r="114" spans="1:66">
      <c r="A114">
        <f t="shared" si="4"/>
        <v>61</v>
      </c>
      <c r="B114" s="6"/>
      <c r="C114" s="10"/>
      <c r="D114" s="32"/>
      <c r="E114" s="10"/>
      <c r="F114" s="32"/>
      <c r="G114" s="10"/>
      <c r="H114" s="32"/>
      <c r="I114" s="10"/>
      <c r="J114" s="32"/>
      <c r="K114" s="10"/>
      <c r="L114" s="32"/>
      <c r="M114" s="10"/>
      <c r="N114" s="32"/>
      <c r="O114" s="10"/>
      <c r="P114" s="32"/>
      <c r="Q114" s="10"/>
      <c r="R114" s="32"/>
      <c r="S114" s="10"/>
      <c r="T114" s="32"/>
      <c r="U114" s="10"/>
      <c r="V114" s="32"/>
      <c r="W114" s="10"/>
      <c r="X114" s="32"/>
      <c r="Y114" s="10"/>
      <c r="Z114" s="32"/>
      <c r="AA114" s="10"/>
      <c r="AB114" s="32"/>
      <c r="AC114" s="10"/>
      <c r="AD114" s="32"/>
      <c r="AE114" s="10"/>
      <c r="AF114" s="32"/>
      <c r="AG114" s="10"/>
      <c r="AH114" s="32"/>
      <c r="AI114" s="10"/>
      <c r="AJ114" s="32"/>
      <c r="AK114" s="10"/>
      <c r="AL114" s="32"/>
      <c r="AM114" s="10"/>
      <c r="AN114" s="32"/>
      <c r="AO114" s="10"/>
      <c r="AP114" s="244"/>
      <c r="AQ114" s="10"/>
      <c r="AR114" s="32"/>
      <c r="AS114" s="10"/>
      <c r="AT114" s="244"/>
      <c r="AU114" s="10"/>
      <c r="AV114" s="244"/>
      <c r="AW114" s="10"/>
      <c r="AX114" s="247"/>
      <c r="AY114" s="10"/>
      <c r="AZ114" s="244"/>
      <c r="BA114" s="10"/>
      <c r="BB114" s="247"/>
      <c r="BC114" s="10"/>
      <c r="BD114" s="247"/>
      <c r="BE114" s="10"/>
      <c r="BF114" s="11"/>
      <c r="BG114" s="10"/>
      <c r="BH114" s="11"/>
      <c r="BJ114" s="41"/>
      <c r="BK114" s="41">
        <f t="shared" si="9"/>
        <v>0</v>
      </c>
      <c r="BL114">
        <f t="shared" si="12"/>
        <v>0</v>
      </c>
      <c r="BM114" t="e">
        <f>+BK114/BL114</f>
        <v>#DIV/0!</v>
      </c>
      <c r="BN114">
        <f>+K114</f>
        <v>0</v>
      </c>
    </row>
    <row r="115" spans="1:66">
      <c r="A115">
        <f t="shared" si="4"/>
        <v>62</v>
      </c>
      <c r="B115" s="6"/>
      <c r="C115" s="10"/>
      <c r="D115" s="32"/>
      <c r="E115" s="10"/>
      <c r="F115" s="32"/>
      <c r="G115" s="10"/>
      <c r="H115" s="32"/>
      <c r="I115" s="10"/>
      <c r="J115" s="32"/>
      <c r="K115" s="10"/>
      <c r="L115" s="240"/>
      <c r="M115" s="10"/>
      <c r="N115" s="32"/>
      <c r="O115" s="10"/>
      <c r="P115" s="32"/>
      <c r="Q115" s="10"/>
      <c r="R115" s="32"/>
      <c r="S115" s="10"/>
      <c r="T115" s="32"/>
      <c r="U115" s="10"/>
      <c r="V115" s="32"/>
      <c r="W115" s="10"/>
      <c r="X115" s="32"/>
      <c r="Y115" s="10"/>
      <c r="Z115" s="32"/>
      <c r="AA115" s="10"/>
      <c r="AB115" s="32"/>
      <c r="AC115" s="10"/>
      <c r="AD115" s="32"/>
      <c r="AE115" s="10"/>
      <c r="AF115" s="32"/>
      <c r="AG115" s="10"/>
      <c r="AH115" s="32"/>
      <c r="AI115" s="10"/>
      <c r="AJ115" s="32"/>
      <c r="AK115" s="10"/>
      <c r="AL115" s="32"/>
      <c r="AM115" s="10"/>
      <c r="AN115" s="32"/>
      <c r="AO115" s="10"/>
      <c r="AP115" s="244"/>
      <c r="AQ115" s="10"/>
      <c r="AR115" s="32"/>
      <c r="AS115" s="10"/>
      <c r="AT115" s="244"/>
      <c r="AU115" s="10"/>
      <c r="AV115" s="244"/>
      <c r="AW115" s="10"/>
      <c r="AX115" s="247"/>
      <c r="AY115" s="10"/>
      <c r="AZ115" s="244"/>
      <c r="BA115" s="10"/>
      <c r="BB115" s="247"/>
      <c r="BC115" s="10"/>
      <c r="BD115" s="247"/>
      <c r="BE115" s="10"/>
      <c r="BF115" s="11"/>
      <c r="BG115" s="10"/>
      <c r="BH115" s="11"/>
      <c r="BJ115" s="41"/>
      <c r="BK115" s="41">
        <f t="shared" si="9"/>
        <v>0</v>
      </c>
      <c r="BL115">
        <v>4</v>
      </c>
      <c r="BM115" s="268">
        <v>2.2204499999999999E-16</v>
      </c>
      <c r="BN115">
        <f>+K115*2</f>
        <v>0</v>
      </c>
    </row>
    <row r="116" spans="1:66">
      <c r="A116">
        <f t="shared" si="4"/>
        <v>63</v>
      </c>
      <c r="B116" s="6"/>
      <c r="C116" s="10"/>
      <c r="D116" s="32"/>
      <c r="E116" s="10"/>
      <c r="F116" s="32"/>
      <c r="G116" s="10"/>
      <c r="H116" s="32"/>
      <c r="I116" s="10"/>
      <c r="J116" s="32"/>
      <c r="K116" s="10"/>
      <c r="L116" s="240"/>
      <c r="M116" s="10"/>
      <c r="N116" s="32"/>
      <c r="O116" s="10"/>
      <c r="P116" s="32"/>
      <c r="Q116" s="10"/>
      <c r="R116" s="32"/>
      <c r="S116" s="10"/>
      <c r="T116" s="32"/>
      <c r="U116" s="10"/>
      <c r="V116" s="32"/>
      <c r="W116" s="10"/>
      <c r="X116" s="32"/>
      <c r="Y116" s="10"/>
      <c r="Z116" s="32"/>
      <c r="AA116" s="10"/>
      <c r="AB116" s="32"/>
      <c r="AC116" s="10"/>
      <c r="AD116" s="32"/>
      <c r="AE116" s="10"/>
      <c r="AF116" s="32"/>
      <c r="AG116" s="10"/>
      <c r="AH116" s="32"/>
      <c r="AI116" s="10"/>
      <c r="AJ116" s="32"/>
      <c r="AK116" s="10"/>
      <c r="AL116" s="32"/>
      <c r="AM116" s="10"/>
      <c r="AN116" s="32"/>
      <c r="AO116" s="10"/>
      <c r="AP116" s="244"/>
      <c r="AQ116" s="10"/>
      <c r="AR116" s="32"/>
      <c r="AS116" s="10"/>
      <c r="AT116" s="244"/>
      <c r="AU116" s="10"/>
      <c r="AV116" s="244"/>
      <c r="AW116" s="10"/>
      <c r="AX116" s="247"/>
      <c r="AY116" s="10"/>
      <c r="AZ116" s="244"/>
      <c r="BA116" s="10"/>
      <c r="BB116" s="247"/>
      <c r="BC116" s="10"/>
      <c r="BD116" s="247"/>
      <c r="BE116" s="10"/>
      <c r="BF116" s="11"/>
      <c r="BG116" s="10"/>
      <c r="BH116" s="11"/>
      <c r="BJ116" s="41"/>
      <c r="BK116" s="41">
        <f t="shared" si="9"/>
        <v>0</v>
      </c>
      <c r="BL116">
        <v>4</v>
      </c>
      <c r="BM116" s="268">
        <v>-2.2204499999999999E-16</v>
      </c>
      <c r="BN116">
        <f>+K116*2</f>
        <v>0</v>
      </c>
    </row>
    <row r="117" spans="1:66">
      <c r="A117">
        <f t="shared" si="4"/>
        <v>64</v>
      </c>
      <c r="B117" s="6"/>
      <c r="C117" s="10"/>
      <c r="D117" s="32"/>
      <c r="E117" s="10"/>
      <c r="F117" s="32"/>
      <c r="G117" s="10"/>
      <c r="H117" s="32"/>
      <c r="I117" s="10"/>
      <c r="J117" s="32"/>
      <c r="K117" s="10"/>
      <c r="L117" s="32"/>
      <c r="M117" s="10"/>
      <c r="N117" s="32"/>
      <c r="O117" s="10"/>
      <c r="P117" s="32"/>
      <c r="Q117" s="10"/>
      <c r="R117" s="32"/>
      <c r="S117" s="10"/>
      <c r="T117" s="32"/>
      <c r="U117" s="10"/>
      <c r="V117" s="32"/>
      <c r="W117" s="10"/>
      <c r="X117" s="32"/>
      <c r="Y117" s="10"/>
      <c r="Z117" s="32"/>
      <c r="AA117" s="10"/>
      <c r="AB117" s="32"/>
      <c r="AC117" s="10"/>
      <c r="AD117" s="32"/>
      <c r="AE117" s="10"/>
      <c r="AF117" s="32"/>
      <c r="AG117" s="10"/>
      <c r="AH117" s="32"/>
      <c r="AI117" s="10"/>
      <c r="AJ117" s="32"/>
      <c r="AK117" s="10"/>
      <c r="AL117" s="32"/>
      <c r="AM117" s="10"/>
      <c r="AN117" s="32"/>
      <c r="AO117" s="10"/>
      <c r="AP117" s="32"/>
      <c r="AQ117" s="10"/>
      <c r="AR117" s="32"/>
      <c r="AS117" s="10"/>
      <c r="AT117" s="32"/>
      <c r="AU117" s="10"/>
      <c r="AV117" s="32"/>
      <c r="AW117" s="10"/>
      <c r="AX117" s="247"/>
      <c r="AY117" s="10"/>
      <c r="AZ117" s="32"/>
      <c r="BA117" s="10"/>
      <c r="BB117" s="247"/>
      <c r="BC117" s="10"/>
      <c r="BD117" s="247"/>
      <c r="BE117" s="10"/>
      <c r="BF117" s="11"/>
      <c r="BG117" s="10"/>
      <c r="BH117" s="11"/>
      <c r="BJ117" s="41"/>
      <c r="BK117" s="41">
        <f t="shared" si="9"/>
        <v>0</v>
      </c>
      <c r="BL117">
        <f t="shared" ref="BL117:BL127" si="15">COUNT(C117:BH117)/2</f>
        <v>0</v>
      </c>
    </row>
    <row r="118" spans="1:66">
      <c r="A118">
        <f t="shared" si="4"/>
        <v>65</v>
      </c>
      <c r="B118" s="6"/>
      <c r="C118" s="10"/>
      <c r="D118" s="32"/>
      <c r="E118" s="10"/>
      <c r="F118" s="32"/>
      <c r="G118" s="10"/>
      <c r="H118" s="32"/>
      <c r="I118" s="10"/>
      <c r="J118" s="32"/>
      <c r="K118" s="10"/>
      <c r="L118" s="240"/>
      <c r="M118" s="10"/>
      <c r="N118" s="32"/>
      <c r="O118" s="10"/>
      <c r="P118" s="32"/>
      <c r="Q118" s="10"/>
      <c r="R118" s="32"/>
      <c r="S118" s="10"/>
      <c r="T118" s="32"/>
      <c r="U118" s="10"/>
      <c r="V118" s="32"/>
      <c r="W118" s="10"/>
      <c r="X118" s="32"/>
      <c r="Y118" s="10"/>
      <c r="Z118" s="32"/>
      <c r="AA118" s="10"/>
      <c r="AB118" s="32"/>
      <c r="AC118" s="10"/>
      <c r="AD118" s="32"/>
      <c r="AE118" s="10"/>
      <c r="AF118" s="32"/>
      <c r="AG118" s="10"/>
      <c r="AH118" s="32"/>
      <c r="AI118" s="10"/>
      <c r="AJ118" s="32"/>
      <c r="AK118" s="10"/>
      <c r="AL118" s="32"/>
      <c r="AM118" s="10"/>
      <c r="AN118" s="32"/>
      <c r="AO118" s="10"/>
      <c r="AP118" s="244"/>
      <c r="AQ118" s="10"/>
      <c r="AR118" s="32"/>
      <c r="AS118" s="10"/>
      <c r="AT118" s="244"/>
      <c r="AU118" s="10"/>
      <c r="AV118" s="244"/>
      <c r="AW118" s="10"/>
      <c r="AX118" s="247"/>
      <c r="AY118" s="10"/>
      <c r="AZ118" s="244"/>
      <c r="BA118" s="10"/>
      <c r="BB118" s="247"/>
      <c r="BC118" s="10"/>
      <c r="BD118" s="247"/>
      <c r="BE118" s="10"/>
      <c r="BF118" s="11"/>
      <c r="BG118" s="10"/>
      <c r="BH118" s="11"/>
      <c r="BI118" s="28"/>
      <c r="BJ118" s="41"/>
      <c r="BK118" s="41">
        <f t="shared" si="9"/>
        <v>0</v>
      </c>
      <c r="BL118">
        <f t="shared" si="15"/>
        <v>0</v>
      </c>
      <c r="BM118" t="e">
        <f t="shared" ref="BM118:BM125" si="16">+BK118/BL118</f>
        <v>#DIV/0!</v>
      </c>
      <c r="BN118">
        <f>+K118*2</f>
        <v>0</v>
      </c>
    </row>
    <row r="119" spans="1:66">
      <c r="A119">
        <f t="shared" si="4"/>
        <v>66</v>
      </c>
      <c r="B119" s="6"/>
      <c r="C119" s="10"/>
      <c r="D119" s="32"/>
      <c r="E119" s="10"/>
      <c r="F119" s="32"/>
      <c r="G119" s="10"/>
      <c r="H119" s="32"/>
      <c r="I119" s="10"/>
      <c r="J119" s="32"/>
      <c r="K119" s="10"/>
      <c r="L119" s="240"/>
      <c r="M119" s="10"/>
      <c r="N119" s="32"/>
      <c r="O119" s="10"/>
      <c r="P119" s="32"/>
      <c r="Q119" s="10"/>
      <c r="R119" s="32"/>
      <c r="S119" s="10"/>
      <c r="T119" s="32"/>
      <c r="U119" s="10"/>
      <c r="V119" s="32"/>
      <c r="W119" s="10"/>
      <c r="X119" s="32"/>
      <c r="Y119" s="10"/>
      <c r="Z119" s="32"/>
      <c r="AA119" s="10"/>
      <c r="AB119" s="32"/>
      <c r="AC119" s="10"/>
      <c r="AD119" s="32"/>
      <c r="AE119" s="10"/>
      <c r="AF119" s="32"/>
      <c r="AG119" s="10"/>
      <c r="AH119" s="32"/>
      <c r="AI119" s="10"/>
      <c r="AJ119" s="32"/>
      <c r="AK119" s="10"/>
      <c r="AL119" s="32"/>
      <c r="AM119" s="10"/>
      <c r="AN119" s="32"/>
      <c r="AO119" s="10"/>
      <c r="AP119" s="244"/>
      <c r="AQ119" s="10"/>
      <c r="AR119" s="32"/>
      <c r="AS119" s="10"/>
      <c r="AT119" s="244"/>
      <c r="AU119" s="10"/>
      <c r="AV119" s="244"/>
      <c r="AW119" s="10"/>
      <c r="AX119" s="247"/>
      <c r="AY119" s="10"/>
      <c r="AZ119" s="244"/>
      <c r="BA119" s="10"/>
      <c r="BB119" s="247"/>
      <c r="BC119" s="10"/>
      <c r="BD119" s="247"/>
      <c r="BE119" s="10"/>
      <c r="BF119" s="11"/>
      <c r="BG119" s="10"/>
      <c r="BH119" s="11"/>
      <c r="BJ119" s="41"/>
      <c r="BK119" s="41">
        <f t="shared" si="9"/>
        <v>0</v>
      </c>
      <c r="BL119">
        <f t="shared" si="15"/>
        <v>0</v>
      </c>
      <c r="BM119" t="e">
        <f t="shared" si="16"/>
        <v>#DIV/0!</v>
      </c>
      <c r="BN119">
        <f>+K119*2</f>
        <v>0</v>
      </c>
    </row>
    <row r="120" spans="1:66">
      <c r="A120">
        <f t="shared" ref="A120:A183" si="17">+A119+1</f>
        <v>67</v>
      </c>
      <c r="B120" s="6"/>
      <c r="C120" s="10"/>
      <c r="D120" s="32"/>
      <c r="E120" s="10"/>
      <c r="F120" s="32"/>
      <c r="G120" s="10"/>
      <c r="H120" s="32"/>
      <c r="I120" s="10"/>
      <c r="J120" s="32"/>
      <c r="K120" s="10"/>
      <c r="L120" s="240"/>
      <c r="M120" s="10"/>
      <c r="N120" s="32"/>
      <c r="O120" s="10"/>
      <c r="P120" s="32"/>
      <c r="Q120" s="10"/>
      <c r="R120" s="32"/>
      <c r="S120" s="10"/>
      <c r="T120" s="32"/>
      <c r="U120" s="10"/>
      <c r="V120" s="32"/>
      <c r="W120" s="10"/>
      <c r="X120" s="32"/>
      <c r="Y120" s="10"/>
      <c r="Z120" s="32"/>
      <c r="AA120" s="10"/>
      <c r="AB120" s="32"/>
      <c r="AC120" s="10"/>
      <c r="AD120" s="32"/>
      <c r="AE120" s="10"/>
      <c r="AF120" s="32"/>
      <c r="AG120" s="10"/>
      <c r="AH120" s="32"/>
      <c r="AI120" s="10"/>
      <c r="AJ120" s="32"/>
      <c r="AK120" s="10"/>
      <c r="AL120" s="32"/>
      <c r="AM120" s="10"/>
      <c r="AN120" s="32"/>
      <c r="AO120" s="10"/>
      <c r="AP120" s="244"/>
      <c r="AQ120" s="10"/>
      <c r="AR120" s="32"/>
      <c r="AS120" s="10"/>
      <c r="AT120" s="244"/>
      <c r="AU120" s="10"/>
      <c r="AV120" s="244"/>
      <c r="AW120" s="10"/>
      <c r="AX120" s="247"/>
      <c r="AY120" s="10"/>
      <c r="AZ120" s="244"/>
      <c r="BA120" s="10"/>
      <c r="BB120" s="247"/>
      <c r="BC120" s="10"/>
      <c r="BD120" s="247"/>
      <c r="BE120" s="10"/>
      <c r="BF120" s="11"/>
      <c r="BG120" s="10"/>
      <c r="BH120" s="11"/>
      <c r="BJ120" s="41"/>
      <c r="BK120" s="41">
        <f t="shared" si="9"/>
        <v>0</v>
      </c>
      <c r="BL120">
        <f t="shared" si="15"/>
        <v>0</v>
      </c>
      <c r="BM120" t="e">
        <f t="shared" si="16"/>
        <v>#DIV/0!</v>
      </c>
      <c r="BN120">
        <f>+K120*2</f>
        <v>0</v>
      </c>
    </row>
    <row r="121" spans="1:66">
      <c r="A121">
        <f t="shared" si="17"/>
        <v>68</v>
      </c>
      <c r="B121" s="6"/>
      <c r="C121" s="10"/>
      <c r="D121" s="32"/>
      <c r="E121" s="10"/>
      <c r="F121" s="32"/>
      <c r="G121" s="10"/>
      <c r="H121" s="32"/>
      <c r="I121" s="10"/>
      <c r="J121" s="32"/>
      <c r="K121" s="10"/>
      <c r="L121" s="240"/>
      <c r="M121" s="10"/>
      <c r="N121" s="32"/>
      <c r="O121" s="10"/>
      <c r="P121" s="32"/>
      <c r="Q121" s="10"/>
      <c r="R121" s="32"/>
      <c r="S121" s="10"/>
      <c r="T121" s="32"/>
      <c r="U121" s="10"/>
      <c r="V121" s="32"/>
      <c r="W121" s="10"/>
      <c r="X121" s="32"/>
      <c r="Y121" s="10"/>
      <c r="Z121" s="32"/>
      <c r="AA121" s="10"/>
      <c r="AB121" s="32"/>
      <c r="AC121" s="10"/>
      <c r="AD121" s="32"/>
      <c r="AE121" s="10"/>
      <c r="AF121" s="32"/>
      <c r="AG121" s="10"/>
      <c r="AH121" s="32"/>
      <c r="AI121" s="10"/>
      <c r="AJ121" s="32"/>
      <c r="AK121" s="10"/>
      <c r="AL121" s="32"/>
      <c r="AM121" s="10"/>
      <c r="AN121" s="32"/>
      <c r="AO121" s="10"/>
      <c r="AP121" s="244"/>
      <c r="AQ121" s="10"/>
      <c r="AR121" s="32"/>
      <c r="AS121" s="10"/>
      <c r="AT121" s="244"/>
      <c r="AU121" s="10"/>
      <c r="AV121" s="244"/>
      <c r="AW121" s="10"/>
      <c r="AX121" s="247"/>
      <c r="AY121" s="10"/>
      <c r="AZ121" s="244"/>
      <c r="BA121" s="10"/>
      <c r="BB121" s="247"/>
      <c r="BC121" s="10"/>
      <c r="BD121" s="247"/>
      <c r="BE121" s="10"/>
      <c r="BF121" s="11"/>
      <c r="BG121" s="10"/>
      <c r="BH121" s="11"/>
      <c r="BJ121" s="41"/>
      <c r="BK121" s="41">
        <f t="shared" si="9"/>
        <v>0</v>
      </c>
      <c r="BL121">
        <f t="shared" si="15"/>
        <v>0</v>
      </c>
      <c r="BM121" t="e">
        <f t="shared" si="16"/>
        <v>#DIV/0!</v>
      </c>
      <c r="BN121">
        <f>+K121*2</f>
        <v>0</v>
      </c>
    </row>
    <row r="122" spans="1:66">
      <c r="A122">
        <f t="shared" si="17"/>
        <v>69</v>
      </c>
      <c r="B122" s="6"/>
      <c r="C122" s="10"/>
      <c r="D122" s="32"/>
      <c r="E122" s="10"/>
      <c r="F122" s="32"/>
      <c r="G122" s="10"/>
      <c r="H122" s="32"/>
      <c r="I122" s="10"/>
      <c r="J122" s="32"/>
      <c r="K122" s="10"/>
      <c r="L122" s="240"/>
      <c r="M122" s="10"/>
      <c r="N122" s="32"/>
      <c r="O122" s="10"/>
      <c r="P122" s="32"/>
      <c r="Q122" s="10"/>
      <c r="R122" s="32"/>
      <c r="S122" s="10"/>
      <c r="T122" s="32"/>
      <c r="U122" s="10"/>
      <c r="V122" s="32"/>
      <c r="W122" s="10"/>
      <c r="X122" s="32"/>
      <c r="Y122" s="10"/>
      <c r="Z122" s="32"/>
      <c r="AA122" s="10"/>
      <c r="AB122" s="32"/>
      <c r="AC122" s="10"/>
      <c r="AD122" s="32"/>
      <c r="AE122" s="10"/>
      <c r="AF122" s="32"/>
      <c r="AG122" s="10"/>
      <c r="AH122" s="32"/>
      <c r="AI122" s="10"/>
      <c r="AJ122" s="32"/>
      <c r="AK122" s="10"/>
      <c r="AL122" s="32"/>
      <c r="AM122" s="10"/>
      <c r="AN122" s="32"/>
      <c r="AO122" s="10"/>
      <c r="AP122" s="244"/>
      <c r="AQ122" s="10"/>
      <c r="AR122" s="32"/>
      <c r="AS122" s="10"/>
      <c r="AT122" s="244"/>
      <c r="AU122" s="10"/>
      <c r="AV122" s="244"/>
      <c r="AW122" s="10"/>
      <c r="AX122" s="244"/>
      <c r="AY122" s="10"/>
      <c r="AZ122" s="244"/>
      <c r="BA122" s="10"/>
      <c r="BB122" s="247"/>
      <c r="BC122" s="10"/>
      <c r="BD122" s="247"/>
      <c r="BE122" s="10"/>
      <c r="BF122" s="11"/>
      <c r="BG122" s="10"/>
      <c r="BH122" s="11"/>
      <c r="BJ122" s="41"/>
      <c r="BK122" s="41">
        <f t="shared" si="9"/>
        <v>0</v>
      </c>
      <c r="BL122">
        <f t="shared" si="15"/>
        <v>0</v>
      </c>
      <c r="BM122" t="e">
        <f t="shared" si="16"/>
        <v>#DIV/0!</v>
      </c>
      <c r="BN122">
        <f>+K122*2</f>
        <v>0</v>
      </c>
    </row>
    <row r="123" spans="1:66">
      <c r="A123">
        <f t="shared" si="17"/>
        <v>70</v>
      </c>
      <c r="B123" s="6"/>
      <c r="C123" s="10"/>
      <c r="D123" s="32"/>
      <c r="E123" s="10"/>
      <c r="F123" s="32"/>
      <c r="G123" s="10"/>
      <c r="H123" s="32"/>
      <c r="I123" s="10"/>
      <c r="J123" s="32"/>
      <c r="K123" s="10"/>
      <c r="L123" s="32"/>
      <c r="M123" s="10"/>
      <c r="N123" s="32"/>
      <c r="O123" s="10"/>
      <c r="P123" s="32"/>
      <c r="Q123" s="10"/>
      <c r="R123" s="32"/>
      <c r="S123" s="10"/>
      <c r="T123" s="32"/>
      <c r="U123" s="10"/>
      <c r="V123" s="32"/>
      <c r="W123" s="10"/>
      <c r="X123" s="32"/>
      <c r="Y123" s="10"/>
      <c r="Z123" s="32"/>
      <c r="AA123" s="10"/>
      <c r="AB123" s="32"/>
      <c r="AC123" s="10"/>
      <c r="AD123" s="32"/>
      <c r="AE123" s="10"/>
      <c r="AF123" s="32"/>
      <c r="AG123" s="10"/>
      <c r="AH123" s="32"/>
      <c r="AI123" s="10"/>
      <c r="AJ123" s="32"/>
      <c r="AK123" s="10"/>
      <c r="AL123" s="32"/>
      <c r="AM123" s="10"/>
      <c r="AN123" s="32"/>
      <c r="AO123" s="10"/>
      <c r="AP123" s="244"/>
      <c r="AQ123" s="10"/>
      <c r="AR123" s="32"/>
      <c r="AS123" s="10"/>
      <c r="AT123" s="244"/>
      <c r="AU123" s="10"/>
      <c r="AV123" s="244"/>
      <c r="AW123" s="10"/>
      <c r="AX123" s="244"/>
      <c r="AY123" s="10"/>
      <c r="AZ123" s="244"/>
      <c r="BA123" s="10"/>
      <c r="BB123" s="247"/>
      <c r="BC123" s="10"/>
      <c r="BD123" s="247"/>
      <c r="BE123" s="10"/>
      <c r="BF123" s="11"/>
      <c r="BG123" s="10"/>
      <c r="BH123" s="11"/>
      <c r="BJ123" s="41"/>
      <c r="BK123" s="41">
        <f t="shared" si="9"/>
        <v>0</v>
      </c>
      <c r="BL123">
        <f t="shared" si="15"/>
        <v>0</v>
      </c>
      <c r="BM123" t="e">
        <f t="shared" si="16"/>
        <v>#DIV/0!</v>
      </c>
      <c r="BN123">
        <f>+K123</f>
        <v>0</v>
      </c>
    </row>
    <row r="124" spans="1:66">
      <c r="A124">
        <f t="shared" si="17"/>
        <v>71</v>
      </c>
      <c r="B124" s="6"/>
      <c r="C124" s="10"/>
      <c r="D124" s="32"/>
      <c r="E124" s="10"/>
      <c r="F124" s="32"/>
      <c r="G124" s="10"/>
      <c r="H124" s="32"/>
      <c r="I124" s="10"/>
      <c r="J124" s="32"/>
      <c r="K124" s="10"/>
      <c r="L124" s="32"/>
      <c r="M124" s="10"/>
      <c r="N124" s="32"/>
      <c r="O124" s="10"/>
      <c r="P124" s="32"/>
      <c r="Q124" s="10"/>
      <c r="R124" s="32"/>
      <c r="S124" s="10"/>
      <c r="T124" s="32"/>
      <c r="U124" s="10"/>
      <c r="V124" s="32"/>
      <c r="W124" s="10"/>
      <c r="X124" s="32"/>
      <c r="Y124" s="10"/>
      <c r="Z124" s="32"/>
      <c r="AA124" s="10"/>
      <c r="AB124" s="32"/>
      <c r="AC124" s="10"/>
      <c r="AD124" s="32"/>
      <c r="AE124" s="10"/>
      <c r="AF124" s="32"/>
      <c r="AG124" s="10"/>
      <c r="AH124" s="32"/>
      <c r="AI124" s="10"/>
      <c r="AJ124" s="32"/>
      <c r="AK124" s="10"/>
      <c r="AL124" s="32"/>
      <c r="AM124" s="10"/>
      <c r="AN124" s="32"/>
      <c r="AO124" s="10"/>
      <c r="AP124" s="244"/>
      <c r="AQ124" s="10"/>
      <c r="AR124" s="32"/>
      <c r="AS124" s="10"/>
      <c r="AT124" s="244"/>
      <c r="AU124" s="10"/>
      <c r="AV124" s="244"/>
      <c r="AW124" s="10"/>
      <c r="AX124" s="247"/>
      <c r="AY124" s="10"/>
      <c r="AZ124" s="244"/>
      <c r="BA124" s="10"/>
      <c r="BB124" s="247"/>
      <c r="BC124" s="10"/>
      <c r="BD124" s="247"/>
      <c r="BE124" s="10"/>
      <c r="BF124" s="11"/>
      <c r="BG124" s="10"/>
      <c r="BH124" s="11"/>
      <c r="BJ124" s="41"/>
      <c r="BK124" s="41">
        <f t="shared" si="9"/>
        <v>0</v>
      </c>
      <c r="BL124">
        <f t="shared" si="15"/>
        <v>0</v>
      </c>
      <c r="BM124" t="e">
        <f t="shared" si="16"/>
        <v>#DIV/0!</v>
      </c>
      <c r="BN124">
        <f>+K124</f>
        <v>0</v>
      </c>
    </row>
    <row r="125" spans="1:66">
      <c r="A125">
        <f t="shared" si="17"/>
        <v>72</v>
      </c>
      <c r="B125" s="6"/>
      <c r="C125" s="10"/>
      <c r="D125" s="32"/>
      <c r="E125" s="10"/>
      <c r="F125" s="32"/>
      <c r="G125" s="10"/>
      <c r="H125" s="32"/>
      <c r="I125" s="10"/>
      <c r="J125" s="32"/>
      <c r="K125" s="10"/>
      <c r="L125" s="240"/>
      <c r="M125" s="10"/>
      <c r="N125" s="32"/>
      <c r="O125" s="10"/>
      <c r="P125" s="32"/>
      <c r="Q125" s="10"/>
      <c r="R125" s="32"/>
      <c r="S125" s="10"/>
      <c r="T125" s="32"/>
      <c r="U125" s="10"/>
      <c r="V125" s="32"/>
      <c r="W125" s="10"/>
      <c r="X125" s="32"/>
      <c r="Y125" s="10"/>
      <c r="Z125" s="32"/>
      <c r="AA125" s="10"/>
      <c r="AB125" s="32"/>
      <c r="AC125" s="10"/>
      <c r="AD125" s="32"/>
      <c r="AE125" s="10"/>
      <c r="AF125" s="32"/>
      <c r="AG125" s="10"/>
      <c r="AH125" s="32"/>
      <c r="AI125" s="10"/>
      <c r="AJ125" s="32"/>
      <c r="AK125" s="10"/>
      <c r="AL125" s="32"/>
      <c r="AM125" s="10"/>
      <c r="AN125" s="32"/>
      <c r="AO125" s="10"/>
      <c r="AP125" s="244"/>
      <c r="AQ125" s="10"/>
      <c r="AR125" s="32"/>
      <c r="AS125" s="10"/>
      <c r="AT125" s="244"/>
      <c r="AU125" s="10"/>
      <c r="AV125" s="244"/>
      <c r="AW125" s="10"/>
      <c r="AX125" s="247"/>
      <c r="AY125" s="10"/>
      <c r="AZ125" s="244"/>
      <c r="BA125" s="10"/>
      <c r="BB125" s="247"/>
      <c r="BC125" s="10"/>
      <c r="BD125" s="247"/>
      <c r="BE125" s="10"/>
      <c r="BF125" s="11"/>
      <c r="BG125" s="10"/>
      <c r="BH125" s="11"/>
      <c r="BJ125" s="41"/>
      <c r="BK125" s="41">
        <f t="shared" si="9"/>
        <v>0</v>
      </c>
      <c r="BL125">
        <f t="shared" si="15"/>
        <v>0</v>
      </c>
      <c r="BM125" t="e">
        <f t="shared" si="16"/>
        <v>#DIV/0!</v>
      </c>
      <c r="BN125">
        <f>+K125*2</f>
        <v>0</v>
      </c>
    </row>
    <row r="126" spans="1:66">
      <c r="A126">
        <f t="shared" si="17"/>
        <v>73</v>
      </c>
      <c r="B126" s="6"/>
      <c r="C126" s="10"/>
      <c r="D126" s="32"/>
      <c r="E126" s="10"/>
      <c r="F126" s="32"/>
      <c r="G126" s="10"/>
      <c r="H126" s="32"/>
      <c r="I126" s="10"/>
      <c r="J126" s="32"/>
      <c r="K126" s="10"/>
      <c r="L126" s="32"/>
      <c r="M126" s="10"/>
      <c r="N126" s="32"/>
      <c r="O126" s="10"/>
      <c r="P126" s="32"/>
      <c r="Q126" s="10"/>
      <c r="R126" s="32"/>
      <c r="S126" s="10"/>
      <c r="T126" s="32"/>
      <c r="U126" s="10"/>
      <c r="V126" s="32"/>
      <c r="W126" s="10"/>
      <c r="X126" s="32"/>
      <c r="Y126" s="10"/>
      <c r="Z126" s="32"/>
      <c r="AA126" s="10"/>
      <c r="AB126" s="32"/>
      <c r="AC126" s="10"/>
      <c r="AD126" s="32"/>
      <c r="AE126" s="10"/>
      <c r="AF126" s="32"/>
      <c r="AG126" s="10"/>
      <c r="AH126" s="32"/>
      <c r="AI126" s="10"/>
      <c r="AJ126" s="32"/>
      <c r="AK126" s="10"/>
      <c r="AL126" s="32"/>
      <c r="AM126" s="10"/>
      <c r="AN126" s="32"/>
      <c r="AO126" s="10"/>
      <c r="AP126" s="244"/>
      <c r="AQ126" s="10"/>
      <c r="AR126" s="32"/>
      <c r="AS126" s="10"/>
      <c r="AT126" s="244"/>
      <c r="AU126" s="10"/>
      <c r="AV126" s="244"/>
      <c r="AW126" s="10"/>
      <c r="AX126" s="247"/>
      <c r="AY126" s="10"/>
      <c r="AZ126" s="244"/>
      <c r="BA126" s="10"/>
      <c r="BB126" s="247"/>
      <c r="BC126" s="10"/>
      <c r="BD126" s="247"/>
      <c r="BE126" s="10"/>
      <c r="BF126" s="11"/>
      <c r="BG126" s="10"/>
      <c r="BH126" s="11"/>
      <c r="BJ126" s="41"/>
      <c r="BK126" s="41">
        <f t="shared" si="9"/>
        <v>0</v>
      </c>
      <c r="BL126">
        <f t="shared" si="15"/>
        <v>0</v>
      </c>
    </row>
    <row r="127" spans="1:66">
      <c r="A127">
        <f t="shared" si="17"/>
        <v>74</v>
      </c>
      <c r="B127" s="6"/>
      <c r="C127" s="10"/>
      <c r="D127" s="32"/>
      <c r="E127" s="10"/>
      <c r="F127" s="32"/>
      <c r="G127" s="10"/>
      <c r="H127" s="32"/>
      <c r="I127" s="10"/>
      <c r="J127" s="32"/>
      <c r="K127" s="10"/>
      <c r="L127" s="32"/>
      <c r="M127" s="10"/>
      <c r="N127" s="32"/>
      <c r="O127" s="10"/>
      <c r="P127" s="32"/>
      <c r="Q127" s="10"/>
      <c r="R127" s="32"/>
      <c r="S127" s="10"/>
      <c r="T127" s="32"/>
      <c r="U127" s="10"/>
      <c r="V127" s="32"/>
      <c r="W127" s="10"/>
      <c r="X127" s="32"/>
      <c r="Y127" s="10"/>
      <c r="Z127" s="32"/>
      <c r="AA127" s="10"/>
      <c r="AB127" s="32"/>
      <c r="AC127" s="10"/>
      <c r="AD127" s="32"/>
      <c r="AE127" s="10"/>
      <c r="AF127" s="32"/>
      <c r="AG127" s="10"/>
      <c r="AH127" s="32"/>
      <c r="AI127" s="10"/>
      <c r="AJ127" s="32"/>
      <c r="AK127" s="10"/>
      <c r="AL127" s="32"/>
      <c r="AM127" s="10"/>
      <c r="AN127" s="32"/>
      <c r="AO127" s="10"/>
      <c r="AP127" s="244"/>
      <c r="AQ127" s="10"/>
      <c r="AR127" s="32"/>
      <c r="AS127" s="10"/>
      <c r="AT127" s="244"/>
      <c r="AU127" s="10"/>
      <c r="AV127" s="244"/>
      <c r="AW127" s="10"/>
      <c r="AX127" s="247"/>
      <c r="AY127" s="10"/>
      <c r="AZ127" s="244"/>
      <c r="BA127" s="10"/>
      <c r="BB127" s="247"/>
      <c r="BC127" s="10"/>
      <c r="BD127" s="247"/>
      <c r="BE127" s="10"/>
      <c r="BF127" s="11"/>
      <c r="BG127" s="10"/>
      <c r="BH127" s="11"/>
      <c r="BJ127" s="41"/>
      <c r="BK127" s="41">
        <f t="shared" si="9"/>
        <v>0</v>
      </c>
      <c r="BL127">
        <f t="shared" si="15"/>
        <v>0</v>
      </c>
      <c r="BM127" t="e">
        <f>+BK127/BL127</f>
        <v>#DIV/0!</v>
      </c>
      <c r="BN127">
        <f>+K127*2</f>
        <v>0</v>
      </c>
    </row>
    <row r="128" spans="1:66">
      <c r="A128">
        <f t="shared" si="17"/>
        <v>75</v>
      </c>
      <c r="B128" s="6"/>
      <c r="C128" s="10"/>
      <c r="D128" s="32"/>
      <c r="E128" s="10"/>
      <c r="F128" s="32"/>
      <c r="G128" s="10"/>
      <c r="H128" s="32"/>
      <c r="I128" s="10"/>
      <c r="J128" s="32"/>
      <c r="K128" s="10"/>
      <c r="L128" s="32"/>
      <c r="M128" s="10"/>
      <c r="N128" s="32"/>
      <c r="O128" s="10"/>
      <c r="P128" s="32"/>
      <c r="Q128" s="10"/>
      <c r="R128" s="32"/>
      <c r="S128" s="10"/>
      <c r="T128" s="32"/>
      <c r="U128" s="10"/>
      <c r="V128" s="32"/>
      <c r="W128" s="10"/>
      <c r="X128" s="32"/>
      <c r="Y128" s="10"/>
      <c r="Z128" s="32"/>
      <c r="AA128" s="10"/>
      <c r="AB128" s="32"/>
      <c r="AC128" s="10"/>
      <c r="AD128" s="32"/>
      <c r="AE128" s="10"/>
      <c r="AF128" s="32"/>
      <c r="AG128" s="10"/>
      <c r="AH128" s="32"/>
      <c r="AI128" s="10"/>
      <c r="AJ128" s="32"/>
      <c r="AK128" s="10"/>
      <c r="AL128" s="32"/>
      <c r="AM128" s="10"/>
      <c r="AN128" s="32"/>
      <c r="AO128" s="10"/>
      <c r="AP128" s="244"/>
      <c r="AQ128" s="10"/>
      <c r="AR128" s="32"/>
      <c r="AS128" s="10"/>
      <c r="AT128" s="244"/>
      <c r="AU128" s="10"/>
      <c r="AV128" s="244"/>
      <c r="AW128" s="10"/>
      <c r="AX128" s="247"/>
      <c r="AY128" s="10"/>
      <c r="AZ128" s="244"/>
      <c r="BA128" s="10"/>
      <c r="BB128" s="247"/>
      <c r="BC128" s="10"/>
      <c r="BD128" s="247"/>
      <c r="BE128" s="10"/>
      <c r="BF128" s="11"/>
      <c r="BG128" s="10"/>
      <c r="BH128" s="11"/>
      <c r="BJ128" s="41"/>
      <c r="BK128" s="41">
        <f t="shared" si="9"/>
        <v>0</v>
      </c>
      <c r="BL128">
        <f>COUNT(C128:BH128)/2</f>
        <v>0</v>
      </c>
      <c r="BM128" t="e">
        <f>+BK128/BL128</f>
        <v>#DIV/0!</v>
      </c>
      <c r="BN128">
        <f>+K128*2</f>
        <v>0</v>
      </c>
    </row>
    <row r="129" spans="1:66">
      <c r="A129">
        <f t="shared" si="17"/>
        <v>76</v>
      </c>
      <c r="B129" s="6"/>
      <c r="C129" s="10"/>
      <c r="D129" s="32"/>
      <c r="E129" s="10"/>
      <c r="F129" s="32"/>
      <c r="G129" s="10"/>
      <c r="H129" s="32"/>
      <c r="I129" s="10"/>
      <c r="J129" s="32"/>
      <c r="K129" s="10"/>
      <c r="L129" s="32"/>
      <c r="M129" s="10"/>
      <c r="N129" s="32"/>
      <c r="O129" s="10"/>
      <c r="P129" s="32"/>
      <c r="Q129" s="10"/>
      <c r="R129" s="32"/>
      <c r="S129" s="10"/>
      <c r="T129" s="32"/>
      <c r="U129" s="10"/>
      <c r="V129" s="32"/>
      <c r="W129" s="10"/>
      <c r="X129" s="32"/>
      <c r="Y129" s="10"/>
      <c r="Z129" s="32"/>
      <c r="AA129" s="10"/>
      <c r="AB129" s="32"/>
      <c r="AC129" s="10"/>
      <c r="AD129" s="32"/>
      <c r="AE129" s="10"/>
      <c r="AF129" s="32"/>
      <c r="AG129" s="10"/>
      <c r="AH129" s="32"/>
      <c r="AI129" s="10"/>
      <c r="AJ129" s="32"/>
      <c r="AK129" s="10"/>
      <c r="AL129" s="32"/>
      <c r="AM129" s="10"/>
      <c r="AN129" s="32"/>
      <c r="AO129" s="10"/>
      <c r="AP129" s="244"/>
      <c r="AQ129" s="10"/>
      <c r="AR129" s="32"/>
      <c r="AS129" s="10"/>
      <c r="AT129" s="244"/>
      <c r="AU129" s="10"/>
      <c r="AV129" s="244"/>
      <c r="AW129" s="10"/>
      <c r="AX129" s="247"/>
      <c r="AY129" s="10"/>
      <c r="AZ129" s="244"/>
      <c r="BA129" s="10"/>
      <c r="BB129" s="247"/>
      <c r="BC129" s="10"/>
      <c r="BD129" s="247"/>
      <c r="BE129" s="10"/>
      <c r="BF129" s="11"/>
      <c r="BG129" s="10"/>
      <c r="BH129" s="11"/>
      <c r="BJ129" s="41"/>
      <c r="BK129" s="41">
        <f t="shared" si="9"/>
        <v>0</v>
      </c>
      <c r="BL129">
        <f>COUNT(C129:BH129)/2</f>
        <v>0</v>
      </c>
      <c r="BM129" t="e">
        <f>+BK129/BL129</f>
        <v>#DIV/0!</v>
      </c>
      <c r="BN129">
        <f>+K129*2</f>
        <v>0</v>
      </c>
    </row>
    <row r="130" spans="1:66">
      <c r="A130">
        <f t="shared" si="17"/>
        <v>77</v>
      </c>
      <c r="B130" s="6"/>
      <c r="C130" s="10"/>
      <c r="D130" s="32"/>
      <c r="E130" s="10"/>
      <c r="F130" s="32"/>
      <c r="G130" s="10"/>
      <c r="H130" s="32"/>
      <c r="I130" s="10"/>
      <c r="J130" s="32"/>
      <c r="K130" s="10"/>
      <c r="L130" s="32"/>
      <c r="M130" s="10"/>
      <c r="N130" s="32"/>
      <c r="O130" s="10"/>
      <c r="P130" s="32"/>
      <c r="Q130" s="10"/>
      <c r="R130" s="32"/>
      <c r="S130" s="10"/>
      <c r="T130" s="32"/>
      <c r="U130" s="10"/>
      <c r="V130" s="32"/>
      <c r="W130" s="10"/>
      <c r="X130" s="32"/>
      <c r="Y130" s="10"/>
      <c r="Z130" s="32"/>
      <c r="AA130" s="10"/>
      <c r="AB130" s="32"/>
      <c r="AC130" s="10"/>
      <c r="AD130" s="32"/>
      <c r="AE130" s="10"/>
      <c r="AF130" s="32"/>
      <c r="AG130" s="10"/>
      <c r="AH130" s="32"/>
      <c r="AI130" s="10"/>
      <c r="AJ130" s="32"/>
      <c r="AK130" s="10"/>
      <c r="AL130" s="32"/>
      <c r="AM130" s="10"/>
      <c r="AN130" s="32"/>
      <c r="AO130" s="10"/>
      <c r="AP130" s="244"/>
      <c r="AQ130" s="10"/>
      <c r="AR130" s="32"/>
      <c r="AS130" s="10"/>
      <c r="AT130" s="244"/>
      <c r="AU130" s="10"/>
      <c r="AV130" s="244"/>
      <c r="AW130" s="10"/>
      <c r="AX130" s="247"/>
      <c r="AY130" s="10"/>
      <c r="AZ130" s="244"/>
      <c r="BA130" s="10"/>
      <c r="BB130" s="247"/>
      <c r="BC130" s="10"/>
      <c r="BD130" s="247"/>
      <c r="BE130" s="10"/>
      <c r="BF130" s="11"/>
      <c r="BG130" s="10"/>
      <c r="BH130" s="11"/>
      <c r="BJ130" s="41"/>
      <c r="BK130" s="41">
        <f t="shared" si="9"/>
        <v>0</v>
      </c>
      <c r="BL130">
        <f t="shared" ref="BL130:BL193" si="18">COUNT(C130:BH130)/2</f>
        <v>0</v>
      </c>
      <c r="BM130" t="e">
        <f>+BK130/BL130</f>
        <v>#DIV/0!</v>
      </c>
      <c r="BN130">
        <f>+K130*2</f>
        <v>0</v>
      </c>
    </row>
    <row r="131" spans="1:66">
      <c r="A131">
        <f t="shared" si="17"/>
        <v>78</v>
      </c>
      <c r="B131" s="6"/>
      <c r="C131" s="10"/>
      <c r="D131" s="32"/>
      <c r="E131" s="10"/>
      <c r="F131" s="32"/>
      <c r="G131" s="10"/>
      <c r="H131" s="32"/>
      <c r="I131" s="10"/>
      <c r="J131" s="32"/>
      <c r="K131" s="10"/>
      <c r="L131" s="32"/>
      <c r="M131" s="10"/>
      <c r="N131" s="32"/>
      <c r="O131" s="10"/>
      <c r="P131" s="32"/>
      <c r="Q131" s="10"/>
      <c r="R131" s="32"/>
      <c r="S131" s="10"/>
      <c r="T131" s="32"/>
      <c r="U131" s="10"/>
      <c r="V131" s="32"/>
      <c r="W131" s="10"/>
      <c r="X131" s="32"/>
      <c r="Y131" s="10"/>
      <c r="Z131" s="32"/>
      <c r="AA131" s="10"/>
      <c r="AB131" s="32"/>
      <c r="AC131" s="10"/>
      <c r="AD131" s="32"/>
      <c r="AE131" s="10"/>
      <c r="AF131" s="32"/>
      <c r="AG131" s="10"/>
      <c r="AH131" s="32"/>
      <c r="AI131" s="10"/>
      <c r="AJ131" s="32"/>
      <c r="AK131" s="10"/>
      <c r="AL131" s="32"/>
      <c r="AM131" s="10"/>
      <c r="AN131" s="32"/>
      <c r="AO131" s="10"/>
      <c r="AP131" s="244"/>
      <c r="AQ131" s="10"/>
      <c r="AR131" s="32"/>
      <c r="AS131" s="10"/>
      <c r="AT131" s="244"/>
      <c r="AU131" s="10"/>
      <c r="AV131" s="244"/>
      <c r="AW131" s="10"/>
      <c r="AX131" s="247"/>
      <c r="AY131" s="10"/>
      <c r="AZ131" s="244"/>
      <c r="BA131" s="10"/>
      <c r="BB131" s="247"/>
      <c r="BC131" s="10"/>
      <c r="BD131" s="247"/>
      <c r="BE131" s="10"/>
      <c r="BF131" s="11"/>
      <c r="BG131" s="10"/>
      <c r="BH131" s="11"/>
      <c r="BJ131" s="41"/>
      <c r="BK131" s="41">
        <f t="shared" si="9"/>
        <v>0</v>
      </c>
      <c r="BL131">
        <f t="shared" si="18"/>
        <v>0</v>
      </c>
      <c r="BM131" t="e">
        <f>+BK131/BL131</f>
        <v>#DIV/0!</v>
      </c>
      <c r="BN131">
        <f>+K131</f>
        <v>0</v>
      </c>
    </row>
    <row r="132" spans="1:66">
      <c r="A132">
        <f t="shared" si="17"/>
        <v>79</v>
      </c>
      <c r="B132" s="6"/>
      <c r="C132" s="10"/>
      <c r="D132" s="32"/>
      <c r="E132" s="10"/>
      <c r="F132" s="32"/>
      <c r="G132" s="10"/>
      <c r="H132" s="32"/>
      <c r="I132" s="10"/>
      <c r="J132" s="32"/>
      <c r="K132" s="94"/>
      <c r="L132" s="32"/>
      <c r="M132" s="10"/>
      <c r="N132" s="32"/>
      <c r="O132" s="10"/>
      <c r="P132" s="32"/>
      <c r="Q132" s="10"/>
      <c r="R132" s="32"/>
      <c r="S132" s="10"/>
      <c r="T132" s="32"/>
      <c r="U132" s="10"/>
      <c r="V132" s="32"/>
      <c r="W132" s="10"/>
      <c r="X132" s="32"/>
      <c r="Y132" s="10"/>
      <c r="Z132" s="32"/>
      <c r="AA132" s="10"/>
      <c r="AB132" s="32"/>
      <c r="AC132" s="10"/>
      <c r="AD132" s="32"/>
      <c r="AE132" s="10"/>
      <c r="AF132" s="32"/>
      <c r="AG132" s="10"/>
      <c r="AH132" s="32"/>
      <c r="AI132" s="10"/>
      <c r="AJ132" s="32"/>
      <c r="AK132" s="10"/>
      <c r="AL132" s="32"/>
      <c r="AM132" s="10"/>
      <c r="AN132" s="32"/>
      <c r="AO132" s="10"/>
      <c r="AP132" s="244"/>
      <c r="AQ132" s="10"/>
      <c r="AR132" s="32"/>
      <c r="AS132" s="10"/>
      <c r="AT132" s="244"/>
      <c r="AU132" s="10"/>
      <c r="AV132" s="244"/>
      <c r="AW132" s="10"/>
      <c r="AX132" s="247"/>
      <c r="AY132" s="10"/>
      <c r="AZ132" s="244"/>
      <c r="BA132" s="10"/>
      <c r="BB132" s="247"/>
      <c r="BC132" s="10"/>
      <c r="BD132" s="247"/>
      <c r="BE132" s="10"/>
      <c r="BF132" s="11"/>
      <c r="BG132" s="10"/>
      <c r="BH132" s="11"/>
      <c r="BJ132" s="41"/>
      <c r="BK132" s="41">
        <f t="shared" si="9"/>
        <v>0</v>
      </c>
      <c r="BL132">
        <f t="shared" si="18"/>
        <v>0</v>
      </c>
      <c r="BN132" s="39"/>
    </row>
    <row r="133" spans="1:66">
      <c r="A133">
        <f t="shared" si="17"/>
        <v>80</v>
      </c>
      <c r="B133" s="6"/>
      <c r="C133" s="10"/>
      <c r="D133" s="32"/>
      <c r="E133" s="10"/>
      <c r="F133" s="32"/>
      <c r="G133" s="10"/>
      <c r="H133" s="32"/>
      <c r="I133" s="10"/>
      <c r="J133" s="32"/>
      <c r="K133" s="10"/>
      <c r="L133" s="240"/>
      <c r="M133" s="10"/>
      <c r="N133" s="32"/>
      <c r="O133" s="10"/>
      <c r="P133" s="32"/>
      <c r="Q133" s="10"/>
      <c r="R133" s="32"/>
      <c r="S133" s="10"/>
      <c r="T133" s="32"/>
      <c r="U133" s="10"/>
      <c r="V133" s="32"/>
      <c r="W133" s="10"/>
      <c r="X133" s="32"/>
      <c r="Y133" s="10"/>
      <c r="Z133" s="32"/>
      <c r="AA133" s="10"/>
      <c r="AB133" s="32"/>
      <c r="AC133" s="10"/>
      <c r="AD133" s="32"/>
      <c r="AE133" s="10"/>
      <c r="AF133" s="32"/>
      <c r="AG133" s="10"/>
      <c r="AH133" s="32"/>
      <c r="AI133" s="10"/>
      <c r="AJ133" s="32"/>
      <c r="AK133" s="10"/>
      <c r="AL133" s="32"/>
      <c r="AM133" s="10"/>
      <c r="AN133" s="32"/>
      <c r="AO133" s="10"/>
      <c r="AP133" s="244"/>
      <c r="AQ133" s="10"/>
      <c r="AR133" s="32"/>
      <c r="AS133" s="10"/>
      <c r="AT133" s="244"/>
      <c r="AU133" s="10"/>
      <c r="AV133" s="244"/>
      <c r="AW133" s="10"/>
      <c r="AX133" s="247"/>
      <c r="AY133" s="10"/>
      <c r="AZ133" s="244"/>
      <c r="BA133" s="10"/>
      <c r="BB133" s="247"/>
      <c r="BC133" s="10"/>
      <c r="BD133" s="247"/>
      <c r="BE133" s="10"/>
      <c r="BF133" s="11"/>
      <c r="BG133" s="10"/>
      <c r="BH133" s="11"/>
      <c r="BJ133" s="41"/>
      <c r="BK133" s="41">
        <f t="shared" si="9"/>
        <v>0</v>
      </c>
      <c r="BL133">
        <f t="shared" si="18"/>
        <v>0</v>
      </c>
      <c r="BM133" t="e">
        <f>+BK133/BL133</f>
        <v>#DIV/0!</v>
      </c>
      <c r="BN133">
        <f>+K133*2</f>
        <v>0</v>
      </c>
    </row>
    <row r="134" spans="1:66">
      <c r="A134">
        <f t="shared" si="17"/>
        <v>81</v>
      </c>
      <c r="B134" s="6"/>
      <c r="C134" s="10"/>
      <c r="D134" s="32"/>
      <c r="E134" s="10"/>
      <c r="F134" s="32"/>
      <c r="G134" s="10"/>
      <c r="H134" s="32"/>
      <c r="I134" s="10"/>
      <c r="J134" s="32"/>
      <c r="K134" s="10"/>
      <c r="L134" s="32"/>
      <c r="M134" s="10"/>
      <c r="N134" s="32"/>
      <c r="O134" s="10"/>
      <c r="P134" s="32"/>
      <c r="Q134" s="10"/>
      <c r="R134" s="32"/>
      <c r="S134" s="10"/>
      <c r="T134" s="32"/>
      <c r="U134" s="10"/>
      <c r="V134" s="32"/>
      <c r="W134" s="10"/>
      <c r="X134" s="32"/>
      <c r="Y134" s="10"/>
      <c r="Z134" s="32"/>
      <c r="AA134" s="10"/>
      <c r="AB134" s="32"/>
      <c r="AC134" s="10"/>
      <c r="AD134" s="32"/>
      <c r="AE134" s="10"/>
      <c r="AF134" s="32"/>
      <c r="AG134" s="10"/>
      <c r="AH134" s="32"/>
      <c r="AI134" s="10"/>
      <c r="AJ134" s="32"/>
      <c r="AK134" s="10"/>
      <c r="AL134" s="32"/>
      <c r="AM134" s="10"/>
      <c r="AN134" s="32"/>
      <c r="AO134" s="10"/>
      <c r="AP134" s="244"/>
      <c r="AQ134" s="10"/>
      <c r="AR134" s="32"/>
      <c r="AS134" s="10"/>
      <c r="AT134" s="244"/>
      <c r="AU134" s="10"/>
      <c r="AV134" s="244"/>
      <c r="AW134" s="10"/>
      <c r="AX134" s="247"/>
      <c r="AY134" s="10"/>
      <c r="AZ134" s="244"/>
      <c r="BA134" s="10"/>
      <c r="BB134" s="247"/>
      <c r="BC134" s="10"/>
      <c r="BD134" s="247"/>
      <c r="BE134" s="10"/>
      <c r="BF134" s="11"/>
      <c r="BG134" s="10"/>
      <c r="BH134" s="11"/>
      <c r="BJ134" s="41"/>
      <c r="BK134" s="41">
        <f t="shared" ref="BK134:BK197" si="19">+AI134+AE134+Y134+W134+U134+S134+Q134+O134+M134+I134+G134+E134+C134+AG134+K134+BG134+BN134+AA134+AC134+AK134+AM134+AO134+AW134+BE134+BC134+BA134+AY134+AU134+AS134+AQ134</f>
        <v>0</v>
      </c>
      <c r="BL134">
        <f t="shared" si="18"/>
        <v>0</v>
      </c>
    </row>
    <row r="135" spans="1:66">
      <c r="A135">
        <f t="shared" si="17"/>
        <v>82</v>
      </c>
      <c r="B135" s="6"/>
      <c r="C135" s="10"/>
      <c r="D135" s="32"/>
      <c r="E135" s="10"/>
      <c r="F135" s="32"/>
      <c r="G135" s="10"/>
      <c r="H135" s="32"/>
      <c r="I135" s="10"/>
      <c r="J135" s="32"/>
      <c r="K135" s="10"/>
      <c r="L135" s="32"/>
      <c r="M135" s="10"/>
      <c r="N135" s="32"/>
      <c r="O135" s="10"/>
      <c r="P135" s="32"/>
      <c r="Q135" s="10"/>
      <c r="R135" s="32"/>
      <c r="S135" s="10"/>
      <c r="T135" s="32"/>
      <c r="U135" s="10"/>
      <c r="V135" s="32"/>
      <c r="W135" s="10"/>
      <c r="X135" s="32"/>
      <c r="Y135" s="10"/>
      <c r="Z135" s="32"/>
      <c r="AA135" s="10"/>
      <c r="AB135" s="32"/>
      <c r="AC135" s="10"/>
      <c r="AD135" s="32"/>
      <c r="AE135" s="10"/>
      <c r="AF135" s="32"/>
      <c r="AG135" s="10"/>
      <c r="AH135" s="32"/>
      <c r="AI135" s="10"/>
      <c r="AJ135" s="32"/>
      <c r="AK135" s="10"/>
      <c r="AL135" s="32"/>
      <c r="AM135" s="10"/>
      <c r="AN135" s="32"/>
      <c r="AO135" s="10"/>
      <c r="AP135" s="244"/>
      <c r="AQ135" s="10"/>
      <c r="AR135" s="32"/>
      <c r="AS135" s="10"/>
      <c r="AT135" s="244"/>
      <c r="AU135" s="10"/>
      <c r="AV135" s="244"/>
      <c r="AW135" s="10"/>
      <c r="AX135" s="247"/>
      <c r="AY135" s="10"/>
      <c r="AZ135" s="244"/>
      <c r="BA135" s="10"/>
      <c r="BB135" s="247"/>
      <c r="BC135" s="10"/>
      <c r="BD135" s="247"/>
      <c r="BE135" s="10"/>
      <c r="BF135" s="11"/>
      <c r="BG135" s="10"/>
      <c r="BH135" s="11"/>
      <c r="BJ135" s="41"/>
      <c r="BK135" s="41">
        <f t="shared" si="19"/>
        <v>0</v>
      </c>
      <c r="BL135">
        <f t="shared" si="18"/>
        <v>0</v>
      </c>
      <c r="BM135" t="e">
        <f>+BK135/BL135</f>
        <v>#DIV/0!</v>
      </c>
      <c r="BN135">
        <f>+K135</f>
        <v>0</v>
      </c>
    </row>
    <row r="136" spans="1:66">
      <c r="A136">
        <f t="shared" si="17"/>
        <v>83</v>
      </c>
      <c r="B136" s="6"/>
      <c r="C136" s="10"/>
      <c r="D136" s="32"/>
      <c r="E136" s="10"/>
      <c r="F136" s="32"/>
      <c r="G136" s="10"/>
      <c r="H136" s="32"/>
      <c r="I136" s="10"/>
      <c r="J136" s="32"/>
      <c r="K136" s="10"/>
      <c r="L136" s="240"/>
      <c r="M136" s="10"/>
      <c r="N136" s="32"/>
      <c r="O136" s="10"/>
      <c r="P136" s="32"/>
      <c r="Q136" s="10"/>
      <c r="R136" s="32"/>
      <c r="S136" s="10"/>
      <c r="T136" s="32"/>
      <c r="U136" s="10"/>
      <c r="V136" s="32"/>
      <c r="W136" s="10"/>
      <c r="X136" s="32"/>
      <c r="Y136" s="10"/>
      <c r="Z136" s="32"/>
      <c r="AA136" s="10"/>
      <c r="AB136" s="32"/>
      <c r="AC136" s="10"/>
      <c r="AD136" s="32"/>
      <c r="AE136" s="10"/>
      <c r="AF136" s="32"/>
      <c r="AG136" s="10"/>
      <c r="AH136" s="32"/>
      <c r="AI136" s="10"/>
      <c r="AJ136" s="32"/>
      <c r="AK136" s="10"/>
      <c r="AL136" s="32"/>
      <c r="AM136" s="10"/>
      <c r="AN136" s="32"/>
      <c r="AO136" s="10"/>
      <c r="AP136" s="244"/>
      <c r="AQ136" s="10"/>
      <c r="AR136" s="32"/>
      <c r="AS136" s="10"/>
      <c r="AT136" s="244"/>
      <c r="AU136" s="10"/>
      <c r="AV136" s="244"/>
      <c r="AW136" s="10"/>
      <c r="AX136" s="247"/>
      <c r="AY136" s="10"/>
      <c r="AZ136" s="244"/>
      <c r="BA136" s="10"/>
      <c r="BB136" s="247"/>
      <c r="BC136" s="10"/>
      <c r="BD136" s="247"/>
      <c r="BE136" s="10"/>
      <c r="BF136" s="11"/>
      <c r="BG136" s="10"/>
      <c r="BH136" s="11"/>
      <c r="BJ136" s="41"/>
      <c r="BK136" s="41">
        <f t="shared" si="19"/>
        <v>0</v>
      </c>
      <c r="BL136">
        <f t="shared" si="18"/>
        <v>0</v>
      </c>
      <c r="BM136" t="e">
        <f>+BK136/BL136</f>
        <v>#DIV/0!</v>
      </c>
      <c r="BN136">
        <f>+K136*2</f>
        <v>0</v>
      </c>
    </row>
    <row r="137" spans="1:66">
      <c r="A137">
        <f t="shared" si="17"/>
        <v>84</v>
      </c>
      <c r="B137" s="6"/>
      <c r="C137" s="10"/>
      <c r="D137" s="32"/>
      <c r="E137" s="10"/>
      <c r="F137" s="32"/>
      <c r="G137" s="10"/>
      <c r="H137" s="32"/>
      <c r="I137" s="10"/>
      <c r="J137" s="32"/>
      <c r="K137" s="10"/>
      <c r="L137" s="32"/>
      <c r="M137" s="10"/>
      <c r="N137" s="32"/>
      <c r="O137" s="10"/>
      <c r="P137" s="32"/>
      <c r="Q137" s="10"/>
      <c r="R137" s="32"/>
      <c r="S137" s="10"/>
      <c r="T137" s="32"/>
      <c r="U137" s="10"/>
      <c r="V137" s="32"/>
      <c r="W137" s="10"/>
      <c r="X137" s="32"/>
      <c r="Y137" s="10"/>
      <c r="Z137" s="32"/>
      <c r="AA137" s="10"/>
      <c r="AB137" s="32"/>
      <c r="AC137" s="10"/>
      <c r="AD137" s="32"/>
      <c r="AE137" s="10"/>
      <c r="AF137" s="32"/>
      <c r="AG137" s="10"/>
      <c r="AH137" s="32"/>
      <c r="AI137" s="10"/>
      <c r="AJ137" s="32"/>
      <c r="AK137" s="10"/>
      <c r="AL137" s="32"/>
      <c r="AM137" s="10"/>
      <c r="AN137" s="32"/>
      <c r="AO137" s="10"/>
      <c r="AP137" s="244"/>
      <c r="AQ137" s="10"/>
      <c r="AR137" s="32"/>
      <c r="AS137" s="10"/>
      <c r="AT137" s="244"/>
      <c r="AU137" s="10"/>
      <c r="AV137" s="244"/>
      <c r="AW137" s="10"/>
      <c r="AX137" s="247"/>
      <c r="AY137" s="10"/>
      <c r="AZ137" s="244"/>
      <c r="BA137" s="10"/>
      <c r="BB137" s="247"/>
      <c r="BC137" s="10"/>
      <c r="BD137" s="247"/>
      <c r="BE137" s="10"/>
      <c r="BF137" s="11"/>
      <c r="BG137" s="10"/>
      <c r="BH137" s="11"/>
      <c r="BJ137" s="41"/>
      <c r="BK137" s="41">
        <f t="shared" si="19"/>
        <v>0</v>
      </c>
      <c r="BL137">
        <f t="shared" si="18"/>
        <v>0</v>
      </c>
    </row>
    <row r="138" spans="1:66">
      <c r="A138">
        <f t="shared" si="17"/>
        <v>85</v>
      </c>
      <c r="B138" s="6"/>
      <c r="C138" s="10"/>
      <c r="D138" s="32"/>
      <c r="E138" s="10"/>
      <c r="F138" s="32"/>
      <c r="G138" s="10"/>
      <c r="H138" s="32"/>
      <c r="I138" s="10"/>
      <c r="J138" s="32"/>
      <c r="K138" s="10"/>
      <c r="L138" s="32"/>
      <c r="M138" s="10"/>
      <c r="N138" s="32"/>
      <c r="O138" s="10"/>
      <c r="P138" s="32"/>
      <c r="Q138" s="10"/>
      <c r="R138" s="32"/>
      <c r="S138" s="10"/>
      <c r="T138" s="32"/>
      <c r="U138" s="10"/>
      <c r="V138" s="32"/>
      <c r="W138" s="10"/>
      <c r="X138" s="32"/>
      <c r="Y138" s="10"/>
      <c r="Z138" s="32"/>
      <c r="AA138" s="10"/>
      <c r="AB138" s="32"/>
      <c r="AC138" s="10"/>
      <c r="AD138" s="32"/>
      <c r="AE138" s="10"/>
      <c r="AF138" s="32"/>
      <c r="AG138" s="10"/>
      <c r="AH138" s="32"/>
      <c r="AI138" s="10"/>
      <c r="AJ138" s="32"/>
      <c r="AK138" s="10"/>
      <c r="AL138" s="32"/>
      <c r="AM138" s="10"/>
      <c r="AN138" s="32"/>
      <c r="AO138" s="10"/>
      <c r="AP138" s="244"/>
      <c r="AQ138" s="10"/>
      <c r="AR138" s="32"/>
      <c r="AS138" s="10"/>
      <c r="AT138" s="244"/>
      <c r="AU138" s="10"/>
      <c r="AV138" s="244"/>
      <c r="AW138" s="10"/>
      <c r="AX138" s="247"/>
      <c r="AY138" s="10"/>
      <c r="AZ138" s="244"/>
      <c r="BA138" s="10"/>
      <c r="BB138" s="247"/>
      <c r="BC138" s="10"/>
      <c r="BD138" s="247"/>
      <c r="BE138" s="10"/>
      <c r="BF138" s="11"/>
      <c r="BG138" s="10"/>
      <c r="BH138" s="11"/>
      <c r="BJ138" s="41"/>
      <c r="BK138" s="41">
        <f t="shared" si="19"/>
        <v>0</v>
      </c>
      <c r="BL138">
        <f t="shared" si="18"/>
        <v>0</v>
      </c>
    </row>
    <row r="139" spans="1:66">
      <c r="A139">
        <f t="shared" si="17"/>
        <v>86</v>
      </c>
      <c r="B139" s="6"/>
      <c r="C139" s="10"/>
      <c r="D139" s="32"/>
      <c r="E139" s="10"/>
      <c r="F139" s="32"/>
      <c r="G139" s="10"/>
      <c r="H139" s="32"/>
      <c r="I139" s="10"/>
      <c r="J139" s="32"/>
      <c r="K139" s="10"/>
      <c r="L139" s="32"/>
      <c r="M139" s="10"/>
      <c r="N139" s="32"/>
      <c r="O139" s="10"/>
      <c r="P139" s="32"/>
      <c r="Q139" s="10"/>
      <c r="R139" s="32"/>
      <c r="S139" s="10"/>
      <c r="T139" s="32"/>
      <c r="U139" s="10"/>
      <c r="V139" s="32"/>
      <c r="W139" s="10"/>
      <c r="X139" s="32"/>
      <c r="Y139" s="10"/>
      <c r="Z139" s="32"/>
      <c r="AA139" s="10"/>
      <c r="AB139" s="32"/>
      <c r="AC139" s="10"/>
      <c r="AD139" s="32"/>
      <c r="AE139" s="10"/>
      <c r="AF139" s="32"/>
      <c r="AG139" s="10"/>
      <c r="AH139" s="32"/>
      <c r="AI139" s="10"/>
      <c r="AJ139" s="32"/>
      <c r="AK139" s="10"/>
      <c r="AL139" s="32"/>
      <c r="AM139" s="10"/>
      <c r="AN139" s="32"/>
      <c r="AO139" s="10"/>
      <c r="AP139" s="244"/>
      <c r="AQ139" s="10"/>
      <c r="AR139" s="32"/>
      <c r="AS139" s="10"/>
      <c r="AT139" s="244"/>
      <c r="AU139" s="10"/>
      <c r="AV139" s="244"/>
      <c r="AW139" s="10"/>
      <c r="AX139" s="247"/>
      <c r="AY139" s="10"/>
      <c r="AZ139" s="244"/>
      <c r="BA139" s="10"/>
      <c r="BB139" s="247"/>
      <c r="BC139" s="10"/>
      <c r="BD139" s="247"/>
      <c r="BE139" s="10"/>
      <c r="BF139" s="11"/>
      <c r="BG139" s="10"/>
      <c r="BH139" s="11"/>
      <c r="BJ139" s="41"/>
      <c r="BK139" s="41">
        <f t="shared" si="19"/>
        <v>0</v>
      </c>
      <c r="BL139">
        <f t="shared" si="18"/>
        <v>0</v>
      </c>
    </row>
    <row r="140" spans="1:66">
      <c r="A140">
        <f t="shared" si="17"/>
        <v>87</v>
      </c>
      <c r="B140" s="6"/>
      <c r="C140" s="10"/>
      <c r="D140" s="32"/>
      <c r="E140" s="10"/>
      <c r="F140" s="32"/>
      <c r="G140" s="10"/>
      <c r="H140" s="32"/>
      <c r="I140" s="10"/>
      <c r="J140" s="32"/>
      <c r="K140" s="10"/>
      <c r="L140" s="32"/>
      <c r="M140" s="10"/>
      <c r="N140" s="32"/>
      <c r="O140" s="10"/>
      <c r="P140" s="32"/>
      <c r="Q140" s="10"/>
      <c r="R140" s="32"/>
      <c r="S140" s="10"/>
      <c r="T140" s="32"/>
      <c r="U140" s="10"/>
      <c r="V140" s="32"/>
      <c r="W140" s="10"/>
      <c r="X140" s="32"/>
      <c r="Y140" s="10"/>
      <c r="Z140" s="32"/>
      <c r="AA140" s="10"/>
      <c r="AB140" s="32"/>
      <c r="AC140" s="10"/>
      <c r="AD140" s="32"/>
      <c r="AE140" s="10"/>
      <c r="AF140" s="32"/>
      <c r="AG140" s="10"/>
      <c r="AH140" s="32"/>
      <c r="AI140" s="10"/>
      <c r="AJ140" s="32"/>
      <c r="AK140" s="10"/>
      <c r="AL140" s="32"/>
      <c r="AM140" s="10"/>
      <c r="AN140" s="32"/>
      <c r="AO140" s="10"/>
      <c r="AP140" s="244"/>
      <c r="AQ140" s="10"/>
      <c r="AR140" s="32"/>
      <c r="AS140" s="10"/>
      <c r="AT140" s="244"/>
      <c r="AU140" s="10"/>
      <c r="AV140" s="244"/>
      <c r="AW140" s="10"/>
      <c r="AX140" s="247"/>
      <c r="AY140" s="10"/>
      <c r="AZ140" s="244"/>
      <c r="BA140" s="10"/>
      <c r="BB140" s="247"/>
      <c r="BC140" s="10"/>
      <c r="BD140" s="247"/>
      <c r="BE140" s="10"/>
      <c r="BF140" s="11"/>
      <c r="BG140" s="10"/>
      <c r="BH140" s="11"/>
      <c r="BJ140" s="41"/>
      <c r="BK140" s="41">
        <f t="shared" si="19"/>
        <v>0</v>
      </c>
      <c r="BL140">
        <f t="shared" si="18"/>
        <v>0</v>
      </c>
    </row>
    <row r="141" spans="1:66">
      <c r="A141">
        <f t="shared" si="17"/>
        <v>88</v>
      </c>
      <c r="B141" s="6"/>
      <c r="C141" s="10"/>
      <c r="D141" s="32"/>
      <c r="E141" s="10"/>
      <c r="F141" s="32"/>
      <c r="G141" s="10"/>
      <c r="H141" s="32"/>
      <c r="I141" s="10"/>
      <c r="J141" s="32"/>
      <c r="K141" s="94"/>
      <c r="L141" s="32"/>
      <c r="M141" s="10"/>
      <c r="N141" s="32"/>
      <c r="O141" s="10"/>
      <c r="P141" s="32"/>
      <c r="Q141" s="10"/>
      <c r="R141" s="32"/>
      <c r="S141" s="10"/>
      <c r="T141" s="32"/>
      <c r="U141" s="10"/>
      <c r="V141" s="32"/>
      <c r="W141" s="10"/>
      <c r="X141" s="32"/>
      <c r="Y141" s="10"/>
      <c r="Z141" s="32"/>
      <c r="AA141" s="10"/>
      <c r="AB141" s="32"/>
      <c r="AC141" s="10"/>
      <c r="AD141" s="32"/>
      <c r="AE141" s="10"/>
      <c r="AF141" s="32"/>
      <c r="AG141" s="10"/>
      <c r="AH141" s="32"/>
      <c r="AI141" s="10"/>
      <c r="AJ141" s="32"/>
      <c r="AK141" s="10"/>
      <c r="AL141" s="32"/>
      <c r="AM141" s="10"/>
      <c r="AN141" s="32"/>
      <c r="AO141" s="10"/>
      <c r="AP141" s="244"/>
      <c r="AQ141" s="10"/>
      <c r="AR141" s="32"/>
      <c r="AS141" s="10"/>
      <c r="AT141" s="244"/>
      <c r="AU141" s="10"/>
      <c r="AV141" s="244"/>
      <c r="AW141" s="7"/>
      <c r="AX141" s="249"/>
      <c r="AY141" s="10"/>
      <c r="AZ141" s="244"/>
      <c r="BA141" s="7"/>
      <c r="BB141" s="249"/>
      <c r="BC141" s="7"/>
      <c r="BD141" s="249"/>
      <c r="BE141" s="7"/>
      <c r="BF141" s="8"/>
      <c r="BG141" s="7"/>
      <c r="BH141" s="8"/>
      <c r="BJ141" s="41"/>
      <c r="BK141" s="41">
        <f t="shared" si="19"/>
        <v>0</v>
      </c>
      <c r="BL141">
        <f t="shared" si="18"/>
        <v>0</v>
      </c>
      <c r="BN141" s="39"/>
    </row>
    <row r="142" spans="1:66">
      <c r="A142">
        <f t="shared" si="17"/>
        <v>89</v>
      </c>
      <c r="B142" s="6"/>
      <c r="C142" s="10"/>
      <c r="D142" s="32"/>
      <c r="E142" s="10"/>
      <c r="F142" s="32"/>
      <c r="G142" s="10"/>
      <c r="H142" s="32"/>
      <c r="I142" s="10"/>
      <c r="J142" s="32"/>
      <c r="K142" s="10"/>
      <c r="L142" s="32"/>
      <c r="M142" s="10"/>
      <c r="N142" s="32"/>
      <c r="O142" s="10"/>
      <c r="P142" s="32"/>
      <c r="Q142" s="10"/>
      <c r="R142" s="32"/>
      <c r="S142" s="10"/>
      <c r="T142" s="32"/>
      <c r="U142" s="10"/>
      <c r="V142" s="32"/>
      <c r="W142" s="10"/>
      <c r="X142" s="32"/>
      <c r="Y142" s="10"/>
      <c r="Z142" s="32"/>
      <c r="AA142" s="10"/>
      <c r="AB142" s="32"/>
      <c r="AC142" s="10"/>
      <c r="AD142" s="32"/>
      <c r="AE142" s="10"/>
      <c r="AF142" s="32"/>
      <c r="AG142" s="10"/>
      <c r="AH142" s="32"/>
      <c r="AI142" s="10"/>
      <c r="AJ142" s="32"/>
      <c r="AK142" s="10"/>
      <c r="AL142" s="32"/>
      <c r="AM142" s="10"/>
      <c r="AN142" s="32"/>
      <c r="AO142" s="10"/>
      <c r="AP142" s="244"/>
      <c r="AQ142" s="10"/>
      <c r="AR142" s="32"/>
      <c r="AS142" s="10"/>
      <c r="AT142" s="244"/>
      <c r="AU142" s="10"/>
      <c r="AV142" s="244"/>
      <c r="AW142" s="7"/>
      <c r="AX142" s="249"/>
      <c r="AY142" s="10"/>
      <c r="AZ142" s="244"/>
      <c r="BA142" s="7"/>
      <c r="BB142" s="249"/>
      <c r="BC142" s="7"/>
      <c r="BD142" s="249"/>
      <c r="BE142" s="7"/>
      <c r="BF142" s="8"/>
      <c r="BG142" s="7"/>
      <c r="BH142" s="8"/>
      <c r="BJ142" s="41"/>
      <c r="BK142" s="41">
        <f t="shared" si="19"/>
        <v>0</v>
      </c>
      <c r="BL142">
        <f t="shared" si="18"/>
        <v>0</v>
      </c>
    </row>
    <row r="143" spans="1:66">
      <c r="A143">
        <f t="shared" si="17"/>
        <v>90</v>
      </c>
      <c r="B143" s="6"/>
      <c r="C143" s="10"/>
      <c r="D143" s="32"/>
      <c r="E143" s="10"/>
      <c r="F143" s="32"/>
      <c r="G143" s="10"/>
      <c r="H143" s="32"/>
      <c r="I143" s="10"/>
      <c r="J143" s="32"/>
      <c r="K143" s="10"/>
      <c r="L143" s="32"/>
      <c r="M143" s="10"/>
      <c r="N143" s="32"/>
      <c r="O143" s="10"/>
      <c r="P143" s="32"/>
      <c r="Q143" s="10"/>
      <c r="R143" s="32"/>
      <c r="S143" s="10"/>
      <c r="T143" s="32"/>
      <c r="U143" s="10"/>
      <c r="V143" s="32"/>
      <c r="W143" s="10"/>
      <c r="X143" s="32"/>
      <c r="Y143" s="10"/>
      <c r="Z143" s="32"/>
      <c r="AA143" s="10"/>
      <c r="AB143" s="32"/>
      <c r="AC143" s="10"/>
      <c r="AD143" s="32"/>
      <c r="AE143" s="10"/>
      <c r="AF143" s="32"/>
      <c r="AG143" s="10"/>
      <c r="AH143" s="32"/>
      <c r="AI143" s="10"/>
      <c r="AJ143" s="32"/>
      <c r="AK143" s="10"/>
      <c r="AL143" s="32"/>
      <c r="AM143" s="10"/>
      <c r="AN143" s="32"/>
      <c r="AO143" s="10"/>
      <c r="AP143" s="244"/>
      <c r="AQ143" s="10"/>
      <c r="AR143" s="32"/>
      <c r="AS143" s="10"/>
      <c r="AT143" s="244"/>
      <c r="AU143" s="10"/>
      <c r="AV143" s="244"/>
      <c r="AW143" s="7"/>
      <c r="AX143" s="249"/>
      <c r="AY143" s="10"/>
      <c r="AZ143" s="244"/>
      <c r="BA143" s="7"/>
      <c r="BB143" s="249"/>
      <c r="BC143" s="7"/>
      <c r="BD143" s="249"/>
      <c r="BE143" s="7"/>
      <c r="BF143" s="8"/>
      <c r="BG143" s="7"/>
      <c r="BH143" s="8"/>
      <c r="BJ143" s="41"/>
      <c r="BK143" s="41">
        <f t="shared" si="19"/>
        <v>0</v>
      </c>
      <c r="BL143">
        <f t="shared" si="18"/>
        <v>0</v>
      </c>
    </row>
    <row r="144" spans="1:66">
      <c r="A144">
        <f t="shared" si="17"/>
        <v>91</v>
      </c>
      <c r="B144" s="6"/>
      <c r="C144" s="10"/>
      <c r="D144" s="32"/>
      <c r="E144" s="10"/>
      <c r="F144" s="32"/>
      <c r="G144" s="10"/>
      <c r="H144" s="32"/>
      <c r="I144" s="10"/>
      <c r="J144" s="32"/>
      <c r="K144" s="10"/>
      <c r="L144" s="32"/>
      <c r="M144" s="10"/>
      <c r="N144" s="32"/>
      <c r="O144" s="10"/>
      <c r="P144" s="32"/>
      <c r="Q144" s="10"/>
      <c r="R144" s="32"/>
      <c r="S144" s="10"/>
      <c r="T144" s="32"/>
      <c r="U144" s="10"/>
      <c r="V144" s="32"/>
      <c r="W144" s="10"/>
      <c r="X144" s="32"/>
      <c r="Y144" s="10"/>
      <c r="Z144" s="32"/>
      <c r="AA144" s="10"/>
      <c r="AB144" s="32"/>
      <c r="AC144" s="10"/>
      <c r="AD144" s="32"/>
      <c r="AE144" s="10"/>
      <c r="AF144" s="32"/>
      <c r="AG144" s="10"/>
      <c r="AH144" s="32"/>
      <c r="AI144" s="10"/>
      <c r="AJ144" s="32"/>
      <c r="AK144" s="10"/>
      <c r="AL144" s="32"/>
      <c r="AM144" s="10"/>
      <c r="AN144" s="32"/>
      <c r="AO144" s="10"/>
      <c r="AP144" s="244"/>
      <c r="AQ144" s="10"/>
      <c r="AR144" s="32"/>
      <c r="AS144" s="10"/>
      <c r="AT144" s="244"/>
      <c r="AU144" s="10"/>
      <c r="AV144" s="244"/>
      <c r="AW144" s="7"/>
      <c r="AX144" s="249"/>
      <c r="AY144" s="10"/>
      <c r="AZ144" s="244"/>
      <c r="BA144" s="7"/>
      <c r="BB144" s="249"/>
      <c r="BC144" s="7"/>
      <c r="BD144" s="249"/>
      <c r="BE144" s="7"/>
      <c r="BF144" s="8"/>
      <c r="BG144" s="7"/>
      <c r="BH144" s="8"/>
      <c r="BJ144" s="41"/>
      <c r="BK144" s="41">
        <f t="shared" si="19"/>
        <v>0</v>
      </c>
      <c r="BL144">
        <f t="shared" si="18"/>
        <v>0</v>
      </c>
    </row>
    <row r="145" spans="1:66">
      <c r="A145">
        <f t="shared" si="17"/>
        <v>92</v>
      </c>
      <c r="B145" s="6"/>
      <c r="C145" s="10"/>
      <c r="D145" s="32"/>
      <c r="E145" s="10"/>
      <c r="F145" s="32"/>
      <c r="G145" s="94"/>
      <c r="H145" s="32"/>
      <c r="I145" s="10"/>
      <c r="J145" s="32"/>
      <c r="K145" s="10"/>
      <c r="L145" s="32"/>
      <c r="M145" s="10"/>
      <c r="N145" s="32"/>
      <c r="O145" s="10"/>
      <c r="P145" s="32"/>
      <c r="Q145" s="10"/>
      <c r="R145" s="32"/>
      <c r="S145" s="10"/>
      <c r="T145" s="32"/>
      <c r="U145" s="10"/>
      <c r="V145" s="32"/>
      <c r="W145" s="10"/>
      <c r="X145" s="32"/>
      <c r="Y145" s="10"/>
      <c r="Z145" s="32"/>
      <c r="AA145" s="10"/>
      <c r="AB145" s="32"/>
      <c r="AC145" s="10"/>
      <c r="AD145" s="32"/>
      <c r="AE145" s="10"/>
      <c r="AF145" s="32"/>
      <c r="AG145" s="10"/>
      <c r="AH145" s="32"/>
      <c r="AI145" s="10"/>
      <c r="AJ145" s="32"/>
      <c r="AK145" s="10"/>
      <c r="AL145" s="32"/>
      <c r="AM145" s="94"/>
      <c r="AN145" s="32"/>
      <c r="AO145" s="10"/>
      <c r="AP145" s="244"/>
      <c r="AQ145" s="94"/>
      <c r="AR145" s="32"/>
      <c r="AS145" s="10"/>
      <c r="AT145" s="244"/>
      <c r="AU145" s="10"/>
      <c r="AV145" s="244"/>
      <c r="AW145" s="10"/>
      <c r="AX145" s="247"/>
      <c r="AY145" s="10"/>
      <c r="AZ145" s="244"/>
      <c r="BA145" s="10"/>
      <c r="BB145" s="247"/>
      <c r="BC145" s="10"/>
      <c r="BD145" s="247"/>
      <c r="BE145" s="94"/>
      <c r="BF145" s="32"/>
      <c r="BG145" s="94"/>
      <c r="BH145" s="32"/>
      <c r="BJ145" s="41"/>
      <c r="BK145" s="41">
        <f t="shared" si="19"/>
        <v>0</v>
      </c>
      <c r="BL145">
        <f t="shared" si="18"/>
        <v>0</v>
      </c>
    </row>
    <row r="146" spans="1:66">
      <c r="A146">
        <f t="shared" si="17"/>
        <v>93</v>
      </c>
      <c r="B146" s="6"/>
      <c r="C146" s="10"/>
      <c r="D146" s="32"/>
      <c r="E146" s="10"/>
      <c r="F146" s="32"/>
      <c r="G146" s="10"/>
      <c r="H146" s="32"/>
      <c r="I146" s="10"/>
      <c r="J146" s="32"/>
      <c r="K146" s="10"/>
      <c r="L146" s="32"/>
      <c r="M146" s="10"/>
      <c r="N146" s="32"/>
      <c r="O146" s="10"/>
      <c r="P146" s="32"/>
      <c r="Q146" s="10"/>
      <c r="R146" s="32"/>
      <c r="S146" s="10"/>
      <c r="T146" s="32"/>
      <c r="U146" s="10"/>
      <c r="V146" s="32"/>
      <c r="W146" s="10"/>
      <c r="X146" s="32"/>
      <c r="Y146" s="10"/>
      <c r="Z146" s="32"/>
      <c r="AA146" s="10"/>
      <c r="AB146" s="32"/>
      <c r="AC146" s="10"/>
      <c r="AD146" s="32"/>
      <c r="AE146" s="10"/>
      <c r="AF146" s="32"/>
      <c r="AG146" s="10"/>
      <c r="AH146" s="32"/>
      <c r="AI146" s="10"/>
      <c r="AJ146" s="32"/>
      <c r="AK146" s="10"/>
      <c r="AL146" s="32"/>
      <c r="AM146" s="10"/>
      <c r="AN146" s="32"/>
      <c r="AO146" s="10"/>
      <c r="AP146" s="244"/>
      <c r="AQ146" s="10"/>
      <c r="AR146" s="32"/>
      <c r="AS146" s="10"/>
      <c r="AT146" s="244"/>
      <c r="AU146" s="10"/>
      <c r="AV146" s="244"/>
      <c r="AW146" s="7"/>
      <c r="AX146" s="249"/>
      <c r="AY146" s="10"/>
      <c r="AZ146" s="244"/>
      <c r="BA146" s="7"/>
      <c r="BB146" s="249"/>
      <c r="BC146" s="7"/>
      <c r="BD146" s="249"/>
      <c r="BE146" s="7"/>
      <c r="BF146" s="8"/>
      <c r="BG146" s="7"/>
      <c r="BH146" s="8"/>
      <c r="BI146" s="28"/>
      <c r="BJ146" s="41"/>
      <c r="BK146" s="41">
        <f t="shared" si="19"/>
        <v>0</v>
      </c>
      <c r="BL146">
        <f t="shared" si="18"/>
        <v>0</v>
      </c>
    </row>
    <row r="147" spans="1:66">
      <c r="A147">
        <f t="shared" si="17"/>
        <v>94</v>
      </c>
      <c r="B147" s="6"/>
      <c r="C147" s="10"/>
      <c r="D147" s="32"/>
      <c r="E147" s="10"/>
      <c r="F147" s="32"/>
      <c r="G147" s="10"/>
      <c r="H147" s="32"/>
      <c r="I147" s="10"/>
      <c r="J147" s="32"/>
      <c r="K147" s="10"/>
      <c r="L147" s="32"/>
      <c r="M147" s="10"/>
      <c r="N147" s="32"/>
      <c r="O147" s="10"/>
      <c r="P147" s="32"/>
      <c r="Q147" s="10"/>
      <c r="R147" s="32"/>
      <c r="S147" s="10"/>
      <c r="T147" s="32"/>
      <c r="U147" s="10"/>
      <c r="V147" s="32"/>
      <c r="W147" s="10"/>
      <c r="X147" s="32"/>
      <c r="Y147" s="10"/>
      <c r="Z147" s="32"/>
      <c r="AA147" s="10"/>
      <c r="AB147" s="32"/>
      <c r="AC147" s="10"/>
      <c r="AD147" s="32"/>
      <c r="AE147" s="10"/>
      <c r="AF147" s="32"/>
      <c r="AG147" s="10"/>
      <c r="AH147" s="32"/>
      <c r="AI147" s="10"/>
      <c r="AJ147" s="32"/>
      <c r="AK147" s="10"/>
      <c r="AL147" s="32"/>
      <c r="AM147" s="10"/>
      <c r="AN147" s="32"/>
      <c r="AO147" s="10"/>
      <c r="AP147" s="244"/>
      <c r="AQ147" s="10"/>
      <c r="AR147" s="32"/>
      <c r="AS147" s="10"/>
      <c r="AT147" s="244"/>
      <c r="AU147" s="10"/>
      <c r="AV147" s="244"/>
      <c r="AW147" s="7"/>
      <c r="AX147" s="249"/>
      <c r="AY147" s="10"/>
      <c r="AZ147" s="244"/>
      <c r="BA147" s="7"/>
      <c r="BB147" s="249"/>
      <c r="BC147" s="7"/>
      <c r="BD147" s="249"/>
      <c r="BE147" s="7"/>
      <c r="BF147" s="8"/>
      <c r="BG147" s="7"/>
      <c r="BH147" s="8"/>
      <c r="BI147" s="28"/>
      <c r="BJ147" s="41"/>
      <c r="BK147" s="41">
        <f t="shared" si="19"/>
        <v>0</v>
      </c>
      <c r="BL147">
        <f t="shared" si="18"/>
        <v>0</v>
      </c>
    </row>
    <row r="148" spans="1:66">
      <c r="A148">
        <f t="shared" si="17"/>
        <v>95</v>
      </c>
      <c r="B148" s="6"/>
      <c r="C148" s="10"/>
      <c r="D148" s="32"/>
      <c r="E148" s="10"/>
      <c r="F148" s="32"/>
      <c r="G148" s="10"/>
      <c r="H148" s="32"/>
      <c r="I148" s="10"/>
      <c r="J148" s="32"/>
      <c r="K148" s="10"/>
      <c r="L148" s="32"/>
      <c r="M148" s="10"/>
      <c r="N148" s="32"/>
      <c r="O148" s="10"/>
      <c r="P148" s="32"/>
      <c r="Q148" s="10"/>
      <c r="R148" s="32"/>
      <c r="S148" s="10"/>
      <c r="T148" s="32"/>
      <c r="U148" s="10"/>
      <c r="V148" s="32"/>
      <c r="W148" s="10"/>
      <c r="X148" s="32"/>
      <c r="Y148" s="10"/>
      <c r="Z148" s="32"/>
      <c r="AA148" s="10"/>
      <c r="AB148" s="32"/>
      <c r="AC148" s="10"/>
      <c r="AD148" s="32"/>
      <c r="AE148" s="10"/>
      <c r="AF148" s="32"/>
      <c r="AG148" s="10"/>
      <c r="AH148" s="32"/>
      <c r="AI148" s="10"/>
      <c r="AJ148" s="32"/>
      <c r="AK148" s="10"/>
      <c r="AL148" s="32"/>
      <c r="AM148" s="10"/>
      <c r="AN148" s="32"/>
      <c r="AO148" s="10"/>
      <c r="AP148" s="244"/>
      <c r="AQ148" s="10"/>
      <c r="AR148" s="32"/>
      <c r="AS148" s="10"/>
      <c r="AT148" s="244"/>
      <c r="AU148" s="10"/>
      <c r="AV148" s="244"/>
      <c r="AW148" s="7"/>
      <c r="AX148" s="249"/>
      <c r="AY148" s="10"/>
      <c r="AZ148" s="244"/>
      <c r="BA148" s="7"/>
      <c r="BB148" s="249"/>
      <c r="BC148" s="7"/>
      <c r="BD148" s="249"/>
      <c r="BE148" s="7"/>
      <c r="BF148" s="8"/>
      <c r="BG148" s="7"/>
      <c r="BH148" s="8"/>
      <c r="BJ148" s="41"/>
      <c r="BK148" s="41">
        <f t="shared" si="19"/>
        <v>0</v>
      </c>
      <c r="BL148">
        <f t="shared" si="18"/>
        <v>0</v>
      </c>
    </row>
    <row r="149" spans="1:66">
      <c r="A149">
        <f t="shared" si="17"/>
        <v>96</v>
      </c>
      <c r="B149" s="6"/>
      <c r="C149" s="10"/>
      <c r="D149" s="32"/>
      <c r="E149" s="10"/>
      <c r="F149" s="32"/>
      <c r="G149" s="10"/>
      <c r="H149" s="32"/>
      <c r="I149" s="10"/>
      <c r="J149" s="32"/>
      <c r="K149" s="10"/>
      <c r="L149" s="32"/>
      <c r="M149" s="10"/>
      <c r="N149" s="32"/>
      <c r="O149" s="10"/>
      <c r="P149" s="32"/>
      <c r="Q149" s="10"/>
      <c r="R149" s="32"/>
      <c r="S149" s="10"/>
      <c r="T149" s="32"/>
      <c r="U149" s="10"/>
      <c r="V149" s="32"/>
      <c r="W149" s="10"/>
      <c r="X149" s="32"/>
      <c r="Y149" s="10"/>
      <c r="Z149" s="32"/>
      <c r="AA149" s="10"/>
      <c r="AB149" s="32"/>
      <c r="AC149" s="10"/>
      <c r="AD149" s="32"/>
      <c r="AE149" s="10"/>
      <c r="AF149" s="32"/>
      <c r="AG149" s="10"/>
      <c r="AH149" s="32"/>
      <c r="AI149" s="10"/>
      <c r="AJ149" s="32"/>
      <c r="AK149" s="10"/>
      <c r="AL149" s="32"/>
      <c r="AM149" s="10"/>
      <c r="AN149" s="32"/>
      <c r="AO149" s="10"/>
      <c r="AP149" s="244"/>
      <c r="AQ149" s="10"/>
      <c r="AR149" s="32"/>
      <c r="AS149" s="10"/>
      <c r="AT149" s="244"/>
      <c r="AU149" s="10"/>
      <c r="AV149" s="244"/>
      <c r="AW149" s="7"/>
      <c r="AX149" s="249"/>
      <c r="AY149" s="10"/>
      <c r="AZ149" s="244"/>
      <c r="BA149" s="7"/>
      <c r="BB149" s="249"/>
      <c r="BC149" s="7"/>
      <c r="BD149" s="249"/>
      <c r="BE149" s="7"/>
      <c r="BF149" s="8"/>
      <c r="BG149" s="7"/>
      <c r="BH149" s="8"/>
      <c r="BJ149" s="41"/>
      <c r="BK149" s="41">
        <f t="shared" si="19"/>
        <v>0</v>
      </c>
      <c r="BL149">
        <f t="shared" si="18"/>
        <v>0</v>
      </c>
    </row>
    <row r="150" spans="1:66">
      <c r="A150">
        <f t="shared" si="17"/>
        <v>97</v>
      </c>
      <c r="B150" s="6"/>
      <c r="C150" s="10"/>
      <c r="D150" s="32"/>
      <c r="E150" s="10"/>
      <c r="F150" s="32"/>
      <c r="G150" s="10"/>
      <c r="H150" s="32"/>
      <c r="I150" s="10"/>
      <c r="J150" s="32"/>
      <c r="K150" s="94"/>
      <c r="L150" s="32"/>
      <c r="M150" s="10"/>
      <c r="N150" s="32"/>
      <c r="O150" s="10"/>
      <c r="P150" s="32"/>
      <c r="Q150" s="10"/>
      <c r="R150" s="32"/>
      <c r="S150" s="10"/>
      <c r="T150" s="32"/>
      <c r="U150" s="10"/>
      <c r="V150" s="32"/>
      <c r="W150" s="10"/>
      <c r="X150" s="32"/>
      <c r="Y150" s="10"/>
      <c r="Z150" s="32"/>
      <c r="AA150" s="10"/>
      <c r="AB150" s="32"/>
      <c r="AC150" s="10"/>
      <c r="AD150" s="32"/>
      <c r="AE150" s="10"/>
      <c r="AF150" s="32"/>
      <c r="AG150" s="10"/>
      <c r="AH150" s="32"/>
      <c r="AI150" s="10"/>
      <c r="AJ150" s="32"/>
      <c r="AK150" s="10"/>
      <c r="AL150" s="32"/>
      <c r="AM150" s="10"/>
      <c r="AN150" s="32"/>
      <c r="AO150" s="10"/>
      <c r="AP150" s="244"/>
      <c r="AQ150" s="10"/>
      <c r="AR150" s="32"/>
      <c r="AS150" s="10"/>
      <c r="AT150" s="244"/>
      <c r="AU150" s="10"/>
      <c r="AV150" s="244"/>
      <c r="AW150" s="7"/>
      <c r="AX150" s="249"/>
      <c r="AY150" s="10"/>
      <c r="AZ150" s="244"/>
      <c r="BA150" s="7"/>
      <c r="BB150" s="249"/>
      <c r="BC150" s="7"/>
      <c r="BD150" s="249"/>
      <c r="BE150" s="10"/>
      <c r="BF150" s="32"/>
      <c r="BG150" s="10"/>
      <c r="BH150" s="32"/>
      <c r="BJ150" s="41"/>
      <c r="BK150" s="41">
        <f t="shared" si="19"/>
        <v>0</v>
      </c>
      <c r="BL150">
        <f t="shared" si="18"/>
        <v>0</v>
      </c>
      <c r="BN150" s="39"/>
    </row>
    <row r="151" spans="1:66">
      <c r="A151">
        <f t="shared" si="17"/>
        <v>98</v>
      </c>
      <c r="B151" s="6"/>
      <c r="C151" s="10"/>
      <c r="D151" s="32"/>
      <c r="E151" s="10"/>
      <c r="F151" s="32"/>
      <c r="G151" s="10"/>
      <c r="H151" s="32"/>
      <c r="I151" s="10"/>
      <c r="J151" s="32"/>
      <c r="K151" s="10"/>
      <c r="L151" s="32"/>
      <c r="M151" s="10"/>
      <c r="N151" s="32"/>
      <c r="O151" s="10"/>
      <c r="P151" s="32"/>
      <c r="Q151" s="10"/>
      <c r="R151" s="32"/>
      <c r="S151" s="10"/>
      <c r="T151" s="32"/>
      <c r="U151" s="10"/>
      <c r="V151" s="32"/>
      <c r="W151" s="10"/>
      <c r="X151" s="32"/>
      <c r="Y151" s="10"/>
      <c r="Z151" s="32"/>
      <c r="AA151" s="10"/>
      <c r="AB151" s="32"/>
      <c r="AC151" s="10"/>
      <c r="AD151" s="32"/>
      <c r="AE151" s="10"/>
      <c r="AF151" s="32"/>
      <c r="AG151" s="10"/>
      <c r="AH151" s="32"/>
      <c r="AI151" s="10"/>
      <c r="AJ151" s="32"/>
      <c r="AK151" s="10"/>
      <c r="AL151" s="32"/>
      <c r="AM151" s="10"/>
      <c r="AN151" s="32"/>
      <c r="AO151" s="10"/>
      <c r="AP151" s="244"/>
      <c r="AQ151" s="10"/>
      <c r="AR151" s="32"/>
      <c r="AS151" s="10"/>
      <c r="AT151" s="244"/>
      <c r="AU151" s="10"/>
      <c r="AV151" s="244"/>
      <c r="AW151" s="7"/>
      <c r="AX151" s="249"/>
      <c r="AY151" s="10"/>
      <c r="AZ151" s="244"/>
      <c r="BA151" s="7"/>
      <c r="BB151" s="249"/>
      <c r="BC151" s="7"/>
      <c r="BD151" s="249"/>
      <c r="BE151" s="7"/>
      <c r="BF151" s="8"/>
      <c r="BG151" s="7"/>
      <c r="BH151" s="8"/>
      <c r="BJ151" s="41"/>
      <c r="BK151" s="41">
        <f t="shared" si="19"/>
        <v>0</v>
      </c>
      <c r="BL151">
        <f t="shared" si="18"/>
        <v>0</v>
      </c>
    </row>
    <row r="152" spans="1:66">
      <c r="A152">
        <f t="shared" si="17"/>
        <v>99</v>
      </c>
      <c r="B152" s="6"/>
      <c r="C152" s="10"/>
      <c r="D152" s="32"/>
      <c r="E152" s="10"/>
      <c r="F152" s="32"/>
      <c r="G152" s="10"/>
      <c r="H152" s="32"/>
      <c r="I152" s="10"/>
      <c r="J152" s="32"/>
      <c r="K152" s="10"/>
      <c r="L152" s="32"/>
      <c r="M152" s="10"/>
      <c r="N152" s="32"/>
      <c r="O152" s="10"/>
      <c r="P152" s="32"/>
      <c r="Q152" s="10"/>
      <c r="R152" s="32"/>
      <c r="S152" s="10"/>
      <c r="T152" s="32"/>
      <c r="U152" s="10"/>
      <c r="V152" s="32"/>
      <c r="W152" s="10"/>
      <c r="X152" s="32"/>
      <c r="Y152" s="10"/>
      <c r="Z152" s="32"/>
      <c r="AA152" s="10"/>
      <c r="AB152" s="32"/>
      <c r="AC152" s="10"/>
      <c r="AD152" s="32"/>
      <c r="AE152" s="10"/>
      <c r="AF152" s="32"/>
      <c r="AG152" s="10"/>
      <c r="AH152" s="32"/>
      <c r="AI152" s="10"/>
      <c r="AJ152" s="32"/>
      <c r="AK152" s="10"/>
      <c r="AL152" s="32"/>
      <c r="AM152" s="10"/>
      <c r="AN152" s="32"/>
      <c r="AO152" s="10"/>
      <c r="AP152" s="244"/>
      <c r="AQ152" s="10"/>
      <c r="AR152" s="32"/>
      <c r="AS152" s="10"/>
      <c r="AT152" s="244"/>
      <c r="AU152" s="10"/>
      <c r="AV152" s="244"/>
      <c r="AW152" s="7"/>
      <c r="AX152" s="249"/>
      <c r="AY152" s="10"/>
      <c r="AZ152" s="244"/>
      <c r="BA152" s="7"/>
      <c r="BB152" s="249"/>
      <c r="BC152" s="7"/>
      <c r="BD152" s="249"/>
      <c r="BE152" s="7"/>
      <c r="BF152" s="8"/>
      <c r="BG152" s="7"/>
      <c r="BH152" s="8"/>
      <c r="BJ152" s="41"/>
      <c r="BK152" s="41">
        <f t="shared" si="19"/>
        <v>0</v>
      </c>
      <c r="BL152">
        <f t="shared" si="18"/>
        <v>0</v>
      </c>
    </row>
    <row r="153" spans="1:66">
      <c r="A153">
        <f t="shared" si="17"/>
        <v>100</v>
      </c>
      <c r="B153" s="6"/>
      <c r="C153" s="10"/>
      <c r="D153" s="32"/>
      <c r="E153" s="10"/>
      <c r="F153" s="32"/>
      <c r="G153" s="10"/>
      <c r="H153" s="32"/>
      <c r="I153" s="10"/>
      <c r="J153" s="32"/>
      <c r="K153" s="10"/>
      <c r="L153" s="32"/>
      <c r="M153" s="10"/>
      <c r="N153" s="32"/>
      <c r="O153" s="10"/>
      <c r="P153" s="32"/>
      <c r="Q153" s="10"/>
      <c r="R153" s="32"/>
      <c r="S153" s="10"/>
      <c r="T153" s="32"/>
      <c r="U153" s="10"/>
      <c r="V153" s="32"/>
      <c r="W153" s="10"/>
      <c r="X153" s="32"/>
      <c r="Y153" s="10"/>
      <c r="Z153" s="32"/>
      <c r="AA153" s="10"/>
      <c r="AB153" s="32"/>
      <c r="AC153" s="10"/>
      <c r="AD153" s="32"/>
      <c r="AE153" s="10"/>
      <c r="AF153" s="32"/>
      <c r="AG153" s="10"/>
      <c r="AH153" s="32"/>
      <c r="AI153" s="10"/>
      <c r="AJ153" s="32"/>
      <c r="AK153" s="10"/>
      <c r="AL153" s="32"/>
      <c r="AM153" s="10"/>
      <c r="AN153" s="32"/>
      <c r="AO153" s="10"/>
      <c r="AP153" s="244"/>
      <c r="AQ153" s="10"/>
      <c r="AR153" s="32"/>
      <c r="AS153" s="10"/>
      <c r="AT153" s="244"/>
      <c r="AU153" s="10"/>
      <c r="AV153" s="244"/>
      <c r="AW153" s="7"/>
      <c r="AX153" s="249"/>
      <c r="AY153" s="10"/>
      <c r="AZ153" s="244"/>
      <c r="BA153" s="7"/>
      <c r="BB153" s="249"/>
      <c r="BC153" s="7"/>
      <c r="BD153" s="249"/>
      <c r="BE153" s="7"/>
      <c r="BF153" s="8"/>
      <c r="BG153" s="7"/>
      <c r="BH153" s="8"/>
      <c r="BJ153" s="41"/>
      <c r="BK153" s="41">
        <f t="shared" si="19"/>
        <v>0</v>
      </c>
      <c r="BL153">
        <f t="shared" si="18"/>
        <v>0</v>
      </c>
    </row>
    <row r="154" spans="1:66">
      <c r="A154">
        <f t="shared" si="17"/>
        <v>101</v>
      </c>
      <c r="B154" s="6"/>
      <c r="C154" s="10"/>
      <c r="D154" s="32"/>
      <c r="E154" s="10"/>
      <c r="F154" s="32"/>
      <c r="G154" s="10"/>
      <c r="H154" s="32"/>
      <c r="I154" s="10"/>
      <c r="J154" s="32"/>
      <c r="K154" s="10"/>
      <c r="L154" s="32"/>
      <c r="M154" s="10"/>
      <c r="N154" s="32"/>
      <c r="O154" s="10"/>
      <c r="P154" s="32"/>
      <c r="Q154" s="10"/>
      <c r="R154" s="32"/>
      <c r="S154" s="10"/>
      <c r="T154" s="32"/>
      <c r="U154" s="10"/>
      <c r="V154" s="32"/>
      <c r="W154" s="10"/>
      <c r="X154" s="32"/>
      <c r="Y154" s="10"/>
      <c r="Z154" s="32"/>
      <c r="AA154" s="10"/>
      <c r="AB154" s="32"/>
      <c r="AC154" s="10"/>
      <c r="AD154" s="32"/>
      <c r="AE154" s="10"/>
      <c r="AF154" s="32"/>
      <c r="AG154" s="10"/>
      <c r="AH154" s="32"/>
      <c r="AI154" s="10"/>
      <c r="AJ154" s="32"/>
      <c r="AK154" s="10"/>
      <c r="AL154" s="32"/>
      <c r="AM154" s="10"/>
      <c r="AN154" s="32"/>
      <c r="AO154" s="10"/>
      <c r="AP154" s="244"/>
      <c r="AQ154" s="10"/>
      <c r="AR154" s="32"/>
      <c r="AS154" s="10"/>
      <c r="AT154" s="244"/>
      <c r="AU154" s="10"/>
      <c r="AV154" s="244"/>
      <c r="AW154" s="7"/>
      <c r="AX154" s="249"/>
      <c r="AY154" s="10"/>
      <c r="AZ154" s="244"/>
      <c r="BA154" s="7"/>
      <c r="BB154" s="249"/>
      <c r="BC154" s="7"/>
      <c r="BD154" s="249"/>
      <c r="BE154" s="7"/>
      <c r="BF154" s="8"/>
      <c r="BG154" s="7"/>
      <c r="BH154" s="8"/>
      <c r="BJ154" s="41"/>
      <c r="BK154" s="41">
        <f t="shared" si="19"/>
        <v>0</v>
      </c>
      <c r="BL154">
        <f t="shared" si="18"/>
        <v>0</v>
      </c>
    </row>
    <row r="155" spans="1:66">
      <c r="A155">
        <f t="shared" si="17"/>
        <v>102</v>
      </c>
      <c r="B155" s="6"/>
      <c r="C155" s="10"/>
      <c r="D155" s="32"/>
      <c r="E155" s="10"/>
      <c r="F155" s="32"/>
      <c r="G155" s="10"/>
      <c r="H155" s="32"/>
      <c r="I155" s="10"/>
      <c r="J155" s="32"/>
      <c r="K155" s="10"/>
      <c r="L155" s="32"/>
      <c r="M155" s="10"/>
      <c r="N155" s="32"/>
      <c r="O155" s="10"/>
      <c r="P155" s="32"/>
      <c r="Q155" s="10"/>
      <c r="R155" s="32"/>
      <c r="S155" s="10"/>
      <c r="T155" s="32"/>
      <c r="U155" s="10"/>
      <c r="V155" s="32"/>
      <c r="W155" s="10"/>
      <c r="X155" s="32"/>
      <c r="Y155" s="10"/>
      <c r="Z155" s="32"/>
      <c r="AA155" s="10"/>
      <c r="AB155" s="32"/>
      <c r="AC155" s="10"/>
      <c r="AD155" s="32"/>
      <c r="AE155" s="10"/>
      <c r="AF155" s="32"/>
      <c r="AG155" s="10"/>
      <c r="AH155" s="32"/>
      <c r="AI155" s="10"/>
      <c r="AJ155" s="32"/>
      <c r="AK155" s="10"/>
      <c r="AL155" s="32"/>
      <c r="AM155" s="10"/>
      <c r="AN155" s="32"/>
      <c r="AO155" s="10"/>
      <c r="AP155" s="244"/>
      <c r="AQ155" s="10"/>
      <c r="AR155" s="32"/>
      <c r="AS155" s="10"/>
      <c r="AT155" s="244"/>
      <c r="AU155" s="10"/>
      <c r="AV155" s="244"/>
      <c r="AW155" s="7"/>
      <c r="AX155" s="249"/>
      <c r="AY155" s="10"/>
      <c r="AZ155" s="244"/>
      <c r="BA155" s="7"/>
      <c r="BB155" s="249"/>
      <c r="BC155" s="7"/>
      <c r="BD155" s="249"/>
      <c r="BE155" s="236"/>
      <c r="BF155" s="8"/>
      <c r="BG155" s="236"/>
      <c r="BH155" s="8"/>
      <c r="BJ155" s="41"/>
      <c r="BK155" s="41">
        <f t="shared" si="19"/>
        <v>0</v>
      </c>
      <c r="BL155">
        <f t="shared" si="18"/>
        <v>0</v>
      </c>
    </row>
    <row r="156" spans="1:66">
      <c r="A156">
        <f t="shared" si="17"/>
        <v>103</v>
      </c>
      <c r="B156" s="6"/>
      <c r="C156" s="10"/>
      <c r="D156" s="32"/>
      <c r="E156" s="10"/>
      <c r="F156" s="32"/>
      <c r="G156" s="10"/>
      <c r="H156" s="32"/>
      <c r="I156" s="10"/>
      <c r="J156" s="32"/>
      <c r="K156" s="10"/>
      <c r="L156" s="32"/>
      <c r="M156" s="10"/>
      <c r="N156" s="32"/>
      <c r="O156" s="10"/>
      <c r="P156" s="32"/>
      <c r="Q156" s="10"/>
      <c r="R156" s="32"/>
      <c r="S156" s="10"/>
      <c r="T156" s="32"/>
      <c r="U156" s="10"/>
      <c r="V156" s="32"/>
      <c r="W156" s="10"/>
      <c r="X156" s="32"/>
      <c r="Y156" s="10"/>
      <c r="Z156" s="32"/>
      <c r="AA156" s="10"/>
      <c r="AB156" s="32"/>
      <c r="AC156" s="10"/>
      <c r="AD156" s="32"/>
      <c r="AE156" s="10"/>
      <c r="AF156" s="32"/>
      <c r="AG156" s="10"/>
      <c r="AH156" s="32"/>
      <c r="AI156" s="10"/>
      <c r="AJ156" s="32"/>
      <c r="AK156" s="10"/>
      <c r="AL156" s="32"/>
      <c r="AM156" s="10"/>
      <c r="AN156" s="32"/>
      <c r="AO156" s="10"/>
      <c r="AP156" s="244"/>
      <c r="AQ156" s="10"/>
      <c r="AR156" s="32"/>
      <c r="AS156" s="10"/>
      <c r="AT156" s="244"/>
      <c r="AU156" s="10"/>
      <c r="AV156" s="244"/>
      <c r="AW156" s="7"/>
      <c r="AX156" s="249"/>
      <c r="AY156" s="10"/>
      <c r="AZ156" s="244"/>
      <c r="BA156" s="7"/>
      <c r="BB156" s="249"/>
      <c r="BC156" s="7"/>
      <c r="BD156" s="249"/>
      <c r="BE156" s="7"/>
      <c r="BF156" s="8"/>
      <c r="BG156" s="7"/>
      <c r="BH156" s="8"/>
      <c r="BJ156" s="41"/>
      <c r="BK156" s="41">
        <f t="shared" si="19"/>
        <v>0</v>
      </c>
      <c r="BL156">
        <f t="shared" si="18"/>
        <v>0</v>
      </c>
    </row>
    <row r="157" spans="1:66">
      <c r="A157">
        <f t="shared" si="17"/>
        <v>104</v>
      </c>
      <c r="B157" s="6"/>
      <c r="C157" s="10"/>
      <c r="D157" s="32"/>
      <c r="E157" s="10"/>
      <c r="F157" s="32"/>
      <c r="G157" s="10"/>
      <c r="H157" s="32"/>
      <c r="I157" s="10"/>
      <c r="J157" s="32"/>
      <c r="K157" s="10"/>
      <c r="L157" s="32"/>
      <c r="M157" s="10"/>
      <c r="N157" s="32"/>
      <c r="O157" s="10"/>
      <c r="P157" s="32"/>
      <c r="Q157" s="10"/>
      <c r="R157" s="32"/>
      <c r="S157" s="10"/>
      <c r="T157" s="32"/>
      <c r="U157" s="10"/>
      <c r="V157" s="32"/>
      <c r="W157" s="10"/>
      <c r="X157" s="32"/>
      <c r="Y157" s="10"/>
      <c r="Z157" s="32"/>
      <c r="AA157" s="10"/>
      <c r="AB157" s="32"/>
      <c r="AC157" s="10"/>
      <c r="AD157" s="32"/>
      <c r="AE157" s="10"/>
      <c r="AF157" s="32"/>
      <c r="AG157" s="10"/>
      <c r="AH157" s="32"/>
      <c r="AI157" s="10"/>
      <c r="AJ157" s="32"/>
      <c r="AK157" s="10"/>
      <c r="AL157" s="32"/>
      <c r="AM157" s="10"/>
      <c r="AN157" s="32"/>
      <c r="AO157" s="10"/>
      <c r="AP157" s="244"/>
      <c r="AQ157" s="10"/>
      <c r="AR157" s="32"/>
      <c r="AS157" s="10"/>
      <c r="AT157" s="244"/>
      <c r="AU157" s="10"/>
      <c r="AV157" s="244"/>
      <c r="AW157" s="7"/>
      <c r="AX157" s="249"/>
      <c r="AY157" s="10"/>
      <c r="AZ157" s="244"/>
      <c r="BA157" s="7"/>
      <c r="BB157" s="249"/>
      <c r="BC157" s="7"/>
      <c r="BD157" s="249"/>
      <c r="BE157" s="7"/>
      <c r="BF157" s="8"/>
      <c r="BG157" s="7"/>
      <c r="BH157" s="8"/>
      <c r="BJ157" s="41"/>
      <c r="BK157" s="41">
        <f t="shared" si="19"/>
        <v>0</v>
      </c>
      <c r="BL157">
        <f t="shared" si="18"/>
        <v>0</v>
      </c>
    </row>
    <row r="158" spans="1:66">
      <c r="A158">
        <f t="shared" si="17"/>
        <v>105</v>
      </c>
      <c r="B158" s="6"/>
      <c r="C158" s="10"/>
      <c r="D158" s="32"/>
      <c r="E158" s="10"/>
      <c r="F158" s="32"/>
      <c r="G158" s="10"/>
      <c r="H158" s="32"/>
      <c r="I158" s="10"/>
      <c r="J158" s="32"/>
      <c r="K158" s="10"/>
      <c r="L158" s="32"/>
      <c r="M158" s="10"/>
      <c r="N158" s="32"/>
      <c r="O158" s="10"/>
      <c r="P158" s="32"/>
      <c r="Q158" s="10"/>
      <c r="R158" s="32"/>
      <c r="S158" s="10"/>
      <c r="T158" s="32"/>
      <c r="U158" s="10"/>
      <c r="V158" s="32"/>
      <c r="W158" s="10"/>
      <c r="X158" s="32"/>
      <c r="Y158" s="10"/>
      <c r="Z158" s="32"/>
      <c r="AA158" s="10"/>
      <c r="AB158" s="32"/>
      <c r="AC158" s="10"/>
      <c r="AD158" s="32"/>
      <c r="AE158" s="10"/>
      <c r="AF158" s="32"/>
      <c r="AG158" s="10"/>
      <c r="AH158" s="32"/>
      <c r="AI158" s="10"/>
      <c r="AJ158" s="32"/>
      <c r="AK158" s="10"/>
      <c r="AL158" s="32"/>
      <c r="AM158" s="10"/>
      <c r="AN158" s="32"/>
      <c r="AO158" s="10"/>
      <c r="AP158" s="244"/>
      <c r="AQ158" s="10"/>
      <c r="AR158" s="32"/>
      <c r="AS158" s="10"/>
      <c r="AT158" s="244"/>
      <c r="AU158" s="10"/>
      <c r="AV158" s="244"/>
      <c r="AW158" s="7"/>
      <c r="AX158" s="249"/>
      <c r="AY158" s="10"/>
      <c r="AZ158" s="244"/>
      <c r="BA158" s="7"/>
      <c r="BB158" s="249"/>
      <c r="BC158" s="7"/>
      <c r="BD158" s="249"/>
      <c r="BE158" s="7"/>
      <c r="BF158" s="8"/>
      <c r="BG158" s="7"/>
      <c r="BH158" s="8"/>
      <c r="BJ158" s="41"/>
      <c r="BK158" s="41">
        <f t="shared" si="19"/>
        <v>0</v>
      </c>
      <c r="BL158">
        <f t="shared" si="18"/>
        <v>0</v>
      </c>
    </row>
    <row r="159" spans="1:66">
      <c r="A159">
        <f t="shared" si="17"/>
        <v>106</v>
      </c>
      <c r="B159" s="6"/>
      <c r="C159" s="10"/>
      <c r="D159" s="32"/>
      <c r="E159" s="10"/>
      <c r="F159" s="32"/>
      <c r="G159" s="10"/>
      <c r="H159" s="32"/>
      <c r="I159" s="10"/>
      <c r="J159" s="32"/>
      <c r="K159" s="10"/>
      <c r="L159" s="32"/>
      <c r="M159" s="10"/>
      <c r="N159" s="32"/>
      <c r="O159" s="10"/>
      <c r="P159" s="32"/>
      <c r="Q159" s="10"/>
      <c r="R159" s="32"/>
      <c r="S159" s="10"/>
      <c r="T159" s="32"/>
      <c r="U159" s="10"/>
      <c r="V159" s="32"/>
      <c r="W159" s="10"/>
      <c r="X159" s="32"/>
      <c r="Y159" s="10"/>
      <c r="Z159" s="32"/>
      <c r="AA159" s="10"/>
      <c r="AB159" s="32"/>
      <c r="AC159" s="10"/>
      <c r="AD159" s="32"/>
      <c r="AE159" s="10"/>
      <c r="AF159" s="32"/>
      <c r="AG159" s="10"/>
      <c r="AH159" s="32"/>
      <c r="AI159" s="10"/>
      <c r="AJ159" s="32"/>
      <c r="AK159" s="10"/>
      <c r="AL159" s="32"/>
      <c r="AM159" s="10"/>
      <c r="AN159" s="32"/>
      <c r="AO159" s="10"/>
      <c r="AP159" s="244"/>
      <c r="AQ159" s="10"/>
      <c r="AR159" s="32"/>
      <c r="AS159" s="10"/>
      <c r="AT159" s="244"/>
      <c r="AU159" s="10"/>
      <c r="AV159" s="244"/>
      <c r="AW159" s="7"/>
      <c r="AX159" s="249"/>
      <c r="AY159" s="10"/>
      <c r="AZ159" s="244"/>
      <c r="BA159" s="7"/>
      <c r="BB159" s="249"/>
      <c r="BC159" s="7"/>
      <c r="BD159" s="249"/>
      <c r="BE159" s="7"/>
      <c r="BF159" s="8"/>
      <c r="BG159" s="7"/>
      <c r="BH159" s="8"/>
      <c r="BJ159" s="41"/>
      <c r="BK159" s="41">
        <f t="shared" si="19"/>
        <v>0</v>
      </c>
      <c r="BL159">
        <f t="shared" si="18"/>
        <v>0</v>
      </c>
    </row>
    <row r="160" spans="1:66">
      <c r="A160">
        <f t="shared" si="17"/>
        <v>107</v>
      </c>
      <c r="B160" s="6"/>
      <c r="C160" s="10"/>
      <c r="D160" s="32"/>
      <c r="E160" s="10"/>
      <c r="F160" s="32"/>
      <c r="G160" s="10"/>
      <c r="H160" s="32"/>
      <c r="I160" s="10"/>
      <c r="J160" s="32"/>
      <c r="K160" s="94"/>
      <c r="L160" s="32"/>
      <c r="M160" s="10"/>
      <c r="N160" s="32"/>
      <c r="O160" s="10"/>
      <c r="P160" s="32"/>
      <c r="Q160" s="10"/>
      <c r="R160" s="32"/>
      <c r="S160" s="10"/>
      <c r="T160" s="32"/>
      <c r="U160" s="10"/>
      <c r="V160" s="32"/>
      <c r="W160" s="10"/>
      <c r="X160" s="32"/>
      <c r="Y160" s="10"/>
      <c r="Z160" s="32"/>
      <c r="AA160" s="10"/>
      <c r="AB160" s="32"/>
      <c r="AC160" s="10"/>
      <c r="AD160" s="32"/>
      <c r="AE160" s="10"/>
      <c r="AF160" s="32"/>
      <c r="AG160" s="10"/>
      <c r="AH160" s="32"/>
      <c r="AI160" s="10"/>
      <c r="AJ160" s="32"/>
      <c r="AK160" s="10"/>
      <c r="AL160" s="32"/>
      <c r="AM160" s="10"/>
      <c r="AN160" s="32"/>
      <c r="AO160" s="10"/>
      <c r="AP160" s="244"/>
      <c r="AQ160" s="10"/>
      <c r="AR160" s="32"/>
      <c r="AS160" s="10"/>
      <c r="AT160" s="244"/>
      <c r="AU160" s="10"/>
      <c r="AV160" s="244"/>
      <c r="AW160" s="7"/>
      <c r="AX160" s="249"/>
      <c r="AY160" s="10"/>
      <c r="AZ160" s="244"/>
      <c r="BA160" s="7"/>
      <c r="BB160" s="249"/>
      <c r="BC160" s="7"/>
      <c r="BD160" s="249"/>
      <c r="BE160" s="7"/>
      <c r="BF160" s="8"/>
      <c r="BG160" s="7"/>
      <c r="BH160" s="8"/>
      <c r="BI160" s="28"/>
      <c r="BJ160" s="41"/>
      <c r="BK160" s="41">
        <f t="shared" si="19"/>
        <v>0</v>
      </c>
      <c r="BL160">
        <f t="shared" si="18"/>
        <v>0</v>
      </c>
      <c r="BN160" s="39"/>
    </row>
    <row r="161" spans="1:66">
      <c r="A161">
        <f t="shared" si="17"/>
        <v>108</v>
      </c>
      <c r="B161" s="6"/>
      <c r="C161" s="10"/>
      <c r="D161" s="32"/>
      <c r="E161" s="10"/>
      <c r="F161" s="32"/>
      <c r="G161" s="10"/>
      <c r="H161" s="32"/>
      <c r="I161" s="10"/>
      <c r="J161" s="32"/>
      <c r="K161" s="94"/>
      <c r="L161" s="32"/>
      <c r="M161" s="10"/>
      <c r="N161" s="32"/>
      <c r="O161" s="10"/>
      <c r="P161" s="32"/>
      <c r="Q161" s="10"/>
      <c r="R161" s="32"/>
      <c r="S161" s="10"/>
      <c r="T161" s="32"/>
      <c r="U161" s="10"/>
      <c r="V161" s="32"/>
      <c r="W161" s="10"/>
      <c r="X161" s="32"/>
      <c r="Y161" s="10"/>
      <c r="Z161" s="32"/>
      <c r="AA161" s="10"/>
      <c r="AB161" s="32"/>
      <c r="AC161" s="10"/>
      <c r="AD161" s="32"/>
      <c r="AE161" s="10"/>
      <c r="AF161" s="32"/>
      <c r="AG161" s="10"/>
      <c r="AH161" s="32"/>
      <c r="AI161" s="10"/>
      <c r="AJ161" s="32"/>
      <c r="AK161" s="10"/>
      <c r="AL161" s="32"/>
      <c r="AM161" s="10"/>
      <c r="AN161" s="32"/>
      <c r="AO161" s="10"/>
      <c r="AP161" s="244"/>
      <c r="AQ161" s="10"/>
      <c r="AR161" s="32"/>
      <c r="AS161" s="10"/>
      <c r="AT161" s="244"/>
      <c r="AU161" s="10"/>
      <c r="AV161" s="244"/>
      <c r="AW161" s="7"/>
      <c r="AX161" s="249"/>
      <c r="AY161" s="10"/>
      <c r="AZ161" s="244"/>
      <c r="BA161" s="7"/>
      <c r="BB161" s="249"/>
      <c r="BC161" s="7"/>
      <c r="BD161" s="249"/>
      <c r="BE161" s="7"/>
      <c r="BF161" s="8"/>
      <c r="BG161" s="7"/>
      <c r="BH161" s="8"/>
      <c r="BJ161" s="41"/>
      <c r="BK161" s="41">
        <f t="shared" si="19"/>
        <v>0</v>
      </c>
      <c r="BL161">
        <f t="shared" si="18"/>
        <v>0</v>
      </c>
      <c r="BN161" s="39"/>
    </row>
    <row r="162" spans="1:66">
      <c r="A162">
        <f t="shared" si="17"/>
        <v>109</v>
      </c>
      <c r="B162" s="6"/>
      <c r="C162" s="10"/>
      <c r="D162" s="32"/>
      <c r="E162" s="10"/>
      <c r="F162" s="32"/>
      <c r="G162" s="10"/>
      <c r="H162" s="32"/>
      <c r="I162" s="10"/>
      <c r="J162" s="32"/>
      <c r="K162" s="94"/>
      <c r="L162" s="32"/>
      <c r="M162" s="10"/>
      <c r="N162" s="32"/>
      <c r="O162" s="10"/>
      <c r="P162" s="32"/>
      <c r="Q162" s="10"/>
      <c r="R162" s="32"/>
      <c r="S162" s="10"/>
      <c r="T162" s="32"/>
      <c r="U162" s="10"/>
      <c r="V162" s="32"/>
      <c r="W162" s="10"/>
      <c r="X162" s="32"/>
      <c r="Y162" s="10"/>
      <c r="Z162" s="32"/>
      <c r="AA162" s="10"/>
      <c r="AB162" s="32"/>
      <c r="AC162" s="10"/>
      <c r="AD162" s="32"/>
      <c r="AE162" s="10"/>
      <c r="AF162" s="32"/>
      <c r="AG162" s="10"/>
      <c r="AH162" s="32"/>
      <c r="AI162" s="10"/>
      <c r="AJ162" s="32"/>
      <c r="AK162" s="10"/>
      <c r="AL162" s="32"/>
      <c r="AM162" s="10"/>
      <c r="AN162" s="32"/>
      <c r="AO162" s="10"/>
      <c r="AP162" s="244"/>
      <c r="AQ162" s="10"/>
      <c r="AR162" s="32"/>
      <c r="AS162" s="10"/>
      <c r="AT162" s="244"/>
      <c r="AU162" s="10"/>
      <c r="AV162" s="244"/>
      <c r="AW162" s="7"/>
      <c r="AX162" s="249"/>
      <c r="AY162" s="10"/>
      <c r="AZ162" s="244"/>
      <c r="BA162" s="7"/>
      <c r="BB162" s="249"/>
      <c r="BC162" s="7"/>
      <c r="BD162" s="249"/>
      <c r="BE162" s="7"/>
      <c r="BF162" s="8"/>
      <c r="BG162" s="7"/>
      <c r="BH162" s="8"/>
      <c r="BJ162" s="41"/>
      <c r="BK162" s="41">
        <f t="shared" si="19"/>
        <v>0</v>
      </c>
      <c r="BL162">
        <f t="shared" si="18"/>
        <v>0</v>
      </c>
      <c r="BN162" s="39"/>
    </row>
    <row r="163" spans="1:66">
      <c r="A163">
        <f t="shared" si="17"/>
        <v>110</v>
      </c>
      <c r="B163" s="6"/>
      <c r="C163" s="10"/>
      <c r="D163" s="32"/>
      <c r="E163" s="10"/>
      <c r="F163" s="32"/>
      <c r="G163" s="10"/>
      <c r="H163" s="32"/>
      <c r="I163" s="10"/>
      <c r="J163" s="32"/>
      <c r="K163" s="10"/>
      <c r="L163" s="32"/>
      <c r="M163" s="10"/>
      <c r="N163" s="32"/>
      <c r="O163" s="10"/>
      <c r="P163" s="32"/>
      <c r="Q163" s="10"/>
      <c r="R163" s="32"/>
      <c r="S163" s="10"/>
      <c r="T163" s="32"/>
      <c r="U163" s="10"/>
      <c r="V163" s="32"/>
      <c r="W163" s="10"/>
      <c r="X163" s="32"/>
      <c r="Y163" s="10"/>
      <c r="Z163" s="32"/>
      <c r="AA163" s="10"/>
      <c r="AB163" s="32"/>
      <c r="AC163" s="10"/>
      <c r="AD163" s="32"/>
      <c r="AE163" s="10"/>
      <c r="AF163" s="32"/>
      <c r="AG163" s="10"/>
      <c r="AH163" s="32"/>
      <c r="AI163" s="10"/>
      <c r="AJ163" s="32"/>
      <c r="AK163" s="10"/>
      <c r="AL163" s="32"/>
      <c r="AM163" s="10"/>
      <c r="AN163" s="32"/>
      <c r="AO163" s="10"/>
      <c r="AP163" s="244"/>
      <c r="AQ163" s="10"/>
      <c r="AR163" s="32"/>
      <c r="AS163" s="10"/>
      <c r="AT163" s="244"/>
      <c r="AU163" s="10"/>
      <c r="AV163" s="244"/>
      <c r="AW163" s="7"/>
      <c r="AX163" s="249"/>
      <c r="AY163" s="10"/>
      <c r="AZ163" s="244"/>
      <c r="BA163" s="7"/>
      <c r="BB163" s="249"/>
      <c r="BC163" s="7"/>
      <c r="BD163" s="249"/>
      <c r="BE163" s="7"/>
      <c r="BF163" s="8"/>
      <c r="BG163" s="7"/>
      <c r="BH163" s="8"/>
      <c r="BJ163" s="41"/>
      <c r="BK163" s="41">
        <f t="shared" si="19"/>
        <v>0</v>
      </c>
      <c r="BL163">
        <f t="shared" si="18"/>
        <v>0</v>
      </c>
      <c r="BN163" s="39"/>
    </row>
    <row r="164" spans="1:66">
      <c r="A164">
        <f t="shared" si="17"/>
        <v>111</v>
      </c>
      <c r="B164" s="6"/>
      <c r="C164" s="10"/>
      <c r="D164" s="32"/>
      <c r="E164" s="10"/>
      <c r="F164" s="32"/>
      <c r="G164" s="10"/>
      <c r="H164" s="32"/>
      <c r="I164" s="10"/>
      <c r="J164" s="32"/>
      <c r="K164" s="10"/>
      <c r="L164" s="32"/>
      <c r="M164" s="10"/>
      <c r="N164" s="32"/>
      <c r="O164" s="10"/>
      <c r="P164" s="32"/>
      <c r="Q164" s="10"/>
      <c r="R164" s="32"/>
      <c r="S164" s="10"/>
      <c r="T164" s="32"/>
      <c r="U164" s="10"/>
      <c r="V164" s="32"/>
      <c r="W164" s="10"/>
      <c r="X164" s="32"/>
      <c r="Y164" s="10"/>
      <c r="Z164" s="32"/>
      <c r="AA164" s="10"/>
      <c r="AB164" s="32"/>
      <c r="AC164" s="10"/>
      <c r="AD164" s="32"/>
      <c r="AE164" s="10"/>
      <c r="AF164" s="32"/>
      <c r="AG164" s="10"/>
      <c r="AH164" s="32"/>
      <c r="AI164" s="10"/>
      <c r="AJ164" s="32"/>
      <c r="AK164" s="10"/>
      <c r="AL164" s="32"/>
      <c r="AM164" s="10"/>
      <c r="AN164" s="32"/>
      <c r="AO164" s="10"/>
      <c r="AP164" s="244"/>
      <c r="AQ164" s="10"/>
      <c r="AR164" s="32"/>
      <c r="AS164" s="10"/>
      <c r="AT164" s="244"/>
      <c r="AU164" s="10"/>
      <c r="AV164" s="244"/>
      <c r="AW164" s="7"/>
      <c r="AX164" s="249"/>
      <c r="AY164" s="10"/>
      <c r="AZ164" s="244"/>
      <c r="BA164" s="7"/>
      <c r="BB164" s="249"/>
      <c r="BC164" s="7"/>
      <c r="BD164" s="249"/>
      <c r="BE164" s="7"/>
      <c r="BF164" s="8"/>
      <c r="BG164" s="7"/>
      <c r="BH164" s="8"/>
      <c r="BJ164" s="41"/>
      <c r="BK164" s="41">
        <f t="shared" si="19"/>
        <v>0</v>
      </c>
      <c r="BL164">
        <f t="shared" si="18"/>
        <v>0</v>
      </c>
      <c r="BN164" s="39"/>
    </row>
    <row r="165" spans="1:66">
      <c r="A165">
        <f t="shared" si="17"/>
        <v>112</v>
      </c>
      <c r="B165" s="6"/>
      <c r="C165" s="10"/>
      <c r="D165" s="32"/>
      <c r="E165" s="10"/>
      <c r="F165" s="32"/>
      <c r="G165" s="10"/>
      <c r="H165" s="32"/>
      <c r="I165" s="10"/>
      <c r="J165" s="32"/>
      <c r="K165" s="10"/>
      <c r="L165" s="32"/>
      <c r="M165" s="10"/>
      <c r="N165" s="32"/>
      <c r="O165" s="10"/>
      <c r="P165" s="32"/>
      <c r="Q165" s="10"/>
      <c r="R165" s="32"/>
      <c r="S165" s="10"/>
      <c r="T165" s="32"/>
      <c r="U165" s="10"/>
      <c r="V165" s="32"/>
      <c r="W165" s="10"/>
      <c r="X165" s="32"/>
      <c r="Y165" s="10"/>
      <c r="Z165" s="32"/>
      <c r="AA165" s="10"/>
      <c r="AB165" s="32"/>
      <c r="AC165" s="10"/>
      <c r="AD165" s="32"/>
      <c r="AE165" s="10"/>
      <c r="AF165" s="32"/>
      <c r="AG165" s="10"/>
      <c r="AH165" s="32"/>
      <c r="AI165" s="10"/>
      <c r="AJ165" s="32"/>
      <c r="AK165" s="10"/>
      <c r="AL165" s="32"/>
      <c r="AM165" s="10"/>
      <c r="AN165" s="32"/>
      <c r="AO165" s="10"/>
      <c r="AP165" s="244"/>
      <c r="AQ165" s="10"/>
      <c r="AR165" s="32"/>
      <c r="AS165" s="10"/>
      <c r="AT165" s="244"/>
      <c r="AU165" s="10"/>
      <c r="AV165" s="244"/>
      <c r="AW165" s="7"/>
      <c r="AX165" s="249"/>
      <c r="AY165" s="10"/>
      <c r="AZ165" s="244"/>
      <c r="BA165" s="7"/>
      <c r="BB165" s="249"/>
      <c r="BC165" s="7"/>
      <c r="BD165" s="249"/>
      <c r="BE165" s="7"/>
      <c r="BF165" s="8"/>
      <c r="BG165" s="7"/>
      <c r="BH165" s="8"/>
      <c r="BJ165" s="41"/>
      <c r="BK165" s="41">
        <f t="shared" si="19"/>
        <v>0</v>
      </c>
      <c r="BL165">
        <f t="shared" si="18"/>
        <v>0</v>
      </c>
      <c r="BN165" s="39"/>
    </row>
    <row r="166" spans="1:66">
      <c r="A166">
        <f t="shared" si="17"/>
        <v>113</v>
      </c>
      <c r="B166" s="6"/>
      <c r="C166" s="10"/>
      <c r="D166" s="32"/>
      <c r="E166" s="10"/>
      <c r="F166" s="32"/>
      <c r="G166" s="10"/>
      <c r="H166" s="32"/>
      <c r="I166" s="10"/>
      <c r="J166" s="32"/>
      <c r="K166" s="10"/>
      <c r="L166" s="32"/>
      <c r="M166" s="10"/>
      <c r="N166" s="32"/>
      <c r="O166" s="10"/>
      <c r="P166" s="32"/>
      <c r="Q166" s="10"/>
      <c r="R166" s="32"/>
      <c r="S166" s="10"/>
      <c r="T166" s="32"/>
      <c r="U166" s="7"/>
      <c r="V166" s="8"/>
      <c r="W166" s="10"/>
      <c r="X166" s="32"/>
      <c r="Y166" s="10"/>
      <c r="Z166" s="32"/>
      <c r="AA166" s="10"/>
      <c r="AB166" s="32"/>
      <c r="AC166" s="10"/>
      <c r="AD166" s="32"/>
      <c r="AE166" s="10"/>
      <c r="AF166" s="32"/>
      <c r="AG166" s="10"/>
      <c r="AH166" s="32"/>
      <c r="AI166" s="10"/>
      <c r="AJ166" s="32"/>
      <c r="AK166" s="10"/>
      <c r="AL166" s="32"/>
      <c r="AM166" s="10"/>
      <c r="AN166" s="32"/>
      <c r="AO166" s="10"/>
      <c r="AP166" s="244"/>
      <c r="AQ166" s="10"/>
      <c r="AR166" s="32"/>
      <c r="AS166" s="10"/>
      <c r="AT166" s="244"/>
      <c r="AU166" s="10"/>
      <c r="AV166" s="244"/>
      <c r="AW166" s="7"/>
      <c r="AX166" s="249"/>
      <c r="AY166" s="10"/>
      <c r="AZ166" s="244"/>
      <c r="BA166" s="7"/>
      <c r="BB166" s="249"/>
      <c r="BC166" s="7"/>
      <c r="BD166" s="249"/>
      <c r="BE166" s="7"/>
      <c r="BF166" s="8"/>
      <c r="BG166" s="7"/>
      <c r="BH166" s="8"/>
      <c r="BJ166" s="41"/>
      <c r="BK166" s="41">
        <f t="shared" si="19"/>
        <v>0</v>
      </c>
      <c r="BL166">
        <f t="shared" si="18"/>
        <v>0</v>
      </c>
    </row>
    <row r="167" spans="1:66">
      <c r="A167">
        <f t="shared" si="17"/>
        <v>114</v>
      </c>
      <c r="B167" s="6"/>
      <c r="C167" s="10"/>
      <c r="D167" s="32"/>
      <c r="E167" s="10"/>
      <c r="F167" s="32"/>
      <c r="G167" s="10"/>
      <c r="H167" s="32"/>
      <c r="I167" s="10"/>
      <c r="J167" s="32"/>
      <c r="K167" s="10"/>
      <c r="L167" s="32"/>
      <c r="M167" s="10"/>
      <c r="N167" s="32"/>
      <c r="O167" s="10"/>
      <c r="P167" s="32"/>
      <c r="Q167" s="10"/>
      <c r="R167" s="32"/>
      <c r="S167" s="10"/>
      <c r="T167" s="32"/>
      <c r="U167" s="10"/>
      <c r="V167" s="32"/>
      <c r="W167" s="10"/>
      <c r="X167" s="32"/>
      <c r="Y167" s="10"/>
      <c r="Z167" s="32"/>
      <c r="AA167" s="10"/>
      <c r="AB167" s="32"/>
      <c r="AC167" s="10"/>
      <c r="AD167" s="32"/>
      <c r="AE167" s="10"/>
      <c r="AF167" s="32"/>
      <c r="AG167" s="10"/>
      <c r="AH167" s="32"/>
      <c r="AI167" s="10"/>
      <c r="AJ167" s="32"/>
      <c r="AK167" s="10"/>
      <c r="AL167" s="32"/>
      <c r="AM167" s="10"/>
      <c r="AN167" s="32"/>
      <c r="AO167" s="10"/>
      <c r="AP167" s="244"/>
      <c r="AQ167" s="10"/>
      <c r="AR167" s="32"/>
      <c r="AS167" s="10"/>
      <c r="AT167" s="244"/>
      <c r="AU167" s="10"/>
      <c r="AV167" s="244"/>
      <c r="AW167" s="7"/>
      <c r="AX167" s="249"/>
      <c r="AY167" s="10"/>
      <c r="AZ167" s="244"/>
      <c r="BA167" s="7"/>
      <c r="BB167" s="249"/>
      <c r="BC167" s="7"/>
      <c r="BD167" s="249"/>
      <c r="BE167" s="7"/>
      <c r="BF167" s="8"/>
      <c r="BG167" s="7"/>
      <c r="BH167" s="8"/>
      <c r="BJ167" s="41"/>
      <c r="BK167" s="41">
        <f t="shared" si="19"/>
        <v>0</v>
      </c>
      <c r="BL167">
        <f t="shared" si="18"/>
        <v>0</v>
      </c>
    </row>
    <row r="168" spans="1:66">
      <c r="A168">
        <f t="shared" si="17"/>
        <v>115</v>
      </c>
      <c r="B168" s="6"/>
      <c r="C168" s="10"/>
      <c r="D168" s="32"/>
      <c r="E168" s="10"/>
      <c r="F168" s="32"/>
      <c r="G168" s="10"/>
      <c r="H168" s="32"/>
      <c r="I168" s="10"/>
      <c r="J168" s="32"/>
      <c r="K168" s="10"/>
      <c r="L168" s="32"/>
      <c r="M168" s="10"/>
      <c r="N168" s="32"/>
      <c r="O168" s="10"/>
      <c r="P168" s="32"/>
      <c r="Q168" s="10"/>
      <c r="R168" s="32"/>
      <c r="S168" s="10"/>
      <c r="T168" s="32"/>
      <c r="U168" s="10"/>
      <c r="V168" s="32"/>
      <c r="W168" s="10"/>
      <c r="X168" s="32"/>
      <c r="Y168" s="10"/>
      <c r="Z168" s="32"/>
      <c r="AA168" s="10"/>
      <c r="AB168" s="32"/>
      <c r="AC168" s="10"/>
      <c r="AD168" s="32"/>
      <c r="AE168" s="10"/>
      <c r="AF168" s="32"/>
      <c r="AG168" s="10"/>
      <c r="AH168" s="32"/>
      <c r="AI168" s="10"/>
      <c r="AJ168" s="32"/>
      <c r="AK168" s="10"/>
      <c r="AL168" s="32"/>
      <c r="AM168" s="10"/>
      <c r="AN168" s="32"/>
      <c r="AO168" s="10"/>
      <c r="AP168" s="244"/>
      <c r="AQ168" s="10"/>
      <c r="AR168" s="32"/>
      <c r="AS168" s="10"/>
      <c r="AT168" s="244"/>
      <c r="AU168" s="10"/>
      <c r="AV168" s="244"/>
      <c r="AW168" s="7"/>
      <c r="AX168" s="249"/>
      <c r="AY168" s="10"/>
      <c r="AZ168" s="244"/>
      <c r="BA168" s="7"/>
      <c r="BB168" s="249"/>
      <c r="BC168" s="7"/>
      <c r="BD168" s="249"/>
      <c r="BE168" s="7"/>
      <c r="BF168" s="8"/>
      <c r="BG168" s="7"/>
      <c r="BH168" s="8"/>
      <c r="BJ168" s="41"/>
      <c r="BK168" s="41">
        <f t="shared" si="19"/>
        <v>0</v>
      </c>
      <c r="BL168">
        <f t="shared" si="18"/>
        <v>0</v>
      </c>
    </row>
    <row r="169" spans="1:66">
      <c r="A169">
        <f t="shared" si="17"/>
        <v>116</v>
      </c>
      <c r="B169" s="6"/>
      <c r="C169" s="10"/>
      <c r="D169" s="32"/>
      <c r="E169" s="10"/>
      <c r="F169" s="32"/>
      <c r="G169" s="10"/>
      <c r="H169" s="32"/>
      <c r="I169" s="10"/>
      <c r="J169" s="32"/>
      <c r="K169" s="10"/>
      <c r="L169" s="32"/>
      <c r="M169" s="10"/>
      <c r="N169" s="32"/>
      <c r="O169" s="10"/>
      <c r="P169" s="32"/>
      <c r="Q169" s="10"/>
      <c r="R169" s="32"/>
      <c r="S169" s="10"/>
      <c r="T169" s="32"/>
      <c r="U169" s="10"/>
      <c r="V169" s="32"/>
      <c r="W169" s="10"/>
      <c r="X169" s="32"/>
      <c r="Y169" s="10"/>
      <c r="Z169" s="32"/>
      <c r="AA169" s="10"/>
      <c r="AB169" s="32"/>
      <c r="AC169" s="10"/>
      <c r="AD169" s="32"/>
      <c r="AE169" s="10"/>
      <c r="AF169" s="32"/>
      <c r="AG169" s="10"/>
      <c r="AH169" s="32"/>
      <c r="AI169" s="10"/>
      <c r="AJ169" s="32"/>
      <c r="AK169" s="10"/>
      <c r="AL169" s="32"/>
      <c r="AM169" s="10"/>
      <c r="AN169" s="32"/>
      <c r="AO169" s="10"/>
      <c r="AP169" s="244"/>
      <c r="AQ169" s="10"/>
      <c r="AR169" s="32"/>
      <c r="AS169" s="10"/>
      <c r="AT169" s="244"/>
      <c r="AU169" s="10"/>
      <c r="AV169" s="244"/>
      <c r="AW169" s="7"/>
      <c r="AX169" s="249"/>
      <c r="AY169" s="10"/>
      <c r="AZ169" s="244"/>
      <c r="BA169" s="7"/>
      <c r="BB169" s="249"/>
      <c r="BC169" s="7"/>
      <c r="BD169" s="249"/>
      <c r="BE169" s="7"/>
      <c r="BF169" s="8"/>
      <c r="BG169" s="7"/>
      <c r="BH169" s="8"/>
      <c r="BJ169" s="41"/>
      <c r="BK169" s="41">
        <f t="shared" si="19"/>
        <v>0</v>
      </c>
      <c r="BL169">
        <f t="shared" si="18"/>
        <v>0</v>
      </c>
    </row>
    <row r="170" spans="1:66">
      <c r="A170">
        <f t="shared" si="17"/>
        <v>117</v>
      </c>
      <c r="B170" s="6"/>
      <c r="C170" s="10"/>
      <c r="D170" s="32"/>
      <c r="E170" s="10"/>
      <c r="F170" s="32"/>
      <c r="G170" s="10"/>
      <c r="H170" s="32"/>
      <c r="I170" s="10"/>
      <c r="J170" s="32"/>
      <c r="K170" s="10"/>
      <c r="L170" s="32"/>
      <c r="M170" s="10"/>
      <c r="N170" s="32"/>
      <c r="O170" s="10"/>
      <c r="P170" s="32"/>
      <c r="Q170" s="10"/>
      <c r="R170" s="32"/>
      <c r="S170" s="10"/>
      <c r="T170" s="32"/>
      <c r="U170" s="10"/>
      <c r="V170" s="32"/>
      <c r="W170" s="10"/>
      <c r="X170" s="32"/>
      <c r="Y170" s="10"/>
      <c r="Z170" s="32"/>
      <c r="AA170" s="10"/>
      <c r="AB170" s="32"/>
      <c r="AC170" s="10"/>
      <c r="AD170" s="32"/>
      <c r="AE170" s="10"/>
      <c r="AF170" s="32"/>
      <c r="AG170" s="10"/>
      <c r="AH170" s="32"/>
      <c r="AI170" s="10"/>
      <c r="AJ170" s="32"/>
      <c r="AK170" s="10"/>
      <c r="AL170" s="32"/>
      <c r="AM170" s="10"/>
      <c r="AN170" s="32"/>
      <c r="AO170" s="10"/>
      <c r="AP170" s="244"/>
      <c r="AQ170" s="10"/>
      <c r="AR170" s="32"/>
      <c r="AS170" s="10"/>
      <c r="AT170" s="244"/>
      <c r="AU170" s="10"/>
      <c r="AV170" s="244"/>
      <c r="AW170" s="7"/>
      <c r="AX170" s="249"/>
      <c r="AY170" s="10"/>
      <c r="AZ170" s="244"/>
      <c r="BA170" s="7"/>
      <c r="BB170" s="249"/>
      <c r="BC170" s="7"/>
      <c r="BD170" s="249"/>
      <c r="BE170" s="7"/>
      <c r="BF170" s="8"/>
      <c r="BG170" s="7"/>
      <c r="BH170" s="8"/>
      <c r="BJ170" s="41"/>
      <c r="BK170" s="41">
        <f t="shared" si="19"/>
        <v>0</v>
      </c>
      <c r="BL170">
        <f t="shared" si="18"/>
        <v>0</v>
      </c>
    </row>
    <row r="171" spans="1:66">
      <c r="A171">
        <f t="shared" si="17"/>
        <v>118</v>
      </c>
      <c r="B171" s="6"/>
      <c r="C171" s="10"/>
      <c r="D171" s="32"/>
      <c r="E171" s="10"/>
      <c r="F171" s="32"/>
      <c r="G171" s="10"/>
      <c r="H171" s="32"/>
      <c r="I171" s="10"/>
      <c r="J171" s="32"/>
      <c r="K171" s="94"/>
      <c r="L171" s="32"/>
      <c r="M171" s="10"/>
      <c r="N171" s="32"/>
      <c r="O171" s="10"/>
      <c r="P171" s="32"/>
      <c r="Q171" s="10"/>
      <c r="R171" s="32"/>
      <c r="S171" s="10"/>
      <c r="T171" s="32"/>
      <c r="U171" s="10"/>
      <c r="V171" s="32"/>
      <c r="W171" s="10"/>
      <c r="X171" s="32"/>
      <c r="Y171" s="10"/>
      <c r="Z171" s="32"/>
      <c r="AA171" s="10"/>
      <c r="AB171" s="32"/>
      <c r="AC171" s="10"/>
      <c r="AD171" s="32"/>
      <c r="AE171" s="10"/>
      <c r="AF171" s="32"/>
      <c r="AG171" s="10"/>
      <c r="AH171" s="32"/>
      <c r="AI171" s="10"/>
      <c r="AJ171" s="32"/>
      <c r="AK171" s="10"/>
      <c r="AL171" s="32"/>
      <c r="AM171" s="10"/>
      <c r="AN171" s="32"/>
      <c r="AO171" s="10"/>
      <c r="AP171" s="244"/>
      <c r="AQ171" s="10"/>
      <c r="AR171" s="32"/>
      <c r="AS171" s="10"/>
      <c r="AT171" s="244"/>
      <c r="AU171" s="10"/>
      <c r="AV171" s="244"/>
      <c r="AW171" s="7"/>
      <c r="AX171" s="249"/>
      <c r="AY171" s="10"/>
      <c r="AZ171" s="244"/>
      <c r="BA171" s="7"/>
      <c r="BB171" s="249"/>
      <c r="BC171" s="7"/>
      <c r="BD171" s="249"/>
      <c r="BE171" s="7"/>
      <c r="BF171" s="8"/>
      <c r="BG171" s="7"/>
      <c r="BH171" s="8"/>
      <c r="BJ171" s="41"/>
      <c r="BK171" s="41">
        <f t="shared" si="19"/>
        <v>0</v>
      </c>
      <c r="BL171">
        <f t="shared" si="18"/>
        <v>0</v>
      </c>
      <c r="BN171" s="39"/>
    </row>
    <row r="172" spans="1:66">
      <c r="A172">
        <f t="shared" si="17"/>
        <v>119</v>
      </c>
      <c r="B172" s="6"/>
      <c r="C172" s="10"/>
      <c r="D172" s="32"/>
      <c r="E172" s="10"/>
      <c r="F172" s="32"/>
      <c r="G172" s="10"/>
      <c r="H172" s="32"/>
      <c r="I172" s="10"/>
      <c r="J172" s="32"/>
      <c r="K172" s="10"/>
      <c r="L172" s="32"/>
      <c r="M172" s="10"/>
      <c r="N172" s="32"/>
      <c r="O172" s="10"/>
      <c r="P172" s="32"/>
      <c r="Q172" s="10"/>
      <c r="R172" s="32"/>
      <c r="S172" s="10"/>
      <c r="T172" s="32"/>
      <c r="U172" s="10"/>
      <c r="V172" s="32"/>
      <c r="W172" s="10"/>
      <c r="X172" s="32"/>
      <c r="Y172" s="10"/>
      <c r="Z172" s="32"/>
      <c r="AA172" s="10"/>
      <c r="AB172" s="32"/>
      <c r="AC172" s="10"/>
      <c r="AD172" s="32"/>
      <c r="AE172" s="10"/>
      <c r="AF172" s="32"/>
      <c r="AG172" s="10"/>
      <c r="AH172" s="32"/>
      <c r="AI172" s="10"/>
      <c r="AJ172" s="32"/>
      <c r="AK172" s="237"/>
      <c r="AL172" s="32"/>
      <c r="AM172" s="10"/>
      <c r="AN172" s="32"/>
      <c r="AO172" s="10"/>
      <c r="AP172" s="244"/>
      <c r="AQ172" s="10"/>
      <c r="AR172" s="32"/>
      <c r="AS172" s="10"/>
      <c r="AT172" s="244"/>
      <c r="AU172" s="10"/>
      <c r="AV172" s="244"/>
      <c r="AW172" s="7"/>
      <c r="AX172" s="249"/>
      <c r="AY172" s="10"/>
      <c r="AZ172" s="244"/>
      <c r="BA172" s="7"/>
      <c r="BB172" s="249"/>
      <c r="BC172" s="7"/>
      <c r="BD172" s="249"/>
      <c r="BE172" s="7"/>
      <c r="BF172" s="8"/>
      <c r="BG172" s="7"/>
      <c r="BH172" s="8"/>
      <c r="BJ172" s="41"/>
      <c r="BK172" s="41">
        <f t="shared" si="19"/>
        <v>0</v>
      </c>
      <c r="BL172">
        <f t="shared" si="18"/>
        <v>0</v>
      </c>
    </row>
    <row r="173" spans="1:66">
      <c r="A173">
        <f t="shared" si="17"/>
        <v>120</v>
      </c>
      <c r="B173" s="6"/>
      <c r="C173" s="10"/>
      <c r="D173" s="32"/>
      <c r="E173" s="10"/>
      <c r="F173" s="32"/>
      <c r="G173" s="10"/>
      <c r="H173" s="32"/>
      <c r="I173" s="10"/>
      <c r="J173" s="32"/>
      <c r="K173" s="10"/>
      <c r="L173" s="32"/>
      <c r="M173" s="10"/>
      <c r="N173" s="32"/>
      <c r="O173" s="10"/>
      <c r="P173" s="32"/>
      <c r="Q173" s="10"/>
      <c r="R173" s="32"/>
      <c r="S173" s="10"/>
      <c r="T173" s="32"/>
      <c r="U173" s="10"/>
      <c r="V173" s="32"/>
      <c r="W173" s="10"/>
      <c r="X173" s="32"/>
      <c r="Y173" s="10"/>
      <c r="Z173" s="32"/>
      <c r="AA173" s="10"/>
      <c r="AB173" s="32"/>
      <c r="AC173" s="10"/>
      <c r="AD173" s="32"/>
      <c r="AE173" s="10"/>
      <c r="AF173" s="32"/>
      <c r="AG173" s="10"/>
      <c r="AH173" s="32"/>
      <c r="AI173" s="10"/>
      <c r="AJ173" s="32"/>
      <c r="AK173" s="10"/>
      <c r="AL173" s="32"/>
      <c r="AM173" s="10"/>
      <c r="AN173" s="32"/>
      <c r="AO173" s="10"/>
      <c r="AP173" s="244"/>
      <c r="AQ173" s="10"/>
      <c r="AR173" s="32"/>
      <c r="AS173" s="10"/>
      <c r="AT173" s="244"/>
      <c r="AU173" s="10"/>
      <c r="AV173" s="244"/>
      <c r="AW173" s="7"/>
      <c r="AX173" s="249"/>
      <c r="AY173" s="10"/>
      <c r="AZ173" s="244"/>
      <c r="BA173" s="7"/>
      <c r="BB173" s="249"/>
      <c r="BC173" s="7"/>
      <c r="BD173" s="249"/>
      <c r="BE173" s="7"/>
      <c r="BF173" s="8"/>
      <c r="BG173" s="7"/>
      <c r="BH173" s="8"/>
      <c r="BJ173" s="41"/>
      <c r="BK173" s="41">
        <f t="shared" si="19"/>
        <v>0</v>
      </c>
      <c r="BL173">
        <f t="shared" si="18"/>
        <v>0</v>
      </c>
    </row>
    <row r="174" spans="1:66">
      <c r="A174">
        <f t="shared" si="17"/>
        <v>121</v>
      </c>
      <c r="B174" s="6"/>
      <c r="C174" s="10"/>
      <c r="D174" s="32"/>
      <c r="E174" s="10"/>
      <c r="F174" s="32"/>
      <c r="G174" s="10"/>
      <c r="H174" s="32"/>
      <c r="I174" s="10"/>
      <c r="J174" s="32"/>
      <c r="K174" s="10"/>
      <c r="L174" s="32"/>
      <c r="M174" s="10"/>
      <c r="N174" s="32"/>
      <c r="O174" s="10"/>
      <c r="P174" s="32"/>
      <c r="Q174" s="10"/>
      <c r="R174" s="32"/>
      <c r="S174" s="10"/>
      <c r="T174" s="32"/>
      <c r="U174" s="10"/>
      <c r="V174" s="32"/>
      <c r="W174" s="10"/>
      <c r="X174" s="32"/>
      <c r="Y174" s="10"/>
      <c r="Z174" s="32"/>
      <c r="AA174" s="10"/>
      <c r="AB174" s="32"/>
      <c r="AC174" s="10"/>
      <c r="AD174" s="32"/>
      <c r="AE174" s="10"/>
      <c r="AF174" s="32"/>
      <c r="AG174" s="10"/>
      <c r="AH174" s="32"/>
      <c r="AI174" s="10"/>
      <c r="AJ174" s="32"/>
      <c r="AK174" s="10"/>
      <c r="AL174" s="32"/>
      <c r="AM174" s="10"/>
      <c r="AN174" s="32"/>
      <c r="AO174" s="10"/>
      <c r="AP174" s="244"/>
      <c r="AQ174" s="10"/>
      <c r="AR174" s="32"/>
      <c r="AS174" s="10"/>
      <c r="AT174" s="244"/>
      <c r="AU174" s="10"/>
      <c r="AV174" s="244"/>
      <c r="AW174" s="7"/>
      <c r="AX174" s="249"/>
      <c r="AY174" s="10"/>
      <c r="AZ174" s="244"/>
      <c r="BA174" s="7"/>
      <c r="BB174" s="249"/>
      <c r="BC174" s="7"/>
      <c r="BD174" s="249"/>
      <c r="BE174" s="7"/>
      <c r="BF174" s="8"/>
      <c r="BG174" s="7"/>
      <c r="BH174" s="8"/>
      <c r="BJ174" s="41"/>
      <c r="BK174" s="41">
        <f t="shared" si="19"/>
        <v>0</v>
      </c>
      <c r="BL174">
        <f t="shared" si="18"/>
        <v>0</v>
      </c>
    </row>
    <row r="175" spans="1:66">
      <c r="A175">
        <f t="shared" si="17"/>
        <v>122</v>
      </c>
      <c r="B175" s="6"/>
      <c r="C175" s="10"/>
      <c r="D175" s="32"/>
      <c r="E175" s="10"/>
      <c r="F175" s="32"/>
      <c r="G175" s="10"/>
      <c r="H175" s="32"/>
      <c r="I175" s="10"/>
      <c r="J175" s="32"/>
      <c r="K175" s="94"/>
      <c r="L175" s="32"/>
      <c r="M175" s="10"/>
      <c r="N175" s="32"/>
      <c r="O175" s="10"/>
      <c r="P175" s="32"/>
      <c r="Q175" s="10"/>
      <c r="R175" s="32"/>
      <c r="S175" s="10"/>
      <c r="T175" s="32"/>
      <c r="U175" s="10"/>
      <c r="V175" s="32"/>
      <c r="W175" s="10"/>
      <c r="X175" s="32"/>
      <c r="Y175" s="10"/>
      <c r="Z175" s="32"/>
      <c r="AA175" s="10"/>
      <c r="AB175" s="32"/>
      <c r="AC175" s="10"/>
      <c r="AD175" s="32"/>
      <c r="AE175" s="10"/>
      <c r="AF175" s="32"/>
      <c r="AG175" s="10"/>
      <c r="AH175" s="32"/>
      <c r="AI175" s="10"/>
      <c r="AJ175" s="32"/>
      <c r="AK175" s="10"/>
      <c r="AL175" s="32"/>
      <c r="AM175" s="10"/>
      <c r="AN175" s="32"/>
      <c r="AO175" s="10"/>
      <c r="AP175" s="244"/>
      <c r="AQ175" s="10"/>
      <c r="AR175" s="32"/>
      <c r="AS175" s="10"/>
      <c r="AT175" s="244"/>
      <c r="AU175" s="10"/>
      <c r="AV175" s="244"/>
      <c r="AW175" s="7"/>
      <c r="AX175" s="249"/>
      <c r="AY175" s="10"/>
      <c r="AZ175" s="244"/>
      <c r="BA175" s="7"/>
      <c r="BB175" s="249"/>
      <c r="BC175" s="7"/>
      <c r="BD175" s="249"/>
      <c r="BE175" s="7"/>
      <c r="BF175" s="8"/>
      <c r="BG175" s="7"/>
      <c r="BH175" s="8"/>
      <c r="BJ175" s="41"/>
      <c r="BK175" s="41">
        <f t="shared" si="19"/>
        <v>0</v>
      </c>
      <c r="BL175">
        <f t="shared" si="18"/>
        <v>0</v>
      </c>
      <c r="BN175" s="39"/>
    </row>
    <row r="176" spans="1:66">
      <c r="A176">
        <f t="shared" si="17"/>
        <v>123</v>
      </c>
      <c r="B176" s="6"/>
      <c r="C176" s="10"/>
      <c r="D176" s="32"/>
      <c r="E176" s="10"/>
      <c r="F176" s="32"/>
      <c r="G176" s="10"/>
      <c r="H176" s="32"/>
      <c r="I176" s="10"/>
      <c r="J176" s="32"/>
      <c r="K176" s="10"/>
      <c r="L176" s="32"/>
      <c r="M176" s="10"/>
      <c r="N176" s="32"/>
      <c r="O176" s="10"/>
      <c r="P176" s="32"/>
      <c r="Q176" s="10"/>
      <c r="R176" s="32"/>
      <c r="S176" s="10"/>
      <c r="T176" s="32"/>
      <c r="U176" s="10"/>
      <c r="V176" s="32"/>
      <c r="W176" s="10"/>
      <c r="X176" s="32"/>
      <c r="Y176" s="10"/>
      <c r="Z176" s="32"/>
      <c r="AA176" s="10"/>
      <c r="AB176" s="32"/>
      <c r="AC176" s="10"/>
      <c r="AD176" s="32"/>
      <c r="AE176" s="10"/>
      <c r="AF176" s="32"/>
      <c r="AG176" s="10"/>
      <c r="AH176" s="32"/>
      <c r="AI176" s="10"/>
      <c r="AJ176" s="32"/>
      <c r="AK176" s="10"/>
      <c r="AL176" s="32"/>
      <c r="AM176" s="10"/>
      <c r="AN176" s="32"/>
      <c r="AO176" s="10"/>
      <c r="AP176" s="244"/>
      <c r="AQ176" s="10"/>
      <c r="AR176" s="32"/>
      <c r="AS176" s="10"/>
      <c r="AT176" s="244"/>
      <c r="AU176" s="10"/>
      <c r="AV176" s="244"/>
      <c r="AW176" s="7"/>
      <c r="AX176" s="249"/>
      <c r="AY176" s="10"/>
      <c r="AZ176" s="244"/>
      <c r="BA176" s="7"/>
      <c r="BB176" s="249"/>
      <c r="BC176" s="7"/>
      <c r="BD176" s="249"/>
      <c r="BE176" s="7"/>
      <c r="BF176" s="8"/>
      <c r="BG176" s="7"/>
      <c r="BH176" s="8"/>
      <c r="BJ176" s="41"/>
      <c r="BK176" s="41">
        <f t="shared" si="19"/>
        <v>0</v>
      </c>
      <c r="BL176">
        <f t="shared" si="18"/>
        <v>0</v>
      </c>
    </row>
    <row r="177" spans="1:66">
      <c r="A177">
        <f t="shared" si="17"/>
        <v>124</v>
      </c>
      <c r="B177" s="6"/>
      <c r="C177" s="10"/>
      <c r="D177" s="32"/>
      <c r="E177" s="10"/>
      <c r="F177" s="32"/>
      <c r="G177" s="10"/>
      <c r="H177" s="32"/>
      <c r="I177" s="10"/>
      <c r="J177" s="32"/>
      <c r="K177" s="10"/>
      <c r="L177" s="32"/>
      <c r="M177" s="10"/>
      <c r="N177" s="32"/>
      <c r="O177" s="10"/>
      <c r="P177" s="32"/>
      <c r="Q177" s="10"/>
      <c r="R177" s="32"/>
      <c r="S177" s="10"/>
      <c r="T177" s="32"/>
      <c r="U177" s="10"/>
      <c r="V177" s="32"/>
      <c r="W177" s="10"/>
      <c r="X177" s="32"/>
      <c r="Y177" s="10"/>
      <c r="Z177" s="32"/>
      <c r="AA177" s="10"/>
      <c r="AB177" s="32"/>
      <c r="AC177" s="10"/>
      <c r="AD177" s="32"/>
      <c r="AE177" s="10"/>
      <c r="AF177" s="32"/>
      <c r="AG177" s="10"/>
      <c r="AH177" s="32"/>
      <c r="AI177" s="10"/>
      <c r="AJ177" s="32"/>
      <c r="AK177" s="10"/>
      <c r="AL177" s="32"/>
      <c r="AM177" s="10"/>
      <c r="AN177" s="32"/>
      <c r="AO177" s="10"/>
      <c r="AP177" s="244"/>
      <c r="AQ177" s="10"/>
      <c r="AR177" s="32"/>
      <c r="AS177" s="10"/>
      <c r="AT177" s="244"/>
      <c r="AU177" s="10"/>
      <c r="AV177" s="244"/>
      <c r="AW177" s="7"/>
      <c r="AX177" s="249"/>
      <c r="AY177" s="10"/>
      <c r="AZ177" s="244"/>
      <c r="BA177" s="7"/>
      <c r="BB177" s="249"/>
      <c r="BC177" s="7"/>
      <c r="BD177" s="249"/>
      <c r="BE177" s="7"/>
      <c r="BF177" s="8"/>
      <c r="BG177" s="7"/>
      <c r="BH177" s="8"/>
      <c r="BJ177" s="41"/>
      <c r="BK177" s="41">
        <f t="shared" si="19"/>
        <v>0</v>
      </c>
      <c r="BL177">
        <f t="shared" si="18"/>
        <v>0</v>
      </c>
    </row>
    <row r="178" spans="1:66">
      <c r="A178">
        <f t="shared" si="17"/>
        <v>125</v>
      </c>
      <c r="B178" s="6"/>
      <c r="C178" s="10"/>
      <c r="D178" s="32"/>
      <c r="E178" s="10"/>
      <c r="F178" s="32"/>
      <c r="G178" s="10"/>
      <c r="H178" s="32"/>
      <c r="I178" s="10"/>
      <c r="J178" s="32"/>
      <c r="K178" s="10"/>
      <c r="L178" s="32"/>
      <c r="M178" s="10"/>
      <c r="N178" s="32"/>
      <c r="O178" s="10"/>
      <c r="P178" s="32"/>
      <c r="Q178" s="10"/>
      <c r="R178" s="32"/>
      <c r="S178" s="10"/>
      <c r="T178" s="32"/>
      <c r="U178" s="10"/>
      <c r="V178" s="32"/>
      <c r="W178" s="10"/>
      <c r="X178" s="32"/>
      <c r="Y178" s="10"/>
      <c r="Z178" s="32"/>
      <c r="AA178" s="10"/>
      <c r="AB178" s="32"/>
      <c r="AC178" s="10"/>
      <c r="AD178" s="32"/>
      <c r="AE178" s="10"/>
      <c r="AF178" s="32"/>
      <c r="AG178" s="10"/>
      <c r="AH178" s="32"/>
      <c r="AI178" s="10"/>
      <c r="AJ178" s="32"/>
      <c r="AK178" s="10"/>
      <c r="AL178" s="32"/>
      <c r="AM178" s="10"/>
      <c r="AN178" s="32"/>
      <c r="AO178" s="10"/>
      <c r="AP178" s="244"/>
      <c r="AQ178" s="10"/>
      <c r="AR178" s="32"/>
      <c r="AS178" s="10"/>
      <c r="AT178" s="244"/>
      <c r="AU178" s="10"/>
      <c r="AV178" s="244"/>
      <c r="AW178" s="7"/>
      <c r="AX178" s="249"/>
      <c r="AY178" s="10"/>
      <c r="AZ178" s="244"/>
      <c r="BA178" s="7"/>
      <c r="BB178" s="249"/>
      <c r="BC178" s="7"/>
      <c r="BD178" s="249"/>
      <c r="BE178" s="7"/>
      <c r="BF178" s="8"/>
      <c r="BG178" s="7"/>
      <c r="BH178" s="8"/>
      <c r="BJ178" s="41"/>
      <c r="BK178" s="41">
        <f t="shared" si="19"/>
        <v>0</v>
      </c>
      <c r="BL178">
        <f t="shared" si="18"/>
        <v>0</v>
      </c>
    </row>
    <row r="179" spans="1:66">
      <c r="A179">
        <f t="shared" si="17"/>
        <v>126</v>
      </c>
      <c r="B179" s="6"/>
      <c r="C179" s="10"/>
      <c r="D179" s="32"/>
      <c r="E179" s="10"/>
      <c r="F179" s="32"/>
      <c r="G179" s="10"/>
      <c r="H179" s="32"/>
      <c r="I179" s="10"/>
      <c r="J179" s="32"/>
      <c r="K179" s="10"/>
      <c r="L179" s="32"/>
      <c r="M179" s="10"/>
      <c r="N179" s="32"/>
      <c r="O179" s="10"/>
      <c r="P179" s="32"/>
      <c r="Q179" s="10"/>
      <c r="R179" s="32"/>
      <c r="S179" s="10"/>
      <c r="T179" s="32"/>
      <c r="U179" s="10"/>
      <c r="V179" s="32"/>
      <c r="W179" s="10"/>
      <c r="X179" s="32"/>
      <c r="Y179" s="10"/>
      <c r="Z179" s="32"/>
      <c r="AA179" s="10"/>
      <c r="AB179" s="32"/>
      <c r="AC179" s="10"/>
      <c r="AD179" s="32"/>
      <c r="AE179" s="10"/>
      <c r="AF179" s="32"/>
      <c r="AG179" s="10"/>
      <c r="AH179" s="32"/>
      <c r="AI179" s="10"/>
      <c r="AJ179" s="32"/>
      <c r="AK179" s="10"/>
      <c r="AL179" s="32"/>
      <c r="AM179" s="10"/>
      <c r="AN179" s="32"/>
      <c r="AO179" s="10"/>
      <c r="AP179" s="244"/>
      <c r="AQ179" s="10"/>
      <c r="AR179" s="32"/>
      <c r="AS179" s="10"/>
      <c r="AT179" s="244"/>
      <c r="AU179" s="10"/>
      <c r="AV179" s="244"/>
      <c r="AW179" s="7"/>
      <c r="AX179" s="249"/>
      <c r="AY179" s="10"/>
      <c r="AZ179" s="244"/>
      <c r="BA179" s="7"/>
      <c r="BB179" s="249"/>
      <c r="BC179" s="7"/>
      <c r="BD179" s="249"/>
      <c r="BE179" s="7"/>
      <c r="BF179" s="8"/>
      <c r="BG179" s="7"/>
      <c r="BH179" s="8"/>
      <c r="BJ179" s="41"/>
      <c r="BK179" s="41">
        <f t="shared" si="19"/>
        <v>0</v>
      </c>
      <c r="BL179">
        <f t="shared" si="18"/>
        <v>0</v>
      </c>
    </row>
    <row r="180" spans="1:66">
      <c r="A180">
        <f t="shared" si="17"/>
        <v>127</v>
      </c>
      <c r="B180" s="6"/>
      <c r="C180" s="10"/>
      <c r="D180" s="32"/>
      <c r="E180" s="10"/>
      <c r="F180" s="32"/>
      <c r="G180" s="10"/>
      <c r="H180" s="32"/>
      <c r="I180" s="10"/>
      <c r="J180" s="32"/>
      <c r="K180" s="10"/>
      <c r="L180" s="32"/>
      <c r="M180" s="10"/>
      <c r="N180" s="32"/>
      <c r="O180" s="10"/>
      <c r="P180" s="32"/>
      <c r="Q180" s="10"/>
      <c r="R180" s="32"/>
      <c r="S180" s="10"/>
      <c r="T180" s="32"/>
      <c r="U180" s="10"/>
      <c r="V180" s="32"/>
      <c r="W180" s="10"/>
      <c r="X180" s="32"/>
      <c r="Y180" s="10"/>
      <c r="Z180" s="32"/>
      <c r="AA180" s="10"/>
      <c r="AB180" s="32"/>
      <c r="AC180" s="10"/>
      <c r="AD180" s="32"/>
      <c r="AE180" s="10"/>
      <c r="AF180" s="32"/>
      <c r="AG180" s="10"/>
      <c r="AH180" s="32"/>
      <c r="AI180" s="10"/>
      <c r="AJ180" s="32"/>
      <c r="AK180" s="10"/>
      <c r="AL180" s="32"/>
      <c r="AM180" s="10"/>
      <c r="AN180" s="32"/>
      <c r="AO180" s="10"/>
      <c r="AP180" s="244"/>
      <c r="AQ180" s="10"/>
      <c r="AR180" s="32"/>
      <c r="AS180" s="10"/>
      <c r="AT180" s="244"/>
      <c r="AU180" s="10"/>
      <c r="AV180" s="244"/>
      <c r="AW180" s="7"/>
      <c r="AX180" s="249"/>
      <c r="AY180" s="10"/>
      <c r="AZ180" s="244"/>
      <c r="BA180" s="7"/>
      <c r="BB180" s="249"/>
      <c r="BC180" s="7"/>
      <c r="BD180" s="249"/>
      <c r="BE180" s="7"/>
      <c r="BF180" s="8"/>
      <c r="BG180" s="7"/>
      <c r="BH180" s="8"/>
      <c r="BJ180" s="41"/>
      <c r="BK180" s="41">
        <f t="shared" si="19"/>
        <v>0</v>
      </c>
      <c r="BL180">
        <f t="shared" si="18"/>
        <v>0</v>
      </c>
    </row>
    <row r="181" spans="1:66">
      <c r="A181">
        <f t="shared" si="17"/>
        <v>128</v>
      </c>
      <c r="B181" s="6"/>
      <c r="C181" s="10"/>
      <c r="D181" s="32"/>
      <c r="E181" s="10"/>
      <c r="F181" s="32"/>
      <c r="G181" s="10"/>
      <c r="H181" s="32"/>
      <c r="I181" s="10"/>
      <c r="J181" s="32"/>
      <c r="K181" s="10"/>
      <c r="L181" s="32"/>
      <c r="M181" s="10"/>
      <c r="N181" s="32"/>
      <c r="O181" s="10"/>
      <c r="P181" s="32"/>
      <c r="Q181" s="10"/>
      <c r="R181" s="32"/>
      <c r="S181" s="10"/>
      <c r="T181" s="32"/>
      <c r="U181" s="10"/>
      <c r="V181" s="32"/>
      <c r="W181" s="10"/>
      <c r="X181" s="32"/>
      <c r="Y181" s="10"/>
      <c r="Z181" s="32"/>
      <c r="AA181" s="10"/>
      <c r="AB181" s="32"/>
      <c r="AC181" s="10"/>
      <c r="AD181" s="32"/>
      <c r="AE181" s="10"/>
      <c r="AF181" s="32"/>
      <c r="AG181" s="10"/>
      <c r="AH181" s="32"/>
      <c r="AI181" s="10"/>
      <c r="AJ181" s="32"/>
      <c r="AK181" s="10"/>
      <c r="AL181" s="32"/>
      <c r="AM181" s="10"/>
      <c r="AN181" s="32"/>
      <c r="AO181" s="10"/>
      <c r="AP181" s="244"/>
      <c r="AQ181" s="10"/>
      <c r="AR181" s="32"/>
      <c r="AS181" s="10"/>
      <c r="AT181" s="244"/>
      <c r="AU181" s="10"/>
      <c r="AV181" s="244"/>
      <c r="AW181" s="7"/>
      <c r="AX181" s="249"/>
      <c r="AY181" s="10"/>
      <c r="AZ181" s="244"/>
      <c r="BA181" s="7"/>
      <c r="BB181" s="249"/>
      <c r="BC181" s="7"/>
      <c r="BD181" s="249"/>
      <c r="BE181" s="7"/>
      <c r="BF181" s="8"/>
      <c r="BG181" s="7"/>
      <c r="BH181" s="8"/>
      <c r="BJ181" s="41"/>
      <c r="BK181" s="41">
        <f t="shared" si="19"/>
        <v>0</v>
      </c>
      <c r="BL181">
        <f t="shared" si="18"/>
        <v>0</v>
      </c>
    </row>
    <row r="182" spans="1:66">
      <c r="A182">
        <f t="shared" si="17"/>
        <v>129</v>
      </c>
      <c r="B182" s="6"/>
      <c r="C182" s="10"/>
      <c r="D182" s="32"/>
      <c r="E182" s="10"/>
      <c r="F182" s="32"/>
      <c r="G182" s="10"/>
      <c r="H182" s="32"/>
      <c r="I182" s="10"/>
      <c r="J182" s="32"/>
      <c r="K182" s="10"/>
      <c r="L182" s="32"/>
      <c r="M182" s="10"/>
      <c r="N182" s="32"/>
      <c r="O182" s="10"/>
      <c r="P182" s="32"/>
      <c r="Q182" s="10"/>
      <c r="R182" s="32"/>
      <c r="S182" s="10"/>
      <c r="T182" s="32"/>
      <c r="U182" s="10"/>
      <c r="V182" s="32"/>
      <c r="W182" s="10"/>
      <c r="X182" s="32"/>
      <c r="Y182" s="10"/>
      <c r="Z182" s="32"/>
      <c r="AA182" s="10"/>
      <c r="AB182" s="32"/>
      <c r="AC182" s="10"/>
      <c r="AD182" s="32"/>
      <c r="AE182" s="10"/>
      <c r="AF182" s="32"/>
      <c r="AG182" s="10"/>
      <c r="AH182" s="32"/>
      <c r="AI182" s="10"/>
      <c r="AJ182" s="32"/>
      <c r="AK182" s="10"/>
      <c r="AL182" s="32"/>
      <c r="AM182" s="10"/>
      <c r="AN182" s="32"/>
      <c r="AO182" s="10"/>
      <c r="AP182" s="244"/>
      <c r="AQ182" s="10"/>
      <c r="AR182" s="32"/>
      <c r="AS182" s="10"/>
      <c r="AT182" s="244"/>
      <c r="AU182" s="10"/>
      <c r="AV182" s="244"/>
      <c r="AW182" s="7"/>
      <c r="AX182" s="249"/>
      <c r="AY182" s="10"/>
      <c r="AZ182" s="244"/>
      <c r="BA182" s="7"/>
      <c r="BB182" s="249"/>
      <c r="BC182" s="7"/>
      <c r="BD182" s="249"/>
      <c r="BE182" s="7"/>
      <c r="BF182" s="8"/>
      <c r="BG182" s="7"/>
      <c r="BH182" s="8"/>
      <c r="BJ182" s="41"/>
      <c r="BK182" s="41">
        <f t="shared" si="19"/>
        <v>0</v>
      </c>
      <c r="BL182">
        <f t="shared" si="18"/>
        <v>0</v>
      </c>
    </row>
    <row r="183" spans="1:66">
      <c r="A183">
        <f t="shared" si="17"/>
        <v>130</v>
      </c>
      <c r="B183" s="6"/>
      <c r="C183" s="10"/>
      <c r="D183" s="32"/>
      <c r="E183" s="10"/>
      <c r="F183" s="32"/>
      <c r="G183" s="10"/>
      <c r="H183" s="32"/>
      <c r="I183" s="10"/>
      <c r="J183" s="32"/>
      <c r="K183" s="10"/>
      <c r="L183" s="32"/>
      <c r="M183" s="10"/>
      <c r="N183" s="32"/>
      <c r="O183" s="10"/>
      <c r="P183" s="32"/>
      <c r="Q183" s="10"/>
      <c r="R183" s="32"/>
      <c r="S183" s="10"/>
      <c r="T183" s="32"/>
      <c r="U183" s="10"/>
      <c r="V183" s="32"/>
      <c r="W183" s="10"/>
      <c r="X183" s="32"/>
      <c r="Y183" s="10"/>
      <c r="Z183" s="32"/>
      <c r="AA183" s="10"/>
      <c r="AB183" s="32"/>
      <c r="AC183" s="10"/>
      <c r="AD183" s="32"/>
      <c r="AE183" s="10"/>
      <c r="AF183" s="32"/>
      <c r="AG183" s="10"/>
      <c r="AH183" s="32"/>
      <c r="AI183" s="10"/>
      <c r="AJ183" s="32"/>
      <c r="AK183" s="10"/>
      <c r="AL183" s="32"/>
      <c r="AM183" s="10"/>
      <c r="AN183" s="32"/>
      <c r="AO183" s="10"/>
      <c r="AP183" s="244"/>
      <c r="AQ183" s="10"/>
      <c r="AR183" s="32"/>
      <c r="AS183" s="10"/>
      <c r="AT183" s="244"/>
      <c r="AU183" s="10"/>
      <c r="AV183" s="244"/>
      <c r="AW183" s="10"/>
      <c r="AX183" s="247"/>
      <c r="AY183" s="10"/>
      <c r="AZ183" s="244"/>
      <c r="BA183" s="10"/>
      <c r="BB183" s="247"/>
      <c r="BC183" s="10"/>
      <c r="BD183" s="247"/>
      <c r="BE183" s="10"/>
      <c r="BF183" s="32"/>
      <c r="BG183" s="10"/>
      <c r="BH183" s="32"/>
      <c r="BJ183" s="41"/>
      <c r="BK183" s="41">
        <f t="shared" si="19"/>
        <v>0</v>
      </c>
      <c r="BL183">
        <f t="shared" si="18"/>
        <v>0</v>
      </c>
    </row>
    <row r="184" spans="1:66">
      <c r="A184">
        <f t="shared" ref="A184:A247" si="20">+A183+1</f>
        <v>131</v>
      </c>
      <c r="B184" s="6"/>
      <c r="C184" s="10"/>
      <c r="D184" s="32"/>
      <c r="E184" s="10"/>
      <c r="F184" s="32"/>
      <c r="G184" s="10"/>
      <c r="H184" s="32"/>
      <c r="I184" s="10"/>
      <c r="J184" s="32"/>
      <c r="K184" s="10"/>
      <c r="L184" s="32"/>
      <c r="M184" s="10"/>
      <c r="N184" s="32"/>
      <c r="O184" s="10"/>
      <c r="P184" s="32"/>
      <c r="Q184" s="10"/>
      <c r="R184" s="32"/>
      <c r="S184" s="10"/>
      <c r="T184" s="32"/>
      <c r="U184" s="10"/>
      <c r="V184" s="32"/>
      <c r="W184" s="10"/>
      <c r="X184" s="32"/>
      <c r="Y184" s="10"/>
      <c r="Z184" s="32"/>
      <c r="AA184" s="10"/>
      <c r="AB184" s="32"/>
      <c r="AC184" s="10"/>
      <c r="AD184" s="32"/>
      <c r="AE184" s="10"/>
      <c r="AF184" s="32"/>
      <c r="AG184" s="10"/>
      <c r="AH184" s="32"/>
      <c r="AI184" s="10"/>
      <c r="AJ184" s="32"/>
      <c r="AK184" s="10"/>
      <c r="AL184" s="32"/>
      <c r="AM184" s="10"/>
      <c r="AN184" s="32"/>
      <c r="AO184" s="10"/>
      <c r="AP184" s="244"/>
      <c r="AQ184" s="10"/>
      <c r="AR184" s="32"/>
      <c r="AS184" s="10"/>
      <c r="AT184" s="244"/>
      <c r="AU184" s="10"/>
      <c r="AV184" s="244"/>
      <c r="AW184" s="7"/>
      <c r="AX184" s="249"/>
      <c r="AY184" s="10"/>
      <c r="AZ184" s="244"/>
      <c r="BA184" s="7"/>
      <c r="BB184" s="249"/>
      <c r="BC184" s="7"/>
      <c r="BD184" s="249"/>
      <c r="BE184" s="7"/>
      <c r="BF184" s="8"/>
      <c r="BG184" s="7"/>
      <c r="BH184" s="8"/>
      <c r="BJ184" s="41"/>
      <c r="BK184" s="41">
        <f t="shared" si="19"/>
        <v>0</v>
      </c>
      <c r="BL184">
        <f t="shared" si="18"/>
        <v>0</v>
      </c>
    </row>
    <row r="185" spans="1:66">
      <c r="A185">
        <f t="shared" si="20"/>
        <v>132</v>
      </c>
      <c r="B185" s="6"/>
      <c r="C185" s="10"/>
      <c r="D185" s="32"/>
      <c r="E185" s="10"/>
      <c r="F185" s="32"/>
      <c r="G185" s="10"/>
      <c r="H185" s="32"/>
      <c r="I185" s="10"/>
      <c r="J185" s="32"/>
      <c r="K185" s="10"/>
      <c r="L185" s="32"/>
      <c r="M185" s="10"/>
      <c r="N185" s="32"/>
      <c r="O185" s="10"/>
      <c r="P185" s="32"/>
      <c r="Q185" s="10"/>
      <c r="R185" s="32"/>
      <c r="S185" s="10"/>
      <c r="T185" s="32"/>
      <c r="U185" s="10"/>
      <c r="V185" s="32"/>
      <c r="W185" s="10"/>
      <c r="X185" s="32"/>
      <c r="Y185" s="10"/>
      <c r="Z185" s="32"/>
      <c r="AA185" s="10"/>
      <c r="AB185" s="32"/>
      <c r="AC185" s="10"/>
      <c r="AD185" s="32"/>
      <c r="AE185" s="10"/>
      <c r="AF185" s="32"/>
      <c r="AG185" s="10"/>
      <c r="AH185" s="32"/>
      <c r="AI185" s="10"/>
      <c r="AJ185" s="32"/>
      <c r="AK185" s="10"/>
      <c r="AL185" s="32"/>
      <c r="AM185" s="10"/>
      <c r="AN185" s="32"/>
      <c r="AO185" s="10"/>
      <c r="AP185" s="244"/>
      <c r="AQ185" s="10"/>
      <c r="AR185" s="32"/>
      <c r="AS185" s="10"/>
      <c r="AT185" s="244"/>
      <c r="AU185" s="10"/>
      <c r="AV185" s="244"/>
      <c r="AW185" s="7"/>
      <c r="AX185" s="249"/>
      <c r="AY185" s="10"/>
      <c r="AZ185" s="244"/>
      <c r="BA185" s="7"/>
      <c r="BB185" s="249"/>
      <c r="BC185" s="7"/>
      <c r="BD185" s="249"/>
      <c r="BE185" s="7"/>
      <c r="BF185" s="8"/>
      <c r="BG185" s="7"/>
      <c r="BH185" s="8"/>
      <c r="BJ185" s="41"/>
      <c r="BK185" s="41">
        <f t="shared" si="19"/>
        <v>0</v>
      </c>
      <c r="BL185">
        <f t="shared" si="18"/>
        <v>0</v>
      </c>
    </row>
    <row r="186" spans="1:66">
      <c r="A186">
        <f t="shared" si="20"/>
        <v>133</v>
      </c>
      <c r="B186" s="6"/>
      <c r="C186" s="10"/>
      <c r="D186" s="32"/>
      <c r="E186" s="10"/>
      <c r="F186" s="32"/>
      <c r="G186" s="10"/>
      <c r="H186" s="32"/>
      <c r="I186" s="10"/>
      <c r="J186" s="32"/>
      <c r="K186" s="10"/>
      <c r="L186" s="32"/>
      <c r="M186" s="10"/>
      <c r="N186" s="32"/>
      <c r="O186" s="10"/>
      <c r="P186" s="32"/>
      <c r="Q186" s="10"/>
      <c r="R186" s="32"/>
      <c r="S186" s="10"/>
      <c r="T186" s="32"/>
      <c r="U186" s="94"/>
      <c r="V186" s="32"/>
      <c r="W186" s="10"/>
      <c r="X186" s="32"/>
      <c r="Y186" s="10"/>
      <c r="Z186" s="32"/>
      <c r="AA186" s="10"/>
      <c r="AB186" s="32"/>
      <c r="AC186" s="10"/>
      <c r="AD186" s="32"/>
      <c r="AE186" s="10"/>
      <c r="AF186" s="32"/>
      <c r="AG186" s="10"/>
      <c r="AH186" s="32"/>
      <c r="AI186" s="10"/>
      <c r="AJ186" s="32"/>
      <c r="AK186" s="10"/>
      <c r="AL186" s="32"/>
      <c r="AM186" s="94"/>
      <c r="AN186" s="32"/>
      <c r="AO186" s="10"/>
      <c r="AP186" s="244"/>
      <c r="AQ186" s="94"/>
      <c r="AR186" s="32"/>
      <c r="AS186" s="10"/>
      <c r="AT186" s="244"/>
      <c r="AU186" s="10"/>
      <c r="AV186" s="244"/>
      <c r="AW186" s="7"/>
      <c r="AX186" s="249"/>
      <c r="AY186" s="10"/>
      <c r="AZ186" s="244"/>
      <c r="BA186" s="7"/>
      <c r="BB186" s="249"/>
      <c r="BC186" s="7"/>
      <c r="BD186" s="249"/>
      <c r="BE186" s="7"/>
      <c r="BF186" s="8"/>
      <c r="BG186" s="7"/>
      <c r="BH186" s="8"/>
      <c r="BJ186" s="41"/>
      <c r="BK186" s="41">
        <f t="shared" si="19"/>
        <v>0</v>
      </c>
      <c r="BL186">
        <f t="shared" si="18"/>
        <v>0</v>
      </c>
    </row>
    <row r="187" spans="1:66">
      <c r="A187">
        <f t="shared" si="20"/>
        <v>134</v>
      </c>
      <c r="B187" s="6"/>
      <c r="C187" s="10"/>
      <c r="D187" s="32"/>
      <c r="E187" s="10"/>
      <c r="F187" s="32"/>
      <c r="G187" s="10"/>
      <c r="H187" s="32"/>
      <c r="I187" s="10"/>
      <c r="J187" s="32"/>
      <c r="K187" s="10"/>
      <c r="L187" s="32"/>
      <c r="M187" s="10"/>
      <c r="N187" s="32"/>
      <c r="O187" s="10"/>
      <c r="P187" s="32"/>
      <c r="Q187" s="10"/>
      <c r="R187" s="32"/>
      <c r="S187" s="10"/>
      <c r="T187" s="32"/>
      <c r="U187" s="94"/>
      <c r="V187" s="32"/>
      <c r="W187" s="10"/>
      <c r="X187" s="32"/>
      <c r="Y187" s="10"/>
      <c r="Z187" s="32"/>
      <c r="AA187" s="10"/>
      <c r="AB187" s="32"/>
      <c r="AC187" s="10"/>
      <c r="AD187" s="32"/>
      <c r="AE187" s="10"/>
      <c r="AF187" s="32"/>
      <c r="AG187" s="10"/>
      <c r="AH187" s="32"/>
      <c r="AI187" s="10"/>
      <c r="AJ187" s="32"/>
      <c r="AK187" s="10"/>
      <c r="AL187" s="32"/>
      <c r="AM187" s="94"/>
      <c r="AN187" s="32"/>
      <c r="AO187" s="10"/>
      <c r="AP187" s="244"/>
      <c r="AQ187" s="94"/>
      <c r="AR187" s="32"/>
      <c r="AS187" s="10"/>
      <c r="AT187" s="244"/>
      <c r="AU187" s="10"/>
      <c r="AV187" s="244"/>
      <c r="AW187" s="7"/>
      <c r="AX187" s="249"/>
      <c r="AY187" s="10"/>
      <c r="AZ187" s="244"/>
      <c r="BA187" s="7"/>
      <c r="BB187" s="249"/>
      <c r="BC187" s="7"/>
      <c r="BD187" s="249"/>
      <c r="BE187" s="7"/>
      <c r="BF187" s="8"/>
      <c r="BG187" s="7"/>
      <c r="BH187" s="8"/>
      <c r="BJ187" s="41"/>
      <c r="BK187" s="41">
        <f t="shared" si="19"/>
        <v>0</v>
      </c>
      <c r="BL187">
        <f t="shared" si="18"/>
        <v>0</v>
      </c>
    </row>
    <row r="188" spans="1:66">
      <c r="A188">
        <f t="shared" si="20"/>
        <v>135</v>
      </c>
      <c r="B188" s="6"/>
      <c r="C188" s="10"/>
      <c r="D188" s="32"/>
      <c r="E188" s="10"/>
      <c r="F188" s="32"/>
      <c r="G188" s="10"/>
      <c r="H188" s="32"/>
      <c r="I188" s="10"/>
      <c r="J188" s="32"/>
      <c r="K188" s="10"/>
      <c r="L188" s="32"/>
      <c r="M188" s="10"/>
      <c r="N188" s="32"/>
      <c r="O188" s="10"/>
      <c r="P188" s="32"/>
      <c r="Q188" s="10"/>
      <c r="R188" s="32"/>
      <c r="S188" s="10"/>
      <c r="T188" s="32"/>
      <c r="U188" s="10"/>
      <c r="V188" s="32"/>
      <c r="W188" s="10"/>
      <c r="X188" s="32"/>
      <c r="Y188" s="10"/>
      <c r="Z188" s="32"/>
      <c r="AA188" s="10"/>
      <c r="AB188" s="32"/>
      <c r="AC188" s="10"/>
      <c r="AD188" s="32"/>
      <c r="AE188" s="10"/>
      <c r="AF188" s="32"/>
      <c r="AG188" s="10"/>
      <c r="AH188" s="32"/>
      <c r="AI188" s="10"/>
      <c r="AJ188" s="32"/>
      <c r="AK188" s="10"/>
      <c r="AL188" s="32"/>
      <c r="AM188" s="10"/>
      <c r="AN188" s="32"/>
      <c r="AO188" s="10"/>
      <c r="AP188" s="244"/>
      <c r="AQ188" s="10"/>
      <c r="AR188" s="32"/>
      <c r="AS188" s="10"/>
      <c r="AT188" s="244"/>
      <c r="AU188" s="10"/>
      <c r="AV188" s="244"/>
      <c r="AW188" s="7"/>
      <c r="AX188" s="249"/>
      <c r="AY188" s="10"/>
      <c r="AZ188" s="244"/>
      <c r="BA188" s="7"/>
      <c r="BB188" s="249"/>
      <c r="BC188" s="7"/>
      <c r="BD188" s="249"/>
      <c r="BE188" s="7"/>
      <c r="BF188" s="8"/>
      <c r="BG188" s="7"/>
      <c r="BH188" s="8"/>
      <c r="BJ188" s="41"/>
      <c r="BK188" s="41">
        <f t="shared" si="19"/>
        <v>0</v>
      </c>
      <c r="BL188">
        <f t="shared" si="18"/>
        <v>0</v>
      </c>
    </row>
    <row r="189" spans="1:66">
      <c r="A189">
        <f t="shared" si="20"/>
        <v>136</v>
      </c>
      <c r="B189" s="6"/>
      <c r="C189" s="10"/>
      <c r="D189" s="32"/>
      <c r="E189" s="10"/>
      <c r="F189" s="32"/>
      <c r="G189" s="10"/>
      <c r="H189" s="32"/>
      <c r="I189" s="10"/>
      <c r="J189" s="32"/>
      <c r="K189" s="94"/>
      <c r="L189" s="32"/>
      <c r="M189" s="10"/>
      <c r="N189" s="32"/>
      <c r="O189" s="94"/>
      <c r="P189" s="32"/>
      <c r="Q189" s="10"/>
      <c r="R189" s="32"/>
      <c r="S189" s="10"/>
      <c r="T189" s="32"/>
      <c r="U189" s="10"/>
      <c r="V189" s="32"/>
      <c r="W189" s="10"/>
      <c r="X189" s="32"/>
      <c r="Y189" s="10"/>
      <c r="Z189" s="32"/>
      <c r="AA189" s="10"/>
      <c r="AB189" s="32"/>
      <c r="AC189" s="10"/>
      <c r="AD189" s="32"/>
      <c r="AE189" s="10"/>
      <c r="AF189" s="32"/>
      <c r="AG189" s="10"/>
      <c r="AH189" s="32"/>
      <c r="AI189" s="10"/>
      <c r="AJ189" s="32"/>
      <c r="AK189" s="10"/>
      <c r="AL189" s="32"/>
      <c r="AM189" s="10"/>
      <c r="AN189" s="32"/>
      <c r="AO189" s="10"/>
      <c r="AP189" s="244"/>
      <c r="AQ189" s="10"/>
      <c r="AR189" s="32"/>
      <c r="AS189" s="10"/>
      <c r="AT189" s="244"/>
      <c r="AU189" s="10"/>
      <c r="AV189" s="244"/>
      <c r="AW189" s="7"/>
      <c r="AX189" s="249"/>
      <c r="AY189" s="10"/>
      <c r="AZ189" s="244"/>
      <c r="BA189" s="7"/>
      <c r="BB189" s="249"/>
      <c r="BC189" s="7"/>
      <c r="BD189" s="249"/>
      <c r="BE189" s="7"/>
      <c r="BF189" s="8"/>
      <c r="BG189" s="7"/>
      <c r="BH189" s="8"/>
      <c r="BJ189" s="41"/>
      <c r="BK189" s="41">
        <f t="shared" si="19"/>
        <v>0</v>
      </c>
      <c r="BL189">
        <f t="shared" si="18"/>
        <v>0</v>
      </c>
    </row>
    <row r="190" spans="1:66">
      <c r="A190">
        <f t="shared" si="20"/>
        <v>137</v>
      </c>
      <c r="B190" s="6"/>
      <c r="C190" s="10"/>
      <c r="D190" s="32"/>
      <c r="E190" s="10"/>
      <c r="F190" s="32"/>
      <c r="G190" s="10"/>
      <c r="H190" s="32"/>
      <c r="I190" s="10"/>
      <c r="J190" s="32"/>
      <c r="K190" s="94"/>
      <c r="L190" s="32"/>
      <c r="M190" s="10"/>
      <c r="N190" s="32"/>
      <c r="O190" s="10"/>
      <c r="P190" s="32"/>
      <c r="Q190" s="10"/>
      <c r="R190" s="32"/>
      <c r="S190" s="10"/>
      <c r="T190" s="32"/>
      <c r="U190" s="10"/>
      <c r="V190" s="32"/>
      <c r="W190" s="10"/>
      <c r="X190" s="32"/>
      <c r="Y190" s="10"/>
      <c r="Z190" s="32"/>
      <c r="AA190" s="10"/>
      <c r="AB190" s="32"/>
      <c r="AC190" s="10"/>
      <c r="AD190" s="32"/>
      <c r="AE190" s="10"/>
      <c r="AF190" s="32"/>
      <c r="AG190" s="10"/>
      <c r="AH190" s="32"/>
      <c r="AI190" s="10"/>
      <c r="AJ190" s="32"/>
      <c r="AK190" s="10"/>
      <c r="AL190" s="32"/>
      <c r="AM190" s="10"/>
      <c r="AN190" s="32"/>
      <c r="AO190" s="10"/>
      <c r="AP190" s="244"/>
      <c r="AQ190" s="10"/>
      <c r="AR190" s="32"/>
      <c r="AS190" s="10"/>
      <c r="AT190" s="244"/>
      <c r="AU190" s="10"/>
      <c r="AV190" s="244"/>
      <c r="AW190" s="7"/>
      <c r="AX190" s="249"/>
      <c r="AY190" s="10"/>
      <c r="AZ190" s="244"/>
      <c r="BA190" s="7"/>
      <c r="BB190" s="249"/>
      <c r="BC190" s="7"/>
      <c r="BD190" s="249"/>
      <c r="BE190" s="7"/>
      <c r="BF190" s="8"/>
      <c r="BG190" s="7"/>
      <c r="BH190" s="8"/>
      <c r="BJ190" s="41"/>
      <c r="BK190" s="41">
        <f t="shared" si="19"/>
        <v>0</v>
      </c>
      <c r="BL190">
        <f t="shared" si="18"/>
        <v>0</v>
      </c>
      <c r="BN190" s="39"/>
    </row>
    <row r="191" spans="1:66">
      <c r="A191">
        <f t="shared" si="20"/>
        <v>138</v>
      </c>
      <c r="B191" s="6"/>
      <c r="C191" s="10"/>
      <c r="D191" s="32"/>
      <c r="E191" s="10"/>
      <c r="F191" s="32"/>
      <c r="G191" s="10"/>
      <c r="H191" s="32"/>
      <c r="I191" s="10"/>
      <c r="J191" s="32"/>
      <c r="K191" s="10"/>
      <c r="L191" s="32"/>
      <c r="M191" s="10"/>
      <c r="N191" s="32"/>
      <c r="O191" s="10"/>
      <c r="P191" s="32"/>
      <c r="Q191" s="10"/>
      <c r="R191" s="32"/>
      <c r="S191" s="10"/>
      <c r="T191" s="32"/>
      <c r="U191" s="10"/>
      <c r="V191" s="32"/>
      <c r="W191" s="10"/>
      <c r="X191" s="32"/>
      <c r="Y191" s="10"/>
      <c r="Z191" s="32"/>
      <c r="AA191" s="10"/>
      <c r="AB191" s="32"/>
      <c r="AC191" s="10"/>
      <c r="AD191" s="32"/>
      <c r="AE191" s="10"/>
      <c r="AF191" s="32"/>
      <c r="AG191" s="10"/>
      <c r="AH191" s="32"/>
      <c r="AI191" s="10"/>
      <c r="AJ191" s="32"/>
      <c r="AK191" s="10"/>
      <c r="AL191" s="32"/>
      <c r="AM191" s="10"/>
      <c r="AN191" s="32"/>
      <c r="AO191" s="10"/>
      <c r="AP191" s="244"/>
      <c r="AQ191" s="10"/>
      <c r="AR191" s="32"/>
      <c r="AS191" s="10"/>
      <c r="AT191" s="244"/>
      <c r="AU191" s="10"/>
      <c r="AV191" s="244"/>
      <c r="AW191" s="7"/>
      <c r="AX191" s="249"/>
      <c r="AY191" s="10"/>
      <c r="AZ191" s="244"/>
      <c r="BA191" s="7"/>
      <c r="BB191" s="249"/>
      <c r="BC191" s="7"/>
      <c r="BD191" s="249"/>
      <c r="BE191" s="7"/>
      <c r="BF191" s="8"/>
      <c r="BG191" s="7"/>
      <c r="BH191" s="8"/>
      <c r="BJ191" s="76"/>
      <c r="BK191" s="41">
        <f t="shared" si="19"/>
        <v>0</v>
      </c>
      <c r="BL191">
        <f t="shared" si="18"/>
        <v>0</v>
      </c>
      <c r="BN191" s="39"/>
    </row>
    <row r="192" spans="1:66">
      <c r="A192">
        <f t="shared" si="20"/>
        <v>139</v>
      </c>
      <c r="B192" s="6"/>
      <c r="C192" s="10"/>
      <c r="D192" s="32"/>
      <c r="E192" s="10"/>
      <c r="F192" s="32"/>
      <c r="G192" s="10"/>
      <c r="H192" s="32"/>
      <c r="I192" s="10"/>
      <c r="J192" s="32"/>
      <c r="K192" s="94"/>
      <c r="L192" s="32"/>
      <c r="M192" s="10"/>
      <c r="N192" s="32"/>
      <c r="O192" s="10"/>
      <c r="P192" s="32"/>
      <c r="Q192" s="10"/>
      <c r="R192" s="32"/>
      <c r="S192" s="10"/>
      <c r="T192" s="32"/>
      <c r="U192" s="10"/>
      <c r="V192" s="32"/>
      <c r="W192" s="10"/>
      <c r="X192" s="32"/>
      <c r="Y192" s="10"/>
      <c r="Z192" s="32"/>
      <c r="AA192" s="10"/>
      <c r="AB192" s="32"/>
      <c r="AC192" s="10"/>
      <c r="AD192" s="32"/>
      <c r="AE192" s="10"/>
      <c r="AF192" s="32"/>
      <c r="AG192" s="10"/>
      <c r="AH192" s="32"/>
      <c r="AI192" s="10"/>
      <c r="AJ192" s="32"/>
      <c r="AK192" s="10"/>
      <c r="AL192" s="32"/>
      <c r="AM192" s="10"/>
      <c r="AN192" s="32"/>
      <c r="AO192" s="10"/>
      <c r="AP192" s="244"/>
      <c r="AQ192" s="10"/>
      <c r="AR192" s="32"/>
      <c r="AS192" s="10"/>
      <c r="AT192" s="244"/>
      <c r="AU192" s="10"/>
      <c r="AV192" s="244"/>
      <c r="AW192" s="7"/>
      <c r="AX192" s="249"/>
      <c r="AY192" s="10"/>
      <c r="AZ192" s="244"/>
      <c r="BA192" s="7"/>
      <c r="BB192" s="249"/>
      <c r="BC192" s="7"/>
      <c r="BD192" s="249"/>
      <c r="BE192" s="7"/>
      <c r="BF192" s="8"/>
      <c r="BG192" s="7"/>
      <c r="BH192" s="8"/>
      <c r="BJ192" s="41"/>
      <c r="BK192" s="41">
        <f t="shared" si="19"/>
        <v>0</v>
      </c>
      <c r="BL192">
        <f t="shared" si="18"/>
        <v>0</v>
      </c>
      <c r="BN192" s="39"/>
    </row>
    <row r="193" spans="1:66">
      <c r="A193">
        <f t="shared" si="20"/>
        <v>140</v>
      </c>
      <c r="B193" s="6"/>
      <c r="C193" s="10"/>
      <c r="D193" s="32"/>
      <c r="E193" s="10"/>
      <c r="F193" s="32"/>
      <c r="G193" s="10"/>
      <c r="H193" s="32"/>
      <c r="I193" s="10"/>
      <c r="J193" s="32"/>
      <c r="K193" s="10"/>
      <c r="L193" s="32"/>
      <c r="M193" s="10"/>
      <c r="N193" s="32"/>
      <c r="O193" s="10"/>
      <c r="P193" s="32"/>
      <c r="Q193" s="10"/>
      <c r="R193" s="32"/>
      <c r="S193" s="10"/>
      <c r="T193" s="32"/>
      <c r="U193" s="10"/>
      <c r="V193" s="32"/>
      <c r="W193" s="10"/>
      <c r="X193" s="32"/>
      <c r="Y193" s="10"/>
      <c r="Z193" s="32"/>
      <c r="AA193" s="10"/>
      <c r="AB193" s="32"/>
      <c r="AC193" s="10"/>
      <c r="AD193" s="32"/>
      <c r="AE193" s="10"/>
      <c r="AF193" s="32"/>
      <c r="AG193" s="10"/>
      <c r="AH193" s="32"/>
      <c r="AI193" s="10"/>
      <c r="AJ193" s="32"/>
      <c r="AK193" s="10"/>
      <c r="AL193" s="32"/>
      <c r="AM193" s="10"/>
      <c r="AN193" s="32"/>
      <c r="AO193" s="10"/>
      <c r="AP193" s="244"/>
      <c r="AQ193" s="10"/>
      <c r="AR193" s="32"/>
      <c r="AS193" s="10"/>
      <c r="AT193" s="244"/>
      <c r="AU193" s="10"/>
      <c r="AV193" s="244"/>
      <c r="AW193" s="7"/>
      <c r="AX193" s="249"/>
      <c r="AY193" s="10"/>
      <c r="AZ193" s="244"/>
      <c r="BA193" s="7"/>
      <c r="BB193" s="249"/>
      <c r="BC193" s="7"/>
      <c r="BD193" s="249"/>
      <c r="BE193" s="7"/>
      <c r="BF193" s="8"/>
      <c r="BG193" s="7"/>
      <c r="BH193" s="8"/>
      <c r="BJ193" s="41"/>
      <c r="BK193" s="41">
        <f t="shared" si="19"/>
        <v>0</v>
      </c>
      <c r="BL193">
        <f t="shared" si="18"/>
        <v>0</v>
      </c>
      <c r="BN193" s="39"/>
    </row>
    <row r="194" spans="1:66">
      <c r="A194">
        <f t="shared" si="20"/>
        <v>141</v>
      </c>
      <c r="B194" s="6"/>
      <c r="C194" s="10"/>
      <c r="D194" s="32"/>
      <c r="E194" s="10"/>
      <c r="F194" s="32"/>
      <c r="G194" s="10"/>
      <c r="H194" s="32"/>
      <c r="I194" s="10"/>
      <c r="J194" s="32"/>
      <c r="K194" s="94"/>
      <c r="L194" s="32"/>
      <c r="M194" s="10"/>
      <c r="N194" s="32"/>
      <c r="O194" s="10"/>
      <c r="P194" s="32"/>
      <c r="Q194" s="10"/>
      <c r="R194" s="32"/>
      <c r="S194" s="10"/>
      <c r="T194" s="32"/>
      <c r="U194" s="10"/>
      <c r="V194" s="32"/>
      <c r="W194" s="10"/>
      <c r="X194" s="32"/>
      <c r="Y194" s="10"/>
      <c r="Z194" s="32"/>
      <c r="AA194" s="10"/>
      <c r="AB194" s="32"/>
      <c r="AC194" s="10"/>
      <c r="AD194" s="32"/>
      <c r="AE194" s="10"/>
      <c r="AF194" s="32"/>
      <c r="AG194" s="10"/>
      <c r="AH194" s="32"/>
      <c r="AI194" s="10"/>
      <c r="AJ194" s="32"/>
      <c r="AK194" s="10"/>
      <c r="AL194" s="32"/>
      <c r="AM194" s="10"/>
      <c r="AN194" s="32"/>
      <c r="AO194" s="10"/>
      <c r="AP194" s="244"/>
      <c r="AQ194" s="10"/>
      <c r="AR194" s="32"/>
      <c r="AS194" s="10"/>
      <c r="AT194" s="244"/>
      <c r="AU194" s="10"/>
      <c r="AV194" s="244"/>
      <c r="AW194" s="7"/>
      <c r="AX194" s="249"/>
      <c r="AY194" s="10"/>
      <c r="AZ194" s="244"/>
      <c r="BA194" s="7"/>
      <c r="BB194" s="249"/>
      <c r="BC194" s="7"/>
      <c r="BD194" s="249"/>
      <c r="BE194" s="7"/>
      <c r="BF194" s="8"/>
      <c r="BG194" s="7"/>
      <c r="BH194" s="8"/>
      <c r="BJ194" s="41"/>
      <c r="BK194" s="41">
        <f t="shared" si="19"/>
        <v>0</v>
      </c>
      <c r="BL194">
        <f t="shared" ref="BL194:BL257" si="21">COUNT(C194:BH194)/2</f>
        <v>0</v>
      </c>
      <c r="BN194" s="39"/>
    </row>
    <row r="195" spans="1:66">
      <c r="A195">
        <f t="shared" si="20"/>
        <v>142</v>
      </c>
      <c r="B195" s="6"/>
      <c r="C195" s="10"/>
      <c r="D195" s="32"/>
      <c r="E195" s="10"/>
      <c r="F195" s="32"/>
      <c r="G195" s="10"/>
      <c r="H195" s="32"/>
      <c r="I195" s="10"/>
      <c r="J195" s="32"/>
      <c r="K195" s="94"/>
      <c r="L195" s="32"/>
      <c r="M195" s="10"/>
      <c r="N195" s="32"/>
      <c r="O195" s="10"/>
      <c r="P195" s="32"/>
      <c r="Q195" s="10"/>
      <c r="R195" s="32"/>
      <c r="S195" s="10"/>
      <c r="T195" s="32"/>
      <c r="U195" s="10"/>
      <c r="V195" s="32"/>
      <c r="W195" s="10"/>
      <c r="X195" s="32"/>
      <c r="Y195" s="10"/>
      <c r="Z195" s="32"/>
      <c r="AA195" s="10"/>
      <c r="AB195" s="32"/>
      <c r="AC195" s="10"/>
      <c r="AD195" s="32"/>
      <c r="AE195" s="10"/>
      <c r="AF195" s="32"/>
      <c r="AG195" s="10"/>
      <c r="AH195" s="32"/>
      <c r="AI195" s="10"/>
      <c r="AJ195" s="32"/>
      <c r="AK195" s="10"/>
      <c r="AL195" s="32"/>
      <c r="AM195" s="10"/>
      <c r="AN195" s="32"/>
      <c r="AO195" s="10"/>
      <c r="AP195" s="244"/>
      <c r="AQ195" s="10"/>
      <c r="AR195" s="32"/>
      <c r="AS195" s="10"/>
      <c r="AT195" s="244"/>
      <c r="AU195" s="10"/>
      <c r="AV195" s="244"/>
      <c r="AW195" s="7"/>
      <c r="AX195" s="249"/>
      <c r="AY195" s="10"/>
      <c r="AZ195" s="244"/>
      <c r="BA195" s="7"/>
      <c r="BB195" s="249"/>
      <c r="BC195" s="7"/>
      <c r="BD195" s="249"/>
      <c r="BE195" s="7"/>
      <c r="BF195" s="8"/>
      <c r="BG195" s="7"/>
      <c r="BH195" s="8"/>
      <c r="BJ195" s="41"/>
      <c r="BK195" s="41">
        <f t="shared" si="19"/>
        <v>0</v>
      </c>
      <c r="BL195">
        <f t="shared" si="21"/>
        <v>0</v>
      </c>
      <c r="BN195" s="39"/>
    </row>
    <row r="196" spans="1:66">
      <c r="A196">
        <f t="shared" si="20"/>
        <v>143</v>
      </c>
      <c r="B196" s="6"/>
      <c r="C196" s="10"/>
      <c r="D196" s="32"/>
      <c r="E196" s="10"/>
      <c r="F196" s="32"/>
      <c r="G196" s="10"/>
      <c r="H196" s="32"/>
      <c r="I196" s="10"/>
      <c r="J196" s="32"/>
      <c r="K196" s="10"/>
      <c r="L196" s="32"/>
      <c r="M196" s="10"/>
      <c r="N196" s="32"/>
      <c r="O196" s="10"/>
      <c r="P196" s="32"/>
      <c r="Q196" s="10"/>
      <c r="R196" s="32"/>
      <c r="S196" s="10"/>
      <c r="T196" s="32"/>
      <c r="U196" s="10"/>
      <c r="V196" s="32"/>
      <c r="W196" s="10"/>
      <c r="X196" s="32"/>
      <c r="Y196" s="10"/>
      <c r="Z196" s="32"/>
      <c r="AA196" s="10"/>
      <c r="AB196" s="32"/>
      <c r="AC196" s="10"/>
      <c r="AD196" s="32"/>
      <c r="AE196" s="10"/>
      <c r="AF196" s="32"/>
      <c r="AG196" s="10"/>
      <c r="AH196" s="32"/>
      <c r="AI196" s="10"/>
      <c r="AJ196" s="32"/>
      <c r="AK196" s="10"/>
      <c r="AL196" s="32"/>
      <c r="AM196" s="10"/>
      <c r="AN196" s="32"/>
      <c r="AO196" s="10"/>
      <c r="AP196" s="244"/>
      <c r="AQ196" s="10"/>
      <c r="AR196" s="32"/>
      <c r="AS196" s="10"/>
      <c r="AT196" s="244"/>
      <c r="AU196" s="10"/>
      <c r="AV196" s="244"/>
      <c r="AW196" s="7"/>
      <c r="AX196" s="249"/>
      <c r="AY196" s="10"/>
      <c r="AZ196" s="244"/>
      <c r="BA196" s="7"/>
      <c r="BB196" s="249"/>
      <c r="BC196" s="7"/>
      <c r="BD196" s="249"/>
      <c r="BE196" s="7"/>
      <c r="BF196" s="8"/>
      <c r="BG196" s="7"/>
      <c r="BH196" s="8"/>
      <c r="BJ196" s="41"/>
      <c r="BK196" s="41">
        <f t="shared" si="19"/>
        <v>0</v>
      </c>
      <c r="BL196">
        <f t="shared" si="21"/>
        <v>0</v>
      </c>
      <c r="BN196" s="39"/>
    </row>
    <row r="197" spans="1:66">
      <c r="A197">
        <f t="shared" si="20"/>
        <v>144</v>
      </c>
      <c r="B197" s="6"/>
      <c r="C197" s="10"/>
      <c r="D197" s="32"/>
      <c r="E197" s="10"/>
      <c r="F197" s="32"/>
      <c r="G197" s="10"/>
      <c r="H197" s="32"/>
      <c r="I197" s="10"/>
      <c r="J197" s="32"/>
      <c r="K197" s="10"/>
      <c r="L197" s="32"/>
      <c r="M197" s="10"/>
      <c r="N197" s="32"/>
      <c r="O197" s="10"/>
      <c r="P197" s="32"/>
      <c r="Q197" s="10"/>
      <c r="R197" s="32"/>
      <c r="S197" s="10"/>
      <c r="T197" s="32"/>
      <c r="U197" s="10"/>
      <c r="V197" s="32"/>
      <c r="W197" s="10"/>
      <c r="X197" s="32"/>
      <c r="Y197" s="10"/>
      <c r="Z197" s="32"/>
      <c r="AA197" s="10"/>
      <c r="AB197" s="32"/>
      <c r="AC197" s="10"/>
      <c r="AD197" s="32"/>
      <c r="AE197" s="10"/>
      <c r="AF197" s="32"/>
      <c r="AG197" s="10"/>
      <c r="AH197" s="32"/>
      <c r="AI197" s="10"/>
      <c r="AJ197" s="32"/>
      <c r="AK197" s="10"/>
      <c r="AL197" s="32"/>
      <c r="AM197" s="10"/>
      <c r="AN197" s="32"/>
      <c r="AO197" s="10"/>
      <c r="AP197" s="244"/>
      <c r="AQ197" s="10"/>
      <c r="AR197" s="32"/>
      <c r="AS197" s="10"/>
      <c r="AT197" s="244"/>
      <c r="AU197" s="10"/>
      <c r="AV197" s="244"/>
      <c r="AW197" s="7"/>
      <c r="AX197" s="249"/>
      <c r="AY197" s="10"/>
      <c r="AZ197" s="244"/>
      <c r="BA197" s="7"/>
      <c r="BB197" s="249"/>
      <c r="BC197" s="7"/>
      <c r="BD197" s="249"/>
      <c r="BE197" s="7"/>
      <c r="BF197" s="8"/>
      <c r="BG197" s="7"/>
      <c r="BH197" s="8"/>
      <c r="BJ197" s="41"/>
      <c r="BK197" s="41">
        <f t="shared" si="19"/>
        <v>0</v>
      </c>
      <c r="BL197">
        <f t="shared" si="21"/>
        <v>0</v>
      </c>
      <c r="BN197" s="39"/>
    </row>
    <row r="198" spans="1:66">
      <c r="A198">
        <f t="shared" si="20"/>
        <v>145</v>
      </c>
      <c r="B198" s="6"/>
      <c r="C198" s="10"/>
      <c r="D198" s="32"/>
      <c r="E198" s="10"/>
      <c r="F198" s="32"/>
      <c r="G198" s="10"/>
      <c r="H198" s="32"/>
      <c r="I198" s="10"/>
      <c r="J198" s="32"/>
      <c r="K198" s="10"/>
      <c r="L198" s="32"/>
      <c r="M198" s="10"/>
      <c r="N198" s="32"/>
      <c r="O198" s="10"/>
      <c r="P198" s="32"/>
      <c r="Q198" s="10"/>
      <c r="R198" s="32"/>
      <c r="S198" s="10"/>
      <c r="T198" s="32"/>
      <c r="U198" s="10"/>
      <c r="V198" s="32"/>
      <c r="W198" s="10"/>
      <c r="X198" s="32"/>
      <c r="Y198" s="10"/>
      <c r="Z198" s="32"/>
      <c r="AA198" s="10"/>
      <c r="AB198" s="32"/>
      <c r="AC198" s="10"/>
      <c r="AD198" s="32"/>
      <c r="AE198" s="10"/>
      <c r="AF198" s="32"/>
      <c r="AG198" s="10"/>
      <c r="AH198" s="32"/>
      <c r="AI198" s="10"/>
      <c r="AJ198" s="32"/>
      <c r="AK198" s="10"/>
      <c r="AL198" s="32"/>
      <c r="AM198" s="10"/>
      <c r="AN198" s="32"/>
      <c r="AO198" s="10"/>
      <c r="AP198" s="244"/>
      <c r="AQ198" s="10"/>
      <c r="AR198" s="32"/>
      <c r="AS198" s="10"/>
      <c r="AT198" s="244"/>
      <c r="AU198" s="10"/>
      <c r="AV198" s="244"/>
      <c r="AW198" s="10"/>
      <c r="AX198" s="247"/>
      <c r="AY198" s="10"/>
      <c r="AZ198" s="244"/>
      <c r="BA198" s="10"/>
      <c r="BB198" s="247"/>
      <c r="BC198" s="10"/>
      <c r="BD198" s="247"/>
      <c r="BE198" s="10"/>
      <c r="BF198" s="32"/>
      <c r="BG198" s="10"/>
      <c r="BH198" s="32"/>
      <c r="BJ198" s="41"/>
      <c r="BK198" s="41">
        <f t="shared" ref="BK198:BK261" si="22">+AI198+AE198+Y198+W198+U198+S198+Q198+O198+M198+I198+G198+E198+C198+AG198+K198+BG198+BN198+AA198+AC198+AK198+AM198+AO198+AW198+BE198+BC198+BA198+AY198+AU198+AS198+AQ198</f>
        <v>0</v>
      </c>
      <c r="BL198">
        <f t="shared" si="21"/>
        <v>0</v>
      </c>
    </row>
    <row r="199" spans="1:66">
      <c r="A199">
        <f t="shared" si="20"/>
        <v>146</v>
      </c>
      <c r="B199" s="6"/>
      <c r="C199" s="10"/>
      <c r="D199" s="32"/>
      <c r="E199" s="10"/>
      <c r="F199" s="32"/>
      <c r="G199" s="10"/>
      <c r="H199" s="32"/>
      <c r="I199" s="10"/>
      <c r="J199" s="32"/>
      <c r="K199" s="10"/>
      <c r="L199" s="32"/>
      <c r="M199" s="10"/>
      <c r="N199" s="32"/>
      <c r="O199" s="10"/>
      <c r="P199" s="32"/>
      <c r="Q199" s="10"/>
      <c r="R199" s="32"/>
      <c r="S199" s="10"/>
      <c r="T199" s="32"/>
      <c r="U199" s="10"/>
      <c r="V199" s="32"/>
      <c r="W199" s="10"/>
      <c r="X199" s="32"/>
      <c r="Y199" s="10"/>
      <c r="Z199" s="32"/>
      <c r="AA199" s="10"/>
      <c r="AB199" s="32"/>
      <c r="AC199" s="10"/>
      <c r="AD199" s="32"/>
      <c r="AE199" s="10"/>
      <c r="AF199" s="32"/>
      <c r="AG199" s="10"/>
      <c r="AH199" s="32"/>
      <c r="AI199" s="10"/>
      <c r="AJ199" s="32"/>
      <c r="AK199" s="10"/>
      <c r="AL199" s="32"/>
      <c r="AM199" s="10"/>
      <c r="AN199" s="32"/>
      <c r="AO199" s="10"/>
      <c r="AP199" s="244"/>
      <c r="AQ199" s="10"/>
      <c r="AR199" s="32"/>
      <c r="AS199" s="10"/>
      <c r="AT199" s="244"/>
      <c r="AU199" s="10"/>
      <c r="AV199" s="244"/>
      <c r="AW199" s="10"/>
      <c r="AX199" s="247"/>
      <c r="AY199" s="10"/>
      <c r="AZ199" s="244"/>
      <c r="BA199" s="10"/>
      <c r="BB199" s="247"/>
      <c r="BC199" s="10"/>
      <c r="BD199" s="247"/>
      <c r="BE199" s="10"/>
      <c r="BF199" s="32"/>
      <c r="BG199" s="10"/>
      <c r="BH199" s="32"/>
      <c r="BJ199" s="41"/>
      <c r="BK199" s="41">
        <f t="shared" si="22"/>
        <v>0</v>
      </c>
      <c r="BL199">
        <f t="shared" si="21"/>
        <v>0</v>
      </c>
    </row>
    <row r="200" spans="1:66">
      <c r="A200">
        <f t="shared" si="20"/>
        <v>147</v>
      </c>
      <c r="B200" s="6"/>
      <c r="C200" s="10"/>
      <c r="D200" s="32"/>
      <c r="E200" s="10"/>
      <c r="F200" s="32"/>
      <c r="G200" s="10"/>
      <c r="H200" s="32"/>
      <c r="I200" s="10"/>
      <c r="J200" s="32"/>
      <c r="K200" s="10"/>
      <c r="L200" s="32"/>
      <c r="M200" s="10"/>
      <c r="N200" s="32"/>
      <c r="O200" s="10"/>
      <c r="P200" s="32"/>
      <c r="Q200" s="10"/>
      <c r="R200" s="32"/>
      <c r="S200" s="10"/>
      <c r="T200" s="32"/>
      <c r="U200" s="10"/>
      <c r="V200" s="32"/>
      <c r="W200" s="10"/>
      <c r="X200" s="32"/>
      <c r="Y200" s="10"/>
      <c r="Z200" s="32"/>
      <c r="AA200" s="10"/>
      <c r="AB200" s="32"/>
      <c r="AC200" s="10"/>
      <c r="AD200" s="32"/>
      <c r="AE200" s="10"/>
      <c r="AF200" s="32"/>
      <c r="AG200" s="10"/>
      <c r="AH200" s="32"/>
      <c r="AI200" s="10"/>
      <c r="AJ200" s="32"/>
      <c r="AK200" s="10"/>
      <c r="AL200" s="32"/>
      <c r="AM200" s="10"/>
      <c r="AN200" s="32"/>
      <c r="AO200" s="10"/>
      <c r="AP200" s="244"/>
      <c r="AQ200" s="10"/>
      <c r="AR200" s="32"/>
      <c r="AS200" s="10"/>
      <c r="AT200" s="244"/>
      <c r="AU200" s="10"/>
      <c r="AV200" s="244"/>
      <c r="AW200" s="7"/>
      <c r="AX200" s="249"/>
      <c r="AY200" s="10"/>
      <c r="AZ200" s="244"/>
      <c r="BA200" s="7"/>
      <c r="BB200" s="249"/>
      <c r="BC200" s="7"/>
      <c r="BD200" s="249"/>
      <c r="BE200" s="7"/>
      <c r="BF200" s="8"/>
      <c r="BG200" s="7"/>
      <c r="BH200" s="8"/>
      <c r="BJ200" s="41"/>
      <c r="BK200" s="41">
        <f t="shared" si="22"/>
        <v>0</v>
      </c>
      <c r="BL200">
        <f t="shared" si="21"/>
        <v>0</v>
      </c>
    </row>
    <row r="201" spans="1:66">
      <c r="A201">
        <f t="shared" si="20"/>
        <v>148</v>
      </c>
      <c r="B201" s="6"/>
      <c r="C201" s="10"/>
      <c r="D201" s="32"/>
      <c r="E201" s="10"/>
      <c r="F201" s="32"/>
      <c r="G201" s="10"/>
      <c r="H201" s="32"/>
      <c r="I201" s="10"/>
      <c r="J201" s="32"/>
      <c r="K201" s="94"/>
      <c r="L201" s="32"/>
      <c r="M201" s="10"/>
      <c r="N201" s="32"/>
      <c r="O201" s="10"/>
      <c r="P201" s="32"/>
      <c r="Q201" s="10"/>
      <c r="R201" s="32"/>
      <c r="S201" s="10"/>
      <c r="T201" s="32"/>
      <c r="U201" s="10"/>
      <c r="V201" s="32"/>
      <c r="W201" s="10"/>
      <c r="X201" s="32"/>
      <c r="Y201" s="10"/>
      <c r="Z201" s="32"/>
      <c r="AA201" s="10"/>
      <c r="AB201" s="32"/>
      <c r="AC201" s="10"/>
      <c r="AD201" s="32"/>
      <c r="AE201" s="10"/>
      <c r="AF201" s="32"/>
      <c r="AG201" s="10"/>
      <c r="AH201" s="32"/>
      <c r="AI201" s="10"/>
      <c r="AJ201" s="32"/>
      <c r="AK201" s="10"/>
      <c r="AL201" s="32"/>
      <c r="AM201" s="10"/>
      <c r="AN201" s="32"/>
      <c r="AO201" s="10"/>
      <c r="AP201" s="244"/>
      <c r="AQ201" s="10"/>
      <c r="AR201" s="32"/>
      <c r="AS201" s="10"/>
      <c r="AT201" s="244"/>
      <c r="AU201" s="10"/>
      <c r="AV201" s="244"/>
      <c r="AW201" s="7"/>
      <c r="AX201" s="249"/>
      <c r="AY201" s="10"/>
      <c r="AZ201" s="244"/>
      <c r="BA201" s="7"/>
      <c r="BB201" s="249"/>
      <c r="BC201" s="7"/>
      <c r="BD201" s="249"/>
      <c r="BE201" s="7"/>
      <c r="BF201" s="8"/>
      <c r="BG201" s="7"/>
      <c r="BH201" s="8"/>
      <c r="BJ201" s="41"/>
      <c r="BK201" s="41">
        <f t="shared" si="22"/>
        <v>0</v>
      </c>
      <c r="BL201">
        <f t="shared" si="21"/>
        <v>0</v>
      </c>
      <c r="BN201" s="39"/>
    </row>
    <row r="202" spans="1:66">
      <c r="A202">
        <f t="shared" si="20"/>
        <v>149</v>
      </c>
      <c r="B202" s="6"/>
      <c r="C202" s="10"/>
      <c r="D202" s="32"/>
      <c r="E202" s="10"/>
      <c r="F202" s="32"/>
      <c r="G202" s="10"/>
      <c r="H202" s="32"/>
      <c r="I202" s="10"/>
      <c r="J202" s="32"/>
      <c r="K202" s="10"/>
      <c r="L202" s="32"/>
      <c r="M202" s="10"/>
      <c r="N202" s="32"/>
      <c r="O202" s="10"/>
      <c r="P202" s="32"/>
      <c r="Q202" s="10"/>
      <c r="R202" s="32"/>
      <c r="S202" s="10"/>
      <c r="T202" s="32"/>
      <c r="U202" s="10"/>
      <c r="V202" s="32"/>
      <c r="W202" s="10"/>
      <c r="X202" s="32"/>
      <c r="Y202" s="10"/>
      <c r="Z202" s="32"/>
      <c r="AA202" s="10"/>
      <c r="AB202" s="32"/>
      <c r="AC202" s="10"/>
      <c r="AD202" s="32"/>
      <c r="AE202" s="10"/>
      <c r="AF202" s="32"/>
      <c r="AG202" s="10"/>
      <c r="AH202" s="32"/>
      <c r="AI202" s="10"/>
      <c r="AJ202" s="32"/>
      <c r="AK202" s="10"/>
      <c r="AL202" s="32"/>
      <c r="AM202" s="10"/>
      <c r="AN202" s="32"/>
      <c r="AO202" s="10"/>
      <c r="AP202" s="244"/>
      <c r="AQ202" s="10"/>
      <c r="AR202" s="32"/>
      <c r="AS202" s="10"/>
      <c r="AT202" s="244"/>
      <c r="AU202" s="10"/>
      <c r="AV202" s="244"/>
      <c r="AW202" s="7"/>
      <c r="AX202" s="249"/>
      <c r="AY202" s="10"/>
      <c r="AZ202" s="244"/>
      <c r="BA202" s="7"/>
      <c r="BB202" s="249"/>
      <c r="BC202" s="7"/>
      <c r="BD202" s="249"/>
      <c r="BE202" s="7"/>
      <c r="BF202" s="8"/>
      <c r="BG202" s="7"/>
      <c r="BH202" s="8"/>
      <c r="BJ202" s="41"/>
      <c r="BK202" s="41">
        <f t="shared" si="22"/>
        <v>0</v>
      </c>
      <c r="BL202">
        <f t="shared" si="21"/>
        <v>0</v>
      </c>
    </row>
    <row r="203" spans="1:66">
      <c r="A203">
        <f t="shared" si="20"/>
        <v>150</v>
      </c>
      <c r="B203" s="6"/>
      <c r="C203" s="10"/>
      <c r="D203" s="32"/>
      <c r="E203" s="10"/>
      <c r="F203" s="32"/>
      <c r="G203" s="10"/>
      <c r="H203" s="32"/>
      <c r="I203" s="10"/>
      <c r="J203" s="32"/>
      <c r="K203" s="10"/>
      <c r="L203" s="32"/>
      <c r="M203" s="10"/>
      <c r="N203" s="32"/>
      <c r="O203" s="10"/>
      <c r="P203" s="32"/>
      <c r="Q203" s="10"/>
      <c r="R203" s="32"/>
      <c r="S203" s="10"/>
      <c r="T203" s="32"/>
      <c r="U203" s="10"/>
      <c r="V203" s="32"/>
      <c r="W203" s="10"/>
      <c r="X203" s="32"/>
      <c r="Y203" s="10"/>
      <c r="Z203" s="32"/>
      <c r="AA203" s="10"/>
      <c r="AB203" s="32"/>
      <c r="AC203" s="10"/>
      <c r="AD203" s="32"/>
      <c r="AE203" s="10"/>
      <c r="AF203" s="32"/>
      <c r="AG203" s="10"/>
      <c r="AH203" s="32"/>
      <c r="AI203" s="10"/>
      <c r="AJ203" s="32"/>
      <c r="AK203" s="10"/>
      <c r="AL203" s="32"/>
      <c r="AM203" s="10"/>
      <c r="AN203" s="32"/>
      <c r="AO203" s="10"/>
      <c r="AP203" s="244"/>
      <c r="AQ203" s="10"/>
      <c r="AR203" s="32"/>
      <c r="AS203" s="10"/>
      <c r="AT203" s="244"/>
      <c r="AU203" s="10"/>
      <c r="AV203" s="244"/>
      <c r="AW203" s="7"/>
      <c r="AX203" s="249"/>
      <c r="AY203" s="10"/>
      <c r="AZ203" s="244"/>
      <c r="BA203" s="7"/>
      <c r="BB203" s="249"/>
      <c r="BC203" s="7"/>
      <c r="BD203" s="249"/>
      <c r="BE203" s="7"/>
      <c r="BF203" s="8"/>
      <c r="BG203" s="7"/>
      <c r="BH203" s="8"/>
      <c r="BJ203" s="41"/>
      <c r="BK203" s="41">
        <f t="shared" si="22"/>
        <v>0</v>
      </c>
      <c r="BL203">
        <f t="shared" si="21"/>
        <v>0</v>
      </c>
    </row>
    <row r="204" spans="1:66">
      <c r="A204">
        <f t="shared" si="20"/>
        <v>151</v>
      </c>
      <c r="B204" s="6"/>
      <c r="C204" s="10"/>
      <c r="D204" s="32"/>
      <c r="E204" s="10"/>
      <c r="F204" s="32"/>
      <c r="G204" s="10"/>
      <c r="H204" s="32"/>
      <c r="I204" s="10"/>
      <c r="J204" s="32"/>
      <c r="K204" s="94"/>
      <c r="L204" s="32"/>
      <c r="M204" s="10"/>
      <c r="N204" s="32"/>
      <c r="O204" s="10"/>
      <c r="P204" s="32"/>
      <c r="Q204" s="10"/>
      <c r="R204" s="32"/>
      <c r="S204" s="10"/>
      <c r="T204" s="32"/>
      <c r="U204" s="10"/>
      <c r="V204" s="32"/>
      <c r="W204" s="10"/>
      <c r="X204" s="32"/>
      <c r="Y204" s="10"/>
      <c r="Z204" s="32"/>
      <c r="AA204" s="10"/>
      <c r="AB204" s="32"/>
      <c r="AC204" s="10"/>
      <c r="AD204" s="32"/>
      <c r="AE204" s="10"/>
      <c r="AF204" s="32"/>
      <c r="AG204" s="10"/>
      <c r="AH204" s="32"/>
      <c r="AI204" s="10"/>
      <c r="AJ204" s="32"/>
      <c r="AK204" s="10"/>
      <c r="AL204" s="32"/>
      <c r="AM204" s="10"/>
      <c r="AN204" s="32"/>
      <c r="AO204" s="10"/>
      <c r="AP204" s="244"/>
      <c r="AQ204" s="10"/>
      <c r="AR204" s="32"/>
      <c r="AS204" s="10"/>
      <c r="AT204" s="244"/>
      <c r="AU204" s="10"/>
      <c r="AV204" s="244"/>
      <c r="AW204" s="7"/>
      <c r="AX204" s="249"/>
      <c r="AY204" s="10"/>
      <c r="AZ204" s="244"/>
      <c r="BA204" s="7"/>
      <c r="BB204" s="249"/>
      <c r="BC204" s="7"/>
      <c r="BD204" s="249"/>
      <c r="BE204" s="7"/>
      <c r="BF204" s="8"/>
      <c r="BG204" s="7"/>
      <c r="BH204" s="8"/>
      <c r="BJ204" s="41"/>
      <c r="BK204" s="41">
        <f t="shared" si="22"/>
        <v>0</v>
      </c>
      <c r="BL204">
        <f t="shared" si="21"/>
        <v>0</v>
      </c>
      <c r="BN204" s="39"/>
    </row>
    <row r="205" spans="1:66">
      <c r="A205">
        <f t="shared" si="20"/>
        <v>152</v>
      </c>
      <c r="B205" s="6"/>
      <c r="C205" s="10"/>
      <c r="D205" s="32"/>
      <c r="E205" s="10"/>
      <c r="F205" s="32"/>
      <c r="G205" s="10"/>
      <c r="H205" s="32"/>
      <c r="I205" s="10"/>
      <c r="J205" s="32"/>
      <c r="K205" s="10"/>
      <c r="L205" s="32"/>
      <c r="M205" s="10"/>
      <c r="N205" s="32"/>
      <c r="O205" s="10"/>
      <c r="P205" s="32"/>
      <c r="Q205" s="10"/>
      <c r="R205" s="32"/>
      <c r="S205" s="10"/>
      <c r="T205" s="32"/>
      <c r="U205" s="10"/>
      <c r="V205" s="32"/>
      <c r="W205" s="10"/>
      <c r="X205" s="32"/>
      <c r="Y205" s="10"/>
      <c r="Z205" s="32"/>
      <c r="AA205" s="10"/>
      <c r="AB205" s="32"/>
      <c r="AC205" s="10"/>
      <c r="AD205" s="32"/>
      <c r="AE205" s="10"/>
      <c r="AF205" s="32"/>
      <c r="AG205" s="10"/>
      <c r="AH205" s="32"/>
      <c r="AI205" s="10"/>
      <c r="AJ205" s="32"/>
      <c r="AK205" s="10"/>
      <c r="AL205" s="32"/>
      <c r="AM205" s="10"/>
      <c r="AN205" s="32"/>
      <c r="AO205" s="10"/>
      <c r="AP205" s="244"/>
      <c r="AQ205" s="10"/>
      <c r="AR205" s="32"/>
      <c r="AS205" s="10"/>
      <c r="AT205" s="244"/>
      <c r="AU205" s="10"/>
      <c r="AV205" s="244"/>
      <c r="AW205" s="7"/>
      <c r="AX205" s="249"/>
      <c r="AY205" s="10"/>
      <c r="AZ205" s="244"/>
      <c r="BA205" s="7"/>
      <c r="BB205" s="249"/>
      <c r="BC205" s="7"/>
      <c r="BD205" s="249"/>
      <c r="BE205" s="7"/>
      <c r="BF205" s="8"/>
      <c r="BG205" s="7"/>
      <c r="BH205" s="8"/>
      <c r="BJ205" s="41"/>
      <c r="BK205" s="41">
        <f t="shared" si="22"/>
        <v>0</v>
      </c>
      <c r="BL205">
        <f t="shared" si="21"/>
        <v>0</v>
      </c>
    </row>
    <row r="206" spans="1:66">
      <c r="A206">
        <f t="shared" si="20"/>
        <v>153</v>
      </c>
      <c r="B206" s="6"/>
      <c r="C206" s="10"/>
      <c r="D206" s="32"/>
      <c r="E206" s="10"/>
      <c r="F206" s="32"/>
      <c r="G206" s="10"/>
      <c r="H206" s="32"/>
      <c r="I206" s="10"/>
      <c r="J206" s="32"/>
      <c r="K206" s="10"/>
      <c r="L206" s="32"/>
      <c r="M206" s="10"/>
      <c r="N206" s="32"/>
      <c r="O206" s="10"/>
      <c r="P206" s="32"/>
      <c r="Q206" s="10"/>
      <c r="R206" s="32"/>
      <c r="S206" s="10"/>
      <c r="T206" s="32"/>
      <c r="U206" s="10"/>
      <c r="V206" s="32"/>
      <c r="W206" s="10"/>
      <c r="X206" s="32"/>
      <c r="Y206" s="10"/>
      <c r="Z206" s="32"/>
      <c r="AA206" s="10"/>
      <c r="AB206" s="32"/>
      <c r="AC206" s="10"/>
      <c r="AD206" s="32"/>
      <c r="AE206" s="10"/>
      <c r="AF206" s="32"/>
      <c r="AG206" s="10"/>
      <c r="AH206" s="32"/>
      <c r="AI206" s="10"/>
      <c r="AJ206" s="32"/>
      <c r="AK206" s="10"/>
      <c r="AL206" s="32"/>
      <c r="AM206" s="10"/>
      <c r="AN206" s="32"/>
      <c r="AO206" s="10"/>
      <c r="AP206" s="244"/>
      <c r="AQ206" s="10"/>
      <c r="AR206" s="32"/>
      <c r="AS206" s="10"/>
      <c r="AT206" s="244"/>
      <c r="AU206" s="10"/>
      <c r="AV206" s="244"/>
      <c r="AW206" s="7"/>
      <c r="AX206" s="249"/>
      <c r="AY206" s="10"/>
      <c r="AZ206" s="244"/>
      <c r="BA206" s="7"/>
      <c r="BB206" s="249"/>
      <c r="BC206" s="7"/>
      <c r="BD206" s="249"/>
      <c r="BE206" s="7"/>
      <c r="BF206" s="8"/>
      <c r="BG206" s="7"/>
      <c r="BH206" s="8"/>
      <c r="BJ206" s="41"/>
      <c r="BK206" s="41">
        <f t="shared" si="22"/>
        <v>0</v>
      </c>
      <c r="BL206">
        <f t="shared" si="21"/>
        <v>0</v>
      </c>
    </row>
    <row r="207" spans="1:66">
      <c r="A207">
        <f t="shared" si="20"/>
        <v>154</v>
      </c>
      <c r="B207" s="6"/>
      <c r="C207" s="10"/>
      <c r="D207" s="32"/>
      <c r="E207" s="10"/>
      <c r="F207" s="32"/>
      <c r="G207" s="10"/>
      <c r="H207" s="32"/>
      <c r="I207" s="10"/>
      <c r="J207" s="32"/>
      <c r="K207" s="10"/>
      <c r="L207" s="32"/>
      <c r="M207" s="10"/>
      <c r="N207" s="32"/>
      <c r="O207" s="10"/>
      <c r="P207" s="32"/>
      <c r="Q207" s="10"/>
      <c r="R207" s="32"/>
      <c r="S207" s="10"/>
      <c r="T207" s="32"/>
      <c r="U207" s="10"/>
      <c r="V207" s="32"/>
      <c r="W207" s="10"/>
      <c r="X207" s="32"/>
      <c r="Y207" s="10"/>
      <c r="Z207" s="32"/>
      <c r="AA207" s="10"/>
      <c r="AB207" s="32"/>
      <c r="AC207" s="10"/>
      <c r="AD207" s="32"/>
      <c r="AE207" s="10"/>
      <c r="AF207" s="32"/>
      <c r="AG207" s="10"/>
      <c r="AH207" s="32"/>
      <c r="AI207" s="10"/>
      <c r="AJ207" s="32"/>
      <c r="AK207" s="10"/>
      <c r="AL207" s="32"/>
      <c r="AM207" s="10"/>
      <c r="AN207" s="32"/>
      <c r="AO207" s="10"/>
      <c r="AP207" s="244"/>
      <c r="AQ207" s="10"/>
      <c r="AR207" s="32"/>
      <c r="AS207" s="10"/>
      <c r="AT207" s="244"/>
      <c r="AU207" s="10"/>
      <c r="AV207" s="244"/>
      <c r="AW207" s="7"/>
      <c r="AX207" s="249"/>
      <c r="AY207" s="10"/>
      <c r="AZ207" s="244"/>
      <c r="BA207" s="7"/>
      <c r="BB207" s="249"/>
      <c r="BC207" s="7"/>
      <c r="BD207" s="249"/>
      <c r="BE207" s="7"/>
      <c r="BF207" s="8"/>
      <c r="BG207" s="7"/>
      <c r="BH207" s="8"/>
      <c r="BI207" s="28"/>
      <c r="BJ207" s="41"/>
      <c r="BK207" s="41">
        <f t="shared" si="22"/>
        <v>0</v>
      </c>
      <c r="BL207">
        <f t="shared" si="21"/>
        <v>0</v>
      </c>
    </row>
    <row r="208" spans="1:66">
      <c r="A208">
        <f t="shared" si="20"/>
        <v>155</v>
      </c>
      <c r="B208" s="6"/>
      <c r="C208" s="10"/>
      <c r="D208" s="32"/>
      <c r="E208" s="10"/>
      <c r="F208" s="32"/>
      <c r="G208" s="10"/>
      <c r="H208" s="32"/>
      <c r="I208" s="10"/>
      <c r="J208" s="32"/>
      <c r="K208" s="10"/>
      <c r="L208" s="32"/>
      <c r="M208" s="10"/>
      <c r="N208" s="32"/>
      <c r="O208" s="10"/>
      <c r="P208" s="32"/>
      <c r="Q208" s="10"/>
      <c r="R208" s="32"/>
      <c r="S208" s="10"/>
      <c r="T208" s="32"/>
      <c r="U208" s="10"/>
      <c r="V208" s="32"/>
      <c r="W208" s="10"/>
      <c r="X208" s="32"/>
      <c r="Y208" s="10"/>
      <c r="Z208" s="32"/>
      <c r="AA208" s="10"/>
      <c r="AB208" s="32"/>
      <c r="AC208" s="10"/>
      <c r="AD208" s="32"/>
      <c r="AE208" s="10"/>
      <c r="AF208" s="32"/>
      <c r="AG208" s="10"/>
      <c r="AH208" s="32"/>
      <c r="AI208" s="10"/>
      <c r="AJ208" s="32"/>
      <c r="AK208" s="10"/>
      <c r="AL208" s="32"/>
      <c r="AM208" s="10"/>
      <c r="AN208" s="32"/>
      <c r="AO208" s="10"/>
      <c r="AP208" s="244"/>
      <c r="AQ208" s="10"/>
      <c r="AR208" s="32"/>
      <c r="AS208" s="10"/>
      <c r="AT208" s="244"/>
      <c r="AU208" s="10"/>
      <c r="AV208" s="244"/>
      <c r="AW208" s="7"/>
      <c r="AX208" s="249"/>
      <c r="AY208" s="10"/>
      <c r="AZ208" s="244"/>
      <c r="BA208" s="7"/>
      <c r="BB208" s="249"/>
      <c r="BC208" s="7"/>
      <c r="BD208" s="249"/>
      <c r="BE208" s="7"/>
      <c r="BF208" s="8"/>
      <c r="BG208" s="7"/>
      <c r="BH208" s="8"/>
      <c r="BI208" s="28"/>
      <c r="BJ208" s="41"/>
      <c r="BK208" s="41">
        <f t="shared" si="22"/>
        <v>0</v>
      </c>
      <c r="BL208">
        <f t="shared" si="21"/>
        <v>0</v>
      </c>
    </row>
    <row r="209" spans="1:66">
      <c r="A209">
        <f t="shared" si="20"/>
        <v>156</v>
      </c>
      <c r="B209" s="6"/>
      <c r="C209" s="10"/>
      <c r="D209" s="32"/>
      <c r="E209" s="10"/>
      <c r="F209" s="32"/>
      <c r="G209" s="10"/>
      <c r="H209" s="32"/>
      <c r="I209" s="10"/>
      <c r="J209" s="32"/>
      <c r="K209" s="10"/>
      <c r="L209" s="32"/>
      <c r="M209" s="10"/>
      <c r="N209" s="32"/>
      <c r="O209" s="10"/>
      <c r="P209" s="32"/>
      <c r="Q209" s="10"/>
      <c r="R209" s="32"/>
      <c r="S209" s="10"/>
      <c r="T209" s="32"/>
      <c r="U209" s="10"/>
      <c r="V209" s="32"/>
      <c r="W209" s="10"/>
      <c r="X209" s="32"/>
      <c r="Y209" s="10"/>
      <c r="Z209" s="32"/>
      <c r="AA209" s="10"/>
      <c r="AB209" s="32"/>
      <c r="AC209" s="10"/>
      <c r="AD209" s="32"/>
      <c r="AE209" s="10"/>
      <c r="AF209" s="32"/>
      <c r="AG209" s="10"/>
      <c r="AH209" s="32"/>
      <c r="AI209" s="10"/>
      <c r="AJ209" s="32"/>
      <c r="AK209" s="10"/>
      <c r="AL209" s="32"/>
      <c r="AM209" s="10"/>
      <c r="AN209" s="32"/>
      <c r="AO209" s="10"/>
      <c r="AP209" s="244"/>
      <c r="AQ209" s="10"/>
      <c r="AR209" s="32"/>
      <c r="AS209" s="10"/>
      <c r="AT209" s="244"/>
      <c r="AU209" s="10"/>
      <c r="AV209" s="244"/>
      <c r="AW209" s="7"/>
      <c r="AX209" s="249"/>
      <c r="AY209" s="10"/>
      <c r="AZ209" s="244"/>
      <c r="BA209" s="7"/>
      <c r="BB209" s="249"/>
      <c r="BC209" s="7"/>
      <c r="BD209" s="249"/>
      <c r="BE209" s="7"/>
      <c r="BF209" s="8"/>
      <c r="BG209" s="7"/>
      <c r="BH209" s="8"/>
      <c r="BI209" s="28"/>
      <c r="BJ209" s="41"/>
      <c r="BK209" s="41">
        <f t="shared" si="22"/>
        <v>0</v>
      </c>
      <c r="BL209">
        <f t="shared" si="21"/>
        <v>0</v>
      </c>
    </row>
    <row r="210" spans="1:66">
      <c r="A210">
        <f t="shared" si="20"/>
        <v>157</v>
      </c>
      <c r="B210" s="6"/>
      <c r="C210" s="10"/>
      <c r="D210" s="32"/>
      <c r="E210" s="10"/>
      <c r="F210" s="32"/>
      <c r="G210" s="10"/>
      <c r="H210" s="32"/>
      <c r="I210" s="10"/>
      <c r="J210" s="32"/>
      <c r="K210" s="94"/>
      <c r="L210" s="32"/>
      <c r="M210" s="10"/>
      <c r="N210" s="32"/>
      <c r="O210" s="10"/>
      <c r="P210" s="32"/>
      <c r="Q210" s="10"/>
      <c r="R210" s="32"/>
      <c r="S210" s="10"/>
      <c r="T210" s="32"/>
      <c r="U210" s="10"/>
      <c r="V210" s="32"/>
      <c r="W210" s="10"/>
      <c r="X210" s="32"/>
      <c r="Y210" s="10"/>
      <c r="Z210" s="32"/>
      <c r="AA210" s="10"/>
      <c r="AB210" s="32"/>
      <c r="AC210" s="10"/>
      <c r="AD210" s="32"/>
      <c r="AE210" s="10"/>
      <c r="AF210" s="32"/>
      <c r="AG210" s="10"/>
      <c r="AH210" s="32"/>
      <c r="AI210" s="10"/>
      <c r="AJ210" s="32"/>
      <c r="AK210" s="10"/>
      <c r="AL210" s="32"/>
      <c r="AM210" s="10"/>
      <c r="AN210" s="32"/>
      <c r="AO210" s="10"/>
      <c r="AP210" s="244"/>
      <c r="AQ210" s="10"/>
      <c r="AR210" s="32"/>
      <c r="AS210" s="10"/>
      <c r="AT210" s="244"/>
      <c r="AU210" s="10"/>
      <c r="AV210" s="244"/>
      <c r="AW210" s="7"/>
      <c r="AX210" s="249"/>
      <c r="AY210" s="10"/>
      <c r="AZ210" s="244"/>
      <c r="BA210" s="7"/>
      <c r="BB210" s="249"/>
      <c r="BC210" s="7"/>
      <c r="BD210" s="249"/>
      <c r="BE210" s="7"/>
      <c r="BF210" s="8"/>
      <c r="BG210" s="7"/>
      <c r="BH210" s="8"/>
      <c r="BJ210" s="41"/>
      <c r="BK210" s="41">
        <f t="shared" si="22"/>
        <v>0</v>
      </c>
      <c r="BL210">
        <f t="shared" si="21"/>
        <v>0</v>
      </c>
      <c r="BN210" s="39"/>
    </row>
    <row r="211" spans="1:66">
      <c r="A211">
        <f t="shared" si="20"/>
        <v>158</v>
      </c>
      <c r="B211" s="6"/>
      <c r="C211" s="10"/>
      <c r="D211" s="32"/>
      <c r="E211" s="10"/>
      <c r="F211" s="32"/>
      <c r="G211" s="10"/>
      <c r="H211" s="32"/>
      <c r="I211" s="10"/>
      <c r="J211" s="32"/>
      <c r="K211" s="10"/>
      <c r="L211" s="32"/>
      <c r="M211" s="10"/>
      <c r="N211" s="32"/>
      <c r="O211" s="10"/>
      <c r="P211" s="32"/>
      <c r="Q211" s="10"/>
      <c r="R211" s="32"/>
      <c r="S211" s="10"/>
      <c r="T211" s="32"/>
      <c r="U211" s="10"/>
      <c r="V211" s="32"/>
      <c r="W211" s="10"/>
      <c r="X211" s="32"/>
      <c r="Y211" s="10"/>
      <c r="Z211" s="32"/>
      <c r="AA211" s="10"/>
      <c r="AB211" s="32"/>
      <c r="AC211" s="10"/>
      <c r="AD211" s="32"/>
      <c r="AE211" s="10"/>
      <c r="AF211" s="32"/>
      <c r="AG211" s="10"/>
      <c r="AH211" s="32"/>
      <c r="AI211" s="10"/>
      <c r="AJ211" s="32"/>
      <c r="AK211" s="10"/>
      <c r="AL211" s="32"/>
      <c r="AM211" s="10"/>
      <c r="AN211" s="32"/>
      <c r="AO211" s="10"/>
      <c r="AP211" s="244"/>
      <c r="AQ211" s="10"/>
      <c r="AR211" s="32"/>
      <c r="AS211" s="10"/>
      <c r="AT211" s="244"/>
      <c r="AU211" s="10"/>
      <c r="AV211" s="244"/>
      <c r="AW211" s="7"/>
      <c r="AX211" s="249"/>
      <c r="AY211" s="10"/>
      <c r="AZ211" s="244"/>
      <c r="BA211" s="7"/>
      <c r="BB211" s="249"/>
      <c r="BC211" s="7"/>
      <c r="BD211" s="249"/>
      <c r="BE211" s="7"/>
      <c r="BF211" s="8"/>
      <c r="BG211" s="7"/>
      <c r="BH211" s="8"/>
      <c r="BJ211" s="41"/>
      <c r="BK211" s="41">
        <f t="shared" si="22"/>
        <v>0</v>
      </c>
      <c r="BL211">
        <f t="shared" si="21"/>
        <v>0</v>
      </c>
    </row>
    <row r="212" spans="1:66">
      <c r="A212">
        <f t="shared" si="20"/>
        <v>159</v>
      </c>
      <c r="B212" s="6"/>
      <c r="C212" s="10"/>
      <c r="D212" s="32"/>
      <c r="E212" s="10"/>
      <c r="F212" s="32"/>
      <c r="G212" s="10"/>
      <c r="H212" s="32"/>
      <c r="I212" s="10"/>
      <c r="J212" s="32"/>
      <c r="K212" s="10"/>
      <c r="L212" s="32"/>
      <c r="M212" s="10"/>
      <c r="N212" s="32"/>
      <c r="O212" s="10"/>
      <c r="P212" s="32"/>
      <c r="Q212" s="10"/>
      <c r="R212" s="32"/>
      <c r="S212" s="10"/>
      <c r="T212" s="32"/>
      <c r="U212" s="10"/>
      <c r="V212" s="32"/>
      <c r="W212" s="10"/>
      <c r="X212" s="32"/>
      <c r="Y212" s="10"/>
      <c r="Z212" s="32"/>
      <c r="AA212" s="10"/>
      <c r="AB212" s="32"/>
      <c r="AC212" s="10"/>
      <c r="AD212" s="32"/>
      <c r="AE212" s="10"/>
      <c r="AF212" s="32"/>
      <c r="AG212" s="10"/>
      <c r="AH212" s="32"/>
      <c r="AI212" s="10"/>
      <c r="AJ212" s="32"/>
      <c r="AK212" s="10"/>
      <c r="AL212" s="32"/>
      <c r="AM212" s="10"/>
      <c r="AN212" s="32"/>
      <c r="AO212" s="10"/>
      <c r="AP212" s="244"/>
      <c r="AQ212" s="10"/>
      <c r="AR212" s="32"/>
      <c r="AS212" s="10"/>
      <c r="AT212" s="244"/>
      <c r="AU212" s="10"/>
      <c r="AV212" s="244"/>
      <c r="AW212" s="7"/>
      <c r="AX212" s="249"/>
      <c r="AY212" s="10"/>
      <c r="AZ212" s="244"/>
      <c r="BA212" s="7"/>
      <c r="BB212" s="249"/>
      <c r="BC212" s="7"/>
      <c r="BD212" s="249"/>
      <c r="BE212" s="7"/>
      <c r="BF212" s="8"/>
      <c r="BG212" s="7"/>
      <c r="BH212" s="8"/>
      <c r="BJ212" s="41"/>
      <c r="BK212" s="41">
        <f t="shared" si="22"/>
        <v>0</v>
      </c>
      <c r="BL212">
        <f t="shared" si="21"/>
        <v>0</v>
      </c>
    </row>
    <row r="213" spans="1:66">
      <c r="A213">
        <f t="shared" si="20"/>
        <v>160</v>
      </c>
      <c r="B213" s="6"/>
      <c r="C213" s="10"/>
      <c r="D213" s="32"/>
      <c r="E213" s="10"/>
      <c r="F213" s="32"/>
      <c r="G213" s="10"/>
      <c r="H213" s="32"/>
      <c r="I213" s="10"/>
      <c r="J213" s="32"/>
      <c r="K213" s="10"/>
      <c r="L213" s="32"/>
      <c r="M213" s="10"/>
      <c r="N213" s="32"/>
      <c r="O213" s="10"/>
      <c r="P213" s="32"/>
      <c r="Q213" s="10"/>
      <c r="R213" s="32"/>
      <c r="S213" s="10"/>
      <c r="T213" s="32"/>
      <c r="U213" s="10"/>
      <c r="V213" s="32"/>
      <c r="W213" s="10"/>
      <c r="X213" s="32"/>
      <c r="Y213" s="10"/>
      <c r="Z213" s="32"/>
      <c r="AA213" s="10"/>
      <c r="AB213" s="32"/>
      <c r="AC213" s="10"/>
      <c r="AD213" s="32"/>
      <c r="AE213" s="10"/>
      <c r="AF213" s="32"/>
      <c r="AG213" s="10"/>
      <c r="AH213" s="32"/>
      <c r="AI213" s="10"/>
      <c r="AJ213" s="32"/>
      <c r="AK213" s="10"/>
      <c r="AL213" s="32"/>
      <c r="AM213" s="10"/>
      <c r="AN213" s="32"/>
      <c r="AO213" s="10"/>
      <c r="AP213" s="244"/>
      <c r="AQ213" s="10"/>
      <c r="AR213" s="32"/>
      <c r="AS213" s="10"/>
      <c r="AT213" s="244"/>
      <c r="AU213" s="10"/>
      <c r="AV213" s="244"/>
      <c r="AW213" s="7"/>
      <c r="AX213" s="249"/>
      <c r="AY213" s="10"/>
      <c r="AZ213" s="244"/>
      <c r="BA213" s="7"/>
      <c r="BB213" s="249"/>
      <c r="BC213" s="7"/>
      <c r="BD213" s="249"/>
      <c r="BE213" s="7"/>
      <c r="BF213" s="8"/>
      <c r="BG213" s="7"/>
      <c r="BH213" s="8"/>
      <c r="BJ213" s="41"/>
      <c r="BK213" s="41">
        <f t="shared" si="22"/>
        <v>0</v>
      </c>
      <c r="BL213">
        <f t="shared" si="21"/>
        <v>0</v>
      </c>
    </row>
    <row r="214" spans="1:66">
      <c r="A214">
        <f t="shared" si="20"/>
        <v>161</v>
      </c>
      <c r="B214" s="6"/>
      <c r="C214" s="10"/>
      <c r="D214" s="32"/>
      <c r="E214" s="10"/>
      <c r="F214" s="32"/>
      <c r="G214" s="10"/>
      <c r="H214" s="32"/>
      <c r="I214" s="10"/>
      <c r="J214" s="32"/>
      <c r="K214" s="10"/>
      <c r="L214" s="32"/>
      <c r="M214" s="10"/>
      <c r="N214" s="32"/>
      <c r="O214" s="10"/>
      <c r="P214" s="32"/>
      <c r="Q214" s="10"/>
      <c r="R214" s="32"/>
      <c r="S214" s="10"/>
      <c r="T214" s="32"/>
      <c r="U214" s="10"/>
      <c r="V214" s="32"/>
      <c r="W214" s="10"/>
      <c r="X214" s="32"/>
      <c r="Y214" s="10"/>
      <c r="Z214" s="32"/>
      <c r="AA214" s="10"/>
      <c r="AB214" s="32"/>
      <c r="AC214" s="10"/>
      <c r="AD214" s="32"/>
      <c r="AE214" s="10"/>
      <c r="AF214" s="32"/>
      <c r="AG214" s="10"/>
      <c r="AH214" s="32"/>
      <c r="AI214" s="10"/>
      <c r="AJ214" s="32"/>
      <c r="AK214" s="10"/>
      <c r="AL214" s="32"/>
      <c r="AM214" s="10"/>
      <c r="AN214" s="32"/>
      <c r="AO214" s="10"/>
      <c r="AP214" s="244"/>
      <c r="AQ214" s="10"/>
      <c r="AR214" s="32"/>
      <c r="AS214" s="10"/>
      <c r="AT214" s="244"/>
      <c r="AU214" s="10"/>
      <c r="AV214" s="244"/>
      <c r="AW214" s="7"/>
      <c r="AX214" s="249"/>
      <c r="AY214" s="10"/>
      <c r="AZ214" s="244"/>
      <c r="BA214" s="7"/>
      <c r="BB214" s="249"/>
      <c r="BC214" s="7"/>
      <c r="BD214" s="249"/>
      <c r="BE214" s="7"/>
      <c r="BF214" s="8"/>
      <c r="BG214" s="7"/>
      <c r="BH214" s="8"/>
      <c r="BJ214" s="41"/>
      <c r="BK214" s="41">
        <f t="shared" si="22"/>
        <v>0</v>
      </c>
      <c r="BL214">
        <f t="shared" si="21"/>
        <v>0</v>
      </c>
    </row>
    <row r="215" spans="1:66">
      <c r="A215">
        <f t="shared" si="20"/>
        <v>162</v>
      </c>
      <c r="B215" s="6"/>
      <c r="C215" s="10"/>
      <c r="D215" s="32"/>
      <c r="E215" s="10"/>
      <c r="F215" s="32"/>
      <c r="G215" s="10"/>
      <c r="H215" s="32"/>
      <c r="I215" s="10"/>
      <c r="J215" s="32"/>
      <c r="K215" s="10"/>
      <c r="L215" s="32"/>
      <c r="M215" s="10"/>
      <c r="N215" s="32"/>
      <c r="O215" s="10"/>
      <c r="P215" s="32"/>
      <c r="Q215" s="10"/>
      <c r="R215" s="32"/>
      <c r="S215" s="10"/>
      <c r="T215" s="32"/>
      <c r="U215" s="10"/>
      <c r="V215" s="32"/>
      <c r="W215" s="10"/>
      <c r="X215" s="32"/>
      <c r="Y215" s="10"/>
      <c r="Z215" s="32"/>
      <c r="AA215" s="10"/>
      <c r="AB215" s="32"/>
      <c r="AC215" s="10"/>
      <c r="AD215" s="32"/>
      <c r="AE215" s="10"/>
      <c r="AF215" s="32"/>
      <c r="AG215" s="10"/>
      <c r="AH215" s="32"/>
      <c r="AI215" s="10"/>
      <c r="AJ215" s="32"/>
      <c r="AK215" s="10"/>
      <c r="AL215" s="32"/>
      <c r="AM215" s="10"/>
      <c r="AN215" s="32"/>
      <c r="AO215" s="10"/>
      <c r="AP215" s="244"/>
      <c r="AQ215" s="10"/>
      <c r="AR215" s="32"/>
      <c r="AS215" s="10"/>
      <c r="AT215" s="244"/>
      <c r="AU215" s="10"/>
      <c r="AV215" s="244"/>
      <c r="AW215" s="7"/>
      <c r="AX215" s="249"/>
      <c r="AY215" s="10"/>
      <c r="AZ215" s="244"/>
      <c r="BA215" s="7"/>
      <c r="BB215" s="249"/>
      <c r="BC215" s="7"/>
      <c r="BD215" s="249"/>
      <c r="BE215" s="7"/>
      <c r="BF215" s="8"/>
      <c r="BG215" s="7"/>
      <c r="BH215" s="8"/>
      <c r="BJ215" s="41"/>
      <c r="BK215" s="41">
        <f t="shared" si="22"/>
        <v>0</v>
      </c>
      <c r="BL215">
        <f t="shared" si="21"/>
        <v>0</v>
      </c>
    </row>
    <row r="216" spans="1:66">
      <c r="A216">
        <f t="shared" si="20"/>
        <v>163</v>
      </c>
      <c r="B216" s="6"/>
      <c r="C216" s="10"/>
      <c r="D216" s="32"/>
      <c r="E216" s="10"/>
      <c r="F216" s="32"/>
      <c r="G216" s="10"/>
      <c r="H216" s="32"/>
      <c r="I216" s="10"/>
      <c r="J216" s="32"/>
      <c r="K216" s="10"/>
      <c r="L216" s="32"/>
      <c r="M216" s="10"/>
      <c r="N216" s="32"/>
      <c r="O216" s="10"/>
      <c r="P216" s="32"/>
      <c r="Q216" s="10"/>
      <c r="R216" s="32"/>
      <c r="S216" s="10"/>
      <c r="T216" s="32"/>
      <c r="U216" s="10"/>
      <c r="V216" s="32"/>
      <c r="W216" s="10"/>
      <c r="X216" s="32"/>
      <c r="Y216" s="10"/>
      <c r="Z216" s="32"/>
      <c r="AA216" s="10"/>
      <c r="AB216" s="32"/>
      <c r="AC216" s="10"/>
      <c r="AD216" s="32"/>
      <c r="AE216" s="10"/>
      <c r="AF216" s="32"/>
      <c r="AG216" s="10"/>
      <c r="AH216" s="32"/>
      <c r="AI216" s="10"/>
      <c r="AJ216" s="32"/>
      <c r="AK216" s="10"/>
      <c r="AL216" s="32"/>
      <c r="AM216" s="10"/>
      <c r="AN216" s="32"/>
      <c r="AO216" s="10"/>
      <c r="AP216" s="244"/>
      <c r="AQ216" s="10"/>
      <c r="AR216" s="32"/>
      <c r="AS216" s="10"/>
      <c r="AT216" s="244"/>
      <c r="AU216" s="10"/>
      <c r="AV216" s="244"/>
      <c r="AW216" s="7"/>
      <c r="AX216" s="249"/>
      <c r="AY216" s="10"/>
      <c r="AZ216" s="244"/>
      <c r="BA216" s="7"/>
      <c r="BB216" s="249"/>
      <c r="BC216" s="7"/>
      <c r="BD216" s="249"/>
      <c r="BE216" s="7"/>
      <c r="BF216" s="8"/>
      <c r="BG216" s="7"/>
      <c r="BH216" s="8"/>
      <c r="BJ216" s="41"/>
      <c r="BK216" s="41">
        <f t="shared" si="22"/>
        <v>0</v>
      </c>
      <c r="BL216">
        <f t="shared" si="21"/>
        <v>0</v>
      </c>
    </row>
    <row r="217" spans="1:66">
      <c r="A217">
        <f t="shared" si="20"/>
        <v>164</v>
      </c>
      <c r="B217" s="6"/>
      <c r="C217" s="10"/>
      <c r="D217" s="32"/>
      <c r="E217" s="10"/>
      <c r="F217" s="32"/>
      <c r="G217" s="10"/>
      <c r="H217" s="32"/>
      <c r="I217" s="10"/>
      <c r="J217" s="32"/>
      <c r="K217" s="10"/>
      <c r="L217" s="32"/>
      <c r="M217" s="10"/>
      <c r="N217" s="32"/>
      <c r="O217" s="10"/>
      <c r="P217" s="32"/>
      <c r="Q217" s="10"/>
      <c r="R217" s="32"/>
      <c r="S217" s="10"/>
      <c r="T217" s="32"/>
      <c r="U217" s="10"/>
      <c r="V217" s="32"/>
      <c r="W217" s="10"/>
      <c r="X217" s="32"/>
      <c r="Y217" s="10"/>
      <c r="Z217" s="32"/>
      <c r="AA217" s="10"/>
      <c r="AB217" s="32"/>
      <c r="AC217" s="10"/>
      <c r="AD217" s="32"/>
      <c r="AE217" s="10"/>
      <c r="AF217" s="32"/>
      <c r="AG217" s="10"/>
      <c r="AH217" s="32"/>
      <c r="AI217" s="10"/>
      <c r="AJ217" s="32"/>
      <c r="AK217" s="10"/>
      <c r="AL217" s="32"/>
      <c r="AM217" s="10"/>
      <c r="AN217" s="32"/>
      <c r="AO217" s="10"/>
      <c r="AP217" s="244"/>
      <c r="AQ217" s="10"/>
      <c r="AR217" s="32"/>
      <c r="AS217" s="10"/>
      <c r="AT217" s="244"/>
      <c r="AU217" s="10"/>
      <c r="AV217" s="244"/>
      <c r="AW217" s="7"/>
      <c r="AX217" s="249"/>
      <c r="AY217" s="10"/>
      <c r="AZ217" s="244"/>
      <c r="BA217" s="7"/>
      <c r="BB217" s="249"/>
      <c r="BC217" s="7"/>
      <c r="BD217" s="249"/>
      <c r="BE217" s="7"/>
      <c r="BF217" s="8"/>
      <c r="BG217" s="7"/>
      <c r="BH217" s="8"/>
      <c r="BJ217" s="41"/>
      <c r="BK217" s="41">
        <f t="shared" si="22"/>
        <v>0</v>
      </c>
      <c r="BL217">
        <f t="shared" si="21"/>
        <v>0</v>
      </c>
    </row>
    <row r="218" spans="1:66">
      <c r="A218">
        <f t="shared" si="20"/>
        <v>165</v>
      </c>
      <c r="B218" s="6"/>
      <c r="C218" s="10"/>
      <c r="D218" s="32"/>
      <c r="E218" s="10"/>
      <c r="F218" s="32"/>
      <c r="G218" s="10"/>
      <c r="H218" s="32"/>
      <c r="I218" s="10"/>
      <c r="J218" s="32"/>
      <c r="K218" s="10"/>
      <c r="L218" s="32"/>
      <c r="M218" s="10"/>
      <c r="N218" s="32"/>
      <c r="O218" s="10"/>
      <c r="P218" s="32"/>
      <c r="Q218" s="10"/>
      <c r="R218" s="32"/>
      <c r="S218" s="10"/>
      <c r="T218" s="32"/>
      <c r="U218" s="10"/>
      <c r="V218" s="32"/>
      <c r="W218" s="10"/>
      <c r="X218" s="32"/>
      <c r="Y218" s="10"/>
      <c r="Z218" s="32"/>
      <c r="AA218" s="10"/>
      <c r="AB218" s="32"/>
      <c r="AC218" s="10"/>
      <c r="AD218" s="32"/>
      <c r="AE218" s="10"/>
      <c r="AF218" s="32"/>
      <c r="AG218" s="10"/>
      <c r="AH218" s="32"/>
      <c r="AI218" s="10"/>
      <c r="AJ218" s="32"/>
      <c r="AK218" s="10"/>
      <c r="AL218" s="32"/>
      <c r="AM218" s="10"/>
      <c r="AN218" s="32"/>
      <c r="AO218" s="10"/>
      <c r="AP218" s="244"/>
      <c r="AQ218" s="10"/>
      <c r="AR218" s="32"/>
      <c r="AS218" s="10"/>
      <c r="AT218" s="244"/>
      <c r="AU218" s="10"/>
      <c r="AV218" s="244"/>
      <c r="AW218" s="7"/>
      <c r="AX218" s="249"/>
      <c r="AY218" s="10"/>
      <c r="AZ218" s="244"/>
      <c r="BA218" s="7"/>
      <c r="BB218" s="249"/>
      <c r="BC218" s="7"/>
      <c r="BD218" s="249"/>
      <c r="BE218" s="7"/>
      <c r="BF218" s="8"/>
      <c r="BG218" s="7"/>
      <c r="BH218" s="8"/>
      <c r="BJ218" s="41"/>
      <c r="BK218" s="41">
        <f t="shared" si="22"/>
        <v>0</v>
      </c>
      <c r="BL218">
        <f t="shared" si="21"/>
        <v>0</v>
      </c>
    </row>
    <row r="219" spans="1:66">
      <c r="A219">
        <f t="shared" si="20"/>
        <v>166</v>
      </c>
      <c r="B219" s="6"/>
      <c r="C219" s="10"/>
      <c r="D219" s="32"/>
      <c r="E219" s="10"/>
      <c r="F219" s="32"/>
      <c r="G219" s="10"/>
      <c r="H219" s="32"/>
      <c r="I219" s="10"/>
      <c r="J219" s="32"/>
      <c r="K219" s="94"/>
      <c r="L219" s="32"/>
      <c r="M219" s="10"/>
      <c r="N219" s="32"/>
      <c r="O219" s="10"/>
      <c r="P219" s="32"/>
      <c r="Q219" s="10"/>
      <c r="R219" s="32"/>
      <c r="S219" s="10"/>
      <c r="T219" s="32"/>
      <c r="U219" s="10"/>
      <c r="V219" s="32"/>
      <c r="W219" s="10"/>
      <c r="X219" s="32"/>
      <c r="Y219" s="10"/>
      <c r="Z219" s="32"/>
      <c r="AA219" s="10"/>
      <c r="AB219" s="32"/>
      <c r="AC219" s="10"/>
      <c r="AD219" s="32"/>
      <c r="AE219" s="10"/>
      <c r="AF219" s="32"/>
      <c r="AG219" s="10"/>
      <c r="AH219" s="32"/>
      <c r="AI219" s="10"/>
      <c r="AJ219" s="32"/>
      <c r="AK219" s="10"/>
      <c r="AL219" s="32"/>
      <c r="AM219" s="10"/>
      <c r="AN219" s="32"/>
      <c r="AO219" s="10"/>
      <c r="AP219" s="244"/>
      <c r="AQ219" s="10"/>
      <c r="AR219" s="32"/>
      <c r="AS219" s="10"/>
      <c r="AT219" s="244"/>
      <c r="AU219" s="10"/>
      <c r="AV219" s="244"/>
      <c r="AW219" s="7"/>
      <c r="AX219" s="249"/>
      <c r="AY219" s="10"/>
      <c r="AZ219" s="244"/>
      <c r="BA219" s="7"/>
      <c r="BB219" s="249"/>
      <c r="BC219" s="7"/>
      <c r="BD219" s="249"/>
      <c r="BE219" s="7"/>
      <c r="BF219" s="8"/>
      <c r="BG219" s="7"/>
      <c r="BH219" s="8"/>
      <c r="BI219" s="28"/>
      <c r="BJ219" s="41"/>
      <c r="BK219" s="41">
        <f t="shared" si="22"/>
        <v>0</v>
      </c>
      <c r="BL219">
        <f t="shared" si="21"/>
        <v>0</v>
      </c>
      <c r="BN219" s="39"/>
    </row>
    <row r="220" spans="1:66">
      <c r="A220">
        <f t="shared" si="20"/>
        <v>167</v>
      </c>
      <c r="B220" s="6"/>
      <c r="C220" s="10"/>
      <c r="D220" s="32"/>
      <c r="E220" s="10"/>
      <c r="F220" s="32"/>
      <c r="G220" s="10"/>
      <c r="H220" s="32"/>
      <c r="I220" s="10"/>
      <c r="J220" s="32"/>
      <c r="K220" s="94"/>
      <c r="L220" s="32"/>
      <c r="M220" s="10"/>
      <c r="N220" s="32"/>
      <c r="O220" s="10"/>
      <c r="P220" s="32"/>
      <c r="Q220" s="10"/>
      <c r="R220" s="32"/>
      <c r="S220" s="10"/>
      <c r="T220" s="32"/>
      <c r="U220" s="10"/>
      <c r="V220" s="32"/>
      <c r="W220" s="10"/>
      <c r="X220" s="32"/>
      <c r="Y220" s="10"/>
      <c r="Z220" s="32"/>
      <c r="AA220" s="10"/>
      <c r="AB220" s="32"/>
      <c r="AC220" s="10"/>
      <c r="AD220" s="32"/>
      <c r="AE220" s="10"/>
      <c r="AF220" s="32"/>
      <c r="AG220" s="10"/>
      <c r="AH220" s="32"/>
      <c r="AI220" s="10"/>
      <c r="AJ220" s="32"/>
      <c r="AK220" s="10"/>
      <c r="AL220" s="32"/>
      <c r="AM220" s="10"/>
      <c r="AN220" s="32"/>
      <c r="AO220" s="10"/>
      <c r="AP220" s="244"/>
      <c r="AQ220" s="10"/>
      <c r="AR220" s="32"/>
      <c r="AS220" s="10"/>
      <c r="AT220" s="244"/>
      <c r="AU220" s="10"/>
      <c r="AV220" s="244"/>
      <c r="AW220" s="7"/>
      <c r="AX220" s="249"/>
      <c r="AY220" s="10"/>
      <c r="AZ220" s="244"/>
      <c r="BA220" s="7"/>
      <c r="BB220" s="249"/>
      <c r="BC220" s="7"/>
      <c r="BD220" s="249"/>
      <c r="BE220" s="7"/>
      <c r="BF220" s="8"/>
      <c r="BG220" s="7"/>
      <c r="BH220" s="8"/>
      <c r="BI220" s="28"/>
      <c r="BJ220" s="41"/>
      <c r="BK220" s="41">
        <f t="shared" si="22"/>
        <v>0</v>
      </c>
      <c r="BL220">
        <f>COUNT(C220:BH220)/2</f>
        <v>0</v>
      </c>
      <c r="BN220" s="39"/>
    </row>
    <row r="221" spans="1:66">
      <c r="A221">
        <f t="shared" si="20"/>
        <v>168</v>
      </c>
      <c r="B221" s="6"/>
      <c r="C221" s="10"/>
      <c r="D221" s="32"/>
      <c r="E221" s="10"/>
      <c r="F221" s="32"/>
      <c r="G221" s="10"/>
      <c r="H221" s="32"/>
      <c r="I221" s="10"/>
      <c r="J221" s="32"/>
      <c r="K221" s="94"/>
      <c r="L221" s="32"/>
      <c r="M221" s="10"/>
      <c r="N221" s="32"/>
      <c r="O221" s="10"/>
      <c r="P221" s="32"/>
      <c r="Q221" s="10"/>
      <c r="R221" s="32"/>
      <c r="S221" s="10"/>
      <c r="T221" s="32"/>
      <c r="U221" s="10"/>
      <c r="V221" s="32"/>
      <c r="W221" s="10"/>
      <c r="X221" s="32"/>
      <c r="Y221" s="10"/>
      <c r="Z221" s="32"/>
      <c r="AA221" s="10"/>
      <c r="AB221" s="32"/>
      <c r="AC221" s="10"/>
      <c r="AD221" s="32"/>
      <c r="AE221" s="10"/>
      <c r="AF221" s="32"/>
      <c r="AG221" s="10"/>
      <c r="AH221" s="32"/>
      <c r="AI221" s="10"/>
      <c r="AJ221" s="32"/>
      <c r="AK221" s="10"/>
      <c r="AL221" s="32"/>
      <c r="AM221" s="10"/>
      <c r="AN221" s="32"/>
      <c r="AO221" s="10"/>
      <c r="AP221" s="244"/>
      <c r="AQ221" s="10"/>
      <c r="AR221" s="32"/>
      <c r="AS221" s="10"/>
      <c r="AT221" s="244"/>
      <c r="AU221" s="10"/>
      <c r="AV221" s="244"/>
      <c r="AW221" s="7"/>
      <c r="AX221" s="249"/>
      <c r="AY221" s="10"/>
      <c r="AZ221" s="244"/>
      <c r="BA221" s="7"/>
      <c r="BB221" s="249"/>
      <c r="BC221" s="7"/>
      <c r="BD221" s="249"/>
      <c r="BE221" s="7"/>
      <c r="BF221" s="8"/>
      <c r="BG221" s="7"/>
      <c r="BH221" s="8"/>
      <c r="BI221" s="28"/>
      <c r="BJ221" s="41"/>
      <c r="BK221" s="41">
        <f t="shared" si="22"/>
        <v>0</v>
      </c>
      <c r="BL221">
        <f>COUNT(C221:BH221)/2</f>
        <v>0</v>
      </c>
      <c r="BN221" s="39"/>
    </row>
    <row r="222" spans="1:66">
      <c r="A222">
        <f t="shared" si="20"/>
        <v>169</v>
      </c>
      <c r="B222" s="6"/>
      <c r="C222" s="10"/>
      <c r="D222" s="32"/>
      <c r="E222" s="10"/>
      <c r="F222" s="32"/>
      <c r="G222" s="10"/>
      <c r="H222" s="32"/>
      <c r="I222" s="10"/>
      <c r="J222" s="32"/>
      <c r="K222" s="94"/>
      <c r="L222" s="32"/>
      <c r="M222" s="10"/>
      <c r="N222" s="32"/>
      <c r="O222" s="10"/>
      <c r="P222" s="32"/>
      <c r="Q222" s="10"/>
      <c r="R222" s="32"/>
      <c r="S222" s="10"/>
      <c r="T222" s="32"/>
      <c r="U222" s="10"/>
      <c r="V222" s="32"/>
      <c r="W222" s="10"/>
      <c r="X222" s="32"/>
      <c r="Y222" s="10"/>
      <c r="Z222" s="32"/>
      <c r="AA222" s="10"/>
      <c r="AB222" s="32"/>
      <c r="AC222" s="10"/>
      <c r="AD222" s="32"/>
      <c r="AE222" s="10"/>
      <c r="AF222" s="32"/>
      <c r="AG222" s="10"/>
      <c r="AH222" s="32"/>
      <c r="AI222" s="10"/>
      <c r="AJ222" s="32"/>
      <c r="AK222" s="10"/>
      <c r="AL222" s="32"/>
      <c r="AM222" s="10"/>
      <c r="AN222" s="32"/>
      <c r="AO222" s="10"/>
      <c r="AP222" s="244"/>
      <c r="AQ222" s="10"/>
      <c r="AR222" s="32"/>
      <c r="AS222" s="10"/>
      <c r="AT222" s="244"/>
      <c r="AU222" s="10"/>
      <c r="AV222" s="244"/>
      <c r="AW222" s="7"/>
      <c r="AX222" s="249"/>
      <c r="AY222" s="10"/>
      <c r="AZ222" s="244"/>
      <c r="BA222" s="7"/>
      <c r="BB222" s="249"/>
      <c r="BC222" s="7"/>
      <c r="BD222" s="249"/>
      <c r="BE222" s="7"/>
      <c r="BF222" s="8"/>
      <c r="BG222" s="7"/>
      <c r="BH222" s="8"/>
      <c r="BI222" s="28"/>
      <c r="BJ222" s="41"/>
      <c r="BK222" s="41">
        <f t="shared" si="22"/>
        <v>0</v>
      </c>
      <c r="BL222">
        <f>COUNT(C222:BH222)/2</f>
        <v>0</v>
      </c>
      <c r="BN222" s="39"/>
    </row>
    <row r="223" spans="1:66">
      <c r="A223">
        <f t="shared" si="20"/>
        <v>170</v>
      </c>
      <c r="B223" s="6"/>
      <c r="C223" s="10"/>
      <c r="D223" s="32"/>
      <c r="E223" s="10"/>
      <c r="F223" s="32"/>
      <c r="G223" s="10"/>
      <c r="H223" s="32"/>
      <c r="I223" s="10"/>
      <c r="J223" s="32"/>
      <c r="K223" s="94"/>
      <c r="L223" s="32"/>
      <c r="M223" s="10"/>
      <c r="N223" s="32"/>
      <c r="O223" s="10"/>
      <c r="P223" s="32"/>
      <c r="Q223" s="10"/>
      <c r="R223" s="32"/>
      <c r="S223" s="10"/>
      <c r="T223" s="32"/>
      <c r="U223" s="10"/>
      <c r="V223" s="32"/>
      <c r="W223" s="10"/>
      <c r="X223" s="32"/>
      <c r="Y223" s="10"/>
      <c r="Z223" s="32"/>
      <c r="AA223" s="10"/>
      <c r="AB223" s="32"/>
      <c r="AC223" s="10"/>
      <c r="AD223" s="32"/>
      <c r="AE223" s="10"/>
      <c r="AF223" s="32"/>
      <c r="AG223" s="10"/>
      <c r="AH223" s="32"/>
      <c r="AI223" s="10"/>
      <c r="AJ223" s="32"/>
      <c r="AK223" s="10"/>
      <c r="AL223" s="32"/>
      <c r="AM223" s="10"/>
      <c r="AN223" s="32"/>
      <c r="AO223" s="10"/>
      <c r="AP223" s="244"/>
      <c r="AQ223" s="10"/>
      <c r="AR223" s="32"/>
      <c r="AS223" s="10"/>
      <c r="AT223" s="244"/>
      <c r="AU223" s="10"/>
      <c r="AV223" s="244"/>
      <c r="AW223" s="7"/>
      <c r="AX223" s="249"/>
      <c r="AY223" s="10"/>
      <c r="AZ223" s="244"/>
      <c r="BA223" s="7"/>
      <c r="BB223" s="249"/>
      <c r="BC223" s="7"/>
      <c r="BD223" s="249"/>
      <c r="BE223" s="7"/>
      <c r="BF223" s="8"/>
      <c r="BG223" s="7"/>
      <c r="BH223" s="8"/>
      <c r="BI223" s="28"/>
      <c r="BJ223" s="41"/>
      <c r="BK223" s="41">
        <f t="shared" si="22"/>
        <v>0</v>
      </c>
      <c r="BL223">
        <f>COUNT(C223:BH223)/2</f>
        <v>0</v>
      </c>
      <c r="BN223" s="39"/>
    </row>
    <row r="224" spans="1:66">
      <c r="A224">
        <f t="shared" si="20"/>
        <v>171</v>
      </c>
      <c r="B224" s="6"/>
      <c r="C224" s="10"/>
      <c r="D224" s="32"/>
      <c r="E224" s="10"/>
      <c r="F224" s="32"/>
      <c r="G224" s="10"/>
      <c r="H224" s="32"/>
      <c r="I224" s="10"/>
      <c r="J224" s="32"/>
      <c r="K224" s="10"/>
      <c r="L224" s="32"/>
      <c r="M224" s="10"/>
      <c r="N224" s="32"/>
      <c r="O224" s="10"/>
      <c r="P224" s="32"/>
      <c r="Q224" s="10"/>
      <c r="R224" s="32"/>
      <c r="S224" s="10"/>
      <c r="T224" s="32"/>
      <c r="U224" s="10"/>
      <c r="V224" s="32"/>
      <c r="W224" s="10"/>
      <c r="X224" s="32"/>
      <c r="Y224" s="10"/>
      <c r="Z224" s="32"/>
      <c r="AA224" s="10"/>
      <c r="AB224" s="32"/>
      <c r="AC224" s="10"/>
      <c r="AD224" s="32"/>
      <c r="AE224" s="10"/>
      <c r="AF224" s="32"/>
      <c r="AG224" s="10"/>
      <c r="AH224" s="32"/>
      <c r="AI224" s="10"/>
      <c r="AJ224" s="32"/>
      <c r="AK224" s="10"/>
      <c r="AL224" s="32"/>
      <c r="AM224" s="10"/>
      <c r="AN224" s="32"/>
      <c r="AO224" s="10"/>
      <c r="AP224" s="244"/>
      <c r="AQ224" s="10"/>
      <c r="AR224" s="32"/>
      <c r="AS224" s="10"/>
      <c r="AT224" s="244"/>
      <c r="AU224" s="10"/>
      <c r="AV224" s="244"/>
      <c r="AW224" s="7"/>
      <c r="AX224" s="249"/>
      <c r="AY224" s="10"/>
      <c r="AZ224" s="244"/>
      <c r="BA224" s="7"/>
      <c r="BB224" s="249"/>
      <c r="BC224" s="7"/>
      <c r="BD224" s="249"/>
      <c r="BE224" s="7"/>
      <c r="BF224" s="8"/>
      <c r="BG224" s="7"/>
      <c r="BH224" s="8"/>
      <c r="BJ224" s="41"/>
      <c r="BK224" s="41">
        <f t="shared" si="22"/>
        <v>0</v>
      </c>
      <c r="BL224">
        <f t="shared" si="21"/>
        <v>0</v>
      </c>
    </row>
    <row r="225" spans="1:66">
      <c r="A225">
        <f t="shared" si="20"/>
        <v>172</v>
      </c>
      <c r="B225" s="6"/>
      <c r="C225" s="10"/>
      <c r="D225" s="32"/>
      <c r="E225" s="10"/>
      <c r="F225" s="32"/>
      <c r="G225" s="10"/>
      <c r="H225" s="32"/>
      <c r="I225" s="10"/>
      <c r="J225" s="32"/>
      <c r="K225" s="10"/>
      <c r="L225" s="32"/>
      <c r="M225" s="10"/>
      <c r="N225" s="32"/>
      <c r="O225" s="10"/>
      <c r="P225" s="32"/>
      <c r="Q225" s="10"/>
      <c r="R225" s="32"/>
      <c r="S225" s="10"/>
      <c r="T225" s="32"/>
      <c r="U225" s="10"/>
      <c r="V225" s="32"/>
      <c r="W225" s="10"/>
      <c r="X225" s="32"/>
      <c r="Y225" s="10"/>
      <c r="Z225" s="32"/>
      <c r="AA225" s="10"/>
      <c r="AB225" s="32"/>
      <c r="AC225" s="10"/>
      <c r="AD225" s="32"/>
      <c r="AE225" s="10"/>
      <c r="AF225" s="32"/>
      <c r="AG225" s="10"/>
      <c r="AH225" s="32"/>
      <c r="AI225" s="10"/>
      <c r="AJ225" s="32"/>
      <c r="AK225" s="10"/>
      <c r="AL225" s="32"/>
      <c r="AM225" s="10"/>
      <c r="AN225" s="32"/>
      <c r="AO225" s="10"/>
      <c r="AP225" s="244"/>
      <c r="AQ225" s="10"/>
      <c r="AR225" s="32"/>
      <c r="AS225" s="10"/>
      <c r="AT225" s="244"/>
      <c r="AU225" s="10"/>
      <c r="AV225" s="244"/>
      <c r="AW225" s="7"/>
      <c r="AX225" s="249"/>
      <c r="AY225" s="10"/>
      <c r="AZ225" s="244"/>
      <c r="BA225" s="7"/>
      <c r="BB225" s="249"/>
      <c r="BC225" s="7"/>
      <c r="BD225" s="249"/>
      <c r="BE225" s="7"/>
      <c r="BF225" s="8"/>
      <c r="BG225" s="7"/>
      <c r="BH225" s="8"/>
      <c r="BJ225" s="41"/>
      <c r="BK225" s="41">
        <f t="shared" si="22"/>
        <v>0</v>
      </c>
      <c r="BL225">
        <f t="shared" si="21"/>
        <v>0</v>
      </c>
    </row>
    <row r="226" spans="1:66">
      <c r="A226">
        <f t="shared" si="20"/>
        <v>173</v>
      </c>
      <c r="B226" s="6"/>
      <c r="C226" s="10"/>
      <c r="D226" s="32"/>
      <c r="E226" s="10"/>
      <c r="F226" s="32"/>
      <c r="G226" s="10"/>
      <c r="H226" s="32"/>
      <c r="I226" s="10"/>
      <c r="J226" s="32"/>
      <c r="K226" s="10"/>
      <c r="L226" s="32"/>
      <c r="M226" s="10"/>
      <c r="N226" s="32"/>
      <c r="O226" s="10"/>
      <c r="P226" s="32"/>
      <c r="Q226" s="10"/>
      <c r="R226" s="32"/>
      <c r="S226" s="10"/>
      <c r="T226" s="32"/>
      <c r="U226" s="10"/>
      <c r="V226" s="32"/>
      <c r="W226" s="10"/>
      <c r="X226" s="32"/>
      <c r="Y226" s="10"/>
      <c r="Z226" s="32"/>
      <c r="AA226" s="10"/>
      <c r="AB226" s="32"/>
      <c r="AC226" s="10"/>
      <c r="AD226" s="32"/>
      <c r="AE226" s="10"/>
      <c r="AF226" s="32"/>
      <c r="AG226" s="10"/>
      <c r="AH226" s="32"/>
      <c r="AI226" s="10"/>
      <c r="AJ226" s="32"/>
      <c r="AK226" s="10"/>
      <c r="AL226" s="32"/>
      <c r="AM226" s="10"/>
      <c r="AN226" s="32"/>
      <c r="AO226" s="10"/>
      <c r="AP226" s="244"/>
      <c r="AQ226" s="10"/>
      <c r="AR226" s="32"/>
      <c r="AS226" s="10"/>
      <c r="AT226" s="244"/>
      <c r="AU226" s="10"/>
      <c r="AV226" s="244"/>
      <c r="AW226" s="7"/>
      <c r="AX226" s="249"/>
      <c r="AY226" s="10"/>
      <c r="AZ226" s="244"/>
      <c r="BA226" s="7"/>
      <c r="BB226" s="249"/>
      <c r="BC226" s="7"/>
      <c r="BD226" s="249"/>
      <c r="BE226" s="7"/>
      <c r="BF226" s="8"/>
      <c r="BG226" s="7"/>
      <c r="BH226" s="8"/>
      <c r="BJ226" s="41"/>
      <c r="BK226" s="41">
        <f t="shared" si="22"/>
        <v>0</v>
      </c>
      <c r="BL226">
        <f t="shared" si="21"/>
        <v>0</v>
      </c>
    </row>
    <row r="227" spans="1:66">
      <c r="A227">
        <f t="shared" si="20"/>
        <v>174</v>
      </c>
      <c r="B227" s="6"/>
      <c r="C227" s="10"/>
      <c r="D227" s="32"/>
      <c r="E227" s="10"/>
      <c r="F227" s="32"/>
      <c r="G227" s="10"/>
      <c r="H227" s="32"/>
      <c r="I227" s="10"/>
      <c r="J227" s="32"/>
      <c r="K227" s="10"/>
      <c r="L227" s="32"/>
      <c r="M227" s="10"/>
      <c r="N227" s="32"/>
      <c r="O227" s="10"/>
      <c r="P227" s="32"/>
      <c r="Q227" s="10"/>
      <c r="R227" s="32"/>
      <c r="S227" s="10"/>
      <c r="T227" s="32"/>
      <c r="U227" s="10"/>
      <c r="V227" s="32"/>
      <c r="W227" s="10"/>
      <c r="X227" s="32"/>
      <c r="Y227" s="10"/>
      <c r="Z227" s="32"/>
      <c r="AA227" s="10"/>
      <c r="AB227" s="32"/>
      <c r="AC227" s="10"/>
      <c r="AD227" s="32"/>
      <c r="AE227" s="10"/>
      <c r="AF227" s="32"/>
      <c r="AG227" s="10"/>
      <c r="AH227" s="32"/>
      <c r="AI227" s="10"/>
      <c r="AJ227" s="32"/>
      <c r="AK227" s="10"/>
      <c r="AL227" s="32"/>
      <c r="AM227" s="10"/>
      <c r="AN227" s="32"/>
      <c r="AO227" s="10"/>
      <c r="AP227" s="244"/>
      <c r="AQ227" s="10"/>
      <c r="AR227" s="32"/>
      <c r="AS227" s="10"/>
      <c r="AT227" s="244"/>
      <c r="AU227" s="10"/>
      <c r="AV227" s="244"/>
      <c r="AW227" s="7"/>
      <c r="AX227" s="249"/>
      <c r="AY227" s="10"/>
      <c r="AZ227" s="244"/>
      <c r="BA227" s="7"/>
      <c r="BB227" s="249"/>
      <c r="BC227" s="7"/>
      <c r="BD227" s="249"/>
      <c r="BE227" s="7"/>
      <c r="BF227" s="8"/>
      <c r="BG227" s="7"/>
      <c r="BH227" s="8"/>
      <c r="BJ227" s="41"/>
      <c r="BK227" s="41">
        <f t="shared" si="22"/>
        <v>0</v>
      </c>
      <c r="BL227">
        <f t="shared" si="21"/>
        <v>0</v>
      </c>
    </row>
    <row r="228" spans="1:66">
      <c r="A228">
        <f t="shared" si="20"/>
        <v>175</v>
      </c>
      <c r="B228" s="6"/>
      <c r="C228" s="10"/>
      <c r="D228" s="32"/>
      <c r="E228" s="10"/>
      <c r="F228" s="32"/>
      <c r="G228" s="10"/>
      <c r="H228" s="32"/>
      <c r="I228" s="10"/>
      <c r="J228" s="32"/>
      <c r="K228" s="94"/>
      <c r="L228" s="32"/>
      <c r="M228" s="10"/>
      <c r="N228" s="32"/>
      <c r="O228" s="10"/>
      <c r="P228" s="32"/>
      <c r="Q228" s="10"/>
      <c r="R228" s="32"/>
      <c r="S228" s="10"/>
      <c r="T228" s="32"/>
      <c r="U228" s="10"/>
      <c r="V228" s="32"/>
      <c r="W228" s="10"/>
      <c r="X228" s="32"/>
      <c r="Y228" s="10"/>
      <c r="Z228" s="32"/>
      <c r="AA228" s="10"/>
      <c r="AB228" s="32"/>
      <c r="AC228" s="10"/>
      <c r="AD228" s="32"/>
      <c r="AE228" s="10"/>
      <c r="AF228" s="32"/>
      <c r="AG228" s="10"/>
      <c r="AH228" s="32"/>
      <c r="AI228" s="10"/>
      <c r="AJ228" s="32"/>
      <c r="AK228" s="10"/>
      <c r="AL228" s="32"/>
      <c r="AM228" s="10"/>
      <c r="AN228" s="32"/>
      <c r="AO228" s="10"/>
      <c r="AP228" s="244"/>
      <c r="AQ228" s="10"/>
      <c r="AR228" s="32"/>
      <c r="AS228" s="10"/>
      <c r="AT228" s="244"/>
      <c r="AU228" s="10"/>
      <c r="AV228" s="244"/>
      <c r="AW228" s="7"/>
      <c r="AX228" s="249"/>
      <c r="AY228" s="10"/>
      <c r="AZ228" s="244"/>
      <c r="BA228" s="7"/>
      <c r="BB228" s="249"/>
      <c r="BC228" s="7"/>
      <c r="BD228" s="249"/>
      <c r="BE228" s="7"/>
      <c r="BF228" s="8"/>
      <c r="BG228" s="7"/>
      <c r="BH228" s="8"/>
      <c r="BJ228" s="41"/>
      <c r="BK228" s="41">
        <f t="shared" si="22"/>
        <v>0</v>
      </c>
      <c r="BL228">
        <f t="shared" si="21"/>
        <v>0</v>
      </c>
      <c r="BN228" s="39"/>
    </row>
    <row r="229" spans="1:66">
      <c r="A229">
        <f t="shared" si="20"/>
        <v>176</v>
      </c>
      <c r="B229" s="6"/>
      <c r="C229" s="10"/>
      <c r="D229" s="32"/>
      <c r="E229" s="10"/>
      <c r="F229" s="32"/>
      <c r="G229" s="10"/>
      <c r="H229" s="32"/>
      <c r="I229" s="10"/>
      <c r="J229" s="32"/>
      <c r="K229" s="10"/>
      <c r="L229" s="32"/>
      <c r="M229" s="10"/>
      <c r="N229" s="32"/>
      <c r="O229" s="10"/>
      <c r="P229" s="32"/>
      <c r="Q229" s="10"/>
      <c r="R229" s="32"/>
      <c r="S229" s="10"/>
      <c r="T229" s="32"/>
      <c r="U229" s="10"/>
      <c r="V229" s="32"/>
      <c r="W229" s="10"/>
      <c r="X229" s="32"/>
      <c r="Y229" s="10"/>
      <c r="Z229" s="32"/>
      <c r="AA229" s="10"/>
      <c r="AB229" s="32"/>
      <c r="AC229" s="10"/>
      <c r="AD229" s="32"/>
      <c r="AE229" s="10"/>
      <c r="AF229" s="32"/>
      <c r="AG229" s="10"/>
      <c r="AH229" s="32"/>
      <c r="AI229" s="10"/>
      <c r="AJ229" s="32"/>
      <c r="AK229" s="10"/>
      <c r="AL229" s="32"/>
      <c r="AM229" s="10"/>
      <c r="AN229" s="32"/>
      <c r="AO229" s="10"/>
      <c r="AP229" s="244"/>
      <c r="AQ229" s="10"/>
      <c r="AR229" s="32"/>
      <c r="AS229" s="10"/>
      <c r="AT229" s="244"/>
      <c r="AU229" s="10"/>
      <c r="AV229" s="244"/>
      <c r="AW229" s="7"/>
      <c r="AX229" s="249"/>
      <c r="AY229" s="10"/>
      <c r="AZ229" s="244"/>
      <c r="BA229" s="7"/>
      <c r="BB229" s="249"/>
      <c r="BC229" s="7"/>
      <c r="BD229" s="249"/>
      <c r="BE229" s="7"/>
      <c r="BF229" s="8"/>
      <c r="BG229" s="7"/>
      <c r="BH229" s="8"/>
      <c r="BJ229" s="41"/>
      <c r="BK229" s="41">
        <f t="shared" si="22"/>
        <v>0</v>
      </c>
      <c r="BL229">
        <f t="shared" si="21"/>
        <v>0</v>
      </c>
    </row>
    <row r="230" spans="1:66">
      <c r="A230">
        <f t="shared" si="20"/>
        <v>177</v>
      </c>
      <c r="B230" s="6"/>
      <c r="C230" s="10"/>
      <c r="D230" s="32"/>
      <c r="E230" s="10"/>
      <c r="F230" s="32"/>
      <c r="G230" s="10"/>
      <c r="H230" s="32"/>
      <c r="I230" s="10"/>
      <c r="J230" s="32"/>
      <c r="K230" s="10"/>
      <c r="L230" s="32"/>
      <c r="M230" s="10"/>
      <c r="N230" s="32"/>
      <c r="O230" s="10"/>
      <c r="P230" s="32"/>
      <c r="Q230" s="10"/>
      <c r="R230" s="32"/>
      <c r="S230" s="10"/>
      <c r="T230" s="32"/>
      <c r="U230" s="10"/>
      <c r="V230" s="32"/>
      <c r="W230" s="10"/>
      <c r="X230" s="32"/>
      <c r="Y230" s="10"/>
      <c r="Z230" s="32"/>
      <c r="AA230" s="10"/>
      <c r="AB230" s="32"/>
      <c r="AC230" s="10"/>
      <c r="AD230" s="32"/>
      <c r="AE230" s="10"/>
      <c r="AF230" s="32"/>
      <c r="AG230" s="10"/>
      <c r="AH230" s="32"/>
      <c r="AI230" s="10"/>
      <c r="AJ230" s="32"/>
      <c r="AK230" s="10"/>
      <c r="AL230" s="32"/>
      <c r="AM230" s="10"/>
      <c r="AN230" s="32"/>
      <c r="AO230" s="10"/>
      <c r="AP230" s="244"/>
      <c r="AQ230" s="10"/>
      <c r="AR230" s="32"/>
      <c r="AS230" s="10"/>
      <c r="AT230" s="244"/>
      <c r="AU230" s="10"/>
      <c r="AV230" s="244"/>
      <c r="AW230" s="7"/>
      <c r="AX230" s="249"/>
      <c r="AY230" s="10"/>
      <c r="AZ230" s="244"/>
      <c r="BA230" s="7"/>
      <c r="BB230" s="249"/>
      <c r="BC230" s="7"/>
      <c r="BD230" s="249"/>
      <c r="BE230" s="7"/>
      <c r="BF230" s="8"/>
      <c r="BG230" s="7"/>
      <c r="BH230" s="8"/>
      <c r="BJ230" s="41"/>
      <c r="BK230" s="41">
        <f t="shared" si="22"/>
        <v>0</v>
      </c>
      <c r="BL230">
        <f t="shared" si="21"/>
        <v>0</v>
      </c>
    </row>
    <row r="231" spans="1:66">
      <c r="A231">
        <f t="shared" si="20"/>
        <v>178</v>
      </c>
      <c r="B231" s="6"/>
      <c r="C231" s="10"/>
      <c r="D231" s="32"/>
      <c r="E231" s="10"/>
      <c r="F231" s="32"/>
      <c r="G231" s="10"/>
      <c r="H231" s="32"/>
      <c r="I231" s="10"/>
      <c r="J231" s="32"/>
      <c r="K231" s="10"/>
      <c r="L231" s="32"/>
      <c r="M231" s="10"/>
      <c r="N231" s="32"/>
      <c r="O231" s="10"/>
      <c r="P231" s="32"/>
      <c r="Q231" s="10"/>
      <c r="R231" s="32"/>
      <c r="S231" s="10"/>
      <c r="T231" s="32"/>
      <c r="U231" s="10"/>
      <c r="V231" s="32"/>
      <c r="W231" s="10"/>
      <c r="X231" s="32"/>
      <c r="Y231" s="10"/>
      <c r="Z231" s="32"/>
      <c r="AA231" s="10"/>
      <c r="AB231" s="32"/>
      <c r="AC231" s="10"/>
      <c r="AD231" s="32"/>
      <c r="AE231" s="10"/>
      <c r="AF231" s="32"/>
      <c r="AG231" s="10"/>
      <c r="AH231" s="32"/>
      <c r="AI231" s="10"/>
      <c r="AJ231" s="32"/>
      <c r="AK231" s="10"/>
      <c r="AL231" s="32"/>
      <c r="AM231" s="10"/>
      <c r="AN231" s="32"/>
      <c r="AO231" s="10"/>
      <c r="AP231" s="244"/>
      <c r="AQ231" s="10"/>
      <c r="AR231" s="32"/>
      <c r="AS231" s="10"/>
      <c r="AT231" s="244"/>
      <c r="AU231" s="10"/>
      <c r="AV231" s="244"/>
      <c r="AW231" s="7"/>
      <c r="AX231" s="249"/>
      <c r="AY231" s="10"/>
      <c r="AZ231" s="244"/>
      <c r="BA231" s="7"/>
      <c r="BB231" s="249"/>
      <c r="BC231" s="7"/>
      <c r="BD231" s="249"/>
      <c r="BE231" s="7"/>
      <c r="BF231" s="8"/>
      <c r="BG231" s="7"/>
      <c r="BH231" s="8"/>
      <c r="BJ231" s="41"/>
      <c r="BK231" s="41">
        <f t="shared" si="22"/>
        <v>0</v>
      </c>
      <c r="BL231">
        <f t="shared" si="21"/>
        <v>0</v>
      </c>
    </row>
    <row r="232" spans="1:66">
      <c r="A232">
        <f t="shared" si="20"/>
        <v>179</v>
      </c>
      <c r="B232" s="6"/>
      <c r="C232" s="10"/>
      <c r="D232" s="32"/>
      <c r="E232" s="10"/>
      <c r="F232" s="32"/>
      <c r="G232" s="10"/>
      <c r="H232" s="32"/>
      <c r="I232" s="10"/>
      <c r="J232" s="32"/>
      <c r="K232" s="10"/>
      <c r="L232" s="32"/>
      <c r="M232" s="10"/>
      <c r="N232" s="32"/>
      <c r="O232" s="10"/>
      <c r="P232" s="32"/>
      <c r="Q232" s="10"/>
      <c r="R232" s="32"/>
      <c r="S232" s="10"/>
      <c r="T232" s="32"/>
      <c r="U232" s="10"/>
      <c r="V232" s="32"/>
      <c r="W232" s="10"/>
      <c r="X232" s="32"/>
      <c r="Y232" s="10"/>
      <c r="Z232" s="32"/>
      <c r="AA232" s="10"/>
      <c r="AB232" s="32"/>
      <c r="AC232" s="10"/>
      <c r="AD232" s="32"/>
      <c r="AE232" s="10"/>
      <c r="AF232" s="32"/>
      <c r="AG232" s="10"/>
      <c r="AH232" s="32"/>
      <c r="AI232" s="10"/>
      <c r="AJ232" s="32"/>
      <c r="AK232" s="10"/>
      <c r="AL232" s="32"/>
      <c r="AM232" s="10"/>
      <c r="AN232" s="32"/>
      <c r="AO232" s="10"/>
      <c r="AP232" s="244"/>
      <c r="AQ232" s="10"/>
      <c r="AR232" s="32"/>
      <c r="AS232" s="10"/>
      <c r="AT232" s="244"/>
      <c r="AU232" s="10"/>
      <c r="AV232" s="244"/>
      <c r="AW232" s="7"/>
      <c r="AX232" s="249"/>
      <c r="AY232" s="10"/>
      <c r="AZ232" s="244"/>
      <c r="BA232" s="7"/>
      <c r="BB232" s="249"/>
      <c r="BC232" s="7"/>
      <c r="BD232" s="249"/>
      <c r="BE232" s="7"/>
      <c r="BF232" s="8"/>
      <c r="BG232" s="7"/>
      <c r="BH232" s="8"/>
      <c r="BJ232" s="41"/>
      <c r="BK232" s="41">
        <f t="shared" si="22"/>
        <v>0</v>
      </c>
      <c r="BL232">
        <f t="shared" si="21"/>
        <v>0</v>
      </c>
    </row>
    <row r="233" spans="1:66">
      <c r="A233">
        <f t="shared" si="20"/>
        <v>180</v>
      </c>
      <c r="B233" s="6"/>
      <c r="C233" s="10"/>
      <c r="D233" s="32"/>
      <c r="E233" s="10"/>
      <c r="F233" s="32"/>
      <c r="G233" s="10"/>
      <c r="H233" s="32"/>
      <c r="I233" s="10"/>
      <c r="J233" s="32"/>
      <c r="K233" s="10"/>
      <c r="L233" s="32"/>
      <c r="M233" s="10"/>
      <c r="N233" s="32"/>
      <c r="O233" s="10"/>
      <c r="P233" s="32"/>
      <c r="Q233" s="10"/>
      <c r="R233" s="32"/>
      <c r="S233" s="10"/>
      <c r="T233" s="32"/>
      <c r="U233" s="10"/>
      <c r="V233" s="32"/>
      <c r="W233" s="10"/>
      <c r="X233" s="32"/>
      <c r="Y233" s="10"/>
      <c r="Z233" s="32"/>
      <c r="AA233" s="10"/>
      <c r="AB233" s="32"/>
      <c r="AC233" s="10"/>
      <c r="AD233" s="32"/>
      <c r="AE233" s="10"/>
      <c r="AF233" s="32"/>
      <c r="AG233" s="10"/>
      <c r="AH233" s="32"/>
      <c r="AI233" s="10"/>
      <c r="AJ233" s="32"/>
      <c r="AK233" s="10"/>
      <c r="AL233" s="32"/>
      <c r="AM233" s="10"/>
      <c r="AN233" s="32"/>
      <c r="AO233" s="10"/>
      <c r="AP233" s="244"/>
      <c r="AQ233" s="10"/>
      <c r="AR233" s="32"/>
      <c r="AS233" s="10"/>
      <c r="AT233" s="244"/>
      <c r="AU233" s="10"/>
      <c r="AV233" s="244"/>
      <c r="AW233" s="7"/>
      <c r="AX233" s="249"/>
      <c r="AY233" s="10"/>
      <c r="AZ233" s="244"/>
      <c r="BA233" s="7"/>
      <c r="BB233" s="249"/>
      <c r="BC233" s="7"/>
      <c r="BD233" s="249"/>
      <c r="BE233" s="7"/>
      <c r="BF233" s="8"/>
      <c r="BG233" s="7"/>
      <c r="BH233" s="8"/>
      <c r="BJ233" s="41"/>
      <c r="BK233" s="41">
        <f t="shared" si="22"/>
        <v>0</v>
      </c>
      <c r="BL233">
        <f t="shared" si="21"/>
        <v>0</v>
      </c>
    </row>
    <row r="234" spans="1:66">
      <c r="A234">
        <f t="shared" si="20"/>
        <v>181</v>
      </c>
      <c r="B234" s="6"/>
      <c r="C234" s="10"/>
      <c r="D234" s="32"/>
      <c r="E234" s="10"/>
      <c r="F234" s="32"/>
      <c r="G234" s="10"/>
      <c r="H234" s="32"/>
      <c r="I234" s="10"/>
      <c r="J234" s="32"/>
      <c r="K234" s="10"/>
      <c r="L234" s="32"/>
      <c r="M234" s="10"/>
      <c r="N234" s="32"/>
      <c r="O234" s="10"/>
      <c r="P234" s="32"/>
      <c r="Q234" s="10"/>
      <c r="R234" s="32"/>
      <c r="S234" s="10"/>
      <c r="T234" s="32"/>
      <c r="U234" s="10"/>
      <c r="V234" s="32"/>
      <c r="W234" s="10"/>
      <c r="X234" s="32"/>
      <c r="Y234" s="10"/>
      <c r="Z234" s="32"/>
      <c r="AA234" s="10"/>
      <c r="AB234" s="32"/>
      <c r="AC234" s="10"/>
      <c r="AD234" s="32"/>
      <c r="AE234" s="10"/>
      <c r="AF234" s="32"/>
      <c r="AG234" s="10"/>
      <c r="AH234" s="32"/>
      <c r="AI234" s="10"/>
      <c r="AJ234" s="32"/>
      <c r="AK234" s="10"/>
      <c r="AL234" s="32"/>
      <c r="AM234" s="10"/>
      <c r="AN234" s="32"/>
      <c r="AO234" s="10"/>
      <c r="AP234" s="244"/>
      <c r="AQ234" s="10"/>
      <c r="AR234" s="32"/>
      <c r="AS234" s="10"/>
      <c r="AT234" s="244"/>
      <c r="AU234" s="10"/>
      <c r="AV234" s="244"/>
      <c r="AW234" s="7"/>
      <c r="AX234" s="249"/>
      <c r="AY234" s="10"/>
      <c r="AZ234" s="244"/>
      <c r="BA234" s="7"/>
      <c r="BB234" s="249"/>
      <c r="BC234" s="7"/>
      <c r="BD234" s="249"/>
      <c r="BE234" s="7"/>
      <c r="BF234" s="8"/>
      <c r="BG234" s="7"/>
      <c r="BH234" s="8"/>
      <c r="BJ234" s="41"/>
      <c r="BK234" s="41">
        <f t="shared" si="22"/>
        <v>0</v>
      </c>
      <c r="BL234">
        <f t="shared" si="21"/>
        <v>0</v>
      </c>
    </row>
    <row r="235" spans="1:66">
      <c r="A235">
        <f t="shared" si="20"/>
        <v>182</v>
      </c>
      <c r="B235" s="6"/>
      <c r="C235" s="10"/>
      <c r="D235" s="32"/>
      <c r="E235" s="10"/>
      <c r="F235" s="32"/>
      <c r="G235" s="10"/>
      <c r="H235" s="32"/>
      <c r="I235" s="10"/>
      <c r="J235" s="32"/>
      <c r="K235" s="94"/>
      <c r="L235" s="32"/>
      <c r="M235" s="10"/>
      <c r="N235" s="32"/>
      <c r="O235" s="10"/>
      <c r="P235" s="32"/>
      <c r="Q235" s="10"/>
      <c r="R235" s="32"/>
      <c r="S235" s="10"/>
      <c r="T235" s="32"/>
      <c r="U235" s="10"/>
      <c r="V235" s="32"/>
      <c r="W235" s="10"/>
      <c r="X235" s="32"/>
      <c r="Y235" s="10"/>
      <c r="Z235" s="32"/>
      <c r="AA235" s="10"/>
      <c r="AB235" s="32"/>
      <c r="AC235" s="10"/>
      <c r="AD235" s="32"/>
      <c r="AE235" s="10"/>
      <c r="AF235" s="32"/>
      <c r="AG235" s="10"/>
      <c r="AH235" s="32"/>
      <c r="AI235" s="10"/>
      <c r="AJ235" s="32"/>
      <c r="AK235" s="10"/>
      <c r="AL235" s="32"/>
      <c r="AM235" s="10"/>
      <c r="AN235" s="32"/>
      <c r="AO235" s="10"/>
      <c r="AP235" s="244"/>
      <c r="AQ235" s="10"/>
      <c r="AR235" s="32"/>
      <c r="AS235" s="10"/>
      <c r="AT235" s="244"/>
      <c r="AU235" s="10"/>
      <c r="AV235" s="244"/>
      <c r="AW235" s="7"/>
      <c r="AX235" s="249"/>
      <c r="AY235" s="10"/>
      <c r="AZ235" s="244"/>
      <c r="BA235" s="7"/>
      <c r="BB235" s="249"/>
      <c r="BC235" s="7"/>
      <c r="BD235" s="249"/>
      <c r="BE235" s="7"/>
      <c r="BF235" s="8"/>
      <c r="BG235" s="7"/>
      <c r="BH235" s="8"/>
      <c r="BJ235" s="41"/>
      <c r="BK235" s="41">
        <f t="shared" si="22"/>
        <v>0</v>
      </c>
      <c r="BL235">
        <f t="shared" si="21"/>
        <v>0</v>
      </c>
      <c r="BN235" s="39"/>
    </row>
    <row r="236" spans="1:66">
      <c r="A236">
        <f t="shared" si="20"/>
        <v>183</v>
      </c>
      <c r="B236" s="6"/>
      <c r="C236" s="10"/>
      <c r="D236" s="32"/>
      <c r="E236" s="10"/>
      <c r="F236" s="32"/>
      <c r="G236" s="10"/>
      <c r="H236" s="32"/>
      <c r="I236" s="10"/>
      <c r="J236" s="32"/>
      <c r="K236" s="10"/>
      <c r="L236" s="32"/>
      <c r="M236" s="10"/>
      <c r="N236" s="32"/>
      <c r="O236" s="10"/>
      <c r="P236" s="32"/>
      <c r="Q236" s="10"/>
      <c r="R236" s="32"/>
      <c r="S236" s="10"/>
      <c r="T236" s="32"/>
      <c r="U236" s="10"/>
      <c r="V236" s="32"/>
      <c r="W236" s="10"/>
      <c r="X236" s="32"/>
      <c r="Y236" s="10"/>
      <c r="Z236" s="32"/>
      <c r="AA236" s="10"/>
      <c r="AB236" s="32"/>
      <c r="AC236" s="10"/>
      <c r="AD236" s="32"/>
      <c r="AE236" s="10"/>
      <c r="AF236" s="32"/>
      <c r="AG236" s="10"/>
      <c r="AH236" s="32"/>
      <c r="AI236" s="10"/>
      <c r="AJ236" s="32"/>
      <c r="AK236" s="10"/>
      <c r="AL236" s="32"/>
      <c r="AM236" s="10"/>
      <c r="AN236" s="32"/>
      <c r="AO236" s="10"/>
      <c r="AP236" s="244"/>
      <c r="AQ236" s="10"/>
      <c r="AR236" s="32"/>
      <c r="AS236" s="10"/>
      <c r="AT236" s="244"/>
      <c r="AU236" s="10"/>
      <c r="AV236" s="244"/>
      <c r="AW236" s="7"/>
      <c r="AX236" s="249"/>
      <c r="AY236" s="10"/>
      <c r="AZ236" s="244"/>
      <c r="BA236" s="7"/>
      <c r="BB236" s="249"/>
      <c r="BC236" s="7"/>
      <c r="BD236" s="249"/>
      <c r="BE236" s="7"/>
      <c r="BF236" s="8"/>
      <c r="BG236" s="7"/>
      <c r="BH236" s="8"/>
      <c r="BJ236" s="41"/>
      <c r="BK236" s="41">
        <f t="shared" si="22"/>
        <v>0</v>
      </c>
      <c r="BL236">
        <f t="shared" si="21"/>
        <v>0</v>
      </c>
    </row>
    <row r="237" spans="1:66">
      <c r="A237">
        <f t="shared" si="20"/>
        <v>184</v>
      </c>
      <c r="B237" s="6"/>
      <c r="C237" s="10"/>
      <c r="D237" s="32"/>
      <c r="E237" s="10"/>
      <c r="F237" s="32"/>
      <c r="G237" s="10"/>
      <c r="H237" s="32"/>
      <c r="I237" s="10"/>
      <c r="J237" s="32"/>
      <c r="K237" s="94"/>
      <c r="L237" s="32"/>
      <c r="M237" s="10"/>
      <c r="N237" s="32"/>
      <c r="O237" s="10"/>
      <c r="P237" s="32"/>
      <c r="Q237" s="10"/>
      <c r="R237" s="32"/>
      <c r="S237" s="10"/>
      <c r="T237" s="32"/>
      <c r="U237" s="10"/>
      <c r="V237" s="32"/>
      <c r="W237" s="10"/>
      <c r="X237" s="32"/>
      <c r="Y237" s="10"/>
      <c r="Z237" s="32"/>
      <c r="AA237" s="10"/>
      <c r="AB237" s="32"/>
      <c r="AC237" s="10"/>
      <c r="AD237" s="32"/>
      <c r="AE237" s="10"/>
      <c r="AF237" s="32"/>
      <c r="AG237" s="10"/>
      <c r="AH237" s="32"/>
      <c r="AI237" s="10"/>
      <c r="AJ237" s="32"/>
      <c r="AK237" s="10"/>
      <c r="AL237" s="32"/>
      <c r="AM237" s="10"/>
      <c r="AN237" s="32"/>
      <c r="AO237" s="10"/>
      <c r="AP237" s="244"/>
      <c r="AQ237" s="10"/>
      <c r="AR237" s="32"/>
      <c r="AS237" s="10"/>
      <c r="AT237" s="244"/>
      <c r="AU237" s="10"/>
      <c r="AV237" s="244"/>
      <c r="AW237" s="7"/>
      <c r="AX237" s="249"/>
      <c r="AY237" s="10"/>
      <c r="AZ237" s="244"/>
      <c r="BA237" s="7"/>
      <c r="BB237" s="249"/>
      <c r="BC237" s="7"/>
      <c r="BD237" s="249"/>
      <c r="BE237" s="7"/>
      <c r="BF237" s="8"/>
      <c r="BG237" s="7"/>
      <c r="BH237" s="8"/>
      <c r="BJ237" s="41"/>
      <c r="BK237" s="41">
        <f t="shared" si="22"/>
        <v>0</v>
      </c>
      <c r="BL237">
        <f t="shared" si="21"/>
        <v>0</v>
      </c>
      <c r="BN237" s="39"/>
    </row>
    <row r="238" spans="1:66">
      <c r="A238">
        <f t="shared" si="20"/>
        <v>185</v>
      </c>
      <c r="B238" s="6"/>
      <c r="C238" s="10"/>
      <c r="D238" s="32"/>
      <c r="E238" s="10"/>
      <c r="F238" s="32"/>
      <c r="G238" s="10"/>
      <c r="H238" s="32"/>
      <c r="I238" s="10"/>
      <c r="J238" s="32"/>
      <c r="K238" s="10"/>
      <c r="L238" s="32"/>
      <c r="M238" s="10"/>
      <c r="N238" s="32"/>
      <c r="O238" s="10"/>
      <c r="P238" s="32"/>
      <c r="Q238" s="10"/>
      <c r="R238" s="32"/>
      <c r="S238" s="10"/>
      <c r="T238" s="32"/>
      <c r="U238" s="10"/>
      <c r="V238" s="32"/>
      <c r="W238" s="10"/>
      <c r="X238" s="32"/>
      <c r="Y238" s="10"/>
      <c r="Z238" s="32"/>
      <c r="AA238" s="10"/>
      <c r="AB238" s="32"/>
      <c r="AC238" s="10"/>
      <c r="AD238" s="32"/>
      <c r="AE238" s="10"/>
      <c r="AF238" s="32"/>
      <c r="AG238" s="10"/>
      <c r="AH238" s="32"/>
      <c r="AI238" s="10"/>
      <c r="AJ238" s="32"/>
      <c r="AK238" s="10"/>
      <c r="AL238" s="32"/>
      <c r="AM238" s="10"/>
      <c r="AN238" s="32"/>
      <c r="AO238" s="10"/>
      <c r="AP238" s="244"/>
      <c r="AQ238" s="10"/>
      <c r="AR238" s="32"/>
      <c r="AS238" s="10"/>
      <c r="AT238" s="244"/>
      <c r="AU238" s="10"/>
      <c r="AV238" s="244"/>
      <c r="AW238" s="7"/>
      <c r="AX238" s="249"/>
      <c r="AY238" s="10"/>
      <c r="AZ238" s="244"/>
      <c r="BA238" s="7"/>
      <c r="BB238" s="249"/>
      <c r="BC238" s="7"/>
      <c r="BD238" s="249"/>
      <c r="BE238" s="7"/>
      <c r="BF238" s="8"/>
      <c r="BG238" s="7"/>
      <c r="BH238" s="8"/>
      <c r="BJ238" s="41"/>
      <c r="BK238" s="41">
        <f t="shared" si="22"/>
        <v>0</v>
      </c>
      <c r="BL238">
        <f t="shared" si="21"/>
        <v>0</v>
      </c>
    </row>
    <row r="239" spans="1:66">
      <c r="A239">
        <f t="shared" si="20"/>
        <v>186</v>
      </c>
      <c r="B239" s="6"/>
      <c r="C239" s="10"/>
      <c r="D239" s="32"/>
      <c r="E239" s="10"/>
      <c r="F239" s="32"/>
      <c r="G239" s="10"/>
      <c r="H239" s="32"/>
      <c r="I239" s="10"/>
      <c r="J239" s="32"/>
      <c r="K239" s="10"/>
      <c r="L239" s="32"/>
      <c r="M239" s="10"/>
      <c r="N239" s="32"/>
      <c r="O239" s="10"/>
      <c r="P239" s="32"/>
      <c r="Q239" s="10"/>
      <c r="R239" s="32"/>
      <c r="S239" s="10"/>
      <c r="T239" s="32"/>
      <c r="U239" s="10"/>
      <c r="V239" s="32"/>
      <c r="W239" s="10"/>
      <c r="X239" s="32"/>
      <c r="Y239" s="10"/>
      <c r="Z239" s="32"/>
      <c r="AA239" s="10"/>
      <c r="AB239" s="32"/>
      <c r="AC239" s="10"/>
      <c r="AD239" s="32"/>
      <c r="AE239" s="10"/>
      <c r="AF239" s="32"/>
      <c r="AG239" s="10"/>
      <c r="AH239" s="32"/>
      <c r="AI239" s="10"/>
      <c r="AJ239" s="32"/>
      <c r="AK239" s="10"/>
      <c r="AL239" s="32"/>
      <c r="AM239" s="10"/>
      <c r="AN239" s="32"/>
      <c r="AO239" s="10"/>
      <c r="AP239" s="244"/>
      <c r="AQ239" s="10"/>
      <c r="AR239" s="32"/>
      <c r="AS239" s="10"/>
      <c r="AT239" s="244"/>
      <c r="AU239" s="10"/>
      <c r="AV239" s="244"/>
      <c r="AW239" s="7"/>
      <c r="AX239" s="249"/>
      <c r="AY239" s="10"/>
      <c r="AZ239" s="244"/>
      <c r="BA239" s="7"/>
      <c r="BB239" s="249"/>
      <c r="BC239" s="7"/>
      <c r="BD239" s="249"/>
      <c r="BE239" s="7"/>
      <c r="BF239" s="8"/>
      <c r="BG239" s="7"/>
      <c r="BH239" s="8"/>
      <c r="BJ239" s="41"/>
      <c r="BK239" s="41">
        <f t="shared" si="22"/>
        <v>0</v>
      </c>
      <c r="BL239">
        <f t="shared" si="21"/>
        <v>0</v>
      </c>
    </row>
    <row r="240" spans="1:66">
      <c r="A240">
        <f t="shared" si="20"/>
        <v>187</v>
      </c>
      <c r="B240" s="6"/>
      <c r="C240" s="10"/>
      <c r="D240" s="32"/>
      <c r="E240" s="10"/>
      <c r="F240" s="32"/>
      <c r="G240" s="10"/>
      <c r="H240" s="32"/>
      <c r="I240" s="10"/>
      <c r="J240" s="32"/>
      <c r="K240" s="10"/>
      <c r="L240" s="32"/>
      <c r="M240" s="10"/>
      <c r="N240" s="32"/>
      <c r="O240" s="10"/>
      <c r="P240" s="32"/>
      <c r="Q240" s="10"/>
      <c r="R240" s="32"/>
      <c r="S240" s="10"/>
      <c r="T240" s="32"/>
      <c r="U240" s="10"/>
      <c r="V240" s="32"/>
      <c r="W240" s="10"/>
      <c r="X240" s="32"/>
      <c r="Y240" s="10"/>
      <c r="Z240" s="32"/>
      <c r="AA240" s="10"/>
      <c r="AB240" s="32"/>
      <c r="AC240" s="10"/>
      <c r="AD240" s="32"/>
      <c r="AE240" s="10"/>
      <c r="AF240" s="32"/>
      <c r="AG240" s="10"/>
      <c r="AH240" s="32"/>
      <c r="AI240" s="10"/>
      <c r="AJ240" s="32"/>
      <c r="AK240" s="10"/>
      <c r="AL240" s="32"/>
      <c r="AM240" s="10"/>
      <c r="AN240" s="32"/>
      <c r="AO240" s="10"/>
      <c r="AP240" s="244"/>
      <c r="AQ240" s="10"/>
      <c r="AR240" s="32"/>
      <c r="AS240" s="10"/>
      <c r="AT240" s="244"/>
      <c r="AU240" s="10"/>
      <c r="AV240" s="244"/>
      <c r="AW240" s="7"/>
      <c r="AX240" s="249"/>
      <c r="AY240" s="10"/>
      <c r="AZ240" s="244"/>
      <c r="BA240" s="7"/>
      <c r="BB240" s="249"/>
      <c r="BC240" s="7"/>
      <c r="BD240" s="249"/>
      <c r="BE240" s="7"/>
      <c r="BF240" s="8"/>
      <c r="BG240" s="7"/>
      <c r="BH240" s="8"/>
      <c r="BJ240" s="41"/>
      <c r="BK240" s="41">
        <f t="shared" si="22"/>
        <v>0</v>
      </c>
      <c r="BL240">
        <f t="shared" si="21"/>
        <v>0</v>
      </c>
    </row>
    <row r="241" spans="1:66">
      <c r="A241">
        <f t="shared" si="20"/>
        <v>188</v>
      </c>
      <c r="B241" s="6"/>
      <c r="C241" s="10"/>
      <c r="D241" s="32"/>
      <c r="E241" s="10"/>
      <c r="F241" s="32"/>
      <c r="G241" s="10"/>
      <c r="H241" s="32"/>
      <c r="I241" s="10"/>
      <c r="J241" s="32"/>
      <c r="K241" s="10"/>
      <c r="L241" s="32"/>
      <c r="M241" s="10"/>
      <c r="N241" s="32"/>
      <c r="O241" s="10"/>
      <c r="P241" s="32"/>
      <c r="Q241" s="10"/>
      <c r="R241" s="32"/>
      <c r="S241" s="10"/>
      <c r="T241" s="32"/>
      <c r="U241" s="10"/>
      <c r="V241" s="32"/>
      <c r="W241" s="10"/>
      <c r="X241" s="32"/>
      <c r="Y241" s="10"/>
      <c r="Z241" s="32"/>
      <c r="AA241" s="10"/>
      <c r="AB241" s="32"/>
      <c r="AC241" s="10"/>
      <c r="AD241" s="32"/>
      <c r="AE241" s="10"/>
      <c r="AF241" s="32"/>
      <c r="AG241" s="10"/>
      <c r="AH241" s="32"/>
      <c r="AI241" s="10"/>
      <c r="AJ241" s="32"/>
      <c r="AK241" s="10"/>
      <c r="AL241" s="32"/>
      <c r="AM241" s="10"/>
      <c r="AN241" s="32"/>
      <c r="AO241" s="10"/>
      <c r="AP241" s="244"/>
      <c r="AQ241" s="10"/>
      <c r="AR241" s="32"/>
      <c r="AS241" s="10"/>
      <c r="AT241" s="244"/>
      <c r="AU241" s="10"/>
      <c r="AV241" s="244"/>
      <c r="AW241" s="7"/>
      <c r="AX241" s="249"/>
      <c r="AY241" s="10"/>
      <c r="AZ241" s="244"/>
      <c r="BA241" s="7"/>
      <c r="BB241" s="249"/>
      <c r="BC241" s="7"/>
      <c r="BD241" s="249"/>
      <c r="BE241" s="7"/>
      <c r="BF241" s="8"/>
      <c r="BG241" s="7"/>
      <c r="BH241" s="8"/>
      <c r="BJ241" s="41"/>
      <c r="BK241" s="41">
        <f t="shared" si="22"/>
        <v>0</v>
      </c>
      <c r="BL241">
        <f t="shared" si="21"/>
        <v>0</v>
      </c>
    </row>
    <row r="242" spans="1:66">
      <c r="A242">
        <f t="shared" si="20"/>
        <v>189</v>
      </c>
      <c r="B242" s="6"/>
      <c r="C242" s="10"/>
      <c r="D242" s="32"/>
      <c r="E242" s="10"/>
      <c r="F242" s="32"/>
      <c r="G242" s="10"/>
      <c r="H242" s="32"/>
      <c r="I242" s="10"/>
      <c r="J242" s="32"/>
      <c r="K242" s="10"/>
      <c r="L242" s="32"/>
      <c r="M242" s="10"/>
      <c r="N242" s="32"/>
      <c r="O242" s="10"/>
      <c r="P242" s="32"/>
      <c r="Q242" s="10"/>
      <c r="R242" s="32"/>
      <c r="S242" s="10"/>
      <c r="T242" s="32"/>
      <c r="U242" s="10"/>
      <c r="V242" s="32"/>
      <c r="W242" s="10"/>
      <c r="X242" s="32"/>
      <c r="Y242" s="10"/>
      <c r="Z242" s="32"/>
      <c r="AA242" s="10"/>
      <c r="AB242" s="32"/>
      <c r="AC242" s="10"/>
      <c r="AD242" s="32"/>
      <c r="AE242" s="10"/>
      <c r="AF242" s="32"/>
      <c r="AG242" s="10"/>
      <c r="AH242" s="32"/>
      <c r="AI242" s="10"/>
      <c r="AJ242" s="32"/>
      <c r="AK242" s="10"/>
      <c r="AL242" s="32"/>
      <c r="AM242" s="10"/>
      <c r="AN242" s="32"/>
      <c r="AO242" s="10"/>
      <c r="AP242" s="244"/>
      <c r="AQ242" s="10"/>
      <c r="AR242" s="32"/>
      <c r="AS242" s="10"/>
      <c r="AT242" s="244"/>
      <c r="AU242" s="10"/>
      <c r="AV242" s="244"/>
      <c r="AW242" s="7"/>
      <c r="AX242" s="249"/>
      <c r="AY242" s="10"/>
      <c r="AZ242" s="244"/>
      <c r="BA242" s="7"/>
      <c r="BB242" s="249"/>
      <c r="BC242" s="7"/>
      <c r="BD242" s="249"/>
      <c r="BE242" s="7"/>
      <c r="BF242" s="8"/>
      <c r="BG242" s="7"/>
      <c r="BH242" s="8"/>
      <c r="BJ242" s="41"/>
      <c r="BK242" s="41">
        <f t="shared" si="22"/>
        <v>0</v>
      </c>
      <c r="BL242">
        <f t="shared" si="21"/>
        <v>0</v>
      </c>
    </row>
    <row r="243" spans="1:66">
      <c r="A243">
        <f t="shared" si="20"/>
        <v>190</v>
      </c>
      <c r="B243" s="6"/>
      <c r="C243" s="10"/>
      <c r="D243" s="32"/>
      <c r="E243" s="10"/>
      <c r="F243" s="32"/>
      <c r="G243" s="10"/>
      <c r="H243" s="32"/>
      <c r="I243" s="10"/>
      <c r="J243" s="32"/>
      <c r="K243" s="10"/>
      <c r="L243" s="32"/>
      <c r="M243" s="10"/>
      <c r="N243" s="32"/>
      <c r="O243" s="10"/>
      <c r="P243" s="32"/>
      <c r="Q243" s="10"/>
      <c r="R243" s="32"/>
      <c r="S243" s="10"/>
      <c r="T243" s="32"/>
      <c r="U243" s="10"/>
      <c r="V243" s="32"/>
      <c r="W243" s="10"/>
      <c r="X243" s="32"/>
      <c r="Y243" s="10"/>
      <c r="Z243" s="32"/>
      <c r="AA243" s="10"/>
      <c r="AB243" s="32"/>
      <c r="AC243" s="10"/>
      <c r="AD243" s="32"/>
      <c r="AE243" s="10"/>
      <c r="AF243" s="32"/>
      <c r="AG243" s="10"/>
      <c r="AH243" s="32"/>
      <c r="AI243" s="10"/>
      <c r="AJ243" s="32"/>
      <c r="AK243" s="10"/>
      <c r="AL243" s="32"/>
      <c r="AM243" s="10"/>
      <c r="AN243" s="32"/>
      <c r="AO243" s="10"/>
      <c r="AP243" s="244"/>
      <c r="AQ243" s="10"/>
      <c r="AR243" s="32"/>
      <c r="AS243" s="10"/>
      <c r="AT243" s="244"/>
      <c r="AU243" s="10"/>
      <c r="AV243" s="244"/>
      <c r="AW243" s="7"/>
      <c r="AX243" s="249"/>
      <c r="AY243" s="10"/>
      <c r="AZ243" s="244"/>
      <c r="BA243" s="7"/>
      <c r="BB243" s="249"/>
      <c r="BC243" s="7"/>
      <c r="BD243" s="249"/>
      <c r="BE243" s="7"/>
      <c r="BF243" s="8"/>
      <c r="BG243" s="7"/>
      <c r="BH243" s="8"/>
      <c r="BJ243" s="41"/>
      <c r="BK243" s="41">
        <f t="shared" si="22"/>
        <v>0</v>
      </c>
      <c r="BL243">
        <f t="shared" si="21"/>
        <v>0</v>
      </c>
    </row>
    <row r="244" spans="1:66">
      <c r="A244">
        <f t="shared" si="20"/>
        <v>191</v>
      </c>
      <c r="B244" s="6"/>
      <c r="C244" s="10"/>
      <c r="D244" s="32"/>
      <c r="E244" s="10"/>
      <c r="F244" s="32"/>
      <c r="G244" s="10"/>
      <c r="H244" s="32"/>
      <c r="I244" s="10"/>
      <c r="J244" s="32"/>
      <c r="K244" s="94"/>
      <c r="L244" s="32"/>
      <c r="M244" s="10"/>
      <c r="N244" s="32"/>
      <c r="O244" s="10"/>
      <c r="P244" s="32"/>
      <c r="Q244" s="10"/>
      <c r="R244" s="32"/>
      <c r="S244" s="10"/>
      <c r="T244" s="32"/>
      <c r="U244" s="10"/>
      <c r="V244" s="32"/>
      <c r="W244" s="10"/>
      <c r="X244" s="32"/>
      <c r="Y244" s="10"/>
      <c r="Z244" s="32"/>
      <c r="AA244" s="10"/>
      <c r="AB244" s="32"/>
      <c r="AC244" s="10"/>
      <c r="AD244" s="32"/>
      <c r="AE244" s="10"/>
      <c r="AF244" s="32"/>
      <c r="AG244" s="10"/>
      <c r="AH244" s="32"/>
      <c r="AI244" s="10"/>
      <c r="AJ244" s="32"/>
      <c r="AK244" s="10"/>
      <c r="AL244" s="32"/>
      <c r="AM244" s="10"/>
      <c r="AN244" s="32"/>
      <c r="AO244" s="10"/>
      <c r="AP244" s="244"/>
      <c r="AQ244" s="10"/>
      <c r="AR244" s="32"/>
      <c r="AS244" s="10"/>
      <c r="AT244" s="244"/>
      <c r="AU244" s="10"/>
      <c r="AV244" s="244"/>
      <c r="AW244" s="7"/>
      <c r="AX244" s="249"/>
      <c r="AY244" s="10"/>
      <c r="AZ244" s="244"/>
      <c r="BA244" s="7"/>
      <c r="BB244" s="249"/>
      <c r="BC244" s="7"/>
      <c r="BD244" s="249"/>
      <c r="BE244" s="7"/>
      <c r="BF244" s="8"/>
      <c r="BG244" s="7"/>
      <c r="BH244" s="8"/>
      <c r="BJ244" s="41"/>
      <c r="BK244" s="41">
        <f t="shared" si="22"/>
        <v>0</v>
      </c>
      <c r="BL244">
        <f t="shared" si="21"/>
        <v>0</v>
      </c>
      <c r="BN244" s="39"/>
    </row>
    <row r="245" spans="1:66">
      <c r="A245">
        <f t="shared" si="20"/>
        <v>192</v>
      </c>
      <c r="B245" s="6"/>
      <c r="C245" s="10"/>
      <c r="D245" s="32"/>
      <c r="E245" s="10"/>
      <c r="F245" s="32"/>
      <c r="G245" s="10"/>
      <c r="H245" s="32"/>
      <c r="I245" s="10"/>
      <c r="J245" s="32"/>
      <c r="K245" s="94"/>
      <c r="L245" s="32"/>
      <c r="M245" s="10"/>
      <c r="N245" s="32"/>
      <c r="O245" s="10"/>
      <c r="P245" s="32"/>
      <c r="Q245" s="10"/>
      <c r="R245" s="32"/>
      <c r="S245" s="10"/>
      <c r="T245" s="32"/>
      <c r="U245" s="10"/>
      <c r="V245" s="32"/>
      <c r="W245" s="10"/>
      <c r="X245" s="32"/>
      <c r="Y245" s="10"/>
      <c r="Z245" s="32"/>
      <c r="AA245" s="10"/>
      <c r="AB245" s="32"/>
      <c r="AC245" s="10"/>
      <c r="AD245" s="32"/>
      <c r="AE245" s="10"/>
      <c r="AF245" s="32"/>
      <c r="AG245" s="10"/>
      <c r="AH245" s="32"/>
      <c r="AI245" s="10"/>
      <c r="AJ245" s="32"/>
      <c r="AK245" s="10"/>
      <c r="AL245" s="32"/>
      <c r="AM245" s="10"/>
      <c r="AN245" s="32"/>
      <c r="AO245" s="10"/>
      <c r="AP245" s="244"/>
      <c r="AQ245" s="10"/>
      <c r="AR245" s="32"/>
      <c r="AS245" s="10"/>
      <c r="AT245" s="244"/>
      <c r="AU245" s="10"/>
      <c r="AV245" s="244"/>
      <c r="AW245" s="7"/>
      <c r="AX245" s="249"/>
      <c r="AY245" s="10"/>
      <c r="AZ245" s="244"/>
      <c r="BA245" s="7"/>
      <c r="BB245" s="249"/>
      <c r="BC245" s="7"/>
      <c r="BD245" s="249"/>
      <c r="BE245" s="7"/>
      <c r="BF245" s="8"/>
      <c r="BG245" s="7"/>
      <c r="BH245" s="8"/>
      <c r="BJ245" s="41"/>
      <c r="BK245" s="41">
        <f t="shared" si="22"/>
        <v>0</v>
      </c>
      <c r="BL245">
        <f t="shared" si="21"/>
        <v>0</v>
      </c>
      <c r="BN245" s="39"/>
    </row>
    <row r="246" spans="1:66">
      <c r="A246">
        <f t="shared" si="20"/>
        <v>193</v>
      </c>
      <c r="B246" s="6"/>
      <c r="C246" s="10"/>
      <c r="D246" s="32"/>
      <c r="E246" s="10"/>
      <c r="F246" s="32"/>
      <c r="G246" s="10"/>
      <c r="H246" s="32"/>
      <c r="I246" s="10"/>
      <c r="J246" s="32"/>
      <c r="K246" s="94"/>
      <c r="L246" s="32"/>
      <c r="M246" s="10"/>
      <c r="N246" s="32"/>
      <c r="O246" s="10"/>
      <c r="P246" s="32"/>
      <c r="Q246" s="10"/>
      <c r="R246" s="32"/>
      <c r="S246" s="10"/>
      <c r="T246" s="32"/>
      <c r="U246" s="10"/>
      <c r="V246" s="32"/>
      <c r="W246" s="10"/>
      <c r="X246" s="32"/>
      <c r="Y246" s="10"/>
      <c r="Z246" s="32"/>
      <c r="AA246" s="10"/>
      <c r="AB246" s="32"/>
      <c r="AC246" s="10"/>
      <c r="AD246" s="32"/>
      <c r="AE246" s="10"/>
      <c r="AF246" s="32"/>
      <c r="AG246" s="10"/>
      <c r="AH246" s="32"/>
      <c r="AI246" s="10"/>
      <c r="AJ246" s="32"/>
      <c r="AK246" s="10"/>
      <c r="AL246" s="32"/>
      <c r="AM246" s="10"/>
      <c r="AN246" s="32"/>
      <c r="AO246" s="10"/>
      <c r="AP246" s="244"/>
      <c r="AQ246" s="10"/>
      <c r="AR246" s="32"/>
      <c r="AS246" s="10"/>
      <c r="AT246" s="244"/>
      <c r="AU246" s="10"/>
      <c r="AV246" s="244"/>
      <c r="AW246" s="7"/>
      <c r="AX246" s="249"/>
      <c r="AY246" s="10"/>
      <c r="AZ246" s="244"/>
      <c r="BA246" s="7"/>
      <c r="BB246" s="249"/>
      <c r="BC246" s="7"/>
      <c r="BD246" s="249"/>
      <c r="BE246" s="7"/>
      <c r="BF246" s="8"/>
      <c r="BG246" s="7"/>
      <c r="BH246" s="8"/>
      <c r="BJ246" s="41"/>
      <c r="BK246" s="41">
        <f t="shared" si="22"/>
        <v>0</v>
      </c>
      <c r="BL246">
        <f t="shared" si="21"/>
        <v>0</v>
      </c>
      <c r="BN246" s="39"/>
    </row>
    <row r="247" spans="1:66">
      <c r="A247">
        <f t="shared" si="20"/>
        <v>194</v>
      </c>
      <c r="B247" s="6"/>
      <c r="C247" s="10"/>
      <c r="D247" s="32"/>
      <c r="E247" s="10"/>
      <c r="F247" s="32"/>
      <c r="G247" s="10"/>
      <c r="H247" s="32"/>
      <c r="I247" s="10"/>
      <c r="J247" s="32"/>
      <c r="K247" s="94"/>
      <c r="L247" s="32"/>
      <c r="M247" s="10"/>
      <c r="N247" s="32"/>
      <c r="O247" s="10"/>
      <c r="P247" s="32"/>
      <c r="Q247" s="10"/>
      <c r="R247" s="32"/>
      <c r="S247" s="10"/>
      <c r="T247" s="32"/>
      <c r="U247" s="10"/>
      <c r="V247" s="32"/>
      <c r="W247" s="10"/>
      <c r="X247" s="32"/>
      <c r="Y247" s="10"/>
      <c r="Z247" s="32"/>
      <c r="AA247" s="10"/>
      <c r="AB247" s="32"/>
      <c r="AC247" s="10"/>
      <c r="AD247" s="32"/>
      <c r="AE247" s="10"/>
      <c r="AF247" s="32"/>
      <c r="AG247" s="10"/>
      <c r="AH247" s="32"/>
      <c r="AI247" s="10"/>
      <c r="AJ247" s="32"/>
      <c r="AK247" s="10"/>
      <c r="AL247" s="32"/>
      <c r="AM247" s="10"/>
      <c r="AN247" s="32"/>
      <c r="AO247" s="10"/>
      <c r="AP247" s="244"/>
      <c r="AQ247" s="10"/>
      <c r="AR247" s="32"/>
      <c r="AS247" s="10"/>
      <c r="AT247" s="244"/>
      <c r="AU247" s="10"/>
      <c r="AV247" s="244"/>
      <c r="AW247" s="7"/>
      <c r="AX247" s="249"/>
      <c r="AY247" s="10"/>
      <c r="AZ247" s="244"/>
      <c r="BA247" s="7"/>
      <c r="BB247" s="249"/>
      <c r="BC247" s="7"/>
      <c r="BD247" s="249"/>
      <c r="BE247" s="7"/>
      <c r="BF247" s="8"/>
      <c r="BG247" s="7"/>
      <c r="BH247" s="8"/>
      <c r="BJ247" s="41"/>
      <c r="BK247" s="41">
        <f t="shared" si="22"/>
        <v>0</v>
      </c>
      <c r="BL247">
        <f t="shared" si="21"/>
        <v>0</v>
      </c>
      <c r="BN247" s="39"/>
    </row>
    <row r="248" spans="1:66">
      <c r="A248">
        <f t="shared" ref="A248:A311" si="23">+A247+1</f>
        <v>195</v>
      </c>
      <c r="B248" s="6"/>
      <c r="C248" s="10"/>
      <c r="D248" s="32"/>
      <c r="E248" s="10"/>
      <c r="F248" s="32"/>
      <c r="G248" s="10"/>
      <c r="H248" s="32"/>
      <c r="I248" s="10"/>
      <c r="J248" s="32"/>
      <c r="K248" s="94"/>
      <c r="L248" s="32"/>
      <c r="M248" s="10"/>
      <c r="N248" s="32"/>
      <c r="O248" s="10"/>
      <c r="P248" s="32"/>
      <c r="Q248" s="10"/>
      <c r="R248" s="32"/>
      <c r="S248" s="10"/>
      <c r="T248" s="32"/>
      <c r="U248" s="10"/>
      <c r="V248" s="32"/>
      <c r="W248" s="10"/>
      <c r="X248" s="32"/>
      <c r="Y248" s="10"/>
      <c r="Z248" s="32"/>
      <c r="AA248" s="10"/>
      <c r="AB248" s="32"/>
      <c r="AC248" s="10"/>
      <c r="AD248" s="32"/>
      <c r="AE248" s="10"/>
      <c r="AF248" s="32"/>
      <c r="AG248" s="10"/>
      <c r="AH248" s="32"/>
      <c r="AI248" s="10"/>
      <c r="AJ248" s="32"/>
      <c r="AK248" s="10"/>
      <c r="AL248" s="32"/>
      <c r="AM248" s="10"/>
      <c r="AN248" s="32"/>
      <c r="AO248" s="10"/>
      <c r="AP248" s="244"/>
      <c r="AQ248" s="10"/>
      <c r="AR248" s="32"/>
      <c r="AS248" s="10"/>
      <c r="AT248" s="244"/>
      <c r="AU248" s="10"/>
      <c r="AV248" s="244"/>
      <c r="AW248" s="7"/>
      <c r="AX248" s="249"/>
      <c r="AY248" s="10"/>
      <c r="AZ248" s="244"/>
      <c r="BA248" s="7"/>
      <c r="BB248" s="249"/>
      <c r="BC248" s="7"/>
      <c r="BD248" s="249"/>
      <c r="BE248" s="7"/>
      <c r="BF248" s="8"/>
      <c r="BG248" s="7"/>
      <c r="BH248" s="8"/>
      <c r="BJ248" s="41"/>
      <c r="BK248" s="41">
        <f t="shared" si="22"/>
        <v>0</v>
      </c>
      <c r="BL248">
        <f t="shared" si="21"/>
        <v>0</v>
      </c>
      <c r="BN248" s="39"/>
    </row>
    <row r="249" spans="1:66">
      <c r="A249">
        <f t="shared" si="23"/>
        <v>196</v>
      </c>
      <c r="B249" s="6"/>
      <c r="C249" s="10"/>
      <c r="D249" s="32"/>
      <c r="E249" s="10"/>
      <c r="F249" s="32"/>
      <c r="G249" s="10"/>
      <c r="H249" s="32"/>
      <c r="I249" s="10"/>
      <c r="J249" s="32"/>
      <c r="K249" s="94"/>
      <c r="L249" s="32"/>
      <c r="M249" s="10"/>
      <c r="N249" s="32"/>
      <c r="O249" s="10"/>
      <c r="P249" s="32"/>
      <c r="Q249" s="10"/>
      <c r="R249" s="32"/>
      <c r="S249" s="10"/>
      <c r="T249" s="32"/>
      <c r="U249" s="10"/>
      <c r="V249" s="32"/>
      <c r="W249" s="10"/>
      <c r="X249" s="32"/>
      <c r="Y249" s="10"/>
      <c r="Z249" s="32"/>
      <c r="AA249" s="10"/>
      <c r="AB249" s="32"/>
      <c r="AC249" s="10"/>
      <c r="AD249" s="32"/>
      <c r="AE249" s="10"/>
      <c r="AF249" s="32"/>
      <c r="AG249" s="10"/>
      <c r="AH249" s="32"/>
      <c r="AI249" s="10"/>
      <c r="AJ249" s="32"/>
      <c r="AK249" s="10"/>
      <c r="AL249" s="32"/>
      <c r="AM249" s="10"/>
      <c r="AN249" s="32"/>
      <c r="AO249" s="10"/>
      <c r="AP249" s="244"/>
      <c r="AQ249" s="10"/>
      <c r="AR249" s="32"/>
      <c r="AS249" s="10"/>
      <c r="AT249" s="244"/>
      <c r="AU249" s="10"/>
      <c r="AV249" s="244"/>
      <c r="AW249" s="7"/>
      <c r="AX249" s="249"/>
      <c r="AY249" s="10"/>
      <c r="AZ249" s="244"/>
      <c r="BA249" s="7"/>
      <c r="BB249" s="249"/>
      <c r="BC249" s="7"/>
      <c r="BD249" s="249"/>
      <c r="BE249" s="7"/>
      <c r="BF249" s="8"/>
      <c r="BG249" s="7"/>
      <c r="BH249" s="8"/>
      <c r="BJ249" s="41"/>
      <c r="BK249" s="41">
        <f t="shared" si="22"/>
        <v>0</v>
      </c>
      <c r="BL249">
        <f t="shared" si="21"/>
        <v>0</v>
      </c>
      <c r="BN249" s="39"/>
    </row>
    <row r="250" spans="1:66">
      <c r="A250">
        <f t="shared" si="23"/>
        <v>197</v>
      </c>
      <c r="B250" s="6"/>
      <c r="C250" s="10"/>
      <c r="D250" s="32"/>
      <c r="E250" s="10"/>
      <c r="F250" s="32"/>
      <c r="G250" s="10"/>
      <c r="H250" s="32"/>
      <c r="I250" s="10"/>
      <c r="J250" s="32"/>
      <c r="K250" s="10"/>
      <c r="L250" s="32"/>
      <c r="M250" s="10"/>
      <c r="N250" s="32"/>
      <c r="O250" s="10"/>
      <c r="P250" s="32"/>
      <c r="Q250" s="10"/>
      <c r="R250" s="32"/>
      <c r="S250" s="10"/>
      <c r="T250" s="32"/>
      <c r="U250" s="10"/>
      <c r="V250" s="32"/>
      <c r="W250" s="10"/>
      <c r="X250" s="32"/>
      <c r="Y250" s="10"/>
      <c r="Z250" s="32"/>
      <c r="AA250" s="10"/>
      <c r="AB250" s="32"/>
      <c r="AC250" s="10"/>
      <c r="AD250" s="32"/>
      <c r="AE250" s="10"/>
      <c r="AF250" s="32"/>
      <c r="AG250" s="10"/>
      <c r="AH250" s="32"/>
      <c r="AI250" s="10"/>
      <c r="AJ250" s="32"/>
      <c r="AK250" s="10"/>
      <c r="AL250" s="32"/>
      <c r="AM250" s="10"/>
      <c r="AN250" s="32"/>
      <c r="AO250" s="10"/>
      <c r="AP250" s="244"/>
      <c r="AQ250" s="10"/>
      <c r="AR250" s="32"/>
      <c r="AS250" s="10"/>
      <c r="AT250" s="244"/>
      <c r="AU250" s="10"/>
      <c r="AV250" s="244"/>
      <c r="AW250" s="7"/>
      <c r="AX250" s="249"/>
      <c r="AY250" s="10"/>
      <c r="AZ250" s="244"/>
      <c r="BA250" s="7"/>
      <c r="BB250" s="249"/>
      <c r="BC250" s="7"/>
      <c r="BD250" s="249"/>
      <c r="BE250" s="7"/>
      <c r="BF250" s="8"/>
      <c r="BG250" s="7"/>
      <c r="BH250" s="8"/>
      <c r="BJ250" s="41"/>
      <c r="BK250" s="41">
        <f t="shared" si="22"/>
        <v>0</v>
      </c>
      <c r="BL250">
        <f t="shared" si="21"/>
        <v>0</v>
      </c>
    </row>
    <row r="251" spans="1:66">
      <c r="A251">
        <f t="shared" si="23"/>
        <v>198</v>
      </c>
      <c r="B251" s="6"/>
      <c r="C251" s="10"/>
      <c r="D251" s="32"/>
      <c r="E251" s="10"/>
      <c r="F251" s="32"/>
      <c r="G251" s="10"/>
      <c r="H251" s="32"/>
      <c r="I251" s="10"/>
      <c r="J251" s="32"/>
      <c r="K251" s="94"/>
      <c r="L251" s="32"/>
      <c r="M251" s="10"/>
      <c r="N251" s="32"/>
      <c r="O251" s="10"/>
      <c r="P251" s="32"/>
      <c r="Q251" s="10"/>
      <c r="R251" s="32"/>
      <c r="S251" s="10"/>
      <c r="T251" s="32"/>
      <c r="U251" s="10"/>
      <c r="V251" s="32"/>
      <c r="W251" s="10"/>
      <c r="X251" s="32"/>
      <c r="Y251" s="10"/>
      <c r="Z251" s="32"/>
      <c r="AA251" s="10"/>
      <c r="AB251" s="32"/>
      <c r="AC251" s="10"/>
      <c r="AD251" s="32"/>
      <c r="AE251" s="10"/>
      <c r="AF251" s="32"/>
      <c r="AG251" s="10"/>
      <c r="AH251" s="32"/>
      <c r="AI251" s="10"/>
      <c r="AJ251" s="32"/>
      <c r="AK251" s="10"/>
      <c r="AL251" s="32"/>
      <c r="AM251" s="10"/>
      <c r="AN251" s="32"/>
      <c r="AO251" s="10"/>
      <c r="AP251" s="244"/>
      <c r="AQ251" s="10"/>
      <c r="AR251" s="32"/>
      <c r="AS251" s="10"/>
      <c r="AT251" s="244"/>
      <c r="AU251" s="10"/>
      <c r="AV251" s="244"/>
      <c r="AW251" s="7"/>
      <c r="AX251" s="249"/>
      <c r="AY251" s="10"/>
      <c r="AZ251" s="244"/>
      <c r="BA251" s="7"/>
      <c r="BB251" s="249"/>
      <c r="BC251" s="7"/>
      <c r="BD251" s="249"/>
      <c r="BE251" s="7"/>
      <c r="BF251" s="8"/>
      <c r="BG251" s="7"/>
      <c r="BH251" s="8"/>
      <c r="BJ251" s="41"/>
      <c r="BK251" s="41">
        <f t="shared" si="22"/>
        <v>0</v>
      </c>
      <c r="BL251">
        <f t="shared" si="21"/>
        <v>0</v>
      </c>
      <c r="BN251" s="39"/>
    </row>
    <row r="252" spans="1:66">
      <c r="A252">
        <f t="shared" si="23"/>
        <v>199</v>
      </c>
      <c r="B252" s="6"/>
      <c r="C252" s="10"/>
      <c r="D252" s="32"/>
      <c r="E252" s="10"/>
      <c r="F252" s="32"/>
      <c r="G252" s="10"/>
      <c r="H252" s="32"/>
      <c r="I252" s="10"/>
      <c r="J252" s="32"/>
      <c r="K252" s="94"/>
      <c r="L252" s="32"/>
      <c r="M252" s="10"/>
      <c r="N252" s="32"/>
      <c r="O252" s="10"/>
      <c r="P252" s="32"/>
      <c r="Q252" s="10"/>
      <c r="R252" s="32"/>
      <c r="S252" s="10"/>
      <c r="T252" s="32"/>
      <c r="U252" s="10"/>
      <c r="V252" s="32"/>
      <c r="W252" s="10"/>
      <c r="X252" s="32"/>
      <c r="Y252" s="10"/>
      <c r="Z252" s="32"/>
      <c r="AA252" s="10"/>
      <c r="AB252" s="32"/>
      <c r="AC252" s="10"/>
      <c r="AD252" s="32"/>
      <c r="AE252" s="10"/>
      <c r="AF252" s="32"/>
      <c r="AG252" s="10"/>
      <c r="AH252" s="32"/>
      <c r="AI252" s="10"/>
      <c r="AJ252" s="32"/>
      <c r="AK252" s="10"/>
      <c r="AL252" s="32"/>
      <c r="AM252" s="10"/>
      <c r="AN252" s="32"/>
      <c r="AO252" s="10"/>
      <c r="AP252" s="244"/>
      <c r="AQ252" s="10"/>
      <c r="AR252" s="32"/>
      <c r="AS252" s="10"/>
      <c r="AT252" s="244"/>
      <c r="AU252" s="10"/>
      <c r="AV252" s="244"/>
      <c r="AW252" s="7"/>
      <c r="AX252" s="249"/>
      <c r="AY252" s="10"/>
      <c r="AZ252" s="244"/>
      <c r="BA252" s="7"/>
      <c r="BB252" s="249"/>
      <c r="BC252" s="7"/>
      <c r="BD252" s="249"/>
      <c r="BE252" s="7"/>
      <c r="BF252" s="8"/>
      <c r="BG252" s="7"/>
      <c r="BH252" s="8"/>
      <c r="BJ252" s="41"/>
      <c r="BK252" s="41">
        <f t="shared" si="22"/>
        <v>0</v>
      </c>
      <c r="BL252">
        <f t="shared" si="21"/>
        <v>0</v>
      </c>
      <c r="BN252" s="39"/>
    </row>
    <row r="253" spans="1:66">
      <c r="A253">
        <f t="shared" si="23"/>
        <v>200</v>
      </c>
      <c r="B253" s="6"/>
      <c r="C253" s="10"/>
      <c r="D253" s="32"/>
      <c r="E253" s="10"/>
      <c r="F253" s="32"/>
      <c r="G253" s="10"/>
      <c r="H253" s="32"/>
      <c r="I253" s="10"/>
      <c r="J253" s="32"/>
      <c r="K253" s="10"/>
      <c r="L253" s="32"/>
      <c r="M253" s="10"/>
      <c r="N253" s="32"/>
      <c r="O253" s="10"/>
      <c r="P253" s="32"/>
      <c r="Q253" s="10"/>
      <c r="R253" s="32"/>
      <c r="S253" s="10"/>
      <c r="T253" s="32"/>
      <c r="U253" s="10"/>
      <c r="V253" s="32"/>
      <c r="W253" s="10"/>
      <c r="X253" s="32"/>
      <c r="Y253" s="10"/>
      <c r="Z253" s="32"/>
      <c r="AA253" s="10"/>
      <c r="AB253" s="32"/>
      <c r="AC253" s="10"/>
      <c r="AD253" s="32"/>
      <c r="AE253" s="10"/>
      <c r="AF253" s="32"/>
      <c r="AG253" s="10"/>
      <c r="AH253" s="32"/>
      <c r="AI253" s="10"/>
      <c r="AJ253" s="32"/>
      <c r="AK253" s="10"/>
      <c r="AL253" s="32"/>
      <c r="AM253" s="10"/>
      <c r="AN253" s="32"/>
      <c r="AO253" s="10"/>
      <c r="AP253" s="244"/>
      <c r="AQ253" s="10"/>
      <c r="AR253" s="32"/>
      <c r="AS253" s="10"/>
      <c r="AT253" s="244"/>
      <c r="AU253" s="10"/>
      <c r="AV253" s="244"/>
      <c r="AW253" s="7"/>
      <c r="AX253" s="249"/>
      <c r="AY253" s="10"/>
      <c r="AZ253" s="244"/>
      <c r="BA253" s="7"/>
      <c r="BB253" s="249"/>
      <c r="BC253" s="7"/>
      <c r="BD253" s="249"/>
      <c r="BE253" s="7"/>
      <c r="BF253" s="8"/>
      <c r="BG253" s="7"/>
      <c r="BH253" s="8"/>
      <c r="BJ253" s="41"/>
      <c r="BK253" s="41">
        <f t="shared" si="22"/>
        <v>0</v>
      </c>
      <c r="BL253">
        <f t="shared" si="21"/>
        <v>0</v>
      </c>
    </row>
    <row r="254" spans="1:66">
      <c r="A254">
        <f t="shared" si="23"/>
        <v>201</v>
      </c>
      <c r="B254" s="6"/>
      <c r="C254" s="10"/>
      <c r="D254" s="32"/>
      <c r="E254" s="10"/>
      <c r="F254" s="32"/>
      <c r="G254" s="10"/>
      <c r="H254" s="32"/>
      <c r="I254" s="10"/>
      <c r="J254" s="32"/>
      <c r="K254" s="10"/>
      <c r="L254" s="32"/>
      <c r="M254" s="10"/>
      <c r="N254" s="32"/>
      <c r="O254" s="10"/>
      <c r="P254" s="32"/>
      <c r="Q254" s="10"/>
      <c r="R254" s="32"/>
      <c r="S254" s="10"/>
      <c r="T254" s="32"/>
      <c r="U254" s="10"/>
      <c r="V254" s="32"/>
      <c r="W254" s="10"/>
      <c r="X254" s="32"/>
      <c r="Y254" s="10"/>
      <c r="Z254" s="32"/>
      <c r="AA254" s="10"/>
      <c r="AB254" s="32"/>
      <c r="AC254" s="10"/>
      <c r="AD254" s="32"/>
      <c r="AE254" s="10"/>
      <c r="AF254" s="32"/>
      <c r="AG254" s="10"/>
      <c r="AH254" s="32"/>
      <c r="AI254" s="10"/>
      <c r="AJ254" s="32"/>
      <c r="AK254" s="10"/>
      <c r="AL254" s="32"/>
      <c r="AM254" s="10"/>
      <c r="AN254" s="32"/>
      <c r="AO254" s="10"/>
      <c r="AP254" s="244"/>
      <c r="AQ254" s="10"/>
      <c r="AR254" s="32"/>
      <c r="AS254" s="10"/>
      <c r="AT254" s="244"/>
      <c r="AU254" s="10"/>
      <c r="AV254" s="244"/>
      <c r="AW254" s="7"/>
      <c r="AX254" s="249"/>
      <c r="AY254" s="10"/>
      <c r="AZ254" s="244"/>
      <c r="BA254" s="7"/>
      <c r="BB254" s="249"/>
      <c r="BC254" s="7"/>
      <c r="BD254" s="249"/>
      <c r="BE254" s="7"/>
      <c r="BF254" s="8"/>
      <c r="BG254" s="7"/>
      <c r="BH254" s="8"/>
      <c r="BJ254" s="41"/>
      <c r="BK254" s="41">
        <f t="shared" si="22"/>
        <v>0</v>
      </c>
      <c r="BL254">
        <f t="shared" si="21"/>
        <v>0</v>
      </c>
    </row>
    <row r="255" spans="1:66">
      <c r="A255">
        <f t="shared" si="23"/>
        <v>202</v>
      </c>
      <c r="B255" s="6"/>
      <c r="C255" s="10"/>
      <c r="D255" s="32"/>
      <c r="E255" s="10"/>
      <c r="F255" s="32"/>
      <c r="G255" s="10"/>
      <c r="H255" s="32"/>
      <c r="I255" s="10"/>
      <c r="J255" s="32"/>
      <c r="K255" s="94"/>
      <c r="L255" s="32"/>
      <c r="M255" s="10"/>
      <c r="N255" s="32"/>
      <c r="O255" s="10"/>
      <c r="P255" s="32"/>
      <c r="Q255" s="10"/>
      <c r="R255" s="32"/>
      <c r="S255" s="10"/>
      <c r="T255" s="32"/>
      <c r="U255" s="10"/>
      <c r="V255" s="32"/>
      <c r="W255" s="10"/>
      <c r="X255" s="32"/>
      <c r="Y255" s="10"/>
      <c r="Z255" s="32"/>
      <c r="AA255" s="10"/>
      <c r="AB255" s="32"/>
      <c r="AC255" s="10"/>
      <c r="AD255" s="32"/>
      <c r="AE255" s="10"/>
      <c r="AF255" s="32"/>
      <c r="AG255" s="10"/>
      <c r="AH255" s="32"/>
      <c r="AI255" s="10"/>
      <c r="AJ255" s="32"/>
      <c r="AK255" s="10"/>
      <c r="AL255" s="32"/>
      <c r="AM255" s="10"/>
      <c r="AN255" s="32"/>
      <c r="AO255" s="10"/>
      <c r="AP255" s="244"/>
      <c r="AQ255" s="10"/>
      <c r="AR255" s="32"/>
      <c r="AS255" s="10"/>
      <c r="AT255" s="244"/>
      <c r="AU255" s="10"/>
      <c r="AV255" s="244"/>
      <c r="AW255" s="7"/>
      <c r="AX255" s="249"/>
      <c r="AY255" s="10"/>
      <c r="AZ255" s="244"/>
      <c r="BA255" s="7"/>
      <c r="BB255" s="249"/>
      <c r="BC255" s="7"/>
      <c r="BD255" s="249"/>
      <c r="BE255" s="7"/>
      <c r="BF255" s="8"/>
      <c r="BG255" s="7"/>
      <c r="BH255" s="8"/>
      <c r="BJ255" s="41"/>
      <c r="BK255" s="41">
        <f t="shared" si="22"/>
        <v>0</v>
      </c>
      <c r="BL255">
        <f t="shared" si="21"/>
        <v>0</v>
      </c>
      <c r="BN255" s="39"/>
    </row>
    <row r="256" spans="1:66">
      <c r="A256">
        <f t="shared" si="23"/>
        <v>203</v>
      </c>
      <c r="B256" s="6"/>
      <c r="C256" s="10"/>
      <c r="D256" s="32"/>
      <c r="E256" s="10"/>
      <c r="F256" s="32"/>
      <c r="G256" s="10"/>
      <c r="H256" s="32"/>
      <c r="I256" s="10"/>
      <c r="J256" s="32"/>
      <c r="K256" s="10"/>
      <c r="L256" s="32"/>
      <c r="M256" s="10"/>
      <c r="N256" s="32"/>
      <c r="O256" s="10"/>
      <c r="P256" s="32"/>
      <c r="Q256" s="10"/>
      <c r="R256" s="32"/>
      <c r="S256" s="10"/>
      <c r="T256" s="32"/>
      <c r="U256" s="10"/>
      <c r="V256" s="32"/>
      <c r="W256" s="10"/>
      <c r="X256" s="32"/>
      <c r="Y256" s="10"/>
      <c r="Z256" s="32"/>
      <c r="AA256" s="10"/>
      <c r="AB256" s="32"/>
      <c r="AC256" s="10"/>
      <c r="AD256" s="32"/>
      <c r="AE256" s="10"/>
      <c r="AF256" s="32"/>
      <c r="AG256" s="10"/>
      <c r="AH256" s="32"/>
      <c r="AI256" s="10"/>
      <c r="AJ256" s="32"/>
      <c r="AK256" s="10"/>
      <c r="AL256" s="32"/>
      <c r="AM256" s="10"/>
      <c r="AN256" s="32"/>
      <c r="AO256" s="10"/>
      <c r="AP256" s="244"/>
      <c r="AQ256" s="10"/>
      <c r="AR256" s="32"/>
      <c r="AS256" s="10"/>
      <c r="AT256" s="244"/>
      <c r="AU256" s="10"/>
      <c r="AV256" s="244"/>
      <c r="AW256" s="7"/>
      <c r="AX256" s="249"/>
      <c r="AY256" s="10"/>
      <c r="AZ256" s="244"/>
      <c r="BA256" s="7"/>
      <c r="BB256" s="249"/>
      <c r="BC256" s="7"/>
      <c r="BD256" s="249"/>
      <c r="BE256" s="7"/>
      <c r="BF256" s="8"/>
      <c r="BG256" s="7"/>
      <c r="BH256" s="8"/>
      <c r="BJ256" s="41"/>
      <c r="BK256" s="41">
        <f t="shared" si="22"/>
        <v>0</v>
      </c>
      <c r="BL256">
        <f t="shared" si="21"/>
        <v>0</v>
      </c>
    </row>
    <row r="257" spans="1:66">
      <c r="A257">
        <f t="shared" si="23"/>
        <v>204</v>
      </c>
      <c r="B257" s="6"/>
      <c r="C257" s="10"/>
      <c r="D257" s="32"/>
      <c r="E257" s="10"/>
      <c r="F257" s="32"/>
      <c r="G257" s="10"/>
      <c r="H257" s="32"/>
      <c r="I257" s="10"/>
      <c r="J257" s="32"/>
      <c r="K257" s="10"/>
      <c r="L257" s="32"/>
      <c r="M257" s="10"/>
      <c r="N257" s="32"/>
      <c r="O257" s="10"/>
      <c r="P257" s="32"/>
      <c r="Q257" s="10"/>
      <c r="R257" s="32"/>
      <c r="S257" s="10"/>
      <c r="T257" s="32"/>
      <c r="U257" s="10"/>
      <c r="V257" s="32"/>
      <c r="W257" s="10"/>
      <c r="X257" s="32"/>
      <c r="Y257" s="10"/>
      <c r="Z257" s="32"/>
      <c r="AA257" s="10"/>
      <c r="AB257" s="32"/>
      <c r="AC257" s="10"/>
      <c r="AD257" s="32"/>
      <c r="AE257" s="10"/>
      <c r="AF257" s="32"/>
      <c r="AG257" s="10"/>
      <c r="AH257" s="32"/>
      <c r="AI257" s="10"/>
      <c r="AJ257" s="32"/>
      <c r="AK257" s="10"/>
      <c r="AL257" s="32"/>
      <c r="AM257" s="10"/>
      <c r="AN257" s="32"/>
      <c r="AO257" s="10"/>
      <c r="AP257" s="244"/>
      <c r="AQ257" s="10"/>
      <c r="AR257" s="32"/>
      <c r="AS257" s="10"/>
      <c r="AT257" s="244"/>
      <c r="AU257" s="10"/>
      <c r="AV257" s="244"/>
      <c r="AW257" s="7"/>
      <c r="AX257" s="249"/>
      <c r="AY257" s="10"/>
      <c r="AZ257" s="244"/>
      <c r="BA257" s="7"/>
      <c r="BB257" s="249"/>
      <c r="BC257" s="7"/>
      <c r="BD257" s="249"/>
      <c r="BE257" s="7"/>
      <c r="BF257" s="8"/>
      <c r="BG257" s="7"/>
      <c r="BH257" s="8"/>
      <c r="BJ257" s="41"/>
      <c r="BK257" s="41">
        <f t="shared" si="22"/>
        <v>0</v>
      </c>
      <c r="BL257">
        <f t="shared" si="21"/>
        <v>0</v>
      </c>
    </row>
    <row r="258" spans="1:66">
      <c r="A258">
        <f t="shared" si="23"/>
        <v>205</v>
      </c>
      <c r="B258" s="6"/>
      <c r="C258" s="10"/>
      <c r="D258" s="32"/>
      <c r="E258" s="10"/>
      <c r="F258" s="32"/>
      <c r="G258" s="10"/>
      <c r="H258" s="32"/>
      <c r="I258" s="10"/>
      <c r="J258" s="32"/>
      <c r="K258" s="94"/>
      <c r="L258" s="32"/>
      <c r="M258" s="10"/>
      <c r="N258" s="32"/>
      <c r="O258" s="10"/>
      <c r="P258" s="32"/>
      <c r="Q258" s="10"/>
      <c r="R258" s="32"/>
      <c r="S258" s="10"/>
      <c r="T258" s="32"/>
      <c r="U258" s="10"/>
      <c r="V258" s="32"/>
      <c r="W258" s="10"/>
      <c r="X258" s="32"/>
      <c r="Y258" s="10"/>
      <c r="Z258" s="32"/>
      <c r="AA258" s="10"/>
      <c r="AB258" s="32"/>
      <c r="AC258" s="10"/>
      <c r="AD258" s="32"/>
      <c r="AE258" s="10"/>
      <c r="AF258" s="32"/>
      <c r="AG258" s="10"/>
      <c r="AH258" s="32"/>
      <c r="AI258" s="10"/>
      <c r="AJ258" s="32"/>
      <c r="AK258" s="10"/>
      <c r="AL258" s="32"/>
      <c r="AM258" s="10"/>
      <c r="AN258" s="32"/>
      <c r="AO258" s="10"/>
      <c r="AP258" s="244"/>
      <c r="AQ258" s="10"/>
      <c r="AR258" s="32"/>
      <c r="AS258" s="10"/>
      <c r="AT258" s="244"/>
      <c r="AU258" s="10"/>
      <c r="AV258" s="244"/>
      <c r="AW258" s="7"/>
      <c r="AX258" s="249"/>
      <c r="AY258" s="10"/>
      <c r="AZ258" s="244"/>
      <c r="BA258" s="7"/>
      <c r="BB258" s="249"/>
      <c r="BC258" s="7"/>
      <c r="BD258" s="249"/>
      <c r="BE258" s="7"/>
      <c r="BF258" s="8"/>
      <c r="BG258" s="7"/>
      <c r="BH258" s="8"/>
      <c r="BJ258" s="41"/>
      <c r="BK258" s="41">
        <f t="shared" si="22"/>
        <v>0</v>
      </c>
      <c r="BL258">
        <f t="shared" ref="BL258:BL321" si="24">COUNT(C258:BH258)/2</f>
        <v>0</v>
      </c>
      <c r="BN258" s="39"/>
    </row>
    <row r="259" spans="1:66">
      <c r="A259">
        <f t="shared" si="23"/>
        <v>206</v>
      </c>
      <c r="B259" s="6"/>
      <c r="C259" s="10"/>
      <c r="D259" s="32"/>
      <c r="E259" s="10"/>
      <c r="F259" s="32"/>
      <c r="G259" s="10"/>
      <c r="H259" s="32"/>
      <c r="I259" s="10"/>
      <c r="J259" s="32"/>
      <c r="K259" s="10"/>
      <c r="L259" s="32"/>
      <c r="M259" s="10"/>
      <c r="N259" s="32"/>
      <c r="O259" s="10"/>
      <c r="P259" s="32"/>
      <c r="Q259" s="10"/>
      <c r="R259" s="32"/>
      <c r="S259" s="10"/>
      <c r="T259" s="32"/>
      <c r="U259" s="10"/>
      <c r="V259" s="32"/>
      <c r="W259" s="10"/>
      <c r="X259" s="32"/>
      <c r="Y259" s="10"/>
      <c r="Z259" s="32"/>
      <c r="AA259" s="10"/>
      <c r="AB259" s="32"/>
      <c r="AC259" s="10"/>
      <c r="AD259" s="32"/>
      <c r="AE259" s="10"/>
      <c r="AF259" s="32"/>
      <c r="AG259" s="10"/>
      <c r="AH259" s="32"/>
      <c r="AI259" s="10"/>
      <c r="AJ259" s="32"/>
      <c r="AK259" s="10"/>
      <c r="AL259" s="32"/>
      <c r="AM259" s="10"/>
      <c r="AN259" s="32"/>
      <c r="AO259" s="10"/>
      <c r="AP259" s="244"/>
      <c r="AQ259" s="10"/>
      <c r="AR259" s="32"/>
      <c r="AS259" s="10"/>
      <c r="AT259" s="244"/>
      <c r="AU259" s="10"/>
      <c r="AV259" s="244"/>
      <c r="AW259" s="7"/>
      <c r="AX259" s="249"/>
      <c r="AY259" s="10"/>
      <c r="AZ259" s="244"/>
      <c r="BA259" s="7"/>
      <c r="BB259" s="249"/>
      <c r="BC259" s="7"/>
      <c r="BD259" s="249"/>
      <c r="BE259" s="7"/>
      <c r="BF259" s="8"/>
      <c r="BG259" s="7"/>
      <c r="BH259" s="8"/>
      <c r="BJ259" s="41"/>
      <c r="BK259" s="41">
        <f t="shared" si="22"/>
        <v>0</v>
      </c>
      <c r="BL259">
        <f t="shared" si="24"/>
        <v>0</v>
      </c>
    </row>
    <row r="260" spans="1:66">
      <c r="A260">
        <f t="shared" si="23"/>
        <v>207</v>
      </c>
      <c r="B260" s="6"/>
      <c r="C260" s="10"/>
      <c r="D260" s="32"/>
      <c r="E260" s="10"/>
      <c r="F260" s="32"/>
      <c r="G260" s="10"/>
      <c r="H260" s="32"/>
      <c r="I260" s="10"/>
      <c r="J260" s="32"/>
      <c r="K260" s="10"/>
      <c r="L260" s="32"/>
      <c r="M260" s="10"/>
      <c r="N260" s="32"/>
      <c r="O260" s="10"/>
      <c r="P260" s="32"/>
      <c r="Q260" s="10"/>
      <c r="R260" s="32"/>
      <c r="S260" s="10"/>
      <c r="T260" s="32"/>
      <c r="U260" s="10"/>
      <c r="V260" s="32"/>
      <c r="W260" s="10"/>
      <c r="X260" s="32"/>
      <c r="Y260" s="10"/>
      <c r="Z260" s="32"/>
      <c r="AA260" s="10"/>
      <c r="AB260" s="32"/>
      <c r="AC260" s="10"/>
      <c r="AD260" s="32"/>
      <c r="AE260" s="10"/>
      <c r="AF260" s="32"/>
      <c r="AG260" s="10"/>
      <c r="AH260" s="32"/>
      <c r="AI260" s="10"/>
      <c r="AJ260" s="32"/>
      <c r="AK260" s="10"/>
      <c r="AL260" s="32"/>
      <c r="AM260" s="10"/>
      <c r="AN260" s="32"/>
      <c r="AO260" s="10"/>
      <c r="AP260" s="244"/>
      <c r="AQ260" s="10"/>
      <c r="AR260" s="32"/>
      <c r="AS260" s="10"/>
      <c r="AT260" s="244"/>
      <c r="AU260" s="10"/>
      <c r="AV260" s="244"/>
      <c r="AW260" s="7"/>
      <c r="AX260" s="249"/>
      <c r="AY260" s="10"/>
      <c r="AZ260" s="244"/>
      <c r="BA260" s="7"/>
      <c r="BB260" s="249"/>
      <c r="BC260" s="7"/>
      <c r="BD260" s="249"/>
      <c r="BE260" s="7"/>
      <c r="BF260" s="8"/>
      <c r="BG260" s="7"/>
      <c r="BH260" s="8"/>
      <c r="BJ260" s="41"/>
      <c r="BK260" s="41">
        <f t="shared" si="22"/>
        <v>0</v>
      </c>
      <c r="BL260">
        <f t="shared" si="24"/>
        <v>0</v>
      </c>
    </row>
    <row r="261" spans="1:66">
      <c r="A261">
        <f t="shared" si="23"/>
        <v>208</v>
      </c>
      <c r="B261" s="6"/>
      <c r="C261" s="10"/>
      <c r="D261" s="32"/>
      <c r="E261" s="10"/>
      <c r="F261" s="32"/>
      <c r="G261" s="10"/>
      <c r="H261" s="32"/>
      <c r="I261" s="10"/>
      <c r="J261" s="32"/>
      <c r="K261" s="10"/>
      <c r="L261" s="32"/>
      <c r="M261" s="10"/>
      <c r="N261" s="32"/>
      <c r="O261" s="10"/>
      <c r="P261" s="32"/>
      <c r="Q261" s="10"/>
      <c r="R261" s="32"/>
      <c r="S261" s="10"/>
      <c r="T261" s="32"/>
      <c r="U261" s="10"/>
      <c r="V261" s="32"/>
      <c r="W261" s="10"/>
      <c r="X261" s="32"/>
      <c r="Y261" s="10"/>
      <c r="Z261" s="32"/>
      <c r="AA261" s="10"/>
      <c r="AB261" s="32"/>
      <c r="AC261" s="10"/>
      <c r="AD261" s="32"/>
      <c r="AE261" s="10"/>
      <c r="AF261" s="32"/>
      <c r="AG261" s="10"/>
      <c r="AH261" s="32"/>
      <c r="AI261" s="10"/>
      <c r="AJ261" s="32"/>
      <c r="AK261" s="10"/>
      <c r="AL261" s="32"/>
      <c r="AM261" s="10"/>
      <c r="AN261" s="32"/>
      <c r="AO261" s="10"/>
      <c r="AP261" s="244"/>
      <c r="AQ261" s="10"/>
      <c r="AR261" s="32"/>
      <c r="AS261" s="10"/>
      <c r="AT261" s="244"/>
      <c r="AU261" s="10"/>
      <c r="AV261" s="244"/>
      <c r="AW261" s="7"/>
      <c r="AX261" s="249"/>
      <c r="AY261" s="10"/>
      <c r="AZ261" s="244"/>
      <c r="BA261" s="7"/>
      <c r="BB261" s="249"/>
      <c r="BC261" s="7"/>
      <c r="BD261" s="249"/>
      <c r="BE261" s="7"/>
      <c r="BF261" s="8"/>
      <c r="BG261" s="7"/>
      <c r="BH261" s="8"/>
      <c r="BJ261" s="41"/>
      <c r="BK261" s="41">
        <f t="shared" si="22"/>
        <v>0</v>
      </c>
      <c r="BL261">
        <f t="shared" si="24"/>
        <v>0</v>
      </c>
    </row>
    <row r="262" spans="1:66">
      <c r="A262">
        <f t="shared" si="23"/>
        <v>209</v>
      </c>
      <c r="B262" s="6"/>
      <c r="C262" s="10"/>
      <c r="D262" s="32"/>
      <c r="E262" s="10"/>
      <c r="F262" s="32"/>
      <c r="G262" s="10"/>
      <c r="H262" s="32"/>
      <c r="I262" s="10"/>
      <c r="J262" s="32"/>
      <c r="K262" s="10"/>
      <c r="L262" s="32"/>
      <c r="M262" s="10"/>
      <c r="N262" s="32"/>
      <c r="O262" s="10"/>
      <c r="P262" s="32"/>
      <c r="Q262" s="10"/>
      <c r="R262" s="32"/>
      <c r="S262" s="10"/>
      <c r="T262" s="32"/>
      <c r="U262" s="10"/>
      <c r="V262" s="32"/>
      <c r="W262" s="10"/>
      <c r="X262" s="32"/>
      <c r="Y262" s="10"/>
      <c r="Z262" s="32"/>
      <c r="AA262" s="10"/>
      <c r="AB262" s="32"/>
      <c r="AC262" s="10"/>
      <c r="AD262" s="32"/>
      <c r="AE262" s="10"/>
      <c r="AF262" s="32"/>
      <c r="AG262" s="10"/>
      <c r="AH262" s="32"/>
      <c r="AI262" s="10"/>
      <c r="AJ262" s="32"/>
      <c r="AK262" s="10"/>
      <c r="AL262" s="32"/>
      <c r="AM262" s="10"/>
      <c r="AN262" s="32"/>
      <c r="AO262" s="10"/>
      <c r="AP262" s="244"/>
      <c r="AQ262" s="10"/>
      <c r="AR262" s="32"/>
      <c r="AS262" s="10"/>
      <c r="AT262" s="244"/>
      <c r="AU262" s="10"/>
      <c r="AV262" s="244"/>
      <c r="AW262" s="7"/>
      <c r="AX262" s="249"/>
      <c r="AY262" s="10"/>
      <c r="AZ262" s="244"/>
      <c r="BA262" s="7"/>
      <c r="BB262" s="249"/>
      <c r="BC262" s="7"/>
      <c r="BD262" s="249"/>
      <c r="BE262" s="7"/>
      <c r="BF262" s="8"/>
      <c r="BG262" s="7"/>
      <c r="BH262" s="8"/>
      <c r="BJ262" s="41"/>
      <c r="BK262" s="41">
        <f t="shared" ref="BK262:BK325" si="25">+AI262+AE262+Y262+W262+U262+S262+Q262+O262+M262+I262+G262+E262+C262+AG262+K262+BG262+BN262+AA262+AC262+AK262+AM262+AO262+AW262+BE262+BC262+BA262+AY262+AU262+AS262+AQ262</f>
        <v>0</v>
      </c>
      <c r="BL262">
        <f t="shared" si="24"/>
        <v>0</v>
      </c>
    </row>
    <row r="263" spans="1:66">
      <c r="A263">
        <f t="shared" si="23"/>
        <v>210</v>
      </c>
      <c r="B263" s="6"/>
      <c r="C263" s="10"/>
      <c r="D263" s="32"/>
      <c r="E263" s="10"/>
      <c r="F263" s="32"/>
      <c r="G263" s="10"/>
      <c r="H263" s="32"/>
      <c r="I263" s="10"/>
      <c r="J263" s="32"/>
      <c r="K263" s="94"/>
      <c r="L263" s="32"/>
      <c r="M263" s="10"/>
      <c r="N263" s="32"/>
      <c r="O263" s="10"/>
      <c r="P263" s="32"/>
      <c r="Q263" s="10"/>
      <c r="R263" s="32"/>
      <c r="S263" s="10"/>
      <c r="T263" s="32"/>
      <c r="U263" s="10"/>
      <c r="V263" s="32"/>
      <c r="W263" s="10"/>
      <c r="X263" s="32"/>
      <c r="Y263" s="10"/>
      <c r="Z263" s="32"/>
      <c r="AA263" s="10"/>
      <c r="AB263" s="32"/>
      <c r="AC263" s="10"/>
      <c r="AD263" s="32"/>
      <c r="AE263" s="10"/>
      <c r="AF263" s="32"/>
      <c r="AG263" s="10"/>
      <c r="AH263" s="32"/>
      <c r="AI263" s="10"/>
      <c r="AJ263" s="32"/>
      <c r="AK263" s="10"/>
      <c r="AL263" s="32"/>
      <c r="AM263" s="10"/>
      <c r="AN263" s="32"/>
      <c r="AO263" s="10"/>
      <c r="AP263" s="244"/>
      <c r="AQ263" s="10"/>
      <c r="AR263" s="32"/>
      <c r="AS263" s="10"/>
      <c r="AT263" s="244"/>
      <c r="AU263" s="10"/>
      <c r="AV263" s="244"/>
      <c r="AW263" s="7"/>
      <c r="AX263" s="249"/>
      <c r="AY263" s="10"/>
      <c r="AZ263" s="244"/>
      <c r="BA263" s="7"/>
      <c r="BB263" s="249"/>
      <c r="BC263" s="7"/>
      <c r="BD263" s="249"/>
      <c r="BE263" s="7"/>
      <c r="BF263" s="8"/>
      <c r="BG263" s="7"/>
      <c r="BH263" s="8"/>
      <c r="BJ263" s="41"/>
      <c r="BK263" s="41">
        <f t="shared" si="25"/>
        <v>0</v>
      </c>
      <c r="BL263">
        <f t="shared" si="24"/>
        <v>0</v>
      </c>
      <c r="BN263" s="39"/>
    </row>
    <row r="264" spans="1:66">
      <c r="A264">
        <f t="shared" si="23"/>
        <v>211</v>
      </c>
      <c r="B264" s="6"/>
      <c r="C264" s="10"/>
      <c r="D264" s="32"/>
      <c r="E264" s="10"/>
      <c r="F264" s="32"/>
      <c r="G264" s="10"/>
      <c r="H264" s="32"/>
      <c r="I264" s="10"/>
      <c r="J264" s="32"/>
      <c r="K264" s="10"/>
      <c r="L264" s="32"/>
      <c r="M264" s="10"/>
      <c r="N264" s="32"/>
      <c r="O264" s="10"/>
      <c r="P264" s="32"/>
      <c r="Q264" s="10"/>
      <c r="R264" s="32"/>
      <c r="S264" s="10"/>
      <c r="T264" s="32"/>
      <c r="U264" s="10"/>
      <c r="V264" s="32"/>
      <c r="W264" s="10"/>
      <c r="X264" s="32"/>
      <c r="Y264" s="10"/>
      <c r="Z264" s="32"/>
      <c r="AA264" s="10"/>
      <c r="AB264" s="32"/>
      <c r="AC264" s="10"/>
      <c r="AD264" s="32"/>
      <c r="AE264" s="10"/>
      <c r="AF264" s="32"/>
      <c r="AG264" s="10"/>
      <c r="AH264" s="32"/>
      <c r="AI264" s="10"/>
      <c r="AJ264" s="32"/>
      <c r="AK264" s="10"/>
      <c r="AL264" s="32"/>
      <c r="AM264" s="10"/>
      <c r="AN264" s="32"/>
      <c r="AO264" s="10"/>
      <c r="AP264" s="244"/>
      <c r="AQ264" s="10"/>
      <c r="AR264" s="32"/>
      <c r="AS264" s="10"/>
      <c r="AT264" s="244"/>
      <c r="AU264" s="10"/>
      <c r="AV264" s="244"/>
      <c r="AW264" s="7"/>
      <c r="AX264" s="249"/>
      <c r="AY264" s="10"/>
      <c r="AZ264" s="244"/>
      <c r="BA264" s="7"/>
      <c r="BB264" s="249"/>
      <c r="BC264" s="7"/>
      <c r="BD264" s="249"/>
      <c r="BE264" s="7"/>
      <c r="BF264" s="8"/>
      <c r="BG264" s="7"/>
      <c r="BH264" s="8"/>
      <c r="BJ264" s="41"/>
      <c r="BK264" s="41">
        <f t="shared" si="25"/>
        <v>0</v>
      </c>
      <c r="BL264">
        <f t="shared" si="24"/>
        <v>0</v>
      </c>
    </row>
    <row r="265" spans="1:66">
      <c r="A265">
        <f t="shared" si="23"/>
        <v>212</v>
      </c>
      <c r="B265" s="6"/>
      <c r="C265" s="10"/>
      <c r="D265" s="32"/>
      <c r="E265" s="10"/>
      <c r="F265" s="32"/>
      <c r="G265" s="10"/>
      <c r="H265" s="32"/>
      <c r="I265" s="10"/>
      <c r="J265" s="32"/>
      <c r="K265" s="94"/>
      <c r="L265" s="32"/>
      <c r="M265" s="10"/>
      <c r="N265" s="32"/>
      <c r="O265" s="10"/>
      <c r="P265" s="32"/>
      <c r="Q265" s="10"/>
      <c r="R265" s="32"/>
      <c r="S265" s="10"/>
      <c r="T265" s="32"/>
      <c r="U265" s="10"/>
      <c r="V265" s="32"/>
      <c r="W265" s="10"/>
      <c r="X265" s="32"/>
      <c r="Y265" s="10"/>
      <c r="Z265" s="32"/>
      <c r="AA265" s="10"/>
      <c r="AB265" s="32"/>
      <c r="AC265" s="10"/>
      <c r="AD265" s="32"/>
      <c r="AE265" s="10"/>
      <c r="AF265" s="32"/>
      <c r="AG265" s="10"/>
      <c r="AH265" s="32"/>
      <c r="AI265" s="10"/>
      <c r="AJ265" s="32"/>
      <c r="AK265" s="10"/>
      <c r="AL265" s="32"/>
      <c r="AM265" s="10"/>
      <c r="AN265" s="32"/>
      <c r="AO265" s="10"/>
      <c r="AP265" s="244"/>
      <c r="AQ265" s="10"/>
      <c r="AR265" s="32"/>
      <c r="AS265" s="10"/>
      <c r="AT265" s="244"/>
      <c r="AU265" s="10"/>
      <c r="AV265" s="244"/>
      <c r="AW265" s="7"/>
      <c r="AX265" s="249"/>
      <c r="AY265" s="10"/>
      <c r="AZ265" s="244"/>
      <c r="BA265" s="7"/>
      <c r="BB265" s="249"/>
      <c r="BC265" s="7"/>
      <c r="BD265" s="249"/>
      <c r="BE265" s="7"/>
      <c r="BF265" s="8"/>
      <c r="BG265" s="7"/>
      <c r="BH265" s="8"/>
      <c r="BJ265" s="41"/>
      <c r="BK265" s="41">
        <f t="shared" si="25"/>
        <v>0</v>
      </c>
      <c r="BL265">
        <f t="shared" si="24"/>
        <v>0</v>
      </c>
      <c r="BN265" s="39"/>
    </row>
    <row r="266" spans="1:66">
      <c r="A266">
        <f t="shared" si="23"/>
        <v>213</v>
      </c>
      <c r="B266" s="6"/>
      <c r="C266" s="10"/>
      <c r="D266" s="32"/>
      <c r="E266" s="10"/>
      <c r="F266" s="32"/>
      <c r="G266" s="10"/>
      <c r="H266" s="32"/>
      <c r="I266" s="10"/>
      <c r="J266" s="32"/>
      <c r="K266" s="10"/>
      <c r="L266" s="32"/>
      <c r="M266" s="10"/>
      <c r="N266" s="32"/>
      <c r="O266" s="10"/>
      <c r="P266" s="32"/>
      <c r="Q266" s="10"/>
      <c r="R266" s="32"/>
      <c r="S266" s="10"/>
      <c r="T266" s="32"/>
      <c r="U266" s="10"/>
      <c r="V266" s="32"/>
      <c r="W266" s="10"/>
      <c r="X266" s="32"/>
      <c r="Y266" s="10"/>
      <c r="Z266" s="32"/>
      <c r="AA266" s="10"/>
      <c r="AB266" s="32"/>
      <c r="AC266" s="10"/>
      <c r="AD266" s="32"/>
      <c r="AE266" s="10"/>
      <c r="AF266" s="32"/>
      <c r="AG266" s="10"/>
      <c r="AH266" s="32"/>
      <c r="AI266" s="10"/>
      <c r="AJ266" s="32"/>
      <c r="AK266" s="10"/>
      <c r="AL266" s="32"/>
      <c r="AM266" s="10"/>
      <c r="AN266" s="32"/>
      <c r="AO266" s="10"/>
      <c r="AP266" s="244"/>
      <c r="AQ266" s="10"/>
      <c r="AR266" s="32"/>
      <c r="AS266" s="10"/>
      <c r="AT266" s="244"/>
      <c r="AU266" s="10"/>
      <c r="AV266" s="244"/>
      <c r="AW266" s="7"/>
      <c r="AX266" s="249"/>
      <c r="AY266" s="10"/>
      <c r="AZ266" s="244"/>
      <c r="BA266" s="7"/>
      <c r="BB266" s="249"/>
      <c r="BC266" s="7"/>
      <c r="BD266" s="249"/>
      <c r="BE266" s="7"/>
      <c r="BF266" s="8"/>
      <c r="BG266" s="7"/>
      <c r="BH266" s="8"/>
      <c r="BJ266" s="41"/>
      <c r="BK266" s="41">
        <f t="shared" si="25"/>
        <v>0</v>
      </c>
      <c r="BL266">
        <f t="shared" si="24"/>
        <v>0</v>
      </c>
    </row>
    <row r="267" spans="1:66">
      <c r="A267">
        <f t="shared" si="23"/>
        <v>214</v>
      </c>
      <c r="B267" s="6"/>
      <c r="C267" s="10"/>
      <c r="D267" s="32"/>
      <c r="E267" s="10"/>
      <c r="F267" s="32"/>
      <c r="G267" s="10"/>
      <c r="H267" s="32"/>
      <c r="I267" s="10"/>
      <c r="J267" s="32"/>
      <c r="K267" s="10"/>
      <c r="L267" s="32"/>
      <c r="M267" s="10"/>
      <c r="N267" s="32"/>
      <c r="O267" s="10"/>
      <c r="P267" s="32"/>
      <c r="Q267" s="10"/>
      <c r="R267" s="32"/>
      <c r="S267" s="10"/>
      <c r="T267" s="32"/>
      <c r="U267" s="10"/>
      <c r="V267" s="32"/>
      <c r="W267" s="10"/>
      <c r="X267" s="32"/>
      <c r="Y267" s="10"/>
      <c r="Z267" s="32"/>
      <c r="AA267" s="10"/>
      <c r="AB267" s="32"/>
      <c r="AC267" s="10"/>
      <c r="AD267" s="32"/>
      <c r="AE267" s="10"/>
      <c r="AF267" s="32"/>
      <c r="AG267" s="10"/>
      <c r="AH267" s="32"/>
      <c r="AI267" s="10"/>
      <c r="AJ267" s="32"/>
      <c r="AK267" s="10"/>
      <c r="AL267" s="32"/>
      <c r="AM267" s="10"/>
      <c r="AN267" s="32"/>
      <c r="AO267" s="10"/>
      <c r="AP267" s="244"/>
      <c r="AQ267" s="10"/>
      <c r="AR267" s="32"/>
      <c r="AS267" s="10"/>
      <c r="AT267" s="244"/>
      <c r="AU267" s="10"/>
      <c r="AV267" s="244"/>
      <c r="AW267" s="7"/>
      <c r="AX267" s="249"/>
      <c r="AY267" s="10"/>
      <c r="AZ267" s="244"/>
      <c r="BA267" s="7"/>
      <c r="BB267" s="249"/>
      <c r="BC267" s="7"/>
      <c r="BD267" s="249"/>
      <c r="BE267" s="7"/>
      <c r="BF267" s="8"/>
      <c r="BG267" s="7"/>
      <c r="BH267" s="8"/>
      <c r="BJ267" s="41"/>
      <c r="BK267" s="41">
        <f t="shared" si="25"/>
        <v>0</v>
      </c>
      <c r="BL267">
        <f t="shared" si="24"/>
        <v>0</v>
      </c>
    </row>
    <row r="268" spans="1:66">
      <c r="A268">
        <f t="shared" si="23"/>
        <v>215</v>
      </c>
      <c r="B268" s="6"/>
      <c r="C268" s="10"/>
      <c r="D268" s="32"/>
      <c r="E268" s="10"/>
      <c r="F268" s="32"/>
      <c r="G268" s="10"/>
      <c r="H268" s="32"/>
      <c r="I268" s="10"/>
      <c r="J268" s="32"/>
      <c r="K268" s="10"/>
      <c r="L268" s="32"/>
      <c r="M268" s="10"/>
      <c r="N268" s="32"/>
      <c r="O268" s="10"/>
      <c r="P268" s="32"/>
      <c r="Q268" s="10"/>
      <c r="R268" s="32"/>
      <c r="S268" s="10"/>
      <c r="T268" s="32"/>
      <c r="U268" s="10"/>
      <c r="V268" s="32"/>
      <c r="W268" s="10"/>
      <c r="X268" s="32"/>
      <c r="Y268" s="10"/>
      <c r="Z268" s="32"/>
      <c r="AA268" s="10"/>
      <c r="AB268" s="32"/>
      <c r="AC268" s="10"/>
      <c r="AD268" s="32"/>
      <c r="AE268" s="10"/>
      <c r="AF268" s="32"/>
      <c r="AG268" s="10"/>
      <c r="AH268" s="32"/>
      <c r="AI268" s="10"/>
      <c r="AJ268" s="32"/>
      <c r="AK268" s="10"/>
      <c r="AL268" s="32"/>
      <c r="AM268" s="10"/>
      <c r="AN268" s="32"/>
      <c r="AO268" s="10"/>
      <c r="AP268" s="244"/>
      <c r="AQ268" s="10"/>
      <c r="AR268" s="32"/>
      <c r="AS268" s="10"/>
      <c r="AT268" s="244"/>
      <c r="AU268" s="10"/>
      <c r="AV268" s="244"/>
      <c r="AW268" s="7"/>
      <c r="AX268" s="249"/>
      <c r="AY268" s="10"/>
      <c r="AZ268" s="244"/>
      <c r="BA268" s="7"/>
      <c r="BB268" s="249"/>
      <c r="BC268" s="7"/>
      <c r="BD268" s="249"/>
      <c r="BE268" s="7"/>
      <c r="BF268" s="8"/>
      <c r="BG268" s="7"/>
      <c r="BH268" s="8"/>
      <c r="BJ268" s="41"/>
      <c r="BK268" s="41">
        <f t="shared" si="25"/>
        <v>0</v>
      </c>
      <c r="BL268">
        <f t="shared" si="24"/>
        <v>0</v>
      </c>
    </row>
    <row r="269" spans="1:66">
      <c r="A269">
        <f t="shared" si="23"/>
        <v>216</v>
      </c>
      <c r="B269" s="6"/>
      <c r="C269" s="10"/>
      <c r="D269" s="32"/>
      <c r="E269" s="10"/>
      <c r="F269" s="32"/>
      <c r="G269" s="10"/>
      <c r="H269" s="32"/>
      <c r="I269" s="10"/>
      <c r="J269" s="32"/>
      <c r="K269" s="10"/>
      <c r="L269" s="32"/>
      <c r="M269" s="10"/>
      <c r="N269" s="32"/>
      <c r="O269" s="10"/>
      <c r="P269" s="32"/>
      <c r="Q269" s="10"/>
      <c r="R269" s="32"/>
      <c r="S269" s="10"/>
      <c r="T269" s="32"/>
      <c r="U269" s="10"/>
      <c r="V269" s="32"/>
      <c r="W269" s="10"/>
      <c r="X269" s="32"/>
      <c r="Y269" s="10"/>
      <c r="Z269" s="32"/>
      <c r="AA269" s="10"/>
      <c r="AB269" s="32"/>
      <c r="AC269" s="10"/>
      <c r="AD269" s="32"/>
      <c r="AE269" s="10"/>
      <c r="AF269" s="32"/>
      <c r="AG269" s="10"/>
      <c r="AH269" s="32"/>
      <c r="AI269" s="10"/>
      <c r="AJ269" s="32"/>
      <c r="AK269" s="10"/>
      <c r="AL269" s="32"/>
      <c r="AM269" s="10"/>
      <c r="AN269" s="32"/>
      <c r="AO269" s="10"/>
      <c r="AP269" s="244"/>
      <c r="AQ269" s="10"/>
      <c r="AR269" s="32"/>
      <c r="AS269" s="10"/>
      <c r="AT269" s="244"/>
      <c r="AU269" s="10"/>
      <c r="AV269" s="244"/>
      <c r="AW269" s="7"/>
      <c r="AX269" s="249"/>
      <c r="AY269" s="10"/>
      <c r="AZ269" s="244"/>
      <c r="BA269" s="7"/>
      <c r="BB269" s="249"/>
      <c r="BC269" s="7"/>
      <c r="BD269" s="249"/>
      <c r="BE269" s="7"/>
      <c r="BF269" s="8"/>
      <c r="BG269" s="7"/>
      <c r="BH269" s="8"/>
      <c r="BJ269" s="41"/>
      <c r="BK269" s="41">
        <f t="shared" si="25"/>
        <v>0</v>
      </c>
      <c r="BL269">
        <f t="shared" si="24"/>
        <v>0</v>
      </c>
      <c r="BN269" s="39"/>
    </row>
    <row r="270" spans="1:66">
      <c r="A270">
        <f t="shared" si="23"/>
        <v>217</v>
      </c>
      <c r="B270" s="6"/>
      <c r="C270" s="10"/>
      <c r="D270" s="32"/>
      <c r="E270" s="10"/>
      <c r="F270" s="32"/>
      <c r="G270" s="10"/>
      <c r="H270" s="32"/>
      <c r="I270" s="10"/>
      <c r="J270" s="32"/>
      <c r="K270" s="94"/>
      <c r="L270" s="32"/>
      <c r="M270" s="10"/>
      <c r="N270" s="32"/>
      <c r="O270" s="10"/>
      <c r="P270" s="32"/>
      <c r="Q270" s="10"/>
      <c r="R270" s="32"/>
      <c r="S270" s="10"/>
      <c r="T270" s="32"/>
      <c r="U270" s="10"/>
      <c r="V270" s="32"/>
      <c r="W270" s="10"/>
      <c r="X270" s="32"/>
      <c r="Y270" s="10"/>
      <c r="Z270" s="32"/>
      <c r="AA270" s="10"/>
      <c r="AB270" s="32"/>
      <c r="AC270" s="10"/>
      <c r="AD270" s="32"/>
      <c r="AE270" s="10"/>
      <c r="AF270" s="32"/>
      <c r="AG270" s="10"/>
      <c r="AH270" s="32"/>
      <c r="AI270" s="10"/>
      <c r="AJ270" s="32"/>
      <c r="AK270" s="10"/>
      <c r="AL270" s="32"/>
      <c r="AM270" s="10"/>
      <c r="AN270" s="32"/>
      <c r="AO270" s="10"/>
      <c r="AP270" s="244"/>
      <c r="AQ270" s="10"/>
      <c r="AR270" s="32"/>
      <c r="AS270" s="10"/>
      <c r="AT270" s="244"/>
      <c r="AU270" s="10"/>
      <c r="AV270" s="244"/>
      <c r="AW270" s="7"/>
      <c r="AX270" s="249"/>
      <c r="AY270" s="10"/>
      <c r="AZ270" s="244"/>
      <c r="BA270" s="7"/>
      <c r="BB270" s="249"/>
      <c r="BC270" s="7"/>
      <c r="BD270" s="249"/>
      <c r="BE270" s="7"/>
      <c r="BF270" s="8"/>
      <c r="BG270" s="7"/>
      <c r="BH270" s="8"/>
      <c r="BJ270" s="41"/>
      <c r="BK270" s="41">
        <f t="shared" si="25"/>
        <v>0</v>
      </c>
      <c r="BL270">
        <f t="shared" si="24"/>
        <v>0</v>
      </c>
      <c r="BN270" s="39"/>
    </row>
    <row r="271" spans="1:66">
      <c r="A271">
        <f t="shared" si="23"/>
        <v>218</v>
      </c>
      <c r="B271" s="6"/>
      <c r="C271" s="10"/>
      <c r="D271" s="32"/>
      <c r="E271" s="10"/>
      <c r="F271" s="32"/>
      <c r="G271" s="10"/>
      <c r="H271" s="32"/>
      <c r="I271" s="10"/>
      <c r="J271" s="32"/>
      <c r="K271" s="10"/>
      <c r="L271" s="32"/>
      <c r="M271" s="10"/>
      <c r="N271" s="32"/>
      <c r="O271" s="10"/>
      <c r="P271" s="32"/>
      <c r="Q271" s="10"/>
      <c r="R271" s="32"/>
      <c r="S271" s="10"/>
      <c r="T271" s="32"/>
      <c r="U271" s="10"/>
      <c r="V271" s="32"/>
      <c r="W271" s="10"/>
      <c r="X271" s="32"/>
      <c r="Y271" s="10"/>
      <c r="Z271" s="32"/>
      <c r="AA271" s="10"/>
      <c r="AB271" s="32"/>
      <c r="AC271" s="10"/>
      <c r="AD271" s="32"/>
      <c r="AE271" s="10"/>
      <c r="AF271" s="32"/>
      <c r="AG271" s="10"/>
      <c r="AH271" s="32"/>
      <c r="AI271" s="10"/>
      <c r="AJ271" s="32"/>
      <c r="AK271" s="10"/>
      <c r="AL271" s="32"/>
      <c r="AM271" s="10"/>
      <c r="AN271" s="32"/>
      <c r="AO271" s="10"/>
      <c r="AP271" s="244"/>
      <c r="AQ271" s="10"/>
      <c r="AR271" s="32"/>
      <c r="AS271" s="10"/>
      <c r="AT271" s="244"/>
      <c r="AU271" s="10"/>
      <c r="AV271" s="244"/>
      <c r="AW271" s="7"/>
      <c r="AX271" s="249"/>
      <c r="AY271" s="10"/>
      <c r="AZ271" s="244"/>
      <c r="BA271" s="7"/>
      <c r="BB271" s="249"/>
      <c r="BC271" s="7"/>
      <c r="BD271" s="249"/>
      <c r="BE271" s="7"/>
      <c r="BF271" s="8"/>
      <c r="BG271" s="7"/>
      <c r="BH271" s="8"/>
      <c r="BJ271" s="41"/>
      <c r="BK271" s="41">
        <f t="shared" si="25"/>
        <v>0</v>
      </c>
      <c r="BL271">
        <f t="shared" si="24"/>
        <v>0</v>
      </c>
    </row>
    <row r="272" spans="1:66">
      <c r="A272">
        <f t="shared" si="23"/>
        <v>219</v>
      </c>
      <c r="B272" s="6"/>
      <c r="C272" s="10"/>
      <c r="D272" s="32"/>
      <c r="E272" s="10"/>
      <c r="F272" s="32"/>
      <c r="G272" s="10"/>
      <c r="H272" s="32"/>
      <c r="I272" s="10"/>
      <c r="J272" s="32"/>
      <c r="K272" s="94"/>
      <c r="L272" s="32"/>
      <c r="M272" s="10"/>
      <c r="N272" s="32"/>
      <c r="O272" s="10"/>
      <c r="P272" s="32"/>
      <c r="Q272" s="10"/>
      <c r="R272" s="32"/>
      <c r="S272" s="10"/>
      <c r="T272" s="32"/>
      <c r="U272" s="10"/>
      <c r="V272" s="32"/>
      <c r="W272" s="10"/>
      <c r="X272" s="32"/>
      <c r="Y272" s="10"/>
      <c r="Z272" s="32"/>
      <c r="AA272" s="10"/>
      <c r="AB272" s="32"/>
      <c r="AC272" s="10"/>
      <c r="AD272" s="32"/>
      <c r="AE272" s="10"/>
      <c r="AF272" s="32"/>
      <c r="AG272" s="10"/>
      <c r="AH272" s="32"/>
      <c r="AI272" s="10"/>
      <c r="AJ272" s="32"/>
      <c r="AK272" s="10"/>
      <c r="AL272" s="32"/>
      <c r="AM272" s="10"/>
      <c r="AN272" s="32"/>
      <c r="AO272" s="10"/>
      <c r="AP272" s="244"/>
      <c r="AQ272" s="10"/>
      <c r="AR272" s="32"/>
      <c r="AS272" s="10"/>
      <c r="AT272" s="244"/>
      <c r="AU272" s="10"/>
      <c r="AV272" s="244"/>
      <c r="AW272" s="7"/>
      <c r="AX272" s="249"/>
      <c r="AY272" s="10"/>
      <c r="AZ272" s="244"/>
      <c r="BA272" s="7"/>
      <c r="BB272" s="249"/>
      <c r="BC272" s="7"/>
      <c r="BD272" s="249"/>
      <c r="BE272" s="7"/>
      <c r="BF272" s="8"/>
      <c r="BG272" s="7"/>
      <c r="BH272" s="8"/>
      <c r="BJ272" s="41"/>
      <c r="BK272" s="41">
        <f t="shared" si="25"/>
        <v>0</v>
      </c>
      <c r="BL272">
        <f t="shared" si="24"/>
        <v>0</v>
      </c>
      <c r="BN272" s="39"/>
    </row>
    <row r="273" spans="1:66">
      <c r="A273">
        <f t="shared" si="23"/>
        <v>220</v>
      </c>
      <c r="B273" s="6"/>
      <c r="C273" s="10"/>
      <c r="D273" s="32"/>
      <c r="E273" s="10"/>
      <c r="F273" s="32"/>
      <c r="G273" s="10"/>
      <c r="H273" s="32"/>
      <c r="I273" s="10"/>
      <c r="J273" s="32"/>
      <c r="K273" s="10"/>
      <c r="L273" s="32"/>
      <c r="M273" s="10"/>
      <c r="N273" s="32"/>
      <c r="O273" s="10"/>
      <c r="P273" s="32"/>
      <c r="Q273" s="10"/>
      <c r="R273" s="32"/>
      <c r="S273" s="10"/>
      <c r="T273" s="32"/>
      <c r="U273" s="10"/>
      <c r="V273" s="32"/>
      <c r="W273" s="10"/>
      <c r="X273" s="32"/>
      <c r="Y273" s="10"/>
      <c r="Z273" s="32"/>
      <c r="AA273" s="10"/>
      <c r="AB273" s="32"/>
      <c r="AC273" s="10"/>
      <c r="AD273" s="32"/>
      <c r="AE273" s="10"/>
      <c r="AF273" s="32"/>
      <c r="AG273" s="10"/>
      <c r="AH273" s="32"/>
      <c r="AI273" s="10"/>
      <c r="AJ273" s="32"/>
      <c r="AK273" s="10"/>
      <c r="AL273" s="32"/>
      <c r="AM273" s="10"/>
      <c r="AN273" s="32"/>
      <c r="AO273" s="10"/>
      <c r="AP273" s="244"/>
      <c r="AQ273" s="10"/>
      <c r="AR273" s="32"/>
      <c r="AS273" s="10"/>
      <c r="AT273" s="244"/>
      <c r="AU273" s="10"/>
      <c r="AV273" s="244"/>
      <c r="AW273" s="7"/>
      <c r="AX273" s="249"/>
      <c r="AY273" s="10"/>
      <c r="AZ273" s="244"/>
      <c r="BA273" s="7"/>
      <c r="BB273" s="249"/>
      <c r="BC273" s="7"/>
      <c r="BD273" s="249"/>
      <c r="BE273" s="7"/>
      <c r="BF273" s="8"/>
      <c r="BG273" s="7"/>
      <c r="BH273" s="8"/>
      <c r="BJ273" s="41"/>
      <c r="BK273" s="41">
        <f t="shared" si="25"/>
        <v>0</v>
      </c>
      <c r="BL273">
        <f t="shared" si="24"/>
        <v>0</v>
      </c>
    </row>
    <row r="274" spans="1:66">
      <c r="A274">
        <f t="shared" si="23"/>
        <v>221</v>
      </c>
      <c r="B274" s="6"/>
      <c r="C274" s="10"/>
      <c r="D274" s="32"/>
      <c r="E274" s="10"/>
      <c r="F274" s="32"/>
      <c r="G274" s="10"/>
      <c r="H274" s="32"/>
      <c r="I274" s="10"/>
      <c r="J274" s="32"/>
      <c r="K274" s="10"/>
      <c r="L274" s="32"/>
      <c r="M274" s="10"/>
      <c r="N274" s="32"/>
      <c r="O274" s="10"/>
      <c r="P274" s="32"/>
      <c r="Q274" s="10"/>
      <c r="R274" s="32"/>
      <c r="S274" s="10"/>
      <c r="T274" s="32"/>
      <c r="U274" s="10"/>
      <c r="V274" s="32"/>
      <c r="W274" s="10"/>
      <c r="X274" s="32"/>
      <c r="Y274" s="10"/>
      <c r="Z274" s="32"/>
      <c r="AA274" s="10"/>
      <c r="AB274" s="32"/>
      <c r="AC274" s="10"/>
      <c r="AD274" s="32"/>
      <c r="AE274" s="10"/>
      <c r="AF274" s="32"/>
      <c r="AG274" s="10"/>
      <c r="AH274" s="32"/>
      <c r="AI274" s="10"/>
      <c r="AJ274" s="32"/>
      <c r="AK274" s="10"/>
      <c r="AL274" s="32"/>
      <c r="AM274" s="10"/>
      <c r="AN274" s="32"/>
      <c r="AO274" s="10"/>
      <c r="AP274" s="244"/>
      <c r="AQ274" s="10"/>
      <c r="AR274" s="32"/>
      <c r="AS274" s="10"/>
      <c r="AT274" s="244"/>
      <c r="AU274" s="10"/>
      <c r="AV274" s="244"/>
      <c r="AW274" s="7"/>
      <c r="AX274" s="249"/>
      <c r="AY274" s="10"/>
      <c r="AZ274" s="244"/>
      <c r="BA274" s="7"/>
      <c r="BB274" s="249"/>
      <c r="BC274" s="7"/>
      <c r="BD274" s="249"/>
      <c r="BE274" s="7"/>
      <c r="BF274" s="8"/>
      <c r="BG274" s="7"/>
      <c r="BH274" s="8"/>
      <c r="BJ274" s="41"/>
      <c r="BK274" s="41">
        <f t="shared" si="25"/>
        <v>0</v>
      </c>
      <c r="BL274">
        <f t="shared" si="24"/>
        <v>0</v>
      </c>
    </row>
    <row r="275" spans="1:66">
      <c r="A275">
        <f t="shared" si="23"/>
        <v>222</v>
      </c>
      <c r="B275" s="6"/>
      <c r="C275" s="10"/>
      <c r="D275" s="32"/>
      <c r="E275" s="10"/>
      <c r="F275" s="32"/>
      <c r="G275" s="10"/>
      <c r="H275" s="32"/>
      <c r="I275" s="10"/>
      <c r="J275" s="32"/>
      <c r="K275" s="10"/>
      <c r="L275" s="32"/>
      <c r="M275" s="10"/>
      <c r="N275" s="32"/>
      <c r="O275" s="10"/>
      <c r="P275" s="32"/>
      <c r="Q275" s="10"/>
      <c r="R275" s="32"/>
      <c r="S275" s="10"/>
      <c r="T275" s="32"/>
      <c r="U275" s="10"/>
      <c r="V275" s="32"/>
      <c r="W275" s="10"/>
      <c r="X275" s="32"/>
      <c r="Y275" s="10"/>
      <c r="Z275" s="32"/>
      <c r="AA275" s="10"/>
      <c r="AB275" s="32"/>
      <c r="AC275" s="10"/>
      <c r="AD275" s="32"/>
      <c r="AE275" s="10"/>
      <c r="AF275" s="32"/>
      <c r="AG275" s="10"/>
      <c r="AH275" s="32"/>
      <c r="AI275" s="10"/>
      <c r="AJ275" s="32"/>
      <c r="AK275" s="10"/>
      <c r="AL275" s="32"/>
      <c r="AM275" s="10"/>
      <c r="AN275" s="32"/>
      <c r="AO275" s="10"/>
      <c r="AP275" s="244"/>
      <c r="AQ275" s="10"/>
      <c r="AR275" s="32"/>
      <c r="AS275" s="10"/>
      <c r="AT275" s="244"/>
      <c r="AU275" s="10"/>
      <c r="AV275" s="244"/>
      <c r="AW275" s="7"/>
      <c r="AX275" s="249"/>
      <c r="AY275" s="10"/>
      <c r="AZ275" s="244"/>
      <c r="BA275" s="7"/>
      <c r="BB275" s="249"/>
      <c r="BC275" s="7"/>
      <c r="BD275" s="249"/>
      <c r="BE275" s="7"/>
      <c r="BF275" s="8"/>
      <c r="BG275" s="7"/>
      <c r="BH275" s="8"/>
      <c r="BJ275" s="41"/>
      <c r="BK275" s="41">
        <f t="shared" si="25"/>
        <v>0</v>
      </c>
      <c r="BL275">
        <f t="shared" si="24"/>
        <v>0</v>
      </c>
    </row>
    <row r="276" spans="1:66">
      <c r="A276">
        <f t="shared" si="23"/>
        <v>223</v>
      </c>
      <c r="B276" s="6"/>
      <c r="C276" s="10"/>
      <c r="D276" s="32"/>
      <c r="E276" s="10"/>
      <c r="F276" s="32"/>
      <c r="G276" s="10"/>
      <c r="H276" s="32"/>
      <c r="I276" s="10"/>
      <c r="J276" s="32"/>
      <c r="K276" s="10"/>
      <c r="L276" s="32"/>
      <c r="M276" s="10"/>
      <c r="N276" s="32"/>
      <c r="O276" s="10"/>
      <c r="P276" s="32"/>
      <c r="Q276" s="10"/>
      <c r="R276" s="32"/>
      <c r="S276" s="10"/>
      <c r="T276" s="32"/>
      <c r="U276" s="10"/>
      <c r="V276" s="32"/>
      <c r="W276" s="10"/>
      <c r="X276" s="32"/>
      <c r="Y276" s="10"/>
      <c r="Z276" s="32"/>
      <c r="AA276" s="10"/>
      <c r="AB276" s="32"/>
      <c r="AC276" s="10"/>
      <c r="AD276" s="32"/>
      <c r="AE276" s="10"/>
      <c r="AF276" s="32"/>
      <c r="AG276" s="10"/>
      <c r="AH276" s="32"/>
      <c r="AI276" s="10"/>
      <c r="AJ276" s="32"/>
      <c r="AK276" s="10"/>
      <c r="AL276" s="32"/>
      <c r="AM276" s="10"/>
      <c r="AN276" s="32"/>
      <c r="AO276" s="10"/>
      <c r="AP276" s="244"/>
      <c r="AQ276" s="10"/>
      <c r="AR276" s="32"/>
      <c r="AS276" s="10"/>
      <c r="AT276" s="244"/>
      <c r="AU276" s="10"/>
      <c r="AV276" s="244"/>
      <c r="AW276" s="7"/>
      <c r="AX276" s="249"/>
      <c r="AY276" s="10"/>
      <c r="AZ276" s="244"/>
      <c r="BA276" s="7"/>
      <c r="BB276" s="249"/>
      <c r="BC276" s="7"/>
      <c r="BD276" s="249"/>
      <c r="BE276" s="7"/>
      <c r="BF276" s="8"/>
      <c r="BG276" s="7"/>
      <c r="BH276" s="8"/>
      <c r="BJ276" s="41"/>
      <c r="BK276" s="41">
        <f t="shared" si="25"/>
        <v>0</v>
      </c>
      <c r="BL276">
        <f t="shared" si="24"/>
        <v>0</v>
      </c>
    </row>
    <row r="277" spans="1:66">
      <c r="A277">
        <f t="shared" si="23"/>
        <v>224</v>
      </c>
      <c r="B277" s="6"/>
      <c r="C277" s="10"/>
      <c r="D277" s="32"/>
      <c r="E277" s="10"/>
      <c r="F277" s="32"/>
      <c r="G277" s="10"/>
      <c r="H277" s="32"/>
      <c r="I277" s="10"/>
      <c r="J277" s="32"/>
      <c r="K277" s="10"/>
      <c r="L277" s="32"/>
      <c r="M277" s="10"/>
      <c r="N277" s="32"/>
      <c r="O277" s="10"/>
      <c r="P277" s="32"/>
      <c r="Q277" s="10"/>
      <c r="R277" s="32"/>
      <c r="S277" s="10"/>
      <c r="T277" s="32"/>
      <c r="U277" s="10"/>
      <c r="V277" s="32"/>
      <c r="W277" s="10"/>
      <c r="X277" s="32"/>
      <c r="Y277" s="10"/>
      <c r="Z277" s="32"/>
      <c r="AA277" s="10"/>
      <c r="AB277" s="32"/>
      <c r="AC277" s="10"/>
      <c r="AD277" s="32"/>
      <c r="AE277" s="10"/>
      <c r="AF277" s="32"/>
      <c r="AG277" s="10"/>
      <c r="AH277" s="32"/>
      <c r="AI277" s="10"/>
      <c r="AJ277" s="32"/>
      <c r="AK277" s="10"/>
      <c r="AL277" s="32"/>
      <c r="AM277" s="10"/>
      <c r="AN277" s="32"/>
      <c r="AO277" s="10"/>
      <c r="AP277" s="244"/>
      <c r="AQ277" s="10"/>
      <c r="AR277" s="32"/>
      <c r="AS277" s="10"/>
      <c r="AT277" s="244"/>
      <c r="AU277" s="10"/>
      <c r="AV277" s="244"/>
      <c r="AW277" s="7"/>
      <c r="AX277" s="249"/>
      <c r="AY277" s="10"/>
      <c r="AZ277" s="244"/>
      <c r="BA277" s="7"/>
      <c r="BB277" s="249"/>
      <c r="BC277" s="7"/>
      <c r="BD277" s="249"/>
      <c r="BE277" s="7"/>
      <c r="BF277" s="8"/>
      <c r="BG277" s="7"/>
      <c r="BH277" s="8"/>
      <c r="BJ277" s="41"/>
      <c r="BK277" s="41">
        <f t="shared" si="25"/>
        <v>0</v>
      </c>
      <c r="BL277">
        <f t="shared" si="24"/>
        <v>0</v>
      </c>
    </row>
    <row r="278" spans="1:66">
      <c r="A278">
        <f t="shared" si="23"/>
        <v>225</v>
      </c>
      <c r="B278" s="6"/>
      <c r="C278" s="10"/>
      <c r="D278" s="32"/>
      <c r="E278" s="10"/>
      <c r="F278" s="32"/>
      <c r="G278" s="10"/>
      <c r="H278" s="32"/>
      <c r="I278" s="10"/>
      <c r="J278" s="32"/>
      <c r="K278" s="94"/>
      <c r="L278" s="32"/>
      <c r="M278" s="10"/>
      <c r="N278" s="32"/>
      <c r="O278" s="10"/>
      <c r="P278" s="32"/>
      <c r="Q278" s="10"/>
      <c r="R278" s="32"/>
      <c r="S278" s="10"/>
      <c r="T278" s="32"/>
      <c r="U278" s="10"/>
      <c r="V278" s="32"/>
      <c r="W278" s="10"/>
      <c r="X278" s="32"/>
      <c r="Y278" s="10"/>
      <c r="Z278" s="32"/>
      <c r="AA278" s="10"/>
      <c r="AB278" s="32"/>
      <c r="AC278" s="10"/>
      <c r="AD278" s="32"/>
      <c r="AE278" s="10"/>
      <c r="AF278" s="32"/>
      <c r="AG278" s="10"/>
      <c r="AH278" s="32"/>
      <c r="AI278" s="10"/>
      <c r="AJ278" s="32"/>
      <c r="AK278" s="10"/>
      <c r="AL278" s="32"/>
      <c r="AM278" s="10"/>
      <c r="AN278" s="32"/>
      <c r="AO278" s="10"/>
      <c r="AP278" s="244"/>
      <c r="AQ278" s="10"/>
      <c r="AR278" s="32"/>
      <c r="AS278" s="10"/>
      <c r="AT278" s="244"/>
      <c r="AU278" s="10"/>
      <c r="AV278" s="244"/>
      <c r="AW278" s="7"/>
      <c r="AX278" s="249"/>
      <c r="AY278" s="10"/>
      <c r="AZ278" s="244"/>
      <c r="BA278" s="7"/>
      <c r="BB278" s="249"/>
      <c r="BC278" s="7"/>
      <c r="BD278" s="249"/>
      <c r="BE278" s="7"/>
      <c r="BF278" s="8"/>
      <c r="BG278" s="7"/>
      <c r="BH278" s="8"/>
      <c r="BJ278" s="41"/>
      <c r="BK278" s="41">
        <f t="shared" si="25"/>
        <v>0</v>
      </c>
      <c r="BL278">
        <f t="shared" si="24"/>
        <v>0</v>
      </c>
      <c r="BN278" s="39"/>
    </row>
    <row r="279" spans="1:66">
      <c r="A279">
        <f t="shared" si="23"/>
        <v>226</v>
      </c>
      <c r="B279" s="6"/>
      <c r="C279" s="10"/>
      <c r="D279" s="32"/>
      <c r="E279" s="10"/>
      <c r="F279" s="32"/>
      <c r="G279" s="10"/>
      <c r="H279" s="32"/>
      <c r="I279" s="10"/>
      <c r="J279" s="32"/>
      <c r="K279" s="94"/>
      <c r="L279" s="32"/>
      <c r="M279" s="10"/>
      <c r="N279" s="32"/>
      <c r="O279" s="10"/>
      <c r="P279" s="32"/>
      <c r="Q279" s="10"/>
      <c r="R279" s="32"/>
      <c r="S279" s="10"/>
      <c r="T279" s="32"/>
      <c r="U279" s="10"/>
      <c r="V279" s="32"/>
      <c r="W279" s="10"/>
      <c r="X279" s="32"/>
      <c r="Y279" s="10"/>
      <c r="Z279" s="32"/>
      <c r="AA279" s="10"/>
      <c r="AB279" s="32"/>
      <c r="AC279" s="10"/>
      <c r="AD279" s="32"/>
      <c r="AE279" s="10"/>
      <c r="AF279" s="32"/>
      <c r="AG279" s="10"/>
      <c r="AH279" s="32"/>
      <c r="AI279" s="10"/>
      <c r="AJ279" s="32"/>
      <c r="AK279" s="10"/>
      <c r="AL279" s="32"/>
      <c r="AM279" s="10"/>
      <c r="AN279" s="32"/>
      <c r="AO279" s="10"/>
      <c r="AP279" s="244"/>
      <c r="AQ279" s="10"/>
      <c r="AR279" s="32"/>
      <c r="AS279" s="10"/>
      <c r="AT279" s="244"/>
      <c r="AU279" s="10"/>
      <c r="AV279" s="244"/>
      <c r="AW279" s="7"/>
      <c r="AX279" s="249"/>
      <c r="AY279" s="10"/>
      <c r="AZ279" s="244"/>
      <c r="BA279" s="7"/>
      <c r="BB279" s="249"/>
      <c r="BC279" s="7"/>
      <c r="BD279" s="249"/>
      <c r="BE279" s="7"/>
      <c r="BF279" s="8"/>
      <c r="BG279" s="7"/>
      <c r="BH279" s="8"/>
      <c r="BJ279" s="41"/>
      <c r="BK279" s="41">
        <f t="shared" si="25"/>
        <v>0</v>
      </c>
      <c r="BL279">
        <f t="shared" si="24"/>
        <v>0</v>
      </c>
      <c r="BN279" s="39"/>
    </row>
    <row r="280" spans="1:66">
      <c r="A280">
        <f t="shared" si="23"/>
        <v>227</v>
      </c>
      <c r="B280" s="6"/>
      <c r="C280" s="10"/>
      <c r="D280" s="32"/>
      <c r="E280" s="10"/>
      <c r="F280" s="32"/>
      <c r="G280" s="10"/>
      <c r="H280" s="32"/>
      <c r="I280" s="10"/>
      <c r="J280" s="32"/>
      <c r="K280" s="10"/>
      <c r="L280" s="32"/>
      <c r="M280" s="10"/>
      <c r="N280" s="32"/>
      <c r="O280" s="10"/>
      <c r="P280" s="32"/>
      <c r="Q280" s="10"/>
      <c r="R280" s="32"/>
      <c r="S280" s="10"/>
      <c r="T280" s="32"/>
      <c r="U280" s="10"/>
      <c r="V280" s="32"/>
      <c r="W280" s="10"/>
      <c r="X280" s="32"/>
      <c r="Y280" s="10"/>
      <c r="Z280" s="32"/>
      <c r="AA280" s="10"/>
      <c r="AB280" s="32"/>
      <c r="AC280" s="10"/>
      <c r="AD280" s="32"/>
      <c r="AE280" s="10"/>
      <c r="AF280" s="32"/>
      <c r="AG280" s="10"/>
      <c r="AH280" s="32"/>
      <c r="AI280" s="10"/>
      <c r="AJ280" s="32"/>
      <c r="AK280" s="10"/>
      <c r="AL280" s="32"/>
      <c r="AM280" s="10"/>
      <c r="AN280" s="32"/>
      <c r="AO280" s="10"/>
      <c r="AP280" s="244"/>
      <c r="AQ280" s="10"/>
      <c r="AR280" s="32"/>
      <c r="AS280" s="10"/>
      <c r="AT280" s="244"/>
      <c r="AU280" s="10"/>
      <c r="AV280" s="244"/>
      <c r="AW280" s="7"/>
      <c r="AX280" s="249"/>
      <c r="AY280" s="10"/>
      <c r="AZ280" s="244"/>
      <c r="BA280" s="7"/>
      <c r="BB280" s="249"/>
      <c r="BC280" s="7"/>
      <c r="BD280" s="249"/>
      <c r="BE280" s="7"/>
      <c r="BF280" s="8"/>
      <c r="BG280" s="7"/>
      <c r="BH280" s="8"/>
      <c r="BJ280" s="41"/>
      <c r="BK280" s="41">
        <f t="shared" si="25"/>
        <v>0</v>
      </c>
      <c r="BL280">
        <f t="shared" si="24"/>
        <v>0</v>
      </c>
    </row>
    <row r="281" spans="1:66">
      <c r="A281">
        <f t="shared" si="23"/>
        <v>228</v>
      </c>
      <c r="B281" s="6"/>
      <c r="C281" s="10"/>
      <c r="D281" s="32"/>
      <c r="E281" s="10"/>
      <c r="F281" s="32"/>
      <c r="G281" s="10"/>
      <c r="H281" s="32"/>
      <c r="I281" s="10"/>
      <c r="J281" s="32"/>
      <c r="K281" s="10"/>
      <c r="L281" s="32"/>
      <c r="M281" s="10"/>
      <c r="N281" s="32"/>
      <c r="O281" s="10"/>
      <c r="P281" s="32"/>
      <c r="Q281" s="10"/>
      <c r="R281" s="32"/>
      <c r="S281" s="10"/>
      <c r="T281" s="32"/>
      <c r="U281" s="10"/>
      <c r="V281" s="32"/>
      <c r="W281" s="10"/>
      <c r="X281" s="32"/>
      <c r="Y281" s="10"/>
      <c r="Z281" s="32"/>
      <c r="AA281" s="10"/>
      <c r="AB281" s="32"/>
      <c r="AC281" s="10"/>
      <c r="AD281" s="32"/>
      <c r="AE281" s="10"/>
      <c r="AF281" s="32"/>
      <c r="AG281" s="10"/>
      <c r="AH281" s="32"/>
      <c r="AI281" s="10"/>
      <c r="AJ281" s="32"/>
      <c r="AK281" s="10"/>
      <c r="AL281" s="32"/>
      <c r="AM281" s="10"/>
      <c r="AN281" s="32"/>
      <c r="AO281" s="10"/>
      <c r="AP281" s="244"/>
      <c r="AQ281" s="10"/>
      <c r="AR281" s="32"/>
      <c r="AS281" s="10"/>
      <c r="AT281" s="244"/>
      <c r="AU281" s="10"/>
      <c r="AV281" s="244"/>
      <c r="AW281" s="7"/>
      <c r="AX281" s="249"/>
      <c r="AY281" s="10"/>
      <c r="AZ281" s="244"/>
      <c r="BA281" s="7"/>
      <c r="BB281" s="249"/>
      <c r="BC281" s="7"/>
      <c r="BD281" s="249"/>
      <c r="BE281" s="7"/>
      <c r="BF281" s="8"/>
      <c r="BG281" s="7"/>
      <c r="BH281" s="8"/>
      <c r="BJ281" s="41"/>
      <c r="BK281" s="41">
        <f t="shared" si="25"/>
        <v>0</v>
      </c>
      <c r="BL281">
        <f t="shared" si="24"/>
        <v>0</v>
      </c>
    </row>
    <row r="282" spans="1:66">
      <c r="A282">
        <f t="shared" si="23"/>
        <v>229</v>
      </c>
      <c r="B282" s="6"/>
      <c r="C282" s="10"/>
      <c r="D282" s="32"/>
      <c r="E282" s="10"/>
      <c r="F282" s="32"/>
      <c r="G282" s="10"/>
      <c r="H282" s="32"/>
      <c r="I282" s="10"/>
      <c r="J282" s="32"/>
      <c r="K282" s="10"/>
      <c r="L282" s="32"/>
      <c r="M282" s="10"/>
      <c r="N282" s="32"/>
      <c r="O282" s="10"/>
      <c r="P282" s="32"/>
      <c r="Q282" s="10"/>
      <c r="R282" s="32"/>
      <c r="S282" s="10"/>
      <c r="T282" s="32"/>
      <c r="U282" s="10"/>
      <c r="V282" s="32"/>
      <c r="W282" s="10"/>
      <c r="X282" s="32"/>
      <c r="Y282" s="10"/>
      <c r="Z282" s="32"/>
      <c r="AA282" s="10"/>
      <c r="AB282" s="32"/>
      <c r="AC282" s="10"/>
      <c r="AD282" s="32"/>
      <c r="AE282" s="10"/>
      <c r="AF282" s="32"/>
      <c r="AG282" s="10"/>
      <c r="AH282" s="32"/>
      <c r="AI282" s="10"/>
      <c r="AJ282" s="32"/>
      <c r="AK282" s="10"/>
      <c r="AL282" s="32"/>
      <c r="AM282" s="10"/>
      <c r="AN282" s="32"/>
      <c r="AO282" s="10"/>
      <c r="AP282" s="244"/>
      <c r="AQ282" s="10"/>
      <c r="AR282" s="32"/>
      <c r="AS282" s="10"/>
      <c r="AT282" s="244"/>
      <c r="AU282" s="10"/>
      <c r="AV282" s="244"/>
      <c r="AW282" s="7"/>
      <c r="AX282" s="249"/>
      <c r="AY282" s="10"/>
      <c r="AZ282" s="244"/>
      <c r="BA282" s="7"/>
      <c r="BB282" s="249"/>
      <c r="BC282" s="7"/>
      <c r="BD282" s="249"/>
      <c r="BE282" s="7"/>
      <c r="BF282" s="8"/>
      <c r="BG282" s="7"/>
      <c r="BH282" s="8"/>
      <c r="BJ282" s="41"/>
      <c r="BK282" s="41">
        <f t="shared" si="25"/>
        <v>0</v>
      </c>
      <c r="BL282">
        <f t="shared" si="24"/>
        <v>0</v>
      </c>
    </row>
    <row r="283" spans="1:66">
      <c r="A283">
        <f t="shared" si="23"/>
        <v>230</v>
      </c>
      <c r="B283" s="6"/>
      <c r="C283" s="10"/>
      <c r="D283" s="32"/>
      <c r="E283" s="10"/>
      <c r="F283" s="32"/>
      <c r="G283" s="10"/>
      <c r="H283" s="32"/>
      <c r="I283" s="10"/>
      <c r="J283" s="32"/>
      <c r="K283" s="10"/>
      <c r="L283" s="32"/>
      <c r="M283" s="10"/>
      <c r="N283" s="32"/>
      <c r="O283" s="10"/>
      <c r="P283" s="32"/>
      <c r="Q283" s="10"/>
      <c r="R283" s="32"/>
      <c r="S283" s="10"/>
      <c r="T283" s="32"/>
      <c r="U283" s="10"/>
      <c r="V283" s="32"/>
      <c r="W283" s="10"/>
      <c r="X283" s="32"/>
      <c r="Y283" s="10"/>
      <c r="Z283" s="32"/>
      <c r="AA283" s="10"/>
      <c r="AB283" s="32"/>
      <c r="AC283" s="10"/>
      <c r="AD283" s="32"/>
      <c r="AE283" s="10"/>
      <c r="AF283" s="32"/>
      <c r="AG283" s="10"/>
      <c r="AH283" s="32"/>
      <c r="AI283" s="10"/>
      <c r="AJ283" s="32"/>
      <c r="AK283" s="10"/>
      <c r="AL283" s="32"/>
      <c r="AM283" s="10"/>
      <c r="AN283" s="32"/>
      <c r="AO283" s="10"/>
      <c r="AP283" s="244"/>
      <c r="AQ283" s="10"/>
      <c r="AR283" s="32"/>
      <c r="AS283" s="10"/>
      <c r="AT283" s="244"/>
      <c r="AU283" s="10"/>
      <c r="AV283" s="244"/>
      <c r="AW283" s="7"/>
      <c r="AX283" s="249"/>
      <c r="AY283" s="10"/>
      <c r="AZ283" s="244"/>
      <c r="BA283" s="7"/>
      <c r="BB283" s="249"/>
      <c r="BC283" s="7"/>
      <c r="BD283" s="249"/>
      <c r="BE283" s="7"/>
      <c r="BF283" s="8"/>
      <c r="BG283" s="7"/>
      <c r="BH283" s="8"/>
      <c r="BJ283" s="41"/>
      <c r="BK283" s="41">
        <f t="shared" si="25"/>
        <v>0</v>
      </c>
      <c r="BL283">
        <f t="shared" si="24"/>
        <v>0</v>
      </c>
    </row>
    <row r="284" spans="1:66">
      <c r="A284">
        <f t="shared" si="23"/>
        <v>231</v>
      </c>
      <c r="B284" s="6"/>
      <c r="C284" s="10"/>
      <c r="D284" s="32"/>
      <c r="E284" s="10"/>
      <c r="F284" s="32"/>
      <c r="G284" s="10"/>
      <c r="H284" s="32"/>
      <c r="I284" s="10"/>
      <c r="J284" s="32"/>
      <c r="K284" s="94"/>
      <c r="L284" s="32"/>
      <c r="M284" s="10"/>
      <c r="N284" s="32"/>
      <c r="O284" s="10"/>
      <c r="P284" s="32"/>
      <c r="Q284" s="10"/>
      <c r="R284" s="32"/>
      <c r="S284" s="10"/>
      <c r="T284" s="32"/>
      <c r="U284" s="10"/>
      <c r="V284" s="32"/>
      <c r="W284" s="10"/>
      <c r="X284" s="32"/>
      <c r="Y284" s="10"/>
      <c r="Z284" s="32"/>
      <c r="AA284" s="10"/>
      <c r="AB284" s="32"/>
      <c r="AC284" s="10"/>
      <c r="AD284" s="32"/>
      <c r="AE284" s="10"/>
      <c r="AF284" s="32"/>
      <c r="AG284" s="10"/>
      <c r="AH284" s="32"/>
      <c r="AI284" s="10"/>
      <c r="AJ284" s="32"/>
      <c r="AK284" s="10"/>
      <c r="AL284" s="32"/>
      <c r="AM284" s="10"/>
      <c r="AN284" s="32"/>
      <c r="AO284" s="10"/>
      <c r="AP284" s="244"/>
      <c r="AQ284" s="10"/>
      <c r="AR284" s="32"/>
      <c r="AS284" s="10"/>
      <c r="AT284" s="244"/>
      <c r="AU284" s="10"/>
      <c r="AV284" s="244"/>
      <c r="AW284" s="7"/>
      <c r="AX284" s="249"/>
      <c r="AY284" s="10"/>
      <c r="AZ284" s="244"/>
      <c r="BA284" s="7"/>
      <c r="BB284" s="249"/>
      <c r="BC284" s="7"/>
      <c r="BD284" s="249"/>
      <c r="BE284" s="7"/>
      <c r="BF284" s="8"/>
      <c r="BG284" s="7"/>
      <c r="BH284" s="8"/>
      <c r="BJ284" s="41"/>
      <c r="BK284" s="41">
        <f t="shared" si="25"/>
        <v>0</v>
      </c>
      <c r="BL284">
        <f t="shared" si="24"/>
        <v>0</v>
      </c>
      <c r="BN284" s="39"/>
    </row>
    <row r="285" spans="1:66">
      <c r="A285">
        <f t="shared" si="23"/>
        <v>232</v>
      </c>
      <c r="B285" s="6"/>
      <c r="C285" s="10"/>
      <c r="D285" s="32"/>
      <c r="E285" s="10"/>
      <c r="F285" s="32"/>
      <c r="G285" s="10"/>
      <c r="H285" s="32"/>
      <c r="I285" s="10"/>
      <c r="J285" s="32"/>
      <c r="K285" s="94"/>
      <c r="L285" s="32"/>
      <c r="M285" s="10"/>
      <c r="N285" s="32"/>
      <c r="O285" s="10"/>
      <c r="P285" s="32"/>
      <c r="Q285" s="10"/>
      <c r="R285" s="32"/>
      <c r="S285" s="10"/>
      <c r="T285" s="32"/>
      <c r="U285" s="10"/>
      <c r="V285" s="32"/>
      <c r="W285" s="10"/>
      <c r="X285" s="32"/>
      <c r="Y285" s="10"/>
      <c r="Z285" s="32"/>
      <c r="AA285" s="10"/>
      <c r="AB285" s="32"/>
      <c r="AC285" s="10"/>
      <c r="AD285" s="32"/>
      <c r="AE285" s="10"/>
      <c r="AF285" s="32"/>
      <c r="AG285" s="10"/>
      <c r="AH285" s="32"/>
      <c r="AI285" s="10"/>
      <c r="AJ285" s="32"/>
      <c r="AK285" s="10"/>
      <c r="AL285" s="32"/>
      <c r="AM285" s="10"/>
      <c r="AN285" s="32"/>
      <c r="AO285" s="10"/>
      <c r="AP285" s="244"/>
      <c r="AQ285" s="10"/>
      <c r="AR285" s="32"/>
      <c r="AS285" s="10"/>
      <c r="AT285" s="244"/>
      <c r="AU285" s="10"/>
      <c r="AV285" s="244"/>
      <c r="AW285" s="7"/>
      <c r="AX285" s="249"/>
      <c r="AY285" s="10"/>
      <c r="AZ285" s="244"/>
      <c r="BA285" s="7"/>
      <c r="BB285" s="249"/>
      <c r="BC285" s="7"/>
      <c r="BD285" s="249"/>
      <c r="BE285" s="7"/>
      <c r="BF285" s="8"/>
      <c r="BG285" s="7"/>
      <c r="BH285" s="8"/>
      <c r="BJ285" s="41"/>
      <c r="BK285" s="41">
        <f t="shared" si="25"/>
        <v>0</v>
      </c>
      <c r="BL285">
        <f t="shared" si="24"/>
        <v>0</v>
      </c>
      <c r="BN285" s="39"/>
    </row>
    <row r="286" spans="1:66">
      <c r="A286">
        <f t="shared" si="23"/>
        <v>233</v>
      </c>
      <c r="B286" s="6"/>
      <c r="C286" s="10"/>
      <c r="D286" s="32"/>
      <c r="E286" s="10"/>
      <c r="F286" s="32"/>
      <c r="G286" s="10"/>
      <c r="H286" s="32"/>
      <c r="I286" s="10"/>
      <c r="J286" s="32"/>
      <c r="K286" s="94"/>
      <c r="L286" s="32"/>
      <c r="M286" s="10"/>
      <c r="N286" s="32"/>
      <c r="O286" s="10"/>
      <c r="P286" s="32"/>
      <c r="Q286" s="10"/>
      <c r="R286" s="32"/>
      <c r="S286" s="10"/>
      <c r="T286" s="32"/>
      <c r="U286" s="10"/>
      <c r="V286" s="32"/>
      <c r="W286" s="10"/>
      <c r="X286" s="32"/>
      <c r="Y286" s="10"/>
      <c r="Z286" s="32"/>
      <c r="AA286" s="10"/>
      <c r="AB286" s="32"/>
      <c r="AC286" s="10"/>
      <c r="AD286" s="32"/>
      <c r="AE286" s="10"/>
      <c r="AF286" s="32"/>
      <c r="AG286" s="10"/>
      <c r="AH286" s="32"/>
      <c r="AI286" s="10"/>
      <c r="AJ286" s="32"/>
      <c r="AK286" s="10"/>
      <c r="AL286" s="32"/>
      <c r="AM286" s="10"/>
      <c r="AN286" s="32"/>
      <c r="AO286" s="10"/>
      <c r="AP286" s="244"/>
      <c r="AQ286" s="10"/>
      <c r="AR286" s="32"/>
      <c r="AS286" s="10"/>
      <c r="AT286" s="244"/>
      <c r="AU286" s="10"/>
      <c r="AV286" s="244"/>
      <c r="AW286" s="7"/>
      <c r="AX286" s="249"/>
      <c r="AY286" s="10"/>
      <c r="AZ286" s="244"/>
      <c r="BA286" s="7"/>
      <c r="BB286" s="249"/>
      <c r="BC286" s="7"/>
      <c r="BD286" s="249"/>
      <c r="BE286" s="7"/>
      <c r="BF286" s="8"/>
      <c r="BG286" s="7"/>
      <c r="BH286" s="8"/>
      <c r="BJ286" s="41"/>
      <c r="BK286" s="41">
        <f t="shared" si="25"/>
        <v>0</v>
      </c>
      <c r="BL286">
        <f t="shared" si="24"/>
        <v>0</v>
      </c>
      <c r="BN286" s="39"/>
    </row>
    <row r="287" spans="1:66">
      <c r="A287">
        <f t="shared" si="23"/>
        <v>234</v>
      </c>
      <c r="B287" s="6"/>
      <c r="C287" s="10"/>
      <c r="D287" s="32"/>
      <c r="E287" s="10"/>
      <c r="F287" s="32"/>
      <c r="G287" s="10"/>
      <c r="H287" s="32"/>
      <c r="I287" s="10"/>
      <c r="J287" s="32"/>
      <c r="K287" s="10"/>
      <c r="L287" s="32"/>
      <c r="M287" s="10"/>
      <c r="N287" s="32"/>
      <c r="O287" s="10"/>
      <c r="P287" s="32"/>
      <c r="Q287" s="10"/>
      <c r="R287" s="32"/>
      <c r="S287" s="10"/>
      <c r="T287" s="32"/>
      <c r="U287" s="10"/>
      <c r="V287" s="32"/>
      <c r="W287" s="10"/>
      <c r="X287" s="32"/>
      <c r="Y287" s="10"/>
      <c r="Z287" s="32"/>
      <c r="AA287" s="10"/>
      <c r="AB287" s="32"/>
      <c r="AC287" s="10"/>
      <c r="AD287" s="32"/>
      <c r="AE287" s="10"/>
      <c r="AF287" s="32"/>
      <c r="AG287" s="10"/>
      <c r="AH287" s="32"/>
      <c r="AI287" s="10"/>
      <c r="AJ287" s="32"/>
      <c r="AK287" s="10"/>
      <c r="AL287" s="32"/>
      <c r="AM287" s="10"/>
      <c r="AN287" s="32"/>
      <c r="AO287" s="10"/>
      <c r="AP287" s="244"/>
      <c r="AQ287" s="10"/>
      <c r="AR287" s="32"/>
      <c r="AS287" s="10"/>
      <c r="AT287" s="244"/>
      <c r="AU287" s="10"/>
      <c r="AV287" s="244"/>
      <c r="AW287" s="7"/>
      <c r="AX287" s="249"/>
      <c r="AY287" s="10"/>
      <c r="AZ287" s="244"/>
      <c r="BA287" s="7"/>
      <c r="BB287" s="249"/>
      <c r="BC287" s="7"/>
      <c r="BD287" s="249"/>
      <c r="BE287" s="7"/>
      <c r="BF287" s="8"/>
      <c r="BG287" s="7"/>
      <c r="BH287" s="8"/>
      <c r="BJ287" s="41"/>
      <c r="BK287" s="41">
        <f t="shared" si="25"/>
        <v>0</v>
      </c>
      <c r="BL287">
        <f t="shared" si="24"/>
        <v>0</v>
      </c>
    </row>
    <row r="288" spans="1:66">
      <c r="A288">
        <f t="shared" si="23"/>
        <v>235</v>
      </c>
      <c r="B288" s="6"/>
      <c r="C288" s="10"/>
      <c r="D288" s="32"/>
      <c r="E288" s="10"/>
      <c r="F288" s="32"/>
      <c r="G288" s="10"/>
      <c r="H288" s="32"/>
      <c r="I288" s="10"/>
      <c r="J288" s="32"/>
      <c r="K288" s="10"/>
      <c r="L288" s="32"/>
      <c r="M288" s="10"/>
      <c r="N288" s="32"/>
      <c r="O288" s="10"/>
      <c r="P288" s="32"/>
      <c r="Q288" s="10"/>
      <c r="R288" s="32"/>
      <c r="S288" s="10"/>
      <c r="T288" s="32"/>
      <c r="U288" s="10"/>
      <c r="V288" s="32"/>
      <c r="W288" s="10"/>
      <c r="X288" s="32"/>
      <c r="Y288" s="10"/>
      <c r="Z288" s="32"/>
      <c r="AA288" s="10"/>
      <c r="AB288" s="32"/>
      <c r="AC288" s="10"/>
      <c r="AD288" s="32"/>
      <c r="AE288" s="10"/>
      <c r="AF288" s="32"/>
      <c r="AG288" s="10"/>
      <c r="AH288" s="32"/>
      <c r="AI288" s="10"/>
      <c r="AJ288" s="32"/>
      <c r="AK288" s="10"/>
      <c r="AL288" s="32"/>
      <c r="AM288" s="10"/>
      <c r="AN288" s="32"/>
      <c r="AO288" s="10"/>
      <c r="AP288" s="244"/>
      <c r="AQ288" s="10"/>
      <c r="AR288" s="32"/>
      <c r="AS288" s="10"/>
      <c r="AT288" s="244"/>
      <c r="AU288" s="10"/>
      <c r="AV288" s="244"/>
      <c r="AW288" s="7"/>
      <c r="AX288" s="249"/>
      <c r="AY288" s="10"/>
      <c r="AZ288" s="244"/>
      <c r="BA288" s="7"/>
      <c r="BB288" s="249"/>
      <c r="BC288" s="7"/>
      <c r="BD288" s="249"/>
      <c r="BE288" s="7"/>
      <c r="BF288" s="8"/>
      <c r="BG288" s="7"/>
      <c r="BH288" s="8"/>
      <c r="BJ288" s="41"/>
      <c r="BK288" s="41">
        <f t="shared" si="25"/>
        <v>0</v>
      </c>
      <c r="BL288">
        <f t="shared" si="24"/>
        <v>0</v>
      </c>
    </row>
    <row r="289" spans="1:66">
      <c r="A289">
        <f t="shared" si="23"/>
        <v>236</v>
      </c>
      <c r="B289" s="6"/>
      <c r="C289" s="10"/>
      <c r="D289" s="32"/>
      <c r="E289" s="10"/>
      <c r="F289" s="32"/>
      <c r="G289" s="10"/>
      <c r="H289" s="32"/>
      <c r="I289" s="10"/>
      <c r="J289" s="32"/>
      <c r="K289" s="94"/>
      <c r="L289" s="32"/>
      <c r="M289" s="10"/>
      <c r="N289" s="32"/>
      <c r="O289" s="10"/>
      <c r="P289" s="32"/>
      <c r="Q289" s="10"/>
      <c r="R289" s="32"/>
      <c r="S289" s="10"/>
      <c r="T289" s="32"/>
      <c r="U289" s="10"/>
      <c r="V289" s="32"/>
      <c r="W289" s="10"/>
      <c r="X289" s="32"/>
      <c r="Y289" s="10"/>
      <c r="Z289" s="32"/>
      <c r="AA289" s="10"/>
      <c r="AB289" s="32"/>
      <c r="AC289" s="10"/>
      <c r="AD289" s="32"/>
      <c r="AE289" s="10"/>
      <c r="AF289" s="32"/>
      <c r="AG289" s="10"/>
      <c r="AH289" s="32"/>
      <c r="AI289" s="10"/>
      <c r="AJ289" s="32"/>
      <c r="AK289" s="10"/>
      <c r="AL289" s="32"/>
      <c r="AM289" s="10"/>
      <c r="AN289" s="32"/>
      <c r="AO289" s="10"/>
      <c r="AP289" s="244"/>
      <c r="AQ289" s="10"/>
      <c r="AR289" s="32"/>
      <c r="AS289" s="10"/>
      <c r="AT289" s="244"/>
      <c r="AU289" s="10"/>
      <c r="AV289" s="244"/>
      <c r="AW289" s="7"/>
      <c r="AX289" s="249"/>
      <c r="AY289" s="10"/>
      <c r="AZ289" s="244"/>
      <c r="BA289" s="7"/>
      <c r="BB289" s="249"/>
      <c r="BC289" s="7"/>
      <c r="BD289" s="249"/>
      <c r="BE289" s="7"/>
      <c r="BF289" s="8"/>
      <c r="BG289" s="7"/>
      <c r="BH289" s="8"/>
      <c r="BJ289" s="41"/>
      <c r="BK289" s="41">
        <f t="shared" si="25"/>
        <v>0</v>
      </c>
      <c r="BL289">
        <f t="shared" si="24"/>
        <v>0</v>
      </c>
      <c r="BN289" s="39"/>
    </row>
    <row r="290" spans="1:66">
      <c r="A290">
        <f t="shared" si="23"/>
        <v>237</v>
      </c>
      <c r="B290" s="6"/>
      <c r="C290" s="10"/>
      <c r="D290" s="32"/>
      <c r="E290" s="10"/>
      <c r="F290" s="32"/>
      <c r="G290" s="10"/>
      <c r="H290" s="32"/>
      <c r="I290" s="10"/>
      <c r="J290" s="32"/>
      <c r="K290" s="94"/>
      <c r="L290" s="32"/>
      <c r="M290" s="10"/>
      <c r="N290" s="32"/>
      <c r="O290" s="10"/>
      <c r="P290" s="32"/>
      <c r="Q290" s="10"/>
      <c r="R290" s="32"/>
      <c r="S290" s="10"/>
      <c r="T290" s="32"/>
      <c r="U290" s="10"/>
      <c r="V290" s="32"/>
      <c r="W290" s="10"/>
      <c r="X290" s="32"/>
      <c r="Y290" s="10"/>
      <c r="Z290" s="32"/>
      <c r="AA290" s="10"/>
      <c r="AB290" s="32"/>
      <c r="AC290" s="10"/>
      <c r="AD290" s="32"/>
      <c r="AE290" s="10"/>
      <c r="AF290" s="32"/>
      <c r="AG290" s="10"/>
      <c r="AH290" s="32"/>
      <c r="AI290" s="10"/>
      <c r="AJ290" s="32"/>
      <c r="AK290" s="10"/>
      <c r="AL290" s="32"/>
      <c r="AM290" s="10"/>
      <c r="AN290" s="32"/>
      <c r="AO290" s="10"/>
      <c r="AP290" s="244"/>
      <c r="AQ290" s="10"/>
      <c r="AR290" s="32"/>
      <c r="AS290" s="10"/>
      <c r="AT290" s="244"/>
      <c r="AU290" s="10"/>
      <c r="AV290" s="244"/>
      <c r="AW290" s="7"/>
      <c r="AX290" s="249"/>
      <c r="AY290" s="10"/>
      <c r="AZ290" s="244"/>
      <c r="BA290" s="7"/>
      <c r="BB290" s="249"/>
      <c r="BC290" s="7"/>
      <c r="BD290" s="249"/>
      <c r="BE290" s="7"/>
      <c r="BF290" s="8"/>
      <c r="BG290" s="7"/>
      <c r="BH290" s="8"/>
      <c r="BJ290" s="41"/>
      <c r="BK290" s="41">
        <f t="shared" si="25"/>
        <v>0</v>
      </c>
      <c r="BL290">
        <f t="shared" si="24"/>
        <v>0</v>
      </c>
      <c r="BN290" s="39"/>
    </row>
    <row r="291" spans="1:66">
      <c r="A291">
        <f t="shared" si="23"/>
        <v>238</v>
      </c>
      <c r="B291" s="6"/>
      <c r="C291" s="10"/>
      <c r="D291" s="32"/>
      <c r="E291" s="10"/>
      <c r="F291" s="32"/>
      <c r="G291" s="10"/>
      <c r="H291" s="32"/>
      <c r="I291" s="10"/>
      <c r="J291" s="32"/>
      <c r="K291" s="10"/>
      <c r="L291" s="32"/>
      <c r="M291" s="10"/>
      <c r="N291" s="32"/>
      <c r="O291" s="10"/>
      <c r="P291" s="32"/>
      <c r="Q291" s="10"/>
      <c r="R291" s="32"/>
      <c r="S291" s="10"/>
      <c r="T291" s="32"/>
      <c r="U291" s="10"/>
      <c r="V291" s="32"/>
      <c r="W291" s="10"/>
      <c r="X291" s="32"/>
      <c r="Y291" s="10"/>
      <c r="Z291" s="32"/>
      <c r="AA291" s="10"/>
      <c r="AB291" s="32"/>
      <c r="AC291" s="10"/>
      <c r="AD291" s="32"/>
      <c r="AE291" s="10"/>
      <c r="AF291" s="32"/>
      <c r="AG291" s="10"/>
      <c r="AH291" s="32"/>
      <c r="AI291" s="10"/>
      <c r="AJ291" s="32"/>
      <c r="AK291" s="10"/>
      <c r="AL291" s="32"/>
      <c r="AM291" s="10"/>
      <c r="AN291" s="32"/>
      <c r="AO291" s="10"/>
      <c r="AP291" s="244"/>
      <c r="AQ291" s="10"/>
      <c r="AR291" s="32"/>
      <c r="AS291" s="10"/>
      <c r="AT291" s="244"/>
      <c r="AU291" s="10"/>
      <c r="AV291" s="244"/>
      <c r="AW291" s="7"/>
      <c r="AX291" s="249"/>
      <c r="AY291" s="10"/>
      <c r="AZ291" s="244"/>
      <c r="BA291" s="7"/>
      <c r="BB291" s="249"/>
      <c r="BC291" s="7"/>
      <c r="BD291" s="249"/>
      <c r="BE291" s="7"/>
      <c r="BF291" s="8"/>
      <c r="BG291" s="7"/>
      <c r="BH291" s="8"/>
      <c r="BJ291" s="41"/>
      <c r="BK291" s="41">
        <f t="shared" si="25"/>
        <v>0</v>
      </c>
      <c r="BL291">
        <f t="shared" si="24"/>
        <v>0</v>
      </c>
    </row>
    <row r="292" spans="1:66">
      <c r="A292">
        <f t="shared" si="23"/>
        <v>239</v>
      </c>
      <c r="B292" s="6"/>
      <c r="C292" s="10"/>
      <c r="D292" s="32"/>
      <c r="E292" s="10"/>
      <c r="F292" s="32"/>
      <c r="G292" s="10"/>
      <c r="H292" s="32"/>
      <c r="I292" s="10"/>
      <c r="J292" s="32"/>
      <c r="K292" s="94"/>
      <c r="L292" s="32"/>
      <c r="M292" s="10"/>
      <c r="N292" s="32"/>
      <c r="O292" s="10"/>
      <c r="P292" s="32"/>
      <c r="Q292" s="10"/>
      <c r="R292" s="32"/>
      <c r="S292" s="10"/>
      <c r="T292" s="32"/>
      <c r="U292" s="10"/>
      <c r="V292" s="32"/>
      <c r="W292" s="10"/>
      <c r="X292" s="32"/>
      <c r="Y292" s="10"/>
      <c r="Z292" s="32"/>
      <c r="AA292" s="10"/>
      <c r="AB292" s="32"/>
      <c r="AC292" s="10"/>
      <c r="AD292" s="32"/>
      <c r="AE292" s="10"/>
      <c r="AF292" s="32"/>
      <c r="AG292" s="10"/>
      <c r="AH292" s="32"/>
      <c r="AI292" s="10"/>
      <c r="AJ292" s="32"/>
      <c r="AK292" s="10"/>
      <c r="AL292" s="32"/>
      <c r="AM292" s="10"/>
      <c r="AN292" s="32"/>
      <c r="AO292" s="10"/>
      <c r="AP292" s="244"/>
      <c r="AQ292" s="10"/>
      <c r="AR292" s="32"/>
      <c r="AS292" s="10"/>
      <c r="AT292" s="244"/>
      <c r="AU292" s="10"/>
      <c r="AV292" s="244"/>
      <c r="AW292" s="7"/>
      <c r="AX292" s="249"/>
      <c r="AY292" s="10"/>
      <c r="AZ292" s="244"/>
      <c r="BA292" s="7"/>
      <c r="BB292" s="249"/>
      <c r="BC292" s="7"/>
      <c r="BD292" s="249"/>
      <c r="BE292" s="7"/>
      <c r="BF292" s="8"/>
      <c r="BG292" s="7"/>
      <c r="BH292" s="8"/>
      <c r="BJ292" s="41"/>
      <c r="BK292" s="41">
        <f t="shared" si="25"/>
        <v>0</v>
      </c>
      <c r="BL292">
        <f t="shared" si="24"/>
        <v>0</v>
      </c>
      <c r="BN292" s="39"/>
    </row>
    <row r="293" spans="1:66">
      <c r="A293">
        <f t="shared" si="23"/>
        <v>240</v>
      </c>
      <c r="B293" s="6"/>
      <c r="C293" s="10"/>
      <c r="D293" s="32"/>
      <c r="E293" s="10"/>
      <c r="F293" s="32"/>
      <c r="G293" s="10"/>
      <c r="H293" s="32"/>
      <c r="I293" s="10"/>
      <c r="J293" s="32"/>
      <c r="K293" s="10"/>
      <c r="L293" s="32"/>
      <c r="M293" s="10"/>
      <c r="N293" s="32"/>
      <c r="O293" s="10"/>
      <c r="P293" s="32"/>
      <c r="Q293" s="10"/>
      <c r="R293" s="32"/>
      <c r="S293" s="10"/>
      <c r="T293" s="32"/>
      <c r="U293" s="10"/>
      <c r="V293" s="32"/>
      <c r="W293" s="10"/>
      <c r="X293" s="32"/>
      <c r="Y293" s="10"/>
      <c r="Z293" s="32"/>
      <c r="AA293" s="10"/>
      <c r="AB293" s="32"/>
      <c r="AC293" s="10"/>
      <c r="AD293" s="32"/>
      <c r="AE293" s="10"/>
      <c r="AF293" s="32"/>
      <c r="AG293" s="10"/>
      <c r="AH293" s="32"/>
      <c r="AI293" s="10"/>
      <c r="AJ293" s="32"/>
      <c r="AK293" s="10"/>
      <c r="AL293" s="32"/>
      <c r="AM293" s="10"/>
      <c r="AN293" s="32"/>
      <c r="AO293" s="10"/>
      <c r="AP293" s="244"/>
      <c r="AQ293" s="10"/>
      <c r="AR293" s="32"/>
      <c r="AS293" s="10"/>
      <c r="AT293" s="244"/>
      <c r="AU293" s="10"/>
      <c r="AV293" s="244"/>
      <c r="AW293" s="7"/>
      <c r="AX293" s="249"/>
      <c r="AY293" s="10"/>
      <c r="AZ293" s="244"/>
      <c r="BA293" s="7"/>
      <c r="BB293" s="249"/>
      <c r="BC293" s="7"/>
      <c r="BD293" s="249"/>
      <c r="BE293" s="7"/>
      <c r="BF293" s="8"/>
      <c r="BG293" s="7"/>
      <c r="BH293" s="8"/>
      <c r="BJ293" s="41"/>
      <c r="BK293" s="41">
        <f t="shared" si="25"/>
        <v>0</v>
      </c>
      <c r="BL293">
        <f t="shared" si="24"/>
        <v>0</v>
      </c>
    </row>
    <row r="294" spans="1:66">
      <c r="A294">
        <f t="shared" si="23"/>
        <v>241</v>
      </c>
      <c r="B294" s="6"/>
      <c r="C294" s="10"/>
      <c r="D294" s="32"/>
      <c r="E294" s="10"/>
      <c r="F294" s="32"/>
      <c r="G294" s="10"/>
      <c r="H294" s="32"/>
      <c r="I294" s="10"/>
      <c r="J294" s="32"/>
      <c r="K294" s="94"/>
      <c r="L294" s="32"/>
      <c r="M294" s="10"/>
      <c r="N294" s="32"/>
      <c r="O294" s="10"/>
      <c r="P294" s="32"/>
      <c r="Q294" s="10"/>
      <c r="R294" s="32"/>
      <c r="S294" s="10"/>
      <c r="T294" s="32"/>
      <c r="U294" s="10"/>
      <c r="V294" s="32"/>
      <c r="W294" s="10"/>
      <c r="X294" s="32"/>
      <c r="Y294" s="10"/>
      <c r="Z294" s="32"/>
      <c r="AA294" s="10"/>
      <c r="AB294" s="32"/>
      <c r="AC294" s="10"/>
      <c r="AD294" s="32"/>
      <c r="AE294" s="10"/>
      <c r="AF294" s="32"/>
      <c r="AG294" s="10"/>
      <c r="AH294" s="32"/>
      <c r="AI294" s="10"/>
      <c r="AJ294" s="32"/>
      <c r="AK294" s="10"/>
      <c r="AL294" s="32"/>
      <c r="AM294" s="10"/>
      <c r="AN294" s="32"/>
      <c r="AO294" s="10"/>
      <c r="AP294" s="244"/>
      <c r="AQ294" s="10"/>
      <c r="AR294" s="32"/>
      <c r="AS294" s="10"/>
      <c r="AT294" s="244"/>
      <c r="AU294" s="10"/>
      <c r="AV294" s="244"/>
      <c r="AW294" s="7"/>
      <c r="AX294" s="249"/>
      <c r="AY294" s="10"/>
      <c r="AZ294" s="244"/>
      <c r="BA294" s="7"/>
      <c r="BB294" s="249"/>
      <c r="BC294" s="7"/>
      <c r="BD294" s="249"/>
      <c r="BE294" s="7"/>
      <c r="BF294" s="8"/>
      <c r="BG294" s="7"/>
      <c r="BH294" s="8"/>
      <c r="BJ294" s="41"/>
      <c r="BK294" s="41">
        <f t="shared" si="25"/>
        <v>0</v>
      </c>
      <c r="BL294">
        <f t="shared" si="24"/>
        <v>0</v>
      </c>
      <c r="BN294" s="39"/>
    </row>
    <row r="295" spans="1:66">
      <c r="A295">
        <f t="shared" si="23"/>
        <v>242</v>
      </c>
      <c r="B295" s="6"/>
      <c r="C295" s="10"/>
      <c r="D295" s="32"/>
      <c r="E295" s="10"/>
      <c r="F295" s="32"/>
      <c r="G295" s="10"/>
      <c r="H295" s="32"/>
      <c r="I295" s="10"/>
      <c r="J295" s="32"/>
      <c r="K295" s="94"/>
      <c r="L295" s="32"/>
      <c r="M295" s="10"/>
      <c r="N295" s="32"/>
      <c r="O295" s="10"/>
      <c r="P295" s="32"/>
      <c r="Q295" s="10"/>
      <c r="R295" s="32"/>
      <c r="S295" s="10"/>
      <c r="T295" s="32"/>
      <c r="U295" s="10"/>
      <c r="V295" s="32"/>
      <c r="W295" s="10"/>
      <c r="X295" s="32"/>
      <c r="Y295" s="10"/>
      <c r="Z295" s="32"/>
      <c r="AA295" s="10"/>
      <c r="AB295" s="32"/>
      <c r="AC295" s="10"/>
      <c r="AD295" s="32"/>
      <c r="AE295" s="10"/>
      <c r="AF295" s="32"/>
      <c r="AG295" s="10"/>
      <c r="AH295" s="32"/>
      <c r="AI295" s="10"/>
      <c r="AJ295" s="32"/>
      <c r="AK295" s="10"/>
      <c r="AL295" s="32"/>
      <c r="AM295" s="10"/>
      <c r="AN295" s="32"/>
      <c r="AO295" s="10"/>
      <c r="AP295" s="244"/>
      <c r="AQ295" s="10"/>
      <c r="AR295" s="32"/>
      <c r="AS295" s="10"/>
      <c r="AT295" s="244"/>
      <c r="AU295" s="10"/>
      <c r="AV295" s="244"/>
      <c r="AW295" s="7"/>
      <c r="AX295" s="249"/>
      <c r="AY295" s="10"/>
      <c r="AZ295" s="244"/>
      <c r="BA295" s="7"/>
      <c r="BB295" s="249"/>
      <c r="BC295" s="7"/>
      <c r="BD295" s="249"/>
      <c r="BE295" s="7"/>
      <c r="BF295" s="8"/>
      <c r="BG295" s="7"/>
      <c r="BH295" s="8"/>
      <c r="BJ295" s="41"/>
      <c r="BK295" s="41">
        <f t="shared" si="25"/>
        <v>0</v>
      </c>
      <c r="BL295">
        <f t="shared" si="24"/>
        <v>0</v>
      </c>
      <c r="BN295" s="39"/>
    </row>
    <row r="296" spans="1:66">
      <c r="A296">
        <f t="shared" si="23"/>
        <v>243</v>
      </c>
      <c r="B296" s="6"/>
      <c r="C296" s="10"/>
      <c r="D296" s="32"/>
      <c r="E296" s="10"/>
      <c r="F296" s="32"/>
      <c r="G296" s="10"/>
      <c r="H296" s="32"/>
      <c r="I296" s="10"/>
      <c r="J296" s="32"/>
      <c r="K296" s="94"/>
      <c r="L296" s="32"/>
      <c r="M296" s="10"/>
      <c r="N296" s="32"/>
      <c r="O296" s="10"/>
      <c r="P296" s="32"/>
      <c r="Q296" s="10"/>
      <c r="R296" s="32"/>
      <c r="S296" s="10"/>
      <c r="T296" s="32"/>
      <c r="U296" s="10"/>
      <c r="V296" s="32"/>
      <c r="W296" s="10"/>
      <c r="X296" s="32"/>
      <c r="Y296" s="10"/>
      <c r="Z296" s="32"/>
      <c r="AA296" s="10"/>
      <c r="AB296" s="32"/>
      <c r="AC296" s="10"/>
      <c r="AD296" s="32"/>
      <c r="AE296" s="10"/>
      <c r="AF296" s="32"/>
      <c r="AG296" s="10"/>
      <c r="AH296" s="32"/>
      <c r="AI296" s="10"/>
      <c r="AJ296" s="32"/>
      <c r="AK296" s="10"/>
      <c r="AL296" s="32"/>
      <c r="AM296" s="10"/>
      <c r="AN296" s="32"/>
      <c r="AO296" s="10"/>
      <c r="AP296" s="244"/>
      <c r="AQ296" s="10"/>
      <c r="AR296" s="32"/>
      <c r="AS296" s="10"/>
      <c r="AT296" s="244"/>
      <c r="AU296" s="10"/>
      <c r="AV296" s="244"/>
      <c r="AW296" s="7"/>
      <c r="AX296" s="249"/>
      <c r="AY296" s="10"/>
      <c r="AZ296" s="244"/>
      <c r="BA296" s="7"/>
      <c r="BB296" s="249"/>
      <c r="BC296" s="7"/>
      <c r="BD296" s="249"/>
      <c r="BE296" s="7"/>
      <c r="BF296" s="8"/>
      <c r="BG296" s="7"/>
      <c r="BH296" s="8"/>
      <c r="BJ296" s="41"/>
      <c r="BK296" s="41">
        <f t="shared" si="25"/>
        <v>0</v>
      </c>
      <c r="BL296">
        <f t="shared" si="24"/>
        <v>0</v>
      </c>
      <c r="BN296" s="39"/>
    </row>
    <row r="297" spans="1:66">
      <c r="A297">
        <f t="shared" si="23"/>
        <v>244</v>
      </c>
      <c r="B297" s="6"/>
      <c r="C297" s="10"/>
      <c r="D297" s="32"/>
      <c r="E297" s="10"/>
      <c r="F297" s="32"/>
      <c r="G297" s="10"/>
      <c r="H297" s="32"/>
      <c r="I297" s="10"/>
      <c r="J297" s="32"/>
      <c r="K297" s="10"/>
      <c r="L297" s="32"/>
      <c r="M297" s="10"/>
      <c r="N297" s="32"/>
      <c r="O297" s="10"/>
      <c r="P297" s="32"/>
      <c r="Q297" s="10"/>
      <c r="R297" s="32"/>
      <c r="S297" s="10"/>
      <c r="T297" s="32"/>
      <c r="U297" s="10"/>
      <c r="V297" s="32"/>
      <c r="W297" s="10"/>
      <c r="X297" s="32"/>
      <c r="Y297" s="10"/>
      <c r="Z297" s="32"/>
      <c r="AA297" s="10"/>
      <c r="AB297" s="32"/>
      <c r="AC297" s="10"/>
      <c r="AD297" s="32"/>
      <c r="AE297" s="10"/>
      <c r="AF297" s="32"/>
      <c r="AG297" s="10"/>
      <c r="AH297" s="32"/>
      <c r="AI297" s="10"/>
      <c r="AJ297" s="32"/>
      <c r="AK297" s="10"/>
      <c r="AL297" s="32"/>
      <c r="AM297" s="10"/>
      <c r="AN297" s="32"/>
      <c r="AO297" s="10"/>
      <c r="AP297" s="244"/>
      <c r="AQ297" s="10"/>
      <c r="AR297" s="32"/>
      <c r="AS297" s="10"/>
      <c r="AT297" s="244"/>
      <c r="AU297" s="10"/>
      <c r="AV297" s="244"/>
      <c r="AW297" s="7"/>
      <c r="AX297" s="249"/>
      <c r="AY297" s="10"/>
      <c r="AZ297" s="244"/>
      <c r="BA297" s="7"/>
      <c r="BB297" s="249"/>
      <c r="BC297" s="7"/>
      <c r="BD297" s="249"/>
      <c r="BE297" s="7"/>
      <c r="BF297" s="8"/>
      <c r="BG297" s="7"/>
      <c r="BH297" s="8"/>
      <c r="BJ297" s="41"/>
      <c r="BK297" s="41">
        <f t="shared" si="25"/>
        <v>0</v>
      </c>
      <c r="BL297">
        <f t="shared" si="24"/>
        <v>0</v>
      </c>
    </row>
    <row r="298" spans="1:66">
      <c r="A298">
        <f t="shared" si="23"/>
        <v>245</v>
      </c>
      <c r="B298" s="6"/>
      <c r="C298" s="10"/>
      <c r="D298" s="32"/>
      <c r="E298" s="10"/>
      <c r="F298" s="32"/>
      <c r="G298" s="10"/>
      <c r="H298" s="32"/>
      <c r="I298" s="10"/>
      <c r="J298" s="32"/>
      <c r="K298" s="10"/>
      <c r="L298" s="32"/>
      <c r="M298" s="10"/>
      <c r="N298" s="32"/>
      <c r="O298" s="10"/>
      <c r="P298" s="32"/>
      <c r="Q298" s="10"/>
      <c r="R298" s="32"/>
      <c r="S298" s="10"/>
      <c r="T298" s="32"/>
      <c r="U298" s="10"/>
      <c r="V298" s="32"/>
      <c r="W298" s="10"/>
      <c r="X298" s="32"/>
      <c r="Y298" s="10"/>
      <c r="Z298" s="32"/>
      <c r="AA298" s="10"/>
      <c r="AB298" s="32"/>
      <c r="AC298" s="10"/>
      <c r="AD298" s="32"/>
      <c r="AE298" s="10"/>
      <c r="AF298" s="32"/>
      <c r="AG298" s="10"/>
      <c r="AH298" s="32"/>
      <c r="AI298" s="10"/>
      <c r="AJ298" s="32"/>
      <c r="AK298" s="10"/>
      <c r="AL298" s="32"/>
      <c r="AM298" s="10"/>
      <c r="AN298" s="32"/>
      <c r="AO298" s="10"/>
      <c r="AP298" s="244"/>
      <c r="AQ298" s="10"/>
      <c r="AR298" s="32"/>
      <c r="AS298" s="10"/>
      <c r="AT298" s="244"/>
      <c r="AU298" s="10"/>
      <c r="AV298" s="244"/>
      <c r="AW298" s="7"/>
      <c r="AX298" s="249"/>
      <c r="AY298" s="10"/>
      <c r="AZ298" s="244"/>
      <c r="BA298" s="7"/>
      <c r="BB298" s="249"/>
      <c r="BC298" s="7"/>
      <c r="BD298" s="249"/>
      <c r="BE298" s="7"/>
      <c r="BF298" s="8"/>
      <c r="BG298" s="7"/>
      <c r="BH298" s="8"/>
      <c r="BJ298" s="41"/>
      <c r="BK298" s="41">
        <f t="shared" si="25"/>
        <v>0</v>
      </c>
      <c r="BL298">
        <f t="shared" si="24"/>
        <v>0</v>
      </c>
    </row>
    <row r="299" spans="1:66">
      <c r="A299">
        <f t="shared" si="23"/>
        <v>246</v>
      </c>
      <c r="B299" s="6"/>
      <c r="C299" s="10"/>
      <c r="D299" s="32"/>
      <c r="E299" s="10"/>
      <c r="F299" s="32"/>
      <c r="G299" s="10"/>
      <c r="H299" s="32"/>
      <c r="I299" s="10"/>
      <c r="J299" s="32"/>
      <c r="K299" s="10"/>
      <c r="L299" s="32"/>
      <c r="M299" s="10"/>
      <c r="N299" s="32"/>
      <c r="O299" s="10"/>
      <c r="P299" s="32"/>
      <c r="Q299" s="10"/>
      <c r="R299" s="32"/>
      <c r="S299" s="10"/>
      <c r="T299" s="32"/>
      <c r="U299" s="10"/>
      <c r="V299" s="32"/>
      <c r="W299" s="10"/>
      <c r="X299" s="32"/>
      <c r="Y299" s="10"/>
      <c r="Z299" s="32"/>
      <c r="AA299" s="10"/>
      <c r="AB299" s="32"/>
      <c r="AC299" s="10"/>
      <c r="AD299" s="32"/>
      <c r="AE299" s="10"/>
      <c r="AF299" s="32"/>
      <c r="AG299" s="10"/>
      <c r="AH299" s="32"/>
      <c r="AI299" s="10"/>
      <c r="AJ299" s="32"/>
      <c r="AK299" s="10"/>
      <c r="AL299" s="32"/>
      <c r="AM299" s="10"/>
      <c r="AN299" s="32"/>
      <c r="AO299" s="10"/>
      <c r="AP299" s="244"/>
      <c r="AQ299" s="10"/>
      <c r="AR299" s="32"/>
      <c r="AS299" s="10"/>
      <c r="AT299" s="244"/>
      <c r="AU299" s="10"/>
      <c r="AV299" s="244"/>
      <c r="AW299" s="7"/>
      <c r="AX299" s="249"/>
      <c r="AY299" s="10"/>
      <c r="AZ299" s="244"/>
      <c r="BA299" s="7"/>
      <c r="BB299" s="249"/>
      <c r="BC299" s="7"/>
      <c r="BD299" s="249"/>
      <c r="BE299" s="7"/>
      <c r="BF299" s="8"/>
      <c r="BG299" s="7"/>
      <c r="BH299" s="8"/>
      <c r="BJ299" s="41"/>
      <c r="BK299" s="41">
        <f t="shared" si="25"/>
        <v>0</v>
      </c>
      <c r="BL299">
        <f t="shared" si="24"/>
        <v>0</v>
      </c>
    </row>
    <row r="300" spans="1:66">
      <c r="A300">
        <f t="shared" si="23"/>
        <v>247</v>
      </c>
      <c r="B300" s="6"/>
      <c r="C300" s="10"/>
      <c r="D300" s="32"/>
      <c r="E300" s="10"/>
      <c r="F300" s="32"/>
      <c r="G300" s="10"/>
      <c r="H300" s="32"/>
      <c r="I300" s="10"/>
      <c r="J300" s="32"/>
      <c r="K300" s="94"/>
      <c r="L300" s="32"/>
      <c r="M300" s="10"/>
      <c r="N300" s="32"/>
      <c r="O300" s="10"/>
      <c r="P300" s="32"/>
      <c r="Q300" s="10"/>
      <c r="R300" s="32"/>
      <c r="S300" s="10"/>
      <c r="T300" s="32"/>
      <c r="U300" s="10"/>
      <c r="V300" s="32"/>
      <c r="W300" s="10"/>
      <c r="X300" s="32"/>
      <c r="Y300" s="10"/>
      <c r="Z300" s="32"/>
      <c r="AA300" s="10"/>
      <c r="AB300" s="32"/>
      <c r="AC300" s="10"/>
      <c r="AD300" s="32"/>
      <c r="AE300" s="10"/>
      <c r="AF300" s="32"/>
      <c r="AG300" s="10"/>
      <c r="AH300" s="32"/>
      <c r="AI300" s="10"/>
      <c r="AJ300" s="32"/>
      <c r="AK300" s="10"/>
      <c r="AL300" s="32"/>
      <c r="AM300" s="10"/>
      <c r="AN300" s="32"/>
      <c r="AO300" s="10"/>
      <c r="AP300" s="244"/>
      <c r="AQ300" s="10"/>
      <c r="AR300" s="32"/>
      <c r="AS300" s="10"/>
      <c r="AT300" s="244"/>
      <c r="AU300" s="10"/>
      <c r="AV300" s="244"/>
      <c r="AW300" s="7"/>
      <c r="AX300" s="249"/>
      <c r="AY300" s="10"/>
      <c r="AZ300" s="244"/>
      <c r="BA300" s="7"/>
      <c r="BB300" s="249"/>
      <c r="BC300" s="7"/>
      <c r="BD300" s="249"/>
      <c r="BE300" s="7"/>
      <c r="BF300" s="8"/>
      <c r="BG300" s="7"/>
      <c r="BH300" s="8"/>
      <c r="BJ300" s="41"/>
      <c r="BK300" s="41">
        <f t="shared" si="25"/>
        <v>0</v>
      </c>
      <c r="BL300">
        <f t="shared" si="24"/>
        <v>0</v>
      </c>
      <c r="BN300" s="39"/>
    </row>
    <row r="301" spans="1:66">
      <c r="A301">
        <f t="shared" si="23"/>
        <v>248</v>
      </c>
      <c r="B301" s="6"/>
      <c r="C301" s="10"/>
      <c r="D301" s="32"/>
      <c r="E301" s="10"/>
      <c r="F301" s="32"/>
      <c r="G301" s="10"/>
      <c r="H301" s="32"/>
      <c r="I301" s="10"/>
      <c r="J301" s="32"/>
      <c r="K301" s="10"/>
      <c r="L301" s="32"/>
      <c r="M301" s="10"/>
      <c r="N301" s="32"/>
      <c r="O301" s="10"/>
      <c r="P301" s="32"/>
      <c r="Q301" s="10"/>
      <c r="R301" s="32"/>
      <c r="S301" s="10"/>
      <c r="T301" s="32"/>
      <c r="U301" s="10"/>
      <c r="V301" s="32"/>
      <c r="W301" s="10"/>
      <c r="X301" s="32"/>
      <c r="Y301" s="10"/>
      <c r="Z301" s="32"/>
      <c r="AA301" s="10"/>
      <c r="AB301" s="32"/>
      <c r="AC301" s="10"/>
      <c r="AD301" s="32"/>
      <c r="AE301" s="10"/>
      <c r="AF301" s="32"/>
      <c r="AG301" s="10"/>
      <c r="AH301" s="32"/>
      <c r="AI301" s="10"/>
      <c r="AJ301" s="32"/>
      <c r="AK301" s="10"/>
      <c r="AL301" s="32"/>
      <c r="AM301" s="10"/>
      <c r="AN301" s="32"/>
      <c r="AO301" s="10"/>
      <c r="AP301" s="244"/>
      <c r="AQ301" s="10"/>
      <c r="AR301" s="32"/>
      <c r="AS301" s="10"/>
      <c r="AT301" s="244"/>
      <c r="AU301" s="10"/>
      <c r="AV301" s="244"/>
      <c r="AW301" s="7"/>
      <c r="AX301" s="249"/>
      <c r="AY301" s="10"/>
      <c r="AZ301" s="244"/>
      <c r="BA301" s="7"/>
      <c r="BB301" s="249"/>
      <c r="BC301" s="7"/>
      <c r="BD301" s="249"/>
      <c r="BE301" s="7"/>
      <c r="BF301" s="8"/>
      <c r="BG301" s="7"/>
      <c r="BH301" s="8"/>
      <c r="BJ301" s="41"/>
      <c r="BK301" s="41">
        <f t="shared" si="25"/>
        <v>0</v>
      </c>
      <c r="BL301">
        <f t="shared" si="24"/>
        <v>0</v>
      </c>
    </row>
    <row r="302" spans="1:66">
      <c r="A302">
        <f t="shared" si="23"/>
        <v>249</v>
      </c>
      <c r="B302" s="6"/>
      <c r="C302" s="10"/>
      <c r="D302" s="32"/>
      <c r="E302" s="10"/>
      <c r="F302" s="32"/>
      <c r="G302" s="10"/>
      <c r="H302" s="32"/>
      <c r="I302" s="10"/>
      <c r="J302" s="32"/>
      <c r="K302" s="10"/>
      <c r="L302" s="32"/>
      <c r="M302" s="10"/>
      <c r="N302" s="32"/>
      <c r="O302" s="10"/>
      <c r="P302" s="32"/>
      <c r="Q302" s="10"/>
      <c r="R302" s="32"/>
      <c r="S302" s="10"/>
      <c r="T302" s="32"/>
      <c r="U302" s="10"/>
      <c r="V302" s="32"/>
      <c r="W302" s="10"/>
      <c r="X302" s="32"/>
      <c r="Y302" s="10"/>
      <c r="Z302" s="32"/>
      <c r="AA302" s="10"/>
      <c r="AB302" s="32"/>
      <c r="AC302" s="10"/>
      <c r="AD302" s="32"/>
      <c r="AE302" s="10"/>
      <c r="AF302" s="32"/>
      <c r="AG302" s="10"/>
      <c r="AH302" s="32"/>
      <c r="AI302" s="10"/>
      <c r="AJ302" s="32"/>
      <c r="AK302" s="10"/>
      <c r="AL302" s="32"/>
      <c r="AM302" s="10"/>
      <c r="AN302" s="32"/>
      <c r="AO302" s="10"/>
      <c r="AP302" s="244"/>
      <c r="AQ302" s="10"/>
      <c r="AR302" s="32"/>
      <c r="AS302" s="10"/>
      <c r="AT302" s="244"/>
      <c r="AU302" s="10"/>
      <c r="AV302" s="244"/>
      <c r="AW302" s="7"/>
      <c r="AX302" s="249"/>
      <c r="AY302" s="10"/>
      <c r="AZ302" s="244"/>
      <c r="BA302" s="7"/>
      <c r="BB302" s="249"/>
      <c r="BC302" s="7"/>
      <c r="BD302" s="249"/>
      <c r="BE302" s="7"/>
      <c r="BF302" s="8"/>
      <c r="BG302" s="7"/>
      <c r="BH302" s="8"/>
      <c r="BJ302" s="41"/>
      <c r="BK302" s="41">
        <f t="shared" si="25"/>
        <v>0</v>
      </c>
      <c r="BL302">
        <f t="shared" si="24"/>
        <v>0</v>
      </c>
    </row>
    <row r="303" spans="1:66">
      <c r="A303">
        <f t="shared" si="23"/>
        <v>250</v>
      </c>
      <c r="B303" s="6"/>
      <c r="C303" s="10"/>
      <c r="D303" s="32"/>
      <c r="E303" s="10"/>
      <c r="F303" s="32"/>
      <c r="G303" s="10"/>
      <c r="H303" s="32"/>
      <c r="I303" s="10"/>
      <c r="J303" s="32"/>
      <c r="K303" s="10"/>
      <c r="L303" s="32"/>
      <c r="M303" s="10"/>
      <c r="N303" s="32"/>
      <c r="O303" s="10"/>
      <c r="P303" s="32"/>
      <c r="Q303" s="10"/>
      <c r="R303" s="32"/>
      <c r="S303" s="10"/>
      <c r="T303" s="32"/>
      <c r="U303" s="10"/>
      <c r="V303" s="32"/>
      <c r="W303" s="10"/>
      <c r="X303" s="32"/>
      <c r="Y303" s="10"/>
      <c r="Z303" s="32"/>
      <c r="AA303" s="10"/>
      <c r="AB303" s="32"/>
      <c r="AC303" s="10"/>
      <c r="AD303" s="32"/>
      <c r="AE303" s="10"/>
      <c r="AF303" s="32"/>
      <c r="AG303" s="10"/>
      <c r="AH303" s="32"/>
      <c r="AI303" s="10"/>
      <c r="AJ303" s="32"/>
      <c r="AK303" s="10"/>
      <c r="AL303" s="32"/>
      <c r="AM303" s="10"/>
      <c r="AN303" s="32"/>
      <c r="AO303" s="10"/>
      <c r="AP303" s="244"/>
      <c r="AQ303" s="10"/>
      <c r="AR303" s="32"/>
      <c r="AS303" s="10"/>
      <c r="AT303" s="244"/>
      <c r="AU303" s="10"/>
      <c r="AV303" s="244"/>
      <c r="AW303" s="7"/>
      <c r="AX303" s="249"/>
      <c r="AY303" s="10"/>
      <c r="AZ303" s="244"/>
      <c r="BA303" s="7"/>
      <c r="BB303" s="249"/>
      <c r="BC303" s="7"/>
      <c r="BD303" s="249"/>
      <c r="BE303" s="7"/>
      <c r="BF303" s="8"/>
      <c r="BG303" s="7"/>
      <c r="BH303" s="8"/>
      <c r="BJ303" s="41"/>
      <c r="BK303" s="41">
        <f t="shared" si="25"/>
        <v>0</v>
      </c>
      <c r="BL303">
        <f t="shared" si="24"/>
        <v>0</v>
      </c>
    </row>
    <row r="304" spans="1:66">
      <c r="A304">
        <f t="shared" si="23"/>
        <v>251</v>
      </c>
      <c r="B304" s="6"/>
      <c r="C304" s="10"/>
      <c r="D304" s="32"/>
      <c r="E304" s="10"/>
      <c r="F304" s="32"/>
      <c r="G304" s="10"/>
      <c r="H304" s="32"/>
      <c r="I304" s="10"/>
      <c r="J304" s="32"/>
      <c r="K304" s="10"/>
      <c r="L304" s="32"/>
      <c r="M304" s="10"/>
      <c r="N304" s="32"/>
      <c r="O304" s="10"/>
      <c r="P304" s="32"/>
      <c r="Q304" s="10"/>
      <c r="R304" s="32"/>
      <c r="S304" s="10"/>
      <c r="T304" s="32"/>
      <c r="U304" s="10"/>
      <c r="V304" s="32"/>
      <c r="W304" s="10"/>
      <c r="X304" s="32"/>
      <c r="Y304" s="10"/>
      <c r="Z304" s="32"/>
      <c r="AA304" s="10"/>
      <c r="AB304" s="32"/>
      <c r="AC304" s="10"/>
      <c r="AD304" s="32"/>
      <c r="AE304" s="10"/>
      <c r="AF304" s="32"/>
      <c r="AG304" s="10"/>
      <c r="AH304" s="32"/>
      <c r="AI304" s="10"/>
      <c r="AJ304" s="32"/>
      <c r="AK304" s="10"/>
      <c r="AL304" s="32"/>
      <c r="AM304" s="10"/>
      <c r="AN304" s="32"/>
      <c r="AO304" s="10"/>
      <c r="AP304" s="244"/>
      <c r="AQ304" s="10"/>
      <c r="AR304" s="32"/>
      <c r="AS304" s="10"/>
      <c r="AT304" s="244"/>
      <c r="AU304" s="10"/>
      <c r="AV304" s="244"/>
      <c r="AW304" s="7"/>
      <c r="AX304" s="249"/>
      <c r="AY304" s="10"/>
      <c r="AZ304" s="244"/>
      <c r="BA304" s="7"/>
      <c r="BB304" s="249"/>
      <c r="BC304" s="7"/>
      <c r="BD304" s="249"/>
      <c r="BE304" s="7"/>
      <c r="BF304" s="8"/>
      <c r="BG304" s="7"/>
      <c r="BH304" s="8"/>
      <c r="BJ304" s="41"/>
      <c r="BK304" s="41">
        <f t="shared" si="25"/>
        <v>0</v>
      </c>
      <c r="BL304">
        <f t="shared" si="24"/>
        <v>0</v>
      </c>
    </row>
    <row r="305" spans="1:66">
      <c r="A305">
        <f t="shared" si="23"/>
        <v>252</v>
      </c>
      <c r="B305" s="6"/>
      <c r="C305" s="10"/>
      <c r="D305" s="32"/>
      <c r="E305" s="10"/>
      <c r="F305" s="32"/>
      <c r="G305" s="10"/>
      <c r="H305" s="32"/>
      <c r="I305" s="10"/>
      <c r="J305" s="32"/>
      <c r="K305" s="10"/>
      <c r="L305" s="32"/>
      <c r="M305" s="10"/>
      <c r="N305" s="32"/>
      <c r="O305" s="10"/>
      <c r="P305" s="32"/>
      <c r="Q305" s="10"/>
      <c r="R305" s="32"/>
      <c r="S305" s="10"/>
      <c r="T305" s="32"/>
      <c r="U305" s="10"/>
      <c r="V305" s="32"/>
      <c r="W305" s="10"/>
      <c r="X305" s="32"/>
      <c r="Y305" s="10"/>
      <c r="Z305" s="32"/>
      <c r="AA305" s="10"/>
      <c r="AB305" s="32"/>
      <c r="AC305" s="10"/>
      <c r="AD305" s="32"/>
      <c r="AE305" s="10"/>
      <c r="AF305" s="32"/>
      <c r="AG305" s="10"/>
      <c r="AH305" s="32"/>
      <c r="AI305" s="10"/>
      <c r="AJ305" s="32"/>
      <c r="AK305" s="10"/>
      <c r="AL305" s="32"/>
      <c r="AM305" s="10"/>
      <c r="AN305" s="32"/>
      <c r="AO305" s="10"/>
      <c r="AP305" s="244"/>
      <c r="AQ305" s="10"/>
      <c r="AR305" s="32"/>
      <c r="AS305" s="10"/>
      <c r="AT305" s="244"/>
      <c r="AU305" s="10"/>
      <c r="AV305" s="244"/>
      <c r="AW305" s="7"/>
      <c r="AX305" s="249"/>
      <c r="AY305" s="10"/>
      <c r="AZ305" s="244"/>
      <c r="BA305" s="7"/>
      <c r="BB305" s="249"/>
      <c r="BC305" s="7"/>
      <c r="BD305" s="249"/>
      <c r="BE305" s="7"/>
      <c r="BF305" s="8"/>
      <c r="BG305" s="7"/>
      <c r="BH305" s="8"/>
      <c r="BJ305" s="41"/>
      <c r="BK305" s="41">
        <f t="shared" si="25"/>
        <v>0</v>
      </c>
      <c r="BL305">
        <f t="shared" si="24"/>
        <v>0</v>
      </c>
    </row>
    <row r="306" spans="1:66">
      <c r="A306">
        <f t="shared" si="23"/>
        <v>253</v>
      </c>
      <c r="B306" s="6"/>
      <c r="C306" s="10"/>
      <c r="D306" s="32"/>
      <c r="E306" s="10"/>
      <c r="F306" s="32"/>
      <c r="G306" s="10"/>
      <c r="H306" s="32"/>
      <c r="I306" s="10"/>
      <c r="J306" s="32"/>
      <c r="K306" s="10"/>
      <c r="L306" s="32"/>
      <c r="M306" s="10"/>
      <c r="N306" s="32"/>
      <c r="O306" s="10"/>
      <c r="P306" s="32"/>
      <c r="Q306" s="10"/>
      <c r="R306" s="32"/>
      <c r="S306" s="10"/>
      <c r="T306" s="32"/>
      <c r="U306" s="10"/>
      <c r="V306" s="32"/>
      <c r="W306" s="10"/>
      <c r="X306" s="32"/>
      <c r="Y306" s="10"/>
      <c r="Z306" s="32"/>
      <c r="AA306" s="10"/>
      <c r="AB306" s="32"/>
      <c r="AC306" s="10"/>
      <c r="AD306" s="32"/>
      <c r="AE306" s="10"/>
      <c r="AF306" s="32"/>
      <c r="AG306" s="10"/>
      <c r="AH306" s="32"/>
      <c r="AI306" s="10"/>
      <c r="AJ306" s="32"/>
      <c r="AK306" s="10"/>
      <c r="AL306" s="32"/>
      <c r="AM306" s="10"/>
      <c r="AN306" s="32"/>
      <c r="AO306" s="10"/>
      <c r="AP306" s="244"/>
      <c r="AQ306" s="10"/>
      <c r="AR306" s="32"/>
      <c r="AS306" s="10"/>
      <c r="AT306" s="244"/>
      <c r="AU306" s="10"/>
      <c r="AV306" s="244"/>
      <c r="AW306" s="7"/>
      <c r="AX306" s="249"/>
      <c r="AY306" s="10"/>
      <c r="AZ306" s="244"/>
      <c r="BA306" s="7"/>
      <c r="BB306" s="249"/>
      <c r="BC306" s="7"/>
      <c r="BD306" s="249"/>
      <c r="BE306" s="7"/>
      <c r="BF306" s="8"/>
      <c r="BG306" s="7"/>
      <c r="BH306" s="8"/>
      <c r="BJ306" s="41"/>
      <c r="BK306" s="41">
        <f t="shared" si="25"/>
        <v>0</v>
      </c>
      <c r="BL306">
        <f t="shared" si="24"/>
        <v>0</v>
      </c>
    </row>
    <row r="307" spans="1:66">
      <c r="A307">
        <f t="shared" si="23"/>
        <v>254</v>
      </c>
      <c r="B307" s="6"/>
      <c r="C307" s="10"/>
      <c r="D307" s="32"/>
      <c r="E307" s="10"/>
      <c r="F307" s="32"/>
      <c r="G307" s="10"/>
      <c r="H307" s="32"/>
      <c r="I307" s="10"/>
      <c r="J307" s="32"/>
      <c r="K307" s="10"/>
      <c r="L307" s="32"/>
      <c r="M307" s="10"/>
      <c r="N307" s="32"/>
      <c r="O307" s="10"/>
      <c r="P307" s="32"/>
      <c r="Q307" s="10"/>
      <c r="R307" s="32"/>
      <c r="S307" s="10"/>
      <c r="T307" s="32"/>
      <c r="U307" s="10"/>
      <c r="V307" s="32"/>
      <c r="W307" s="10"/>
      <c r="X307" s="32"/>
      <c r="Y307" s="10"/>
      <c r="Z307" s="32"/>
      <c r="AA307" s="10"/>
      <c r="AB307" s="32"/>
      <c r="AC307" s="10"/>
      <c r="AD307" s="32"/>
      <c r="AE307" s="10"/>
      <c r="AF307" s="32"/>
      <c r="AG307" s="10"/>
      <c r="AH307" s="32"/>
      <c r="AI307" s="10"/>
      <c r="AJ307" s="32"/>
      <c r="AK307" s="10"/>
      <c r="AL307" s="32"/>
      <c r="AM307" s="10"/>
      <c r="AN307" s="32"/>
      <c r="AO307" s="10"/>
      <c r="AP307" s="244"/>
      <c r="AQ307" s="10"/>
      <c r="AR307" s="32"/>
      <c r="AS307" s="10"/>
      <c r="AT307" s="244"/>
      <c r="AU307" s="10"/>
      <c r="AV307" s="244"/>
      <c r="AW307" s="7"/>
      <c r="AX307" s="249"/>
      <c r="AY307" s="10"/>
      <c r="AZ307" s="244"/>
      <c r="BA307" s="7"/>
      <c r="BB307" s="249"/>
      <c r="BC307" s="7"/>
      <c r="BD307" s="249"/>
      <c r="BE307" s="7"/>
      <c r="BF307" s="8"/>
      <c r="BG307" s="7"/>
      <c r="BH307" s="8"/>
      <c r="BJ307" s="41"/>
      <c r="BK307" s="41">
        <f t="shared" si="25"/>
        <v>0</v>
      </c>
      <c r="BL307">
        <f t="shared" si="24"/>
        <v>0</v>
      </c>
    </row>
    <row r="308" spans="1:66">
      <c r="A308">
        <f t="shared" si="23"/>
        <v>255</v>
      </c>
      <c r="B308" s="6"/>
      <c r="C308" s="10"/>
      <c r="D308" s="32"/>
      <c r="E308" s="10"/>
      <c r="F308" s="32"/>
      <c r="G308" s="10"/>
      <c r="H308" s="32"/>
      <c r="I308" s="10"/>
      <c r="J308" s="32"/>
      <c r="K308" s="10"/>
      <c r="L308" s="32"/>
      <c r="M308" s="10"/>
      <c r="N308" s="32"/>
      <c r="O308" s="10"/>
      <c r="P308" s="32"/>
      <c r="Q308" s="10"/>
      <c r="R308" s="32"/>
      <c r="S308" s="10"/>
      <c r="T308" s="32"/>
      <c r="U308" s="10"/>
      <c r="V308" s="32"/>
      <c r="W308" s="10"/>
      <c r="X308" s="32"/>
      <c r="Y308" s="10"/>
      <c r="Z308" s="32"/>
      <c r="AA308" s="10"/>
      <c r="AB308" s="32"/>
      <c r="AC308" s="10"/>
      <c r="AD308" s="32"/>
      <c r="AE308" s="10"/>
      <c r="AF308" s="32"/>
      <c r="AG308" s="10"/>
      <c r="AH308" s="32"/>
      <c r="AI308" s="10"/>
      <c r="AJ308" s="32"/>
      <c r="AK308" s="10"/>
      <c r="AL308" s="32"/>
      <c r="AM308" s="10"/>
      <c r="AN308" s="32"/>
      <c r="AO308" s="10"/>
      <c r="AP308" s="244"/>
      <c r="AQ308" s="10"/>
      <c r="AR308" s="32"/>
      <c r="AS308" s="10"/>
      <c r="AT308" s="244"/>
      <c r="AU308" s="10"/>
      <c r="AV308" s="244"/>
      <c r="AW308" s="7"/>
      <c r="AX308" s="249"/>
      <c r="AY308" s="10"/>
      <c r="AZ308" s="244"/>
      <c r="BA308" s="7"/>
      <c r="BB308" s="249"/>
      <c r="BC308" s="7"/>
      <c r="BD308" s="249"/>
      <c r="BE308" s="7"/>
      <c r="BF308" s="8"/>
      <c r="BG308" s="7"/>
      <c r="BH308" s="8"/>
      <c r="BJ308" s="41"/>
      <c r="BK308" s="41">
        <f t="shared" si="25"/>
        <v>0</v>
      </c>
      <c r="BL308">
        <f t="shared" si="24"/>
        <v>0</v>
      </c>
    </row>
    <row r="309" spans="1:66">
      <c r="A309">
        <f t="shared" si="23"/>
        <v>256</v>
      </c>
      <c r="B309" s="6"/>
      <c r="C309" s="10"/>
      <c r="D309" s="32"/>
      <c r="E309" s="10"/>
      <c r="F309" s="32"/>
      <c r="G309" s="10"/>
      <c r="H309" s="32"/>
      <c r="I309" s="10"/>
      <c r="J309" s="32"/>
      <c r="K309" s="10"/>
      <c r="L309" s="32"/>
      <c r="M309" s="10"/>
      <c r="N309" s="32"/>
      <c r="O309" s="10"/>
      <c r="P309" s="32"/>
      <c r="Q309" s="10"/>
      <c r="R309" s="32"/>
      <c r="S309" s="10"/>
      <c r="T309" s="32"/>
      <c r="U309" s="10"/>
      <c r="V309" s="32"/>
      <c r="W309" s="10"/>
      <c r="X309" s="32"/>
      <c r="Y309" s="10"/>
      <c r="Z309" s="32"/>
      <c r="AA309" s="10"/>
      <c r="AB309" s="32"/>
      <c r="AC309" s="10"/>
      <c r="AD309" s="32"/>
      <c r="AE309" s="10"/>
      <c r="AF309" s="32"/>
      <c r="AG309" s="10"/>
      <c r="AH309" s="32"/>
      <c r="AI309" s="10"/>
      <c r="AJ309" s="32"/>
      <c r="AK309" s="10"/>
      <c r="AL309" s="32"/>
      <c r="AM309" s="10"/>
      <c r="AN309" s="32"/>
      <c r="AO309" s="10"/>
      <c r="AP309" s="244"/>
      <c r="AQ309" s="10"/>
      <c r="AR309" s="32"/>
      <c r="AS309" s="10"/>
      <c r="AT309" s="244"/>
      <c r="AU309" s="10"/>
      <c r="AV309" s="244"/>
      <c r="AW309" s="7"/>
      <c r="AX309" s="249"/>
      <c r="AY309" s="10"/>
      <c r="AZ309" s="244"/>
      <c r="BA309" s="7"/>
      <c r="BB309" s="249"/>
      <c r="BC309" s="7"/>
      <c r="BD309" s="249"/>
      <c r="BE309" s="7"/>
      <c r="BF309" s="8"/>
      <c r="BG309" s="7"/>
      <c r="BH309" s="8"/>
      <c r="BJ309" s="41"/>
      <c r="BK309" s="41">
        <f t="shared" si="25"/>
        <v>0</v>
      </c>
      <c r="BL309">
        <f t="shared" si="24"/>
        <v>0</v>
      </c>
    </row>
    <row r="310" spans="1:66">
      <c r="A310">
        <f t="shared" si="23"/>
        <v>257</v>
      </c>
      <c r="B310" s="6"/>
      <c r="C310" s="10"/>
      <c r="D310" s="32"/>
      <c r="E310" s="10"/>
      <c r="F310" s="32"/>
      <c r="G310" s="10"/>
      <c r="H310" s="32"/>
      <c r="I310" s="10"/>
      <c r="J310" s="32"/>
      <c r="K310" s="94"/>
      <c r="L310" s="32"/>
      <c r="M310" s="10"/>
      <c r="N310" s="32"/>
      <c r="O310" s="10"/>
      <c r="P310" s="32"/>
      <c r="Q310" s="10"/>
      <c r="R310" s="32"/>
      <c r="S310" s="10"/>
      <c r="T310" s="32"/>
      <c r="U310" s="10"/>
      <c r="V310" s="32"/>
      <c r="W310" s="10"/>
      <c r="X310" s="32"/>
      <c r="Y310" s="10"/>
      <c r="Z310" s="32"/>
      <c r="AA310" s="10"/>
      <c r="AB310" s="32"/>
      <c r="AC310" s="10"/>
      <c r="AD310" s="32"/>
      <c r="AE310" s="10"/>
      <c r="AF310" s="32"/>
      <c r="AG310" s="10"/>
      <c r="AH310" s="32"/>
      <c r="AI310" s="10"/>
      <c r="AJ310" s="32"/>
      <c r="AK310" s="10"/>
      <c r="AL310" s="32"/>
      <c r="AM310" s="10"/>
      <c r="AN310" s="32"/>
      <c r="AO310" s="10"/>
      <c r="AP310" s="244"/>
      <c r="AQ310" s="10"/>
      <c r="AR310" s="32"/>
      <c r="AS310" s="10"/>
      <c r="AT310" s="244"/>
      <c r="AU310" s="10"/>
      <c r="AV310" s="244"/>
      <c r="AW310" s="7"/>
      <c r="AX310" s="249"/>
      <c r="AY310" s="10"/>
      <c r="AZ310" s="244"/>
      <c r="BA310" s="7"/>
      <c r="BB310" s="249"/>
      <c r="BC310" s="7"/>
      <c r="BD310" s="249"/>
      <c r="BE310" s="7"/>
      <c r="BF310" s="8"/>
      <c r="BG310" s="7"/>
      <c r="BH310" s="8"/>
      <c r="BJ310" s="41"/>
      <c r="BK310" s="41">
        <f t="shared" si="25"/>
        <v>0</v>
      </c>
      <c r="BL310">
        <f t="shared" si="24"/>
        <v>0</v>
      </c>
      <c r="BN310" s="39"/>
    </row>
    <row r="311" spans="1:66">
      <c r="A311">
        <f t="shared" si="23"/>
        <v>258</v>
      </c>
      <c r="B311" s="6"/>
      <c r="C311" s="10"/>
      <c r="D311" s="32"/>
      <c r="E311" s="10"/>
      <c r="F311" s="32"/>
      <c r="G311" s="10"/>
      <c r="H311" s="32"/>
      <c r="I311" s="10"/>
      <c r="J311" s="32"/>
      <c r="K311" s="94"/>
      <c r="L311" s="32"/>
      <c r="M311" s="10"/>
      <c r="N311" s="32"/>
      <c r="O311" s="10"/>
      <c r="P311" s="32"/>
      <c r="Q311" s="10"/>
      <c r="R311" s="32"/>
      <c r="S311" s="10"/>
      <c r="T311" s="32"/>
      <c r="U311" s="10"/>
      <c r="V311" s="32"/>
      <c r="W311" s="10"/>
      <c r="X311" s="32"/>
      <c r="Y311" s="10"/>
      <c r="Z311" s="32"/>
      <c r="AA311" s="10"/>
      <c r="AB311" s="32"/>
      <c r="AC311" s="10"/>
      <c r="AD311" s="32"/>
      <c r="AE311" s="10"/>
      <c r="AF311" s="32"/>
      <c r="AG311" s="10"/>
      <c r="AH311" s="32"/>
      <c r="AI311" s="10"/>
      <c r="AJ311" s="32"/>
      <c r="AK311" s="10"/>
      <c r="AL311" s="32"/>
      <c r="AM311" s="10"/>
      <c r="AN311" s="32"/>
      <c r="AO311" s="10"/>
      <c r="AP311" s="244"/>
      <c r="AQ311" s="10"/>
      <c r="AR311" s="32"/>
      <c r="AS311" s="10"/>
      <c r="AT311" s="244"/>
      <c r="AU311" s="10"/>
      <c r="AV311" s="244"/>
      <c r="AW311" s="7"/>
      <c r="AX311" s="249"/>
      <c r="AY311" s="10"/>
      <c r="AZ311" s="244"/>
      <c r="BA311" s="7"/>
      <c r="BB311" s="249"/>
      <c r="BC311" s="7"/>
      <c r="BD311" s="249"/>
      <c r="BE311" s="7"/>
      <c r="BF311" s="8"/>
      <c r="BG311" s="7"/>
      <c r="BH311" s="8"/>
      <c r="BJ311" s="41"/>
      <c r="BK311" s="41">
        <f t="shared" si="25"/>
        <v>0</v>
      </c>
      <c r="BL311">
        <f t="shared" si="24"/>
        <v>0</v>
      </c>
      <c r="BN311" s="39"/>
    </row>
    <row r="312" spans="1:66">
      <c r="A312">
        <f t="shared" ref="A312:A375" si="26">+A311+1</f>
        <v>259</v>
      </c>
      <c r="B312" s="6"/>
      <c r="C312" s="10"/>
      <c r="D312" s="32"/>
      <c r="E312" s="10"/>
      <c r="F312" s="32"/>
      <c r="G312" s="10"/>
      <c r="H312" s="32"/>
      <c r="I312" s="10"/>
      <c r="J312" s="32"/>
      <c r="K312" s="94"/>
      <c r="L312" s="32"/>
      <c r="M312" s="10"/>
      <c r="N312" s="32"/>
      <c r="O312" s="10"/>
      <c r="P312" s="32"/>
      <c r="Q312" s="10"/>
      <c r="R312" s="32"/>
      <c r="S312" s="10"/>
      <c r="T312" s="32"/>
      <c r="U312" s="10"/>
      <c r="V312" s="32"/>
      <c r="W312" s="10"/>
      <c r="X312" s="32"/>
      <c r="Y312" s="10"/>
      <c r="Z312" s="32"/>
      <c r="AA312" s="10"/>
      <c r="AB312" s="32"/>
      <c r="AC312" s="10"/>
      <c r="AD312" s="32"/>
      <c r="AE312" s="10"/>
      <c r="AF312" s="32"/>
      <c r="AG312" s="10"/>
      <c r="AH312" s="32"/>
      <c r="AI312" s="10"/>
      <c r="AJ312" s="32"/>
      <c r="AK312" s="10"/>
      <c r="AL312" s="32"/>
      <c r="AM312" s="10"/>
      <c r="AN312" s="32"/>
      <c r="AO312" s="10"/>
      <c r="AP312" s="244"/>
      <c r="AQ312" s="10"/>
      <c r="AR312" s="32"/>
      <c r="AS312" s="10"/>
      <c r="AT312" s="244"/>
      <c r="AU312" s="10"/>
      <c r="AV312" s="244"/>
      <c r="AW312" s="7"/>
      <c r="AX312" s="249"/>
      <c r="AY312" s="10"/>
      <c r="AZ312" s="244"/>
      <c r="BA312" s="7"/>
      <c r="BB312" s="249"/>
      <c r="BC312" s="7"/>
      <c r="BD312" s="249"/>
      <c r="BE312" s="7"/>
      <c r="BF312" s="8"/>
      <c r="BG312" s="7"/>
      <c r="BH312" s="8"/>
      <c r="BJ312" s="41"/>
      <c r="BK312" s="41">
        <f t="shared" si="25"/>
        <v>0</v>
      </c>
      <c r="BL312">
        <f t="shared" si="24"/>
        <v>0</v>
      </c>
      <c r="BN312" s="39"/>
    </row>
    <row r="313" spans="1:66">
      <c r="A313">
        <f t="shared" si="26"/>
        <v>260</v>
      </c>
      <c r="B313" s="163"/>
      <c r="C313" s="10"/>
      <c r="D313" s="32"/>
      <c r="E313" s="10"/>
      <c r="F313" s="32"/>
      <c r="G313" s="10"/>
      <c r="H313" s="32"/>
      <c r="I313" s="10"/>
      <c r="J313" s="32"/>
      <c r="K313" s="94"/>
      <c r="L313" s="32"/>
      <c r="M313" s="10"/>
      <c r="N313" s="32"/>
      <c r="O313" s="10"/>
      <c r="P313" s="32"/>
      <c r="Q313" s="10"/>
      <c r="R313" s="32"/>
      <c r="S313" s="10"/>
      <c r="T313" s="32"/>
      <c r="U313" s="10"/>
      <c r="V313" s="32"/>
      <c r="W313" s="10"/>
      <c r="X313" s="32"/>
      <c r="Y313" s="10"/>
      <c r="Z313" s="32"/>
      <c r="AA313" s="10"/>
      <c r="AB313" s="32"/>
      <c r="AC313" s="10"/>
      <c r="AD313" s="32"/>
      <c r="AE313" s="10"/>
      <c r="AF313" s="32"/>
      <c r="AG313" s="10"/>
      <c r="AH313" s="32"/>
      <c r="AI313" s="10"/>
      <c r="AJ313" s="32"/>
      <c r="AK313" s="10"/>
      <c r="AL313" s="32"/>
      <c r="AM313" s="10"/>
      <c r="AN313" s="32"/>
      <c r="AO313" s="10"/>
      <c r="AP313" s="244"/>
      <c r="AQ313" s="10"/>
      <c r="AR313" s="32"/>
      <c r="AS313" s="10"/>
      <c r="AT313" s="244"/>
      <c r="AU313" s="10"/>
      <c r="AV313" s="244"/>
      <c r="AW313" s="7"/>
      <c r="AX313" s="249"/>
      <c r="AY313" s="10"/>
      <c r="AZ313" s="244"/>
      <c r="BA313" s="7"/>
      <c r="BB313" s="249"/>
      <c r="BC313" s="7"/>
      <c r="BD313" s="249"/>
      <c r="BE313" s="7"/>
      <c r="BF313" s="8"/>
      <c r="BG313" s="7"/>
      <c r="BH313" s="8"/>
      <c r="BJ313" s="41"/>
      <c r="BK313" s="41">
        <f t="shared" si="25"/>
        <v>0</v>
      </c>
      <c r="BL313">
        <f t="shared" si="24"/>
        <v>0</v>
      </c>
      <c r="BN313" s="39"/>
    </row>
    <row r="314" spans="1:66">
      <c r="A314">
        <f t="shared" si="26"/>
        <v>261</v>
      </c>
      <c r="B314" s="6"/>
      <c r="C314" s="10"/>
      <c r="D314" s="32"/>
      <c r="E314" s="10"/>
      <c r="F314" s="32"/>
      <c r="G314" s="10"/>
      <c r="H314" s="32"/>
      <c r="I314" s="10"/>
      <c r="J314" s="32"/>
      <c r="K314" s="94"/>
      <c r="L314" s="32"/>
      <c r="M314" s="10"/>
      <c r="N314" s="32"/>
      <c r="O314" s="10"/>
      <c r="P314" s="32"/>
      <c r="Q314" s="10"/>
      <c r="R314" s="32"/>
      <c r="S314" s="10"/>
      <c r="T314" s="32"/>
      <c r="U314" s="10"/>
      <c r="V314" s="32"/>
      <c r="W314" s="10"/>
      <c r="X314" s="32"/>
      <c r="Y314" s="10"/>
      <c r="Z314" s="32"/>
      <c r="AA314" s="10"/>
      <c r="AB314" s="32"/>
      <c r="AC314" s="10"/>
      <c r="AD314" s="32"/>
      <c r="AE314" s="10"/>
      <c r="AF314" s="32"/>
      <c r="AG314" s="10"/>
      <c r="AH314" s="32"/>
      <c r="AI314" s="10"/>
      <c r="AJ314" s="32"/>
      <c r="AK314" s="10"/>
      <c r="AL314" s="32"/>
      <c r="AM314" s="10"/>
      <c r="AN314" s="32"/>
      <c r="AO314" s="10"/>
      <c r="AP314" s="244"/>
      <c r="AQ314" s="10"/>
      <c r="AR314" s="32"/>
      <c r="AS314" s="10"/>
      <c r="AT314" s="244"/>
      <c r="AU314" s="10"/>
      <c r="AV314" s="244"/>
      <c r="AW314" s="7"/>
      <c r="AX314" s="249"/>
      <c r="AY314" s="10"/>
      <c r="AZ314" s="244"/>
      <c r="BA314" s="7"/>
      <c r="BB314" s="249"/>
      <c r="BC314" s="7"/>
      <c r="BD314" s="249"/>
      <c r="BE314" s="7"/>
      <c r="BF314" s="8"/>
      <c r="BG314" s="7"/>
      <c r="BH314" s="8"/>
      <c r="BJ314" s="41"/>
      <c r="BK314" s="41">
        <f t="shared" si="25"/>
        <v>0</v>
      </c>
      <c r="BL314">
        <f t="shared" si="24"/>
        <v>0</v>
      </c>
      <c r="BN314" s="39"/>
    </row>
    <row r="315" spans="1:66">
      <c r="A315">
        <f t="shared" si="26"/>
        <v>262</v>
      </c>
      <c r="B315" s="6"/>
      <c r="C315" s="10"/>
      <c r="D315" s="32"/>
      <c r="E315" s="10"/>
      <c r="F315" s="32"/>
      <c r="G315" s="10"/>
      <c r="H315" s="32"/>
      <c r="I315" s="10"/>
      <c r="J315" s="32"/>
      <c r="K315" s="10"/>
      <c r="L315" s="32"/>
      <c r="M315" s="10"/>
      <c r="N315" s="32"/>
      <c r="O315" s="10"/>
      <c r="P315" s="32"/>
      <c r="Q315" s="10"/>
      <c r="R315" s="32"/>
      <c r="S315" s="10"/>
      <c r="T315" s="32"/>
      <c r="U315" s="10"/>
      <c r="V315" s="32"/>
      <c r="W315" s="10"/>
      <c r="X315" s="32"/>
      <c r="Y315" s="10"/>
      <c r="Z315" s="32"/>
      <c r="AA315" s="10"/>
      <c r="AB315" s="32"/>
      <c r="AC315" s="10"/>
      <c r="AD315" s="32"/>
      <c r="AE315" s="10"/>
      <c r="AF315" s="32"/>
      <c r="AG315" s="10"/>
      <c r="AH315" s="32"/>
      <c r="AI315" s="10"/>
      <c r="AJ315" s="32"/>
      <c r="AK315" s="10"/>
      <c r="AL315" s="32"/>
      <c r="AM315" s="10"/>
      <c r="AN315" s="32"/>
      <c r="AO315" s="10"/>
      <c r="AP315" s="244"/>
      <c r="AQ315" s="10"/>
      <c r="AR315" s="32"/>
      <c r="AS315" s="10"/>
      <c r="AT315" s="244"/>
      <c r="AU315" s="10"/>
      <c r="AV315" s="244"/>
      <c r="AW315" s="7"/>
      <c r="AX315" s="249"/>
      <c r="AY315" s="10"/>
      <c r="AZ315" s="244"/>
      <c r="BA315" s="7"/>
      <c r="BB315" s="249"/>
      <c r="BC315" s="7"/>
      <c r="BD315" s="249"/>
      <c r="BE315" s="7"/>
      <c r="BF315" s="8"/>
      <c r="BG315" s="7"/>
      <c r="BH315" s="8"/>
      <c r="BJ315" s="41"/>
      <c r="BK315" s="41">
        <f t="shared" si="25"/>
        <v>0</v>
      </c>
      <c r="BL315">
        <f t="shared" si="24"/>
        <v>0</v>
      </c>
    </row>
    <row r="316" spans="1:66">
      <c r="A316">
        <f t="shared" si="26"/>
        <v>263</v>
      </c>
      <c r="B316" s="6"/>
      <c r="C316" s="10"/>
      <c r="D316" s="32"/>
      <c r="E316" s="10"/>
      <c r="F316" s="32"/>
      <c r="G316" s="10"/>
      <c r="H316" s="32"/>
      <c r="I316" s="10"/>
      <c r="J316" s="32"/>
      <c r="K316" s="10"/>
      <c r="L316" s="32"/>
      <c r="M316" s="10"/>
      <c r="N316" s="32"/>
      <c r="O316" s="10"/>
      <c r="P316" s="32"/>
      <c r="Q316" s="10"/>
      <c r="R316" s="32"/>
      <c r="S316" s="10"/>
      <c r="T316" s="32"/>
      <c r="U316" s="10"/>
      <c r="V316" s="32"/>
      <c r="W316" s="10"/>
      <c r="X316" s="32"/>
      <c r="Y316" s="10"/>
      <c r="Z316" s="32"/>
      <c r="AA316" s="10"/>
      <c r="AB316" s="32"/>
      <c r="AC316" s="10"/>
      <c r="AD316" s="32"/>
      <c r="AE316" s="10"/>
      <c r="AF316" s="32"/>
      <c r="AG316" s="10"/>
      <c r="AH316" s="32"/>
      <c r="AI316" s="10"/>
      <c r="AJ316" s="32"/>
      <c r="AK316" s="10"/>
      <c r="AL316" s="32"/>
      <c r="AM316" s="10"/>
      <c r="AN316" s="32"/>
      <c r="AO316" s="10"/>
      <c r="AP316" s="244"/>
      <c r="AQ316" s="10"/>
      <c r="AR316" s="32"/>
      <c r="AS316" s="10"/>
      <c r="AT316" s="244"/>
      <c r="AU316" s="10"/>
      <c r="AV316" s="244"/>
      <c r="AW316" s="7"/>
      <c r="AX316" s="249"/>
      <c r="AY316" s="10"/>
      <c r="AZ316" s="244"/>
      <c r="BA316" s="7"/>
      <c r="BB316" s="249"/>
      <c r="BC316" s="7"/>
      <c r="BD316" s="249"/>
      <c r="BE316" s="7"/>
      <c r="BF316" s="8"/>
      <c r="BG316" s="7"/>
      <c r="BH316" s="8"/>
      <c r="BJ316" s="41"/>
      <c r="BK316" s="41">
        <f t="shared" si="25"/>
        <v>0</v>
      </c>
      <c r="BL316">
        <f t="shared" si="24"/>
        <v>0</v>
      </c>
    </row>
    <row r="317" spans="1:66">
      <c r="A317">
        <f t="shared" si="26"/>
        <v>264</v>
      </c>
      <c r="B317" s="6"/>
      <c r="C317" s="10"/>
      <c r="D317" s="32"/>
      <c r="E317" s="10"/>
      <c r="F317" s="32"/>
      <c r="G317" s="10"/>
      <c r="H317" s="32"/>
      <c r="I317" s="10"/>
      <c r="J317" s="32"/>
      <c r="K317" s="10"/>
      <c r="L317" s="32"/>
      <c r="M317" s="10"/>
      <c r="N317" s="32"/>
      <c r="O317" s="10"/>
      <c r="P317" s="32"/>
      <c r="Q317" s="10"/>
      <c r="R317" s="32"/>
      <c r="S317" s="10"/>
      <c r="T317" s="32"/>
      <c r="U317" s="10"/>
      <c r="V317" s="32"/>
      <c r="W317" s="10"/>
      <c r="X317" s="32"/>
      <c r="Y317" s="10"/>
      <c r="Z317" s="32"/>
      <c r="AA317" s="10"/>
      <c r="AB317" s="32"/>
      <c r="AC317" s="10"/>
      <c r="AD317" s="32"/>
      <c r="AE317" s="10"/>
      <c r="AF317" s="32"/>
      <c r="AG317" s="10"/>
      <c r="AH317" s="32"/>
      <c r="AI317" s="10"/>
      <c r="AJ317" s="32"/>
      <c r="AK317" s="10"/>
      <c r="AL317" s="32"/>
      <c r="AM317" s="10"/>
      <c r="AN317" s="32"/>
      <c r="AO317" s="10"/>
      <c r="AP317" s="244"/>
      <c r="AQ317" s="10"/>
      <c r="AR317" s="32"/>
      <c r="AS317" s="10"/>
      <c r="AT317" s="244"/>
      <c r="AU317" s="10"/>
      <c r="AV317" s="244"/>
      <c r="AW317" s="7"/>
      <c r="AX317" s="249"/>
      <c r="AY317" s="10"/>
      <c r="AZ317" s="244"/>
      <c r="BA317" s="7"/>
      <c r="BB317" s="249"/>
      <c r="BC317" s="7"/>
      <c r="BD317" s="249"/>
      <c r="BE317" s="7"/>
      <c r="BF317" s="8"/>
      <c r="BG317" s="7"/>
      <c r="BH317" s="8"/>
      <c r="BJ317" s="41"/>
      <c r="BK317" s="41">
        <f t="shared" si="25"/>
        <v>0</v>
      </c>
      <c r="BL317">
        <f t="shared" si="24"/>
        <v>0</v>
      </c>
    </row>
    <row r="318" spans="1:66">
      <c r="A318">
        <f t="shared" si="26"/>
        <v>265</v>
      </c>
      <c r="B318" s="6"/>
      <c r="C318" s="10"/>
      <c r="D318" s="32"/>
      <c r="E318" s="10"/>
      <c r="F318" s="32"/>
      <c r="G318" s="10"/>
      <c r="H318" s="32"/>
      <c r="I318" s="10"/>
      <c r="J318" s="32"/>
      <c r="K318" s="10"/>
      <c r="L318" s="32"/>
      <c r="M318" s="10"/>
      <c r="N318" s="32"/>
      <c r="O318" s="10"/>
      <c r="P318" s="32"/>
      <c r="Q318" s="10"/>
      <c r="R318" s="32"/>
      <c r="S318" s="10"/>
      <c r="T318" s="32"/>
      <c r="U318" s="10"/>
      <c r="V318" s="32"/>
      <c r="W318" s="10"/>
      <c r="X318" s="32"/>
      <c r="Y318" s="10"/>
      <c r="Z318" s="32"/>
      <c r="AA318" s="10"/>
      <c r="AB318" s="32"/>
      <c r="AC318" s="10"/>
      <c r="AD318" s="32"/>
      <c r="AE318" s="10"/>
      <c r="AF318" s="32"/>
      <c r="AG318" s="10"/>
      <c r="AH318" s="32"/>
      <c r="AI318" s="10"/>
      <c r="AJ318" s="32"/>
      <c r="AK318" s="10"/>
      <c r="AL318" s="32"/>
      <c r="AM318" s="10"/>
      <c r="AN318" s="32"/>
      <c r="AO318" s="10"/>
      <c r="AP318" s="244"/>
      <c r="AQ318" s="10"/>
      <c r="AR318" s="32"/>
      <c r="AS318" s="10"/>
      <c r="AT318" s="244"/>
      <c r="AU318" s="10"/>
      <c r="AV318" s="244"/>
      <c r="AW318" s="7"/>
      <c r="AX318" s="249"/>
      <c r="AY318" s="10"/>
      <c r="AZ318" s="244"/>
      <c r="BA318" s="7"/>
      <c r="BB318" s="249"/>
      <c r="BC318" s="7"/>
      <c r="BD318" s="249"/>
      <c r="BE318" s="7"/>
      <c r="BF318" s="8"/>
      <c r="BG318" s="7"/>
      <c r="BH318" s="8"/>
      <c r="BJ318" s="41"/>
      <c r="BK318" s="41">
        <f t="shared" si="25"/>
        <v>0</v>
      </c>
      <c r="BL318">
        <f t="shared" si="24"/>
        <v>0</v>
      </c>
    </row>
    <row r="319" spans="1:66">
      <c r="A319">
        <f t="shared" si="26"/>
        <v>266</v>
      </c>
      <c r="B319" s="6"/>
      <c r="C319" s="10"/>
      <c r="D319" s="32"/>
      <c r="E319" s="10"/>
      <c r="F319" s="32"/>
      <c r="G319" s="10"/>
      <c r="H319" s="32"/>
      <c r="I319" s="10"/>
      <c r="J319" s="32"/>
      <c r="K319" s="10"/>
      <c r="L319" s="32"/>
      <c r="M319" s="10"/>
      <c r="N319" s="32"/>
      <c r="O319" s="10"/>
      <c r="P319" s="32"/>
      <c r="Q319" s="10"/>
      <c r="R319" s="32"/>
      <c r="S319" s="10"/>
      <c r="T319" s="32"/>
      <c r="U319" s="10"/>
      <c r="V319" s="32"/>
      <c r="W319" s="10"/>
      <c r="X319" s="32"/>
      <c r="Y319" s="10"/>
      <c r="Z319" s="32"/>
      <c r="AA319" s="10"/>
      <c r="AB319" s="32"/>
      <c r="AC319" s="10"/>
      <c r="AD319" s="32"/>
      <c r="AE319" s="10"/>
      <c r="AF319" s="32"/>
      <c r="AG319" s="10"/>
      <c r="AH319" s="32"/>
      <c r="AI319" s="10"/>
      <c r="AJ319" s="32"/>
      <c r="AK319" s="10"/>
      <c r="AL319" s="32"/>
      <c r="AM319" s="10"/>
      <c r="AN319" s="32"/>
      <c r="AO319" s="10"/>
      <c r="AP319" s="244"/>
      <c r="AQ319" s="10"/>
      <c r="AR319" s="32"/>
      <c r="AS319" s="10"/>
      <c r="AT319" s="244"/>
      <c r="AU319" s="10"/>
      <c r="AV319" s="244"/>
      <c r="AW319" s="7"/>
      <c r="AX319" s="249"/>
      <c r="AY319" s="10"/>
      <c r="AZ319" s="244"/>
      <c r="BA319" s="7"/>
      <c r="BB319" s="249"/>
      <c r="BC319" s="7"/>
      <c r="BD319" s="249"/>
      <c r="BE319" s="7"/>
      <c r="BF319" s="8"/>
      <c r="BG319" s="7"/>
      <c r="BH319" s="8"/>
      <c r="BJ319" s="41"/>
      <c r="BK319" s="41">
        <f t="shared" si="25"/>
        <v>0</v>
      </c>
      <c r="BL319">
        <f t="shared" si="24"/>
        <v>0</v>
      </c>
    </row>
    <row r="320" spans="1:66">
      <c r="A320">
        <f t="shared" si="26"/>
        <v>267</v>
      </c>
      <c r="B320" s="6"/>
      <c r="C320" s="10"/>
      <c r="D320" s="32"/>
      <c r="E320" s="10"/>
      <c r="F320" s="32"/>
      <c r="G320" s="10"/>
      <c r="H320" s="32"/>
      <c r="I320" s="10"/>
      <c r="J320" s="32"/>
      <c r="K320" s="10"/>
      <c r="L320" s="32"/>
      <c r="M320" s="10"/>
      <c r="N320" s="32"/>
      <c r="O320" s="10"/>
      <c r="P320" s="32"/>
      <c r="Q320" s="10"/>
      <c r="R320" s="32"/>
      <c r="S320" s="10"/>
      <c r="T320" s="32"/>
      <c r="U320" s="10"/>
      <c r="V320" s="32"/>
      <c r="W320" s="10"/>
      <c r="X320" s="32"/>
      <c r="Y320" s="10"/>
      <c r="Z320" s="32"/>
      <c r="AA320" s="10"/>
      <c r="AB320" s="32"/>
      <c r="AC320" s="10"/>
      <c r="AD320" s="32"/>
      <c r="AE320" s="10"/>
      <c r="AF320" s="32"/>
      <c r="AG320" s="10"/>
      <c r="AH320" s="32"/>
      <c r="AI320" s="10"/>
      <c r="AJ320" s="32"/>
      <c r="AK320" s="10"/>
      <c r="AL320" s="32"/>
      <c r="AM320" s="10"/>
      <c r="AN320" s="32"/>
      <c r="AO320" s="10"/>
      <c r="AP320" s="244"/>
      <c r="AQ320" s="10"/>
      <c r="AR320" s="32"/>
      <c r="AS320" s="10"/>
      <c r="AT320" s="244"/>
      <c r="AU320" s="10"/>
      <c r="AV320" s="244"/>
      <c r="AW320" s="7"/>
      <c r="AX320" s="249"/>
      <c r="AY320" s="10"/>
      <c r="AZ320" s="244"/>
      <c r="BA320" s="7"/>
      <c r="BB320" s="249"/>
      <c r="BC320" s="7"/>
      <c r="BD320" s="249"/>
      <c r="BE320" s="7"/>
      <c r="BF320" s="8"/>
      <c r="BG320" s="7"/>
      <c r="BH320" s="8"/>
      <c r="BJ320" s="41"/>
      <c r="BK320" s="41">
        <f t="shared" si="25"/>
        <v>0</v>
      </c>
      <c r="BL320">
        <f t="shared" si="24"/>
        <v>0</v>
      </c>
    </row>
    <row r="321" spans="1:66">
      <c r="A321">
        <f t="shared" si="26"/>
        <v>268</v>
      </c>
      <c r="B321" s="6"/>
      <c r="C321" s="10"/>
      <c r="D321" s="32"/>
      <c r="E321" s="10"/>
      <c r="F321" s="32"/>
      <c r="G321" s="10"/>
      <c r="H321" s="32"/>
      <c r="I321" s="10"/>
      <c r="J321" s="32"/>
      <c r="K321" s="94"/>
      <c r="L321" s="32"/>
      <c r="M321" s="10"/>
      <c r="N321" s="32"/>
      <c r="O321" s="10"/>
      <c r="P321" s="32"/>
      <c r="Q321" s="10"/>
      <c r="R321" s="32"/>
      <c r="S321" s="10"/>
      <c r="T321" s="32"/>
      <c r="U321" s="10"/>
      <c r="V321" s="32"/>
      <c r="W321" s="10"/>
      <c r="X321" s="32"/>
      <c r="Y321" s="10"/>
      <c r="Z321" s="32"/>
      <c r="AA321" s="10"/>
      <c r="AB321" s="32"/>
      <c r="AC321" s="10"/>
      <c r="AD321" s="32"/>
      <c r="AE321" s="10"/>
      <c r="AF321" s="32"/>
      <c r="AG321" s="10"/>
      <c r="AH321" s="32"/>
      <c r="AI321" s="10"/>
      <c r="AJ321" s="32"/>
      <c r="AK321" s="10"/>
      <c r="AL321" s="32"/>
      <c r="AM321" s="10"/>
      <c r="AN321" s="32"/>
      <c r="AO321" s="10"/>
      <c r="AP321" s="244"/>
      <c r="AQ321" s="10"/>
      <c r="AR321" s="32"/>
      <c r="AS321" s="10"/>
      <c r="AT321" s="244"/>
      <c r="AU321" s="10"/>
      <c r="AV321" s="244"/>
      <c r="AW321" s="7"/>
      <c r="AX321" s="249"/>
      <c r="AY321" s="10"/>
      <c r="AZ321" s="244"/>
      <c r="BA321" s="7"/>
      <c r="BB321" s="249"/>
      <c r="BC321" s="7"/>
      <c r="BD321" s="249"/>
      <c r="BE321" s="7"/>
      <c r="BF321" s="8"/>
      <c r="BG321" s="7"/>
      <c r="BH321" s="8"/>
      <c r="BJ321" s="41"/>
      <c r="BK321" s="41">
        <f t="shared" si="25"/>
        <v>0</v>
      </c>
      <c r="BL321">
        <f t="shared" si="24"/>
        <v>0</v>
      </c>
      <c r="BN321" s="39"/>
    </row>
    <row r="322" spans="1:66">
      <c r="A322">
        <f t="shared" si="26"/>
        <v>269</v>
      </c>
      <c r="B322" s="6"/>
      <c r="C322" s="10"/>
      <c r="D322" s="32"/>
      <c r="E322" s="10"/>
      <c r="F322" s="32"/>
      <c r="G322" s="10"/>
      <c r="H322" s="32"/>
      <c r="I322" s="10"/>
      <c r="J322" s="32"/>
      <c r="K322" s="10"/>
      <c r="L322" s="32"/>
      <c r="M322" s="10"/>
      <c r="N322" s="32"/>
      <c r="O322" s="10"/>
      <c r="P322" s="32"/>
      <c r="Q322" s="10"/>
      <c r="R322" s="32"/>
      <c r="S322" s="10"/>
      <c r="T322" s="32"/>
      <c r="U322" s="10"/>
      <c r="V322" s="32"/>
      <c r="W322" s="10"/>
      <c r="X322" s="32"/>
      <c r="Y322" s="10"/>
      <c r="Z322" s="32"/>
      <c r="AA322" s="10"/>
      <c r="AB322" s="32"/>
      <c r="AC322" s="10"/>
      <c r="AD322" s="32"/>
      <c r="AE322" s="10"/>
      <c r="AF322" s="32"/>
      <c r="AG322" s="10"/>
      <c r="AH322" s="32"/>
      <c r="AI322" s="10"/>
      <c r="AJ322" s="32"/>
      <c r="AK322" s="10"/>
      <c r="AL322" s="32"/>
      <c r="AM322" s="10"/>
      <c r="AN322" s="32"/>
      <c r="AO322" s="10"/>
      <c r="AP322" s="244"/>
      <c r="AQ322" s="10"/>
      <c r="AR322" s="32"/>
      <c r="AS322" s="10"/>
      <c r="AT322" s="244"/>
      <c r="AU322" s="10"/>
      <c r="AV322" s="244"/>
      <c r="AW322" s="7"/>
      <c r="AX322" s="249"/>
      <c r="AY322" s="10"/>
      <c r="AZ322" s="244"/>
      <c r="BA322" s="7"/>
      <c r="BB322" s="249"/>
      <c r="BC322" s="7"/>
      <c r="BD322" s="249"/>
      <c r="BE322" s="7"/>
      <c r="BF322" s="8"/>
      <c r="BG322" s="7"/>
      <c r="BH322" s="8"/>
      <c r="BJ322" s="41"/>
      <c r="BK322" s="41">
        <f t="shared" si="25"/>
        <v>0</v>
      </c>
      <c r="BL322">
        <f t="shared" ref="BL322:BL385" si="27">COUNT(C322:BH322)/2</f>
        <v>0</v>
      </c>
    </row>
    <row r="323" spans="1:66">
      <c r="A323">
        <f t="shared" si="26"/>
        <v>270</v>
      </c>
      <c r="B323" s="6"/>
      <c r="C323" s="10"/>
      <c r="D323" s="32"/>
      <c r="E323" s="10"/>
      <c r="F323" s="32"/>
      <c r="G323" s="10"/>
      <c r="H323" s="32"/>
      <c r="I323" s="10"/>
      <c r="J323" s="32"/>
      <c r="K323" s="10"/>
      <c r="L323" s="32"/>
      <c r="M323" s="10"/>
      <c r="N323" s="32"/>
      <c r="O323" s="10"/>
      <c r="P323" s="32"/>
      <c r="Q323" s="10"/>
      <c r="R323" s="32"/>
      <c r="S323" s="10"/>
      <c r="T323" s="32"/>
      <c r="U323" s="10"/>
      <c r="V323" s="32"/>
      <c r="W323" s="10"/>
      <c r="X323" s="32"/>
      <c r="Y323" s="10"/>
      <c r="Z323" s="32"/>
      <c r="AA323" s="10"/>
      <c r="AB323" s="32"/>
      <c r="AC323" s="10"/>
      <c r="AD323" s="32"/>
      <c r="AE323" s="10"/>
      <c r="AF323" s="32"/>
      <c r="AG323" s="10"/>
      <c r="AH323" s="32"/>
      <c r="AI323" s="10"/>
      <c r="AJ323" s="32"/>
      <c r="AK323" s="10"/>
      <c r="AL323" s="32"/>
      <c r="AM323" s="10"/>
      <c r="AN323" s="32"/>
      <c r="AO323" s="10"/>
      <c r="AP323" s="244"/>
      <c r="AQ323" s="10"/>
      <c r="AR323" s="32"/>
      <c r="AS323" s="10"/>
      <c r="AT323" s="244"/>
      <c r="AU323" s="10"/>
      <c r="AV323" s="244"/>
      <c r="AW323" s="7"/>
      <c r="AX323" s="249"/>
      <c r="AY323" s="10"/>
      <c r="AZ323" s="244"/>
      <c r="BA323" s="7"/>
      <c r="BB323" s="249"/>
      <c r="BC323" s="7"/>
      <c r="BD323" s="249"/>
      <c r="BE323" s="7"/>
      <c r="BF323" s="8"/>
      <c r="BG323" s="7"/>
      <c r="BH323" s="8"/>
      <c r="BJ323" s="41"/>
      <c r="BK323" s="41">
        <f t="shared" si="25"/>
        <v>0</v>
      </c>
      <c r="BL323">
        <f t="shared" si="27"/>
        <v>0</v>
      </c>
    </row>
    <row r="324" spans="1:66">
      <c r="A324">
        <f t="shared" si="26"/>
        <v>271</v>
      </c>
      <c r="B324" s="6"/>
      <c r="C324" s="10"/>
      <c r="D324" s="32"/>
      <c r="E324" s="10"/>
      <c r="F324" s="32"/>
      <c r="G324" s="10"/>
      <c r="H324" s="32"/>
      <c r="I324" s="10"/>
      <c r="J324" s="32"/>
      <c r="K324" s="10"/>
      <c r="L324" s="32"/>
      <c r="M324" s="10"/>
      <c r="N324" s="32"/>
      <c r="O324" s="10"/>
      <c r="P324" s="32"/>
      <c r="Q324" s="10"/>
      <c r="R324" s="32"/>
      <c r="S324" s="10"/>
      <c r="T324" s="32"/>
      <c r="U324" s="10"/>
      <c r="V324" s="32"/>
      <c r="W324" s="10"/>
      <c r="X324" s="32"/>
      <c r="Y324" s="10"/>
      <c r="Z324" s="32"/>
      <c r="AA324" s="10"/>
      <c r="AB324" s="32"/>
      <c r="AC324" s="10"/>
      <c r="AD324" s="32"/>
      <c r="AE324" s="10"/>
      <c r="AF324" s="32"/>
      <c r="AG324" s="10"/>
      <c r="AH324" s="32"/>
      <c r="AI324" s="10"/>
      <c r="AJ324" s="32"/>
      <c r="AK324" s="10"/>
      <c r="AL324" s="32"/>
      <c r="AM324" s="10"/>
      <c r="AN324" s="32"/>
      <c r="AO324" s="10"/>
      <c r="AP324" s="244"/>
      <c r="AQ324" s="10"/>
      <c r="AR324" s="32"/>
      <c r="AS324" s="10"/>
      <c r="AT324" s="244"/>
      <c r="AU324" s="10"/>
      <c r="AV324" s="244"/>
      <c r="AW324" s="7"/>
      <c r="AX324" s="249"/>
      <c r="AY324" s="10"/>
      <c r="AZ324" s="244"/>
      <c r="BA324" s="7"/>
      <c r="BB324" s="249"/>
      <c r="BC324" s="7"/>
      <c r="BD324" s="249"/>
      <c r="BE324" s="7"/>
      <c r="BF324" s="8"/>
      <c r="BG324" s="7"/>
      <c r="BH324" s="8"/>
      <c r="BJ324" s="41"/>
      <c r="BK324" s="41">
        <f t="shared" si="25"/>
        <v>0</v>
      </c>
      <c r="BL324">
        <f t="shared" si="27"/>
        <v>0</v>
      </c>
    </row>
    <row r="325" spans="1:66">
      <c r="A325">
        <f t="shared" si="26"/>
        <v>272</v>
      </c>
      <c r="B325" s="6"/>
      <c r="C325" s="10"/>
      <c r="D325" s="32"/>
      <c r="E325" s="10"/>
      <c r="F325" s="32"/>
      <c r="G325" s="10"/>
      <c r="H325" s="32"/>
      <c r="I325" s="10"/>
      <c r="J325" s="32"/>
      <c r="K325" s="94"/>
      <c r="L325" s="32"/>
      <c r="M325" s="10"/>
      <c r="N325" s="32"/>
      <c r="O325" s="10"/>
      <c r="P325" s="32"/>
      <c r="Q325" s="10"/>
      <c r="R325" s="32"/>
      <c r="S325" s="10"/>
      <c r="T325" s="32"/>
      <c r="U325" s="10"/>
      <c r="V325" s="32"/>
      <c r="W325" s="10"/>
      <c r="X325" s="32"/>
      <c r="Y325" s="10"/>
      <c r="Z325" s="32"/>
      <c r="AA325" s="10"/>
      <c r="AB325" s="32"/>
      <c r="AC325" s="10"/>
      <c r="AD325" s="32"/>
      <c r="AE325" s="10"/>
      <c r="AF325" s="32"/>
      <c r="AG325" s="10"/>
      <c r="AH325" s="32"/>
      <c r="AI325" s="10"/>
      <c r="AJ325" s="32"/>
      <c r="AK325" s="10"/>
      <c r="AL325" s="32"/>
      <c r="AM325" s="10"/>
      <c r="AN325" s="32"/>
      <c r="AO325" s="10"/>
      <c r="AP325" s="244"/>
      <c r="AQ325" s="10"/>
      <c r="AR325" s="32"/>
      <c r="AS325" s="10"/>
      <c r="AT325" s="244"/>
      <c r="AU325" s="10"/>
      <c r="AV325" s="244"/>
      <c r="AW325" s="7"/>
      <c r="AX325" s="249"/>
      <c r="AY325" s="10"/>
      <c r="AZ325" s="244"/>
      <c r="BA325" s="7"/>
      <c r="BB325" s="249"/>
      <c r="BC325" s="7"/>
      <c r="BD325" s="249"/>
      <c r="BE325" s="7"/>
      <c r="BF325" s="8"/>
      <c r="BG325" s="7"/>
      <c r="BH325" s="8"/>
      <c r="BJ325" s="41"/>
      <c r="BK325" s="41">
        <f t="shared" si="25"/>
        <v>0</v>
      </c>
      <c r="BL325">
        <f t="shared" si="27"/>
        <v>0</v>
      </c>
      <c r="BN325" s="39"/>
    </row>
    <row r="326" spans="1:66">
      <c r="A326">
        <f t="shared" si="26"/>
        <v>273</v>
      </c>
      <c r="B326" s="6"/>
      <c r="C326" s="10"/>
      <c r="D326" s="32"/>
      <c r="E326" s="10"/>
      <c r="F326" s="32"/>
      <c r="G326" s="10"/>
      <c r="H326" s="32"/>
      <c r="I326" s="10"/>
      <c r="J326" s="32"/>
      <c r="K326" s="10"/>
      <c r="L326" s="32"/>
      <c r="M326" s="10"/>
      <c r="N326" s="32"/>
      <c r="O326" s="10"/>
      <c r="P326" s="32"/>
      <c r="Q326" s="10"/>
      <c r="R326" s="32"/>
      <c r="S326" s="10"/>
      <c r="T326" s="32"/>
      <c r="U326" s="10"/>
      <c r="V326" s="32"/>
      <c r="W326" s="10"/>
      <c r="X326" s="32"/>
      <c r="Y326" s="10"/>
      <c r="Z326" s="32"/>
      <c r="AA326" s="10"/>
      <c r="AB326" s="32"/>
      <c r="AC326" s="10"/>
      <c r="AD326" s="32"/>
      <c r="AE326" s="10"/>
      <c r="AF326" s="32"/>
      <c r="AG326" s="10"/>
      <c r="AH326" s="32"/>
      <c r="AI326" s="10"/>
      <c r="AJ326" s="32"/>
      <c r="AK326" s="10"/>
      <c r="AL326" s="32"/>
      <c r="AM326" s="10"/>
      <c r="AN326" s="32"/>
      <c r="AO326" s="10"/>
      <c r="AP326" s="244"/>
      <c r="AQ326" s="10"/>
      <c r="AR326" s="32"/>
      <c r="AS326" s="10"/>
      <c r="AT326" s="244"/>
      <c r="AU326" s="10"/>
      <c r="AV326" s="244"/>
      <c r="AW326" s="7"/>
      <c r="AX326" s="249"/>
      <c r="AY326" s="10"/>
      <c r="AZ326" s="244"/>
      <c r="BA326" s="7"/>
      <c r="BB326" s="249"/>
      <c r="BC326" s="7"/>
      <c r="BD326" s="249"/>
      <c r="BE326" s="7"/>
      <c r="BF326" s="8"/>
      <c r="BG326" s="7"/>
      <c r="BH326" s="8"/>
      <c r="BJ326" s="41"/>
      <c r="BK326" s="41">
        <f t="shared" ref="BK326:BK389" si="28">+AI326+AE326+Y326+W326+U326+S326+Q326+O326+M326+I326+G326+E326+C326+AG326+K326+BG326+BN326+AA326+AC326+AK326+AM326+AO326+AW326+BE326+BC326+BA326+AY326+AU326+AS326+AQ326</f>
        <v>0</v>
      </c>
      <c r="BL326">
        <f t="shared" si="27"/>
        <v>0</v>
      </c>
    </row>
    <row r="327" spans="1:66">
      <c r="A327">
        <f t="shared" si="26"/>
        <v>274</v>
      </c>
      <c r="B327" s="6"/>
      <c r="C327" s="10"/>
      <c r="D327" s="32"/>
      <c r="E327" s="10"/>
      <c r="F327" s="32"/>
      <c r="G327" s="10"/>
      <c r="H327" s="32"/>
      <c r="I327" s="10"/>
      <c r="J327" s="32"/>
      <c r="K327" s="10"/>
      <c r="L327" s="32"/>
      <c r="M327" s="10"/>
      <c r="N327" s="32"/>
      <c r="O327" s="10"/>
      <c r="P327" s="32"/>
      <c r="Q327" s="10"/>
      <c r="R327" s="32"/>
      <c r="S327" s="10"/>
      <c r="T327" s="32"/>
      <c r="U327" s="10"/>
      <c r="V327" s="32"/>
      <c r="W327" s="10"/>
      <c r="X327" s="32"/>
      <c r="Y327" s="10"/>
      <c r="Z327" s="32"/>
      <c r="AA327" s="10"/>
      <c r="AB327" s="32"/>
      <c r="AC327" s="10"/>
      <c r="AD327" s="32"/>
      <c r="AE327" s="10"/>
      <c r="AF327" s="32"/>
      <c r="AG327" s="10"/>
      <c r="AH327" s="32"/>
      <c r="AI327" s="10"/>
      <c r="AJ327" s="32"/>
      <c r="AK327" s="10"/>
      <c r="AL327" s="32"/>
      <c r="AM327" s="10"/>
      <c r="AN327" s="32"/>
      <c r="AO327" s="10"/>
      <c r="AP327" s="244"/>
      <c r="AQ327" s="10"/>
      <c r="AR327" s="32"/>
      <c r="AS327" s="10"/>
      <c r="AT327" s="244"/>
      <c r="AU327" s="10"/>
      <c r="AV327" s="244"/>
      <c r="AW327" s="7"/>
      <c r="AX327" s="249"/>
      <c r="AY327" s="10"/>
      <c r="AZ327" s="244"/>
      <c r="BA327" s="7"/>
      <c r="BB327" s="249"/>
      <c r="BC327" s="7"/>
      <c r="BD327" s="249"/>
      <c r="BE327" s="7"/>
      <c r="BF327" s="8"/>
      <c r="BG327" s="7"/>
      <c r="BH327" s="8"/>
      <c r="BJ327" s="41"/>
      <c r="BK327" s="41">
        <f t="shared" si="28"/>
        <v>0</v>
      </c>
      <c r="BL327">
        <f t="shared" si="27"/>
        <v>0</v>
      </c>
    </row>
    <row r="328" spans="1:66">
      <c r="A328">
        <f t="shared" si="26"/>
        <v>275</v>
      </c>
      <c r="B328" s="6"/>
      <c r="C328" s="10"/>
      <c r="D328" s="32"/>
      <c r="E328" s="10"/>
      <c r="F328" s="32"/>
      <c r="G328" s="10"/>
      <c r="H328" s="32"/>
      <c r="I328" s="10"/>
      <c r="J328" s="32"/>
      <c r="K328" s="10"/>
      <c r="L328" s="32"/>
      <c r="M328" s="10"/>
      <c r="N328" s="32"/>
      <c r="O328" s="10"/>
      <c r="P328" s="32"/>
      <c r="Q328" s="10"/>
      <c r="R328" s="32"/>
      <c r="S328" s="10"/>
      <c r="T328" s="32"/>
      <c r="U328" s="10"/>
      <c r="V328" s="32"/>
      <c r="W328" s="10"/>
      <c r="X328" s="32"/>
      <c r="Y328" s="10"/>
      <c r="Z328" s="32"/>
      <c r="AA328" s="10"/>
      <c r="AB328" s="32"/>
      <c r="AC328" s="7"/>
      <c r="AD328" s="8"/>
      <c r="AE328" s="10"/>
      <c r="AF328" s="32"/>
      <c r="AG328" s="10"/>
      <c r="AH328" s="32"/>
      <c r="AI328" s="10"/>
      <c r="AJ328" s="32"/>
      <c r="AK328" s="7"/>
      <c r="AL328" s="8"/>
      <c r="AM328" s="10"/>
      <c r="AN328" s="32"/>
      <c r="AO328" s="7"/>
      <c r="AP328" s="246"/>
      <c r="AQ328" s="10"/>
      <c r="AR328" s="32"/>
      <c r="AS328" s="7"/>
      <c r="AT328" s="246"/>
      <c r="AU328" s="7"/>
      <c r="AV328" s="246"/>
      <c r="AW328" s="250"/>
      <c r="AX328" s="249"/>
      <c r="AY328" s="7"/>
      <c r="AZ328" s="246"/>
      <c r="BA328" s="250"/>
      <c r="BB328" s="249"/>
      <c r="BC328" s="250"/>
      <c r="BD328" s="249"/>
      <c r="BE328" s="7"/>
      <c r="BF328" s="8"/>
      <c r="BG328" s="7"/>
      <c r="BH328" s="8"/>
      <c r="BJ328" s="41"/>
      <c r="BK328" s="41">
        <f t="shared" si="28"/>
        <v>0</v>
      </c>
      <c r="BL328">
        <f t="shared" si="27"/>
        <v>0</v>
      </c>
    </row>
    <row r="329" spans="1:66">
      <c r="A329">
        <f t="shared" si="26"/>
        <v>276</v>
      </c>
      <c r="B329" s="6"/>
      <c r="C329" s="10"/>
      <c r="D329" s="32"/>
      <c r="E329" s="10"/>
      <c r="F329" s="32"/>
      <c r="G329" s="10"/>
      <c r="H329" s="32"/>
      <c r="I329" s="10"/>
      <c r="J329" s="32"/>
      <c r="K329" s="10"/>
      <c r="L329" s="32"/>
      <c r="M329" s="10"/>
      <c r="N329" s="32"/>
      <c r="O329" s="10"/>
      <c r="P329" s="32"/>
      <c r="Q329" s="10"/>
      <c r="R329" s="32"/>
      <c r="S329" s="10"/>
      <c r="T329" s="32"/>
      <c r="U329" s="10"/>
      <c r="V329" s="32"/>
      <c r="W329" s="10"/>
      <c r="X329" s="32"/>
      <c r="Y329" s="10"/>
      <c r="Z329" s="32"/>
      <c r="AA329" s="10"/>
      <c r="AB329" s="32"/>
      <c r="AC329" s="10"/>
      <c r="AD329" s="32"/>
      <c r="AE329" s="10"/>
      <c r="AF329" s="32"/>
      <c r="AG329" s="10"/>
      <c r="AH329" s="32"/>
      <c r="AI329" s="10"/>
      <c r="AJ329" s="32"/>
      <c r="AK329" s="10"/>
      <c r="AL329" s="32"/>
      <c r="AM329" s="10"/>
      <c r="AN329" s="32"/>
      <c r="AO329" s="10"/>
      <c r="AP329" s="244"/>
      <c r="AQ329" s="10"/>
      <c r="AR329" s="32"/>
      <c r="AS329" s="10"/>
      <c r="AT329" s="244"/>
      <c r="AU329" s="10"/>
      <c r="AV329" s="244"/>
      <c r="AW329" s="7"/>
      <c r="AX329" s="249"/>
      <c r="AY329" s="10"/>
      <c r="AZ329" s="244"/>
      <c r="BA329" s="7"/>
      <c r="BB329" s="249"/>
      <c r="BC329" s="7"/>
      <c r="BD329" s="249"/>
      <c r="BE329" s="7"/>
      <c r="BF329" s="8"/>
      <c r="BG329" s="7"/>
      <c r="BH329" s="8"/>
      <c r="BJ329" s="41"/>
      <c r="BK329" s="41">
        <f t="shared" si="28"/>
        <v>0</v>
      </c>
      <c r="BL329">
        <f t="shared" si="27"/>
        <v>0</v>
      </c>
    </row>
    <row r="330" spans="1:66">
      <c r="A330">
        <f t="shared" si="26"/>
        <v>277</v>
      </c>
      <c r="B330" s="6"/>
      <c r="C330" s="10"/>
      <c r="D330" s="32"/>
      <c r="E330" s="10"/>
      <c r="F330" s="32"/>
      <c r="G330" s="10"/>
      <c r="H330" s="32"/>
      <c r="I330" s="10"/>
      <c r="J330" s="32"/>
      <c r="K330" s="10"/>
      <c r="L330" s="32"/>
      <c r="M330" s="10"/>
      <c r="N330" s="32"/>
      <c r="O330" s="10"/>
      <c r="P330" s="32"/>
      <c r="Q330" s="10"/>
      <c r="R330" s="32"/>
      <c r="S330" s="10"/>
      <c r="T330" s="32"/>
      <c r="U330" s="94"/>
      <c r="V330" s="32"/>
      <c r="W330" s="10"/>
      <c r="X330" s="32"/>
      <c r="Y330" s="10"/>
      <c r="Z330" s="32"/>
      <c r="AA330" s="10"/>
      <c r="AB330" s="32"/>
      <c r="AC330" s="10"/>
      <c r="AD330" s="32"/>
      <c r="AE330" s="10"/>
      <c r="AF330" s="32"/>
      <c r="AG330" s="10"/>
      <c r="AH330" s="32"/>
      <c r="AI330" s="10"/>
      <c r="AJ330" s="32"/>
      <c r="AK330" s="10"/>
      <c r="AL330" s="32"/>
      <c r="AM330" s="10"/>
      <c r="AN330" s="32"/>
      <c r="AO330" s="10"/>
      <c r="AP330" s="244"/>
      <c r="AQ330" s="10"/>
      <c r="AR330" s="32"/>
      <c r="AS330" s="10"/>
      <c r="AT330" s="244"/>
      <c r="AU330" s="10"/>
      <c r="AV330" s="244"/>
      <c r="AW330" s="7"/>
      <c r="AX330" s="249"/>
      <c r="AY330" s="10"/>
      <c r="AZ330" s="244"/>
      <c r="BA330" s="7"/>
      <c r="BB330" s="249"/>
      <c r="BC330" s="7"/>
      <c r="BD330" s="249"/>
      <c r="BE330" s="236"/>
      <c r="BF330" s="8"/>
      <c r="BG330" s="236"/>
      <c r="BH330" s="8"/>
      <c r="BJ330" s="41"/>
      <c r="BK330" s="41">
        <f t="shared" si="28"/>
        <v>0</v>
      </c>
      <c r="BL330">
        <f t="shared" si="27"/>
        <v>0</v>
      </c>
    </row>
    <row r="331" spans="1:66">
      <c r="A331">
        <f t="shared" si="26"/>
        <v>278</v>
      </c>
      <c r="B331" s="6"/>
      <c r="C331" s="10"/>
      <c r="D331" s="32"/>
      <c r="E331" s="10"/>
      <c r="F331" s="32"/>
      <c r="G331" s="10"/>
      <c r="H331" s="32"/>
      <c r="I331" s="10"/>
      <c r="J331" s="32"/>
      <c r="K331" s="10"/>
      <c r="L331" s="32"/>
      <c r="M331" s="10"/>
      <c r="N331" s="32"/>
      <c r="O331" s="10"/>
      <c r="P331" s="32"/>
      <c r="Q331" s="10"/>
      <c r="R331" s="32"/>
      <c r="S331" s="10"/>
      <c r="T331" s="32"/>
      <c r="U331" s="10"/>
      <c r="V331" s="32"/>
      <c r="W331" s="10"/>
      <c r="X331" s="32"/>
      <c r="Y331" s="10"/>
      <c r="Z331" s="32"/>
      <c r="AA331" s="10"/>
      <c r="AB331" s="32"/>
      <c r="AC331" s="10"/>
      <c r="AD331" s="32"/>
      <c r="AE331" s="10"/>
      <c r="AF331" s="32"/>
      <c r="AG331" s="10"/>
      <c r="AH331" s="32"/>
      <c r="AI331" s="10"/>
      <c r="AJ331" s="32"/>
      <c r="AK331" s="10"/>
      <c r="AL331" s="32"/>
      <c r="AM331" s="94"/>
      <c r="AN331" s="32"/>
      <c r="AO331" s="10"/>
      <c r="AP331" s="244"/>
      <c r="AQ331" s="94"/>
      <c r="AR331" s="32"/>
      <c r="AS331" s="10"/>
      <c r="AT331" s="244"/>
      <c r="AU331" s="10"/>
      <c r="AV331" s="244"/>
      <c r="AW331" s="7"/>
      <c r="AX331" s="249"/>
      <c r="AY331" s="10"/>
      <c r="AZ331" s="244"/>
      <c r="BA331" s="7"/>
      <c r="BB331" s="249"/>
      <c r="BC331" s="7"/>
      <c r="BD331" s="249"/>
      <c r="BE331" s="236"/>
      <c r="BF331" s="8"/>
      <c r="BG331" s="236"/>
      <c r="BH331" s="8"/>
      <c r="BJ331" s="41"/>
      <c r="BK331" s="41">
        <f t="shared" si="28"/>
        <v>0</v>
      </c>
      <c r="BL331">
        <f t="shared" si="27"/>
        <v>0</v>
      </c>
    </row>
    <row r="332" spans="1:66">
      <c r="A332">
        <f t="shared" si="26"/>
        <v>279</v>
      </c>
      <c r="B332" s="6"/>
      <c r="C332" s="10"/>
      <c r="D332" s="32"/>
      <c r="E332" s="10"/>
      <c r="F332" s="32"/>
      <c r="G332" s="10"/>
      <c r="H332" s="32"/>
      <c r="I332" s="10"/>
      <c r="J332" s="32"/>
      <c r="K332" s="10"/>
      <c r="L332" s="32"/>
      <c r="M332" s="10"/>
      <c r="N332" s="32"/>
      <c r="O332" s="10"/>
      <c r="P332" s="32"/>
      <c r="Q332" s="10"/>
      <c r="R332" s="32"/>
      <c r="S332" s="10"/>
      <c r="T332" s="32"/>
      <c r="U332" s="10"/>
      <c r="V332" s="32"/>
      <c r="W332" s="10"/>
      <c r="X332" s="32"/>
      <c r="Y332" s="10"/>
      <c r="Z332" s="32"/>
      <c r="AA332" s="10"/>
      <c r="AB332" s="32"/>
      <c r="AC332" s="10"/>
      <c r="AD332" s="32"/>
      <c r="AE332" s="10"/>
      <c r="AF332" s="32"/>
      <c r="AG332" s="10"/>
      <c r="AH332" s="32"/>
      <c r="AI332" s="10"/>
      <c r="AJ332" s="32"/>
      <c r="AK332" s="10"/>
      <c r="AL332" s="32"/>
      <c r="AM332" s="10"/>
      <c r="AN332" s="32"/>
      <c r="AO332" s="10"/>
      <c r="AP332" s="244"/>
      <c r="AQ332" s="10"/>
      <c r="AR332" s="32"/>
      <c r="AS332" s="10"/>
      <c r="AT332" s="244"/>
      <c r="AU332" s="10"/>
      <c r="AV332" s="244"/>
      <c r="AW332" s="7"/>
      <c r="AX332" s="249"/>
      <c r="AY332" s="10"/>
      <c r="AZ332" s="244"/>
      <c r="BA332" s="7"/>
      <c r="BB332" s="249"/>
      <c r="BC332" s="7"/>
      <c r="BD332" s="249"/>
      <c r="BE332" s="236"/>
      <c r="BF332" s="8"/>
      <c r="BG332" s="236"/>
      <c r="BH332" s="8"/>
      <c r="BJ332" s="41"/>
      <c r="BK332" s="41">
        <f t="shared" si="28"/>
        <v>0</v>
      </c>
      <c r="BL332">
        <f t="shared" si="27"/>
        <v>0</v>
      </c>
    </row>
    <row r="333" spans="1:66">
      <c r="A333">
        <f t="shared" si="26"/>
        <v>280</v>
      </c>
      <c r="B333" s="6"/>
      <c r="C333" s="10"/>
      <c r="D333" s="32"/>
      <c r="E333" s="10"/>
      <c r="F333" s="32"/>
      <c r="G333" s="10"/>
      <c r="H333" s="32"/>
      <c r="I333" s="10"/>
      <c r="J333" s="32"/>
      <c r="K333" s="10"/>
      <c r="L333" s="32"/>
      <c r="M333" s="10"/>
      <c r="N333" s="32"/>
      <c r="O333" s="10"/>
      <c r="P333" s="32"/>
      <c r="Q333" s="10"/>
      <c r="R333" s="32"/>
      <c r="S333" s="10"/>
      <c r="T333" s="32"/>
      <c r="U333" s="10"/>
      <c r="V333" s="32"/>
      <c r="W333" s="10"/>
      <c r="X333" s="32"/>
      <c r="Y333" s="10"/>
      <c r="Z333" s="32"/>
      <c r="AA333" s="10"/>
      <c r="AB333" s="32"/>
      <c r="AC333" s="10"/>
      <c r="AD333" s="32"/>
      <c r="AE333" s="10"/>
      <c r="AF333" s="32"/>
      <c r="AG333" s="10"/>
      <c r="AH333" s="32"/>
      <c r="AI333" s="10"/>
      <c r="AJ333" s="32"/>
      <c r="AK333" s="10"/>
      <c r="AL333" s="32"/>
      <c r="AM333" s="10"/>
      <c r="AN333" s="32"/>
      <c r="AO333" s="10"/>
      <c r="AP333" s="244"/>
      <c r="AQ333" s="10"/>
      <c r="AR333" s="32"/>
      <c r="AS333" s="10"/>
      <c r="AT333" s="244"/>
      <c r="AU333" s="10"/>
      <c r="AV333" s="244"/>
      <c r="AW333" s="7"/>
      <c r="AX333" s="249"/>
      <c r="AY333" s="10"/>
      <c r="AZ333" s="244"/>
      <c r="BA333" s="7"/>
      <c r="BB333" s="249"/>
      <c r="BC333" s="7"/>
      <c r="BD333" s="249"/>
      <c r="BE333" s="7"/>
      <c r="BF333" s="8"/>
      <c r="BG333" s="7"/>
      <c r="BH333" s="8"/>
      <c r="BJ333" s="41"/>
      <c r="BK333" s="41">
        <f t="shared" si="28"/>
        <v>0</v>
      </c>
      <c r="BL333">
        <f t="shared" si="27"/>
        <v>0</v>
      </c>
    </row>
    <row r="334" spans="1:66">
      <c r="A334">
        <f t="shared" si="26"/>
        <v>281</v>
      </c>
      <c r="B334" s="6"/>
      <c r="C334" s="10"/>
      <c r="D334" s="32"/>
      <c r="E334" s="10"/>
      <c r="F334" s="32"/>
      <c r="G334" s="10"/>
      <c r="H334" s="32"/>
      <c r="I334" s="10"/>
      <c r="J334" s="32"/>
      <c r="K334" s="10"/>
      <c r="L334" s="32"/>
      <c r="M334" s="10"/>
      <c r="N334" s="32"/>
      <c r="O334" s="10"/>
      <c r="P334" s="32"/>
      <c r="Q334" s="10"/>
      <c r="R334" s="32"/>
      <c r="S334" s="10"/>
      <c r="T334" s="32"/>
      <c r="U334" s="10"/>
      <c r="V334" s="32"/>
      <c r="W334" s="10"/>
      <c r="X334" s="32"/>
      <c r="Y334" s="10"/>
      <c r="Z334" s="32"/>
      <c r="AA334" s="10"/>
      <c r="AB334" s="32"/>
      <c r="AC334" s="10"/>
      <c r="AD334" s="32"/>
      <c r="AE334" s="10"/>
      <c r="AF334" s="32"/>
      <c r="AG334" s="10"/>
      <c r="AH334" s="32"/>
      <c r="AI334" s="10"/>
      <c r="AJ334" s="32"/>
      <c r="AK334" s="10"/>
      <c r="AL334" s="32"/>
      <c r="AM334" s="10"/>
      <c r="AN334" s="32"/>
      <c r="AO334" s="10"/>
      <c r="AP334" s="244"/>
      <c r="AQ334" s="10"/>
      <c r="AR334" s="32"/>
      <c r="AS334" s="10"/>
      <c r="AT334" s="244"/>
      <c r="AU334" s="10"/>
      <c r="AV334" s="244"/>
      <c r="AW334" s="7"/>
      <c r="AX334" s="249"/>
      <c r="AY334" s="10"/>
      <c r="AZ334" s="244"/>
      <c r="BA334" s="7"/>
      <c r="BB334" s="249"/>
      <c r="BC334" s="7"/>
      <c r="BD334" s="249"/>
      <c r="BE334" s="7"/>
      <c r="BF334" s="8"/>
      <c r="BG334" s="7"/>
      <c r="BH334" s="8"/>
      <c r="BJ334" s="41"/>
      <c r="BK334" s="41">
        <f t="shared" si="28"/>
        <v>0</v>
      </c>
      <c r="BL334">
        <f t="shared" si="27"/>
        <v>0</v>
      </c>
    </row>
    <row r="335" spans="1:66">
      <c r="A335">
        <f t="shared" si="26"/>
        <v>282</v>
      </c>
      <c r="B335" s="6"/>
      <c r="C335" s="10"/>
      <c r="D335" s="32"/>
      <c r="E335" s="10"/>
      <c r="F335" s="32"/>
      <c r="G335" s="10"/>
      <c r="H335" s="32"/>
      <c r="I335" s="10"/>
      <c r="J335" s="32"/>
      <c r="K335" s="10"/>
      <c r="L335" s="32"/>
      <c r="M335" s="10"/>
      <c r="N335" s="32"/>
      <c r="O335" s="10"/>
      <c r="P335" s="32"/>
      <c r="Q335" s="10"/>
      <c r="R335" s="32"/>
      <c r="S335" s="10"/>
      <c r="T335" s="32"/>
      <c r="U335" s="10"/>
      <c r="V335" s="32"/>
      <c r="W335" s="10"/>
      <c r="X335" s="32"/>
      <c r="Y335" s="10"/>
      <c r="Z335" s="32"/>
      <c r="AA335" s="10"/>
      <c r="AB335" s="32"/>
      <c r="AC335" s="10"/>
      <c r="AD335" s="32"/>
      <c r="AE335" s="10"/>
      <c r="AF335" s="32"/>
      <c r="AG335" s="10"/>
      <c r="AH335" s="32"/>
      <c r="AI335" s="10"/>
      <c r="AJ335" s="32"/>
      <c r="AK335" s="10"/>
      <c r="AL335" s="32"/>
      <c r="AM335" s="10"/>
      <c r="AN335" s="32"/>
      <c r="AO335" s="10"/>
      <c r="AP335" s="244"/>
      <c r="AQ335" s="10"/>
      <c r="AR335" s="32"/>
      <c r="AS335" s="10"/>
      <c r="AT335" s="244"/>
      <c r="AU335" s="10"/>
      <c r="AV335" s="244"/>
      <c r="AW335" s="7"/>
      <c r="AX335" s="249"/>
      <c r="AY335" s="10"/>
      <c r="AZ335" s="244"/>
      <c r="BA335" s="7"/>
      <c r="BB335" s="249"/>
      <c r="BC335" s="7"/>
      <c r="BD335" s="249"/>
      <c r="BE335" s="7"/>
      <c r="BF335" s="8"/>
      <c r="BG335" s="7"/>
      <c r="BH335" s="8"/>
      <c r="BJ335" s="41"/>
      <c r="BK335" s="41">
        <f t="shared" si="28"/>
        <v>0</v>
      </c>
      <c r="BL335">
        <f t="shared" si="27"/>
        <v>0</v>
      </c>
    </row>
    <row r="336" spans="1:66">
      <c r="A336">
        <f t="shared" si="26"/>
        <v>283</v>
      </c>
      <c r="B336" s="6"/>
      <c r="C336" s="10"/>
      <c r="D336" s="32"/>
      <c r="E336" s="10"/>
      <c r="F336" s="32"/>
      <c r="G336" s="10"/>
      <c r="H336" s="32"/>
      <c r="I336" s="10"/>
      <c r="J336" s="32"/>
      <c r="K336" s="10"/>
      <c r="L336" s="32"/>
      <c r="M336" s="10"/>
      <c r="N336" s="32"/>
      <c r="O336" s="10"/>
      <c r="P336" s="32"/>
      <c r="Q336" s="10"/>
      <c r="R336" s="32"/>
      <c r="S336" s="10"/>
      <c r="T336" s="32"/>
      <c r="U336" s="94"/>
      <c r="V336" s="32"/>
      <c r="W336" s="10"/>
      <c r="X336" s="32"/>
      <c r="Y336" s="10"/>
      <c r="Z336" s="32"/>
      <c r="AA336" s="10"/>
      <c r="AB336" s="32"/>
      <c r="AC336" s="10"/>
      <c r="AD336" s="32"/>
      <c r="AE336" s="10"/>
      <c r="AF336" s="32"/>
      <c r="AG336" s="10"/>
      <c r="AH336" s="32"/>
      <c r="AI336" s="10"/>
      <c r="AJ336" s="32"/>
      <c r="AK336" s="10"/>
      <c r="AL336" s="32"/>
      <c r="AM336" s="10"/>
      <c r="AN336" s="32"/>
      <c r="AO336" s="10"/>
      <c r="AP336" s="244"/>
      <c r="AQ336" s="10"/>
      <c r="AR336" s="32"/>
      <c r="AS336" s="10"/>
      <c r="AT336" s="244"/>
      <c r="AU336" s="10"/>
      <c r="AV336" s="244"/>
      <c r="AW336" s="7"/>
      <c r="AX336" s="249"/>
      <c r="AY336" s="10"/>
      <c r="AZ336" s="244"/>
      <c r="BA336" s="7"/>
      <c r="BB336" s="249"/>
      <c r="BC336" s="7"/>
      <c r="BD336" s="249"/>
      <c r="BE336" s="7"/>
      <c r="BF336" s="8"/>
      <c r="BG336" s="7"/>
      <c r="BH336" s="8"/>
      <c r="BJ336" s="41"/>
      <c r="BK336" s="41">
        <f t="shared" si="28"/>
        <v>0</v>
      </c>
      <c r="BL336">
        <f t="shared" si="27"/>
        <v>0</v>
      </c>
      <c r="BN336" s="39"/>
    </row>
    <row r="337" spans="1:66">
      <c r="A337">
        <f t="shared" si="26"/>
        <v>284</v>
      </c>
      <c r="B337" s="6"/>
      <c r="C337" s="10"/>
      <c r="D337" s="32"/>
      <c r="E337" s="10"/>
      <c r="F337" s="32"/>
      <c r="G337" s="10"/>
      <c r="H337" s="32"/>
      <c r="I337" s="10"/>
      <c r="J337" s="32"/>
      <c r="K337" s="10"/>
      <c r="L337" s="32"/>
      <c r="M337" s="10"/>
      <c r="N337" s="32"/>
      <c r="O337" s="10"/>
      <c r="P337" s="32"/>
      <c r="Q337" s="10"/>
      <c r="R337" s="32"/>
      <c r="S337" s="10"/>
      <c r="T337" s="32"/>
      <c r="U337" s="10"/>
      <c r="V337" s="32"/>
      <c r="W337" s="10"/>
      <c r="X337" s="32"/>
      <c r="Y337" s="10"/>
      <c r="Z337" s="32"/>
      <c r="AA337" s="10"/>
      <c r="AB337" s="32"/>
      <c r="AC337" s="10"/>
      <c r="AD337" s="32"/>
      <c r="AE337" s="10"/>
      <c r="AF337" s="32"/>
      <c r="AG337" s="10"/>
      <c r="AH337" s="32"/>
      <c r="AI337" s="10"/>
      <c r="AJ337" s="32"/>
      <c r="AK337" s="10"/>
      <c r="AL337" s="32"/>
      <c r="AM337" s="10"/>
      <c r="AN337" s="32"/>
      <c r="AO337" s="10"/>
      <c r="AP337" s="244"/>
      <c r="AQ337" s="10"/>
      <c r="AR337" s="32"/>
      <c r="AS337" s="10"/>
      <c r="AT337" s="244"/>
      <c r="AU337" s="10"/>
      <c r="AV337" s="244"/>
      <c r="AW337" s="7"/>
      <c r="AX337" s="249"/>
      <c r="AY337" s="10"/>
      <c r="AZ337" s="244"/>
      <c r="BA337" s="7"/>
      <c r="BB337" s="249"/>
      <c r="BC337" s="7"/>
      <c r="BD337" s="249"/>
      <c r="BE337" s="7"/>
      <c r="BF337" s="8"/>
      <c r="BG337" s="7"/>
      <c r="BH337" s="8"/>
      <c r="BJ337" s="41"/>
      <c r="BK337" s="41">
        <f t="shared" si="28"/>
        <v>0</v>
      </c>
      <c r="BL337">
        <f t="shared" si="27"/>
        <v>0</v>
      </c>
    </row>
    <row r="338" spans="1:66">
      <c r="A338">
        <f t="shared" si="26"/>
        <v>285</v>
      </c>
      <c r="B338" s="6"/>
      <c r="C338" s="10"/>
      <c r="D338" s="32"/>
      <c r="E338" s="10"/>
      <c r="F338" s="32"/>
      <c r="G338" s="10"/>
      <c r="H338" s="32"/>
      <c r="I338" s="10"/>
      <c r="J338" s="32"/>
      <c r="K338" s="94"/>
      <c r="L338" s="32"/>
      <c r="M338" s="10"/>
      <c r="N338" s="32"/>
      <c r="O338" s="10"/>
      <c r="P338" s="32"/>
      <c r="Q338" s="10"/>
      <c r="R338" s="32"/>
      <c r="S338" s="10"/>
      <c r="T338" s="32"/>
      <c r="U338" s="10"/>
      <c r="V338" s="32"/>
      <c r="W338" s="10"/>
      <c r="X338" s="32"/>
      <c r="Y338" s="10"/>
      <c r="Z338" s="32"/>
      <c r="AA338" s="10"/>
      <c r="AB338" s="32"/>
      <c r="AC338" s="10"/>
      <c r="AD338" s="32"/>
      <c r="AE338" s="10"/>
      <c r="AF338" s="32"/>
      <c r="AG338" s="10"/>
      <c r="AH338" s="32"/>
      <c r="AI338" s="10"/>
      <c r="AJ338" s="32"/>
      <c r="AK338" s="10"/>
      <c r="AL338" s="32"/>
      <c r="AM338" s="10"/>
      <c r="AN338" s="32"/>
      <c r="AO338" s="10"/>
      <c r="AP338" s="244"/>
      <c r="AQ338" s="10"/>
      <c r="AR338" s="32"/>
      <c r="AS338" s="10"/>
      <c r="AT338" s="244"/>
      <c r="AU338" s="10"/>
      <c r="AV338" s="244"/>
      <c r="AW338" s="7"/>
      <c r="AX338" s="249"/>
      <c r="AY338" s="10"/>
      <c r="AZ338" s="244"/>
      <c r="BA338" s="7"/>
      <c r="BB338" s="249"/>
      <c r="BC338" s="7"/>
      <c r="BD338" s="249"/>
      <c r="BE338" s="7"/>
      <c r="BF338" s="8"/>
      <c r="BG338" s="7"/>
      <c r="BH338" s="8"/>
      <c r="BJ338" s="41"/>
      <c r="BK338" s="41">
        <f t="shared" si="28"/>
        <v>0</v>
      </c>
      <c r="BL338">
        <f t="shared" si="27"/>
        <v>0</v>
      </c>
      <c r="BN338" s="39"/>
    </row>
    <row r="339" spans="1:66">
      <c r="A339">
        <f t="shared" si="26"/>
        <v>286</v>
      </c>
      <c r="B339" s="6"/>
      <c r="C339" s="10"/>
      <c r="D339" s="32"/>
      <c r="E339" s="10"/>
      <c r="F339" s="32"/>
      <c r="G339" s="10"/>
      <c r="H339" s="32"/>
      <c r="I339" s="10"/>
      <c r="J339" s="32"/>
      <c r="K339" s="10"/>
      <c r="L339" s="32"/>
      <c r="M339" s="10"/>
      <c r="N339" s="32"/>
      <c r="O339" s="10"/>
      <c r="P339" s="32"/>
      <c r="Q339" s="10"/>
      <c r="R339" s="32"/>
      <c r="S339" s="10"/>
      <c r="T339" s="32"/>
      <c r="U339" s="10"/>
      <c r="V339" s="32"/>
      <c r="W339" s="10"/>
      <c r="X339" s="32"/>
      <c r="Y339" s="10"/>
      <c r="Z339" s="32"/>
      <c r="AA339" s="10"/>
      <c r="AB339" s="32"/>
      <c r="AC339" s="10"/>
      <c r="AD339" s="32"/>
      <c r="AE339" s="10"/>
      <c r="AF339" s="32"/>
      <c r="AG339" s="10"/>
      <c r="AH339" s="32"/>
      <c r="AI339" s="10"/>
      <c r="AJ339" s="32"/>
      <c r="AK339" s="10"/>
      <c r="AL339" s="32"/>
      <c r="AM339" s="10"/>
      <c r="AN339" s="32"/>
      <c r="AO339" s="10"/>
      <c r="AP339" s="244"/>
      <c r="AQ339" s="10"/>
      <c r="AR339" s="32"/>
      <c r="AS339" s="10"/>
      <c r="AT339" s="244"/>
      <c r="AU339" s="10"/>
      <c r="AV339" s="244"/>
      <c r="AW339" s="7"/>
      <c r="AX339" s="249"/>
      <c r="AY339" s="10"/>
      <c r="AZ339" s="244"/>
      <c r="BA339" s="7"/>
      <c r="BB339" s="249"/>
      <c r="BC339" s="7"/>
      <c r="BD339" s="249"/>
      <c r="BE339" s="7"/>
      <c r="BF339" s="8"/>
      <c r="BG339" s="7"/>
      <c r="BH339" s="8"/>
      <c r="BJ339" s="41"/>
      <c r="BK339" s="41">
        <f t="shared" si="28"/>
        <v>0</v>
      </c>
      <c r="BL339">
        <f t="shared" si="27"/>
        <v>0</v>
      </c>
    </row>
    <row r="340" spans="1:66">
      <c r="A340">
        <f t="shared" si="26"/>
        <v>287</v>
      </c>
      <c r="B340" s="6"/>
      <c r="C340" s="10"/>
      <c r="D340" s="32"/>
      <c r="E340" s="10"/>
      <c r="F340" s="32"/>
      <c r="G340" s="10"/>
      <c r="H340" s="32"/>
      <c r="I340" s="10"/>
      <c r="J340" s="32"/>
      <c r="K340" s="10"/>
      <c r="L340" s="32"/>
      <c r="M340" s="10"/>
      <c r="N340" s="32"/>
      <c r="O340" s="10"/>
      <c r="P340" s="32"/>
      <c r="Q340" s="10"/>
      <c r="R340" s="32"/>
      <c r="S340" s="10"/>
      <c r="T340" s="32"/>
      <c r="U340" s="10"/>
      <c r="V340" s="32"/>
      <c r="W340" s="10"/>
      <c r="X340" s="32"/>
      <c r="Y340" s="10"/>
      <c r="Z340" s="32"/>
      <c r="AA340" s="10"/>
      <c r="AB340" s="32"/>
      <c r="AC340" s="10"/>
      <c r="AD340" s="32"/>
      <c r="AE340" s="10"/>
      <c r="AF340" s="32"/>
      <c r="AG340" s="10"/>
      <c r="AH340" s="32"/>
      <c r="AI340" s="10"/>
      <c r="AJ340" s="32"/>
      <c r="AK340" s="10"/>
      <c r="AL340" s="32"/>
      <c r="AM340" s="10"/>
      <c r="AN340" s="32"/>
      <c r="AO340" s="10"/>
      <c r="AP340" s="244"/>
      <c r="AQ340" s="10"/>
      <c r="AR340" s="32"/>
      <c r="AS340" s="10"/>
      <c r="AT340" s="244"/>
      <c r="AU340" s="10"/>
      <c r="AV340" s="244"/>
      <c r="AW340" s="7"/>
      <c r="AX340" s="249"/>
      <c r="AY340" s="10"/>
      <c r="AZ340" s="244"/>
      <c r="BA340" s="7"/>
      <c r="BB340" s="249"/>
      <c r="BC340" s="7"/>
      <c r="BD340" s="249"/>
      <c r="BE340" s="7"/>
      <c r="BF340" s="8"/>
      <c r="BG340" s="7"/>
      <c r="BH340" s="8"/>
      <c r="BJ340" s="41"/>
      <c r="BK340" s="41">
        <f t="shared" si="28"/>
        <v>0</v>
      </c>
      <c r="BL340">
        <f t="shared" si="27"/>
        <v>0</v>
      </c>
    </row>
    <row r="341" spans="1:66">
      <c r="A341">
        <f t="shared" si="26"/>
        <v>288</v>
      </c>
      <c r="B341" s="6"/>
      <c r="C341" s="10"/>
      <c r="D341" s="32"/>
      <c r="E341" s="10"/>
      <c r="F341" s="32"/>
      <c r="G341" s="10"/>
      <c r="H341" s="32"/>
      <c r="I341" s="10"/>
      <c r="J341" s="32"/>
      <c r="K341" s="10"/>
      <c r="L341" s="32"/>
      <c r="M341" s="10"/>
      <c r="N341" s="32"/>
      <c r="O341" s="10"/>
      <c r="P341" s="32"/>
      <c r="Q341" s="10"/>
      <c r="R341" s="32"/>
      <c r="S341" s="10"/>
      <c r="T341" s="32"/>
      <c r="U341" s="10"/>
      <c r="V341" s="32"/>
      <c r="W341" s="10"/>
      <c r="X341" s="32"/>
      <c r="Y341" s="10"/>
      <c r="Z341" s="32"/>
      <c r="AA341" s="10"/>
      <c r="AB341" s="32"/>
      <c r="AC341" s="10"/>
      <c r="AD341" s="32"/>
      <c r="AE341" s="10"/>
      <c r="AF341" s="32"/>
      <c r="AG341" s="10"/>
      <c r="AH341" s="32"/>
      <c r="AI341" s="10"/>
      <c r="AJ341" s="32"/>
      <c r="AK341" s="10"/>
      <c r="AL341" s="32"/>
      <c r="AM341" s="10"/>
      <c r="AN341" s="32"/>
      <c r="AO341" s="10"/>
      <c r="AP341" s="244"/>
      <c r="AQ341" s="10"/>
      <c r="AR341" s="32"/>
      <c r="AS341" s="10"/>
      <c r="AT341" s="244"/>
      <c r="AU341" s="10"/>
      <c r="AV341" s="244"/>
      <c r="AW341" s="7"/>
      <c r="AX341" s="249"/>
      <c r="AY341" s="10"/>
      <c r="AZ341" s="244"/>
      <c r="BA341" s="7"/>
      <c r="BB341" s="249"/>
      <c r="BC341" s="7"/>
      <c r="BD341" s="249"/>
      <c r="BE341" s="7"/>
      <c r="BF341" s="8"/>
      <c r="BG341" s="7"/>
      <c r="BH341" s="8"/>
      <c r="BJ341" s="41"/>
      <c r="BK341" s="41">
        <f t="shared" si="28"/>
        <v>0</v>
      </c>
      <c r="BL341">
        <f t="shared" si="27"/>
        <v>0</v>
      </c>
    </row>
    <row r="342" spans="1:66">
      <c r="A342">
        <f t="shared" si="26"/>
        <v>289</v>
      </c>
      <c r="B342" s="6"/>
      <c r="C342" s="10"/>
      <c r="D342" s="32"/>
      <c r="E342" s="10"/>
      <c r="F342" s="32"/>
      <c r="G342" s="10"/>
      <c r="H342" s="32"/>
      <c r="I342" s="10"/>
      <c r="J342" s="32"/>
      <c r="K342" s="10"/>
      <c r="L342" s="32"/>
      <c r="M342" s="10"/>
      <c r="N342" s="32"/>
      <c r="O342" s="10"/>
      <c r="P342" s="32"/>
      <c r="Q342" s="10"/>
      <c r="R342" s="32"/>
      <c r="S342" s="10"/>
      <c r="T342" s="32"/>
      <c r="U342" s="10"/>
      <c r="V342" s="32"/>
      <c r="W342" s="10"/>
      <c r="X342" s="32"/>
      <c r="Y342" s="10"/>
      <c r="Z342" s="32"/>
      <c r="AA342" s="10"/>
      <c r="AB342" s="32"/>
      <c r="AC342" s="10"/>
      <c r="AD342" s="32"/>
      <c r="AE342" s="10"/>
      <c r="AF342" s="32"/>
      <c r="AG342" s="10"/>
      <c r="AH342" s="32"/>
      <c r="AI342" s="10"/>
      <c r="AJ342" s="32"/>
      <c r="AK342" s="10"/>
      <c r="AL342" s="32"/>
      <c r="AM342" s="10"/>
      <c r="AN342" s="32"/>
      <c r="AO342" s="10"/>
      <c r="AP342" s="244"/>
      <c r="AQ342" s="10"/>
      <c r="AR342" s="32"/>
      <c r="AS342" s="10"/>
      <c r="AT342" s="244"/>
      <c r="AU342" s="10"/>
      <c r="AV342" s="244"/>
      <c r="AW342" s="7"/>
      <c r="AX342" s="249"/>
      <c r="AY342" s="10"/>
      <c r="AZ342" s="244"/>
      <c r="BA342" s="7"/>
      <c r="BB342" s="249"/>
      <c r="BC342" s="7"/>
      <c r="BD342" s="249"/>
      <c r="BE342" s="7"/>
      <c r="BF342" s="8"/>
      <c r="BG342" s="7"/>
      <c r="BH342" s="8"/>
      <c r="BJ342" s="41"/>
      <c r="BK342" s="41">
        <f t="shared" si="28"/>
        <v>0</v>
      </c>
      <c r="BL342">
        <f t="shared" si="27"/>
        <v>0</v>
      </c>
    </row>
    <row r="343" spans="1:66">
      <c r="A343">
        <f t="shared" si="26"/>
        <v>290</v>
      </c>
      <c r="B343" s="6"/>
      <c r="C343" s="10"/>
      <c r="D343" s="32"/>
      <c r="E343" s="10"/>
      <c r="F343" s="32"/>
      <c r="G343" s="10"/>
      <c r="H343" s="32"/>
      <c r="I343" s="10"/>
      <c r="J343" s="32"/>
      <c r="K343" s="10"/>
      <c r="L343" s="32"/>
      <c r="M343" s="10"/>
      <c r="N343" s="32"/>
      <c r="O343" s="10"/>
      <c r="P343" s="32"/>
      <c r="Q343" s="10"/>
      <c r="R343" s="32"/>
      <c r="S343" s="10"/>
      <c r="T343" s="32"/>
      <c r="U343" s="10"/>
      <c r="V343" s="32"/>
      <c r="W343" s="10"/>
      <c r="X343" s="32"/>
      <c r="Y343" s="10"/>
      <c r="Z343" s="32"/>
      <c r="AA343" s="10"/>
      <c r="AB343" s="32"/>
      <c r="AC343" s="10"/>
      <c r="AD343" s="32"/>
      <c r="AE343" s="10"/>
      <c r="AF343" s="32"/>
      <c r="AG343" s="10"/>
      <c r="AH343" s="32"/>
      <c r="AI343" s="10"/>
      <c r="AJ343" s="32"/>
      <c r="AK343" s="10"/>
      <c r="AL343" s="32"/>
      <c r="AM343" s="10"/>
      <c r="AN343" s="32"/>
      <c r="AO343" s="10"/>
      <c r="AP343" s="244"/>
      <c r="AQ343" s="10"/>
      <c r="AR343" s="32"/>
      <c r="AS343" s="10"/>
      <c r="AT343" s="244"/>
      <c r="AU343" s="10"/>
      <c r="AV343" s="244"/>
      <c r="AW343" s="7"/>
      <c r="AX343" s="249"/>
      <c r="AY343" s="10"/>
      <c r="AZ343" s="244"/>
      <c r="BA343" s="7"/>
      <c r="BB343" s="249"/>
      <c r="BC343" s="7"/>
      <c r="BD343" s="249"/>
      <c r="BE343" s="7"/>
      <c r="BF343" s="8"/>
      <c r="BG343" s="7"/>
      <c r="BH343" s="8"/>
      <c r="BI343" s="28"/>
      <c r="BJ343" s="41"/>
      <c r="BK343" s="41">
        <f t="shared" si="28"/>
        <v>0</v>
      </c>
      <c r="BL343">
        <f t="shared" si="27"/>
        <v>0</v>
      </c>
    </row>
    <row r="344" spans="1:66">
      <c r="A344">
        <f t="shared" si="26"/>
        <v>291</v>
      </c>
      <c r="B344" s="6"/>
      <c r="C344" s="10"/>
      <c r="D344" s="32"/>
      <c r="E344" s="10"/>
      <c r="F344" s="32"/>
      <c r="G344" s="10"/>
      <c r="H344" s="32"/>
      <c r="I344" s="10"/>
      <c r="J344" s="32"/>
      <c r="K344" s="10"/>
      <c r="L344" s="32"/>
      <c r="M344" s="10"/>
      <c r="N344" s="32"/>
      <c r="O344" s="10"/>
      <c r="P344" s="32"/>
      <c r="Q344" s="10"/>
      <c r="R344" s="32"/>
      <c r="S344" s="10"/>
      <c r="T344" s="32"/>
      <c r="U344" s="10"/>
      <c r="V344" s="32"/>
      <c r="W344" s="10"/>
      <c r="X344" s="32"/>
      <c r="Y344" s="10"/>
      <c r="Z344" s="32"/>
      <c r="AA344" s="10"/>
      <c r="AB344" s="32"/>
      <c r="AC344" s="10"/>
      <c r="AD344" s="32"/>
      <c r="AE344" s="10"/>
      <c r="AF344" s="32"/>
      <c r="AG344" s="10"/>
      <c r="AH344" s="32"/>
      <c r="AI344" s="10"/>
      <c r="AJ344" s="32"/>
      <c r="AK344" s="10"/>
      <c r="AL344" s="32"/>
      <c r="AM344" s="10"/>
      <c r="AN344" s="32"/>
      <c r="AO344" s="10"/>
      <c r="AP344" s="244"/>
      <c r="AQ344" s="10"/>
      <c r="AR344" s="32"/>
      <c r="AS344" s="10"/>
      <c r="AT344" s="244"/>
      <c r="AU344" s="10"/>
      <c r="AV344" s="244"/>
      <c r="AW344" s="7"/>
      <c r="AX344" s="249"/>
      <c r="AY344" s="10"/>
      <c r="AZ344" s="244"/>
      <c r="BA344" s="7"/>
      <c r="BB344" s="249"/>
      <c r="BC344" s="7"/>
      <c r="BD344" s="249"/>
      <c r="BE344" s="7"/>
      <c r="BF344" s="8"/>
      <c r="BG344" s="7"/>
      <c r="BH344" s="8"/>
      <c r="BI344" s="28"/>
      <c r="BJ344" s="41"/>
      <c r="BK344" s="41">
        <f t="shared" si="28"/>
        <v>0</v>
      </c>
      <c r="BL344">
        <f t="shared" si="27"/>
        <v>0</v>
      </c>
    </row>
    <row r="345" spans="1:66">
      <c r="A345">
        <f t="shared" si="26"/>
        <v>292</v>
      </c>
      <c r="B345" s="6"/>
      <c r="C345" s="10"/>
      <c r="D345" s="32"/>
      <c r="E345" s="10"/>
      <c r="F345" s="32"/>
      <c r="G345" s="10"/>
      <c r="H345" s="32"/>
      <c r="I345" s="10"/>
      <c r="J345" s="32"/>
      <c r="K345" s="10"/>
      <c r="L345" s="32"/>
      <c r="M345" s="10"/>
      <c r="N345" s="32"/>
      <c r="O345" s="10"/>
      <c r="P345" s="32"/>
      <c r="Q345" s="10"/>
      <c r="R345" s="32"/>
      <c r="S345" s="10"/>
      <c r="T345" s="32"/>
      <c r="U345" s="10"/>
      <c r="V345" s="32"/>
      <c r="W345" s="10"/>
      <c r="X345" s="32"/>
      <c r="Y345" s="10"/>
      <c r="Z345" s="32"/>
      <c r="AA345" s="10"/>
      <c r="AB345" s="32"/>
      <c r="AC345" s="10"/>
      <c r="AD345" s="32"/>
      <c r="AE345" s="10"/>
      <c r="AF345" s="32"/>
      <c r="AG345" s="10"/>
      <c r="AH345" s="32"/>
      <c r="AI345" s="10"/>
      <c r="AJ345" s="32"/>
      <c r="AK345" s="10"/>
      <c r="AL345" s="32"/>
      <c r="AM345" s="10"/>
      <c r="AN345" s="32"/>
      <c r="AO345" s="10"/>
      <c r="AP345" s="244"/>
      <c r="AQ345" s="10"/>
      <c r="AR345" s="32"/>
      <c r="AS345" s="10"/>
      <c r="AT345" s="244"/>
      <c r="AU345" s="10"/>
      <c r="AV345" s="244"/>
      <c r="AW345" s="7"/>
      <c r="AX345" s="249"/>
      <c r="AY345" s="10"/>
      <c r="AZ345" s="244"/>
      <c r="BA345" s="7"/>
      <c r="BB345" s="249"/>
      <c r="BC345" s="7"/>
      <c r="BD345" s="249"/>
      <c r="BE345" s="7"/>
      <c r="BF345" s="8"/>
      <c r="BG345" s="7"/>
      <c r="BH345" s="8"/>
      <c r="BI345" s="28"/>
      <c r="BJ345" s="41"/>
      <c r="BK345" s="41">
        <f t="shared" si="28"/>
        <v>0</v>
      </c>
      <c r="BL345">
        <f t="shared" si="27"/>
        <v>0</v>
      </c>
    </row>
    <row r="346" spans="1:66">
      <c r="A346">
        <f t="shared" si="26"/>
        <v>293</v>
      </c>
      <c r="B346" s="6"/>
      <c r="C346" s="10"/>
      <c r="D346" s="32"/>
      <c r="E346" s="10"/>
      <c r="F346" s="32"/>
      <c r="G346" s="10"/>
      <c r="H346" s="32"/>
      <c r="I346" s="10"/>
      <c r="J346" s="32"/>
      <c r="K346" s="10"/>
      <c r="L346" s="32"/>
      <c r="M346" s="10"/>
      <c r="N346" s="32"/>
      <c r="O346" s="10"/>
      <c r="P346" s="32"/>
      <c r="Q346" s="10"/>
      <c r="R346" s="32"/>
      <c r="S346" s="10"/>
      <c r="T346" s="32"/>
      <c r="U346" s="10"/>
      <c r="V346" s="32"/>
      <c r="W346" s="10"/>
      <c r="X346" s="32"/>
      <c r="Y346" s="10"/>
      <c r="Z346" s="32"/>
      <c r="AA346" s="10"/>
      <c r="AB346" s="32"/>
      <c r="AC346" s="10"/>
      <c r="AD346" s="32"/>
      <c r="AE346" s="10"/>
      <c r="AF346" s="32"/>
      <c r="AG346" s="10"/>
      <c r="AH346" s="32"/>
      <c r="AI346" s="10"/>
      <c r="AJ346" s="32"/>
      <c r="AK346" s="10"/>
      <c r="AL346" s="32"/>
      <c r="AM346" s="10"/>
      <c r="AN346" s="32"/>
      <c r="AO346" s="10"/>
      <c r="AP346" s="244"/>
      <c r="AQ346" s="10"/>
      <c r="AR346" s="32"/>
      <c r="AS346" s="10"/>
      <c r="AT346" s="244"/>
      <c r="AU346" s="10"/>
      <c r="AV346" s="244"/>
      <c r="AW346" s="7"/>
      <c r="AX346" s="249"/>
      <c r="AY346" s="10"/>
      <c r="AZ346" s="244"/>
      <c r="BA346" s="7"/>
      <c r="BB346" s="249"/>
      <c r="BC346" s="7"/>
      <c r="BD346" s="249"/>
      <c r="BE346" s="7"/>
      <c r="BF346" s="8"/>
      <c r="BG346" s="7"/>
      <c r="BH346" s="8"/>
      <c r="BI346" s="28"/>
      <c r="BJ346" s="41"/>
      <c r="BK346" s="41">
        <f t="shared" si="28"/>
        <v>0</v>
      </c>
      <c r="BL346">
        <f t="shared" si="27"/>
        <v>0</v>
      </c>
    </row>
    <row r="347" spans="1:66">
      <c r="A347">
        <f t="shared" si="26"/>
        <v>294</v>
      </c>
      <c r="B347" s="6"/>
      <c r="C347" s="10"/>
      <c r="D347" s="32"/>
      <c r="E347" s="10"/>
      <c r="F347" s="32"/>
      <c r="G347" s="10"/>
      <c r="H347" s="32"/>
      <c r="I347" s="10"/>
      <c r="J347" s="32"/>
      <c r="K347" s="10"/>
      <c r="L347" s="32"/>
      <c r="M347" s="10"/>
      <c r="N347" s="32"/>
      <c r="O347" s="10"/>
      <c r="P347" s="32"/>
      <c r="Q347" s="10"/>
      <c r="R347" s="32"/>
      <c r="S347" s="10"/>
      <c r="T347" s="32"/>
      <c r="U347" s="10"/>
      <c r="V347" s="32"/>
      <c r="W347" s="10"/>
      <c r="X347" s="32"/>
      <c r="Y347" s="10"/>
      <c r="Z347" s="32"/>
      <c r="AA347" s="10"/>
      <c r="AB347" s="32"/>
      <c r="AC347" s="10"/>
      <c r="AD347" s="32"/>
      <c r="AE347" s="10"/>
      <c r="AF347" s="32"/>
      <c r="AG347" s="10"/>
      <c r="AH347" s="32"/>
      <c r="AI347" s="10"/>
      <c r="AJ347" s="32"/>
      <c r="AK347" s="10"/>
      <c r="AL347" s="32"/>
      <c r="AM347" s="10"/>
      <c r="AN347" s="32"/>
      <c r="AO347" s="10"/>
      <c r="AP347" s="244"/>
      <c r="AQ347" s="10"/>
      <c r="AR347" s="32"/>
      <c r="AS347" s="10"/>
      <c r="AT347" s="244"/>
      <c r="AU347" s="10"/>
      <c r="AV347" s="244"/>
      <c r="AW347" s="7"/>
      <c r="AX347" s="249"/>
      <c r="AY347" s="10"/>
      <c r="AZ347" s="244"/>
      <c r="BA347" s="7"/>
      <c r="BB347" s="249"/>
      <c r="BC347" s="7"/>
      <c r="BD347" s="249"/>
      <c r="BE347" s="7"/>
      <c r="BF347" s="8"/>
      <c r="BG347" s="7"/>
      <c r="BH347" s="8"/>
      <c r="BI347" s="28"/>
      <c r="BJ347" s="41"/>
      <c r="BK347" s="41">
        <f t="shared" si="28"/>
        <v>0</v>
      </c>
      <c r="BL347">
        <f t="shared" si="27"/>
        <v>0</v>
      </c>
    </row>
    <row r="348" spans="1:66">
      <c r="A348">
        <f t="shared" si="26"/>
        <v>295</v>
      </c>
      <c r="B348" s="6"/>
      <c r="C348" s="10"/>
      <c r="D348" s="32"/>
      <c r="E348" s="10"/>
      <c r="F348" s="32"/>
      <c r="G348" s="10"/>
      <c r="H348" s="32"/>
      <c r="I348" s="10"/>
      <c r="J348" s="32"/>
      <c r="K348" s="10"/>
      <c r="L348" s="32"/>
      <c r="M348" s="10"/>
      <c r="N348" s="32"/>
      <c r="O348" s="10"/>
      <c r="P348" s="32"/>
      <c r="Q348" s="10"/>
      <c r="R348" s="32"/>
      <c r="S348" s="10"/>
      <c r="T348" s="32"/>
      <c r="U348" s="10"/>
      <c r="V348" s="32"/>
      <c r="W348" s="10"/>
      <c r="X348" s="32"/>
      <c r="Y348" s="10"/>
      <c r="Z348" s="32"/>
      <c r="AA348" s="10"/>
      <c r="AB348" s="32"/>
      <c r="AC348" s="10"/>
      <c r="AD348" s="32"/>
      <c r="AE348" s="10"/>
      <c r="AF348" s="32"/>
      <c r="AG348" s="10"/>
      <c r="AH348" s="32"/>
      <c r="AI348" s="10"/>
      <c r="AJ348" s="32"/>
      <c r="AK348" s="10"/>
      <c r="AL348" s="32"/>
      <c r="AM348" s="10"/>
      <c r="AN348" s="32"/>
      <c r="AO348" s="10"/>
      <c r="AP348" s="244"/>
      <c r="AQ348" s="10"/>
      <c r="AR348" s="32"/>
      <c r="AS348" s="10"/>
      <c r="AT348" s="244"/>
      <c r="AU348" s="10"/>
      <c r="AV348" s="244"/>
      <c r="AW348" s="7"/>
      <c r="AX348" s="249"/>
      <c r="AY348" s="10"/>
      <c r="AZ348" s="244"/>
      <c r="BA348" s="7"/>
      <c r="BB348" s="249"/>
      <c r="BC348" s="7"/>
      <c r="BD348" s="249"/>
      <c r="BE348" s="7"/>
      <c r="BF348" s="8"/>
      <c r="BG348" s="7"/>
      <c r="BH348" s="8"/>
      <c r="BI348" s="28"/>
      <c r="BJ348" s="41"/>
      <c r="BK348" s="41">
        <f t="shared" si="28"/>
        <v>0</v>
      </c>
      <c r="BL348">
        <f t="shared" si="27"/>
        <v>0</v>
      </c>
    </row>
    <row r="349" spans="1:66">
      <c r="A349">
        <f t="shared" si="26"/>
        <v>296</v>
      </c>
      <c r="B349" s="6"/>
      <c r="C349" s="10"/>
      <c r="D349" s="32"/>
      <c r="E349" s="10"/>
      <c r="F349" s="32"/>
      <c r="G349" s="10"/>
      <c r="H349" s="32"/>
      <c r="I349" s="10"/>
      <c r="J349" s="32"/>
      <c r="K349" s="10"/>
      <c r="L349" s="32"/>
      <c r="M349" s="10"/>
      <c r="N349" s="32"/>
      <c r="O349" s="10"/>
      <c r="P349" s="32"/>
      <c r="Q349" s="10"/>
      <c r="R349" s="32"/>
      <c r="S349" s="10"/>
      <c r="T349" s="32"/>
      <c r="U349" s="10"/>
      <c r="V349" s="32"/>
      <c r="W349" s="10"/>
      <c r="X349" s="32"/>
      <c r="Y349" s="10"/>
      <c r="Z349" s="32"/>
      <c r="AA349" s="10"/>
      <c r="AB349" s="32"/>
      <c r="AC349" s="10"/>
      <c r="AD349" s="32"/>
      <c r="AE349" s="10"/>
      <c r="AF349" s="32"/>
      <c r="AG349" s="10"/>
      <c r="AH349" s="32"/>
      <c r="AI349" s="10"/>
      <c r="AJ349" s="32"/>
      <c r="AK349" s="10"/>
      <c r="AL349" s="32"/>
      <c r="AM349" s="10"/>
      <c r="AN349" s="32"/>
      <c r="AO349" s="10"/>
      <c r="AP349" s="244"/>
      <c r="AQ349" s="10"/>
      <c r="AR349" s="32"/>
      <c r="AS349" s="10"/>
      <c r="AT349" s="244"/>
      <c r="AU349" s="10"/>
      <c r="AV349" s="244"/>
      <c r="AW349" s="7"/>
      <c r="AX349" s="249"/>
      <c r="AY349" s="10"/>
      <c r="AZ349" s="244"/>
      <c r="BA349" s="7"/>
      <c r="BB349" s="249"/>
      <c r="BC349" s="7"/>
      <c r="BD349" s="249"/>
      <c r="BE349" s="7"/>
      <c r="BF349" s="8"/>
      <c r="BG349" s="7"/>
      <c r="BH349" s="8"/>
      <c r="BI349" s="28"/>
      <c r="BJ349" s="41"/>
      <c r="BK349" s="41">
        <f t="shared" si="28"/>
        <v>0</v>
      </c>
      <c r="BL349">
        <f t="shared" si="27"/>
        <v>0</v>
      </c>
    </row>
    <row r="350" spans="1:66">
      <c r="A350">
        <f t="shared" si="26"/>
        <v>297</v>
      </c>
      <c r="B350" s="6"/>
      <c r="C350" s="10"/>
      <c r="D350" s="32"/>
      <c r="E350" s="10"/>
      <c r="F350" s="32"/>
      <c r="G350" s="10"/>
      <c r="H350" s="32"/>
      <c r="I350" s="10"/>
      <c r="J350" s="32"/>
      <c r="K350" s="10"/>
      <c r="L350" s="32"/>
      <c r="M350" s="10"/>
      <c r="N350" s="32"/>
      <c r="O350" s="10"/>
      <c r="P350" s="32"/>
      <c r="Q350" s="10"/>
      <c r="R350" s="32"/>
      <c r="S350" s="10"/>
      <c r="T350" s="32"/>
      <c r="U350" s="10"/>
      <c r="V350" s="32"/>
      <c r="W350" s="10"/>
      <c r="X350" s="32"/>
      <c r="Y350" s="10"/>
      <c r="Z350" s="32"/>
      <c r="AA350" s="10"/>
      <c r="AB350" s="32"/>
      <c r="AC350" s="10"/>
      <c r="AD350" s="32"/>
      <c r="AE350" s="10"/>
      <c r="AF350" s="32"/>
      <c r="AG350" s="10"/>
      <c r="AH350" s="32"/>
      <c r="AI350" s="10"/>
      <c r="AJ350" s="32"/>
      <c r="AK350" s="10"/>
      <c r="AL350" s="32"/>
      <c r="AM350" s="10"/>
      <c r="AN350" s="32"/>
      <c r="AO350" s="10"/>
      <c r="AP350" s="244"/>
      <c r="AQ350" s="10"/>
      <c r="AR350" s="32"/>
      <c r="AS350" s="10"/>
      <c r="AT350" s="244"/>
      <c r="AU350" s="10"/>
      <c r="AV350" s="244"/>
      <c r="AW350" s="7"/>
      <c r="AX350" s="249"/>
      <c r="AY350" s="10"/>
      <c r="AZ350" s="244"/>
      <c r="BA350" s="7"/>
      <c r="BB350" s="249"/>
      <c r="BC350" s="7"/>
      <c r="BD350" s="249"/>
      <c r="BE350" s="7"/>
      <c r="BF350" s="8"/>
      <c r="BG350" s="7"/>
      <c r="BH350" s="8"/>
      <c r="BI350" s="28"/>
      <c r="BJ350" s="41"/>
      <c r="BK350" s="41">
        <f t="shared" si="28"/>
        <v>0</v>
      </c>
      <c r="BL350">
        <f t="shared" si="27"/>
        <v>0</v>
      </c>
    </row>
    <row r="351" spans="1:66">
      <c r="A351">
        <f t="shared" si="26"/>
        <v>298</v>
      </c>
      <c r="B351" s="6"/>
      <c r="C351" s="10"/>
      <c r="D351" s="32"/>
      <c r="E351" s="10"/>
      <c r="F351" s="32"/>
      <c r="G351" s="10"/>
      <c r="H351" s="32"/>
      <c r="I351" s="10"/>
      <c r="J351" s="32"/>
      <c r="K351" s="10"/>
      <c r="L351" s="32"/>
      <c r="M351" s="10"/>
      <c r="N351" s="32"/>
      <c r="O351" s="10"/>
      <c r="P351" s="32"/>
      <c r="Q351" s="10"/>
      <c r="R351" s="32"/>
      <c r="S351" s="10"/>
      <c r="T351" s="32"/>
      <c r="U351" s="10"/>
      <c r="V351" s="32"/>
      <c r="W351" s="10"/>
      <c r="X351" s="32"/>
      <c r="Y351" s="10"/>
      <c r="Z351" s="32"/>
      <c r="AA351" s="10"/>
      <c r="AB351" s="32"/>
      <c r="AC351" s="10"/>
      <c r="AD351" s="32"/>
      <c r="AE351" s="10"/>
      <c r="AF351" s="32"/>
      <c r="AG351" s="10"/>
      <c r="AH351" s="32"/>
      <c r="AI351" s="10"/>
      <c r="AJ351" s="32"/>
      <c r="AK351" s="10"/>
      <c r="AL351" s="32"/>
      <c r="AM351" s="10"/>
      <c r="AN351" s="32"/>
      <c r="AO351" s="10"/>
      <c r="AP351" s="244"/>
      <c r="AQ351" s="10"/>
      <c r="AR351" s="32"/>
      <c r="AS351" s="10"/>
      <c r="AT351" s="244"/>
      <c r="AU351" s="10"/>
      <c r="AV351" s="244"/>
      <c r="AW351" s="7"/>
      <c r="AX351" s="249"/>
      <c r="AY351" s="10"/>
      <c r="AZ351" s="244"/>
      <c r="BA351" s="7"/>
      <c r="BB351" s="249"/>
      <c r="BC351" s="7"/>
      <c r="BD351" s="249"/>
      <c r="BE351" s="7"/>
      <c r="BF351" s="8"/>
      <c r="BG351" s="7"/>
      <c r="BH351" s="8"/>
      <c r="BI351" s="28"/>
      <c r="BJ351" s="41"/>
      <c r="BK351" s="41">
        <f t="shared" si="28"/>
        <v>0</v>
      </c>
      <c r="BL351">
        <f t="shared" si="27"/>
        <v>0</v>
      </c>
    </row>
    <row r="352" spans="1:66">
      <c r="A352">
        <f t="shared" si="26"/>
        <v>299</v>
      </c>
      <c r="B352" s="6"/>
      <c r="C352" s="10"/>
      <c r="D352" s="32"/>
      <c r="E352" s="10"/>
      <c r="F352" s="32"/>
      <c r="G352" s="10"/>
      <c r="H352" s="32"/>
      <c r="I352" s="10"/>
      <c r="J352" s="32"/>
      <c r="K352" s="10"/>
      <c r="L352" s="32"/>
      <c r="M352" s="10"/>
      <c r="N352" s="32"/>
      <c r="O352" s="10"/>
      <c r="P352" s="32"/>
      <c r="Q352" s="7"/>
      <c r="R352" s="32"/>
      <c r="S352" s="10"/>
      <c r="T352" s="32"/>
      <c r="U352" s="10"/>
      <c r="V352" s="32"/>
      <c r="W352" s="10"/>
      <c r="X352" s="32"/>
      <c r="Y352" s="10"/>
      <c r="Z352" s="32"/>
      <c r="AA352" s="10"/>
      <c r="AB352" s="32"/>
      <c r="AC352" s="10"/>
      <c r="AD352" s="32"/>
      <c r="AE352" s="10"/>
      <c r="AF352" s="32"/>
      <c r="AG352" s="10"/>
      <c r="AH352" s="32"/>
      <c r="AI352" s="10"/>
      <c r="AJ352" s="32"/>
      <c r="AK352" s="10"/>
      <c r="AL352" s="32"/>
      <c r="AM352" s="10"/>
      <c r="AN352" s="32"/>
      <c r="AO352" s="10"/>
      <c r="AP352" s="244"/>
      <c r="AQ352" s="10"/>
      <c r="AR352" s="32"/>
      <c r="AS352" s="10"/>
      <c r="AT352" s="244"/>
      <c r="AU352" s="10"/>
      <c r="AV352" s="244"/>
      <c r="AW352" s="7"/>
      <c r="AX352" s="249"/>
      <c r="AY352" s="10"/>
      <c r="AZ352" s="244"/>
      <c r="BA352" s="7"/>
      <c r="BB352" s="249"/>
      <c r="BC352" s="7"/>
      <c r="BD352" s="249"/>
      <c r="BE352" s="7"/>
      <c r="BF352" s="8"/>
      <c r="BG352" s="7"/>
      <c r="BH352" s="8"/>
      <c r="BI352" s="28"/>
      <c r="BJ352" s="41"/>
      <c r="BK352" s="41">
        <f t="shared" si="28"/>
        <v>0</v>
      </c>
      <c r="BL352">
        <f t="shared" si="27"/>
        <v>0</v>
      </c>
    </row>
    <row r="353" spans="1:67">
      <c r="A353">
        <f t="shared" si="26"/>
        <v>300</v>
      </c>
      <c r="B353" s="6"/>
      <c r="C353" s="10"/>
      <c r="D353" s="32"/>
      <c r="E353" s="10"/>
      <c r="F353" s="32"/>
      <c r="G353" s="10"/>
      <c r="H353" s="32"/>
      <c r="I353" s="10"/>
      <c r="J353" s="32"/>
      <c r="K353" s="10"/>
      <c r="L353" s="32"/>
      <c r="M353" s="10"/>
      <c r="N353" s="32"/>
      <c r="O353" s="10"/>
      <c r="P353" s="32"/>
      <c r="Q353" s="7"/>
      <c r="R353" s="32"/>
      <c r="S353" s="10"/>
      <c r="T353" s="32"/>
      <c r="U353" s="10"/>
      <c r="V353" s="32"/>
      <c r="W353" s="10"/>
      <c r="X353" s="32"/>
      <c r="Y353" s="10"/>
      <c r="Z353" s="32"/>
      <c r="AA353" s="10"/>
      <c r="AB353" s="32"/>
      <c r="AC353" s="10"/>
      <c r="AD353" s="32"/>
      <c r="AE353" s="10"/>
      <c r="AF353" s="32"/>
      <c r="AG353" s="10"/>
      <c r="AH353" s="32"/>
      <c r="AI353" s="10"/>
      <c r="AJ353" s="32"/>
      <c r="AK353" s="10"/>
      <c r="AL353" s="32"/>
      <c r="AM353" s="10"/>
      <c r="AN353" s="32"/>
      <c r="AO353" s="10"/>
      <c r="AP353" s="244"/>
      <c r="AQ353" s="10"/>
      <c r="AR353" s="32"/>
      <c r="AS353" s="10"/>
      <c r="AT353" s="244"/>
      <c r="AU353" s="10"/>
      <c r="AV353" s="244"/>
      <c r="AW353" s="7"/>
      <c r="AX353" s="249"/>
      <c r="AY353" s="10"/>
      <c r="AZ353" s="244"/>
      <c r="BA353" s="7"/>
      <c r="BB353" s="249"/>
      <c r="BC353" s="7"/>
      <c r="BD353" s="249"/>
      <c r="BE353" s="7"/>
      <c r="BF353" s="8"/>
      <c r="BG353" s="7"/>
      <c r="BH353" s="8"/>
      <c r="BI353" s="28"/>
      <c r="BJ353" s="41"/>
      <c r="BK353" s="41">
        <f t="shared" si="28"/>
        <v>0</v>
      </c>
      <c r="BL353">
        <f t="shared" si="27"/>
        <v>0</v>
      </c>
    </row>
    <row r="354" spans="1:67">
      <c r="A354">
        <f t="shared" si="26"/>
        <v>301</v>
      </c>
      <c r="B354" s="6"/>
      <c r="C354" s="10"/>
      <c r="D354" s="32"/>
      <c r="E354" s="10"/>
      <c r="F354" s="32"/>
      <c r="G354" s="10"/>
      <c r="H354" s="32"/>
      <c r="I354" s="10"/>
      <c r="J354" s="32"/>
      <c r="K354" s="10"/>
      <c r="L354" s="32"/>
      <c r="M354" s="10"/>
      <c r="N354" s="32"/>
      <c r="O354" s="10"/>
      <c r="P354" s="32"/>
      <c r="Q354" s="7"/>
      <c r="R354" s="32"/>
      <c r="S354" s="10"/>
      <c r="T354" s="32"/>
      <c r="U354" s="10"/>
      <c r="V354" s="32"/>
      <c r="W354" s="10"/>
      <c r="X354" s="32"/>
      <c r="Y354" s="10"/>
      <c r="Z354" s="32"/>
      <c r="AA354" s="10"/>
      <c r="AB354" s="32"/>
      <c r="AC354" s="10"/>
      <c r="AD354" s="32"/>
      <c r="AE354" s="10"/>
      <c r="AF354" s="32"/>
      <c r="AG354" s="10"/>
      <c r="AH354" s="32"/>
      <c r="AI354" s="10"/>
      <c r="AJ354" s="32"/>
      <c r="AK354" s="10"/>
      <c r="AL354" s="32"/>
      <c r="AM354" s="10"/>
      <c r="AN354" s="32"/>
      <c r="AO354" s="10"/>
      <c r="AP354" s="244"/>
      <c r="AQ354" s="10"/>
      <c r="AR354" s="32"/>
      <c r="AS354" s="10"/>
      <c r="AT354" s="244"/>
      <c r="AU354" s="10"/>
      <c r="AV354" s="244"/>
      <c r="AW354" s="7"/>
      <c r="AX354" s="249"/>
      <c r="AY354" s="10"/>
      <c r="AZ354" s="244"/>
      <c r="BA354" s="7"/>
      <c r="BB354" s="249"/>
      <c r="BC354" s="7"/>
      <c r="BD354" s="249"/>
      <c r="BE354" s="7"/>
      <c r="BF354" s="8"/>
      <c r="BG354" s="7"/>
      <c r="BH354" s="8"/>
      <c r="BI354" s="28"/>
      <c r="BJ354" s="41"/>
      <c r="BK354" s="41">
        <f t="shared" si="28"/>
        <v>0</v>
      </c>
      <c r="BL354">
        <f t="shared" si="27"/>
        <v>0</v>
      </c>
    </row>
    <row r="355" spans="1:67">
      <c r="A355">
        <f t="shared" si="26"/>
        <v>302</v>
      </c>
      <c r="B355" s="6"/>
      <c r="C355" s="10"/>
      <c r="D355" s="32"/>
      <c r="E355" s="10"/>
      <c r="F355" s="32"/>
      <c r="G355" s="10"/>
      <c r="H355" s="32"/>
      <c r="I355" s="10"/>
      <c r="J355" s="32"/>
      <c r="K355" s="10"/>
      <c r="L355" s="32"/>
      <c r="M355" s="10"/>
      <c r="N355" s="32"/>
      <c r="O355" s="10"/>
      <c r="P355" s="32"/>
      <c r="Q355" s="10"/>
      <c r="R355" s="32"/>
      <c r="S355" s="10"/>
      <c r="T355" s="32"/>
      <c r="U355" s="10"/>
      <c r="V355" s="32"/>
      <c r="W355" s="10"/>
      <c r="X355" s="32"/>
      <c r="Y355" s="10"/>
      <c r="Z355" s="32"/>
      <c r="AA355" s="10"/>
      <c r="AB355" s="32"/>
      <c r="AC355" s="10"/>
      <c r="AD355" s="32"/>
      <c r="AE355" s="10"/>
      <c r="AF355" s="32"/>
      <c r="AG355" s="10"/>
      <c r="AH355" s="32"/>
      <c r="AI355" s="10"/>
      <c r="AJ355" s="32"/>
      <c r="AK355" s="10"/>
      <c r="AL355" s="32"/>
      <c r="AM355" s="10"/>
      <c r="AN355" s="32"/>
      <c r="AO355" s="10"/>
      <c r="AP355" s="244"/>
      <c r="AQ355" s="10"/>
      <c r="AR355" s="32"/>
      <c r="AS355" s="10"/>
      <c r="AT355" s="244"/>
      <c r="AU355" s="10"/>
      <c r="AV355" s="244"/>
      <c r="AW355" s="7"/>
      <c r="AX355" s="249"/>
      <c r="AY355" s="10"/>
      <c r="AZ355" s="244"/>
      <c r="BA355" s="7"/>
      <c r="BB355" s="249"/>
      <c r="BC355" s="7"/>
      <c r="BD355" s="249"/>
      <c r="BE355" s="7"/>
      <c r="BF355" s="8"/>
      <c r="BG355" s="7"/>
      <c r="BH355" s="8"/>
      <c r="BI355" s="28"/>
      <c r="BJ355" s="41"/>
      <c r="BK355" s="41">
        <f t="shared" si="28"/>
        <v>0</v>
      </c>
      <c r="BL355">
        <f t="shared" si="27"/>
        <v>0</v>
      </c>
    </row>
    <row r="356" spans="1:67">
      <c r="A356">
        <f t="shared" si="26"/>
        <v>303</v>
      </c>
      <c r="B356" s="6"/>
      <c r="C356" s="10"/>
      <c r="D356" s="32"/>
      <c r="E356" s="10"/>
      <c r="F356" s="32"/>
      <c r="G356" s="10"/>
      <c r="H356" s="32"/>
      <c r="I356" s="10"/>
      <c r="J356" s="32"/>
      <c r="K356" s="10"/>
      <c r="L356" s="32"/>
      <c r="M356" s="10"/>
      <c r="N356" s="32"/>
      <c r="O356" s="10"/>
      <c r="P356" s="32"/>
      <c r="Q356" s="10"/>
      <c r="R356" s="32"/>
      <c r="S356" s="10"/>
      <c r="T356" s="32"/>
      <c r="U356" s="10"/>
      <c r="V356" s="32"/>
      <c r="W356" s="10"/>
      <c r="X356" s="32"/>
      <c r="Y356" s="10"/>
      <c r="Z356" s="32"/>
      <c r="AA356" s="10"/>
      <c r="AB356" s="32"/>
      <c r="AC356" s="10"/>
      <c r="AD356" s="32"/>
      <c r="AE356" s="10"/>
      <c r="AF356" s="32"/>
      <c r="AG356" s="10"/>
      <c r="AH356" s="32"/>
      <c r="AI356" s="10"/>
      <c r="AJ356" s="32"/>
      <c r="AK356" s="10"/>
      <c r="AL356" s="32"/>
      <c r="AM356" s="10"/>
      <c r="AN356" s="32"/>
      <c r="AO356" s="10"/>
      <c r="AP356" s="244"/>
      <c r="AQ356" s="10"/>
      <c r="AR356" s="32"/>
      <c r="AS356" s="10"/>
      <c r="AT356" s="244"/>
      <c r="AU356" s="10"/>
      <c r="AV356" s="244"/>
      <c r="AW356" s="7"/>
      <c r="AX356" s="249"/>
      <c r="AY356" s="10"/>
      <c r="AZ356" s="244"/>
      <c r="BA356" s="7"/>
      <c r="BB356" s="249"/>
      <c r="BC356" s="7"/>
      <c r="BD356" s="249"/>
      <c r="BE356" s="7"/>
      <c r="BF356" s="8"/>
      <c r="BG356" s="7"/>
      <c r="BH356" s="8"/>
      <c r="BI356" s="28"/>
      <c r="BJ356" s="41"/>
      <c r="BK356" s="41">
        <f t="shared" si="28"/>
        <v>0</v>
      </c>
      <c r="BL356">
        <f t="shared" si="27"/>
        <v>0</v>
      </c>
    </row>
    <row r="357" spans="1:67">
      <c r="A357">
        <f t="shared" si="26"/>
        <v>304</v>
      </c>
      <c r="B357" s="6"/>
      <c r="C357" s="10"/>
      <c r="D357" s="32"/>
      <c r="E357" s="10"/>
      <c r="F357" s="32"/>
      <c r="G357" s="10"/>
      <c r="H357" s="32"/>
      <c r="I357" s="10"/>
      <c r="J357" s="32"/>
      <c r="K357" s="94"/>
      <c r="L357" s="32"/>
      <c r="M357" s="10"/>
      <c r="N357" s="32"/>
      <c r="O357" s="10"/>
      <c r="P357" s="32"/>
      <c r="Q357" s="10"/>
      <c r="R357" s="32"/>
      <c r="S357" s="10"/>
      <c r="T357" s="32"/>
      <c r="U357" s="10"/>
      <c r="V357" s="32"/>
      <c r="W357" s="10"/>
      <c r="X357" s="32"/>
      <c r="Y357" s="10"/>
      <c r="Z357" s="32"/>
      <c r="AA357" s="10"/>
      <c r="AB357" s="32"/>
      <c r="AC357" s="10"/>
      <c r="AD357" s="32"/>
      <c r="AE357" s="10"/>
      <c r="AF357" s="32"/>
      <c r="AG357" s="10"/>
      <c r="AH357" s="32"/>
      <c r="AI357" s="10"/>
      <c r="AJ357" s="32"/>
      <c r="AK357" s="10"/>
      <c r="AL357" s="32"/>
      <c r="AM357" s="10"/>
      <c r="AN357" s="32"/>
      <c r="AO357" s="10"/>
      <c r="AP357" s="244"/>
      <c r="AQ357" s="10"/>
      <c r="AR357" s="32"/>
      <c r="AS357" s="10"/>
      <c r="AT357" s="244"/>
      <c r="AU357" s="10"/>
      <c r="AV357" s="244"/>
      <c r="AW357" s="7"/>
      <c r="AX357" s="249"/>
      <c r="AY357" s="10"/>
      <c r="AZ357" s="244"/>
      <c r="BA357" s="7"/>
      <c r="BB357" s="249"/>
      <c r="BC357" s="7"/>
      <c r="BD357" s="249"/>
      <c r="BE357" s="7"/>
      <c r="BF357" s="8"/>
      <c r="BG357" s="7"/>
      <c r="BH357" s="8"/>
      <c r="BJ357" s="41"/>
      <c r="BK357" s="41">
        <f t="shared" si="28"/>
        <v>0</v>
      </c>
      <c r="BL357">
        <f t="shared" si="27"/>
        <v>0</v>
      </c>
      <c r="BN357" s="39"/>
    </row>
    <row r="358" spans="1:67">
      <c r="A358">
        <f t="shared" si="26"/>
        <v>305</v>
      </c>
      <c r="B358" s="6"/>
      <c r="C358" s="10"/>
      <c r="D358" s="32"/>
      <c r="E358" s="10"/>
      <c r="F358" s="32"/>
      <c r="G358" s="10"/>
      <c r="H358" s="32"/>
      <c r="I358" s="10"/>
      <c r="J358" s="32"/>
      <c r="K358" s="10"/>
      <c r="L358" s="32"/>
      <c r="M358" s="10"/>
      <c r="N358" s="32"/>
      <c r="O358" s="10"/>
      <c r="P358" s="32"/>
      <c r="Q358" s="10"/>
      <c r="R358" s="32"/>
      <c r="S358" s="10"/>
      <c r="T358" s="32"/>
      <c r="U358" s="10"/>
      <c r="V358" s="32"/>
      <c r="W358" s="10"/>
      <c r="X358" s="32"/>
      <c r="Y358" s="10"/>
      <c r="Z358" s="32"/>
      <c r="AA358" s="10"/>
      <c r="AB358" s="32"/>
      <c r="AC358" s="10"/>
      <c r="AD358" s="32"/>
      <c r="AE358" s="10"/>
      <c r="AF358" s="32"/>
      <c r="AG358" s="10"/>
      <c r="AH358" s="32"/>
      <c r="AI358" s="10"/>
      <c r="AJ358" s="32"/>
      <c r="AK358" s="10"/>
      <c r="AL358" s="32"/>
      <c r="AM358" s="10"/>
      <c r="AN358" s="32"/>
      <c r="AO358" s="10"/>
      <c r="AP358" s="244"/>
      <c r="AQ358" s="10"/>
      <c r="AR358" s="32"/>
      <c r="AS358" s="10"/>
      <c r="AT358" s="244"/>
      <c r="AU358" s="10"/>
      <c r="AV358" s="244"/>
      <c r="AW358" s="7"/>
      <c r="AX358" s="249"/>
      <c r="AY358" s="10"/>
      <c r="AZ358" s="244"/>
      <c r="BA358" s="7"/>
      <c r="BB358" s="249"/>
      <c r="BC358" s="7"/>
      <c r="BD358" s="249"/>
      <c r="BE358" s="7"/>
      <c r="BF358" s="8"/>
      <c r="BG358" s="7"/>
      <c r="BH358" s="8"/>
      <c r="BJ358" s="41"/>
      <c r="BK358" s="41">
        <f t="shared" si="28"/>
        <v>0</v>
      </c>
      <c r="BL358">
        <f t="shared" si="27"/>
        <v>0</v>
      </c>
    </row>
    <row r="359" spans="1:67">
      <c r="A359">
        <f t="shared" si="26"/>
        <v>306</v>
      </c>
      <c r="B359" s="6"/>
      <c r="C359" s="10"/>
      <c r="D359" s="32"/>
      <c r="E359" s="10"/>
      <c r="F359" s="32"/>
      <c r="G359" s="10"/>
      <c r="H359" s="32"/>
      <c r="I359" s="10"/>
      <c r="J359" s="32"/>
      <c r="K359" s="10"/>
      <c r="L359" s="32"/>
      <c r="M359" s="10"/>
      <c r="N359" s="32"/>
      <c r="O359" s="10"/>
      <c r="P359" s="32"/>
      <c r="Q359" s="10"/>
      <c r="R359" s="32"/>
      <c r="S359" s="10"/>
      <c r="T359" s="32"/>
      <c r="U359" s="10"/>
      <c r="V359" s="32"/>
      <c r="W359" s="10"/>
      <c r="X359" s="32"/>
      <c r="Y359" s="10"/>
      <c r="Z359" s="32"/>
      <c r="AA359" s="10"/>
      <c r="AB359" s="32"/>
      <c r="AC359" s="10"/>
      <c r="AD359" s="32"/>
      <c r="AE359" s="10"/>
      <c r="AF359" s="32"/>
      <c r="AG359" s="10"/>
      <c r="AH359" s="32"/>
      <c r="AI359" s="10"/>
      <c r="AJ359" s="32"/>
      <c r="AK359" s="10"/>
      <c r="AL359" s="32"/>
      <c r="AM359" s="10"/>
      <c r="AN359" s="32"/>
      <c r="AO359" s="10"/>
      <c r="AP359" s="244"/>
      <c r="AQ359" s="10"/>
      <c r="AR359" s="32"/>
      <c r="AS359" s="10"/>
      <c r="AT359" s="244"/>
      <c r="AU359" s="10"/>
      <c r="AV359" s="244"/>
      <c r="AW359" s="7"/>
      <c r="AX359" s="249"/>
      <c r="AY359" s="10"/>
      <c r="AZ359" s="244"/>
      <c r="BA359" s="7"/>
      <c r="BB359" s="249"/>
      <c r="BC359" s="7"/>
      <c r="BD359" s="249"/>
      <c r="BE359" s="7"/>
      <c r="BF359" s="8"/>
      <c r="BG359" s="7"/>
      <c r="BH359" s="8"/>
      <c r="BJ359" s="41"/>
      <c r="BK359" s="41">
        <f t="shared" si="28"/>
        <v>0</v>
      </c>
      <c r="BL359">
        <f t="shared" si="27"/>
        <v>0</v>
      </c>
    </row>
    <row r="360" spans="1:67">
      <c r="A360">
        <f t="shared" si="26"/>
        <v>307</v>
      </c>
      <c r="B360" s="6"/>
      <c r="C360" s="10"/>
      <c r="D360" s="32"/>
      <c r="E360" s="10"/>
      <c r="F360" s="32"/>
      <c r="G360" s="10"/>
      <c r="H360" s="32"/>
      <c r="I360" s="10"/>
      <c r="J360" s="32"/>
      <c r="K360" s="10"/>
      <c r="L360" s="32"/>
      <c r="M360" s="10"/>
      <c r="N360" s="32"/>
      <c r="O360" s="10"/>
      <c r="P360" s="32"/>
      <c r="Q360" s="10"/>
      <c r="R360" s="32"/>
      <c r="S360" s="10"/>
      <c r="T360" s="32"/>
      <c r="U360" s="10"/>
      <c r="V360" s="32"/>
      <c r="W360" s="10"/>
      <c r="X360" s="32"/>
      <c r="Y360" s="10"/>
      <c r="Z360" s="32"/>
      <c r="AA360" s="10"/>
      <c r="AB360" s="32"/>
      <c r="AC360" s="10"/>
      <c r="AD360" s="32"/>
      <c r="AE360" s="10"/>
      <c r="AF360" s="32"/>
      <c r="AG360" s="10"/>
      <c r="AH360" s="32"/>
      <c r="AI360" s="10"/>
      <c r="AJ360" s="32"/>
      <c r="AK360" s="10"/>
      <c r="AL360" s="32"/>
      <c r="AM360" s="10"/>
      <c r="AN360" s="32"/>
      <c r="AO360" s="10"/>
      <c r="AP360" s="244"/>
      <c r="AQ360" s="10"/>
      <c r="AR360" s="32"/>
      <c r="AS360" s="10"/>
      <c r="AT360" s="244"/>
      <c r="AU360" s="10"/>
      <c r="AV360" s="244"/>
      <c r="AW360" s="7"/>
      <c r="AX360" s="249"/>
      <c r="AY360" s="10"/>
      <c r="AZ360" s="244"/>
      <c r="BA360" s="7"/>
      <c r="BB360" s="249"/>
      <c r="BC360" s="7"/>
      <c r="BD360" s="249"/>
      <c r="BE360" s="7"/>
      <c r="BF360" s="8"/>
      <c r="BG360" s="7"/>
      <c r="BH360" s="8"/>
      <c r="BJ360" s="41"/>
      <c r="BK360" s="41">
        <f t="shared" si="28"/>
        <v>0</v>
      </c>
      <c r="BL360">
        <f t="shared" si="27"/>
        <v>0</v>
      </c>
    </row>
    <row r="361" spans="1:67">
      <c r="A361">
        <f t="shared" si="26"/>
        <v>308</v>
      </c>
      <c r="B361" s="6"/>
      <c r="C361" s="10"/>
      <c r="D361" s="32"/>
      <c r="E361" s="10"/>
      <c r="F361" s="32"/>
      <c r="G361" s="10"/>
      <c r="H361" s="32"/>
      <c r="I361" s="10"/>
      <c r="J361" s="32"/>
      <c r="K361" s="10"/>
      <c r="L361" s="32"/>
      <c r="M361" s="10"/>
      <c r="N361" s="32"/>
      <c r="O361" s="10"/>
      <c r="P361" s="32"/>
      <c r="Q361" s="10"/>
      <c r="R361" s="32"/>
      <c r="S361" s="10"/>
      <c r="T361" s="32"/>
      <c r="U361" s="10"/>
      <c r="V361" s="32"/>
      <c r="W361" s="10"/>
      <c r="X361" s="32"/>
      <c r="Y361" s="10"/>
      <c r="Z361" s="32"/>
      <c r="AA361" s="10"/>
      <c r="AB361" s="32"/>
      <c r="AC361" s="10"/>
      <c r="AD361" s="32"/>
      <c r="AE361" s="10"/>
      <c r="AF361" s="32"/>
      <c r="AG361" s="10"/>
      <c r="AH361" s="32"/>
      <c r="AI361" s="10"/>
      <c r="AJ361" s="32"/>
      <c r="AK361" s="10"/>
      <c r="AL361" s="32"/>
      <c r="AM361" s="10"/>
      <c r="AN361" s="32"/>
      <c r="AO361" s="10"/>
      <c r="AP361" s="244"/>
      <c r="AQ361" s="10"/>
      <c r="AR361" s="32"/>
      <c r="AS361" s="10"/>
      <c r="AT361" s="244"/>
      <c r="AU361" s="10"/>
      <c r="AV361" s="244"/>
      <c r="AW361" s="7"/>
      <c r="AX361" s="249"/>
      <c r="AY361" s="10"/>
      <c r="AZ361" s="244"/>
      <c r="BA361" s="7"/>
      <c r="BB361" s="249"/>
      <c r="BC361" s="7"/>
      <c r="BD361" s="249"/>
      <c r="BE361" s="7"/>
      <c r="BF361" s="8"/>
      <c r="BG361" s="7"/>
      <c r="BH361" s="8"/>
      <c r="BJ361" s="41"/>
      <c r="BK361" s="41">
        <f t="shared" si="28"/>
        <v>0</v>
      </c>
      <c r="BL361">
        <f t="shared" si="27"/>
        <v>0</v>
      </c>
    </row>
    <row r="362" spans="1:67">
      <c r="A362">
        <f t="shared" si="26"/>
        <v>309</v>
      </c>
      <c r="B362" s="255"/>
      <c r="C362" s="10"/>
      <c r="D362" s="32"/>
      <c r="E362" s="10"/>
      <c r="F362" s="32"/>
      <c r="G362" s="10"/>
      <c r="H362" s="32"/>
      <c r="I362" s="10"/>
      <c r="J362" s="32"/>
      <c r="K362" s="10"/>
      <c r="L362" s="32"/>
      <c r="M362" s="10"/>
      <c r="N362" s="32"/>
      <c r="O362" s="10"/>
      <c r="P362" s="32"/>
      <c r="Q362" s="10"/>
      <c r="R362" s="32"/>
      <c r="S362" s="10"/>
      <c r="T362" s="32"/>
      <c r="U362" s="10"/>
      <c r="V362" s="32"/>
      <c r="W362" s="10"/>
      <c r="X362" s="32"/>
      <c r="Y362" s="10"/>
      <c r="Z362" s="32"/>
      <c r="AA362" s="10"/>
      <c r="AB362" s="32"/>
      <c r="AC362" s="10"/>
      <c r="AD362" s="32"/>
      <c r="AE362" s="10"/>
      <c r="AF362" s="32"/>
      <c r="AG362" s="10"/>
      <c r="AH362" s="32"/>
      <c r="AI362" s="10"/>
      <c r="AJ362" s="32"/>
      <c r="AK362" s="10"/>
      <c r="AL362" s="32"/>
      <c r="AM362" s="10"/>
      <c r="AN362" s="32"/>
      <c r="AO362" s="10"/>
      <c r="AP362" s="244"/>
      <c r="AQ362" s="10"/>
      <c r="AR362" s="32"/>
      <c r="AS362" s="10"/>
      <c r="AT362" s="244"/>
      <c r="AU362" s="10"/>
      <c r="AV362" s="244"/>
      <c r="AW362" s="7"/>
      <c r="AX362" s="249"/>
      <c r="AY362" s="10"/>
      <c r="AZ362" s="244"/>
      <c r="BA362" s="7"/>
      <c r="BB362" s="249"/>
      <c r="BC362" s="7"/>
      <c r="BD362" s="249"/>
      <c r="BE362" s="7"/>
      <c r="BF362" s="8"/>
      <c r="BG362" s="7"/>
      <c r="BH362" s="8"/>
      <c r="BJ362" s="41"/>
      <c r="BK362" s="41">
        <f t="shared" si="28"/>
        <v>0</v>
      </c>
      <c r="BL362">
        <f t="shared" si="27"/>
        <v>0</v>
      </c>
      <c r="BN362" s="239"/>
      <c r="BO362" s="240"/>
    </row>
    <row r="363" spans="1:67">
      <c r="A363">
        <f t="shared" si="26"/>
        <v>310</v>
      </c>
      <c r="B363" s="255"/>
      <c r="C363" s="10"/>
      <c r="D363" s="32"/>
      <c r="E363" s="10"/>
      <c r="F363" s="32"/>
      <c r="G363" s="10"/>
      <c r="H363" s="32"/>
      <c r="I363" s="10"/>
      <c r="J363" s="32"/>
      <c r="K363" s="10"/>
      <c r="L363" s="32"/>
      <c r="M363" s="10"/>
      <c r="N363" s="32"/>
      <c r="O363" s="10"/>
      <c r="P363" s="32"/>
      <c r="Q363" s="10"/>
      <c r="R363" s="32"/>
      <c r="S363" s="10"/>
      <c r="T363" s="32"/>
      <c r="U363" s="10"/>
      <c r="V363" s="32"/>
      <c r="W363" s="10"/>
      <c r="X363" s="32"/>
      <c r="Y363" s="10"/>
      <c r="Z363" s="32"/>
      <c r="AA363" s="10"/>
      <c r="AB363" s="32"/>
      <c r="AC363" s="10"/>
      <c r="AD363" s="32"/>
      <c r="AE363" s="10"/>
      <c r="AF363" s="32"/>
      <c r="AG363" s="10"/>
      <c r="AH363" s="32"/>
      <c r="AI363" s="10"/>
      <c r="AJ363" s="32"/>
      <c r="AK363" s="10"/>
      <c r="AL363" s="32"/>
      <c r="AM363" s="10"/>
      <c r="AN363" s="32"/>
      <c r="AO363" s="10"/>
      <c r="AP363" s="244"/>
      <c r="AQ363" s="10"/>
      <c r="AR363" s="32"/>
      <c r="AS363" s="10"/>
      <c r="AT363" s="244"/>
      <c r="AU363" s="10"/>
      <c r="AV363" s="244"/>
      <c r="AW363" s="7"/>
      <c r="AX363" s="249"/>
      <c r="AY363" s="10"/>
      <c r="AZ363" s="244"/>
      <c r="BA363" s="7"/>
      <c r="BB363" s="249"/>
      <c r="BC363" s="7"/>
      <c r="BD363" s="249"/>
      <c r="BE363" s="7"/>
      <c r="BF363" s="8"/>
      <c r="BG363" s="7"/>
      <c r="BH363" s="8"/>
      <c r="BJ363" s="41"/>
      <c r="BK363" s="41">
        <f t="shared" si="28"/>
        <v>0</v>
      </c>
      <c r="BL363">
        <f t="shared" si="27"/>
        <v>0</v>
      </c>
      <c r="BN363" s="239"/>
      <c r="BO363" s="240"/>
    </row>
    <row r="364" spans="1:67">
      <c r="A364">
        <f t="shared" si="26"/>
        <v>311</v>
      </c>
      <c r="B364" s="255"/>
      <c r="C364" s="10"/>
      <c r="D364" s="32"/>
      <c r="E364" s="10"/>
      <c r="F364" s="32"/>
      <c r="G364" s="10"/>
      <c r="H364" s="32"/>
      <c r="I364" s="10"/>
      <c r="J364" s="32"/>
      <c r="K364" s="10"/>
      <c r="L364" s="32"/>
      <c r="M364" s="10"/>
      <c r="N364" s="32"/>
      <c r="O364" s="10"/>
      <c r="P364" s="32"/>
      <c r="Q364" s="10"/>
      <c r="R364" s="32"/>
      <c r="S364" s="10"/>
      <c r="T364" s="32"/>
      <c r="U364" s="10"/>
      <c r="V364" s="32"/>
      <c r="W364" s="10"/>
      <c r="X364" s="32"/>
      <c r="Y364" s="10"/>
      <c r="Z364" s="32"/>
      <c r="AA364" s="10"/>
      <c r="AB364" s="32"/>
      <c r="AC364" s="10"/>
      <c r="AD364" s="32"/>
      <c r="AE364" s="10"/>
      <c r="AF364" s="32"/>
      <c r="AG364" s="10"/>
      <c r="AH364" s="32"/>
      <c r="AI364" s="10"/>
      <c r="AJ364" s="32"/>
      <c r="AK364" s="10"/>
      <c r="AL364" s="32"/>
      <c r="AM364" s="94"/>
      <c r="AN364" s="32"/>
      <c r="AO364" s="10"/>
      <c r="AP364" s="244"/>
      <c r="AQ364" s="94"/>
      <c r="AR364" s="32"/>
      <c r="AS364" s="10"/>
      <c r="AT364" s="244"/>
      <c r="AU364" s="10"/>
      <c r="AV364" s="244"/>
      <c r="AW364" s="7"/>
      <c r="AX364" s="249"/>
      <c r="AY364" s="10"/>
      <c r="AZ364" s="244"/>
      <c r="BA364" s="7"/>
      <c r="BB364" s="249"/>
      <c r="BC364" s="7"/>
      <c r="BD364" s="249"/>
      <c r="BE364" s="7"/>
      <c r="BF364" s="8"/>
      <c r="BG364" s="7"/>
      <c r="BH364" s="8"/>
      <c r="BJ364" s="41"/>
      <c r="BK364" s="41">
        <f t="shared" si="28"/>
        <v>0</v>
      </c>
      <c r="BL364">
        <f t="shared" si="27"/>
        <v>0</v>
      </c>
      <c r="BN364" s="239"/>
      <c r="BO364" s="240"/>
    </row>
    <row r="365" spans="1:67">
      <c r="A365">
        <f t="shared" si="26"/>
        <v>312</v>
      </c>
      <c r="B365" s="6"/>
      <c r="C365" s="10"/>
      <c r="D365" s="32"/>
      <c r="E365" s="10"/>
      <c r="F365" s="32"/>
      <c r="G365" s="10"/>
      <c r="H365" s="32"/>
      <c r="I365" s="10"/>
      <c r="J365" s="32"/>
      <c r="K365" s="94"/>
      <c r="L365" s="32"/>
      <c r="M365" s="10"/>
      <c r="N365" s="32"/>
      <c r="O365" s="10"/>
      <c r="P365" s="32"/>
      <c r="Q365" s="10"/>
      <c r="R365" s="32"/>
      <c r="S365" s="10"/>
      <c r="T365" s="32"/>
      <c r="U365" s="10"/>
      <c r="V365" s="32"/>
      <c r="W365" s="10"/>
      <c r="X365" s="32"/>
      <c r="Y365" s="10"/>
      <c r="Z365" s="32"/>
      <c r="AA365" s="10"/>
      <c r="AB365" s="32"/>
      <c r="AC365" s="10"/>
      <c r="AD365" s="32"/>
      <c r="AE365" s="10"/>
      <c r="AF365" s="32"/>
      <c r="AG365" s="10"/>
      <c r="AH365" s="32"/>
      <c r="AI365" s="10"/>
      <c r="AJ365" s="32"/>
      <c r="AK365" s="10"/>
      <c r="AL365" s="32"/>
      <c r="AM365" s="10"/>
      <c r="AN365" s="32"/>
      <c r="AO365" s="10"/>
      <c r="AP365" s="244"/>
      <c r="AQ365" s="10"/>
      <c r="AR365" s="32"/>
      <c r="AS365" s="10"/>
      <c r="AT365" s="244"/>
      <c r="AU365" s="10"/>
      <c r="AV365" s="244"/>
      <c r="AW365" s="7"/>
      <c r="AX365" s="249"/>
      <c r="AY365" s="10"/>
      <c r="AZ365" s="244"/>
      <c r="BA365" s="7"/>
      <c r="BB365" s="249"/>
      <c r="BC365" s="7"/>
      <c r="BD365" s="249"/>
      <c r="BE365" s="7"/>
      <c r="BF365" s="8"/>
      <c r="BG365" s="7"/>
      <c r="BH365" s="8"/>
      <c r="BJ365" s="41"/>
      <c r="BK365" s="41">
        <f t="shared" si="28"/>
        <v>0</v>
      </c>
      <c r="BL365">
        <f t="shared" si="27"/>
        <v>0</v>
      </c>
      <c r="BN365" s="39"/>
    </row>
    <row r="366" spans="1:67">
      <c r="A366">
        <f t="shared" si="26"/>
        <v>313</v>
      </c>
      <c r="B366" s="6"/>
      <c r="C366" s="10"/>
      <c r="D366" s="32"/>
      <c r="E366" s="10"/>
      <c r="F366" s="32"/>
      <c r="G366" s="10"/>
      <c r="H366" s="32"/>
      <c r="I366" s="10"/>
      <c r="J366" s="32"/>
      <c r="K366" s="94"/>
      <c r="L366" s="32"/>
      <c r="M366" s="10"/>
      <c r="N366" s="32"/>
      <c r="O366" s="10"/>
      <c r="P366" s="32"/>
      <c r="Q366" s="10"/>
      <c r="R366" s="32"/>
      <c r="S366" s="10"/>
      <c r="T366" s="32"/>
      <c r="U366" s="10"/>
      <c r="V366" s="32"/>
      <c r="W366" s="10"/>
      <c r="X366" s="32"/>
      <c r="Y366" s="10"/>
      <c r="Z366" s="32"/>
      <c r="AA366" s="10"/>
      <c r="AB366" s="32"/>
      <c r="AC366" s="10"/>
      <c r="AD366" s="32"/>
      <c r="AE366" s="10"/>
      <c r="AF366" s="32"/>
      <c r="AG366" s="10"/>
      <c r="AH366" s="32"/>
      <c r="AI366" s="10"/>
      <c r="AJ366" s="32"/>
      <c r="AK366" s="10"/>
      <c r="AL366" s="32"/>
      <c r="AM366" s="10"/>
      <c r="AN366" s="32"/>
      <c r="AO366" s="10"/>
      <c r="AP366" s="244"/>
      <c r="AQ366" s="10"/>
      <c r="AR366" s="32"/>
      <c r="AS366" s="10"/>
      <c r="AT366" s="244"/>
      <c r="AU366" s="10"/>
      <c r="AV366" s="244"/>
      <c r="AW366" s="7"/>
      <c r="AX366" s="249"/>
      <c r="AY366" s="10"/>
      <c r="AZ366" s="244"/>
      <c r="BA366" s="7"/>
      <c r="BB366" s="249"/>
      <c r="BC366" s="7"/>
      <c r="BD366" s="249"/>
      <c r="BE366" s="7"/>
      <c r="BF366" s="8"/>
      <c r="BG366" s="7"/>
      <c r="BH366" s="8"/>
      <c r="BJ366" s="41"/>
      <c r="BK366" s="41">
        <f t="shared" si="28"/>
        <v>0</v>
      </c>
      <c r="BL366">
        <f t="shared" si="27"/>
        <v>0</v>
      </c>
      <c r="BN366" s="39"/>
    </row>
    <row r="367" spans="1:67">
      <c r="A367">
        <f t="shared" si="26"/>
        <v>314</v>
      </c>
      <c r="B367" s="6"/>
      <c r="C367" s="10"/>
      <c r="D367" s="32"/>
      <c r="E367" s="10"/>
      <c r="F367" s="32"/>
      <c r="G367" s="10"/>
      <c r="H367" s="32"/>
      <c r="I367" s="10"/>
      <c r="J367" s="32"/>
      <c r="K367" s="10"/>
      <c r="L367" s="32"/>
      <c r="M367" s="10"/>
      <c r="N367" s="32"/>
      <c r="O367" s="10"/>
      <c r="P367" s="32"/>
      <c r="Q367" s="10"/>
      <c r="R367" s="32"/>
      <c r="S367" s="10"/>
      <c r="T367" s="32"/>
      <c r="U367" s="10"/>
      <c r="V367" s="32"/>
      <c r="W367" s="10"/>
      <c r="X367" s="32"/>
      <c r="Y367" s="10"/>
      <c r="Z367" s="32"/>
      <c r="AA367" s="10"/>
      <c r="AB367" s="32"/>
      <c r="AC367" s="10"/>
      <c r="AD367" s="32"/>
      <c r="AE367" s="10"/>
      <c r="AF367" s="32"/>
      <c r="AG367" s="10"/>
      <c r="AH367" s="32"/>
      <c r="AI367" s="10"/>
      <c r="AJ367" s="32"/>
      <c r="AK367" s="10"/>
      <c r="AL367" s="32"/>
      <c r="AM367" s="10"/>
      <c r="AN367" s="32"/>
      <c r="AO367" s="10"/>
      <c r="AP367" s="244"/>
      <c r="AQ367" s="10"/>
      <c r="AR367" s="32"/>
      <c r="AS367" s="10"/>
      <c r="AT367" s="244"/>
      <c r="AU367" s="10"/>
      <c r="AV367" s="244"/>
      <c r="AW367" s="7"/>
      <c r="AX367" s="249"/>
      <c r="AY367" s="10"/>
      <c r="AZ367" s="244"/>
      <c r="BA367" s="7"/>
      <c r="BB367" s="249"/>
      <c r="BC367" s="7"/>
      <c r="BD367" s="249"/>
      <c r="BE367" s="7"/>
      <c r="BF367" s="8"/>
      <c r="BG367" s="7"/>
      <c r="BH367" s="8"/>
      <c r="BJ367" s="41"/>
      <c r="BK367" s="41">
        <f t="shared" si="28"/>
        <v>0</v>
      </c>
      <c r="BL367">
        <f t="shared" si="27"/>
        <v>0</v>
      </c>
    </row>
    <row r="368" spans="1:67">
      <c r="A368">
        <f t="shared" si="26"/>
        <v>315</v>
      </c>
      <c r="B368" s="6"/>
      <c r="C368" s="10"/>
      <c r="D368" s="32"/>
      <c r="E368" s="10"/>
      <c r="F368" s="32"/>
      <c r="G368" s="10"/>
      <c r="H368" s="32"/>
      <c r="I368" s="10"/>
      <c r="J368" s="32"/>
      <c r="K368" s="10"/>
      <c r="L368" s="32"/>
      <c r="M368" s="10"/>
      <c r="N368" s="32"/>
      <c r="O368" s="10"/>
      <c r="P368" s="32"/>
      <c r="Q368" s="10"/>
      <c r="R368" s="32"/>
      <c r="S368" s="10"/>
      <c r="T368" s="32"/>
      <c r="U368" s="10"/>
      <c r="V368" s="32"/>
      <c r="W368" s="10"/>
      <c r="X368" s="32"/>
      <c r="Y368" s="10"/>
      <c r="Z368" s="32"/>
      <c r="AA368" s="10"/>
      <c r="AB368" s="32"/>
      <c r="AC368" s="10"/>
      <c r="AD368" s="32"/>
      <c r="AE368" s="10"/>
      <c r="AF368" s="32"/>
      <c r="AG368" s="10"/>
      <c r="AH368" s="32"/>
      <c r="AI368" s="10"/>
      <c r="AJ368" s="32"/>
      <c r="AK368" s="10"/>
      <c r="AL368" s="32"/>
      <c r="AM368" s="10"/>
      <c r="AN368" s="32"/>
      <c r="AO368" s="10"/>
      <c r="AP368" s="244"/>
      <c r="AQ368" s="10"/>
      <c r="AR368" s="32"/>
      <c r="AS368" s="10"/>
      <c r="AT368" s="244"/>
      <c r="AU368" s="10"/>
      <c r="AV368" s="244"/>
      <c r="AW368" s="7"/>
      <c r="AX368" s="249"/>
      <c r="AY368" s="10"/>
      <c r="AZ368" s="244"/>
      <c r="BA368" s="7"/>
      <c r="BB368" s="249"/>
      <c r="BC368" s="7"/>
      <c r="BD368" s="249"/>
      <c r="BE368" s="7"/>
      <c r="BF368" s="8"/>
      <c r="BG368" s="7"/>
      <c r="BH368" s="8"/>
      <c r="BJ368" s="41"/>
      <c r="BK368" s="41">
        <f t="shared" si="28"/>
        <v>0</v>
      </c>
      <c r="BL368">
        <f t="shared" si="27"/>
        <v>0</v>
      </c>
    </row>
    <row r="369" spans="1:66">
      <c r="A369">
        <f t="shared" si="26"/>
        <v>316</v>
      </c>
      <c r="B369" s="6"/>
      <c r="C369" s="10"/>
      <c r="D369" s="32"/>
      <c r="E369" s="10"/>
      <c r="F369" s="32"/>
      <c r="G369" s="10"/>
      <c r="H369" s="32"/>
      <c r="I369" s="10"/>
      <c r="J369" s="32"/>
      <c r="K369" s="10"/>
      <c r="L369" s="32"/>
      <c r="M369" s="10"/>
      <c r="N369" s="32"/>
      <c r="O369" s="10"/>
      <c r="P369" s="32"/>
      <c r="Q369" s="10"/>
      <c r="R369" s="32"/>
      <c r="S369" s="10"/>
      <c r="T369" s="32"/>
      <c r="U369" s="10"/>
      <c r="V369" s="32"/>
      <c r="W369" s="10"/>
      <c r="X369" s="32"/>
      <c r="Y369" s="10"/>
      <c r="Z369" s="32"/>
      <c r="AA369" s="10"/>
      <c r="AB369" s="32"/>
      <c r="AC369" s="10"/>
      <c r="AD369" s="32"/>
      <c r="AE369" s="10"/>
      <c r="AF369" s="32"/>
      <c r="AG369" s="10"/>
      <c r="AH369" s="32"/>
      <c r="AI369" s="10"/>
      <c r="AJ369" s="32"/>
      <c r="AK369" s="10"/>
      <c r="AL369" s="32"/>
      <c r="AM369" s="10"/>
      <c r="AN369" s="32"/>
      <c r="AO369" s="10"/>
      <c r="AP369" s="244"/>
      <c r="AQ369" s="10"/>
      <c r="AR369" s="32"/>
      <c r="AS369" s="10"/>
      <c r="AT369" s="244"/>
      <c r="AU369" s="10"/>
      <c r="AV369" s="244"/>
      <c r="AW369" s="7"/>
      <c r="AX369" s="249"/>
      <c r="AY369" s="10"/>
      <c r="AZ369" s="244"/>
      <c r="BA369" s="7"/>
      <c r="BB369" s="249"/>
      <c r="BC369" s="7"/>
      <c r="BD369" s="249"/>
      <c r="BE369" s="7"/>
      <c r="BF369" s="8"/>
      <c r="BG369" s="7"/>
      <c r="BH369" s="8"/>
      <c r="BJ369" s="41"/>
      <c r="BK369" s="41">
        <f t="shared" si="28"/>
        <v>0</v>
      </c>
      <c r="BL369">
        <f t="shared" si="27"/>
        <v>0</v>
      </c>
    </row>
    <row r="370" spans="1:66">
      <c r="A370">
        <f t="shared" si="26"/>
        <v>317</v>
      </c>
      <c r="B370" s="6"/>
      <c r="C370" s="10"/>
      <c r="D370" s="32"/>
      <c r="E370" s="10"/>
      <c r="F370" s="32"/>
      <c r="G370" s="10"/>
      <c r="H370" s="32"/>
      <c r="I370" s="10"/>
      <c r="J370" s="32"/>
      <c r="K370" s="10"/>
      <c r="L370" s="32"/>
      <c r="M370" s="10"/>
      <c r="N370" s="32"/>
      <c r="O370" s="10"/>
      <c r="P370" s="32"/>
      <c r="Q370" s="10"/>
      <c r="R370" s="32"/>
      <c r="S370" s="10"/>
      <c r="T370" s="32"/>
      <c r="U370" s="10"/>
      <c r="V370" s="32"/>
      <c r="W370" s="10"/>
      <c r="X370" s="32"/>
      <c r="Y370" s="10"/>
      <c r="Z370" s="32"/>
      <c r="AA370" s="10"/>
      <c r="AB370" s="32"/>
      <c r="AC370" s="10"/>
      <c r="AD370" s="32"/>
      <c r="AE370" s="10"/>
      <c r="AF370" s="32"/>
      <c r="AG370" s="10"/>
      <c r="AH370" s="32"/>
      <c r="AI370" s="10"/>
      <c r="AJ370" s="32"/>
      <c r="AK370" s="10"/>
      <c r="AL370" s="32"/>
      <c r="AM370" s="10"/>
      <c r="AN370" s="32"/>
      <c r="AO370" s="10"/>
      <c r="AP370" s="244"/>
      <c r="AQ370" s="10"/>
      <c r="AR370" s="32"/>
      <c r="AS370" s="10"/>
      <c r="AT370" s="244"/>
      <c r="AU370" s="10"/>
      <c r="AV370" s="244"/>
      <c r="AW370" s="7"/>
      <c r="AX370" s="249"/>
      <c r="AY370" s="10"/>
      <c r="AZ370" s="244"/>
      <c r="BA370" s="7"/>
      <c r="BB370" s="249"/>
      <c r="BC370" s="7"/>
      <c r="BD370" s="249"/>
      <c r="BE370" s="7"/>
      <c r="BF370" s="8"/>
      <c r="BG370" s="7"/>
      <c r="BH370" s="8"/>
      <c r="BJ370" s="41"/>
      <c r="BK370" s="41">
        <f t="shared" si="28"/>
        <v>0</v>
      </c>
      <c r="BL370">
        <f t="shared" si="27"/>
        <v>0</v>
      </c>
    </row>
    <row r="371" spans="1:66">
      <c r="A371">
        <f t="shared" si="26"/>
        <v>318</v>
      </c>
      <c r="B371" s="6"/>
      <c r="C371" s="10"/>
      <c r="D371" s="32"/>
      <c r="E371" s="10"/>
      <c r="F371" s="32"/>
      <c r="G371" s="10"/>
      <c r="H371" s="32"/>
      <c r="I371" s="10"/>
      <c r="J371" s="32"/>
      <c r="K371" s="10"/>
      <c r="L371" s="32"/>
      <c r="M371" s="10"/>
      <c r="N371" s="32"/>
      <c r="O371" s="10"/>
      <c r="P371" s="32"/>
      <c r="Q371" s="10"/>
      <c r="R371" s="32"/>
      <c r="S371" s="10"/>
      <c r="T371" s="32"/>
      <c r="U371" s="10"/>
      <c r="V371" s="32"/>
      <c r="W371" s="10"/>
      <c r="X371" s="32"/>
      <c r="Y371" s="10"/>
      <c r="Z371" s="32"/>
      <c r="AA371" s="10"/>
      <c r="AB371" s="32"/>
      <c r="AC371" s="10"/>
      <c r="AD371" s="32"/>
      <c r="AE371" s="10"/>
      <c r="AF371" s="32"/>
      <c r="AG371" s="10"/>
      <c r="AH371" s="32"/>
      <c r="AI371" s="10"/>
      <c r="AJ371" s="32"/>
      <c r="AK371" s="10"/>
      <c r="AL371" s="32"/>
      <c r="AM371" s="10"/>
      <c r="AN371" s="32"/>
      <c r="AO371" s="10"/>
      <c r="AP371" s="244"/>
      <c r="AQ371" s="10"/>
      <c r="AR371" s="32"/>
      <c r="AS371" s="10"/>
      <c r="AT371" s="244"/>
      <c r="AU371" s="10"/>
      <c r="AV371" s="244"/>
      <c r="AW371" s="7"/>
      <c r="AX371" s="249"/>
      <c r="AY371" s="10"/>
      <c r="AZ371" s="244"/>
      <c r="BA371" s="7"/>
      <c r="BB371" s="249"/>
      <c r="BC371" s="7"/>
      <c r="BD371" s="249"/>
      <c r="BE371" s="7"/>
      <c r="BF371" s="8"/>
      <c r="BG371" s="7"/>
      <c r="BH371" s="8"/>
      <c r="BJ371" s="41"/>
      <c r="BK371" s="41">
        <f t="shared" si="28"/>
        <v>0</v>
      </c>
      <c r="BL371">
        <f t="shared" si="27"/>
        <v>0</v>
      </c>
    </row>
    <row r="372" spans="1:66">
      <c r="A372">
        <f t="shared" si="26"/>
        <v>319</v>
      </c>
      <c r="B372" s="6"/>
      <c r="C372" s="10"/>
      <c r="D372" s="32"/>
      <c r="E372" s="10"/>
      <c r="F372" s="32"/>
      <c r="G372" s="10"/>
      <c r="H372" s="32"/>
      <c r="I372" s="10"/>
      <c r="J372" s="32"/>
      <c r="K372" s="94"/>
      <c r="L372" s="32"/>
      <c r="M372" s="10"/>
      <c r="N372" s="32"/>
      <c r="O372" s="10"/>
      <c r="P372" s="32"/>
      <c r="Q372" s="10"/>
      <c r="R372" s="32"/>
      <c r="S372" s="10"/>
      <c r="T372" s="32"/>
      <c r="U372" s="10"/>
      <c r="V372" s="32"/>
      <c r="W372" s="10"/>
      <c r="X372" s="32"/>
      <c r="Y372" s="10"/>
      <c r="Z372" s="32"/>
      <c r="AA372" s="10"/>
      <c r="AB372" s="32"/>
      <c r="AC372" s="10"/>
      <c r="AD372" s="32"/>
      <c r="AE372" s="10"/>
      <c r="AF372" s="32"/>
      <c r="AG372" s="10"/>
      <c r="AH372" s="32"/>
      <c r="AI372" s="10"/>
      <c r="AJ372" s="32"/>
      <c r="AK372" s="10"/>
      <c r="AL372" s="32"/>
      <c r="AM372" s="10"/>
      <c r="AN372" s="32"/>
      <c r="AO372" s="10"/>
      <c r="AP372" s="244"/>
      <c r="AQ372" s="10"/>
      <c r="AR372" s="32"/>
      <c r="AS372" s="10"/>
      <c r="AT372" s="244"/>
      <c r="AU372" s="10"/>
      <c r="AV372" s="244"/>
      <c r="AW372" s="7"/>
      <c r="AX372" s="249"/>
      <c r="AY372" s="10"/>
      <c r="AZ372" s="244"/>
      <c r="BA372" s="7"/>
      <c r="BB372" s="249"/>
      <c r="BC372" s="7"/>
      <c r="BD372" s="249"/>
      <c r="BE372" s="7"/>
      <c r="BF372" s="8"/>
      <c r="BG372" s="7"/>
      <c r="BH372" s="8"/>
      <c r="BJ372" s="41"/>
      <c r="BK372" s="41">
        <f t="shared" si="28"/>
        <v>0</v>
      </c>
      <c r="BL372">
        <f t="shared" si="27"/>
        <v>0</v>
      </c>
      <c r="BN372" s="39"/>
    </row>
    <row r="373" spans="1:66">
      <c r="A373">
        <f t="shared" si="26"/>
        <v>320</v>
      </c>
      <c r="B373" s="6"/>
      <c r="C373" s="10"/>
      <c r="D373" s="32"/>
      <c r="E373" s="10"/>
      <c r="F373" s="32"/>
      <c r="G373" s="10"/>
      <c r="H373" s="32"/>
      <c r="I373" s="10"/>
      <c r="J373" s="32"/>
      <c r="K373" s="10"/>
      <c r="L373" s="32"/>
      <c r="M373" s="10"/>
      <c r="N373" s="32"/>
      <c r="O373" s="10"/>
      <c r="P373" s="32"/>
      <c r="Q373" s="10"/>
      <c r="R373" s="32"/>
      <c r="S373" s="10"/>
      <c r="T373" s="32"/>
      <c r="U373" s="10"/>
      <c r="V373" s="32"/>
      <c r="W373" s="10"/>
      <c r="X373" s="32"/>
      <c r="Y373" s="10"/>
      <c r="Z373" s="32"/>
      <c r="AA373" s="10"/>
      <c r="AB373" s="32"/>
      <c r="AC373" s="10"/>
      <c r="AD373" s="32"/>
      <c r="AE373" s="10"/>
      <c r="AF373" s="32"/>
      <c r="AG373" s="10"/>
      <c r="AH373" s="32"/>
      <c r="AI373" s="10"/>
      <c r="AJ373" s="32"/>
      <c r="AK373" s="10"/>
      <c r="AL373" s="32"/>
      <c r="AM373" s="10"/>
      <c r="AN373" s="32"/>
      <c r="AO373" s="10"/>
      <c r="AP373" s="244"/>
      <c r="AQ373" s="10"/>
      <c r="AR373" s="32"/>
      <c r="AS373" s="10"/>
      <c r="AT373" s="244"/>
      <c r="AU373" s="10"/>
      <c r="AV373" s="244"/>
      <c r="AW373" s="7"/>
      <c r="AX373" s="249"/>
      <c r="AY373" s="10"/>
      <c r="AZ373" s="244"/>
      <c r="BA373" s="7"/>
      <c r="BB373" s="249"/>
      <c r="BC373" s="7"/>
      <c r="BD373" s="249"/>
      <c r="BE373" s="7"/>
      <c r="BF373" s="8"/>
      <c r="BG373" s="7"/>
      <c r="BH373" s="8"/>
      <c r="BJ373" s="41"/>
      <c r="BK373" s="41">
        <f t="shared" si="28"/>
        <v>0</v>
      </c>
      <c r="BL373">
        <f t="shared" si="27"/>
        <v>0</v>
      </c>
    </row>
    <row r="374" spans="1:66">
      <c r="A374">
        <f t="shared" si="26"/>
        <v>321</v>
      </c>
      <c r="B374" s="6"/>
      <c r="C374" s="10"/>
      <c r="D374" s="32"/>
      <c r="E374" s="10"/>
      <c r="F374" s="32"/>
      <c r="G374" s="10"/>
      <c r="H374" s="32"/>
      <c r="I374" s="10"/>
      <c r="J374" s="32"/>
      <c r="K374" s="10"/>
      <c r="L374" s="32"/>
      <c r="M374" s="10"/>
      <c r="N374" s="32"/>
      <c r="O374" s="10"/>
      <c r="P374" s="32"/>
      <c r="Q374" s="10"/>
      <c r="R374" s="32"/>
      <c r="S374" s="10"/>
      <c r="T374" s="32"/>
      <c r="U374" s="10"/>
      <c r="V374" s="32"/>
      <c r="W374" s="10"/>
      <c r="X374" s="32"/>
      <c r="Y374" s="10"/>
      <c r="Z374" s="32"/>
      <c r="AA374" s="10"/>
      <c r="AB374" s="32"/>
      <c r="AC374" s="10"/>
      <c r="AD374" s="32"/>
      <c r="AE374" s="10"/>
      <c r="AF374" s="32"/>
      <c r="AG374" s="10"/>
      <c r="AH374" s="32"/>
      <c r="AI374" s="10"/>
      <c r="AJ374" s="32"/>
      <c r="AK374" s="10"/>
      <c r="AL374" s="32"/>
      <c r="AM374" s="10"/>
      <c r="AN374" s="32"/>
      <c r="AO374" s="10"/>
      <c r="AP374" s="244"/>
      <c r="AQ374" s="10"/>
      <c r="AR374" s="32"/>
      <c r="AS374" s="10"/>
      <c r="AT374" s="244"/>
      <c r="AU374" s="10"/>
      <c r="AV374" s="244"/>
      <c r="AW374" s="7"/>
      <c r="AX374" s="249"/>
      <c r="AY374" s="10"/>
      <c r="AZ374" s="244"/>
      <c r="BA374" s="7"/>
      <c r="BB374" s="249"/>
      <c r="BC374" s="7"/>
      <c r="BD374" s="249"/>
      <c r="BE374" s="7"/>
      <c r="BF374" s="8"/>
      <c r="BG374" s="7"/>
      <c r="BH374" s="8"/>
      <c r="BJ374" s="41"/>
      <c r="BK374" s="41">
        <f t="shared" si="28"/>
        <v>0</v>
      </c>
      <c r="BL374">
        <f t="shared" si="27"/>
        <v>0</v>
      </c>
    </row>
    <row r="375" spans="1:66">
      <c r="A375">
        <f t="shared" si="26"/>
        <v>322</v>
      </c>
      <c r="B375" s="6"/>
      <c r="C375" s="10"/>
      <c r="D375" s="32"/>
      <c r="E375" s="10"/>
      <c r="F375" s="32"/>
      <c r="G375" s="10"/>
      <c r="H375" s="32"/>
      <c r="I375" s="10"/>
      <c r="J375" s="32"/>
      <c r="K375" s="10"/>
      <c r="L375" s="32"/>
      <c r="M375" s="10"/>
      <c r="N375" s="32"/>
      <c r="O375" s="10"/>
      <c r="P375" s="32"/>
      <c r="Q375" s="10"/>
      <c r="R375" s="32"/>
      <c r="S375" s="10"/>
      <c r="T375" s="32"/>
      <c r="U375" s="10"/>
      <c r="V375" s="32"/>
      <c r="W375" s="10"/>
      <c r="X375" s="32"/>
      <c r="Y375" s="10"/>
      <c r="Z375" s="32"/>
      <c r="AA375" s="10"/>
      <c r="AB375" s="32"/>
      <c r="AC375" s="10"/>
      <c r="AD375" s="32"/>
      <c r="AE375" s="10"/>
      <c r="AF375" s="32"/>
      <c r="AG375" s="10"/>
      <c r="AH375" s="32"/>
      <c r="AI375" s="10"/>
      <c r="AJ375" s="32"/>
      <c r="AK375" s="10"/>
      <c r="AL375" s="32"/>
      <c r="AM375" s="10"/>
      <c r="AN375" s="32"/>
      <c r="AO375" s="10"/>
      <c r="AP375" s="244"/>
      <c r="AQ375" s="10"/>
      <c r="AR375" s="32"/>
      <c r="AS375" s="10"/>
      <c r="AT375" s="244"/>
      <c r="AU375" s="10"/>
      <c r="AV375" s="244"/>
      <c r="AW375" s="7"/>
      <c r="AX375" s="249"/>
      <c r="AY375" s="10"/>
      <c r="AZ375" s="244"/>
      <c r="BA375" s="7"/>
      <c r="BB375" s="249"/>
      <c r="BC375" s="7"/>
      <c r="BD375" s="249"/>
      <c r="BE375" s="7"/>
      <c r="BF375" s="8"/>
      <c r="BG375" s="7"/>
      <c r="BH375" s="8"/>
      <c r="BJ375" s="41"/>
      <c r="BK375" s="41">
        <f t="shared" si="28"/>
        <v>0</v>
      </c>
      <c r="BL375">
        <f t="shared" si="27"/>
        <v>0</v>
      </c>
    </row>
    <row r="376" spans="1:66">
      <c r="A376">
        <f t="shared" ref="A376:A439" si="29">+A375+1</f>
        <v>323</v>
      </c>
      <c r="B376" s="6"/>
      <c r="C376" s="10"/>
      <c r="D376" s="32"/>
      <c r="E376" s="10"/>
      <c r="F376" s="32"/>
      <c r="G376" s="10"/>
      <c r="H376" s="32"/>
      <c r="I376" s="10"/>
      <c r="J376" s="32"/>
      <c r="K376" s="10"/>
      <c r="L376" s="32"/>
      <c r="M376" s="10"/>
      <c r="N376" s="32"/>
      <c r="O376" s="10"/>
      <c r="P376" s="32"/>
      <c r="Q376" s="10"/>
      <c r="R376" s="32"/>
      <c r="S376" s="10"/>
      <c r="T376" s="32"/>
      <c r="U376" s="10"/>
      <c r="V376" s="32"/>
      <c r="W376" s="10"/>
      <c r="X376" s="32"/>
      <c r="Y376" s="10"/>
      <c r="Z376" s="32"/>
      <c r="AA376" s="10"/>
      <c r="AB376" s="32"/>
      <c r="AC376" s="10"/>
      <c r="AD376" s="32"/>
      <c r="AE376" s="10"/>
      <c r="AF376" s="32"/>
      <c r="AG376" s="10"/>
      <c r="AH376" s="32"/>
      <c r="AI376" s="10"/>
      <c r="AJ376" s="32"/>
      <c r="AK376" s="10"/>
      <c r="AL376" s="32"/>
      <c r="AM376" s="10"/>
      <c r="AN376" s="32"/>
      <c r="AO376" s="10"/>
      <c r="AP376" s="244"/>
      <c r="AQ376" s="10"/>
      <c r="AR376" s="32"/>
      <c r="AS376" s="10"/>
      <c r="AT376" s="244"/>
      <c r="AU376" s="10"/>
      <c r="AV376" s="244"/>
      <c r="AW376" s="7"/>
      <c r="AX376" s="249"/>
      <c r="AY376" s="10"/>
      <c r="AZ376" s="244"/>
      <c r="BA376" s="7"/>
      <c r="BB376" s="249"/>
      <c r="BC376" s="7"/>
      <c r="BD376" s="249"/>
      <c r="BE376" s="7"/>
      <c r="BF376" s="8"/>
      <c r="BG376" s="7"/>
      <c r="BH376" s="8"/>
      <c r="BJ376" s="41"/>
      <c r="BK376" s="41">
        <f t="shared" si="28"/>
        <v>0</v>
      </c>
      <c r="BL376">
        <f t="shared" si="27"/>
        <v>0</v>
      </c>
    </row>
    <row r="377" spans="1:66">
      <c r="A377">
        <f t="shared" si="29"/>
        <v>324</v>
      </c>
      <c r="B377" s="6"/>
      <c r="C377" s="10"/>
      <c r="D377" s="32"/>
      <c r="E377" s="10"/>
      <c r="F377" s="32"/>
      <c r="G377" s="10"/>
      <c r="H377" s="32"/>
      <c r="I377" s="10"/>
      <c r="J377" s="32"/>
      <c r="K377" s="10"/>
      <c r="L377" s="32"/>
      <c r="M377" s="10"/>
      <c r="N377" s="32"/>
      <c r="O377" s="10"/>
      <c r="P377" s="32"/>
      <c r="Q377" s="10"/>
      <c r="R377" s="32"/>
      <c r="S377" s="10"/>
      <c r="T377" s="32"/>
      <c r="U377" s="10"/>
      <c r="V377" s="32"/>
      <c r="W377" s="10"/>
      <c r="X377" s="32"/>
      <c r="Y377" s="10"/>
      <c r="Z377" s="32"/>
      <c r="AA377" s="10"/>
      <c r="AB377" s="32"/>
      <c r="AC377" s="10"/>
      <c r="AD377" s="32"/>
      <c r="AE377" s="10"/>
      <c r="AF377" s="32"/>
      <c r="AG377" s="10"/>
      <c r="AH377" s="32"/>
      <c r="AI377" s="10"/>
      <c r="AJ377" s="32"/>
      <c r="AK377" s="10"/>
      <c r="AL377" s="32"/>
      <c r="AM377" s="10"/>
      <c r="AN377" s="32"/>
      <c r="AO377" s="10"/>
      <c r="AP377" s="244"/>
      <c r="AQ377" s="10"/>
      <c r="AR377" s="32"/>
      <c r="AS377" s="10"/>
      <c r="AT377" s="244"/>
      <c r="AU377" s="10"/>
      <c r="AV377" s="244"/>
      <c r="AW377" s="7"/>
      <c r="AX377" s="249"/>
      <c r="AY377" s="10"/>
      <c r="AZ377" s="244"/>
      <c r="BA377" s="7"/>
      <c r="BB377" s="249"/>
      <c r="BC377" s="7"/>
      <c r="BD377" s="249"/>
      <c r="BE377" s="7"/>
      <c r="BF377" s="8"/>
      <c r="BG377" s="7"/>
      <c r="BH377" s="8"/>
      <c r="BJ377" s="41"/>
      <c r="BK377" s="41">
        <f t="shared" si="28"/>
        <v>0</v>
      </c>
      <c r="BL377">
        <f t="shared" si="27"/>
        <v>0</v>
      </c>
    </row>
    <row r="378" spans="1:66">
      <c r="A378">
        <f t="shared" si="29"/>
        <v>325</v>
      </c>
      <c r="B378" s="6"/>
      <c r="C378" s="10"/>
      <c r="D378" s="32"/>
      <c r="E378" s="10"/>
      <c r="F378" s="32"/>
      <c r="G378" s="10"/>
      <c r="H378" s="32"/>
      <c r="I378" s="10"/>
      <c r="J378" s="32"/>
      <c r="K378" s="10"/>
      <c r="L378" s="32"/>
      <c r="M378" s="10"/>
      <c r="N378" s="32"/>
      <c r="O378" s="10"/>
      <c r="P378" s="32"/>
      <c r="Q378" s="10"/>
      <c r="R378" s="32"/>
      <c r="S378" s="10"/>
      <c r="T378" s="32"/>
      <c r="U378" s="10"/>
      <c r="V378" s="32"/>
      <c r="W378" s="10"/>
      <c r="X378" s="32"/>
      <c r="Y378" s="10"/>
      <c r="Z378" s="32"/>
      <c r="AA378" s="10"/>
      <c r="AB378" s="32"/>
      <c r="AC378" s="10"/>
      <c r="AD378" s="32"/>
      <c r="AE378" s="10"/>
      <c r="AF378" s="32"/>
      <c r="AG378" s="10"/>
      <c r="AH378" s="32"/>
      <c r="AI378" s="10"/>
      <c r="AJ378" s="32"/>
      <c r="AK378" s="10"/>
      <c r="AL378" s="32"/>
      <c r="AM378" s="10"/>
      <c r="AN378" s="32"/>
      <c r="AO378" s="10"/>
      <c r="AP378" s="244"/>
      <c r="AQ378" s="10"/>
      <c r="AR378" s="32"/>
      <c r="AS378" s="10"/>
      <c r="AT378" s="244"/>
      <c r="AU378" s="10"/>
      <c r="AV378" s="244"/>
      <c r="AW378" s="7"/>
      <c r="AX378" s="249"/>
      <c r="AY378" s="10"/>
      <c r="AZ378" s="244"/>
      <c r="BA378" s="7"/>
      <c r="BB378" s="249"/>
      <c r="BC378" s="7"/>
      <c r="BD378" s="249"/>
      <c r="BE378" s="7"/>
      <c r="BF378" s="8"/>
      <c r="BG378" s="7"/>
      <c r="BH378" s="8"/>
      <c r="BJ378" s="41"/>
      <c r="BK378" s="41">
        <f t="shared" si="28"/>
        <v>0</v>
      </c>
      <c r="BL378">
        <f t="shared" si="27"/>
        <v>0</v>
      </c>
    </row>
    <row r="379" spans="1:66">
      <c r="A379">
        <f t="shared" si="29"/>
        <v>326</v>
      </c>
      <c r="B379" s="6"/>
      <c r="C379" s="10"/>
      <c r="D379" s="32"/>
      <c r="E379" s="10"/>
      <c r="F379" s="32"/>
      <c r="G379" s="10"/>
      <c r="H379" s="32"/>
      <c r="I379" s="10"/>
      <c r="J379" s="32"/>
      <c r="K379" s="10"/>
      <c r="L379" s="32"/>
      <c r="M379" s="10"/>
      <c r="N379" s="32"/>
      <c r="O379" s="10"/>
      <c r="P379" s="32"/>
      <c r="Q379" s="10"/>
      <c r="R379" s="32"/>
      <c r="S379" s="10"/>
      <c r="T379" s="32"/>
      <c r="U379" s="10"/>
      <c r="V379" s="32"/>
      <c r="W379" s="10"/>
      <c r="X379" s="32"/>
      <c r="Y379" s="10"/>
      <c r="Z379" s="32"/>
      <c r="AA379" s="10"/>
      <c r="AB379" s="32"/>
      <c r="AC379" s="10"/>
      <c r="AD379" s="32"/>
      <c r="AE379" s="10"/>
      <c r="AF379" s="32"/>
      <c r="AG379" s="10"/>
      <c r="AH379" s="32"/>
      <c r="AI379" s="10"/>
      <c r="AJ379" s="32"/>
      <c r="AK379" s="10"/>
      <c r="AL379" s="32"/>
      <c r="AM379" s="10"/>
      <c r="AN379" s="32"/>
      <c r="AO379" s="10"/>
      <c r="AP379" s="244"/>
      <c r="AQ379" s="10"/>
      <c r="AR379" s="32"/>
      <c r="AS379" s="10"/>
      <c r="AT379" s="244"/>
      <c r="AU379" s="10"/>
      <c r="AV379" s="244"/>
      <c r="AW379" s="7"/>
      <c r="AX379" s="249"/>
      <c r="AY379" s="10"/>
      <c r="AZ379" s="244"/>
      <c r="BA379" s="7"/>
      <c r="BB379" s="249"/>
      <c r="BC379" s="7"/>
      <c r="BD379" s="249"/>
      <c r="BE379" s="7"/>
      <c r="BF379" s="8"/>
      <c r="BG379" s="7"/>
      <c r="BH379" s="8"/>
      <c r="BJ379" s="41"/>
      <c r="BK379" s="41">
        <f t="shared" si="28"/>
        <v>0</v>
      </c>
      <c r="BL379">
        <f t="shared" si="27"/>
        <v>0</v>
      </c>
    </row>
    <row r="380" spans="1:66">
      <c r="A380">
        <f t="shared" si="29"/>
        <v>327</v>
      </c>
      <c r="B380" s="6"/>
      <c r="C380" s="10"/>
      <c r="D380" s="32"/>
      <c r="E380" s="10"/>
      <c r="F380" s="32"/>
      <c r="G380" s="10"/>
      <c r="H380" s="32"/>
      <c r="I380" s="10"/>
      <c r="J380" s="32"/>
      <c r="K380" s="10"/>
      <c r="L380" s="32"/>
      <c r="M380" s="10"/>
      <c r="N380" s="32"/>
      <c r="O380" s="10"/>
      <c r="P380" s="32"/>
      <c r="Q380" s="10"/>
      <c r="R380" s="32"/>
      <c r="S380" s="10"/>
      <c r="T380" s="32"/>
      <c r="U380" s="10"/>
      <c r="V380" s="32"/>
      <c r="W380" s="10"/>
      <c r="X380" s="32"/>
      <c r="Y380" s="10"/>
      <c r="Z380" s="32"/>
      <c r="AA380" s="10"/>
      <c r="AB380" s="32"/>
      <c r="AC380" s="10"/>
      <c r="AD380" s="32"/>
      <c r="AE380" s="10"/>
      <c r="AF380" s="32"/>
      <c r="AG380" s="10"/>
      <c r="AH380" s="32"/>
      <c r="AI380" s="10"/>
      <c r="AJ380" s="32"/>
      <c r="AK380" s="10"/>
      <c r="AL380" s="32"/>
      <c r="AM380" s="10"/>
      <c r="AN380" s="32"/>
      <c r="AO380" s="10"/>
      <c r="AP380" s="244"/>
      <c r="AQ380" s="10"/>
      <c r="AR380" s="32"/>
      <c r="AS380" s="10"/>
      <c r="AT380" s="244"/>
      <c r="AU380" s="10"/>
      <c r="AV380" s="244"/>
      <c r="AW380" s="7"/>
      <c r="AX380" s="249"/>
      <c r="AY380" s="10"/>
      <c r="AZ380" s="244"/>
      <c r="BA380" s="7"/>
      <c r="BB380" s="249"/>
      <c r="BC380" s="7"/>
      <c r="BD380" s="249"/>
      <c r="BE380" s="7"/>
      <c r="BF380" s="8"/>
      <c r="BG380" s="7"/>
      <c r="BH380" s="8"/>
      <c r="BJ380" s="41"/>
      <c r="BK380" s="41">
        <f t="shared" si="28"/>
        <v>0</v>
      </c>
      <c r="BL380">
        <f t="shared" si="27"/>
        <v>0</v>
      </c>
    </row>
    <row r="381" spans="1:66">
      <c r="A381">
        <f t="shared" si="29"/>
        <v>328</v>
      </c>
      <c r="B381" s="6"/>
      <c r="C381" s="10"/>
      <c r="D381" s="32"/>
      <c r="E381" s="10"/>
      <c r="F381" s="32"/>
      <c r="G381" s="10"/>
      <c r="H381" s="32"/>
      <c r="I381" s="10"/>
      <c r="J381" s="32"/>
      <c r="K381" s="10"/>
      <c r="L381" s="32"/>
      <c r="M381" s="10"/>
      <c r="N381" s="32"/>
      <c r="O381" s="10"/>
      <c r="P381" s="32"/>
      <c r="Q381" s="10"/>
      <c r="R381" s="32"/>
      <c r="S381" s="10"/>
      <c r="T381" s="32"/>
      <c r="U381" s="10"/>
      <c r="V381" s="32"/>
      <c r="W381" s="10"/>
      <c r="X381" s="32"/>
      <c r="Y381" s="10"/>
      <c r="Z381" s="32"/>
      <c r="AA381" s="10"/>
      <c r="AB381" s="32"/>
      <c r="AC381" s="10"/>
      <c r="AD381" s="32"/>
      <c r="AE381" s="10"/>
      <c r="AF381" s="32"/>
      <c r="AG381" s="10"/>
      <c r="AH381" s="32"/>
      <c r="AI381" s="10"/>
      <c r="AJ381" s="32"/>
      <c r="AK381" s="10"/>
      <c r="AL381" s="32"/>
      <c r="AM381" s="10"/>
      <c r="AN381" s="32"/>
      <c r="AO381" s="10"/>
      <c r="AP381" s="244"/>
      <c r="AQ381" s="10"/>
      <c r="AR381" s="32"/>
      <c r="AS381" s="10"/>
      <c r="AT381" s="244"/>
      <c r="AU381" s="10"/>
      <c r="AV381" s="244"/>
      <c r="AW381" s="7"/>
      <c r="AX381" s="249"/>
      <c r="AY381" s="10"/>
      <c r="AZ381" s="244"/>
      <c r="BA381" s="7"/>
      <c r="BB381" s="249"/>
      <c r="BC381" s="7"/>
      <c r="BD381" s="249"/>
      <c r="BE381" s="7"/>
      <c r="BF381" s="8"/>
      <c r="BG381" s="7"/>
      <c r="BH381" s="8"/>
      <c r="BJ381" s="41"/>
      <c r="BK381" s="41">
        <f t="shared" si="28"/>
        <v>0</v>
      </c>
      <c r="BL381">
        <f t="shared" si="27"/>
        <v>0</v>
      </c>
    </row>
    <row r="382" spans="1:66">
      <c r="A382">
        <f t="shared" si="29"/>
        <v>329</v>
      </c>
      <c r="B382" s="6"/>
      <c r="C382" s="10"/>
      <c r="D382" s="32"/>
      <c r="E382" s="10"/>
      <c r="F382" s="32"/>
      <c r="G382" s="10"/>
      <c r="H382" s="32"/>
      <c r="I382" s="10"/>
      <c r="J382" s="32"/>
      <c r="K382" s="10"/>
      <c r="L382" s="32"/>
      <c r="M382" s="10"/>
      <c r="N382" s="32"/>
      <c r="O382" s="10"/>
      <c r="P382" s="32"/>
      <c r="Q382" s="10"/>
      <c r="R382" s="32"/>
      <c r="S382" s="10"/>
      <c r="T382" s="32"/>
      <c r="U382" s="10"/>
      <c r="V382" s="32"/>
      <c r="W382" s="10"/>
      <c r="X382" s="32"/>
      <c r="Y382" s="10"/>
      <c r="Z382" s="32"/>
      <c r="AA382" s="10"/>
      <c r="AB382" s="32"/>
      <c r="AC382" s="10"/>
      <c r="AD382" s="32"/>
      <c r="AE382" s="10"/>
      <c r="AF382" s="32"/>
      <c r="AG382" s="10"/>
      <c r="AH382" s="32"/>
      <c r="AI382" s="10"/>
      <c r="AJ382" s="32"/>
      <c r="AK382" s="10"/>
      <c r="AL382" s="32"/>
      <c r="AM382" s="10"/>
      <c r="AN382" s="32"/>
      <c r="AO382" s="10"/>
      <c r="AP382" s="244"/>
      <c r="AQ382" s="10"/>
      <c r="AR382" s="32"/>
      <c r="AS382" s="10"/>
      <c r="AT382" s="244"/>
      <c r="AU382" s="10"/>
      <c r="AV382" s="244"/>
      <c r="AW382" s="7"/>
      <c r="AX382" s="249"/>
      <c r="AY382" s="10"/>
      <c r="AZ382" s="244"/>
      <c r="BA382" s="7"/>
      <c r="BB382" s="249"/>
      <c r="BC382" s="7"/>
      <c r="BD382" s="249"/>
      <c r="BE382" s="7"/>
      <c r="BF382" s="8"/>
      <c r="BG382" s="7"/>
      <c r="BH382" s="8"/>
      <c r="BJ382" s="41"/>
      <c r="BK382" s="41">
        <f t="shared" si="28"/>
        <v>0</v>
      </c>
      <c r="BL382">
        <f t="shared" si="27"/>
        <v>0</v>
      </c>
    </row>
    <row r="383" spans="1:66">
      <c r="A383">
        <f t="shared" si="29"/>
        <v>330</v>
      </c>
      <c r="B383" s="6"/>
      <c r="C383" s="10"/>
      <c r="D383" s="32"/>
      <c r="E383" s="10"/>
      <c r="F383" s="32"/>
      <c r="G383" s="10"/>
      <c r="H383" s="32"/>
      <c r="I383" s="10"/>
      <c r="J383" s="32"/>
      <c r="K383" s="10"/>
      <c r="L383" s="32"/>
      <c r="M383" s="10"/>
      <c r="N383" s="32"/>
      <c r="O383" s="10"/>
      <c r="P383" s="32"/>
      <c r="Q383" s="10"/>
      <c r="R383" s="32"/>
      <c r="S383" s="10"/>
      <c r="T383" s="32"/>
      <c r="U383" s="10"/>
      <c r="V383" s="32"/>
      <c r="W383" s="10"/>
      <c r="X383" s="32"/>
      <c r="Y383" s="10"/>
      <c r="Z383" s="32"/>
      <c r="AA383" s="10"/>
      <c r="AB383" s="32"/>
      <c r="AC383" s="10"/>
      <c r="AD383" s="32"/>
      <c r="AE383" s="10"/>
      <c r="AF383" s="32"/>
      <c r="AG383" s="10"/>
      <c r="AH383" s="32"/>
      <c r="AI383" s="10"/>
      <c r="AJ383" s="32"/>
      <c r="AK383" s="10"/>
      <c r="AL383" s="32"/>
      <c r="AM383" s="10"/>
      <c r="AN383" s="32"/>
      <c r="AO383" s="10"/>
      <c r="AP383" s="244"/>
      <c r="AQ383" s="10"/>
      <c r="AR383" s="32"/>
      <c r="AS383" s="10"/>
      <c r="AT383" s="244"/>
      <c r="AU383" s="10"/>
      <c r="AV383" s="244"/>
      <c r="AW383" s="7"/>
      <c r="AX383" s="249"/>
      <c r="AY383" s="10"/>
      <c r="AZ383" s="244"/>
      <c r="BA383" s="7"/>
      <c r="BB383" s="249"/>
      <c r="BC383" s="7"/>
      <c r="BD383" s="249"/>
      <c r="BE383" s="7"/>
      <c r="BF383" s="8"/>
      <c r="BG383" s="7"/>
      <c r="BH383" s="8"/>
      <c r="BJ383" s="41"/>
      <c r="BK383" s="41">
        <f t="shared" si="28"/>
        <v>0</v>
      </c>
      <c r="BL383">
        <f t="shared" si="27"/>
        <v>0</v>
      </c>
    </row>
    <row r="384" spans="1:66">
      <c r="A384">
        <f t="shared" si="29"/>
        <v>331</v>
      </c>
      <c r="B384" s="6"/>
      <c r="C384" s="10"/>
      <c r="D384" s="32"/>
      <c r="E384" s="10"/>
      <c r="F384" s="32"/>
      <c r="G384" s="10"/>
      <c r="H384" s="32"/>
      <c r="I384" s="10"/>
      <c r="J384" s="32"/>
      <c r="K384" s="10"/>
      <c r="L384" s="32"/>
      <c r="M384" s="10"/>
      <c r="N384" s="32"/>
      <c r="O384" s="10"/>
      <c r="P384" s="32"/>
      <c r="Q384" s="10"/>
      <c r="R384" s="32"/>
      <c r="S384" s="10"/>
      <c r="T384" s="32"/>
      <c r="U384" s="10"/>
      <c r="V384" s="32"/>
      <c r="W384" s="10"/>
      <c r="X384" s="32"/>
      <c r="Y384" s="10"/>
      <c r="Z384" s="32"/>
      <c r="AA384" s="10"/>
      <c r="AB384" s="32"/>
      <c r="AC384" s="10"/>
      <c r="AD384" s="32"/>
      <c r="AE384" s="10"/>
      <c r="AF384" s="32"/>
      <c r="AG384" s="10"/>
      <c r="AH384" s="32"/>
      <c r="AI384" s="10"/>
      <c r="AJ384" s="32"/>
      <c r="AK384" s="10"/>
      <c r="AL384" s="32"/>
      <c r="AM384" s="10"/>
      <c r="AN384" s="32"/>
      <c r="AO384" s="10"/>
      <c r="AP384" s="244"/>
      <c r="AQ384" s="10"/>
      <c r="AR384" s="32"/>
      <c r="AS384" s="10"/>
      <c r="AT384" s="244"/>
      <c r="AU384" s="10"/>
      <c r="AV384" s="244"/>
      <c r="AW384" s="7"/>
      <c r="AX384" s="249"/>
      <c r="AY384" s="10"/>
      <c r="AZ384" s="244"/>
      <c r="BA384" s="7"/>
      <c r="BB384" s="249"/>
      <c r="BC384" s="7"/>
      <c r="BD384" s="249"/>
      <c r="BE384" s="7"/>
      <c r="BF384" s="8"/>
      <c r="BG384" s="7"/>
      <c r="BH384" s="8"/>
      <c r="BJ384" s="41"/>
      <c r="BK384" s="41">
        <f t="shared" si="28"/>
        <v>0</v>
      </c>
      <c r="BL384">
        <f t="shared" si="27"/>
        <v>0</v>
      </c>
    </row>
    <row r="385" spans="1:66">
      <c r="A385">
        <f t="shared" si="29"/>
        <v>332</v>
      </c>
      <c r="B385" s="6"/>
      <c r="C385" s="10"/>
      <c r="D385" s="32"/>
      <c r="E385" s="10"/>
      <c r="F385" s="32"/>
      <c r="G385" s="10"/>
      <c r="H385" s="32"/>
      <c r="I385" s="10"/>
      <c r="J385" s="32"/>
      <c r="K385" s="10"/>
      <c r="L385" s="32"/>
      <c r="M385" s="10"/>
      <c r="N385" s="32"/>
      <c r="O385" s="10"/>
      <c r="P385" s="32"/>
      <c r="Q385" s="10"/>
      <c r="R385" s="32"/>
      <c r="S385" s="10"/>
      <c r="T385" s="32"/>
      <c r="U385" s="10"/>
      <c r="V385" s="32"/>
      <c r="W385" s="10"/>
      <c r="X385" s="32"/>
      <c r="Y385" s="10"/>
      <c r="Z385" s="32"/>
      <c r="AA385" s="10"/>
      <c r="AB385" s="32"/>
      <c r="AC385" s="10"/>
      <c r="AD385" s="32"/>
      <c r="AE385" s="10"/>
      <c r="AF385" s="32"/>
      <c r="AG385" s="10"/>
      <c r="AH385" s="32"/>
      <c r="AI385" s="10"/>
      <c r="AJ385" s="32"/>
      <c r="AK385" s="10"/>
      <c r="AL385" s="32"/>
      <c r="AM385" s="10"/>
      <c r="AN385" s="32"/>
      <c r="AO385" s="10"/>
      <c r="AP385" s="244"/>
      <c r="AQ385" s="10"/>
      <c r="AR385" s="32"/>
      <c r="AS385" s="10"/>
      <c r="AT385" s="244"/>
      <c r="AU385" s="10"/>
      <c r="AV385" s="244"/>
      <c r="AW385" s="7"/>
      <c r="AX385" s="249"/>
      <c r="AY385" s="10"/>
      <c r="AZ385" s="244"/>
      <c r="BA385" s="7"/>
      <c r="BB385" s="249"/>
      <c r="BC385" s="7"/>
      <c r="BD385" s="249"/>
      <c r="BE385" s="7"/>
      <c r="BF385" s="8"/>
      <c r="BG385" s="7"/>
      <c r="BH385" s="8"/>
      <c r="BJ385" s="41"/>
      <c r="BK385" s="41">
        <f t="shared" si="28"/>
        <v>0</v>
      </c>
      <c r="BL385">
        <f t="shared" si="27"/>
        <v>0</v>
      </c>
    </row>
    <row r="386" spans="1:66">
      <c r="A386">
        <f t="shared" si="29"/>
        <v>333</v>
      </c>
      <c r="B386" s="6"/>
      <c r="C386" s="10"/>
      <c r="D386" s="32"/>
      <c r="E386" s="10"/>
      <c r="F386" s="32"/>
      <c r="G386" s="10"/>
      <c r="H386" s="32"/>
      <c r="I386" s="10"/>
      <c r="J386" s="32"/>
      <c r="K386" s="10"/>
      <c r="L386" s="32"/>
      <c r="M386" s="10"/>
      <c r="N386" s="32"/>
      <c r="O386" s="10"/>
      <c r="P386" s="32"/>
      <c r="Q386" s="10"/>
      <c r="R386" s="32"/>
      <c r="S386" s="10"/>
      <c r="T386" s="32"/>
      <c r="U386" s="10"/>
      <c r="V386" s="32"/>
      <c r="W386" s="10"/>
      <c r="X386" s="32"/>
      <c r="Y386" s="10"/>
      <c r="Z386" s="32"/>
      <c r="AA386" s="10"/>
      <c r="AB386" s="32"/>
      <c r="AC386" s="10"/>
      <c r="AD386" s="32"/>
      <c r="AE386" s="10"/>
      <c r="AF386" s="32"/>
      <c r="AG386" s="10"/>
      <c r="AH386" s="32"/>
      <c r="AI386" s="10"/>
      <c r="AJ386" s="32"/>
      <c r="AK386" s="10"/>
      <c r="AL386" s="32"/>
      <c r="AM386" s="10"/>
      <c r="AN386" s="32"/>
      <c r="AO386" s="10"/>
      <c r="AP386" s="244"/>
      <c r="AQ386" s="10"/>
      <c r="AR386" s="32"/>
      <c r="AS386" s="10"/>
      <c r="AT386" s="244"/>
      <c r="AU386" s="10"/>
      <c r="AV386" s="244"/>
      <c r="AW386" s="7"/>
      <c r="AX386" s="249"/>
      <c r="AY386" s="10"/>
      <c r="AZ386" s="244"/>
      <c r="BA386" s="7"/>
      <c r="BB386" s="249"/>
      <c r="BC386" s="7"/>
      <c r="BD386" s="249"/>
      <c r="BE386" s="7"/>
      <c r="BF386" s="8"/>
      <c r="BG386" s="7"/>
      <c r="BH386" s="8"/>
      <c r="BJ386" s="41"/>
      <c r="BK386" s="41">
        <f t="shared" si="28"/>
        <v>0</v>
      </c>
      <c r="BL386">
        <f t="shared" ref="BL386:BL449" si="30">COUNT(C386:BH386)/2</f>
        <v>0</v>
      </c>
    </row>
    <row r="387" spans="1:66">
      <c r="A387">
        <f t="shared" si="29"/>
        <v>334</v>
      </c>
      <c r="B387" s="6"/>
      <c r="C387" s="10"/>
      <c r="D387" s="32"/>
      <c r="E387" s="10"/>
      <c r="F387" s="32"/>
      <c r="G387" s="10"/>
      <c r="H387" s="32"/>
      <c r="I387" s="10"/>
      <c r="J387" s="32"/>
      <c r="K387" s="10"/>
      <c r="L387" s="32"/>
      <c r="M387" s="10"/>
      <c r="N387" s="32"/>
      <c r="O387" s="10"/>
      <c r="P387" s="32"/>
      <c r="Q387" s="10"/>
      <c r="R387" s="32"/>
      <c r="S387" s="10"/>
      <c r="T387" s="32"/>
      <c r="U387" s="10"/>
      <c r="V387" s="32"/>
      <c r="W387" s="10"/>
      <c r="X387" s="32"/>
      <c r="Y387" s="10"/>
      <c r="Z387" s="32"/>
      <c r="AA387" s="10"/>
      <c r="AB387" s="32"/>
      <c r="AC387" s="10"/>
      <c r="AD387" s="32"/>
      <c r="AE387" s="10"/>
      <c r="AF387" s="32"/>
      <c r="AG387" s="10"/>
      <c r="AH387" s="32"/>
      <c r="AI387" s="10"/>
      <c r="AJ387" s="32"/>
      <c r="AK387" s="10"/>
      <c r="AL387" s="32"/>
      <c r="AM387" s="10"/>
      <c r="AN387" s="32"/>
      <c r="AO387" s="10"/>
      <c r="AP387" s="244"/>
      <c r="AQ387" s="10"/>
      <c r="AR387" s="32"/>
      <c r="AS387" s="10"/>
      <c r="AT387" s="244"/>
      <c r="AU387" s="10"/>
      <c r="AV387" s="244"/>
      <c r="AW387" s="7"/>
      <c r="AX387" s="249"/>
      <c r="AY387" s="10"/>
      <c r="AZ387" s="244"/>
      <c r="BA387" s="7"/>
      <c r="BB387" s="249"/>
      <c r="BC387" s="7"/>
      <c r="BD387" s="249"/>
      <c r="BE387" s="7"/>
      <c r="BF387" s="8"/>
      <c r="BG387" s="7"/>
      <c r="BH387" s="8"/>
      <c r="BJ387" s="41"/>
      <c r="BK387" s="41">
        <f t="shared" si="28"/>
        <v>0</v>
      </c>
      <c r="BL387">
        <f t="shared" si="30"/>
        <v>0</v>
      </c>
    </row>
    <row r="388" spans="1:66">
      <c r="A388">
        <f t="shared" si="29"/>
        <v>335</v>
      </c>
      <c r="B388" s="6"/>
      <c r="C388" s="10"/>
      <c r="D388" s="32"/>
      <c r="E388" s="10"/>
      <c r="F388" s="32"/>
      <c r="G388" s="10"/>
      <c r="H388" s="32"/>
      <c r="I388" s="10"/>
      <c r="J388" s="32"/>
      <c r="K388" s="10"/>
      <c r="L388" s="32"/>
      <c r="M388" s="10"/>
      <c r="N388" s="32"/>
      <c r="O388" s="10"/>
      <c r="P388" s="32"/>
      <c r="Q388" s="10"/>
      <c r="R388" s="32"/>
      <c r="S388" s="10"/>
      <c r="T388" s="32"/>
      <c r="U388" s="10"/>
      <c r="V388" s="32"/>
      <c r="W388" s="10"/>
      <c r="X388" s="32"/>
      <c r="Y388" s="10"/>
      <c r="Z388" s="32"/>
      <c r="AA388" s="10"/>
      <c r="AB388" s="32"/>
      <c r="AC388" s="10"/>
      <c r="AD388" s="32"/>
      <c r="AE388" s="10"/>
      <c r="AF388" s="32"/>
      <c r="AG388" s="10"/>
      <c r="AH388" s="32"/>
      <c r="AI388" s="10"/>
      <c r="AJ388" s="32"/>
      <c r="AK388" s="10"/>
      <c r="AL388" s="32"/>
      <c r="AM388" s="10"/>
      <c r="AN388" s="32"/>
      <c r="AO388" s="10"/>
      <c r="AP388" s="244"/>
      <c r="AQ388" s="10"/>
      <c r="AR388" s="32"/>
      <c r="AS388" s="10"/>
      <c r="AT388" s="244"/>
      <c r="AU388" s="10"/>
      <c r="AV388" s="244"/>
      <c r="AW388" s="7"/>
      <c r="AX388" s="249"/>
      <c r="AY388" s="10"/>
      <c r="AZ388" s="244"/>
      <c r="BA388" s="7"/>
      <c r="BB388" s="249"/>
      <c r="BC388" s="7"/>
      <c r="BD388" s="249"/>
      <c r="BE388" s="7"/>
      <c r="BF388" s="8"/>
      <c r="BG388" s="7"/>
      <c r="BH388" s="8"/>
      <c r="BJ388" s="41"/>
      <c r="BK388" s="41">
        <f t="shared" si="28"/>
        <v>0</v>
      </c>
      <c r="BL388">
        <f t="shared" si="30"/>
        <v>0</v>
      </c>
    </row>
    <row r="389" spans="1:66">
      <c r="A389">
        <f t="shared" si="29"/>
        <v>336</v>
      </c>
      <c r="B389" s="6"/>
      <c r="C389" s="10"/>
      <c r="D389" s="32"/>
      <c r="E389" s="10"/>
      <c r="F389" s="32"/>
      <c r="G389" s="10"/>
      <c r="H389" s="32"/>
      <c r="I389" s="10"/>
      <c r="J389" s="32"/>
      <c r="K389" s="10"/>
      <c r="L389" s="32"/>
      <c r="M389" s="10"/>
      <c r="N389" s="32"/>
      <c r="O389" s="10"/>
      <c r="P389" s="32"/>
      <c r="Q389" s="10"/>
      <c r="R389" s="32"/>
      <c r="S389" s="10"/>
      <c r="T389" s="32"/>
      <c r="U389" s="10"/>
      <c r="V389" s="32"/>
      <c r="W389" s="10"/>
      <c r="X389" s="32"/>
      <c r="Y389" s="10"/>
      <c r="Z389" s="32"/>
      <c r="AA389" s="10"/>
      <c r="AB389" s="32"/>
      <c r="AC389" s="10"/>
      <c r="AD389" s="32"/>
      <c r="AE389" s="10"/>
      <c r="AF389" s="32"/>
      <c r="AG389" s="10"/>
      <c r="AH389" s="32"/>
      <c r="AI389" s="10"/>
      <c r="AJ389" s="32"/>
      <c r="AK389" s="10"/>
      <c r="AL389" s="32"/>
      <c r="AM389" s="10"/>
      <c r="AN389" s="32"/>
      <c r="AO389" s="10"/>
      <c r="AP389" s="244"/>
      <c r="AQ389" s="10"/>
      <c r="AR389" s="32"/>
      <c r="AS389" s="10"/>
      <c r="AT389" s="244"/>
      <c r="AU389" s="10"/>
      <c r="AV389" s="244"/>
      <c r="AW389" s="7"/>
      <c r="AX389" s="249"/>
      <c r="AY389" s="10"/>
      <c r="AZ389" s="244"/>
      <c r="BA389" s="7"/>
      <c r="BB389" s="249"/>
      <c r="BC389" s="7"/>
      <c r="BD389" s="249"/>
      <c r="BE389" s="7"/>
      <c r="BF389" s="8"/>
      <c r="BG389" s="7"/>
      <c r="BH389" s="8"/>
      <c r="BJ389" s="41"/>
      <c r="BK389" s="41">
        <f t="shared" si="28"/>
        <v>0</v>
      </c>
      <c r="BL389">
        <f t="shared" si="30"/>
        <v>0</v>
      </c>
    </row>
    <row r="390" spans="1:66">
      <c r="A390">
        <f t="shared" si="29"/>
        <v>337</v>
      </c>
      <c r="B390" s="6"/>
      <c r="C390" s="10"/>
      <c r="D390" s="32"/>
      <c r="E390" s="10"/>
      <c r="F390" s="32"/>
      <c r="G390" s="10"/>
      <c r="H390" s="32"/>
      <c r="I390" s="10"/>
      <c r="J390" s="32"/>
      <c r="K390" s="10"/>
      <c r="L390" s="32"/>
      <c r="M390" s="10"/>
      <c r="N390" s="32"/>
      <c r="O390" s="10"/>
      <c r="P390" s="32"/>
      <c r="Q390" s="10"/>
      <c r="R390" s="32"/>
      <c r="S390" s="10"/>
      <c r="T390" s="32"/>
      <c r="U390" s="10"/>
      <c r="V390" s="32"/>
      <c r="W390" s="10"/>
      <c r="X390" s="32"/>
      <c r="Y390" s="10"/>
      <c r="Z390" s="32"/>
      <c r="AA390" s="10"/>
      <c r="AB390" s="32"/>
      <c r="AC390" s="10"/>
      <c r="AD390" s="32"/>
      <c r="AE390" s="10"/>
      <c r="AF390" s="32"/>
      <c r="AG390" s="10"/>
      <c r="AH390" s="32"/>
      <c r="AI390" s="10"/>
      <c r="AJ390" s="32"/>
      <c r="AK390" s="10"/>
      <c r="AL390" s="32"/>
      <c r="AM390" s="10"/>
      <c r="AN390" s="32"/>
      <c r="AO390" s="10"/>
      <c r="AP390" s="244"/>
      <c r="AQ390" s="10"/>
      <c r="AR390" s="32"/>
      <c r="AS390" s="10"/>
      <c r="AT390" s="244"/>
      <c r="AU390" s="10"/>
      <c r="AV390" s="244"/>
      <c r="AW390" s="7"/>
      <c r="AX390" s="249"/>
      <c r="AY390" s="10"/>
      <c r="AZ390" s="244"/>
      <c r="BA390" s="7"/>
      <c r="BB390" s="249"/>
      <c r="BC390" s="7"/>
      <c r="BD390" s="249"/>
      <c r="BE390" s="7"/>
      <c r="BF390" s="8"/>
      <c r="BG390" s="7"/>
      <c r="BH390" s="8"/>
      <c r="BJ390" s="41"/>
      <c r="BK390" s="41">
        <f t="shared" ref="BK390:BK453" si="31">+AI390+AE390+Y390+W390+U390+S390+Q390+O390+M390+I390+G390+E390+C390+AG390+K390+BG390+BN390+AA390+AC390+AK390+AM390+AO390+AW390+BE390+BC390+BA390+AY390+AU390+AS390+AQ390</f>
        <v>0</v>
      </c>
      <c r="BL390">
        <f t="shared" si="30"/>
        <v>0</v>
      </c>
    </row>
    <row r="391" spans="1:66">
      <c r="A391">
        <f t="shared" si="29"/>
        <v>338</v>
      </c>
      <c r="B391" s="6"/>
      <c r="C391" s="10"/>
      <c r="D391" s="32"/>
      <c r="E391" s="10"/>
      <c r="F391" s="32"/>
      <c r="G391" s="10"/>
      <c r="H391" s="32"/>
      <c r="I391" s="10"/>
      <c r="J391" s="32"/>
      <c r="K391" s="10"/>
      <c r="L391" s="32"/>
      <c r="M391" s="10"/>
      <c r="N391" s="32"/>
      <c r="O391" s="10"/>
      <c r="P391" s="32"/>
      <c r="Q391" s="10"/>
      <c r="R391" s="32"/>
      <c r="S391" s="10"/>
      <c r="T391" s="32"/>
      <c r="U391" s="10"/>
      <c r="V391" s="32"/>
      <c r="W391" s="10"/>
      <c r="X391" s="32"/>
      <c r="Y391" s="10"/>
      <c r="Z391" s="32"/>
      <c r="AA391" s="10"/>
      <c r="AB391" s="32"/>
      <c r="AC391" s="10"/>
      <c r="AD391" s="32"/>
      <c r="AE391" s="10"/>
      <c r="AF391" s="32"/>
      <c r="AG391" s="10"/>
      <c r="AH391" s="32"/>
      <c r="AI391" s="10"/>
      <c r="AJ391" s="32"/>
      <c r="AK391" s="10"/>
      <c r="AL391" s="32"/>
      <c r="AM391" s="10"/>
      <c r="AN391" s="32"/>
      <c r="AO391" s="10"/>
      <c r="AP391" s="244"/>
      <c r="AQ391" s="10"/>
      <c r="AR391" s="32"/>
      <c r="AS391" s="10"/>
      <c r="AT391" s="244"/>
      <c r="AU391" s="10"/>
      <c r="AV391" s="244"/>
      <c r="AW391" s="7"/>
      <c r="AX391" s="249"/>
      <c r="AY391" s="10"/>
      <c r="AZ391" s="244"/>
      <c r="BA391" s="7"/>
      <c r="BB391" s="249"/>
      <c r="BC391" s="7"/>
      <c r="BD391" s="249"/>
      <c r="BE391" s="7"/>
      <c r="BF391" s="8"/>
      <c r="BG391" s="7"/>
      <c r="BH391" s="8"/>
      <c r="BJ391" s="41"/>
      <c r="BK391" s="41">
        <f t="shared" si="31"/>
        <v>0</v>
      </c>
      <c r="BL391">
        <f t="shared" si="30"/>
        <v>0</v>
      </c>
    </row>
    <row r="392" spans="1:66">
      <c r="A392">
        <f t="shared" si="29"/>
        <v>339</v>
      </c>
      <c r="B392" s="6"/>
      <c r="C392" s="10"/>
      <c r="D392" s="32"/>
      <c r="E392" s="10"/>
      <c r="F392" s="32"/>
      <c r="G392" s="10"/>
      <c r="H392" s="32"/>
      <c r="I392" s="10"/>
      <c r="J392" s="32"/>
      <c r="K392" s="94"/>
      <c r="L392" s="32"/>
      <c r="M392" s="10"/>
      <c r="N392" s="32"/>
      <c r="O392" s="10"/>
      <c r="P392" s="32"/>
      <c r="Q392" s="10"/>
      <c r="R392" s="32"/>
      <c r="S392" s="10"/>
      <c r="T392" s="32"/>
      <c r="U392" s="10"/>
      <c r="V392" s="32"/>
      <c r="W392" s="10"/>
      <c r="X392" s="32"/>
      <c r="Y392" s="10"/>
      <c r="Z392" s="32"/>
      <c r="AA392" s="10"/>
      <c r="AB392" s="32"/>
      <c r="AC392" s="10"/>
      <c r="AD392" s="32"/>
      <c r="AE392" s="10"/>
      <c r="AF392" s="32"/>
      <c r="AG392" s="10"/>
      <c r="AH392" s="32"/>
      <c r="AI392" s="10"/>
      <c r="AJ392" s="32"/>
      <c r="AK392" s="10"/>
      <c r="AL392" s="32"/>
      <c r="AM392" s="10"/>
      <c r="AN392" s="32"/>
      <c r="AO392" s="10"/>
      <c r="AP392" s="244"/>
      <c r="AQ392" s="10"/>
      <c r="AR392" s="32"/>
      <c r="AS392" s="10"/>
      <c r="AT392" s="244"/>
      <c r="AU392" s="10"/>
      <c r="AV392" s="244"/>
      <c r="AW392" s="10"/>
      <c r="AX392" s="247"/>
      <c r="AY392" s="10"/>
      <c r="AZ392" s="244"/>
      <c r="BA392" s="10"/>
      <c r="BB392" s="247"/>
      <c r="BC392" s="10"/>
      <c r="BD392" s="247"/>
      <c r="BE392" s="10"/>
      <c r="BF392" s="32"/>
      <c r="BG392" s="10"/>
      <c r="BH392" s="32"/>
      <c r="BJ392" s="41"/>
      <c r="BK392" s="41">
        <f t="shared" si="31"/>
        <v>0</v>
      </c>
      <c r="BL392">
        <f t="shared" si="30"/>
        <v>0</v>
      </c>
      <c r="BN392" s="39"/>
    </row>
    <row r="393" spans="1:66">
      <c r="A393">
        <f t="shared" si="29"/>
        <v>340</v>
      </c>
      <c r="B393" s="6"/>
      <c r="C393" s="10"/>
      <c r="D393" s="32"/>
      <c r="E393" s="10"/>
      <c r="F393" s="32"/>
      <c r="G393" s="10"/>
      <c r="H393" s="32"/>
      <c r="I393" s="10"/>
      <c r="J393" s="32"/>
      <c r="K393" s="10"/>
      <c r="L393" s="32"/>
      <c r="M393" s="10"/>
      <c r="N393" s="32"/>
      <c r="O393" s="10"/>
      <c r="P393" s="32"/>
      <c r="Q393" s="10"/>
      <c r="R393" s="32"/>
      <c r="S393" s="10"/>
      <c r="T393" s="32"/>
      <c r="U393" s="10"/>
      <c r="V393" s="32"/>
      <c r="W393" s="10"/>
      <c r="X393" s="32"/>
      <c r="Y393" s="10"/>
      <c r="Z393" s="32"/>
      <c r="AA393" s="10"/>
      <c r="AB393" s="32"/>
      <c r="AC393" s="10"/>
      <c r="AD393" s="32"/>
      <c r="AE393" s="10"/>
      <c r="AF393" s="32"/>
      <c r="AG393" s="10"/>
      <c r="AH393" s="32"/>
      <c r="AI393" s="10"/>
      <c r="AJ393" s="32"/>
      <c r="AK393" s="10"/>
      <c r="AL393" s="32"/>
      <c r="AM393" s="10"/>
      <c r="AN393" s="32"/>
      <c r="AO393" s="10"/>
      <c r="AP393" s="244"/>
      <c r="AQ393" s="10"/>
      <c r="AR393" s="32"/>
      <c r="AS393" s="10"/>
      <c r="AT393" s="244"/>
      <c r="AU393" s="10"/>
      <c r="AV393" s="244"/>
      <c r="AW393" s="10"/>
      <c r="AX393" s="247"/>
      <c r="AY393" s="10"/>
      <c r="AZ393" s="244"/>
      <c r="BA393" s="10"/>
      <c r="BB393" s="247"/>
      <c r="BC393" s="10"/>
      <c r="BD393" s="247"/>
      <c r="BE393" s="10"/>
      <c r="BF393" s="32"/>
      <c r="BG393" s="10"/>
      <c r="BH393" s="32"/>
      <c r="BJ393" s="41"/>
      <c r="BK393" s="41">
        <f t="shared" si="31"/>
        <v>0</v>
      </c>
      <c r="BL393">
        <f t="shared" si="30"/>
        <v>0</v>
      </c>
    </row>
    <row r="394" spans="1:66">
      <c r="A394">
        <f t="shared" si="29"/>
        <v>341</v>
      </c>
      <c r="B394" s="6"/>
      <c r="C394" s="10"/>
      <c r="D394" s="32"/>
      <c r="E394" s="10"/>
      <c r="F394" s="32"/>
      <c r="G394" s="10"/>
      <c r="H394" s="32"/>
      <c r="I394" s="10"/>
      <c r="J394" s="32"/>
      <c r="K394" s="10"/>
      <c r="L394" s="32"/>
      <c r="M394" s="10"/>
      <c r="N394" s="32"/>
      <c r="O394" s="10"/>
      <c r="P394" s="32"/>
      <c r="Q394" s="10"/>
      <c r="R394" s="32"/>
      <c r="S394" s="10"/>
      <c r="T394" s="32"/>
      <c r="U394" s="10"/>
      <c r="V394" s="32"/>
      <c r="W394" s="10"/>
      <c r="X394" s="32"/>
      <c r="Y394" s="10"/>
      <c r="Z394" s="32"/>
      <c r="AA394" s="10"/>
      <c r="AB394" s="32"/>
      <c r="AC394" s="10"/>
      <c r="AD394" s="32"/>
      <c r="AE394" s="10"/>
      <c r="AF394" s="32"/>
      <c r="AG394" s="10"/>
      <c r="AH394" s="32"/>
      <c r="AI394" s="10"/>
      <c r="AJ394" s="32"/>
      <c r="AK394" s="10"/>
      <c r="AL394" s="32"/>
      <c r="AM394" s="10"/>
      <c r="AN394" s="32"/>
      <c r="AO394" s="10"/>
      <c r="AP394" s="244"/>
      <c r="AQ394" s="10"/>
      <c r="AR394" s="32"/>
      <c r="AS394" s="10"/>
      <c r="AT394" s="244"/>
      <c r="AU394" s="10"/>
      <c r="AV394" s="244"/>
      <c r="AW394" s="7"/>
      <c r="AX394" s="249"/>
      <c r="AY394" s="10"/>
      <c r="AZ394" s="244"/>
      <c r="BA394" s="7"/>
      <c r="BB394" s="249"/>
      <c r="BC394" s="7"/>
      <c r="BD394" s="249"/>
      <c r="BE394" s="7"/>
      <c r="BF394" s="8"/>
      <c r="BG394" s="7"/>
      <c r="BH394" s="8"/>
      <c r="BJ394" s="41"/>
      <c r="BK394" s="41">
        <f t="shared" si="31"/>
        <v>0</v>
      </c>
      <c r="BL394">
        <f t="shared" si="30"/>
        <v>0</v>
      </c>
    </row>
    <row r="395" spans="1:66">
      <c r="A395">
        <f t="shared" si="29"/>
        <v>342</v>
      </c>
      <c r="B395" s="6"/>
      <c r="C395" s="10"/>
      <c r="D395" s="32"/>
      <c r="E395" s="10"/>
      <c r="F395" s="32"/>
      <c r="G395" s="10"/>
      <c r="H395" s="32"/>
      <c r="I395" s="10"/>
      <c r="J395" s="32"/>
      <c r="K395" s="10"/>
      <c r="L395" s="32"/>
      <c r="M395" s="10"/>
      <c r="N395" s="32"/>
      <c r="O395" s="10"/>
      <c r="P395" s="32"/>
      <c r="Q395" s="10"/>
      <c r="R395" s="32"/>
      <c r="S395" s="10"/>
      <c r="T395" s="32"/>
      <c r="U395" s="10"/>
      <c r="V395" s="32"/>
      <c r="W395" s="10"/>
      <c r="X395" s="32"/>
      <c r="Y395" s="10"/>
      <c r="Z395" s="32"/>
      <c r="AA395" s="10"/>
      <c r="AB395" s="32"/>
      <c r="AC395" s="10"/>
      <c r="AD395" s="32"/>
      <c r="AE395" s="10"/>
      <c r="AF395" s="32"/>
      <c r="AG395" s="10"/>
      <c r="AH395" s="32"/>
      <c r="AI395" s="10"/>
      <c r="AJ395" s="32"/>
      <c r="AK395" s="10"/>
      <c r="AL395" s="32"/>
      <c r="AM395" s="10"/>
      <c r="AN395" s="32"/>
      <c r="AO395" s="10"/>
      <c r="AP395" s="244"/>
      <c r="AQ395" s="10"/>
      <c r="AR395" s="32"/>
      <c r="AS395" s="10"/>
      <c r="AT395" s="244"/>
      <c r="AU395" s="10"/>
      <c r="AV395" s="244"/>
      <c r="AW395" s="7"/>
      <c r="AX395" s="249"/>
      <c r="AY395" s="10"/>
      <c r="AZ395" s="244"/>
      <c r="BA395" s="7"/>
      <c r="BB395" s="249"/>
      <c r="BC395" s="7"/>
      <c r="BD395" s="249"/>
      <c r="BE395" s="7"/>
      <c r="BF395" s="8"/>
      <c r="BG395" s="7"/>
      <c r="BH395" s="8"/>
      <c r="BJ395" s="41"/>
      <c r="BK395" s="41">
        <f t="shared" si="31"/>
        <v>0</v>
      </c>
      <c r="BL395">
        <f t="shared" si="30"/>
        <v>0</v>
      </c>
    </row>
    <row r="396" spans="1:66">
      <c r="A396">
        <f t="shared" si="29"/>
        <v>343</v>
      </c>
      <c r="B396" s="6"/>
      <c r="C396" s="10"/>
      <c r="D396" s="32"/>
      <c r="E396" s="10"/>
      <c r="F396" s="32"/>
      <c r="G396" s="10"/>
      <c r="H396" s="32"/>
      <c r="I396" s="10"/>
      <c r="J396" s="32"/>
      <c r="K396" s="10"/>
      <c r="L396" s="32"/>
      <c r="M396" s="10"/>
      <c r="N396" s="32"/>
      <c r="O396" s="10"/>
      <c r="P396" s="32"/>
      <c r="Q396" s="10"/>
      <c r="R396" s="32"/>
      <c r="S396" s="10"/>
      <c r="T396" s="32"/>
      <c r="U396" s="10"/>
      <c r="V396" s="32"/>
      <c r="W396" s="10"/>
      <c r="X396" s="32"/>
      <c r="Y396" s="10"/>
      <c r="Z396" s="32"/>
      <c r="AA396" s="10"/>
      <c r="AB396" s="32"/>
      <c r="AC396" s="10"/>
      <c r="AD396" s="32"/>
      <c r="AE396" s="10"/>
      <c r="AF396" s="32"/>
      <c r="AG396" s="10"/>
      <c r="AH396" s="32"/>
      <c r="AI396" s="10"/>
      <c r="AJ396" s="32"/>
      <c r="AK396" s="10"/>
      <c r="AL396" s="32"/>
      <c r="AM396" s="10"/>
      <c r="AN396" s="32"/>
      <c r="AO396" s="10"/>
      <c r="AP396" s="244"/>
      <c r="AQ396" s="10"/>
      <c r="AR396" s="32"/>
      <c r="AS396" s="10"/>
      <c r="AT396" s="244"/>
      <c r="AU396" s="10"/>
      <c r="AV396" s="244"/>
      <c r="AW396" s="7"/>
      <c r="AX396" s="249"/>
      <c r="AY396" s="10"/>
      <c r="AZ396" s="244"/>
      <c r="BA396" s="7"/>
      <c r="BB396" s="249"/>
      <c r="BC396" s="7"/>
      <c r="BD396" s="249"/>
      <c r="BE396" s="7"/>
      <c r="BF396" s="8"/>
      <c r="BG396" s="7"/>
      <c r="BH396" s="8"/>
      <c r="BJ396" s="41"/>
      <c r="BK396" s="41">
        <f t="shared" si="31"/>
        <v>0</v>
      </c>
      <c r="BL396">
        <f t="shared" si="30"/>
        <v>0</v>
      </c>
    </row>
    <row r="397" spans="1:66">
      <c r="A397">
        <f t="shared" si="29"/>
        <v>344</v>
      </c>
      <c r="B397" s="6"/>
      <c r="C397" s="10"/>
      <c r="D397" s="32"/>
      <c r="E397" s="10"/>
      <c r="F397" s="32"/>
      <c r="G397" s="10"/>
      <c r="H397" s="32"/>
      <c r="I397" s="10"/>
      <c r="J397" s="32"/>
      <c r="K397" s="10"/>
      <c r="L397" s="32"/>
      <c r="M397" s="10"/>
      <c r="N397" s="32"/>
      <c r="O397" s="10"/>
      <c r="P397" s="32"/>
      <c r="Q397" s="10"/>
      <c r="R397" s="32"/>
      <c r="S397" s="10"/>
      <c r="T397" s="32"/>
      <c r="U397" s="94"/>
      <c r="V397" s="32"/>
      <c r="W397" s="10"/>
      <c r="X397" s="32"/>
      <c r="Y397" s="10"/>
      <c r="Z397" s="32"/>
      <c r="AA397" s="10"/>
      <c r="AB397" s="32"/>
      <c r="AC397" s="10"/>
      <c r="AD397" s="32"/>
      <c r="AE397" s="10"/>
      <c r="AF397" s="32"/>
      <c r="AG397" s="10"/>
      <c r="AH397" s="32"/>
      <c r="AI397" s="10"/>
      <c r="AJ397" s="32"/>
      <c r="AK397" s="10"/>
      <c r="AL397" s="32"/>
      <c r="AM397" s="10"/>
      <c r="AN397" s="32"/>
      <c r="AO397" s="10"/>
      <c r="AP397" s="244"/>
      <c r="AQ397" s="10"/>
      <c r="AR397" s="32"/>
      <c r="AS397" s="10"/>
      <c r="AT397" s="244"/>
      <c r="AU397" s="10"/>
      <c r="AV397" s="244"/>
      <c r="AW397" s="7"/>
      <c r="AX397" s="249"/>
      <c r="AY397" s="10"/>
      <c r="AZ397" s="244"/>
      <c r="BA397" s="7"/>
      <c r="BB397" s="249"/>
      <c r="BC397" s="7"/>
      <c r="BD397" s="249"/>
      <c r="BE397" s="7"/>
      <c r="BF397" s="8"/>
      <c r="BG397" s="7"/>
      <c r="BH397" s="8"/>
      <c r="BJ397" s="41"/>
      <c r="BK397" s="41">
        <f t="shared" si="31"/>
        <v>0</v>
      </c>
      <c r="BL397">
        <f t="shared" si="30"/>
        <v>0</v>
      </c>
    </row>
    <row r="398" spans="1:66">
      <c r="A398">
        <f t="shared" si="29"/>
        <v>345</v>
      </c>
      <c r="B398" s="6"/>
      <c r="C398" s="10"/>
      <c r="D398" s="32"/>
      <c r="E398" s="10"/>
      <c r="F398" s="32"/>
      <c r="G398" s="10"/>
      <c r="H398" s="32"/>
      <c r="I398" s="10"/>
      <c r="J398" s="32"/>
      <c r="K398" s="10"/>
      <c r="L398" s="32"/>
      <c r="M398" s="10"/>
      <c r="N398" s="32"/>
      <c r="O398" s="10"/>
      <c r="P398" s="32"/>
      <c r="Q398" s="10"/>
      <c r="R398" s="32"/>
      <c r="S398" s="10"/>
      <c r="T398" s="32"/>
      <c r="U398" s="10"/>
      <c r="V398" s="32"/>
      <c r="W398" s="10"/>
      <c r="X398" s="32"/>
      <c r="Y398" s="10"/>
      <c r="Z398" s="32"/>
      <c r="AA398" s="10"/>
      <c r="AB398" s="32"/>
      <c r="AC398" s="10"/>
      <c r="AD398" s="32"/>
      <c r="AE398" s="10"/>
      <c r="AF398" s="32"/>
      <c r="AG398" s="10"/>
      <c r="AH398" s="32"/>
      <c r="AI398" s="10"/>
      <c r="AJ398" s="32"/>
      <c r="AK398" s="10"/>
      <c r="AL398" s="32"/>
      <c r="AM398" s="10"/>
      <c r="AN398" s="32"/>
      <c r="AO398" s="10"/>
      <c r="AP398" s="244"/>
      <c r="AQ398" s="10"/>
      <c r="AR398" s="32"/>
      <c r="AS398" s="10"/>
      <c r="AT398" s="244"/>
      <c r="AU398" s="10"/>
      <c r="AV398" s="244"/>
      <c r="AW398" s="7"/>
      <c r="AX398" s="249"/>
      <c r="AY398" s="10"/>
      <c r="AZ398" s="244"/>
      <c r="BA398" s="7"/>
      <c r="BB398" s="249"/>
      <c r="BC398" s="7"/>
      <c r="BD398" s="249"/>
      <c r="BE398" s="7"/>
      <c r="BF398" s="8"/>
      <c r="BG398" s="7"/>
      <c r="BH398" s="8"/>
      <c r="BJ398" s="41"/>
      <c r="BK398" s="41">
        <f t="shared" si="31"/>
        <v>0</v>
      </c>
      <c r="BL398">
        <f t="shared" si="30"/>
        <v>0</v>
      </c>
    </row>
    <row r="399" spans="1:66">
      <c r="A399">
        <f t="shared" si="29"/>
        <v>346</v>
      </c>
      <c r="B399" s="6"/>
      <c r="C399" s="10"/>
      <c r="D399" s="32"/>
      <c r="E399" s="10"/>
      <c r="F399" s="32"/>
      <c r="G399" s="10"/>
      <c r="H399" s="32"/>
      <c r="I399" s="10"/>
      <c r="J399" s="32"/>
      <c r="K399" s="10"/>
      <c r="L399" s="32"/>
      <c r="M399" s="10"/>
      <c r="N399" s="32"/>
      <c r="O399" s="10"/>
      <c r="P399" s="32"/>
      <c r="Q399" s="10"/>
      <c r="R399" s="32"/>
      <c r="S399" s="10"/>
      <c r="T399" s="32"/>
      <c r="U399" s="10"/>
      <c r="V399" s="32"/>
      <c r="W399" s="10"/>
      <c r="X399" s="32"/>
      <c r="Y399" s="10"/>
      <c r="Z399" s="32"/>
      <c r="AA399" s="10"/>
      <c r="AB399" s="32"/>
      <c r="AC399" s="10"/>
      <c r="AD399" s="32"/>
      <c r="AE399" s="10"/>
      <c r="AF399" s="32"/>
      <c r="AG399" s="10"/>
      <c r="AH399" s="32"/>
      <c r="AI399" s="10"/>
      <c r="AJ399" s="32"/>
      <c r="AK399" s="10"/>
      <c r="AL399" s="32"/>
      <c r="AM399" s="10"/>
      <c r="AN399" s="32"/>
      <c r="AO399" s="10"/>
      <c r="AP399" s="244"/>
      <c r="AQ399" s="10"/>
      <c r="AR399" s="32"/>
      <c r="AS399" s="10"/>
      <c r="AT399" s="244"/>
      <c r="AU399" s="10"/>
      <c r="AV399" s="244"/>
      <c r="AW399" s="7"/>
      <c r="AX399" s="249"/>
      <c r="AY399" s="10"/>
      <c r="AZ399" s="244"/>
      <c r="BA399" s="7"/>
      <c r="BB399" s="249"/>
      <c r="BC399" s="7"/>
      <c r="BD399" s="249"/>
      <c r="BE399" s="7"/>
      <c r="BF399" s="8"/>
      <c r="BG399" s="7"/>
      <c r="BH399" s="8"/>
      <c r="BJ399" s="41"/>
      <c r="BK399" s="41">
        <f t="shared" si="31"/>
        <v>0</v>
      </c>
      <c r="BL399">
        <f t="shared" si="30"/>
        <v>0</v>
      </c>
    </row>
    <row r="400" spans="1:66">
      <c r="A400">
        <f t="shared" si="29"/>
        <v>347</v>
      </c>
      <c r="B400" s="6"/>
      <c r="C400" s="10"/>
      <c r="D400" s="32"/>
      <c r="E400" s="10"/>
      <c r="F400" s="32"/>
      <c r="G400" s="10"/>
      <c r="H400" s="32"/>
      <c r="I400" s="10"/>
      <c r="J400" s="32"/>
      <c r="K400" s="10"/>
      <c r="L400" s="32"/>
      <c r="M400" s="10"/>
      <c r="N400" s="32"/>
      <c r="O400" s="10"/>
      <c r="P400" s="32"/>
      <c r="Q400" s="10"/>
      <c r="R400" s="32"/>
      <c r="S400" s="10"/>
      <c r="T400" s="32"/>
      <c r="U400" s="10"/>
      <c r="V400" s="32"/>
      <c r="W400" s="10"/>
      <c r="X400" s="32"/>
      <c r="Y400" s="10"/>
      <c r="Z400" s="32"/>
      <c r="AA400" s="10"/>
      <c r="AB400" s="32"/>
      <c r="AC400" s="10"/>
      <c r="AD400" s="32"/>
      <c r="AE400" s="10"/>
      <c r="AF400" s="32"/>
      <c r="AG400" s="10"/>
      <c r="AH400" s="32"/>
      <c r="AI400" s="10"/>
      <c r="AJ400" s="32"/>
      <c r="AK400" s="10"/>
      <c r="AL400" s="32"/>
      <c r="AM400" s="10"/>
      <c r="AN400" s="32"/>
      <c r="AO400" s="10"/>
      <c r="AP400" s="244"/>
      <c r="AQ400" s="10"/>
      <c r="AR400" s="32"/>
      <c r="AS400" s="10"/>
      <c r="AT400" s="244"/>
      <c r="AU400" s="10"/>
      <c r="AV400" s="244"/>
      <c r="AW400" s="7"/>
      <c r="AX400" s="249"/>
      <c r="AY400" s="10"/>
      <c r="AZ400" s="244"/>
      <c r="BA400" s="7"/>
      <c r="BB400" s="249"/>
      <c r="BC400" s="7"/>
      <c r="BD400" s="249"/>
      <c r="BE400" s="7"/>
      <c r="BF400" s="8"/>
      <c r="BG400" s="7"/>
      <c r="BH400" s="8"/>
      <c r="BJ400" s="41"/>
      <c r="BK400" s="41">
        <f t="shared" si="31"/>
        <v>0</v>
      </c>
      <c r="BL400">
        <f t="shared" si="30"/>
        <v>0</v>
      </c>
    </row>
    <row r="401" spans="1:66">
      <c r="A401">
        <f t="shared" si="29"/>
        <v>348</v>
      </c>
      <c r="B401" s="6"/>
      <c r="C401" s="10"/>
      <c r="D401" s="32"/>
      <c r="E401" s="10"/>
      <c r="F401" s="32"/>
      <c r="G401" s="10"/>
      <c r="H401" s="32"/>
      <c r="I401" s="10"/>
      <c r="J401" s="32"/>
      <c r="K401" s="94"/>
      <c r="L401" s="32"/>
      <c r="M401" s="10"/>
      <c r="N401" s="32"/>
      <c r="O401" s="10"/>
      <c r="P401" s="32"/>
      <c r="Q401" s="10"/>
      <c r="R401" s="32"/>
      <c r="S401" s="10"/>
      <c r="T401" s="32"/>
      <c r="U401" s="10"/>
      <c r="V401" s="32"/>
      <c r="W401" s="10"/>
      <c r="X401" s="32"/>
      <c r="Y401" s="10"/>
      <c r="Z401" s="32"/>
      <c r="AA401" s="10"/>
      <c r="AB401" s="32"/>
      <c r="AC401" s="10"/>
      <c r="AD401" s="32"/>
      <c r="AE401" s="10"/>
      <c r="AF401" s="32"/>
      <c r="AG401" s="10"/>
      <c r="AH401" s="32"/>
      <c r="AI401" s="10"/>
      <c r="AJ401" s="32"/>
      <c r="AK401" s="10"/>
      <c r="AL401" s="32"/>
      <c r="AM401" s="10"/>
      <c r="AN401" s="32"/>
      <c r="AO401" s="10"/>
      <c r="AP401" s="244"/>
      <c r="AQ401" s="10"/>
      <c r="AR401" s="32"/>
      <c r="AS401" s="10"/>
      <c r="AT401" s="244"/>
      <c r="AU401" s="10"/>
      <c r="AV401" s="244"/>
      <c r="AW401" s="7"/>
      <c r="AX401" s="249"/>
      <c r="AY401" s="10"/>
      <c r="AZ401" s="244"/>
      <c r="BA401" s="7"/>
      <c r="BB401" s="249"/>
      <c r="BC401" s="7"/>
      <c r="BD401" s="249"/>
      <c r="BE401" s="7"/>
      <c r="BF401" s="8"/>
      <c r="BG401" s="7"/>
      <c r="BH401" s="8"/>
      <c r="BJ401" s="41"/>
      <c r="BK401" s="41">
        <f t="shared" si="31"/>
        <v>0</v>
      </c>
      <c r="BL401">
        <f t="shared" si="30"/>
        <v>0</v>
      </c>
      <c r="BN401" s="39"/>
    </row>
    <row r="402" spans="1:66">
      <c r="A402">
        <f t="shared" si="29"/>
        <v>349</v>
      </c>
      <c r="B402" s="6"/>
      <c r="C402" s="10"/>
      <c r="D402" s="32"/>
      <c r="E402" s="10"/>
      <c r="F402" s="32"/>
      <c r="G402" s="10"/>
      <c r="H402" s="32"/>
      <c r="I402" s="10"/>
      <c r="J402" s="32"/>
      <c r="K402" s="10"/>
      <c r="L402" s="32"/>
      <c r="M402" s="10"/>
      <c r="N402" s="32"/>
      <c r="O402" s="10"/>
      <c r="P402" s="32"/>
      <c r="Q402" s="10"/>
      <c r="R402" s="32"/>
      <c r="S402" s="10"/>
      <c r="T402" s="32"/>
      <c r="U402" s="10"/>
      <c r="V402" s="32"/>
      <c r="W402" s="10"/>
      <c r="X402" s="32"/>
      <c r="Y402" s="10"/>
      <c r="Z402" s="32"/>
      <c r="AA402" s="10"/>
      <c r="AB402" s="32"/>
      <c r="AC402" s="10"/>
      <c r="AD402" s="32"/>
      <c r="AE402" s="10"/>
      <c r="AF402" s="32"/>
      <c r="AG402" s="10"/>
      <c r="AH402" s="32"/>
      <c r="AI402" s="10"/>
      <c r="AJ402" s="32"/>
      <c r="AK402" s="10"/>
      <c r="AL402" s="32"/>
      <c r="AM402" s="10"/>
      <c r="AN402" s="32"/>
      <c r="AO402" s="10"/>
      <c r="AP402" s="244"/>
      <c r="AQ402" s="10"/>
      <c r="AR402" s="32"/>
      <c r="AS402" s="10"/>
      <c r="AT402" s="244"/>
      <c r="AU402" s="10"/>
      <c r="AV402" s="244"/>
      <c r="AW402" s="7"/>
      <c r="AX402" s="249"/>
      <c r="AY402" s="10"/>
      <c r="AZ402" s="244"/>
      <c r="BA402" s="7"/>
      <c r="BB402" s="249"/>
      <c r="BC402" s="7"/>
      <c r="BD402" s="249"/>
      <c r="BE402" s="7"/>
      <c r="BF402" s="8"/>
      <c r="BG402" s="7"/>
      <c r="BH402" s="8"/>
      <c r="BJ402" s="41"/>
      <c r="BK402" s="41">
        <f t="shared" si="31"/>
        <v>0</v>
      </c>
      <c r="BL402">
        <f t="shared" si="30"/>
        <v>0</v>
      </c>
    </row>
    <row r="403" spans="1:66">
      <c r="A403">
        <f t="shared" si="29"/>
        <v>350</v>
      </c>
      <c r="B403" s="6"/>
      <c r="C403" s="10"/>
      <c r="D403" s="32"/>
      <c r="E403" s="10"/>
      <c r="F403" s="32"/>
      <c r="G403" s="10"/>
      <c r="H403" s="32"/>
      <c r="I403" s="10"/>
      <c r="J403" s="32"/>
      <c r="K403" s="94"/>
      <c r="L403" s="32"/>
      <c r="M403" s="10"/>
      <c r="N403" s="32"/>
      <c r="O403" s="10"/>
      <c r="P403" s="32"/>
      <c r="Q403" s="10"/>
      <c r="R403" s="32"/>
      <c r="S403" s="10"/>
      <c r="T403" s="32"/>
      <c r="U403" s="10"/>
      <c r="V403" s="32"/>
      <c r="W403" s="10"/>
      <c r="X403" s="32"/>
      <c r="Y403" s="10"/>
      <c r="Z403" s="32"/>
      <c r="AA403" s="10"/>
      <c r="AB403" s="32"/>
      <c r="AC403" s="10"/>
      <c r="AD403" s="32"/>
      <c r="AE403" s="10"/>
      <c r="AF403" s="32"/>
      <c r="AG403" s="10"/>
      <c r="AH403" s="32"/>
      <c r="AI403" s="10"/>
      <c r="AJ403" s="32"/>
      <c r="AK403" s="10"/>
      <c r="AL403" s="32"/>
      <c r="AM403" s="10"/>
      <c r="AN403" s="32"/>
      <c r="AO403" s="10"/>
      <c r="AP403" s="244"/>
      <c r="AQ403" s="10"/>
      <c r="AR403" s="32"/>
      <c r="AS403" s="10"/>
      <c r="AT403" s="244"/>
      <c r="AU403" s="10"/>
      <c r="AV403" s="244"/>
      <c r="AW403" s="7"/>
      <c r="AX403" s="249"/>
      <c r="AY403" s="10"/>
      <c r="AZ403" s="244"/>
      <c r="BA403" s="7"/>
      <c r="BB403" s="249"/>
      <c r="BC403" s="7"/>
      <c r="BD403" s="249"/>
      <c r="BE403" s="7"/>
      <c r="BF403" s="8"/>
      <c r="BG403" s="7"/>
      <c r="BH403" s="8"/>
      <c r="BJ403" s="41"/>
      <c r="BK403" s="41">
        <f t="shared" si="31"/>
        <v>0</v>
      </c>
      <c r="BL403">
        <f t="shared" si="30"/>
        <v>0</v>
      </c>
      <c r="BN403" s="39"/>
    </row>
    <row r="404" spans="1:66">
      <c r="A404">
        <f t="shared" si="29"/>
        <v>351</v>
      </c>
      <c r="B404" s="6"/>
      <c r="C404" s="10"/>
      <c r="D404" s="32"/>
      <c r="E404" s="10"/>
      <c r="F404" s="32"/>
      <c r="G404" s="10"/>
      <c r="H404" s="32"/>
      <c r="I404" s="10"/>
      <c r="J404" s="32"/>
      <c r="K404" s="10"/>
      <c r="L404" s="32"/>
      <c r="M404" s="10"/>
      <c r="N404" s="32"/>
      <c r="O404" s="10"/>
      <c r="P404" s="32"/>
      <c r="Q404" s="10"/>
      <c r="R404" s="32"/>
      <c r="S404" s="10"/>
      <c r="T404" s="32"/>
      <c r="U404" s="10"/>
      <c r="V404" s="32"/>
      <c r="W404" s="10"/>
      <c r="X404" s="32"/>
      <c r="Y404" s="10"/>
      <c r="Z404" s="32"/>
      <c r="AA404" s="10"/>
      <c r="AB404" s="32"/>
      <c r="AC404" s="10"/>
      <c r="AD404" s="32"/>
      <c r="AE404" s="10"/>
      <c r="AF404" s="32"/>
      <c r="AG404" s="10"/>
      <c r="AH404" s="32"/>
      <c r="AI404" s="10"/>
      <c r="AJ404" s="32"/>
      <c r="AK404" s="10"/>
      <c r="AL404" s="32"/>
      <c r="AM404" s="10"/>
      <c r="AN404" s="32"/>
      <c r="AO404" s="10"/>
      <c r="AP404" s="244"/>
      <c r="AQ404" s="10"/>
      <c r="AR404" s="32"/>
      <c r="AS404" s="10"/>
      <c r="AT404" s="244"/>
      <c r="AU404" s="10"/>
      <c r="AV404" s="244"/>
      <c r="AW404" s="7"/>
      <c r="AX404" s="249"/>
      <c r="AY404" s="10"/>
      <c r="AZ404" s="244"/>
      <c r="BA404" s="7"/>
      <c r="BB404" s="249"/>
      <c r="BC404" s="7"/>
      <c r="BD404" s="249"/>
      <c r="BE404" s="7"/>
      <c r="BF404" s="8"/>
      <c r="BG404" s="7"/>
      <c r="BH404" s="8"/>
      <c r="BJ404" s="41"/>
      <c r="BK404" s="41">
        <f t="shared" si="31"/>
        <v>0</v>
      </c>
      <c r="BL404">
        <f t="shared" si="30"/>
        <v>0</v>
      </c>
    </row>
    <row r="405" spans="1:66">
      <c r="A405">
        <f t="shared" si="29"/>
        <v>352</v>
      </c>
      <c r="B405" s="6"/>
      <c r="C405" s="10"/>
      <c r="D405" s="32"/>
      <c r="E405" s="10"/>
      <c r="F405" s="32"/>
      <c r="G405" s="10"/>
      <c r="H405" s="32"/>
      <c r="I405" s="10"/>
      <c r="J405" s="32"/>
      <c r="K405" s="10"/>
      <c r="L405" s="32"/>
      <c r="M405" s="10"/>
      <c r="N405" s="32"/>
      <c r="O405" s="10"/>
      <c r="P405" s="32"/>
      <c r="Q405" s="10"/>
      <c r="R405" s="32"/>
      <c r="S405" s="10"/>
      <c r="T405" s="32"/>
      <c r="U405" s="10"/>
      <c r="V405" s="32"/>
      <c r="W405" s="10"/>
      <c r="X405" s="32"/>
      <c r="Y405" s="10"/>
      <c r="Z405" s="32"/>
      <c r="AA405" s="10"/>
      <c r="AB405" s="32"/>
      <c r="AC405" s="10"/>
      <c r="AD405" s="32"/>
      <c r="AE405" s="10"/>
      <c r="AF405" s="32"/>
      <c r="AG405" s="10"/>
      <c r="AH405" s="32"/>
      <c r="AI405" s="10"/>
      <c r="AJ405" s="32"/>
      <c r="AK405" s="10"/>
      <c r="AL405" s="32"/>
      <c r="AM405" s="10"/>
      <c r="AN405" s="32"/>
      <c r="AO405" s="10"/>
      <c r="AP405" s="244"/>
      <c r="AQ405" s="10"/>
      <c r="AR405" s="32"/>
      <c r="AS405" s="10"/>
      <c r="AT405" s="244"/>
      <c r="AU405" s="10"/>
      <c r="AV405" s="244"/>
      <c r="AW405" s="7"/>
      <c r="AX405" s="249"/>
      <c r="AY405" s="10"/>
      <c r="AZ405" s="244"/>
      <c r="BA405" s="7"/>
      <c r="BB405" s="249"/>
      <c r="BC405" s="7"/>
      <c r="BD405" s="249"/>
      <c r="BE405" s="7"/>
      <c r="BF405" s="8"/>
      <c r="BG405" s="7"/>
      <c r="BH405" s="8"/>
      <c r="BJ405" s="41"/>
      <c r="BK405" s="41">
        <f t="shared" si="31"/>
        <v>0</v>
      </c>
      <c r="BL405">
        <f t="shared" si="30"/>
        <v>0</v>
      </c>
    </row>
    <row r="406" spans="1:66">
      <c r="A406">
        <f t="shared" si="29"/>
        <v>353</v>
      </c>
      <c r="B406" s="6"/>
      <c r="C406" s="10"/>
      <c r="D406" s="32"/>
      <c r="E406" s="10"/>
      <c r="F406" s="32"/>
      <c r="G406" s="10"/>
      <c r="H406" s="32"/>
      <c r="I406" s="10"/>
      <c r="J406" s="32"/>
      <c r="K406" s="10"/>
      <c r="L406" s="32"/>
      <c r="M406" s="10"/>
      <c r="N406" s="32"/>
      <c r="O406" s="10"/>
      <c r="P406" s="32"/>
      <c r="Q406" s="10"/>
      <c r="R406" s="32"/>
      <c r="S406" s="10"/>
      <c r="T406" s="32"/>
      <c r="U406" s="10"/>
      <c r="V406" s="32"/>
      <c r="W406" s="10"/>
      <c r="X406" s="32"/>
      <c r="Y406" s="10"/>
      <c r="Z406" s="32"/>
      <c r="AA406" s="10"/>
      <c r="AB406" s="32"/>
      <c r="AC406" s="10"/>
      <c r="AD406" s="32"/>
      <c r="AE406" s="10"/>
      <c r="AF406" s="32"/>
      <c r="AG406" s="10"/>
      <c r="AH406" s="32"/>
      <c r="AI406" s="10"/>
      <c r="AJ406" s="32"/>
      <c r="AK406" s="10"/>
      <c r="AL406" s="32"/>
      <c r="AM406" s="10"/>
      <c r="AN406" s="32"/>
      <c r="AO406" s="10"/>
      <c r="AP406" s="244"/>
      <c r="AQ406" s="10"/>
      <c r="AR406" s="32"/>
      <c r="AS406" s="10"/>
      <c r="AT406" s="244"/>
      <c r="AU406" s="10"/>
      <c r="AV406" s="244"/>
      <c r="AW406" s="7"/>
      <c r="AX406" s="249"/>
      <c r="AY406" s="10"/>
      <c r="AZ406" s="244"/>
      <c r="BA406" s="7"/>
      <c r="BB406" s="249"/>
      <c r="BC406" s="7"/>
      <c r="BD406" s="249"/>
      <c r="BE406" s="7"/>
      <c r="BF406" s="8"/>
      <c r="BG406" s="7"/>
      <c r="BH406" s="8"/>
      <c r="BJ406" s="41"/>
      <c r="BK406" s="41">
        <f t="shared" si="31"/>
        <v>0</v>
      </c>
      <c r="BL406">
        <f t="shared" si="30"/>
        <v>0</v>
      </c>
    </row>
    <row r="407" spans="1:66">
      <c r="A407">
        <f t="shared" si="29"/>
        <v>354</v>
      </c>
      <c r="B407" s="6"/>
      <c r="C407" s="10"/>
      <c r="D407" s="32"/>
      <c r="E407" s="10"/>
      <c r="F407" s="32"/>
      <c r="G407" s="10"/>
      <c r="H407" s="32"/>
      <c r="I407" s="10"/>
      <c r="J407" s="32"/>
      <c r="K407" s="10"/>
      <c r="L407" s="32"/>
      <c r="M407" s="10"/>
      <c r="N407" s="32"/>
      <c r="O407" s="10"/>
      <c r="P407" s="32"/>
      <c r="Q407" s="10"/>
      <c r="R407" s="32"/>
      <c r="S407" s="10"/>
      <c r="T407" s="32"/>
      <c r="U407" s="10"/>
      <c r="V407" s="32"/>
      <c r="W407" s="10"/>
      <c r="X407" s="32"/>
      <c r="Y407" s="10"/>
      <c r="Z407" s="32"/>
      <c r="AA407" s="10"/>
      <c r="AB407" s="32"/>
      <c r="AC407" s="10"/>
      <c r="AD407" s="32"/>
      <c r="AE407" s="10"/>
      <c r="AF407" s="32"/>
      <c r="AG407" s="10"/>
      <c r="AH407" s="32"/>
      <c r="AI407" s="10"/>
      <c r="AJ407" s="32"/>
      <c r="AK407" s="10"/>
      <c r="AL407" s="32"/>
      <c r="AM407" s="10"/>
      <c r="AN407" s="32"/>
      <c r="AO407" s="10"/>
      <c r="AP407" s="244"/>
      <c r="AQ407" s="10"/>
      <c r="AR407" s="32"/>
      <c r="AS407" s="10"/>
      <c r="AT407" s="244"/>
      <c r="AU407" s="10"/>
      <c r="AV407" s="244"/>
      <c r="AW407" s="7"/>
      <c r="AX407" s="249"/>
      <c r="AY407" s="10"/>
      <c r="AZ407" s="244"/>
      <c r="BA407" s="7"/>
      <c r="BB407" s="249"/>
      <c r="BC407" s="7"/>
      <c r="BD407" s="249"/>
      <c r="BE407" s="7"/>
      <c r="BF407" s="8"/>
      <c r="BG407" s="7"/>
      <c r="BH407" s="8"/>
      <c r="BJ407" s="41"/>
      <c r="BK407" s="41">
        <f t="shared" si="31"/>
        <v>0</v>
      </c>
      <c r="BL407">
        <f t="shared" si="30"/>
        <v>0</v>
      </c>
    </row>
    <row r="408" spans="1:66">
      <c r="A408">
        <f t="shared" si="29"/>
        <v>355</v>
      </c>
      <c r="B408" s="6"/>
      <c r="C408" s="10"/>
      <c r="D408" s="32"/>
      <c r="E408" s="10"/>
      <c r="F408" s="32"/>
      <c r="G408" s="10"/>
      <c r="H408" s="32"/>
      <c r="I408" s="10"/>
      <c r="J408" s="32"/>
      <c r="K408" s="94"/>
      <c r="L408" s="32"/>
      <c r="M408" s="10"/>
      <c r="N408" s="32"/>
      <c r="O408" s="10"/>
      <c r="P408" s="32"/>
      <c r="Q408" s="10"/>
      <c r="R408" s="32"/>
      <c r="S408" s="10"/>
      <c r="T408" s="32"/>
      <c r="U408" s="10"/>
      <c r="V408" s="32"/>
      <c r="W408" s="10"/>
      <c r="X408" s="32"/>
      <c r="Y408" s="10"/>
      <c r="Z408" s="32"/>
      <c r="AA408" s="10"/>
      <c r="AB408" s="32"/>
      <c r="AC408" s="10"/>
      <c r="AD408" s="32"/>
      <c r="AE408" s="10"/>
      <c r="AF408" s="32"/>
      <c r="AG408" s="10"/>
      <c r="AH408" s="32"/>
      <c r="AI408" s="10"/>
      <c r="AJ408" s="32"/>
      <c r="AK408" s="10"/>
      <c r="AL408" s="32"/>
      <c r="AM408" s="10"/>
      <c r="AN408" s="32"/>
      <c r="AO408" s="10"/>
      <c r="AP408" s="244"/>
      <c r="AQ408" s="10"/>
      <c r="AR408" s="32"/>
      <c r="AS408" s="10"/>
      <c r="AT408" s="244"/>
      <c r="AU408" s="10"/>
      <c r="AV408" s="244"/>
      <c r="AW408" s="7"/>
      <c r="AX408" s="249"/>
      <c r="AY408" s="10"/>
      <c r="AZ408" s="244"/>
      <c r="BA408" s="7"/>
      <c r="BB408" s="249"/>
      <c r="BC408" s="7"/>
      <c r="BD408" s="249"/>
      <c r="BE408" s="7"/>
      <c r="BF408" s="8"/>
      <c r="BG408" s="7"/>
      <c r="BH408" s="8"/>
      <c r="BJ408" s="41"/>
      <c r="BK408" s="41">
        <f t="shared" si="31"/>
        <v>0</v>
      </c>
      <c r="BL408">
        <f t="shared" si="30"/>
        <v>0</v>
      </c>
      <c r="BN408" s="39"/>
    </row>
    <row r="409" spans="1:66">
      <c r="A409">
        <f t="shared" si="29"/>
        <v>356</v>
      </c>
      <c r="B409" s="6"/>
      <c r="C409" s="10"/>
      <c r="D409" s="32"/>
      <c r="E409" s="10"/>
      <c r="F409" s="32"/>
      <c r="G409" s="10"/>
      <c r="H409" s="32"/>
      <c r="I409" s="10"/>
      <c r="J409" s="32"/>
      <c r="K409" s="94"/>
      <c r="L409" s="32"/>
      <c r="M409" s="10"/>
      <c r="N409" s="32"/>
      <c r="O409" s="10"/>
      <c r="P409" s="32"/>
      <c r="Q409" s="10"/>
      <c r="R409" s="32"/>
      <c r="S409" s="10"/>
      <c r="T409" s="32"/>
      <c r="U409" s="10"/>
      <c r="V409" s="32"/>
      <c r="W409" s="10"/>
      <c r="X409" s="32"/>
      <c r="Y409" s="10"/>
      <c r="Z409" s="32"/>
      <c r="AA409" s="10"/>
      <c r="AB409" s="32"/>
      <c r="AC409" s="10"/>
      <c r="AD409" s="32"/>
      <c r="AE409" s="10"/>
      <c r="AF409" s="32"/>
      <c r="AG409" s="10"/>
      <c r="AH409" s="32"/>
      <c r="AI409" s="10"/>
      <c r="AJ409" s="32"/>
      <c r="AK409" s="10"/>
      <c r="AL409" s="32"/>
      <c r="AM409" s="10"/>
      <c r="AN409" s="32"/>
      <c r="AO409" s="10"/>
      <c r="AP409" s="244"/>
      <c r="AQ409" s="10"/>
      <c r="AR409" s="32"/>
      <c r="AS409" s="10"/>
      <c r="AT409" s="244"/>
      <c r="AU409" s="10"/>
      <c r="AV409" s="244"/>
      <c r="AW409" s="7"/>
      <c r="AX409" s="249"/>
      <c r="AY409" s="10"/>
      <c r="AZ409" s="244"/>
      <c r="BA409" s="7"/>
      <c r="BB409" s="249"/>
      <c r="BC409" s="7"/>
      <c r="BD409" s="249"/>
      <c r="BE409" s="7"/>
      <c r="BF409" s="8"/>
      <c r="BG409" s="7"/>
      <c r="BH409" s="8"/>
      <c r="BJ409" s="41"/>
      <c r="BK409" s="41">
        <f t="shared" si="31"/>
        <v>0</v>
      </c>
      <c r="BL409">
        <f t="shared" si="30"/>
        <v>0</v>
      </c>
      <c r="BN409" s="39"/>
    </row>
    <row r="410" spans="1:66">
      <c r="A410">
        <f t="shared" si="29"/>
        <v>357</v>
      </c>
      <c r="B410" s="6"/>
      <c r="C410" s="10"/>
      <c r="D410" s="32"/>
      <c r="E410" s="10"/>
      <c r="F410" s="32"/>
      <c r="G410" s="10"/>
      <c r="H410" s="32"/>
      <c r="I410" s="10"/>
      <c r="J410" s="32"/>
      <c r="K410" s="94"/>
      <c r="L410" s="32"/>
      <c r="M410" s="10"/>
      <c r="N410" s="32"/>
      <c r="O410" s="10"/>
      <c r="P410" s="32"/>
      <c r="Q410" s="10"/>
      <c r="R410" s="32"/>
      <c r="S410" s="10"/>
      <c r="T410" s="32"/>
      <c r="U410" s="10"/>
      <c r="V410" s="32"/>
      <c r="W410" s="10"/>
      <c r="X410" s="32"/>
      <c r="Y410" s="10"/>
      <c r="Z410" s="32"/>
      <c r="AA410" s="10"/>
      <c r="AB410" s="32"/>
      <c r="AC410" s="10"/>
      <c r="AD410" s="32"/>
      <c r="AE410" s="10"/>
      <c r="AF410" s="32"/>
      <c r="AG410" s="10"/>
      <c r="AH410" s="32"/>
      <c r="AI410" s="10"/>
      <c r="AJ410" s="32"/>
      <c r="AK410" s="10"/>
      <c r="AL410" s="32"/>
      <c r="AM410" s="10"/>
      <c r="AN410" s="32"/>
      <c r="AO410" s="10"/>
      <c r="AP410" s="244"/>
      <c r="AQ410" s="10"/>
      <c r="AR410" s="32"/>
      <c r="AS410" s="10"/>
      <c r="AT410" s="244"/>
      <c r="AU410" s="10"/>
      <c r="AV410" s="244"/>
      <c r="AW410" s="7"/>
      <c r="AX410" s="249"/>
      <c r="AY410" s="10"/>
      <c r="AZ410" s="244"/>
      <c r="BA410" s="7"/>
      <c r="BB410" s="249"/>
      <c r="BC410" s="7"/>
      <c r="BD410" s="249"/>
      <c r="BE410" s="7"/>
      <c r="BF410" s="8"/>
      <c r="BG410" s="7"/>
      <c r="BH410" s="8"/>
      <c r="BJ410" s="41"/>
      <c r="BK410" s="41">
        <f t="shared" si="31"/>
        <v>0</v>
      </c>
      <c r="BL410">
        <f t="shared" si="30"/>
        <v>0</v>
      </c>
      <c r="BN410" s="39"/>
    </row>
    <row r="411" spans="1:66">
      <c r="A411">
        <f t="shared" si="29"/>
        <v>358</v>
      </c>
      <c r="B411" s="6"/>
      <c r="C411" s="10"/>
      <c r="D411" s="32"/>
      <c r="E411" s="10"/>
      <c r="F411" s="32"/>
      <c r="G411" s="10"/>
      <c r="H411" s="32"/>
      <c r="I411" s="10"/>
      <c r="J411" s="32"/>
      <c r="K411" s="10"/>
      <c r="L411" s="32"/>
      <c r="M411" s="10"/>
      <c r="N411" s="32"/>
      <c r="O411" s="10"/>
      <c r="P411" s="32"/>
      <c r="Q411" s="10"/>
      <c r="R411" s="32"/>
      <c r="S411" s="10"/>
      <c r="T411" s="32"/>
      <c r="U411" s="10"/>
      <c r="V411" s="32"/>
      <c r="W411" s="10"/>
      <c r="X411" s="32"/>
      <c r="Y411" s="10"/>
      <c r="Z411" s="32"/>
      <c r="AA411" s="10"/>
      <c r="AB411" s="32"/>
      <c r="AC411" s="10"/>
      <c r="AD411" s="32"/>
      <c r="AE411" s="10"/>
      <c r="AF411" s="32"/>
      <c r="AG411" s="10"/>
      <c r="AH411" s="32"/>
      <c r="AI411" s="10"/>
      <c r="AJ411" s="32"/>
      <c r="AK411" s="10"/>
      <c r="AL411" s="32"/>
      <c r="AM411" s="10"/>
      <c r="AN411" s="32"/>
      <c r="AO411" s="10"/>
      <c r="AP411" s="244"/>
      <c r="AQ411" s="10"/>
      <c r="AR411" s="32"/>
      <c r="AS411" s="10"/>
      <c r="AT411" s="244"/>
      <c r="AU411" s="10"/>
      <c r="AV411" s="244"/>
      <c r="AW411" s="7"/>
      <c r="AX411" s="249"/>
      <c r="AY411" s="10"/>
      <c r="AZ411" s="244"/>
      <c r="BA411" s="7"/>
      <c r="BB411" s="249"/>
      <c r="BC411" s="7"/>
      <c r="BD411" s="249"/>
      <c r="BE411" s="7"/>
      <c r="BF411" s="8"/>
      <c r="BG411" s="7"/>
      <c r="BH411" s="8"/>
      <c r="BJ411" s="41"/>
      <c r="BK411" s="41">
        <f t="shared" si="31"/>
        <v>0</v>
      </c>
      <c r="BL411">
        <f t="shared" si="30"/>
        <v>0</v>
      </c>
    </row>
    <row r="412" spans="1:66">
      <c r="A412">
        <f t="shared" si="29"/>
        <v>359</v>
      </c>
      <c r="B412" s="6"/>
      <c r="C412" s="10"/>
      <c r="D412" s="32"/>
      <c r="E412" s="10"/>
      <c r="F412" s="32"/>
      <c r="G412" s="10"/>
      <c r="H412" s="32"/>
      <c r="I412" s="10"/>
      <c r="J412" s="32"/>
      <c r="K412" s="94"/>
      <c r="L412" s="32"/>
      <c r="M412" s="10"/>
      <c r="N412" s="32"/>
      <c r="O412" s="10"/>
      <c r="P412" s="32"/>
      <c r="Q412" s="10"/>
      <c r="R412" s="32"/>
      <c r="S412" s="10"/>
      <c r="T412" s="32"/>
      <c r="U412" s="10"/>
      <c r="V412" s="32"/>
      <c r="W412" s="10"/>
      <c r="X412" s="32"/>
      <c r="Y412" s="10"/>
      <c r="Z412" s="32"/>
      <c r="AA412" s="10"/>
      <c r="AB412" s="32"/>
      <c r="AC412" s="10"/>
      <c r="AD412" s="32"/>
      <c r="AE412" s="10"/>
      <c r="AF412" s="32"/>
      <c r="AG412" s="10"/>
      <c r="AH412" s="32"/>
      <c r="AI412" s="10"/>
      <c r="AJ412" s="32"/>
      <c r="AK412" s="10"/>
      <c r="AL412" s="32"/>
      <c r="AM412" s="10"/>
      <c r="AN412" s="32"/>
      <c r="AO412" s="10"/>
      <c r="AP412" s="244"/>
      <c r="AQ412" s="10"/>
      <c r="AR412" s="32"/>
      <c r="AS412" s="10"/>
      <c r="AT412" s="244"/>
      <c r="AU412" s="10"/>
      <c r="AV412" s="244"/>
      <c r="AW412" s="7"/>
      <c r="AX412" s="249"/>
      <c r="AY412" s="10"/>
      <c r="AZ412" s="244"/>
      <c r="BA412" s="7"/>
      <c r="BB412" s="249"/>
      <c r="BC412" s="7"/>
      <c r="BD412" s="249"/>
      <c r="BE412" s="7"/>
      <c r="BF412" s="8"/>
      <c r="BG412" s="7"/>
      <c r="BH412" s="8"/>
      <c r="BJ412" s="41"/>
      <c r="BK412" s="41">
        <f t="shared" si="31"/>
        <v>0</v>
      </c>
      <c r="BL412">
        <f t="shared" si="30"/>
        <v>0</v>
      </c>
      <c r="BN412" s="39"/>
    </row>
    <row r="413" spans="1:66">
      <c r="A413">
        <f t="shared" si="29"/>
        <v>360</v>
      </c>
      <c r="B413" s="6"/>
      <c r="C413" s="10"/>
      <c r="D413" s="32"/>
      <c r="E413" s="10"/>
      <c r="F413" s="32"/>
      <c r="G413" s="10"/>
      <c r="H413" s="32"/>
      <c r="I413" s="10"/>
      <c r="J413" s="32"/>
      <c r="K413" s="94"/>
      <c r="L413" s="32"/>
      <c r="M413" s="10"/>
      <c r="N413" s="32"/>
      <c r="O413" s="10"/>
      <c r="P413" s="32"/>
      <c r="Q413" s="10"/>
      <c r="R413" s="32"/>
      <c r="S413" s="10"/>
      <c r="T413" s="32"/>
      <c r="U413" s="94"/>
      <c r="V413" s="32"/>
      <c r="W413" s="10"/>
      <c r="X413" s="32"/>
      <c r="Y413" s="10"/>
      <c r="Z413" s="32"/>
      <c r="AA413" s="10"/>
      <c r="AB413" s="32"/>
      <c r="AC413" s="10"/>
      <c r="AD413" s="32"/>
      <c r="AE413" s="10"/>
      <c r="AF413" s="32"/>
      <c r="AG413" s="10"/>
      <c r="AH413" s="32"/>
      <c r="AI413" s="10"/>
      <c r="AJ413" s="32"/>
      <c r="AK413" s="10"/>
      <c r="AL413" s="32"/>
      <c r="AM413" s="10"/>
      <c r="AN413" s="32"/>
      <c r="AO413" s="10"/>
      <c r="AP413" s="244"/>
      <c r="AQ413" s="10"/>
      <c r="AR413" s="32"/>
      <c r="AS413" s="10"/>
      <c r="AT413" s="244"/>
      <c r="AU413" s="10"/>
      <c r="AV413" s="244"/>
      <c r="AW413" s="7"/>
      <c r="AX413" s="249"/>
      <c r="AY413" s="10"/>
      <c r="AZ413" s="244"/>
      <c r="BA413" s="7"/>
      <c r="BB413" s="249"/>
      <c r="BC413" s="7"/>
      <c r="BD413" s="249"/>
      <c r="BE413" s="7"/>
      <c r="BF413" s="8"/>
      <c r="BG413" s="7"/>
      <c r="BH413" s="8"/>
      <c r="BJ413" s="41"/>
      <c r="BK413" s="41">
        <f t="shared" si="31"/>
        <v>0</v>
      </c>
      <c r="BL413">
        <f t="shared" si="30"/>
        <v>0</v>
      </c>
      <c r="BN413" s="39"/>
    </row>
    <row r="414" spans="1:66">
      <c r="A414">
        <f t="shared" si="29"/>
        <v>361</v>
      </c>
      <c r="B414" s="6"/>
      <c r="C414" s="10"/>
      <c r="D414" s="32"/>
      <c r="E414" s="10"/>
      <c r="F414" s="32"/>
      <c r="G414" s="10"/>
      <c r="H414" s="32"/>
      <c r="I414" s="10"/>
      <c r="J414" s="32"/>
      <c r="K414" s="94"/>
      <c r="L414" s="32"/>
      <c r="M414" s="10"/>
      <c r="N414" s="32"/>
      <c r="O414" s="10"/>
      <c r="P414" s="32"/>
      <c r="Q414" s="10"/>
      <c r="R414" s="32"/>
      <c r="S414" s="10"/>
      <c r="T414" s="32"/>
      <c r="U414" s="10"/>
      <c r="V414" s="32"/>
      <c r="W414" s="10"/>
      <c r="X414" s="32"/>
      <c r="Y414" s="10"/>
      <c r="Z414" s="32"/>
      <c r="AA414" s="10"/>
      <c r="AB414" s="32"/>
      <c r="AC414" s="10"/>
      <c r="AD414" s="32"/>
      <c r="AE414" s="10"/>
      <c r="AF414" s="32"/>
      <c r="AG414" s="10"/>
      <c r="AH414" s="32"/>
      <c r="AI414" s="10"/>
      <c r="AJ414" s="32"/>
      <c r="AK414" s="10"/>
      <c r="AL414" s="32"/>
      <c r="AM414" s="10"/>
      <c r="AN414" s="32"/>
      <c r="AO414" s="10"/>
      <c r="AP414" s="244"/>
      <c r="AQ414" s="10"/>
      <c r="AR414" s="32"/>
      <c r="AS414" s="10"/>
      <c r="AT414" s="244"/>
      <c r="AU414" s="10"/>
      <c r="AV414" s="244"/>
      <c r="AW414" s="7"/>
      <c r="AX414" s="249"/>
      <c r="AY414" s="10"/>
      <c r="AZ414" s="244"/>
      <c r="BA414" s="7"/>
      <c r="BB414" s="249"/>
      <c r="BC414" s="7"/>
      <c r="BD414" s="249"/>
      <c r="BE414" s="7"/>
      <c r="BF414" s="8"/>
      <c r="BG414" s="7"/>
      <c r="BH414" s="8"/>
      <c r="BJ414" s="41"/>
      <c r="BK414" s="41">
        <f t="shared" si="31"/>
        <v>0</v>
      </c>
      <c r="BL414">
        <f t="shared" si="30"/>
        <v>0</v>
      </c>
      <c r="BN414" s="39"/>
    </row>
    <row r="415" spans="1:66">
      <c r="A415">
        <f t="shared" si="29"/>
        <v>362</v>
      </c>
      <c r="B415" s="6"/>
      <c r="C415" s="10"/>
      <c r="D415" s="32"/>
      <c r="E415" s="10"/>
      <c r="F415" s="32"/>
      <c r="G415" s="10"/>
      <c r="H415" s="32"/>
      <c r="I415" s="10"/>
      <c r="J415" s="32"/>
      <c r="K415" s="10"/>
      <c r="L415" s="32"/>
      <c r="M415" s="10"/>
      <c r="N415" s="32"/>
      <c r="O415" s="10"/>
      <c r="P415" s="32"/>
      <c r="Q415" s="10"/>
      <c r="R415" s="32"/>
      <c r="S415" s="10"/>
      <c r="T415" s="32"/>
      <c r="U415" s="10"/>
      <c r="V415" s="32"/>
      <c r="W415" s="10"/>
      <c r="X415" s="32"/>
      <c r="Y415" s="10"/>
      <c r="Z415" s="32"/>
      <c r="AA415" s="10"/>
      <c r="AB415" s="32"/>
      <c r="AC415" s="10"/>
      <c r="AD415" s="32"/>
      <c r="AE415" s="10"/>
      <c r="AF415" s="32"/>
      <c r="AG415" s="10"/>
      <c r="AH415" s="32"/>
      <c r="AI415" s="10"/>
      <c r="AJ415" s="32"/>
      <c r="AK415" s="10"/>
      <c r="AL415" s="32"/>
      <c r="AM415" s="10"/>
      <c r="AN415" s="32"/>
      <c r="AO415" s="10"/>
      <c r="AP415" s="244"/>
      <c r="AQ415" s="10"/>
      <c r="AR415" s="32"/>
      <c r="AS415" s="10"/>
      <c r="AT415" s="244"/>
      <c r="AU415" s="10"/>
      <c r="AV415" s="244"/>
      <c r="AW415" s="7"/>
      <c r="AX415" s="249"/>
      <c r="AY415" s="10"/>
      <c r="AZ415" s="244"/>
      <c r="BA415" s="7"/>
      <c r="BB415" s="249"/>
      <c r="BC415" s="7"/>
      <c r="BD415" s="249"/>
      <c r="BE415" s="7"/>
      <c r="BF415" s="8"/>
      <c r="BG415" s="7"/>
      <c r="BH415" s="8"/>
      <c r="BJ415" s="41"/>
      <c r="BK415" s="41">
        <f t="shared" si="31"/>
        <v>0</v>
      </c>
      <c r="BL415">
        <f t="shared" si="30"/>
        <v>0</v>
      </c>
    </row>
    <row r="416" spans="1:66">
      <c r="A416">
        <f t="shared" si="29"/>
        <v>363</v>
      </c>
      <c r="B416" s="6"/>
      <c r="C416" s="10"/>
      <c r="D416" s="32"/>
      <c r="E416" s="10"/>
      <c r="F416" s="32"/>
      <c r="G416" s="10"/>
      <c r="H416" s="32"/>
      <c r="I416" s="10"/>
      <c r="J416" s="32"/>
      <c r="K416" s="10"/>
      <c r="L416" s="32"/>
      <c r="M416" s="10"/>
      <c r="N416" s="32"/>
      <c r="O416" s="10"/>
      <c r="P416" s="32"/>
      <c r="Q416" s="10"/>
      <c r="R416" s="32"/>
      <c r="S416" s="10"/>
      <c r="T416" s="32"/>
      <c r="U416" s="10"/>
      <c r="V416" s="32"/>
      <c r="W416" s="10"/>
      <c r="X416" s="32"/>
      <c r="Y416" s="10"/>
      <c r="Z416" s="32"/>
      <c r="AA416" s="10"/>
      <c r="AB416" s="32"/>
      <c r="AC416" s="10"/>
      <c r="AD416" s="32"/>
      <c r="AE416" s="10"/>
      <c r="AF416" s="32"/>
      <c r="AG416" s="10"/>
      <c r="AH416" s="32"/>
      <c r="AI416" s="10"/>
      <c r="AJ416" s="32"/>
      <c r="AK416" s="10"/>
      <c r="AL416" s="32"/>
      <c r="AM416" s="10"/>
      <c r="AN416" s="32"/>
      <c r="AO416" s="10"/>
      <c r="AP416" s="244"/>
      <c r="AQ416" s="10"/>
      <c r="AR416" s="32"/>
      <c r="AS416" s="10"/>
      <c r="AT416" s="244"/>
      <c r="AU416" s="10"/>
      <c r="AV416" s="244"/>
      <c r="AW416" s="7"/>
      <c r="AX416" s="249"/>
      <c r="AY416" s="10"/>
      <c r="AZ416" s="244"/>
      <c r="BA416" s="7"/>
      <c r="BB416" s="249"/>
      <c r="BC416" s="7"/>
      <c r="BD416" s="249"/>
      <c r="BE416" s="7"/>
      <c r="BF416" s="8"/>
      <c r="BG416" s="7"/>
      <c r="BH416" s="8"/>
      <c r="BJ416" s="41"/>
      <c r="BK416" s="41">
        <f t="shared" si="31"/>
        <v>0</v>
      </c>
      <c r="BL416">
        <f t="shared" si="30"/>
        <v>0</v>
      </c>
    </row>
    <row r="417" spans="1:66">
      <c r="A417">
        <f t="shared" si="29"/>
        <v>364</v>
      </c>
      <c r="B417" s="6"/>
      <c r="C417" s="10"/>
      <c r="D417" s="32"/>
      <c r="E417" s="10"/>
      <c r="F417" s="32"/>
      <c r="G417" s="10"/>
      <c r="H417" s="32"/>
      <c r="I417" s="10"/>
      <c r="J417" s="32"/>
      <c r="K417" s="10"/>
      <c r="L417" s="32"/>
      <c r="M417" s="10"/>
      <c r="N417" s="32"/>
      <c r="O417" s="10"/>
      <c r="P417" s="32"/>
      <c r="Q417" s="10"/>
      <c r="R417" s="32"/>
      <c r="S417" s="10"/>
      <c r="T417" s="32"/>
      <c r="U417" s="10"/>
      <c r="V417" s="32"/>
      <c r="W417" s="10"/>
      <c r="X417" s="32"/>
      <c r="Y417" s="10"/>
      <c r="Z417" s="32"/>
      <c r="AA417" s="10"/>
      <c r="AB417" s="32"/>
      <c r="AC417" s="10"/>
      <c r="AD417" s="32"/>
      <c r="AE417" s="10"/>
      <c r="AF417" s="32"/>
      <c r="AG417" s="10"/>
      <c r="AH417" s="32"/>
      <c r="AI417" s="10"/>
      <c r="AJ417" s="32"/>
      <c r="AK417" s="10"/>
      <c r="AL417" s="32"/>
      <c r="AM417" s="10"/>
      <c r="AN417" s="32"/>
      <c r="AO417" s="10"/>
      <c r="AP417" s="244"/>
      <c r="AQ417" s="10"/>
      <c r="AR417" s="32"/>
      <c r="AS417" s="10"/>
      <c r="AT417" s="244"/>
      <c r="AU417" s="10"/>
      <c r="AV417" s="244"/>
      <c r="AW417" s="7"/>
      <c r="AX417" s="249"/>
      <c r="AY417" s="10"/>
      <c r="AZ417" s="244"/>
      <c r="BA417" s="7"/>
      <c r="BB417" s="249"/>
      <c r="BC417" s="7"/>
      <c r="BD417" s="249"/>
      <c r="BE417" s="7"/>
      <c r="BF417" s="8"/>
      <c r="BG417" s="7"/>
      <c r="BH417" s="8"/>
      <c r="BJ417" s="41"/>
      <c r="BK417" s="41">
        <f t="shared" si="31"/>
        <v>0</v>
      </c>
      <c r="BL417">
        <f t="shared" si="30"/>
        <v>0</v>
      </c>
    </row>
    <row r="418" spans="1:66">
      <c r="A418">
        <f t="shared" si="29"/>
        <v>365</v>
      </c>
      <c r="B418" s="6"/>
      <c r="C418" s="10"/>
      <c r="D418" s="32"/>
      <c r="E418" s="10"/>
      <c r="F418" s="32"/>
      <c r="G418" s="10"/>
      <c r="H418" s="32"/>
      <c r="I418" s="10"/>
      <c r="J418" s="32"/>
      <c r="K418" s="10"/>
      <c r="L418" s="32"/>
      <c r="M418" s="10"/>
      <c r="N418" s="32"/>
      <c r="O418" s="10"/>
      <c r="P418" s="32"/>
      <c r="Q418" s="10"/>
      <c r="R418" s="32"/>
      <c r="S418" s="10"/>
      <c r="T418" s="32"/>
      <c r="U418" s="10"/>
      <c r="V418" s="32"/>
      <c r="W418" s="10"/>
      <c r="X418" s="32"/>
      <c r="Y418" s="10"/>
      <c r="Z418" s="32"/>
      <c r="AA418" s="10"/>
      <c r="AB418" s="32"/>
      <c r="AC418" s="10"/>
      <c r="AD418" s="32"/>
      <c r="AE418" s="10"/>
      <c r="AF418" s="32"/>
      <c r="AG418" s="10"/>
      <c r="AH418" s="32"/>
      <c r="AI418" s="10"/>
      <c r="AJ418" s="32"/>
      <c r="AK418" s="10"/>
      <c r="AL418" s="32"/>
      <c r="AM418" s="10"/>
      <c r="AN418" s="32"/>
      <c r="AO418" s="10"/>
      <c r="AP418" s="244"/>
      <c r="AQ418" s="10"/>
      <c r="AR418" s="32"/>
      <c r="AS418" s="10"/>
      <c r="AT418" s="244"/>
      <c r="AU418" s="10"/>
      <c r="AV418" s="244"/>
      <c r="AW418" s="7"/>
      <c r="AX418" s="249"/>
      <c r="AY418" s="10"/>
      <c r="AZ418" s="244"/>
      <c r="BA418" s="7"/>
      <c r="BB418" s="249"/>
      <c r="BC418" s="7"/>
      <c r="BD418" s="249"/>
      <c r="BE418" s="7"/>
      <c r="BF418" s="8"/>
      <c r="BG418" s="7"/>
      <c r="BH418" s="8"/>
      <c r="BJ418" s="41"/>
      <c r="BK418" s="41">
        <f t="shared" si="31"/>
        <v>0</v>
      </c>
      <c r="BL418">
        <f t="shared" si="30"/>
        <v>0</v>
      </c>
    </row>
    <row r="419" spans="1:66">
      <c r="A419">
        <f t="shared" si="29"/>
        <v>366</v>
      </c>
      <c r="B419" s="6"/>
      <c r="C419" s="10"/>
      <c r="D419" s="32"/>
      <c r="E419" s="10"/>
      <c r="F419" s="32"/>
      <c r="G419" s="10"/>
      <c r="H419" s="32"/>
      <c r="I419" s="10"/>
      <c r="J419" s="32"/>
      <c r="K419" s="10"/>
      <c r="L419" s="32"/>
      <c r="M419" s="10"/>
      <c r="N419" s="32"/>
      <c r="O419" s="10"/>
      <c r="P419" s="32"/>
      <c r="Q419" s="10"/>
      <c r="R419" s="32"/>
      <c r="S419" s="10"/>
      <c r="T419" s="32"/>
      <c r="U419" s="10"/>
      <c r="V419" s="32"/>
      <c r="W419" s="10"/>
      <c r="X419" s="32"/>
      <c r="Y419" s="10"/>
      <c r="Z419" s="32"/>
      <c r="AA419" s="10"/>
      <c r="AB419" s="32"/>
      <c r="AC419" s="10"/>
      <c r="AD419" s="32"/>
      <c r="AE419" s="10"/>
      <c r="AF419" s="32"/>
      <c r="AG419" s="10"/>
      <c r="AH419" s="32"/>
      <c r="AI419" s="10"/>
      <c r="AJ419" s="32"/>
      <c r="AK419" s="10"/>
      <c r="AL419" s="32"/>
      <c r="AM419" s="10"/>
      <c r="AN419" s="32"/>
      <c r="AO419" s="10"/>
      <c r="AP419" s="244"/>
      <c r="AQ419" s="10"/>
      <c r="AR419" s="32"/>
      <c r="AS419" s="10"/>
      <c r="AT419" s="244"/>
      <c r="AU419" s="10"/>
      <c r="AV419" s="244"/>
      <c r="AW419" s="7"/>
      <c r="AX419" s="249"/>
      <c r="AY419" s="10"/>
      <c r="AZ419" s="244"/>
      <c r="BA419" s="7"/>
      <c r="BB419" s="249"/>
      <c r="BC419" s="7"/>
      <c r="BD419" s="249"/>
      <c r="BE419" s="7"/>
      <c r="BF419" s="8"/>
      <c r="BG419" s="7"/>
      <c r="BH419" s="8"/>
      <c r="BJ419" s="41"/>
      <c r="BK419" s="41">
        <f t="shared" si="31"/>
        <v>0</v>
      </c>
      <c r="BL419">
        <f t="shared" si="30"/>
        <v>0</v>
      </c>
    </row>
    <row r="420" spans="1:66">
      <c r="A420">
        <f t="shared" si="29"/>
        <v>367</v>
      </c>
      <c r="B420" s="6"/>
      <c r="C420" s="10"/>
      <c r="D420" s="32"/>
      <c r="E420" s="10"/>
      <c r="F420" s="32"/>
      <c r="G420" s="10"/>
      <c r="H420" s="32"/>
      <c r="I420" s="10"/>
      <c r="J420" s="32"/>
      <c r="K420" s="94"/>
      <c r="L420" s="32"/>
      <c r="M420" s="10"/>
      <c r="N420" s="32"/>
      <c r="O420" s="10"/>
      <c r="P420" s="32"/>
      <c r="Q420" s="10"/>
      <c r="R420" s="32"/>
      <c r="S420" s="10"/>
      <c r="T420" s="32"/>
      <c r="U420" s="10"/>
      <c r="V420" s="32"/>
      <c r="W420" s="10"/>
      <c r="X420" s="32"/>
      <c r="Y420" s="10"/>
      <c r="Z420" s="32"/>
      <c r="AA420" s="10"/>
      <c r="AB420" s="32"/>
      <c r="AC420" s="10"/>
      <c r="AD420" s="32"/>
      <c r="AE420" s="10"/>
      <c r="AF420" s="32"/>
      <c r="AG420" s="10"/>
      <c r="AH420" s="32"/>
      <c r="AI420" s="10"/>
      <c r="AJ420" s="32"/>
      <c r="AK420" s="10"/>
      <c r="AL420" s="32"/>
      <c r="AM420" s="10"/>
      <c r="AN420" s="32"/>
      <c r="AO420" s="10"/>
      <c r="AP420" s="244"/>
      <c r="AQ420" s="10"/>
      <c r="AR420" s="32"/>
      <c r="AS420" s="10"/>
      <c r="AT420" s="244"/>
      <c r="AU420" s="10"/>
      <c r="AV420" s="244"/>
      <c r="AW420" s="7"/>
      <c r="AX420" s="249"/>
      <c r="AY420" s="10"/>
      <c r="AZ420" s="244"/>
      <c r="BA420" s="7"/>
      <c r="BB420" s="249"/>
      <c r="BC420" s="7"/>
      <c r="BD420" s="249"/>
      <c r="BE420" s="7"/>
      <c r="BF420" s="8"/>
      <c r="BG420" s="7"/>
      <c r="BH420" s="8"/>
      <c r="BJ420" s="41"/>
      <c r="BK420" s="41">
        <f t="shared" si="31"/>
        <v>0</v>
      </c>
      <c r="BL420">
        <f t="shared" si="30"/>
        <v>0</v>
      </c>
      <c r="BN420" s="39"/>
    </row>
    <row r="421" spans="1:66">
      <c r="A421">
        <f t="shared" si="29"/>
        <v>368</v>
      </c>
      <c r="B421" s="6"/>
      <c r="C421" s="10"/>
      <c r="D421" s="32"/>
      <c r="E421" s="10"/>
      <c r="F421" s="32"/>
      <c r="G421" s="10"/>
      <c r="H421" s="32"/>
      <c r="I421" s="10"/>
      <c r="J421" s="32"/>
      <c r="K421" s="10"/>
      <c r="L421" s="32"/>
      <c r="M421" s="10"/>
      <c r="N421" s="32"/>
      <c r="O421" s="10"/>
      <c r="P421" s="32"/>
      <c r="Q421" s="10"/>
      <c r="R421" s="32"/>
      <c r="S421" s="10"/>
      <c r="T421" s="32"/>
      <c r="U421" s="10"/>
      <c r="V421" s="32"/>
      <c r="W421" s="10"/>
      <c r="X421" s="32"/>
      <c r="Y421" s="10"/>
      <c r="Z421" s="32"/>
      <c r="AA421" s="10"/>
      <c r="AB421" s="32"/>
      <c r="AC421" s="10"/>
      <c r="AD421" s="32"/>
      <c r="AE421" s="10"/>
      <c r="AF421" s="32"/>
      <c r="AG421" s="10"/>
      <c r="AH421" s="32"/>
      <c r="AI421" s="10"/>
      <c r="AJ421" s="32"/>
      <c r="AK421" s="10"/>
      <c r="AL421" s="32"/>
      <c r="AM421" s="10"/>
      <c r="AN421" s="32"/>
      <c r="AO421" s="10"/>
      <c r="AP421" s="244"/>
      <c r="AQ421" s="10"/>
      <c r="AR421" s="32"/>
      <c r="AS421" s="10"/>
      <c r="AT421" s="244"/>
      <c r="AU421" s="10"/>
      <c r="AV421" s="244"/>
      <c r="AW421" s="7"/>
      <c r="AX421" s="249"/>
      <c r="AY421" s="10"/>
      <c r="AZ421" s="244"/>
      <c r="BA421" s="7"/>
      <c r="BB421" s="249"/>
      <c r="BC421" s="7"/>
      <c r="BD421" s="249"/>
      <c r="BE421" s="7"/>
      <c r="BF421" s="8"/>
      <c r="BG421" s="7"/>
      <c r="BH421" s="8"/>
      <c r="BJ421" s="41"/>
      <c r="BK421" s="41">
        <f t="shared" si="31"/>
        <v>0</v>
      </c>
      <c r="BL421">
        <f t="shared" si="30"/>
        <v>0</v>
      </c>
    </row>
    <row r="422" spans="1:66">
      <c r="A422">
        <f t="shared" si="29"/>
        <v>369</v>
      </c>
      <c r="B422" s="6"/>
      <c r="C422" s="10"/>
      <c r="D422" s="32"/>
      <c r="E422" s="10"/>
      <c r="F422" s="32"/>
      <c r="G422" s="10"/>
      <c r="H422" s="32"/>
      <c r="I422" s="10"/>
      <c r="J422" s="32"/>
      <c r="K422" s="10"/>
      <c r="L422" s="32"/>
      <c r="M422" s="10"/>
      <c r="N422" s="32"/>
      <c r="O422" s="10"/>
      <c r="P422" s="32"/>
      <c r="Q422" s="10"/>
      <c r="R422" s="32"/>
      <c r="S422" s="10"/>
      <c r="T422" s="32"/>
      <c r="U422" s="10"/>
      <c r="V422" s="32"/>
      <c r="W422" s="10"/>
      <c r="X422" s="32"/>
      <c r="Y422" s="10"/>
      <c r="Z422" s="32"/>
      <c r="AA422" s="10"/>
      <c r="AB422" s="32"/>
      <c r="AC422" s="10"/>
      <c r="AD422" s="32"/>
      <c r="AE422" s="10"/>
      <c r="AF422" s="32"/>
      <c r="AG422" s="10"/>
      <c r="AH422" s="32"/>
      <c r="AI422" s="10"/>
      <c r="AJ422" s="32"/>
      <c r="AK422" s="10"/>
      <c r="AL422" s="32"/>
      <c r="AM422" s="10"/>
      <c r="AN422" s="32"/>
      <c r="AO422" s="10"/>
      <c r="AP422" s="244"/>
      <c r="AQ422" s="10"/>
      <c r="AR422" s="32"/>
      <c r="AS422" s="10"/>
      <c r="AT422" s="244"/>
      <c r="AU422" s="10"/>
      <c r="AV422" s="244"/>
      <c r="AW422" s="7"/>
      <c r="AX422" s="249"/>
      <c r="AY422" s="10"/>
      <c r="AZ422" s="244"/>
      <c r="BA422" s="7"/>
      <c r="BB422" s="249"/>
      <c r="BC422" s="7"/>
      <c r="BD422" s="249"/>
      <c r="BE422" s="7"/>
      <c r="BF422" s="8"/>
      <c r="BG422" s="7"/>
      <c r="BH422" s="8"/>
      <c r="BJ422" s="41"/>
      <c r="BK422" s="41">
        <f t="shared" si="31"/>
        <v>0</v>
      </c>
      <c r="BL422">
        <f t="shared" si="30"/>
        <v>0</v>
      </c>
    </row>
    <row r="423" spans="1:66">
      <c r="A423">
        <f t="shared" si="29"/>
        <v>370</v>
      </c>
      <c r="B423" s="6"/>
      <c r="C423" s="10"/>
      <c r="D423" s="32"/>
      <c r="E423" s="10"/>
      <c r="F423" s="32"/>
      <c r="G423" s="10"/>
      <c r="H423" s="32"/>
      <c r="I423" s="10"/>
      <c r="J423" s="32"/>
      <c r="K423" s="94"/>
      <c r="L423" s="32"/>
      <c r="M423" s="10"/>
      <c r="N423" s="32"/>
      <c r="O423" s="10"/>
      <c r="P423" s="32"/>
      <c r="Q423" s="10"/>
      <c r="R423" s="32"/>
      <c r="S423" s="10"/>
      <c r="T423" s="32"/>
      <c r="U423" s="10"/>
      <c r="V423" s="32"/>
      <c r="W423" s="10"/>
      <c r="X423" s="32"/>
      <c r="Y423" s="10"/>
      <c r="Z423" s="32"/>
      <c r="AA423" s="10"/>
      <c r="AB423" s="32"/>
      <c r="AC423" s="10"/>
      <c r="AD423" s="32"/>
      <c r="AE423" s="10"/>
      <c r="AF423" s="32"/>
      <c r="AG423" s="94"/>
      <c r="AH423" s="32"/>
      <c r="AI423" s="10"/>
      <c r="AJ423" s="32"/>
      <c r="AK423" s="10"/>
      <c r="AL423" s="32"/>
      <c r="AM423" s="10"/>
      <c r="AN423" s="32"/>
      <c r="AO423" s="10"/>
      <c r="AP423" s="244"/>
      <c r="AQ423" s="10"/>
      <c r="AR423" s="32"/>
      <c r="AS423" s="10"/>
      <c r="AT423" s="244"/>
      <c r="AU423" s="10"/>
      <c r="AV423" s="244"/>
      <c r="AW423" s="10"/>
      <c r="AX423" s="247"/>
      <c r="AY423" s="10"/>
      <c r="AZ423" s="244"/>
      <c r="BA423" s="10"/>
      <c r="BB423" s="247"/>
      <c r="BC423" s="10"/>
      <c r="BD423" s="247"/>
      <c r="BE423" s="94"/>
      <c r="BF423" s="32"/>
      <c r="BG423" s="94"/>
      <c r="BH423" s="32"/>
      <c r="BJ423" s="41"/>
      <c r="BK423" s="41">
        <f t="shared" si="31"/>
        <v>0</v>
      </c>
      <c r="BL423">
        <f t="shared" si="30"/>
        <v>0</v>
      </c>
      <c r="BN423" s="39"/>
    </row>
    <row r="424" spans="1:66">
      <c r="A424">
        <f t="shared" si="29"/>
        <v>371</v>
      </c>
      <c r="B424" s="6"/>
      <c r="C424" s="10"/>
      <c r="D424" s="32"/>
      <c r="E424" s="10"/>
      <c r="F424" s="32"/>
      <c r="G424" s="10"/>
      <c r="H424" s="32"/>
      <c r="I424" s="10"/>
      <c r="J424" s="32"/>
      <c r="K424" s="94"/>
      <c r="L424" s="32"/>
      <c r="M424" s="10"/>
      <c r="N424" s="32"/>
      <c r="O424" s="10"/>
      <c r="P424" s="32"/>
      <c r="Q424" s="10"/>
      <c r="R424" s="32"/>
      <c r="S424" s="10"/>
      <c r="T424" s="32"/>
      <c r="U424" s="10"/>
      <c r="V424" s="32"/>
      <c r="W424" s="10"/>
      <c r="X424" s="32"/>
      <c r="Y424" s="10"/>
      <c r="Z424" s="32"/>
      <c r="AA424" s="10"/>
      <c r="AB424" s="32"/>
      <c r="AC424" s="10"/>
      <c r="AD424" s="32"/>
      <c r="AE424" s="10"/>
      <c r="AF424" s="32"/>
      <c r="AG424" s="10"/>
      <c r="AH424" s="32"/>
      <c r="AI424" s="10"/>
      <c r="AJ424" s="32"/>
      <c r="AK424" s="10"/>
      <c r="AL424" s="32"/>
      <c r="AM424" s="10"/>
      <c r="AN424" s="32"/>
      <c r="AO424" s="10"/>
      <c r="AP424" s="244"/>
      <c r="AQ424" s="10"/>
      <c r="AR424" s="32"/>
      <c r="AS424" s="10"/>
      <c r="AT424" s="244"/>
      <c r="AU424" s="10"/>
      <c r="AV424" s="244"/>
      <c r="AW424" s="7"/>
      <c r="AX424" s="249"/>
      <c r="AY424" s="10"/>
      <c r="AZ424" s="244"/>
      <c r="BA424" s="7"/>
      <c r="BB424" s="249"/>
      <c r="BC424" s="7"/>
      <c r="BD424" s="249"/>
      <c r="BE424" s="7"/>
      <c r="BF424" s="8"/>
      <c r="BG424" s="7"/>
      <c r="BH424" s="8"/>
      <c r="BJ424" s="41"/>
      <c r="BK424" s="41">
        <f t="shared" si="31"/>
        <v>0</v>
      </c>
      <c r="BL424">
        <f t="shared" si="30"/>
        <v>0</v>
      </c>
      <c r="BN424" s="39"/>
    </row>
    <row r="425" spans="1:66">
      <c r="A425">
        <f t="shared" si="29"/>
        <v>372</v>
      </c>
      <c r="B425" s="6"/>
      <c r="C425" s="10"/>
      <c r="D425" s="32"/>
      <c r="E425" s="10"/>
      <c r="F425" s="32"/>
      <c r="G425" s="10"/>
      <c r="H425" s="32"/>
      <c r="I425" s="10"/>
      <c r="J425" s="32"/>
      <c r="K425" s="10"/>
      <c r="L425" s="32"/>
      <c r="M425" s="10"/>
      <c r="N425" s="32"/>
      <c r="O425" s="10"/>
      <c r="P425" s="32"/>
      <c r="Q425" s="10"/>
      <c r="R425" s="32"/>
      <c r="S425" s="10"/>
      <c r="T425" s="32"/>
      <c r="U425" s="10"/>
      <c r="V425" s="32"/>
      <c r="W425" s="10"/>
      <c r="X425" s="32"/>
      <c r="Y425" s="10"/>
      <c r="Z425" s="32"/>
      <c r="AA425" s="10"/>
      <c r="AB425" s="32"/>
      <c r="AC425" s="10"/>
      <c r="AD425" s="32"/>
      <c r="AE425" s="10"/>
      <c r="AF425" s="32"/>
      <c r="AG425" s="10"/>
      <c r="AH425" s="32"/>
      <c r="AI425" s="10"/>
      <c r="AJ425" s="32"/>
      <c r="AK425" s="10"/>
      <c r="AL425" s="32"/>
      <c r="AM425" s="10"/>
      <c r="AN425" s="32"/>
      <c r="AO425" s="10"/>
      <c r="AP425" s="244"/>
      <c r="AQ425" s="10"/>
      <c r="AR425" s="32"/>
      <c r="AS425" s="10"/>
      <c r="AT425" s="244"/>
      <c r="AU425" s="10"/>
      <c r="AV425" s="244"/>
      <c r="AW425" s="7"/>
      <c r="AX425" s="249"/>
      <c r="AY425" s="10"/>
      <c r="AZ425" s="244"/>
      <c r="BA425" s="7"/>
      <c r="BB425" s="249"/>
      <c r="BC425" s="7"/>
      <c r="BD425" s="249"/>
      <c r="BE425" s="7"/>
      <c r="BF425" s="8"/>
      <c r="BG425" s="7"/>
      <c r="BH425" s="8"/>
      <c r="BJ425" s="41"/>
      <c r="BK425" s="41">
        <f t="shared" si="31"/>
        <v>0</v>
      </c>
      <c r="BL425">
        <f t="shared" si="30"/>
        <v>0</v>
      </c>
    </row>
    <row r="426" spans="1:66">
      <c r="A426">
        <f t="shared" si="29"/>
        <v>373</v>
      </c>
      <c r="B426" s="6"/>
      <c r="C426" s="10"/>
      <c r="D426" s="32"/>
      <c r="E426" s="10"/>
      <c r="F426" s="32"/>
      <c r="G426" s="10"/>
      <c r="H426" s="32"/>
      <c r="I426" s="10"/>
      <c r="J426" s="32"/>
      <c r="K426" s="94"/>
      <c r="L426" s="32"/>
      <c r="M426" s="10"/>
      <c r="N426" s="32"/>
      <c r="O426" s="10"/>
      <c r="P426" s="32"/>
      <c r="Q426" s="10"/>
      <c r="R426" s="32"/>
      <c r="S426" s="10"/>
      <c r="T426" s="32"/>
      <c r="U426" s="10"/>
      <c r="V426" s="32"/>
      <c r="W426" s="10"/>
      <c r="X426" s="32"/>
      <c r="Y426" s="10"/>
      <c r="Z426" s="32"/>
      <c r="AA426" s="10"/>
      <c r="AB426" s="32"/>
      <c r="AC426" s="10"/>
      <c r="AD426" s="32"/>
      <c r="AE426" s="10"/>
      <c r="AF426" s="32"/>
      <c r="AG426" s="10"/>
      <c r="AH426" s="32"/>
      <c r="AI426" s="10"/>
      <c r="AJ426" s="32"/>
      <c r="AK426" s="10"/>
      <c r="AL426" s="32"/>
      <c r="AM426" s="10"/>
      <c r="AN426" s="32"/>
      <c r="AO426" s="10"/>
      <c r="AP426" s="244"/>
      <c r="AQ426" s="10"/>
      <c r="AR426" s="32"/>
      <c r="AS426" s="10"/>
      <c r="AT426" s="244"/>
      <c r="AU426" s="10"/>
      <c r="AV426" s="244"/>
      <c r="AW426" s="7"/>
      <c r="AX426" s="249"/>
      <c r="AY426" s="10"/>
      <c r="AZ426" s="244"/>
      <c r="BA426" s="7"/>
      <c r="BB426" s="249"/>
      <c r="BC426" s="7"/>
      <c r="BD426" s="249"/>
      <c r="BE426" s="7"/>
      <c r="BF426" s="8"/>
      <c r="BG426" s="7"/>
      <c r="BH426" s="8"/>
      <c r="BJ426" s="41"/>
      <c r="BK426" s="41">
        <f t="shared" si="31"/>
        <v>0</v>
      </c>
      <c r="BL426">
        <f t="shared" si="30"/>
        <v>0</v>
      </c>
      <c r="BN426" s="39"/>
    </row>
    <row r="427" spans="1:66">
      <c r="A427">
        <f t="shared" si="29"/>
        <v>374</v>
      </c>
      <c r="B427" s="6"/>
      <c r="C427" s="10"/>
      <c r="D427" s="32"/>
      <c r="E427" s="10"/>
      <c r="F427" s="32"/>
      <c r="G427" s="10"/>
      <c r="H427" s="32"/>
      <c r="I427" s="10"/>
      <c r="J427" s="32"/>
      <c r="K427" s="10"/>
      <c r="L427" s="32"/>
      <c r="M427" s="10"/>
      <c r="N427" s="32"/>
      <c r="O427" s="10"/>
      <c r="P427" s="32"/>
      <c r="Q427" s="10"/>
      <c r="R427" s="32"/>
      <c r="S427" s="10"/>
      <c r="T427" s="32"/>
      <c r="U427" s="10"/>
      <c r="V427" s="32"/>
      <c r="W427" s="10"/>
      <c r="X427" s="32"/>
      <c r="Y427" s="10"/>
      <c r="Z427" s="32"/>
      <c r="AA427" s="10"/>
      <c r="AB427" s="32"/>
      <c r="AC427" s="10"/>
      <c r="AD427" s="32"/>
      <c r="AE427" s="10"/>
      <c r="AF427" s="32"/>
      <c r="AG427" s="10"/>
      <c r="AH427" s="32"/>
      <c r="AI427" s="10"/>
      <c r="AJ427" s="32"/>
      <c r="AK427" s="10"/>
      <c r="AL427" s="32"/>
      <c r="AM427" s="10"/>
      <c r="AN427" s="32"/>
      <c r="AO427" s="10"/>
      <c r="AP427" s="244"/>
      <c r="AQ427" s="10"/>
      <c r="AR427" s="32"/>
      <c r="AS427" s="10"/>
      <c r="AT427" s="244"/>
      <c r="AU427" s="10"/>
      <c r="AV427" s="244"/>
      <c r="AW427" s="7"/>
      <c r="AX427" s="249"/>
      <c r="AY427" s="10"/>
      <c r="AZ427" s="244"/>
      <c r="BA427" s="7"/>
      <c r="BB427" s="249"/>
      <c r="BC427" s="7"/>
      <c r="BD427" s="249"/>
      <c r="BE427" s="7"/>
      <c r="BF427" s="8"/>
      <c r="BG427" s="7"/>
      <c r="BH427" s="8"/>
      <c r="BJ427" s="41"/>
      <c r="BK427" s="41">
        <f t="shared" si="31"/>
        <v>0</v>
      </c>
      <c r="BL427">
        <f t="shared" si="30"/>
        <v>0</v>
      </c>
    </row>
    <row r="428" spans="1:66">
      <c r="A428">
        <f t="shared" si="29"/>
        <v>375</v>
      </c>
      <c r="B428" s="6"/>
      <c r="C428" s="10"/>
      <c r="D428" s="32"/>
      <c r="E428" s="10"/>
      <c r="F428" s="32"/>
      <c r="G428" s="10"/>
      <c r="H428" s="32"/>
      <c r="I428" s="10"/>
      <c r="J428" s="32"/>
      <c r="K428" s="10"/>
      <c r="L428" s="32"/>
      <c r="M428" s="10"/>
      <c r="N428" s="32"/>
      <c r="O428" s="10"/>
      <c r="P428" s="32"/>
      <c r="Q428" s="10"/>
      <c r="R428" s="32"/>
      <c r="S428" s="10"/>
      <c r="T428" s="32"/>
      <c r="U428" s="10"/>
      <c r="V428" s="32"/>
      <c r="W428" s="10"/>
      <c r="X428" s="32"/>
      <c r="Y428" s="10"/>
      <c r="Z428" s="32"/>
      <c r="AA428" s="10"/>
      <c r="AB428" s="32"/>
      <c r="AC428" s="10"/>
      <c r="AD428" s="32"/>
      <c r="AE428" s="10"/>
      <c r="AF428" s="32"/>
      <c r="AG428" s="10"/>
      <c r="AH428" s="32"/>
      <c r="AI428" s="10"/>
      <c r="AJ428" s="32"/>
      <c r="AK428" s="10"/>
      <c r="AL428" s="32"/>
      <c r="AM428" s="10"/>
      <c r="AN428" s="32"/>
      <c r="AO428" s="10"/>
      <c r="AP428" s="244"/>
      <c r="AQ428" s="10"/>
      <c r="AR428" s="32"/>
      <c r="AS428" s="10"/>
      <c r="AT428" s="244"/>
      <c r="AU428" s="10"/>
      <c r="AV428" s="244"/>
      <c r="AW428" s="7"/>
      <c r="AX428" s="249"/>
      <c r="AY428" s="10"/>
      <c r="AZ428" s="244"/>
      <c r="BA428" s="7"/>
      <c r="BB428" s="249"/>
      <c r="BC428" s="7"/>
      <c r="BD428" s="249"/>
      <c r="BE428" s="7"/>
      <c r="BF428" s="8"/>
      <c r="BG428" s="7"/>
      <c r="BH428" s="8"/>
      <c r="BJ428" s="41"/>
      <c r="BK428" s="41">
        <f t="shared" si="31"/>
        <v>0</v>
      </c>
      <c r="BL428">
        <f t="shared" si="30"/>
        <v>0</v>
      </c>
    </row>
    <row r="429" spans="1:66">
      <c r="A429">
        <f t="shared" si="29"/>
        <v>376</v>
      </c>
      <c r="B429" s="6"/>
      <c r="C429" s="10"/>
      <c r="D429" s="32"/>
      <c r="E429" s="10"/>
      <c r="F429" s="32"/>
      <c r="G429" s="10"/>
      <c r="H429" s="32"/>
      <c r="I429" s="10"/>
      <c r="J429" s="32"/>
      <c r="K429" s="10"/>
      <c r="L429" s="32"/>
      <c r="M429" s="10"/>
      <c r="N429" s="32"/>
      <c r="O429" s="10"/>
      <c r="P429" s="32"/>
      <c r="Q429" s="10"/>
      <c r="R429" s="32"/>
      <c r="S429" s="10"/>
      <c r="T429" s="32"/>
      <c r="U429" s="10"/>
      <c r="V429" s="32"/>
      <c r="W429" s="10"/>
      <c r="X429" s="32"/>
      <c r="Y429" s="10"/>
      <c r="Z429" s="32"/>
      <c r="AA429" s="10"/>
      <c r="AB429" s="32"/>
      <c r="AC429" s="10"/>
      <c r="AD429" s="32"/>
      <c r="AE429" s="10"/>
      <c r="AF429" s="32"/>
      <c r="AG429" s="10"/>
      <c r="AH429" s="32"/>
      <c r="AI429" s="10"/>
      <c r="AJ429" s="32"/>
      <c r="AK429" s="10"/>
      <c r="AL429" s="32"/>
      <c r="AM429" s="10"/>
      <c r="AN429" s="32"/>
      <c r="AO429" s="10"/>
      <c r="AP429" s="244"/>
      <c r="AQ429" s="10"/>
      <c r="AR429" s="32"/>
      <c r="AS429" s="10"/>
      <c r="AT429" s="244"/>
      <c r="AU429" s="10"/>
      <c r="AV429" s="244"/>
      <c r="AW429" s="7"/>
      <c r="AX429" s="249"/>
      <c r="AY429" s="10"/>
      <c r="AZ429" s="244"/>
      <c r="BA429" s="7"/>
      <c r="BB429" s="249"/>
      <c r="BC429" s="7"/>
      <c r="BD429" s="249"/>
      <c r="BE429" s="7"/>
      <c r="BF429" s="8"/>
      <c r="BG429" s="7"/>
      <c r="BH429" s="8"/>
      <c r="BJ429" s="41"/>
      <c r="BK429" s="41">
        <f t="shared" si="31"/>
        <v>0</v>
      </c>
      <c r="BL429">
        <f t="shared" si="30"/>
        <v>0</v>
      </c>
    </row>
    <row r="430" spans="1:66">
      <c r="A430">
        <f t="shared" si="29"/>
        <v>377</v>
      </c>
      <c r="B430" s="6"/>
      <c r="C430" s="10"/>
      <c r="D430" s="32"/>
      <c r="E430" s="10"/>
      <c r="F430" s="32"/>
      <c r="G430" s="10"/>
      <c r="H430" s="32"/>
      <c r="I430" s="10"/>
      <c r="J430" s="32"/>
      <c r="K430" s="10"/>
      <c r="L430" s="32"/>
      <c r="M430" s="10"/>
      <c r="N430" s="32"/>
      <c r="O430" s="10"/>
      <c r="P430" s="32"/>
      <c r="Q430" s="10"/>
      <c r="R430" s="32"/>
      <c r="S430" s="10"/>
      <c r="T430" s="32"/>
      <c r="U430" s="10"/>
      <c r="V430" s="32"/>
      <c r="W430" s="10"/>
      <c r="X430" s="32"/>
      <c r="Y430" s="10"/>
      <c r="Z430" s="32"/>
      <c r="AA430" s="10"/>
      <c r="AB430" s="32"/>
      <c r="AC430" s="10"/>
      <c r="AD430" s="32"/>
      <c r="AE430" s="10"/>
      <c r="AF430" s="32"/>
      <c r="AG430" s="10"/>
      <c r="AH430" s="32"/>
      <c r="AI430" s="10"/>
      <c r="AJ430" s="32"/>
      <c r="AK430" s="10"/>
      <c r="AL430" s="32"/>
      <c r="AM430" s="10"/>
      <c r="AN430" s="32"/>
      <c r="AO430" s="10"/>
      <c r="AP430" s="244"/>
      <c r="AQ430" s="10"/>
      <c r="AR430" s="32"/>
      <c r="AS430" s="10"/>
      <c r="AT430" s="244"/>
      <c r="AU430" s="10"/>
      <c r="AV430" s="244"/>
      <c r="AW430" s="7"/>
      <c r="AX430" s="249"/>
      <c r="AY430" s="10"/>
      <c r="AZ430" s="244"/>
      <c r="BA430" s="7"/>
      <c r="BB430" s="249"/>
      <c r="BC430" s="7"/>
      <c r="BD430" s="249"/>
      <c r="BE430" s="7"/>
      <c r="BF430" s="8"/>
      <c r="BG430" s="7"/>
      <c r="BH430" s="8"/>
      <c r="BJ430" s="41"/>
      <c r="BK430" s="41">
        <f t="shared" si="31"/>
        <v>0</v>
      </c>
      <c r="BL430">
        <f t="shared" si="30"/>
        <v>0</v>
      </c>
    </row>
    <row r="431" spans="1:66">
      <c r="A431">
        <f t="shared" si="29"/>
        <v>378</v>
      </c>
      <c r="B431" s="6"/>
      <c r="C431" s="10"/>
      <c r="D431" s="32"/>
      <c r="E431" s="10"/>
      <c r="F431" s="32"/>
      <c r="G431" s="10"/>
      <c r="H431" s="32"/>
      <c r="I431" s="10"/>
      <c r="J431" s="32"/>
      <c r="K431" s="10"/>
      <c r="L431" s="32"/>
      <c r="M431" s="10"/>
      <c r="N431" s="32"/>
      <c r="O431" s="10"/>
      <c r="P431" s="32"/>
      <c r="Q431" s="10"/>
      <c r="R431" s="32"/>
      <c r="S431" s="10"/>
      <c r="T431" s="32"/>
      <c r="U431" s="10"/>
      <c r="V431" s="32"/>
      <c r="W431" s="10"/>
      <c r="X431" s="32"/>
      <c r="Y431" s="10"/>
      <c r="Z431" s="32"/>
      <c r="AA431" s="10"/>
      <c r="AB431" s="32"/>
      <c r="AC431" s="10"/>
      <c r="AD431" s="32"/>
      <c r="AE431" s="10"/>
      <c r="AF431" s="32"/>
      <c r="AG431" s="10"/>
      <c r="AH431" s="32"/>
      <c r="AI431" s="10"/>
      <c r="AJ431" s="32"/>
      <c r="AK431" s="10"/>
      <c r="AL431" s="32"/>
      <c r="AM431" s="10"/>
      <c r="AN431" s="32"/>
      <c r="AO431" s="10"/>
      <c r="AP431" s="244"/>
      <c r="AQ431" s="10"/>
      <c r="AR431" s="32"/>
      <c r="AS431" s="10"/>
      <c r="AT431" s="244"/>
      <c r="AU431" s="10"/>
      <c r="AV431" s="244"/>
      <c r="AW431" s="7"/>
      <c r="AX431" s="249"/>
      <c r="AY431" s="10"/>
      <c r="AZ431" s="244"/>
      <c r="BA431" s="7"/>
      <c r="BB431" s="249"/>
      <c r="BC431" s="7"/>
      <c r="BD431" s="249"/>
      <c r="BE431" s="7"/>
      <c r="BF431" s="8"/>
      <c r="BG431" s="7"/>
      <c r="BH431" s="8"/>
      <c r="BJ431" s="41"/>
      <c r="BK431" s="41">
        <f t="shared" si="31"/>
        <v>0</v>
      </c>
      <c r="BL431">
        <f t="shared" si="30"/>
        <v>0</v>
      </c>
    </row>
    <row r="432" spans="1:66">
      <c r="A432">
        <f t="shared" si="29"/>
        <v>379</v>
      </c>
      <c r="B432" s="6"/>
      <c r="C432" s="10"/>
      <c r="D432" s="32"/>
      <c r="E432" s="10"/>
      <c r="F432" s="32"/>
      <c r="G432" s="10"/>
      <c r="H432" s="32"/>
      <c r="I432" s="10"/>
      <c r="J432" s="32"/>
      <c r="K432" s="94"/>
      <c r="L432" s="32"/>
      <c r="M432" s="10"/>
      <c r="N432" s="32"/>
      <c r="O432" s="10"/>
      <c r="P432" s="32"/>
      <c r="Q432" s="10"/>
      <c r="R432" s="32"/>
      <c r="S432" s="10"/>
      <c r="T432" s="32"/>
      <c r="U432" s="10"/>
      <c r="V432" s="32"/>
      <c r="W432" s="10"/>
      <c r="X432" s="32"/>
      <c r="Y432" s="10"/>
      <c r="Z432" s="32"/>
      <c r="AA432" s="10"/>
      <c r="AB432" s="32"/>
      <c r="AC432" s="10"/>
      <c r="AD432" s="32"/>
      <c r="AE432" s="10"/>
      <c r="AF432" s="32"/>
      <c r="AG432" s="10"/>
      <c r="AH432" s="32"/>
      <c r="AI432" s="10"/>
      <c r="AJ432" s="32"/>
      <c r="AK432" s="10"/>
      <c r="AL432" s="32"/>
      <c r="AM432" s="10"/>
      <c r="AN432" s="32"/>
      <c r="AO432" s="10"/>
      <c r="AP432" s="244"/>
      <c r="AQ432" s="10"/>
      <c r="AR432" s="32"/>
      <c r="AS432" s="10"/>
      <c r="AT432" s="244"/>
      <c r="AU432" s="10"/>
      <c r="AV432" s="244"/>
      <c r="AW432" s="7"/>
      <c r="AX432" s="249"/>
      <c r="AY432" s="10"/>
      <c r="AZ432" s="244"/>
      <c r="BA432" s="7"/>
      <c r="BB432" s="249"/>
      <c r="BC432" s="7"/>
      <c r="BD432" s="249"/>
      <c r="BE432" s="7"/>
      <c r="BF432" s="8"/>
      <c r="BG432" s="7"/>
      <c r="BH432" s="8"/>
      <c r="BJ432" s="41"/>
      <c r="BK432" s="41">
        <f t="shared" si="31"/>
        <v>0</v>
      </c>
      <c r="BL432">
        <f t="shared" si="30"/>
        <v>0</v>
      </c>
      <c r="BN432" s="39"/>
    </row>
    <row r="433" spans="1:66">
      <c r="A433">
        <f t="shared" si="29"/>
        <v>380</v>
      </c>
      <c r="B433" s="6"/>
      <c r="C433" s="10"/>
      <c r="D433" s="32"/>
      <c r="E433" s="10"/>
      <c r="F433" s="32"/>
      <c r="G433" s="10"/>
      <c r="H433" s="32"/>
      <c r="I433" s="10"/>
      <c r="J433" s="32"/>
      <c r="K433" s="94"/>
      <c r="L433" s="32"/>
      <c r="M433" s="10"/>
      <c r="N433" s="32"/>
      <c r="O433" s="10"/>
      <c r="P433" s="32"/>
      <c r="Q433" s="10"/>
      <c r="R433" s="32"/>
      <c r="S433" s="10"/>
      <c r="T433" s="32"/>
      <c r="U433" s="10"/>
      <c r="V433" s="32"/>
      <c r="W433" s="10"/>
      <c r="X433" s="32"/>
      <c r="Y433" s="10"/>
      <c r="Z433" s="32"/>
      <c r="AA433" s="10"/>
      <c r="AB433" s="32"/>
      <c r="AC433" s="10"/>
      <c r="AD433" s="32"/>
      <c r="AE433" s="10"/>
      <c r="AF433" s="32"/>
      <c r="AG433" s="10"/>
      <c r="AH433" s="32"/>
      <c r="AI433" s="10"/>
      <c r="AJ433" s="32"/>
      <c r="AK433" s="10"/>
      <c r="AL433" s="32"/>
      <c r="AM433" s="10"/>
      <c r="AN433" s="32"/>
      <c r="AO433" s="10"/>
      <c r="AP433" s="244"/>
      <c r="AQ433" s="10"/>
      <c r="AR433" s="32"/>
      <c r="AS433" s="10"/>
      <c r="AT433" s="244"/>
      <c r="AU433" s="10"/>
      <c r="AV433" s="244"/>
      <c r="AW433" s="7"/>
      <c r="AX433" s="249"/>
      <c r="AY433" s="10"/>
      <c r="AZ433" s="244"/>
      <c r="BA433" s="7"/>
      <c r="BB433" s="249"/>
      <c r="BC433" s="7"/>
      <c r="BD433" s="249"/>
      <c r="BE433" s="7"/>
      <c r="BF433" s="8"/>
      <c r="BG433" s="7"/>
      <c r="BH433" s="8"/>
      <c r="BJ433" s="41"/>
      <c r="BK433" s="41">
        <f t="shared" si="31"/>
        <v>0</v>
      </c>
      <c r="BL433">
        <f t="shared" si="30"/>
        <v>0</v>
      </c>
      <c r="BN433" s="39"/>
    </row>
    <row r="434" spans="1:66">
      <c r="A434">
        <f t="shared" si="29"/>
        <v>381</v>
      </c>
      <c r="B434" s="6"/>
      <c r="C434" s="10"/>
      <c r="D434" s="32"/>
      <c r="E434" s="10"/>
      <c r="F434" s="32"/>
      <c r="G434" s="10"/>
      <c r="H434" s="32"/>
      <c r="I434" s="10"/>
      <c r="J434" s="32"/>
      <c r="K434" s="10"/>
      <c r="L434" s="32"/>
      <c r="M434" s="10"/>
      <c r="N434" s="32"/>
      <c r="O434" s="10"/>
      <c r="P434" s="32"/>
      <c r="Q434" s="10"/>
      <c r="R434" s="32"/>
      <c r="S434" s="10"/>
      <c r="T434" s="32"/>
      <c r="U434" s="10"/>
      <c r="V434" s="32"/>
      <c r="W434" s="10"/>
      <c r="X434" s="32"/>
      <c r="Y434" s="10"/>
      <c r="Z434" s="32"/>
      <c r="AA434" s="10"/>
      <c r="AB434" s="32"/>
      <c r="AC434" s="10"/>
      <c r="AD434" s="32"/>
      <c r="AE434" s="10"/>
      <c r="AF434" s="32"/>
      <c r="AG434" s="10"/>
      <c r="AH434" s="32"/>
      <c r="AI434" s="10"/>
      <c r="AJ434" s="32"/>
      <c r="AK434" s="10"/>
      <c r="AL434" s="32"/>
      <c r="AM434" s="10"/>
      <c r="AN434" s="32"/>
      <c r="AO434" s="10"/>
      <c r="AP434" s="244"/>
      <c r="AQ434" s="10"/>
      <c r="AR434" s="32"/>
      <c r="AS434" s="10"/>
      <c r="AT434" s="244"/>
      <c r="AU434" s="10"/>
      <c r="AV434" s="244"/>
      <c r="AW434" s="7"/>
      <c r="AX434" s="249"/>
      <c r="AY434" s="10"/>
      <c r="AZ434" s="244"/>
      <c r="BA434" s="7"/>
      <c r="BB434" s="249"/>
      <c r="BC434" s="7"/>
      <c r="BD434" s="249"/>
      <c r="BE434" s="7"/>
      <c r="BF434" s="8"/>
      <c r="BG434" s="7"/>
      <c r="BH434" s="8"/>
      <c r="BJ434" s="41"/>
      <c r="BK434" s="41">
        <f t="shared" si="31"/>
        <v>0</v>
      </c>
      <c r="BL434">
        <f t="shared" si="30"/>
        <v>0</v>
      </c>
    </row>
    <row r="435" spans="1:66">
      <c r="A435">
        <f t="shared" si="29"/>
        <v>382</v>
      </c>
      <c r="B435" s="6"/>
      <c r="C435" s="10"/>
      <c r="D435" s="32"/>
      <c r="E435" s="10"/>
      <c r="F435" s="32"/>
      <c r="G435" s="10"/>
      <c r="H435" s="32"/>
      <c r="I435" s="10"/>
      <c r="J435" s="32"/>
      <c r="K435" s="10"/>
      <c r="L435" s="32"/>
      <c r="M435" s="10"/>
      <c r="N435" s="32"/>
      <c r="O435" s="10"/>
      <c r="P435" s="32"/>
      <c r="Q435" s="10"/>
      <c r="R435" s="32"/>
      <c r="S435" s="10"/>
      <c r="T435" s="32"/>
      <c r="U435" s="10"/>
      <c r="V435" s="32"/>
      <c r="W435" s="10"/>
      <c r="X435" s="32"/>
      <c r="Y435" s="10"/>
      <c r="Z435" s="32"/>
      <c r="AA435" s="10"/>
      <c r="AB435" s="32"/>
      <c r="AC435" s="10"/>
      <c r="AD435" s="32"/>
      <c r="AE435" s="10"/>
      <c r="AF435" s="32"/>
      <c r="AG435" s="10"/>
      <c r="AH435" s="32"/>
      <c r="AI435" s="10"/>
      <c r="AJ435" s="32"/>
      <c r="AK435" s="10"/>
      <c r="AL435" s="32"/>
      <c r="AM435" s="10"/>
      <c r="AN435" s="32"/>
      <c r="AO435" s="10"/>
      <c r="AP435" s="244"/>
      <c r="AQ435" s="10"/>
      <c r="AR435" s="32"/>
      <c r="AS435" s="10"/>
      <c r="AT435" s="244"/>
      <c r="AU435" s="10"/>
      <c r="AV435" s="244"/>
      <c r="AW435" s="7"/>
      <c r="AX435" s="249"/>
      <c r="AY435" s="10"/>
      <c r="AZ435" s="244"/>
      <c r="BA435" s="7"/>
      <c r="BB435" s="249"/>
      <c r="BC435" s="7"/>
      <c r="BD435" s="249"/>
      <c r="BE435" s="7"/>
      <c r="BF435" s="8"/>
      <c r="BG435" s="7"/>
      <c r="BH435" s="8"/>
      <c r="BJ435" s="41"/>
      <c r="BK435" s="41">
        <f t="shared" si="31"/>
        <v>0</v>
      </c>
      <c r="BL435">
        <f t="shared" si="30"/>
        <v>0</v>
      </c>
    </row>
    <row r="436" spans="1:66">
      <c r="A436">
        <f t="shared" si="29"/>
        <v>383</v>
      </c>
      <c r="B436" s="6"/>
      <c r="C436" s="10"/>
      <c r="D436" s="32"/>
      <c r="E436" s="10"/>
      <c r="F436" s="32"/>
      <c r="G436" s="10"/>
      <c r="H436" s="32"/>
      <c r="I436" s="10"/>
      <c r="J436" s="32"/>
      <c r="K436" s="10"/>
      <c r="L436" s="32"/>
      <c r="M436" s="10"/>
      <c r="N436" s="32"/>
      <c r="O436" s="10"/>
      <c r="P436" s="32"/>
      <c r="Q436" s="10"/>
      <c r="R436" s="32"/>
      <c r="S436" s="10"/>
      <c r="T436" s="32"/>
      <c r="U436" s="10"/>
      <c r="V436" s="32"/>
      <c r="W436" s="10"/>
      <c r="X436" s="32"/>
      <c r="Y436" s="10"/>
      <c r="Z436" s="32"/>
      <c r="AA436" s="10"/>
      <c r="AB436" s="32"/>
      <c r="AC436" s="10"/>
      <c r="AD436" s="32"/>
      <c r="AE436" s="10"/>
      <c r="AF436" s="32"/>
      <c r="AG436" s="10"/>
      <c r="AH436" s="32"/>
      <c r="AI436" s="10"/>
      <c r="AJ436" s="32"/>
      <c r="AK436" s="10"/>
      <c r="AL436" s="32"/>
      <c r="AM436" s="10"/>
      <c r="AN436" s="32"/>
      <c r="AO436" s="10"/>
      <c r="AP436" s="244"/>
      <c r="AQ436" s="10"/>
      <c r="AR436" s="32"/>
      <c r="AS436" s="10"/>
      <c r="AT436" s="244"/>
      <c r="AU436" s="10"/>
      <c r="AV436" s="244"/>
      <c r="AW436" s="7"/>
      <c r="AX436" s="249"/>
      <c r="AY436" s="10"/>
      <c r="AZ436" s="244"/>
      <c r="BA436" s="7"/>
      <c r="BB436" s="249"/>
      <c r="BC436" s="7"/>
      <c r="BD436" s="249"/>
      <c r="BE436" s="7"/>
      <c r="BF436" s="8"/>
      <c r="BG436" s="7"/>
      <c r="BH436" s="8"/>
      <c r="BJ436" s="41"/>
      <c r="BK436" s="41">
        <f t="shared" si="31"/>
        <v>0</v>
      </c>
      <c r="BL436">
        <f t="shared" si="30"/>
        <v>0</v>
      </c>
    </row>
    <row r="437" spans="1:66">
      <c r="A437">
        <f t="shared" si="29"/>
        <v>384</v>
      </c>
      <c r="B437" s="6"/>
      <c r="C437" s="10"/>
      <c r="D437" s="32"/>
      <c r="E437" s="10"/>
      <c r="F437" s="32"/>
      <c r="G437" s="10"/>
      <c r="H437" s="32"/>
      <c r="I437" s="10"/>
      <c r="J437" s="32"/>
      <c r="K437" s="10"/>
      <c r="L437" s="32"/>
      <c r="M437" s="10"/>
      <c r="N437" s="32"/>
      <c r="O437" s="10"/>
      <c r="P437" s="32"/>
      <c r="Q437" s="10"/>
      <c r="R437" s="32"/>
      <c r="S437" s="10"/>
      <c r="T437" s="32"/>
      <c r="U437" s="10"/>
      <c r="V437" s="32"/>
      <c r="W437" s="10"/>
      <c r="X437" s="32"/>
      <c r="Y437" s="10"/>
      <c r="Z437" s="32"/>
      <c r="AA437" s="10"/>
      <c r="AB437" s="32"/>
      <c r="AC437" s="10"/>
      <c r="AD437" s="32"/>
      <c r="AE437" s="10"/>
      <c r="AF437" s="32"/>
      <c r="AG437" s="10"/>
      <c r="AH437" s="32"/>
      <c r="AI437" s="10"/>
      <c r="AJ437" s="32"/>
      <c r="AK437" s="10"/>
      <c r="AL437" s="32"/>
      <c r="AM437" s="10"/>
      <c r="AN437" s="32"/>
      <c r="AO437" s="10"/>
      <c r="AP437" s="244"/>
      <c r="AQ437" s="10"/>
      <c r="AR437" s="32"/>
      <c r="AS437" s="10"/>
      <c r="AT437" s="244"/>
      <c r="AU437" s="10"/>
      <c r="AV437" s="244"/>
      <c r="AW437" s="7"/>
      <c r="AX437" s="249"/>
      <c r="AY437" s="10"/>
      <c r="AZ437" s="244"/>
      <c r="BA437" s="7"/>
      <c r="BB437" s="249"/>
      <c r="BC437" s="7"/>
      <c r="BD437" s="249"/>
      <c r="BE437" s="7"/>
      <c r="BF437" s="8"/>
      <c r="BG437" s="7"/>
      <c r="BH437" s="8"/>
      <c r="BJ437" s="41"/>
      <c r="BK437" s="41">
        <f t="shared" si="31"/>
        <v>0</v>
      </c>
      <c r="BL437">
        <f t="shared" si="30"/>
        <v>0</v>
      </c>
    </row>
    <row r="438" spans="1:66">
      <c r="A438">
        <f t="shared" si="29"/>
        <v>385</v>
      </c>
      <c r="B438" s="6"/>
      <c r="C438" s="10"/>
      <c r="D438" s="32"/>
      <c r="E438" s="10"/>
      <c r="F438" s="32"/>
      <c r="G438" s="10"/>
      <c r="H438" s="32"/>
      <c r="I438" s="10"/>
      <c r="J438" s="32"/>
      <c r="K438" s="10"/>
      <c r="L438" s="32"/>
      <c r="M438" s="10"/>
      <c r="N438" s="32"/>
      <c r="O438" s="10"/>
      <c r="P438" s="32"/>
      <c r="Q438" s="10"/>
      <c r="R438" s="32"/>
      <c r="S438" s="10"/>
      <c r="T438" s="32"/>
      <c r="U438" s="10"/>
      <c r="V438" s="32"/>
      <c r="W438" s="10"/>
      <c r="X438" s="32"/>
      <c r="Y438" s="10"/>
      <c r="Z438" s="32"/>
      <c r="AA438" s="10"/>
      <c r="AB438" s="32"/>
      <c r="AC438" s="10"/>
      <c r="AD438" s="32"/>
      <c r="AE438" s="10"/>
      <c r="AF438" s="32"/>
      <c r="AG438" s="10"/>
      <c r="AH438" s="32"/>
      <c r="AI438" s="10"/>
      <c r="AJ438" s="32"/>
      <c r="AK438" s="10"/>
      <c r="AL438" s="32"/>
      <c r="AM438" s="10"/>
      <c r="AN438" s="32"/>
      <c r="AO438" s="10"/>
      <c r="AP438" s="244"/>
      <c r="AQ438" s="10"/>
      <c r="AR438" s="32"/>
      <c r="AS438" s="10"/>
      <c r="AT438" s="244"/>
      <c r="AU438" s="10"/>
      <c r="AV438" s="244"/>
      <c r="AW438" s="7"/>
      <c r="AX438" s="249"/>
      <c r="AY438" s="10"/>
      <c r="AZ438" s="244"/>
      <c r="BA438" s="7"/>
      <c r="BB438" s="249"/>
      <c r="BC438" s="7"/>
      <c r="BD438" s="249"/>
      <c r="BE438" s="7"/>
      <c r="BF438" s="8"/>
      <c r="BG438" s="7"/>
      <c r="BH438" s="8"/>
      <c r="BJ438" s="41"/>
      <c r="BK438" s="41">
        <f t="shared" si="31"/>
        <v>0</v>
      </c>
      <c r="BL438">
        <f t="shared" si="30"/>
        <v>0</v>
      </c>
    </row>
    <row r="439" spans="1:66">
      <c r="A439">
        <f t="shared" si="29"/>
        <v>386</v>
      </c>
      <c r="B439" s="6"/>
      <c r="C439" s="10"/>
      <c r="D439" s="32"/>
      <c r="E439" s="10"/>
      <c r="F439" s="32"/>
      <c r="G439" s="10"/>
      <c r="H439" s="32"/>
      <c r="I439" s="10"/>
      <c r="J439" s="32"/>
      <c r="K439" s="10"/>
      <c r="L439" s="32"/>
      <c r="M439" s="10"/>
      <c r="N439" s="32"/>
      <c r="O439" s="10"/>
      <c r="P439" s="32"/>
      <c r="Q439" s="10"/>
      <c r="R439" s="32"/>
      <c r="S439" s="10"/>
      <c r="T439" s="32"/>
      <c r="U439" s="10"/>
      <c r="V439" s="32"/>
      <c r="W439" s="10"/>
      <c r="X439" s="32"/>
      <c r="Y439" s="10"/>
      <c r="Z439" s="32"/>
      <c r="AA439" s="10"/>
      <c r="AB439" s="32"/>
      <c r="AC439" s="10"/>
      <c r="AD439" s="32"/>
      <c r="AE439" s="10"/>
      <c r="AF439" s="32"/>
      <c r="AG439" s="10"/>
      <c r="AH439" s="32"/>
      <c r="AI439" s="10"/>
      <c r="AJ439" s="32"/>
      <c r="AK439" s="10"/>
      <c r="AL439" s="32"/>
      <c r="AM439" s="10"/>
      <c r="AN439" s="32"/>
      <c r="AO439" s="10"/>
      <c r="AP439" s="244"/>
      <c r="AQ439" s="10"/>
      <c r="AR439" s="32"/>
      <c r="AS439" s="10"/>
      <c r="AT439" s="244"/>
      <c r="AU439" s="10"/>
      <c r="AV439" s="244"/>
      <c r="AW439" s="7"/>
      <c r="AX439" s="249"/>
      <c r="AY439" s="10"/>
      <c r="AZ439" s="244"/>
      <c r="BA439" s="7"/>
      <c r="BB439" s="249"/>
      <c r="BC439" s="7"/>
      <c r="BD439" s="249"/>
      <c r="BE439" s="7"/>
      <c r="BF439" s="8"/>
      <c r="BG439" s="7"/>
      <c r="BH439" s="8"/>
      <c r="BJ439" s="41"/>
      <c r="BK439" s="41">
        <f t="shared" si="31"/>
        <v>0</v>
      </c>
      <c r="BL439">
        <f t="shared" si="30"/>
        <v>0</v>
      </c>
    </row>
    <row r="440" spans="1:66">
      <c r="A440">
        <f t="shared" ref="A440:A503" si="32">+A439+1</f>
        <v>387</v>
      </c>
      <c r="B440" s="6"/>
      <c r="C440" s="10"/>
      <c r="D440" s="32"/>
      <c r="E440" s="10"/>
      <c r="F440" s="32"/>
      <c r="G440" s="10"/>
      <c r="H440" s="32"/>
      <c r="I440" s="10"/>
      <c r="J440" s="32"/>
      <c r="K440" s="10"/>
      <c r="L440" s="32"/>
      <c r="M440" s="10"/>
      <c r="N440" s="32"/>
      <c r="O440" s="10"/>
      <c r="P440" s="32"/>
      <c r="Q440" s="10"/>
      <c r="R440" s="32"/>
      <c r="S440" s="10"/>
      <c r="T440" s="32"/>
      <c r="U440" s="10"/>
      <c r="V440" s="32"/>
      <c r="W440" s="10"/>
      <c r="X440" s="32"/>
      <c r="Y440" s="10"/>
      <c r="Z440" s="32"/>
      <c r="AA440" s="10"/>
      <c r="AB440" s="32"/>
      <c r="AC440" s="10"/>
      <c r="AD440" s="32"/>
      <c r="AE440" s="10"/>
      <c r="AF440" s="32"/>
      <c r="AG440" s="10"/>
      <c r="AH440" s="32"/>
      <c r="AI440" s="10"/>
      <c r="AJ440" s="32"/>
      <c r="AK440" s="10"/>
      <c r="AL440" s="32"/>
      <c r="AM440" s="10"/>
      <c r="AN440" s="32"/>
      <c r="AO440" s="10"/>
      <c r="AP440" s="244"/>
      <c r="AQ440" s="10"/>
      <c r="AR440" s="32"/>
      <c r="AS440" s="10"/>
      <c r="AT440" s="244"/>
      <c r="AU440" s="10"/>
      <c r="AV440" s="244"/>
      <c r="AW440" s="7"/>
      <c r="AX440" s="249"/>
      <c r="AY440" s="10"/>
      <c r="AZ440" s="244"/>
      <c r="BA440" s="7"/>
      <c r="BB440" s="249"/>
      <c r="BC440" s="7"/>
      <c r="BD440" s="249"/>
      <c r="BE440" s="7"/>
      <c r="BF440" s="8"/>
      <c r="BG440" s="7"/>
      <c r="BH440" s="8"/>
      <c r="BJ440" s="41"/>
      <c r="BK440" s="41">
        <f t="shared" si="31"/>
        <v>0</v>
      </c>
      <c r="BL440">
        <f t="shared" si="30"/>
        <v>0</v>
      </c>
    </row>
    <row r="441" spans="1:66">
      <c r="A441">
        <f t="shared" si="32"/>
        <v>388</v>
      </c>
      <c r="B441" s="6"/>
      <c r="C441" s="10"/>
      <c r="D441" s="32"/>
      <c r="E441" s="10"/>
      <c r="F441" s="32"/>
      <c r="G441" s="10"/>
      <c r="H441" s="32"/>
      <c r="I441" s="10"/>
      <c r="J441" s="32"/>
      <c r="K441" s="10"/>
      <c r="L441" s="32"/>
      <c r="M441" s="10"/>
      <c r="N441" s="32"/>
      <c r="O441" s="10"/>
      <c r="P441" s="32"/>
      <c r="Q441" s="10"/>
      <c r="R441" s="32"/>
      <c r="S441" s="10"/>
      <c r="T441" s="32"/>
      <c r="U441" s="10"/>
      <c r="V441" s="32"/>
      <c r="W441" s="10"/>
      <c r="X441" s="32"/>
      <c r="Y441" s="10"/>
      <c r="Z441" s="32"/>
      <c r="AA441" s="10"/>
      <c r="AB441" s="32"/>
      <c r="AC441" s="10"/>
      <c r="AD441" s="32"/>
      <c r="AE441" s="10"/>
      <c r="AF441" s="32"/>
      <c r="AG441" s="10"/>
      <c r="AH441" s="32"/>
      <c r="AI441" s="10"/>
      <c r="AJ441" s="32"/>
      <c r="AK441" s="10"/>
      <c r="AL441" s="32"/>
      <c r="AM441" s="10"/>
      <c r="AN441" s="32"/>
      <c r="AO441" s="10"/>
      <c r="AP441" s="244"/>
      <c r="AQ441" s="10"/>
      <c r="AR441" s="32"/>
      <c r="AS441" s="10"/>
      <c r="AT441" s="244"/>
      <c r="AU441" s="10"/>
      <c r="AV441" s="244"/>
      <c r="AW441" s="7"/>
      <c r="AX441" s="249"/>
      <c r="AY441" s="10"/>
      <c r="AZ441" s="244"/>
      <c r="BA441" s="7"/>
      <c r="BB441" s="249"/>
      <c r="BC441" s="7"/>
      <c r="BD441" s="249"/>
      <c r="BE441" s="7"/>
      <c r="BF441" s="8"/>
      <c r="BG441" s="7"/>
      <c r="BH441" s="8"/>
      <c r="BJ441" s="41"/>
      <c r="BK441" s="41">
        <f t="shared" si="31"/>
        <v>0</v>
      </c>
      <c r="BL441">
        <f t="shared" si="30"/>
        <v>0</v>
      </c>
    </row>
    <row r="442" spans="1:66">
      <c r="A442">
        <f t="shared" si="32"/>
        <v>389</v>
      </c>
      <c r="B442" s="6"/>
      <c r="C442" s="10"/>
      <c r="D442" s="32"/>
      <c r="E442" s="10"/>
      <c r="F442" s="32"/>
      <c r="G442" s="10"/>
      <c r="H442" s="32"/>
      <c r="I442" s="10"/>
      <c r="J442" s="32"/>
      <c r="K442" s="10"/>
      <c r="L442" s="32"/>
      <c r="M442" s="10"/>
      <c r="N442" s="32"/>
      <c r="O442" s="10"/>
      <c r="P442" s="32"/>
      <c r="Q442" s="10"/>
      <c r="R442" s="32"/>
      <c r="S442" s="10"/>
      <c r="T442" s="32"/>
      <c r="U442" s="10"/>
      <c r="V442" s="32"/>
      <c r="W442" s="10"/>
      <c r="X442" s="32"/>
      <c r="Y442" s="10"/>
      <c r="Z442" s="32"/>
      <c r="AA442" s="10"/>
      <c r="AB442" s="32"/>
      <c r="AC442" s="10"/>
      <c r="AD442" s="32"/>
      <c r="AE442" s="10"/>
      <c r="AF442" s="32"/>
      <c r="AG442" s="10"/>
      <c r="AH442" s="32"/>
      <c r="AI442" s="10"/>
      <c r="AJ442" s="32"/>
      <c r="AK442" s="10"/>
      <c r="AL442" s="32"/>
      <c r="AM442" s="10"/>
      <c r="AN442" s="32"/>
      <c r="AO442" s="10"/>
      <c r="AP442" s="244"/>
      <c r="AQ442" s="10"/>
      <c r="AR442" s="32"/>
      <c r="AS442" s="10"/>
      <c r="AT442" s="244"/>
      <c r="AU442" s="10"/>
      <c r="AV442" s="244"/>
      <c r="AW442" s="7"/>
      <c r="AX442" s="249"/>
      <c r="AY442" s="10"/>
      <c r="AZ442" s="244"/>
      <c r="BA442" s="7"/>
      <c r="BB442" s="249"/>
      <c r="BC442" s="7"/>
      <c r="BD442" s="249"/>
      <c r="BE442" s="7"/>
      <c r="BF442" s="8"/>
      <c r="BG442" s="7"/>
      <c r="BH442" s="8"/>
      <c r="BJ442" s="41"/>
      <c r="BK442" s="41">
        <f t="shared" si="31"/>
        <v>0</v>
      </c>
      <c r="BL442">
        <f t="shared" si="30"/>
        <v>0</v>
      </c>
    </row>
    <row r="443" spans="1:66">
      <c r="A443">
        <f t="shared" si="32"/>
        <v>390</v>
      </c>
      <c r="B443" s="6"/>
      <c r="C443" s="10"/>
      <c r="D443" s="32"/>
      <c r="E443" s="10"/>
      <c r="F443" s="32"/>
      <c r="G443" s="10"/>
      <c r="H443" s="32"/>
      <c r="I443" s="10"/>
      <c r="J443" s="32"/>
      <c r="K443" s="10"/>
      <c r="L443" s="32"/>
      <c r="M443" s="10"/>
      <c r="N443" s="32"/>
      <c r="O443" s="10"/>
      <c r="P443" s="32"/>
      <c r="Q443" s="10"/>
      <c r="R443" s="32"/>
      <c r="S443" s="10"/>
      <c r="T443" s="32"/>
      <c r="U443" s="10"/>
      <c r="V443" s="32"/>
      <c r="W443" s="10"/>
      <c r="X443" s="32"/>
      <c r="Y443" s="10"/>
      <c r="Z443" s="32"/>
      <c r="AA443" s="10"/>
      <c r="AB443" s="32"/>
      <c r="AC443" s="10"/>
      <c r="AD443" s="32"/>
      <c r="AE443" s="10"/>
      <c r="AF443" s="32"/>
      <c r="AG443" s="10"/>
      <c r="AH443" s="32"/>
      <c r="AI443" s="10"/>
      <c r="AJ443" s="32"/>
      <c r="AK443" s="10"/>
      <c r="AL443" s="32"/>
      <c r="AM443" s="10"/>
      <c r="AN443" s="32"/>
      <c r="AO443" s="10"/>
      <c r="AP443" s="244"/>
      <c r="AQ443" s="10"/>
      <c r="AR443" s="32"/>
      <c r="AS443" s="10"/>
      <c r="AT443" s="244"/>
      <c r="AU443" s="10"/>
      <c r="AV443" s="244"/>
      <c r="AW443" s="7"/>
      <c r="AX443" s="249"/>
      <c r="AY443" s="10"/>
      <c r="AZ443" s="244"/>
      <c r="BA443" s="7"/>
      <c r="BB443" s="249"/>
      <c r="BC443" s="7"/>
      <c r="BD443" s="249"/>
      <c r="BE443" s="7"/>
      <c r="BF443" s="8"/>
      <c r="BG443" s="7"/>
      <c r="BH443" s="8"/>
      <c r="BJ443" s="41"/>
      <c r="BK443" s="41">
        <f t="shared" si="31"/>
        <v>0</v>
      </c>
      <c r="BL443">
        <f t="shared" si="30"/>
        <v>0</v>
      </c>
    </row>
    <row r="444" spans="1:66">
      <c r="A444">
        <f t="shared" si="32"/>
        <v>391</v>
      </c>
      <c r="B444" s="6"/>
      <c r="C444" s="10"/>
      <c r="D444" s="32"/>
      <c r="E444" s="10"/>
      <c r="F444" s="32"/>
      <c r="G444" s="10"/>
      <c r="H444" s="32"/>
      <c r="I444" s="10"/>
      <c r="J444" s="32"/>
      <c r="K444" s="10"/>
      <c r="L444" s="32"/>
      <c r="M444" s="10"/>
      <c r="N444" s="32"/>
      <c r="O444" s="10"/>
      <c r="P444" s="32"/>
      <c r="Q444" s="10"/>
      <c r="R444" s="32"/>
      <c r="S444" s="10"/>
      <c r="T444" s="32"/>
      <c r="U444" s="10"/>
      <c r="V444" s="32"/>
      <c r="W444" s="10"/>
      <c r="X444" s="32"/>
      <c r="Y444" s="10"/>
      <c r="Z444" s="32"/>
      <c r="AA444" s="10"/>
      <c r="AB444" s="32"/>
      <c r="AC444" s="10"/>
      <c r="AD444" s="32"/>
      <c r="AE444" s="10"/>
      <c r="AF444" s="32"/>
      <c r="AG444" s="10"/>
      <c r="AH444" s="32"/>
      <c r="AI444" s="10"/>
      <c r="AJ444" s="32"/>
      <c r="AK444" s="10"/>
      <c r="AL444" s="32"/>
      <c r="AM444" s="10"/>
      <c r="AN444" s="32"/>
      <c r="AO444" s="10"/>
      <c r="AP444" s="244"/>
      <c r="AQ444" s="10"/>
      <c r="AR444" s="32"/>
      <c r="AS444" s="10"/>
      <c r="AT444" s="244"/>
      <c r="AU444" s="10"/>
      <c r="AV444" s="244"/>
      <c r="AW444" s="7"/>
      <c r="AX444" s="249"/>
      <c r="AY444" s="10"/>
      <c r="AZ444" s="244"/>
      <c r="BA444" s="7"/>
      <c r="BB444" s="249"/>
      <c r="BC444" s="7"/>
      <c r="BD444" s="249"/>
      <c r="BE444" s="7"/>
      <c r="BF444" s="8"/>
      <c r="BG444" s="7"/>
      <c r="BH444" s="8"/>
      <c r="BJ444" s="41"/>
      <c r="BK444" s="41">
        <f t="shared" si="31"/>
        <v>0</v>
      </c>
      <c r="BL444">
        <f t="shared" si="30"/>
        <v>0</v>
      </c>
    </row>
    <row r="445" spans="1:66">
      <c r="A445">
        <f t="shared" si="32"/>
        <v>392</v>
      </c>
      <c r="B445" s="6"/>
      <c r="C445" s="10"/>
      <c r="D445" s="32"/>
      <c r="E445" s="10"/>
      <c r="F445" s="32"/>
      <c r="G445" s="10"/>
      <c r="H445" s="32"/>
      <c r="I445" s="10"/>
      <c r="J445" s="32"/>
      <c r="K445" s="10"/>
      <c r="L445" s="32"/>
      <c r="M445" s="10"/>
      <c r="N445" s="32"/>
      <c r="O445" s="10"/>
      <c r="P445" s="32"/>
      <c r="Q445" s="10"/>
      <c r="R445" s="32"/>
      <c r="S445" s="10"/>
      <c r="T445" s="32"/>
      <c r="U445" s="10"/>
      <c r="V445" s="32"/>
      <c r="W445" s="10"/>
      <c r="X445" s="32"/>
      <c r="Y445" s="10"/>
      <c r="Z445" s="32"/>
      <c r="AA445" s="10"/>
      <c r="AB445" s="32"/>
      <c r="AC445" s="10"/>
      <c r="AD445" s="32"/>
      <c r="AE445" s="10"/>
      <c r="AF445" s="32"/>
      <c r="AG445" s="10"/>
      <c r="AH445" s="32"/>
      <c r="AI445" s="10"/>
      <c r="AJ445" s="32"/>
      <c r="AK445" s="10"/>
      <c r="AL445" s="32"/>
      <c r="AM445" s="10"/>
      <c r="AN445" s="32"/>
      <c r="AO445" s="10"/>
      <c r="AP445" s="244"/>
      <c r="AQ445" s="10"/>
      <c r="AR445" s="32"/>
      <c r="AS445" s="10"/>
      <c r="AT445" s="244"/>
      <c r="AU445" s="10"/>
      <c r="AV445" s="244"/>
      <c r="AW445" s="7"/>
      <c r="AX445" s="249"/>
      <c r="AY445" s="10"/>
      <c r="AZ445" s="244"/>
      <c r="BA445" s="7"/>
      <c r="BB445" s="249"/>
      <c r="BC445" s="7"/>
      <c r="BD445" s="249"/>
      <c r="BE445" s="7"/>
      <c r="BF445" s="8"/>
      <c r="BG445" s="7"/>
      <c r="BH445" s="8"/>
      <c r="BJ445" s="41"/>
      <c r="BK445" s="41">
        <f t="shared" si="31"/>
        <v>0</v>
      </c>
      <c r="BL445">
        <f t="shared" si="30"/>
        <v>0</v>
      </c>
    </row>
    <row r="446" spans="1:66">
      <c r="A446">
        <f t="shared" si="32"/>
        <v>393</v>
      </c>
      <c r="B446" s="6"/>
      <c r="C446" s="10"/>
      <c r="D446" s="32"/>
      <c r="E446" s="10"/>
      <c r="F446" s="32"/>
      <c r="G446" s="10"/>
      <c r="H446" s="32"/>
      <c r="I446" s="10"/>
      <c r="J446" s="32"/>
      <c r="K446" s="10"/>
      <c r="L446" s="32"/>
      <c r="M446" s="10"/>
      <c r="N446" s="32"/>
      <c r="O446" s="10"/>
      <c r="P446" s="32"/>
      <c r="Q446" s="10"/>
      <c r="R446" s="32"/>
      <c r="S446" s="10"/>
      <c r="T446" s="32"/>
      <c r="U446" s="10"/>
      <c r="V446" s="32"/>
      <c r="W446" s="10"/>
      <c r="X446" s="32"/>
      <c r="Y446" s="10"/>
      <c r="Z446" s="32"/>
      <c r="AA446" s="10"/>
      <c r="AB446" s="32"/>
      <c r="AC446" s="10"/>
      <c r="AD446" s="32"/>
      <c r="AE446" s="10"/>
      <c r="AF446" s="32"/>
      <c r="AG446" s="10"/>
      <c r="AH446" s="32"/>
      <c r="AI446" s="10"/>
      <c r="AJ446" s="32"/>
      <c r="AK446" s="10"/>
      <c r="AL446" s="32"/>
      <c r="AM446" s="10"/>
      <c r="AN446" s="32"/>
      <c r="AO446" s="10"/>
      <c r="AP446" s="244"/>
      <c r="AQ446" s="10"/>
      <c r="AR446" s="32"/>
      <c r="AS446" s="10"/>
      <c r="AT446" s="244"/>
      <c r="AU446" s="10"/>
      <c r="AV446" s="244"/>
      <c r="AW446" s="7"/>
      <c r="AX446" s="249"/>
      <c r="AY446" s="10"/>
      <c r="AZ446" s="244"/>
      <c r="BA446" s="7"/>
      <c r="BB446" s="249"/>
      <c r="BC446" s="7"/>
      <c r="BD446" s="249"/>
      <c r="BE446" s="7"/>
      <c r="BF446" s="8"/>
      <c r="BG446" s="7"/>
      <c r="BH446" s="8"/>
      <c r="BJ446" s="41"/>
      <c r="BK446" s="41">
        <f t="shared" si="31"/>
        <v>0</v>
      </c>
      <c r="BL446">
        <f t="shared" si="30"/>
        <v>0</v>
      </c>
    </row>
    <row r="447" spans="1:66">
      <c r="A447">
        <f t="shared" si="32"/>
        <v>394</v>
      </c>
      <c r="B447" s="6"/>
      <c r="C447" s="10"/>
      <c r="D447" s="32"/>
      <c r="E447" s="10"/>
      <c r="F447" s="32"/>
      <c r="G447" s="10"/>
      <c r="H447" s="32"/>
      <c r="I447" s="10"/>
      <c r="J447" s="32"/>
      <c r="K447" s="94"/>
      <c r="L447" s="32"/>
      <c r="M447" s="10"/>
      <c r="N447" s="32"/>
      <c r="O447" s="10"/>
      <c r="P447" s="32"/>
      <c r="Q447" s="10"/>
      <c r="R447" s="32"/>
      <c r="S447" s="10"/>
      <c r="T447" s="32"/>
      <c r="U447" s="10"/>
      <c r="V447" s="32"/>
      <c r="W447" s="10"/>
      <c r="X447" s="32"/>
      <c r="Y447" s="10"/>
      <c r="Z447" s="32"/>
      <c r="AA447" s="10"/>
      <c r="AB447" s="32"/>
      <c r="AC447" s="10"/>
      <c r="AD447" s="32"/>
      <c r="AE447" s="10"/>
      <c r="AF447" s="32"/>
      <c r="AG447" s="10"/>
      <c r="AH447" s="32"/>
      <c r="AI447" s="10"/>
      <c r="AJ447" s="32"/>
      <c r="AK447" s="10"/>
      <c r="AL447" s="32"/>
      <c r="AM447" s="10"/>
      <c r="AN447" s="32"/>
      <c r="AO447" s="10"/>
      <c r="AP447" s="244"/>
      <c r="AQ447" s="10"/>
      <c r="AR447" s="32"/>
      <c r="AS447" s="10"/>
      <c r="AT447" s="244"/>
      <c r="AU447" s="10"/>
      <c r="AV447" s="244"/>
      <c r="AW447" s="7"/>
      <c r="AX447" s="249"/>
      <c r="AY447" s="10"/>
      <c r="AZ447" s="244"/>
      <c r="BA447" s="7"/>
      <c r="BB447" s="249"/>
      <c r="BC447" s="7"/>
      <c r="BD447" s="249"/>
      <c r="BE447" s="7"/>
      <c r="BF447" s="8"/>
      <c r="BG447" s="7"/>
      <c r="BH447" s="8"/>
      <c r="BJ447" s="41"/>
      <c r="BK447" s="41">
        <f t="shared" si="31"/>
        <v>0</v>
      </c>
      <c r="BL447">
        <f t="shared" si="30"/>
        <v>0</v>
      </c>
      <c r="BN447" s="39"/>
    </row>
    <row r="448" spans="1:66">
      <c r="A448">
        <f t="shared" si="32"/>
        <v>395</v>
      </c>
      <c r="B448" s="6"/>
      <c r="C448" s="10"/>
      <c r="D448" s="32"/>
      <c r="E448" s="10"/>
      <c r="F448" s="32"/>
      <c r="G448" s="10"/>
      <c r="H448" s="32"/>
      <c r="I448" s="10"/>
      <c r="J448" s="32"/>
      <c r="K448" s="94"/>
      <c r="L448" s="32"/>
      <c r="M448" s="10"/>
      <c r="N448" s="32"/>
      <c r="O448" s="10"/>
      <c r="P448" s="32"/>
      <c r="Q448" s="10"/>
      <c r="R448" s="32"/>
      <c r="S448" s="10"/>
      <c r="T448" s="32"/>
      <c r="U448" s="10"/>
      <c r="V448" s="32"/>
      <c r="W448" s="10"/>
      <c r="X448" s="32"/>
      <c r="Y448" s="10"/>
      <c r="Z448" s="32"/>
      <c r="AA448" s="10"/>
      <c r="AB448" s="32"/>
      <c r="AC448" s="10"/>
      <c r="AD448" s="32"/>
      <c r="AE448" s="10"/>
      <c r="AF448" s="32"/>
      <c r="AG448" s="10"/>
      <c r="AH448" s="32"/>
      <c r="AI448" s="10"/>
      <c r="AJ448" s="32"/>
      <c r="AK448" s="10"/>
      <c r="AL448" s="32"/>
      <c r="AM448" s="10"/>
      <c r="AN448" s="32"/>
      <c r="AO448" s="10"/>
      <c r="AP448" s="244"/>
      <c r="AQ448" s="10"/>
      <c r="AR448" s="32"/>
      <c r="AS448" s="10"/>
      <c r="AT448" s="244"/>
      <c r="AU448" s="10"/>
      <c r="AV448" s="244"/>
      <c r="AW448" s="7"/>
      <c r="AX448" s="249"/>
      <c r="AY448" s="10"/>
      <c r="AZ448" s="244"/>
      <c r="BA448" s="7"/>
      <c r="BB448" s="249"/>
      <c r="BC448" s="7"/>
      <c r="BD448" s="249"/>
      <c r="BE448" s="7"/>
      <c r="BF448" s="8"/>
      <c r="BG448" s="7"/>
      <c r="BH448" s="8"/>
      <c r="BJ448" s="41"/>
      <c r="BK448" s="41">
        <f t="shared" si="31"/>
        <v>0</v>
      </c>
      <c r="BL448">
        <f t="shared" si="30"/>
        <v>0</v>
      </c>
      <c r="BN448" s="39"/>
    </row>
    <row r="449" spans="1:66">
      <c r="A449">
        <f t="shared" si="32"/>
        <v>396</v>
      </c>
      <c r="B449" s="6"/>
      <c r="C449" s="10"/>
      <c r="D449" s="32"/>
      <c r="E449" s="10"/>
      <c r="F449" s="32"/>
      <c r="G449" s="10"/>
      <c r="H449" s="32"/>
      <c r="I449" s="10"/>
      <c r="J449" s="32"/>
      <c r="K449" s="10"/>
      <c r="L449" s="32"/>
      <c r="M449" s="10"/>
      <c r="N449" s="32"/>
      <c r="O449" s="10"/>
      <c r="P449" s="32"/>
      <c r="Q449" s="10"/>
      <c r="R449" s="32"/>
      <c r="S449" s="10"/>
      <c r="T449" s="32"/>
      <c r="U449" s="10"/>
      <c r="V449" s="32"/>
      <c r="W449" s="10"/>
      <c r="X449" s="32"/>
      <c r="Y449" s="10"/>
      <c r="Z449" s="32"/>
      <c r="AA449" s="10"/>
      <c r="AB449" s="32"/>
      <c r="AC449" s="10"/>
      <c r="AD449" s="32"/>
      <c r="AE449" s="10"/>
      <c r="AF449" s="32"/>
      <c r="AG449" s="10"/>
      <c r="AH449" s="32"/>
      <c r="AI449" s="10"/>
      <c r="AJ449" s="32"/>
      <c r="AK449" s="10"/>
      <c r="AL449" s="32"/>
      <c r="AM449" s="10"/>
      <c r="AN449" s="32"/>
      <c r="AO449" s="10"/>
      <c r="AP449" s="244"/>
      <c r="AQ449" s="10"/>
      <c r="AR449" s="32"/>
      <c r="AS449" s="10"/>
      <c r="AT449" s="244"/>
      <c r="AU449" s="10"/>
      <c r="AV449" s="244"/>
      <c r="AW449" s="7"/>
      <c r="AX449" s="249"/>
      <c r="AY449" s="10"/>
      <c r="AZ449" s="244"/>
      <c r="BA449" s="7"/>
      <c r="BB449" s="249"/>
      <c r="BC449" s="7"/>
      <c r="BD449" s="249"/>
      <c r="BE449" s="7"/>
      <c r="BF449" s="8"/>
      <c r="BG449" s="7"/>
      <c r="BH449" s="8"/>
      <c r="BJ449" s="41"/>
      <c r="BK449" s="41">
        <f t="shared" si="31"/>
        <v>0</v>
      </c>
      <c r="BL449">
        <f t="shared" si="30"/>
        <v>0</v>
      </c>
    </row>
    <row r="450" spans="1:66">
      <c r="A450">
        <f t="shared" si="32"/>
        <v>397</v>
      </c>
      <c r="B450" s="6"/>
      <c r="C450" s="10"/>
      <c r="D450" s="32"/>
      <c r="E450" s="10"/>
      <c r="F450" s="32"/>
      <c r="G450" s="10"/>
      <c r="H450" s="32"/>
      <c r="I450" s="10"/>
      <c r="J450" s="32"/>
      <c r="K450" s="10"/>
      <c r="L450" s="32"/>
      <c r="M450" s="10"/>
      <c r="N450" s="32"/>
      <c r="O450" s="10"/>
      <c r="P450" s="32"/>
      <c r="Q450" s="10"/>
      <c r="R450" s="32"/>
      <c r="S450" s="10"/>
      <c r="T450" s="32"/>
      <c r="U450" s="10"/>
      <c r="V450" s="32"/>
      <c r="W450" s="10"/>
      <c r="X450" s="32"/>
      <c r="Y450" s="10"/>
      <c r="Z450" s="32"/>
      <c r="AA450" s="10"/>
      <c r="AB450" s="32"/>
      <c r="AC450" s="10"/>
      <c r="AD450" s="32"/>
      <c r="AE450" s="10"/>
      <c r="AF450" s="32"/>
      <c r="AG450" s="10"/>
      <c r="AH450" s="32"/>
      <c r="AI450" s="10"/>
      <c r="AJ450" s="32"/>
      <c r="AK450" s="10"/>
      <c r="AL450" s="32"/>
      <c r="AM450" s="10"/>
      <c r="AN450" s="32"/>
      <c r="AO450" s="10"/>
      <c r="AP450" s="244"/>
      <c r="AQ450" s="10"/>
      <c r="AR450" s="32"/>
      <c r="AS450" s="10"/>
      <c r="AT450" s="244"/>
      <c r="AU450" s="10"/>
      <c r="AV450" s="244"/>
      <c r="AW450" s="7"/>
      <c r="AX450" s="249"/>
      <c r="AY450" s="10"/>
      <c r="AZ450" s="244"/>
      <c r="BA450" s="7"/>
      <c r="BB450" s="249"/>
      <c r="BC450" s="7"/>
      <c r="BD450" s="249"/>
      <c r="BE450" s="7"/>
      <c r="BF450" s="8"/>
      <c r="BG450" s="7"/>
      <c r="BH450" s="8"/>
      <c r="BJ450" s="41"/>
      <c r="BK450" s="41">
        <f t="shared" si="31"/>
        <v>0</v>
      </c>
      <c r="BL450">
        <f t="shared" ref="BL450:BL513" si="33">COUNT(C450:BH450)/2</f>
        <v>0</v>
      </c>
    </row>
    <row r="451" spans="1:66">
      <c r="A451">
        <f t="shared" si="32"/>
        <v>398</v>
      </c>
      <c r="B451" s="6"/>
      <c r="C451" s="10"/>
      <c r="D451" s="32"/>
      <c r="E451" s="10"/>
      <c r="F451" s="32"/>
      <c r="G451" s="10"/>
      <c r="H451" s="32"/>
      <c r="I451" s="10"/>
      <c r="J451" s="32"/>
      <c r="K451" s="10"/>
      <c r="L451" s="32"/>
      <c r="M451" s="10"/>
      <c r="N451" s="32"/>
      <c r="O451" s="10"/>
      <c r="P451" s="32"/>
      <c r="Q451" s="10"/>
      <c r="R451" s="32"/>
      <c r="S451" s="10"/>
      <c r="T451" s="32"/>
      <c r="U451" s="10"/>
      <c r="V451" s="32"/>
      <c r="W451" s="10"/>
      <c r="X451" s="32"/>
      <c r="Y451" s="10"/>
      <c r="Z451" s="32"/>
      <c r="AA451" s="10"/>
      <c r="AB451" s="32"/>
      <c r="AC451" s="10"/>
      <c r="AD451" s="32"/>
      <c r="AE451" s="10"/>
      <c r="AF451" s="32"/>
      <c r="AG451" s="10"/>
      <c r="AH451" s="32"/>
      <c r="AI451" s="10"/>
      <c r="AJ451" s="32"/>
      <c r="AK451" s="10"/>
      <c r="AL451" s="32"/>
      <c r="AM451" s="10"/>
      <c r="AN451" s="32"/>
      <c r="AO451" s="10"/>
      <c r="AP451" s="244"/>
      <c r="AQ451" s="10"/>
      <c r="AR451" s="32"/>
      <c r="AS451" s="10"/>
      <c r="AT451" s="244"/>
      <c r="AU451" s="10"/>
      <c r="AV451" s="244"/>
      <c r="AW451" s="7"/>
      <c r="AX451" s="249"/>
      <c r="AY451" s="10"/>
      <c r="AZ451" s="244"/>
      <c r="BA451" s="7"/>
      <c r="BB451" s="249"/>
      <c r="BC451" s="7"/>
      <c r="BD451" s="249"/>
      <c r="BE451" s="7"/>
      <c r="BF451" s="8"/>
      <c r="BG451" s="7"/>
      <c r="BH451" s="8"/>
      <c r="BJ451" s="41"/>
      <c r="BK451" s="41">
        <f t="shared" si="31"/>
        <v>0</v>
      </c>
      <c r="BL451">
        <f t="shared" si="33"/>
        <v>0</v>
      </c>
    </row>
    <row r="452" spans="1:66">
      <c r="A452">
        <f t="shared" si="32"/>
        <v>399</v>
      </c>
      <c r="B452" s="6"/>
      <c r="C452" s="10"/>
      <c r="D452" s="32"/>
      <c r="E452" s="10"/>
      <c r="F452" s="32"/>
      <c r="G452" s="10"/>
      <c r="H452" s="32"/>
      <c r="I452" s="10"/>
      <c r="J452" s="32"/>
      <c r="K452" s="10"/>
      <c r="L452" s="32"/>
      <c r="M452" s="10"/>
      <c r="N452" s="32"/>
      <c r="O452" s="10"/>
      <c r="P452" s="32"/>
      <c r="Q452" s="10"/>
      <c r="R452" s="32"/>
      <c r="S452" s="10"/>
      <c r="T452" s="32"/>
      <c r="U452" s="10"/>
      <c r="V452" s="32"/>
      <c r="W452" s="10"/>
      <c r="X452" s="32"/>
      <c r="Y452" s="10"/>
      <c r="Z452" s="32"/>
      <c r="AA452" s="10"/>
      <c r="AB452" s="32"/>
      <c r="AC452" s="10"/>
      <c r="AD452" s="32"/>
      <c r="AE452" s="10"/>
      <c r="AF452" s="32"/>
      <c r="AG452" s="10"/>
      <c r="AH452" s="32"/>
      <c r="AI452" s="10"/>
      <c r="AJ452" s="32"/>
      <c r="AK452" s="10"/>
      <c r="AL452" s="32"/>
      <c r="AM452" s="10"/>
      <c r="AN452" s="32"/>
      <c r="AO452" s="10"/>
      <c r="AP452" s="244"/>
      <c r="AQ452" s="10"/>
      <c r="AR452" s="32"/>
      <c r="AS452" s="10"/>
      <c r="AT452" s="244"/>
      <c r="AU452" s="10"/>
      <c r="AV452" s="244"/>
      <c r="AW452" s="7"/>
      <c r="AX452" s="249"/>
      <c r="AY452" s="10"/>
      <c r="AZ452" s="244"/>
      <c r="BA452" s="7"/>
      <c r="BB452" s="249"/>
      <c r="BC452" s="7"/>
      <c r="BD452" s="249"/>
      <c r="BE452" s="7"/>
      <c r="BF452" s="8"/>
      <c r="BG452" s="7"/>
      <c r="BH452" s="8"/>
      <c r="BJ452" s="41"/>
      <c r="BK452" s="41">
        <f t="shared" si="31"/>
        <v>0</v>
      </c>
      <c r="BL452">
        <f t="shared" si="33"/>
        <v>0</v>
      </c>
    </row>
    <row r="453" spans="1:66">
      <c r="A453">
        <f t="shared" si="32"/>
        <v>400</v>
      </c>
      <c r="B453" s="6"/>
      <c r="C453" s="10"/>
      <c r="D453" s="32"/>
      <c r="E453" s="10"/>
      <c r="F453" s="32"/>
      <c r="G453" s="10"/>
      <c r="H453" s="32"/>
      <c r="I453" s="10"/>
      <c r="J453" s="32"/>
      <c r="K453" s="10"/>
      <c r="L453" s="32"/>
      <c r="M453" s="10"/>
      <c r="N453" s="32"/>
      <c r="O453" s="10"/>
      <c r="P453" s="32"/>
      <c r="Q453" s="10"/>
      <c r="R453" s="32"/>
      <c r="S453" s="10"/>
      <c r="T453" s="32"/>
      <c r="U453" s="10"/>
      <c r="V453" s="32"/>
      <c r="W453" s="10"/>
      <c r="X453" s="32"/>
      <c r="Y453" s="10"/>
      <c r="Z453" s="32"/>
      <c r="AA453" s="10"/>
      <c r="AB453" s="32"/>
      <c r="AC453" s="10"/>
      <c r="AD453" s="32"/>
      <c r="AE453" s="10"/>
      <c r="AF453" s="32"/>
      <c r="AG453" s="10"/>
      <c r="AH453" s="32"/>
      <c r="AI453" s="10"/>
      <c r="AJ453" s="32"/>
      <c r="AK453" s="10"/>
      <c r="AL453" s="32"/>
      <c r="AM453" s="10"/>
      <c r="AN453" s="32"/>
      <c r="AO453" s="10"/>
      <c r="AP453" s="244"/>
      <c r="AQ453" s="10"/>
      <c r="AR453" s="32"/>
      <c r="AS453" s="10"/>
      <c r="AT453" s="244"/>
      <c r="AU453" s="10"/>
      <c r="AV453" s="244"/>
      <c r="AW453" s="7"/>
      <c r="AX453" s="249"/>
      <c r="AY453" s="10"/>
      <c r="AZ453" s="244"/>
      <c r="BA453" s="7"/>
      <c r="BB453" s="249"/>
      <c r="BC453" s="7"/>
      <c r="BD453" s="249"/>
      <c r="BE453" s="7"/>
      <c r="BF453" s="8"/>
      <c r="BG453" s="7"/>
      <c r="BH453" s="8"/>
      <c r="BJ453" s="41"/>
      <c r="BK453" s="41">
        <f t="shared" si="31"/>
        <v>0</v>
      </c>
      <c r="BL453">
        <f t="shared" si="33"/>
        <v>0</v>
      </c>
    </row>
    <row r="454" spans="1:66">
      <c r="A454">
        <f t="shared" si="32"/>
        <v>401</v>
      </c>
      <c r="B454" s="6"/>
      <c r="C454" s="10"/>
      <c r="D454" s="32"/>
      <c r="E454" s="10"/>
      <c r="F454" s="32"/>
      <c r="G454" s="10"/>
      <c r="H454" s="32"/>
      <c r="I454" s="10"/>
      <c r="J454" s="32"/>
      <c r="K454" s="10"/>
      <c r="L454" s="32"/>
      <c r="M454" s="10"/>
      <c r="N454" s="32"/>
      <c r="O454" s="10"/>
      <c r="P454" s="32"/>
      <c r="Q454" s="10"/>
      <c r="R454" s="32"/>
      <c r="S454" s="10"/>
      <c r="T454" s="32"/>
      <c r="U454" s="10"/>
      <c r="V454" s="32"/>
      <c r="W454" s="10"/>
      <c r="X454" s="32"/>
      <c r="Y454" s="10"/>
      <c r="Z454" s="32"/>
      <c r="AA454" s="10"/>
      <c r="AB454" s="32"/>
      <c r="AC454" s="10"/>
      <c r="AD454" s="32"/>
      <c r="AE454" s="10"/>
      <c r="AF454" s="32"/>
      <c r="AG454" s="10"/>
      <c r="AH454" s="32"/>
      <c r="AI454" s="10"/>
      <c r="AJ454" s="32"/>
      <c r="AK454" s="10"/>
      <c r="AL454" s="32"/>
      <c r="AM454" s="10"/>
      <c r="AN454" s="32"/>
      <c r="AO454" s="10"/>
      <c r="AP454" s="244"/>
      <c r="AQ454" s="10"/>
      <c r="AR454" s="32"/>
      <c r="AS454" s="10"/>
      <c r="AT454" s="244"/>
      <c r="AU454" s="10"/>
      <c r="AV454" s="244"/>
      <c r="AW454" s="7"/>
      <c r="AX454" s="249"/>
      <c r="AY454" s="10"/>
      <c r="AZ454" s="244"/>
      <c r="BA454" s="7"/>
      <c r="BB454" s="249"/>
      <c r="BC454" s="7"/>
      <c r="BD454" s="249"/>
      <c r="BE454" s="7"/>
      <c r="BF454" s="8"/>
      <c r="BG454" s="7"/>
      <c r="BH454" s="8"/>
      <c r="BJ454" s="41"/>
      <c r="BK454" s="41">
        <f t="shared" ref="BK454:BK517" si="34">+AI454+AE454+Y454+W454+U454+S454+Q454+O454+M454+I454+G454+E454+C454+AG454+K454+BG454+BN454+AA454+AC454+AK454+AM454+AO454+AW454+BE454+BC454+BA454+AY454+AU454+AS454+AQ454</f>
        <v>0</v>
      </c>
      <c r="BL454">
        <f t="shared" si="33"/>
        <v>0</v>
      </c>
    </row>
    <row r="455" spans="1:66">
      <c r="A455">
        <f t="shared" si="32"/>
        <v>402</v>
      </c>
      <c r="B455" s="6"/>
      <c r="C455" s="10"/>
      <c r="D455" s="32"/>
      <c r="E455" s="10"/>
      <c r="F455" s="32"/>
      <c r="G455" s="10"/>
      <c r="H455" s="32"/>
      <c r="I455" s="10"/>
      <c r="J455" s="32"/>
      <c r="K455" s="10"/>
      <c r="L455" s="32"/>
      <c r="M455" s="10"/>
      <c r="N455" s="32"/>
      <c r="O455" s="10"/>
      <c r="P455" s="32"/>
      <c r="Q455" s="10"/>
      <c r="R455" s="32"/>
      <c r="S455" s="10"/>
      <c r="T455" s="32"/>
      <c r="U455" s="10"/>
      <c r="V455" s="32"/>
      <c r="W455" s="10"/>
      <c r="X455" s="32"/>
      <c r="Y455" s="10"/>
      <c r="Z455" s="32"/>
      <c r="AA455" s="10"/>
      <c r="AB455" s="32"/>
      <c r="AC455" s="10"/>
      <c r="AD455" s="32"/>
      <c r="AE455" s="10"/>
      <c r="AF455" s="32"/>
      <c r="AG455" s="10"/>
      <c r="AH455" s="32"/>
      <c r="AI455" s="10"/>
      <c r="AJ455" s="32"/>
      <c r="AK455" s="10"/>
      <c r="AL455" s="32"/>
      <c r="AM455" s="10"/>
      <c r="AN455" s="32"/>
      <c r="AO455" s="10"/>
      <c r="AP455" s="244"/>
      <c r="AQ455" s="10"/>
      <c r="AR455" s="32"/>
      <c r="AS455" s="10"/>
      <c r="AT455" s="244"/>
      <c r="AU455" s="10"/>
      <c r="AV455" s="244"/>
      <c r="AW455" s="7"/>
      <c r="AX455" s="249"/>
      <c r="AY455" s="10"/>
      <c r="AZ455" s="244"/>
      <c r="BA455" s="7"/>
      <c r="BB455" s="249"/>
      <c r="BC455" s="7"/>
      <c r="BD455" s="249"/>
      <c r="BE455" s="7"/>
      <c r="BF455" s="8"/>
      <c r="BG455" s="7"/>
      <c r="BH455" s="8"/>
      <c r="BJ455" s="41"/>
      <c r="BK455" s="41">
        <f t="shared" si="34"/>
        <v>0</v>
      </c>
      <c r="BL455">
        <f t="shared" si="33"/>
        <v>0</v>
      </c>
    </row>
    <row r="456" spans="1:66">
      <c r="A456">
        <f t="shared" si="32"/>
        <v>403</v>
      </c>
      <c r="B456" s="6"/>
      <c r="C456" s="10"/>
      <c r="D456" s="32"/>
      <c r="E456" s="10"/>
      <c r="F456" s="32"/>
      <c r="G456" s="10"/>
      <c r="H456" s="32"/>
      <c r="I456" s="10"/>
      <c r="J456" s="32"/>
      <c r="K456" s="10"/>
      <c r="L456" s="32"/>
      <c r="M456" s="10"/>
      <c r="N456" s="32"/>
      <c r="O456" s="10"/>
      <c r="P456" s="32"/>
      <c r="Q456" s="10"/>
      <c r="R456" s="32"/>
      <c r="S456" s="10"/>
      <c r="T456" s="32"/>
      <c r="U456" s="10"/>
      <c r="V456" s="32"/>
      <c r="W456" s="10"/>
      <c r="X456" s="32"/>
      <c r="Y456" s="10"/>
      <c r="Z456" s="32"/>
      <c r="AA456" s="10"/>
      <c r="AB456" s="32"/>
      <c r="AC456" s="10"/>
      <c r="AD456" s="32"/>
      <c r="AE456" s="10"/>
      <c r="AF456" s="32"/>
      <c r="AG456" s="10"/>
      <c r="AH456" s="32"/>
      <c r="AI456" s="10"/>
      <c r="AJ456" s="32"/>
      <c r="AK456" s="10"/>
      <c r="AL456" s="32"/>
      <c r="AM456" s="10"/>
      <c r="AN456" s="32"/>
      <c r="AO456" s="10"/>
      <c r="AP456" s="244"/>
      <c r="AQ456" s="10"/>
      <c r="AR456" s="32"/>
      <c r="AS456" s="10"/>
      <c r="AT456" s="244"/>
      <c r="AU456" s="10"/>
      <c r="AV456" s="244"/>
      <c r="AW456" s="7"/>
      <c r="AX456" s="249"/>
      <c r="AY456" s="10"/>
      <c r="AZ456" s="244"/>
      <c r="BA456" s="7"/>
      <c r="BB456" s="249"/>
      <c r="BC456" s="7"/>
      <c r="BD456" s="249"/>
      <c r="BE456" s="7"/>
      <c r="BF456" s="8"/>
      <c r="BG456" s="7"/>
      <c r="BH456" s="8"/>
      <c r="BJ456" s="41"/>
      <c r="BK456" s="41">
        <f t="shared" si="34"/>
        <v>0</v>
      </c>
      <c r="BL456">
        <f t="shared" si="33"/>
        <v>0</v>
      </c>
    </row>
    <row r="457" spans="1:66">
      <c r="A457">
        <f t="shared" si="32"/>
        <v>404</v>
      </c>
      <c r="B457" s="6"/>
      <c r="C457" s="10"/>
      <c r="D457" s="32"/>
      <c r="E457" s="10"/>
      <c r="F457" s="32"/>
      <c r="G457" s="10"/>
      <c r="H457" s="32"/>
      <c r="I457" s="10"/>
      <c r="J457" s="32"/>
      <c r="K457" s="10"/>
      <c r="L457" s="32"/>
      <c r="M457" s="10"/>
      <c r="N457" s="32"/>
      <c r="O457" s="10"/>
      <c r="P457" s="32"/>
      <c r="Q457" s="10"/>
      <c r="R457" s="32"/>
      <c r="S457" s="10"/>
      <c r="T457" s="32"/>
      <c r="U457" s="10"/>
      <c r="V457" s="32"/>
      <c r="W457" s="10"/>
      <c r="X457" s="32"/>
      <c r="Y457" s="10"/>
      <c r="Z457" s="32"/>
      <c r="AA457" s="10"/>
      <c r="AB457" s="32"/>
      <c r="AC457" s="10"/>
      <c r="AD457" s="32"/>
      <c r="AE457" s="10"/>
      <c r="AF457" s="32"/>
      <c r="AG457" s="10"/>
      <c r="AH457" s="32"/>
      <c r="AI457" s="10"/>
      <c r="AJ457" s="32"/>
      <c r="AK457" s="10"/>
      <c r="AL457" s="32"/>
      <c r="AM457" s="10"/>
      <c r="AN457" s="32"/>
      <c r="AO457" s="10"/>
      <c r="AP457" s="244"/>
      <c r="AQ457" s="10"/>
      <c r="AR457" s="32"/>
      <c r="AS457" s="10"/>
      <c r="AT457" s="244"/>
      <c r="AU457" s="10"/>
      <c r="AV457" s="244"/>
      <c r="AW457" s="7"/>
      <c r="AX457" s="249"/>
      <c r="AY457" s="10"/>
      <c r="AZ457" s="244"/>
      <c r="BA457" s="7"/>
      <c r="BB457" s="249"/>
      <c r="BC457" s="7"/>
      <c r="BD457" s="249"/>
      <c r="BE457" s="7"/>
      <c r="BF457" s="8"/>
      <c r="BG457" s="7"/>
      <c r="BH457" s="8"/>
      <c r="BJ457" s="41"/>
      <c r="BK457" s="41">
        <f t="shared" si="34"/>
        <v>0</v>
      </c>
      <c r="BL457">
        <f t="shared" si="33"/>
        <v>0</v>
      </c>
    </row>
    <row r="458" spans="1:66">
      <c r="A458">
        <f t="shared" si="32"/>
        <v>405</v>
      </c>
      <c r="B458" s="6"/>
      <c r="C458" s="10"/>
      <c r="D458" s="32"/>
      <c r="E458" s="10"/>
      <c r="F458" s="32"/>
      <c r="G458" s="10"/>
      <c r="H458" s="32"/>
      <c r="I458" s="10"/>
      <c r="J458" s="32"/>
      <c r="K458" s="10"/>
      <c r="L458" s="32"/>
      <c r="M458" s="10"/>
      <c r="N458" s="32"/>
      <c r="O458" s="10"/>
      <c r="P458" s="32"/>
      <c r="Q458" s="10"/>
      <c r="R458" s="32"/>
      <c r="S458" s="10"/>
      <c r="T458" s="32"/>
      <c r="U458" s="10"/>
      <c r="V458" s="32"/>
      <c r="W458" s="10"/>
      <c r="X458" s="32"/>
      <c r="Y458" s="10"/>
      <c r="Z458" s="32"/>
      <c r="AA458" s="10"/>
      <c r="AB458" s="32"/>
      <c r="AC458" s="10"/>
      <c r="AD458" s="32"/>
      <c r="AE458" s="10"/>
      <c r="AF458" s="32"/>
      <c r="AG458" s="10"/>
      <c r="AH458" s="32"/>
      <c r="AI458" s="10"/>
      <c r="AJ458" s="32"/>
      <c r="AK458" s="10"/>
      <c r="AL458" s="32"/>
      <c r="AM458" s="10"/>
      <c r="AN458" s="32"/>
      <c r="AO458" s="10"/>
      <c r="AP458" s="244"/>
      <c r="AQ458" s="10"/>
      <c r="AR458" s="32"/>
      <c r="AS458" s="10"/>
      <c r="AT458" s="244"/>
      <c r="AU458" s="10"/>
      <c r="AV458" s="244"/>
      <c r="AW458" s="7"/>
      <c r="AX458" s="249"/>
      <c r="AY458" s="10"/>
      <c r="AZ458" s="244"/>
      <c r="BA458" s="7"/>
      <c r="BB458" s="249"/>
      <c r="BC458" s="7"/>
      <c r="BD458" s="249"/>
      <c r="BE458" s="7"/>
      <c r="BF458" s="8"/>
      <c r="BG458" s="7"/>
      <c r="BH458" s="8"/>
      <c r="BJ458" s="41"/>
      <c r="BK458" s="41">
        <f t="shared" si="34"/>
        <v>0</v>
      </c>
      <c r="BL458">
        <f t="shared" si="33"/>
        <v>0</v>
      </c>
    </row>
    <row r="459" spans="1:66">
      <c r="A459">
        <f t="shared" si="32"/>
        <v>406</v>
      </c>
      <c r="B459" s="6"/>
      <c r="C459" s="10"/>
      <c r="D459" s="32"/>
      <c r="E459" s="10"/>
      <c r="F459" s="32"/>
      <c r="G459" s="10"/>
      <c r="H459" s="32"/>
      <c r="I459" s="10"/>
      <c r="J459" s="32"/>
      <c r="K459" s="10"/>
      <c r="L459" s="32"/>
      <c r="M459" s="10"/>
      <c r="N459" s="32"/>
      <c r="O459" s="10"/>
      <c r="P459" s="32"/>
      <c r="Q459" s="10"/>
      <c r="R459" s="32"/>
      <c r="S459" s="10"/>
      <c r="T459" s="32"/>
      <c r="U459" s="10"/>
      <c r="V459" s="32"/>
      <c r="W459" s="10"/>
      <c r="X459" s="32"/>
      <c r="Y459" s="10"/>
      <c r="Z459" s="32"/>
      <c r="AA459" s="10"/>
      <c r="AB459" s="32"/>
      <c r="AC459" s="10"/>
      <c r="AD459" s="32"/>
      <c r="AE459" s="10"/>
      <c r="AF459" s="32"/>
      <c r="AG459" s="10"/>
      <c r="AH459" s="32"/>
      <c r="AI459" s="10"/>
      <c r="AJ459" s="32"/>
      <c r="AK459" s="10"/>
      <c r="AL459" s="32"/>
      <c r="AM459" s="10"/>
      <c r="AN459" s="32"/>
      <c r="AO459" s="10"/>
      <c r="AP459" s="244"/>
      <c r="AQ459" s="10"/>
      <c r="AR459" s="32"/>
      <c r="AS459" s="10"/>
      <c r="AT459" s="244"/>
      <c r="AU459" s="10"/>
      <c r="AV459" s="244"/>
      <c r="AW459" s="7"/>
      <c r="AX459" s="249"/>
      <c r="AY459" s="10"/>
      <c r="AZ459" s="244"/>
      <c r="BA459" s="7"/>
      <c r="BB459" s="249"/>
      <c r="BC459" s="7"/>
      <c r="BD459" s="249"/>
      <c r="BE459" s="7"/>
      <c r="BF459" s="8"/>
      <c r="BG459" s="7"/>
      <c r="BH459" s="8"/>
      <c r="BJ459" s="41"/>
      <c r="BK459" s="41">
        <f t="shared" si="34"/>
        <v>0</v>
      </c>
      <c r="BL459">
        <f t="shared" si="33"/>
        <v>0</v>
      </c>
    </row>
    <row r="460" spans="1:66">
      <c r="A460">
        <f t="shared" si="32"/>
        <v>407</v>
      </c>
      <c r="B460" s="6"/>
      <c r="C460" s="10"/>
      <c r="D460" s="32"/>
      <c r="E460" s="10"/>
      <c r="F460" s="32"/>
      <c r="G460" s="10"/>
      <c r="H460" s="32"/>
      <c r="I460" s="10"/>
      <c r="J460" s="32"/>
      <c r="K460" s="10"/>
      <c r="L460" s="32"/>
      <c r="M460" s="10"/>
      <c r="N460" s="32"/>
      <c r="O460" s="10"/>
      <c r="P460" s="32"/>
      <c r="Q460" s="10"/>
      <c r="R460" s="32"/>
      <c r="S460" s="10"/>
      <c r="T460" s="32"/>
      <c r="U460" s="10"/>
      <c r="V460" s="32"/>
      <c r="W460" s="10"/>
      <c r="X460" s="32"/>
      <c r="Y460" s="10"/>
      <c r="Z460" s="32"/>
      <c r="AA460" s="10"/>
      <c r="AB460" s="32"/>
      <c r="AC460" s="10"/>
      <c r="AD460" s="32"/>
      <c r="AE460" s="10"/>
      <c r="AF460" s="32"/>
      <c r="AG460" s="10"/>
      <c r="AH460" s="32"/>
      <c r="AI460" s="10"/>
      <c r="AJ460" s="32"/>
      <c r="AK460" s="10"/>
      <c r="AL460" s="32"/>
      <c r="AM460" s="10"/>
      <c r="AN460" s="32"/>
      <c r="AO460" s="10"/>
      <c r="AP460" s="244"/>
      <c r="AQ460" s="10"/>
      <c r="AR460" s="32"/>
      <c r="AS460" s="10"/>
      <c r="AT460" s="244"/>
      <c r="AU460" s="10"/>
      <c r="AV460" s="244"/>
      <c r="AW460" s="7"/>
      <c r="AX460" s="249"/>
      <c r="AY460" s="10"/>
      <c r="AZ460" s="244"/>
      <c r="BA460" s="7"/>
      <c r="BB460" s="249"/>
      <c r="BC460" s="7"/>
      <c r="BD460" s="249"/>
      <c r="BE460" s="7"/>
      <c r="BF460" s="8"/>
      <c r="BG460" s="7"/>
      <c r="BH460" s="8"/>
      <c r="BJ460" s="41"/>
      <c r="BK460" s="41">
        <f t="shared" si="34"/>
        <v>0</v>
      </c>
      <c r="BL460">
        <f t="shared" si="33"/>
        <v>0</v>
      </c>
    </row>
    <row r="461" spans="1:66">
      <c r="A461">
        <f t="shared" si="32"/>
        <v>408</v>
      </c>
      <c r="B461" s="6"/>
      <c r="C461" s="10"/>
      <c r="D461" s="32"/>
      <c r="E461" s="10"/>
      <c r="F461" s="32"/>
      <c r="G461" s="10"/>
      <c r="H461" s="32"/>
      <c r="I461" s="10"/>
      <c r="J461" s="32"/>
      <c r="K461" s="10"/>
      <c r="L461" s="32"/>
      <c r="M461" s="10"/>
      <c r="N461" s="32"/>
      <c r="O461" s="10"/>
      <c r="P461" s="32"/>
      <c r="Q461" s="10"/>
      <c r="R461" s="32"/>
      <c r="S461" s="10"/>
      <c r="T461" s="32"/>
      <c r="U461" s="10"/>
      <c r="V461" s="32"/>
      <c r="W461" s="10"/>
      <c r="X461" s="32"/>
      <c r="Y461" s="10"/>
      <c r="Z461" s="32"/>
      <c r="AA461" s="10"/>
      <c r="AB461" s="32"/>
      <c r="AC461" s="10"/>
      <c r="AD461" s="32"/>
      <c r="AE461" s="10"/>
      <c r="AF461" s="32"/>
      <c r="AG461" s="10"/>
      <c r="AH461" s="32"/>
      <c r="AI461" s="10"/>
      <c r="AJ461" s="32"/>
      <c r="AK461" s="10"/>
      <c r="AL461" s="32"/>
      <c r="AM461" s="10"/>
      <c r="AN461" s="32"/>
      <c r="AO461" s="10"/>
      <c r="AP461" s="244"/>
      <c r="AQ461" s="10"/>
      <c r="AR461" s="32"/>
      <c r="AS461" s="10"/>
      <c r="AT461" s="244"/>
      <c r="AU461" s="10"/>
      <c r="AV461" s="244"/>
      <c r="AW461" s="7"/>
      <c r="AX461" s="249"/>
      <c r="AY461" s="10"/>
      <c r="AZ461" s="244"/>
      <c r="BA461" s="7"/>
      <c r="BB461" s="249"/>
      <c r="BC461" s="7"/>
      <c r="BD461" s="249"/>
      <c r="BE461" s="7"/>
      <c r="BF461" s="8"/>
      <c r="BG461" s="7"/>
      <c r="BH461" s="8"/>
      <c r="BJ461" s="41"/>
      <c r="BK461" s="41">
        <f t="shared" si="34"/>
        <v>0</v>
      </c>
      <c r="BL461">
        <f t="shared" si="33"/>
        <v>0</v>
      </c>
    </row>
    <row r="462" spans="1:66">
      <c r="A462">
        <f t="shared" si="32"/>
        <v>409</v>
      </c>
      <c r="B462" s="6"/>
      <c r="C462" s="10"/>
      <c r="D462" s="32"/>
      <c r="E462" s="10"/>
      <c r="F462" s="32"/>
      <c r="G462" s="10"/>
      <c r="H462" s="32"/>
      <c r="I462" s="10"/>
      <c r="J462" s="32"/>
      <c r="K462" s="94"/>
      <c r="L462" s="32"/>
      <c r="M462" s="10"/>
      <c r="N462" s="32"/>
      <c r="O462" s="10"/>
      <c r="P462" s="32"/>
      <c r="Q462" s="10"/>
      <c r="R462" s="32"/>
      <c r="S462" s="10"/>
      <c r="T462" s="32"/>
      <c r="U462" s="10"/>
      <c r="V462" s="32"/>
      <c r="W462" s="10"/>
      <c r="X462" s="32"/>
      <c r="Y462" s="10"/>
      <c r="Z462" s="32"/>
      <c r="AA462" s="10"/>
      <c r="AB462" s="32"/>
      <c r="AC462" s="10"/>
      <c r="AD462" s="32"/>
      <c r="AE462" s="10"/>
      <c r="AF462" s="32"/>
      <c r="AG462" s="10"/>
      <c r="AH462" s="32"/>
      <c r="AI462" s="10"/>
      <c r="AJ462" s="32"/>
      <c r="AK462" s="10"/>
      <c r="AL462" s="32"/>
      <c r="AM462" s="10"/>
      <c r="AN462" s="32"/>
      <c r="AO462" s="10"/>
      <c r="AP462" s="244"/>
      <c r="AQ462" s="10"/>
      <c r="AR462" s="32"/>
      <c r="AS462" s="10"/>
      <c r="AT462" s="244"/>
      <c r="AU462" s="10"/>
      <c r="AV462" s="244"/>
      <c r="AW462" s="7"/>
      <c r="AX462" s="249"/>
      <c r="AY462" s="10"/>
      <c r="AZ462" s="244"/>
      <c r="BA462" s="7"/>
      <c r="BB462" s="249"/>
      <c r="BC462" s="7"/>
      <c r="BD462" s="249"/>
      <c r="BE462" s="7"/>
      <c r="BF462" s="8"/>
      <c r="BG462" s="7"/>
      <c r="BH462" s="8"/>
      <c r="BJ462" s="41"/>
      <c r="BK462" s="41">
        <f t="shared" si="34"/>
        <v>0</v>
      </c>
      <c r="BL462">
        <f t="shared" si="33"/>
        <v>0</v>
      </c>
      <c r="BN462" s="39"/>
    </row>
    <row r="463" spans="1:66">
      <c r="A463">
        <f t="shared" si="32"/>
        <v>410</v>
      </c>
      <c r="B463" s="6"/>
      <c r="C463" s="10"/>
      <c r="D463" s="32"/>
      <c r="E463" s="10"/>
      <c r="F463" s="32"/>
      <c r="G463" s="10"/>
      <c r="H463" s="32"/>
      <c r="I463" s="10"/>
      <c r="J463" s="32"/>
      <c r="K463" s="10"/>
      <c r="L463" s="32"/>
      <c r="M463" s="10"/>
      <c r="N463" s="32"/>
      <c r="O463" s="10"/>
      <c r="P463" s="32"/>
      <c r="Q463" s="10"/>
      <c r="R463" s="32"/>
      <c r="S463" s="10"/>
      <c r="T463" s="32"/>
      <c r="U463" s="10"/>
      <c r="V463" s="32"/>
      <c r="W463" s="10"/>
      <c r="X463" s="32"/>
      <c r="Y463" s="10"/>
      <c r="Z463" s="32"/>
      <c r="AA463" s="10"/>
      <c r="AB463" s="32"/>
      <c r="AC463" s="10"/>
      <c r="AD463" s="32"/>
      <c r="AE463" s="10"/>
      <c r="AF463" s="32"/>
      <c r="AG463" s="10"/>
      <c r="AH463" s="32"/>
      <c r="AI463" s="10"/>
      <c r="AJ463" s="32"/>
      <c r="AK463" s="10"/>
      <c r="AL463" s="32"/>
      <c r="AM463" s="10"/>
      <c r="AN463" s="32"/>
      <c r="AO463" s="10"/>
      <c r="AP463" s="244"/>
      <c r="AQ463" s="10"/>
      <c r="AR463" s="32"/>
      <c r="AS463" s="10"/>
      <c r="AT463" s="244"/>
      <c r="AU463" s="10"/>
      <c r="AV463" s="244"/>
      <c r="AW463" s="7"/>
      <c r="AX463" s="249"/>
      <c r="AY463" s="10"/>
      <c r="AZ463" s="244"/>
      <c r="BA463" s="7"/>
      <c r="BB463" s="249"/>
      <c r="BC463" s="7"/>
      <c r="BD463" s="249"/>
      <c r="BE463" s="7"/>
      <c r="BF463" s="8"/>
      <c r="BG463" s="7"/>
      <c r="BH463" s="8"/>
      <c r="BJ463" s="41"/>
      <c r="BK463" s="41">
        <f t="shared" si="34"/>
        <v>0</v>
      </c>
      <c r="BL463">
        <f t="shared" si="33"/>
        <v>0</v>
      </c>
    </row>
    <row r="464" spans="1:66">
      <c r="A464">
        <f t="shared" si="32"/>
        <v>411</v>
      </c>
      <c r="B464" s="6"/>
      <c r="C464" s="10"/>
      <c r="D464" s="32"/>
      <c r="E464" s="10"/>
      <c r="F464" s="32"/>
      <c r="G464" s="10"/>
      <c r="H464" s="32"/>
      <c r="I464" s="10"/>
      <c r="J464" s="32"/>
      <c r="K464" s="10"/>
      <c r="L464" s="32"/>
      <c r="M464" s="10"/>
      <c r="N464" s="32"/>
      <c r="O464" s="10"/>
      <c r="P464" s="32"/>
      <c r="Q464" s="10"/>
      <c r="R464" s="32"/>
      <c r="S464" s="10"/>
      <c r="T464" s="32"/>
      <c r="U464" s="10"/>
      <c r="V464" s="32"/>
      <c r="W464" s="10"/>
      <c r="X464" s="32"/>
      <c r="Y464" s="10"/>
      <c r="Z464" s="32"/>
      <c r="AA464" s="10"/>
      <c r="AB464" s="32"/>
      <c r="AC464" s="10"/>
      <c r="AD464" s="32"/>
      <c r="AE464" s="10"/>
      <c r="AF464" s="32"/>
      <c r="AG464" s="10"/>
      <c r="AH464" s="32"/>
      <c r="AI464" s="10"/>
      <c r="AJ464" s="32"/>
      <c r="AK464" s="10"/>
      <c r="AL464" s="32"/>
      <c r="AM464" s="10"/>
      <c r="AN464" s="32"/>
      <c r="AO464" s="10"/>
      <c r="AP464" s="244"/>
      <c r="AQ464" s="10"/>
      <c r="AR464" s="32"/>
      <c r="AS464" s="10"/>
      <c r="AT464" s="244"/>
      <c r="AU464" s="10"/>
      <c r="AV464" s="244"/>
      <c r="AW464" s="7"/>
      <c r="AX464" s="249"/>
      <c r="AY464" s="10"/>
      <c r="AZ464" s="244"/>
      <c r="BA464" s="7"/>
      <c r="BB464" s="249"/>
      <c r="BC464" s="7"/>
      <c r="BD464" s="249"/>
      <c r="BE464" s="7"/>
      <c r="BF464" s="8"/>
      <c r="BG464" s="7"/>
      <c r="BH464" s="8"/>
      <c r="BJ464" s="41"/>
      <c r="BK464" s="41">
        <f t="shared" si="34"/>
        <v>0</v>
      </c>
      <c r="BL464">
        <f t="shared" si="33"/>
        <v>0</v>
      </c>
    </row>
    <row r="465" spans="1:66">
      <c r="A465">
        <f t="shared" si="32"/>
        <v>412</v>
      </c>
      <c r="B465" s="6"/>
      <c r="C465" s="10"/>
      <c r="D465" s="32"/>
      <c r="E465" s="10"/>
      <c r="F465" s="32"/>
      <c r="G465" s="10"/>
      <c r="H465" s="32"/>
      <c r="I465" s="10"/>
      <c r="J465" s="32"/>
      <c r="K465" s="10"/>
      <c r="L465" s="32"/>
      <c r="M465" s="10"/>
      <c r="N465" s="32"/>
      <c r="O465" s="10"/>
      <c r="P465" s="32"/>
      <c r="Q465" s="10"/>
      <c r="R465" s="32"/>
      <c r="S465" s="10"/>
      <c r="T465" s="32"/>
      <c r="U465" s="10"/>
      <c r="V465" s="32"/>
      <c r="W465" s="10"/>
      <c r="X465" s="32"/>
      <c r="Y465" s="10"/>
      <c r="Z465" s="32"/>
      <c r="AA465" s="10"/>
      <c r="AB465" s="32"/>
      <c r="AC465" s="10"/>
      <c r="AD465" s="32"/>
      <c r="AE465" s="10"/>
      <c r="AF465" s="32"/>
      <c r="AG465" s="10"/>
      <c r="AH465" s="32"/>
      <c r="AI465" s="10"/>
      <c r="AJ465" s="32"/>
      <c r="AK465" s="10"/>
      <c r="AL465" s="32"/>
      <c r="AM465" s="10"/>
      <c r="AN465" s="32"/>
      <c r="AO465" s="10"/>
      <c r="AP465" s="244"/>
      <c r="AQ465" s="10"/>
      <c r="AR465" s="32"/>
      <c r="AS465" s="10"/>
      <c r="AT465" s="244"/>
      <c r="AU465" s="10"/>
      <c r="AV465" s="244"/>
      <c r="AW465" s="7"/>
      <c r="AX465" s="249"/>
      <c r="AY465" s="10"/>
      <c r="AZ465" s="244"/>
      <c r="BA465" s="7"/>
      <c r="BB465" s="249"/>
      <c r="BC465" s="7"/>
      <c r="BD465" s="249"/>
      <c r="BE465" s="7"/>
      <c r="BF465" s="8"/>
      <c r="BG465" s="7"/>
      <c r="BH465" s="8"/>
      <c r="BJ465" s="41"/>
      <c r="BK465" s="41">
        <f t="shared" si="34"/>
        <v>0</v>
      </c>
      <c r="BL465">
        <f t="shared" si="33"/>
        <v>0</v>
      </c>
    </row>
    <row r="466" spans="1:66">
      <c r="A466">
        <f t="shared" si="32"/>
        <v>413</v>
      </c>
      <c r="B466" s="6"/>
      <c r="C466" s="10"/>
      <c r="D466" s="32"/>
      <c r="E466" s="10"/>
      <c r="F466" s="32"/>
      <c r="G466" s="10"/>
      <c r="H466" s="32"/>
      <c r="I466" s="10"/>
      <c r="J466" s="32"/>
      <c r="K466" s="10"/>
      <c r="L466" s="32"/>
      <c r="M466" s="10"/>
      <c r="N466" s="32"/>
      <c r="O466" s="10"/>
      <c r="P466" s="32"/>
      <c r="Q466" s="10"/>
      <c r="R466" s="32"/>
      <c r="S466" s="10"/>
      <c r="T466" s="32"/>
      <c r="U466" s="10"/>
      <c r="V466" s="32"/>
      <c r="W466" s="10"/>
      <c r="X466" s="32"/>
      <c r="Y466" s="10"/>
      <c r="Z466" s="32"/>
      <c r="AA466" s="10"/>
      <c r="AB466" s="32"/>
      <c r="AC466" s="10"/>
      <c r="AD466" s="32"/>
      <c r="AE466" s="10"/>
      <c r="AF466" s="32"/>
      <c r="AG466" s="10"/>
      <c r="AH466" s="32"/>
      <c r="AI466" s="10"/>
      <c r="AJ466" s="32"/>
      <c r="AK466" s="10"/>
      <c r="AL466" s="32"/>
      <c r="AM466" s="10"/>
      <c r="AN466" s="32"/>
      <c r="AO466" s="10"/>
      <c r="AP466" s="244"/>
      <c r="AQ466" s="10"/>
      <c r="AR466" s="32"/>
      <c r="AS466" s="10"/>
      <c r="AT466" s="244"/>
      <c r="AU466" s="10"/>
      <c r="AV466" s="244"/>
      <c r="AW466" s="7"/>
      <c r="AX466" s="249"/>
      <c r="AY466" s="10"/>
      <c r="AZ466" s="244"/>
      <c r="BA466" s="7"/>
      <c r="BB466" s="249"/>
      <c r="BC466" s="7"/>
      <c r="BD466" s="249"/>
      <c r="BE466" s="7"/>
      <c r="BF466" s="8"/>
      <c r="BG466" s="7"/>
      <c r="BH466" s="8"/>
      <c r="BJ466" s="41"/>
      <c r="BK466" s="41">
        <f t="shared" si="34"/>
        <v>0</v>
      </c>
      <c r="BL466">
        <f t="shared" si="33"/>
        <v>0</v>
      </c>
    </row>
    <row r="467" spans="1:66">
      <c r="A467">
        <f t="shared" si="32"/>
        <v>414</v>
      </c>
      <c r="B467" s="6"/>
      <c r="C467" s="10"/>
      <c r="D467" s="32"/>
      <c r="E467" s="10"/>
      <c r="F467" s="32"/>
      <c r="G467" s="10"/>
      <c r="H467" s="32"/>
      <c r="I467" s="10"/>
      <c r="J467" s="32"/>
      <c r="K467" s="10"/>
      <c r="L467" s="32"/>
      <c r="M467" s="10"/>
      <c r="N467" s="32"/>
      <c r="O467" s="10"/>
      <c r="P467" s="32"/>
      <c r="Q467" s="10"/>
      <c r="R467" s="32"/>
      <c r="S467" s="10"/>
      <c r="T467" s="32"/>
      <c r="U467" s="10"/>
      <c r="V467" s="32"/>
      <c r="W467" s="10"/>
      <c r="X467" s="32"/>
      <c r="Y467" s="10"/>
      <c r="Z467" s="32"/>
      <c r="AA467" s="10"/>
      <c r="AB467" s="32"/>
      <c r="AC467" s="10"/>
      <c r="AD467" s="32"/>
      <c r="AE467" s="10"/>
      <c r="AF467" s="32"/>
      <c r="AG467" s="10"/>
      <c r="AH467" s="32"/>
      <c r="AI467" s="10"/>
      <c r="AJ467" s="32"/>
      <c r="AK467" s="10"/>
      <c r="AL467" s="32"/>
      <c r="AM467" s="10"/>
      <c r="AN467" s="32"/>
      <c r="AO467" s="10"/>
      <c r="AP467" s="244"/>
      <c r="AQ467" s="10"/>
      <c r="AR467" s="32"/>
      <c r="AS467" s="10"/>
      <c r="AT467" s="244"/>
      <c r="AU467" s="10"/>
      <c r="AV467" s="244"/>
      <c r="AW467" s="7"/>
      <c r="AX467" s="249"/>
      <c r="AY467" s="10"/>
      <c r="AZ467" s="244"/>
      <c r="BA467" s="7"/>
      <c r="BB467" s="249"/>
      <c r="BC467" s="7"/>
      <c r="BD467" s="249"/>
      <c r="BE467" s="7"/>
      <c r="BF467" s="8"/>
      <c r="BG467" s="7"/>
      <c r="BH467" s="8"/>
      <c r="BJ467" s="41"/>
      <c r="BK467" s="41">
        <f t="shared" si="34"/>
        <v>0</v>
      </c>
      <c r="BL467">
        <f t="shared" si="33"/>
        <v>0</v>
      </c>
    </row>
    <row r="468" spans="1:66">
      <c r="A468">
        <f t="shared" si="32"/>
        <v>415</v>
      </c>
      <c r="B468" s="6"/>
      <c r="C468" s="10"/>
      <c r="D468" s="32"/>
      <c r="E468" s="10"/>
      <c r="F468" s="32"/>
      <c r="G468" s="10"/>
      <c r="H468" s="32"/>
      <c r="I468" s="10"/>
      <c r="J468" s="32"/>
      <c r="K468" s="10"/>
      <c r="L468" s="32"/>
      <c r="M468" s="10"/>
      <c r="N468" s="32"/>
      <c r="O468" s="10"/>
      <c r="P468" s="32"/>
      <c r="Q468" s="10"/>
      <c r="R468" s="32"/>
      <c r="S468" s="10"/>
      <c r="T468" s="32"/>
      <c r="U468" s="10"/>
      <c r="V468" s="32"/>
      <c r="W468" s="10"/>
      <c r="X468" s="32"/>
      <c r="Y468" s="10"/>
      <c r="Z468" s="32"/>
      <c r="AA468" s="10"/>
      <c r="AB468" s="32"/>
      <c r="AC468" s="10"/>
      <c r="AD468" s="32"/>
      <c r="AE468" s="10"/>
      <c r="AF468" s="32"/>
      <c r="AG468" s="10"/>
      <c r="AH468" s="32"/>
      <c r="AI468" s="10"/>
      <c r="AJ468" s="32"/>
      <c r="AK468" s="10"/>
      <c r="AL468" s="32"/>
      <c r="AM468" s="10"/>
      <c r="AN468" s="32"/>
      <c r="AO468" s="10"/>
      <c r="AP468" s="244"/>
      <c r="AQ468" s="10"/>
      <c r="AR468" s="32"/>
      <c r="AS468" s="10"/>
      <c r="AT468" s="244"/>
      <c r="AU468" s="10"/>
      <c r="AV468" s="244"/>
      <c r="AW468" s="7"/>
      <c r="AX468" s="249"/>
      <c r="AY468" s="10"/>
      <c r="AZ468" s="244"/>
      <c r="BA468" s="7"/>
      <c r="BB468" s="249"/>
      <c r="BC468" s="7"/>
      <c r="BD468" s="249"/>
      <c r="BE468" s="7"/>
      <c r="BF468" s="8"/>
      <c r="BG468" s="7"/>
      <c r="BH468" s="8"/>
      <c r="BJ468" s="41"/>
      <c r="BK468" s="41">
        <f t="shared" si="34"/>
        <v>0</v>
      </c>
      <c r="BL468">
        <f t="shared" si="33"/>
        <v>0</v>
      </c>
    </row>
    <row r="469" spans="1:66">
      <c r="A469">
        <f t="shared" si="32"/>
        <v>416</v>
      </c>
      <c r="B469" s="6"/>
      <c r="C469" s="10"/>
      <c r="D469" s="32"/>
      <c r="E469" s="10"/>
      <c r="F469" s="32"/>
      <c r="G469" s="10"/>
      <c r="H469" s="32"/>
      <c r="I469" s="10"/>
      <c r="J469" s="32"/>
      <c r="K469" s="10"/>
      <c r="L469" s="32"/>
      <c r="M469" s="10"/>
      <c r="N469" s="32"/>
      <c r="O469" s="10"/>
      <c r="P469" s="32"/>
      <c r="Q469" s="10"/>
      <c r="R469" s="32"/>
      <c r="S469" s="10"/>
      <c r="T469" s="32"/>
      <c r="U469" s="10"/>
      <c r="V469" s="32"/>
      <c r="W469" s="10"/>
      <c r="X469" s="32"/>
      <c r="Y469" s="10"/>
      <c r="Z469" s="32"/>
      <c r="AA469" s="10"/>
      <c r="AB469" s="32"/>
      <c r="AC469" s="10"/>
      <c r="AD469" s="32"/>
      <c r="AE469" s="10"/>
      <c r="AF469" s="32"/>
      <c r="AG469" s="10"/>
      <c r="AH469" s="32"/>
      <c r="AI469" s="10"/>
      <c r="AJ469" s="32"/>
      <c r="AK469" s="10"/>
      <c r="AL469" s="32"/>
      <c r="AM469" s="10"/>
      <c r="AN469" s="32"/>
      <c r="AO469" s="10"/>
      <c r="AP469" s="244"/>
      <c r="AQ469" s="10"/>
      <c r="AR469" s="32"/>
      <c r="AS469" s="10"/>
      <c r="AT469" s="244"/>
      <c r="AU469" s="10"/>
      <c r="AV469" s="244"/>
      <c r="AW469" s="7"/>
      <c r="AX469" s="249"/>
      <c r="AY469" s="10"/>
      <c r="AZ469" s="244"/>
      <c r="BA469" s="7"/>
      <c r="BB469" s="249"/>
      <c r="BC469" s="7"/>
      <c r="BD469" s="249"/>
      <c r="BE469" s="7"/>
      <c r="BF469" s="8"/>
      <c r="BG469" s="7"/>
      <c r="BH469" s="8"/>
      <c r="BJ469" s="41"/>
      <c r="BK469" s="41">
        <f t="shared" si="34"/>
        <v>0</v>
      </c>
      <c r="BL469">
        <f t="shared" si="33"/>
        <v>0</v>
      </c>
    </row>
    <row r="470" spans="1:66">
      <c r="A470">
        <f t="shared" si="32"/>
        <v>417</v>
      </c>
      <c r="B470" s="6"/>
      <c r="C470" s="10"/>
      <c r="D470" s="32"/>
      <c r="E470" s="10"/>
      <c r="F470" s="32"/>
      <c r="G470" s="10"/>
      <c r="H470" s="32"/>
      <c r="I470" s="10"/>
      <c r="J470" s="32"/>
      <c r="K470" s="10"/>
      <c r="L470" s="32"/>
      <c r="M470" s="10"/>
      <c r="N470" s="32"/>
      <c r="O470" s="10"/>
      <c r="P470" s="32"/>
      <c r="Q470" s="10"/>
      <c r="R470" s="32"/>
      <c r="S470" s="10"/>
      <c r="T470" s="32"/>
      <c r="U470" s="10"/>
      <c r="V470" s="32"/>
      <c r="W470" s="10"/>
      <c r="X470" s="32"/>
      <c r="Y470" s="10"/>
      <c r="Z470" s="32"/>
      <c r="AA470" s="10"/>
      <c r="AB470" s="32"/>
      <c r="AC470" s="10"/>
      <c r="AD470" s="32"/>
      <c r="AE470" s="10"/>
      <c r="AF470" s="32"/>
      <c r="AG470" s="10"/>
      <c r="AH470" s="32"/>
      <c r="AI470" s="10"/>
      <c r="AJ470" s="32"/>
      <c r="AK470" s="10"/>
      <c r="AL470" s="32"/>
      <c r="AM470" s="10"/>
      <c r="AN470" s="32"/>
      <c r="AO470" s="10"/>
      <c r="AP470" s="244"/>
      <c r="AQ470" s="10"/>
      <c r="AR470" s="32"/>
      <c r="AS470" s="10"/>
      <c r="AT470" s="244"/>
      <c r="AU470" s="10"/>
      <c r="AV470" s="244"/>
      <c r="AW470" s="7"/>
      <c r="AX470" s="249"/>
      <c r="AY470" s="10"/>
      <c r="AZ470" s="244"/>
      <c r="BA470" s="7"/>
      <c r="BB470" s="249"/>
      <c r="BC470" s="7"/>
      <c r="BD470" s="249"/>
      <c r="BE470" s="7"/>
      <c r="BF470" s="8"/>
      <c r="BG470" s="7"/>
      <c r="BH470" s="8"/>
      <c r="BJ470" s="41"/>
      <c r="BK470" s="41">
        <f t="shared" si="34"/>
        <v>0</v>
      </c>
      <c r="BL470">
        <f t="shared" si="33"/>
        <v>0</v>
      </c>
    </row>
    <row r="471" spans="1:66">
      <c r="A471">
        <f t="shared" si="32"/>
        <v>418</v>
      </c>
      <c r="B471" s="6"/>
      <c r="C471" s="10"/>
      <c r="D471" s="32"/>
      <c r="E471" s="10"/>
      <c r="F471" s="32"/>
      <c r="G471" s="10"/>
      <c r="H471" s="32"/>
      <c r="I471" s="10"/>
      <c r="J471" s="32"/>
      <c r="K471" s="10"/>
      <c r="L471" s="32"/>
      <c r="M471" s="10"/>
      <c r="N471" s="32"/>
      <c r="O471" s="10"/>
      <c r="P471" s="32"/>
      <c r="Q471" s="10"/>
      <c r="R471" s="32"/>
      <c r="S471" s="10"/>
      <c r="T471" s="32"/>
      <c r="U471" s="10"/>
      <c r="V471" s="32"/>
      <c r="W471" s="10"/>
      <c r="X471" s="32"/>
      <c r="Y471" s="10"/>
      <c r="Z471" s="32"/>
      <c r="AA471" s="10"/>
      <c r="AB471" s="32"/>
      <c r="AC471" s="10"/>
      <c r="AD471" s="32"/>
      <c r="AE471" s="10"/>
      <c r="AF471" s="32"/>
      <c r="AG471" s="10"/>
      <c r="AH471" s="32"/>
      <c r="AI471" s="10"/>
      <c r="AJ471" s="32"/>
      <c r="AK471" s="10"/>
      <c r="AL471" s="32"/>
      <c r="AM471" s="10"/>
      <c r="AN471" s="32"/>
      <c r="AO471" s="10"/>
      <c r="AP471" s="244"/>
      <c r="AQ471" s="10"/>
      <c r="AR471" s="32"/>
      <c r="AS471" s="10"/>
      <c r="AT471" s="244"/>
      <c r="AU471" s="10"/>
      <c r="AV471" s="244"/>
      <c r="AW471" s="7"/>
      <c r="AX471" s="249"/>
      <c r="AY471" s="10"/>
      <c r="AZ471" s="244"/>
      <c r="BA471" s="7"/>
      <c r="BB471" s="249"/>
      <c r="BC471" s="7"/>
      <c r="BD471" s="249"/>
      <c r="BE471" s="7"/>
      <c r="BF471" s="8"/>
      <c r="BG471" s="7"/>
      <c r="BH471" s="8"/>
      <c r="BJ471" s="41"/>
      <c r="BK471" s="41">
        <f t="shared" si="34"/>
        <v>0</v>
      </c>
      <c r="BL471">
        <f t="shared" si="33"/>
        <v>0</v>
      </c>
    </row>
    <row r="472" spans="1:66">
      <c r="A472">
        <f t="shared" si="32"/>
        <v>419</v>
      </c>
      <c r="B472" s="6"/>
      <c r="C472" s="10"/>
      <c r="D472" s="32"/>
      <c r="E472" s="10"/>
      <c r="F472" s="32"/>
      <c r="G472" s="10"/>
      <c r="H472" s="32"/>
      <c r="I472" s="10"/>
      <c r="J472" s="32"/>
      <c r="K472" s="10"/>
      <c r="L472" s="32"/>
      <c r="M472" s="10"/>
      <c r="N472" s="32"/>
      <c r="O472" s="10"/>
      <c r="P472" s="32"/>
      <c r="Q472" s="10"/>
      <c r="R472" s="32"/>
      <c r="S472" s="10"/>
      <c r="T472" s="32"/>
      <c r="U472" s="10"/>
      <c r="V472" s="32"/>
      <c r="W472" s="10"/>
      <c r="X472" s="32"/>
      <c r="Y472" s="10"/>
      <c r="Z472" s="32"/>
      <c r="AA472" s="10"/>
      <c r="AB472" s="32"/>
      <c r="AC472" s="10"/>
      <c r="AD472" s="32"/>
      <c r="AE472" s="10"/>
      <c r="AF472" s="32"/>
      <c r="AG472" s="10"/>
      <c r="AH472" s="32"/>
      <c r="AI472" s="10"/>
      <c r="AJ472" s="32"/>
      <c r="AK472" s="10"/>
      <c r="AL472" s="32"/>
      <c r="AM472" s="10"/>
      <c r="AN472" s="32"/>
      <c r="AO472" s="10"/>
      <c r="AP472" s="244"/>
      <c r="AQ472" s="10"/>
      <c r="AR472" s="32"/>
      <c r="AS472" s="10"/>
      <c r="AT472" s="244"/>
      <c r="AU472" s="10"/>
      <c r="AV472" s="244"/>
      <c r="AW472" s="7"/>
      <c r="AX472" s="249"/>
      <c r="AY472" s="10"/>
      <c r="AZ472" s="244"/>
      <c r="BA472" s="7"/>
      <c r="BB472" s="249"/>
      <c r="BC472" s="7"/>
      <c r="BD472" s="249"/>
      <c r="BE472" s="7"/>
      <c r="BF472" s="8"/>
      <c r="BG472" s="7"/>
      <c r="BH472" s="8"/>
      <c r="BJ472" s="41"/>
      <c r="BK472" s="41">
        <f t="shared" si="34"/>
        <v>0</v>
      </c>
      <c r="BL472">
        <f t="shared" si="33"/>
        <v>0</v>
      </c>
    </row>
    <row r="473" spans="1:66">
      <c r="A473">
        <f t="shared" si="32"/>
        <v>420</v>
      </c>
      <c r="B473" s="6"/>
      <c r="C473" s="10"/>
      <c r="D473" s="32"/>
      <c r="E473" s="10"/>
      <c r="F473" s="32"/>
      <c r="G473" s="10"/>
      <c r="H473" s="32"/>
      <c r="I473" s="10"/>
      <c r="J473" s="32"/>
      <c r="K473" s="10"/>
      <c r="L473" s="32"/>
      <c r="M473" s="10"/>
      <c r="N473" s="32"/>
      <c r="O473" s="10"/>
      <c r="P473" s="32"/>
      <c r="Q473" s="10"/>
      <c r="R473" s="32"/>
      <c r="S473" s="10"/>
      <c r="T473" s="32"/>
      <c r="U473" s="10"/>
      <c r="V473" s="32"/>
      <c r="W473" s="10"/>
      <c r="X473" s="32"/>
      <c r="Y473" s="10"/>
      <c r="Z473" s="32"/>
      <c r="AA473" s="10"/>
      <c r="AB473" s="32"/>
      <c r="AC473" s="10"/>
      <c r="AD473" s="32"/>
      <c r="AE473" s="10"/>
      <c r="AF473" s="32"/>
      <c r="AG473" s="10"/>
      <c r="AH473" s="32"/>
      <c r="AI473" s="10"/>
      <c r="AJ473" s="32"/>
      <c r="AK473" s="10"/>
      <c r="AL473" s="32"/>
      <c r="AM473" s="10"/>
      <c r="AN473" s="32"/>
      <c r="AO473" s="10"/>
      <c r="AP473" s="244"/>
      <c r="AQ473" s="10"/>
      <c r="AR473" s="32"/>
      <c r="AS473" s="10"/>
      <c r="AT473" s="244"/>
      <c r="AU473" s="10"/>
      <c r="AV473" s="244"/>
      <c r="AW473" s="7"/>
      <c r="AX473" s="249"/>
      <c r="AY473" s="10"/>
      <c r="AZ473" s="244"/>
      <c r="BA473" s="7"/>
      <c r="BB473" s="249"/>
      <c r="BC473" s="7"/>
      <c r="BD473" s="249"/>
      <c r="BE473" s="7"/>
      <c r="BF473" s="8"/>
      <c r="BG473" s="7"/>
      <c r="BH473" s="8"/>
      <c r="BJ473" s="41"/>
      <c r="BK473" s="41">
        <f t="shared" si="34"/>
        <v>0</v>
      </c>
      <c r="BL473">
        <f t="shared" si="33"/>
        <v>0</v>
      </c>
    </row>
    <row r="474" spans="1:66">
      <c r="A474">
        <f t="shared" si="32"/>
        <v>421</v>
      </c>
      <c r="B474" s="6"/>
      <c r="C474" s="10"/>
      <c r="D474" s="32"/>
      <c r="E474" s="10"/>
      <c r="F474" s="32"/>
      <c r="G474" s="10"/>
      <c r="H474" s="32"/>
      <c r="I474" s="10"/>
      <c r="J474" s="32"/>
      <c r="K474" s="94"/>
      <c r="L474" s="32"/>
      <c r="M474" s="10"/>
      <c r="N474" s="32"/>
      <c r="O474" s="10"/>
      <c r="P474" s="32"/>
      <c r="Q474" s="10"/>
      <c r="R474" s="32"/>
      <c r="S474" s="10"/>
      <c r="T474" s="32"/>
      <c r="U474" s="10"/>
      <c r="V474" s="32"/>
      <c r="W474" s="10"/>
      <c r="X474" s="32"/>
      <c r="Y474" s="10"/>
      <c r="Z474" s="32"/>
      <c r="AA474" s="10"/>
      <c r="AB474" s="32"/>
      <c r="AC474" s="10"/>
      <c r="AD474" s="32"/>
      <c r="AE474" s="10"/>
      <c r="AF474" s="32"/>
      <c r="AG474" s="10"/>
      <c r="AH474" s="32"/>
      <c r="AI474" s="10"/>
      <c r="AJ474" s="32"/>
      <c r="AK474" s="10"/>
      <c r="AL474" s="32"/>
      <c r="AM474" s="10"/>
      <c r="AN474" s="32"/>
      <c r="AO474" s="10"/>
      <c r="AP474" s="244"/>
      <c r="AQ474" s="10"/>
      <c r="AR474" s="32"/>
      <c r="AS474" s="10"/>
      <c r="AT474" s="244"/>
      <c r="AU474" s="10"/>
      <c r="AV474" s="244"/>
      <c r="AW474" s="7"/>
      <c r="AX474" s="249"/>
      <c r="AY474" s="10"/>
      <c r="AZ474" s="244"/>
      <c r="BA474" s="7"/>
      <c r="BB474" s="249"/>
      <c r="BC474" s="7"/>
      <c r="BD474" s="249"/>
      <c r="BE474" s="7"/>
      <c r="BF474" s="8"/>
      <c r="BG474" s="7"/>
      <c r="BH474" s="8"/>
      <c r="BJ474" s="41"/>
      <c r="BK474" s="41">
        <f t="shared" si="34"/>
        <v>0</v>
      </c>
      <c r="BL474">
        <f t="shared" si="33"/>
        <v>0</v>
      </c>
      <c r="BN474" s="39"/>
    </row>
    <row r="475" spans="1:66">
      <c r="A475">
        <f t="shared" si="32"/>
        <v>422</v>
      </c>
      <c r="B475" s="6"/>
      <c r="C475" s="10"/>
      <c r="D475" s="32"/>
      <c r="E475" s="10"/>
      <c r="F475" s="32"/>
      <c r="G475" s="10"/>
      <c r="H475" s="32"/>
      <c r="I475" s="10"/>
      <c r="J475" s="32"/>
      <c r="K475" s="10"/>
      <c r="L475" s="32"/>
      <c r="M475" s="10"/>
      <c r="N475" s="32"/>
      <c r="O475" s="10"/>
      <c r="P475" s="32"/>
      <c r="Q475" s="10"/>
      <c r="R475" s="32"/>
      <c r="S475" s="10"/>
      <c r="T475" s="32"/>
      <c r="U475" s="10"/>
      <c r="V475" s="32"/>
      <c r="W475" s="10"/>
      <c r="X475" s="32"/>
      <c r="Y475" s="10"/>
      <c r="Z475" s="32"/>
      <c r="AA475" s="10"/>
      <c r="AB475" s="32"/>
      <c r="AC475" s="10"/>
      <c r="AD475" s="32"/>
      <c r="AE475" s="10"/>
      <c r="AF475" s="32"/>
      <c r="AG475" s="10"/>
      <c r="AH475" s="32"/>
      <c r="AI475" s="10"/>
      <c r="AJ475" s="32"/>
      <c r="AK475" s="10"/>
      <c r="AL475" s="32"/>
      <c r="AM475" s="10"/>
      <c r="AN475" s="32"/>
      <c r="AO475" s="10"/>
      <c r="AP475" s="244"/>
      <c r="AQ475" s="10"/>
      <c r="AR475" s="32"/>
      <c r="AS475" s="10"/>
      <c r="AT475" s="244"/>
      <c r="AU475" s="10"/>
      <c r="AV475" s="244"/>
      <c r="AW475" s="7"/>
      <c r="AX475" s="249"/>
      <c r="AY475" s="10"/>
      <c r="AZ475" s="244"/>
      <c r="BA475" s="7"/>
      <c r="BB475" s="249"/>
      <c r="BC475" s="7"/>
      <c r="BD475" s="249"/>
      <c r="BE475" s="7"/>
      <c r="BF475" s="8"/>
      <c r="BG475" s="7"/>
      <c r="BH475" s="8"/>
      <c r="BJ475" s="41"/>
      <c r="BK475" s="41">
        <f t="shared" si="34"/>
        <v>0</v>
      </c>
      <c r="BL475">
        <f t="shared" si="33"/>
        <v>0</v>
      </c>
    </row>
    <row r="476" spans="1:66">
      <c r="A476">
        <f t="shared" si="32"/>
        <v>423</v>
      </c>
      <c r="B476" s="6"/>
      <c r="C476" s="10"/>
      <c r="D476" s="32"/>
      <c r="E476" s="10"/>
      <c r="F476" s="32"/>
      <c r="G476" s="10"/>
      <c r="H476" s="32"/>
      <c r="I476" s="10"/>
      <c r="J476" s="32"/>
      <c r="K476" s="10"/>
      <c r="L476" s="32"/>
      <c r="M476" s="10"/>
      <c r="N476" s="32"/>
      <c r="O476" s="10"/>
      <c r="P476" s="32"/>
      <c r="Q476" s="10"/>
      <c r="R476" s="32"/>
      <c r="S476" s="10"/>
      <c r="T476" s="32"/>
      <c r="U476" s="10"/>
      <c r="V476" s="32"/>
      <c r="W476" s="10"/>
      <c r="X476" s="32"/>
      <c r="Y476" s="10"/>
      <c r="Z476" s="32"/>
      <c r="AA476" s="10"/>
      <c r="AB476" s="32"/>
      <c r="AC476" s="10"/>
      <c r="AD476" s="32"/>
      <c r="AE476" s="10"/>
      <c r="AF476" s="32"/>
      <c r="AG476" s="10"/>
      <c r="AH476" s="32"/>
      <c r="AI476" s="10"/>
      <c r="AJ476" s="32"/>
      <c r="AK476" s="10"/>
      <c r="AL476" s="32"/>
      <c r="AM476" s="10"/>
      <c r="AN476" s="32"/>
      <c r="AO476" s="10"/>
      <c r="AP476" s="244"/>
      <c r="AQ476" s="10"/>
      <c r="AR476" s="32"/>
      <c r="AS476" s="10"/>
      <c r="AT476" s="244"/>
      <c r="AU476" s="10"/>
      <c r="AV476" s="244"/>
      <c r="AW476" s="7"/>
      <c r="AX476" s="249"/>
      <c r="AY476" s="10"/>
      <c r="AZ476" s="244"/>
      <c r="BA476" s="7"/>
      <c r="BB476" s="249"/>
      <c r="BC476" s="7"/>
      <c r="BD476" s="249"/>
      <c r="BE476" s="7"/>
      <c r="BF476" s="8"/>
      <c r="BG476" s="7"/>
      <c r="BH476" s="8"/>
      <c r="BJ476" s="41"/>
      <c r="BK476" s="41">
        <f t="shared" si="34"/>
        <v>0</v>
      </c>
      <c r="BL476">
        <f t="shared" si="33"/>
        <v>0</v>
      </c>
    </row>
    <row r="477" spans="1:66">
      <c r="A477">
        <f t="shared" si="32"/>
        <v>424</v>
      </c>
      <c r="B477" s="6"/>
      <c r="C477" s="10"/>
      <c r="D477" s="32"/>
      <c r="E477" s="10"/>
      <c r="F477" s="32"/>
      <c r="G477" s="10"/>
      <c r="H477" s="32"/>
      <c r="I477" s="10"/>
      <c r="J477" s="32"/>
      <c r="K477" s="10"/>
      <c r="L477" s="32"/>
      <c r="M477" s="10"/>
      <c r="N477" s="32"/>
      <c r="O477" s="10"/>
      <c r="P477" s="32"/>
      <c r="Q477" s="10"/>
      <c r="R477" s="32"/>
      <c r="S477" s="10"/>
      <c r="T477" s="32"/>
      <c r="U477" s="10"/>
      <c r="V477" s="32"/>
      <c r="W477" s="10"/>
      <c r="X477" s="32"/>
      <c r="Y477" s="10"/>
      <c r="Z477" s="32"/>
      <c r="AA477" s="10"/>
      <c r="AB477" s="32"/>
      <c r="AC477" s="10"/>
      <c r="AD477" s="32"/>
      <c r="AE477" s="10"/>
      <c r="AF477" s="32"/>
      <c r="AG477" s="10"/>
      <c r="AH477" s="32"/>
      <c r="AI477" s="10"/>
      <c r="AJ477" s="32"/>
      <c r="AK477" s="10"/>
      <c r="AL477" s="32"/>
      <c r="AM477" s="10"/>
      <c r="AN477" s="32"/>
      <c r="AO477" s="10"/>
      <c r="AP477" s="244"/>
      <c r="AQ477" s="10"/>
      <c r="AR477" s="32"/>
      <c r="AS477" s="10"/>
      <c r="AT477" s="244"/>
      <c r="AU477" s="10"/>
      <c r="AV477" s="244"/>
      <c r="AW477" s="7"/>
      <c r="AX477" s="249"/>
      <c r="AY477" s="10"/>
      <c r="AZ477" s="244"/>
      <c r="BA477" s="7"/>
      <c r="BB477" s="249"/>
      <c r="BC477" s="7"/>
      <c r="BD477" s="249"/>
      <c r="BE477" s="7"/>
      <c r="BF477" s="8"/>
      <c r="BG477" s="7"/>
      <c r="BH477" s="8"/>
      <c r="BJ477" s="41"/>
      <c r="BK477" s="41">
        <f t="shared" si="34"/>
        <v>0</v>
      </c>
      <c r="BL477">
        <f t="shared" si="33"/>
        <v>0</v>
      </c>
    </row>
    <row r="478" spans="1:66">
      <c r="A478">
        <f t="shared" si="32"/>
        <v>425</v>
      </c>
      <c r="B478" s="6"/>
      <c r="C478" s="10"/>
      <c r="D478" s="32"/>
      <c r="E478" s="10"/>
      <c r="F478" s="32"/>
      <c r="G478" s="10"/>
      <c r="H478" s="32"/>
      <c r="I478" s="10"/>
      <c r="J478" s="32"/>
      <c r="K478" s="10"/>
      <c r="L478" s="32"/>
      <c r="M478" s="10"/>
      <c r="N478" s="32"/>
      <c r="O478" s="10"/>
      <c r="P478" s="32"/>
      <c r="Q478" s="10"/>
      <c r="R478" s="32"/>
      <c r="S478" s="10"/>
      <c r="T478" s="32"/>
      <c r="U478" s="10"/>
      <c r="V478" s="32"/>
      <c r="W478" s="10"/>
      <c r="X478" s="32"/>
      <c r="Y478" s="10"/>
      <c r="Z478" s="32"/>
      <c r="AA478" s="10"/>
      <c r="AB478" s="32"/>
      <c r="AC478" s="10"/>
      <c r="AD478" s="32"/>
      <c r="AE478" s="10"/>
      <c r="AF478" s="32"/>
      <c r="AG478" s="10"/>
      <c r="AH478" s="32"/>
      <c r="AI478" s="10"/>
      <c r="AJ478" s="32"/>
      <c r="AK478" s="10"/>
      <c r="AL478" s="32"/>
      <c r="AM478" s="10"/>
      <c r="AN478" s="32"/>
      <c r="AO478" s="10"/>
      <c r="AP478" s="244"/>
      <c r="AQ478" s="10"/>
      <c r="AR478" s="32"/>
      <c r="AS478" s="10"/>
      <c r="AT478" s="244"/>
      <c r="AU478" s="10"/>
      <c r="AV478" s="244"/>
      <c r="AW478" s="7"/>
      <c r="AX478" s="249"/>
      <c r="AY478" s="10"/>
      <c r="AZ478" s="244"/>
      <c r="BA478" s="7"/>
      <c r="BB478" s="249"/>
      <c r="BC478" s="7"/>
      <c r="BD478" s="249"/>
      <c r="BE478" s="7"/>
      <c r="BF478" s="8"/>
      <c r="BG478" s="7"/>
      <c r="BH478" s="8"/>
      <c r="BJ478" s="41"/>
      <c r="BK478" s="41">
        <f t="shared" si="34"/>
        <v>0</v>
      </c>
      <c r="BL478">
        <f t="shared" si="33"/>
        <v>0</v>
      </c>
    </row>
    <row r="479" spans="1:66">
      <c r="A479">
        <f t="shared" si="32"/>
        <v>426</v>
      </c>
      <c r="B479" s="6"/>
      <c r="C479" s="10"/>
      <c r="D479" s="32"/>
      <c r="E479" s="10"/>
      <c r="F479" s="32"/>
      <c r="G479" s="10"/>
      <c r="H479" s="32"/>
      <c r="I479" s="10"/>
      <c r="J479" s="32"/>
      <c r="K479" s="10"/>
      <c r="L479" s="32"/>
      <c r="M479" s="10"/>
      <c r="N479" s="32"/>
      <c r="O479" s="10"/>
      <c r="P479" s="32"/>
      <c r="Q479" s="10"/>
      <c r="R479" s="32"/>
      <c r="S479" s="10"/>
      <c r="T479" s="32"/>
      <c r="U479" s="10"/>
      <c r="V479" s="32"/>
      <c r="W479" s="10"/>
      <c r="X479" s="32"/>
      <c r="Y479" s="10"/>
      <c r="Z479" s="32"/>
      <c r="AA479" s="10"/>
      <c r="AB479" s="32"/>
      <c r="AC479" s="10"/>
      <c r="AD479" s="32"/>
      <c r="AE479" s="10"/>
      <c r="AF479" s="32"/>
      <c r="AG479" s="10"/>
      <c r="AH479" s="32"/>
      <c r="AI479" s="10"/>
      <c r="AJ479" s="32"/>
      <c r="AK479" s="10"/>
      <c r="AL479" s="32"/>
      <c r="AM479" s="10"/>
      <c r="AN479" s="32"/>
      <c r="AO479" s="10"/>
      <c r="AP479" s="244"/>
      <c r="AQ479" s="10"/>
      <c r="AR479" s="32"/>
      <c r="AS479" s="10"/>
      <c r="AT479" s="244"/>
      <c r="AU479" s="10"/>
      <c r="AV479" s="244"/>
      <c r="AW479" s="7"/>
      <c r="AX479" s="249"/>
      <c r="AY479" s="10"/>
      <c r="AZ479" s="244"/>
      <c r="BA479" s="7"/>
      <c r="BB479" s="249"/>
      <c r="BC479" s="7"/>
      <c r="BD479" s="249"/>
      <c r="BE479" s="7"/>
      <c r="BF479" s="8"/>
      <c r="BG479" s="7"/>
      <c r="BH479" s="8"/>
      <c r="BJ479" s="41"/>
      <c r="BK479" s="41">
        <f t="shared" si="34"/>
        <v>0</v>
      </c>
      <c r="BL479">
        <f t="shared" si="33"/>
        <v>0</v>
      </c>
    </row>
    <row r="480" spans="1:66">
      <c r="A480">
        <f t="shared" si="32"/>
        <v>427</v>
      </c>
      <c r="B480" s="6"/>
      <c r="C480" s="10"/>
      <c r="D480" s="32"/>
      <c r="E480" s="10"/>
      <c r="F480" s="32"/>
      <c r="G480" s="10"/>
      <c r="H480" s="32"/>
      <c r="I480" s="10"/>
      <c r="J480" s="32"/>
      <c r="K480" s="10"/>
      <c r="L480" s="32"/>
      <c r="M480" s="10"/>
      <c r="N480" s="32"/>
      <c r="O480" s="10"/>
      <c r="P480" s="32"/>
      <c r="Q480" s="10"/>
      <c r="R480" s="32"/>
      <c r="S480" s="10"/>
      <c r="T480" s="32"/>
      <c r="U480" s="10"/>
      <c r="V480" s="32"/>
      <c r="W480" s="10"/>
      <c r="X480" s="32"/>
      <c r="Y480" s="10"/>
      <c r="Z480" s="32"/>
      <c r="AA480" s="10"/>
      <c r="AB480" s="32"/>
      <c r="AC480" s="10"/>
      <c r="AD480" s="32"/>
      <c r="AE480" s="10"/>
      <c r="AF480" s="32"/>
      <c r="AG480" s="10"/>
      <c r="AH480" s="32"/>
      <c r="AI480" s="10"/>
      <c r="AJ480" s="32"/>
      <c r="AK480" s="10"/>
      <c r="AL480" s="32"/>
      <c r="AM480" s="10"/>
      <c r="AN480" s="32"/>
      <c r="AO480" s="10"/>
      <c r="AP480" s="244"/>
      <c r="AQ480" s="10"/>
      <c r="AR480" s="32"/>
      <c r="AS480" s="10"/>
      <c r="AT480" s="244"/>
      <c r="AU480" s="10"/>
      <c r="AV480" s="244"/>
      <c r="AW480" s="7"/>
      <c r="AX480" s="249"/>
      <c r="AY480" s="10"/>
      <c r="AZ480" s="244"/>
      <c r="BA480" s="7"/>
      <c r="BB480" s="249"/>
      <c r="BC480" s="7"/>
      <c r="BD480" s="249"/>
      <c r="BE480" s="7"/>
      <c r="BF480" s="8"/>
      <c r="BG480" s="7"/>
      <c r="BH480" s="8"/>
      <c r="BJ480" s="41"/>
      <c r="BK480" s="41">
        <f t="shared" si="34"/>
        <v>0</v>
      </c>
      <c r="BL480">
        <f t="shared" si="33"/>
        <v>0</v>
      </c>
    </row>
    <row r="481" spans="1:64">
      <c r="A481">
        <f t="shared" si="32"/>
        <v>428</v>
      </c>
      <c r="B481" s="6"/>
      <c r="C481" s="10"/>
      <c r="D481" s="32"/>
      <c r="E481" s="10"/>
      <c r="F481" s="32"/>
      <c r="G481" s="10"/>
      <c r="H481" s="32"/>
      <c r="I481" s="10"/>
      <c r="J481" s="32"/>
      <c r="K481" s="10"/>
      <c r="L481" s="32"/>
      <c r="M481" s="10"/>
      <c r="N481" s="32"/>
      <c r="O481" s="10"/>
      <c r="P481" s="32"/>
      <c r="Q481" s="10"/>
      <c r="R481" s="32"/>
      <c r="S481" s="10"/>
      <c r="T481" s="32"/>
      <c r="U481" s="10"/>
      <c r="V481" s="32"/>
      <c r="W481" s="10"/>
      <c r="X481" s="32"/>
      <c r="Y481" s="10"/>
      <c r="Z481" s="32"/>
      <c r="AA481" s="10"/>
      <c r="AB481" s="32"/>
      <c r="AC481" s="10"/>
      <c r="AD481" s="32"/>
      <c r="AE481" s="10"/>
      <c r="AF481" s="32"/>
      <c r="AG481" s="10"/>
      <c r="AH481" s="32"/>
      <c r="AI481" s="10"/>
      <c r="AJ481" s="32"/>
      <c r="AK481" s="10"/>
      <c r="AL481" s="32"/>
      <c r="AM481" s="10"/>
      <c r="AN481" s="32"/>
      <c r="AO481" s="10"/>
      <c r="AP481" s="244"/>
      <c r="AQ481" s="10"/>
      <c r="AR481" s="32"/>
      <c r="AS481" s="10"/>
      <c r="AT481" s="244"/>
      <c r="AU481" s="10"/>
      <c r="AV481" s="244"/>
      <c r="AW481" s="7"/>
      <c r="AX481" s="249"/>
      <c r="AY481" s="10"/>
      <c r="AZ481" s="244"/>
      <c r="BA481" s="7"/>
      <c r="BB481" s="249"/>
      <c r="BC481" s="7"/>
      <c r="BD481" s="249"/>
      <c r="BE481" s="7"/>
      <c r="BF481" s="8"/>
      <c r="BG481" s="7"/>
      <c r="BH481" s="8"/>
      <c r="BJ481" s="41"/>
      <c r="BK481" s="41">
        <f t="shared" si="34"/>
        <v>0</v>
      </c>
      <c r="BL481">
        <f t="shared" si="33"/>
        <v>0</v>
      </c>
    </row>
    <row r="482" spans="1:64">
      <c r="A482">
        <f t="shared" si="32"/>
        <v>429</v>
      </c>
      <c r="B482" s="6"/>
      <c r="C482" s="10"/>
      <c r="D482" s="32"/>
      <c r="E482" s="10"/>
      <c r="F482" s="32"/>
      <c r="G482" s="10"/>
      <c r="H482" s="32"/>
      <c r="I482" s="10"/>
      <c r="J482" s="32"/>
      <c r="K482" s="10"/>
      <c r="L482" s="32"/>
      <c r="M482" s="10"/>
      <c r="N482" s="32"/>
      <c r="O482" s="10"/>
      <c r="P482" s="32"/>
      <c r="Q482" s="10"/>
      <c r="R482" s="32"/>
      <c r="S482" s="10"/>
      <c r="T482" s="32"/>
      <c r="U482" s="10"/>
      <c r="V482" s="32"/>
      <c r="W482" s="10"/>
      <c r="X482" s="32"/>
      <c r="Y482" s="10"/>
      <c r="Z482" s="32"/>
      <c r="AA482" s="10"/>
      <c r="AB482" s="32"/>
      <c r="AC482" s="10"/>
      <c r="AD482" s="32"/>
      <c r="AE482" s="10"/>
      <c r="AF482" s="32"/>
      <c r="AG482" s="10"/>
      <c r="AH482" s="32"/>
      <c r="AI482" s="10"/>
      <c r="AJ482" s="32"/>
      <c r="AK482" s="10"/>
      <c r="AL482" s="32"/>
      <c r="AM482" s="10"/>
      <c r="AN482" s="32"/>
      <c r="AO482" s="10"/>
      <c r="AP482" s="244"/>
      <c r="AQ482" s="10"/>
      <c r="AR482" s="32"/>
      <c r="AS482" s="10"/>
      <c r="AT482" s="244"/>
      <c r="AU482" s="10"/>
      <c r="AV482" s="244"/>
      <c r="AW482" s="7"/>
      <c r="AX482" s="249"/>
      <c r="AY482" s="10"/>
      <c r="AZ482" s="244"/>
      <c r="BA482" s="7"/>
      <c r="BB482" s="249"/>
      <c r="BC482" s="7"/>
      <c r="BD482" s="249"/>
      <c r="BE482" s="7"/>
      <c r="BF482" s="8"/>
      <c r="BG482" s="7"/>
      <c r="BH482" s="8"/>
      <c r="BJ482" s="41"/>
      <c r="BK482" s="41">
        <f t="shared" si="34"/>
        <v>0</v>
      </c>
      <c r="BL482">
        <f t="shared" si="33"/>
        <v>0</v>
      </c>
    </row>
    <row r="483" spans="1:64">
      <c r="A483">
        <f t="shared" si="32"/>
        <v>430</v>
      </c>
      <c r="B483" s="6"/>
      <c r="C483" s="10"/>
      <c r="D483" s="32"/>
      <c r="E483" s="10"/>
      <c r="F483" s="32"/>
      <c r="G483" s="10"/>
      <c r="H483" s="32"/>
      <c r="I483" s="10"/>
      <c r="J483" s="32"/>
      <c r="K483" s="10"/>
      <c r="L483" s="32"/>
      <c r="M483" s="10"/>
      <c r="N483" s="32"/>
      <c r="O483" s="10"/>
      <c r="P483" s="32"/>
      <c r="Q483" s="10"/>
      <c r="R483" s="32"/>
      <c r="S483" s="10"/>
      <c r="T483" s="32"/>
      <c r="U483" s="10"/>
      <c r="V483" s="32"/>
      <c r="W483" s="10"/>
      <c r="X483" s="32"/>
      <c r="Y483" s="10"/>
      <c r="Z483" s="32"/>
      <c r="AA483" s="10"/>
      <c r="AB483" s="32"/>
      <c r="AC483" s="10"/>
      <c r="AD483" s="32"/>
      <c r="AE483" s="10"/>
      <c r="AF483" s="32"/>
      <c r="AG483" s="10"/>
      <c r="AH483" s="32"/>
      <c r="AI483" s="10"/>
      <c r="AJ483" s="32"/>
      <c r="AK483" s="10"/>
      <c r="AL483" s="32"/>
      <c r="AM483" s="10"/>
      <c r="AN483" s="32"/>
      <c r="AO483" s="10"/>
      <c r="AP483" s="244"/>
      <c r="AQ483" s="10"/>
      <c r="AR483" s="32"/>
      <c r="AS483" s="10"/>
      <c r="AT483" s="244"/>
      <c r="AU483" s="10"/>
      <c r="AV483" s="244"/>
      <c r="AW483" s="7"/>
      <c r="AX483" s="249"/>
      <c r="AY483" s="10"/>
      <c r="AZ483" s="244"/>
      <c r="BA483" s="7"/>
      <c r="BB483" s="249"/>
      <c r="BC483" s="7"/>
      <c r="BD483" s="249"/>
      <c r="BE483" s="7"/>
      <c r="BF483" s="8"/>
      <c r="BG483" s="7"/>
      <c r="BH483" s="8"/>
      <c r="BJ483" s="41"/>
      <c r="BK483" s="41">
        <f t="shared" si="34"/>
        <v>0</v>
      </c>
      <c r="BL483">
        <f t="shared" si="33"/>
        <v>0</v>
      </c>
    </row>
    <row r="484" spans="1:64">
      <c r="A484">
        <f t="shared" si="32"/>
        <v>431</v>
      </c>
      <c r="B484" s="6"/>
      <c r="C484" s="10"/>
      <c r="D484" s="32"/>
      <c r="E484" s="10"/>
      <c r="F484" s="32"/>
      <c r="G484" s="10"/>
      <c r="H484" s="32"/>
      <c r="I484" s="10"/>
      <c r="J484" s="32"/>
      <c r="K484" s="10"/>
      <c r="L484" s="32"/>
      <c r="M484" s="10"/>
      <c r="N484" s="32"/>
      <c r="O484" s="10"/>
      <c r="P484" s="32"/>
      <c r="Q484" s="10"/>
      <c r="R484" s="32"/>
      <c r="S484" s="10"/>
      <c r="T484" s="32"/>
      <c r="U484" s="10"/>
      <c r="V484" s="32"/>
      <c r="W484" s="10"/>
      <c r="X484" s="32"/>
      <c r="Y484" s="10"/>
      <c r="Z484" s="32"/>
      <c r="AA484" s="10"/>
      <c r="AB484" s="32"/>
      <c r="AC484" s="10"/>
      <c r="AD484" s="32"/>
      <c r="AE484" s="10"/>
      <c r="AF484" s="32"/>
      <c r="AG484" s="10"/>
      <c r="AH484" s="32"/>
      <c r="AI484" s="10"/>
      <c r="AJ484" s="32"/>
      <c r="AK484" s="10"/>
      <c r="AL484" s="32"/>
      <c r="AM484" s="10"/>
      <c r="AN484" s="32"/>
      <c r="AO484" s="10"/>
      <c r="AP484" s="244"/>
      <c r="AQ484" s="10"/>
      <c r="AR484" s="32"/>
      <c r="AS484" s="10"/>
      <c r="AT484" s="244"/>
      <c r="AU484" s="10"/>
      <c r="AV484" s="244"/>
      <c r="AW484" s="7"/>
      <c r="AX484" s="249"/>
      <c r="AY484" s="10"/>
      <c r="AZ484" s="244"/>
      <c r="BA484" s="7"/>
      <c r="BB484" s="249"/>
      <c r="BC484" s="7"/>
      <c r="BD484" s="249"/>
      <c r="BE484" s="7"/>
      <c r="BF484" s="8"/>
      <c r="BG484" s="7"/>
      <c r="BH484" s="8"/>
      <c r="BJ484" s="41"/>
      <c r="BK484" s="41">
        <f t="shared" si="34"/>
        <v>0</v>
      </c>
      <c r="BL484">
        <f t="shared" si="33"/>
        <v>0</v>
      </c>
    </row>
    <row r="485" spans="1:64">
      <c r="A485">
        <f t="shared" si="32"/>
        <v>432</v>
      </c>
      <c r="B485" s="6"/>
      <c r="C485" s="10"/>
      <c r="D485" s="32"/>
      <c r="E485" s="10"/>
      <c r="F485" s="32"/>
      <c r="G485" s="10"/>
      <c r="H485" s="32"/>
      <c r="I485" s="10"/>
      <c r="J485" s="32"/>
      <c r="K485" s="10"/>
      <c r="L485" s="32"/>
      <c r="M485" s="10"/>
      <c r="N485" s="32"/>
      <c r="O485" s="10"/>
      <c r="P485" s="32"/>
      <c r="Q485" s="10"/>
      <c r="R485" s="32"/>
      <c r="S485" s="10"/>
      <c r="T485" s="32"/>
      <c r="U485" s="10"/>
      <c r="V485" s="32"/>
      <c r="W485" s="10"/>
      <c r="X485" s="32"/>
      <c r="Y485" s="10"/>
      <c r="Z485" s="32"/>
      <c r="AA485" s="10"/>
      <c r="AB485" s="32"/>
      <c r="AC485" s="10"/>
      <c r="AD485" s="32"/>
      <c r="AE485" s="10"/>
      <c r="AF485" s="32"/>
      <c r="AG485" s="10"/>
      <c r="AH485" s="32"/>
      <c r="AI485" s="10"/>
      <c r="AJ485" s="32"/>
      <c r="AK485" s="10"/>
      <c r="AL485" s="32"/>
      <c r="AM485" s="10"/>
      <c r="AN485" s="32"/>
      <c r="AO485" s="10"/>
      <c r="AP485" s="244"/>
      <c r="AQ485" s="10"/>
      <c r="AR485" s="32"/>
      <c r="AS485" s="10"/>
      <c r="AT485" s="244"/>
      <c r="AU485" s="10"/>
      <c r="AV485" s="244"/>
      <c r="AW485" s="7"/>
      <c r="AX485" s="249"/>
      <c r="AY485" s="10"/>
      <c r="AZ485" s="244"/>
      <c r="BA485" s="7"/>
      <c r="BB485" s="249"/>
      <c r="BC485" s="7"/>
      <c r="BD485" s="249"/>
      <c r="BE485" s="7"/>
      <c r="BF485" s="8"/>
      <c r="BG485" s="7"/>
      <c r="BH485" s="8"/>
      <c r="BJ485" s="41"/>
      <c r="BK485" s="41">
        <f t="shared" si="34"/>
        <v>0</v>
      </c>
      <c r="BL485">
        <f t="shared" si="33"/>
        <v>0</v>
      </c>
    </row>
    <row r="486" spans="1:64">
      <c r="A486">
        <f t="shared" si="32"/>
        <v>433</v>
      </c>
      <c r="B486" s="6"/>
      <c r="C486" s="10"/>
      <c r="D486" s="32"/>
      <c r="E486" s="10"/>
      <c r="F486" s="32"/>
      <c r="G486" s="10"/>
      <c r="H486" s="32"/>
      <c r="I486" s="10"/>
      <c r="J486" s="32"/>
      <c r="K486" s="10"/>
      <c r="L486" s="32"/>
      <c r="M486" s="10"/>
      <c r="N486" s="32"/>
      <c r="O486" s="10"/>
      <c r="P486" s="32"/>
      <c r="Q486" s="10"/>
      <c r="R486" s="32"/>
      <c r="S486" s="10"/>
      <c r="T486" s="32"/>
      <c r="U486" s="10"/>
      <c r="V486" s="32"/>
      <c r="W486" s="10"/>
      <c r="X486" s="32"/>
      <c r="Y486" s="10"/>
      <c r="Z486" s="32"/>
      <c r="AA486" s="10"/>
      <c r="AB486" s="32"/>
      <c r="AC486" s="10"/>
      <c r="AD486" s="32"/>
      <c r="AE486" s="10"/>
      <c r="AF486" s="32"/>
      <c r="AG486" s="10"/>
      <c r="AH486" s="32"/>
      <c r="AI486" s="10"/>
      <c r="AJ486" s="32"/>
      <c r="AK486" s="10"/>
      <c r="AL486" s="32"/>
      <c r="AM486" s="10"/>
      <c r="AN486" s="32"/>
      <c r="AO486" s="10"/>
      <c r="AP486" s="244"/>
      <c r="AQ486" s="10"/>
      <c r="AR486" s="32"/>
      <c r="AS486" s="10"/>
      <c r="AT486" s="244"/>
      <c r="AU486" s="10"/>
      <c r="AV486" s="244"/>
      <c r="AW486" s="7"/>
      <c r="AX486" s="249"/>
      <c r="AY486" s="10"/>
      <c r="AZ486" s="244"/>
      <c r="BA486" s="7"/>
      <c r="BB486" s="249"/>
      <c r="BC486" s="7"/>
      <c r="BD486" s="249"/>
      <c r="BE486" s="7"/>
      <c r="BF486" s="8"/>
      <c r="BG486" s="7"/>
      <c r="BH486" s="8"/>
      <c r="BJ486" s="41"/>
      <c r="BK486" s="41">
        <f t="shared" si="34"/>
        <v>0</v>
      </c>
      <c r="BL486">
        <f t="shared" si="33"/>
        <v>0</v>
      </c>
    </row>
    <row r="487" spans="1:64">
      <c r="A487">
        <f t="shared" si="32"/>
        <v>434</v>
      </c>
      <c r="B487" s="6"/>
      <c r="C487" s="10"/>
      <c r="D487" s="32"/>
      <c r="E487" s="10"/>
      <c r="F487" s="32"/>
      <c r="G487" s="10"/>
      <c r="H487" s="32"/>
      <c r="I487" s="10"/>
      <c r="J487" s="32"/>
      <c r="K487" s="10"/>
      <c r="L487" s="32"/>
      <c r="M487" s="10"/>
      <c r="N487" s="32"/>
      <c r="O487" s="10"/>
      <c r="P487" s="32"/>
      <c r="Q487" s="10"/>
      <c r="R487" s="32"/>
      <c r="S487" s="10"/>
      <c r="T487" s="32"/>
      <c r="U487" s="10"/>
      <c r="V487" s="32"/>
      <c r="W487" s="10"/>
      <c r="X487" s="32"/>
      <c r="Y487" s="10"/>
      <c r="Z487" s="32"/>
      <c r="AA487" s="10"/>
      <c r="AB487" s="32"/>
      <c r="AC487" s="10"/>
      <c r="AD487" s="32"/>
      <c r="AE487" s="10"/>
      <c r="AF487" s="32"/>
      <c r="AG487" s="10"/>
      <c r="AH487" s="32"/>
      <c r="AI487" s="10"/>
      <c r="AJ487" s="32"/>
      <c r="AK487" s="10"/>
      <c r="AL487" s="32"/>
      <c r="AM487" s="10"/>
      <c r="AN487" s="32"/>
      <c r="AO487" s="10"/>
      <c r="AP487" s="244"/>
      <c r="AQ487" s="10"/>
      <c r="AR487" s="32"/>
      <c r="AS487" s="10"/>
      <c r="AT487" s="244"/>
      <c r="AU487" s="10"/>
      <c r="AV487" s="244"/>
      <c r="AW487" s="7"/>
      <c r="AX487" s="249"/>
      <c r="AY487" s="10"/>
      <c r="AZ487" s="244"/>
      <c r="BA487" s="7"/>
      <c r="BB487" s="249"/>
      <c r="BC487" s="7"/>
      <c r="BD487" s="249"/>
      <c r="BE487" s="7"/>
      <c r="BF487" s="8"/>
      <c r="BG487" s="7"/>
      <c r="BH487" s="8"/>
      <c r="BJ487" s="41"/>
      <c r="BK487" s="41">
        <f t="shared" si="34"/>
        <v>0</v>
      </c>
      <c r="BL487">
        <f t="shared" si="33"/>
        <v>0</v>
      </c>
    </row>
    <row r="488" spans="1:64">
      <c r="A488">
        <f t="shared" si="32"/>
        <v>435</v>
      </c>
      <c r="B488" s="6"/>
      <c r="C488" s="10"/>
      <c r="D488" s="32"/>
      <c r="E488" s="10"/>
      <c r="F488" s="32"/>
      <c r="G488" s="10"/>
      <c r="H488" s="32"/>
      <c r="I488" s="10"/>
      <c r="J488" s="32"/>
      <c r="K488" s="10"/>
      <c r="L488" s="32"/>
      <c r="M488" s="10"/>
      <c r="N488" s="32"/>
      <c r="O488" s="10"/>
      <c r="P488" s="32"/>
      <c r="Q488" s="10"/>
      <c r="R488" s="32"/>
      <c r="S488" s="10"/>
      <c r="T488" s="32"/>
      <c r="U488" s="10"/>
      <c r="V488" s="32"/>
      <c r="W488" s="10"/>
      <c r="X488" s="32"/>
      <c r="Y488" s="10"/>
      <c r="Z488" s="32"/>
      <c r="AA488" s="10"/>
      <c r="AB488" s="32"/>
      <c r="AC488" s="10"/>
      <c r="AD488" s="32"/>
      <c r="AE488" s="10"/>
      <c r="AF488" s="32"/>
      <c r="AG488" s="10"/>
      <c r="AH488" s="32"/>
      <c r="AI488" s="10"/>
      <c r="AJ488" s="32"/>
      <c r="AK488" s="10"/>
      <c r="AL488" s="32"/>
      <c r="AM488" s="10"/>
      <c r="AN488" s="32"/>
      <c r="AO488" s="10"/>
      <c r="AP488" s="244"/>
      <c r="AQ488" s="10"/>
      <c r="AR488" s="32"/>
      <c r="AS488" s="10"/>
      <c r="AT488" s="244"/>
      <c r="AU488" s="10"/>
      <c r="AV488" s="244"/>
      <c r="AW488" s="7"/>
      <c r="AX488" s="249"/>
      <c r="AY488" s="10"/>
      <c r="AZ488" s="244"/>
      <c r="BA488" s="7"/>
      <c r="BB488" s="249"/>
      <c r="BC488" s="7"/>
      <c r="BD488" s="249"/>
      <c r="BE488" s="7"/>
      <c r="BF488" s="8"/>
      <c r="BG488" s="7"/>
      <c r="BH488" s="8"/>
      <c r="BJ488" s="41"/>
      <c r="BK488" s="41">
        <f t="shared" si="34"/>
        <v>0</v>
      </c>
      <c r="BL488">
        <f t="shared" si="33"/>
        <v>0</v>
      </c>
    </row>
    <row r="489" spans="1:64">
      <c r="A489">
        <f t="shared" si="32"/>
        <v>436</v>
      </c>
      <c r="B489" s="6"/>
      <c r="C489" s="10"/>
      <c r="D489" s="32"/>
      <c r="E489" s="10"/>
      <c r="F489" s="32"/>
      <c r="G489" s="10"/>
      <c r="H489" s="32"/>
      <c r="I489" s="10"/>
      <c r="J489" s="32"/>
      <c r="K489" s="10"/>
      <c r="L489" s="32"/>
      <c r="M489" s="10"/>
      <c r="N489" s="32"/>
      <c r="O489" s="10"/>
      <c r="P489" s="32"/>
      <c r="Q489" s="10"/>
      <c r="R489" s="32"/>
      <c r="S489" s="10"/>
      <c r="T489" s="32"/>
      <c r="U489" s="10"/>
      <c r="V489" s="32"/>
      <c r="W489" s="10"/>
      <c r="X489" s="32"/>
      <c r="Y489" s="10"/>
      <c r="Z489" s="32"/>
      <c r="AA489" s="10"/>
      <c r="AB489" s="32"/>
      <c r="AC489" s="10"/>
      <c r="AD489" s="32"/>
      <c r="AE489" s="10"/>
      <c r="AF489" s="32"/>
      <c r="AG489" s="10"/>
      <c r="AH489" s="32"/>
      <c r="AI489" s="10"/>
      <c r="AJ489" s="32"/>
      <c r="AK489" s="10"/>
      <c r="AL489" s="32"/>
      <c r="AM489" s="10"/>
      <c r="AN489" s="32"/>
      <c r="AO489" s="10"/>
      <c r="AP489" s="244"/>
      <c r="AQ489" s="10"/>
      <c r="AR489" s="32"/>
      <c r="AS489" s="10"/>
      <c r="AT489" s="244"/>
      <c r="AU489" s="10"/>
      <c r="AV489" s="244"/>
      <c r="AW489" s="7"/>
      <c r="AX489" s="249"/>
      <c r="AY489" s="10"/>
      <c r="AZ489" s="244"/>
      <c r="BA489" s="7"/>
      <c r="BB489" s="249"/>
      <c r="BC489" s="7"/>
      <c r="BD489" s="249"/>
      <c r="BE489" s="7"/>
      <c r="BF489" s="8"/>
      <c r="BG489" s="7"/>
      <c r="BH489" s="8"/>
      <c r="BJ489" s="41"/>
      <c r="BK489" s="41">
        <f t="shared" si="34"/>
        <v>0</v>
      </c>
      <c r="BL489">
        <f t="shared" si="33"/>
        <v>0</v>
      </c>
    </row>
    <row r="490" spans="1:64">
      <c r="A490">
        <f t="shared" si="32"/>
        <v>437</v>
      </c>
      <c r="B490" s="6"/>
      <c r="C490" s="10"/>
      <c r="D490" s="32"/>
      <c r="E490" s="10"/>
      <c r="F490" s="32"/>
      <c r="G490" s="10"/>
      <c r="H490" s="32"/>
      <c r="I490" s="10"/>
      <c r="J490" s="32"/>
      <c r="K490" s="10"/>
      <c r="L490" s="32"/>
      <c r="M490" s="10"/>
      <c r="N490" s="32"/>
      <c r="O490" s="10"/>
      <c r="P490" s="32"/>
      <c r="Q490" s="10"/>
      <c r="R490" s="32"/>
      <c r="S490" s="10"/>
      <c r="T490" s="32"/>
      <c r="U490" s="10"/>
      <c r="V490" s="32"/>
      <c r="W490" s="10"/>
      <c r="X490" s="32"/>
      <c r="Y490" s="10"/>
      <c r="Z490" s="32"/>
      <c r="AA490" s="10"/>
      <c r="AB490" s="32"/>
      <c r="AC490" s="10"/>
      <c r="AD490" s="32"/>
      <c r="AE490" s="10"/>
      <c r="AF490" s="32"/>
      <c r="AG490" s="10"/>
      <c r="AH490" s="32"/>
      <c r="AI490" s="10"/>
      <c r="AJ490" s="32"/>
      <c r="AK490" s="10"/>
      <c r="AL490" s="32"/>
      <c r="AM490" s="10"/>
      <c r="AN490" s="32"/>
      <c r="AO490" s="10"/>
      <c r="AP490" s="244"/>
      <c r="AQ490" s="10"/>
      <c r="AR490" s="32"/>
      <c r="AS490" s="10"/>
      <c r="AT490" s="244"/>
      <c r="AU490" s="10"/>
      <c r="AV490" s="244"/>
      <c r="AW490" s="7"/>
      <c r="AX490" s="249"/>
      <c r="AY490" s="10"/>
      <c r="AZ490" s="244"/>
      <c r="BA490" s="7"/>
      <c r="BB490" s="249"/>
      <c r="BC490" s="7"/>
      <c r="BD490" s="249"/>
      <c r="BE490" s="7"/>
      <c r="BF490" s="8"/>
      <c r="BG490" s="7"/>
      <c r="BH490" s="8"/>
      <c r="BJ490" s="41"/>
      <c r="BK490" s="41">
        <f t="shared" si="34"/>
        <v>0</v>
      </c>
      <c r="BL490">
        <f t="shared" si="33"/>
        <v>0</v>
      </c>
    </row>
    <row r="491" spans="1:64">
      <c r="A491">
        <f t="shared" si="32"/>
        <v>438</v>
      </c>
      <c r="B491" s="6"/>
      <c r="C491" s="10"/>
      <c r="D491" s="32"/>
      <c r="E491" s="10"/>
      <c r="F491" s="32"/>
      <c r="G491" s="10"/>
      <c r="H491" s="32"/>
      <c r="I491" s="10"/>
      <c r="J491" s="32"/>
      <c r="K491" s="10"/>
      <c r="L491" s="32"/>
      <c r="M491" s="10"/>
      <c r="N491" s="32"/>
      <c r="O491" s="10"/>
      <c r="P491" s="32"/>
      <c r="Q491" s="10"/>
      <c r="R491" s="32"/>
      <c r="S491" s="10"/>
      <c r="T491" s="32"/>
      <c r="U491" s="10"/>
      <c r="V491" s="32"/>
      <c r="W491" s="10"/>
      <c r="X491" s="32"/>
      <c r="Y491" s="10"/>
      <c r="Z491" s="32"/>
      <c r="AA491" s="10"/>
      <c r="AB491" s="32"/>
      <c r="AC491" s="10"/>
      <c r="AD491" s="32"/>
      <c r="AE491" s="10"/>
      <c r="AF491" s="32"/>
      <c r="AG491" s="10"/>
      <c r="AH491" s="32"/>
      <c r="AI491" s="10"/>
      <c r="AJ491" s="32"/>
      <c r="AK491" s="10"/>
      <c r="AL491" s="32"/>
      <c r="AM491" s="10"/>
      <c r="AN491" s="32"/>
      <c r="AO491" s="10"/>
      <c r="AP491" s="244"/>
      <c r="AQ491" s="10"/>
      <c r="AR491" s="32"/>
      <c r="AS491" s="10"/>
      <c r="AT491" s="244"/>
      <c r="AU491" s="10"/>
      <c r="AV491" s="244"/>
      <c r="AW491" s="7"/>
      <c r="AX491" s="249"/>
      <c r="AY491" s="10"/>
      <c r="AZ491" s="244"/>
      <c r="BA491" s="7"/>
      <c r="BB491" s="249"/>
      <c r="BC491" s="7"/>
      <c r="BD491" s="249"/>
      <c r="BE491" s="7"/>
      <c r="BF491" s="8"/>
      <c r="BG491" s="7"/>
      <c r="BH491" s="8"/>
      <c r="BJ491" s="41"/>
      <c r="BK491" s="41">
        <f t="shared" si="34"/>
        <v>0</v>
      </c>
      <c r="BL491">
        <f t="shared" si="33"/>
        <v>0</v>
      </c>
    </row>
    <row r="492" spans="1:64">
      <c r="A492">
        <f t="shared" si="32"/>
        <v>439</v>
      </c>
      <c r="B492" s="6"/>
      <c r="C492" s="10"/>
      <c r="D492" s="32"/>
      <c r="E492" s="10"/>
      <c r="F492" s="32"/>
      <c r="G492" s="10"/>
      <c r="H492" s="32"/>
      <c r="I492" s="10"/>
      <c r="J492" s="32"/>
      <c r="K492" s="10"/>
      <c r="L492" s="32"/>
      <c r="M492" s="10"/>
      <c r="N492" s="32"/>
      <c r="O492" s="10"/>
      <c r="P492" s="32"/>
      <c r="Q492" s="10"/>
      <c r="R492" s="32"/>
      <c r="S492" s="10"/>
      <c r="T492" s="32"/>
      <c r="U492" s="10"/>
      <c r="V492" s="32"/>
      <c r="W492" s="10"/>
      <c r="X492" s="32"/>
      <c r="Y492" s="10"/>
      <c r="Z492" s="32"/>
      <c r="AA492" s="10"/>
      <c r="AB492" s="32"/>
      <c r="AC492" s="10"/>
      <c r="AD492" s="32"/>
      <c r="AE492" s="10"/>
      <c r="AF492" s="32"/>
      <c r="AG492" s="10"/>
      <c r="AH492" s="32"/>
      <c r="AI492" s="10"/>
      <c r="AJ492" s="32"/>
      <c r="AK492" s="10"/>
      <c r="AL492" s="32"/>
      <c r="AM492" s="10"/>
      <c r="AN492" s="32"/>
      <c r="AO492" s="10"/>
      <c r="AP492" s="244"/>
      <c r="AQ492" s="10"/>
      <c r="AR492" s="32"/>
      <c r="AS492" s="10"/>
      <c r="AT492" s="244"/>
      <c r="AU492" s="10"/>
      <c r="AV492" s="244"/>
      <c r="AW492" s="7"/>
      <c r="AX492" s="249"/>
      <c r="AY492" s="10"/>
      <c r="AZ492" s="244"/>
      <c r="BA492" s="7"/>
      <c r="BB492" s="249"/>
      <c r="BC492" s="7"/>
      <c r="BD492" s="249"/>
      <c r="BE492" s="7"/>
      <c r="BF492" s="8"/>
      <c r="BG492" s="7"/>
      <c r="BH492" s="8"/>
      <c r="BJ492" s="41"/>
      <c r="BK492" s="41">
        <f t="shared" si="34"/>
        <v>0</v>
      </c>
      <c r="BL492">
        <f t="shared" si="33"/>
        <v>0</v>
      </c>
    </row>
    <row r="493" spans="1:64">
      <c r="A493">
        <f t="shared" si="32"/>
        <v>440</v>
      </c>
      <c r="B493" s="6"/>
      <c r="C493" s="10"/>
      <c r="D493" s="32"/>
      <c r="E493" s="10"/>
      <c r="F493" s="32"/>
      <c r="G493" s="10"/>
      <c r="H493" s="32"/>
      <c r="I493" s="10"/>
      <c r="J493" s="32"/>
      <c r="K493" s="10"/>
      <c r="L493" s="32"/>
      <c r="M493" s="10"/>
      <c r="N493" s="32"/>
      <c r="O493" s="10"/>
      <c r="P493" s="32"/>
      <c r="Q493" s="10"/>
      <c r="R493" s="32"/>
      <c r="S493" s="10"/>
      <c r="T493" s="32"/>
      <c r="U493" s="10"/>
      <c r="V493" s="32"/>
      <c r="W493" s="10"/>
      <c r="X493" s="32"/>
      <c r="Y493" s="10"/>
      <c r="Z493" s="32"/>
      <c r="AA493" s="10"/>
      <c r="AB493" s="32"/>
      <c r="AC493" s="10"/>
      <c r="AD493" s="32"/>
      <c r="AE493" s="10"/>
      <c r="AF493" s="32"/>
      <c r="AG493" s="10"/>
      <c r="AH493" s="32"/>
      <c r="AI493" s="10"/>
      <c r="AJ493" s="32"/>
      <c r="AK493" s="10"/>
      <c r="AL493" s="32"/>
      <c r="AM493" s="10"/>
      <c r="AN493" s="32"/>
      <c r="AO493" s="10"/>
      <c r="AP493" s="244"/>
      <c r="AQ493" s="10"/>
      <c r="AR493" s="32"/>
      <c r="AS493" s="10"/>
      <c r="AT493" s="244"/>
      <c r="AU493" s="10"/>
      <c r="AV493" s="244"/>
      <c r="AW493" s="7"/>
      <c r="AX493" s="249"/>
      <c r="AY493" s="10"/>
      <c r="AZ493" s="244"/>
      <c r="BA493" s="7"/>
      <c r="BB493" s="249"/>
      <c r="BC493" s="7"/>
      <c r="BD493" s="249"/>
      <c r="BE493" s="7"/>
      <c r="BF493" s="8"/>
      <c r="BG493" s="7"/>
      <c r="BH493" s="8"/>
      <c r="BJ493" s="41"/>
      <c r="BK493" s="41">
        <f t="shared" si="34"/>
        <v>0</v>
      </c>
      <c r="BL493">
        <f t="shared" si="33"/>
        <v>0</v>
      </c>
    </row>
    <row r="494" spans="1:64">
      <c r="A494">
        <f t="shared" si="32"/>
        <v>441</v>
      </c>
      <c r="B494" s="6"/>
      <c r="C494" s="10"/>
      <c r="D494" s="32"/>
      <c r="E494" s="10"/>
      <c r="F494" s="32"/>
      <c r="G494" s="10"/>
      <c r="H494" s="32"/>
      <c r="I494" s="10"/>
      <c r="J494" s="32"/>
      <c r="K494" s="10"/>
      <c r="L494" s="32"/>
      <c r="M494" s="10"/>
      <c r="N494" s="32"/>
      <c r="O494" s="10"/>
      <c r="P494" s="32"/>
      <c r="Q494" s="10"/>
      <c r="R494" s="32"/>
      <c r="S494" s="10"/>
      <c r="T494" s="32"/>
      <c r="U494" s="10"/>
      <c r="V494" s="32"/>
      <c r="W494" s="10"/>
      <c r="X494" s="32"/>
      <c r="Y494" s="10"/>
      <c r="Z494" s="32"/>
      <c r="AA494" s="10"/>
      <c r="AB494" s="32"/>
      <c r="AC494" s="10"/>
      <c r="AD494" s="32"/>
      <c r="AE494" s="10"/>
      <c r="AF494" s="32"/>
      <c r="AG494" s="10"/>
      <c r="AH494" s="32"/>
      <c r="AI494" s="10"/>
      <c r="AJ494" s="32"/>
      <c r="AK494" s="10"/>
      <c r="AL494" s="32"/>
      <c r="AM494" s="10"/>
      <c r="AN494" s="32"/>
      <c r="AO494" s="10"/>
      <c r="AP494" s="244"/>
      <c r="AQ494" s="10"/>
      <c r="AR494" s="32"/>
      <c r="AS494" s="10"/>
      <c r="AT494" s="244"/>
      <c r="AU494" s="10"/>
      <c r="AV494" s="244"/>
      <c r="AW494" s="7"/>
      <c r="AX494" s="249"/>
      <c r="AY494" s="10"/>
      <c r="AZ494" s="244"/>
      <c r="BA494" s="7"/>
      <c r="BB494" s="249"/>
      <c r="BC494" s="7"/>
      <c r="BD494" s="249"/>
      <c r="BE494" s="7"/>
      <c r="BF494" s="8"/>
      <c r="BG494" s="7"/>
      <c r="BH494" s="8"/>
      <c r="BJ494" s="41"/>
      <c r="BK494" s="41">
        <f t="shared" si="34"/>
        <v>0</v>
      </c>
      <c r="BL494">
        <f t="shared" si="33"/>
        <v>0</v>
      </c>
    </row>
    <row r="495" spans="1:64">
      <c r="A495">
        <f t="shared" si="32"/>
        <v>442</v>
      </c>
      <c r="B495" s="6"/>
      <c r="C495" s="10"/>
      <c r="D495" s="32"/>
      <c r="E495" s="10"/>
      <c r="F495" s="32"/>
      <c r="G495" s="10"/>
      <c r="H495" s="32"/>
      <c r="I495" s="10"/>
      <c r="J495" s="32"/>
      <c r="K495" s="10"/>
      <c r="L495" s="32"/>
      <c r="M495" s="10"/>
      <c r="N495" s="32"/>
      <c r="O495" s="10"/>
      <c r="P495" s="32"/>
      <c r="Q495" s="10"/>
      <c r="R495" s="32"/>
      <c r="S495" s="10"/>
      <c r="T495" s="32"/>
      <c r="U495" s="10"/>
      <c r="V495" s="32"/>
      <c r="W495" s="10"/>
      <c r="X495" s="32"/>
      <c r="Y495" s="10"/>
      <c r="Z495" s="32"/>
      <c r="AA495" s="10"/>
      <c r="AB495" s="32"/>
      <c r="AC495" s="10"/>
      <c r="AD495" s="32"/>
      <c r="AE495" s="10"/>
      <c r="AF495" s="32"/>
      <c r="AG495" s="10"/>
      <c r="AH495" s="32"/>
      <c r="AI495" s="10"/>
      <c r="AJ495" s="32"/>
      <c r="AK495" s="10"/>
      <c r="AL495" s="32"/>
      <c r="AM495" s="10"/>
      <c r="AN495" s="32"/>
      <c r="AO495" s="10"/>
      <c r="AP495" s="244"/>
      <c r="AQ495" s="10"/>
      <c r="AR495" s="32"/>
      <c r="AS495" s="10"/>
      <c r="AT495" s="244"/>
      <c r="AU495" s="10"/>
      <c r="AV495" s="244"/>
      <c r="AW495" s="7"/>
      <c r="AX495" s="249"/>
      <c r="AY495" s="10"/>
      <c r="AZ495" s="244"/>
      <c r="BA495" s="7"/>
      <c r="BB495" s="249"/>
      <c r="BC495" s="7"/>
      <c r="BD495" s="249"/>
      <c r="BE495" s="7"/>
      <c r="BF495" s="8"/>
      <c r="BG495" s="7"/>
      <c r="BH495" s="8"/>
      <c r="BJ495" s="41"/>
      <c r="BK495" s="41">
        <f t="shared" si="34"/>
        <v>0</v>
      </c>
      <c r="BL495">
        <f t="shared" si="33"/>
        <v>0</v>
      </c>
    </row>
    <row r="496" spans="1:64">
      <c r="A496">
        <f t="shared" si="32"/>
        <v>443</v>
      </c>
      <c r="B496" s="6"/>
      <c r="C496" s="10"/>
      <c r="D496" s="32"/>
      <c r="E496" s="10"/>
      <c r="F496" s="32"/>
      <c r="G496" s="10"/>
      <c r="H496" s="32"/>
      <c r="I496" s="10"/>
      <c r="J496" s="32"/>
      <c r="K496" s="10"/>
      <c r="L496" s="32"/>
      <c r="M496" s="10"/>
      <c r="N496" s="32"/>
      <c r="O496" s="10"/>
      <c r="P496" s="32"/>
      <c r="Q496" s="10"/>
      <c r="R496" s="32"/>
      <c r="S496" s="10"/>
      <c r="T496" s="32"/>
      <c r="U496" s="10"/>
      <c r="V496" s="32"/>
      <c r="W496" s="10"/>
      <c r="X496" s="32"/>
      <c r="Y496" s="10"/>
      <c r="Z496" s="32"/>
      <c r="AA496" s="10"/>
      <c r="AB496" s="32"/>
      <c r="AC496" s="10"/>
      <c r="AD496" s="32"/>
      <c r="AE496" s="10"/>
      <c r="AF496" s="32"/>
      <c r="AG496" s="10"/>
      <c r="AH496" s="32"/>
      <c r="AI496" s="10"/>
      <c r="AJ496" s="32"/>
      <c r="AK496" s="10"/>
      <c r="AL496" s="32"/>
      <c r="AM496" s="10"/>
      <c r="AN496" s="32"/>
      <c r="AO496" s="10"/>
      <c r="AP496" s="244"/>
      <c r="AQ496" s="10"/>
      <c r="AR496" s="32"/>
      <c r="AS496" s="10"/>
      <c r="AT496" s="244"/>
      <c r="AU496" s="10"/>
      <c r="AV496" s="244"/>
      <c r="AW496" s="7"/>
      <c r="AX496" s="249"/>
      <c r="AY496" s="10"/>
      <c r="AZ496" s="244"/>
      <c r="BA496" s="7"/>
      <c r="BB496" s="249"/>
      <c r="BC496" s="7"/>
      <c r="BD496" s="249"/>
      <c r="BE496" s="7"/>
      <c r="BF496" s="8"/>
      <c r="BG496" s="7"/>
      <c r="BH496" s="8"/>
      <c r="BJ496" s="41"/>
      <c r="BK496" s="41">
        <f t="shared" si="34"/>
        <v>0</v>
      </c>
      <c r="BL496">
        <f t="shared" si="33"/>
        <v>0</v>
      </c>
    </row>
    <row r="497" spans="1:66">
      <c r="A497">
        <f t="shared" si="32"/>
        <v>444</v>
      </c>
      <c r="B497" s="6"/>
      <c r="C497" s="10"/>
      <c r="D497" s="32"/>
      <c r="E497" s="10"/>
      <c r="F497" s="32"/>
      <c r="G497" s="10"/>
      <c r="H497" s="32"/>
      <c r="I497" s="10"/>
      <c r="J497" s="32"/>
      <c r="K497" s="10"/>
      <c r="L497" s="32"/>
      <c r="M497" s="10"/>
      <c r="N497" s="32"/>
      <c r="O497" s="10"/>
      <c r="P497" s="32"/>
      <c r="Q497" s="10"/>
      <c r="R497" s="32"/>
      <c r="S497" s="10"/>
      <c r="T497" s="32"/>
      <c r="U497" s="10"/>
      <c r="V497" s="32"/>
      <c r="W497" s="10"/>
      <c r="X497" s="32"/>
      <c r="Y497" s="10"/>
      <c r="Z497" s="32"/>
      <c r="AA497" s="10"/>
      <c r="AB497" s="32"/>
      <c r="AC497" s="10"/>
      <c r="AD497" s="32"/>
      <c r="AE497" s="10"/>
      <c r="AF497" s="32"/>
      <c r="AG497" s="10"/>
      <c r="AH497" s="32"/>
      <c r="AI497" s="10"/>
      <c r="AJ497" s="32"/>
      <c r="AK497" s="10"/>
      <c r="AL497" s="32"/>
      <c r="AM497" s="10"/>
      <c r="AN497" s="32"/>
      <c r="AO497" s="10"/>
      <c r="AP497" s="244"/>
      <c r="AQ497" s="10"/>
      <c r="AR497" s="32"/>
      <c r="AS497" s="10"/>
      <c r="AT497" s="244"/>
      <c r="AU497" s="10"/>
      <c r="AV497" s="244"/>
      <c r="AW497" s="7"/>
      <c r="AX497" s="249"/>
      <c r="AY497" s="10"/>
      <c r="AZ497" s="244"/>
      <c r="BA497" s="7"/>
      <c r="BB497" s="249"/>
      <c r="BC497" s="7"/>
      <c r="BD497" s="249"/>
      <c r="BE497" s="7"/>
      <c r="BF497" s="8"/>
      <c r="BG497" s="7"/>
      <c r="BH497" s="8"/>
      <c r="BJ497" s="41"/>
      <c r="BK497" s="41">
        <f t="shared" si="34"/>
        <v>0</v>
      </c>
      <c r="BL497">
        <f t="shared" si="33"/>
        <v>0</v>
      </c>
    </row>
    <row r="498" spans="1:66">
      <c r="A498">
        <f t="shared" si="32"/>
        <v>445</v>
      </c>
      <c r="B498" s="6"/>
      <c r="C498" s="10"/>
      <c r="D498" s="32"/>
      <c r="E498" s="10"/>
      <c r="F498" s="32"/>
      <c r="G498" s="10"/>
      <c r="H498" s="32"/>
      <c r="I498" s="10"/>
      <c r="J498" s="32"/>
      <c r="K498" s="10"/>
      <c r="L498" s="32"/>
      <c r="M498" s="10"/>
      <c r="N498" s="32"/>
      <c r="O498" s="10"/>
      <c r="P498" s="32"/>
      <c r="Q498" s="10"/>
      <c r="R498" s="32"/>
      <c r="S498" s="10"/>
      <c r="T498" s="32"/>
      <c r="U498" s="10"/>
      <c r="V498" s="32"/>
      <c r="W498" s="10"/>
      <c r="X498" s="32"/>
      <c r="Y498" s="10"/>
      <c r="Z498" s="32"/>
      <c r="AA498" s="10"/>
      <c r="AB498" s="32"/>
      <c r="AC498" s="10"/>
      <c r="AD498" s="32"/>
      <c r="AE498" s="10"/>
      <c r="AF498" s="32"/>
      <c r="AG498" s="10"/>
      <c r="AH498" s="32"/>
      <c r="AI498" s="10"/>
      <c r="AJ498" s="32"/>
      <c r="AK498" s="10"/>
      <c r="AL498" s="32"/>
      <c r="AM498" s="10"/>
      <c r="AN498" s="32"/>
      <c r="AO498" s="10"/>
      <c r="AP498" s="244"/>
      <c r="AQ498" s="10"/>
      <c r="AR498" s="32"/>
      <c r="AS498" s="10"/>
      <c r="AT498" s="244"/>
      <c r="AU498" s="10"/>
      <c r="AV498" s="244"/>
      <c r="AW498" s="7"/>
      <c r="AX498" s="249"/>
      <c r="AY498" s="10"/>
      <c r="AZ498" s="244"/>
      <c r="BA498" s="7"/>
      <c r="BB498" s="249"/>
      <c r="BC498" s="7"/>
      <c r="BD498" s="249"/>
      <c r="BE498" s="7"/>
      <c r="BF498" s="8"/>
      <c r="BG498" s="7"/>
      <c r="BH498" s="8"/>
      <c r="BJ498" s="41"/>
      <c r="BK498" s="41">
        <f t="shared" si="34"/>
        <v>0</v>
      </c>
      <c r="BL498">
        <f t="shared" si="33"/>
        <v>0</v>
      </c>
    </row>
    <row r="499" spans="1:66">
      <c r="A499">
        <f t="shared" si="32"/>
        <v>446</v>
      </c>
      <c r="B499" s="6"/>
      <c r="C499" s="10"/>
      <c r="D499" s="32"/>
      <c r="E499" s="10"/>
      <c r="F499" s="32"/>
      <c r="G499" s="10"/>
      <c r="H499" s="32"/>
      <c r="I499" s="10"/>
      <c r="J499" s="32"/>
      <c r="K499" s="94"/>
      <c r="L499" s="32"/>
      <c r="M499" s="10"/>
      <c r="N499" s="32"/>
      <c r="O499" s="10"/>
      <c r="P499" s="32"/>
      <c r="Q499" s="10"/>
      <c r="R499" s="32"/>
      <c r="S499" s="10"/>
      <c r="T499" s="32"/>
      <c r="U499" s="10"/>
      <c r="V499" s="32"/>
      <c r="W499" s="10"/>
      <c r="X499" s="32"/>
      <c r="Y499" s="10"/>
      <c r="Z499" s="32"/>
      <c r="AA499" s="10"/>
      <c r="AB499" s="32"/>
      <c r="AC499" s="10"/>
      <c r="AD499" s="32"/>
      <c r="AE499" s="10"/>
      <c r="AF499" s="32"/>
      <c r="AG499" s="10"/>
      <c r="AH499" s="32"/>
      <c r="AI499" s="10"/>
      <c r="AJ499" s="32"/>
      <c r="AK499" s="10"/>
      <c r="AL499" s="32"/>
      <c r="AM499" s="10"/>
      <c r="AN499" s="32"/>
      <c r="AO499" s="10"/>
      <c r="AP499" s="244"/>
      <c r="AQ499" s="10"/>
      <c r="AR499" s="32"/>
      <c r="AS499" s="10"/>
      <c r="AT499" s="244"/>
      <c r="AU499" s="10"/>
      <c r="AV499" s="244"/>
      <c r="AW499" s="7"/>
      <c r="AX499" s="249"/>
      <c r="AY499" s="10"/>
      <c r="AZ499" s="244"/>
      <c r="BA499" s="7"/>
      <c r="BB499" s="249"/>
      <c r="BC499" s="7"/>
      <c r="BD499" s="249"/>
      <c r="BE499" s="7"/>
      <c r="BF499" s="8"/>
      <c r="BG499" s="7"/>
      <c r="BH499" s="8"/>
      <c r="BJ499" s="41"/>
      <c r="BK499" s="41">
        <f t="shared" si="34"/>
        <v>0</v>
      </c>
      <c r="BL499">
        <f t="shared" si="33"/>
        <v>0</v>
      </c>
      <c r="BN499" s="39"/>
    </row>
    <row r="500" spans="1:66">
      <c r="A500">
        <f t="shared" si="32"/>
        <v>447</v>
      </c>
      <c r="B500" s="6"/>
      <c r="C500" s="10"/>
      <c r="D500" s="32"/>
      <c r="E500" s="10"/>
      <c r="F500" s="32"/>
      <c r="G500" s="10"/>
      <c r="H500" s="32"/>
      <c r="I500" s="10"/>
      <c r="J500" s="32"/>
      <c r="K500" s="10"/>
      <c r="L500" s="32"/>
      <c r="M500" s="10"/>
      <c r="N500" s="32"/>
      <c r="O500" s="10"/>
      <c r="P500" s="32"/>
      <c r="Q500" s="10"/>
      <c r="R500" s="32"/>
      <c r="S500" s="10"/>
      <c r="T500" s="32"/>
      <c r="U500" s="10"/>
      <c r="V500" s="32"/>
      <c r="W500" s="10"/>
      <c r="X500" s="32"/>
      <c r="Y500" s="10"/>
      <c r="Z500" s="32"/>
      <c r="AA500" s="10"/>
      <c r="AB500" s="32"/>
      <c r="AC500" s="10"/>
      <c r="AD500" s="32"/>
      <c r="AE500" s="10"/>
      <c r="AF500" s="32"/>
      <c r="AG500" s="10"/>
      <c r="AH500" s="32"/>
      <c r="AI500" s="10"/>
      <c r="AJ500" s="32"/>
      <c r="AK500" s="10"/>
      <c r="AL500" s="32"/>
      <c r="AM500" s="10"/>
      <c r="AN500" s="32"/>
      <c r="AO500" s="10"/>
      <c r="AP500" s="244"/>
      <c r="AQ500" s="10"/>
      <c r="AR500" s="32"/>
      <c r="AS500" s="10"/>
      <c r="AT500" s="244"/>
      <c r="AU500" s="10"/>
      <c r="AV500" s="244"/>
      <c r="AW500" s="7"/>
      <c r="AX500" s="249"/>
      <c r="AY500" s="10"/>
      <c r="AZ500" s="244"/>
      <c r="BA500" s="7"/>
      <c r="BB500" s="249"/>
      <c r="BC500" s="7"/>
      <c r="BD500" s="249"/>
      <c r="BE500" s="7"/>
      <c r="BF500" s="8"/>
      <c r="BG500" s="7"/>
      <c r="BH500" s="8"/>
      <c r="BJ500" s="41"/>
      <c r="BK500" s="41">
        <f t="shared" si="34"/>
        <v>0</v>
      </c>
      <c r="BL500">
        <f t="shared" si="33"/>
        <v>0</v>
      </c>
    </row>
    <row r="501" spans="1:66">
      <c r="A501">
        <f t="shared" si="32"/>
        <v>448</v>
      </c>
      <c r="B501" s="6"/>
      <c r="C501" s="10"/>
      <c r="D501" s="32"/>
      <c r="E501" s="10"/>
      <c r="F501" s="32"/>
      <c r="G501" s="10"/>
      <c r="H501" s="32"/>
      <c r="I501" s="10"/>
      <c r="J501" s="32"/>
      <c r="K501" s="10"/>
      <c r="L501" s="32"/>
      <c r="M501" s="10"/>
      <c r="N501" s="32"/>
      <c r="O501" s="10"/>
      <c r="P501" s="32"/>
      <c r="Q501" s="10"/>
      <c r="R501" s="32"/>
      <c r="S501" s="10"/>
      <c r="T501" s="32"/>
      <c r="U501" s="10"/>
      <c r="V501" s="32"/>
      <c r="W501" s="10"/>
      <c r="X501" s="32"/>
      <c r="Y501" s="10"/>
      <c r="Z501" s="32"/>
      <c r="AA501" s="10"/>
      <c r="AB501" s="32"/>
      <c r="AC501" s="10"/>
      <c r="AD501" s="32"/>
      <c r="AE501" s="10"/>
      <c r="AF501" s="32"/>
      <c r="AG501" s="10"/>
      <c r="AH501" s="32"/>
      <c r="AI501" s="10"/>
      <c r="AJ501" s="32"/>
      <c r="AK501" s="10"/>
      <c r="AL501" s="32"/>
      <c r="AM501" s="10"/>
      <c r="AN501" s="32"/>
      <c r="AO501" s="10"/>
      <c r="AP501" s="244"/>
      <c r="AQ501" s="10"/>
      <c r="AR501" s="32"/>
      <c r="AS501" s="10"/>
      <c r="AT501" s="244"/>
      <c r="AU501" s="10"/>
      <c r="AV501" s="244"/>
      <c r="AW501" s="7"/>
      <c r="AX501" s="249"/>
      <c r="AY501" s="10"/>
      <c r="AZ501" s="244"/>
      <c r="BA501" s="7"/>
      <c r="BB501" s="249"/>
      <c r="BC501" s="7"/>
      <c r="BD501" s="249"/>
      <c r="BE501" s="7"/>
      <c r="BF501" s="8"/>
      <c r="BG501" s="7"/>
      <c r="BH501" s="8"/>
      <c r="BJ501" s="41"/>
      <c r="BK501" s="41">
        <f t="shared" si="34"/>
        <v>0</v>
      </c>
      <c r="BL501">
        <f t="shared" si="33"/>
        <v>0</v>
      </c>
    </row>
    <row r="502" spans="1:66">
      <c r="A502">
        <f t="shared" si="32"/>
        <v>449</v>
      </c>
      <c r="B502" s="6"/>
      <c r="C502" s="10"/>
      <c r="D502" s="32"/>
      <c r="E502" s="10"/>
      <c r="F502" s="32"/>
      <c r="G502" s="10"/>
      <c r="H502" s="32"/>
      <c r="I502" s="10"/>
      <c r="J502" s="32"/>
      <c r="K502" s="10"/>
      <c r="L502" s="32"/>
      <c r="M502" s="10"/>
      <c r="N502" s="32"/>
      <c r="O502" s="10"/>
      <c r="P502" s="32"/>
      <c r="Q502" s="10"/>
      <c r="R502" s="32"/>
      <c r="S502" s="10"/>
      <c r="T502" s="32"/>
      <c r="U502" s="10"/>
      <c r="V502" s="32"/>
      <c r="W502" s="10"/>
      <c r="X502" s="32"/>
      <c r="Y502" s="10"/>
      <c r="Z502" s="32"/>
      <c r="AA502" s="10"/>
      <c r="AB502" s="32"/>
      <c r="AC502" s="10"/>
      <c r="AD502" s="32"/>
      <c r="AE502" s="10"/>
      <c r="AF502" s="32"/>
      <c r="AG502" s="10"/>
      <c r="AH502" s="32"/>
      <c r="AI502" s="10"/>
      <c r="AJ502" s="32"/>
      <c r="AK502" s="10"/>
      <c r="AL502" s="32"/>
      <c r="AM502" s="10"/>
      <c r="AN502" s="32"/>
      <c r="AO502" s="10"/>
      <c r="AP502" s="244"/>
      <c r="AQ502" s="10"/>
      <c r="AR502" s="32"/>
      <c r="AS502" s="10"/>
      <c r="AT502" s="244"/>
      <c r="AU502" s="10"/>
      <c r="AV502" s="244"/>
      <c r="AW502" s="7"/>
      <c r="AX502" s="249"/>
      <c r="AY502" s="10"/>
      <c r="AZ502" s="244"/>
      <c r="BA502" s="7"/>
      <c r="BB502" s="249"/>
      <c r="BC502" s="7"/>
      <c r="BD502" s="249"/>
      <c r="BE502" s="7"/>
      <c r="BF502" s="8"/>
      <c r="BG502" s="7"/>
      <c r="BH502" s="8"/>
      <c r="BJ502" s="41"/>
      <c r="BK502" s="41">
        <f t="shared" si="34"/>
        <v>0</v>
      </c>
      <c r="BL502">
        <f t="shared" si="33"/>
        <v>0</v>
      </c>
    </row>
    <row r="503" spans="1:66">
      <c r="A503">
        <f t="shared" si="32"/>
        <v>450</v>
      </c>
      <c r="B503" s="6"/>
      <c r="C503" s="10"/>
      <c r="D503" s="32"/>
      <c r="E503" s="10"/>
      <c r="F503" s="32"/>
      <c r="G503" s="10"/>
      <c r="H503" s="32"/>
      <c r="I503" s="10"/>
      <c r="J503" s="32"/>
      <c r="K503" s="10"/>
      <c r="L503" s="32"/>
      <c r="M503" s="10"/>
      <c r="N503" s="32"/>
      <c r="O503" s="10"/>
      <c r="P503" s="32"/>
      <c r="Q503" s="10"/>
      <c r="R503" s="32"/>
      <c r="S503" s="10"/>
      <c r="T503" s="32"/>
      <c r="U503" s="10"/>
      <c r="V503" s="32"/>
      <c r="W503" s="10"/>
      <c r="X503" s="32"/>
      <c r="Y503" s="10"/>
      <c r="Z503" s="32"/>
      <c r="AA503" s="10"/>
      <c r="AB503" s="32"/>
      <c r="AC503" s="10"/>
      <c r="AD503" s="32"/>
      <c r="AE503" s="10"/>
      <c r="AF503" s="32"/>
      <c r="AG503" s="10"/>
      <c r="AH503" s="32"/>
      <c r="AI503" s="10"/>
      <c r="AJ503" s="32"/>
      <c r="AK503" s="10"/>
      <c r="AL503" s="32"/>
      <c r="AM503" s="10"/>
      <c r="AN503" s="32"/>
      <c r="AO503" s="10"/>
      <c r="AP503" s="244"/>
      <c r="AQ503" s="10"/>
      <c r="AR503" s="32"/>
      <c r="AS503" s="10"/>
      <c r="AT503" s="244"/>
      <c r="AU503" s="10"/>
      <c r="AV503" s="244"/>
      <c r="AW503" s="7"/>
      <c r="AX503" s="249"/>
      <c r="AY503" s="10"/>
      <c r="AZ503" s="244"/>
      <c r="BA503" s="7"/>
      <c r="BB503" s="249"/>
      <c r="BC503" s="7"/>
      <c r="BD503" s="249"/>
      <c r="BE503" s="7"/>
      <c r="BF503" s="8"/>
      <c r="BG503" s="7"/>
      <c r="BH503" s="8"/>
      <c r="BJ503" s="41"/>
      <c r="BK503" s="41">
        <f t="shared" si="34"/>
        <v>0</v>
      </c>
      <c r="BL503">
        <f t="shared" si="33"/>
        <v>0</v>
      </c>
    </row>
    <row r="504" spans="1:66">
      <c r="A504">
        <f t="shared" ref="A504:A567" si="35">+A503+1</f>
        <v>451</v>
      </c>
      <c r="B504" s="6"/>
      <c r="C504" s="10"/>
      <c r="D504" s="32"/>
      <c r="E504" s="10"/>
      <c r="F504" s="32"/>
      <c r="G504" s="10"/>
      <c r="H504" s="32"/>
      <c r="I504" s="10"/>
      <c r="J504" s="32"/>
      <c r="K504" s="10"/>
      <c r="L504" s="32"/>
      <c r="M504" s="10"/>
      <c r="N504" s="32"/>
      <c r="O504" s="10"/>
      <c r="P504" s="32"/>
      <c r="Q504" s="10"/>
      <c r="R504" s="32"/>
      <c r="S504" s="10"/>
      <c r="T504" s="32"/>
      <c r="U504" s="10"/>
      <c r="V504" s="32"/>
      <c r="W504" s="10"/>
      <c r="X504" s="32"/>
      <c r="Y504" s="10"/>
      <c r="Z504" s="32"/>
      <c r="AA504" s="10"/>
      <c r="AB504" s="32"/>
      <c r="AC504" s="10"/>
      <c r="AD504" s="32"/>
      <c r="AE504" s="10"/>
      <c r="AF504" s="32"/>
      <c r="AG504" s="10"/>
      <c r="AH504" s="32"/>
      <c r="AI504" s="10"/>
      <c r="AJ504" s="32"/>
      <c r="AK504" s="10"/>
      <c r="AL504" s="32"/>
      <c r="AM504" s="10"/>
      <c r="AN504" s="32"/>
      <c r="AO504" s="10"/>
      <c r="AP504" s="244"/>
      <c r="AQ504" s="10"/>
      <c r="AR504" s="32"/>
      <c r="AS504" s="10"/>
      <c r="AT504" s="244"/>
      <c r="AU504" s="10"/>
      <c r="AV504" s="244"/>
      <c r="AW504" s="7"/>
      <c r="AX504" s="249"/>
      <c r="AY504" s="10"/>
      <c r="AZ504" s="244"/>
      <c r="BA504" s="7"/>
      <c r="BB504" s="249"/>
      <c r="BC504" s="7"/>
      <c r="BD504" s="249"/>
      <c r="BE504" s="7"/>
      <c r="BF504" s="8"/>
      <c r="BG504" s="7"/>
      <c r="BH504" s="8"/>
      <c r="BJ504" s="41"/>
      <c r="BK504" s="41">
        <f t="shared" si="34"/>
        <v>0</v>
      </c>
      <c r="BL504">
        <f t="shared" si="33"/>
        <v>0</v>
      </c>
    </row>
    <row r="505" spans="1:66">
      <c r="A505">
        <f t="shared" si="35"/>
        <v>452</v>
      </c>
      <c r="B505" s="6"/>
      <c r="C505" s="10"/>
      <c r="D505" s="32"/>
      <c r="E505" s="10"/>
      <c r="F505" s="32"/>
      <c r="G505" s="10"/>
      <c r="H505" s="32"/>
      <c r="I505" s="10"/>
      <c r="J505" s="32"/>
      <c r="K505" s="10"/>
      <c r="L505" s="32"/>
      <c r="M505" s="10"/>
      <c r="N505" s="32"/>
      <c r="O505" s="10"/>
      <c r="P505" s="32"/>
      <c r="Q505" s="10"/>
      <c r="R505" s="32"/>
      <c r="S505" s="10"/>
      <c r="T505" s="32"/>
      <c r="U505" s="10"/>
      <c r="V505" s="32"/>
      <c r="W505" s="10"/>
      <c r="X505" s="32"/>
      <c r="Y505" s="10"/>
      <c r="Z505" s="32"/>
      <c r="AA505" s="10"/>
      <c r="AB505" s="32"/>
      <c r="AC505" s="10"/>
      <c r="AD505" s="32"/>
      <c r="AE505" s="10"/>
      <c r="AF505" s="32"/>
      <c r="AG505" s="10"/>
      <c r="AH505" s="32"/>
      <c r="AI505" s="10"/>
      <c r="AJ505" s="32"/>
      <c r="AK505" s="10"/>
      <c r="AL505" s="32"/>
      <c r="AM505" s="10"/>
      <c r="AN505" s="32"/>
      <c r="AO505" s="10"/>
      <c r="AP505" s="244"/>
      <c r="AQ505" s="10"/>
      <c r="AR505" s="32"/>
      <c r="AS505" s="10"/>
      <c r="AT505" s="244"/>
      <c r="AU505" s="10"/>
      <c r="AV505" s="244"/>
      <c r="AW505" s="7"/>
      <c r="AX505" s="249"/>
      <c r="AY505" s="10"/>
      <c r="AZ505" s="244"/>
      <c r="BA505" s="7"/>
      <c r="BB505" s="249"/>
      <c r="BC505" s="7"/>
      <c r="BD505" s="249"/>
      <c r="BE505" s="7"/>
      <c r="BF505" s="8"/>
      <c r="BG505" s="7"/>
      <c r="BH505" s="8"/>
      <c r="BJ505" s="41"/>
      <c r="BK505" s="41">
        <f t="shared" si="34"/>
        <v>0</v>
      </c>
      <c r="BL505">
        <f t="shared" si="33"/>
        <v>0</v>
      </c>
    </row>
    <row r="506" spans="1:66">
      <c r="A506">
        <f t="shared" si="35"/>
        <v>453</v>
      </c>
      <c r="B506" s="6"/>
      <c r="C506" s="10"/>
      <c r="D506" s="32"/>
      <c r="E506" s="10"/>
      <c r="F506" s="32"/>
      <c r="G506" s="10"/>
      <c r="H506" s="32"/>
      <c r="I506" s="10"/>
      <c r="J506" s="32"/>
      <c r="K506" s="10"/>
      <c r="L506" s="32"/>
      <c r="M506" s="10"/>
      <c r="N506" s="32"/>
      <c r="O506" s="10"/>
      <c r="P506" s="32"/>
      <c r="Q506" s="10"/>
      <c r="R506" s="32"/>
      <c r="S506" s="10"/>
      <c r="T506" s="32"/>
      <c r="U506" s="10"/>
      <c r="V506" s="32"/>
      <c r="W506" s="10"/>
      <c r="X506" s="32"/>
      <c r="Y506" s="10"/>
      <c r="Z506" s="32"/>
      <c r="AA506" s="10"/>
      <c r="AB506" s="32"/>
      <c r="AC506" s="10"/>
      <c r="AD506" s="32"/>
      <c r="AE506" s="10"/>
      <c r="AF506" s="32"/>
      <c r="AG506" s="10"/>
      <c r="AH506" s="32"/>
      <c r="AI506" s="10"/>
      <c r="AJ506" s="32"/>
      <c r="AK506" s="10"/>
      <c r="AL506" s="32"/>
      <c r="AM506" s="10"/>
      <c r="AN506" s="32"/>
      <c r="AO506" s="10"/>
      <c r="AP506" s="244"/>
      <c r="AQ506" s="10"/>
      <c r="AR506" s="32"/>
      <c r="AS506" s="10"/>
      <c r="AT506" s="244"/>
      <c r="AU506" s="10"/>
      <c r="AV506" s="244"/>
      <c r="AW506" s="7"/>
      <c r="AX506" s="249"/>
      <c r="AY506" s="10"/>
      <c r="AZ506" s="244"/>
      <c r="BA506" s="7"/>
      <c r="BB506" s="249"/>
      <c r="BC506" s="7"/>
      <c r="BD506" s="249"/>
      <c r="BE506" s="7"/>
      <c r="BF506" s="8"/>
      <c r="BG506" s="7"/>
      <c r="BH506" s="8"/>
      <c r="BJ506" s="41"/>
      <c r="BK506" s="41">
        <f t="shared" si="34"/>
        <v>0</v>
      </c>
      <c r="BL506">
        <f t="shared" si="33"/>
        <v>0</v>
      </c>
    </row>
    <row r="507" spans="1:66">
      <c r="A507">
        <f t="shared" si="35"/>
        <v>454</v>
      </c>
      <c r="B507" s="6"/>
      <c r="C507" s="10"/>
      <c r="D507" s="32"/>
      <c r="E507" s="10"/>
      <c r="F507" s="32"/>
      <c r="G507" s="10"/>
      <c r="H507" s="32"/>
      <c r="I507" s="10"/>
      <c r="J507" s="32"/>
      <c r="K507" s="10"/>
      <c r="L507" s="32"/>
      <c r="M507" s="10"/>
      <c r="N507" s="32"/>
      <c r="O507" s="10"/>
      <c r="P507" s="32"/>
      <c r="Q507" s="10"/>
      <c r="R507" s="32"/>
      <c r="S507" s="10"/>
      <c r="T507" s="32"/>
      <c r="U507" s="10"/>
      <c r="V507" s="32"/>
      <c r="W507" s="10"/>
      <c r="X507" s="32"/>
      <c r="Y507" s="10"/>
      <c r="Z507" s="32"/>
      <c r="AA507" s="10"/>
      <c r="AB507" s="32"/>
      <c r="AC507" s="10"/>
      <c r="AD507" s="32"/>
      <c r="AE507" s="10"/>
      <c r="AF507" s="32"/>
      <c r="AG507" s="10"/>
      <c r="AH507" s="32"/>
      <c r="AI507" s="10"/>
      <c r="AJ507" s="32"/>
      <c r="AK507" s="10"/>
      <c r="AL507" s="32"/>
      <c r="AM507" s="10"/>
      <c r="AN507" s="32"/>
      <c r="AO507" s="10"/>
      <c r="AP507" s="244"/>
      <c r="AQ507" s="10"/>
      <c r="AR507" s="32"/>
      <c r="AS507" s="10"/>
      <c r="AT507" s="244"/>
      <c r="AU507" s="10"/>
      <c r="AV507" s="244"/>
      <c r="AW507" s="7"/>
      <c r="AX507" s="249"/>
      <c r="AY507" s="10"/>
      <c r="AZ507" s="244"/>
      <c r="BA507" s="7"/>
      <c r="BB507" s="249"/>
      <c r="BC507" s="7"/>
      <c r="BD507" s="249"/>
      <c r="BE507" s="7"/>
      <c r="BF507" s="8"/>
      <c r="BG507" s="7"/>
      <c r="BH507" s="8"/>
      <c r="BJ507" s="41"/>
      <c r="BK507" s="41">
        <f t="shared" si="34"/>
        <v>0</v>
      </c>
      <c r="BL507">
        <f t="shared" si="33"/>
        <v>0</v>
      </c>
    </row>
    <row r="508" spans="1:66">
      <c r="A508">
        <f t="shared" si="35"/>
        <v>455</v>
      </c>
      <c r="B508" s="6"/>
      <c r="C508" s="10"/>
      <c r="D508" s="32"/>
      <c r="E508" s="10"/>
      <c r="F508" s="32"/>
      <c r="G508" s="10"/>
      <c r="H508" s="32"/>
      <c r="I508" s="10"/>
      <c r="J508" s="32"/>
      <c r="K508" s="10"/>
      <c r="L508" s="32"/>
      <c r="M508" s="10"/>
      <c r="N508" s="32"/>
      <c r="O508" s="10"/>
      <c r="P508" s="32"/>
      <c r="Q508" s="10"/>
      <c r="R508" s="32"/>
      <c r="S508" s="10"/>
      <c r="T508" s="32"/>
      <c r="U508" s="10"/>
      <c r="V508" s="32"/>
      <c r="W508" s="10"/>
      <c r="X508" s="32"/>
      <c r="Y508" s="10"/>
      <c r="Z508" s="32"/>
      <c r="AA508" s="10"/>
      <c r="AB508" s="32"/>
      <c r="AC508" s="10"/>
      <c r="AD508" s="32"/>
      <c r="AE508" s="10"/>
      <c r="AF508" s="32"/>
      <c r="AG508" s="10"/>
      <c r="AH508" s="32"/>
      <c r="AI508" s="10"/>
      <c r="AJ508" s="32"/>
      <c r="AK508" s="10"/>
      <c r="AL508" s="32"/>
      <c r="AM508" s="10"/>
      <c r="AN508" s="32"/>
      <c r="AO508" s="10"/>
      <c r="AP508" s="244"/>
      <c r="AQ508" s="10"/>
      <c r="AR508" s="32"/>
      <c r="AS508" s="10"/>
      <c r="AT508" s="244"/>
      <c r="AU508" s="10"/>
      <c r="AV508" s="244"/>
      <c r="AW508" s="7"/>
      <c r="AX508" s="249"/>
      <c r="AY508" s="10"/>
      <c r="AZ508" s="244"/>
      <c r="BA508" s="7"/>
      <c r="BB508" s="249"/>
      <c r="BC508" s="7"/>
      <c r="BD508" s="249"/>
      <c r="BE508" s="7"/>
      <c r="BF508" s="8"/>
      <c r="BG508" s="7"/>
      <c r="BH508" s="8"/>
      <c r="BJ508" s="41"/>
      <c r="BK508" s="41">
        <f t="shared" si="34"/>
        <v>0</v>
      </c>
      <c r="BL508">
        <f t="shared" si="33"/>
        <v>0</v>
      </c>
    </row>
    <row r="509" spans="1:66">
      <c r="A509">
        <f t="shared" si="35"/>
        <v>456</v>
      </c>
      <c r="B509" s="6"/>
      <c r="C509" s="10"/>
      <c r="D509" s="32"/>
      <c r="E509" s="10"/>
      <c r="F509" s="32"/>
      <c r="G509" s="10"/>
      <c r="H509" s="32"/>
      <c r="I509" s="10"/>
      <c r="J509" s="32"/>
      <c r="K509" s="10"/>
      <c r="L509" s="32"/>
      <c r="M509" s="10"/>
      <c r="N509" s="32"/>
      <c r="O509" s="10"/>
      <c r="P509" s="32"/>
      <c r="Q509" s="10"/>
      <c r="R509" s="32"/>
      <c r="S509" s="10"/>
      <c r="T509" s="32"/>
      <c r="U509" s="10"/>
      <c r="V509" s="32"/>
      <c r="W509" s="10"/>
      <c r="X509" s="32"/>
      <c r="Y509" s="10"/>
      <c r="Z509" s="32"/>
      <c r="AA509" s="10"/>
      <c r="AB509" s="32"/>
      <c r="AC509" s="10"/>
      <c r="AD509" s="32"/>
      <c r="AE509" s="10"/>
      <c r="AF509" s="32"/>
      <c r="AG509" s="10"/>
      <c r="AH509" s="32"/>
      <c r="AI509" s="10"/>
      <c r="AJ509" s="32"/>
      <c r="AK509" s="10"/>
      <c r="AL509" s="32"/>
      <c r="AM509" s="10"/>
      <c r="AN509" s="32"/>
      <c r="AO509" s="10"/>
      <c r="AP509" s="244"/>
      <c r="AQ509" s="10"/>
      <c r="AR509" s="32"/>
      <c r="AS509" s="10"/>
      <c r="AT509" s="244"/>
      <c r="AU509" s="10"/>
      <c r="AV509" s="244"/>
      <c r="AW509" s="7"/>
      <c r="AX509" s="249"/>
      <c r="AY509" s="10"/>
      <c r="AZ509" s="244"/>
      <c r="BA509" s="7"/>
      <c r="BB509" s="249"/>
      <c r="BC509" s="7"/>
      <c r="BD509" s="249"/>
      <c r="BE509" s="7"/>
      <c r="BF509" s="8"/>
      <c r="BG509" s="7"/>
      <c r="BH509" s="8"/>
      <c r="BJ509" s="41"/>
      <c r="BK509" s="41">
        <f t="shared" si="34"/>
        <v>0</v>
      </c>
      <c r="BL509">
        <f t="shared" si="33"/>
        <v>0</v>
      </c>
    </row>
    <row r="510" spans="1:66">
      <c r="A510">
        <f t="shared" si="35"/>
        <v>457</v>
      </c>
      <c r="B510" s="6"/>
      <c r="C510" s="10"/>
      <c r="D510" s="32"/>
      <c r="E510" s="10"/>
      <c r="F510" s="32"/>
      <c r="G510" s="10"/>
      <c r="H510" s="32"/>
      <c r="I510" s="10"/>
      <c r="J510" s="32"/>
      <c r="K510" s="10"/>
      <c r="L510" s="32"/>
      <c r="M510" s="10"/>
      <c r="N510" s="32"/>
      <c r="O510" s="10"/>
      <c r="P510" s="32"/>
      <c r="Q510" s="10"/>
      <c r="R510" s="32"/>
      <c r="S510" s="10"/>
      <c r="T510" s="32"/>
      <c r="U510" s="10"/>
      <c r="V510" s="32"/>
      <c r="W510" s="10"/>
      <c r="X510" s="32"/>
      <c r="Y510" s="10"/>
      <c r="Z510" s="32"/>
      <c r="AA510" s="10"/>
      <c r="AB510" s="32"/>
      <c r="AC510" s="10"/>
      <c r="AD510" s="32"/>
      <c r="AE510" s="10"/>
      <c r="AF510" s="32"/>
      <c r="AG510" s="10"/>
      <c r="AH510" s="32"/>
      <c r="AI510" s="10"/>
      <c r="AJ510" s="32"/>
      <c r="AK510" s="10"/>
      <c r="AL510" s="32"/>
      <c r="AM510" s="10"/>
      <c r="AN510" s="32"/>
      <c r="AO510" s="10"/>
      <c r="AP510" s="244"/>
      <c r="AQ510" s="10"/>
      <c r="AR510" s="32"/>
      <c r="AS510" s="10"/>
      <c r="AT510" s="244"/>
      <c r="AU510" s="10"/>
      <c r="AV510" s="244"/>
      <c r="AW510" s="7"/>
      <c r="AX510" s="249"/>
      <c r="AY510" s="10"/>
      <c r="AZ510" s="244"/>
      <c r="BA510" s="7"/>
      <c r="BB510" s="249"/>
      <c r="BC510" s="7"/>
      <c r="BD510" s="249"/>
      <c r="BE510" s="7"/>
      <c r="BF510" s="8"/>
      <c r="BG510" s="7"/>
      <c r="BH510" s="8"/>
      <c r="BJ510" s="41"/>
      <c r="BK510" s="41">
        <f t="shared" si="34"/>
        <v>0</v>
      </c>
      <c r="BL510">
        <f t="shared" si="33"/>
        <v>0</v>
      </c>
    </row>
    <row r="511" spans="1:66">
      <c r="A511">
        <f t="shared" si="35"/>
        <v>458</v>
      </c>
      <c r="B511" s="6"/>
      <c r="C511" s="10"/>
      <c r="D511" s="32"/>
      <c r="E511" s="10"/>
      <c r="F511" s="32"/>
      <c r="G511" s="10"/>
      <c r="H511" s="32"/>
      <c r="I511" s="10"/>
      <c r="J511" s="32"/>
      <c r="K511" s="10"/>
      <c r="L511" s="32"/>
      <c r="M511" s="10"/>
      <c r="N511" s="32"/>
      <c r="O511" s="10"/>
      <c r="P511" s="32"/>
      <c r="Q511" s="10"/>
      <c r="R511" s="32"/>
      <c r="S511" s="10"/>
      <c r="T511" s="32"/>
      <c r="U511" s="10"/>
      <c r="V511" s="32"/>
      <c r="W511" s="10"/>
      <c r="X511" s="32"/>
      <c r="Y511" s="10"/>
      <c r="Z511" s="32"/>
      <c r="AA511" s="10"/>
      <c r="AB511" s="32"/>
      <c r="AC511" s="10"/>
      <c r="AD511" s="32"/>
      <c r="AE511" s="10"/>
      <c r="AF511" s="32"/>
      <c r="AG511" s="10"/>
      <c r="AH511" s="32"/>
      <c r="AI511" s="10"/>
      <c r="AJ511" s="32"/>
      <c r="AK511" s="10"/>
      <c r="AL511" s="32"/>
      <c r="AM511" s="10"/>
      <c r="AN511" s="32"/>
      <c r="AO511" s="10"/>
      <c r="AP511" s="244"/>
      <c r="AQ511" s="10"/>
      <c r="AR511" s="32"/>
      <c r="AS511" s="10"/>
      <c r="AT511" s="244"/>
      <c r="AU511" s="10"/>
      <c r="AV511" s="244"/>
      <c r="AW511" s="7"/>
      <c r="AX511" s="249"/>
      <c r="AY511" s="10"/>
      <c r="AZ511" s="244"/>
      <c r="BA511" s="7"/>
      <c r="BB511" s="249"/>
      <c r="BC511" s="7"/>
      <c r="BD511" s="249"/>
      <c r="BE511" s="7"/>
      <c r="BF511" s="8"/>
      <c r="BG511" s="7"/>
      <c r="BH511" s="8"/>
      <c r="BJ511" s="41"/>
      <c r="BK511" s="41">
        <f t="shared" si="34"/>
        <v>0</v>
      </c>
      <c r="BL511">
        <f t="shared" si="33"/>
        <v>0</v>
      </c>
    </row>
    <row r="512" spans="1:66">
      <c r="A512">
        <f t="shared" si="35"/>
        <v>459</v>
      </c>
      <c r="B512" s="6"/>
      <c r="C512" s="10"/>
      <c r="D512" s="32"/>
      <c r="E512" s="10"/>
      <c r="F512" s="32"/>
      <c r="G512" s="10"/>
      <c r="H512" s="32"/>
      <c r="I512" s="10"/>
      <c r="J512" s="32"/>
      <c r="K512" s="10"/>
      <c r="L512" s="32"/>
      <c r="M512" s="10"/>
      <c r="N512" s="32"/>
      <c r="O512" s="10"/>
      <c r="P512" s="32"/>
      <c r="Q512" s="10"/>
      <c r="R512" s="32"/>
      <c r="S512" s="10"/>
      <c r="T512" s="32"/>
      <c r="U512" s="10"/>
      <c r="V512" s="32"/>
      <c r="W512" s="10"/>
      <c r="X512" s="32"/>
      <c r="Y512" s="10"/>
      <c r="Z512" s="32"/>
      <c r="AA512" s="10"/>
      <c r="AB512" s="32"/>
      <c r="AC512" s="10"/>
      <c r="AD512" s="32"/>
      <c r="AE512" s="10"/>
      <c r="AF512" s="32"/>
      <c r="AG512" s="10"/>
      <c r="AH512" s="32"/>
      <c r="AI512" s="10"/>
      <c r="AJ512" s="32"/>
      <c r="AK512" s="10"/>
      <c r="AL512" s="32"/>
      <c r="AM512" s="10"/>
      <c r="AN512" s="32"/>
      <c r="AO512" s="10"/>
      <c r="AP512" s="244"/>
      <c r="AQ512" s="10"/>
      <c r="AR512" s="32"/>
      <c r="AS512" s="10"/>
      <c r="AT512" s="244"/>
      <c r="AU512" s="10"/>
      <c r="AV512" s="244"/>
      <c r="AW512" s="7"/>
      <c r="AX512" s="249"/>
      <c r="AY512" s="10"/>
      <c r="AZ512" s="244"/>
      <c r="BA512" s="7"/>
      <c r="BB512" s="249"/>
      <c r="BC512" s="7"/>
      <c r="BD512" s="249"/>
      <c r="BE512" s="7"/>
      <c r="BF512" s="8"/>
      <c r="BG512" s="7"/>
      <c r="BH512" s="8"/>
      <c r="BJ512" s="41"/>
      <c r="BK512" s="41">
        <f t="shared" si="34"/>
        <v>0</v>
      </c>
      <c r="BL512">
        <f t="shared" si="33"/>
        <v>0</v>
      </c>
    </row>
    <row r="513" spans="1:66">
      <c r="A513">
        <f t="shared" si="35"/>
        <v>460</v>
      </c>
      <c r="B513" s="6"/>
      <c r="C513" s="10"/>
      <c r="D513" s="32"/>
      <c r="E513" s="10"/>
      <c r="F513" s="32"/>
      <c r="G513" s="10"/>
      <c r="H513" s="32"/>
      <c r="I513" s="10"/>
      <c r="J513" s="32"/>
      <c r="K513" s="10"/>
      <c r="L513" s="32"/>
      <c r="M513" s="10"/>
      <c r="N513" s="32"/>
      <c r="O513" s="10"/>
      <c r="P513" s="32"/>
      <c r="Q513" s="10"/>
      <c r="R513" s="32"/>
      <c r="S513" s="10"/>
      <c r="T513" s="32"/>
      <c r="U513" s="10"/>
      <c r="V513" s="32"/>
      <c r="W513" s="10"/>
      <c r="X513" s="32"/>
      <c r="Y513" s="10"/>
      <c r="Z513" s="32"/>
      <c r="AA513" s="10"/>
      <c r="AB513" s="32"/>
      <c r="AC513" s="10"/>
      <c r="AD513" s="32"/>
      <c r="AE513" s="10"/>
      <c r="AF513" s="32"/>
      <c r="AG513" s="10"/>
      <c r="AH513" s="32"/>
      <c r="AI513" s="10"/>
      <c r="AJ513" s="32"/>
      <c r="AK513" s="10"/>
      <c r="AL513" s="32"/>
      <c r="AM513" s="10"/>
      <c r="AN513" s="32"/>
      <c r="AO513" s="10"/>
      <c r="AP513" s="244"/>
      <c r="AQ513" s="10"/>
      <c r="AR513" s="32"/>
      <c r="AS513" s="10"/>
      <c r="AT513" s="244"/>
      <c r="AU513" s="10"/>
      <c r="AV513" s="244"/>
      <c r="AW513" s="7"/>
      <c r="AX513" s="249"/>
      <c r="AY513" s="10"/>
      <c r="AZ513" s="244"/>
      <c r="BA513" s="7"/>
      <c r="BB513" s="249"/>
      <c r="BC513" s="7"/>
      <c r="BD513" s="249"/>
      <c r="BE513" s="7"/>
      <c r="BF513" s="8"/>
      <c r="BG513" s="7"/>
      <c r="BH513" s="8"/>
      <c r="BJ513" s="41"/>
      <c r="BK513" s="41">
        <f t="shared" si="34"/>
        <v>0</v>
      </c>
      <c r="BL513">
        <f t="shared" si="33"/>
        <v>0</v>
      </c>
    </row>
    <row r="514" spans="1:66">
      <c r="A514">
        <f t="shared" si="35"/>
        <v>461</v>
      </c>
      <c r="B514" s="6"/>
      <c r="C514" s="10"/>
      <c r="D514" s="32"/>
      <c r="E514" s="10"/>
      <c r="F514" s="32"/>
      <c r="G514" s="10"/>
      <c r="H514" s="32"/>
      <c r="I514" s="10"/>
      <c r="J514" s="32"/>
      <c r="K514" s="10"/>
      <c r="L514" s="32"/>
      <c r="M514" s="10"/>
      <c r="N514" s="32"/>
      <c r="O514" s="10"/>
      <c r="P514" s="32"/>
      <c r="Q514" s="10"/>
      <c r="R514" s="32"/>
      <c r="S514" s="10"/>
      <c r="T514" s="32"/>
      <c r="U514" s="94"/>
      <c r="V514" s="32"/>
      <c r="W514" s="10"/>
      <c r="X514" s="32"/>
      <c r="Y514" s="10"/>
      <c r="Z514" s="32"/>
      <c r="AA514" s="10"/>
      <c r="AB514" s="32"/>
      <c r="AC514" s="10"/>
      <c r="AD514" s="32"/>
      <c r="AE514" s="10"/>
      <c r="AF514" s="32"/>
      <c r="AG514" s="10"/>
      <c r="AH514" s="32"/>
      <c r="AI514" s="10"/>
      <c r="AJ514" s="32"/>
      <c r="AK514" s="10"/>
      <c r="AL514" s="32"/>
      <c r="AM514" s="10"/>
      <c r="AN514" s="32"/>
      <c r="AO514" s="10"/>
      <c r="AP514" s="244"/>
      <c r="AQ514" s="10"/>
      <c r="AR514" s="32"/>
      <c r="AS514" s="10"/>
      <c r="AT514" s="244"/>
      <c r="AU514" s="10"/>
      <c r="AV514" s="244"/>
      <c r="AW514" s="10"/>
      <c r="AX514" s="247"/>
      <c r="AY514" s="10"/>
      <c r="AZ514" s="244"/>
      <c r="BA514" s="10"/>
      <c r="BB514" s="247"/>
      <c r="BC514" s="10"/>
      <c r="BD514" s="247"/>
      <c r="BE514" s="94"/>
      <c r="BF514" s="32"/>
      <c r="BG514" s="94"/>
      <c r="BH514" s="32"/>
      <c r="BJ514" s="41"/>
      <c r="BK514" s="41">
        <f t="shared" si="34"/>
        <v>0</v>
      </c>
      <c r="BL514">
        <f t="shared" ref="BL514:BL577" si="36">COUNT(C514:BH514)/2</f>
        <v>0</v>
      </c>
    </row>
    <row r="515" spans="1:66">
      <c r="A515">
        <f t="shared" si="35"/>
        <v>462</v>
      </c>
      <c r="B515" s="6"/>
      <c r="C515" s="10"/>
      <c r="D515" s="32"/>
      <c r="E515" s="10"/>
      <c r="F515" s="32"/>
      <c r="G515" s="10"/>
      <c r="H515" s="32"/>
      <c r="I515" s="10"/>
      <c r="J515" s="32"/>
      <c r="K515" s="10"/>
      <c r="L515" s="32"/>
      <c r="M515" s="10"/>
      <c r="N515" s="32"/>
      <c r="O515" s="10"/>
      <c r="P515" s="32"/>
      <c r="Q515" s="10"/>
      <c r="R515" s="32"/>
      <c r="S515" s="10"/>
      <c r="T515" s="32"/>
      <c r="U515" s="10"/>
      <c r="V515" s="32"/>
      <c r="W515" s="10"/>
      <c r="X515" s="32"/>
      <c r="Y515" s="10"/>
      <c r="Z515" s="32"/>
      <c r="AA515" s="10"/>
      <c r="AB515" s="32"/>
      <c r="AC515" s="10"/>
      <c r="AD515" s="32"/>
      <c r="AE515" s="10"/>
      <c r="AF515" s="32"/>
      <c r="AG515" s="10"/>
      <c r="AH515" s="32"/>
      <c r="AI515" s="10"/>
      <c r="AJ515" s="32"/>
      <c r="AK515" s="10"/>
      <c r="AL515" s="32"/>
      <c r="AM515" s="10"/>
      <c r="AN515" s="32"/>
      <c r="AO515" s="10"/>
      <c r="AP515" s="244"/>
      <c r="AQ515" s="10"/>
      <c r="AR515" s="32"/>
      <c r="AS515" s="10"/>
      <c r="AT515" s="244"/>
      <c r="AU515" s="10"/>
      <c r="AV515" s="244"/>
      <c r="AW515" s="7"/>
      <c r="AX515" s="249"/>
      <c r="AY515" s="10"/>
      <c r="AZ515" s="244"/>
      <c r="BA515" s="7"/>
      <c r="BB515" s="249"/>
      <c r="BC515" s="7"/>
      <c r="BD515" s="249"/>
      <c r="BE515" s="7"/>
      <c r="BF515" s="8"/>
      <c r="BG515" s="7"/>
      <c r="BH515" s="8"/>
      <c r="BJ515" s="41"/>
      <c r="BK515" s="41">
        <f t="shared" si="34"/>
        <v>0</v>
      </c>
      <c r="BL515">
        <f t="shared" si="36"/>
        <v>0</v>
      </c>
    </row>
    <row r="516" spans="1:66">
      <c r="A516">
        <f t="shared" si="35"/>
        <v>463</v>
      </c>
      <c r="B516" s="6"/>
      <c r="C516" s="10"/>
      <c r="D516" s="32"/>
      <c r="E516" s="10"/>
      <c r="F516" s="32"/>
      <c r="G516" s="10"/>
      <c r="H516" s="32"/>
      <c r="I516" s="10"/>
      <c r="J516" s="32"/>
      <c r="K516" s="10"/>
      <c r="L516" s="32"/>
      <c r="M516" s="10"/>
      <c r="N516" s="32"/>
      <c r="O516" s="10"/>
      <c r="P516" s="32"/>
      <c r="Q516" s="10"/>
      <c r="R516" s="32"/>
      <c r="S516" s="10"/>
      <c r="T516" s="32"/>
      <c r="U516" s="10"/>
      <c r="V516" s="32"/>
      <c r="W516" s="10"/>
      <c r="X516" s="32"/>
      <c r="Y516" s="10"/>
      <c r="Z516" s="32"/>
      <c r="AA516" s="10"/>
      <c r="AB516" s="32"/>
      <c r="AC516" s="10"/>
      <c r="AD516" s="32"/>
      <c r="AE516" s="10"/>
      <c r="AF516" s="32"/>
      <c r="AG516" s="10"/>
      <c r="AH516" s="32"/>
      <c r="AI516" s="10"/>
      <c r="AJ516" s="32"/>
      <c r="AK516" s="10"/>
      <c r="AL516" s="32"/>
      <c r="AM516" s="10"/>
      <c r="AN516" s="32"/>
      <c r="AO516" s="10"/>
      <c r="AP516" s="244"/>
      <c r="AQ516" s="10"/>
      <c r="AR516" s="32"/>
      <c r="AS516" s="10"/>
      <c r="AT516" s="244"/>
      <c r="AU516" s="10"/>
      <c r="AV516" s="244"/>
      <c r="AW516" s="7"/>
      <c r="AX516" s="249"/>
      <c r="AY516" s="10"/>
      <c r="AZ516" s="244"/>
      <c r="BA516" s="7"/>
      <c r="BB516" s="249"/>
      <c r="BC516" s="7"/>
      <c r="BD516" s="249"/>
      <c r="BE516" s="7"/>
      <c r="BF516" s="8"/>
      <c r="BG516" s="7"/>
      <c r="BH516" s="8"/>
      <c r="BJ516" s="41"/>
      <c r="BK516" s="41">
        <f t="shared" si="34"/>
        <v>0</v>
      </c>
      <c r="BL516">
        <f t="shared" si="36"/>
        <v>0</v>
      </c>
    </row>
    <row r="517" spans="1:66">
      <c r="A517">
        <f t="shared" si="35"/>
        <v>464</v>
      </c>
      <c r="B517" s="6"/>
      <c r="C517" s="10"/>
      <c r="D517" s="32"/>
      <c r="E517" s="10"/>
      <c r="F517" s="32"/>
      <c r="G517" s="10"/>
      <c r="H517" s="32"/>
      <c r="I517" s="10"/>
      <c r="J517" s="32"/>
      <c r="K517" s="10"/>
      <c r="L517" s="32"/>
      <c r="M517" s="10"/>
      <c r="N517" s="32"/>
      <c r="O517" s="10"/>
      <c r="P517" s="32"/>
      <c r="Q517" s="10"/>
      <c r="R517" s="32"/>
      <c r="S517" s="10"/>
      <c r="T517" s="32"/>
      <c r="U517" s="10"/>
      <c r="V517" s="32"/>
      <c r="W517" s="10"/>
      <c r="X517" s="32"/>
      <c r="Y517" s="10"/>
      <c r="Z517" s="32"/>
      <c r="AA517" s="10"/>
      <c r="AB517" s="32"/>
      <c r="AC517" s="10"/>
      <c r="AD517" s="32"/>
      <c r="AE517" s="10"/>
      <c r="AF517" s="32"/>
      <c r="AG517" s="10"/>
      <c r="AH517" s="32"/>
      <c r="AI517" s="10"/>
      <c r="AJ517" s="32"/>
      <c r="AK517" s="10"/>
      <c r="AL517" s="32"/>
      <c r="AM517" s="10"/>
      <c r="AN517" s="32"/>
      <c r="AO517" s="10"/>
      <c r="AP517" s="244"/>
      <c r="AQ517" s="10"/>
      <c r="AR517" s="32"/>
      <c r="AS517" s="10"/>
      <c r="AT517" s="244"/>
      <c r="AU517" s="10"/>
      <c r="AV517" s="244"/>
      <c r="AW517" s="7"/>
      <c r="AX517" s="249"/>
      <c r="AY517" s="10"/>
      <c r="AZ517" s="244"/>
      <c r="BA517" s="7"/>
      <c r="BB517" s="249"/>
      <c r="BC517" s="7"/>
      <c r="BD517" s="249"/>
      <c r="BE517" s="7"/>
      <c r="BF517" s="8"/>
      <c r="BG517" s="7"/>
      <c r="BH517" s="8"/>
      <c r="BJ517" s="41"/>
      <c r="BK517" s="41">
        <f t="shared" si="34"/>
        <v>0</v>
      </c>
      <c r="BL517">
        <f t="shared" si="36"/>
        <v>0</v>
      </c>
    </row>
    <row r="518" spans="1:66">
      <c r="A518">
        <f t="shared" si="35"/>
        <v>465</v>
      </c>
      <c r="B518" s="6"/>
      <c r="C518" s="10"/>
      <c r="D518" s="32"/>
      <c r="E518" s="10"/>
      <c r="F518" s="32"/>
      <c r="G518" s="10"/>
      <c r="H518" s="32"/>
      <c r="I518" s="10"/>
      <c r="J518" s="32"/>
      <c r="K518" s="10"/>
      <c r="L518" s="32"/>
      <c r="M518" s="10"/>
      <c r="N518" s="32"/>
      <c r="O518" s="10"/>
      <c r="P518" s="32"/>
      <c r="Q518" s="10"/>
      <c r="R518" s="32"/>
      <c r="S518" s="10"/>
      <c r="T518" s="32"/>
      <c r="U518" s="94"/>
      <c r="V518" s="32"/>
      <c r="W518" s="10"/>
      <c r="X518" s="32"/>
      <c r="Y518" s="10"/>
      <c r="Z518" s="32"/>
      <c r="AA518" s="10"/>
      <c r="AB518" s="32"/>
      <c r="AC518" s="10"/>
      <c r="AD518" s="32"/>
      <c r="AE518" s="10"/>
      <c r="AF518" s="32"/>
      <c r="AG518" s="10"/>
      <c r="AH518" s="32"/>
      <c r="AI518" s="10"/>
      <c r="AJ518" s="32"/>
      <c r="AK518" s="10"/>
      <c r="AL518" s="32"/>
      <c r="AM518" s="94"/>
      <c r="AN518" s="32"/>
      <c r="AO518" s="10"/>
      <c r="AP518" s="244"/>
      <c r="AQ518" s="94"/>
      <c r="AR518" s="32"/>
      <c r="AS518" s="10"/>
      <c r="AT518" s="244"/>
      <c r="AU518" s="10"/>
      <c r="AV518" s="244"/>
      <c r="AW518" s="7"/>
      <c r="AX518" s="249"/>
      <c r="AY518" s="10"/>
      <c r="AZ518" s="244"/>
      <c r="BA518" s="7"/>
      <c r="BB518" s="249"/>
      <c r="BC518" s="7"/>
      <c r="BD518" s="249"/>
      <c r="BE518" s="7"/>
      <c r="BF518" s="8"/>
      <c r="BG518" s="7"/>
      <c r="BH518" s="8"/>
      <c r="BJ518" s="41"/>
      <c r="BK518" s="41">
        <f t="shared" ref="BK518:BK581" si="37">+AI518+AE518+Y518+W518+U518+S518+Q518+O518+M518+I518+G518+E518+C518+AG518+K518+BG518+BN518+AA518+AC518+AK518+AM518+AO518+AW518+BE518+BC518+BA518+AY518+AU518+AS518+AQ518</f>
        <v>0</v>
      </c>
      <c r="BL518">
        <f t="shared" si="36"/>
        <v>0</v>
      </c>
    </row>
    <row r="519" spans="1:66">
      <c r="A519">
        <f t="shared" si="35"/>
        <v>466</v>
      </c>
      <c r="B519" s="6"/>
      <c r="C519" s="10"/>
      <c r="D519" s="32"/>
      <c r="E519" s="10"/>
      <c r="F519" s="32"/>
      <c r="G519" s="10"/>
      <c r="H519" s="32"/>
      <c r="I519" s="10"/>
      <c r="J519" s="32"/>
      <c r="K519" s="10"/>
      <c r="L519" s="32"/>
      <c r="M519" s="10"/>
      <c r="N519" s="32"/>
      <c r="O519" s="10"/>
      <c r="P519" s="32"/>
      <c r="Q519" s="10"/>
      <c r="R519" s="32"/>
      <c r="S519" s="10"/>
      <c r="T519" s="32"/>
      <c r="U519" s="10"/>
      <c r="V519" s="32"/>
      <c r="W519" s="10"/>
      <c r="X519" s="32"/>
      <c r="Y519" s="10"/>
      <c r="Z519" s="32"/>
      <c r="AA519" s="10"/>
      <c r="AB519" s="32"/>
      <c r="AC519" s="10"/>
      <c r="AD519" s="32"/>
      <c r="AE519" s="10"/>
      <c r="AF519" s="32"/>
      <c r="AG519" s="10"/>
      <c r="AH519" s="32"/>
      <c r="AI519" s="10"/>
      <c r="AJ519" s="32"/>
      <c r="AK519" s="10"/>
      <c r="AL519" s="32"/>
      <c r="AM519" s="10"/>
      <c r="AN519" s="32"/>
      <c r="AO519" s="10"/>
      <c r="AP519" s="244"/>
      <c r="AQ519" s="10"/>
      <c r="AR519" s="32"/>
      <c r="AS519" s="10"/>
      <c r="AT519" s="244"/>
      <c r="AU519" s="10"/>
      <c r="AV519" s="244"/>
      <c r="AW519" s="7"/>
      <c r="AX519" s="249"/>
      <c r="AY519" s="10"/>
      <c r="AZ519" s="244"/>
      <c r="BA519" s="7"/>
      <c r="BB519" s="249"/>
      <c r="BC519" s="7"/>
      <c r="BD519" s="249"/>
      <c r="BE519" s="7"/>
      <c r="BF519" s="8"/>
      <c r="BG519" s="7"/>
      <c r="BH519" s="8"/>
      <c r="BJ519" s="41"/>
      <c r="BK519" s="41">
        <f t="shared" si="37"/>
        <v>0</v>
      </c>
      <c r="BL519">
        <f t="shared" si="36"/>
        <v>0</v>
      </c>
    </row>
    <row r="520" spans="1:66">
      <c r="A520">
        <f t="shared" si="35"/>
        <v>467</v>
      </c>
      <c r="B520" s="6"/>
      <c r="C520" s="10"/>
      <c r="D520" s="32"/>
      <c r="E520" s="10"/>
      <c r="F520" s="32"/>
      <c r="G520" s="10"/>
      <c r="H520" s="32"/>
      <c r="I520" s="10"/>
      <c r="J520" s="32"/>
      <c r="K520" s="10"/>
      <c r="L520" s="32"/>
      <c r="M520" s="10"/>
      <c r="N520" s="32"/>
      <c r="O520" s="10"/>
      <c r="P520" s="32"/>
      <c r="Q520" s="10"/>
      <c r="R520" s="32"/>
      <c r="S520" s="10"/>
      <c r="T520" s="32"/>
      <c r="U520" s="10"/>
      <c r="V520" s="32"/>
      <c r="W520" s="10"/>
      <c r="X520" s="32"/>
      <c r="Y520" s="10"/>
      <c r="Z520" s="32"/>
      <c r="AA520" s="10"/>
      <c r="AB520" s="32"/>
      <c r="AC520" s="10"/>
      <c r="AD520" s="32"/>
      <c r="AE520" s="10"/>
      <c r="AF520" s="32"/>
      <c r="AG520" s="10"/>
      <c r="AH520" s="32"/>
      <c r="AI520" s="10"/>
      <c r="AJ520" s="32"/>
      <c r="AK520" s="10"/>
      <c r="AL520" s="32"/>
      <c r="AM520" s="10"/>
      <c r="AN520" s="32"/>
      <c r="AO520" s="10"/>
      <c r="AP520" s="244"/>
      <c r="AQ520" s="10"/>
      <c r="AR520" s="32"/>
      <c r="AS520" s="10"/>
      <c r="AT520" s="244"/>
      <c r="AU520" s="10"/>
      <c r="AV520" s="244"/>
      <c r="AW520" s="7"/>
      <c r="AX520" s="249"/>
      <c r="AY520" s="10"/>
      <c r="AZ520" s="244"/>
      <c r="BA520" s="7"/>
      <c r="BB520" s="249"/>
      <c r="BC520" s="7"/>
      <c r="BD520" s="249"/>
      <c r="BE520" s="7"/>
      <c r="BF520" s="8"/>
      <c r="BG520" s="7"/>
      <c r="BH520" s="8"/>
      <c r="BJ520" s="41"/>
      <c r="BK520" s="41">
        <f t="shared" si="37"/>
        <v>0</v>
      </c>
      <c r="BL520">
        <f t="shared" si="36"/>
        <v>0</v>
      </c>
    </row>
    <row r="521" spans="1:66">
      <c r="A521">
        <f t="shared" si="35"/>
        <v>468</v>
      </c>
      <c r="B521" s="6"/>
      <c r="C521" s="10"/>
      <c r="D521" s="32"/>
      <c r="E521" s="10"/>
      <c r="F521" s="32"/>
      <c r="G521" s="10"/>
      <c r="H521" s="32"/>
      <c r="I521" s="10"/>
      <c r="J521" s="32"/>
      <c r="K521" s="10"/>
      <c r="L521" s="32"/>
      <c r="M521" s="10"/>
      <c r="N521" s="32"/>
      <c r="O521" s="10"/>
      <c r="P521" s="32"/>
      <c r="Q521" s="10"/>
      <c r="R521" s="32"/>
      <c r="S521" s="10"/>
      <c r="T521" s="32"/>
      <c r="U521" s="10"/>
      <c r="V521" s="32"/>
      <c r="W521" s="10"/>
      <c r="X521" s="32"/>
      <c r="Y521" s="10"/>
      <c r="Z521" s="32"/>
      <c r="AA521" s="10"/>
      <c r="AB521" s="32"/>
      <c r="AC521" s="10"/>
      <c r="AD521" s="32"/>
      <c r="AE521" s="10"/>
      <c r="AF521" s="32"/>
      <c r="AG521" s="10"/>
      <c r="AH521" s="32"/>
      <c r="AI521" s="10"/>
      <c r="AJ521" s="32"/>
      <c r="AK521" s="10"/>
      <c r="AL521" s="32"/>
      <c r="AM521" s="10"/>
      <c r="AN521" s="32"/>
      <c r="AO521" s="10"/>
      <c r="AP521" s="244"/>
      <c r="AQ521" s="10"/>
      <c r="AR521" s="32"/>
      <c r="AS521" s="10"/>
      <c r="AT521" s="244"/>
      <c r="AU521" s="10"/>
      <c r="AV521" s="244"/>
      <c r="AW521" s="7"/>
      <c r="AX521" s="249"/>
      <c r="AY521" s="10"/>
      <c r="AZ521" s="244"/>
      <c r="BA521" s="7"/>
      <c r="BB521" s="249"/>
      <c r="BC521" s="7"/>
      <c r="BD521" s="249"/>
      <c r="BE521" s="7"/>
      <c r="BF521" s="8"/>
      <c r="BG521" s="7"/>
      <c r="BH521" s="8"/>
      <c r="BJ521" s="41"/>
      <c r="BK521" s="41">
        <f t="shared" si="37"/>
        <v>0</v>
      </c>
      <c r="BL521">
        <f t="shared" si="36"/>
        <v>0</v>
      </c>
    </row>
    <row r="522" spans="1:66">
      <c r="A522">
        <f t="shared" si="35"/>
        <v>469</v>
      </c>
      <c r="B522" s="6"/>
      <c r="C522" s="10"/>
      <c r="D522" s="32"/>
      <c r="E522" s="10"/>
      <c r="F522" s="32"/>
      <c r="G522" s="10"/>
      <c r="H522" s="32"/>
      <c r="I522" s="10"/>
      <c r="J522" s="32"/>
      <c r="K522" s="10"/>
      <c r="L522" s="32"/>
      <c r="M522" s="10"/>
      <c r="N522" s="32"/>
      <c r="O522" s="10"/>
      <c r="P522" s="32"/>
      <c r="Q522" s="10"/>
      <c r="R522" s="32"/>
      <c r="S522" s="10"/>
      <c r="T522" s="32"/>
      <c r="U522" s="10"/>
      <c r="V522" s="32"/>
      <c r="W522" s="10"/>
      <c r="X522" s="32"/>
      <c r="Y522" s="10"/>
      <c r="Z522" s="32"/>
      <c r="AA522" s="10"/>
      <c r="AB522" s="32"/>
      <c r="AC522" s="10"/>
      <c r="AD522" s="32"/>
      <c r="AE522" s="10"/>
      <c r="AF522" s="32"/>
      <c r="AG522" s="10"/>
      <c r="AH522" s="32"/>
      <c r="AI522" s="10"/>
      <c r="AJ522" s="32"/>
      <c r="AK522" s="10"/>
      <c r="AL522" s="32"/>
      <c r="AM522" s="10"/>
      <c r="AN522" s="32"/>
      <c r="AO522" s="10"/>
      <c r="AP522" s="244"/>
      <c r="AQ522" s="10"/>
      <c r="AR522" s="32"/>
      <c r="AS522" s="10"/>
      <c r="AT522" s="244"/>
      <c r="AU522" s="10"/>
      <c r="AV522" s="244"/>
      <c r="AW522" s="7"/>
      <c r="AX522" s="249"/>
      <c r="AY522" s="10"/>
      <c r="AZ522" s="244"/>
      <c r="BA522" s="7"/>
      <c r="BB522" s="249"/>
      <c r="BC522" s="7"/>
      <c r="BD522" s="249"/>
      <c r="BE522" s="7"/>
      <c r="BF522" s="8"/>
      <c r="BG522" s="7"/>
      <c r="BH522" s="8"/>
      <c r="BJ522" s="41"/>
      <c r="BK522" s="41">
        <f t="shared" si="37"/>
        <v>0</v>
      </c>
      <c r="BL522">
        <f t="shared" si="36"/>
        <v>0</v>
      </c>
    </row>
    <row r="523" spans="1:66">
      <c r="A523">
        <f t="shared" si="35"/>
        <v>470</v>
      </c>
      <c r="B523" s="6"/>
      <c r="C523" s="10"/>
      <c r="D523" s="32"/>
      <c r="E523" s="10"/>
      <c r="F523" s="32"/>
      <c r="G523" s="10"/>
      <c r="H523" s="32"/>
      <c r="I523" s="10"/>
      <c r="J523" s="32"/>
      <c r="K523" s="10"/>
      <c r="L523" s="32"/>
      <c r="M523" s="10"/>
      <c r="N523" s="32"/>
      <c r="O523" s="10"/>
      <c r="P523" s="32"/>
      <c r="Q523" s="10"/>
      <c r="R523" s="32"/>
      <c r="S523" s="10"/>
      <c r="T523" s="32"/>
      <c r="U523" s="10"/>
      <c r="V523" s="32"/>
      <c r="W523" s="10"/>
      <c r="X523" s="32"/>
      <c r="Y523" s="10"/>
      <c r="Z523" s="32"/>
      <c r="AA523" s="10"/>
      <c r="AB523" s="32"/>
      <c r="AC523" s="10"/>
      <c r="AD523" s="32"/>
      <c r="AE523" s="10"/>
      <c r="AF523" s="32"/>
      <c r="AG523" s="10"/>
      <c r="AH523" s="32"/>
      <c r="AI523" s="10"/>
      <c r="AJ523" s="32"/>
      <c r="AK523" s="10"/>
      <c r="AL523" s="32"/>
      <c r="AM523" s="10"/>
      <c r="AN523" s="32"/>
      <c r="AO523" s="10"/>
      <c r="AP523" s="244"/>
      <c r="AQ523" s="10"/>
      <c r="AR523" s="32"/>
      <c r="AS523" s="10"/>
      <c r="AT523" s="244"/>
      <c r="AU523" s="10"/>
      <c r="AV523" s="244"/>
      <c r="AW523" s="7"/>
      <c r="AX523" s="249"/>
      <c r="AY523" s="10"/>
      <c r="AZ523" s="244"/>
      <c r="BA523" s="7"/>
      <c r="BB523" s="249"/>
      <c r="BC523" s="7"/>
      <c r="BD523" s="249"/>
      <c r="BE523" s="7"/>
      <c r="BF523" s="8"/>
      <c r="BG523" s="7"/>
      <c r="BH523" s="8"/>
      <c r="BJ523" s="41"/>
      <c r="BK523" s="41">
        <f t="shared" si="37"/>
        <v>0</v>
      </c>
      <c r="BL523">
        <f t="shared" si="36"/>
        <v>0</v>
      </c>
    </row>
    <row r="524" spans="1:66">
      <c r="A524">
        <f t="shared" si="35"/>
        <v>471</v>
      </c>
      <c r="B524" s="6"/>
      <c r="C524" s="10"/>
      <c r="D524" s="32"/>
      <c r="E524" s="10"/>
      <c r="F524" s="32"/>
      <c r="G524" s="10"/>
      <c r="H524" s="32"/>
      <c r="I524" s="10"/>
      <c r="J524" s="32"/>
      <c r="K524" s="10"/>
      <c r="L524" s="32"/>
      <c r="M524" s="10"/>
      <c r="N524" s="32"/>
      <c r="O524" s="10"/>
      <c r="P524" s="32"/>
      <c r="Q524" s="10"/>
      <c r="R524" s="32"/>
      <c r="S524" s="10"/>
      <c r="T524" s="32"/>
      <c r="U524" s="10"/>
      <c r="V524" s="32"/>
      <c r="W524" s="10"/>
      <c r="X524" s="32"/>
      <c r="Y524" s="10"/>
      <c r="Z524" s="32"/>
      <c r="AA524" s="10"/>
      <c r="AB524" s="32"/>
      <c r="AC524" s="10"/>
      <c r="AD524" s="32"/>
      <c r="AE524" s="10"/>
      <c r="AF524" s="32"/>
      <c r="AG524" s="10"/>
      <c r="AH524" s="32"/>
      <c r="AI524" s="10"/>
      <c r="AJ524" s="32"/>
      <c r="AK524" s="10"/>
      <c r="AL524" s="32"/>
      <c r="AM524" s="10"/>
      <c r="AN524" s="32"/>
      <c r="AO524" s="10"/>
      <c r="AP524" s="244"/>
      <c r="AQ524" s="10"/>
      <c r="AR524" s="32"/>
      <c r="AS524" s="10"/>
      <c r="AT524" s="244"/>
      <c r="AU524" s="10"/>
      <c r="AV524" s="244"/>
      <c r="AW524" s="7"/>
      <c r="AX524" s="249"/>
      <c r="AY524" s="10"/>
      <c r="AZ524" s="244"/>
      <c r="BA524" s="7"/>
      <c r="BB524" s="249"/>
      <c r="BC524" s="7"/>
      <c r="BD524" s="249"/>
      <c r="BE524" s="7"/>
      <c r="BF524" s="8"/>
      <c r="BG524" s="7"/>
      <c r="BH524" s="8"/>
      <c r="BJ524" s="41"/>
      <c r="BK524" s="41">
        <f t="shared" si="37"/>
        <v>0</v>
      </c>
      <c r="BL524">
        <f t="shared" si="36"/>
        <v>0</v>
      </c>
    </row>
    <row r="525" spans="1:66">
      <c r="A525">
        <f t="shared" si="35"/>
        <v>472</v>
      </c>
      <c r="B525" s="6"/>
      <c r="C525" s="10"/>
      <c r="D525" s="32"/>
      <c r="E525" s="10"/>
      <c r="F525" s="32"/>
      <c r="G525" s="10"/>
      <c r="H525" s="32"/>
      <c r="I525" s="10"/>
      <c r="J525" s="32"/>
      <c r="K525" s="94"/>
      <c r="L525" s="32"/>
      <c r="M525" s="10"/>
      <c r="N525" s="32"/>
      <c r="O525" s="10"/>
      <c r="P525" s="32"/>
      <c r="Q525" s="10"/>
      <c r="R525" s="32"/>
      <c r="S525" s="10"/>
      <c r="T525" s="32"/>
      <c r="U525" s="10"/>
      <c r="V525" s="32"/>
      <c r="W525" s="10"/>
      <c r="X525" s="32"/>
      <c r="Y525" s="10"/>
      <c r="Z525" s="32"/>
      <c r="AA525" s="10"/>
      <c r="AB525" s="32"/>
      <c r="AC525" s="10"/>
      <c r="AD525" s="32"/>
      <c r="AE525" s="10"/>
      <c r="AF525" s="32"/>
      <c r="AG525" s="10"/>
      <c r="AH525" s="32"/>
      <c r="AI525" s="10"/>
      <c r="AJ525" s="32"/>
      <c r="AK525" s="10"/>
      <c r="AL525" s="32"/>
      <c r="AM525" s="10"/>
      <c r="AN525" s="32"/>
      <c r="AO525" s="10"/>
      <c r="AP525" s="244"/>
      <c r="AQ525" s="10"/>
      <c r="AR525" s="32"/>
      <c r="AS525" s="10"/>
      <c r="AT525" s="244"/>
      <c r="AU525" s="10"/>
      <c r="AV525" s="244"/>
      <c r="AW525" s="7"/>
      <c r="AX525" s="249"/>
      <c r="AY525" s="10"/>
      <c r="AZ525" s="244"/>
      <c r="BA525" s="7"/>
      <c r="BB525" s="249"/>
      <c r="BC525" s="7"/>
      <c r="BD525" s="249"/>
      <c r="BE525" s="7"/>
      <c r="BF525" s="8"/>
      <c r="BG525" s="7"/>
      <c r="BH525" s="8"/>
      <c r="BJ525" s="41"/>
      <c r="BK525" s="41">
        <f t="shared" si="37"/>
        <v>0</v>
      </c>
      <c r="BL525">
        <f t="shared" si="36"/>
        <v>0</v>
      </c>
      <c r="BN525" s="39"/>
    </row>
    <row r="526" spans="1:66">
      <c r="A526">
        <f t="shared" si="35"/>
        <v>473</v>
      </c>
      <c r="B526" s="6"/>
      <c r="C526" s="10"/>
      <c r="D526" s="32"/>
      <c r="E526" s="10"/>
      <c r="F526" s="32"/>
      <c r="G526" s="10"/>
      <c r="H526" s="32"/>
      <c r="I526" s="10"/>
      <c r="J526" s="32"/>
      <c r="K526" s="10"/>
      <c r="L526" s="32"/>
      <c r="M526" s="10"/>
      <c r="N526" s="32"/>
      <c r="O526" s="10"/>
      <c r="P526" s="32"/>
      <c r="Q526" s="10"/>
      <c r="R526" s="32"/>
      <c r="S526" s="10"/>
      <c r="T526" s="32"/>
      <c r="U526" s="10"/>
      <c r="V526" s="32"/>
      <c r="W526" s="10"/>
      <c r="X526" s="32"/>
      <c r="Y526" s="10"/>
      <c r="Z526" s="32"/>
      <c r="AA526" s="10"/>
      <c r="AB526" s="32"/>
      <c r="AC526" s="10"/>
      <c r="AD526" s="32"/>
      <c r="AE526" s="10"/>
      <c r="AF526" s="32"/>
      <c r="AG526" s="10"/>
      <c r="AH526" s="32"/>
      <c r="AI526" s="10"/>
      <c r="AJ526" s="32"/>
      <c r="AK526" s="10"/>
      <c r="AL526" s="32"/>
      <c r="AM526" s="10"/>
      <c r="AN526" s="32"/>
      <c r="AO526" s="10"/>
      <c r="AP526" s="244"/>
      <c r="AQ526" s="10"/>
      <c r="AR526" s="32"/>
      <c r="AS526" s="10"/>
      <c r="AT526" s="244"/>
      <c r="AU526" s="10"/>
      <c r="AV526" s="244"/>
      <c r="AW526" s="7"/>
      <c r="AX526" s="249"/>
      <c r="AY526" s="10"/>
      <c r="AZ526" s="244"/>
      <c r="BA526" s="7"/>
      <c r="BB526" s="249"/>
      <c r="BC526" s="7"/>
      <c r="BD526" s="249"/>
      <c r="BE526" s="7"/>
      <c r="BF526" s="8"/>
      <c r="BG526" s="7"/>
      <c r="BH526" s="8"/>
      <c r="BJ526" s="41"/>
      <c r="BK526" s="41">
        <f t="shared" si="37"/>
        <v>0</v>
      </c>
      <c r="BL526">
        <f t="shared" si="36"/>
        <v>0</v>
      </c>
    </row>
    <row r="527" spans="1:66">
      <c r="A527">
        <f t="shared" si="35"/>
        <v>474</v>
      </c>
      <c r="B527" s="6"/>
      <c r="C527" s="10"/>
      <c r="D527" s="32"/>
      <c r="E527" s="10"/>
      <c r="F527" s="32"/>
      <c r="G527" s="10"/>
      <c r="H527" s="32"/>
      <c r="I527" s="10"/>
      <c r="J527" s="32"/>
      <c r="K527" s="94"/>
      <c r="L527" s="32"/>
      <c r="M527" s="10"/>
      <c r="N527" s="32"/>
      <c r="O527" s="10"/>
      <c r="P527" s="32"/>
      <c r="Q527" s="10"/>
      <c r="R527" s="32"/>
      <c r="S527" s="10"/>
      <c r="T527" s="32"/>
      <c r="U527" s="10"/>
      <c r="V527" s="32"/>
      <c r="W527" s="10"/>
      <c r="X527" s="32"/>
      <c r="Y527" s="10"/>
      <c r="Z527" s="32"/>
      <c r="AA527" s="10"/>
      <c r="AB527" s="32"/>
      <c r="AC527" s="10"/>
      <c r="AD527" s="32"/>
      <c r="AE527" s="10"/>
      <c r="AF527" s="32"/>
      <c r="AG527" s="10"/>
      <c r="AH527" s="32"/>
      <c r="AI527" s="10"/>
      <c r="AJ527" s="32"/>
      <c r="AK527" s="10"/>
      <c r="AL527" s="32"/>
      <c r="AM527" s="10"/>
      <c r="AN527" s="32"/>
      <c r="AO527" s="10"/>
      <c r="AP527" s="244"/>
      <c r="AQ527" s="10"/>
      <c r="AR527" s="32"/>
      <c r="AS527" s="10"/>
      <c r="AT527" s="244"/>
      <c r="AU527" s="10"/>
      <c r="AV527" s="244"/>
      <c r="AW527" s="7"/>
      <c r="AX527" s="249"/>
      <c r="AY527" s="10"/>
      <c r="AZ527" s="244"/>
      <c r="BA527" s="7"/>
      <c r="BB527" s="249"/>
      <c r="BC527" s="7"/>
      <c r="BD527" s="249"/>
      <c r="BE527" s="7"/>
      <c r="BF527" s="8"/>
      <c r="BG527" s="7"/>
      <c r="BH527" s="8"/>
      <c r="BJ527" s="41"/>
      <c r="BK527" s="41">
        <f t="shared" si="37"/>
        <v>0</v>
      </c>
      <c r="BL527">
        <f t="shared" si="36"/>
        <v>0</v>
      </c>
      <c r="BN527" s="39"/>
    </row>
    <row r="528" spans="1:66">
      <c r="A528">
        <f t="shared" si="35"/>
        <v>475</v>
      </c>
      <c r="B528" s="6"/>
      <c r="C528" s="10"/>
      <c r="D528" s="32"/>
      <c r="E528" s="10"/>
      <c r="F528" s="32"/>
      <c r="G528" s="10"/>
      <c r="H528" s="32"/>
      <c r="I528" s="10"/>
      <c r="J528" s="32"/>
      <c r="K528" s="10"/>
      <c r="L528" s="32"/>
      <c r="M528" s="10"/>
      <c r="N528" s="32"/>
      <c r="O528" s="10"/>
      <c r="P528" s="32"/>
      <c r="Q528" s="10"/>
      <c r="R528" s="32"/>
      <c r="S528" s="10"/>
      <c r="T528" s="32"/>
      <c r="U528" s="10"/>
      <c r="V528" s="32"/>
      <c r="W528" s="10"/>
      <c r="X528" s="32"/>
      <c r="Y528" s="10"/>
      <c r="Z528" s="32"/>
      <c r="AA528" s="10"/>
      <c r="AB528" s="32"/>
      <c r="AC528" s="10"/>
      <c r="AD528" s="32"/>
      <c r="AE528" s="10"/>
      <c r="AF528" s="32"/>
      <c r="AG528" s="10"/>
      <c r="AH528" s="32"/>
      <c r="AI528" s="10"/>
      <c r="AJ528" s="32"/>
      <c r="AK528" s="10"/>
      <c r="AL528" s="32"/>
      <c r="AM528" s="10"/>
      <c r="AN528" s="32"/>
      <c r="AO528" s="10"/>
      <c r="AP528" s="244"/>
      <c r="AQ528" s="10"/>
      <c r="AR528" s="32"/>
      <c r="AS528" s="10"/>
      <c r="AT528" s="244"/>
      <c r="AU528" s="10"/>
      <c r="AV528" s="244"/>
      <c r="AW528" s="7"/>
      <c r="AX528" s="249"/>
      <c r="AY528" s="10"/>
      <c r="AZ528" s="244"/>
      <c r="BA528" s="7"/>
      <c r="BB528" s="249"/>
      <c r="BC528" s="7"/>
      <c r="BD528" s="249"/>
      <c r="BE528" s="7"/>
      <c r="BF528" s="8"/>
      <c r="BG528" s="7"/>
      <c r="BH528" s="8"/>
      <c r="BJ528" s="41"/>
      <c r="BK528" s="41">
        <f t="shared" si="37"/>
        <v>0</v>
      </c>
      <c r="BL528">
        <f t="shared" si="36"/>
        <v>0</v>
      </c>
    </row>
    <row r="529" spans="1:66">
      <c r="A529">
        <f t="shared" si="35"/>
        <v>476</v>
      </c>
      <c r="B529" s="6"/>
      <c r="C529" s="10"/>
      <c r="D529" s="32"/>
      <c r="E529" s="94"/>
      <c r="F529" s="32"/>
      <c r="G529" s="10"/>
      <c r="H529" s="32"/>
      <c r="I529" s="10"/>
      <c r="J529" s="32"/>
      <c r="K529" s="10"/>
      <c r="L529" s="32"/>
      <c r="M529" s="10"/>
      <c r="N529" s="32"/>
      <c r="O529" s="10"/>
      <c r="P529" s="32"/>
      <c r="Q529" s="10"/>
      <c r="R529" s="32"/>
      <c r="S529" s="10"/>
      <c r="T529" s="32"/>
      <c r="U529" s="10"/>
      <c r="V529" s="32"/>
      <c r="W529" s="10"/>
      <c r="X529" s="32"/>
      <c r="Y529" s="10"/>
      <c r="Z529" s="32"/>
      <c r="AA529" s="10"/>
      <c r="AB529" s="32"/>
      <c r="AC529" s="10"/>
      <c r="AD529" s="32"/>
      <c r="AE529" s="10"/>
      <c r="AF529" s="32"/>
      <c r="AG529" s="10"/>
      <c r="AH529" s="32"/>
      <c r="AI529" s="10"/>
      <c r="AJ529" s="32"/>
      <c r="AK529" s="10"/>
      <c r="AL529" s="32"/>
      <c r="AM529" s="10"/>
      <c r="AN529" s="32"/>
      <c r="AO529" s="10"/>
      <c r="AP529" s="244"/>
      <c r="AQ529" s="10"/>
      <c r="AR529" s="32"/>
      <c r="AS529" s="10"/>
      <c r="AT529" s="244"/>
      <c r="AU529" s="10"/>
      <c r="AV529" s="244"/>
      <c r="AW529" s="7"/>
      <c r="AX529" s="249"/>
      <c r="AY529" s="10"/>
      <c r="AZ529" s="244"/>
      <c r="BA529" s="7"/>
      <c r="BB529" s="249"/>
      <c r="BC529" s="7"/>
      <c r="BD529" s="249"/>
      <c r="BE529" s="7"/>
      <c r="BF529" s="8"/>
      <c r="BG529" s="7"/>
      <c r="BH529" s="8"/>
      <c r="BJ529" s="41"/>
      <c r="BK529" s="41">
        <f t="shared" si="37"/>
        <v>0</v>
      </c>
      <c r="BL529">
        <f t="shared" si="36"/>
        <v>0</v>
      </c>
    </row>
    <row r="530" spans="1:66">
      <c r="A530">
        <f t="shared" si="35"/>
        <v>477</v>
      </c>
      <c r="B530" s="6"/>
      <c r="C530" s="10"/>
      <c r="D530" s="32"/>
      <c r="E530" s="10"/>
      <c r="F530" s="32"/>
      <c r="G530" s="10"/>
      <c r="H530" s="32"/>
      <c r="I530" s="10"/>
      <c r="J530" s="32"/>
      <c r="K530" s="94"/>
      <c r="L530" s="32"/>
      <c r="M530" s="10"/>
      <c r="N530" s="32"/>
      <c r="O530" s="10"/>
      <c r="P530" s="32"/>
      <c r="Q530" s="10"/>
      <c r="R530" s="32"/>
      <c r="S530" s="10"/>
      <c r="T530" s="32"/>
      <c r="U530" s="10"/>
      <c r="V530" s="32"/>
      <c r="W530" s="10"/>
      <c r="X530" s="32"/>
      <c r="Y530" s="10"/>
      <c r="Z530" s="32"/>
      <c r="AA530" s="10"/>
      <c r="AB530" s="32"/>
      <c r="AC530" s="10"/>
      <c r="AD530" s="32"/>
      <c r="AE530" s="10"/>
      <c r="AF530" s="32"/>
      <c r="AG530" s="10"/>
      <c r="AH530" s="32"/>
      <c r="AI530" s="10"/>
      <c r="AJ530" s="32"/>
      <c r="AK530" s="10"/>
      <c r="AL530" s="32"/>
      <c r="AM530" s="10"/>
      <c r="AN530" s="32"/>
      <c r="AO530" s="10"/>
      <c r="AP530" s="244"/>
      <c r="AQ530" s="10"/>
      <c r="AR530" s="32"/>
      <c r="AS530" s="10"/>
      <c r="AT530" s="244"/>
      <c r="AU530" s="10"/>
      <c r="AV530" s="244"/>
      <c r="AW530" s="7"/>
      <c r="AX530" s="249"/>
      <c r="AY530" s="10"/>
      <c r="AZ530" s="244"/>
      <c r="BA530" s="7"/>
      <c r="BB530" s="249"/>
      <c r="BC530" s="7"/>
      <c r="BD530" s="249"/>
      <c r="BE530" s="7"/>
      <c r="BF530" s="8"/>
      <c r="BG530" s="7"/>
      <c r="BH530" s="8"/>
      <c r="BJ530" s="41"/>
      <c r="BK530" s="41">
        <f t="shared" si="37"/>
        <v>0</v>
      </c>
      <c r="BL530">
        <f t="shared" si="36"/>
        <v>0</v>
      </c>
      <c r="BN530" s="39"/>
    </row>
    <row r="531" spans="1:66">
      <c r="A531">
        <f t="shared" si="35"/>
        <v>478</v>
      </c>
      <c r="B531" s="6"/>
      <c r="C531" s="10"/>
      <c r="D531" s="32"/>
      <c r="E531" s="10"/>
      <c r="F531" s="32"/>
      <c r="G531" s="10"/>
      <c r="H531" s="32"/>
      <c r="I531" s="10"/>
      <c r="J531" s="32"/>
      <c r="K531" s="94"/>
      <c r="L531" s="32"/>
      <c r="M531" s="10"/>
      <c r="N531" s="32"/>
      <c r="O531" s="10"/>
      <c r="P531" s="32"/>
      <c r="Q531" s="10"/>
      <c r="R531" s="32"/>
      <c r="S531" s="10"/>
      <c r="T531" s="32"/>
      <c r="U531" s="10"/>
      <c r="V531" s="32"/>
      <c r="W531" s="10"/>
      <c r="X531" s="32"/>
      <c r="Y531" s="10"/>
      <c r="Z531" s="32"/>
      <c r="AA531" s="10"/>
      <c r="AB531" s="32"/>
      <c r="AC531" s="10"/>
      <c r="AD531" s="32"/>
      <c r="AE531" s="10"/>
      <c r="AF531" s="32"/>
      <c r="AG531" s="10"/>
      <c r="AH531" s="32"/>
      <c r="AI531" s="10"/>
      <c r="AJ531" s="32"/>
      <c r="AK531" s="10"/>
      <c r="AL531" s="32"/>
      <c r="AM531" s="10"/>
      <c r="AN531" s="32"/>
      <c r="AO531" s="10"/>
      <c r="AP531" s="244"/>
      <c r="AQ531" s="10"/>
      <c r="AR531" s="32"/>
      <c r="AS531" s="10"/>
      <c r="AT531" s="244"/>
      <c r="AU531" s="10"/>
      <c r="AV531" s="244"/>
      <c r="AW531" s="7"/>
      <c r="AX531" s="249"/>
      <c r="AY531" s="10"/>
      <c r="AZ531" s="244"/>
      <c r="BA531" s="7"/>
      <c r="BB531" s="249"/>
      <c r="BC531" s="7"/>
      <c r="BD531" s="249"/>
      <c r="BE531" s="7"/>
      <c r="BF531" s="8"/>
      <c r="BG531" s="7"/>
      <c r="BH531" s="8"/>
      <c r="BJ531" s="41"/>
      <c r="BK531" s="41">
        <f t="shared" si="37"/>
        <v>0</v>
      </c>
      <c r="BL531">
        <f t="shared" si="36"/>
        <v>0</v>
      </c>
      <c r="BN531" s="39"/>
    </row>
    <row r="532" spans="1:66">
      <c r="A532">
        <f t="shared" si="35"/>
        <v>479</v>
      </c>
      <c r="B532" s="6"/>
      <c r="C532" s="10"/>
      <c r="D532" s="32"/>
      <c r="E532" s="10"/>
      <c r="F532" s="32"/>
      <c r="G532" s="10"/>
      <c r="H532" s="32"/>
      <c r="I532" s="10"/>
      <c r="J532" s="32"/>
      <c r="K532" s="94"/>
      <c r="L532" s="32"/>
      <c r="M532" s="10"/>
      <c r="N532" s="32"/>
      <c r="O532" s="10"/>
      <c r="P532" s="32"/>
      <c r="Q532" s="10"/>
      <c r="R532" s="32"/>
      <c r="S532" s="10"/>
      <c r="T532" s="32"/>
      <c r="U532" s="10"/>
      <c r="V532" s="32"/>
      <c r="W532" s="10"/>
      <c r="X532" s="32"/>
      <c r="Y532" s="10"/>
      <c r="Z532" s="32"/>
      <c r="AA532" s="10"/>
      <c r="AB532" s="32"/>
      <c r="AC532" s="10"/>
      <c r="AD532" s="32"/>
      <c r="AE532" s="10"/>
      <c r="AF532" s="32"/>
      <c r="AG532" s="10"/>
      <c r="AH532" s="32"/>
      <c r="AI532" s="10"/>
      <c r="AJ532" s="32"/>
      <c r="AK532" s="10"/>
      <c r="AL532" s="32"/>
      <c r="AM532" s="10"/>
      <c r="AN532" s="32"/>
      <c r="AO532" s="10"/>
      <c r="AP532" s="244"/>
      <c r="AQ532" s="10"/>
      <c r="AR532" s="32"/>
      <c r="AS532" s="10"/>
      <c r="AT532" s="244"/>
      <c r="AU532" s="10"/>
      <c r="AV532" s="244"/>
      <c r="AW532" s="7"/>
      <c r="AX532" s="249"/>
      <c r="AY532" s="10"/>
      <c r="AZ532" s="244"/>
      <c r="BA532" s="7"/>
      <c r="BB532" s="249"/>
      <c r="BC532" s="7"/>
      <c r="BD532" s="249"/>
      <c r="BE532" s="7"/>
      <c r="BF532" s="8"/>
      <c r="BG532" s="7"/>
      <c r="BH532" s="8"/>
      <c r="BJ532" s="41"/>
      <c r="BK532" s="41">
        <f t="shared" si="37"/>
        <v>0</v>
      </c>
      <c r="BL532">
        <f t="shared" si="36"/>
        <v>0</v>
      </c>
      <c r="BN532" s="39"/>
    </row>
    <row r="533" spans="1:66">
      <c r="A533">
        <f t="shared" si="35"/>
        <v>480</v>
      </c>
      <c r="B533" s="6"/>
      <c r="C533" s="10"/>
      <c r="D533" s="32"/>
      <c r="E533" s="10"/>
      <c r="F533" s="32"/>
      <c r="G533" s="10"/>
      <c r="H533" s="32"/>
      <c r="I533" s="10"/>
      <c r="J533" s="32"/>
      <c r="K533" s="94"/>
      <c r="L533" s="32"/>
      <c r="M533" s="10"/>
      <c r="N533" s="32"/>
      <c r="O533" s="10"/>
      <c r="P533" s="32"/>
      <c r="Q533" s="10"/>
      <c r="R533" s="32"/>
      <c r="S533" s="10"/>
      <c r="T533" s="32"/>
      <c r="U533" s="10"/>
      <c r="V533" s="32"/>
      <c r="W533" s="10"/>
      <c r="X533" s="32"/>
      <c r="Y533" s="10"/>
      <c r="Z533" s="32"/>
      <c r="AA533" s="10"/>
      <c r="AB533" s="32"/>
      <c r="AC533" s="10"/>
      <c r="AD533" s="32"/>
      <c r="AE533" s="10"/>
      <c r="AF533" s="32"/>
      <c r="AG533" s="10"/>
      <c r="AH533" s="32"/>
      <c r="AI533" s="10"/>
      <c r="AJ533" s="32"/>
      <c r="AK533" s="10"/>
      <c r="AL533" s="32"/>
      <c r="AM533" s="10"/>
      <c r="AN533" s="32"/>
      <c r="AO533" s="10"/>
      <c r="AP533" s="244"/>
      <c r="AQ533" s="10"/>
      <c r="AR533" s="32"/>
      <c r="AS533" s="10"/>
      <c r="AT533" s="244"/>
      <c r="AU533" s="10"/>
      <c r="AV533" s="244"/>
      <c r="AW533" s="7"/>
      <c r="AX533" s="249"/>
      <c r="AY533" s="10"/>
      <c r="AZ533" s="244"/>
      <c r="BA533" s="7"/>
      <c r="BB533" s="249"/>
      <c r="BC533" s="7"/>
      <c r="BD533" s="249"/>
      <c r="BE533" s="7"/>
      <c r="BF533" s="8"/>
      <c r="BG533" s="7"/>
      <c r="BH533" s="8"/>
      <c r="BJ533" s="41"/>
      <c r="BK533" s="41">
        <f t="shared" si="37"/>
        <v>0</v>
      </c>
      <c r="BL533">
        <f t="shared" si="36"/>
        <v>0</v>
      </c>
      <c r="BN533" s="39"/>
    </row>
    <row r="534" spans="1:66">
      <c r="A534">
        <f t="shared" si="35"/>
        <v>481</v>
      </c>
      <c r="B534" s="6"/>
      <c r="C534" s="10"/>
      <c r="D534" s="32"/>
      <c r="E534" s="10"/>
      <c r="F534" s="32"/>
      <c r="G534" s="10"/>
      <c r="H534" s="32"/>
      <c r="I534" s="10"/>
      <c r="J534" s="32"/>
      <c r="K534" s="10"/>
      <c r="L534" s="32"/>
      <c r="M534" s="10"/>
      <c r="N534" s="32"/>
      <c r="O534" s="10"/>
      <c r="P534" s="32"/>
      <c r="Q534" s="10"/>
      <c r="R534" s="32"/>
      <c r="S534" s="10"/>
      <c r="T534" s="32"/>
      <c r="U534" s="10"/>
      <c r="V534" s="32"/>
      <c r="W534" s="10"/>
      <c r="X534" s="32"/>
      <c r="Y534" s="10"/>
      <c r="Z534" s="32"/>
      <c r="AA534" s="10"/>
      <c r="AB534" s="32"/>
      <c r="AC534" s="10"/>
      <c r="AD534" s="32"/>
      <c r="AE534" s="10"/>
      <c r="AF534" s="32"/>
      <c r="AG534" s="10"/>
      <c r="AH534" s="32"/>
      <c r="AI534" s="10"/>
      <c r="AJ534" s="32"/>
      <c r="AK534" s="10"/>
      <c r="AL534" s="32"/>
      <c r="AM534" s="10"/>
      <c r="AN534" s="32"/>
      <c r="AO534" s="10"/>
      <c r="AP534" s="244"/>
      <c r="AQ534" s="10"/>
      <c r="AR534" s="32"/>
      <c r="AS534" s="10"/>
      <c r="AT534" s="244"/>
      <c r="AU534" s="10"/>
      <c r="AV534" s="244"/>
      <c r="AW534" s="7"/>
      <c r="AX534" s="249"/>
      <c r="AY534" s="10"/>
      <c r="AZ534" s="244"/>
      <c r="BA534" s="7"/>
      <c r="BB534" s="249"/>
      <c r="BC534" s="7"/>
      <c r="BD534" s="249"/>
      <c r="BE534" s="7"/>
      <c r="BF534" s="8"/>
      <c r="BG534" s="7"/>
      <c r="BH534" s="8"/>
      <c r="BJ534" s="41"/>
      <c r="BK534" s="41">
        <f t="shared" si="37"/>
        <v>0</v>
      </c>
      <c r="BL534">
        <f t="shared" si="36"/>
        <v>0</v>
      </c>
    </row>
    <row r="535" spans="1:66">
      <c r="A535">
        <f t="shared" si="35"/>
        <v>482</v>
      </c>
      <c r="B535" s="6"/>
      <c r="C535" s="10"/>
      <c r="D535" s="32"/>
      <c r="E535" s="10"/>
      <c r="F535" s="32"/>
      <c r="G535" s="10"/>
      <c r="H535" s="32"/>
      <c r="I535" s="10"/>
      <c r="J535" s="32"/>
      <c r="K535" s="10"/>
      <c r="L535" s="32"/>
      <c r="M535" s="10"/>
      <c r="N535" s="32"/>
      <c r="O535" s="10"/>
      <c r="P535" s="32"/>
      <c r="Q535" s="10"/>
      <c r="R535" s="32"/>
      <c r="S535" s="10"/>
      <c r="T535" s="32"/>
      <c r="U535" s="10"/>
      <c r="V535" s="32"/>
      <c r="W535" s="10"/>
      <c r="X535" s="32"/>
      <c r="Y535" s="10"/>
      <c r="Z535" s="32"/>
      <c r="AA535" s="10"/>
      <c r="AB535" s="32"/>
      <c r="AC535" s="10"/>
      <c r="AD535" s="32"/>
      <c r="AE535" s="10"/>
      <c r="AF535" s="32"/>
      <c r="AG535" s="10"/>
      <c r="AH535" s="32"/>
      <c r="AI535" s="10"/>
      <c r="AJ535" s="32"/>
      <c r="AK535" s="10"/>
      <c r="AL535" s="32"/>
      <c r="AM535" s="10"/>
      <c r="AN535" s="32"/>
      <c r="AO535" s="10"/>
      <c r="AP535" s="244"/>
      <c r="AQ535" s="10"/>
      <c r="AR535" s="32"/>
      <c r="AS535" s="10"/>
      <c r="AT535" s="244"/>
      <c r="AU535" s="10"/>
      <c r="AV535" s="244"/>
      <c r="AW535" s="7"/>
      <c r="AX535" s="249"/>
      <c r="AY535" s="10"/>
      <c r="AZ535" s="244"/>
      <c r="BA535" s="7"/>
      <c r="BB535" s="249"/>
      <c r="BC535" s="7"/>
      <c r="BD535" s="249"/>
      <c r="BE535" s="7"/>
      <c r="BF535" s="8"/>
      <c r="BG535" s="7"/>
      <c r="BH535" s="8"/>
      <c r="BJ535" s="41"/>
      <c r="BK535" s="41">
        <f t="shared" si="37"/>
        <v>0</v>
      </c>
      <c r="BL535">
        <f t="shared" si="36"/>
        <v>0</v>
      </c>
    </row>
    <row r="536" spans="1:66">
      <c r="A536">
        <f t="shared" si="35"/>
        <v>483</v>
      </c>
      <c r="B536" s="6"/>
      <c r="C536" s="10"/>
      <c r="D536" s="32"/>
      <c r="E536" s="10"/>
      <c r="F536" s="32"/>
      <c r="G536" s="10"/>
      <c r="H536" s="32"/>
      <c r="I536" s="10"/>
      <c r="J536" s="32"/>
      <c r="K536" s="10"/>
      <c r="L536" s="32"/>
      <c r="M536" s="10"/>
      <c r="N536" s="32"/>
      <c r="O536" s="10"/>
      <c r="P536" s="32"/>
      <c r="Q536" s="10"/>
      <c r="R536" s="32"/>
      <c r="S536" s="10"/>
      <c r="T536" s="32"/>
      <c r="U536" s="10"/>
      <c r="V536" s="32"/>
      <c r="W536" s="10"/>
      <c r="X536" s="32"/>
      <c r="Y536" s="10"/>
      <c r="Z536" s="32"/>
      <c r="AA536" s="10"/>
      <c r="AB536" s="32"/>
      <c r="AC536" s="10"/>
      <c r="AD536" s="32"/>
      <c r="AE536" s="10"/>
      <c r="AF536" s="32"/>
      <c r="AG536" s="10"/>
      <c r="AH536" s="32"/>
      <c r="AI536" s="10"/>
      <c r="AJ536" s="32"/>
      <c r="AK536" s="10"/>
      <c r="AL536" s="32"/>
      <c r="AM536" s="10"/>
      <c r="AN536" s="32"/>
      <c r="AO536" s="10"/>
      <c r="AP536" s="244"/>
      <c r="AQ536" s="10"/>
      <c r="AR536" s="32"/>
      <c r="AS536" s="10"/>
      <c r="AT536" s="244"/>
      <c r="AU536" s="10"/>
      <c r="AV536" s="244"/>
      <c r="AW536" s="7"/>
      <c r="AX536" s="249"/>
      <c r="AY536" s="10"/>
      <c r="AZ536" s="244"/>
      <c r="BA536" s="7"/>
      <c r="BB536" s="249"/>
      <c r="BC536" s="7"/>
      <c r="BD536" s="249"/>
      <c r="BE536" s="7"/>
      <c r="BF536" s="8"/>
      <c r="BG536" s="7"/>
      <c r="BH536" s="8"/>
      <c r="BJ536" s="41"/>
      <c r="BK536" s="41">
        <f t="shared" si="37"/>
        <v>0</v>
      </c>
      <c r="BL536">
        <f t="shared" si="36"/>
        <v>0</v>
      </c>
    </row>
    <row r="537" spans="1:66">
      <c r="A537">
        <f t="shared" si="35"/>
        <v>484</v>
      </c>
      <c r="B537" s="6"/>
      <c r="C537" s="10"/>
      <c r="D537" s="32"/>
      <c r="E537" s="10"/>
      <c r="F537" s="32"/>
      <c r="G537" s="10"/>
      <c r="H537" s="32"/>
      <c r="I537" s="10"/>
      <c r="J537" s="32"/>
      <c r="K537" s="10"/>
      <c r="L537" s="32"/>
      <c r="M537" s="10"/>
      <c r="N537" s="32"/>
      <c r="O537" s="10"/>
      <c r="P537" s="32"/>
      <c r="Q537" s="10"/>
      <c r="R537" s="32"/>
      <c r="S537" s="10"/>
      <c r="T537" s="32"/>
      <c r="U537" s="10"/>
      <c r="V537" s="32"/>
      <c r="W537" s="10"/>
      <c r="X537" s="32"/>
      <c r="Y537" s="10"/>
      <c r="Z537" s="32"/>
      <c r="AA537" s="10"/>
      <c r="AB537" s="32"/>
      <c r="AC537" s="10"/>
      <c r="AD537" s="32"/>
      <c r="AE537" s="10"/>
      <c r="AF537" s="32"/>
      <c r="AG537" s="10"/>
      <c r="AH537" s="32"/>
      <c r="AI537" s="10"/>
      <c r="AJ537" s="32"/>
      <c r="AK537" s="10"/>
      <c r="AL537" s="32"/>
      <c r="AM537" s="10"/>
      <c r="AN537" s="32"/>
      <c r="AO537" s="10"/>
      <c r="AP537" s="244"/>
      <c r="AQ537" s="10"/>
      <c r="AR537" s="32"/>
      <c r="AS537" s="10"/>
      <c r="AT537" s="244"/>
      <c r="AU537" s="10"/>
      <c r="AV537" s="244"/>
      <c r="AW537" s="7"/>
      <c r="AX537" s="249"/>
      <c r="AY537" s="10"/>
      <c r="AZ537" s="244"/>
      <c r="BA537" s="7"/>
      <c r="BB537" s="249"/>
      <c r="BC537" s="7"/>
      <c r="BD537" s="249"/>
      <c r="BE537" s="7"/>
      <c r="BF537" s="8"/>
      <c r="BG537" s="7"/>
      <c r="BH537" s="8"/>
      <c r="BJ537" s="41"/>
      <c r="BK537" s="41">
        <f t="shared" si="37"/>
        <v>0</v>
      </c>
      <c r="BL537">
        <f t="shared" si="36"/>
        <v>0</v>
      </c>
    </row>
    <row r="538" spans="1:66">
      <c r="A538">
        <f t="shared" si="35"/>
        <v>485</v>
      </c>
      <c r="B538" s="6"/>
      <c r="C538" s="10"/>
      <c r="D538" s="32"/>
      <c r="E538" s="10"/>
      <c r="F538" s="32"/>
      <c r="G538" s="10"/>
      <c r="H538" s="32"/>
      <c r="I538" s="10"/>
      <c r="J538" s="32"/>
      <c r="K538" s="94"/>
      <c r="L538" s="32"/>
      <c r="M538" s="10"/>
      <c r="N538" s="32"/>
      <c r="O538" s="10"/>
      <c r="P538" s="32"/>
      <c r="Q538" s="10"/>
      <c r="R538" s="32"/>
      <c r="S538" s="10"/>
      <c r="T538" s="32"/>
      <c r="U538" s="10"/>
      <c r="V538" s="32"/>
      <c r="W538" s="10"/>
      <c r="X538" s="32"/>
      <c r="Y538" s="10"/>
      <c r="Z538" s="32"/>
      <c r="AA538" s="10"/>
      <c r="AB538" s="32"/>
      <c r="AC538" s="10"/>
      <c r="AD538" s="32"/>
      <c r="AE538" s="10"/>
      <c r="AF538" s="32"/>
      <c r="AG538" s="10"/>
      <c r="AH538" s="32"/>
      <c r="AI538" s="10"/>
      <c r="AJ538" s="32"/>
      <c r="AK538" s="10"/>
      <c r="AL538" s="32"/>
      <c r="AM538" s="10"/>
      <c r="AN538" s="32"/>
      <c r="AO538" s="10"/>
      <c r="AP538" s="244"/>
      <c r="AQ538" s="10"/>
      <c r="AR538" s="32"/>
      <c r="AS538" s="10"/>
      <c r="AT538" s="244"/>
      <c r="AU538" s="10"/>
      <c r="AV538" s="244"/>
      <c r="AW538" s="7"/>
      <c r="AX538" s="249"/>
      <c r="AY538" s="10"/>
      <c r="AZ538" s="244"/>
      <c r="BA538" s="7"/>
      <c r="BB538" s="249"/>
      <c r="BC538" s="7"/>
      <c r="BD538" s="249"/>
      <c r="BE538" s="7"/>
      <c r="BF538" s="8"/>
      <c r="BG538" s="7"/>
      <c r="BH538" s="8"/>
      <c r="BJ538" s="41"/>
      <c r="BK538" s="41">
        <f t="shared" si="37"/>
        <v>0</v>
      </c>
      <c r="BL538">
        <f t="shared" si="36"/>
        <v>0</v>
      </c>
      <c r="BN538" s="39"/>
    </row>
    <row r="539" spans="1:66">
      <c r="A539">
        <f t="shared" si="35"/>
        <v>486</v>
      </c>
      <c r="B539" s="6"/>
      <c r="C539" s="10"/>
      <c r="D539" s="32"/>
      <c r="E539" s="10"/>
      <c r="F539" s="32"/>
      <c r="G539" s="10"/>
      <c r="H539" s="32"/>
      <c r="I539" s="10"/>
      <c r="J539" s="32"/>
      <c r="K539" s="94"/>
      <c r="L539" s="32"/>
      <c r="M539" s="10"/>
      <c r="N539" s="32"/>
      <c r="O539" s="10"/>
      <c r="P539" s="32"/>
      <c r="Q539" s="10"/>
      <c r="R539" s="32"/>
      <c r="S539" s="10"/>
      <c r="T539" s="32"/>
      <c r="U539" s="10"/>
      <c r="V539" s="32"/>
      <c r="W539" s="10"/>
      <c r="X539" s="32"/>
      <c r="Y539" s="10"/>
      <c r="Z539" s="32"/>
      <c r="AA539" s="10"/>
      <c r="AB539" s="32"/>
      <c r="AC539" s="10"/>
      <c r="AD539" s="32"/>
      <c r="AE539" s="10"/>
      <c r="AF539" s="32"/>
      <c r="AG539" s="10"/>
      <c r="AH539" s="32"/>
      <c r="AI539" s="10"/>
      <c r="AJ539" s="32"/>
      <c r="AK539" s="10"/>
      <c r="AL539" s="32"/>
      <c r="AM539" s="10"/>
      <c r="AN539" s="32"/>
      <c r="AO539" s="10"/>
      <c r="AP539" s="244"/>
      <c r="AQ539" s="10"/>
      <c r="AR539" s="32"/>
      <c r="AS539" s="10"/>
      <c r="AT539" s="244"/>
      <c r="AU539" s="10"/>
      <c r="AV539" s="244"/>
      <c r="AW539" s="7"/>
      <c r="AX539" s="249"/>
      <c r="AY539" s="10"/>
      <c r="AZ539" s="244"/>
      <c r="BA539" s="7"/>
      <c r="BB539" s="249"/>
      <c r="BC539" s="7"/>
      <c r="BD539" s="249"/>
      <c r="BE539" s="7"/>
      <c r="BF539" s="8"/>
      <c r="BG539" s="7"/>
      <c r="BH539" s="8"/>
      <c r="BJ539" s="41"/>
      <c r="BK539" s="41">
        <f t="shared" si="37"/>
        <v>0</v>
      </c>
      <c r="BL539">
        <f t="shared" si="36"/>
        <v>0</v>
      </c>
      <c r="BN539" s="39"/>
    </row>
    <row r="540" spans="1:66">
      <c r="A540">
        <f t="shared" si="35"/>
        <v>487</v>
      </c>
      <c r="B540" s="6"/>
      <c r="C540" s="10"/>
      <c r="D540" s="32"/>
      <c r="E540" s="10"/>
      <c r="F540" s="32"/>
      <c r="G540" s="10"/>
      <c r="H540" s="32"/>
      <c r="I540" s="10"/>
      <c r="J540" s="32"/>
      <c r="K540" s="94"/>
      <c r="L540" s="32"/>
      <c r="M540" s="10"/>
      <c r="N540" s="32"/>
      <c r="O540" s="10"/>
      <c r="P540" s="32"/>
      <c r="Q540" s="10"/>
      <c r="R540" s="32"/>
      <c r="S540" s="10"/>
      <c r="T540" s="32"/>
      <c r="U540" s="10"/>
      <c r="V540" s="32"/>
      <c r="W540" s="10"/>
      <c r="X540" s="32"/>
      <c r="Y540" s="10"/>
      <c r="Z540" s="32"/>
      <c r="AA540" s="10"/>
      <c r="AB540" s="32"/>
      <c r="AC540" s="10"/>
      <c r="AD540" s="32"/>
      <c r="AE540" s="10"/>
      <c r="AF540" s="32"/>
      <c r="AG540" s="10"/>
      <c r="AH540" s="32"/>
      <c r="AI540" s="10"/>
      <c r="AJ540" s="32"/>
      <c r="AK540" s="10"/>
      <c r="AL540" s="32"/>
      <c r="AM540" s="10"/>
      <c r="AN540" s="32"/>
      <c r="AO540" s="10"/>
      <c r="AP540" s="244"/>
      <c r="AQ540" s="10"/>
      <c r="AR540" s="32"/>
      <c r="AS540" s="10"/>
      <c r="AT540" s="244"/>
      <c r="AU540" s="10"/>
      <c r="AV540" s="244"/>
      <c r="AW540" s="7"/>
      <c r="AX540" s="249"/>
      <c r="AY540" s="10"/>
      <c r="AZ540" s="244"/>
      <c r="BA540" s="7"/>
      <c r="BB540" s="249"/>
      <c r="BC540" s="7"/>
      <c r="BD540" s="249"/>
      <c r="BE540" s="7"/>
      <c r="BF540" s="8"/>
      <c r="BG540" s="7"/>
      <c r="BH540" s="8"/>
      <c r="BJ540" s="41"/>
      <c r="BK540" s="41">
        <f t="shared" si="37"/>
        <v>0</v>
      </c>
      <c r="BL540">
        <f t="shared" si="36"/>
        <v>0</v>
      </c>
      <c r="BN540" s="39"/>
    </row>
    <row r="541" spans="1:66">
      <c r="A541">
        <f t="shared" si="35"/>
        <v>488</v>
      </c>
      <c r="B541" s="6"/>
      <c r="C541" s="10"/>
      <c r="D541" s="32"/>
      <c r="E541" s="10"/>
      <c r="F541" s="32"/>
      <c r="G541" s="10"/>
      <c r="H541" s="32"/>
      <c r="I541" s="10"/>
      <c r="J541" s="32"/>
      <c r="K541" s="94"/>
      <c r="L541" s="32"/>
      <c r="M541" s="10"/>
      <c r="N541" s="32"/>
      <c r="O541" s="10"/>
      <c r="P541" s="32"/>
      <c r="Q541" s="10"/>
      <c r="R541" s="32"/>
      <c r="S541" s="10"/>
      <c r="T541" s="32"/>
      <c r="U541" s="10"/>
      <c r="V541" s="32"/>
      <c r="W541" s="10"/>
      <c r="X541" s="32"/>
      <c r="Y541" s="10"/>
      <c r="Z541" s="32"/>
      <c r="AA541" s="10"/>
      <c r="AB541" s="32"/>
      <c r="AC541" s="10"/>
      <c r="AD541" s="32"/>
      <c r="AE541" s="10"/>
      <c r="AF541" s="32"/>
      <c r="AG541" s="10"/>
      <c r="AH541" s="32"/>
      <c r="AI541" s="10"/>
      <c r="AJ541" s="32"/>
      <c r="AK541" s="10"/>
      <c r="AL541" s="32"/>
      <c r="AM541" s="10"/>
      <c r="AN541" s="32"/>
      <c r="AO541" s="10"/>
      <c r="AP541" s="244"/>
      <c r="AQ541" s="10"/>
      <c r="AR541" s="32"/>
      <c r="AS541" s="10"/>
      <c r="AT541" s="244"/>
      <c r="AU541" s="10"/>
      <c r="AV541" s="244"/>
      <c r="AW541" s="7"/>
      <c r="AX541" s="249"/>
      <c r="AY541" s="10"/>
      <c r="AZ541" s="244"/>
      <c r="BA541" s="7"/>
      <c r="BB541" s="249"/>
      <c r="BC541" s="7"/>
      <c r="BD541" s="249"/>
      <c r="BE541" s="7"/>
      <c r="BF541" s="8"/>
      <c r="BG541" s="7"/>
      <c r="BH541" s="8"/>
      <c r="BJ541" s="41"/>
      <c r="BK541" s="41">
        <f t="shared" si="37"/>
        <v>0</v>
      </c>
      <c r="BL541">
        <f t="shared" si="36"/>
        <v>0</v>
      </c>
      <c r="BN541" s="39"/>
    </row>
    <row r="542" spans="1:66">
      <c r="A542">
        <f t="shared" si="35"/>
        <v>489</v>
      </c>
      <c r="B542" s="6"/>
      <c r="C542" s="10"/>
      <c r="D542" s="32"/>
      <c r="E542" s="10"/>
      <c r="F542" s="32"/>
      <c r="G542" s="10"/>
      <c r="H542" s="32"/>
      <c r="I542" s="10"/>
      <c r="J542" s="32"/>
      <c r="K542" s="94"/>
      <c r="L542" s="32"/>
      <c r="M542" s="10"/>
      <c r="N542" s="32"/>
      <c r="O542" s="10"/>
      <c r="P542" s="32"/>
      <c r="Q542" s="10"/>
      <c r="R542" s="32"/>
      <c r="S542" s="10"/>
      <c r="T542" s="32"/>
      <c r="U542" s="10"/>
      <c r="V542" s="32"/>
      <c r="W542" s="10"/>
      <c r="X542" s="32"/>
      <c r="Y542" s="10"/>
      <c r="Z542" s="32"/>
      <c r="AA542" s="10"/>
      <c r="AB542" s="32"/>
      <c r="AC542" s="10"/>
      <c r="AD542" s="32"/>
      <c r="AE542" s="10"/>
      <c r="AF542" s="32"/>
      <c r="AG542" s="10"/>
      <c r="AH542" s="32"/>
      <c r="AI542" s="10"/>
      <c r="AJ542" s="32"/>
      <c r="AK542" s="10"/>
      <c r="AL542" s="32"/>
      <c r="AM542" s="10"/>
      <c r="AN542" s="32"/>
      <c r="AO542" s="10"/>
      <c r="AP542" s="244"/>
      <c r="AQ542" s="10"/>
      <c r="AR542" s="32"/>
      <c r="AS542" s="10"/>
      <c r="AT542" s="244"/>
      <c r="AU542" s="10"/>
      <c r="AV542" s="244"/>
      <c r="AW542" s="7"/>
      <c r="AX542" s="249"/>
      <c r="AY542" s="10"/>
      <c r="AZ542" s="244"/>
      <c r="BA542" s="7"/>
      <c r="BB542" s="249"/>
      <c r="BC542" s="7"/>
      <c r="BD542" s="249"/>
      <c r="BE542" s="7"/>
      <c r="BF542" s="8"/>
      <c r="BG542" s="7"/>
      <c r="BH542" s="8"/>
      <c r="BJ542" s="41"/>
      <c r="BK542" s="41">
        <f t="shared" si="37"/>
        <v>0</v>
      </c>
      <c r="BL542">
        <f t="shared" si="36"/>
        <v>0</v>
      </c>
      <c r="BN542" s="39"/>
    </row>
    <row r="543" spans="1:66">
      <c r="A543">
        <f t="shared" si="35"/>
        <v>490</v>
      </c>
      <c r="B543" s="6"/>
      <c r="C543" s="10"/>
      <c r="D543" s="32"/>
      <c r="E543" s="10"/>
      <c r="F543" s="32"/>
      <c r="G543" s="10"/>
      <c r="H543" s="32"/>
      <c r="I543" s="10"/>
      <c r="J543" s="32"/>
      <c r="K543" s="10"/>
      <c r="L543" s="32"/>
      <c r="M543" s="10"/>
      <c r="N543" s="32"/>
      <c r="O543" s="10"/>
      <c r="P543" s="32"/>
      <c r="Q543" s="10"/>
      <c r="R543" s="32"/>
      <c r="S543" s="10"/>
      <c r="T543" s="32"/>
      <c r="U543" s="10"/>
      <c r="V543" s="32"/>
      <c r="W543" s="10"/>
      <c r="X543" s="32"/>
      <c r="Y543" s="10"/>
      <c r="Z543" s="32"/>
      <c r="AA543" s="10"/>
      <c r="AB543" s="32"/>
      <c r="AC543" s="10"/>
      <c r="AD543" s="32"/>
      <c r="AE543" s="10"/>
      <c r="AF543" s="32"/>
      <c r="AG543" s="10"/>
      <c r="AH543" s="32"/>
      <c r="AI543" s="10"/>
      <c r="AJ543" s="32"/>
      <c r="AK543" s="10"/>
      <c r="AL543" s="32"/>
      <c r="AM543" s="10"/>
      <c r="AN543" s="32"/>
      <c r="AO543" s="10"/>
      <c r="AP543" s="244"/>
      <c r="AQ543" s="10"/>
      <c r="AR543" s="32"/>
      <c r="AS543" s="10"/>
      <c r="AT543" s="244"/>
      <c r="AU543" s="10"/>
      <c r="AV543" s="244"/>
      <c r="AW543" s="7"/>
      <c r="AX543" s="249"/>
      <c r="AY543" s="10"/>
      <c r="AZ543" s="244"/>
      <c r="BA543" s="7"/>
      <c r="BB543" s="249"/>
      <c r="BC543" s="7"/>
      <c r="BD543" s="249"/>
      <c r="BE543" s="7"/>
      <c r="BF543" s="8"/>
      <c r="BG543" s="7"/>
      <c r="BH543" s="8"/>
      <c r="BJ543" s="41"/>
      <c r="BK543" s="41">
        <f t="shared" si="37"/>
        <v>0</v>
      </c>
      <c r="BL543">
        <f t="shared" si="36"/>
        <v>0</v>
      </c>
    </row>
    <row r="544" spans="1:66">
      <c r="A544">
        <f t="shared" si="35"/>
        <v>491</v>
      </c>
      <c r="B544" s="6"/>
      <c r="C544" s="10"/>
      <c r="D544" s="32"/>
      <c r="E544" s="10"/>
      <c r="F544" s="32"/>
      <c r="G544" s="10"/>
      <c r="H544" s="32"/>
      <c r="I544" s="10"/>
      <c r="J544" s="32"/>
      <c r="K544" s="10"/>
      <c r="L544" s="32"/>
      <c r="M544" s="10"/>
      <c r="N544" s="32"/>
      <c r="O544" s="10"/>
      <c r="P544" s="32"/>
      <c r="Q544" s="10"/>
      <c r="R544" s="32"/>
      <c r="S544" s="10"/>
      <c r="T544" s="32"/>
      <c r="U544" s="10"/>
      <c r="V544" s="32"/>
      <c r="W544" s="10"/>
      <c r="X544" s="32"/>
      <c r="Y544" s="10"/>
      <c r="Z544" s="32"/>
      <c r="AA544" s="10"/>
      <c r="AB544" s="32"/>
      <c r="AC544" s="10"/>
      <c r="AD544" s="32"/>
      <c r="AE544" s="10"/>
      <c r="AF544" s="32"/>
      <c r="AG544" s="10"/>
      <c r="AH544" s="32"/>
      <c r="AI544" s="10"/>
      <c r="AJ544" s="32"/>
      <c r="AK544" s="10"/>
      <c r="AL544" s="32"/>
      <c r="AM544" s="10"/>
      <c r="AN544" s="32"/>
      <c r="AO544" s="10"/>
      <c r="AP544" s="244"/>
      <c r="AQ544" s="10"/>
      <c r="AR544" s="32"/>
      <c r="AS544" s="10"/>
      <c r="AT544" s="244"/>
      <c r="AU544" s="10"/>
      <c r="AV544" s="244"/>
      <c r="AW544" s="7"/>
      <c r="AX544" s="249"/>
      <c r="AY544" s="10"/>
      <c r="AZ544" s="244"/>
      <c r="BA544" s="7"/>
      <c r="BB544" s="249"/>
      <c r="BC544" s="7"/>
      <c r="BD544" s="249"/>
      <c r="BE544" s="7"/>
      <c r="BF544" s="8"/>
      <c r="BG544" s="7"/>
      <c r="BH544" s="8"/>
      <c r="BJ544" s="41"/>
      <c r="BK544" s="41">
        <f t="shared" si="37"/>
        <v>0</v>
      </c>
      <c r="BL544">
        <f t="shared" si="36"/>
        <v>0</v>
      </c>
    </row>
    <row r="545" spans="1:66">
      <c r="A545">
        <f t="shared" si="35"/>
        <v>492</v>
      </c>
      <c r="B545" s="6"/>
      <c r="C545" s="10"/>
      <c r="D545" s="32"/>
      <c r="E545" s="10"/>
      <c r="F545" s="32"/>
      <c r="G545" s="10"/>
      <c r="H545" s="32"/>
      <c r="I545" s="10"/>
      <c r="J545" s="32"/>
      <c r="K545" s="10"/>
      <c r="L545" s="32"/>
      <c r="M545" s="10"/>
      <c r="N545" s="32"/>
      <c r="O545" s="10"/>
      <c r="P545" s="32"/>
      <c r="Q545" s="10"/>
      <c r="R545" s="32"/>
      <c r="S545" s="10"/>
      <c r="T545" s="32"/>
      <c r="U545" s="10"/>
      <c r="V545" s="32"/>
      <c r="W545" s="10"/>
      <c r="X545" s="32"/>
      <c r="Y545" s="10"/>
      <c r="Z545" s="32"/>
      <c r="AA545" s="10"/>
      <c r="AB545" s="32"/>
      <c r="AC545" s="10"/>
      <c r="AD545" s="32"/>
      <c r="AE545" s="10"/>
      <c r="AF545" s="32"/>
      <c r="AG545" s="10"/>
      <c r="AH545" s="32"/>
      <c r="AI545" s="10"/>
      <c r="AJ545" s="32"/>
      <c r="AK545" s="10"/>
      <c r="AL545" s="32"/>
      <c r="AM545" s="10"/>
      <c r="AN545" s="32"/>
      <c r="AO545" s="10"/>
      <c r="AP545" s="244"/>
      <c r="AQ545" s="10"/>
      <c r="AR545" s="32"/>
      <c r="AS545" s="10"/>
      <c r="AT545" s="244"/>
      <c r="AU545" s="10"/>
      <c r="AV545" s="244"/>
      <c r="AW545" s="7"/>
      <c r="AX545" s="249"/>
      <c r="AY545" s="10"/>
      <c r="AZ545" s="244"/>
      <c r="BA545" s="7"/>
      <c r="BB545" s="249"/>
      <c r="BC545" s="7"/>
      <c r="BD545" s="249"/>
      <c r="BE545" s="7"/>
      <c r="BF545" s="8"/>
      <c r="BG545" s="7"/>
      <c r="BH545" s="8"/>
      <c r="BJ545" s="41"/>
      <c r="BK545" s="41">
        <f t="shared" si="37"/>
        <v>0</v>
      </c>
      <c r="BL545">
        <f t="shared" si="36"/>
        <v>0</v>
      </c>
    </row>
    <row r="546" spans="1:66">
      <c r="A546">
        <f t="shared" si="35"/>
        <v>493</v>
      </c>
      <c r="B546" s="6"/>
      <c r="C546" s="10"/>
      <c r="D546" s="32"/>
      <c r="E546" s="10"/>
      <c r="F546" s="32"/>
      <c r="G546" s="10"/>
      <c r="H546" s="32"/>
      <c r="I546" s="10"/>
      <c r="J546" s="32"/>
      <c r="K546" s="10"/>
      <c r="L546" s="32"/>
      <c r="M546" s="10"/>
      <c r="N546" s="32"/>
      <c r="O546" s="10"/>
      <c r="P546" s="32"/>
      <c r="Q546" s="10"/>
      <c r="R546" s="32"/>
      <c r="S546" s="10"/>
      <c r="T546" s="32"/>
      <c r="U546" s="10"/>
      <c r="V546" s="32"/>
      <c r="W546" s="10"/>
      <c r="X546" s="32"/>
      <c r="Y546" s="10"/>
      <c r="Z546" s="32"/>
      <c r="AA546" s="10"/>
      <c r="AB546" s="32"/>
      <c r="AC546" s="10"/>
      <c r="AD546" s="32"/>
      <c r="AE546" s="10"/>
      <c r="AF546" s="32"/>
      <c r="AG546" s="10"/>
      <c r="AH546" s="32"/>
      <c r="AI546" s="10"/>
      <c r="AJ546" s="32"/>
      <c r="AK546" s="10"/>
      <c r="AL546" s="32"/>
      <c r="AM546" s="10"/>
      <c r="AN546" s="32"/>
      <c r="AO546" s="10"/>
      <c r="AP546" s="244"/>
      <c r="AQ546" s="10"/>
      <c r="AR546" s="32"/>
      <c r="AS546" s="10"/>
      <c r="AT546" s="244"/>
      <c r="AU546" s="10"/>
      <c r="AV546" s="244"/>
      <c r="AW546" s="7"/>
      <c r="AX546" s="249"/>
      <c r="AY546" s="10"/>
      <c r="AZ546" s="244"/>
      <c r="BA546" s="7"/>
      <c r="BB546" s="249"/>
      <c r="BC546" s="7"/>
      <c r="BD546" s="249"/>
      <c r="BE546" s="7"/>
      <c r="BF546" s="8"/>
      <c r="BG546" s="7"/>
      <c r="BH546" s="8"/>
      <c r="BJ546" s="41"/>
      <c r="BK546" s="41">
        <f t="shared" si="37"/>
        <v>0</v>
      </c>
      <c r="BL546">
        <f t="shared" si="36"/>
        <v>0</v>
      </c>
    </row>
    <row r="547" spans="1:66">
      <c r="A547">
        <f t="shared" si="35"/>
        <v>494</v>
      </c>
      <c r="B547" s="6"/>
      <c r="C547" s="10"/>
      <c r="D547" s="32"/>
      <c r="E547" s="10"/>
      <c r="F547" s="32"/>
      <c r="G547" s="10"/>
      <c r="H547" s="32"/>
      <c r="I547" s="10"/>
      <c r="J547" s="32"/>
      <c r="K547" s="94"/>
      <c r="L547" s="32"/>
      <c r="M547" s="10"/>
      <c r="N547" s="32"/>
      <c r="O547" s="10"/>
      <c r="P547" s="32"/>
      <c r="Q547" s="10"/>
      <c r="R547" s="32"/>
      <c r="S547" s="10"/>
      <c r="T547" s="32"/>
      <c r="U547" s="10"/>
      <c r="V547" s="32"/>
      <c r="W547" s="10"/>
      <c r="X547" s="32"/>
      <c r="Y547" s="10"/>
      <c r="Z547" s="32"/>
      <c r="AA547" s="10"/>
      <c r="AB547" s="32"/>
      <c r="AC547" s="10"/>
      <c r="AD547" s="32"/>
      <c r="AE547" s="10"/>
      <c r="AF547" s="32"/>
      <c r="AG547" s="10"/>
      <c r="AH547" s="32"/>
      <c r="AI547" s="10"/>
      <c r="AJ547" s="32"/>
      <c r="AK547" s="10"/>
      <c r="AL547" s="32"/>
      <c r="AM547" s="10"/>
      <c r="AN547" s="32"/>
      <c r="AO547" s="10"/>
      <c r="AP547" s="244"/>
      <c r="AQ547" s="10"/>
      <c r="AR547" s="32"/>
      <c r="AS547" s="10"/>
      <c r="AT547" s="244"/>
      <c r="AU547" s="10"/>
      <c r="AV547" s="244"/>
      <c r="AW547" s="7"/>
      <c r="AX547" s="249"/>
      <c r="AY547" s="10"/>
      <c r="AZ547" s="244"/>
      <c r="BA547" s="7"/>
      <c r="BB547" s="249"/>
      <c r="BC547" s="7"/>
      <c r="BD547" s="249"/>
      <c r="BE547" s="7"/>
      <c r="BF547" s="8"/>
      <c r="BG547" s="7"/>
      <c r="BH547" s="8"/>
      <c r="BJ547" s="41"/>
      <c r="BK547" s="41">
        <f t="shared" si="37"/>
        <v>0</v>
      </c>
      <c r="BL547">
        <f t="shared" si="36"/>
        <v>0</v>
      </c>
      <c r="BN547" s="39"/>
    </row>
    <row r="548" spans="1:66">
      <c r="A548">
        <f t="shared" si="35"/>
        <v>495</v>
      </c>
      <c r="B548" s="6"/>
      <c r="C548" s="10"/>
      <c r="D548" s="32"/>
      <c r="E548" s="10"/>
      <c r="F548" s="32"/>
      <c r="G548" s="10"/>
      <c r="H548" s="32"/>
      <c r="I548" s="10"/>
      <c r="J548" s="32"/>
      <c r="K548" s="10"/>
      <c r="L548" s="32"/>
      <c r="M548" s="10"/>
      <c r="N548" s="32"/>
      <c r="O548" s="10"/>
      <c r="P548" s="32"/>
      <c r="Q548" s="10"/>
      <c r="R548" s="32"/>
      <c r="S548" s="10"/>
      <c r="T548" s="32"/>
      <c r="U548" s="10"/>
      <c r="V548" s="32"/>
      <c r="W548" s="10"/>
      <c r="X548" s="32"/>
      <c r="Y548" s="10"/>
      <c r="Z548" s="32"/>
      <c r="AA548" s="10"/>
      <c r="AB548" s="32"/>
      <c r="AC548" s="10"/>
      <c r="AD548" s="32"/>
      <c r="AE548" s="10"/>
      <c r="AF548" s="32"/>
      <c r="AG548" s="10"/>
      <c r="AH548" s="32"/>
      <c r="AI548" s="10"/>
      <c r="AJ548" s="32"/>
      <c r="AK548" s="10"/>
      <c r="AL548" s="32"/>
      <c r="AM548" s="10"/>
      <c r="AN548" s="32"/>
      <c r="AO548" s="10"/>
      <c r="AP548" s="244"/>
      <c r="AQ548" s="10"/>
      <c r="AR548" s="32"/>
      <c r="AS548" s="10"/>
      <c r="AT548" s="244"/>
      <c r="AU548" s="10"/>
      <c r="AV548" s="244"/>
      <c r="AW548" s="7"/>
      <c r="AX548" s="249"/>
      <c r="AY548" s="10"/>
      <c r="AZ548" s="244"/>
      <c r="BA548" s="7"/>
      <c r="BB548" s="249"/>
      <c r="BC548" s="7"/>
      <c r="BD548" s="249"/>
      <c r="BE548" s="7"/>
      <c r="BF548" s="8"/>
      <c r="BG548" s="7"/>
      <c r="BH548" s="8"/>
      <c r="BJ548" s="41"/>
      <c r="BK548" s="41">
        <f t="shared" si="37"/>
        <v>0</v>
      </c>
      <c r="BL548">
        <f t="shared" si="36"/>
        <v>0</v>
      </c>
    </row>
    <row r="549" spans="1:66">
      <c r="A549">
        <f t="shared" si="35"/>
        <v>496</v>
      </c>
      <c r="B549" s="6"/>
      <c r="C549" s="10"/>
      <c r="D549" s="32"/>
      <c r="E549" s="10"/>
      <c r="F549" s="32"/>
      <c r="G549" s="10"/>
      <c r="H549" s="32"/>
      <c r="I549" s="10"/>
      <c r="J549" s="32"/>
      <c r="K549" s="10"/>
      <c r="L549" s="32"/>
      <c r="M549" s="10"/>
      <c r="N549" s="32"/>
      <c r="O549" s="10"/>
      <c r="P549" s="32"/>
      <c r="Q549" s="10"/>
      <c r="R549" s="32"/>
      <c r="S549" s="10"/>
      <c r="T549" s="32"/>
      <c r="U549" s="10"/>
      <c r="V549" s="32"/>
      <c r="W549" s="10"/>
      <c r="X549" s="32"/>
      <c r="Y549" s="10"/>
      <c r="Z549" s="32"/>
      <c r="AA549" s="10"/>
      <c r="AB549" s="32"/>
      <c r="AC549" s="10"/>
      <c r="AD549" s="32"/>
      <c r="AE549" s="10"/>
      <c r="AF549" s="32"/>
      <c r="AG549" s="10"/>
      <c r="AH549" s="32"/>
      <c r="AI549" s="10"/>
      <c r="AJ549" s="32"/>
      <c r="AK549" s="10"/>
      <c r="AL549" s="32"/>
      <c r="AM549" s="10"/>
      <c r="AN549" s="32"/>
      <c r="AO549" s="10"/>
      <c r="AP549" s="244"/>
      <c r="AQ549" s="10"/>
      <c r="AR549" s="32"/>
      <c r="AS549" s="10"/>
      <c r="AT549" s="244"/>
      <c r="AU549" s="10"/>
      <c r="AV549" s="244"/>
      <c r="AW549" s="7"/>
      <c r="AX549" s="249"/>
      <c r="AY549" s="10"/>
      <c r="AZ549" s="244"/>
      <c r="BA549" s="7"/>
      <c r="BB549" s="249"/>
      <c r="BC549" s="7"/>
      <c r="BD549" s="249"/>
      <c r="BE549" s="7"/>
      <c r="BF549" s="8"/>
      <c r="BG549" s="7"/>
      <c r="BH549" s="8"/>
      <c r="BJ549" s="41"/>
      <c r="BK549" s="41">
        <f t="shared" si="37"/>
        <v>0</v>
      </c>
      <c r="BL549">
        <f t="shared" si="36"/>
        <v>0</v>
      </c>
    </row>
    <row r="550" spans="1:66">
      <c r="A550">
        <f t="shared" si="35"/>
        <v>497</v>
      </c>
      <c r="B550" s="6"/>
      <c r="C550" s="10"/>
      <c r="D550" s="32"/>
      <c r="E550" s="10"/>
      <c r="F550" s="32"/>
      <c r="G550" s="10"/>
      <c r="H550" s="32"/>
      <c r="I550" s="10"/>
      <c r="J550" s="32"/>
      <c r="K550" s="10"/>
      <c r="L550" s="32"/>
      <c r="M550" s="10"/>
      <c r="N550" s="32"/>
      <c r="O550" s="10"/>
      <c r="P550" s="32"/>
      <c r="Q550" s="10"/>
      <c r="R550" s="32"/>
      <c r="S550" s="10"/>
      <c r="T550" s="32"/>
      <c r="U550" s="10"/>
      <c r="V550" s="32"/>
      <c r="W550" s="10"/>
      <c r="X550" s="32"/>
      <c r="Y550" s="10"/>
      <c r="Z550" s="32"/>
      <c r="AA550" s="10"/>
      <c r="AB550" s="32"/>
      <c r="AC550" s="10"/>
      <c r="AD550" s="32"/>
      <c r="AE550" s="10"/>
      <c r="AF550" s="32"/>
      <c r="AG550" s="10"/>
      <c r="AH550" s="32"/>
      <c r="AI550" s="10"/>
      <c r="AJ550" s="32"/>
      <c r="AK550" s="10"/>
      <c r="AL550" s="32"/>
      <c r="AM550" s="10"/>
      <c r="AN550" s="32"/>
      <c r="AO550" s="10"/>
      <c r="AP550" s="244"/>
      <c r="AQ550" s="10"/>
      <c r="AR550" s="32"/>
      <c r="AS550" s="10"/>
      <c r="AT550" s="244"/>
      <c r="AU550" s="10"/>
      <c r="AV550" s="244"/>
      <c r="AW550" s="7"/>
      <c r="AX550" s="249"/>
      <c r="AY550" s="10"/>
      <c r="AZ550" s="244"/>
      <c r="BA550" s="7"/>
      <c r="BB550" s="249"/>
      <c r="BC550" s="7"/>
      <c r="BD550" s="249"/>
      <c r="BE550" s="7"/>
      <c r="BF550" s="8"/>
      <c r="BG550" s="7"/>
      <c r="BH550" s="8"/>
      <c r="BJ550" s="41"/>
      <c r="BK550" s="41">
        <f t="shared" si="37"/>
        <v>0</v>
      </c>
      <c r="BL550">
        <f t="shared" si="36"/>
        <v>0</v>
      </c>
    </row>
    <row r="551" spans="1:66">
      <c r="A551">
        <f t="shared" si="35"/>
        <v>498</v>
      </c>
      <c r="B551" s="6"/>
      <c r="C551" s="10"/>
      <c r="D551" s="32"/>
      <c r="E551" s="10"/>
      <c r="F551" s="32"/>
      <c r="G551" s="10"/>
      <c r="H551" s="32"/>
      <c r="I551" s="10"/>
      <c r="J551" s="32"/>
      <c r="K551" s="10"/>
      <c r="L551" s="32"/>
      <c r="M551" s="10"/>
      <c r="N551" s="32"/>
      <c r="O551" s="10"/>
      <c r="P551" s="32"/>
      <c r="Q551" s="10"/>
      <c r="R551" s="32"/>
      <c r="S551" s="10"/>
      <c r="T551" s="32"/>
      <c r="U551" s="10"/>
      <c r="V551" s="32"/>
      <c r="W551" s="10"/>
      <c r="X551" s="32"/>
      <c r="Y551" s="10"/>
      <c r="Z551" s="32"/>
      <c r="AA551" s="10"/>
      <c r="AB551" s="32"/>
      <c r="AC551" s="10"/>
      <c r="AD551" s="32"/>
      <c r="AE551" s="10"/>
      <c r="AF551" s="32"/>
      <c r="AG551" s="10"/>
      <c r="AH551" s="32"/>
      <c r="AI551" s="10"/>
      <c r="AJ551" s="32"/>
      <c r="AK551" s="10"/>
      <c r="AL551" s="32"/>
      <c r="AM551" s="10"/>
      <c r="AN551" s="32"/>
      <c r="AO551" s="10"/>
      <c r="AP551" s="244"/>
      <c r="AQ551" s="10"/>
      <c r="AR551" s="32"/>
      <c r="AS551" s="10"/>
      <c r="AT551" s="244"/>
      <c r="AU551" s="10"/>
      <c r="AV551" s="244"/>
      <c r="AW551" s="7"/>
      <c r="AX551" s="249"/>
      <c r="AY551" s="10"/>
      <c r="AZ551" s="244"/>
      <c r="BA551" s="7"/>
      <c r="BB551" s="249"/>
      <c r="BC551" s="7"/>
      <c r="BD551" s="249"/>
      <c r="BE551" s="7"/>
      <c r="BF551" s="8"/>
      <c r="BG551" s="7"/>
      <c r="BH551" s="8"/>
      <c r="BJ551" s="41"/>
      <c r="BK551" s="41">
        <f t="shared" si="37"/>
        <v>0</v>
      </c>
      <c r="BL551">
        <f t="shared" si="36"/>
        <v>0</v>
      </c>
    </row>
    <row r="552" spans="1:66">
      <c r="A552">
        <f t="shared" si="35"/>
        <v>499</v>
      </c>
      <c r="B552" s="6"/>
      <c r="C552" s="10"/>
      <c r="D552" s="32"/>
      <c r="E552" s="10"/>
      <c r="F552" s="32"/>
      <c r="G552" s="10"/>
      <c r="H552" s="32"/>
      <c r="I552" s="10"/>
      <c r="J552" s="32"/>
      <c r="K552" s="10"/>
      <c r="L552" s="32"/>
      <c r="M552" s="10"/>
      <c r="N552" s="32"/>
      <c r="O552" s="10"/>
      <c r="P552" s="32"/>
      <c r="Q552" s="10"/>
      <c r="R552" s="32"/>
      <c r="S552" s="10"/>
      <c r="T552" s="32"/>
      <c r="U552" s="10"/>
      <c r="V552" s="32"/>
      <c r="W552" s="10"/>
      <c r="X552" s="32"/>
      <c r="Y552" s="10"/>
      <c r="Z552" s="32"/>
      <c r="AA552" s="10"/>
      <c r="AB552" s="32"/>
      <c r="AC552" s="10"/>
      <c r="AD552" s="32"/>
      <c r="AE552" s="10"/>
      <c r="AF552" s="32"/>
      <c r="AG552" s="10"/>
      <c r="AH552" s="32"/>
      <c r="AI552" s="10"/>
      <c r="AJ552" s="32"/>
      <c r="AK552" s="10"/>
      <c r="AL552" s="32"/>
      <c r="AM552" s="10"/>
      <c r="AN552" s="32"/>
      <c r="AO552" s="10"/>
      <c r="AP552" s="244"/>
      <c r="AQ552" s="10"/>
      <c r="AR552" s="32"/>
      <c r="AS552" s="10"/>
      <c r="AT552" s="244"/>
      <c r="AU552" s="10"/>
      <c r="AV552" s="244"/>
      <c r="AW552" s="7"/>
      <c r="AX552" s="249"/>
      <c r="AY552" s="10"/>
      <c r="AZ552" s="244"/>
      <c r="BA552" s="7"/>
      <c r="BB552" s="249"/>
      <c r="BC552" s="7"/>
      <c r="BD552" s="249"/>
      <c r="BE552" s="7"/>
      <c r="BF552" s="8"/>
      <c r="BG552" s="7"/>
      <c r="BH552" s="8"/>
      <c r="BJ552" s="41"/>
      <c r="BK552" s="41">
        <f t="shared" si="37"/>
        <v>0</v>
      </c>
      <c r="BL552">
        <f t="shared" si="36"/>
        <v>0</v>
      </c>
    </row>
    <row r="553" spans="1:66">
      <c r="A553">
        <f t="shared" si="35"/>
        <v>500</v>
      </c>
      <c r="B553" s="6"/>
      <c r="C553" s="10"/>
      <c r="D553" s="32"/>
      <c r="E553" s="10"/>
      <c r="F553" s="32"/>
      <c r="G553" s="10"/>
      <c r="H553" s="32"/>
      <c r="I553" s="10"/>
      <c r="J553" s="32"/>
      <c r="K553" s="10"/>
      <c r="L553" s="32"/>
      <c r="M553" s="10"/>
      <c r="N553" s="32"/>
      <c r="O553" s="10"/>
      <c r="P553" s="32"/>
      <c r="Q553" s="10"/>
      <c r="R553" s="32"/>
      <c r="S553" s="10"/>
      <c r="T553" s="32"/>
      <c r="U553" s="10"/>
      <c r="V553" s="32"/>
      <c r="W553" s="10"/>
      <c r="X553" s="32"/>
      <c r="Y553" s="10"/>
      <c r="Z553" s="32"/>
      <c r="AA553" s="10"/>
      <c r="AB553" s="32"/>
      <c r="AC553" s="10"/>
      <c r="AD553" s="32"/>
      <c r="AE553" s="10"/>
      <c r="AF553" s="32"/>
      <c r="AG553" s="10"/>
      <c r="AH553" s="32"/>
      <c r="AI553" s="10"/>
      <c r="AJ553" s="32"/>
      <c r="AK553" s="10"/>
      <c r="AL553" s="32"/>
      <c r="AM553" s="10"/>
      <c r="AN553" s="32"/>
      <c r="AO553" s="10"/>
      <c r="AP553" s="244"/>
      <c r="AQ553" s="10"/>
      <c r="AR553" s="32"/>
      <c r="AS553" s="10"/>
      <c r="AT553" s="244"/>
      <c r="AU553" s="10"/>
      <c r="AV553" s="244"/>
      <c r="AW553" s="7"/>
      <c r="AX553" s="249"/>
      <c r="AY553" s="10"/>
      <c r="AZ553" s="244"/>
      <c r="BA553" s="7"/>
      <c r="BB553" s="249"/>
      <c r="BC553" s="7"/>
      <c r="BD553" s="249"/>
      <c r="BE553" s="7"/>
      <c r="BF553" s="8"/>
      <c r="BG553" s="7"/>
      <c r="BH553" s="8"/>
      <c r="BJ553" s="41"/>
      <c r="BK553" s="41">
        <f t="shared" si="37"/>
        <v>0</v>
      </c>
      <c r="BL553">
        <f t="shared" si="36"/>
        <v>0</v>
      </c>
    </row>
    <row r="554" spans="1:66">
      <c r="A554">
        <f t="shared" si="35"/>
        <v>501</v>
      </c>
      <c r="B554" s="6"/>
      <c r="C554" s="10"/>
      <c r="D554" s="32"/>
      <c r="E554" s="10"/>
      <c r="F554" s="32"/>
      <c r="G554" s="10"/>
      <c r="H554" s="32"/>
      <c r="I554" s="10"/>
      <c r="J554" s="32"/>
      <c r="K554" s="10"/>
      <c r="L554" s="32"/>
      <c r="M554" s="10"/>
      <c r="N554" s="32"/>
      <c r="O554" s="10"/>
      <c r="P554" s="32"/>
      <c r="Q554" s="10"/>
      <c r="R554" s="32"/>
      <c r="S554" s="10"/>
      <c r="T554" s="32"/>
      <c r="U554" s="10"/>
      <c r="V554" s="32"/>
      <c r="W554" s="10"/>
      <c r="X554" s="32"/>
      <c r="Y554" s="10"/>
      <c r="Z554" s="32"/>
      <c r="AA554" s="10"/>
      <c r="AB554" s="32"/>
      <c r="AC554" s="10"/>
      <c r="AD554" s="32"/>
      <c r="AE554" s="10"/>
      <c r="AF554" s="32"/>
      <c r="AG554" s="10"/>
      <c r="AH554" s="32"/>
      <c r="AI554" s="10"/>
      <c r="AJ554" s="32"/>
      <c r="AK554" s="10"/>
      <c r="AL554" s="32"/>
      <c r="AM554" s="10"/>
      <c r="AN554" s="32"/>
      <c r="AO554" s="10"/>
      <c r="AP554" s="244"/>
      <c r="AQ554" s="10"/>
      <c r="AR554" s="32"/>
      <c r="AS554" s="10"/>
      <c r="AT554" s="244"/>
      <c r="AU554" s="10"/>
      <c r="AV554" s="244"/>
      <c r="AW554" s="7"/>
      <c r="AX554" s="249"/>
      <c r="AY554" s="10"/>
      <c r="AZ554" s="244"/>
      <c r="BA554" s="7"/>
      <c r="BB554" s="249"/>
      <c r="BC554" s="7"/>
      <c r="BD554" s="249"/>
      <c r="BE554" s="7"/>
      <c r="BF554" s="8"/>
      <c r="BG554" s="7"/>
      <c r="BH554" s="8"/>
      <c r="BJ554" s="41"/>
      <c r="BK554" s="41">
        <f t="shared" si="37"/>
        <v>0</v>
      </c>
      <c r="BL554">
        <f t="shared" si="36"/>
        <v>0</v>
      </c>
    </row>
    <row r="555" spans="1:66">
      <c r="A555">
        <f t="shared" si="35"/>
        <v>502</v>
      </c>
      <c r="B555" s="6"/>
      <c r="C555" s="10"/>
      <c r="D555" s="32"/>
      <c r="E555" s="10"/>
      <c r="F555" s="32"/>
      <c r="G555" s="10"/>
      <c r="H555" s="32"/>
      <c r="I555" s="10"/>
      <c r="J555" s="32"/>
      <c r="K555" s="10"/>
      <c r="L555" s="32"/>
      <c r="M555" s="10"/>
      <c r="N555" s="32"/>
      <c r="O555" s="10"/>
      <c r="P555" s="32"/>
      <c r="Q555" s="10"/>
      <c r="R555" s="32"/>
      <c r="S555" s="10"/>
      <c r="T555" s="32"/>
      <c r="U555" s="10"/>
      <c r="V555" s="32"/>
      <c r="W555" s="10"/>
      <c r="X555" s="32"/>
      <c r="Y555" s="10"/>
      <c r="Z555" s="32"/>
      <c r="AA555" s="10"/>
      <c r="AB555" s="32"/>
      <c r="AC555" s="10"/>
      <c r="AD555" s="32"/>
      <c r="AE555" s="10"/>
      <c r="AF555" s="32"/>
      <c r="AG555" s="10"/>
      <c r="AH555" s="32"/>
      <c r="AI555" s="10"/>
      <c r="AJ555" s="32"/>
      <c r="AK555" s="10"/>
      <c r="AL555" s="32"/>
      <c r="AM555" s="10"/>
      <c r="AN555" s="32"/>
      <c r="AO555" s="10"/>
      <c r="AP555" s="244"/>
      <c r="AQ555" s="10"/>
      <c r="AR555" s="32"/>
      <c r="AS555" s="10"/>
      <c r="AT555" s="244"/>
      <c r="AU555" s="10"/>
      <c r="AV555" s="244"/>
      <c r="AW555" s="7"/>
      <c r="AX555" s="249"/>
      <c r="AY555" s="10"/>
      <c r="AZ555" s="244"/>
      <c r="BA555" s="7"/>
      <c r="BB555" s="249"/>
      <c r="BC555" s="7"/>
      <c r="BD555" s="249"/>
      <c r="BE555" s="7"/>
      <c r="BF555" s="8"/>
      <c r="BG555" s="7"/>
      <c r="BH555" s="8"/>
      <c r="BJ555" s="41"/>
      <c r="BK555" s="41">
        <f t="shared" si="37"/>
        <v>0</v>
      </c>
      <c r="BL555">
        <f t="shared" si="36"/>
        <v>0</v>
      </c>
    </row>
    <row r="556" spans="1:66">
      <c r="A556">
        <f t="shared" si="35"/>
        <v>503</v>
      </c>
      <c r="B556" s="6"/>
      <c r="C556" s="10"/>
      <c r="D556" s="32"/>
      <c r="E556" s="10"/>
      <c r="F556" s="32"/>
      <c r="G556" s="10"/>
      <c r="H556" s="32"/>
      <c r="I556" s="10"/>
      <c r="J556" s="32"/>
      <c r="K556" s="10"/>
      <c r="L556" s="32"/>
      <c r="M556" s="10"/>
      <c r="N556" s="32"/>
      <c r="O556" s="10"/>
      <c r="P556" s="32"/>
      <c r="Q556" s="10"/>
      <c r="R556" s="32"/>
      <c r="S556" s="10"/>
      <c r="T556" s="32"/>
      <c r="U556" s="10"/>
      <c r="V556" s="32"/>
      <c r="W556" s="10"/>
      <c r="X556" s="32"/>
      <c r="Y556" s="10"/>
      <c r="Z556" s="32"/>
      <c r="AA556" s="10"/>
      <c r="AB556" s="32"/>
      <c r="AC556" s="10"/>
      <c r="AD556" s="32"/>
      <c r="AE556" s="10"/>
      <c r="AF556" s="32"/>
      <c r="AG556" s="10"/>
      <c r="AH556" s="32"/>
      <c r="AI556" s="10"/>
      <c r="AJ556" s="32"/>
      <c r="AK556" s="10"/>
      <c r="AL556" s="32"/>
      <c r="AM556" s="10"/>
      <c r="AN556" s="32"/>
      <c r="AO556" s="10"/>
      <c r="AP556" s="244"/>
      <c r="AQ556" s="10"/>
      <c r="AR556" s="32"/>
      <c r="AS556" s="10"/>
      <c r="AT556" s="244"/>
      <c r="AU556" s="10"/>
      <c r="AV556" s="244"/>
      <c r="AW556" s="7"/>
      <c r="AX556" s="249"/>
      <c r="AY556" s="10"/>
      <c r="AZ556" s="244"/>
      <c r="BA556" s="7"/>
      <c r="BB556" s="249"/>
      <c r="BC556" s="7"/>
      <c r="BD556" s="249"/>
      <c r="BE556" s="7"/>
      <c r="BF556" s="8"/>
      <c r="BG556" s="7"/>
      <c r="BH556" s="8"/>
      <c r="BJ556" s="41"/>
      <c r="BK556" s="41">
        <f t="shared" si="37"/>
        <v>0</v>
      </c>
      <c r="BL556">
        <f t="shared" si="36"/>
        <v>0</v>
      </c>
    </row>
    <row r="557" spans="1:66">
      <c r="A557">
        <f t="shared" si="35"/>
        <v>504</v>
      </c>
      <c r="B557" s="6"/>
      <c r="C557" s="10"/>
      <c r="D557" s="32"/>
      <c r="E557" s="10"/>
      <c r="F557" s="32"/>
      <c r="G557" s="10"/>
      <c r="H557" s="32"/>
      <c r="I557" s="10"/>
      <c r="J557" s="32"/>
      <c r="K557" s="10"/>
      <c r="L557" s="32"/>
      <c r="M557" s="10"/>
      <c r="N557" s="32"/>
      <c r="O557" s="10"/>
      <c r="P557" s="32"/>
      <c r="Q557" s="10"/>
      <c r="R557" s="32"/>
      <c r="S557" s="10"/>
      <c r="T557" s="32"/>
      <c r="U557" s="10"/>
      <c r="V557" s="32"/>
      <c r="W557" s="10"/>
      <c r="X557" s="32"/>
      <c r="Y557" s="10"/>
      <c r="Z557" s="32"/>
      <c r="AA557" s="10"/>
      <c r="AB557" s="32"/>
      <c r="AC557" s="10"/>
      <c r="AD557" s="32"/>
      <c r="AE557" s="10"/>
      <c r="AF557" s="32"/>
      <c r="AG557" s="10"/>
      <c r="AH557" s="32"/>
      <c r="AI557" s="10"/>
      <c r="AJ557" s="32"/>
      <c r="AK557" s="10"/>
      <c r="AL557" s="32"/>
      <c r="AM557" s="10"/>
      <c r="AN557" s="32"/>
      <c r="AO557" s="10"/>
      <c r="AP557" s="244"/>
      <c r="AQ557" s="10"/>
      <c r="AR557" s="32"/>
      <c r="AS557" s="10"/>
      <c r="AT557" s="244"/>
      <c r="AU557" s="10"/>
      <c r="AV557" s="244"/>
      <c r="AW557" s="7"/>
      <c r="AX557" s="249"/>
      <c r="AY557" s="10"/>
      <c r="AZ557" s="244"/>
      <c r="BA557" s="7"/>
      <c r="BB557" s="249"/>
      <c r="BC557" s="7"/>
      <c r="BD557" s="249"/>
      <c r="BE557" s="7"/>
      <c r="BF557" s="8"/>
      <c r="BG557" s="7"/>
      <c r="BH557" s="8"/>
      <c r="BJ557" s="41"/>
      <c r="BK557" s="41">
        <f t="shared" si="37"/>
        <v>0</v>
      </c>
      <c r="BL557">
        <f t="shared" si="36"/>
        <v>0</v>
      </c>
    </row>
    <row r="558" spans="1:66">
      <c r="A558">
        <f t="shared" si="35"/>
        <v>505</v>
      </c>
      <c r="B558" s="6"/>
      <c r="C558" s="10"/>
      <c r="D558" s="32"/>
      <c r="E558" s="10"/>
      <c r="F558" s="32"/>
      <c r="G558" s="10"/>
      <c r="H558" s="32"/>
      <c r="I558" s="10"/>
      <c r="J558" s="32"/>
      <c r="K558" s="10"/>
      <c r="L558" s="32"/>
      <c r="M558" s="10"/>
      <c r="N558" s="32"/>
      <c r="O558" s="10"/>
      <c r="P558" s="32"/>
      <c r="Q558" s="10"/>
      <c r="R558" s="32"/>
      <c r="S558" s="10"/>
      <c r="T558" s="32"/>
      <c r="U558" s="10"/>
      <c r="V558" s="32"/>
      <c r="W558" s="10"/>
      <c r="X558" s="32"/>
      <c r="Y558" s="10"/>
      <c r="Z558" s="32"/>
      <c r="AA558" s="10"/>
      <c r="AB558" s="32"/>
      <c r="AC558" s="10"/>
      <c r="AD558" s="32"/>
      <c r="AE558" s="10"/>
      <c r="AF558" s="32"/>
      <c r="AG558" s="10"/>
      <c r="AH558" s="32"/>
      <c r="AI558" s="10"/>
      <c r="AJ558" s="32"/>
      <c r="AK558" s="10"/>
      <c r="AL558" s="32"/>
      <c r="AM558" s="10"/>
      <c r="AN558" s="32"/>
      <c r="AO558" s="10"/>
      <c r="AP558" s="244"/>
      <c r="AQ558" s="10"/>
      <c r="AR558" s="32"/>
      <c r="AS558" s="10"/>
      <c r="AT558" s="244"/>
      <c r="AU558" s="10"/>
      <c r="AV558" s="244"/>
      <c r="AW558" s="7"/>
      <c r="AX558" s="249"/>
      <c r="AY558" s="10"/>
      <c r="AZ558" s="244"/>
      <c r="BA558" s="7"/>
      <c r="BB558" s="249"/>
      <c r="BC558" s="7"/>
      <c r="BD558" s="249"/>
      <c r="BE558" s="7"/>
      <c r="BF558" s="8"/>
      <c r="BG558" s="7"/>
      <c r="BH558" s="8"/>
      <c r="BJ558" s="41"/>
      <c r="BK558" s="41">
        <f t="shared" si="37"/>
        <v>0</v>
      </c>
      <c r="BL558">
        <f t="shared" si="36"/>
        <v>0</v>
      </c>
    </row>
    <row r="559" spans="1:66">
      <c r="A559">
        <f t="shared" si="35"/>
        <v>506</v>
      </c>
      <c r="B559" s="6"/>
      <c r="C559" s="10"/>
      <c r="D559" s="32"/>
      <c r="E559" s="10"/>
      <c r="F559" s="32"/>
      <c r="G559" s="10"/>
      <c r="H559" s="32"/>
      <c r="I559" s="10"/>
      <c r="J559" s="32"/>
      <c r="K559" s="94"/>
      <c r="L559" s="32"/>
      <c r="M559" s="10"/>
      <c r="N559" s="32"/>
      <c r="O559" s="10"/>
      <c r="P559" s="32"/>
      <c r="Q559" s="10"/>
      <c r="R559" s="32"/>
      <c r="S559" s="10"/>
      <c r="T559" s="32"/>
      <c r="U559" s="10"/>
      <c r="V559" s="32"/>
      <c r="W559" s="10"/>
      <c r="X559" s="32"/>
      <c r="Y559" s="10"/>
      <c r="Z559" s="32"/>
      <c r="AA559" s="10"/>
      <c r="AB559" s="32"/>
      <c r="AC559" s="10"/>
      <c r="AD559" s="32"/>
      <c r="AE559" s="10"/>
      <c r="AF559" s="32"/>
      <c r="AG559" s="10"/>
      <c r="AH559" s="32"/>
      <c r="AI559" s="10"/>
      <c r="AJ559" s="32"/>
      <c r="AK559" s="10"/>
      <c r="AL559" s="32"/>
      <c r="AM559" s="10"/>
      <c r="AN559" s="32"/>
      <c r="AO559" s="10"/>
      <c r="AP559" s="244"/>
      <c r="AQ559" s="10"/>
      <c r="AR559" s="32"/>
      <c r="AS559" s="10"/>
      <c r="AT559" s="244"/>
      <c r="AU559" s="10"/>
      <c r="AV559" s="244"/>
      <c r="AW559" s="7"/>
      <c r="AX559" s="249"/>
      <c r="AY559" s="10"/>
      <c r="AZ559" s="244"/>
      <c r="BA559" s="7"/>
      <c r="BB559" s="249"/>
      <c r="BC559" s="7"/>
      <c r="BD559" s="249"/>
      <c r="BE559" s="7"/>
      <c r="BF559" s="8"/>
      <c r="BG559" s="7"/>
      <c r="BH559" s="8"/>
      <c r="BJ559" s="41"/>
      <c r="BK559" s="41">
        <f t="shared" si="37"/>
        <v>0</v>
      </c>
      <c r="BL559">
        <f t="shared" si="36"/>
        <v>0</v>
      </c>
      <c r="BN559" s="39"/>
    </row>
    <row r="560" spans="1:66">
      <c r="A560">
        <f t="shared" si="35"/>
        <v>507</v>
      </c>
      <c r="B560" s="6"/>
      <c r="C560" s="10"/>
      <c r="D560" s="32"/>
      <c r="E560" s="10"/>
      <c r="F560" s="32"/>
      <c r="G560" s="10"/>
      <c r="H560" s="32"/>
      <c r="I560" s="10"/>
      <c r="J560" s="32"/>
      <c r="K560" s="94"/>
      <c r="L560" s="32"/>
      <c r="M560" s="10"/>
      <c r="N560" s="32"/>
      <c r="O560" s="10"/>
      <c r="P560" s="32"/>
      <c r="Q560" s="10"/>
      <c r="R560" s="32"/>
      <c r="S560" s="10"/>
      <c r="T560" s="32"/>
      <c r="U560" s="10"/>
      <c r="V560" s="32"/>
      <c r="W560" s="10"/>
      <c r="X560" s="32"/>
      <c r="Y560" s="10"/>
      <c r="Z560" s="32"/>
      <c r="AA560" s="10"/>
      <c r="AB560" s="32"/>
      <c r="AC560" s="10"/>
      <c r="AD560" s="32"/>
      <c r="AE560" s="10"/>
      <c r="AF560" s="32"/>
      <c r="AG560" s="10"/>
      <c r="AH560" s="32"/>
      <c r="AI560" s="10"/>
      <c r="AJ560" s="32"/>
      <c r="AK560" s="10"/>
      <c r="AL560" s="32"/>
      <c r="AM560" s="10"/>
      <c r="AN560" s="32"/>
      <c r="AO560" s="10"/>
      <c r="AP560" s="244"/>
      <c r="AQ560" s="10"/>
      <c r="AR560" s="32"/>
      <c r="AS560" s="10"/>
      <c r="AT560" s="244"/>
      <c r="AU560" s="10"/>
      <c r="AV560" s="244"/>
      <c r="AW560" s="7"/>
      <c r="AX560" s="249"/>
      <c r="AY560" s="10"/>
      <c r="AZ560" s="244"/>
      <c r="BA560" s="7"/>
      <c r="BB560" s="249"/>
      <c r="BC560" s="7"/>
      <c r="BD560" s="249"/>
      <c r="BE560" s="7"/>
      <c r="BF560" s="8"/>
      <c r="BG560" s="7"/>
      <c r="BH560" s="8"/>
      <c r="BJ560" s="41"/>
      <c r="BK560" s="41">
        <f t="shared" si="37"/>
        <v>0</v>
      </c>
      <c r="BL560">
        <f t="shared" si="36"/>
        <v>0</v>
      </c>
      <c r="BN560" s="39"/>
    </row>
    <row r="561" spans="1:66">
      <c r="A561">
        <f t="shared" si="35"/>
        <v>508</v>
      </c>
      <c r="B561" s="6"/>
      <c r="C561" s="10"/>
      <c r="D561" s="32"/>
      <c r="E561" s="10"/>
      <c r="F561" s="32"/>
      <c r="G561" s="10"/>
      <c r="H561" s="32"/>
      <c r="I561" s="10"/>
      <c r="J561" s="32"/>
      <c r="K561" s="94"/>
      <c r="L561" s="32"/>
      <c r="M561" s="10"/>
      <c r="N561" s="32"/>
      <c r="O561" s="10"/>
      <c r="P561" s="32"/>
      <c r="Q561" s="10"/>
      <c r="R561" s="32"/>
      <c r="S561" s="10"/>
      <c r="T561" s="32"/>
      <c r="U561" s="10"/>
      <c r="V561" s="32"/>
      <c r="W561" s="10"/>
      <c r="X561" s="32"/>
      <c r="Y561" s="10"/>
      <c r="Z561" s="32"/>
      <c r="AA561" s="10"/>
      <c r="AB561" s="32"/>
      <c r="AC561" s="10"/>
      <c r="AD561" s="32"/>
      <c r="AE561" s="10"/>
      <c r="AF561" s="32"/>
      <c r="AG561" s="10"/>
      <c r="AH561" s="32"/>
      <c r="AI561" s="10"/>
      <c r="AJ561" s="32"/>
      <c r="AK561" s="10"/>
      <c r="AL561" s="32"/>
      <c r="AM561" s="10"/>
      <c r="AN561" s="32"/>
      <c r="AO561" s="10"/>
      <c r="AP561" s="244"/>
      <c r="AQ561" s="10"/>
      <c r="AR561" s="32"/>
      <c r="AS561" s="10"/>
      <c r="AT561" s="244"/>
      <c r="AU561" s="10"/>
      <c r="AV561" s="244"/>
      <c r="AW561" s="7"/>
      <c r="AX561" s="249"/>
      <c r="AY561" s="10"/>
      <c r="AZ561" s="244"/>
      <c r="BA561" s="7"/>
      <c r="BB561" s="249"/>
      <c r="BC561" s="7"/>
      <c r="BD561" s="249"/>
      <c r="BE561" s="7"/>
      <c r="BF561" s="8"/>
      <c r="BG561" s="7"/>
      <c r="BH561" s="8"/>
      <c r="BJ561" s="41"/>
      <c r="BK561" s="41">
        <f t="shared" si="37"/>
        <v>0</v>
      </c>
      <c r="BL561">
        <f t="shared" si="36"/>
        <v>0</v>
      </c>
      <c r="BN561" s="39"/>
    </row>
    <row r="562" spans="1:66">
      <c r="A562">
        <f t="shared" si="35"/>
        <v>509</v>
      </c>
      <c r="B562" s="6"/>
      <c r="C562" s="10"/>
      <c r="D562" s="32"/>
      <c r="E562" s="10"/>
      <c r="F562" s="32"/>
      <c r="G562" s="10"/>
      <c r="H562" s="32"/>
      <c r="I562" s="10"/>
      <c r="J562" s="32"/>
      <c r="K562" s="94"/>
      <c r="L562" s="32"/>
      <c r="M562" s="10"/>
      <c r="N562" s="32"/>
      <c r="O562" s="10"/>
      <c r="P562" s="32"/>
      <c r="Q562" s="10"/>
      <c r="R562" s="32"/>
      <c r="S562" s="10"/>
      <c r="T562" s="32"/>
      <c r="U562" s="10"/>
      <c r="V562" s="32"/>
      <c r="W562" s="10"/>
      <c r="X562" s="32"/>
      <c r="Y562" s="10"/>
      <c r="Z562" s="32"/>
      <c r="AA562" s="10"/>
      <c r="AB562" s="32"/>
      <c r="AC562" s="10"/>
      <c r="AD562" s="32"/>
      <c r="AE562" s="10"/>
      <c r="AF562" s="32"/>
      <c r="AG562" s="10"/>
      <c r="AH562" s="32"/>
      <c r="AI562" s="10"/>
      <c r="AJ562" s="32"/>
      <c r="AK562" s="10"/>
      <c r="AL562" s="32"/>
      <c r="AM562" s="10"/>
      <c r="AN562" s="32"/>
      <c r="AO562" s="10"/>
      <c r="AP562" s="244"/>
      <c r="AQ562" s="10"/>
      <c r="AR562" s="32"/>
      <c r="AS562" s="10"/>
      <c r="AT562" s="244"/>
      <c r="AU562" s="10"/>
      <c r="AV562" s="244"/>
      <c r="AW562" s="7"/>
      <c r="AX562" s="249"/>
      <c r="AY562" s="10"/>
      <c r="AZ562" s="244"/>
      <c r="BA562" s="7"/>
      <c r="BB562" s="249"/>
      <c r="BC562" s="7"/>
      <c r="BD562" s="249"/>
      <c r="BE562" s="7"/>
      <c r="BF562" s="8"/>
      <c r="BG562" s="7"/>
      <c r="BH562" s="8"/>
      <c r="BJ562" s="41"/>
      <c r="BK562" s="41">
        <f t="shared" si="37"/>
        <v>0</v>
      </c>
      <c r="BL562">
        <f t="shared" si="36"/>
        <v>0</v>
      </c>
      <c r="BN562" s="39"/>
    </row>
    <row r="563" spans="1:66">
      <c r="A563">
        <f t="shared" si="35"/>
        <v>510</v>
      </c>
      <c r="B563" s="6"/>
      <c r="C563" s="10"/>
      <c r="D563" s="32"/>
      <c r="E563" s="10"/>
      <c r="F563" s="32"/>
      <c r="G563" s="10"/>
      <c r="H563" s="32"/>
      <c r="I563" s="10"/>
      <c r="J563" s="32"/>
      <c r="K563" s="94"/>
      <c r="L563" s="32"/>
      <c r="M563" s="10"/>
      <c r="N563" s="32"/>
      <c r="O563" s="10"/>
      <c r="P563" s="32"/>
      <c r="Q563" s="10"/>
      <c r="R563" s="32"/>
      <c r="S563" s="10"/>
      <c r="T563" s="32"/>
      <c r="U563" s="10"/>
      <c r="V563" s="32"/>
      <c r="W563" s="10"/>
      <c r="X563" s="32"/>
      <c r="Y563" s="10"/>
      <c r="Z563" s="32"/>
      <c r="AA563" s="10"/>
      <c r="AB563" s="32"/>
      <c r="AC563" s="10"/>
      <c r="AD563" s="32"/>
      <c r="AE563" s="10"/>
      <c r="AF563" s="32"/>
      <c r="AG563" s="10"/>
      <c r="AH563" s="32"/>
      <c r="AI563" s="10"/>
      <c r="AJ563" s="32"/>
      <c r="AK563" s="10"/>
      <c r="AL563" s="32"/>
      <c r="AM563" s="10"/>
      <c r="AN563" s="32"/>
      <c r="AO563" s="10"/>
      <c r="AP563" s="244"/>
      <c r="AQ563" s="10"/>
      <c r="AR563" s="32"/>
      <c r="AS563" s="10"/>
      <c r="AT563" s="244"/>
      <c r="AU563" s="10"/>
      <c r="AV563" s="244"/>
      <c r="AW563" s="7"/>
      <c r="AX563" s="249"/>
      <c r="AY563" s="10"/>
      <c r="AZ563" s="244"/>
      <c r="BA563" s="7"/>
      <c r="BB563" s="249"/>
      <c r="BC563" s="7"/>
      <c r="BD563" s="249"/>
      <c r="BE563" s="7"/>
      <c r="BF563" s="8"/>
      <c r="BG563" s="7"/>
      <c r="BH563" s="8"/>
      <c r="BJ563" s="41"/>
      <c r="BK563" s="41">
        <f t="shared" si="37"/>
        <v>0</v>
      </c>
      <c r="BL563">
        <f t="shared" si="36"/>
        <v>0</v>
      </c>
      <c r="BN563" s="39"/>
    </row>
    <row r="564" spans="1:66">
      <c r="A564">
        <f t="shared" si="35"/>
        <v>511</v>
      </c>
      <c r="B564" s="6"/>
      <c r="C564" s="10"/>
      <c r="D564" s="32"/>
      <c r="E564" s="10"/>
      <c r="F564" s="32"/>
      <c r="G564" s="10"/>
      <c r="H564" s="32"/>
      <c r="I564" s="10"/>
      <c r="J564" s="32"/>
      <c r="K564" s="10"/>
      <c r="L564" s="32"/>
      <c r="M564" s="10"/>
      <c r="N564" s="32"/>
      <c r="O564" s="10"/>
      <c r="P564" s="32"/>
      <c r="Q564" s="10"/>
      <c r="R564" s="32"/>
      <c r="S564" s="10"/>
      <c r="T564" s="32"/>
      <c r="U564" s="10"/>
      <c r="V564" s="32"/>
      <c r="W564" s="10"/>
      <c r="X564" s="32"/>
      <c r="Y564" s="10"/>
      <c r="Z564" s="32"/>
      <c r="AA564" s="10"/>
      <c r="AB564" s="32"/>
      <c r="AC564" s="10"/>
      <c r="AD564" s="32"/>
      <c r="AE564" s="10"/>
      <c r="AF564" s="32"/>
      <c r="AG564" s="10"/>
      <c r="AH564" s="32"/>
      <c r="AI564" s="10"/>
      <c r="AJ564" s="32"/>
      <c r="AK564" s="10"/>
      <c r="AL564" s="32"/>
      <c r="AM564" s="10"/>
      <c r="AN564" s="32"/>
      <c r="AO564" s="10"/>
      <c r="AP564" s="244"/>
      <c r="AQ564" s="10"/>
      <c r="AR564" s="32"/>
      <c r="AS564" s="10"/>
      <c r="AT564" s="244"/>
      <c r="AU564" s="10"/>
      <c r="AV564" s="244"/>
      <c r="AW564" s="7"/>
      <c r="AX564" s="249"/>
      <c r="AY564" s="10"/>
      <c r="AZ564" s="244"/>
      <c r="BA564" s="7"/>
      <c r="BB564" s="249"/>
      <c r="BC564" s="7"/>
      <c r="BD564" s="249"/>
      <c r="BE564" s="7"/>
      <c r="BF564" s="8"/>
      <c r="BG564" s="7"/>
      <c r="BH564" s="8"/>
      <c r="BJ564" s="41"/>
      <c r="BK564" s="41">
        <f t="shared" si="37"/>
        <v>0</v>
      </c>
      <c r="BL564">
        <f t="shared" si="36"/>
        <v>0</v>
      </c>
    </row>
    <row r="565" spans="1:66">
      <c r="A565">
        <f t="shared" si="35"/>
        <v>512</v>
      </c>
      <c r="B565" s="6"/>
      <c r="C565" s="10"/>
      <c r="D565" s="32"/>
      <c r="E565" s="10"/>
      <c r="F565" s="32"/>
      <c r="G565" s="10"/>
      <c r="H565" s="32"/>
      <c r="I565" s="10"/>
      <c r="J565" s="32"/>
      <c r="K565" s="10"/>
      <c r="L565" s="32"/>
      <c r="M565" s="10"/>
      <c r="N565" s="32"/>
      <c r="O565" s="10"/>
      <c r="P565" s="32"/>
      <c r="Q565" s="10"/>
      <c r="R565" s="32"/>
      <c r="S565" s="10"/>
      <c r="T565" s="32"/>
      <c r="U565" s="10"/>
      <c r="V565" s="32"/>
      <c r="W565" s="10"/>
      <c r="X565" s="32"/>
      <c r="Y565" s="10"/>
      <c r="Z565" s="32"/>
      <c r="AA565" s="10"/>
      <c r="AB565" s="32"/>
      <c r="AC565" s="10"/>
      <c r="AD565" s="32"/>
      <c r="AE565" s="10"/>
      <c r="AF565" s="32"/>
      <c r="AG565" s="10"/>
      <c r="AH565" s="32"/>
      <c r="AI565" s="10"/>
      <c r="AJ565" s="32"/>
      <c r="AK565" s="10"/>
      <c r="AL565" s="32"/>
      <c r="AM565" s="10"/>
      <c r="AN565" s="32"/>
      <c r="AO565" s="10"/>
      <c r="AP565" s="244"/>
      <c r="AQ565" s="10"/>
      <c r="AR565" s="32"/>
      <c r="AS565" s="10"/>
      <c r="AT565" s="244"/>
      <c r="AU565" s="10"/>
      <c r="AV565" s="244"/>
      <c r="AW565" s="7"/>
      <c r="AX565" s="249"/>
      <c r="AY565" s="10"/>
      <c r="AZ565" s="244"/>
      <c r="BA565" s="7"/>
      <c r="BB565" s="249"/>
      <c r="BC565" s="7"/>
      <c r="BD565" s="249"/>
      <c r="BE565" s="7"/>
      <c r="BF565" s="8"/>
      <c r="BG565" s="7"/>
      <c r="BH565" s="8"/>
      <c r="BJ565" s="41"/>
      <c r="BK565" s="41">
        <f t="shared" si="37"/>
        <v>0</v>
      </c>
      <c r="BL565">
        <f t="shared" si="36"/>
        <v>0</v>
      </c>
    </row>
    <row r="566" spans="1:66">
      <c r="A566">
        <f t="shared" si="35"/>
        <v>513</v>
      </c>
      <c r="B566" s="6"/>
      <c r="C566" s="10"/>
      <c r="D566" s="32"/>
      <c r="E566" s="10"/>
      <c r="F566" s="32"/>
      <c r="G566" s="10"/>
      <c r="H566" s="32"/>
      <c r="I566" s="10"/>
      <c r="J566" s="32"/>
      <c r="K566" s="10"/>
      <c r="L566" s="32"/>
      <c r="M566" s="10"/>
      <c r="N566" s="32"/>
      <c r="O566" s="10"/>
      <c r="P566" s="32"/>
      <c r="Q566" s="10"/>
      <c r="R566" s="32"/>
      <c r="S566" s="10"/>
      <c r="T566" s="32"/>
      <c r="U566" s="10"/>
      <c r="V566" s="32"/>
      <c r="W566" s="10"/>
      <c r="X566" s="32"/>
      <c r="Y566" s="10"/>
      <c r="Z566" s="32"/>
      <c r="AA566" s="10"/>
      <c r="AB566" s="32"/>
      <c r="AC566" s="10"/>
      <c r="AD566" s="32"/>
      <c r="AE566" s="10"/>
      <c r="AF566" s="32"/>
      <c r="AG566" s="10"/>
      <c r="AH566" s="32"/>
      <c r="AI566" s="10"/>
      <c r="AJ566" s="32"/>
      <c r="AK566" s="10"/>
      <c r="AL566" s="32"/>
      <c r="AM566" s="10"/>
      <c r="AN566" s="32"/>
      <c r="AO566" s="10"/>
      <c r="AP566" s="244"/>
      <c r="AQ566" s="10"/>
      <c r="AR566" s="32"/>
      <c r="AS566" s="10"/>
      <c r="AT566" s="244"/>
      <c r="AU566" s="10"/>
      <c r="AV566" s="244"/>
      <c r="AW566" s="7"/>
      <c r="AX566" s="249"/>
      <c r="AY566" s="10"/>
      <c r="AZ566" s="244"/>
      <c r="BA566" s="7"/>
      <c r="BB566" s="249"/>
      <c r="BC566" s="7"/>
      <c r="BD566" s="249"/>
      <c r="BE566" s="7"/>
      <c r="BF566" s="8"/>
      <c r="BG566" s="7"/>
      <c r="BH566" s="8"/>
      <c r="BJ566" s="41"/>
      <c r="BK566" s="41">
        <f t="shared" si="37"/>
        <v>0</v>
      </c>
      <c r="BL566">
        <f t="shared" si="36"/>
        <v>0</v>
      </c>
    </row>
    <row r="567" spans="1:66">
      <c r="A567">
        <f t="shared" si="35"/>
        <v>514</v>
      </c>
      <c r="B567" s="6"/>
      <c r="C567" s="10"/>
      <c r="D567" s="32"/>
      <c r="E567" s="10"/>
      <c r="F567" s="32"/>
      <c r="G567" s="10"/>
      <c r="H567" s="32"/>
      <c r="I567" s="10"/>
      <c r="J567" s="32"/>
      <c r="K567" s="94"/>
      <c r="L567" s="32"/>
      <c r="M567" s="10"/>
      <c r="N567" s="32"/>
      <c r="O567" s="10"/>
      <c r="P567" s="32"/>
      <c r="Q567" s="10"/>
      <c r="R567" s="32"/>
      <c r="S567" s="10"/>
      <c r="T567" s="32"/>
      <c r="U567" s="10"/>
      <c r="V567" s="32"/>
      <c r="W567" s="10"/>
      <c r="X567" s="32"/>
      <c r="Y567" s="10"/>
      <c r="Z567" s="32"/>
      <c r="AA567" s="10"/>
      <c r="AB567" s="32"/>
      <c r="AC567" s="10"/>
      <c r="AD567" s="32"/>
      <c r="AE567" s="10"/>
      <c r="AF567" s="32"/>
      <c r="AG567" s="10"/>
      <c r="AH567" s="32"/>
      <c r="AI567" s="10"/>
      <c r="AJ567" s="32"/>
      <c r="AK567" s="10"/>
      <c r="AL567" s="32"/>
      <c r="AM567" s="10"/>
      <c r="AN567" s="32"/>
      <c r="AO567" s="10"/>
      <c r="AP567" s="244"/>
      <c r="AQ567" s="10"/>
      <c r="AR567" s="32"/>
      <c r="AS567" s="10"/>
      <c r="AT567" s="244"/>
      <c r="AU567" s="10"/>
      <c r="AV567" s="244"/>
      <c r="AW567" s="7"/>
      <c r="AX567" s="249"/>
      <c r="AY567" s="10"/>
      <c r="AZ567" s="244"/>
      <c r="BA567" s="7"/>
      <c r="BB567" s="249"/>
      <c r="BC567" s="7"/>
      <c r="BD567" s="249"/>
      <c r="BE567" s="7"/>
      <c r="BF567" s="8"/>
      <c r="BG567" s="7"/>
      <c r="BH567" s="8"/>
      <c r="BJ567" s="41"/>
      <c r="BK567" s="41">
        <f t="shared" si="37"/>
        <v>0</v>
      </c>
      <c r="BL567">
        <f t="shared" si="36"/>
        <v>0</v>
      </c>
      <c r="BN567" s="39"/>
    </row>
    <row r="568" spans="1:66">
      <c r="A568">
        <f t="shared" ref="A568:A607" si="38">+A567+1</f>
        <v>515</v>
      </c>
      <c r="B568" s="6"/>
      <c r="C568" s="10"/>
      <c r="D568" s="32"/>
      <c r="E568" s="10"/>
      <c r="F568" s="32"/>
      <c r="G568" s="10"/>
      <c r="H568" s="32"/>
      <c r="I568" s="10"/>
      <c r="J568" s="32"/>
      <c r="K568" s="10"/>
      <c r="L568" s="32"/>
      <c r="M568" s="10"/>
      <c r="N568" s="32"/>
      <c r="O568" s="10"/>
      <c r="P568" s="32"/>
      <c r="Q568" s="10"/>
      <c r="R568" s="32"/>
      <c r="S568" s="10"/>
      <c r="T568" s="32"/>
      <c r="U568" s="10"/>
      <c r="V568" s="32"/>
      <c r="W568" s="10"/>
      <c r="X568" s="32"/>
      <c r="Y568" s="10"/>
      <c r="Z568" s="32"/>
      <c r="AA568" s="10"/>
      <c r="AB568" s="32"/>
      <c r="AC568" s="10"/>
      <c r="AD568" s="32"/>
      <c r="AE568" s="10"/>
      <c r="AF568" s="32"/>
      <c r="AG568" s="10"/>
      <c r="AH568" s="32"/>
      <c r="AI568" s="10"/>
      <c r="AJ568" s="32"/>
      <c r="AK568" s="10"/>
      <c r="AL568" s="32"/>
      <c r="AM568" s="10"/>
      <c r="AN568" s="32"/>
      <c r="AO568" s="10"/>
      <c r="AP568" s="244"/>
      <c r="AQ568" s="10"/>
      <c r="AR568" s="32"/>
      <c r="AS568" s="10"/>
      <c r="AT568" s="244"/>
      <c r="AU568" s="10"/>
      <c r="AV568" s="244"/>
      <c r="AW568" s="7"/>
      <c r="AX568" s="249"/>
      <c r="AY568" s="10"/>
      <c r="AZ568" s="244"/>
      <c r="BA568" s="7"/>
      <c r="BB568" s="249"/>
      <c r="BC568" s="7"/>
      <c r="BD568" s="249"/>
      <c r="BE568" s="7"/>
      <c r="BF568" s="8"/>
      <c r="BG568" s="7"/>
      <c r="BH568" s="8"/>
      <c r="BJ568" s="41"/>
      <c r="BK568" s="41">
        <f t="shared" si="37"/>
        <v>0</v>
      </c>
      <c r="BL568">
        <f t="shared" si="36"/>
        <v>0</v>
      </c>
    </row>
    <row r="569" spans="1:66">
      <c r="A569">
        <f t="shared" si="38"/>
        <v>516</v>
      </c>
      <c r="B569" s="6"/>
      <c r="C569" s="10"/>
      <c r="D569" s="32"/>
      <c r="E569" s="10"/>
      <c r="F569" s="32"/>
      <c r="G569" s="10"/>
      <c r="H569" s="32"/>
      <c r="I569" s="10"/>
      <c r="J569" s="32"/>
      <c r="K569" s="10"/>
      <c r="L569" s="32"/>
      <c r="M569" s="10"/>
      <c r="N569" s="32"/>
      <c r="O569" s="10"/>
      <c r="P569" s="32"/>
      <c r="Q569" s="10"/>
      <c r="R569" s="32"/>
      <c r="S569" s="10"/>
      <c r="T569" s="32"/>
      <c r="U569" s="10"/>
      <c r="V569" s="32"/>
      <c r="W569" s="10"/>
      <c r="X569" s="32"/>
      <c r="Y569" s="10"/>
      <c r="Z569" s="32"/>
      <c r="AA569" s="10"/>
      <c r="AB569" s="32"/>
      <c r="AC569" s="10"/>
      <c r="AD569" s="32"/>
      <c r="AE569" s="10"/>
      <c r="AF569" s="32"/>
      <c r="AG569" s="10"/>
      <c r="AH569" s="32"/>
      <c r="AI569" s="10"/>
      <c r="AJ569" s="32"/>
      <c r="AK569" s="10"/>
      <c r="AL569" s="32"/>
      <c r="AM569" s="10"/>
      <c r="AN569" s="32"/>
      <c r="AO569" s="10"/>
      <c r="AP569" s="244"/>
      <c r="AQ569" s="10"/>
      <c r="AR569" s="32"/>
      <c r="AS569" s="10"/>
      <c r="AT569" s="244"/>
      <c r="AU569" s="10"/>
      <c r="AV569" s="244"/>
      <c r="AW569" s="7"/>
      <c r="AX569" s="249"/>
      <c r="AY569" s="10"/>
      <c r="AZ569" s="244"/>
      <c r="BA569" s="7"/>
      <c r="BB569" s="249"/>
      <c r="BC569" s="7"/>
      <c r="BD569" s="249"/>
      <c r="BE569" s="7"/>
      <c r="BF569" s="8"/>
      <c r="BG569" s="7"/>
      <c r="BH569" s="8"/>
      <c r="BJ569" s="41"/>
      <c r="BK569" s="41">
        <f t="shared" si="37"/>
        <v>0</v>
      </c>
      <c r="BL569">
        <f t="shared" si="36"/>
        <v>0</v>
      </c>
    </row>
    <row r="570" spans="1:66">
      <c r="A570">
        <f t="shared" si="38"/>
        <v>517</v>
      </c>
      <c r="B570" s="6"/>
      <c r="C570" s="10"/>
      <c r="D570" s="32"/>
      <c r="E570" s="10"/>
      <c r="F570" s="32"/>
      <c r="G570" s="10"/>
      <c r="H570" s="32"/>
      <c r="I570" s="10"/>
      <c r="J570" s="32"/>
      <c r="K570" s="10"/>
      <c r="L570" s="32"/>
      <c r="M570" s="10"/>
      <c r="N570" s="32"/>
      <c r="O570" s="10"/>
      <c r="P570" s="32"/>
      <c r="Q570" s="10"/>
      <c r="R570" s="32"/>
      <c r="S570" s="10"/>
      <c r="T570" s="32"/>
      <c r="U570" s="10"/>
      <c r="V570" s="32"/>
      <c r="W570" s="10"/>
      <c r="X570" s="32"/>
      <c r="Y570" s="10"/>
      <c r="Z570" s="32"/>
      <c r="AA570" s="10"/>
      <c r="AB570" s="32"/>
      <c r="AC570" s="10"/>
      <c r="AD570" s="32"/>
      <c r="AE570" s="10"/>
      <c r="AF570" s="32"/>
      <c r="AG570" s="10"/>
      <c r="AH570" s="32"/>
      <c r="AI570" s="10"/>
      <c r="AJ570" s="32"/>
      <c r="AK570" s="10"/>
      <c r="AL570" s="32"/>
      <c r="AM570" s="10"/>
      <c r="AN570" s="32"/>
      <c r="AO570" s="10"/>
      <c r="AP570" s="244"/>
      <c r="AQ570" s="10"/>
      <c r="AR570" s="32"/>
      <c r="AS570" s="10"/>
      <c r="AT570" s="244"/>
      <c r="AU570" s="10"/>
      <c r="AV570" s="244"/>
      <c r="AW570" s="7"/>
      <c r="AX570" s="249"/>
      <c r="AY570" s="10"/>
      <c r="AZ570" s="244"/>
      <c r="BA570" s="7"/>
      <c r="BB570" s="249"/>
      <c r="BC570" s="7"/>
      <c r="BD570" s="249"/>
      <c r="BE570" s="7"/>
      <c r="BF570" s="8"/>
      <c r="BG570" s="7"/>
      <c r="BH570" s="8"/>
      <c r="BJ570" s="41"/>
      <c r="BK570" s="41">
        <f t="shared" si="37"/>
        <v>0</v>
      </c>
      <c r="BL570">
        <f t="shared" si="36"/>
        <v>0</v>
      </c>
    </row>
    <row r="571" spans="1:66">
      <c r="A571">
        <f t="shared" si="38"/>
        <v>518</v>
      </c>
      <c r="B571" s="6"/>
      <c r="C571" s="10"/>
      <c r="D571" s="32"/>
      <c r="E571" s="10"/>
      <c r="F571" s="32"/>
      <c r="G571" s="10"/>
      <c r="H571" s="32"/>
      <c r="I571" s="10"/>
      <c r="J571" s="32"/>
      <c r="K571" s="10"/>
      <c r="L571" s="32"/>
      <c r="M571" s="10"/>
      <c r="N571" s="32"/>
      <c r="O571" s="10"/>
      <c r="P571" s="32"/>
      <c r="Q571" s="10"/>
      <c r="R571" s="32"/>
      <c r="S571" s="10"/>
      <c r="T571" s="32"/>
      <c r="U571" s="10"/>
      <c r="V571" s="32"/>
      <c r="W571" s="10"/>
      <c r="X571" s="32"/>
      <c r="Y571" s="10"/>
      <c r="Z571" s="32"/>
      <c r="AA571" s="10"/>
      <c r="AB571" s="32"/>
      <c r="AC571" s="10"/>
      <c r="AD571" s="32"/>
      <c r="AE571" s="10"/>
      <c r="AF571" s="32"/>
      <c r="AG571" s="10"/>
      <c r="AH571" s="32"/>
      <c r="AI571" s="10"/>
      <c r="AJ571" s="32"/>
      <c r="AK571" s="10"/>
      <c r="AL571" s="32"/>
      <c r="AM571" s="10"/>
      <c r="AN571" s="32"/>
      <c r="AO571" s="10"/>
      <c r="AP571" s="244"/>
      <c r="AQ571" s="10"/>
      <c r="AR571" s="32"/>
      <c r="AS571" s="10"/>
      <c r="AT571" s="244"/>
      <c r="AU571" s="10"/>
      <c r="AV571" s="244"/>
      <c r="AW571" s="7"/>
      <c r="AX571" s="249"/>
      <c r="AY571" s="10"/>
      <c r="AZ571" s="244"/>
      <c r="BA571" s="7"/>
      <c r="BB571" s="249"/>
      <c r="BC571" s="7"/>
      <c r="BD571" s="249"/>
      <c r="BE571" s="7"/>
      <c r="BF571" s="8"/>
      <c r="BG571" s="7"/>
      <c r="BH571" s="8"/>
      <c r="BJ571" s="41"/>
      <c r="BK571" s="41">
        <f t="shared" si="37"/>
        <v>0</v>
      </c>
      <c r="BL571">
        <f t="shared" si="36"/>
        <v>0</v>
      </c>
    </row>
    <row r="572" spans="1:66">
      <c r="A572">
        <f t="shared" si="38"/>
        <v>519</v>
      </c>
      <c r="B572" s="6"/>
      <c r="C572" s="10"/>
      <c r="D572" s="32"/>
      <c r="E572" s="10"/>
      <c r="F572" s="32"/>
      <c r="G572" s="10"/>
      <c r="H572" s="32"/>
      <c r="I572" s="10"/>
      <c r="J572" s="32"/>
      <c r="K572" s="94"/>
      <c r="L572" s="32"/>
      <c r="M572" s="10"/>
      <c r="N572" s="32"/>
      <c r="O572" s="10"/>
      <c r="P572" s="32"/>
      <c r="Q572" s="10"/>
      <c r="R572" s="32"/>
      <c r="S572" s="10"/>
      <c r="T572" s="32"/>
      <c r="U572" s="10"/>
      <c r="V572" s="32"/>
      <c r="W572" s="10"/>
      <c r="X572" s="32"/>
      <c r="Y572" s="10"/>
      <c r="Z572" s="32"/>
      <c r="AA572" s="10"/>
      <c r="AB572" s="32"/>
      <c r="AC572" s="10"/>
      <c r="AD572" s="32"/>
      <c r="AE572" s="10"/>
      <c r="AF572" s="32"/>
      <c r="AG572" s="10"/>
      <c r="AH572" s="32"/>
      <c r="AI572" s="10"/>
      <c r="AJ572" s="32"/>
      <c r="AK572" s="10"/>
      <c r="AL572" s="32"/>
      <c r="AM572" s="10"/>
      <c r="AN572" s="32"/>
      <c r="AO572" s="10"/>
      <c r="AP572" s="244"/>
      <c r="AQ572" s="10"/>
      <c r="AR572" s="32"/>
      <c r="AS572" s="10"/>
      <c r="AT572" s="244"/>
      <c r="AU572" s="10"/>
      <c r="AV572" s="244"/>
      <c r="AW572" s="7"/>
      <c r="AX572" s="249"/>
      <c r="AY572" s="10"/>
      <c r="AZ572" s="244"/>
      <c r="BA572" s="7"/>
      <c r="BB572" s="249"/>
      <c r="BC572" s="7"/>
      <c r="BD572" s="249"/>
      <c r="BE572" s="7"/>
      <c r="BF572" s="8"/>
      <c r="BG572" s="7"/>
      <c r="BH572" s="8"/>
      <c r="BJ572" s="41"/>
      <c r="BK572" s="41">
        <f t="shared" si="37"/>
        <v>0</v>
      </c>
      <c r="BL572">
        <f t="shared" si="36"/>
        <v>0</v>
      </c>
      <c r="BN572" s="39"/>
    </row>
    <row r="573" spans="1:66">
      <c r="A573">
        <f t="shared" si="38"/>
        <v>520</v>
      </c>
      <c r="B573" s="6"/>
      <c r="C573" s="10"/>
      <c r="D573" s="32"/>
      <c r="E573" s="10"/>
      <c r="F573" s="32"/>
      <c r="G573" s="10"/>
      <c r="H573" s="32"/>
      <c r="I573" s="10"/>
      <c r="J573" s="32"/>
      <c r="K573" s="94"/>
      <c r="L573" s="32"/>
      <c r="M573" s="10"/>
      <c r="N573" s="32"/>
      <c r="O573" s="10"/>
      <c r="P573" s="32"/>
      <c r="Q573" s="10"/>
      <c r="R573" s="32"/>
      <c r="S573" s="10"/>
      <c r="T573" s="32"/>
      <c r="U573" s="10"/>
      <c r="V573" s="32"/>
      <c r="W573" s="10"/>
      <c r="X573" s="32"/>
      <c r="Y573" s="10"/>
      <c r="Z573" s="32"/>
      <c r="AA573" s="10"/>
      <c r="AB573" s="32"/>
      <c r="AC573" s="10"/>
      <c r="AD573" s="32"/>
      <c r="AE573" s="10"/>
      <c r="AF573" s="32"/>
      <c r="AG573" s="10"/>
      <c r="AH573" s="32"/>
      <c r="AI573" s="10"/>
      <c r="AJ573" s="32"/>
      <c r="AK573" s="10"/>
      <c r="AL573" s="32"/>
      <c r="AM573" s="10"/>
      <c r="AN573" s="32"/>
      <c r="AO573" s="10"/>
      <c r="AP573" s="244"/>
      <c r="AQ573" s="10"/>
      <c r="AR573" s="32"/>
      <c r="AS573" s="10"/>
      <c r="AT573" s="244"/>
      <c r="AU573" s="10"/>
      <c r="AV573" s="244"/>
      <c r="AW573" s="7"/>
      <c r="AX573" s="249"/>
      <c r="AY573" s="10"/>
      <c r="AZ573" s="244"/>
      <c r="BA573" s="7"/>
      <c r="BB573" s="249"/>
      <c r="BC573" s="7"/>
      <c r="BD573" s="249"/>
      <c r="BE573" s="7"/>
      <c r="BF573" s="8"/>
      <c r="BG573" s="7"/>
      <c r="BH573" s="8"/>
      <c r="BJ573" s="41"/>
      <c r="BK573" s="41">
        <f t="shared" si="37"/>
        <v>0</v>
      </c>
      <c r="BL573">
        <f t="shared" si="36"/>
        <v>0</v>
      </c>
      <c r="BN573" s="39"/>
    </row>
    <row r="574" spans="1:66">
      <c r="A574">
        <f t="shared" si="38"/>
        <v>521</v>
      </c>
      <c r="B574" s="6"/>
      <c r="C574" s="10"/>
      <c r="D574" s="32"/>
      <c r="E574" s="10"/>
      <c r="F574" s="32"/>
      <c r="G574" s="10"/>
      <c r="H574" s="32"/>
      <c r="I574" s="10"/>
      <c r="J574" s="32"/>
      <c r="K574" s="94"/>
      <c r="L574" s="32"/>
      <c r="M574" s="10"/>
      <c r="N574" s="32"/>
      <c r="O574" s="10"/>
      <c r="P574" s="32"/>
      <c r="Q574" s="10"/>
      <c r="R574" s="32"/>
      <c r="S574" s="10"/>
      <c r="T574" s="32"/>
      <c r="U574" s="10"/>
      <c r="V574" s="32"/>
      <c r="W574" s="10"/>
      <c r="X574" s="32"/>
      <c r="Y574" s="10"/>
      <c r="Z574" s="32"/>
      <c r="AA574" s="10"/>
      <c r="AB574" s="32"/>
      <c r="AC574" s="10"/>
      <c r="AD574" s="32"/>
      <c r="AE574" s="10"/>
      <c r="AF574" s="32"/>
      <c r="AG574" s="10"/>
      <c r="AH574" s="32"/>
      <c r="AI574" s="10"/>
      <c r="AJ574" s="32"/>
      <c r="AK574" s="10"/>
      <c r="AL574" s="32"/>
      <c r="AM574" s="10"/>
      <c r="AN574" s="32"/>
      <c r="AO574" s="10"/>
      <c r="AP574" s="244"/>
      <c r="AQ574" s="10"/>
      <c r="AR574" s="32"/>
      <c r="AS574" s="10"/>
      <c r="AT574" s="244"/>
      <c r="AU574" s="10"/>
      <c r="AV574" s="244"/>
      <c r="AW574" s="7"/>
      <c r="AX574" s="249"/>
      <c r="AY574" s="10"/>
      <c r="AZ574" s="244"/>
      <c r="BA574" s="7"/>
      <c r="BB574" s="249"/>
      <c r="BC574" s="7"/>
      <c r="BD574" s="249"/>
      <c r="BE574" s="7"/>
      <c r="BF574" s="8"/>
      <c r="BG574" s="7"/>
      <c r="BH574" s="8"/>
      <c r="BJ574" s="41"/>
      <c r="BK574" s="41">
        <f t="shared" si="37"/>
        <v>0</v>
      </c>
      <c r="BL574">
        <f t="shared" si="36"/>
        <v>0</v>
      </c>
    </row>
    <row r="575" spans="1:66">
      <c r="A575">
        <f t="shared" si="38"/>
        <v>522</v>
      </c>
      <c r="B575" s="6"/>
      <c r="C575" s="10"/>
      <c r="D575" s="32"/>
      <c r="E575" s="10"/>
      <c r="F575" s="32"/>
      <c r="G575" s="10"/>
      <c r="H575" s="32"/>
      <c r="I575" s="10"/>
      <c r="J575" s="32"/>
      <c r="K575" s="10"/>
      <c r="L575" s="32"/>
      <c r="M575" s="10"/>
      <c r="N575" s="32"/>
      <c r="O575" s="10"/>
      <c r="P575" s="32"/>
      <c r="Q575" s="10"/>
      <c r="R575" s="32"/>
      <c r="S575" s="10"/>
      <c r="T575" s="32"/>
      <c r="U575" s="10"/>
      <c r="V575" s="32"/>
      <c r="W575" s="10"/>
      <c r="X575" s="32"/>
      <c r="Y575" s="10"/>
      <c r="Z575" s="32"/>
      <c r="AA575" s="10"/>
      <c r="AB575" s="32"/>
      <c r="AC575" s="10"/>
      <c r="AD575" s="32"/>
      <c r="AE575" s="10"/>
      <c r="AF575" s="32"/>
      <c r="AG575" s="10"/>
      <c r="AH575" s="32"/>
      <c r="AI575" s="10"/>
      <c r="AJ575" s="32"/>
      <c r="AK575" s="10"/>
      <c r="AL575" s="32"/>
      <c r="AM575" s="10"/>
      <c r="AN575" s="32"/>
      <c r="AO575" s="10"/>
      <c r="AP575" s="244"/>
      <c r="AQ575" s="10"/>
      <c r="AR575" s="32"/>
      <c r="AS575" s="10"/>
      <c r="AT575" s="244"/>
      <c r="AU575" s="10"/>
      <c r="AV575" s="244"/>
      <c r="AW575" s="7"/>
      <c r="AX575" s="249"/>
      <c r="AY575" s="10"/>
      <c r="AZ575" s="244"/>
      <c r="BA575" s="7"/>
      <c r="BB575" s="249"/>
      <c r="BC575" s="7"/>
      <c r="BD575" s="249"/>
      <c r="BE575" s="7"/>
      <c r="BF575" s="8"/>
      <c r="BG575" s="7"/>
      <c r="BH575" s="8"/>
      <c r="BJ575" s="41"/>
      <c r="BK575" s="41">
        <f t="shared" si="37"/>
        <v>0</v>
      </c>
      <c r="BL575">
        <f t="shared" si="36"/>
        <v>0</v>
      </c>
    </row>
    <row r="576" spans="1:66">
      <c r="A576">
        <f t="shared" si="38"/>
        <v>523</v>
      </c>
      <c r="B576" s="6"/>
      <c r="C576" s="10"/>
      <c r="D576" s="32"/>
      <c r="E576" s="10"/>
      <c r="F576" s="32"/>
      <c r="G576" s="10"/>
      <c r="H576" s="32"/>
      <c r="I576" s="10"/>
      <c r="J576" s="32"/>
      <c r="K576" s="94"/>
      <c r="L576" s="32"/>
      <c r="M576" s="10"/>
      <c r="N576" s="32"/>
      <c r="O576" s="10"/>
      <c r="P576" s="32"/>
      <c r="Q576" s="10"/>
      <c r="R576" s="32"/>
      <c r="S576" s="10"/>
      <c r="T576" s="32"/>
      <c r="U576" s="10"/>
      <c r="V576" s="32"/>
      <c r="W576" s="10"/>
      <c r="X576" s="32"/>
      <c r="Y576" s="10"/>
      <c r="Z576" s="32"/>
      <c r="AA576" s="10"/>
      <c r="AB576" s="32"/>
      <c r="AC576" s="10"/>
      <c r="AD576" s="32"/>
      <c r="AE576" s="10"/>
      <c r="AF576" s="32"/>
      <c r="AG576" s="10"/>
      <c r="AH576" s="32"/>
      <c r="AI576" s="10"/>
      <c r="AJ576" s="32"/>
      <c r="AK576" s="10"/>
      <c r="AL576" s="32"/>
      <c r="AM576" s="10"/>
      <c r="AN576" s="32"/>
      <c r="AO576" s="10"/>
      <c r="AP576" s="244"/>
      <c r="AQ576" s="10"/>
      <c r="AR576" s="32"/>
      <c r="AS576" s="10"/>
      <c r="AT576" s="244"/>
      <c r="AU576" s="10"/>
      <c r="AV576" s="244"/>
      <c r="AW576" s="7"/>
      <c r="AX576" s="249"/>
      <c r="AY576" s="10"/>
      <c r="AZ576" s="244"/>
      <c r="BA576" s="7"/>
      <c r="BB576" s="249"/>
      <c r="BC576" s="7"/>
      <c r="BD576" s="249"/>
      <c r="BE576" s="7"/>
      <c r="BF576" s="8"/>
      <c r="BG576" s="7"/>
      <c r="BH576" s="8"/>
      <c r="BJ576" s="41"/>
      <c r="BK576" s="41">
        <f t="shared" si="37"/>
        <v>0</v>
      </c>
      <c r="BL576">
        <f t="shared" si="36"/>
        <v>0</v>
      </c>
      <c r="BN576" s="39"/>
    </row>
    <row r="577" spans="1:66">
      <c r="A577">
        <f t="shared" si="38"/>
        <v>524</v>
      </c>
      <c r="B577" s="6"/>
      <c r="C577" s="10"/>
      <c r="D577" s="32"/>
      <c r="E577" s="10"/>
      <c r="F577" s="32"/>
      <c r="G577" s="10"/>
      <c r="H577" s="32"/>
      <c r="I577" s="10"/>
      <c r="J577" s="32"/>
      <c r="K577" s="94"/>
      <c r="L577" s="32"/>
      <c r="M577" s="10"/>
      <c r="N577" s="32"/>
      <c r="O577" s="10"/>
      <c r="P577" s="32"/>
      <c r="Q577" s="10"/>
      <c r="R577" s="32"/>
      <c r="S577" s="10"/>
      <c r="T577" s="32"/>
      <c r="U577" s="10"/>
      <c r="V577" s="32"/>
      <c r="W577" s="10"/>
      <c r="X577" s="32"/>
      <c r="Y577" s="10"/>
      <c r="Z577" s="32"/>
      <c r="AA577" s="10"/>
      <c r="AB577" s="32"/>
      <c r="AC577" s="10"/>
      <c r="AD577" s="32"/>
      <c r="AE577" s="10"/>
      <c r="AF577" s="32"/>
      <c r="AG577" s="10"/>
      <c r="AH577" s="32"/>
      <c r="AI577" s="10"/>
      <c r="AJ577" s="32"/>
      <c r="AK577" s="10"/>
      <c r="AL577" s="32"/>
      <c r="AM577" s="10"/>
      <c r="AN577" s="32"/>
      <c r="AO577" s="10"/>
      <c r="AP577" s="244"/>
      <c r="AQ577" s="10"/>
      <c r="AR577" s="32"/>
      <c r="AS577" s="10"/>
      <c r="AT577" s="244"/>
      <c r="AU577" s="10"/>
      <c r="AV577" s="244"/>
      <c r="AW577" s="7"/>
      <c r="AX577" s="249"/>
      <c r="AY577" s="10"/>
      <c r="AZ577" s="244"/>
      <c r="BA577" s="7"/>
      <c r="BB577" s="249"/>
      <c r="BC577" s="7"/>
      <c r="BD577" s="249"/>
      <c r="BE577" s="7"/>
      <c r="BF577" s="8"/>
      <c r="BG577" s="7"/>
      <c r="BH577" s="8"/>
      <c r="BJ577" s="41"/>
      <c r="BK577" s="41">
        <f t="shared" si="37"/>
        <v>0</v>
      </c>
      <c r="BL577">
        <f t="shared" si="36"/>
        <v>0</v>
      </c>
      <c r="BN577" s="39"/>
    </row>
    <row r="578" spans="1:66">
      <c r="A578">
        <f t="shared" si="38"/>
        <v>525</v>
      </c>
      <c r="B578" s="6"/>
      <c r="C578" s="10"/>
      <c r="D578" s="32"/>
      <c r="E578" s="10"/>
      <c r="F578" s="32"/>
      <c r="G578" s="10"/>
      <c r="H578" s="32"/>
      <c r="I578" s="10"/>
      <c r="J578" s="32"/>
      <c r="K578" s="94"/>
      <c r="L578" s="32"/>
      <c r="M578" s="10"/>
      <c r="N578" s="32"/>
      <c r="O578" s="10"/>
      <c r="P578" s="32"/>
      <c r="Q578" s="10"/>
      <c r="R578" s="32"/>
      <c r="S578" s="10"/>
      <c r="T578" s="32"/>
      <c r="U578" s="10"/>
      <c r="V578" s="32"/>
      <c r="W578" s="10"/>
      <c r="X578" s="32"/>
      <c r="Y578" s="10"/>
      <c r="Z578" s="32"/>
      <c r="AA578" s="10"/>
      <c r="AB578" s="32"/>
      <c r="AC578" s="10"/>
      <c r="AD578" s="32"/>
      <c r="AE578" s="10"/>
      <c r="AF578" s="32"/>
      <c r="AG578" s="10"/>
      <c r="AH578" s="32"/>
      <c r="AI578" s="10"/>
      <c r="AJ578" s="32"/>
      <c r="AK578" s="10"/>
      <c r="AL578" s="32"/>
      <c r="AM578" s="10"/>
      <c r="AN578" s="32"/>
      <c r="AO578" s="10"/>
      <c r="AP578" s="244"/>
      <c r="AQ578" s="10"/>
      <c r="AR578" s="32"/>
      <c r="AS578" s="10"/>
      <c r="AT578" s="244"/>
      <c r="AU578" s="10"/>
      <c r="AV578" s="244"/>
      <c r="AW578" s="7"/>
      <c r="AX578" s="249"/>
      <c r="AY578" s="10"/>
      <c r="AZ578" s="244"/>
      <c r="BA578" s="7"/>
      <c r="BB578" s="249"/>
      <c r="BC578" s="7"/>
      <c r="BD578" s="249"/>
      <c r="BE578" s="7"/>
      <c r="BF578" s="8"/>
      <c r="BG578" s="7"/>
      <c r="BH578" s="8"/>
      <c r="BJ578" s="41"/>
      <c r="BK578" s="41">
        <f t="shared" si="37"/>
        <v>0</v>
      </c>
      <c r="BL578">
        <f t="shared" ref="BL578:BL641" si="39">COUNT(C578:BH578)/2</f>
        <v>0</v>
      </c>
      <c r="BN578" s="39"/>
    </row>
    <row r="579" spans="1:66">
      <c r="A579">
        <f t="shared" si="38"/>
        <v>526</v>
      </c>
      <c r="B579" s="6"/>
      <c r="C579" s="10"/>
      <c r="D579" s="32"/>
      <c r="E579" s="10"/>
      <c r="F579" s="32"/>
      <c r="G579" s="10"/>
      <c r="H579" s="32"/>
      <c r="I579" s="10"/>
      <c r="J579" s="32"/>
      <c r="K579" s="94"/>
      <c r="L579" s="32"/>
      <c r="M579" s="10"/>
      <c r="N579" s="32"/>
      <c r="O579" s="10"/>
      <c r="P579" s="32"/>
      <c r="Q579" s="10"/>
      <c r="R579" s="32"/>
      <c r="S579" s="10"/>
      <c r="T579" s="32"/>
      <c r="U579" s="10"/>
      <c r="V579" s="32"/>
      <c r="W579" s="10"/>
      <c r="X579" s="32"/>
      <c r="Y579" s="10"/>
      <c r="Z579" s="32"/>
      <c r="AA579" s="10"/>
      <c r="AB579" s="32"/>
      <c r="AC579" s="10"/>
      <c r="AD579" s="32"/>
      <c r="AE579" s="10"/>
      <c r="AF579" s="32"/>
      <c r="AG579" s="10"/>
      <c r="AH579" s="32"/>
      <c r="AI579" s="10"/>
      <c r="AJ579" s="32"/>
      <c r="AK579" s="10"/>
      <c r="AL579" s="32"/>
      <c r="AM579" s="10"/>
      <c r="AN579" s="32"/>
      <c r="AO579" s="10"/>
      <c r="AP579" s="244"/>
      <c r="AQ579" s="10"/>
      <c r="AR579" s="32"/>
      <c r="AS579" s="10"/>
      <c r="AT579" s="244"/>
      <c r="AU579" s="10"/>
      <c r="AV579" s="244"/>
      <c r="AW579" s="7"/>
      <c r="AX579" s="249"/>
      <c r="AY579" s="10"/>
      <c r="AZ579" s="244"/>
      <c r="BA579" s="7"/>
      <c r="BB579" s="249"/>
      <c r="BC579" s="7"/>
      <c r="BD579" s="249"/>
      <c r="BE579" s="7"/>
      <c r="BF579" s="8"/>
      <c r="BG579" s="7"/>
      <c r="BH579" s="8"/>
      <c r="BJ579" s="41"/>
      <c r="BK579" s="41">
        <f t="shared" si="37"/>
        <v>0</v>
      </c>
      <c r="BL579">
        <f t="shared" si="39"/>
        <v>0</v>
      </c>
      <c r="BN579" s="39"/>
    </row>
    <row r="580" spans="1:66">
      <c r="A580">
        <f t="shared" si="38"/>
        <v>527</v>
      </c>
      <c r="B580" s="6"/>
      <c r="C580" s="10"/>
      <c r="D580" s="32"/>
      <c r="E580" s="10"/>
      <c r="F580" s="32"/>
      <c r="G580" s="10"/>
      <c r="H580" s="32"/>
      <c r="I580" s="10"/>
      <c r="J580" s="32"/>
      <c r="K580" s="94"/>
      <c r="L580" s="32"/>
      <c r="M580" s="10"/>
      <c r="N580" s="32"/>
      <c r="O580" s="10"/>
      <c r="P580" s="32"/>
      <c r="Q580" s="10"/>
      <c r="R580" s="32"/>
      <c r="S580" s="10"/>
      <c r="T580" s="32"/>
      <c r="U580" s="10"/>
      <c r="V580" s="32"/>
      <c r="W580" s="10"/>
      <c r="X580" s="32"/>
      <c r="Y580" s="10"/>
      <c r="Z580" s="32"/>
      <c r="AA580" s="10"/>
      <c r="AB580" s="32"/>
      <c r="AC580" s="10"/>
      <c r="AD580" s="32"/>
      <c r="AE580" s="10"/>
      <c r="AF580" s="32"/>
      <c r="AG580" s="10"/>
      <c r="AH580" s="32"/>
      <c r="AI580" s="10"/>
      <c r="AJ580" s="32"/>
      <c r="AK580" s="10"/>
      <c r="AL580" s="32"/>
      <c r="AM580" s="10"/>
      <c r="AN580" s="32"/>
      <c r="AO580" s="10"/>
      <c r="AP580" s="244"/>
      <c r="AQ580" s="10"/>
      <c r="AR580" s="32"/>
      <c r="AS580" s="10"/>
      <c r="AT580" s="244"/>
      <c r="AU580" s="10"/>
      <c r="AV580" s="244"/>
      <c r="AW580" s="7"/>
      <c r="AX580" s="249"/>
      <c r="AY580" s="10"/>
      <c r="AZ580" s="244"/>
      <c r="BA580" s="7"/>
      <c r="BB580" s="249"/>
      <c r="BC580" s="7"/>
      <c r="BD580" s="249"/>
      <c r="BE580" s="7"/>
      <c r="BF580" s="8"/>
      <c r="BG580" s="7"/>
      <c r="BH580" s="8"/>
      <c r="BJ580" s="41"/>
      <c r="BK580" s="41">
        <f t="shared" si="37"/>
        <v>0</v>
      </c>
      <c r="BL580">
        <f t="shared" si="39"/>
        <v>0</v>
      </c>
      <c r="BN580" s="39"/>
    </row>
    <row r="581" spans="1:66">
      <c r="A581">
        <f t="shared" si="38"/>
        <v>528</v>
      </c>
      <c r="B581" s="6"/>
      <c r="C581" s="10"/>
      <c r="D581" s="32"/>
      <c r="E581" s="10"/>
      <c r="F581" s="32"/>
      <c r="G581" s="10"/>
      <c r="H581" s="32"/>
      <c r="I581" s="10"/>
      <c r="J581" s="32"/>
      <c r="K581" s="94"/>
      <c r="L581" s="32"/>
      <c r="M581" s="10"/>
      <c r="N581" s="32"/>
      <c r="O581" s="10"/>
      <c r="P581" s="32"/>
      <c r="Q581" s="10"/>
      <c r="R581" s="32"/>
      <c r="S581" s="10"/>
      <c r="T581" s="32"/>
      <c r="U581" s="10"/>
      <c r="V581" s="32"/>
      <c r="W581" s="10"/>
      <c r="X581" s="32"/>
      <c r="Y581" s="10"/>
      <c r="Z581" s="32"/>
      <c r="AA581" s="10"/>
      <c r="AB581" s="32"/>
      <c r="AC581" s="10"/>
      <c r="AD581" s="32"/>
      <c r="AE581" s="10"/>
      <c r="AF581" s="32"/>
      <c r="AG581" s="10"/>
      <c r="AH581" s="32"/>
      <c r="AI581" s="10"/>
      <c r="AJ581" s="32"/>
      <c r="AK581" s="10"/>
      <c r="AL581" s="32"/>
      <c r="AM581" s="10"/>
      <c r="AN581" s="32"/>
      <c r="AO581" s="10"/>
      <c r="AP581" s="244"/>
      <c r="AQ581" s="10"/>
      <c r="AR581" s="32"/>
      <c r="AS581" s="10"/>
      <c r="AT581" s="244"/>
      <c r="AU581" s="10"/>
      <c r="AV581" s="244"/>
      <c r="AW581" s="7"/>
      <c r="AX581" s="249"/>
      <c r="AY581" s="10"/>
      <c r="AZ581" s="244"/>
      <c r="BA581" s="7"/>
      <c r="BB581" s="249"/>
      <c r="BC581" s="7"/>
      <c r="BD581" s="249"/>
      <c r="BE581" s="7"/>
      <c r="BF581" s="8"/>
      <c r="BG581" s="7"/>
      <c r="BH581" s="8"/>
      <c r="BJ581" s="41"/>
      <c r="BK581" s="41">
        <f t="shared" si="37"/>
        <v>0</v>
      </c>
      <c r="BL581">
        <f t="shared" si="39"/>
        <v>0</v>
      </c>
      <c r="BN581" s="39"/>
    </row>
    <row r="582" spans="1:66">
      <c r="A582">
        <f t="shared" si="38"/>
        <v>529</v>
      </c>
      <c r="B582" s="6"/>
      <c r="C582" s="10"/>
      <c r="D582" s="32"/>
      <c r="E582" s="10"/>
      <c r="F582" s="32"/>
      <c r="G582" s="10"/>
      <c r="H582" s="32"/>
      <c r="I582" s="10"/>
      <c r="J582" s="32"/>
      <c r="K582" s="94"/>
      <c r="L582" s="32"/>
      <c r="M582" s="10"/>
      <c r="N582" s="32"/>
      <c r="O582" s="10"/>
      <c r="P582" s="32"/>
      <c r="Q582" s="10"/>
      <c r="R582" s="32"/>
      <c r="S582" s="10"/>
      <c r="T582" s="32"/>
      <c r="U582" s="10"/>
      <c r="V582" s="32"/>
      <c r="W582" s="10"/>
      <c r="X582" s="32"/>
      <c r="Y582" s="10"/>
      <c r="Z582" s="32"/>
      <c r="AA582" s="10"/>
      <c r="AB582" s="32"/>
      <c r="AC582" s="10"/>
      <c r="AD582" s="32"/>
      <c r="AE582" s="10"/>
      <c r="AF582" s="32"/>
      <c r="AG582" s="10"/>
      <c r="AH582" s="32"/>
      <c r="AI582" s="10"/>
      <c r="AJ582" s="32"/>
      <c r="AK582" s="10"/>
      <c r="AL582" s="32"/>
      <c r="AM582" s="10"/>
      <c r="AN582" s="32"/>
      <c r="AO582" s="10"/>
      <c r="AP582" s="244"/>
      <c r="AQ582" s="10"/>
      <c r="AR582" s="32"/>
      <c r="AS582" s="10"/>
      <c r="AT582" s="244"/>
      <c r="AU582" s="10"/>
      <c r="AV582" s="244"/>
      <c r="AW582" s="7"/>
      <c r="AX582" s="249"/>
      <c r="AY582" s="10"/>
      <c r="AZ582" s="244"/>
      <c r="BA582" s="7"/>
      <c r="BB582" s="249"/>
      <c r="BC582" s="7"/>
      <c r="BD582" s="249"/>
      <c r="BE582" s="7"/>
      <c r="BF582" s="8"/>
      <c r="BG582" s="7"/>
      <c r="BH582" s="8"/>
      <c r="BJ582" s="41"/>
      <c r="BK582" s="41">
        <f t="shared" ref="BK582:BK645" si="40">+AI582+AE582+Y582+W582+U582+S582+Q582+O582+M582+I582+G582+E582+C582+AG582+K582+BG582+BN582+AA582+AC582+AK582+AM582+AO582+AW582+BE582+BC582+BA582+AY582+AU582+AS582+AQ582</f>
        <v>0</v>
      </c>
      <c r="BL582">
        <f t="shared" si="39"/>
        <v>0</v>
      </c>
      <c r="BN582" s="39"/>
    </row>
    <row r="583" spans="1:66">
      <c r="A583">
        <f t="shared" si="38"/>
        <v>530</v>
      </c>
      <c r="B583" s="6"/>
      <c r="C583" s="10"/>
      <c r="D583" s="32"/>
      <c r="E583" s="10"/>
      <c r="F583" s="32"/>
      <c r="G583" s="10"/>
      <c r="H583" s="32"/>
      <c r="I583" s="10"/>
      <c r="J583" s="32"/>
      <c r="K583" s="10"/>
      <c r="L583" s="32"/>
      <c r="M583" s="10"/>
      <c r="N583" s="32"/>
      <c r="O583" s="10"/>
      <c r="P583" s="32"/>
      <c r="Q583" s="10"/>
      <c r="R583" s="32"/>
      <c r="S583" s="10"/>
      <c r="T583" s="32"/>
      <c r="U583" s="10"/>
      <c r="V583" s="32"/>
      <c r="W583" s="10"/>
      <c r="X583" s="32"/>
      <c r="Y583" s="10"/>
      <c r="Z583" s="32"/>
      <c r="AA583" s="10"/>
      <c r="AB583" s="32"/>
      <c r="AC583" s="10"/>
      <c r="AD583" s="32"/>
      <c r="AE583" s="10"/>
      <c r="AF583" s="32"/>
      <c r="AG583" s="10"/>
      <c r="AH583" s="32"/>
      <c r="AI583" s="10"/>
      <c r="AJ583" s="32"/>
      <c r="AK583" s="10"/>
      <c r="AL583" s="32"/>
      <c r="AM583" s="10"/>
      <c r="AN583" s="32"/>
      <c r="AO583" s="10"/>
      <c r="AP583" s="244"/>
      <c r="AQ583" s="10"/>
      <c r="AR583" s="32"/>
      <c r="AS583" s="10"/>
      <c r="AT583" s="244"/>
      <c r="AU583" s="10"/>
      <c r="AV583" s="244"/>
      <c r="AW583" s="7"/>
      <c r="AX583" s="249"/>
      <c r="AY583" s="10"/>
      <c r="AZ583" s="244"/>
      <c r="BA583" s="7"/>
      <c r="BB583" s="249"/>
      <c r="BC583" s="7"/>
      <c r="BD583" s="249"/>
      <c r="BE583" s="7"/>
      <c r="BF583" s="8"/>
      <c r="BG583" s="7"/>
      <c r="BH583" s="8"/>
      <c r="BJ583" s="41"/>
      <c r="BK583" s="41">
        <f t="shared" si="40"/>
        <v>0</v>
      </c>
      <c r="BL583">
        <f t="shared" si="39"/>
        <v>0</v>
      </c>
    </row>
    <row r="584" spans="1:66">
      <c r="A584">
        <f t="shared" si="38"/>
        <v>531</v>
      </c>
      <c r="B584" s="6"/>
      <c r="C584" s="10"/>
      <c r="D584" s="32"/>
      <c r="E584" s="10"/>
      <c r="F584" s="32"/>
      <c r="G584" s="10"/>
      <c r="H584" s="32"/>
      <c r="I584" s="10"/>
      <c r="J584" s="32"/>
      <c r="K584" s="10"/>
      <c r="L584" s="32"/>
      <c r="M584" s="10"/>
      <c r="N584" s="32"/>
      <c r="O584" s="10"/>
      <c r="P584" s="32"/>
      <c r="Q584" s="10"/>
      <c r="R584" s="32"/>
      <c r="S584" s="10"/>
      <c r="T584" s="32"/>
      <c r="U584" s="10"/>
      <c r="V584" s="32"/>
      <c r="W584" s="10"/>
      <c r="X584" s="32"/>
      <c r="Y584" s="10"/>
      <c r="Z584" s="32"/>
      <c r="AA584" s="10"/>
      <c r="AB584" s="32"/>
      <c r="AC584" s="10"/>
      <c r="AD584" s="32"/>
      <c r="AE584" s="10"/>
      <c r="AF584" s="32"/>
      <c r="AG584" s="10"/>
      <c r="AH584" s="32"/>
      <c r="AI584" s="10"/>
      <c r="AJ584" s="32"/>
      <c r="AK584" s="10"/>
      <c r="AL584" s="32"/>
      <c r="AM584" s="10"/>
      <c r="AN584" s="32"/>
      <c r="AO584" s="10"/>
      <c r="AP584" s="244"/>
      <c r="AQ584" s="10"/>
      <c r="AR584" s="32"/>
      <c r="AS584" s="10"/>
      <c r="AT584" s="244"/>
      <c r="AU584" s="10"/>
      <c r="AV584" s="244"/>
      <c r="AW584" s="7"/>
      <c r="AX584" s="249"/>
      <c r="AY584" s="10"/>
      <c r="AZ584" s="244"/>
      <c r="BA584" s="7"/>
      <c r="BB584" s="249"/>
      <c r="BC584" s="7"/>
      <c r="BD584" s="249"/>
      <c r="BE584" s="7"/>
      <c r="BF584" s="8"/>
      <c r="BG584" s="7"/>
      <c r="BH584" s="8"/>
      <c r="BJ584" s="41"/>
      <c r="BK584" s="41">
        <f t="shared" si="40"/>
        <v>0</v>
      </c>
      <c r="BL584">
        <f t="shared" si="39"/>
        <v>0</v>
      </c>
    </row>
    <row r="585" spans="1:66">
      <c r="A585">
        <f t="shared" si="38"/>
        <v>532</v>
      </c>
      <c r="B585" s="6"/>
      <c r="C585" s="10"/>
      <c r="D585" s="32"/>
      <c r="E585" s="10"/>
      <c r="F585" s="32"/>
      <c r="G585" s="10"/>
      <c r="H585" s="32"/>
      <c r="I585" s="10"/>
      <c r="J585" s="32"/>
      <c r="K585" s="10"/>
      <c r="L585" s="32"/>
      <c r="M585" s="10"/>
      <c r="N585" s="32"/>
      <c r="O585" s="10"/>
      <c r="P585" s="32"/>
      <c r="Q585" s="10"/>
      <c r="R585" s="32"/>
      <c r="S585" s="10"/>
      <c r="T585" s="32"/>
      <c r="U585" s="10"/>
      <c r="V585" s="32"/>
      <c r="W585" s="10"/>
      <c r="X585" s="32"/>
      <c r="Y585" s="10"/>
      <c r="Z585" s="32"/>
      <c r="AA585" s="10"/>
      <c r="AB585" s="32"/>
      <c r="AC585" s="10"/>
      <c r="AD585" s="32"/>
      <c r="AE585" s="10"/>
      <c r="AF585" s="32"/>
      <c r="AG585" s="10"/>
      <c r="AH585" s="32"/>
      <c r="AI585" s="10"/>
      <c r="AJ585" s="32"/>
      <c r="AK585" s="10"/>
      <c r="AL585" s="32"/>
      <c r="AM585" s="10"/>
      <c r="AN585" s="32"/>
      <c r="AO585" s="10"/>
      <c r="AP585" s="244"/>
      <c r="AQ585" s="10"/>
      <c r="AR585" s="32"/>
      <c r="AS585" s="10"/>
      <c r="AT585" s="244"/>
      <c r="AU585" s="10"/>
      <c r="AV585" s="244"/>
      <c r="AW585" s="7"/>
      <c r="AX585" s="249"/>
      <c r="AY585" s="10"/>
      <c r="AZ585" s="244"/>
      <c r="BA585" s="7"/>
      <c r="BB585" s="249"/>
      <c r="BC585" s="7"/>
      <c r="BD585" s="249"/>
      <c r="BE585" s="7"/>
      <c r="BF585" s="8"/>
      <c r="BG585" s="7"/>
      <c r="BH585" s="8"/>
      <c r="BJ585" s="41"/>
      <c r="BK585" s="41">
        <f t="shared" si="40"/>
        <v>0</v>
      </c>
      <c r="BL585">
        <f t="shared" si="39"/>
        <v>0</v>
      </c>
    </row>
    <row r="586" spans="1:66">
      <c r="A586">
        <f t="shared" si="38"/>
        <v>533</v>
      </c>
      <c r="B586" s="6"/>
      <c r="C586" s="10"/>
      <c r="D586" s="32"/>
      <c r="E586" s="10"/>
      <c r="F586" s="32"/>
      <c r="G586" s="10"/>
      <c r="H586" s="32"/>
      <c r="I586" s="10"/>
      <c r="J586" s="32"/>
      <c r="K586" s="10"/>
      <c r="L586" s="32"/>
      <c r="M586" s="10"/>
      <c r="N586" s="32"/>
      <c r="O586" s="10"/>
      <c r="P586" s="32"/>
      <c r="Q586" s="10"/>
      <c r="R586" s="32"/>
      <c r="S586" s="10"/>
      <c r="T586" s="32"/>
      <c r="U586" s="10"/>
      <c r="V586" s="32"/>
      <c r="W586" s="10"/>
      <c r="X586" s="32"/>
      <c r="Y586" s="10"/>
      <c r="Z586" s="32"/>
      <c r="AA586" s="10"/>
      <c r="AB586" s="32"/>
      <c r="AC586" s="10"/>
      <c r="AD586" s="32"/>
      <c r="AE586" s="10"/>
      <c r="AF586" s="32"/>
      <c r="AG586" s="10"/>
      <c r="AH586" s="32"/>
      <c r="AI586" s="10"/>
      <c r="AJ586" s="32"/>
      <c r="AK586" s="10"/>
      <c r="AL586" s="32"/>
      <c r="AM586" s="10"/>
      <c r="AN586" s="32"/>
      <c r="AO586" s="10"/>
      <c r="AP586" s="244"/>
      <c r="AQ586" s="10"/>
      <c r="AR586" s="32"/>
      <c r="AS586" s="10"/>
      <c r="AT586" s="244"/>
      <c r="AU586" s="10"/>
      <c r="AV586" s="244"/>
      <c r="AW586" s="7"/>
      <c r="AX586" s="249"/>
      <c r="AY586" s="10"/>
      <c r="AZ586" s="244"/>
      <c r="BA586" s="7"/>
      <c r="BB586" s="249"/>
      <c r="BC586" s="7"/>
      <c r="BD586" s="249"/>
      <c r="BE586" s="7"/>
      <c r="BF586" s="8"/>
      <c r="BG586" s="7"/>
      <c r="BH586" s="8"/>
      <c r="BJ586" s="41"/>
      <c r="BK586" s="41">
        <f t="shared" si="40"/>
        <v>0</v>
      </c>
      <c r="BL586">
        <f t="shared" si="39"/>
        <v>0</v>
      </c>
    </row>
    <row r="587" spans="1:66">
      <c r="A587">
        <f t="shared" si="38"/>
        <v>534</v>
      </c>
      <c r="B587" s="6"/>
      <c r="C587" s="10"/>
      <c r="D587" s="32"/>
      <c r="E587" s="10"/>
      <c r="F587" s="32"/>
      <c r="G587" s="10"/>
      <c r="H587" s="32"/>
      <c r="I587" s="10"/>
      <c r="J587" s="32"/>
      <c r="K587" s="10"/>
      <c r="L587" s="32"/>
      <c r="M587" s="10"/>
      <c r="N587" s="32"/>
      <c r="O587" s="10"/>
      <c r="P587" s="32"/>
      <c r="Q587" s="10"/>
      <c r="R587" s="32"/>
      <c r="S587" s="10"/>
      <c r="T587" s="32"/>
      <c r="U587" s="10"/>
      <c r="V587" s="32"/>
      <c r="W587" s="10"/>
      <c r="X587" s="32"/>
      <c r="Y587" s="10"/>
      <c r="Z587" s="32"/>
      <c r="AA587" s="10"/>
      <c r="AB587" s="32"/>
      <c r="AC587" s="10"/>
      <c r="AD587" s="32"/>
      <c r="AE587" s="10"/>
      <c r="AF587" s="32"/>
      <c r="AG587" s="10"/>
      <c r="AH587" s="32"/>
      <c r="AI587" s="10"/>
      <c r="AJ587" s="32"/>
      <c r="AK587" s="10"/>
      <c r="AL587" s="32"/>
      <c r="AM587" s="10"/>
      <c r="AN587" s="32"/>
      <c r="AO587" s="10"/>
      <c r="AP587" s="244"/>
      <c r="AQ587" s="10"/>
      <c r="AR587" s="32"/>
      <c r="AS587" s="10"/>
      <c r="AT587" s="244"/>
      <c r="AU587" s="10"/>
      <c r="AV587" s="244"/>
      <c r="AW587" s="7"/>
      <c r="AX587" s="249"/>
      <c r="AY587" s="10"/>
      <c r="AZ587" s="244"/>
      <c r="BA587" s="7"/>
      <c r="BB587" s="249"/>
      <c r="BC587" s="7"/>
      <c r="BD587" s="249"/>
      <c r="BE587" s="7"/>
      <c r="BF587" s="8"/>
      <c r="BG587" s="7"/>
      <c r="BH587" s="8"/>
      <c r="BJ587" s="41"/>
      <c r="BK587" s="41">
        <f t="shared" si="40"/>
        <v>0</v>
      </c>
      <c r="BL587">
        <f t="shared" si="39"/>
        <v>0</v>
      </c>
    </row>
    <row r="588" spans="1:66">
      <c r="A588">
        <f t="shared" si="38"/>
        <v>535</v>
      </c>
      <c r="B588" s="6"/>
      <c r="C588" s="10"/>
      <c r="D588" s="32"/>
      <c r="E588" s="10"/>
      <c r="F588" s="32"/>
      <c r="G588" s="10"/>
      <c r="H588" s="32"/>
      <c r="I588" s="10"/>
      <c r="J588" s="32"/>
      <c r="K588" s="10"/>
      <c r="L588" s="32"/>
      <c r="M588" s="10"/>
      <c r="N588" s="32"/>
      <c r="O588" s="10"/>
      <c r="P588" s="32"/>
      <c r="Q588" s="10"/>
      <c r="R588" s="32"/>
      <c r="S588" s="10"/>
      <c r="T588" s="32"/>
      <c r="U588" s="10"/>
      <c r="V588" s="32"/>
      <c r="W588" s="10"/>
      <c r="X588" s="32"/>
      <c r="Y588" s="10"/>
      <c r="Z588" s="32"/>
      <c r="AA588" s="10"/>
      <c r="AB588" s="32"/>
      <c r="AC588" s="10"/>
      <c r="AD588" s="32"/>
      <c r="AE588" s="10"/>
      <c r="AF588" s="32"/>
      <c r="AG588" s="10"/>
      <c r="AH588" s="32"/>
      <c r="AI588" s="10"/>
      <c r="AJ588" s="32"/>
      <c r="AK588" s="10"/>
      <c r="AL588" s="32"/>
      <c r="AM588" s="10"/>
      <c r="AN588" s="32"/>
      <c r="AO588" s="10"/>
      <c r="AP588" s="244"/>
      <c r="AQ588" s="10"/>
      <c r="AR588" s="32"/>
      <c r="AS588" s="10"/>
      <c r="AT588" s="244"/>
      <c r="AU588" s="10"/>
      <c r="AV588" s="244"/>
      <c r="AW588" s="7"/>
      <c r="AX588" s="249"/>
      <c r="AY588" s="10"/>
      <c r="AZ588" s="244"/>
      <c r="BA588" s="7"/>
      <c r="BB588" s="249"/>
      <c r="BC588" s="7"/>
      <c r="BD588" s="249"/>
      <c r="BE588" s="7"/>
      <c r="BF588" s="8"/>
      <c r="BG588" s="7"/>
      <c r="BH588" s="8"/>
      <c r="BJ588" s="41"/>
      <c r="BK588" s="41">
        <f t="shared" si="40"/>
        <v>0</v>
      </c>
      <c r="BL588">
        <f t="shared" si="39"/>
        <v>0</v>
      </c>
    </row>
    <row r="589" spans="1:66">
      <c r="A589">
        <f t="shared" si="38"/>
        <v>536</v>
      </c>
      <c r="B589" s="6"/>
      <c r="C589" s="10"/>
      <c r="D589" s="32"/>
      <c r="E589" s="10"/>
      <c r="F589" s="32"/>
      <c r="G589" s="10"/>
      <c r="H589" s="32"/>
      <c r="I589" s="10"/>
      <c r="J589" s="32"/>
      <c r="K589" s="10"/>
      <c r="L589" s="32"/>
      <c r="M589" s="10"/>
      <c r="N589" s="32"/>
      <c r="O589" s="10"/>
      <c r="P589" s="32"/>
      <c r="Q589" s="10"/>
      <c r="R589" s="32"/>
      <c r="S589" s="10"/>
      <c r="T589" s="32"/>
      <c r="U589" s="10"/>
      <c r="V589" s="32"/>
      <c r="W589" s="10"/>
      <c r="X589" s="32"/>
      <c r="Y589" s="10"/>
      <c r="Z589" s="32"/>
      <c r="AA589" s="10"/>
      <c r="AB589" s="32"/>
      <c r="AC589" s="10"/>
      <c r="AD589" s="32"/>
      <c r="AE589" s="10"/>
      <c r="AF589" s="32"/>
      <c r="AG589" s="10"/>
      <c r="AH589" s="32"/>
      <c r="AI589" s="10"/>
      <c r="AJ589" s="32"/>
      <c r="AK589" s="10"/>
      <c r="AL589" s="32"/>
      <c r="AM589" s="10"/>
      <c r="AN589" s="32"/>
      <c r="AO589" s="10"/>
      <c r="AP589" s="244"/>
      <c r="AQ589" s="10"/>
      <c r="AR589" s="32"/>
      <c r="AS589" s="10"/>
      <c r="AT589" s="244"/>
      <c r="AU589" s="10"/>
      <c r="AV589" s="244"/>
      <c r="AW589" s="7"/>
      <c r="AX589" s="249"/>
      <c r="AY589" s="10"/>
      <c r="AZ589" s="244"/>
      <c r="BA589" s="7"/>
      <c r="BB589" s="249"/>
      <c r="BC589" s="7"/>
      <c r="BD589" s="249"/>
      <c r="BE589" s="7"/>
      <c r="BF589" s="8"/>
      <c r="BG589" s="7"/>
      <c r="BH589" s="8"/>
      <c r="BJ589" s="41"/>
      <c r="BK589" s="41">
        <f t="shared" si="40"/>
        <v>0</v>
      </c>
      <c r="BL589">
        <f t="shared" si="39"/>
        <v>0</v>
      </c>
    </row>
    <row r="590" spans="1:66">
      <c r="A590">
        <f t="shared" si="38"/>
        <v>537</v>
      </c>
      <c r="B590" s="6"/>
      <c r="C590" s="10"/>
      <c r="D590" s="32"/>
      <c r="E590" s="10"/>
      <c r="F590" s="32"/>
      <c r="G590" s="10"/>
      <c r="H590" s="32"/>
      <c r="I590" s="10"/>
      <c r="J590" s="32"/>
      <c r="K590" s="10"/>
      <c r="L590" s="32"/>
      <c r="M590" s="10"/>
      <c r="N590" s="32"/>
      <c r="O590" s="10"/>
      <c r="P590" s="32"/>
      <c r="Q590" s="10"/>
      <c r="R590" s="32"/>
      <c r="S590" s="10"/>
      <c r="T590" s="32"/>
      <c r="U590" s="10"/>
      <c r="V590" s="32"/>
      <c r="W590" s="10"/>
      <c r="X590" s="32"/>
      <c r="Y590" s="10"/>
      <c r="Z590" s="32"/>
      <c r="AA590" s="10"/>
      <c r="AB590" s="32"/>
      <c r="AC590" s="10"/>
      <c r="AD590" s="32"/>
      <c r="AE590" s="10"/>
      <c r="AF590" s="32"/>
      <c r="AG590" s="10"/>
      <c r="AH590" s="32"/>
      <c r="AI590" s="10"/>
      <c r="AJ590" s="32"/>
      <c r="AK590" s="10"/>
      <c r="AL590" s="32"/>
      <c r="AM590" s="10"/>
      <c r="AN590" s="32"/>
      <c r="AO590" s="10"/>
      <c r="AP590" s="244"/>
      <c r="AQ590" s="10"/>
      <c r="AR590" s="32"/>
      <c r="AS590" s="10"/>
      <c r="AT590" s="244"/>
      <c r="AU590" s="10"/>
      <c r="AV590" s="244"/>
      <c r="AW590" s="7"/>
      <c r="AX590" s="249"/>
      <c r="AY590" s="10"/>
      <c r="AZ590" s="244"/>
      <c r="BA590" s="7"/>
      <c r="BB590" s="249"/>
      <c r="BC590" s="7"/>
      <c r="BD590" s="249"/>
      <c r="BE590" s="7"/>
      <c r="BF590" s="8"/>
      <c r="BG590" s="7"/>
      <c r="BH590" s="8"/>
      <c r="BJ590" s="41"/>
      <c r="BK590" s="41">
        <f t="shared" si="40"/>
        <v>0</v>
      </c>
      <c r="BL590">
        <f t="shared" si="39"/>
        <v>0</v>
      </c>
    </row>
    <row r="591" spans="1:66">
      <c r="A591">
        <f t="shared" si="38"/>
        <v>538</v>
      </c>
      <c r="B591" s="6"/>
      <c r="C591" s="10"/>
      <c r="D591" s="32"/>
      <c r="E591" s="10"/>
      <c r="F591" s="32"/>
      <c r="G591" s="10"/>
      <c r="H591" s="32"/>
      <c r="I591" s="10"/>
      <c r="J591" s="32"/>
      <c r="K591" s="10"/>
      <c r="L591" s="32"/>
      <c r="M591" s="10"/>
      <c r="N591" s="32"/>
      <c r="O591" s="10"/>
      <c r="P591" s="32"/>
      <c r="Q591" s="10"/>
      <c r="R591" s="32"/>
      <c r="S591" s="10"/>
      <c r="T591" s="32"/>
      <c r="U591" s="10"/>
      <c r="V591" s="32"/>
      <c r="W591" s="10"/>
      <c r="X591" s="32"/>
      <c r="Y591" s="10"/>
      <c r="Z591" s="32"/>
      <c r="AA591" s="10"/>
      <c r="AB591" s="32"/>
      <c r="AC591" s="10"/>
      <c r="AD591" s="32"/>
      <c r="AE591" s="10"/>
      <c r="AF591" s="32"/>
      <c r="AG591" s="10"/>
      <c r="AH591" s="32"/>
      <c r="AI591" s="10"/>
      <c r="AJ591" s="32"/>
      <c r="AK591" s="10"/>
      <c r="AL591" s="32"/>
      <c r="AM591" s="10"/>
      <c r="AN591" s="32"/>
      <c r="AO591" s="10"/>
      <c r="AP591" s="244"/>
      <c r="AQ591" s="10"/>
      <c r="AR591" s="32"/>
      <c r="AS591" s="10"/>
      <c r="AT591" s="244"/>
      <c r="AU591" s="10"/>
      <c r="AV591" s="244"/>
      <c r="AW591" s="7"/>
      <c r="AX591" s="249"/>
      <c r="AY591" s="10"/>
      <c r="AZ591" s="244"/>
      <c r="BA591" s="7"/>
      <c r="BB591" s="249"/>
      <c r="BC591" s="7"/>
      <c r="BD591" s="249"/>
      <c r="BE591" s="7"/>
      <c r="BF591" s="8"/>
      <c r="BG591" s="7"/>
      <c r="BH591" s="8"/>
      <c r="BJ591" s="41"/>
      <c r="BK591" s="41">
        <f t="shared" si="40"/>
        <v>0</v>
      </c>
      <c r="BL591">
        <f t="shared" si="39"/>
        <v>0</v>
      </c>
    </row>
    <row r="592" spans="1:66">
      <c r="A592">
        <f t="shared" si="38"/>
        <v>539</v>
      </c>
      <c r="B592" s="6"/>
      <c r="C592" s="10"/>
      <c r="D592" s="32"/>
      <c r="E592" s="10"/>
      <c r="F592" s="32"/>
      <c r="G592" s="10"/>
      <c r="H592" s="32"/>
      <c r="I592" s="10"/>
      <c r="J592" s="32"/>
      <c r="K592" s="10"/>
      <c r="L592" s="32"/>
      <c r="M592" s="10"/>
      <c r="N592" s="32"/>
      <c r="O592" s="10"/>
      <c r="P592" s="32"/>
      <c r="Q592" s="10"/>
      <c r="R592" s="32"/>
      <c r="S592" s="10"/>
      <c r="T592" s="32"/>
      <c r="U592" s="10"/>
      <c r="V592" s="32"/>
      <c r="W592" s="10"/>
      <c r="X592" s="32"/>
      <c r="Y592" s="10"/>
      <c r="Z592" s="32"/>
      <c r="AA592" s="10"/>
      <c r="AB592" s="32"/>
      <c r="AC592" s="10"/>
      <c r="AD592" s="32"/>
      <c r="AE592" s="10"/>
      <c r="AF592" s="32"/>
      <c r="AG592" s="10"/>
      <c r="AH592" s="32"/>
      <c r="AI592" s="10"/>
      <c r="AJ592" s="32"/>
      <c r="AK592" s="10"/>
      <c r="AL592" s="32"/>
      <c r="AM592" s="10"/>
      <c r="AN592" s="32"/>
      <c r="AO592" s="10"/>
      <c r="AP592" s="244"/>
      <c r="AQ592" s="10"/>
      <c r="AR592" s="32"/>
      <c r="AS592" s="10"/>
      <c r="AT592" s="244"/>
      <c r="AU592" s="10"/>
      <c r="AV592" s="244"/>
      <c r="AW592" s="7"/>
      <c r="AX592" s="249"/>
      <c r="AY592" s="10"/>
      <c r="AZ592" s="244"/>
      <c r="BA592" s="7"/>
      <c r="BB592" s="249"/>
      <c r="BC592" s="7"/>
      <c r="BD592" s="249"/>
      <c r="BE592" s="7"/>
      <c r="BF592" s="8"/>
      <c r="BG592" s="7"/>
      <c r="BH592" s="8"/>
      <c r="BJ592" s="41"/>
      <c r="BK592" s="41">
        <f t="shared" si="40"/>
        <v>0</v>
      </c>
      <c r="BL592">
        <f t="shared" si="39"/>
        <v>0</v>
      </c>
    </row>
    <row r="593" spans="1:66">
      <c r="A593">
        <f t="shared" si="38"/>
        <v>540</v>
      </c>
      <c r="B593" s="6"/>
      <c r="C593" s="10"/>
      <c r="D593" s="32"/>
      <c r="E593" s="10"/>
      <c r="F593" s="32"/>
      <c r="G593" s="10"/>
      <c r="H593" s="32"/>
      <c r="I593" s="10"/>
      <c r="J593" s="32"/>
      <c r="K593" s="10"/>
      <c r="L593" s="32"/>
      <c r="M593" s="10"/>
      <c r="N593" s="32"/>
      <c r="O593" s="10"/>
      <c r="P593" s="32"/>
      <c r="Q593" s="10"/>
      <c r="R593" s="32"/>
      <c r="S593" s="10"/>
      <c r="T593" s="32"/>
      <c r="U593" s="10"/>
      <c r="V593" s="32"/>
      <c r="W593" s="10"/>
      <c r="X593" s="32"/>
      <c r="Y593" s="10"/>
      <c r="Z593" s="32"/>
      <c r="AA593" s="10"/>
      <c r="AB593" s="32"/>
      <c r="AC593" s="10"/>
      <c r="AD593" s="32"/>
      <c r="AE593" s="10"/>
      <c r="AF593" s="32"/>
      <c r="AG593" s="10"/>
      <c r="AH593" s="32"/>
      <c r="AI593" s="10"/>
      <c r="AJ593" s="32"/>
      <c r="AK593" s="10"/>
      <c r="AL593" s="32"/>
      <c r="AM593" s="10"/>
      <c r="AN593" s="32"/>
      <c r="AO593" s="10"/>
      <c r="AP593" s="244"/>
      <c r="AQ593" s="10"/>
      <c r="AR593" s="32"/>
      <c r="AS593" s="10"/>
      <c r="AT593" s="244"/>
      <c r="AU593" s="10"/>
      <c r="AV593" s="244"/>
      <c r="AW593" s="7"/>
      <c r="AX593" s="249"/>
      <c r="AY593" s="10"/>
      <c r="AZ593" s="244"/>
      <c r="BA593" s="7"/>
      <c r="BB593" s="249"/>
      <c r="BC593" s="7"/>
      <c r="BD593" s="249"/>
      <c r="BE593" s="7"/>
      <c r="BF593" s="8"/>
      <c r="BG593" s="7"/>
      <c r="BH593" s="8"/>
      <c r="BJ593" s="41"/>
      <c r="BK593" s="41">
        <f t="shared" si="40"/>
        <v>0</v>
      </c>
      <c r="BL593">
        <f t="shared" si="39"/>
        <v>0</v>
      </c>
    </row>
    <row r="594" spans="1:66">
      <c r="A594">
        <f t="shared" si="38"/>
        <v>541</v>
      </c>
      <c r="B594" s="6"/>
      <c r="C594" s="10"/>
      <c r="D594" s="32"/>
      <c r="E594" s="10"/>
      <c r="F594" s="32"/>
      <c r="G594" s="10"/>
      <c r="H594" s="32"/>
      <c r="I594" s="10"/>
      <c r="J594" s="32"/>
      <c r="K594" s="94"/>
      <c r="L594" s="32"/>
      <c r="M594" s="10"/>
      <c r="N594" s="32"/>
      <c r="O594" s="10"/>
      <c r="P594" s="32"/>
      <c r="Q594" s="10"/>
      <c r="R594" s="32"/>
      <c r="S594" s="10"/>
      <c r="T594" s="32"/>
      <c r="U594" s="10"/>
      <c r="V594" s="32"/>
      <c r="W594" s="10"/>
      <c r="X594" s="32"/>
      <c r="Y594" s="10"/>
      <c r="Z594" s="32"/>
      <c r="AA594" s="10"/>
      <c r="AB594" s="32"/>
      <c r="AC594" s="10"/>
      <c r="AD594" s="32"/>
      <c r="AE594" s="10"/>
      <c r="AF594" s="32"/>
      <c r="AG594" s="10"/>
      <c r="AH594" s="32"/>
      <c r="AI594" s="10"/>
      <c r="AJ594" s="32"/>
      <c r="AK594" s="10"/>
      <c r="AL594" s="32"/>
      <c r="AM594" s="10"/>
      <c r="AN594" s="32"/>
      <c r="AO594" s="10"/>
      <c r="AP594" s="244"/>
      <c r="AQ594" s="10"/>
      <c r="AR594" s="32"/>
      <c r="AS594" s="10"/>
      <c r="AT594" s="244"/>
      <c r="AU594" s="10"/>
      <c r="AV594" s="244"/>
      <c r="AW594" s="7"/>
      <c r="AX594" s="249"/>
      <c r="AY594" s="10"/>
      <c r="AZ594" s="244"/>
      <c r="BA594" s="7"/>
      <c r="BB594" s="249"/>
      <c r="BC594" s="7"/>
      <c r="BD594" s="249"/>
      <c r="BE594" s="7"/>
      <c r="BF594" s="8"/>
      <c r="BG594" s="7"/>
      <c r="BH594" s="8"/>
      <c r="BJ594" s="41"/>
      <c r="BK594" s="41">
        <f t="shared" si="40"/>
        <v>0</v>
      </c>
      <c r="BL594">
        <f t="shared" si="39"/>
        <v>0</v>
      </c>
      <c r="BN594" s="39"/>
    </row>
    <row r="595" spans="1:66">
      <c r="A595">
        <f t="shared" si="38"/>
        <v>542</v>
      </c>
      <c r="B595" s="6"/>
      <c r="C595" s="10"/>
      <c r="D595" s="32"/>
      <c r="E595" s="10"/>
      <c r="F595" s="32"/>
      <c r="G595" s="10"/>
      <c r="H595" s="32"/>
      <c r="I595" s="10"/>
      <c r="J595" s="32"/>
      <c r="K595" s="10"/>
      <c r="L595" s="32"/>
      <c r="M595" s="10"/>
      <c r="N595" s="32"/>
      <c r="O595" s="10"/>
      <c r="P595" s="32"/>
      <c r="Q595" s="10"/>
      <c r="R595" s="32"/>
      <c r="S595" s="10"/>
      <c r="T595" s="32"/>
      <c r="U595" s="10"/>
      <c r="V595" s="32"/>
      <c r="W595" s="10"/>
      <c r="X595" s="32"/>
      <c r="Y595" s="10"/>
      <c r="Z595" s="32"/>
      <c r="AA595" s="10"/>
      <c r="AB595" s="32"/>
      <c r="AC595" s="10"/>
      <c r="AD595" s="32"/>
      <c r="AE595" s="10"/>
      <c r="AF595" s="32"/>
      <c r="AG595" s="10"/>
      <c r="AH595" s="32"/>
      <c r="AI595" s="10"/>
      <c r="AJ595" s="32"/>
      <c r="AK595" s="10"/>
      <c r="AL595" s="32"/>
      <c r="AM595" s="10"/>
      <c r="AN595" s="32"/>
      <c r="AO595" s="10"/>
      <c r="AP595" s="244"/>
      <c r="AQ595" s="10"/>
      <c r="AR595" s="32"/>
      <c r="AS595" s="10"/>
      <c r="AT595" s="244"/>
      <c r="AU595" s="10"/>
      <c r="AV595" s="244"/>
      <c r="AW595" s="7"/>
      <c r="AX595" s="249"/>
      <c r="AY595" s="10"/>
      <c r="AZ595" s="244"/>
      <c r="BA595" s="7"/>
      <c r="BB595" s="249"/>
      <c r="BC595" s="7"/>
      <c r="BD595" s="249"/>
      <c r="BE595" s="7"/>
      <c r="BF595" s="8"/>
      <c r="BG595" s="7"/>
      <c r="BH595" s="8"/>
      <c r="BJ595" s="41"/>
      <c r="BK595" s="41">
        <f t="shared" si="40"/>
        <v>0</v>
      </c>
      <c r="BL595">
        <f t="shared" si="39"/>
        <v>0</v>
      </c>
    </row>
    <row r="596" spans="1:66">
      <c r="A596">
        <f t="shared" si="38"/>
        <v>543</v>
      </c>
      <c r="B596" s="6"/>
      <c r="C596" s="10"/>
      <c r="D596" s="32"/>
      <c r="E596" s="10"/>
      <c r="F596" s="32"/>
      <c r="G596" s="10"/>
      <c r="H596" s="32"/>
      <c r="I596" s="10"/>
      <c r="J596" s="32"/>
      <c r="K596" s="10"/>
      <c r="L596" s="32"/>
      <c r="M596" s="10"/>
      <c r="N596" s="32"/>
      <c r="O596" s="10"/>
      <c r="P596" s="32"/>
      <c r="Q596" s="10"/>
      <c r="R596" s="32"/>
      <c r="S596" s="10"/>
      <c r="T596" s="32"/>
      <c r="U596" s="10"/>
      <c r="V596" s="32"/>
      <c r="W596" s="10"/>
      <c r="X596" s="32"/>
      <c r="Y596" s="10"/>
      <c r="Z596" s="32"/>
      <c r="AA596" s="10"/>
      <c r="AB596" s="32"/>
      <c r="AC596" s="10"/>
      <c r="AD596" s="32"/>
      <c r="AE596" s="10"/>
      <c r="AF596" s="32"/>
      <c r="AG596" s="10"/>
      <c r="AH596" s="32"/>
      <c r="AI596" s="10"/>
      <c r="AJ596" s="32"/>
      <c r="AK596" s="10"/>
      <c r="AL596" s="32"/>
      <c r="AM596" s="10"/>
      <c r="AN596" s="32"/>
      <c r="AO596" s="10"/>
      <c r="AP596" s="244"/>
      <c r="AQ596" s="10"/>
      <c r="AR596" s="32"/>
      <c r="AS596" s="10"/>
      <c r="AT596" s="244"/>
      <c r="AU596" s="10"/>
      <c r="AV596" s="244"/>
      <c r="AW596" s="7"/>
      <c r="AX596" s="249"/>
      <c r="AY596" s="10"/>
      <c r="AZ596" s="244"/>
      <c r="BA596" s="7"/>
      <c r="BB596" s="249"/>
      <c r="BC596" s="7"/>
      <c r="BD596" s="249"/>
      <c r="BE596" s="7"/>
      <c r="BF596" s="8"/>
      <c r="BG596" s="7"/>
      <c r="BH596" s="8"/>
      <c r="BJ596" s="41"/>
      <c r="BK596" s="41">
        <f t="shared" si="40"/>
        <v>0</v>
      </c>
      <c r="BL596">
        <f t="shared" si="39"/>
        <v>0</v>
      </c>
    </row>
    <row r="597" spans="1:66">
      <c r="A597">
        <f t="shared" si="38"/>
        <v>544</v>
      </c>
      <c r="B597" s="6"/>
      <c r="C597" s="10"/>
      <c r="D597" s="32"/>
      <c r="E597" s="10"/>
      <c r="F597" s="32"/>
      <c r="G597" s="10"/>
      <c r="H597" s="32"/>
      <c r="I597" s="10"/>
      <c r="J597" s="32"/>
      <c r="K597" s="10"/>
      <c r="L597" s="32"/>
      <c r="M597" s="10"/>
      <c r="N597" s="32"/>
      <c r="O597" s="10"/>
      <c r="P597" s="32"/>
      <c r="Q597" s="10"/>
      <c r="R597" s="32"/>
      <c r="S597" s="10"/>
      <c r="T597" s="32"/>
      <c r="U597" s="10"/>
      <c r="V597" s="32"/>
      <c r="W597" s="10"/>
      <c r="X597" s="32"/>
      <c r="Y597" s="10"/>
      <c r="Z597" s="32"/>
      <c r="AA597" s="10"/>
      <c r="AB597" s="32"/>
      <c r="AC597" s="10"/>
      <c r="AD597" s="32"/>
      <c r="AE597" s="10"/>
      <c r="AF597" s="32"/>
      <c r="AG597" s="10"/>
      <c r="AH597" s="32"/>
      <c r="AI597" s="10"/>
      <c r="AJ597" s="32"/>
      <c r="AK597" s="10"/>
      <c r="AL597" s="32"/>
      <c r="AM597" s="10"/>
      <c r="AN597" s="32"/>
      <c r="AO597" s="10"/>
      <c r="AP597" s="244"/>
      <c r="AQ597" s="10"/>
      <c r="AR597" s="32"/>
      <c r="AS597" s="10"/>
      <c r="AT597" s="244"/>
      <c r="AU597" s="10"/>
      <c r="AV597" s="244"/>
      <c r="AW597" s="7"/>
      <c r="AX597" s="249"/>
      <c r="AY597" s="10"/>
      <c r="AZ597" s="244"/>
      <c r="BA597" s="7"/>
      <c r="BB597" s="249"/>
      <c r="BC597" s="7"/>
      <c r="BD597" s="249"/>
      <c r="BE597" s="7"/>
      <c r="BF597" s="8"/>
      <c r="BG597" s="7"/>
      <c r="BH597" s="8"/>
      <c r="BJ597" s="41"/>
      <c r="BK597" s="41">
        <f t="shared" si="40"/>
        <v>0</v>
      </c>
      <c r="BL597">
        <f t="shared" si="39"/>
        <v>0</v>
      </c>
    </row>
    <row r="598" spans="1:66">
      <c r="A598">
        <f t="shared" si="38"/>
        <v>545</v>
      </c>
      <c r="B598" s="6"/>
      <c r="C598" s="10"/>
      <c r="D598" s="32"/>
      <c r="E598" s="10"/>
      <c r="F598" s="32"/>
      <c r="G598" s="10"/>
      <c r="H598" s="32"/>
      <c r="I598" s="10"/>
      <c r="J598" s="32"/>
      <c r="K598" s="94"/>
      <c r="L598" s="32"/>
      <c r="M598" s="10"/>
      <c r="N598" s="32"/>
      <c r="O598" s="10"/>
      <c r="P598" s="32"/>
      <c r="Q598" s="10"/>
      <c r="R598" s="32"/>
      <c r="S598" s="10"/>
      <c r="T598" s="32"/>
      <c r="U598" s="10"/>
      <c r="V598" s="32"/>
      <c r="W598" s="10"/>
      <c r="X598" s="32"/>
      <c r="Y598" s="10"/>
      <c r="Z598" s="32"/>
      <c r="AA598" s="10"/>
      <c r="AB598" s="32"/>
      <c r="AC598" s="10"/>
      <c r="AD598" s="32"/>
      <c r="AE598" s="10"/>
      <c r="AF598" s="32"/>
      <c r="AG598" s="10"/>
      <c r="AH598" s="32"/>
      <c r="AI598" s="10"/>
      <c r="AJ598" s="32"/>
      <c r="AK598" s="10"/>
      <c r="AL598" s="32"/>
      <c r="AM598" s="10"/>
      <c r="AN598" s="32"/>
      <c r="AO598" s="10"/>
      <c r="AP598" s="244"/>
      <c r="AQ598" s="10"/>
      <c r="AR598" s="32"/>
      <c r="AS598" s="10"/>
      <c r="AT598" s="244"/>
      <c r="AU598" s="10"/>
      <c r="AV598" s="244"/>
      <c r="AW598" s="7"/>
      <c r="AX598" s="249"/>
      <c r="AY598" s="10"/>
      <c r="AZ598" s="244"/>
      <c r="BA598" s="7"/>
      <c r="BB598" s="249"/>
      <c r="BC598" s="7"/>
      <c r="BD598" s="249"/>
      <c r="BE598" s="7"/>
      <c r="BF598" s="8"/>
      <c r="BG598" s="7"/>
      <c r="BH598" s="8"/>
      <c r="BJ598" s="41"/>
      <c r="BK598" s="41">
        <f t="shared" si="40"/>
        <v>0</v>
      </c>
      <c r="BL598">
        <f t="shared" si="39"/>
        <v>0</v>
      </c>
      <c r="BN598" s="39"/>
    </row>
    <row r="599" spans="1:66">
      <c r="A599">
        <f t="shared" si="38"/>
        <v>546</v>
      </c>
      <c r="B599" s="6"/>
      <c r="C599" s="10"/>
      <c r="D599" s="32"/>
      <c r="E599" s="10"/>
      <c r="F599" s="32"/>
      <c r="G599" s="10"/>
      <c r="H599" s="32"/>
      <c r="I599" s="10"/>
      <c r="J599" s="32"/>
      <c r="K599" s="94"/>
      <c r="L599" s="32"/>
      <c r="M599" s="10"/>
      <c r="N599" s="32"/>
      <c r="O599" s="10"/>
      <c r="P599" s="32"/>
      <c r="Q599" s="10"/>
      <c r="R599" s="32"/>
      <c r="S599" s="10"/>
      <c r="T599" s="32"/>
      <c r="U599" s="10"/>
      <c r="V599" s="32"/>
      <c r="W599" s="10"/>
      <c r="X599" s="32"/>
      <c r="Y599" s="10"/>
      <c r="Z599" s="32"/>
      <c r="AA599" s="10"/>
      <c r="AB599" s="32"/>
      <c r="AC599" s="10"/>
      <c r="AD599" s="32"/>
      <c r="AE599" s="10"/>
      <c r="AF599" s="32"/>
      <c r="AG599" s="10"/>
      <c r="AH599" s="32"/>
      <c r="AI599" s="10"/>
      <c r="AJ599" s="32"/>
      <c r="AK599" s="10"/>
      <c r="AL599" s="32"/>
      <c r="AM599" s="10"/>
      <c r="AN599" s="32"/>
      <c r="AO599" s="10"/>
      <c r="AP599" s="244"/>
      <c r="AQ599" s="10"/>
      <c r="AR599" s="32"/>
      <c r="AS599" s="10"/>
      <c r="AT599" s="244"/>
      <c r="AU599" s="10"/>
      <c r="AV599" s="244"/>
      <c r="AW599" s="7"/>
      <c r="AX599" s="249"/>
      <c r="AY599" s="10"/>
      <c r="AZ599" s="244"/>
      <c r="BA599" s="7"/>
      <c r="BB599" s="249"/>
      <c r="BC599" s="7"/>
      <c r="BD599" s="249"/>
      <c r="BE599" s="7"/>
      <c r="BF599" s="8"/>
      <c r="BG599" s="7"/>
      <c r="BH599" s="8"/>
      <c r="BJ599" s="41"/>
      <c r="BK599" s="41">
        <f t="shared" si="40"/>
        <v>0</v>
      </c>
      <c r="BL599">
        <f t="shared" si="39"/>
        <v>0</v>
      </c>
      <c r="BN599" s="39"/>
    </row>
    <row r="600" spans="1:66">
      <c r="A600">
        <f t="shared" si="38"/>
        <v>547</v>
      </c>
      <c r="B600" s="6"/>
      <c r="C600" s="10"/>
      <c r="D600" s="32"/>
      <c r="E600" s="10"/>
      <c r="F600" s="32"/>
      <c r="G600" s="10"/>
      <c r="H600" s="32"/>
      <c r="I600" s="10"/>
      <c r="J600" s="32"/>
      <c r="K600" s="10"/>
      <c r="L600" s="32"/>
      <c r="M600" s="10"/>
      <c r="N600" s="32"/>
      <c r="O600" s="10"/>
      <c r="P600" s="32"/>
      <c r="Q600" s="10"/>
      <c r="R600" s="32"/>
      <c r="S600" s="10"/>
      <c r="T600" s="32"/>
      <c r="U600" s="10"/>
      <c r="V600" s="32"/>
      <c r="W600" s="10"/>
      <c r="X600" s="32"/>
      <c r="Y600" s="10"/>
      <c r="Z600" s="32"/>
      <c r="AA600" s="10"/>
      <c r="AB600" s="32"/>
      <c r="AC600" s="10"/>
      <c r="AD600" s="32"/>
      <c r="AE600" s="10"/>
      <c r="AF600" s="32"/>
      <c r="AG600" s="10"/>
      <c r="AH600" s="32"/>
      <c r="AI600" s="10"/>
      <c r="AJ600" s="32"/>
      <c r="AK600" s="10"/>
      <c r="AL600" s="32"/>
      <c r="AM600" s="10"/>
      <c r="AN600" s="32"/>
      <c r="AO600" s="10"/>
      <c r="AP600" s="244"/>
      <c r="AQ600" s="10"/>
      <c r="AR600" s="32"/>
      <c r="AS600" s="10"/>
      <c r="AT600" s="244"/>
      <c r="AU600" s="10"/>
      <c r="AV600" s="244"/>
      <c r="AW600" s="7"/>
      <c r="AX600" s="249"/>
      <c r="AY600" s="10"/>
      <c r="AZ600" s="244"/>
      <c r="BA600" s="7"/>
      <c r="BB600" s="249"/>
      <c r="BC600" s="7"/>
      <c r="BD600" s="249"/>
      <c r="BE600" s="7"/>
      <c r="BF600" s="8"/>
      <c r="BG600" s="7"/>
      <c r="BH600" s="8"/>
      <c r="BJ600" s="41"/>
      <c r="BK600" s="41">
        <f t="shared" si="40"/>
        <v>0</v>
      </c>
      <c r="BL600">
        <f t="shared" si="39"/>
        <v>0</v>
      </c>
    </row>
    <row r="601" spans="1:66">
      <c r="A601">
        <f t="shared" si="38"/>
        <v>548</v>
      </c>
      <c r="B601" s="6"/>
      <c r="C601" s="10"/>
      <c r="D601" s="32"/>
      <c r="E601" s="10"/>
      <c r="F601" s="32"/>
      <c r="G601" s="10"/>
      <c r="H601" s="32"/>
      <c r="I601" s="10"/>
      <c r="J601" s="32"/>
      <c r="K601" s="10"/>
      <c r="L601" s="32"/>
      <c r="M601" s="10"/>
      <c r="N601" s="32"/>
      <c r="O601" s="10"/>
      <c r="P601" s="32"/>
      <c r="Q601" s="10"/>
      <c r="R601" s="32"/>
      <c r="S601" s="10"/>
      <c r="T601" s="32"/>
      <c r="U601" s="10"/>
      <c r="V601" s="32"/>
      <c r="W601" s="10"/>
      <c r="X601" s="32"/>
      <c r="Y601" s="10"/>
      <c r="Z601" s="32"/>
      <c r="AA601" s="10"/>
      <c r="AB601" s="32"/>
      <c r="AC601" s="10"/>
      <c r="AD601" s="32"/>
      <c r="AE601" s="10"/>
      <c r="AF601" s="32"/>
      <c r="AG601" s="10"/>
      <c r="AH601" s="32"/>
      <c r="AI601" s="10"/>
      <c r="AJ601" s="32"/>
      <c r="AK601" s="10"/>
      <c r="AL601" s="32"/>
      <c r="AM601" s="10"/>
      <c r="AN601" s="32"/>
      <c r="AO601" s="10"/>
      <c r="AP601" s="244"/>
      <c r="AQ601" s="10"/>
      <c r="AR601" s="32"/>
      <c r="AS601" s="10"/>
      <c r="AT601" s="244"/>
      <c r="AU601" s="10"/>
      <c r="AV601" s="244"/>
      <c r="AW601" s="7"/>
      <c r="AX601" s="249"/>
      <c r="AY601" s="10"/>
      <c r="AZ601" s="244"/>
      <c r="BA601" s="7"/>
      <c r="BB601" s="249"/>
      <c r="BC601" s="7"/>
      <c r="BD601" s="249"/>
      <c r="BE601" s="7"/>
      <c r="BF601" s="8"/>
      <c r="BG601" s="7"/>
      <c r="BH601" s="8"/>
      <c r="BJ601" s="41"/>
      <c r="BK601" s="41">
        <f t="shared" si="40"/>
        <v>0</v>
      </c>
      <c r="BL601">
        <f t="shared" si="39"/>
        <v>0</v>
      </c>
    </row>
    <row r="602" spans="1:66">
      <c r="A602">
        <f t="shared" si="38"/>
        <v>549</v>
      </c>
      <c r="B602" s="6"/>
      <c r="C602" s="10"/>
      <c r="D602" s="32"/>
      <c r="E602" s="10"/>
      <c r="F602" s="32"/>
      <c r="G602" s="10"/>
      <c r="H602" s="32"/>
      <c r="I602" s="10"/>
      <c r="J602" s="32"/>
      <c r="K602" s="10"/>
      <c r="L602" s="32"/>
      <c r="M602" s="10"/>
      <c r="N602" s="32"/>
      <c r="O602" s="10"/>
      <c r="P602" s="32"/>
      <c r="Q602" s="10"/>
      <c r="R602" s="32"/>
      <c r="S602" s="10"/>
      <c r="T602" s="32"/>
      <c r="U602" s="10"/>
      <c r="V602" s="32"/>
      <c r="W602" s="10"/>
      <c r="X602" s="32"/>
      <c r="Y602" s="10"/>
      <c r="Z602" s="32"/>
      <c r="AA602" s="10"/>
      <c r="AB602" s="32"/>
      <c r="AC602" s="10"/>
      <c r="AD602" s="32"/>
      <c r="AE602" s="10"/>
      <c r="AF602" s="32"/>
      <c r="AG602" s="10"/>
      <c r="AH602" s="32"/>
      <c r="AI602" s="10"/>
      <c r="AJ602" s="32"/>
      <c r="AK602" s="10"/>
      <c r="AL602" s="32"/>
      <c r="AM602" s="10"/>
      <c r="AN602" s="32"/>
      <c r="AO602" s="10"/>
      <c r="AP602" s="244"/>
      <c r="AQ602" s="10"/>
      <c r="AR602" s="32"/>
      <c r="AS602" s="10"/>
      <c r="AT602" s="244"/>
      <c r="AU602" s="10"/>
      <c r="AV602" s="244"/>
      <c r="AW602" s="7"/>
      <c r="AX602" s="249"/>
      <c r="AY602" s="10"/>
      <c r="AZ602" s="244"/>
      <c r="BA602" s="7"/>
      <c r="BB602" s="249"/>
      <c r="BC602" s="7"/>
      <c r="BD602" s="249"/>
      <c r="BE602" s="7"/>
      <c r="BF602" s="8"/>
      <c r="BG602" s="7"/>
      <c r="BH602" s="8"/>
      <c r="BJ602" s="41"/>
      <c r="BK602" s="41">
        <f t="shared" si="40"/>
        <v>0</v>
      </c>
      <c r="BL602">
        <f t="shared" si="39"/>
        <v>0</v>
      </c>
    </row>
    <row r="603" spans="1:66">
      <c r="A603">
        <f t="shared" si="38"/>
        <v>550</v>
      </c>
      <c r="B603" s="6"/>
      <c r="C603" s="10"/>
      <c r="D603" s="32"/>
      <c r="E603" s="10"/>
      <c r="F603" s="32"/>
      <c r="G603" s="10"/>
      <c r="H603" s="32"/>
      <c r="I603" s="10"/>
      <c r="J603" s="32"/>
      <c r="K603" s="10"/>
      <c r="L603" s="32"/>
      <c r="M603" s="10"/>
      <c r="N603" s="32"/>
      <c r="O603" s="10"/>
      <c r="P603" s="32"/>
      <c r="Q603" s="10"/>
      <c r="R603" s="32"/>
      <c r="S603" s="10"/>
      <c r="T603" s="32"/>
      <c r="U603" s="10"/>
      <c r="V603" s="32"/>
      <c r="W603" s="10"/>
      <c r="X603" s="32"/>
      <c r="Y603" s="10"/>
      <c r="Z603" s="32"/>
      <c r="AA603" s="10"/>
      <c r="AB603" s="32"/>
      <c r="AC603" s="10"/>
      <c r="AD603" s="32"/>
      <c r="AE603" s="10"/>
      <c r="AF603" s="32"/>
      <c r="AG603" s="10"/>
      <c r="AH603" s="32"/>
      <c r="AI603" s="10"/>
      <c r="AJ603" s="32"/>
      <c r="AK603" s="10"/>
      <c r="AL603" s="32"/>
      <c r="AM603" s="10"/>
      <c r="AN603" s="32"/>
      <c r="AO603" s="10"/>
      <c r="AP603" s="244"/>
      <c r="AQ603" s="10"/>
      <c r="AR603" s="32"/>
      <c r="AS603" s="10"/>
      <c r="AT603" s="244"/>
      <c r="AU603" s="10"/>
      <c r="AV603" s="244"/>
      <c r="AW603" s="7"/>
      <c r="AX603" s="249"/>
      <c r="AY603" s="10"/>
      <c r="AZ603" s="244"/>
      <c r="BA603" s="7"/>
      <c r="BB603" s="249"/>
      <c r="BC603" s="7"/>
      <c r="BD603" s="249"/>
      <c r="BE603" s="7"/>
      <c r="BF603" s="8"/>
      <c r="BG603" s="7"/>
      <c r="BH603" s="8"/>
      <c r="BJ603" s="41"/>
      <c r="BK603" s="41">
        <f t="shared" si="40"/>
        <v>0</v>
      </c>
      <c r="BL603">
        <f t="shared" si="39"/>
        <v>0</v>
      </c>
    </row>
    <row r="604" spans="1:66">
      <c r="A604">
        <f t="shared" si="38"/>
        <v>551</v>
      </c>
      <c r="B604" s="6"/>
      <c r="C604" s="10"/>
      <c r="D604" s="32"/>
      <c r="E604" s="10"/>
      <c r="F604" s="32"/>
      <c r="G604" s="10"/>
      <c r="H604" s="32"/>
      <c r="I604" s="10"/>
      <c r="J604" s="32"/>
      <c r="K604" s="94"/>
      <c r="L604" s="32"/>
      <c r="M604" s="10"/>
      <c r="N604" s="32"/>
      <c r="O604" s="10"/>
      <c r="P604" s="32"/>
      <c r="Q604" s="10"/>
      <c r="R604" s="32"/>
      <c r="S604" s="10"/>
      <c r="T604" s="32"/>
      <c r="U604" s="10"/>
      <c r="V604" s="32"/>
      <c r="W604" s="10"/>
      <c r="X604" s="32"/>
      <c r="Y604" s="10"/>
      <c r="Z604" s="32"/>
      <c r="AA604" s="10"/>
      <c r="AB604" s="32"/>
      <c r="AC604" s="10"/>
      <c r="AD604" s="32"/>
      <c r="AE604" s="10"/>
      <c r="AF604" s="32"/>
      <c r="AG604" s="10"/>
      <c r="AH604" s="32"/>
      <c r="AI604" s="10"/>
      <c r="AJ604" s="32"/>
      <c r="AK604" s="10"/>
      <c r="AL604" s="32"/>
      <c r="AM604" s="10"/>
      <c r="AN604" s="32"/>
      <c r="AO604" s="10"/>
      <c r="AP604" s="244"/>
      <c r="AQ604" s="10"/>
      <c r="AR604" s="32"/>
      <c r="AS604" s="10"/>
      <c r="AT604" s="244"/>
      <c r="AU604" s="10"/>
      <c r="AV604" s="244"/>
      <c r="AW604" s="7"/>
      <c r="AX604" s="249"/>
      <c r="AY604" s="10"/>
      <c r="AZ604" s="244"/>
      <c r="BA604" s="7"/>
      <c r="BB604" s="249"/>
      <c r="BC604" s="7"/>
      <c r="BD604" s="249"/>
      <c r="BE604" s="7"/>
      <c r="BF604" s="8"/>
      <c r="BG604" s="7"/>
      <c r="BH604" s="8"/>
      <c r="BJ604" s="41"/>
      <c r="BK604" s="41">
        <f t="shared" si="40"/>
        <v>0</v>
      </c>
      <c r="BL604">
        <f t="shared" si="39"/>
        <v>0</v>
      </c>
      <c r="BN604" s="39"/>
    </row>
    <row r="605" spans="1:66">
      <c r="A605">
        <f t="shared" si="38"/>
        <v>552</v>
      </c>
      <c r="B605" s="6"/>
      <c r="C605" s="10"/>
      <c r="D605" s="32"/>
      <c r="E605" s="10"/>
      <c r="F605" s="32"/>
      <c r="G605" s="10"/>
      <c r="H605" s="32"/>
      <c r="I605" s="10"/>
      <c r="J605" s="32"/>
      <c r="K605" s="94"/>
      <c r="L605" s="32"/>
      <c r="M605" s="10"/>
      <c r="N605" s="32"/>
      <c r="O605" s="10"/>
      <c r="P605" s="32"/>
      <c r="Q605" s="10"/>
      <c r="R605" s="32"/>
      <c r="S605" s="10"/>
      <c r="T605" s="32"/>
      <c r="U605" s="10"/>
      <c r="V605" s="32"/>
      <c r="W605" s="10"/>
      <c r="X605" s="32"/>
      <c r="Y605" s="10"/>
      <c r="Z605" s="32"/>
      <c r="AA605" s="10"/>
      <c r="AB605" s="32"/>
      <c r="AC605" s="10"/>
      <c r="AD605" s="32"/>
      <c r="AE605" s="10"/>
      <c r="AF605" s="32"/>
      <c r="AG605" s="10"/>
      <c r="AH605" s="32"/>
      <c r="AI605" s="10"/>
      <c r="AJ605" s="32"/>
      <c r="AK605" s="10"/>
      <c r="AL605" s="32"/>
      <c r="AM605" s="10"/>
      <c r="AN605" s="32"/>
      <c r="AO605" s="10"/>
      <c r="AP605" s="244"/>
      <c r="AQ605" s="10"/>
      <c r="AR605" s="32"/>
      <c r="AS605" s="10"/>
      <c r="AT605" s="244"/>
      <c r="AU605" s="10"/>
      <c r="AV605" s="244"/>
      <c r="AW605" s="7"/>
      <c r="AX605" s="249"/>
      <c r="AY605" s="10"/>
      <c r="AZ605" s="244"/>
      <c r="BA605" s="7"/>
      <c r="BB605" s="249"/>
      <c r="BC605" s="7"/>
      <c r="BD605" s="249"/>
      <c r="BE605" s="7"/>
      <c r="BF605" s="8"/>
      <c r="BG605" s="7"/>
      <c r="BH605" s="8"/>
      <c r="BJ605" s="41"/>
      <c r="BK605" s="41">
        <f t="shared" si="40"/>
        <v>0</v>
      </c>
      <c r="BL605">
        <f t="shared" si="39"/>
        <v>0</v>
      </c>
      <c r="BN605" s="39"/>
    </row>
    <row r="606" spans="1:66">
      <c r="A606">
        <f t="shared" si="38"/>
        <v>553</v>
      </c>
      <c r="B606" s="6"/>
      <c r="C606" s="10"/>
      <c r="D606" s="32"/>
      <c r="E606" s="10"/>
      <c r="F606" s="32"/>
      <c r="G606" s="10"/>
      <c r="H606" s="32"/>
      <c r="I606" s="10"/>
      <c r="J606" s="32"/>
      <c r="K606" s="94"/>
      <c r="L606" s="32"/>
      <c r="M606" s="10"/>
      <c r="N606" s="32"/>
      <c r="O606" s="10"/>
      <c r="P606" s="32"/>
      <c r="Q606" s="10"/>
      <c r="R606" s="32"/>
      <c r="S606" s="10"/>
      <c r="T606" s="32"/>
      <c r="U606" s="10"/>
      <c r="V606" s="32"/>
      <c r="W606" s="10"/>
      <c r="X606" s="32"/>
      <c r="Y606" s="10"/>
      <c r="Z606" s="32"/>
      <c r="AA606" s="10"/>
      <c r="AB606" s="32"/>
      <c r="AC606" s="10"/>
      <c r="AD606" s="32"/>
      <c r="AE606" s="10"/>
      <c r="AF606" s="32"/>
      <c r="AG606" s="10"/>
      <c r="AH606" s="32"/>
      <c r="AI606" s="10"/>
      <c r="AJ606" s="32"/>
      <c r="AK606" s="10"/>
      <c r="AL606" s="32"/>
      <c r="AM606" s="10"/>
      <c r="AN606" s="32"/>
      <c r="AO606" s="10"/>
      <c r="AP606" s="244"/>
      <c r="AQ606" s="10"/>
      <c r="AR606" s="32"/>
      <c r="AS606" s="10"/>
      <c r="AT606" s="244"/>
      <c r="AU606" s="10"/>
      <c r="AV606" s="244"/>
      <c r="AW606" s="7"/>
      <c r="AX606" s="249"/>
      <c r="AY606" s="10"/>
      <c r="AZ606" s="244"/>
      <c r="BA606" s="7"/>
      <c r="BB606" s="249"/>
      <c r="BC606" s="7"/>
      <c r="BD606" s="249"/>
      <c r="BE606" s="7"/>
      <c r="BF606" s="8"/>
      <c r="BG606" s="7"/>
      <c r="BH606" s="8"/>
      <c r="BJ606" s="41"/>
      <c r="BK606" s="41">
        <f t="shared" si="40"/>
        <v>0</v>
      </c>
      <c r="BL606">
        <f t="shared" si="39"/>
        <v>0</v>
      </c>
      <c r="BN606" s="39"/>
    </row>
    <row r="607" spans="1:66">
      <c r="A607">
        <f t="shared" si="38"/>
        <v>554</v>
      </c>
      <c r="B607" s="6"/>
      <c r="C607" s="10"/>
      <c r="D607" s="32"/>
      <c r="E607" s="10"/>
      <c r="F607" s="32"/>
      <c r="G607" s="10"/>
      <c r="H607" s="32"/>
      <c r="I607" s="10"/>
      <c r="J607" s="32"/>
      <c r="K607" s="10"/>
      <c r="L607" s="32"/>
      <c r="M607" s="10"/>
      <c r="N607" s="32"/>
      <c r="O607" s="10"/>
      <c r="P607" s="32"/>
      <c r="Q607" s="10"/>
      <c r="R607" s="32"/>
      <c r="S607" s="10"/>
      <c r="T607" s="32"/>
      <c r="U607" s="10"/>
      <c r="V607" s="32"/>
      <c r="W607" s="10"/>
      <c r="X607" s="32"/>
      <c r="Y607" s="10"/>
      <c r="Z607" s="32"/>
      <c r="AA607" s="10"/>
      <c r="AB607" s="32"/>
      <c r="AC607" s="10"/>
      <c r="AD607" s="32"/>
      <c r="AE607" s="10"/>
      <c r="AF607" s="32"/>
      <c r="AG607" s="10"/>
      <c r="AH607" s="32"/>
      <c r="AI607" s="10"/>
      <c r="AJ607" s="32"/>
      <c r="AK607" s="10"/>
      <c r="AL607" s="32"/>
      <c r="AM607" s="10"/>
      <c r="AN607" s="32"/>
      <c r="AO607" s="10"/>
      <c r="AP607" s="244"/>
      <c r="AQ607" s="10"/>
      <c r="AR607" s="32"/>
      <c r="AS607" s="10"/>
      <c r="AT607" s="244"/>
      <c r="AU607" s="10"/>
      <c r="AV607" s="244"/>
      <c r="AW607" s="7"/>
      <c r="AX607" s="249"/>
      <c r="AY607" s="10"/>
      <c r="AZ607" s="244"/>
      <c r="BA607" s="7"/>
      <c r="BB607" s="249"/>
      <c r="BC607" s="7"/>
      <c r="BD607" s="249"/>
      <c r="BE607" s="7"/>
      <c r="BF607" s="8"/>
      <c r="BG607" s="7"/>
      <c r="BH607" s="8"/>
      <c r="BJ607" s="41"/>
      <c r="BK607" s="41">
        <f t="shared" si="40"/>
        <v>0</v>
      </c>
      <c r="BL607">
        <f t="shared" si="39"/>
        <v>0</v>
      </c>
    </row>
    <row r="608" spans="1:66">
      <c r="B608" s="6"/>
      <c r="C608" s="10"/>
      <c r="D608" s="32"/>
      <c r="E608" s="10"/>
      <c r="F608" s="32"/>
      <c r="G608" s="10"/>
      <c r="H608" s="32"/>
      <c r="I608" s="10"/>
      <c r="J608" s="32"/>
      <c r="K608" s="94"/>
      <c r="L608" s="32"/>
      <c r="M608" s="10"/>
      <c r="N608" s="32"/>
      <c r="O608" s="10"/>
      <c r="P608" s="32"/>
      <c r="Q608" s="10"/>
      <c r="R608" s="32"/>
      <c r="S608" s="10"/>
      <c r="T608" s="32"/>
      <c r="U608" s="10"/>
      <c r="V608" s="32"/>
      <c r="W608" s="10"/>
      <c r="X608" s="32"/>
      <c r="Y608" s="10"/>
      <c r="Z608" s="32"/>
      <c r="AA608" s="10"/>
      <c r="AB608" s="32"/>
      <c r="AC608" s="10"/>
      <c r="AD608" s="32"/>
      <c r="AE608" s="10"/>
      <c r="AF608" s="32"/>
      <c r="AG608" s="10"/>
      <c r="AH608" s="32"/>
      <c r="AI608" s="10"/>
      <c r="AJ608" s="32"/>
      <c r="AK608" s="10"/>
      <c r="AL608" s="32"/>
      <c r="AM608" s="10"/>
      <c r="AN608" s="32"/>
      <c r="AO608" s="10"/>
      <c r="AP608" s="244"/>
      <c r="AQ608" s="10"/>
      <c r="AR608" s="32"/>
      <c r="AS608" s="10"/>
      <c r="AT608" s="244"/>
      <c r="AU608" s="10"/>
      <c r="AV608" s="244"/>
      <c r="AW608" s="7"/>
      <c r="AX608" s="249"/>
      <c r="AY608" s="10"/>
      <c r="AZ608" s="244"/>
      <c r="BA608" s="7"/>
      <c r="BB608" s="249"/>
      <c r="BC608" s="7"/>
      <c r="BD608" s="249"/>
      <c r="BE608" s="7"/>
      <c r="BF608" s="8"/>
      <c r="BG608" s="7"/>
      <c r="BH608" s="8"/>
      <c r="BJ608" s="41"/>
      <c r="BK608" s="41">
        <f t="shared" si="40"/>
        <v>0</v>
      </c>
      <c r="BL608">
        <f t="shared" si="39"/>
        <v>0</v>
      </c>
      <c r="BN608" s="39"/>
    </row>
    <row r="609" spans="2:66">
      <c r="B609" s="6"/>
      <c r="C609" s="10"/>
      <c r="D609" s="32"/>
      <c r="E609" s="10"/>
      <c r="F609" s="32"/>
      <c r="G609" s="10"/>
      <c r="H609" s="32"/>
      <c r="I609" s="10"/>
      <c r="J609" s="32"/>
      <c r="K609" s="94"/>
      <c r="L609" s="32"/>
      <c r="M609" s="10"/>
      <c r="N609" s="32"/>
      <c r="O609" s="10"/>
      <c r="P609" s="32"/>
      <c r="Q609" s="10"/>
      <c r="R609" s="32"/>
      <c r="S609" s="10"/>
      <c r="T609" s="32"/>
      <c r="U609" s="10"/>
      <c r="V609" s="32"/>
      <c r="W609" s="10"/>
      <c r="X609" s="32"/>
      <c r="Y609" s="10"/>
      <c r="Z609" s="32"/>
      <c r="AA609" s="10"/>
      <c r="AB609" s="32"/>
      <c r="AC609" s="10"/>
      <c r="AD609" s="32"/>
      <c r="AE609" s="10"/>
      <c r="AF609" s="32"/>
      <c r="AG609" s="10"/>
      <c r="AH609" s="32"/>
      <c r="AI609" s="10"/>
      <c r="AJ609" s="32"/>
      <c r="AK609" s="10"/>
      <c r="AL609" s="32"/>
      <c r="AM609" s="10"/>
      <c r="AN609" s="32"/>
      <c r="AO609" s="10"/>
      <c r="AP609" s="244"/>
      <c r="AQ609" s="10"/>
      <c r="AR609" s="32"/>
      <c r="AS609" s="10"/>
      <c r="AT609" s="244"/>
      <c r="AU609" s="10"/>
      <c r="AV609" s="244"/>
      <c r="AW609" s="7"/>
      <c r="AX609" s="249"/>
      <c r="AY609" s="10"/>
      <c r="AZ609" s="244"/>
      <c r="BA609" s="7"/>
      <c r="BB609" s="249"/>
      <c r="BC609" s="7"/>
      <c r="BD609" s="249"/>
      <c r="BE609" s="7"/>
      <c r="BF609" s="8"/>
      <c r="BG609" s="7"/>
      <c r="BH609" s="8"/>
      <c r="BJ609" s="41"/>
      <c r="BK609" s="41">
        <f t="shared" si="40"/>
        <v>0</v>
      </c>
      <c r="BL609">
        <f t="shared" si="39"/>
        <v>0</v>
      </c>
      <c r="BN609" s="39"/>
    </row>
    <row r="610" spans="2:66">
      <c r="B610" s="6"/>
      <c r="C610" s="10"/>
      <c r="D610" s="32"/>
      <c r="E610" s="10"/>
      <c r="F610" s="32"/>
      <c r="G610" s="10"/>
      <c r="H610" s="32"/>
      <c r="I610" s="10"/>
      <c r="J610" s="32"/>
      <c r="K610" s="94"/>
      <c r="L610" s="32"/>
      <c r="M610" s="10"/>
      <c r="N610" s="32"/>
      <c r="O610" s="10"/>
      <c r="P610" s="32"/>
      <c r="Q610" s="10"/>
      <c r="R610" s="32"/>
      <c r="S610" s="10"/>
      <c r="T610" s="32"/>
      <c r="U610" s="10"/>
      <c r="V610" s="32"/>
      <c r="W610" s="10"/>
      <c r="X610" s="32"/>
      <c r="Y610" s="10"/>
      <c r="Z610" s="32"/>
      <c r="AA610" s="10"/>
      <c r="AB610" s="32"/>
      <c r="AC610" s="10"/>
      <c r="AD610" s="32"/>
      <c r="AE610" s="10"/>
      <c r="AF610" s="32"/>
      <c r="AG610" s="10"/>
      <c r="AH610" s="32"/>
      <c r="AI610" s="10"/>
      <c r="AJ610" s="32"/>
      <c r="AK610" s="10"/>
      <c r="AL610" s="32"/>
      <c r="AM610" s="10"/>
      <c r="AN610" s="32"/>
      <c r="AO610" s="10"/>
      <c r="AP610" s="244"/>
      <c r="AQ610" s="10"/>
      <c r="AR610" s="32"/>
      <c r="AS610" s="10"/>
      <c r="AT610" s="244"/>
      <c r="AU610" s="10"/>
      <c r="AV610" s="244"/>
      <c r="AW610" s="7"/>
      <c r="AX610" s="249"/>
      <c r="AY610" s="10"/>
      <c r="AZ610" s="244"/>
      <c r="BA610" s="7"/>
      <c r="BB610" s="249"/>
      <c r="BC610" s="7"/>
      <c r="BD610" s="249"/>
      <c r="BE610" s="7"/>
      <c r="BF610" s="8"/>
      <c r="BG610" s="7"/>
      <c r="BH610" s="8"/>
      <c r="BJ610" s="41"/>
      <c r="BK610" s="41">
        <f t="shared" si="40"/>
        <v>0</v>
      </c>
      <c r="BL610">
        <f t="shared" si="39"/>
        <v>0</v>
      </c>
      <c r="BN610" s="39"/>
    </row>
    <row r="611" spans="2:66">
      <c r="B611" s="6"/>
      <c r="C611" s="10"/>
      <c r="D611" s="32"/>
      <c r="E611" s="10"/>
      <c r="F611" s="32"/>
      <c r="G611" s="10"/>
      <c r="H611" s="32"/>
      <c r="I611" s="10"/>
      <c r="J611" s="32"/>
      <c r="K611" s="10"/>
      <c r="L611" s="32"/>
      <c r="M611" s="10"/>
      <c r="N611" s="32"/>
      <c r="O611" s="10"/>
      <c r="P611" s="32"/>
      <c r="Q611" s="10"/>
      <c r="R611" s="32"/>
      <c r="S611" s="10"/>
      <c r="T611" s="32"/>
      <c r="U611" s="10"/>
      <c r="V611" s="32"/>
      <c r="W611" s="10"/>
      <c r="X611" s="32"/>
      <c r="Y611" s="10"/>
      <c r="Z611" s="32"/>
      <c r="AA611" s="10"/>
      <c r="AB611" s="32"/>
      <c r="AC611" s="10"/>
      <c r="AD611" s="32"/>
      <c r="AE611" s="10"/>
      <c r="AF611" s="32"/>
      <c r="AG611" s="10"/>
      <c r="AH611" s="32"/>
      <c r="AI611" s="10"/>
      <c r="AJ611" s="32"/>
      <c r="AK611" s="10"/>
      <c r="AL611" s="32"/>
      <c r="AM611" s="10"/>
      <c r="AN611" s="32"/>
      <c r="AO611" s="10"/>
      <c r="AP611" s="244"/>
      <c r="AQ611" s="10"/>
      <c r="AR611" s="32"/>
      <c r="AS611" s="10"/>
      <c r="AT611" s="244"/>
      <c r="AU611" s="10"/>
      <c r="AV611" s="244"/>
      <c r="AW611" s="7"/>
      <c r="AX611" s="249"/>
      <c r="AY611" s="10"/>
      <c r="AZ611" s="244"/>
      <c r="BA611" s="7"/>
      <c r="BB611" s="249"/>
      <c r="BC611" s="7"/>
      <c r="BD611" s="249"/>
      <c r="BE611" s="7"/>
      <c r="BF611" s="8"/>
      <c r="BG611" s="7"/>
      <c r="BH611" s="8"/>
      <c r="BJ611" s="41"/>
      <c r="BK611" s="41">
        <f t="shared" si="40"/>
        <v>0</v>
      </c>
      <c r="BL611">
        <f t="shared" si="39"/>
        <v>0</v>
      </c>
    </row>
    <row r="612" spans="2:66">
      <c r="B612" s="6"/>
      <c r="C612" s="10"/>
      <c r="D612" s="32"/>
      <c r="E612" s="10"/>
      <c r="F612" s="32"/>
      <c r="G612" s="10"/>
      <c r="H612" s="32"/>
      <c r="I612" s="10"/>
      <c r="J612" s="32"/>
      <c r="K612" s="94"/>
      <c r="L612" s="32"/>
      <c r="M612" s="10"/>
      <c r="N612" s="32"/>
      <c r="O612" s="10"/>
      <c r="P612" s="32"/>
      <c r="Q612" s="10"/>
      <c r="R612" s="32"/>
      <c r="S612" s="10"/>
      <c r="T612" s="32"/>
      <c r="U612" s="10"/>
      <c r="V612" s="32"/>
      <c r="W612" s="10"/>
      <c r="X612" s="32"/>
      <c r="Y612" s="10"/>
      <c r="Z612" s="32"/>
      <c r="AA612" s="10"/>
      <c r="AB612" s="32"/>
      <c r="AC612" s="10"/>
      <c r="AD612" s="32"/>
      <c r="AE612" s="10"/>
      <c r="AF612" s="32"/>
      <c r="AG612" s="10"/>
      <c r="AH612" s="32"/>
      <c r="AI612" s="10"/>
      <c r="AJ612" s="32"/>
      <c r="AK612" s="10"/>
      <c r="AL612" s="32"/>
      <c r="AM612" s="10"/>
      <c r="AN612" s="32"/>
      <c r="AO612" s="10"/>
      <c r="AP612" s="244"/>
      <c r="AQ612" s="10"/>
      <c r="AR612" s="32"/>
      <c r="AS612" s="10"/>
      <c r="AT612" s="244"/>
      <c r="AU612" s="10"/>
      <c r="AV612" s="244"/>
      <c r="AW612" s="7"/>
      <c r="AX612" s="249"/>
      <c r="AY612" s="10"/>
      <c r="AZ612" s="244"/>
      <c r="BA612" s="7"/>
      <c r="BB612" s="249"/>
      <c r="BC612" s="7"/>
      <c r="BD612" s="249"/>
      <c r="BE612" s="7"/>
      <c r="BF612" s="8"/>
      <c r="BG612" s="7"/>
      <c r="BH612" s="8"/>
      <c r="BJ612" s="41"/>
      <c r="BK612" s="41">
        <f t="shared" si="40"/>
        <v>0</v>
      </c>
      <c r="BL612">
        <f t="shared" si="39"/>
        <v>0</v>
      </c>
      <c r="BN612" s="39"/>
    </row>
    <row r="613" spans="2:66">
      <c r="B613" s="6"/>
      <c r="C613" s="10"/>
      <c r="D613" s="32"/>
      <c r="E613" s="10"/>
      <c r="F613" s="32"/>
      <c r="G613" s="10"/>
      <c r="H613" s="32"/>
      <c r="I613" s="10"/>
      <c r="J613" s="32"/>
      <c r="K613" s="10"/>
      <c r="L613" s="32"/>
      <c r="M613" s="10"/>
      <c r="N613" s="32"/>
      <c r="O613" s="10"/>
      <c r="P613" s="32"/>
      <c r="Q613" s="10"/>
      <c r="R613" s="32"/>
      <c r="S613" s="10"/>
      <c r="T613" s="32"/>
      <c r="U613" s="10"/>
      <c r="V613" s="32"/>
      <c r="W613" s="10"/>
      <c r="X613" s="32"/>
      <c r="Y613" s="10"/>
      <c r="Z613" s="32"/>
      <c r="AA613" s="10"/>
      <c r="AB613" s="32"/>
      <c r="AC613" s="10"/>
      <c r="AD613" s="32"/>
      <c r="AE613" s="10"/>
      <c r="AF613" s="32"/>
      <c r="AG613" s="10"/>
      <c r="AH613" s="32"/>
      <c r="AI613" s="10"/>
      <c r="AJ613" s="32"/>
      <c r="AK613" s="10"/>
      <c r="AL613" s="32"/>
      <c r="AM613" s="10"/>
      <c r="AN613" s="32"/>
      <c r="AO613" s="10"/>
      <c r="AP613" s="244"/>
      <c r="AQ613" s="10"/>
      <c r="AR613" s="32"/>
      <c r="AS613" s="10"/>
      <c r="AT613" s="244"/>
      <c r="AU613" s="10"/>
      <c r="AV613" s="244"/>
      <c r="AW613" s="7"/>
      <c r="AX613" s="249"/>
      <c r="AY613" s="10"/>
      <c r="AZ613" s="244"/>
      <c r="BA613" s="7"/>
      <c r="BB613" s="249"/>
      <c r="BC613" s="7"/>
      <c r="BD613" s="249"/>
      <c r="BE613" s="7"/>
      <c r="BF613" s="8"/>
      <c r="BG613" s="7"/>
      <c r="BH613" s="8"/>
      <c r="BJ613" s="41"/>
      <c r="BK613" s="41">
        <f t="shared" si="40"/>
        <v>0</v>
      </c>
      <c r="BL613">
        <f t="shared" si="39"/>
        <v>0</v>
      </c>
    </row>
    <row r="614" spans="2:66">
      <c r="B614" s="6"/>
      <c r="C614" s="10"/>
      <c r="D614" s="32"/>
      <c r="E614" s="10"/>
      <c r="F614" s="32"/>
      <c r="G614" s="10"/>
      <c r="H614" s="32"/>
      <c r="I614" s="10"/>
      <c r="J614" s="32"/>
      <c r="K614" s="10"/>
      <c r="L614" s="32"/>
      <c r="M614" s="10"/>
      <c r="N614" s="32"/>
      <c r="O614" s="10"/>
      <c r="P614" s="32"/>
      <c r="Q614" s="10"/>
      <c r="R614" s="32"/>
      <c r="S614" s="10"/>
      <c r="T614" s="32"/>
      <c r="U614" s="10"/>
      <c r="V614" s="32"/>
      <c r="W614" s="10"/>
      <c r="X614" s="32"/>
      <c r="Y614" s="10"/>
      <c r="Z614" s="32"/>
      <c r="AA614" s="10"/>
      <c r="AB614" s="32"/>
      <c r="AC614" s="10"/>
      <c r="AD614" s="32"/>
      <c r="AE614" s="10"/>
      <c r="AF614" s="32"/>
      <c r="AG614" s="10"/>
      <c r="AH614" s="32"/>
      <c r="AI614" s="10"/>
      <c r="AJ614" s="32"/>
      <c r="AK614" s="10"/>
      <c r="AL614" s="32"/>
      <c r="AM614" s="10"/>
      <c r="AN614" s="32"/>
      <c r="AO614" s="10"/>
      <c r="AP614" s="244"/>
      <c r="AQ614" s="10"/>
      <c r="AR614" s="32"/>
      <c r="AS614" s="10"/>
      <c r="AT614" s="244"/>
      <c r="AU614" s="10"/>
      <c r="AV614" s="244"/>
      <c r="AW614" s="7"/>
      <c r="AX614" s="249"/>
      <c r="AY614" s="10"/>
      <c r="AZ614" s="244"/>
      <c r="BA614" s="7"/>
      <c r="BB614" s="249"/>
      <c r="BC614" s="7"/>
      <c r="BD614" s="249"/>
      <c r="BE614" s="7"/>
      <c r="BF614" s="8"/>
      <c r="BG614" s="7"/>
      <c r="BH614" s="8"/>
      <c r="BJ614" s="41"/>
      <c r="BK614" s="41">
        <f t="shared" si="40"/>
        <v>0</v>
      </c>
      <c r="BL614">
        <f t="shared" si="39"/>
        <v>0</v>
      </c>
    </row>
    <row r="615" spans="2:66">
      <c r="B615" s="6"/>
      <c r="C615" s="10"/>
      <c r="D615" s="32"/>
      <c r="E615" s="10"/>
      <c r="F615" s="32"/>
      <c r="G615" s="10"/>
      <c r="H615" s="32"/>
      <c r="I615" s="10"/>
      <c r="J615" s="32"/>
      <c r="K615" s="10"/>
      <c r="L615" s="32"/>
      <c r="M615" s="10"/>
      <c r="N615" s="32"/>
      <c r="O615" s="10"/>
      <c r="P615" s="32"/>
      <c r="Q615" s="10"/>
      <c r="R615" s="32"/>
      <c r="S615" s="10"/>
      <c r="T615" s="32"/>
      <c r="U615" s="10"/>
      <c r="V615" s="32"/>
      <c r="W615" s="10"/>
      <c r="X615" s="32"/>
      <c r="Y615" s="10"/>
      <c r="Z615" s="32"/>
      <c r="AA615" s="10"/>
      <c r="AB615" s="32"/>
      <c r="AC615" s="10"/>
      <c r="AD615" s="32"/>
      <c r="AE615" s="10"/>
      <c r="AF615" s="32"/>
      <c r="AG615" s="10"/>
      <c r="AH615" s="32"/>
      <c r="AI615" s="10"/>
      <c r="AJ615" s="32"/>
      <c r="AK615" s="10"/>
      <c r="AL615" s="32"/>
      <c r="AM615" s="10"/>
      <c r="AN615" s="32"/>
      <c r="AO615" s="10"/>
      <c r="AP615" s="244"/>
      <c r="AQ615" s="10"/>
      <c r="AR615" s="32"/>
      <c r="AS615" s="10"/>
      <c r="AT615" s="244"/>
      <c r="AU615" s="10"/>
      <c r="AV615" s="244"/>
      <c r="AW615" s="7"/>
      <c r="AX615" s="249"/>
      <c r="AY615" s="10"/>
      <c r="AZ615" s="244"/>
      <c r="BA615" s="7"/>
      <c r="BB615" s="249"/>
      <c r="BC615" s="7"/>
      <c r="BD615" s="249"/>
      <c r="BE615" s="7"/>
      <c r="BF615" s="8"/>
      <c r="BG615" s="7"/>
      <c r="BH615" s="8"/>
      <c r="BJ615" s="41"/>
      <c r="BK615" s="41">
        <f t="shared" si="40"/>
        <v>0</v>
      </c>
      <c r="BL615">
        <f t="shared" si="39"/>
        <v>0</v>
      </c>
    </row>
    <row r="616" spans="2:66">
      <c r="B616" s="6"/>
      <c r="C616" s="10"/>
      <c r="D616" s="32"/>
      <c r="E616" s="10"/>
      <c r="F616" s="32"/>
      <c r="G616" s="10"/>
      <c r="H616" s="32"/>
      <c r="I616" s="10"/>
      <c r="J616" s="32"/>
      <c r="K616" s="10"/>
      <c r="L616" s="32"/>
      <c r="M616" s="10"/>
      <c r="N616" s="32"/>
      <c r="O616" s="10"/>
      <c r="P616" s="32"/>
      <c r="Q616" s="10"/>
      <c r="R616" s="32"/>
      <c r="S616" s="10"/>
      <c r="T616" s="32"/>
      <c r="U616" s="10"/>
      <c r="V616" s="32"/>
      <c r="W616" s="10"/>
      <c r="X616" s="32"/>
      <c r="Y616" s="10"/>
      <c r="Z616" s="32"/>
      <c r="AA616" s="10"/>
      <c r="AB616" s="32"/>
      <c r="AC616" s="10"/>
      <c r="AD616" s="32"/>
      <c r="AE616" s="10"/>
      <c r="AF616" s="32"/>
      <c r="AG616" s="10"/>
      <c r="AH616" s="32"/>
      <c r="AI616" s="10"/>
      <c r="AJ616" s="32"/>
      <c r="AK616" s="10"/>
      <c r="AL616" s="32"/>
      <c r="AM616" s="10"/>
      <c r="AN616" s="32"/>
      <c r="AO616" s="10"/>
      <c r="AP616" s="244"/>
      <c r="AQ616" s="10"/>
      <c r="AR616" s="32"/>
      <c r="AS616" s="10"/>
      <c r="AT616" s="244"/>
      <c r="AU616" s="10"/>
      <c r="AV616" s="244"/>
      <c r="AW616" s="7"/>
      <c r="AX616" s="249"/>
      <c r="AY616" s="10"/>
      <c r="AZ616" s="244"/>
      <c r="BA616" s="7"/>
      <c r="BB616" s="249"/>
      <c r="BC616" s="7"/>
      <c r="BD616" s="249"/>
      <c r="BE616" s="7"/>
      <c r="BF616" s="8"/>
      <c r="BG616" s="7"/>
      <c r="BH616" s="8"/>
      <c r="BJ616" s="41"/>
      <c r="BK616" s="41">
        <f t="shared" si="40"/>
        <v>0</v>
      </c>
      <c r="BL616">
        <f t="shared" si="39"/>
        <v>0</v>
      </c>
    </row>
    <row r="617" spans="2:66">
      <c r="B617" s="6"/>
      <c r="C617" s="10"/>
      <c r="D617" s="32"/>
      <c r="E617" s="10"/>
      <c r="F617" s="32"/>
      <c r="G617" s="10"/>
      <c r="H617" s="32"/>
      <c r="I617" s="10"/>
      <c r="J617" s="32"/>
      <c r="K617" s="10"/>
      <c r="L617" s="32"/>
      <c r="M617" s="10"/>
      <c r="N617" s="32"/>
      <c r="O617" s="10"/>
      <c r="P617" s="32"/>
      <c r="Q617" s="10"/>
      <c r="R617" s="32"/>
      <c r="S617" s="10"/>
      <c r="T617" s="32"/>
      <c r="U617" s="10"/>
      <c r="V617" s="32"/>
      <c r="W617" s="10"/>
      <c r="X617" s="32"/>
      <c r="Y617" s="10"/>
      <c r="Z617" s="32"/>
      <c r="AA617" s="10"/>
      <c r="AB617" s="32"/>
      <c r="AC617" s="10"/>
      <c r="AD617" s="32"/>
      <c r="AE617" s="10"/>
      <c r="AF617" s="32"/>
      <c r="AG617" s="10"/>
      <c r="AH617" s="32"/>
      <c r="AI617" s="10"/>
      <c r="AJ617" s="32"/>
      <c r="AK617" s="10"/>
      <c r="AL617" s="32"/>
      <c r="AM617" s="10"/>
      <c r="AN617" s="32"/>
      <c r="AO617" s="10"/>
      <c r="AP617" s="244"/>
      <c r="AQ617" s="10"/>
      <c r="AR617" s="32"/>
      <c r="AS617" s="10"/>
      <c r="AT617" s="244"/>
      <c r="AU617" s="10"/>
      <c r="AV617" s="244"/>
      <c r="AW617" s="7"/>
      <c r="AX617" s="249"/>
      <c r="AY617" s="10"/>
      <c r="AZ617" s="244"/>
      <c r="BA617" s="7"/>
      <c r="BB617" s="249"/>
      <c r="BC617" s="7"/>
      <c r="BD617" s="249"/>
      <c r="BE617" s="7"/>
      <c r="BF617" s="8"/>
      <c r="BG617" s="7"/>
      <c r="BH617" s="8"/>
      <c r="BJ617" s="41"/>
      <c r="BK617" s="41">
        <f t="shared" si="40"/>
        <v>0</v>
      </c>
      <c r="BL617">
        <f t="shared" si="39"/>
        <v>0</v>
      </c>
    </row>
    <row r="618" spans="2:66">
      <c r="B618" s="6"/>
      <c r="C618" s="10"/>
      <c r="D618" s="32"/>
      <c r="E618" s="10"/>
      <c r="F618" s="32"/>
      <c r="G618" s="10"/>
      <c r="H618" s="32"/>
      <c r="I618" s="10"/>
      <c r="J618" s="32"/>
      <c r="K618" s="10"/>
      <c r="L618" s="32"/>
      <c r="M618" s="10"/>
      <c r="N618" s="32"/>
      <c r="O618" s="10"/>
      <c r="P618" s="32"/>
      <c r="Q618" s="10"/>
      <c r="R618" s="32"/>
      <c r="S618" s="10"/>
      <c r="T618" s="32"/>
      <c r="U618" s="10"/>
      <c r="V618" s="32"/>
      <c r="W618" s="10"/>
      <c r="X618" s="32"/>
      <c r="Y618" s="10"/>
      <c r="Z618" s="32"/>
      <c r="AA618" s="10"/>
      <c r="AB618" s="32"/>
      <c r="AC618" s="10"/>
      <c r="AD618" s="32"/>
      <c r="AE618" s="10"/>
      <c r="AF618" s="32"/>
      <c r="AG618" s="10"/>
      <c r="AH618" s="32"/>
      <c r="AI618" s="10"/>
      <c r="AJ618" s="32"/>
      <c r="AK618" s="10"/>
      <c r="AL618" s="32"/>
      <c r="AM618" s="10"/>
      <c r="AN618" s="32"/>
      <c r="AO618" s="10"/>
      <c r="AP618" s="244"/>
      <c r="AQ618" s="10"/>
      <c r="AR618" s="32"/>
      <c r="AS618" s="10"/>
      <c r="AT618" s="244"/>
      <c r="AU618" s="10"/>
      <c r="AV618" s="244"/>
      <c r="AW618" s="7"/>
      <c r="AX618" s="249"/>
      <c r="AY618" s="10"/>
      <c r="AZ618" s="244"/>
      <c r="BA618" s="7"/>
      <c r="BB618" s="249"/>
      <c r="BC618" s="7"/>
      <c r="BD618" s="249"/>
      <c r="BE618" s="7"/>
      <c r="BF618" s="8"/>
      <c r="BG618" s="7"/>
      <c r="BH618" s="8"/>
      <c r="BJ618" s="41"/>
      <c r="BK618" s="41">
        <f t="shared" si="40"/>
        <v>0</v>
      </c>
      <c r="BL618">
        <f t="shared" si="39"/>
        <v>0</v>
      </c>
    </row>
    <row r="619" spans="2:66">
      <c r="B619" s="6"/>
      <c r="C619" s="10"/>
      <c r="D619" s="32"/>
      <c r="E619" s="10"/>
      <c r="F619" s="32"/>
      <c r="G619" s="10"/>
      <c r="H619" s="32"/>
      <c r="I619" s="10"/>
      <c r="J619" s="32"/>
      <c r="K619" s="94"/>
      <c r="L619" s="32"/>
      <c r="M619" s="10"/>
      <c r="N619" s="32"/>
      <c r="O619" s="10"/>
      <c r="P619" s="32"/>
      <c r="Q619" s="10"/>
      <c r="R619" s="32"/>
      <c r="S619" s="10"/>
      <c r="T619" s="32"/>
      <c r="U619" s="10"/>
      <c r="V619" s="32"/>
      <c r="W619" s="10"/>
      <c r="X619" s="32"/>
      <c r="Y619" s="10"/>
      <c r="Z619" s="32"/>
      <c r="AA619" s="10"/>
      <c r="AB619" s="32"/>
      <c r="AC619" s="10"/>
      <c r="AD619" s="32"/>
      <c r="AE619" s="10"/>
      <c r="AF619" s="32"/>
      <c r="AG619" s="10"/>
      <c r="AH619" s="32"/>
      <c r="AI619" s="10"/>
      <c r="AJ619" s="32"/>
      <c r="AK619" s="10"/>
      <c r="AL619" s="32"/>
      <c r="AM619" s="10"/>
      <c r="AN619" s="32"/>
      <c r="AO619" s="10"/>
      <c r="AP619" s="244"/>
      <c r="AQ619" s="10"/>
      <c r="AR619" s="32"/>
      <c r="AS619" s="10"/>
      <c r="AT619" s="244"/>
      <c r="AU619" s="10"/>
      <c r="AV619" s="244"/>
      <c r="AW619" s="7"/>
      <c r="AX619" s="249"/>
      <c r="AY619" s="10"/>
      <c r="AZ619" s="244"/>
      <c r="BA619" s="7"/>
      <c r="BB619" s="249"/>
      <c r="BC619" s="7"/>
      <c r="BD619" s="249"/>
      <c r="BE619" s="7"/>
      <c r="BF619" s="8"/>
      <c r="BG619" s="7"/>
      <c r="BH619" s="8"/>
      <c r="BJ619" s="41"/>
      <c r="BK619" s="41">
        <f t="shared" si="40"/>
        <v>0</v>
      </c>
      <c r="BL619">
        <f t="shared" si="39"/>
        <v>0</v>
      </c>
      <c r="BN619" s="39"/>
    </row>
    <row r="620" spans="2:66">
      <c r="B620" s="6"/>
      <c r="C620" s="10"/>
      <c r="D620" s="32"/>
      <c r="E620" s="10"/>
      <c r="F620" s="32"/>
      <c r="G620" s="10"/>
      <c r="H620" s="32"/>
      <c r="I620" s="10"/>
      <c r="J620" s="32"/>
      <c r="K620" s="10"/>
      <c r="L620" s="32"/>
      <c r="M620" s="10"/>
      <c r="N620" s="32"/>
      <c r="O620" s="10"/>
      <c r="P620" s="32"/>
      <c r="Q620" s="10"/>
      <c r="R620" s="32"/>
      <c r="S620" s="10"/>
      <c r="T620" s="32"/>
      <c r="U620" s="10"/>
      <c r="V620" s="32"/>
      <c r="W620" s="10"/>
      <c r="X620" s="32"/>
      <c r="Y620" s="10"/>
      <c r="Z620" s="32"/>
      <c r="AA620" s="10"/>
      <c r="AB620" s="32"/>
      <c r="AC620" s="10"/>
      <c r="AD620" s="32"/>
      <c r="AE620" s="10"/>
      <c r="AF620" s="32"/>
      <c r="AG620" s="10"/>
      <c r="AH620" s="32"/>
      <c r="AI620" s="10"/>
      <c r="AJ620" s="32"/>
      <c r="AK620" s="10"/>
      <c r="AL620" s="32"/>
      <c r="AM620" s="10"/>
      <c r="AN620" s="32"/>
      <c r="AO620" s="10"/>
      <c r="AP620" s="244"/>
      <c r="AQ620" s="10"/>
      <c r="AR620" s="32"/>
      <c r="AS620" s="10"/>
      <c r="AT620" s="244"/>
      <c r="AU620" s="10"/>
      <c r="AV620" s="244"/>
      <c r="AW620" s="7"/>
      <c r="AX620" s="249"/>
      <c r="AY620" s="10"/>
      <c r="AZ620" s="244"/>
      <c r="BA620" s="7"/>
      <c r="BB620" s="249"/>
      <c r="BC620" s="7"/>
      <c r="BD620" s="249"/>
      <c r="BE620" s="7"/>
      <c r="BF620" s="8"/>
      <c r="BG620" s="7"/>
      <c r="BH620" s="8"/>
      <c r="BJ620" s="41"/>
      <c r="BK620" s="41">
        <f t="shared" si="40"/>
        <v>0</v>
      </c>
      <c r="BL620">
        <f t="shared" si="39"/>
        <v>0</v>
      </c>
    </row>
    <row r="621" spans="2:66">
      <c r="B621" s="6"/>
      <c r="C621" s="10"/>
      <c r="D621" s="32"/>
      <c r="E621" s="10"/>
      <c r="F621" s="32"/>
      <c r="G621" s="10"/>
      <c r="H621" s="32"/>
      <c r="I621" s="10"/>
      <c r="J621" s="32"/>
      <c r="K621" s="10"/>
      <c r="L621" s="32"/>
      <c r="M621" s="10"/>
      <c r="N621" s="32"/>
      <c r="O621" s="10"/>
      <c r="P621" s="32"/>
      <c r="Q621" s="10"/>
      <c r="R621" s="32"/>
      <c r="S621" s="10"/>
      <c r="T621" s="32"/>
      <c r="U621" s="10"/>
      <c r="V621" s="32"/>
      <c r="W621" s="10"/>
      <c r="X621" s="32"/>
      <c r="Y621" s="10"/>
      <c r="Z621" s="32"/>
      <c r="AA621" s="10"/>
      <c r="AB621" s="32"/>
      <c r="AC621" s="10"/>
      <c r="AD621" s="32"/>
      <c r="AE621" s="10"/>
      <c r="AF621" s="32"/>
      <c r="AG621" s="10"/>
      <c r="AH621" s="32"/>
      <c r="AI621" s="10"/>
      <c r="AJ621" s="32"/>
      <c r="AK621" s="10"/>
      <c r="AL621" s="32"/>
      <c r="AM621" s="10"/>
      <c r="AN621" s="32"/>
      <c r="AO621" s="10"/>
      <c r="AP621" s="244"/>
      <c r="AQ621" s="10"/>
      <c r="AR621" s="32"/>
      <c r="AS621" s="10"/>
      <c r="AT621" s="244"/>
      <c r="AU621" s="10"/>
      <c r="AV621" s="244"/>
      <c r="AW621" s="7"/>
      <c r="AX621" s="249"/>
      <c r="AY621" s="10"/>
      <c r="AZ621" s="244"/>
      <c r="BA621" s="7"/>
      <c r="BB621" s="249"/>
      <c r="BC621" s="7"/>
      <c r="BD621" s="249"/>
      <c r="BE621" s="7"/>
      <c r="BF621" s="8"/>
      <c r="BG621" s="7"/>
      <c r="BH621" s="8"/>
      <c r="BJ621" s="41"/>
      <c r="BK621" s="41">
        <f t="shared" si="40"/>
        <v>0</v>
      </c>
      <c r="BL621">
        <f t="shared" si="39"/>
        <v>0</v>
      </c>
    </row>
    <row r="622" spans="2:66">
      <c r="B622" s="6"/>
      <c r="C622" s="10"/>
      <c r="D622" s="32"/>
      <c r="E622" s="10"/>
      <c r="F622" s="32"/>
      <c r="G622" s="10"/>
      <c r="H622" s="32"/>
      <c r="I622" s="10"/>
      <c r="J622" s="32"/>
      <c r="K622" s="10"/>
      <c r="L622" s="32"/>
      <c r="M622" s="10"/>
      <c r="N622" s="32"/>
      <c r="O622" s="10"/>
      <c r="P622" s="32"/>
      <c r="Q622" s="10"/>
      <c r="R622" s="32"/>
      <c r="S622" s="10"/>
      <c r="T622" s="32"/>
      <c r="U622" s="10"/>
      <c r="V622" s="32"/>
      <c r="W622" s="10"/>
      <c r="X622" s="32"/>
      <c r="Y622" s="10"/>
      <c r="Z622" s="32"/>
      <c r="AA622" s="10"/>
      <c r="AB622" s="32"/>
      <c r="AC622" s="10"/>
      <c r="AD622" s="32"/>
      <c r="AE622" s="10"/>
      <c r="AF622" s="32"/>
      <c r="AG622" s="10"/>
      <c r="AH622" s="32"/>
      <c r="AI622" s="10"/>
      <c r="AJ622" s="32"/>
      <c r="AK622" s="10"/>
      <c r="AL622" s="32"/>
      <c r="AM622" s="10"/>
      <c r="AN622" s="32"/>
      <c r="AO622" s="10"/>
      <c r="AP622" s="244"/>
      <c r="AQ622" s="10"/>
      <c r="AR622" s="32"/>
      <c r="AS622" s="10"/>
      <c r="AT622" s="244"/>
      <c r="AU622" s="10"/>
      <c r="AV622" s="244"/>
      <c r="AW622" s="7"/>
      <c r="AX622" s="249"/>
      <c r="AY622" s="10"/>
      <c r="AZ622" s="244"/>
      <c r="BA622" s="7"/>
      <c r="BB622" s="249"/>
      <c r="BC622" s="7"/>
      <c r="BD622" s="249"/>
      <c r="BE622" s="7"/>
      <c r="BF622" s="8"/>
      <c r="BG622" s="7"/>
      <c r="BH622" s="8"/>
      <c r="BJ622" s="41"/>
      <c r="BK622" s="41">
        <f t="shared" si="40"/>
        <v>0</v>
      </c>
      <c r="BL622">
        <f t="shared" si="39"/>
        <v>0</v>
      </c>
    </row>
    <row r="623" spans="2:66">
      <c r="B623" s="6"/>
      <c r="C623" s="10"/>
      <c r="D623" s="32"/>
      <c r="E623" s="10"/>
      <c r="F623" s="32"/>
      <c r="G623" s="10"/>
      <c r="H623" s="32"/>
      <c r="I623" s="10"/>
      <c r="J623" s="32"/>
      <c r="K623" s="10"/>
      <c r="L623" s="32"/>
      <c r="M623" s="10"/>
      <c r="N623" s="32"/>
      <c r="O623" s="10"/>
      <c r="P623" s="32"/>
      <c r="Q623" s="10"/>
      <c r="R623" s="32"/>
      <c r="S623" s="10"/>
      <c r="T623" s="32"/>
      <c r="U623" s="10"/>
      <c r="V623" s="32"/>
      <c r="W623" s="10"/>
      <c r="X623" s="32"/>
      <c r="Y623" s="10"/>
      <c r="Z623" s="32"/>
      <c r="AA623" s="10"/>
      <c r="AB623" s="32"/>
      <c r="AC623" s="10"/>
      <c r="AD623" s="32"/>
      <c r="AE623" s="10"/>
      <c r="AF623" s="32"/>
      <c r="AG623" s="10"/>
      <c r="AH623" s="32"/>
      <c r="AI623" s="10"/>
      <c r="AJ623" s="32"/>
      <c r="AK623" s="10"/>
      <c r="AL623" s="32"/>
      <c r="AM623" s="10"/>
      <c r="AN623" s="32"/>
      <c r="AO623" s="10"/>
      <c r="AP623" s="244"/>
      <c r="AQ623" s="10"/>
      <c r="AR623" s="32"/>
      <c r="AS623" s="10"/>
      <c r="AT623" s="244"/>
      <c r="AU623" s="10"/>
      <c r="AV623" s="244"/>
      <c r="AW623" s="7"/>
      <c r="AX623" s="249"/>
      <c r="AY623" s="10"/>
      <c r="AZ623" s="244"/>
      <c r="BA623" s="7"/>
      <c r="BB623" s="249"/>
      <c r="BC623" s="7"/>
      <c r="BD623" s="249"/>
      <c r="BE623" s="7"/>
      <c r="BF623" s="8"/>
      <c r="BG623" s="7"/>
      <c r="BH623" s="8"/>
      <c r="BJ623" s="41"/>
      <c r="BK623" s="41">
        <f t="shared" si="40"/>
        <v>0</v>
      </c>
      <c r="BL623">
        <f t="shared" si="39"/>
        <v>0</v>
      </c>
    </row>
    <row r="624" spans="2:66">
      <c r="B624" s="6"/>
      <c r="C624" s="10"/>
      <c r="D624" s="32"/>
      <c r="E624" s="10"/>
      <c r="F624" s="32"/>
      <c r="G624" s="10"/>
      <c r="H624" s="32"/>
      <c r="I624" s="10"/>
      <c r="J624" s="32"/>
      <c r="K624" s="94"/>
      <c r="L624" s="32"/>
      <c r="M624" s="10"/>
      <c r="N624" s="32"/>
      <c r="O624" s="10"/>
      <c r="P624" s="32"/>
      <c r="Q624" s="10"/>
      <c r="R624" s="32"/>
      <c r="S624" s="10"/>
      <c r="T624" s="32"/>
      <c r="U624" s="10"/>
      <c r="V624" s="32"/>
      <c r="W624" s="10"/>
      <c r="X624" s="32"/>
      <c r="Y624" s="10"/>
      <c r="Z624" s="32"/>
      <c r="AA624" s="10"/>
      <c r="AB624" s="32"/>
      <c r="AC624" s="10"/>
      <c r="AD624" s="32"/>
      <c r="AE624" s="10"/>
      <c r="AF624" s="32"/>
      <c r="AG624" s="10"/>
      <c r="AH624" s="32"/>
      <c r="AI624" s="10"/>
      <c r="AJ624" s="32"/>
      <c r="AK624" s="10"/>
      <c r="AL624" s="32"/>
      <c r="AM624" s="10"/>
      <c r="AN624" s="32"/>
      <c r="AO624" s="10"/>
      <c r="AP624" s="244"/>
      <c r="AQ624" s="10"/>
      <c r="AR624" s="32"/>
      <c r="AS624" s="10"/>
      <c r="AT624" s="244"/>
      <c r="AU624" s="10"/>
      <c r="AV624" s="244"/>
      <c r="AW624" s="7"/>
      <c r="AX624" s="249"/>
      <c r="AY624" s="10"/>
      <c r="AZ624" s="244"/>
      <c r="BA624" s="7"/>
      <c r="BB624" s="249"/>
      <c r="BC624" s="7"/>
      <c r="BD624" s="249"/>
      <c r="BE624" s="7"/>
      <c r="BF624" s="8"/>
      <c r="BG624" s="7"/>
      <c r="BH624" s="8"/>
      <c r="BJ624" s="41"/>
      <c r="BK624" s="41">
        <f t="shared" si="40"/>
        <v>0</v>
      </c>
      <c r="BL624">
        <f t="shared" si="39"/>
        <v>0</v>
      </c>
      <c r="BN624" s="39"/>
    </row>
    <row r="625" spans="2:66">
      <c r="B625" s="6"/>
      <c r="C625" s="10"/>
      <c r="D625" s="32"/>
      <c r="E625" s="10"/>
      <c r="F625" s="32"/>
      <c r="G625" s="10"/>
      <c r="H625" s="32"/>
      <c r="I625" s="10"/>
      <c r="J625" s="32"/>
      <c r="K625" s="10"/>
      <c r="L625" s="32"/>
      <c r="M625" s="10"/>
      <c r="N625" s="32"/>
      <c r="O625" s="10"/>
      <c r="P625" s="32"/>
      <c r="Q625" s="10"/>
      <c r="R625" s="32"/>
      <c r="S625" s="10"/>
      <c r="T625" s="32"/>
      <c r="U625" s="10"/>
      <c r="V625" s="32"/>
      <c r="W625" s="10"/>
      <c r="X625" s="32"/>
      <c r="Y625" s="10"/>
      <c r="Z625" s="32"/>
      <c r="AA625" s="10"/>
      <c r="AB625" s="32"/>
      <c r="AC625" s="10"/>
      <c r="AD625" s="32"/>
      <c r="AE625" s="10"/>
      <c r="AF625" s="32"/>
      <c r="AG625" s="10"/>
      <c r="AH625" s="32"/>
      <c r="AI625" s="10"/>
      <c r="AJ625" s="32"/>
      <c r="AK625" s="10"/>
      <c r="AL625" s="32"/>
      <c r="AM625" s="10"/>
      <c r="AN625" s="32"/>
      <c r="AO625" s="10"/>
      <c r="AP625" s="244"/>
      <c r="AQ625" s="10"/>
      <c r="AR625" s="32"/>
      <c r="AS625" s="10"/>
      <c r="AT625" s="244"/>
      <c r="AU625" s="10"/>
      <c r="AV625" s="244"/>
      <c r="AW625" s="7"/>
      <c r="AX625" s="249"/>
      <c r="AY625" s="10"/>
      <c r="AZ625" s="244"/>
      <c r="BA625" s="7"/>
      <c r="BB625" s="249"/>
      <c r="BC625" s="7"/>
      <c r="BD625" s="249"/>
      <c r="BE625" s="7"/>
      <c r="BF625" s="8"/>
      <c r="BG625" s="7"/>
      <c r="BH625" s="8"/>
      <c r="BJ625" s="41"/>
      <c r="BK625" s="41">
        <f t="shared" si="40"/>
        <v>0</v>
      </c>
      <c r="BL625">
        <f t="shared" si="39"/>
        <v>0</v>
      </c>
    </row>
    <row r="626" spans="2:66">
      <c r="B626" s="6"/>
      <c r="C626" s="10"/>
      <c r="D626" s="32"/>
      <c r="E626" s="10"/>
      <c r="F626" s="32"/>
      <c r="G626" s="10"/>
      <c r="H626" s="32"/>
      <c r="I626" s="10"/>
      <c r="J626" s="32"/>
      <c r="K626" s="10"/>
      <c r="L626" s="32"/>
      <c r="M626" s="10"/>
      <c r="N626" s="32"/>
      <c r="O626" s="10"/>
      <c r="P626" s="32"/>
      <c r="Q626" s="10"/>
      <c r="R626" s="32"/>
      <c r="S626" s="10"/>
      <c r="T626" s="32"/>
      <c r="U626" s="10"/>
      <c r="V626" s="32"/>
      <c r="W626" s="10"/>
      <c r="X626" s="32"/>
      <c r="Y626" s="10"/>
      <c r="Z626" s="32"/>
      <c r="AA626" s="10"/>
      <c r="AB626" s="32"/>
      <c r="AC626" s="10"/>
      <c r="AD626" s="32"/>
      <c r="AE626" s="10"/>
      <c r="AF626" s="32"/>
      <c r="AG626" s="10"/>
      <c r="AH626" s="32"/>
      <c r="AI626" s="10"/>
      <c r="AJ626" s="32"/>
      <c r="AK626" s="10"/>
      <c r="AL626" s="32"/>
      <c r="AM626" s="10"/>
      <c r="AN626" s="32"/>
      <c r="AO626" s="10"/>
      <c r="AP626" s="244"/>
      <c r="AQ626" s="10"/>
      <c r="AR626" s="32"/>
      <c r="AS626" s="10"/>
      <c r="AT626" s="244"/>
      <c r="AU626" s="10"/>
      <c r="AV626" s="244"/>
      <c r="AW626" s="7"/>
      <c r="AX626" s="249"/>
      <c r="AY626" s="10"/>
      <c r="AZ626" s="244"/>
      <c r="BA626" s="7"/>
      <c r="BB626" s="249"/>
      <c r="BC626" s="7"/>
      <c r="BD626" s="249"/>
      <c r="BE626" s="7"/>
      <c r="BF626" s="8"/>
      <c r="BG626" s="7"/>
      <c r="BH626" s="8"/>
      <c r="BJ626" s="41"/>
      <c r="BK626" s="41">
        <f t="shared" si="40"/>
        <v>0</v>
      </c>
      <c r="BL626">
        <f t="shared" si="39"/>
        <v>0</v>
      </c>
    </row>
    <row r="627" spans="2:66">
      <c r="B627" s="6"/>
      <c r="C627" s="10"/>
      <c r="D627" s="32"/>
      <c r="E627" s="10"/>
      <c r="F627" s="32"/>
      <c r="G627" s="10"/>
      <c r="H627" s="32"/>
      <c r="I627" s="10"/>
      <c r="J627" s="32"/>
      <c r="K627" s="94"/>
      <c r="L627" s="32"/>
      <c r="M627" s="10"/>
      <c r="N627" s="32"/>
      <c r="O627" s="10"/>
      <c r="P627" s="32"/>
      <c r="Q627" s="10"/>
      <c r="R627" s="32"/>
      <c r="S627" s="10"/>
      <c r="T627" s="32"/>
      <c r="U627" s="10"/>
      <c r="V627" s="32"/>
      <c r="W627" s="10"/>
      <c r="X627" s="32"/>
      <c r="Y627" s="10"/>
      <c r="Z627" s="32"/>
      <c r="AA627" s="10"/>
      <c r="AB627" s="32"/>
      <c r="AC627" s="10"/>
      <c r="AD627" s="32"/>
      <c r="AE627" s="10"/>
      <c r="AF627" s="32"/>
      <c r="AG627" s="10"/>
      <c r="AH627" s="32"/>
      <c r="AI627" s="10"/>
      <c r="AJ627" s="32"/>
      <c r="AK627" s="10"/>
      <c r="AL627" s="32"/>
      <c r="AM627" s="10"/>
      <c r="AN627" s="32"/>
      <c r="AO627" s="10"/>
      <c r="AP627" s="244"/>
      <c r="AQ627" s="10"/>
      <c r="AR627" s="32"/>
      <c r="AS627" s="10"/>
      <c r="AT627" s="244"/>
      <c r="AU627" s="10"/>
      <c r="AV627" s="244"/>
      <c r="AW627" s="7"/>
      <c r="AX627" s="249"/>
      <c r="AY627" s="10"/>
      <c r="AZ627" s="244"/>
      <c r="BA627" s="7"/>
      <c r="BB627" s="249"/>
      <c r="BC627" s="7"/>
      <c r="BD627" s="249"/>
      <c r="BE627" s="7"/>
      <c r="BF627" s="8"/>
      <c r="BG627" s="7"/>
      <c r="BH627" s="8"/>
      <c r="BJ627" s="41"/>
      <c r="BK627" s="41">
        <f t="shared" si="40"/>
        <v>0</v>
      </c>
      <c r="BL627">
        <f t="shared" si="39"/>
        <v>0</v>
      </c>
      <c r="BN627" s="39"/>
    </row>
    <row r="628" spans="2:66">
      <c r="B628" s="6"/>
      <c r="C628" s="10"/>
      <c r="D628" s="32"/>
      <c r="E628" s="10"/>
      <c r="F628" s="32"/>
      <c r="G628" s="10"/>
      <c r="H628" s="11"/>
      <c r="I628" s="10"/>
      <c r="J628" s="32"/>
      <c r="K628" s="10"/>
      <c r="L628" s="32"/>
      <c r="M628" s="10"/>
      <c r="N628" s="32"/>
      <c r="O628" s="10"/>
      <c r="P628" s="32"/>
      <c r="Q628" s="10"/>
      <c r="R628" s="32"/>
      <c r="S628" s="10"/>
      <c r="T628" s="32"/>
      <c r="U628" s="10"/>
      <c r="V628" s="32"/>
      <c r="W628" s="10"/>
      <c r="X628" s="32"/>
      <c r="Y628" s="10"/>
      <c r="Z628" s="32"/>
      <c r="AA628" s="10"/>
      <c r="AB628" s="32"/>
      <c r="AC628" s="10"/>
      <c r="AD628" s="32"/>
      <c r="AE628" s="10"/>
      <c r="AF628" s="32"/>
      <c r="AG628" s="10"/>
      <c r="AH628" s="32"/>
      <c r="AI628" s="10"/>
      <c r="AJ628" s="32"/>
      <c r="AK628" s="10"/>
      <c r="AL628" s="32"/>
      <c r="AM628" s="10"/>
      <c r="AN628" s="32"/>
      <c r="AO628" s="10"/>
      <c r="AP628" s="244"/>
      <c r="AQ628" s="10"/>
      <c r="AR628" s="32"/>
      <c r="AS628" s="10"/>
      <c r="AT628" s="244"/>
      <c r="AU628" s="10"/>
      <c r="AV628" s="244"/>
      <c r="AW628" s="7"/>
      <c r="AX628" s="249"/>
      <c r="AY628" s="10"/>
      <c r="AZ628" s="244"/>
      <c r="BA628" s="7"/>
      <c r="BB628" s="249"/>
      <c r="BC628" s="7"/>
      <c r="BD628" s="249"/>
      <c r="BE628" s="7"/>
      <c r="BF628" s="8"/>
      <c r="BG628" s="7"/>
      <c r="BH628" s="8"/>
      <c r="BJ628" s="41"/>
      <c r="BK628" s="41">
        <f t="shared" si="40"/>
        <v>0</v>
      </c>
      <c r="BL628">
        <f t="shared" si="39"/>
        <v>0</v>
      </c>
    </row>
    <row r="629" spans="2:66">
      <c r="B629" s="6"/>
      <c r="C629" s="10"/>
      <c r="D629" s="32"/>
      <c r="E629" s="10"/>
      <c r="F629" s="32"/>
      <c r="G629" s="10"/>
      <c r="H629" s="11"/>
      <c r="I629" s="10"/>
      <c r="J629" s="32"/>
      <c r="K629" s="10"/>
      <c r="L629" s="32"/>
      <c r="M629" s="10"/>
      <c r="N629" s="32"/>
      <c r="O629" s="10"/>
      <c r="P629" s="32"/>
      <c r="Q629" s="10"/>
      <c r="R629" s="32"/>
      <c r="S629" s="10"/>
      <c r="T629" s="32"/>
      <c r="U629" s="10"/>
      <c r="V629" s="32"/>
      <c r="W629" s="10"/>
      <c r="X629" s="32"/>
      <c r="Y629" s="10"/>
      <c r="Z629" s="32"/>
      <c r="AA629" s="10"/>
      <c r="AB629" s="32"/>
      <c r="AC629" s="10"/>
      <c r="AD629" s="32"/>
      <c r="AE629" s="10"/>
      <c r="AF629" s="32"/>
      <c r="AG629" s="10"/>
      <c r="AH629" s="32"/>
      <c r="AI629" s="10"/>
      <c r="AJ629" s="32"/>
      <c r="AK629" s="10"/>
      <c r="AL629" s="32"/>
      <c r="AM629" s="10"/>
      <c r="AN629" s="32"/>
      <c r="AO629" s="10"/>
      <c r="AP629" s="244"/>
      <c r="AQ629" s="10"/>
      <c r="AR629" s="32"/>
      <c r="AS629" s="10"/>
      <c r="AT629" s="244"/>
      <c r="AU629" s="10"/>
      <c r="AV629" s="244"/>
      <c r="AW629" s="7"/>
      <c r="AX629" s="249"/>
      <c r="AY629" s="10"/>
      <c r="AZ629" s="244"/>
      <c r="BA629" s="7"/>
      <c r="BB629" s="249"/>
      <c r="BC629" s="7"/>
      <c r="BD629" s="249"/>
      <c r="BE629" s="7"/>
      <c r="BF629" s="8"/>
      <c r="BG629" s="7"/>
      <c r="BH629" s="8"/>
      <c r="BJ629" s="41"/>
      <c r="BK629" s="41">
        <f t="shared" si="40"/>
        <v>0</v>
      </c>
      <c r="BL629">
        <f t="shared" si="39"/>
        <v>0</v>
      </c>
    </row>
    <row r="630" spans="2:66">
      <c r="B630" s="6"/>
      <c r="C630" s="10"/>
      <c r="D630" s="32"/>
      <c r="E630" s="10"/>
      <c r="F630" s="32"/>
      <c r="G630" s="10"/>
      <c r="H630" s="32"/>
      <c r="I630" s="10"/>
      <c r="J630" s="32"/>
      <c r="K630" s="94"/>
      <c r="L630" s="32"/>
      <c r="M630" s="10"/>
      <c r="N630" s="32"/>
      <c r="O630" s="10"/>
      <c r="P630" s="32"/>
      <c r="Q630" s="10"/>
      <c r="R630" s="32"/>
      <c r="S630" s="10"/>
      <c r="T630" s="32"/>
      <c r="U630" s="10"/>
      <c r="V630" s="32"/>
      <c r="W630" s="10"/>
      <c r="X630" s="32"/>
      <c r="Y630" s="10"/>
      <c r="Z630" s="32"/>
      <c r="AA630" s="10"/>
      <c r="AB630" s="32"/>
      <c r="AC630" s="10"/>
      <c r="AD630" s="32"/>
      <c r="AE630" s="10"/>
      <c r="AF630" s="32"/>
      <c r="AG630" s="10"/>
      <c r="AH630" s="32"/>
      <c r="AI630" s="10"/>
      <c r="AJ630" s="32"/>
      <c r="AK630" s="10"/>
      <c r="AL630" s="32"/>
      <c r="AM630" s="10"/>
      <c r="AN630" s="32"/>
      <c r="AO630" s="10"/>
      <c r="AP630" s="244"/>
      <c r="AQ630" s="10"/>
      <c r="AR630" s="32"/>
      <c r="AS630" s="10"/>
      <c r="AT630" s="244"/>
      <c r="AU630" s="10"/>
      <c r="AV630" s="244"/>
      <c r="AW630" s="7"/>
      <c r="AX630" s="249"/>
      <c r="AY630" s="10"/>
      <c r="AZ630" s="244"/>
      <c r="BA630" s="7"/>
      <c r="BB630" s="249"/>
      <c r="BC630" s="7"/>
      <c r="BD630" s="249"/>
      <c r="BE630" s="7"/>
      <c r="BF630" s="8"/>
      <c r="BG630" s="7"/>
      <c r="BH630" s="8"/>
      <c r="BJ630" s="41"/>
      <c r="BK630" s="41">
        <f t="shared" si="40"/>
        <v>0</v>
      </c>
      <c r="BL630">
        <f t="shared" si="39"/>
        <v>0</v>
      </c>
      <c r="BN630" s="39"/>
    </row>
    <row r="631" spans="2:66">
      <c r="B631" s="6"/>
      <c r="C631" s="10"/>
      <c r="D631" s="32"/>
      <c r="E631" s="10"/>
      <c r="F631" s="32"/>
      <c r="G631" s="10"/>
      <c r="H631" s="32"/>
      <c r="I631" s="10"/>
      <c r="J631" s="32"/>
      <c r="K631" s="94"/>
      <c r="L631" s="32"/>
      <c r="M631" s="10"/>
      <c r="N631" s="32"/>
      <c r="O631" s="10"/>
      <c r="P631" s="32"/>
      <c r="Q631" s="10"/>
      <c r="R631" s="32"/>
      <c r="S631" s="10"/>
      <c r="T631" s="32"/>
      <c r="U631" s="10"/>
      <c r="V631" s="32"/>
      <c r="W631" s="10"/>
      <c r="X631" s="32"/>
      <c r="Y631" s="10"/>
      <c r="Z631" s="32"/>
      <c r="AA631" s="10"/>
      <c r="AB631" s="32"/>
      <c r="AC631" s="10"/>
      <c r="AD631" s="32"/>
      <c r="AE631" s="10"/>
      <c r="AF631" s="32"/>
      <c r="AG631" s="10"/>
      <c r="AH631" s="32"/>
      <c r="AI631" s="10"/>
      <c r="AJ631" s="32"/>
      <c r="AK631" s="10"/>
      <c r="AL631" s="32"/>
      <c r="AM631" s="10"/>
      <c r="AN631" s="32"/>
      <c r="AO631" s="10"/>
      <c r="AP631" s="244"/>
      <c r="AQ631" s="10"/>
      <c r="AR631" s="32"/>
      <c r="AS631" s="10"/>
      <c r="AT631" s="244"/>
      <c r="AU631" s="10"/>
      <c r="AV631" s="244"/>
      <c r="AW631" s="7"/>
      <c r="AX631" s="249"/>
      <c r="AY631" s="10"/>
      <c r="AZ631" s="244"/>
      <c r="BA631" s="7"/>
      <c r="BB631" s="249"/>
      <c r="BC631" s="7"/>
      <c r="BD631" s="249"/>
      <c r="BE631" s="7"/>
      <c r="BF631" s="8"/>
      <c r="BG631" s="7"/>
      <c r="BH631" s="8"/>
      <c r="BJ631" s="41"/>
      <c r="BK631" s="41">
        <f t="shared" si="40"/>
        <v>0</v>
      </c>
      <c r="BL631">
        <f t="shared" si="39"/>
        <v>0</v>
      </c>
      <c r="BN631" s="39"/>
    </row>
    <row r="632" spans="2:66">
      <c r="B632" s="6"/>
      <c r="C632" s="10"/>
      <c r="D632" s="32"/>
      <c r="E632" s="10"/>
      <c r="F632" s="32"/>
      <c r="G632" s="10"/>
      <c r="H632" s="32"/>
      <c r="I632" s="10"/>
      <c r="J632" s="32"/>
      <c r="K632" s="94"/>
      <c r="L632" s="32"/>
      <c r="M632" s="10"/>
      <c r="N632" s="32"/>
      <c r="O632" s="10"/>
      <c r="P632" s="32"/>
      <c r="Q632" s="10"/>
      <c r="R632" s="32"/>
      <c r="S632" s="10"/>
      <c r="T632" s="32"/>
      <c r="U632" s="10"/>
      <c r="V632" s="32"/>
      <c r="W632" s="10"/>
      <c r="X632" s="32"/>
      <c r="Y632" s="10"/>
      <c r="Z632" s="32"/>
      <c r="AA632" s="10"/>
      <c r="AB632" s="32"/>
      <c r="AC632" s="10"/>
      <c r="AD632" s="32"/>
      <c r="AE632" s="10"/>
      <c r="AF632" s="32"/>
      <c r="AG632" s="10"/>
      <c r="AH632" s="32"/>
      <c r="AI632" s="10"/>
      <c r="AJ632" s="32"/>
      <c r="AK632" s="10"/>
      <c r="AL632" s="32"/>
      <c r="AM632" s="10"/>
      <c r="AN632" s="32"/>
      <c r="AO632" s="10"/>
      <c r="AP632" s="244"/>
      <c r="AQ632" s="10"/>
      <c r="AR632" s="32"/>
      <c r="AS632" s="10"/>
      <c r="AT632" s="244"/>
      <c r="AU632" s="10"/>
      <c r="AV632" s="244"/>
      <c r="AW632" s="7"/>
      <c r="AX632" s="249"/>
      <c r="AY632" s="10"/>
      <c r="AZ632" s="244"/>
      <c r="BA632" s="7"/>
      <c r="BB632" s="249"/>
      <c r="BC632" s="7"/>
      <c r="BD632" s="249"/>
      <c r="BE632" s="7"/>
      <c r="BF632" s="8"/>
      <c r="BG632" s="7"/>
      <c r="BH632" s="8"/>
      <c r="BJ632" s="41"/>
      <c r="BK632" s="41">
        <f t="shared" si="40"/>
        <v>0</v>
      </c>
      <c r="BL632">
        <f t="shared" si="39"/>
        <v>0</v>
      </c>
      <c r="BN632" s="39"/>
    </row>
    <row r="633" spans="2:66">
      <c r="B633" s="6"/>
      <c r="C633" s="10"/>
      <c r="D633" s="32"/>
      <c r="E633" s="10"/>
      <c r="F633" s="32"/>
      <c r="G633" s="10"/>
      <c r="H633" s="32"/>
      <c r="I633" s="10"/>
      <c r="J633" s="32"/>
      <c r="K633" s="94"/>
      <c r="L633" s="32"/>
      <c r="M633" s="10"/>
      <c r="N633" s="32"/>
      <c r="O633" s="10"/>
      <c r="P633" s="32"/>
      <c r="Q633" s="10"/>
      <c r="R633" s="32"/>
      <c r="S633" s="10"/>
      <c r="T633" s="32"/>
      <c r="U633" s="10"/>
      <c r="V633" s="32"/>
      <c r="W633" s="10"/>
      <c r="X633" s="32"/>
      <c r="Y633" s="10"/>
      <c r="Z633" s="32"/>
      <c r="AA633" s="10"/>
      <c r="AB633" s="32"/>
      <c r="AC633" s="10"/>
      <c r="AD633" s="32"/>
      <c r="AE633" s="10"/>
      <c r="AF633" s="32"/>
      <c r="AG633" s="10"/>
      <c r="AH633" s="32"/>
      <c r="AI633" s="10"/>
      <c r="AJ633" s="32"/>
      <c r="AK633" s="10"/>
      <c r="AL633" s="32"/>
      <c r="AM633" s="10"/>
      <c r="AN633" s="32"/>
      <c r="AO633" s="10"/>
      <c r="AP633" s="244"/>
      <c r="AQ633" s="10"/>
      <c r="AR633" s="32"/>
      <c r="AS633" s="10"/>
      <c r="AT633" s="244"/>
      <c r="AU633" s="10"/>
      <c r="AV633" s="244"/>
      <c r="AW633" s="7"/>
      <c r="AX633" s="249"/>
      <c r="AY633" s="10"/>
      <c r="AZ633" s="244"/>
      <c r="BA633" s="7"/>
      <c r="BB633" s="249"/>
      <c r="BC633" s="7"/>
      <c r="BD633" s="249"/>
      <c r="BE633" s="7"/>
      <c r="BF633" s="8"/>
      <c r="BG633" s="7"/>
      <c r="BH633" s="8"/>
      <c r="BJ633" s="41"/>
      <c r="BK633" s="41">
        <f t="shared" si="40"/>
        <v>0</v>
      </c>
      <c r="BL633">
        <f t="shared" si="39"/>
        <v>0</v>
      </c>
      <c r="BN633" s="39"/>
    </row>
    <row r="634" spans="2:66">
      <c r="B634" s="6"/>
      <c r="C634" s="10"/>
      <c r="D634" s="32"/>
      <c r="E634" s="10"/>
      <c r="F634" s="32"/>
      <c r="G634" s="10"/>
      <c r="H634" s="32"/>
      <c r="I634" s="10"/>
      <c r="J634" s="32"/>
      <c r="K634" s="10"/>
      <c r="L634" s="32"/>
      <c r="M634" s="10"/>
      <c r="N634" s="32"/>
      <c r="O634" s="10"/>
      <c r="P634" s="32"/>
      <c r="Q634" s="10"/>
      <c r="R634" s="32"/>
      <c r="S634" s="10"/>
      <c r="T634" s="32"/>
      <c r="U634" s="10"/>
      <c r="V634" s="32"/>
      <c r="W634" s="10"/>
      <c r="X634" s="32"/>
      <c r="Y634" s="10"/>
      <c r="Z634" s="32"/>
      <c r="AA634" s="10"/>
      <c r="AB634" s="32"/>
      <c r="AC634" s="10"/>
      <c r="AD634" s="32"/>
      <c r="AE634" s="10"/>
      <c r="AF634" s="32"/>
      <c r="AG634" s="10"/>
      <c r="AH634" s="32"/>
      <c r="AI634" s="10"/>
      <c r="AJ634" s="32"/>
      <c r="AK634" s="10"/>
      <c r="AL634" s="32"/>
      <c r="AM634" s="10"/>
      <c r="AN634" s="32"/>
      <c r="AO634" s="10"/>
      <c r="AP634" s="244"/>
      <c r="AQ634" s="10"/>
      <c r="AR634" s="32"/>
      <c r="AS634" s="10"/>
      <c r="AT634" s="244"/>
      <c r="AU634" s="10"/>
      <c r="AV634" s="244"/>
      <c r="AW634" s="7"/>
      <c r="AX634" s="249"/>
      <c r="AY634" s="10"/>
      <c r="AZ634" s="244"/>
      <c r="BA634" s="7"/>
      <c r="BB634" s="249"/>
      <c r="BC634" s="7"/>
      <c r="BD634" s="249"/>
      <c r="BE634" s="7"/>
      <c r="BF634" s="8"/>
      <c r="BG634" s="7"/>
      <c r="BH634" s="8"/>
      <c r="BJ634" s="41"/>
      <c r="BK634" s="41">
        <f t="shared" si="40"/>
        <v>0</v>
      </c>
      <c r="BL634">
        <f t="shared" si="39"/>
        <v>0</v>
      </c>
    </row>
    <row r="635" spans="2:66">
      <c r="B635" s="6"/>
      <c r="C635" s="10"/>
      <c r="D635" s="32"/>
      <c r="E635" s="10"/>
      <c r="F635" s="32"/>
      <c r="G635" s="10"/>
      <c r="H635" s="32"/>
      <c r="I635" s="10"/>
      <c r="J635" s="32"/>
      <c r="K635" s="94"/>
      <c r="L635" s="32"/>
      <c r="M635" s="10"/>
      <c r="N635" s="32"/>
      <c r="O635" s="10"/>
      <c r="P635" s="32"/>
      <c r="Q635" s="10"/>
      <c r="R635" s="32"/>
      <c r="S635" s="10"/>
      <c r="T635" s="32"/>
      <c r="U635" s="10"/>
      <c r="V635" s="32"/>
      <c r="W635" s="10"/>
      <c r="X635" s="32"/>
      <c r="Y635" s="10"/>
      <c r="Z635" s="32"/>
      <c r="AA635" s="10"/>
      <c r="AB635" s="32"/>
      <c r="AC635" s="10"/>
      <c r="AD635" s="32"/>
      <c r="AE635" s="10"/>
      <c r="AF635" s="32"/>
      <c r="AG635" s="10"/>
      <c r="AH635" s="32"/>
      <c r="AI635" s="10"/>
      <c r="AJ635" s="32"/>
      <c r="AK635" s="10"/>
      <c r="AL635" s="32"/>
      <c r="AM635" s="10"/>
      <c r="AN635" s="32"/>
      <c r="AO635" s="10"/>
      <c r="AP635" s="244"/>
      <c r="AQ635" s="10"/>
      <c r="AR635" s="32"/>
      <c r="AS635" s="10"/>
      <c r="AT635" s="244"/>
      <c r="AU635" s="10"/>
      <c r="AV635" s="244"/>
      <c r="AW635" s="7"/>
      <c r="AX635" s="249"/>
      <c r="AY635" s="10"/>
      <c r="AZ635" s="244"/>
      <c r="BA635" s="7"/>
      <c r="BB635" s="249"/>
      <c r="BC635" s="7"/>
      <c r="BD635" s="249"/>
      <c r="BE635" s="7"/>
      <c r="BF635" s="8"/>
      <c r="BG635" s="7"/>
      <c r="BH635" s="8"/>
      <c r="BJ635" s="41"/>
      <c r="BK635" s="41">
        <f t="shared" si="40"/>
        <v>0</v>
      </c>
      <c r="BL635">
        <f t="shared" si="39"/>
        <v>0</v>
      </c>
      <c r="BN635" s="39"/>
    </row>
    <row r="636" spans="2:66">
      <c r="B636" s="6"/>
      <c r="C636" s="10"/>
      <c r="D636" s="32"/>
      <c r="E636" s="10"/>
      <c r="F636" s="32"/>
      <c r="G636" s="10"/>
      <c r="H636" s="32"/>
      <c r="I636" s="10"/>
      <c r="J636" s="32"/>
      <c r="K636" s="10"/>
      <c r="L636" s="32"/>
      <c r="M636" s="10"/>
      <c r="N636" s="32"/>
      <c r="O636" s="10"/>
      <c r="P636" s="32"/>
      <c r="Q636" s="10"/>
      <c r="R636" s="32"/>
      <c r="S636" s="10"/>
      <c r="T636" s="32"/>
      <c r="U636" s="10"/>
      <c r="V636" s="32"/>
      <c r="W636" s="10"/>
      <c r="X636" s="32"/>
      <c r="Y636" s="10"/>
      <c r="Z636" s="32"/>
      <c r="AA636" s="10"/>
      <c r="AB636" s="32"/>
      <c r="AC636" s="10"/>
      <c r="AD636" s="32"/>
      <c r="AE636" s="10"/>
      <c r="AF636" s="32"/>
      <c r="AG636" s="10"/>
      <c r="AH636" s="32"/>
      <c r="AI636" s="10"/>
      <c r="AJ636" s="32"/>
      <c r="AK636" s="10"/>
      <c r="AL636" s="32"/>
      <c r="AM636" s="10"/>
      <c r="AN636" s="32"/>
      <c r="AO636" s="10"/>
      <c r="AP636" s="244"/>
      <c r="AQ636" s="10"/>
      <c r="AR636" s="32"/>
      <c r="AS636" s="10"/>
      <c r="AT636" s="244"/>
      <c r="AU636" s="10"/>
      <c r="AV636" s="244"/>
      <c r="AW636" s="7"/>
      <c r="AX636" s="249"/>
      <c r="AY636" s="10"/>
      <c r="AZ636" s="244"/>
      <c r="BA636" s="7"/>
      <c r="BB636" s="249"/>
      <c r="BC636" s="7"/>
      <c r="BD636" s="249"/>
      <c r="BE636" s="7"/>
      <c r="BF636" s="8"/>
      <c r="BG636" s="7"/>
      <c r="BH636" s="8"/>
      <c r="BJ636" s="41"/>
      <c r="BK636" s="41">
        <f t="shared" si="40"/>
        <v>0</v>
      </c>
      <c r="BL636">
        <f t="shared" si="39"/>
        <v>0</v>
      </c>
    </row>
    <row r="637" spans="2:66">
      <c r="B637" s="6"/>
      <c r="C637" s="10"/>
      <c r="D637" s="32"/>
      <c r="E637" s="10"/>
      <c r="F637" s="32"/>
      <c r="G637" s="10"/>
      <c r="H637" s="32"/>
      <c r="I637" s="10"/>
      <c r="J637" s="32"/>
      <c r="K637" s="10"/>
      <c r="L637" s="32"/>
      <c r="M637" s="10"/>
      <c r="N637" s="32"/>
      <c r="O637" s="10"/>
      <c r="P637" s="32"/>
      <c r="Q637" s="10"/>
      <c r="R637" s="32"/>
      <c r="S637" s="10"/>
      <c r="T637" s="32"/>
      <c r="U637" s="10"/>
      <c r="V637" s="32"/>
      <c r="W637" s="10"/>
      <c r="X637" s="32"/>
      <c r="Y637" s="10"/>
      <c r="Z637" s="32"/>
      <c r="AA637" s="10"/>
      <c r="AB637" s="32"/>
      <c r="AC637" s="10"/>
      <c r="AD637" s="32"/>
      <c r="AE637" s="10"/>
      <c r="AF637" s="32"/>
      <c r="AG637" s="10"/>
      <c r="AH637" s="32"/>
      <c r="AI637" s="10"/>
      <c r="AJ637" s="32"/>
      <c r="AK637" s="10"/>
      <c r="AL637" s="32"/>
      <c r="AM637" s="10"/>
      <c r="AN637" s="32"/>
      <c r="AO637" s="10"/>
      <c r="AP637" s="244"/>
      <c r="AQ637" s="10"/>
      <c r="AR637" s="32"/>
      <c r="AS637" s="10"/>
      <c r="AT637" s="244"/>
      <c r="AU637" s="10"/>
      <c r="AV637" s="244"/>
      <c r="AW637" s="7"/>
      <c r="AX637" s="249"/>
      <c r="AY637" s="10"/>
      <c r="AZ637" s="244"/>
      <c r="BA637" s="7"/>
      <c r="BB637" s="249"/>
      <c r="BC637" s="7"/>
      <c r="BD637" s="249"/>
      <c r="BE637" s="7"/>
      <c r="BF637" s="8"/>
      <c r="BG637" s="7"/>
      <c r="BH637" s="8"/>
      <c r="BJ637" s="41"/>
      <c r="BK637" s="41">
        <f t="shared" si="40"/>
        <v>0</v>
      </c>
      <c r="BL637">
        <f t="shared" si="39"/>
        <v>0</v>
      </c>
    </row>
    <row r="638" spans="2:66">
      <c r="B638" s="6"/>
      <c r="C638" s="10"/>
      <c r="D638" s="32"/>
      <c r="E638" s="10"/>
      <c r="F638" s="32"/>
      <c r="G638" s="10"/>
      <c r="H638" s="32"/>
      <c r="I638" s="10"/>
      <c r="J638" s="32"/>
      <c r="K638" s="94"/>
      <c r="L638" s="32"/>
      <c r="M638" s="10"/>
      <c r="N638" s="32"/>
      <c r="O638" s="10"/>
      <c r="P638" s="32"/>
      <c r="Q638" s="10"/>
      <c r="R638" s="32"/>
      <c r="S638" s="10"/>
      <c r="T638" s="32"/>
      <c r="U638" s="10"/>
      <c r="V638" s="32"/>
      <c r="W638" s="10"/>
      <c r="X638" s="32"/>
      <c r="Y638" s="10"/>
      <c r="Z638" s="32"/>
      <c r="AA638" s="10"/>
      <c r="AB638" s="32"/>
      <c r="AC638" s="10"/>
      <c r="AD638" s="32"/>
      <c r="AE638" s="10"/>
      <c r="AF638" s="32"/>
      <c r="AG638" s="10"/>
      <c r="AH638" s="32"/>
      <c r="AI638" s="10"/>
      <c r="AJ638" s="32"/>
      <c r="AK638" s="10"/>
      <c r="AL638" s="32"/>
      <c r="AM638" s="10"/>
      <c r="AN638" s="32"/>
      <c r="AO638" s="10"/>
      <c r="AP638" s="244"/>
      <c r="AQ638" s="10"/>
      <c r="AR638" s="32"/>
      <c r="AS638" s="10"/>
      <c r="AT638" s="244"/>
      <c r="AU638" s="10"/>
      <c r="AV638" s="244"/>
      <c r="AW638" s="7"/>
      <c r="AX638" s="249"/>
      <c r="AY638" s="10"/>
      <c r="AZ638" s="244"/>
      <c r="BA638" s="7"/>
      <c r="BB638" s="249"/>
      <c r="BC638" s="7"/>
      <c r="BD638" s="249"/>
      <c r="BE638" s="7"/>
      <c r="BF638" s="8"/>
      <c r="BG638" s="7"/>
      <c r="BH638" s="8"/>
      <c r="BJ638" s="41"/>
      <c r="BK638" s="41">
        <f t="shared" si="40"/>
        <v>0</v>
      </c>
      <c r="BL638">
        <f t="shared" si="39"/>
        <v>0</v>
      </c>
      <c r="BN638" s="39"/>
    </row>
    <row r="639" spans="2:66">
      <c r="B639" s="6"/>
      <c r="C639" s="10"/>
      <c r="D639" s="32"/>
      <c r="E639" s="10"/>
      <c r="F639" s="32"/>
      <c r="G639" s="10"/>
      <c r="H639" s="32"/>
      <c r="I639" s="10"/>
      <c r="J639" s="32"/>
      <c r="K639" s="94"/>
      <c r="L639" s="32"/>
      <c r="M639" s="10"/>
      <c r="N639" s="32"/>
      <c r="O639" s="10"/>
      <c r="P639" s="32"/>
      <c r="Q639" s="10"/>
      <c r="R639" s="32"/>
      <c r="S639" s="10"/>
      <c r="T639" s="32"/>
      <c r="U639" s="10"/>
      <c r="V639" s="32"/>
      <c r="W639" s="10"/>
      <c r="X639" s="32"/>
      <c r="Y639" s="10"/>
      <c r="Z639" s="32"/>
      <c r="AA639" s="10"/>
      <c r="AB639" s="32"/>
      <c r="AC639" s="10"/>
      <c r="AD639" s="32"/>
      <c r="AE639" s="10"/>
      <c r="AF639" s="32"/>
      <c r="AG639" s="10"/>
      <c r="AH639" s="32"/>
      <c r="AI639" s="10"/>
      <c r="AJ639" s="32"/>
      <c r="AK639" s="10"/>
      <c r="AL639" s="32"/>
      <c r="AM639" s="10"/>
      <c r="AN639" s="32"/>
      <c r="AO639" s="10"/>
      <c r="AP639" s="244"/>
      <c r="AQ639" s="10"/>
      <c r="AR639" s="32"/>
      <c r="AS639" s="10"/>
      <c r="AT639" s="244"/>
      <c r="AU639" s="10"/>
      <c r="AV639" s="244"/>
      <c r="AW639" s="7"/>
      <c r="AX639" s="249"/>
      <c r="AY639" s="10"/>
      <c r="AZ639" s="244"/>
      <c r="BA639" s="7"/>
      <c r="BB639" s="249"/>
      <c r="BC639" s="7"/>
      <c r="BD639" s="249"/>
      <c r="BE639" s="7"/>
      <c r="BF639" s="8"/>
      <c r="BG639" s="7"/>
      <c r="BH639" s="8"/>
      <c r="BJ639" s="41"/>
      <c r="BK639" s="41">
        <f t="shared" si="40"/>
        <v>0</v>
      </c>
      <c r="BL639">
        <f t="shared" si="39"/>
        <v>0</v>
      </c>
      <c r="BN639" s="39"/>
    </row>
    <row r="640" spans="2:66">
      <c r="B640" s="6"/>
      <c r="C640" s="10"/>
      <c r="D640" s="32"/>
      <c r="E640" s="10"/>
      <c r="F640" s="32"/>
      <c r="G640" s="10"/>
      <c r="H640" s="32"/>
      <c r="I640" s="10"/>
      <c r="J640" s="32"/>
      <c r="K640" s="10"/>
      <c r="L640" s="32"/>
      <c r="M640" s="10"/>
      <c r="N640" s="32"/>
      <c r="O640" s="10"/>
      <c r="P640" s="32"/>
      <c r="Q640" s="10"/>
      <c r="R640" s="32"/>
      <c r="S640" s="10"/>
      <c r="T640" s="32"/>
      <c r="U640" s="10"/>
      <c r="V640" s="32"/>
      <c r="W640" s="10"/>
      <c r="X640" s="32"/>
      <c r="Y640" s="10"/>
      <c r="Z640" s="32"/>
      <c r="AA640" s="10"/>
      <c r="AB640" s="32"/>
      <c r="AC640" s="10"/>
      <c r="AD640" s="32"/>
      <c r="AE640" s="10"/>
      <c r="AF640" s="32"/>
      <c r="AG640" s="10"/>
      <c r="AH640" s="32"/>
      <c r="AI640" s="10"/>
      <c r="AJ640" s="32"/>
      <c r="AK640" s="10"/>
      <c r="AL640" s="32"/>
      <c r="AM640" s="10"/>
      <c r="AN640" s="32"/>
      <c r="AO640" s="10"/>
      <c r="AP640" s="244"/>
      <c r="AQ640" s="10"/>
      <c r="AR640" s="32"/>
      <c r="AS640" s="10"/>
      <c r="AT640" s="244"/>
      <c r="AU640" s="10"/>
      <c r="AV640" s="244"/>
      <c r="AW640" s="7"/>
      <c r="AX640" s="249"/>
      <c r="AY640" s="10"/>
      <c r="AZ640" s="244"/>
      <c r="BA640" s="7"/>
      <c r="BB640" s="249"/>
      <c r="BC640" s="7"/>
      <c r="BD640" s="249"/>
      <c r="BE640" s="7"/>
      <c r="BF640" s="8"/>
      <c r="BG640" s="7"/>
      <c r="BH640" s="8"/>
      <c r="BJ640" s="41"/>
      <c r="BK640" s="41">
        <f t="shared" si="40"/>
        <v>0</v>
      </c>
      <c r="BL640">
        <f t="shared" si="39"/>
        <v>0</v>
      </c>
    </row>
    <row r="641" spans="2:66">
      <c r="B641" s="6"/>
      <c r="C641" s="10"/>
      <c r="D641" s="32"/>
      <c r="E641" s="10"/>
      <c r="F641" s="32"/>
      <c r="G641" s="10"/>
      <c r="H641" s="32"/>
      <c r="I641" s="10"/>
      <c r="J641" s="32"/>
      <c r="K641" s="10"/>
      <c r="L641" s="32"/>
      <c r="M641" s="10"/>
      <c r="N641" s="32"/>
      <c r="O641" s="10"/>
      <c r="P641" s="32"/>
      <c r="Q641" s="10"/>
      <c r="R641" s="32"/>
      <c r="S641" s="10"/>
      <c r="T641" s="32"/>
      <c r="U641" s="10"/>
      <c r="V641" s="32"/>
      <c r="W641" s="10"/>
      <c r="X641" s="32"/>
      <c r="Y641" s="10"/>
      <c r="Z641" s="32"/>
      <c r="AA641" s="10"/>
      <c r="AB641" s="32"/>
      <c r="AC641" s="10"/>
      <c r="AD641" s="32"/>
      <c r="AE641" s="10"/>
      <c r="AF641" s="32"/>
      <c r="AG641" s="10"/>
      <c r="AH641" s="32"/>
      <c r="AI641" s="10"/>
      <c r="AJ641" s="32"/>
      <c r="AK641" s="10"/>
      <c r="AL641" s="32"/>
      <c r="AM641" s="10"/>
      <c r="AN641" s="32"/>
      <c r="AO641" s="10"/>
      <c r="AP641" s="244"/>
      <c r="AQ641" s="10"/>
      <c r="AR641" s="32"/>
      <c r="AS641" s="10"/>
      <c r="AT641" s="244"/>
      <c r="AU641" s="10"/>
      <c r="AV641" s="244"/>
      <c r="AW641" s="7"/>
      <c r="AX641" s="249"/>
      <c r="AY641" s="10"/>
      <c r="AZ641" s="244"/>
      <c r="BA641" s="7"/>
      <c r="BB641" s="249"/>
      <c r="BC641" s="7"/>
      <c r="BD641" s="249"/>
      <c r="BE641" s="7"/>
      <c r="BF641" s="8"/>
      <c r="BG641" s="7"/>
      <c r="BH641" s="8"/>
      <c r="BJ641" s="41"/>
      <c r="BK641" s="41">
        <f t="shared" si="40"/>
        <v>0</v>
      </c>
      <c r="BL641">
        <f t="shared" si="39"/>
        <v>0</v>
      </c>
    </row>
    <row r="642" spans="2:66">
      <c r="B642" s="6"/>
      <c r="C642" s="10"/>
      <c r="D642" s="32"/>
      <c r="E642" s="10"/>
      <c r="F642" s="32"/>
      <c r="G642" s="10"/>
      <c r="H642" s="32"/>
      <c r="I642" s="10"/>
      <c r="J642" s="32"/>
      <c r="K642" s="94"/>
      <c r="L642" s="32"/>
      <c r="M642" s="10"/>
      <c r="N642" s="32"/>
      <c r="O642" s="10"/>
      <c r="P642" s="32"/>
      <c r="Q642" s="10"/>
      <c r="R642" s="32"/>
      <c r="S642" s="10"/>
      <c r="T642" s="32"/>
      <c r="U642" s="10"/>
      <c r="V642" s="32"/>
      <c r="W642" s="10"/>
      <c r="X642" s="32"/>
      <c r="Y642" s="10"/>
      <c r="Z642" s="32"/>
      <c r="AA642" s="10"/>
      <c r="AB642" s="32"/>
      <c r="AC642" s="10"/>
      <c r="AD642" s="32"/>
      <c r="AE642" s="10"/>
      <c r="AF642" s="32"/>
      <c r="AG642" s="10"/>
      <c r="AH642" s="32"/>
      <c r="AI642" s="10"/>
      <c r="AJ642" s="32"/>
      <c r="AK642" s="10"/>
      <c r="AL642" s="32"/>
      <c r="AM642" s="10"/>
      <c r="AN642" s="32"/>
      <c r="AO642" s="10"/>
      <c r="AP642" s="244"/>
      <c r="AQ642" s="10"/>
      <c r="AR642" s="32"/>
      <c r="AS642" s="10"/>
      <c r="AT642" s="244"/>
      <c r="AU642" s="10"/>
      <c r="AV642" s="244"/>
      <c r="AW642" s="7"/>
      <c r="AX642" s="249"/>
      <c r="AY642" s="10"/>
      <c r="AZ642" s="244"/>
      <c r="BA642" s="7"/>
      <c r="BB642" s="249"/>
      <c r="BC642" s="7"/>
      <c r="BD642" s="249"/>
      <c r="BE642" s="7"/>
      <c r="BF642" s="8"/>
      <c r="BG642" s="7"/>
      <c r="BH642" s="8"/>
      <c r="BJ642" s="41"/>
      <c r="BK642" s="41">
        <f t="shared" si="40"/>
        <v>0</v>
      </c>
      <c r="BL642">
        <f t="shared" ref="BL642:BL705" si="41">COUNT(C642:BH642)/2</f>
        <v>0</v>
      </c>
      <c r="BN642" s="39"/>
    </row>
    <row r="643" spans="2:66">
      <c r="B643" s="6"/>
      <c r="C643" s="10"/>
      <c r="D643" s="32"/>
      <c r="E643" s="10"/>
      <c r="F643" s="32"/>
      <c r="G643" s="10"/>
      <c r="H643" s="32"/>
      <c r="I643" s="10"/>
      <c r="J643" s="32"/>
      <c r="K643" s="94"/>
      <c r="L643" s="32"/>
      <c r="M643" s="10"/>
      <c r="N643" s="32"/>
      <c r="O643" s="10"/>
      <c r="P643" s="32"/>
      <c r="Q643" s="10"/>
      <c r="R643" s="32"/>
      <c r="S643" s="10"/>
      <c r="T643" s="32"/>
      <c r="U643" s="10"/>
      <c r="V643" s="32"/>
      <c r="W643" s="10"/>
      <c r="X643" s="32"/>
      <c r="Y643" s="10"/>
      <c r="Z643" s="32"/>
      <c r="AA643" s="10"/>
      <c r="AB643" s="32"/>
      <c r="AC643" s="10"/>
      <c r="AD643" s="32"/>
      <c r="AE643" s="10"/>
      <c r="AF643" s="32"/>
      <c r="AG643" s="10"/>
      <c r="AH643" s="32"/>
      <c r="AI643" s="10"/>
      <c r="AJ643" s="32"/>
      <c r="AK643" s="10"/>
      <c r="AL643" s="32"/>
      <c r="AM643" s="10"/>
      <c r="AN643" s="32"/>
      <c r="AO643" s="10"/>
      <c r="AP643" s="244"/>
      <c r="AQ643" s="10"/>
      <c r="AR643" s="32"/>
      <c r="AS643" s="10"/>
      <c r="AT643" s="244"/>
      <c r="AU643" s="10"/>
      <c r="AV643" s="244"/>
      <c r="AW643" s="7"/>
      <c r="AX643" s="249"/>
      <c r="AY643" s="10"/>
      <c r="AZ643" s="244"/>
      <c r="BA643" s="7"/>
      <c r="BB643" s="249"/>
      <c r="BC643" s="7"/>
      <c r="BD643" s="249"/>
      <c r="BE643" s="7"/>
      <c r="BF643" s="8"/>
      <c r="BG643" s="7"/>
      <c r="BH643" s="8"/>
      <c r="BJ643" s="41"/>
      <c r="BK643" s="41">
        <f t="shared" si="40"/>
        <v>0</v>
      </c>
      <c r="BL643">
        <f t="shared" si="41"/>
        <v>0</v>
      </c>
      <c r="BN643" s="39"/>
    </row>
    <row r="644" spans="2:66">
      <c r="B644" s="6"/>
      <c r="C644" s="10"/>
      <c r="D644" s="32"/>
      <c r="E644" s="10"/>
      <c r="F644" s="32"/>
      <c r="G644" s="10"/>
      <c r="H644" s="32"/>
      <c r="I644" s="10"/>
      <c r="J644" s="32"/>
      <c r="K644" s="10"/>
      <c r="L644" s="32"/>
      <c r="M644" s="10"/>
      <c r="N644" s="32"/>
      <c r="O644" s="10"/>
      <c r="P644" s="32"/>
      <c r="Q644" s="10"/>
      <c r="R644" s="32"/>
      <c r="S644" s="10"/>
      <c r="T644" s="32"/>
      <c r="U644" s="10"/>
      <c r="V644" s="32"/>
      <c r="W644" s="10"/>
      <c r="X644" s="32"/>
      <c r="Y644" s="10"/>
      <c r="Z644" s="32"/>
      <c r="AA644" s="10"/>
      <c r="AB644" s="32"/>
      <c r="AC644" s="10"/>
      <c r="AD644" s="32"/>
      <c r="AE644" s="10"/>
      <c r="AF644" s="32"/>
      <c r="AG644" s="10"/>
      <c r="AH644" s="32"/>
      <c r="AI644" s="10"/>
      <c r="AJ644" s="32"/>
      <c r="AK644" s="10"/>
      <c r="AL644" s="32"/>
      <c r="AM644" s="10"/>
      <c r="AN644" s="32"/>
      <c r="AO644" s="10"/>
      <c r="AP644" s="244"/>
      <c r="AQ644" s="10"/>
      <c r="AR644" s="32"/>
      <c r="AS644" s="10"/>
      <c r="AT644" s="244"/>
      <c r="AU644" s="10"/>
      <c r="AV644" s="244"/>
      <c r="AW644" s="7"/>
      <c r="AX644" s="249"/>
      <c r="AY644" s="10"/>
      <c r="AZ644" s="244"/>
      <c r="BA644" s="7"/>
      <c r="BB644" s="249"/>
      <c r="BC644" s="7"/>
      <c r="BD644" s="249"/>
      <c r="BE644" s="7"/>
      <c r="BF644" s="8"/>
      <c r="BG644" s="7"/>
      <c r="BH644" s="8"/>
      <c r="BJ644" s="41"/>
      <c r="BK644" s="41">
        <f t="shared" si="40"/>
        <v>0</v>
      </c>
      <c r="BL644">
        <f t="shared" si="41"/>
        <v>0</v>
      </c>
    </row>
    <row r="645" spans="2:66">
      <c r="B645" s="6"/>
      <c r="C645" s="10"/>
      <c r="D645" s="32"/>
      <c r="E645" s="10"/>
      <c r="F645" s="32"/>
      <c r="G645" s="10"/>
      <c r="H645" s="32"/>
      <c r="I645" s="10"/>
      <c r="J645" s="32"/>
      <c r="K645" s="94"/>
      <c r="L645" s="32"/>
      <c r="M645" s="10"/>
      <c r="N645" s="32"/>
      <c r="O645" s="10"/>
      <c r="P645" s="32"/>
      <c r="Q645" s="10"/>
      <c r="R645" s="32"/>
      <c r="S645" s="10"/>
      <c r="T645" s="32"/>
      <c r="U645" s="10"/>
      <c r="V645" s="32"/>
      <c r="W645" s="10"/>
      <c r="X645" s="32"/>
      <c r="Y645" s="10"/>
      <c r="Z645" s="32"/>
      <c r="AA645" s="10"/>
      <c r="AB645" s="32"/>
      <c r="AC645" s="10"/>
      <c r="AD645" s="32"/>
      <c r="AE645" s="10"/>
      <c r="AF645" s="32"/>
      <c r="AG645" s="10"/>
      <c r="AH645" s="32"/>
      <c r="AI645" s="10"/>
      <c r="AJ645" s="32"/>
      <c r="AK645" s="10"/>
      <c r="AL645" s="32"/>
      <c r="AM645" s="10"/>
      <c r="AN645" s="32"/>
      <c r="AO645" s="10"/>
      <c r="AP645" s="244"/>
      <c r="AQ645" s="10"/>
      <c r="AR645" s="32"/>
      <c r="AS645" s="10"/>
      <c r="AT645" s="244"/>
      <c r="AU645" s="10"/>
      <c r="AV645" s="244"/>
      <c r="AW645" s="7"/>
      <c r="AX645" s="249"/>
      <c r="AY645" s="10"/>
      <c r="AZ645" s="244"/>
      <c r="BA645" s="7"/>
      <c r="BB645" s="249"/>
      <c r="BC645" s="7"/>
      <c r="BD645" s="249"/>
      <c r="BE645" s="7"/>
      <c r="BF645" s="8"/>
      <c r="BG645" s="7"/>
      <c r="BH645" s="8"/>
      <c r="BJ645" s="41"/>
      <c r="BK645" s="41">
        <f t="shared" si="40"/>
        <v>0</v>
      </c>
      <c r="BL645">
        <f t="shared" si="41"/>
        <v>0</v>
      </c>
      <c r="BN645" s="39"/>
    </row>
    <row r="646" spans="2:66">
      <c r="B646" s="6"/>
      <c r="C646" s="10"/>
      <c r="D646" s="32"/>
      <c r="E646" s="10"/>
      <c r="F646" s="32"/>
      <c r="G646" s="10"/>
      <c r="H646" s="32"/>
      <c r="I646" s="10"/>
      <c r="J646" s="32"/>
      <c r="K646" s="94"/>
      <c r="L646" s="32"/>
      <c r="M646" s="10"/>
      <c r="N646" s="32"/>
      <c r="O646" s="10"/>
      <c r="P646" s="32"/>
      <c r="Q646" s="10"/>
      <c r="R646" s="32"/>
      <c r="S646" s="10"/>
      <c r="T646" s="32"/>
      <c r="U646" s="10"/>
      <c r="V646" s="32"/>
      <c r="W646" s="10"/>
      <c r="X646" s="32"/>
      <c r="Y646" s="10"/>
      <c r="Z646" s="32"/>
      <c r="AA646" s="10"/>
      <c r="AB646" s="32"/>
      <c r="AC646" s="10"/>
      <c r="AD646" s="32"/>
      <c r="AE646" s="10"/>
      <c r="AF646" s="32"/>
      <c r="AG646" s="10"/>
      <c r="AH646" s="32"/>
      <c r="AI646" s="10"/>
      <c r="AJ646" s="32"/>
      <c r="AK646" s="10"/>
      <c r="AL646" s="32"/>
      <c r="AM646" s="10"/>
      <c r="AN646" s="32"/>
      <c r="AO646" s="10"/>
      <c r="AP646" s="244"/>
      <c r="AQ646" s="10"/>
      <c r="AR646" s="32"/>
      <c r="AS646" s="10"/>
      <c r="AT646" s="244"/>
      <c r="AU646" s="10"/>
      <c r="AV646" s="244"/>
      <c r="AW646" s="7"/>
      <c r="AX646" s="249"/>
      <c r="AY646" s="10"/>
      <c r="AZ646" s="244"/>
      <c r="BA646" s="7"/>
      <c r="BB646" s="249"/>
      <c r="BC646" s="7"/>
      <c r="BD646" s="249"/>
      <c r="BE646" s="7"/>
      <c r="BF646" s="8"/>
      <c r="BG646" s="7"/>
      <c r="BH646" s="8"/>
      <c r="BJ646" s="41"/>
      <c r="BK646" s="41">
        <f t="shared" ref="BK646:BK709" si="42">+AI646+AE646+Y646+W646+U646+S646+Q646+O646+M646+I646+G646+E646+C646+AG646+K646+BG646+BN646+AA646+AC646+AK646+AM646+AO646+AW646+BE646+BC646+BA646+AY646+AU646+AS646+AQ646</f>
        <v>0</v>
      </c>
      <c r="BL646">
        <f t="shared" si="41"/>
        <v>0</v>
      </c>
      <c r="BN646" s="39"/>
    </row>
    <row r="647" spans="2:66">
      <c r="B647" s="6"/>
      <c r="C647" s="10"/>
      <c r="D647" s="32"/>
      <c r="E647" s="10"/>
      <c r="F647" s="32"/>
      <c r="G647" s="10"/>
      <c r="H647" s="32"/>
      <c r="I647" s="10"/>
      <c r="J647" s="32"/>
      <c r="K647" s="10"/>
      <c r="L647" s="32"/>
      <c r="M647" s="10"/>
      <c r="N647" s="32"/>
      <c r="O647" s="10"/>
      <c r="P647" s="32"/>
      <c r="Q647" s="10"/>
      <c r="R647" s="32"/>
      <c r="S647" s="10"/>
      <c r="T647" s="32"/>
      <c r="U647" s="10"/>
      <c r="V647" s="32"/>
      <c r="W647" s="10"/>
      <c r="X647" s="32"/>
      <c r="Y647" s="10"/>
      <c r="Z647" s="32"/>
      <c r="AA647" s="10"/>
      <c r="AB647" s="32"/>
      <c r="AC647" s="10"/>
      <c r="AD647" s="32"/>
      <c r="AE647" s="10"/>
      <c r="AF647" s="32"/>
      <c r="AG647" s="10"/>
      <c r="AH647" s="32"/>
      <c r="AI647" s="10"/>
      <c r="AJ647" s="32"/>
      <c r="AK647" s="10"/>
      <c r="AL647" s="32"/>
      <c r="AM647" s="10"/>
      <c r="AN647" s="32"/>
      <c r="AO647" s="10"/>
      <c r="AP647" s="244"/>
      <c r="AQ647" s="10"/>
      <c r="AR647" s="32"/>
      <c r="AS647" s="10"/>
      <c r="AT647" s="244"/>
      <c r="AU647" s="10"/>
      <c r="AV647" s="244"/>
      <c r="AW647" s="7"/>
      <c r="AX647" s="249"/>
      <c r="AY647" s="10"/>
      <c r="AZ647" s="244"/>
      <c r="BA647" s="7"/>
      <c r="BB647" s="249"/>
      <c r="BC647" s="7"/>
      <c r="BD647" s="249"/>
      <c r="BE647" s="7"/>
      <c r="BF647" s="8"/>
      <c r="BG647" s="7"/>
      <c r="BH647" s="8"/>
      <c r="BJ647" s="41"/>
      <c r="BK647" s="41">
        <f t="shared" si="42"/>
        <v>0</v>
      </c>
      <c r="BL647">
        <f t="shared" si="41"/>
        <v>0</v>
      </c>
    </row>
    <row r="648" spans="2:66">
      <c r="B648" s="6"/>
      <c r="C648" s="10"/>
      <c r="D648" s="32"/>
      <c r="E648" s="10"/>
      <c r="F648" s="32"/>
      <c r="G648" s="10"/>
      <c r="H648" s="32"/>
      <c r="I648" s="10"/>
      <c r="J648" s="32"/>
      <c r="K648" s="10"/>
      <c r="L648" s="32"/>
      <c r="M648" s="10"/>
      <c r="N648" s="32"/>
      <c r="O648" s="10"/>
      <c r="P648" s="32"/>
      <c r="Q648" s="10"/>
      <c r="R648" s="32"/>
      <c r="S648" s="10"/>
      <c r="T648" s="32"/>
      <c r="U648" s="10"/>
      <c r="V648" s="32"/>
      <c r="W648" s="10"/>
      <c r="X648" s="32"/>
      <c r="Y648" s="10"/>
      <c r="Z648" s="32"/>
      <c r="AA648" s="10"/>
      <c r="AB648" s="32"/>
      <c r="AC648" s="10"/>
      <c r="AD648" s="32"/>
      <c r="AE648" s="10"/>
      <c r="AF648" s="32"/>
      <c r="AG648" s="10"/>
      <c r="AH648" s="32"/>
      <c r="AI648" s="10"/>
      <c r="AJ648" s="32"/>
      <c r="AK648" s="10"/>
      <c r="AL648" s="32"/>
      <c r="AM648" s="10"/>
      <c r="AN648" s="32"/>
      <c r="AO648" s="10"/>
      <c r="AP648" s="244"/>
      <c r="AQ648" s="10"/>
      <c r="AR648" s="32"/>
      <c r="AS648" s="10"/>
      <c r="AT648" s="244"/>
      <c r="AU648" s="10"/>
      <c r="AV648" s="244"/>
      <c r="AW648" s="7"/>
      <c r="AX648" s="249"/>
      <c r="AY648" s="10"/>
      <c r="AZ648" s="244"/>
      <c r="BA648" s="7"/>
      <c r="BB648" s="249"/>
      <c r="BC648" s="7"/>
      <c r="BD648" s="249"/>
      <c r="BE648" s="7"/>
      <c r="BF648" s="8"/>
      <c r="BG648" s="7"/>
      <c r="BH648" s="8"/>
      <c r="BJ648" s="41"/>
      <c r="BK648" s="41">
        <f t="shared" si="42"/>
        <v>0</v>
      </c>
      <c r="BL648">
        <f t="shared" si="41"/>
        <v>0</v>
      </c>
    </row>
    <row r="649" spans="2:66">
      <c r="B649" s="6"/>
      <c r="C649" s="10"/>
      <c r="D649" s="32"/>
      <c r="E649" s="10"/>
      <c r="F649" s="32"/>
      <c r="G649" s="10"/>
      <c r="H649" s="32"/>
      <c r="I649" s="10"/>
      <c r="J649" s="32"/>
      <c r="K649" s="10"/>
      <c r="L649" s="32"/>
      <c r="M649" s="10"/>
      <c r="N649" s="32"/>
      <c r="O649" s="10"/>
      <c r="P649" s="32"/>
      <c r="Q649" s="10"/>
      <c r="R649" s="32"/>
      <c r="S649" s="10"/>
      <c r="T649" s="32"/>
      <c r="U649" s="10"/>
      <c r="V649" s="32"/>
      <c r="W649" s="10"/>
      <c r="X649" s="32"/>
      <c r="Y649" s="10"/>
      <c r="Z649" s="32"/>
      <c r="AA649" s="10"/>
      <c r="AB649" s="32"/>
      <c r="AC649" s="10"/>
      <c r="AD649" s="32"/>
      <c r="AE649" s="10"/>
      <c r="AF649" s="32"/>
      <c r="AG649" s="10"/>
      <c r="AH649" s="32"/>
      <c r="AI649" s="10"/>
      <c r="AJ649" s="32"/>
      <c r="AK649" s="10"/>
      <c r="AL649" s="32"/>
      <c r="AM649" s="10"/>
      <c r="AN649" s="32"/>
      <c r="AO649" s="10"/>
      <c r="AP649" s="244"/>
      <c r="AQ649" s="10"/>
      <c r="AR649" s="32"/>
      <c r="AS649" s="10"/>
      <c r="AT649" s="244"/>
      <c r="AU649" s="10"/>
      <c r="AV649" s="244"/>
      <c r="AW649" s="7"/>
      <c r="AX649" s="249"/>
      <c r="AY649" s="10"/>
      <c r="AZ649" s="244"/>
      <c r="BA649" s="7"/>
      <c r="BB649" s="249"/>
      <c r="BC649" s="7"/>
      <c r="BD649" s="249"/>
      <c r="BE649" s="7"/>
      <c r="BF649" s="8"/>
      <c r="BG649" s="7"/>
      <c r="BH649" s="8"/>
      <c r="BJ649" s="41"/>
      <c r="BK649" s="41">
        <f t="shared" si="42"/>
        <v>0</v>
      </c>
      <c r="BL649">
        <f t="shared" si="41"/>
        <v>0</v>
      </c>
    </row>
    <row r="650" spans="2:66">
      <c r="B650" s="6"/>
      <c r="C650" s="10"/>
      <c r="D650" s="32"/>
      <c r="E650" s="10"/>
      <c r="F650" s="32"/>
      <c r="G650" s="10"/>
      <c r="H650" s="32"/>
      <c r="I650" s="10"/>
      <c r="J650" s="32"/>
      <c r="K650" s="10"/>
      <c r="L650" s="32"/>
      <c r="M650" s="10"/>
      <c r="N650" s="32"/>
      <c r="O650" s="10"/>
      <c r="P650" s="32"/>
      <c r="Q650" s="10"/>
      <c r="R650" s="32"/>
      <c r="S650" s="10"/>
      <c r="T650" s="32"/>
      <c r="U650" s="10"/>
      <c r="V650" s="32"/>
      <c r="W650" s="10"/>
      <c r="X650" s="32"/>
      <c r="Y650" s="10"/>
      <c r="Z650" s="32"/>
      <c r="AA650" s="10"/>
      <c r="AB650" s="32"/>
      <c r="AC650" s="10"/>
      <c r="AD650" s="32"/>
      <c r="AE650" s="10"/>
      <c r="AF650" s="32"/>
      <c r="AG650" s="10"/>
      <c r="AH650" s="32"/>
      <c r="AI650" s="10"/>
      <c r="AJ650" s="32"/>
      <c r="AK650" s="10"/>
      <c r="AL650" s="32"/>
      <c r="AM650" s="10"/>
      <c r="AN650" s="32"/>
      <c r="AO650" s="10"/>
      <c r="AP650" s="244"/>
      <c r="AQ650" s="10"/>
      <c r="AR650" s="32"/>
      <c r="AS650" s="10"/>
      <c r="AT650" s="244"/>
      <c r="AU650" s="10"/>
      <c r="AV650" s="244"/>
      <c r="AW650" s="7"/>
      <c r="AX650" s="249"/>
      <c r="AY650" s="10"/>
      <c r="AZ650" s="244"/>
      <c r="BA650" s="7"/>
      <c r="BB650" s="249"/>
      <c r="BC650" s="7"/>
      <c r="BD650" s="249"/>
      <c r="BE650" s="7"/>
      <c r="BF650" s="8"/>
      <c r="BG650" s="7"/>
      <c r="BH650" s="8"/>
      <c r="BJ650" s="41"/>
      <c r="BK650" s="41">
        <f t="shared" si="42"/>
        <v>0</v>
      </c>
      <c r="BL650">
        <f t="shared" si="41"/>
        <v>0</v>
      </c>
    </row>
    <row r="651" spans="2:66">
      <c r="B651" s="6"/>
      <c r="C651" s="10"/>
      <c r="D651" s="32"/>
      <c r="E651" s="10"/>
      <c r="F651" s="32"/>
      <c r="G651" s="10"/>
      <c r="H651" s="32"/>
      <c r="I651" s="10"/>
      <c r="J651" s="32"/>
      <c r="K651" s="94"/>
      <c r="L651" s="32"/>
      <c r="M651" s="10"/>
      <c r="N651" s="32"/>
      <c r="O651" s="10"/>
      <c r="P651" s="32"/>
      <c r="Q651" s="10"/>
      <c r="R651" s="32"/>
      <c r="S651" s="10"/>
      <c r="T651" s="32"/>
      <c r="U651" s="10"/>
      <c r="V651" s="32"/>
      <c r="W651" s="10"/>
      <c r="X651" s="32"/>
      <c r="Y651" s="10"/>
      <c r="Z651" s="32"/>
      <c r="AA651" s="10"/>
      <c r="AB651" s="32"/>
      <c r="AC651" s="10"/>
      <c r="AD651" s="32"/>
      <c r="AE651" s="10"/>
      <c r="AF651" s="32"/>
      <c r="AG651" s="10"/>
      <c r="AH651" s="32"/>
      <c r="AI651" s="10"/>
      <c r="AJ651" s="32"/>
      <c r="AK651" s="10"/>
      <c r="AL651" s="32"/>
      <c r="AM651" s="10"/>
      <c r="AN651" s="32"/>
      <c r="AO651" s="10"/>
      <c r="AP651" s="244"/>
      <c r="AQ651" s="10"/>
      <c r="AR651" s="32"/>
      <c r="AS651" s="10"/>
      <c r="AT651" s="244"/>
      <c r="AU651" s="10"/>
      <c r="AV651" s="244"/>
      <c r="AW651" s="7"/>
      <c r="AX651" s="249"/>
      <c r="AY651" s="10"/>
      <c r="AZ651" s="244"/>
      <c r="BA651" s="7"/>
      <c r="BB651" s="249"/>
      <c r="BC651" s="7"/>
      <c r="BD651" s="249"/>
      <c r="BE651" s="7"/>
      <c r="BF651" s="8"/>
      <c r="BG651" s="7"/>
      <c r="BH651" s="8"/>
      <c r="BJ651" s="41"/>
      <c r="BK651" s="41">
        <f t="shared" si="42"/>
        <v>0</v>
      </c>
      <c r="BL651">
        <f t="shared" si="41"/>
        <v>0</v>
      </c>
      <c r="BN651" s="39"/>
    </row>
    <row r="652" spans="2:66">
      <c r="B652" s="6"/>
      <c r="C652" s="10"/>
      <c r="D652" s="32"/>
      <c r="E652" s="10"/>
      <c r="F652" s="32"/>
      <c r="G652" s="10"/>
      <c r="H652" s="32"/>
      <c r="I652" s="10"/>
      <c r="J652" s="32"/>
      <c r="K652" s="94"/>
      <c r="L652" s="32"/>
      <c r="M652" s="10"/>
      <c r="N652" s="32"/>
      <c r="O652" s="10"/>
      <c r="P652" s="32"/>
      <c r="Q652" s="10"/>
      <c r="R652" s="32"/>
      <c r="S652" s="10"/>
      <c r="T652" s="32"/>
      <c r="U652" s="10"/>
      <c r="V652" s="32"/>
      <c r="W652" s="10"/>
      <c r="X652" s="32"/>
      <c r="Y652" s="10"/>
      <c r="Z652" s="32"/>
      <c r="AA652" s="10"/>
      <c r="AB652" s="32"/>
      <c r="AC652" s="10"/>
      <c r="AD652" s="32"/>
      <c r="AE652" s="10"/>
      <c r="AF652" s="32"/>
      <c r="AG652" s="10"/>
      <c r="AH652" s="32"/>
      <c r="AI652" s="10"/>
      <c r="AJ652" s="32"/>
      <c r="AK652" s="10"/>
      <c r="AL652" s="32"/>
      <c r="AM652" s="10"/>
      <c r="AN652" s="32"/>
      <c r="AO652" s="10"/>
      <c r="AP652" s="244"/>
      <c r="AQ652" s="10"/>
      <c r="AR652" s="32"/>
      <c r="AS652" s="10"/>
      <c r="AT652" s="244"/>
      <c r="AU652" s="10"/>
      <c r="AV652" s="244"/>
      <c r="AW652" s="7"/>
      <c r="AX652" s="249"/>
      <c r="AY652" s="10"/>
      <c r="AZ652" s="244"/>
      <c r="BA652" s="7"/>
      <c r="BB652" s="249"/>
      <c r="BC652" s="7"/>
      <c r="BD652" s="249"/>
      <c r="BE652" s="7"/>
      <c r="BF652" s="8"/>
      <c r="BG652" s="7"/>
      <c r="BH652" s="8"/>
      <c r="BJ652" s="41"/>
      <c r="BK652" s="41">
        <f t="shared" si="42"/>
        <v>0</v>
      </c>
      <c r="BL652">
        <f t="shared" si="41"/>
        <v>0</v>
      </c>
      <c r="BN652" s="39"/>
    </row>
    <row r="653" spans="2:66">
      <c r="B653" s="6"/>
      <c r="C653" s="10"/>
      <c r="D653" s="32"/>
      <c r="E653" s="10"/>
      <c r="F653" s="32"/>
      <c r="G653" s="10"/>
      <c r="H653" s="32"/>
      <c r="I653" s="10"/>
      <c r="J653" s="32"/>
      <c r="K653" s="94"/>
      <c r="L653" s="32"/>
      <c r="M653" s="10"/>
      <c r="N653" s="32"/>
      <c r="O653" s="10"/>
      <c r="P653" s="32"/>
      <c r="Q653" s="10"/>
      <c r="R653" s="32"/>
      <c r="S653" s="10"/>
      <c r="T653" s="32"/>
      <c r="U653" s="10"/>
      <c r="V653" s="32"/>
      <c r="W653" s="10"/>
      <c r="X653" s="32"/>
      <c r="Y653" s="10"/>
      <c r="Z653" s="32"/>
      <c r="AA653" s="10"/>
      <c r="AB653" s="32"/>
      <c r="AC653" s="10"/>
      <c r="AD653" s="32"/>
      <c r="AE653" s="10"/>
      <c r="AF653" s="32"/>
      <c r="AG653" s="10"/>
      <c r="AH653" s="32"/>
      <c r="AI653" s="10"/>
      <c r="AJ653" s="32"/>
      <c r="AK653" s="10"/>
      <c r="AL653" s="32"/>
      <c r="AM653" s="10"/>
      <c r="AN653" s="32"/>
      <c r="AO653" s="10"/>
      <c r="AP653" s="244"/>
      <c r="AQ653" s="10"/>
      <c r="AR653" s="32"/>
      <c r="AS653" s="10"/>
      <c r="AT653" s="244"/>
      <c r="AU653" s="10"/>
      <c r="AV653" s="244"/>
      <c r="AW653" s="7"/>
      <c r="AX653" s="249"/>
      <c r="AY653" s="10"/>
      <c r="AZ653" s="244"/>
      <c r="BA653" s="7"/>
      <c r="BB653" s="249"/>
      <c r="BC653" s="7"/>
      <c r="BD653" s="249"/>
      <c r="BE653" s="7"/>
      <c r="BF653" s="8"/>
      <c r="BG653" s="7"/>
      <c r="BH653" s="8"/>
      <c r="BJ653" s="41"/>
      <c r="BK653" s="41">
        <f t="shared" si="42"/>
        <v>0</v>
      </c>
      <c r="BL653">
        <f t="shared" si="41"/>
        <v>0</v>
      </c>
      <c r="BN653" s="39"/>
    </row>
    <row r="654" spans="2:66">
      <c r="B654" s="6"/>
      <c r="C654" s="10"/>
      <c r="D654" s="32"/>
      <c r="E654" s="10"/>
      <c r="F654" s="32"/>
      <c r="G654" s="10"/>
      <c r="H654" s="32"/>
      <c r="I654" s="10"/>
      <c r="J654" s="32"/>
      <c r="K654" s="94"/>
      <c r="L654" s="32"/>
      <c r="M654" s="10"/>
      <c r="N654" s="32"/>
      <c r="O654" s="10"/>
      <c r="P654" s="32"/>
      <c r="Q654" s="10"/>
      <c r="R654" s="32"/>
      <c r="S654" s="10"/>
      <c r="T654" s="32"/>
      <c r="U654" s="10"/>
      <c r="V654" s="32"/>
      <c r="W654" s="10"/>
      <c r="X654" s="32"/>
      <c r="Y654" s="10"/>
      <c r="Z654" s="32"/>
      <c r="AA654" s="10"/>
      <c r="AB654" s="32"/>
      <c r="AC654" s="10"/>
      <c r="AD654" s="32"/>
      <c r="AE654" s="10"/>
      <c r="AF654" s="32"/>
      <c r="AG654" s="10"/>
      <c r="AH654" s="32"/>
      <c r="AI654" s="10"/>
      <c r="AJ654" s="32"/>
      <c r="AK654" s="10"/>
      <c r="AL654" s="32"/>
      <c r="AM654" s="10"/>
      <c r="AN654" s="32"/>
      <c r="AO654" s="10"/>
      <c r="AP654" s="244"/>
      <c r="AQ654" s="10"/>
      <c r="AR654" s="32"/>
      <c r="AS654" s="10"/>
      <c r="AT654" s="244"/>
      <c r="AU654" s="10"/>
      <c r="AV654" s="244"/>
      <c r="AW654" s="7"/>
      <c r="AX654" s="249"/>
      <c r="AY654" s="10"/>
      <c r="AZ654" s="244"/>
      <c r="BA654" s="7"/>
      <c r="BB654" s="249"/>
      <c r="BC654" s="7"/>
      <c r="BD654" s="249"/>
      <c r="BE654" s="7"/>
      <c r="BF654" s="8"/>
      <c r="BG654" s="7"/>
      <c r="BH654" s="8"/>
      <c r="BJ654" s="41"/>
      <c r="BK654" s="41">
        <f t="shared" si="42"/>
        <v>0</v>
      </c>
      <c r="BL654">
        <f t="shared" si="41"/>
        <v>0</v>
      </c>
      <c r="BN654" s="39"/>
    </row>
    <row r="655" spans="2:66">
      <c r="B655" s="6"/>
      <c r="C655" s="10"/>
      <c r="D655" s="32"/>
      <c r="E655" s="10"/>
      <c r="F655" s="32"/>
      <c r="G655" s="10"/>
      <c r="H655" s="32"/>
      <c r="I655" s="10"/>
      <c r="J655" s="32"/>
      <c r="K655" s="94"/>
      <c r="L655" s="32"/>
      <c r="M655" s="10"/>
      <c r="N655" s="32"/>
      <c r="O655" s="10"/>
      <c r="P655" s="32"/>
      <c r="Q655" s="10"/>
      <c r="R655" s="32"/>
      <c r="S655" s="10"/>
      <c r="T655" s="32"/>
      <c r="U655" s="10"/>
      <c r="V655" s="32"/>
      <c r="W655" s="10"/>
      <c r="X655" s="32"/>
      <c r="Y655" s="10"/>
      <c r="Z655" s="32"/>
      <c r="AA655" s="10"/>
      <c r="AB655" s="32"/>
      <c r="AC655" s="10"/>
      <c r="AD655" s="32"/>
      <c r="AE655" s="10"/>
      <c r="AF655" s="32"/>
      <c r="AG655" s="10"/>
      <c r="AH655" s="32"/>
      <c r="AI655" s="10"/>
      <c r="AJ655" s="32"/>
      <c r="AK655" s="10"/>
      <c r="AL655" s="32"/>
      <c r="AM655" s="10"/>
      <c r="AN655" s="32"/>
      <c r="AO655" s="10"/>
      <c r="AP655" s="244"/>
      <c r="AQ655" s="10"/>
      <c r="AR655" s="32"/>
      <c r="AS655" s="10"/>
      <c r="AT655" s="244"/>
      <c r="AU655" s="10"/>
      <c r="AV655" s="244"/>
      <c r="AW655" s="7"/>
      <c r="AX655" s="249"/>
      <c r="AY655" s="10"/>
      <c r="AZ655" s="244"/>
      <c r="BA655" s="7"/>
      <c r="BB655" s="249"/>
      <c r="BC655" s="7"/>
      <c r="BD655" s="249"/>
      <c r="BE655" s="7"/>
      <c r="BF655" s="8"/>
      <c r="BG655" s="7"/>
      <c r="BH655" s="8"/>
      <c r="BJ655" s="41"/>
      <c r="BK655" s="41">
        <f t="shared" si="42"/>
        <v>0</v>
      </c>
      <c r="BL655">
        <f t="shared" si="41"/>
        <v>0</v>
      </c>
      <c r="BN655" s="39"/>
    </row>
    <row r="656" spans="2:66">
      <c r="B656" s="6"/>
      <c r="C656" s="10"/>
      <c r="D656" s="32"/>
      <c r="E656" s="10"/>
      <c r="F656" s="32"/>
      <c r="G656" s="10"/>
      <c r="H656" s="32"/>
      <c r="I656" s="10"/>
      <c r="J656" s="32"/>
      <c r="K656" s="94"/>
      <c r="L656" s="32"/>
      <c r="M656" s="10"/>
      <c r="N656" s="32"/>
      <c r="O656" s="10"/>
      <c r="P656" s="32"/>
      <c r="Q656" s="10"/>
      <c r="R656" s="32"/>
      <c r="S656" s="10"/>
      <c r="T656" s="32"/>
      <c r="U656" s="10"/>
      <c r="V656" s="32"/>
      <c r="W656" s="10"/>
      <c r="X656" s="32"/>
      <c r="Y656" s="10"/>
      <c r="Z656" s="32"/>
      <c r="AA656" s="10"/>
      <c r="AB656" s="32"/>
      <c r="AC656" s="10"/>
      <c r="AD656" s="32"/>
      <c r="AE656" s="10"/>
      <c r="AF656" s="32"/>
      <c r="AG656" s="10"/>
      <c r="AH656" s="32"/>
      <c r="AI656" s="10"/>
      <c r="AJ656" s="32"/>
      <c r="AK656" s="10"/>
      <c r="AL656" s="32"/>
      <c r="AM656" s="10"/>
      <c r="AN656" s="32"/>
      <c r="AO656" s="10"/>
      <c r="AP656" s="244"/>
      <c r="AQ656" s="10"/>
      <c r="AR656" s="32"/>
      <c r="AS656" s="10"/>
      <c r="AT656" s="244"/>
      <c r="AU656" s="10"/>
      <c r="AV656" s="244"/>
      <c r="AW656" s="7"/>
      <c r="AX656" s="249"/>
      <c r="AY656" s="10"/>
      <c r="AZ656" s="244"/>
      <c r="BA656" s="7"/>
      <c r="BB656" s="249"/>
      <c r="BC656" s="7"/>
      <c r="BD656" s="249"/>
      <c r="BE656" s="7"/>
      <c r="BF656" s="8"/>
      <c r="BG656" s="7"/>
      <c r="BH656" s="8"/>
      <c r="BJ656" s="41"/>
      <c r="BK656" s="41">
        <f t="shared" si="42"/>
        <v>0</v>
      </c>
      <c r="BL656">
        <f t="shared" si="41"/>
        <v>0</v>
      </c>
      <c r="BN656" s="39"/>
    </row>
    <row r="657" spans="2:66">
      <c r="B657" s="6"/>
      <c r="C657" s="10"/>
      <c r="D657" s="32"/>
      <c r="E657" s="10"/>
      <c r="F657" s="32"/>
      <c r="G657" s="10"/>
      <c r="H657" s="32"/>
      <c r="I657" s="10"/>
      <c r="J657" s="32"/>
      <c r="K657" s="94"/>
      <c r="L657" s="32"/>
      <c r="M657" s="10"/>
      <c r="N657" s="32"/>
      <c r="O657" s="10"/>
      <c r="P657" s="32"/>
      <c r="Q657" s="10"/>
      <c r="R657" s="32"/>
      <c r="S657" s="10"/>
      <c r="T657" s="32"/>
      <c r="U657" s="10"/>
      <c r="V657" s="32"/>
      <c r="W657" s="10"/>
      <c r="X657" s="32"/>
      <c r="Y657" s="10"/>
      <c r="Z657" s="32"/>
      <c r="AA657" s="10"/>
      <c r="AB657" s="32"/>
      <c r="AC657" s="10"/>
      <c r="AD657" s="32"/>
      <c r="AE657" s="10"/>
      <c r="AF657" s="32"/>
      <c r="AG657" s="10"/>
      <c r="AH657" s="32"/>
      <c r="AI657" s="10"/>
      <c r="AJ657" s="32"/>
      <c r="AK657" s="10"/>
      <c r="AL657" s="32"/>
      <c r="AM657" s="10"/>
      <c r="AN657" s="32"/>
      <c r="AO657" s="10"/>
      <c r="AP657" s="244"/>
      <c r="AQ657" s="10"/>
      <c r="AR657" s="32"/>
      <c r="AS657" s="10"/>
      <c r="AT657" s="244"/>
      <c r="AU657" s="10"/>
      <c r="AV657" s="244"/>
      <c r="AW657" s="7"/>
      <c r="AX657" s="249"/>
      <c r="AY657" s="10"/>
      <c r="AZ657" s="244"/>
      <c r="BA657" s="7"/>
      <c r="BB657" s="249"/>
      <c r="BC657" s="7"/>
      <c r="BD657" s="249"/>
      <c r="BE657" s="7"/>
      <c r="BF657" s="8"/>
      <c r="BG657" s="7"/>
      <c r="BH657" s="8"/>
      <c r="BJ657" s="41"/>
      <c r="BK657" s="41">
        <f t="shared" si="42"/>
        <v>0</v>
      </c>
      <c r="BL657">
        <f t="shared" si="41"/>
        <v>0</v>
      </c>
      <c r="BN657" s="39"/>
    </row>
    <row r="658" spans="2:66">
      <c r="B658" s="6"/>
      <c r="C658" s="10"/>
      <c r="D658" s="32"/>
      <c r="E658" s="10"/>
      <c r="F658" s="32"/>
      <c r="G658" s="10"/>
      <c r="H658" s="32"/>
      <c r="I658" s="10"/>
      <c r="J658" s="32"/>
      <c r="K658" s="10"/>
      <c r="L658" s="32"/>
      <c r="M658" s="10"/>
      <c r="N658" s="32"/>
      <c r="O658" s="10"/>
      <c r="P658" s="32"/>
      <c r="Q658" s="10"/>
      <c r="R658" s="32"/>
      <c r="S658" s="10"/>
      <c r="T658" s="32"/>
      <c r="U658" s="10"/>
      <c r="V658" s="32"/>
      <c r="W658" s="10"/>
      <c r="X658" s="32"/>
      <c r="Y658" s="10"/>
      <c r="Z658" s="32"/>
      <c r="AA658" s="10"/>
      <c r="AB658" s="32"/>
      <c r="AC658" s="10"/>
      <c r="AD658" s="32"/>
      <c r="AE658" s="10"/>
      <c r="AF658" s="32"/>
      <c r="AG658" s="10"/>
      <c r="AH658" s="32"/>
      <c r="AI658" s="10"/>
      <c r="AJ658" s="32"/>
      <c r="AK658" s="10"/>
      <c r="AL658" s="32"/>
      <c r="AM658" s="10"/>
      <c r="AN658" s="32"/>
      <c r="AO658" s="10"/>
      <c r="AP658" s="244"/>
      <c r="AQ658" s="10"/>
      <c r="AR658" s="32"/>
      <c r="AS658" s="10"/>
      <c r="AT658" s="244"/>
      <c r="AU658" s="10"/>
      <c r="AV658" s="244"/>
      <c r="AW658" s="7"/>
      <c r="AX658" s="249"/>
      <c r="AY658" s="10"/>
      <c r="AZ658" s="244"/>
      <c r="BA658" s="7"/>
      <c r="BB658" s="249"/>
      <c r="BC658" s="7"/>
      <c r="BD658" s="249"/>
      <c r="BE658" s="7"/>
      <c r="BF658" s="8"/>
      <c r="BG658" s="7"/>
      <c r="BH658" s="8"/>
      <c r="BJ658" s="41"/>
      <c r="BK658" s="41">
        <f t="shared" si="42"/>
        <v>0</v>
      </c>
      <c r="BL658">
        <f t="shared" si="41"/>
        <v>0</v>
      </c>
    </row>
    <row r="659" spans="2:66">
      <c r="B659" s="6"/>
      <c r="C659" s="10"/>
      <c r="D659" s="32"/>
      <c r="E659" s="10"/>
      <c r="F659" s="32"/>
      <c r="G659" s="10"/>
      <c r="H659" s="32"/>
      <c r="I659" s="10"/>
      <c r="J659" s="32"/>
      <c r="K659" s="10"/>
      <c r="L659" s="32"/>
      <c r="M659" s="10"/>
      <c r="N659" s="32"/>
      <c r="O659" s="10"/>
      <c r="P659" s="32"/>
      <c r="Q659" s="10"/>
      <c r="R659" s="32"/>
      <c r="S659" s="10"/>
      <c r="T659" s="32"/>
      <c r="U659" s="10"/>
      <c r="V659" s="32"/>
      <c r="W659" s="10"/>
      <c r="X659" s="32"/>
      <c r="Y659" s="10"/>
      <c r="Z659" s="32"/>
      <c r="AA659" s="10"/>
      <c r="AB659" s="32"/>
      <c r="AC659" s="10"/>
      <c r="AD659" s="32"/>
      <c r="AE659" s="10"/>
      <c r="AF659" s="32"/>
      <c r="AG659" s="10"/>
      <c r="AH659" s="32"/>
      <c r="AI659" s="10"/>
      <c r="AJ659" s="32"/>
      <c r="AK659" s="10"/>
      <c r="AL659" s="32"/>
      <c r="AM659" s="10"/>
      <c r="AN659" s="32"/>
      <c r="AO659" s="10"/>
      <c r="AP659" s="244"/>
      <c r="AQ659" s="10"/>
      <c r="AR659" s="32"/>
      <c r="AS659" s="10"/>
      <c r="AT659" s="244"/>
      <c r="AU659" s="10"/>
      <c r="AV659" s="244"/>
      <c r="AW659" s="7"/>
      <c r="AX659" s="249"/>
      <c r="AY659" s="10"/>
      <c r="AZ659" s="244"/>
      <c r="BA659" s="7"/>
      <c r="BB659" s="249"/>
      <c r="BC659" s="7"/>
      <c r="BD659" s="249"/>
      <c r="BE659" s="7"/>
      <c r="BF659" s="8"/>
      <c r="BG659" s="7"/>
      <c r="BH659" s="8"/>
      <c r="BJ659" s="41"/>
      <c r="BK659" s="41">
        <f t="shared" si="42"/>
        <v>0</v>
      </c>
      <c r="BL659">
        <f t="shared" si="41"/>
        <v>0</v>
      </c>
    </row>
    <row r="660" spans="2:66">
      <c r="B660" s="6"/>
      <c r="C660" s="10"/>
      <c r="D660" s="32"/>
      <c r="E660" s="10"/>
      <c r="F660" s="32"/>
      <c r="G660" s="10"/>
      <c r="H660" s="32"/>
      <c r="I660" s="10"/>
      <c r="J660" s="32"/>
      <c r="K660" s="10"/>
      <c r="L660" s="32"/>
      <c r="M660" s="10"/>
      <c r="N660" s="32"/>
      <c r="O660" s="10"/>
      <c r="P660" s="32"/>
      <c r="Q660" s="10"/>
      <c r="R660" s="32"/>
      <c r="S660" s="10"/>
      <c r="T660" s="32"/>
      <c r="U660" s="10"/>
      <c r="V660" s="32"/>
      <c r="W660" s="10"/>
      <c r="X660" s="32"/>
      <c r="Y660" s="10"/>
      <c r="Z660" s="32"/>
      <c r="AA660" s="10"/>
      <c r="AB660" s="32"/>
      <c r="AC660" s="10"/>
      <c r="AD660" s="32"/>
      <c r="AE660" s="10"/>
      <c r="AF660" s="32"/>
      <c r="AG660" s="10"/>
      <c r="AH660" s="32"/>
      <c r="AI660" s="10"/>
      <c r="AJ660" s="32"/>
      <c r="AK660" s="10"/>
      <c r="AL660" s="32"/>
      <c r="AM660" s="10"/>
      <c r="AN660" s="32"/>
      <c r="AO660" s="10"/>
      <c r="AP660" s="244"/>
      <c r="AQ660" s="10"/>
      <c r="AR660" s="32"/>
      <c r="AS660" s="10"/>
      <c r="AT660" s="244"/>
      <c r="AU660" s="10"/>
      <c r="AV660" s="244"/>
      <c r="AW660" s="7"/>
      <c r="AX660" s="249"/>
      <c r="AY660" s="10"/>
      <c r="AZ660" s="244"/>
      <c r="BA660" s="7"/>
      <c r="BB660" s="249"/>
      <c r="BC660" s="7"/>
      <c r="BD660" s="249"/>
      <c r="BE660" s="7"/>
      <c r="BF660" s="8"/>
      <c r="BG660" s="7"/>
      <c r="BH660" s="8"/>
      <c r="BJ660" s="41"/>
      <c r="BK660" s="41">
        <f t="shared" si="42"/>
        <v>0</v>
      </c>
      <c r="BL660">
        <f t="shared" si="41"/>
        <v>0</v>
      </c>
    </row>
    <row r="661" spans="2:66">
      <c r="B661" s="6"/>
      <c r="C661" s="10"/>
      <c r="D661" s="32"/>
      <c r="E661" s="10"/>
      <c r="F661" s="32"/>
      <c r="G661" s="10"/>
      <c r="H661" s="32"/>
      <c r="I661" s="10"/>
      <c r="J661" s="32"/>
      <c r="K661" s="10"/>
      <c r="L661" s="32"/>
      <c r="M661" s="10"/>
      <c r="N661" s="32"/>
      <c r="O661" s="10"/>
      <c r="P661" s="32"/>
      <c r="Q661" s="10"/>
      <c r="R661" s="32"/>
      <c r="S661" s="10"/>
      <c r="T661" s="32"/>
      <c r="U661" s="10"/>
      <c r="V661" s="32"/>
      <c r="W661" s="10"/>
      <c r="X661" s="32"/>
      <c r="Y661" s="10"/>
      <c r="Z661" s="32"/>
      <c r="AA661" s="10"/>
      <c r="AB661" s="32"/>
      <c r="AC661" s="10"/>
      <c r="AD661" s="32"/>
      <c r="AE661" s="10"/>
      <c r="AF661" s="32"/>
      <c r="AG661" s="10"/>
      <c r="AH661" s="32"/>
      <c r="AI661" s="10"/>
      <c r="AJ661" s="32"/>
      <c r="AK661" s="10"/>
      <c r="AL661" s="32"/>
      <c r="AM661" s="10"/>
      <c r="AN661" s="32"/>
      <c r="AO661" s="10"/>
      <c r="AP661" s="244"/>
      <c r="AQ661" s="10"/>
      <c r="AR661" s="32"/>
      <c r="AS661" s="10"/>
      <c r="AT661" s="244"/>
      <c r="AU661" s="10"/>
      <c r="AV661" s="244"/>
      <c r="AW661" s="7"/>
      <c r="AX661" s="249"/>
      <c r="AY661" s="10"/>
      <c r="AZ661" s="244"/>
      <c r="BA661" s="7"/>
      <c r="BB661" s="249"/>
      <c r="BC661" s="7"/>
      <c r="BD661" s="249"/>
      <c r="BE661" s="7"/>
      <c r="BF661" s="8"/>
      <c r="BG661" s="7"/>
      <c r="BH661" s="8"/>
      <c r="BJ661" s="41"/>
      <c r="BK661" s="41">
        <f t="shared" si="42"/>
        <v>0</v>
      </c>
      <c r="BL661">
        <f t="shared" si="41"/>
        <v>0</v>
      </c>
    </row>
    <row r="662" spans="2:66">
      <c r="B662" s="6"/>
      <c r="C662" s="10"/>
      <c r="D662" s="32"/>
      <c r="E662" s="10"/>
      <c r="F662" s="32"/>
      <c r="G662" s="10"/>
      <c r="H662" s="32"/>
      <c r="I662" s="10"/>
      <c r="J662" s="32"/>
      <c r="K662" s="94"/>
      <c r="L662" s="32"/>
      <c r="M662" s="10"/>
      <c r="N662" s="32"/>
      <c r="O662" s="10"/>
      <c r="P662" s="32"/>
      <c r="Q662" s="10"/>
      <c r="R662" s="32"/>
      <c r="S662" s="10"/>
      <c r="T662" s="32"/>
      <c r="U662" s="10"/>
      <c r="V662" s="32"/>
      <c r="W662" s="10"/>
      <c r="X662" s="32"/>
      <c r="Y662" s="10"/>
      <c r="Z662" s="32"/>
      <c r="AA662" s="10"/>
      <c r="AB662" s="32"/>
      <c r="AC662" s="10"/>
      <c r="AD662" s="32"/>
      <c r="AE662" s="10"/>
      <c r="AF662" s="32"/>
      <c r="AG662" s="10"/>
      <c r="AH662" s="32"/>
      <c r="AI662" s="10"/>
      <c r="AJ662" s="32"/>
      <c r="AK662" s="10"/>
      <c r="AL662" s="32"/>
      <c r="AM662" s="10"/>
      <c r="AN662" s="32"/>
      <c r="AO662" s="10"/>
      <c r="AP662" s="244"/>
      <c r="AQ662" s="10"/>
      <c r="AR662" s="32"/>
      <c r="AS662" s="10"/>
      <c r="AT662" s="244"/>
      <c r="AU662" s="10"/>
      <c r="AV662" s="244"/>
      <c r="AW662" s="7"/>
      <c r="AX662" s="249"/>
      <c r="AY662" s="10"/>
      <c r="AZ662" s="244"/>
      <c r="BA662" s="7"/>
      <c r="BB662" s="249"/>
      <c r="BC662" s="7"/>
      <c r="BD662" s="249"/>
      <c r="BE662" s="7"/>
      <c r="BF662" s="8"/>
      <c r="BG662" s="7"/>
      <c r="BH662" s="8"/>
      <c r="BJ662" s="41"/>
      <c r="BK662" s="41">
        <f t="shared" si="42"/>
        <v>0</v>
      </c>
      <c r="BL662">
        <f t="shared" si="41"/>
        <v>0</v>
      </c>
      <c r="BN662" s="39"/>
    </row>
    <row r="663" spans="2:66">
      <c r="B663" s="6"/>
      <c r="C663" s="10"/>
      <c r="D663" s="32"/>
      <c r="E663" s="10"/>
      <c r="F663" s="32"/>
      <c r="G663" s="10"/>
      <c r="H663" s="32"/>
      <c r="I663" s="10"/>
      <c r="J663" s="32"/>
      <c r="K663" s="10"/>
      <c r="L663" s="32"/>
      <c r="M663" s="10"/>
      <c r="N663" s="32"/>
      <c r="O663" s="10"/>
      <c r="P663" s="32"/>
      <c r="Q663" s="10"/>
      <c r="R663" s="32"/>
      <c r="S663" s="10"/>
      <c r="T663" s="32"/>
      <c r="U663" s="10"/>
      <c r="V663" s="32"/>
      <c r="W663" s="10"/>
      <c r="X663" s="32"/>
      <c r="Y663" s="10"/>
      <c r="Z663" s="32"/>
      <c r="AA663" s="10"/>
      <c r="AB663" s="32"/>
      <c r="AC663" s="10"/>
      <c r="AD663" s="32"/>
      <c r="AE663" s="10"/>
      <c r="AF663" s="32"/>
      <c r="AG663" s="10"/>
      <c r="AH663" s="32"/>
      <c r="AI663" s="10"/>
      <c r="AJ663" s="32"/>
      <c r="AK663" s="10"/>
      <c r="AL663" s="32"/>
      <c r="AM663" s="10"/>
      <c r="AN663" s="32"/>
      <c r="AO663" s="10"/>
      <c r="AP663" s="244"/>
      <c r="AQ663" s="10"/>
      <c r="AR663" s="32"/>
      <c r="AS663" s="10"/>
      <c r="AT663" s="244"/>
      <c r="AU663" s="10"/>
      <c r="AV663" s="244"/>
      <c r="AW663" s="7"/>
      <c r="AX663" s="249"/>
      <c r="AY663" s="10"/>
      <c r="AZ663" s="244"/>
      <c r="BA663" s="7"/>
      <c r="BB663" s="249"/>
      <c r="BC663" s="7"/>
      <c r="BD663" s="249"/>
      <c r="BE663" s="7"/>
      <c r="BF663" s="8"/>
      <c r="BG663" s="7"/>
      <c r="BH663" s="8"/>
      <c r="BJ663" s="41"/>
      <c r="BK663" s="41">
        <f t="shared" si="42"/>
        <v>0</v>
      </c>
      <c r="BL663">
        <f t="shared" si="41"/>
        <v>0</v>
      </c>
    </row>
    <row r="664" spans="2:66">
      <c r="B664" s="6"/>
      <c r="C664" s="10"/>
      <c r="D664" s="32"/>
      <c r="E664" s="10"/>
      <c r="F664" s="32"/>
      <c r="G664" s="10"/>
      <c r="H664" s="32"/>
      <c r="I664" s="10"/>
      <c r="J664" s="32"/>
      <c r="K664" s="94"/>
      <c r="L664" s="32"/>
      <c r="M664" s="10"/>
      <c r="N664" s="32"/>
      <c r="O664" s="10"/>
      <c r="P664" s="32"/>
      <c r="Q664" s="10"/>
      <c r="R664" s="32"/>
      <c r="S664" s="10"/>
      <c r="T664" s="32"/>
      <c r="U664" s="10"/>
      <c r="V664" s="32"/>
      <c r="W664" s="10"/>
      <c r="X664" s="32"/>
      <c r="Y664" s="10"/>
      <c r="Z664" s="32"/>
      <c r="AA664" s="10"/>
      <c r="AB664" s="32"/>
      <c r="AC664" s="10"/>
      <c r="AD664" s="32"/>
      <c r="AE664" s="10"/>
      <c r="AF664" s="32"/>
      <c r="AG664" s="10"/>
      <c r="AH664" s="32"/>
      <c r="AI664" s="10"/>
      <c r="AJ664" s="32"/>
      <c r="AK664" s="10"/>
      <c r="AL664" s="32"/>
      <c r="AM664" s="10"/>
      <c r="AN664" s="32"/>
      <c r="AO664" s="10"/>
      <c r="AP664" s="244"/>
      <c r="AQ664" s="10"/>
      <c r="AR664" s="32"/>
      <c r="AS664" s="10"/>
      <c r="AT664" s="244"/>
      <c r="AU664" s="10"/>
      <c r="AV664" s="244"/>
      <c r="AW664" s="7"/>
      <c r="AX664" s="249"/>
      <c r="AY664" s="10"/>
      <c r="AZ664" s="244"/>
      <c r="BA664" s="7"/>
      <c r="BB664" s="249"/>
      <c r="BC664" s="7"/>
      <c r="BD664" s="249"/>
      <c r="BE664" s="7"/>
      <c r="BF664" s="8"/>
      <c r="BG664" s="7"/>
      <c r="BH664" s="8"/>
      <c r="BJ664" s="41"/>
      <c r="BK664" s="41">
        <f t="shared" si="42"/>
        <v>0</v>
      </c>
      <c r="BL664">
        <f t="shared" si="41"/>
        <v>0</v>
      </c>
      <c r="BN664" s="39"/>
    </row>
    <row r="665" spans="2:66">
      <c r="B665" s="6"/>
      <c r="C665" s="10"/>
      <c r="D665" s="32"/>
      <c r="E665" s="10"/>
      <c r="F665" s="32"/>
      <c r="G665" s="10"/>
      <c r="H665" s="32"/>
      <c r="I665" s="10"/>
      <c r="J665" s="32"/>
      <c r="K665" s="94"/>
      <c r="L665" s="32"/>
      <c r="M665" s="10"/>
      <c r="N665" s="32"/>
      <c r="O665" s="10"/>
      <c r="P665" s="32"/>
      <c r="Q665" s="10"/>
      <c r="R665" s="32"/>
      <c r="S665" s="10"/>
      <c r="T665" s="32"/>
      <c r="U665" s="10"/>
      <c r="V665" s="32"/>
      <c r="W665" s="10"/>
      <c r="X665" s="32"/>
      <c r="Y665" s="10"/>
      <c r="Z665" s="32"/>
      <c r="AA665" s="10"/>
      <c r="AB665" s="32"/>
      <c r="AC665" s="10"/>
      <c r="AD665" s="32"/>
      <c r="AE665" s="10"/>
      <c r="AF665" s="32"/>
      <c r="AG665" s="10"/>
      <c r="AH665" s="32"/>
      <c r="AI665" s="10"/>
      <c r="AJ665" s="32"/>
      <c r="AK665" s="10"/>
      <c r="AL665" s="32"/>
      <c r="AM665" s="10"/>
      <c r="AN665" s="32"/>
      <c r="AO665" s="10"/>
      <c r="AP665" s="244"/>
      <c r="AQ665" s="10"/>
      <c r="AR665" s="32"/>
      <c r="AS665" s="10"/>
      <c r="AT665" s="244"/>
      <c r="AU665" s="10"/>
      <c r="AV665" s="244"/>
      <c r="AW665" s="7"/>
      <c r="AX665" s="249"/>
      <c r="AY665" s="10"/>
      <c r="AZ665" s="244"/>
      <c r="BA665" s="7"/>
      <c r="BB665" s="249"/>
      <c r="BC665" s="7"/>
      <c r="BD665" s="249"/>
      <c r="BE665" s="7"/>
      <c r="BF665" s="8"/>
      <c r="BG665" s="7"/>
      <c r="BH665" s="8"/>
      <c r="BJ665" s="41"/>
      <c r="BK665" s="41">
        <f t="shared" si="42"/>
        <v>0</v>
      </c>
      <c r="BL665">
        <f t="shared" si="41"/>
        <v>0</v>
      </c>
      <c r="BN665" s="39"/>
    </row>
    <row r="666" spans="2:66">
      <c r="B666" s="6"/>
      <c r="C666" s="10"/>
      <c r="D666" s="32"/>
      <c r="E666" s="10"/>
      <c r="F666" s="32"/>
      <c r="G666" s="10"/>
      <c r="H666" s="32"/>
      <c r="I666" s="10"/>
      <c r="J666" s="32"/>
      <c r="K666" s="10"/>
      <c r="L666" s="32"/>
      <c r="M666" s="10"/>
      <c r="N666" s="32"/>
      <c r="O666" s="10"/>
      <c r="P666" s="32"/>
      <c r="Q666" s="10"/>
      <c r="R666" s="32"/>
      <c r="S666" s="10"/>
      <c r="T666" s="32"/>
      <c r="U666" s="10"/>
      <c r="V666" s="32"/>
      <c r="W666" s="10"/>
      <c r="X666" s="32"/>
      <c r="Y666" s="10"/>
      <c r="Z666" s="32"/>
      <c r="AA666" s="10"/>
      <c r="AB666" s="32"/>
      <c r="AC666" s="10"/>
      <c r="AD666" s="32"/>
      <c r="AE666" s="10"/>
      <c r="AF666" s="32"/>
      <c r="AG666" s="10"/>
      <c r="AH666" s="32"/>
      <c r="AI666" s="10"/>
      <c r="AJ666" s="32"/>
      <c r="AK666" s="10"/>
      <c r="AL666" s="32"/>
      <c r="AM666" s="10"/>
      <c r="AN666" s="32"/>
      <c r="AO666" s="10"/>
      <c r="AP666" s="244"/>
      <c r="AQ666" s="10"/>
      <c r="AR666" s="32"/>
      <c r="AS666" s="10"/>
      <c r="AT666" s="244"/>
      <c r="AU666" s="10"/>
      <c r="AV666" s="244"/>
      <c r="AW666" s="7"/>
      <c r="AX666" s="249"/>
      <c r="AY666" s="10"/>
      <c r="AZ666" s="244"/>
      <c r="BA666" s="7"/>
      <c r="BB666" s="249"/>
      <c r="BC666" s="7"/>
      <c r="BD666" s="249"/>
      <c r="BE666" s="7"/>
      <c r="BF666" s="8"/>
      <c r="BG666" s="7"/>
      <c r="BH666" s="8"/>
      <c r="BJ666" s="41"/>
      <c r="BK666" s="41">
        <f t="shared" si="42"/>
        <v>0</v>
      </c>
      <c r="BL666">
        <f t="shared" si="41"/>
        <v>0</v>
      </c>
      <c r="BN666" s="39"/>
    </row>
    <row r="667" spans="2:66">
      <c r="B667" s="6"/>
      <c r="C667" s="10"/>
      <c r="D667" s="32"/>
      <c r="E667" s="10"/>
      <c r="F667" s="32"/>
      <c r="G667" s="10"/>
      <c r="H667" s="32"/>
      <c r="I667" s="10"/>
      <c r="J667" s="32"/>
      <c r="K667" s="94"/>
      <c r="L667" s="32"/>
      <c r="M667" s="10"/>
      <c r="N667" s="32"/>
      <c r="O667" s="10"/>
      <c r="P667" s="32"/>
      <c r="Q667" s="10"/>
      <c r="R667" s="32"/>
      <c r="S667" s="10"/>
      <c r="T667" s="32"/>
      <c r="U667" s="10"/>
      <c r="V667" s="32"/>
      <c r="W667" s="10"/>
      <c r="X667" s="32"/>
      <c r="Y667" s="10"/>
      <c r="Z667" s="32"/>
      <c r="AA667" s="10"/>
      <c r="AB667" s="32"/>
      <c r="AC667" s="10"/>
      <c r="AD667" s="32"/>
      <c r="AE667" s="10"/>
      <c r="AF667" s="32"/>
      <c r="AG667" s="10"/>
      <c r="AH667" s="32"/>
      <c r="AI667" s="10"/>
      <c r="AJ667" s="32"/>
      <c r="AK667" s="10"/>
      <c r="AL667" s="32"/>
      <c r="AM667" s="10"/>
      <c r="AN667" s="32"/>
      <c r="AO667" s="10"/>
      <c r="AP667" s="244"/>
      <c r="AQ667" s="10"/>
      <c r="AR667" s="32"/>
      <c r="AS667" s="10"/>
      <c r="AT667" s="244"/>
      <c r="AU667" s="10"/>
      <c r="AV667" s="244"/>
      <c r="AW667" s="7"/>
      <c r="AX667" s="249"/>
      <c r="AY667" s="10"/>
      <c r="AZ667" s="244"/>
      <c r="BA667" s="7"/>
      <c r="BB667" s="249"/>
      <c r="BC667" s="7"/>
      <c r="BD667" s="249"/>
      <c r="BE667" s="7"/>
      <c r="BF667" s="8"/>
      <c r="BG667" s="7"/>
      <c r="BH667" s="8"/>
      <c r="BJ667" s="41"/>
      <c r="BK667" s="41">
        <f t="shared" si="42"/>
        <v>0</v>
      </c>
      <c r="BL667">
        <f t="shared" si="41"/>
        <v>0</v>
      </c>
      <c r="BN667" s="39"/>
    </row>
    <row r="668" spans="2:66">
      <c r="B668" s="6"/>
      <c r="C668" s="10"/>
      <c r="D668" s="32"/>
      <c r="E668" s="10"/>
      <c r="F668" s="32"/>
      <c r="G668" s="10"/>
      <c r="H668" s="32"/>
      <c r="I668" s="10"/>
      <c r="J668" s="32"/>
      <c r="K668" s="94"/>
      <c r="L668" s="32"/>
      <c r="M668" s="10"/>
      <c r="N668" s="32"/>
      <c r="O668" s="10"/>
      <c r="P668" s="32"/>
      <c r="Q668" s="10"/>
      <c r="R668" s="32"/>
      <c r="S668" s="10"/>
      <c r="T668" s="32"/>
      <c r="U668" s="10"/>
      <c r="V668" s="32"/>
      <c r="W668" s="10"/>
      <c r="X668" s="32"/>
      <c r="Y668" s="10"/>
      <c r="Z668" s="32"/>
      <c r="AA668" s="10"/>
      <c r="AB668" s="32"/>
      <c r="AC668" s="10"/>
      <c r="AD668" s="32"/>
      <c r="AE668" s="10"/>
      <c r="AF668" s="32"/>
      <c r="AG668" s="10"/>
      <c r="AH668" s="32"/>
      <c r="AI668" s="10"/>
      <c r="AJ668" s="32"/>
      <c r="AK668" s="10"/>
      <c r="AL668" s="32"/>
      <c r="AM668" s="10"/>
      <c r="AN668" s="32"/>
      <c r="AO668" s="10"/>
      <c r="AP668" s="244"/>
      <c r="AQ668" s="10"/>
      <c r="AR668" s="32"/>
      <c r="AS668" s="10"/>
      <c r="AT668" s="244"/>
      <c r="AU668" s="10"/>
      <c r="AV668" s="244"/>
      <c r="AW668" s="7"/>
      <c r="AX668" s="249"/>
      <c r="AY668" s="10"/>
      <c r="AZ668" s="244"/>
      <c r="BA668" s="7"/>
      <c r="BB668" s="249"/>
      <c r="BC668" s="7"/>
      <c r="BD668" s="249"/>
      <c r="BE668" s="7"/>
      <c r="BF668" s="8"/>
      <c r="BG668" s="7"/>
      <c r="BH668" s="8"/>
      <c r="BJ668" s="41"/>
      <c r="BK668" s="41">
        <f t="shared" si="42"/>
        <v>0</v>
      </c>
      <c r="BL668">
        <f t="shared" si="41"/>
        <v>0</v>
      </c>
    </row>
    <row r="669" spans="2:66">
      <c r="B669" s="6"/>
      <c r="C669" s="10"/>
      <c r="D669" s="32"/>
      <c r="E669" s="10"/>
      <c r="F669" s="32"/>
      <c r="G669" s="10"/>
      <c r="H669" s="32"/>
      <c r="I669" s="10"/>
      <c r="J669" s="32"/>
      <c r="K669" s="10"/>
      <c r="L669" s="32"/>
      <c r="M669" s="10"/>
      <c r="N669" s="32"/>
      <c r="O669" s="10"/>
      <c r="P669" s="32"/>
      <c r="Q669" s="10"/>
      <c r="R669" s="32"/>
      <c r="S669" s="10"/>
      <c r="T669" s="32"/>
      <c r="U669" s="10"/>
      <c r="V669" s="32"/>
      <c r="W669" s="10"/>
      <c r="X669" s="32"/>
      <c r="Y669" s="10"/>
      <c r="Z669" s="32"/>
      <c r="AA669" s="10"/>
      <c r="AB669" s="32"/>
      <c r="AC669" s="10"/>
      <c r="AD669" s="32"/>
      <c r="AE669" s="10"/>
      <c r="AF669" s="32"/>
      <c r="AG669" s="10"/>
      <c r="AH669" s="32"/>
      <c r="AI669" s="10"/>
      <c r="AJ669" s="32"/>
      <c r="AK669" s="10"/>
      <c r="AL669" s="32"/>
      <c r="AM669" s="10"/>
      <c r="AN669" s="32"/>
      <c r="AO669" s="10"/>
      <c r="AP669" s="244"/>
      <c r="AQ669" s="10"/>
      <c r="AR669" s="32"/>
      <c r="AS669" s="10"/>
      <c r="AT669" s="244"/>
      <c r="AU669" s="10"/>
      <c r="AV669" s="244"/>
      <c r="AW669" s="7"/>
      <c r="AX669" s="249"/>
      <c r="AY669" s="10"/>
      <c r="AZ669" s="244"/>
      <c r="BA669" s="7"/>
      <c r="BB669" s="249"/>
      <c r="BC669" s="7"/>
      <c r="BD669" s="249"/>
      <c r="BE669" s="7"/>
      <c r="BF669" s="8"/>
      <c r="BG669" s="7"/>
      <c r="BH669" s="8"/>
      <c r="BJ669" s="41"/>
      <c r="BK669" s="41">
        <f t="shared" si="42"/>
        <v>0</v>
      </c>
      <c r="BL669">
        <f t="shared" si="41"/>
        <v>0</v>
      </c>
    </row>
    <row r="670" spans="2:66">
      <c r="B670" s="6"/>
      <c r="C670" s="10"/>
      <c r="D670" s="32"/>
      <c r="E670" s="10"/>
      <c r="F670" s="32"/>
      <c r="G670" s="10"/>
      <c r="H670" s="32"/>
      <c r="I670" s="10"/>
      <c r="J670" s="32"/>
      <c r="K670" s="94"/>
      <c r="L670" s="32"/>
      <c r="M670" s="10"/>
      <c r="N670" s="32"/>
      <c r="O670" s="10"/>
      <c r="P670" s="32"/>
      <c r="Q670" s="10"/>
      <c r="R670" s="32"/>
      <c r="S670" s="10"/>
      <c r="T670" s="32"/>
      <c r="U670" s="10"/>
      <c r="V670" s="32"/>
      <c r="W670" s="10"/>
      <c r="X670" s="32"/>
      <c r="Y670" s="10"/>
      <c r="Z670" s="32"/>
      <c r="AA670" s="10"/>
      <c r="AB670" s="32"/>
      <c r="AC670" s="10"/>
      <c r="AD670" s="32"/>
      <c r="AE670" s="10"/>
      <c r="AF670" s="32"/>
      <c r="AG670" s="10"/>
      <c r="AH670" s="32"/>
      <c r="AI670" s="10"/>
      <c r="AJ670" s="32"/>
      <c r="AK670" s="10"/>
      <c r="AL670" s="32"/>
      <c r="AM670" s="10"/>
      <c r="AN670" s="32"/>
      <c r="AO670" s="10"/>
      <c r="AP670" s="244"/>
      <c r="AQ670" s="10"/>
      <c r="AR670" s="32"/>
      <c r="AS670" s="10"/>
      <c r="AT670" s="244"/>
      <c r="AU670" s="10"/>
      <c r="AV670" s="244"/>
      <c r="AW670" s="7"/>
      <c r="AX670" s="249"/>
      <c r="AY670" s="10"/>
      <c r="AZ670" s="244"/>
      <c r="BA670" s="7"/>
      <c r="BB670" s="249"/>
      <c r="BC670" s="7"/>
      <c r="BD670" s="249"/>
      <c r="BE670" s="7"/>
      <c r="BF670" s="8"/>
      <c r="BG670" s="7"/>
      <c r="BH670" s="8"/>
      <c r="BJ670" s="41"/>
      <c r="BK670" s="41">
        <f t="shared" si="42"/>
        <v>0</v>
      </c>
      <c r="BL670">
        <f t="shared" si="41"/>
        <v>0</v>
      </c>
      <c r="BN670" s="39"/>
    </row>
    <row r="671" spans="2:66">
      <c r="B671" s="6"/>
      <c r="C671" s="10"/>
      <c r="D671" s="32"/>
      <c r="E671" s="10"/>
      <c r="F671" s="32"/>
      <c r="G671" s="10"/>
      <c r="H671" s="32"/>
      <c r="I671" s="10"/>
      <c r="J671" s="32"/>
      <c r="K671" s="10"/>
      <c r="L671" s="32"/>
      <c r="M671" s="10"/>
      <c r="N671" s="32"/>
      <c r="O671" s="10"/>
      <c r="P671" s="32"/>
      <c r="Q671" s="10"/>
      <c r="R671" s="32"/>
      <c r="S671" s="10"/>
      <c r="T671" s="32"/>
      <c r="U671" s="10"/>
      <c r="V671" s="32"/>
      <c r="W671" s="10"/>
      <c r="X671" s="32"/>
      <c r="Y671" s="10"/>
      <c r="Z671" s="32"/>
      <c r="AA671" s="10"/>
      <c r="AB671" s="32"/>
      <c r="AC671" s="10"/>
      <c r="AD671" s="32"/>
      <c r="AE671" s="10"/>
      <c r="AF671" s="32"/>
      <c r="AG671" s="10"/>
      <c r="AH671" s="32"/>
      <c r="AI671" s="10"/>
      <c r="AJ671" s="32"/>
      <c r="AK671" s="10"/>
      <c r="AL671" s="32"/>
      <c r="AM671" s="10"/>
      <c r="AN671" s="32"/>
      <c r="AO671" s="10"/>
      <c r="AP671" s="244"/>
      <c r="AQ671" s="10"/>
      <c r="AR671" s="32"/>
      <c r="AS671" s="10"/>
      <c r="AT671" s="244"/>
      <c r="AU671" s="10"/>
      <c r="AV671" s="244"/>
      <c r="AW671" s="7"/>
      <c r="AX671" s="249"/>
      <c r="AY671" s="10"/>
      <c r="AZ671" s="244"/>
      <c r="BA671" s="7"/>
      <c r="BB671" s="249"/>
      <c r="BC671" s="7"/>
      <c r="BD671" s="249"/>
      <c r="BE671" s="7"/>
      <c r="BF671" s="8"/>
      <c r="BG671" s="7"/>
      <c r="BH671" s="8"/>
      <c r="BJ671" s="41"/>
      <c r="BK671" s="41">
        <f t="shared" si="42"/>
        <v>0</v>
      </c>
      <c r="BL671">
        <f t="shared" si="41"/>
        <v>0</v>
      </c>
    </row>
    <row r="672" spans="2:66">
      <c r="B672" s="6"/>
      <c r="C672" s="10"/>
      <c r="D672" s="32"/>
      <c r="E672" s="10"/>
      <c r="F672" s="32"/>
      <c r="G672" s="10"/>
      <c r="H672" s="32"/>
      <c r="I672" s="10"/>
      <c r="J672" s="32"/>
      <c r="K672" s="10"/>
      <c r="L672" s="32"/>
      <c r="M672" s="10"/>
      <c r="N672" s="32"/>
      <c r="O672" s="10"/>
      <c r="P672" s="32"/>
      <c r="Q672" s="10"/>
      <c r="R672" s="32"/>
      <c r="S672" s="10"/>
      <c r="T672" s="32"/>
      <c r="U672" s="10"/>
      <c r="V672" s="32"/>
      <c r="W672" s="10"/>
      <c r="X672" s="32"/>
      <c r="Y672" s="10"/>
      <c r="Z672" s="32"/>
      <c r="AA672" s="10"/>
      <c r="AB672" s="32"/>
      <c r="AC672" s="10"/>
      <c r="AD672" s="32"/>
      <c r="AE672" s="10"/>
      <c r="AF672" s="32"/>
      <c r="AG672" s="10"/>
      <c r="AH672" s="32"/>
      <c r="AI672" s="10"/>
      <c r="AJ672" s="32"/>
      <c r="AK672" s="10"/>
      <c r="AL672" s="32"/>
      <c r="AM672" s="10"/>
      <c r="AN672" s="32"/>
      <c r="AO672" s="10"/>
      <c r="AP672" s="244"/>
      <c r="AQ672" s="10"/>
      <c r="AR672" s="32"/>
      <c r="AS672" s="10"/>
      <c r="AT672" s="244"/>
      <c r="AU672" s="10"/>
      <c r="AV672" s="244"/>
      <c r="AW672" s="7"/>
      <c r="AX672" s="249"/>
      <c r="AY672" s="10"/>
      <c r="AZ672" s="244"/>
      <c r="BA672" s="7"/>
      <c r="BB672" s="249"/>
      <c r="BC672" s="7"/>
      <c r="BD672" s="249"/>
      <c r="BE672" s="7"/>
      <c r="BF672" s="8"/>
      <c r="BG672" s="7"/>
      <c r="BH672" s="8"/>
      <c r="BJ672" s="41"/>
      <c r="BK672" s="41">
        <f t="shared" si="42"/>
        <v>0</v>
      </c>
      <c r="BL672">
        <f t="shared" si="41"/>
        <v>0</v>
      </c>
    </row>
    <row r="673" spans="2:66">
      <c r="B673" s="6"/>
      <c r="C673" s="10"/>
      <c r="D673" s="32"/>
      <c r="E673" s="10"/>
      <c r="F673" s="32"/>
      <c r="G673" s="10"/>
      <c r="H673" s="32"/>
      <c r="I673" s="10"/>
      <c r="J673" s="32"/>
      <c r="K673" s="10"/>
      <c r="L673" s="32"/>
      <c r="M673" s="10"/>
      <c r="N673" s="32"/>
      <c r="O673" s="10"/>
      <c r="P673" s="32"/>
      <c r="Q673" s="10"/>
      <c r="R673" s="32"/>
      <c r="S673" s="10"/>
      <c r="T673" s="32"/>
      <c r="U673" s="10"/>
      <c r="V673" s="32"/>
      <c r="W673" s="10"/>
      <c r="X673" s="32"/>
      <c r="Y673" s="10"/>
      <c r="Z673" s="32"/>
      <c r="AA673" s="10"/>
      <c r="AB673" s="32"/>
      <c r="AC673" s="10"/>
      <c r="AD673" s="32"/>
      <c r="AE673" s="10"/>
      <c r="AF673" s="32"/>
      <c r="AG673" s="10"/>
      <c r="AH673" s="32"/>
      <c r="AI673" s="10"/>
      <c r="AJ673" s="32"/>
      <c r="AK673" s="10"/>
      <c r="AL673" s="32"/>
      <c r="AM673" s="10"/>
      <c r="AN673" s="32"/>
      <c r="AO673" s="10"/>
      <c r="AP673" s="244"/>
      <c r="AQ673" s="10"/>
      <c r="AR673" s="32"/>
      <c r="AS673" s="10"/>
      <c r="AT673" s="244"/>
      <c r="AU673" s="10"/>
      <c r="AV673" s="244"/>
      <c r="AW673" s="7"/>
      <c r="AX673" s="249"/>
      <c r="AY673" s="10"/>
      <c r="AZ673" s="244"/>
      <c r="BA673" s="7"/>
      <c r="BB673" s="249"/>
      <c r="BC673" s="7"/>
      <c r="BD673" s="249"/>
      <c r="BE673" s="7"/>
      <c r="BF673" s="8"/>
      <c r="BG673" s="7"/>
      <c r="BH673" s="8"/>
      <c r="BJ673" s="41"/>
      <c r="BK673" s="41">
        <f t="shared" si="42"/>
        <v>0</v>
      </c>
      <c r="BL673">
        <f t="shared" si="41"/>
        <v>0</v>
      </c>
    </row>
    <row r="674" spans="2:66">
      <c r="B674" s="6"/>
      <c r="C674" s="10"/>
      <c r="D674" s="32"/>
      <c r="E674" s="10"/>
      <c r="F674" s="32"/>
      <c r="G674" s="10"/>
      <c r="H674" s="32"/>
      <c r="I674" s="10"/>
      <c r="J674" s="32"/>
      <c r="K674" s="94"/>
      <c r="L674" s="32"/>
      <c r="M674" s="10"/>
      <c r="N674" s="32"/>
      <c r="O674" s="10"/>
      <c r="P674" s="32"/>
      <c r="Q674" s="10"/>
      <c r="R674" s="32"/>
      <c r="S674" s="10"/>
      <c r="T674" s="32"/>
      <c r="U674" s="10"/>
      <c r="V674" s="32"/>
      <c r="W674" s="10"/>
      <c r="X674" s="32"/>
      <c r="Y674" s="10"/>
      <c r="Z674" s="32"/>
      <c r="AA674" s="10"/>
      <c r="AB674" s="32"/>
      <c r="AC674" s="10"/>
      <c r="AD674" s="32"/>
      <c r="AE674" s="10"/>
      <c r="AF674" s="32"/>
      <c r="AG674" s="10"/>
      <c r="AH674" s="32"/>
      <c r="AI674" s="10"/>
      <c r="AJ674" s="32"/>
      <c r="AK674" s="10"/>
      <c r="AL674" s="32"/>
      <c r="AM674" s="10"/>
      <c r="AN674" s="32"/>
      <c r="AO674" s="10"/>
      <c r="AP674" s="244"/>
      <c r="AQ674" s="10"/>
      <c r="AR674" s="32"/>
      <c r="AS674" s="10"/>
      <c r="AT674" s="244"/>
      <c r="AU674" s="10"/>
      <c r="AV674" s="244"/>
      <c r="AW674" s="7"/>
      <c r="AX674" s="249"/>
      <c r="AY674" s="10"/>
      <c r="AZ674" s="244"/>
      <c r="BA674" s="7"/>
      <c r="BB674" s="249"/>
      <c r="BC674" s="7"/>
      <c r="BD674" s="249"/>
      <c r="BE674" s="7"/>
      <c r="BF674" s="8"/>
      <c r="BG674" s="7"/>
      <c r="BH674" s="8"/>
      <c r="BJ674" s="41"/>
      <c r="BK674" s="41">
        <f t="shared" si="42"/>
        <v>0</v>
      </c>
      <c r="BL674">
        <f t="shared" si="41"/>
        <v>0</v>
      </c>
      <c r="BN674" s="39"/>
    </row>
    <row r="675" spans="2:66">
      <c r="B675" s="6"/>
      <c r="C675" s="10"/>
      <c r="D675" s="32"/>
      <c r="E675" s="10"/>
      <c r="F675" s="32"/>
      <c r="G675" s="10"/>
      <c r="H675" s="32"/>
      <c r="I675" s="10"/>
      <c r="J675" s="32"/>
      <c r="K675" s="94"/>
      <c r="L675" s="32"/>
      <c r="M675" s="10"/>
      <c r="N675" s="32"/>
      <c r="O675" s="10"/>
      <c r="P675" s="32"/>
      <c r="Q675" s="10"/>
      <c r="R675" s="32"/>
      <c r="S675" s="10"/>
      <c r="T675" s="32"/>
      <c r="U675" s="10"/>
      <c r="V675" s="32"/>
      <c r="W675" s="10"/>
      <c r="X675" s="32"/>
      <c r="Y675" s="10"/>
      <c r="Z675" s="32"/>
      <c r="AA675" s="10"/>
      <c r="AB675" s="32"/>
      <c r="AC675" s="10"/>
      <c r="AD675" s="32"/>
      <c r="AE675" s="10"/>
      <c r="AF675" s="32"/>
      <c r="AG675" s="10"/>
      <c r="AH675" s="32"/>
      <c r="AI675" s="10"/>
      <c r="AJ675" s="32"/>
      <c r="AK675" s="10"/>
      <c r="AL675" s="32"/>
      <c r="AM675" s="10"/>
      <c r="AN675" s="32"/>
      <c r="AO675" s="10"/>
      <c r="AP675" s="244"/>
      <c r="AQ675" s="10"/>
      <c r="AR675" s="32"/>
      <c r="AS675" s="10"/>
      <c r="AT675" s="244"/>
      <c r="AU675" s="10"/>
      <c r="AV675" s="244"/>
      <c r="AW675" s="7"/>
      <c r="AX675" s="249"/>
      <c r="AY675" s="10"/>
      <c r="AZ675" s="244"/>
      <c r="BA675" s="7"/>
      <c r="BB675" s="249"/>
      <c r="BC675" s="7"/>
      <c r="BD675" s="249"/>
      <c r="BE675" s="7"/>
      <c r="BF675" s="8"/>
      <c r="BG675" s="7"/>
      <c r="BH675" s="8"/>
      <c r="BJ675" s="41"/>
      <c r="BK675" s="41">
        <f t="shared" si="42"/>
        <v>0</v>
      </c>
      <c r="BL675">
        <f t="shared" si="41"/>
        <v>0</v>
      </c>
      <c r="BN675" s="39"/>
    </row>
    <row r="676" spans="2:66">
      <c r="B676" s="6"/>
      <c r="C676" s="10"/>
      <c r="D676" s="32"/>
      <c r="E676" s="10"/>
      <c r="F676" s="32"/>
      <c r="G676" s="10"/>
      <c r="H676" s="32"/>
      <c r="I676" s="10"/>
      <c r="J676" s="32"/>
      <c r="K676" s="94"/>
      <c r="L676" s="32"/>
      <c r="M676" s="10"/>
      <c r="N676" s="32"/>
      <c r="O676" s="10"/>
      <c r="P676" s="32"/>
      <c r="Q676" s="10"/>
      <c r="R676" s="32"/>
      <c r="S676" s="10"/>
      <c r="T676" s="32"/>
      <c r="U676" s="10"/>
      <c r="V676" s="32"/>
      <c r="W676" s="10"/>
      <c r="X676" s="32"/>
      <c r="Y676" s="10"/>
      <c r="Z676" s="32"/>
      <c r="AA676" s="10"/>
      <c r="AB676" s="32"/>
      <c r="AC676" s="10"/>
      <c r="AD676" s="32"/>
      <c r="AE676" s="10"/>
      <c r="AF676" s="32"/>
      <c r="AG676" s="10"/>
      <c r="AH676" s="32"/>
      <c r="AI676" s="10"/>
      <c r="AJ676" s="32"/>
      <c r="AK676" s="10"/>
      <c r="AL676" s="32"/>
      <c r="AM676" s="10"/>
      <c r="AN676" s="32"/>
      <c r="AO676" s="10"/>
      <c r="AP676" s="244"/>
      <c r="AQ676" s="10"/>
      <c r="AR676" s="32"/>
      <c r="AS676" s="10"/>
      <c r="AT676" s="244"/>
      <c r="AU676" s="10"/>
      <c r="AV676" s="244"/>
      <c r="AW676" s="7"/>
      <c r="AX676" s="249"/>
      <c r="AY676" s="10"/>
      <c r="AZ676" s="244"/>
      <c r="BA676" s="7"/>
      <c r="BB676" s="249"/>
      <c r="BC676" s="7"/>
      <c r="BD676" s="249"/>
      <c r="BE676" s="7"/>
      <c r="BF676" s="8"/>
      <c r="BG676" s="7"/>
      <c r="BH676" s="8"/>
      <c r="BJ676" s="41"/>
      <c r="BK676" s="41">
        <f t="shared" si="42"/>
        <v>0</v>
      </c>
      <c r="BL676">
        <f t="shared" si="41"/>
        <v>0</v>
      </c>
      <c r="BN676" s="39"/>
    </row>
    <row r="677" spans="2:66">
      <c r="B677" s="6"/>
      <c r="C677" s="10"/>
      <c r="D677" s="32"/>
      <c r="E677" s="10"/>
      <c r="F677" s="32"/>
      <c r="G677" s="10"/>
      <c r="H677" s="32"/>
      <c r="I677" s="10"/>
      <c r="J677" s="32"/>
      <c r="K677" s="10"/>
      <c r="L677" s="32"/>
      <c r="M677" s="10"/>
      <c r="N677" s="32"/>
      <c r="O677" s="10"/>
      <c r="P677" s="32"/>
      <c r="Q677" s="10"/>
      <c r="R677" s="32"/>
      <c r="S677" s="10"/>
      <c r="T677" s="32"/>
      <c r="U677" s="10"/>
      <c r="V677" s="32"/>
      <c r="W677" s="10"/>
      <c r="X677" s="32"/>
      <c r="Y677" s="10"/>
      <c r="Z677" s="32"/>
      <c r="AA677" s="10"/>
      <c r="AB677" s="32"/>
      <c r="AC677" s="10"/>
      <c r="AD677" s="32"/>
      <c r="AE677" s="10"/>
      <c r="AF677" s="32"/>
      <c r="AG677" s="10"/>
      <c r="AH677" s="32"/>
      <c r="AI677" s="10"/>
      <c r="AJ677" s="32"/>
      <c r="AK677" s="10"/>
      <c r="AL677" s="32"/>
      <c r="AM677" s="10"/>
      <c r="AN677" s="32"/>
      <c r="AO677" s="10"/>
      <c r="AP677" s="244"/>
      <c r="AQ677" s="10"/>
      <c r="AR677" s="32"/>
      <c r="AS677" s="10"/>
      <c r="AT677" s="244"/>
      <c r="AU677" s="10"/>
      <c r="AV677" s="244"/>
      <c r="AW677" s="7"/>
      <c r="AX677" s="249"/>
      <c r="AY677" s="10"/>
      <c r="AZ677" s="244"/>
      <c r="BA677" s="7"/>
      <c r="BB677" s="249"/>
      <c r="BC677" s="7"/>
      <c r="BD677" s="249"/>
      <c r="BE677" s="7"/>
      <c r="BF677" s="8"/>
      <c r="BG677" s="7"/>
      <c r="BH677" s="8"/>
      <c r="BJ677" s="41"/>
      <c r="BK677" s="41">
        <f t="shared" si="42"/>
        <v>0</v>
      </c>
      <c r="BL677">
        <f t="shared" si="41"/>
        <v>0</v>
      </c>
    </row>
    <row r="678" spans="2:66">
      <c r="B678" s="6"/>
      <c r="C678" s="10"/>
      <c r="D678" s="32"/>
      <c r="E678" s="10"/>
      <c r="F678" s="32"/>
      <c r="G678" s="10"/>
      <c r="H678" s="32"/>
      <c r="I678" s="10"/>
      <c r="J678" s="32"/>
      <c r="K678" s="94"/>
      <c r="L678" s="32"/>
      <c r="M678" s="10"/>
      <c r="N678" s="32"/>
      <c r="O678" s="10"/>
      <c r="P678" s="32"/>
      <c r="Q678" s="10"/>
      <c r="R678" s="32"/>
      <c r="S678" s="10"/>
      <c r="T678" s="32"/>
      <c r="U678" s="10"/>
      <c r="V678" s="32"/>
      <c r="W678" s="10"/>
      <c r="X678" s="32"/>
      <c r="Y678" s="10"/>
      <c r="Z678" s="32"/>
      <c r="AA678" s="10"/>
      <c r="AB678" s="32"/>
      <c r="AC678" s="10"/>
      <c r="AD678" s="32"/>
      <c r="AE678" s="10"/>
      <c r="AF678" s="32"/>
      <c r="AG678" s="10"/>
      <c r="AH678" s="32"/>
      <c r="AI678" s="10"/>
      <c r="AJ678" s="32"/>
      <c r="AK678" s="10"/>
      <c r="AL678" s="32"/>
      <c r="AM678" s="10"/>
      <c r="AN678" s="32"/>
      <c r="AO678" s="10"/>
      <c r="AP678" s="244"/>
      <c r="AQ678" s="10"/>
      <c r="AR678" s="32"/>
      <c r="AS678" s="10"/>
      <c r="AT678" s="244"/>
      <c r="AU678" s="10"/>
      <c r="AV678" s="244"/>
      <c r="AW678" s="7"/>
      <c r="AX678" s="249"/>
      <c r="AY678" s="10"/>
      <c r="AZ678" s="244"/>
      <c r="BA678" s="7"/>
      <c r="BB678" s="249"/>
      <c r="BC678" s="7"/>
      <c r="BD678" s="249"/>
      <c r="BE678" s="7"/>
      <c r="BF678" s="8"/>
      <c r="BG678" s="7"/>
      <c r="BH678" s="8"/>
      <c r="BJ678" s="41"/>
      <c r="BK678" s="41">
        <f t="shared" si="42"/>
        <v>0</v>
      </c>
      <c r="BL678">
        <f t="shared" si="41"/>
        <v>0</v>
      </c>
      <c r="BN678" s="39"/>
    </row>
    <row r="679" spans="2:66">
      <c r="B679" s="6"/>
      <c r="C679" s="10"/>
      <c r="D679" s="32"/>
      <c r="E679" s="10"/>
      <c r="F679" s="32"/>
      <c r="G679" s="10"/>
      <c r="H679" s="32"/>
      <c r="I679" s="10"/>
      <c r="J679" s="32"/>
      <c r="K679" s="94"/>
      <c r="L679" s="32"/>
      <c r="M679" s="10"/>
      <c r="N679" s="32"/>
      <c r="O679" s="10"/>
      <c r="P679" s="32"/>
      <c r="Q679" s="10"/>
      <c r="R679" s="32"/>
      <c r="S679" s="10"/>
      <c r="T679" s="32"/>
      <c r="U679" s="10"/>
      <c r="V679" s="32"/>
      <c r="W679" s="10"/>
      <c r="X679" s="32"/>
      <c r="Y679" s="10"/>
      <c r="Z679" s="32"/>
      <c r="AA679" s="10"/>
      <c r="AB679" s="32"/>
      <c r="AC679" s="10"/>
      <c r="AD679" s="32"/>
      <c r="AE679" s="10"/>
      <c r="AF679" s="32"/>
      <c r="AG679" s="10"/>
      <c r="AH679" s="32"/>
      <c r="AI679" s="10"/>
      <c r="AJ679" s="32"/>
      <c r="AK679" s="10"/>
      <c r="AL679" s="32"/>
      <c r="AM679" s="10"/>
      <c r="AN679" s="32"/>
      <c r="AO679" s="10"/>
      <c r="AP679" s="244"/>
      <c r="AQ679" s="10"/>
      <c r="AR679" s="32"/>
      <c r="AS679" s="10"/>
      <c r="AT679" s="244"/>
      <c r="AU679" s="10"/>
      <c r="AV679" s="244"/>
      <c r="AW679" s="7"/>
      <c r="AX679" s="249"/>
      <c r="AY679" s="10"/>
      <c r="AZ679" s="244"/>
      <c r="BA679" s="7"/>
      <c r="BB679" s="249"/>
      <c r="BC679" s="7"/>
      <c r="BD679" s="249"/>
      <c r="BE679" s="7"/>
      <c r="BF679" s="8"/>
      <c r="BG679" s="7"/>
      <c r="BH679" s="8"/>
      <c r="BJ679" s="41"/>
      <c r="BK679" s="41">
        <f t="shared" si="42"/>
        <v>0</v>
      </c>
      <c r="BL679">
        <f t="shared" si="41"/>
        <v>0</v>
      </c>
      <c r="BN679" s="39"/>
    </row>
    <row r="680" spans="2:66">
      <c r="B680" s="6"/>
      <c r="C680" s="10"/>
      <c r="D680" s="32"/>
      <c r="E680" s="10"/>
      <c r="F680" s="32"/>
      <c r="G680" s="10"/>
      <c r="H680" s="32"/>
      <c r="I680" s="10"/>
      <c r="J680" s="32"/>
      <c r="K680" s="10"/>
      <c r="L680" s="32"/>
      <c r="M680" s="10"/>
      <c r="N680" s="32"/>
      <c r="O680" s="10"/>
      <c r="P680" s="32"/>
      <c r="Q680" s="10"/>
      <c r="R680" s="32"/>
      <c r="S680" s="10"/>
      <c r="T680" s="32"/>
      <c r="U680" s="10"/>
      <c r="V680" s="32"/>
      <c r="W680" s="10"/>
      <c r="X680" s="32"/>
      <c r="Y680" s="10"/>
      <c r="Z680" s="32"/>
      <c r="AA680" s="10"/>
      <c r="AB680" s="32"/>
      <c r="AC680" s="10"/>
      <c r="AD680" s="32"/>
      <c r="AE680" s="10"/>
      <c r="AF680" s="32"/>
      <c r="AG680" s="10"/>
      <c r="AH680" s="32"/>
      <c r="AI680" s="10"/>
      <c r="AJ680" s="32"/>
      <c r="AK680" s="10"/>
      <c r="AL680" s="32"/>
      <c r="AM680" s="10"/>
      <c r="AN680" s="32"/>
      <c r="AO680" s="10"/>
      <c r="AP680" s="244"/>
      <c r="AQ680" s="10"/>
      <c r="AR680" s="32"/>
      <c r="AS680" s="10"/>
      <c r="AT680" s="244"/>
      <c r="AU680" s="10"/>
      <c r="AV680" s="244"/>
      <c r="AW680" s="7"/>
      <c r="AX680" s="249"/>
      <c r="AY680" s="10"/>
      <c r="AZ680" s="244"/>
      <c r="BA680" s="7"/>
      <c r="BB680" s="249"/>
      <c r="BC680" s="7"/>
      <c r="BD680" s="249"/>
      <c r="BE680" s="7"/>
      <c r="BF680" s="8"/>
      <c r="BG680" s="7"/>
      <c r="BH680" s="8"/>
      <c r="BJ680" s="41"/>
      <c r="BK680" s="41">
        <f t="shared" si="42"/>
        <v>0</v>
      </c>
      <c r="BL680">
        <f t="shared" si="41"/>
        <v>0</v>
      </c>
    </row>
    <row r="681" spans="2:66">
      <c r="B681" s="6"/>
      <c r="C681" s="10"/>
      <c r="D681" s="32"/>
      <c r="E681" s="10"/>
      <c r="F681" s="32"/>
      <c r="G681" s="10"/>
      <c r="H681" s="32"/>
      <c r="I681" s="10"/>
      <c r="J681" s="32"/>
      <c r="K681" s="10"/>
      <c r="L681" s="32"/>
      <c r="M681" s="10"/>
      <c r="N681" s="32"/>
      <c r="O681" s="10"/>
      <c r="P681" s="32"/>
      <c r="Q681" s="10"/>
      <c r="R681" s="32"/>
      <c r="S681" s="10"/>
      <c r="T681" s="32"/>
      <c r="U681" s="10"/>
      <c r="V681" s="32"/>
      <c r="W681" s="10"/>
      <c r="X681" s="32"/>
      <c r="Y681" s="10"/>
      <c r="Z681" s="32"/>
      <c r="AA681" s="10"/>
      <c r="AB681" s="32"/>
      <c r="AC681" s="10"/>
      <c r="AD681" s="32"/>
      <c r="AE681" s="10"/>
      <c r="AF681" s="32"/>
      <c r="AG681" s="10"/>
      <c r="AH681" s="32"/>
      <c r="AI681" s="10"/>
      <c r="AJ681" s="32"/>
      <c r="AK681" s="10"/>
      <c r="AL681" s="32"/>
      <c r="AM681" s="10"/>
      <c r="AN681" s="32"/>
      <c r="AO681" s="10"/>
      <c r="AP681" s="244"/>
      <c r="AQ681" s="10"/>
      <c r="AR681" s="32"/>
      <c r="AS681" s="10"/>
      <c r="AT681" s="244"/>
      <c r="AU681" s="10"/>
      <c r="AV681" s="244"/>
      <c r="AW681" s="7"/>
      <c r="AX681" s="249"/>
      <c r="AY681" s="10"/>
      <c r="AZ681" s="244"/>
      <c r="BA681" s="7"/>
      <c r="BB681" s="249"/>
      <c r="BC681" s="7"/>
      <c r="BD681" s="249"/>
      <c r="BE681" s="7"/>
      <c r="BF681" s="8"/>
      <c r="BG681" s="7"/>
      <c r="BH681" s="8"/>
      <c r="BJ681" s="41"/>
      <c r="BK681" s="41">
        <f t="shared" si="42"/>
        <v>0</v>
      </c>
      <c r="BL681">
        <f t="shared" si="41"/>
        <v>0</v>
      </c>
    </row>
    <row r="682" spans="2:66">
      <c r="B682" s="6"/>
      <c r="C682" s="10"/>
      <c r="D682" s="32"/>
      <c r="E682" s="10"/>
      <c r="F682" s="32"/>
      <c r="G682" s="10"/>
      <c r="H682" s="32"/>
      <c r="I682" s="10"/>
      <c r="J682" s="32"/>
      <c r="K682" s="94"/>
      <c r="L682" s="32"/>
      <c r="M682" s="10"/>
      <c r="N682" s="32"/>
      <c r="O682" s="10"/>
      <c r="P682" s="32"/>
      <c r="Q682" s="10"/>
      <c r="R682" s="32"/>
      <c r="S682" s="10"/>
      <c r="T682" s="32"/>
      <c r="U682" s="10"/>
      <c r="V682" s="32"/>
      <c r="W682" s="10"/>
      <c r="X682" s="32"/>
      <c r="Y682" s="10"/>
      <c r="Z682" s="32"/>
      <c r="AA682" s="10"/>
      <c r="AB682" s="32"/>
      <c r="AC682" s="10"/>
      <c r="AD682" s="32"/>
      <c r="AE682" s="10"/>
      <c r="AF682" s="32"/>
      <c r="AG682" s="10"/>
      <c r="AH682" s="32"/>
      <c r="AI682" s="10"/>
      <c r="AJ682" s="32"/>
      <c r="AK682" s="10"/>
      <c r="AL682" s="32"/>
      <c r="AM682" s="10"/>
      <c r="AN682" s="32"/>
      <c r="AO682" s="10"/>
      <c r="AP682" s="244"/>
      <c r="AQ682" s="10"/>
      <c r="AR682" s="32"/>
      <c r="AS682" s="10"/>
      <c r="AT682" s="244"/>
      <c r="AU682" s="10"/>
      <c r="AV682" s="244"/>
      <c r="AW682" s="7"/>
      <c r="AX682" s="249"/>
      <c r="AY682" s="10"/>
      <c r="AZ682" s="244"/>
      <c r="BA682" s="7"/>
      <c r="BB682" s="249"/>
      <c r="BC682" s="7"/>
      <c r="BD682" s="249"/>
      <c r="BE682" s="7"/>
      <c r="BF682" s="8"/>
      <c r="BG682" s="7"/>
      <c r="BH682" s="8"/>
      <c r="BJ682" s="41"/>
      <c r="BK682" s="41">
        <f t="shared" si="42"/>
        <v>0</v>
      </c>
      <c r="BL682">
        <f t="shared" si="41"/>
        <v>0</v>
      </c>
      <c r="BN682" s="39"/>
    </row>
    <row r="683" spans="2:66">
      <c r="B683" s="6"/>
      <c r="C683" s="10"/>
      <c r="D683" s="32"/>
      <c r="E683" s="10"/>
      <c r="F683" s="32"/>
      <c r="G683" s="10"/>
      <c r="H683" s="32"/>
      <c r="I683" s="10"/>
      <c r="J683" s="32"/>
      <c r="K683" s="10"/>
      <c r="L683" s="32"/>
      <c r="M683" s="10"/>
      <c r="N683" s="32"/>
      <c r="O683" s="10"/>
      <c r="P683" s="32"/>
      <c r="Q683" s="10"/>
      <c r="R683" s="32"/>
      <c r="S683" s="10"/>
      <c r="T683" s="32"/>
      <c r="U683" s="10"/>
      <c r="V683" s="32"/>
      <c r="W683" s="10"/>
      <c r="X683" s="32"/>
      <c r="Y683" s="10"/>
      <c r="Z683" s="32"/>
      <c r="AA683" s="10"/>
      <c r="AB683" s="32"/>
      <c r="AC683" s="10"/>
      <c r="AD683" s="32"/>
      <c r="AE683" s="10"/>
      <c r="AF683" s="32"/>
      <c r="AG683" s="10"/>
      <c r="AH683" s="32"/>
      <c r="AI683" s="10"/>
      <c r="AJ683" s="32"/>
      <c r="AK683" s="10"/>
      <c r="AL683" s="32"/>
      <c r="AM683" s="10"/>
      <c r="AN683" s="32"/>
      <c r="AO683" s="10"/>
      <c r="AP683" s="244"/>
      <c r="AQ683" s="10"/>
      <c r="AR683" s="32"/>
      <c r="AS683" s="10"/>
      <c r="AT683" s="244"/>
      <c r="AU683" s="10"/>
      <c r="AV683" s="244"/>
      <c r="AW683" s="7"/>
      <c r="AX683" s="249"/>
      <c r="AY683" s="10"/>
      <c r="AZ683" s="244"/>
      <c r="BA683" s="7"/>
      <c r="BB683" s="249"/>
      <c r="BC683" s="7"/>
      <c r="BD683" s="249"/>
      <c r="BE683" s="7"/>
      <c r="BF683" s="8"/>
      <c r="BG683" s="7"/>
      <c r="BH683" s="8"/>
      <c r="BJ683" s="41"/>
      <c r="BK683" s="41">
        <f t="shared" si="42"/>
        <v>0</v>
      </c>
      <c r="BL683">
        <f t="shared" si="41"/>
        <v>0</v>
      </c>
    </row>
    <row r="684" spans="2:66">
      <c r="B684" s="6"/>
      <c r="C684" s="10"/>
      <c r="D684" s="32"/>
      <c r="E684" s="10"/>
      <c r="F684" s="32"/>
      <c r="G684" s="10"/>
      <c r="H684" s="32"/>
      <c r="I684" s="10"/>
      <c r="J684" s="32"/>
      <c r="K684" s="10"/>
      <c r="L684" s="32"/>
      <c r="M684" s="10"/>
      <c r="N684" s="32"/>
      <c r="O684" s="10"/>
      <c r="P684" s="32"/>
      <c r="Q684" s="10"/>
      <c r="R684" s="32"/>
      <c r="S684" s="10"/>
      <c r="T684" s="32"/>
      <c r="U684" s="10"/>
      <c r="V684" s="32"/>
      <c r="W684" s="10"/>
      <c r="X684" s="32"/>
      <c r="Y684" s="10"/>
      <c r="Z684" s="32"/>
      <c r="AA684" s="10"/>
      <c r="AB684" s="32"/>
      <c r="AC684" s="10"/>
      <c r="AD684" s="32"/>
      <c r="AE684" s="10"/>
      <c r="AF684" s="32"/>
      <c r="AG684" s="10"/>
      <c r="AH684" s="32"/>
      <c r="AI684" s="10"/>
      <c r="AJ684" s="32"/>
      <c r="AK684" s="10"/>
      <c r="AL684" s="32"/>
      <c r="AM684" s="10"/>
      <c r="AN684" s="32"/>
      <c r="AO684" s="10"/>
      <c r="AP684" s="244"/>
      <c r="AQ684" s="10"/>
      <c r="AR684" s="32"/>
      <c r="AS684" s="10"/>
      <c r="AT684" s="244"/>
      <c r="AU684" s="10"/>
      <c r="AV684" s="244"/>
      <c r="AW684" s="7"/>
      <c r="AX684" s="249"/>
      <c r="AY684" s="10"/>
      <c r="AZ684" s="244"/>
      <c r="BA684" s="7"/>
      <c r="BB684" s="249"/>
      <c r="BC684" s="7"/>
      <c r="BD684" s="249"/>
      <c r="BE684" s="7"/>
      <c r="BF684" s="8"/>
      <c r="BG684" s="7"/>
      <c r="BH684" s="8"/>
      <c r="BJ684" s="41"/>
      <c r="BK684" s="41">
        <f t="shared" si="42"/>
        <v>0</v>
      </c>
      <c r="BL684">
        <f t="shared" si="41"/>
        <v>0</v>
      </c>
    </row>
    <row r="685" spans="2:66">
      <c r="B685" s="6"/>
      <c r="C685" s="10"/>
      <c r="D685" s="32"/>
      <c r="E685" s="10"/>
      <c r="F685" s="32"/>
      <c r="G685" s="10"/>
      <c r="H685" s="32"/>
      <c r="I685" s="10"/>
      <c r="J685" s="32"/>
      <c r="K685" s="10"/>
      <c r="L685" s="32"/>
      <c r="M685" s="10"/>
      <c r="N685" s="32"/>
      <c r="O685" s="10"/>
      <c r="P685" s="32"/>
      <c r="Q685" s="10"/>
      <c r="R685" s="32"/>
      <c r="S685" s="10"/>
      <c r="T685" s="32"/>
      <c r="U685" s="10"/>
      <c r="V685" s="32"/>
      <c r="W685" s="10"/>
      <c r="X685" s="32"/>
      <c r="Y685" s="10"/>
      <c r="Z685" s="32"/>
      <c r="AA685" s="10"/>
      <c r="AB685" s="32"/>
      <c r="AC685" s="10"/>
      <c r="AD685" s="32"/>
      <c r="AE685" s="10"/>
      <c r="AF685" s="32"/>
      <c r="AG685" s="10"/>
      <c r="AH685" s="32"/>
      <c r="AI685" s="10"/>
      <c r="AJ685" s="32"/>
      <c r="AK685" s="10"/>
      <c r="AL685" s="32"/>
      <c r="AM685" s="10"/>
      <c r="AN685" s="32"/>
      <c r="AO685" s="10"/>
      <c r="AP685" s="244"/>
      <c r="AQ685" s="10"/>
      <c r="AR685" s="32"/>
      <c r="AS685" s="10"/>
      <c r="AT685" s="244"/>
      <c r="AU685" s="10"/>
      <c r="AV685" s="244"/>
      <c r="AW685" s="7"/>
      <c r="AX685" s="249"/>
      <c r="AY685" s="10"/>
      <c r="AZ685" s="244"/>
      <c r="BA685" s="7"/>
      <c r="BB685" s="249"/>
      <c r="BC685" s="7"/>
      <c r="BD685" s="249"/>
      <c r="BE685" s="7"/>
      <c r="BF685" s="8"/>
      <c r="BG685" s="7"/>
      <c r="BH685" s="8"/>
      <c r="BJ685" s="41"/>
      <c r="BK685" s="41">
        <f t="shared" si="42"/>
        <v>0</v>
      </c>
      <c r="BL685">
        <f t="shared" si="41"/>
        <v>0</v>
      </c>
    </row>
    <row r="686" spans="2:66">
      <c r="B686" s="6"/>
      <c r="C686" s="10"/>
      <c r="D686" s="32"/>
      <c r="E686" s="10"/>
      <c r="F686" s="32"/>
      <c r="G686" s="10"/>
      <c r="H686" s="32"/>
      <c r="I686" s="10"/>
      <c r="J686" s="32"/>
      <c r="K686" s="94"/>
      <c r="L686" s="32"/>
      <c r="M686" s="10"/>
      <c r="N686" s="32"/>
      <c r="O686" s="10"/>
      <c r="P686" s="32"/>
      <c r="Q686" s="10"/>
      <c r="R686" s="32"/>
      <c r="S686" s="10"/>
      <c r="T686" s="32"/>
      <c r="U686" s="10"/>
      <c r="V686" s="32"/>
      <c r="W686" s="10"/>
      <c r="X686" s="32"/>
      <c r="Y686" s="10"/>
      <c r="Z686" s="32"/>
      <c r="AA686" s="10"/>
      <c r="AB686" s="32"/>
      <c r="AC686" s="10"/>
      <c r="AD686" s="32"/>
      <c r="AE686" s="10"/>
      <c r="AF686" s="32"/>
      <c r="AG686" s="10"/>
      <c r="AH686" s="32"/>
      <c r="AI686" s="10"/>
      <c r="AJ686" s="32"/>
      <c r="AK686" s="10"/>
      <c r="AL686" s="32"/>
      <c r="AM686" s="10"/>
      <c r="AN686" s="32"/>
      <c r="AO686" s="10"/>
      <c r="AP686" s="244"/>
      <c r="AQ686" s="10"/>
      <c r="AR686" s="32"/>
      <c r="AS686" s="10"/>
      <c r="AT686" s="244"/>
      <c r="AU686" s="10"/>
      <c r="AV686" s="244"/>
      <c r="AW686" s="7"/>
      <c r="AX686" s="249"/>
      <c r="AY686" s="10"/>
      <c r="AZ686" s="244"/>
      <c r="BA686" s="7"/>
      <c r="BB686" s="249"/>
      <c r="BC686" s="7"/>
      <c r="BD686" s="249"/>
      <c r="BE686" s="7"/>
      <c r="BF686" s="8"/>
      <c r="BG686" s="7"/>
      <c r="BH686" s="8"/>
      <c r="BJ686" s="41"/>
      <c r="BK686" s="41">
        <f t="shared" si="42"/>
        <v>0</v>
      </c>
      <c r="BL686">
        <f t="shared" si="41"/>
        <v>0</v>
      </c>
      <c r="BN686" s="39"/>
    </row>
    <row r="687" spans="2:66">
      <c r="B687" s="6"/>
      <c r="C687" s="10"/>
      <c r="D687" s="32"/>
      <c r="E687" s="10"/>
      <c r="F687" s="32"/>
      <c r="G687" s="10"/>
      <c r="H687" s="32"/>
      <c r="I687" s="10"/>
      <c r="J687" s="32"/>
      <c r="K687" s="94"/>
      <c r="L687" s="32"/>
      <c r="M687" s="10"/>
      <c r="N687" s="32"/>
      <c r="O687" s="10"/>
      <c r="P687" s="32"/>
      <c r="Q687" s="10"/>
      <c r="R687" s="32"/>
      <c r="S687" s="10"/>
      <c r="T687" s="32"/>
      <c r="U687" s="10"/>
      <c r="V687" s="32"/>
      <c r="W687" s="10"/>
      <c r="X687" s="32"/>
      <c r="Y687" s="10"/>
      <c r="Z687" s="32"/>
      <c r="AA687" s="10"/>
      <c r="AB687" s="32"/>
      <c r="AC687" s="10"/>
      <c r="AD687" s="32"/>
      <c r="AE687" s="10"/>
      <c r="AF687" s="32"/>
      <c r="AG687" s="10"/>
      <c r="AH687" s="32"/>
      <c r="AI687" s="10"/>
      <c r="AJ687" s="32"/>
      <c r="AK687" s="10"/>
      <c r="AL687" s="32"/>
      <c r="AM687" s="10"/>
      <c r="AN687" s="32"/>
      <c r="AO687" s="10"/>
      <c r="AP687" s="244"/>
      <c r="AQ687" s="10"/>
      <c r="AR687" s="32"/>
      <c r="AS687" s="10"/>
      <c r="AT687" s="244"/>
      <c r="AU687" s="10"/>
      <c r="AV687" s="244"/>
      <c r="AW687" s="7"/>
      <c r="AX687" s="249"/>
      <c r="AY687" s="10"/>
      <c r="AZ687" s="244"/>
      <c r="BA687" s="7"/>
      <c r="BB687" s="249"/>
      <c r="BC687" s="7"/>
      <c r="BD687" s="249"/>
      <c r="BE687" s="7"/>
      <c r="BF687" s="8"/>
      <c r="BG687" s="7"/>
      <c r="BH687" s="8"/>
      <c r="BJ687" s="41"/>
      <c r="BK687" s="41">
        <f t="shared" si="42"/>
        <v>0</v>
      </c>
      <c r="BL687">
        <f t="shared" si="41"/>
        <v>0</v>
      </c>
      <c r="BN687" s="39"/>
    </row>
    <row r="688" spans="2:66">
      <c r="B688" s="6"/>
      <c r="C688" s="10"/>
      <c r="D688" s="32"/>
      <c r="E688" s="10"/>
      <c r="F688" s="32"/>
      <c r="G688" s="10"/>
      <c r="H688" s="32"/>
      <c r="I688" s="10"/>
      <c r="J688" s="32"/>
      <c r="K688" s="10"/>
      <c r="L688" s="32"/>
      <c r="M688" s="10"/>
      <c r="N688" s="32"/>
      <c r="O688" s="10"/>
      <c r="P688" s="32"/>
      <c r="Q688" s="10"/>
      <c r="R688" s="32"/>
      <c r="S688" s="10"/>
      <c r="T688" s="32"/>
      <c r="U688" s="10"/>
      <c r="V688" s="32"/>
      <c r="W688" s="10"/>
      <c r="X688" s="32"/>
      <c r="Y688" s="10"/>
      <c r="Z688" s="32"/>
      <c r="AA688" s="10"/>
      <c r="AB688" s="32"/>
      <c r="AC688" s="10"/>
      <c r="AD688" s="32"/>
      <c r="AE688" s="10"/>
      <c r="AF688" s="32"/>
      <c r="AG688" s="10"/>
      <c r="AH688" s="32"/>
      <c r="AI688" s="10"/>
      <c r="AJ688" s="32"/>
      <c r="AK688" s="10"/>
      <c r="AL688" s="32"/>
      <c r="AM688" s="10"/>
      <c r="AN688" s="32"/>
      <c r="AO688" s="10"/>
      <c r="AP688" s="244"/>
      <c r="AQ688" s="10"/>
      <c r="AR688" s="32"/>
      <c r="AS688" s="10"/>
      <c r="AT688" s="244"/>
      <c r="AU688" s="10"/>
      <c r="AV688" s="244"/>
      <c r="AW688" s="7"/>
      <c r="AX688" s="249"/>
      <c r="AY688" s="10"/>
      <c r="AZ688" s="244"/>
      <c r="BA688" s="7"/>
      <c r="BB688" s="249"/>
      <c r="BC688" s="7"/>
      <c r="BD688" s="249"/>
      <c r="BE688" s="7"/>
      <c r="BF688" s="8"/>
      <c r="BG688" s="7"/>
      <c r="BH688" s="8"/>
      <c r="BJ688" s="41"/>
      <c r="BK688" s="41">
        <f t="shared" si="42"/>
        <v>0</v>
      </c>
      <c r="BL688">
        <f t="shared" si="41"/>
        <v>0</v>
      </c>
      <c r="BN688" s="39"/>
    </row>
    <row r="689" spans="2:66">
      <c r="B689" s="6"/>
      <c r="C689" s="10"/>
      <c r="D689" s="32"/>
      <c r="E689" s="10"/>
      <c r="F689" s="32"/>
      <c r="G689" s="10"/>
      <c r="H689" s="32"/>
      <c r="I689" s="10"/>
      <c r="J689" s="32"/>
      <c r="K689" s="94"/>
      <c r="L689" s="32"/>
      <c r="M689" s="10"/>
      <c r="N689" s="32"/>
      <c r="O689" s="10"/>
      <c r="P689" s="32"/>
      <c r="Q689" s="10"/>
      <c r="R689" s="32"/>
      <c r="S689" s="10"/>
      <c r="T689" s="32"/>
      <c r="U689" s="10"/>
      <c r="V689" s="32"/>
      <c r="W689" s="10"/>
      <c r="X689" s="32"/>
      <c r="Y689" s="10"/>
      <c r="Z689" s="32"/>
      <c r="AA689" s="10"/>
      <c r="AB689" s="32"/>
      <c r="AC689" s="10"/>
      <c r="AD689" s="32"/>
      <c r="AE689" s="10"/>
      <c r="AF689" s="32"/>
      <c r="AG689" s="10"/>
      <c r="AH689" s="32"/>
      <c r="AI689" s="10"/>
      <c r="AJ689" s="32"/>
      <c r="AK689" s="10"/>
      <c r="AL689" s="32"/>
      <c r="AM689" s="10"/>
      <c r="AN689" s="32"/>
      <c r="AO689" s="10"/>
      <c r="AP689" s="244"/>
      <c r="AQ689" s="10"/>
      <c r="AR689" s="32"/>
      <c r="AS689" s="10"/>
      <c r="AT689" s="244"/>
      <c r="AU689" s="10"/>
      <c r="AV689" s="244"/>
      <c r="AW689" s="7"/>
      <c r="AX689" s="249"/>
      <c r="AY689" s="10"/>
      <c r="AZ689" s="244"/>
      <c r="BA689" s="7"/>
      <c r="BB689" s="249"/>
      <c r="BC689" s="7"/>
      <c r="BD689" s="249"/>
      <c r="BE689" s="7"/>
      <c r="BF689" s="8"/>
      <c r="BG689" s="7"/>
      <c r="BH689" s="8"/>
      <c r="BJ689" s="41"/>
      <c r="BK689" s="41">
        <f t="shared" si="42"/>
        <v>0</v>
      </c>
      <c r="BL689">
        <f t="shared" si="41"/>
        <v>0</v>
      </c>
      <c r="BN689" s="39"/>
    </row>
    <row r="690" spans="2:66">
      <c r="B690" s="6"/>
      <c r="C690" s="10"/>
      <c r="D690" s="32"/>
      <c r="E690" s="10"/>
      <c r="F690" s="32"/>
      <c r="G690" s="10"/>
      <c r="H690" s="32"/>
      <c r="I690" s="10"/>
      <c r="J690" s="32"/>
      <c r="K690" s="10"/>
      <c r="L690" s="32"/>
      <c r="M690" s="10"/>
      <c r="N690" s="32"/>
      <c r="O690" s="10"/>
      <c r="P690" s="32"/>
      <c r="Q690" s="10"/>
      <c r="R690" s="32"/>
      <c r="S690" s="10"/>
      <c r="T690" s="32"/>
      <c r="U690" s="10"/>
      <c r="V690" s="32"/>
      <c r="W690" s="10"/>
      <c r="X690" s="32"/>
      <c r="Y690" s="10"/>
      <c r="Z690" s="32"/>
      <c r="AA690" s="10"/>
      <c r="AB690" s="32"/>
      <c r="AC690" s="10"/>
      <c r="AD690" s="32"/>
      <c r="AE690" s="10"/>
      <c r="AF690" s="32"/>
      <c r="AG690" s="10"/>
      <c r="AH690" s="32"/>
      <c r="AI690" s="10"/>
      <c r="AJ690" s="32"/>
      <c r="AK690" s="10"/>
      <c r="AL690" s="32"/>
      <c r="AM690" s="10"/>
      <c r="AN690" s="32"/>
      <c r="AO690" s="10"/>
      <c r="AP690" s="244"/>
      <c r="AQ690" s="10"/>
      <c r="AR690" s="32"/>
      <c r="AS690" s="10"/>
      <c r="AT690" s="244"/>
      <c r="AU690" s="10"/>
      <c r="AV690" s="244"/>
      <c r="AW690" s="7"/>
      <c r="AX690" s="249"/>
      <c r="AY690" s="10"/>
      <c r="AZ690" s="244"/>
      <c r="BA690" s="7"/>
      <c r="BB690" s="249"/>
      <c r="BC690" s="7"/>
      <c r="BD690" s="249"/>
      <c r="BE690" s="7"/>
      <c r="BF690" s="8"/>
      <c r="BG690" s="7"/>
      <c r="BH690" s="8"/>
      <c r="BJ690" s="41"/>
      <c r="BK690" s="41">
        <f t="shared" si="42"/>
        <v>0</v>
      </c>
      <c r="BL690">
        <f t="shared" si="41"/>
        <v>0</v>
      </c>
    </row>
    <row r="691" spans="2:66">
      <c r="B691" s="6"/>
      <c r="C691" s="10"/>
      <c r="D691" s="32"/>
      <c r="E691" s="10"/>
      <c r="F691" s="32"/>
      <c r="G691" s="10"/>
      <c r="H691" s="32"/>
      <c r="I691" s="10"/>
      <c r="J691" s="32"/>
      <c r="K691" s="10"/>
      <c r="L691" s="32"/>
      <c r="M691" s="10"/>
      <c r="N691" s="32"/>
      <c r="O691" s="10"/>
      <c r="P691" s="32"/>
      <c r="Q691" s="10"/>
      <c r="R691" s="32"/>
      <c r="S691" s="10"/>
      <c r="T691" s="32"/>
      <c r="U691" s="10"/>
      <c r="V691" s="32"/>
      <c r="W691" s="10"/>
      <c r="X691" s="32"/>
      <c r="Y691" s="10"/>
      <c r="Z691" s="32"/>
      <c r="AA691" s="10"/>
      <c r="AB691" s="32"/>
      <c r="AC691" s="10"/>
      <c r="AD691" s="32"/>
      <c r="AE691" s="10"/>
      <c r="AF691" s="32"/>
      <c r="AG691" s="10"/>
      <c r="AH691" s="32"/>
      <c r="AI691" s="10"/>
      <c r="AJ691" s="32"/>
      <c r="AK691" s="10"/>
      <c r="AL691" s="32"/>
      <c r="AM691" s="10"/>
      <c r="AN691" s="32"/>
      <c r="AO691" s="10"/>
      <c r="AP691" s="244"/>
      <c r="AQ691" s="10"/>
      <c r="AR691" s="32"/>
      <c r="AS691" s="10"/>
      <c r="AT691" s="244"/>
      <c r="AU691" s="10"/>
      <c r="AV691" s="244"/>
      <c r="AW691" s="7"/>
      <c r="AX691" s="249"/>
      <c r="AY691" s="10"/>
      <c r="AZ691" s="244"/>
      <c r="BA691" s="7"/>
      <c r="BB691" s="249"/>
      <c r="BC691" s="7"/>
      <c r="BD691" s="249"/>
      <c r="BE691" s="7"/>
      <c r="BF691" s="8"/>
      <c r="BG691" s="7"/>
      <c r="BH691" s="8"/>
      <c r="BJ691" s="41"/>
      <c r="BK691" s="41">
        <f t="shared" si="42"/>
        <v>0</v>
      </c>
      <c r="BL691">
        <f t="shared" si="41"/>
        <v>0</v>
      </c>
    </row>
    <row r="692" spans="2:66">
      <c r="B692" s="6"/>
      <c r="C692" s="10"/>
      <c r="D692" s="32"/>
      <c r="E692" s="10"/>
      <c r="F692" s="32"/>
      <c r="G692" s="10"/>
      <c r="H692" s="32"/>
      <c r="I692" s="10"/>
      <c r="J692" s="32"/>
      <c r="K692" s="10"/>
      <c r="L692" s="32"/>
      <c r="M692" s="10"/>
      <c r="N692" s="32"/>
      <c r="O692" s="10"/>
      <c r="P692" s="32"/>
      <c r="Q692" s="10"/>
      <c r="R692" s="32"/>
      <c r="S692" s="10"/>
      <c r="T692" s="32"/>
      <c r="U692" s="10"/>
      <c r="V692" s="32"/>
      <c r="W692" s="10"/>
      <c r="X692" s="32"/>
      <c r="Y692" s="10"/>
      <c r="Z692" s="32"/>
      <c r="AA692" s="10"/>
      <c r="AB692" s="32"/>
      <c r="AC692" s="10"/>
      <c r="AD692" s="32"/>
      <c r="AE692" s="10"/>
      <c r="AF692" s="32"/>
      <c r="AG692" s="10"/>
      <c r="AH692" s="32"/>
      <c r="AI692" s="10"/>
      <c r="AJ692" s="32"/>
      <c r="AK692" s="10"/>
      <c r="AL692" s="32"/>
      <c r="AM692" s="10"/>
      <c r="AN692" s="32"/>
      <c r="AO692" s="10"/>
      <c r="AP692" s="244"/>
      <c r="AQ692" s="10"/>
      <c r="AR692" s="32"/>
      <c r="AS692" s="10"/>
      <c r="AT692" s="244"/>
      <c r="AU692" s="10"/>
      <c r="AV692" s="244"/>
      <c r="AW692" s="7"/>
      <c r="AX692" s="249"/>
      <c r="AY692" s="10"/>
      <c r="AZ692" s="244"/>
      <c r="BA692" s="7"/>
      <c r="BB692" s="249"/>
      <c r="BC692" s="7"/>
      <c r="BD692" s="249"/>
      <c r="BE692" s="7"/>
      <c r="BF692" s="8"/>
      <c r="BG692" s="7"/>
      <c r="BH692" s="8"/>
      <c r="BJ692" s="41"/>
      <c r="BK692" s="41">
        <f t="shared" si="42"/>
        <v>0</v>
      </c>
      <c r="BL692">
        <f t="shared" si="41"/>
        <v>0</v>
      </c>
    </row>
    <row r="693" spans="2:66">
      <c r="B693" s="6"/>
      <c r="C693" s="10"/>
      <c r="D693" s="32"/>
      <c r="E693" s="10"/>
      <c r="F693" s="32"/>
      <c r="G693" s="10"/>
      <c r="H693" s="32"/>
      <c r="I693" s="10"/>
      <c r="J693" s="32"/>
      <c r="K693" s="10"/>
      <c r="L693" s="32"/>
      <c r="M693" s="10"/>
      <c r="N693" s="32"/>
      <c r="O693" s="10"/>
      <c r="P693" s="32"/>
      <c r="Q693" s="10"/>
      <c r="R693" s="32"/>
      <c r="S693" s="10"/>
      <c r="T693" s="32"/>
      <c r="U693" s="10"/>
      <c r="V693" s="32"/>
      <c r="W693" s="10"/>
      <c r="X693" s="32"/>
      <c r="Y693" s="10"/>
      <c r="Z693" s="32"/>
      <c r="AA693" s="10"/>
      <c r="AB693" s="32"/>
      <c r="AC693" s="10"/>
      <c r="AD693" s="32"/>
      <c r="AE693" s="10"/>
      <c r="AF693" s="32"/>
      <c r="AG693" s="10"/>
      <c r="AH693" s="32"/>
      <c r="AI693" s="10"/>
      <c r="AJ693" s="32"/>
      <c r="AK693" s="10"/>
      <c r="AL693" s="32"/>
      <c r="AM693" s="94"/>
      <c r="AN693" s="32"/>
      <c r="AO693" s="10"/>
      <c r="AP693" s="244"/>
      <c r="AQ693" s="94"/>
      <c r="AR693" s="32"/>
      <c r="AS693" s="10"/>
      <c r="AT693" s="244"/>
      <c r="AU693" s="10"/>
      <c r="AV693" s="244"/>
      <c r="AW693" s="7"/>
      <c r="AX693" s="249"/>
      <c r="AY693" s="10"/>
      <c r="AZ693" s="244"/>
      <c r="BA693" s="7"/>
      <c r="BB693" s="249"/>
      <c r="BC693" s="7"/>
      <c r="BD693" s="249"/>
      <c r="BE693" s="7"/>
      <c r="BF693" s="8"/>
      <c r="BG693" s="7"/>
      <c r="BH693" s="8"/>
      <c r="BJ693" s="41"/>
      <c r="BK693" s="41">
        <f t="shared" si="42"/>
        <v>0</v>
      </c>
      <c r="BL693">
        <f t="shared" si="41"/>
        <v>0</v>
      </c>
    </row>
    <row r="694" spans="2:66">
      <c r="B694" s="6"/>
      <c r="C694" s="10"/>
      <c r="D694" s="32"/>
      <c r="E694" s="10"/>
      <c r="F694" s="32"/>
      <c r="G694" s="10"/>
      <c r="H694" s="32"/>
      <c r="I694" s="10"/>
      <c r="J694" s="32"/>
      <c r="K694" s="94"/>
      <c r="L694" s="32"/>
      <c r="M694" s="10"/>
      <c r="N694" s="32"/>
      <c r="O694" s="10"/>
      <c r="P694" s="32"/>
      <c r="Q694" s="10"/>
      <c r="R694" s="32"/>
      <c r="S694" s="10"/>
      <c r="T694" s="32"/>
      <c r="U694" s="10"/>
      <c r="V694" s="32"/>
      <c r="W694" s="10"/>
      <c r="X694" s="32"/>
      <c r="Y694" s="10"/>
      <c r="Z694" s="32"/>
      <c r="AA694" s="10"/>
      <c r="AB694" s="32"/>
      <c r="AC694" s="10"/>
      <c r="AD694" s="32"/>
      <c r="AE694" s="10"/>
      <c r="AF694" s="32"/>
      <c r="AG694" s="10"/>
      <c r="AH694" s="32"/>
      <c r="AI694" s="10"/>
      <c r="AJ694" s="32"/>
      <c r="AK694" s="10"/>
      <c r="AL694" s="32"/>
      <c r="AM694" s="10"/>
      <c r="AN694" s="32"/>
      <c r="AO694" s="10"/>
      <c r="AP694" s="244"/>
      <c r="AQ694" s="10"/>
      <c r="AR694" s="32"/>
      <c r="AS694" s="10"/>
      <c r="AT694" s="244"/>
      <c r="AU694" s="10"/>
      <c r="AV694" s="244"/>
      <c r="AW694" s="7"/>
      <c r="AX694" s="249"/>
      <c r="AY694" s="10"/>
      <c r="AZ694" s="244"/>
      <c r="BA694" s="7"/>
      <c r="BB694" s="249"/>
      <c r="BC694" s="7"/>
      <c r="BD694" s="249"/>
      <c r="BE694" s="7"/>
      <c r="BF694" s="8"/>
      <c r="BG694" s="7"/>
      <c r="BH694" s="8"/>
      <c r="BJ694" s="41"/>
      <c r="BK694" s="41">
        <f t="shared" si="42"/>
        <v>0</v>
      </c>
      <c r="BL694">
        <f t="shared" si="41"/>
        <v>0</v>
      </c>
      <c r="BN694" s="39"/>
    </row>
    <row r="695" spans="2:66">
      <c r="B695" s="6"/>
      <c r="C695" s="10"/>
      <c r="D695" s="32"/>
      <c r="E695" s="10"/>
      <c r="F695" s="32"/>
      <c r="G695" s="10"/>
      <c r="H695" s="32"/>
      <c r="I695" s="10"/>
      <c r="J695" s="32"/>
      <c r="K695" s="10"/>
      <c r="L695" s="32"/>
      <c r="M695" s="10"/>
      <c r="N695" s="32"/>
      <c r="O695" s="10"/>
      <c r="P695" s="32"/>
      <c r="Q695" s="10"/>
      <c r="R695" s="32"/>
      <c r="S695" s="10"/>
      <c r="T695" s="32"/>
      <c r="U695" s="10"/>
      <c r="V695" s="32"/>
      <c r="W695" s="10"/>
      <c r="X695" s="32"/>
      <c r="Y695" s="10"/>
      <c r="Z695" s="32"/>
      <c r="AA695" s="10"/>
      <c r="AB695" s="32"/>
      <c r="AC695" s="10"/>
      <c r="AD695" s="32"/>
      <c r="AE695" s="10"/>
      <c r="AF695" s="32"/>
      <c r="AG695" s="10"/>
      <c r="AH695" s="32"/>
      <c r="AI695" s="10"/>
      <c r="AJ695" s="32"/>
      <c r="AK695" s="10"/>
      <c r="AL695" s="32"/>
      <c r="AM695" s="10"/>
      <c r="AN695" s="32"/>
      <c r="AO695" s="10"/>
      <c r="AP695" s="244"/>
      <c r="AQ695" s="10"/>
      <c r="AR695" s="32"/>
      <c r="AS695" s="10"/>
      <c r="AT695" s="244"/>
      <c r="AU695" s="10"/>
      <c r="AV695" s="244"/>
      <c r="AW695" s="7"/>
      <c r="AX695" s="249"/>
      <c r="AY695" s="10"/>
      <c r="AZ695" s="244"/>
      <c r="BA695" s="7"/>
      <c r="BB695" s="249"/>
      <c r="BC695" s="7"/>
      <c r="BD695" s="249"/>
      <c r="BE695" s="7"/>
      <c r="BF695" s="8"/>
      <c r="BG695" s="7"/>
      <c r="BH695" s="8"/>
      <c r="BJ695" s="41"/>
      <c r="BK695" s="41">
        <f t="shared" si="42"/>
        <v>0</v>
      </c>
      <c r="BL695">
        <f t="shared" si="41"/>
        <v>0</v>
      </c>
    </row>
    <row r="696" spans="2:66">
      <c r="B696" s="6"/>
      <c r="C696" s="10"/>
      <c r="D696" s="32"/>
      <c r="E696" s="10"/>
      <c r="F696" s="32"/>
      <c r="G696" s="10"/>
      <c r="H696" s="32"/>
      <c r="I696" s="10"/>
      <c r="J696" s="32"/>
      <c r="K696" s="10"/>
      <c r="L696" s="32"/>
      <c r="M696" s="10"/>
      <c r="N696" s="32"/>
      <c r="O696" s="10"/>
      <c r="P696" s="32"/>
      <c r="Q696" s="10"/>
      <c r="R696" s="32"/>
      <c r="S696" s="10"/>
      <c r="T696" s="32"/>
      <c r="U696" s="10"/>
      <c r="V696" s="32"/>
      <c r="W696" s="10"/>
      <c r="X696" s="32"/>
      <c r="Y696" s="10"/>
      <c r="Z696" s="32"/>
      <c r="AA696" s="10"/>
      <c r="AB696" s="32"/>
      <c r="AC696" s="10"/>
      <c r="AD696" s="32"/>
      <c r="AE696" s="10"/>
      <c r="AF696" s="32"/>
      <c r="AG696" s="10"/>
      <c r="AH696" s="32"/>
      <c r="AI696" s="10"/>
      <c r="AJ696" s="32"/>
      <c r="AK696" s="10"/>
      <c r="AL696" s="32"/>
      <c r="AM696" s="10"/>
      <c r="AN696" s="32"/>
      <c r="AO696" s="10"/>
      <c r="AP696" s="244"/>
      <c r="AQ696" s="10"/>
      <c r="AR696" s="32"/>
      <c r="AS696" s="10"/>
      <c r="AT696" s="244"/>
      <c r="AU696" s="10"/>
      <c r="AV696" s="244"/>
      <c r="AW696" s="7"/>
      <c r="AX696" s="249"/>
      <c r="AY696" s="10"/>
      <c r="AZ696" s="244"/>
      <c r="BA696" s="7"/>
      <c r="BB696" s="249"/>
      <c r="BC696" s="7"/>
      <c r="BD696" s="249"/>
      <c r="BE696" s="7"/>
      <c r="BF696" s="8"/>
      <c r="BG696" s="7"/>
      <c r="BH696" s="8"/>
      <c r="BJ696" s="41"/>
      <c r="BK696" s="41">
        <f t="shared" si="42"/>
        <v>0</v>
      </c>
      <c r="BL696">
        <f t="shared" si="41"/>
        <v>0</v>
      </c>
    </row>
    <row r="697" spans="2:66">
      <c r="B697" s="6"/>
      <c r="C697" s="10"/>
      <c r="D697" s="32"/>
      <c r="E697" s="10"/>
      <c r="F697" s="32"/>
      <c r="G697" s="10"/>
      <c r="H697" s="32"/>
      <c r="I697" s="10"/>
      <c r="J697" s="32"/>
      <c r="K697" s="10"/>
      <c r="L697" s="32"/>
      <c r="M697" s="10"/>
      <c r="N697" s="32"/>
      <c r="O697" s="10"/>
      <c r="P697" s="32"/>
      <c r="Q697" s="10"/>
      <c r="R697" s="32"/>
      <c r="S697" s="10"/>
      <c r="T697" s="32"/>
      <c r="U697" s="10"/>
      <c r="V697" s="32"/>
      <c r="W697" s="10"/>
      <c r="X697" s="32"/>
      <c r="Y697" s="10"/>
      <c r="Z697" s="32"/>
      <c r="AA697" s="10"/>
      <c r="AB697" s="32"/>
      <c r="AC697" s="10"/>
      <c r="AD697" s="32"/>
      <c r="AE697" s="10"/>
      <c r="AF697" s="32"/>
      <c r="AG697" s="10"/>
      <c r="AH697" s="32"/>
      <c r="AI697" s="10"/>
      <c r="AJ697" s="32"/>
      <c r="AK697" s="10"/>
      <c r="AL697" s="32"/>
      <c r="AM697" s="10"/>
      <c r="AN697" s="32"/>
      <c r="AO697" s="10"/>
      <c r="AP697" s="244"/>
      <c r="AQ697" s="10"/>
      <c r="AR697" s="32"/>
      <c r="AS697" s="10"/>
      <c r="AT697" s="244"/>
      <c r="AU697" s="10"/>
      <c r="AV697" s="244"/>
      <c r="AW697" s="7"/>
      <c r="AX697" s="249"/>
      <c r="AY697" s="10"/>
      <c r="AZ697" s="244"/>
      <c r="BA697" s="7"/>
      <c r="BB697" s="249"/>
      <c r="BC697" s="7"/>
      <c r="BD697" s="249"/>
      <c r="BE697" s="7"/>
      <c r="BF697" s="8"/>
      <c r="BG697" s="7"/>
      <c r="BH697" s="8"/>
      <c r="BJ697" s="41"/>
      <c r="BK697" s="41">
        <f t="shared" si="42"/>
        <v>0</v>
      </c>
      <c r="BL697">
        <f t="shared" si="41"/>
        <v>0</v>
      </c>
    </row>
    <row r="698" spans="2:66">
      <c r="B698" s="6"/>
      <c r="C698" s="10"/>
      <c r="D698" s="32"/>
      <c r="E698" s="10"/>
      <c r="F698" s="32"/>
      <c r="G698" s="10"/>
      <c r="H698" s="32"/>
      <c r="I698" s="10"/>
      <c r="J698" s="32"/>
      <c r="K698" s="94"/>
      <c r="L698" s="32"/>
      <c r="M698" s="10"/>
      <c r="N698" s="32"/>
      <c r="O698" s="10"/>
      <c r="P698" s="32"/>
      <c r="Q698" s="10"/>
      <c r="R698" s="32"/>
      <c r="S698" s="10"/>
      <c r="T698" s="32"/>
      <c r="U698" s="10"/>
      <c r="V698" s="32"/>
      <c r="W698" s="10"/>
      <c r="X698" s="32"/>
      <c r="Y698" s="10"/>
      <c r="Z698" s="32"/>
      <c r="AA698" s="10"/>
      <c r="AB698" s="32"/>
      <c r="AC698" s="10"/>
      <c r="AD698" s="32"/>
      <c r="AE698" s="10"/>
      <c r="AF698" s="32"/>
      <c r="AG698" s="10"/>
      <c r="AH698" s="32"/>
      <c r="AI698" s="10"/>
      <c r="AJ698" s="32"/>
      <c r="AK698" s="10"/>
      <c r="AL698" s="32"/>
      <c r="AM698" s="10"/>
      <c r="AN698" s="32"/>
      <c r="AO698" s="10"/>
      <c r="AP698" s="244"/>
      <c r="AQ698" s="10"/>
      <c r="AR698" s="32"/>
      <c r="AS698" s="10"/>
      <c r="AT698" s="244"/>
      <c r="AU698" s="10"/>
      <c r="AV698" s="244"/>
      <c r="AW698" s="7"/>
      <c r="AX698" s="249"/>
      <c r="AY698" s="10"/>
      <c r="AZ698" s="244"/>
      <c r="BA698" s="7"/>
      <c r="BB698" s="249"/>
      <c r="BC698" s="7"/>
      <c r="BD698" s="249"/>
      <c r="BE698" s="7"/>
      <c r="BF698" s="8"/>
      <c r="BG698" s="7"/>
      <c r="BH698" s="8"/>
      <c r="BJ698" s="41"/>
      <c r="BK698" s="41">
        <f t="shared" si="42"/>
        <v>0</v>
      </c>
      <c r="BL698">
        <f t="shared" si="41"/>
        <v>0</v>
      </c>
      <c r="BN698" s="39"/>
    </row>
    <row r="699" spans="2:66">
      <c r="B699" s="6"/>
      <c r="C699" s="10"/>
      <c r="D699" s="32"/>
      <c r="E699" s="10"/>
      <c r="F699" s="32"/>
      <c r="G699" s="10"/>
      <c r="H699" s="32"/>
      <c r="I699" s="10"/>
      <c r="J699" s="32"/>
      <c r="K699" s="10"/>
      <c r="L699" s="32"/>
      <c r="M699" s="10"/>
      <c r="N699" s="32"/>
      <c r="O699" s="10"/>
      <c r="P699" s="32"/>
      <c r="Q699" s="10"/>
      <c r="R699" s="32"/>
      <c r="S699" s="10"/>
      <c r="T699" s="32"/>
      <c r="U699" s="94"/>
      <c r="V699" s="32"/>
      <c r="W699" s="10"/>
      <c r="X699" s="32"/>
      <c r="Y699" s="10"/>
      <c r="Z699" s="32"/>
      <c r="AA699" s="10"/>
      <c r="AB699" s="32"/>
      <c r="AC699" s="10"/>
      <c r="AD699" s="32"/>
      <c r="AE699" s="10"/>
      <c r="AF699" s="32"/>
      <c r="AG699" s="10"/>
      <c r="AH699" s="32"/>
      <c r="AI699" s="10"/>
      <c r="AJ699" s="32"/>
      <c r="AK699" s="10"/>
      <c r="AL699" s="32"/>
      <c r="AM699" s="10"/>
      <c r="AN699" s="32"/>
      <c r="AO699" s="10"/>
      <c r="AP699" s="244"/>
      <c r="AQ699" s="10"/>
      <c r="AR699" s="32"/>
      <c r="AS699" s="10"/>
      <c r="AT699" s="244"/>
      <c r="AU699" s="10"/>
      <c r="AV699" s="244"/>
      <c r="AW699" s="7"/>
      <c r="AX699" s="249"/>
      <c r="AY699" s="10"/>
      <c r="AZ699" s="244"/>
      <c r="BA699" s="7"/>
      <c r="BB699" s="249"/>
      <c r="BC699" s="7"/>
      <c r="BD699" s="249"/>
      <c r="BE699" s="7"/>
      <c r="BF699" s="8"/>
      <c r="BG699" s="7"/>
      <c r="BH699" s="8"/>
      <c r="BJ699" s="41"/>
      <c r="BK699" s="41">
        <f t="shared" si="42"/>
        <v>0</v>
      </c>
      <c r="BL699">
        <f t="shared" si="41"/>
        <v>0</v>
      </c>
      <c r="BN699" s="39"/>
    </row>
    <row r="700" spans="2:66">
      <c r="B700" s="6"/>
      <c r="C700" s="10"/>
      <c r="D700" s="32"/>
      <c r="E700" s="10"/>
      <c r="F700" s="32"/>
      <c r="G700" s="10"/>
      <c r="H700" s="32"/>
      <c r="I700" s="10"/>
      <c r="J700" s="32"/>
      <c r="K700" s="94"/>
      <c r="L700" s="32"/>
      <c r="M700" s="10"/>
      <c r="N700" s="32"/>
      <c r="O700" s="10"/>
      <c r="P700" s="32"/>
      <c r="Q700" s="10"/>
      <c r="R700" s="32"/>
      <c r="S700" s="10"/>
      <c r="T700" s="32"/>
      <c r="U700" s="10"/>
      <c r="V700" s="32"/>
      <c r="W700" s="10"/>
      <c r="X700" s="32"/>
      <c r="Y700" s="10"/>
      <c r="Z700" s="32"/>
      <c r="AA700" s="10"/>
      <c r="AB700" s="32"/>
      <c r="AC700" s="10"/>
      <c r="AD700" s="32"/>
      <c r="AE700" s="10"/>
      <c r="AF700" s="32"/>
      <c r="AG700" s="10"/>
      <c r="AH700" s="32"/>
      <c r="AI700" s="10"/>
      <c r="AJ700" s="32"/>
      <c r="AK700" s="10"/>
      <c r="AL700" s="32"/>
      <c r="AM700" s="10"/>
      <c r="AN700" s="32"/>
      <c r="AO700" s="10"/>
      <c r="AP700" s="244"/>
      <c r="AQ700" s="10"/>
      <c r="AR700" s="32"/>
      <c r="AS700" s="10"/>
      <c r="AT700" s="244"/>
      <c r="AU700" s="10"/>
      <c r="AV700" s="244"/>
      <c r="AW700" s="7"/>
      <c r="AX700" s="249"/>
      <c r="AY700" s="10"/>
      <c r="AZ700" s="244"/>
      <c r="BA700" s="7"/>
      <c r="BB700" s="249"/>
      <c r="BC700" s="7"/>
      <c r="BD700" s="249"/>
      <c r="BE700" s="7"/>
      <c r="BF700" s="8"/>
      <c r="BG700" s="7"/>
      <c r="BH700" s="8"/>
      <c r="BJ700" s="41"/>
      <c r="BK700" s="41">
        <f t="shared" si="42"/>
        <v>0</v>
      </c>
      <c r="BL700">
        <f t="shared" si="41"/>
        <v>0</v>
      </c>
      <c r="BN700" s="39"/>
    </row>
    <row r="701" spans="2:66">
      <c r="B701" s="6"/>
      <c r="C701" s="10"/>
      <c r="D701" s="32"/>
      <c r="E701" s="10"/>
      <c r="F701" s="32"/>
      <c r="G701" s="10"/>
      <c r="H701" s="32"/>
      <c r="I701" s="10"/>
      <c r="J701" s="32"/>
      <c r="K701" s="10"/>
      <c r="L701" s="32"/>
      <c r="M701" s="10"/>
      <c r="N701" s="32"/>
      <c r="O701" s="10"/>
      <c r="P701" s="32"/>
      <c r="Q701" s="10"/>
      <c r="R701" s="32"/>
      <c r="S701" s="10"/>
      <c r="T701" s="32"/>
      <c r="U701" s="242"/>
      <c r="V701" s="32"/>
      <c r="W701" s="10"/>
      <c r="X701" s="32"/>
      <c r="Y701" s="10"/>
      <c r="Z701" s="32"/>
      <c r="AA701" s="10"/>
      <c r="AB701" s="32"/>
      <c r="AC701" s="10"/>
      <c r="AD701" s="32"/>
      <c r="AE701" s="10"/>
      <c r="AF701" s="32"/>
      <c r="AG701" s="10"/>
      <c r="AH701" s="32"/>
      <c r="AI701" s="10"/>
      <c r="AJ701" s="32"/>
      <c r="AK701" s="10"/>
      <c r="AL701" s="32"/>
      <c r="AM701" s="10"/>
      <c r="AN701" s="32"/>
      <c r="AO701" s="10"/>
      <c r="AP701" s="244"/>
      <c r="AQ701" s="10"/>
      <c r="AR701" s="32"/>
      <c r="AS701" s="10"/>
      <c r="AT701" s="244"/>
      <c r="AU701" s="10"/>
      <c r="AV701" s="244"/>
      <c r="AW701" s="7"/>
      <c r="AX701" s="249"/>
      <c r="AY701" s="10"/>
      <c r="AZ701" s="244"/>
      <c r="BA701" s="7"/>
      <c r="BB701" s="249"/>
      <c r="BC701" s="7"/>
      <c r="BD701" s="249"/>
      <c r="BE701" s="7"/>
      <c r="BF701" s="8"/>
      <c r="BG701" s="7"/>
      <c r="BH701" s="8"/>
      <c r="BJ701" s="41"/>
      <c r="BK701" s="41">
        <f t="shared" si="42"/>
        <v>0</v>
      </c>
      <c r="BL701">
        <f t="shared" si="41"/>
        <v>0</v>
      </c>
    </row>
    <row r="702" spans="2:66">
      <c r="B702" s="6"/>
      <c r="C702" s="10"/>
      <c r="D702" s="32"/>
      <c r="E702" s="10"/>
      <c r="F702" s="32"/>
      <c r="G702" s="10"/>
      <c r="H702" s="32"/>
      <c r="I702" s="10"/>
      <c r="J702" s="32"/>
      <c r="K702" s="10"/>
      <c r="L702" s="32"/>
      <c r="M702" s="10"/>
      <c r="N702" s="32"/>
      <c r="O702" s="10"/>
      <c r="P702" s="32"/>
      <c r="Q702" s="10"/>
      <c r="R702" s="32"/>
      <c r="S702" s="10"/>
      <c r="T702" s="32"/>
      <c r="U702" s="10"/>
      <c r="V702" s="32"/>
      <c r="W702" s="10"/>
      <c r="X702" s="32"/>
      <c r="Y702" s="10"/>
      <c r="Z702" s="32"/>
      <c r="AA702" s="10"/>
      <c r="AB702" s="32"/>
      <c r="AC702" s="10"/>
      <c r="AD702" s="32"/>
      <c r="AE702" s="10"/>
      <c r="AF702" s="32"/>
      <c r="AG702" s="10"/>
      <c r="AH702" s="32"/>
      <c r="AI702" s="10"/>
      <c r="AJ702" s="32"/>
      <c r="AK702" s="10"/>
      <c r="AL702" s="32"/>
      <c r="AM702" s="10"/>
      <c r="AN702" s="32"/>
      <c r="AO702" s="10"/>
      <c r="AP702" s="244"/>
      <c r="AQ702" s="10"/>
      <c r="AR702" s="32"/>
      <c r="AS702" s="10"/>
      <c r="AT702" s="244"/>
      <c r="AU702" s="10"/>
      <c r="AV702" s="244"/>
      <c r="AW702" s="7"/>
      <c r="AX702" s="249"/>
      <c r="AY702" s="10"/>
      <c r="AZ702" s="244"/>
      <c r="BA702" s="7"/>
      <c r="BB702" s="249"/>
      <c r="BC702" s="7"/>
      <c r="BD702" s="249"/>
      <c r="BE702" s="7"/>
      <c r="BF702" s="8"/>
      <c r="BG702" s="7"/>
      <c r="BH702" s="8"/>
      <c r="BJ702" s="41"/>
      <c r="BK702" s="41">
        <f t="shared" si="42"/>
        <v>0</v>
      </c>
      <c r="BL702">
        <f t="shared" si="41"/>
        <v>0</v>
      </c>
    </row>
    <row r="703" spans="2:66">
      <c r="B703" s="6"/>
      <c r="C703" s="10"/>
      <c r="D703" s="32"/>
      <c r="E703" s="10"/>
      <c r="F703" s="32"/>
      <c r="G703" s="10"/>
      <c r="H703" s="32"/>
      <c r="I703" s="10"/>
      <c r="J703" s="32"/>
      <c r="K703" s="10"/>
      <c r="L703" s="32"/>
      <c r="M703" s="10"/>
      <c r="N703" s="32"/>
      <c r="O703" s="10"/>
      <c r="P703" s="32"/>
      <c r="Q703" s="10"/>
      <c r="R703" s="32"/>
      <c r="S703" s="10"/>
      <c r="T703" s="32"/>
      <c r="U703" s="10"/>
      <c r="V703" s="32"/>
      <c r="W703" s="10"/>
      <c r="X703" s="32"/>
      <c r="Y703" s="10"/>
      <c r="Z703" s="32"/>
      <c r="AA703" s="10"/>
      <c r="AB703" s="32"/>
      <c r="AC703" s="10"/>
      <c r="AD703" s="32"/>
      <c r="AE703" s="10"/>
      <c r="AF703" s="32"/>
      <c r="AG703" s="10"/>
      <c r="AH703" s="32"/>
      <c r="AI703" s="10"/>
      <c r="AJ703" s="32"/>
      <c r="AK703" s="10"/>
      <c r="AL703" s="32"/>
      <c r="AM703" s="10"/>
      <c r="AN703" s="32"/>
      <c r="AO703" s="10"/>
      <c r="AP703" s="244"/>
      <c r="AQ703" s="10"/>
      <c r="AR703" s="32"/>
      <c r="AS703" s="10"/>
      <c r="AT703" s="244"/>
      <c r="AU703" s="10"/>
      <c r="AV703" s="244"/>
      <c r="AW703" s="7"/>
      <c r="AX703" s="249"/>
      <c r="AY703" s="10"/>
      <c r="AZ703" s="244"/>
      <c r="BA703" s="7"/>
      <c r="BB703" s="249"/>
      <c r="BC703" s="7"/>
      <c r="BD703" s="249"/>
      <c r="BE703" s="7"/>
      <c r="BF703" s="8"/>
      <c r="BG703" s="7"/>
      <c r="BH703" s="8"/>
      <c r="BJ703" s="41"/>
      <c r="BK703" s="41">
        <f t="shared" si="42"/>
        <v>0</v>
      </c>
      <c r="BL703">
        <f t="shared" si="41"/>
        <v>0</v>
      </c>
    </row>
    <row r="704" spans="2:66">
      <c r="B704" s="6"/>
      <c r="C704" s="10"/>
      <c r="D704" s="32"/>
      <c r="E704" s="10"/>
      <c r="F704" s="32"/>
      <c r="G704" s="10"/>
      <c r="H704" s="32"/>
      <c r="I704" s="10"/>
      <c r="J704" s="32"/>
      <c r="K704" s="94"/>
      <c r="L704" s="32"/>
      <c r="M704" s="10"/>
      <c r="N704" s="32"/>
      <c r="O704" s="10"/>
      <c r="P704" s="32"/>
      <c r="Q704" s="10"/>
      <c r="R704" s="32"/>
      <c r="S704" s="10"/>
      <c r="T704" s="32"/>
      <c r="U704" s="10"/>
      <c r="V704" s="32"/>
      <c r="W704" s="10"/>
      <c r="X704" s="32"/>
      <c r="Y704" s="10"/>
      <c r="Z704" s="32"/>
      <c r="AA704" s="10"/>
      <c r="AB704" s="32"/>
      <c r="AC704" s="10"/>
      <c r="AD704" s="32"/>
      <c r="AE704" s="10"/>
      <c r="AF704" s="32"/>
      <c r="AG704" s="10"/>
      <c r="AH704" s="32"/>
      <c r="AI704" s="10"/>
      <c r="AJ704" s="32"/>
      <c r="AK704" s="10"/>
      <c r="AL704" s="32"/>
      <c r="AM704" s="10"/>
      <c r="AN704" s="32"/>
      <c r="AO704" s="10"/>
      <c r="AP704" s="244"/>
      <c r="AQ704" s="10"/>
      <c r="AR704" s="32"/>
      <c r="AS704" s="10"/>
      <c r="AT704" s="244"/>
      <c r="AU704" s="10"/>
      <c r="AV704" s="244"/>
      <c r="AW704" s="7"/>
      <c r="AX704" s="249"/>
      <c r="AY704" s="10"/>
      <c r="AZ704" s="244"/>
      <c r="BA704" s="7"/>
      <c r="BB704" s="249"/>
      <c r="BC704" s="7"/>
      <c r="BD704" s="249"/>
      <c r="BE704" s="7"/>
      <c r="BF704" s="8"/>
      <c r="BG704" s="7"/>
      <c r="BH704" s="8"/>
      <c r="BJ704" s="41"/>
      <c r="BK704" s="41">
        <f t="shared" si="42"/>
        <v>0</v>
      </c>
      <c r="BL704">
        <f t="shared" si="41"/>
        <v>0</v>
      </c>
      <c r="BN704" s="39"/>
    </row>
    <row r="705" spans="2:66">
      <c r="B705" s="6"/>
      <c r="C705" s="10"/>
      <c r="D705" s="32"/>
      <c r="E705" s="10"/>
      <c r="F705" s="32"/>
      <c r="G705" s="10"/>
      <c r="H705" s="32"/>
      <c r="I705" s="10"/>
      <c r="J705" s="32"/>
      <c r="K705" s="10"/>
      <c r="L705" s="32"/>
      <c r="M705" s="10"/>
      <c r="N705" s="32"/>
      <c r="O705" s="10"/>
      <c r="P705" s="32"/>
      <c r="Q705" s="10"/>
      <c r="R705" s="32"/>
      <c r="S705" s="10"/>
      <c r="T705" s="32"/>
      <c r="U705" s="10"/>
      <c r="V705" s="32"/>
      <c r="W705" s="10"/>
      <c r="X705" s="32"/>
      <c r="Y705" s="10"/>
      <c r="Z705" s="32"/>
      <c r="AA705" s="10"/>
      <c r="AB705" s="32"/>
      <c r="AC705" s="10"/>
      <c r="AD705" s="32"/>
      <c r="AE705" s="10"/>
      <c r="AF705" s="32"/>
      <c r="AG705" s="10"/>
      <c r="AH705" s="32"/>
      <c r="AI705" s="10"/>
      <c r="AJ705" s="32"/>
      <c r="AK705" s="10"/>
      <c r="AL705" s="32"/>
      <c r="AM705" s="10"/>
      <c r="AN705" s="32"/>
      <c r="AO705" s="10"/>
      <c r="AP705" s="244"/>
      <c r="AQ705" s="10"/>
      <c r="AR705" s="32"/>
      <c r="AS705" s="10"/>
      <c r="AT705" s="244"/>
      <c r="AU705" s="10"/>
      <c r="AV705" s="244"/>
      <c r="AW705" s="7"/>
      <c r="AX705" s="249"/>
      <c r="AY705" s="10"/>
      <c r="AZ705" s="244"/>
      <c r="BA705" s="7"/>
      <c r="BB705" s="249"/>
      <c r="BC705" s="7"/>
      <c r="BD705" s="249"/>
      <c r="BE705" s="7"/>
      <c r="BF705" s="8"/>
      <c r="BG705" s="7"/>
      <c r="BH705" s="8"/>
      <c r="BJ705" s="41"/>
      <c r="BK705" s="41">
        <f t="shared" si="42"/>
        <v>0</v>
      </c>
      <c r="BL705">
        <f t="shared" si="41"/>
        <v>0</v>
      </c>
    </row>
    <row r="706" spans="2:66">
      <c r="B706" s="6"/>
      <c r="C706" s="10"/>
      <c r="D706" s="32"/>
      <c r="E706" s="10"/>
      <c r="F706" s="32"/>
      <c r="G706" s="10"/>
      <c r="H706" s="32"/>
      <c r="I706" s="10"/>
      <c r="J706" s="32"/>
      <c r="K706" s="94"/>
      <c r="L706" s="32"/>
      <c r="M706" s="10"/>
      <c r="N706" s="32"/>
      <c r="O706" s="10"/>
      <c r="P706" s="32"/>
      <c r="Q706" s="10"/>
      <c r="R706" s="32"/>
      <c r="S706" s="10"/>
      <c r="T706" s="32"/>
      <c r="U706" s="10"/>
      <c r="V706" s="32"/>
      <c r="W706" s="10"/>
      <c r="X706" s="32"/>
      <c r="Y706" s="10"/>
      <c r="Z706" s="32"/>
      <c r="AA706" s="10"/>
      <c r="AB706" s="32"/>
      <c r="AC706" s="10"/>
      <c r="AD706" s="32"/>
      <c r="AE706" s="10"/>
      <c r="AF706" s="32"/>
      <c r="AG706" s="10"/>
      <c r="AH706" s="32"/>
      <c r="AI706" s="10"/>
      <c r="AJ706" s="32"/>
      <c r="AK706" s="10"/>
      <c r="AL706" s="32"/>
      <c r="AM706" s="10"/>
      <c r="AN706" s="32"/>
      <c r="AO706" s="10"/>
      <c r="AP706" s="244"/>
      <c r="AQ706" s="10"/>
      <c r="AR706" s="32"/>
      <c r="AS706" s="10"/>
      <c r="AT706" s="244"/>
      <c r="AU706" s="10"/>
      <c r="AV706" s="244"/>
      <c r="AW706" s="7"/>
      <c r="AX706" s="249"/>
      <c r="AY706" s="10"/>
      <c r="AZ706" s="244"/>
      <c r="BA706" s="7"/>
      <c r="BB706" s="249"/>
      <c r="BC706" s="7"/>
      <c r="BD706" s="249"/>
      <c r="BE706" s="7"/>
      <c r="BF706" s="8"/>
      <c r="BG706" s="7"/>
      <c r="BH706" s="8"/>
      <c r="BJ706" s="41"/>
      <c r="BK706" s="41">
        <f t="shared" si="42"/>
        <v>0</v>
      </c>
      <c r="BL706">
        <f t="shared" ref="BL706:BL769" si="43">COUNT(C706:BH706)/2</f>
        <v>0</v>
      </c>
      <c r="BN706" s="39"/>
    </row>
    <row r="707" spans="2:66">
      <c r="B707" s="6"/>
      <c r="C707" s="10"/>
      <c r="D707" s="32"/>
      <c r="E707" s="10"/>
      <c r="F707" s="32"/>
      <c r="G707" s="10"/>
      <c r="H707" s="32"/>
      <c r="I707" s="10"/>
      <c r="J707" s="32"/>
      <c r="K707" s="10"/>
      <c r="L707" s="32"/>
      <c r="M707" s="10"/>
      <c r="N707" s="32"/>
      <c r="O707" s="10"/>
      <c r="P707" s="32"/>
      <c r="Q707" s="10"/>
      <c r="R707" s="32"/>
      <c r="S707" s="10"/>
      <c r="T707" s="32"/>
      <c r="U707" s="10"/>
      <c r="V707" s="32"/>
      <c r="W707" s="10"/>
      <c r="X707" s="32"/>
      <c r="Y707" s="10"/>
      <c r="Z707" s="32"/>
      <c r="AA707" s="10"/>
      <c r="AB707" s="32"/>
      <c r="AC707" s="10"/>
      <c r="AD707" s="32"/>
      <c r="AE707" s="10"/>
      <c r="AF707" s="32"/>
      <c r="AG707" s="10"/>
      <c r="AH707" s="32"/>
      <c r="AI707" s="10"/>
      <c r="AJ707" s="32"/>
      <c r="AK707" s="10"/>
      <c r="AL707" s="32"/>
      <c r="AM707" s="10"/>
      <c r="AN707" s="32"/>
      <c r="AO707" s="10"/>
      <c r="AP707" s="244"/>
      <c r="AQ707" s="10"/>
      <c r="AR707" s="32"/>
      <c r="AS707" s="10"/>
      <c r="AT707" s="244"/>
      <c r="AU707" s="10"/>
      <c r="AV707" s="244"/>
      <c r="AW707" s="7"/>
      <c r="AX707" s="249"/>
      <c r="AY707" s="10"/>
      <c r="AZ707" s="244"/>
      <c r="BA707" s="7"/>
      <c r="BB707" s="249"/>
      <c r="BC707" s="7"/>
      <c r="BD707" s="249"/>
      <c r="BE707" s="7"/>
      <c r="BF707" s="8"/>
      <c r="BG707" s="7"/>
      <c r="BH707" s="8"/>
      <c r="BJ707" s="41"/>
      <c r="BK707" s="41">
        <f t="shared" si="42"/>
        <v>0</v>
      </c>
      <c r="BL707">
        <f t="shared" si="43"/>
        <v>0</v>
      </c>
    </row>
    <row r="708" spans="2:66">
      <c r="B708" s="6"/>
      <c r="C708" s="10"/>
      <c r="D708" s="32"/>
      <c r="E708" s="10"/>
      <c r="F708" s="32"/>
      <c r="G708" s="10"/>
      <c r="H708" s="32"/>
      <c r="I708" s="10"/>
      <c r="J708" s="32"/>
      <c r="K708" s="10"/>
      <c r="L708" s="32"/>
      <c r="M708" s="10"/>
      <c r="N708" s="32"/>
      <c r="O708" s="10"/>
      <c r="P708" s="32"/>
      <c r="Q708" s="10"/>
      <c r="R708" s="32"/>
      <c r="S708" s="10"/>
      <c r="T708" s="32"/>
      <c r="U708" s="10"/>
      <c r="V708" s="32"/>
      <c r="W708" s="10"/>
      <c r="X708" s="32"/>
      <c r="Y708" s="10"/>
      <c r="Z708" s="32"/>
      <c r="AA708" s="10"/>
      <c r="AB708" s="32"/>
      <c r="AC708" s="10"/>
      <c r="AD708" s="32"/>
      <c r="AE708" s="10"/>
      <c r="AF708" s="32"/>
      <c r="AG708" s="10"/>
      <c r="AH708" s="32"/>
      <c r="AI708" s="10"/>
      <c r="AJ708" s="32"/>
      <c r="AK708" s="10"/>
      <c r="AL708" s="32"/>
      <c r="AM708" s="10"/>
      <c r="AN708" s="32"/>
      <c r="AO708" s="10"/>
      <c r="AP708" s="244"/>
      <c r="AQ708" s="10"/>
      <c r="AR708" s="32"/>
      <c r="AS708" s="10"/>
      <c r="AT708" s="244"/>
      <c r="AU708" s="10"/>
      <c r="AV708" s="244"/>
      <c r="AW708" s="7"/>
      <c r="AX708" s="249"/>
      <c r="AY708" s="10"/>
      <c r="AZ708" s="244"/>
      <c r="BA708" s="7"/>
      <c r="BB708" s="249"/>
      <c r="BC708" s="7"/>
      <c r="BD708" s="249"/>
      <c r="BE708" s="7"/>
      <c r="BF708" s="8"/>
      <c r="BG708" s="7"/>
      <c r="BH708" s="8"/>
      <c r="BJ708" s="41"/>
      <c r="BK708" s="41">
        <f t="shared" si="42"/>
        <v>0</v>
      </c>
      <c r="BL708">
        <f t="shared" si="43"/>
        <v>0</v>
      </c>
    </row>
    <row r="709" spans="2:66">
      <c r="B709" s="6"/>
      <c r="C709" s="10"/>
      <c r="D709" s="32"/>
      <c r="E709" s="10"/>
      <c r="F709" s="32"/>
      <c r="G709" s="10"/>
      <c r="H709" s="32"/>
      <c r="I709" s="10"/>
      <c r="J709" s="32"/>
      <c r="K709" s="10"/>
      <c r="L709" s="32"/>
      <c r="M709" s="10"/>
      <c r="N709" s="32"/>
      <c r="O709" s="10"/>
      <c r="P709" s="32"/>
      <c r="Q709" s="10"/>
      <c r="R709" s="32"/>
      <c r="S709" s="10"/>
      <c r="T709" s="32"/>
      <c r="U709" s="10"/>
      <c r="V709" s="32"/>
      <c r="W709" s="10"/>
      <c r="X709" s="32"/>
      <c r="Y709" s="10"/>
      <c r="Z709" s="32"/>
      <c r="AA709" s="10"/>
      <c r="AB709" s="32"/>
      <c r="AC709" s="10"/>
      <c r="AD709" s="32"/>
      <c r="AE709" s="10"/>
      <c r="AF709" s="32"/>
      <c r="AG709" s="10"/>
      <c r="AH709" s="32"/>
      <c r="AI709" s="10"/>
      <c r="AJ709" s="32"/>
      <c r="AK709" s="10"/>
      <c r="AL709" s="32"/>
      <c r="AM709" s="10"/>
      <c r="AN709" s="32"/>
      <c r="AO709" s="10"/>
      <c r="AP709" s="244"/>
      <c r="AQ709" s="10"/>
      <c r="AR709" s="32"/>
      <c r="AS709" s="10"/>
      <c r="AT709" s="244"/>
      <c r="AU709" s="10"/>
      <c r="AV709" s="244"/>
      <c r="AW709" s="7"/>
      <c r="AX709" s="249"/>
      <c r="AY709" s="10"/>
      <c r="AZ709" s="244"/>
      <c r="BA709" s="7"/>
      <c r="BB709" s="249"/>
      <c r="BC709" s="7"/>
      <c r="BD709" s="249"/>
      <c r="BE709" s="7"/>
      <c r="BF709" s="8"/>
      <c r="BG709" s="7"/>
      <c r="BH709" s="8"/>
      <c r="BJ709" s="41"/>
      <c r="BK709" s="41">
        <f t="shared" si="42"/>
        <v>0</v>
      </c>
      <c r="BL709">
        <f t="shared" si="43"/>
        <v>0</v>
      </c>
    </row>
    <row r="710" spans="2:66">
      <c r="B710" s="6"/>
      <c r="C710" s="10"/>
      <c r="D710" s="32"/>
      <c r="E710" s="10"/>
      <c r="F710" s="32"/>
      <c r="G710" s="10"/>
      <c r="H710" s="32"/>
      <c r="I710" s="10"/>
      <c r="J710" s="32"/>
      <c r="K710" s="242"/>
      <c r="L710" s="32"/>
      <c r="M710" s="10"/>
      <c r="N710" s="32"/>
      <c r="O710" s="10"/>
      <c r="P710" s="32"/>
      <c r="Q710" s="10"/>
      <c r="R710" s="32"/>
      <c r="S710" s="10"/>
      <c r="T710" s="32"/>
      <c r="U710" s="10"/>
      <c r="V710" s="32"/>
      <c r="W710" s="10"/>
      <c r="X710" s="32"/>
      <c r="Y710" s="10"/>
      <c r="Z710" s="32"/>
      <c r="AA710" s="10"/>
      <c r="AB710" s="32"/>
      <c r="AC710" s="10"/>
      <c r="AD710" s="32"/>
      <c r="AE710" s="10"/>
      <c r="AF710" s="32"/>
      <c r="AG710" s="10"/>
      <c r="AH710" s="32"/>
      <c r="AI710" s="10"/>
      <c r="AJ710" s="32"/>
      <c r="AK710" s="10"/>
      <c r="AL710" s="32"/>
      <c r="AM710" s="10"/>
      <c r="AN710" s="32"/>
      <c r="AO710" s="10"/>
      <c r="AP710" s="244"/>
      <c r="AQ710" s="10"/>
      <c r="AR710" s="32"/>
      <c r="AS710" s="10"/>
      <c r="AT710" s="244"/>
      <c r="AU710" s="10"/>
      <c r="AV710" s="244"/>
      <c r="AW710" s="7"/>
      <c r="AX710" s="249"/>
      <c r="AY710" s="10"/>
      <c r="AZ710" s="244"/>
      <c r="BA710" s="7"/>
      <c r="BB710" s="249"/>
      <c r="BC710" s="7"/>
      <c r="BD710" s="249"/>
      <c r="BE710" s="7"/>
      <c r="BF710" s="8"/>
      <c r="BG710" s="7"/>
      <c r="BH710" s="8"/>
      <c r="BJ710" s="41"/>
      <c r="BK710" s="41">
        <f t="shared" ref="BK710:BK773" si="44">+AI710+AE710+Y710+W710+U710+S710+Q710+O710+M710+I710+G710+E710+C710+AG710+K710+BG710+BN710+AA710+AC710+AK710+AM710+AO710+AW710+BE710+BC710+BA710+AY710+AU710+AS710+AQ710</f>
        <v>0</v>
      </c>
      <c r="BL710">
        <f t="shared" si="43"/>
        <v>0</v>
      </c>
      <c r="BN710" s="39"/>
    </row>
    <row r="711" spans="2:66">
      <c r="B711" s="6"/>
      <c r="C711" s="10"/>
      <c r="D711" s="32"/>
      <c r="E711" s="10"/>
      <c r="F711" s="32"/>
      <c r="G711" s="10"/>
      <c r="H711" s="32"/>
      <c r="I711" s="10"/>
      <c r="J711" s="32"/>
      <c r="K711" s="10"/>
      <c r="L711" s="32"/>
      <c r="M711" s="10"/>
      <c r="N711" s="32"/>
      <c r="O711" s="10"/>
      <c r="P711" s="32"/>
      <c r="Q711" s="10"/>
      <c r="R711" s="32"/>
      <c r="S711" s="10"/>
      <c r="T711" s="32"/>
      <c r="U711" s="10"/>
      <c r="V711" s="32"/>
      <c r="W711" s="10"/>
      <c r="X711" s="32"/>
      <c r="Y711" s="10"/>
      <c r="Z711" s="32"/>
      <c r="AA711" s="10"/>
      <c r="AB711" s="32"/>
      <c r="AC711" s="10"/>
      <c r="AD711" s="32"/>
      <c r="AE711" s="10"/>
      <c r="AF711" s="32"/>
      <c r="AG711" s="10"/>
      <c r="AH711" s="32"/>
      <c r="AI711" s="10"/>
      <c r="AJ711" s="32"/>
      <c r="AK711" s="10"/>
      <c r="AL711" s="32"/>
      <c r="AM711" s="10"/>
      <c r="AN711" s="32"/>
      <c r="AO711" s="10"/>
      <c r="AP711" s="244"/>
      <c r="AQ711" s="10"/>
      <c r="AR711" s="32"/>
      <c r="AS711" s="10"/>
      <c r="AT711" s="244"/>
      <c r="AU711" s="10"/>
      <c r="AV711" s="244"/>
      <c r="AW711" s="7"/>
      <c r="AX711" s="249"/>
      <c r="AY711" s="10"/>
      <c r="AZ711" s="244"/>
      <c r="BA711" s="7"/>
      <c r="BB711" s="249"/>
      <c r="BC711" s="7"/>
      <c r="BD711" s="249"/>
      <c r="BE711" s="7"/>
      <c r="BF711" s="8"/>
      <c r="BG711" s="7"/>
      <c r="BH711" s="8"/>
      <c r="BJ711" s="41"/>
      <c r="BK711" s="41">
        <f t="shared" si="44"/>
        <v>0</v>
      </c>
      <c r="BL711">
        <f t="shared" si="43"/>
        <v>0</v>
      </c>
    </row>
    <row r="712" spans="2:66">
      <c r="B712" s="6"/>
      <c r="C712" s="10"/>
      <c r="D712" s="32"/>
      <c r="E712" s="10"/>
      <c r="F712" s="32"/>
      <c r="G712" s="10"/>
      <c r="H712" s="32"/>
      <c r="I712" s="10"/>
      <c r="J712" s="32"/>
      <c r="K712" s="94"/>
      <c r="L712" s="32"/>
      <c r="M712" s="10"/>
      <c r="N712" s="32"/>
      <c r="O712" s="10"/>
      <c r="P712" s="32"/>
      <c r="Q712" s="10"/>
      <c r="R712" s="32"/>
      <c r="S712" s="10"/>
      <c r="T712" s="32"/>
      <c r="U712" s="10"/>
      <c r="V712" s="32"/>
      <c r="W712" s="10"/>
      <c r="X712" s="32"/>
      <c r="Y712" s="10"/>
      <c r="Z712" s="32"/>
      <c r="AA712" s="10"/>
      <c r="AB712" s="32"/>
      <c r="AC712" s="10"/>
      <c r="AD712" s="32"/>
      <c r="AE712" s="10"/>
      <c r="AF712" s="32"/>
      <c r="AG712" s="10"/>
      <c r="AH712" s="32"/>
      <c r="AI712" s="10"/>
      <c r="AJ712" s="32"/>
      <c r="AK712" s="10"/>
      <c r="AL712" s="32"/>
      <c r="AM712" s="10"/>
      <c r="AN712" s="32"/>
      <c r="AO712" s="10"/>
      <c r="AP712" s="244"/>
      <c r="AQ712" s="10"/>
      <c r="AR712" s="32"/>
      <c r="AS712" s="10"/>
      <c r="AT712" s="244"/>
      <c r="AU712" s="10"/>
      <c r="AV712" s="244"/>
      <c r="AW712" s="7"/>
      <c r="AX712" s="249"/>
      <c r="AY712" s="10"/>
      <c r="AZ712" s="244"/>
      <c r="BA712" s="7"/>
      <c r="BB712" s="249"/>
      <c r="BC712" s="7"/>
      <c r="BD712" s="249"/>
      <c r="BE712" s="7"/>
      <c r="BF712" s="8"/>
      <c r="BG712" s="7"/>
      <c r="BH712" s="8"/>
      <c r="BJ712" s="41"/>
      <c r="BK712" s="41">
        <f t="shared" si="44"/>
        <v>0</v>
      </c>
      <c r="BL712">
        <f t="shared" si="43"/>
        <v>0</v>
      </c>
      <c r="BN712" s="39"/>
    </row>
    <row r="713" spans="2:66">
      <c r="B713" s="6"/>
      <c r="C713" s="10"/>
      <c r="D713" s="32"/>
      <c r="E713" s="10"/>
      <c r="F713" s="32"/>
      <c r="G713" s="10"/>
      <c r="H713" s="32"/>
      <c r="I713" s="10"/>
      <c r="J713" s="32"/>
      <c r="K713" s="94"/>
      <c r="L713" s="32"/>
      <c r="M713" s="10"/>
      <c r="N713" s="32"/>
      <c r="O713" s="10"/>
      <c r="P713" s="32"/>
      <c r="Q713" s="10"/>
      <c r="R713" s="32"/>
      <c r="S713" s="10"/>
      <c r="T713" s="32"/>
      <c r="U713" s="10"/>
      <c r="V713" s="32"/>
      <c r="W713" s="10"/>
      <c r="X713" s="32"/>
      <c r="Y713" s="10"/>
      <c r="Z713" s="32"/>
      <c r="AA713" s="10"/>
      <c r="AB713" s="32"/>
      <c r="AC713" s="10"/>
      <c r="AD713" s="32"/>
      <c r="AE713" s="10"/>
      <c r="AF713" s="32"/>
      <c r="AG713" s="10"/>
      <c r="AH713" s="32"/>
      <c r="AI713" s="10"/>
      <c r="AJ713" s="32"/>
      <c r="AK713" s="10"/>
      <c r="AL713" s="32"/>
      <c r="AM713" s="10"/>
      <c r="AN713" s="32"/>
      <c r="AO713" s="10"/>
      <c r="AP713" s="244"/>
      <c r="AQ713" s="10"/>
      <c r="AR713" s="32"/>
      <c r="AS713" s="10"/>
      <c r="AT713" s="244"/>
      <c r="AU713" s="10"/>
      <c r="AV713" s="244"/>
      <c r="AW713" s="7"/>
      <c r="AX713" s="249"/>
      <c r="AY713" s="10"/>
      <c r="AZ713" s="244"/>
      <c r="BA713" s="7"/>
      <c r="BB713" s="249"/>
      <c r="BC713" s="7"/>
      <c r="BD713" s="249"/>
      <c r="BE713" s="7"/>
      <c r="BF713" s="8"/>
      <c r="BG713" s="7"/>
      <c r="BH713" s="8"/>
      <c r="BJ713" s="41"/>
      <c r="BK713" s="41">
        <f t="shared" si="44"/>
        <v>0</v>
      </c>
      <c r="BL713">
        <f t="shared" si="43"/>
        <v>0</v>
      </c>
      <c r="BN713" s="39"/>
    </row>
    <row r="714" spans="2:66">
      <c r="B714" s="6"/>
      <c r="C714" s="10"/>
      <c r="D714" s="32"/>
      <c r="E714" s="10"/>
      <c r="F714" s="32"/>
      <c r="G714" s="10"/>
      <c r="H714" s="32"/>
      <c r="I714" s="10"/>
      <c r="J714" s="32"/>
      <c r="K714" s="10"/>
      <c r="L714" s="32"/>
      <c r="M714" s="10"/>
      <c r="N714" s="32"/>
      <c r="O714" s="10"/>
      <c r="P714" s="32"/>
      <c r="Q714" s="10"/>
      <c r="R714" s="32"/>
      <c r="S714" s="10"/>
      <c r="T714" s="32"/>
      <c r="U714" s="10"/>
      <c r="V714" s="32"/>
      <c r="W714" s="10"/>
      <c r="X714" s="32"/>
      <c r="Y714" s="10"/>
      <c r="Z714" s="32"/>
      <c r="AA714" s="10"/>
      <c r="AB714" s="32"/>
      <c r="AC714" s="10"/>
      <c r="AD714" s="32"/>
      <c r="AE714" s="10"/>
      <c r="AF714" s="32"/>
      <c r="AG714" s="10"/>
      <c r="AH714" s="32"/>
      <c r="AI714" s="10"/>
      <c r="AJ714" s="32"/>
      <c r="AK714" s="10"/>
      <c r="AL714" s="32"/>
      <c r="AM714" s="10"/>
      <c r="AN714" s="32"/>
      <c r="AO714" s="10"/>
      <c r="AP714" s="244"/>
      <c r="AQ714" s="10"/>
      <c r="AR714" s="32"/>
      <c r="AS714" s="10"/>
      <c r="AT714" s="244"/>
      <c r="AU714" s="10"/>
      <c r="AV714" s="244"/>
      <c r="AW714" s="7"/>
      <c r="AX714" s="249"/>
      <c r="AY714" s="10"/>
      <c r="AZ714" s="244"/>
      <c r="BA714" s="7"/>
      <c r="BB714" s="249"/>
      <c r="BC714" s="7"/>
      <c r="BD714" s="249"/>
      <c r="BE714" s="7"/>
      <c r="BF714" s="8"/>
      <c r="BG714" s="7"/>
      <c r="BH714" s="8"/>
      <c r="BJ714" s="41"/>
      <c r="BK714" s="41">
        <f t="shared" si="44"/>
        <v>0</v>
      </c>
      <c r="BL714">
        <f t="shared" si="43"/>
        <v>0</v>
      </c>
    </row>
    <row r="715" spans="2:66">
      <c r="B715" s="6"/>
      <c r="C715" s="10"/>
      <c r="D715" s="32"/>
      <c r="E715" s="10"/>
      <c r="F715" s="32"/>
      <c r="G715" s="10"/>
      <c r="H715" s="32"/>
      <c r="I715" s="10"/>
      <c r="J715" s="32"/>
      <c r="K715" s="10"/>
      <c r="L715" s="32"/>
      <c r="M715" s="10"/>
      <c r="N715" s="32"/>
      <c r="O715" s="10"/>
      <c r="P715" s="32"/>
      <c r="Q715" s="10"/>
      <c r="R715" s="32"/>
      <c r="S715" s="10"/>
      <c r="T715" s="32"/>
      <c r="U715" s="10"/>
      <c r="V715" s="32"/>
      <c r="W715" s="10"/>
      <c r="X715" s="32"/>
      <c r="Y715" s="10"/>
      <c r="Z715" s="32"/>
      <c r="AA715" s="10"/>
      <c r="AB715" s="32"/>
      <c r="AC715" s="10"/>
      <c r="AD715" s="32"/>
      <c r="AE715" s="10"/>
      <c r="AF715" s="32"/>
      <c r="AG715" s="10"/>
      <c r="AH715" s="32"/>
      <c r="AI715" s="10"/>
      <c r="AJ715" s="32"/>
      <c r="AK715" s="10"/>
      <c r="AL715" s="32"/>
      <c r="AM715" s="10"/>
      <c r="AN715" s="32"/>
      <c r="AO715" s="10"/>
      <c r="AP715" s="244"/>
      <c r="AQ715" s="10"/>
      <c r="AR715" s="32"/>
      <c r="AS715" s="10"/>
      <c r="AT715" s="244"/>
      <c r="AU715" s="10"/>
      <c r="AV715" s="244"/>
      <c r="AW715" s="7"/>
      <c r="AX715" s="249"/>
      <c r="AY715" s="10"/>
      <c r="AZ715" s="244"/>
      <c r="BA715" s="7"/>
      <c r="BB715" s="249"/>
      <c r="BC715" s="7"/>
      <c r="BD715" s="249"/>
      <c r="BE715" s="7"/>
      <c r="BF715" s="8"/>
      <c r="BG715" s="7"/>
      <c r="BH715" s="8"/>
      <c r="BJ715" s="41"/>
      <c r="BK715" s="41">
        <f t="shared" si="44"/>
        <v>0</v>
      </c>
      <c r="BL715">
        <f t="shared" si="43"/>
        <v>0</v>
      </c>
    </row>
    <row r="716" spans="2:66">
      <c r="B716" s="6"/>
      <c r="C716" s="10"/>
      <c r="D716" s="32"/>
      <c r="E716" s="10"/>
      <c r="F716" s="32"/>
      <c r="G716" s="10"/>
      <c r="H716" s="32"/>
      <c r="I716" s="10"/>
      <c r="J716" s="32"/>
      <c r="K716" s="94"/>
      <c r="L716" s="32"/>
      <c r="M716" s="10"/>
      <c r="N716" s="32"/>
      <c r="O716" s="10"/>
      <c r="P716" s="32"/>
      <c r="Q716" s="10"/>
      <c r="R716" s="32"/>
      <c r="S716" s="10"/>
      <c r="T716" s="32"/>
      <c r="U716" s="10"/>
      <c r="V716" s="32"/>
      <c r="W716" s="10"/>
      <c r="X716" s="32"/>
      <c r="Y716" s="10"/>
      <c r="Z716" s="32"/>
      <c r="AA716" s="10"/>
      <c r="AB716" s="32"/>
      <c r="AC716" s="10"/>
      <c r="AD716" s="32"/>
      <c r="AE716" s="10"/>
      <c r="AF716" s="32"/>
      <c r="AG716" s="10"/>
      <c r="AH716" s="32"/>
      <c r="AI716" s="10"/>
      <c r="AJ716" s="32"/>
      <c r="AK716" s="10"/>
      <c r="AL716" s="32"/>
      <c r="AM716" s="10"/>
      <c r="AN716" s="32"/>
      <c r="AO716" s="10"/>
      <c r="AP716" s="244"/>
      <c r="AQ716" s="10"/>
      <c r="AR716" s="32"/>
      <c r="AS716" s="10"/>
      <c r="AT716" s="244"/>
      <c r="AU716" s="10"/>
      <c r="AV716" s="244"/>
      <c r="AW716" s="7"/>
      <c r="AX716" s="249"/>
      <c r="AY716" s="10"/>
      <c r="AZ716" s="244"/>
      <c r="BA716" s="7"/>
      <c r="BB716" s="249"/>
      <c r="BC716" s="7"/>
      <c r="BD716" s="249"/>
      <c r="BE716" s="7"/>
      <c r="BF716" s="8"/>
      <c r="BG716" s="7"/>
      <c r="BH716" s="8"/>
      <c r="BJ716" s="41"/>
      <c r="BK716" s="41">
        <f t="shared" si="44"/>
        <v>0</v>
      </c>
      <c r="BL716">
        <f t="shared" si="43"/>
        <v>0</v>
      </c>
      <c r="BN716" s="39"/>
    </row>
    <row r="717" spans="2:66">
      <c r="B717" s="6"/>
      <c r="C717" s="10"/>
      <c r="D717" s="32"/>
      <c r="E717" s="10"/>
      <c r="F717" s="32"/>
      <c r="G717" s="10"/>
      <c r="H717" s="32"/>
      <c r="I717" s="10"/>
      <c r="J717" s="32"/>
      <c r="K717" s="10"/>
      <c r="L717" s="32"/>
      <c r="M717" s="10"/>
      <c r="N717" s="32"/>
      <c r="O717" s="10"/>
      <c r="P717" s="32"/>
      <c r="Q717" s="10"/>
      <c r="R717" s="32"/>
      <c r="S717" s="10"/>
      <c r="T717" s="32"/>
      <c r="U717" s="10"/>
      <c r="V717" s="32"/>
      <c r="W717" s="10"/>
      <c r="X717" s="32"/>
      <c r="Y717" s="10"/>
      <c r="Z717" s="32"/>
      <c r="AA717" s="10"/>
      <c r="AB717" s="32"/>
      <c r="AC717" s="10"/>
      <c r="AD717" s="32"/>
      <c r="AE717" s="10"/>
      <c r="AF717" s="32"/>
      <c r="AG717" s="10"/>
      <c r="AH717" s="32"/>
      <c r="AI717" s="10"/>
      <c r="AJ717" s="32"/>
      <c r="AK717" s="10"/>
      <c r="AL717" s="32"/>
      <c r="AM717" s="10"/>
      <c r="AN717" s="32"/>
      <c r="AO717" s="10"/>
      <c r="AP717" s="244"/>
      <c r="AQ717" s="10"/>
      <c r="AR717" s="32"/>
      <c r="AS717" s="10"/>
      <c r="AT717" s="244"/>
      <c r="AU717" s="10"/>
      <c r="AV717" s="244"/>
      <c r="AW717" s="7"/>
      <c r="AX717" s="249"/>
      <c r="AY717" s="10"/>
      <c r="AZ717" s="244"/>
      <c r="BA717" s="7"/>
      <c r="BB717" s="249"/>
      <c r="BC717" s="7"/>
      <c r="BD717" s="249"/>
      <c r="BE717" s="7"/>
      <c r="BF717" s="8"/>
      <c r="BG717" s="7"/>
      <c r="BH717" s="8"/>
      <c r="BJ717" s="41"/>
      <c r="BK717" s="41">
        <f t="shared" si="44"/>
        <v>0</v>
      </c>
      <c r="BL717">
        <f t="shared" si="43"/>
        <v>0</v>
      </c>
    </row>
    <row r="718" spans="2:66">
      <c r="B718" s="6"/>
      <c r="C718" s="10"/>
      <c r="D718" s="32"/>
      <c r="E718" s="10"/>
      <c r="F718" s="32"/>
      <c r="G718" s="10"/>
      <c r="H718" s="32"/>
      <c r="I718" s="10"/>
      <c r="J718" s="32"/>
      <c r="K718" s="10"/>
      <c r="L718" s="32"/>
      <c r="M718" s="10"/>
      <c r="N718" s="32"/>
      <c r="O718" s="10"/>
      <c r="P718" s="32"/>
      <c r="Q718" s="10"/>
      <c r="R718" s="32"/>
      <c r="S718" s="10"/>
      <c r="T718" s="32"/>
      <c r="U718" s="10"/>
      <c r="V718" s="32"/>
      <c r="W718" s="10"/>
      <c r="X718" s="32"/>
      <c r="Y718" s="10"/>
      <c r="Z718" s="32"/>
      <c r="AA718" s="10"/>
      <c r="AB718" s="32"/>
      <c r="AC718" s="10"/>
      <c r="AD718" s="32"/>
      <c r="AE718" s="10"/>
      <c r="AF718" s="32"/>
      <c r="AG718" s="10"/>
      <c r="AH718" s="32"/>
      <c r="AI718" s="10"/>
      <c r="AJ718" s="32"/>
      <c r="AK718" s="10"/>
      <c r="AL718" s="32"/>
      <c r="AM718" s="10"/>
      <c r="AN718" s="32"/>
      <c r="AO718" s="10"/>
      <c r="AP718" s="244"/>
      <c r="AQ718" s="10"/>
      <c r="AR718" s="32"/>
      <c r="AS718" s="10"/>
      <c r="AT718" s="244"/>
      <c r="AU718" s="10"/>
      <c r="AV718" s="244"/>
      <c r="AW718" s="7"/>
      <c r="AX718" s="249"/>
      <c r="AY718" s="10"/>
      <c r="AZ718" s="244"/>
      <c r="BA718" s="7"/>
      <c r="BB718" s="249"/>
      <c r="BC718" s="7"/>
      <c r="BD718" s="249"/>
      <c r="BE718" s="7"/>
      <c r="BF718" s="8"/>
      <c r="BG718" s="7"/>
      <c r="BH718" s="8"/>
      <c r="BJ718" s="41"/>
      <c r="BK718" s="41">
        <f t="shared" si="44"/>
        <v>0</v>
      </c>
      <c r="BL718">
        <f t="shared" si="43"/>
        <v>0</v>
      </c>
    </row>
    <row r="719" spans="2:66">
      <c r="B719" s="6"/>
      <c r="C719" s="10"/>
      <c r="D719" s="32"/>
      <c r="E719" s="10"/>
      <c r="F719" s="32"/>
      <c r="G719" s="10"/>
      <c r="H719" s="32"/>
      <c r="I719" s="10"/>
      <c r="J719" s="32"/>
      <c r="K719" s="10"/>
      <c r="L719" s="32"/>
      <c r="M719" s="10"/>
      <c r="N719" s="32"/>
      <c r="O719" s="10"/>
      <c r="P719" s="32"/>
      <c r="Q719" s="10"/>
      <c r="R719" s="32"/>
      <c r="S719" s="10"/>
      <c r="T719" s="32"/>
      <c r="U719" s="10"/>
      <c r="V719" s="32"/>
      <c r="W719" s="10"/>
      <c r="X719" s="32"/>
      <c r="Y719" s="10"/>
      <c r="Z719" s="32"/>
      <c r="AA719" s="10"/>
      <c r="AB719" s="32"/>
      <c r="AC719" s="10"/>
      <c r="AD719" s="32"/>
      <c r="AE719" s="10"/>
      <c r="AF719" s="32"/>
      <c r="AG719" s="10"/>
      <c r="AH719" s="32"/>
      <c r="AI719" s="10"/>
      <c r="AJ719" s="32"/>
      <c r="AK719" s="10"/>
      <c r="AL719" s="32"/>
      <c r="AM719" s="10"/>
      <c r="AN719" s="32"/>
      <c r="AO719" s="10"/>
      <c r="AP719" s="244"/>
      <c r="AQ719" s="10"/>
      <c r="AR719" s="32"/>
      <c r="AS719" s="10"/>
      <c r="AT719" s="244"/>
      <c r="AU719" s="10"/>
      <c r="AV719" s="244"/>
      <c r="AW719" s="7"/>
      <c r="AX719" s="249"/>
      <c r="AY719" s="10"/>
      <c r="AZ719" s="244"/>
      <c r="BA719" s="7"/>
      <c r="BB719" s="249"/>
      <c r="BC719" s="7"/>
      <c r="BD719" s="249"/>
      <c r="BE719" s="7"/>
      <c r="BF719" s="8"/>
      <c r="BG719" s="7"/>
      <c r="BH719" s="8"/>
      <c r="BJ719" s="41"/>
      <c r="BK719" s="41">
        <f t="shared" si="44"/>
        <v>0</v>
      </c>
      <c r="BL719">
        <f t="shared" si="43"/>
        <v>0</v>
      </c>
    </row>
    <row r="720" spans="2:66">
      <c r="B720" s="6"/>
      <c r="C720" s="10"/>
      <c r="D720" s="32"/>
      <c r="E720" s="10"/>
      <c r="F720" s="32"/>
      <c r="G720" s="10"/>
      <c r="H720" s="32"/>
      <c r="I720" s="10"/>
      <c r="J720" s="32"/>
      <c r="K720" s="10"/>
      <c r="L720" s="32"/>
      <c r="M720" s="10"/>
      <c r="N720" s="32"/>
      <c r="O720" s="10"/>
      <c r="P720" s="32"/>
      <c r="Q720" s="10"/>
      <c r="R720" s="32"/>
      <c r="S720" s="10"/>
      <c r="T720" s="32"/>
      <c r="U720" s="10"/>
      <c r="V720" s="32"/>
      <c r="W720" s="10"/>
      <c r="X720" s="32"/>
      <c r="Y720" s="10"/>
      <c r="Z720" s="32"/>
      <c r="AA720" s="10"/>
      <c r="AB720" s="32"/>
      <c r="AC720" s="10"/>
      <c r="AD720" s="32"/>
      <c r="AE720" s="10"/>
      <c r="AF720" s="32"/>
      <c r="AG720" s="10"/>
      <c r="AH720" s="32"/>
      <c r="AI720" s="10"/>
      <c r="AJ720" s="32"/>
      <c r="AK720" s="10"/>
      <c r="AL720" s="32"/>
      <c r="AM720" s="10"/>
      <c r="AN720" s="32"/>
      <c r="AO720" s="10"/>
      <c r="AP720" s="244"/>
      <c r="AQ720" s="10"/>
      <c r="AR720" s="32"/>
      <c r="AS720" s="10"/>
      <c r="AT720" s="244"/>
      <c r="AU720" s="10"/>
      <c r="AV720" s="244"/>
      <c r="AW720" s="7"/>
      <c r="AX720" s="249"/>
      <c r="AY720" s="10"/>
      <c r="AZ720" s="244"/>
      <c r="BA720" s="7"/>
      <c r="BB720" s="249"/>
      <c r="BC720" s="7"/>
      <c r="BD720" s="249"/>
      <c r="BE720" s="7"/>
      <c r="BF720" s="8"/>
      <c r="BG720" s="7"/>
      <c r="BH720" s="8"/>
      <c r="BJ720" s="41"/>
      <c r="BK720" s="41">
        <f t="shared" si="44"/>
        <v>0</v>
      </c>
      <c r="BL720">
        <f t="shared" si="43"/>
        <v>0</v>
      </c>
    </row>
    <row r="721" spans="2:66">
      <c r="B721" s="6"/>
      <c r="C721" s="10"/>
      <c r="D721" s="32"/>
      <c r="E721" s="10"/>
      <c r="F721" s="32"/>
      <c r="G721" s="10"/>
      <c r="H721" s="32"/>
      <c r="I721" s="10"/>
      <c r="J721" s="32"/>
      <c r="K721" s="94"/>
      <c r="L721" s="32"/>
      <c r="M721" s="10"/>
      <c r="N721" s="32"/>
      <c r="O721" s="10"/>
      <c r="P721" s="32"/>
      <c r="Q721" s="10"/>
      <c r="R721" s="32"/>
      <c r="S721" s="10"/>
      <c r="T721" s="32"/>
      <c r="U721" s="10"/>
      <c r="V721" s="32"/>
      <c r="W721" s="10"/>
      <c r="X721" s="32"/>
      <c r="Y721" s="10"/>
      <c r="Z721" s="32"/>
      <c r="AA721" s="10"/>
      <c r="AB721" s="32"/>
      <c r="AC721" s="10"/>
      <c r="AD721" s="32"/>
      <c r="AE721" s="10"/>
      <c r="AF721" s="32"/>
      <c r="AG721" s="10"/>
      <c r="AH721" s="32"/>
      <c r="AI721" s="10"/>
      <c r="AJ721" s="32"/>
      <c r="AK721" s="10"/>
      <c r="AL721" s="32"/>
      <c r="AM721" s="10"/>
      <c r="AN721" s="32"/>
      <c r="AO721" s="10"/>
      <c r="AP721" s="244"/>
      <c r="AQ721" s="10"/>
      <c r="AR721" s="32"/>
      <c r="AS721" s="10"/>
      <c r="AT721" s="244"/>
      <c r="AU721" s="10"/>
      <c r="AV721" s="244"/>
      <c r="AW721" s="7"/>
      <c r="AX721" s="249"/>
      <c r="AY721" s="10"/>
      <c r="AZ721" s="244"/>
      <c r="BA721" s="7"/>
      <c r="BB721" s="249"/>
      <c r="BC721" s="7"/>
      <c r="BD721" s="249"/>
      <c r="BE721" s="7"/>
      <c r="BF721" s="8"/>
      <c r="BG721" s="7"/>
      <c r="BH721" s="8"/>
      <c r="BJ721" s="41"/>
      <c r="BK721" s="41">
        <f t="shared" si="44"/>
        <v>0</v>
      </c>
      <c r="BL721">
        <f t="shared" si="43"/>
        <v>0</v>
      </c>
      <c r="BN721" s="39"/>
    </row>
    <row r="722" spans="2:66">
      <c r="B722" s="6"/>
      <c r="C722" s="10"/>
      <c r="D722" s="32"/>
      <c r="E722" s="10"/>
      <c r="F722" s="32"/>
      <c r="G722" s="10"/>
      <c r="H722" s="32"/>
      <c r="I722" s="10"/>
      <c r="J722" s="32"/>
      <c r="K722" s="10"/>
      <c r="L722" s="32"/>
      <c r="M722" s="10"/>
      <c r="N722" s="32"/>
      <c r="O722" s="10"/>
      <c r="P722" s="32"/>
      <c r="Q722" s="10"/>
      <c r="R722" s="32"/>
      <c r="S722" s="10"/>
      <c r="T722" s="32"/>
      <c r="U722" s="10"/>
      <c r="V722" s="32"/>
      <c r="W722" s="10"/>
      <c r="X722" s="32"/>
      <c r="Y722" s="10"/>
      <c r="Z722" s="32"/>
      <c r="AA722" s="10"/>
      <c r="AB722" s="32"/>
      <c r="AC722" s="10"/>
      <c r="AD722" s="32"/>
      <c r="AE722" s="10"/>
      <c r="AF722" s="32"/>
      <c r="AG722" s="10"/>
      <c r="AH722" s="32"/>
      <c r="AI722" s="10"/>
      <c r="AJ722" s="32"/>
      <c r="AK722" s="10"/>
      <c r="AL722" s="32"/>
      <c r="AM722" s="10"/>
      <c r="AN722" s="32"/>
      <c r="AO722" s="10"/>
      <c r="AP722" s="244"/>
      <c r="AQ722" s="10"/>
      <c r="AR722" s="32"/>
      <c r="AS722" s="10"/>
      <c r="AT722" s="244"/>
      <c r="AU722" s="10"/>
      <c r="AV722" s="244"/>
      <c r="AW722" s="7"/>
      <c r="AX722" s="249"/>
      <c r="AY722" s="10"/>
      <c r="AZ722" s="244"/>
      <c r="BA722" s="7"/>
      <c r="BB722" s="249"/>
      <c r="BC722" s="7"/>
      <c r="BD722" s="249"/>
      <c r="BE722" s="7"/>
      <c r="BF722" s="8"/>
      <c r="BG722" s="7"/>
      <c r="BH722" s="8"/>
      <c r="BJ722" s="41"/>
      <c r="BK722" s="41">
        <f t="shared" si="44"/>
        <v>0</v>
      </c>
      <c r="BL722">
        <f t="shared" si="43"/>
        <v>0</v>
      </c>
    </row>
    <row r="723" spans="2:66">
      <c r="B723" s="6"/>
      <c r="C723" s="10"/>
      <c r="D723" s="32"/>
      <c r="E723" s="10"/>
      <c r="F723" s="32"/>
      <c r="G723" s="10"/>
      <c r="H723" s="32"/>
      <c r="I723" s="10"/>
      <c r="J723" s="32"/>
      <c r="K723" s="10"/>
      <c r="L723" s="32"/>
      <c r="M723" s="10"/>
      <c r="N723" s="32"/>
      <c r="O723" s="10"/>
      <c r="P723" s="32"/>
      <c r="Q723" s="10"/>
      <c r="R723" s="32"/>
      <c r="S723" s="10"/>
      <c r="T723" s="32"/>
      <c r="U723" s="10"/>
      <c r="V723" s="32"/>
      <c r="W723" s="10"/>
      <c r="X723" s="32"/>
      <c r="Y723" s="10"/>
      <c r="Z723" s="32"/>
      <c r="AA723" s="10"/>
      <c r="AB723" s="32"/>
      <c r="AC723" s="10"/>
      <c r="AD723" s="32"/>
      <c r="AE723" s="10"/>
      <c r="AF723" s="32"/>
      <c r="AG723" s="10"/>
      <c r="AH723" s="32"/>
      <c r="AI723" s="10"/>
      <c r="AJ723" s="32"/>
      <c r="AK723" s="10"/>
      <c r="AL723" s="32"/>
      <c r="AM723" s="10"/>
      <c r="AN723" s="32"/>
      <c r="AO723" s="10"/>
      <c r="AP723" s="244"/>
      <c r="AQ723" s="10"/>
      <c r="AR723" s="32"/>
      <c r="AS723" s="10"/>
      <c r="AT723" s="244"/>
      <c r="AU723" s="10"/>
      <c r="AV723" s="244"/>
      <c r="AW723" s="7"/>
      <c r="AX723" s="249"/>
      <c r="AY723" s="10"/>
      <c r="AZ723" s="244"/>
      <c r="BA723" s="7"/>
      <c r="BB723" s="249"/>
      <c r="BC723" s="7"/>
      <c r="BD723" s="249"/>
      <c r="BE723" s="7"/>
      <c r="BF723" s="8"/>
      <c r="BG723" s="7"/>
      <c r="BH723" s="8"/>
      <c r="BJ723" s="41"/>
      <c r="BK723" s="41">
        <f t="shared" si="44"/>
        <v>0</v>
      </c>
      <c r="BL723">
        <f t="shared" si="43"/>
        <v>0</v>
      </c>
    </row>
    <row r="724" spans="2:66">
      <c r="B724" s="6"/>
      <c r="C724" s="10"/>
      <c r="D724" s="32"/>
      <c r="E724" s="10"/>
      <c r="F724" s="32"/>
      <c r="G724" s="10"/>
      <c r="H724" s="32"/>
      <c r="I724" s="10"/>
      <c r="J724" s="32"/>
      <c r="K724" s="10"/>
      <c r="L724" s="32"/>
      <c r="M724" s="10"/>
      <c r="N724" s="32"/>
      <c r="O724" s="10"/>
      <c r="P724" s="32"/>
      <c r="Q724" s="10"/>
      <c r="R724" s="32"/>
      <c r="S724" s="10"/>
      <c r="T724" s="32"/>
      <c r="U724" s="10"/>
      <c r="V724" s="32"/>
      <c r="W724" s="10"/>
      <c r="X724" s="32"/>
      <c r="Y724" s="10"/>
      <c r="Z724" s="32"/>
      <c r="AA724" s="10"/>
      <c r="AB724" s="32"/>
      <c r="AC724" s="10"/>
      <c r="AD724" s="32"/>
      <c r="AE724" s="10"/>
      <c r="AF724" s="32"/>
      <c r="AG724" s="10"/>
      <c r="AH724" s="32"/>
      <c r="AI724" s="10"/>
      <c r="AJ724" s="32"/>
      <c r="AK724" s="10"/>
      <c r="AL724" s="32"/>
      <c r="AM724" s="10"/>
      <c r="AN724" s="32"/>
      <c r="AO724" s="10"/>
      <c r="AP724" s="244"/>
      <c r="AQ724" s="10"/>
      <c r="AR724" s="32"/>
      <c r="AS724" s="10"/>
      <c r="AT724" s="244"/>
      <c r="AU724" s="10"/>
      <c r="AV724" s="244"/>
      <c r="AW724" s="7"/>
      <c r="AX724" s="249"/>
      <c r="AY724" s="10"/>
      <c r="AZ724" s="244"/>
      <c r="BA724" s="7"/>
      <c r="BB724" s="249"/>
      <c r="BC724" s="7"/>
      <c r="BD724" s="249"/>
      <c r="BE724" s="7"/>
      <c r="BF724" s="8"/>
      <c r="BG724" s="7"/>
      <c r="BH724" s="8"/>
      <c r="BJ724" s="41"/>
      <c r="BK724" s="41">
        <f t="shared" si="44"/>
        <v>0</v>
      </c>
      <c r="BL724">
        <f t="shared" si="43"/>
        <v>0</v>
      </c>
    </row>
    <row r="725" spans="2:66">
      <c r="B725" s="6"/>
      <c r="C725" s="10"/>
      <c r="D725" s="32"/>
      <c r="E725" s="10"/>
      <c r="F725" s="32"/>
      <c r="G725" s="10"/>
      <c r="H725" s="32"/>
      <c r="I725" s="10"/>
      <c r="J725" s="32"/>
      <c r="K725" s="10"/>
      <c r="L725" s="32"/>
      <c r="M725" s="10"/>
      <c r="N725" s="32"/>
      <c r="O725" s="10"/>
      <c r="P725" s="32"/>
      <c r="Q725" s="10"/>
      <c r="R725" s="32"/>
      <c r="S725" s="10"/>
      <c r="T725" s="32"/>
      <c r="U725" s="10"/>
      <c r="V725" s="32"/>
      <c r="W725" s="10"/>
      <c r="X725" s="32"/>
      <c r="Y725" s="10"/>
      <c r="Z725" s="32"/>
      <c r="AA725" s="10"/>
      <c r="AB725" s="32"/>
      <c r="AC725" s="10"/>
      <c r="AD725" s="32"/>
      <c r="AE725" s="10"/>
      <c r="AF725" s="32"/>
      <c r="AG725" s="10"/>
      <c r="AH725" s="32"/>
      <c r="AI725" s="10"/>
      <c r="AJ725" s="32"/>
      <c r="AK725" s="10"/>
      <c r="AL725" s="32"/>
      <c r="AM725" s="10"/>
      <c r="AN725" s="32"/>
      <c r="AO725" s="10"/>
      <c r="AP725" s="244"/>
      <c r="AQ725" s="10"/>
      <c r="AR725" s="32"/>
      <c r="AS725" s="10"/>
      <c r="AT725" s="244"/>
      <c r="AU725" s="10"/>
      <c r="AV725" s="244"/>
      <c r="AW725" s="7"/>
      <c r="AX725" s="249"/>
      <c r="AY725" s="10"/>
      <c r="AZ725" s="244"/>
      <c r="BA725" s="7"/>
      <c r="BB725" s="249"/>
      <c r="BC725" s="7"/>
      <c r="BD725" s="249"/>
      <c r="BE725" s="7"/>
      <c r="BF725" s="8"/>
      <c r="BG725" s="7"/>
      <c r="BH725" s="8"/>
      <c r="BJ725" s="41"/>
      <c r="BK725" s="41">
        <f t="shared" si="44"/>
        <v>0</v>
      </c>
      <c r="BL725">
        <f t="shared" si="43"/>
        <v>0</v>
      </c>
    </row>
    <row r="726" spans="2:66">
      <c r="B726" s="6"/>
      <c r="C726" s="10"/>
      <c r="D726" s="32"/>
      <c r="E726" s="10"/>
      <c r="F726" s="32"/>
      <c r="G726" s="10"/>
      <c r="H726" s="32"/>
      <c r="I726" s="10"/>
      <c r="J726" s="32"/>
      <c r="K726" s="10"/>
      <c r="L726" s="32"/>
      <c r="M726" s="10"/>
      <c r="N726" s="32"/>
      <c r="O726" s="10"/>
      <c r="P726" s="32"/>
      <c r="Q726" s="10"/>
      <c r="R726" s="32"/>
      <c r="S726" s="10"/>
      <c r="T726" s="32"/>
      <c r="U726" s="10"/>
      <c r="V726" s="32"/>
      <c r="W726" s="10"/>
      <c r="X726" s="32"/>
      <c r="Y726" s="10"/>
      <c r="Z726" s="32"/>
      <c r="AA726" s="10"/>
      <c r="AB726" s="32"/>
      <c r="AC726" s="10"/>
      <c r="AD726" s="32"/>
      <c r="AE726" s="10"/>
      <c r="AF726" s="32"/>
      <c r="AG726" s="10"/>
      <c r="AH726" s="32"/>
      <c r="AI726" s="10"/>
      <c r="AJ726" s="32"/>
      <c r="AK726" s="10"/>
      <c r="AL726" s="32"/>
      <c r="AM726" s="10"/>
      <c r="AN726" s="32"/>
      <c r="AO726" s="10"/>
      <c r="AP726" s="244"/>
      <c r="AQ726" s="10"/>
      <c r="AR726" s="32"/>
      <c r="AS726" s="10"/>
      <c r="AT726" s="244"/>
      <c r="AU726" s="10"/>
      <c r="AV726" s="244"/>
      <c r="AW726" s="7"/>
      <c r="AX726" s="249"/>
      <c r="AY726" s="10"/>
      <c r="AZ726" s="244"/>
      <c r="BA726" s="7"/>
      <c r="BB726" s="249"/>
      <c r="BC726" s="7"/>
      <c r="BD726" s="249"/>
      <c r="BE726" s="7"/>
      <c r="BF726" s="8"/>
      <c r="BG726" s="7"/>
      <c r="BH726" s="8"/>
      <c r="BJ726" s="41"/>
      <c r="BK726" s="41">
        <f t="shared" si="44"/>
        <v>0</v>
      </c>
      <c r="BL726">
        <f t="shared" si="43"/>
        <v>0</v>
      </c>
      <c r="BN726" s="39"/>
    </row>
    <row r="727" spans="2:66">
      <c r="B727" s="6"/>
      <c r="C727" s="10"/>
      <c r="D727" s="32"/>
      <c r="E727" s="10"/>
      <c r="F727" s="32"/>
      <c r="G727" s="10"/>
      <c r="H727" s="32"/>
      <c r="I727" s="10"/>
      <c r="J727" s="32"/>
      <c r="K727" s="10"/>
      <c r="L727" s="32"/>
      <c r="M727" s="10"/>
      <c r="N727" s="32"/>
      <c r="O727" s="10"/>
      <c r="P727" s="32"/>
      <c r="Q727" s="10"/>
      <c r="R727" s="32"/>
      <c r="S727" s="10"/>
      <c r="T727" s="32"/>
      <c r="U727" s="10"/>
      <c r="V727" s="32"/>
      <c r="W727" s="10"/>
      <c r="X727" s="32"/>
      <c r="Y727" s="10"/>
      <c r="Z727" s="32"/>
      <c r="AA727" s="10"/>
      <c r="AB727" s="32"/>
      <c r="AC727" s="10"/>
      <c r="AD727" s="32"/>
      <c r="AE727" s="10"/>
      <c r="AF727" s="32"/>
      <c r="AG727" s="10"/>
      <c r="AH727" s="32"/>
      <c r="AI727" s="10"/>
      <c r="AJ727" s="32"/>
      <c r="AK727" s="10"/>
      <c r="AL727" s="32"/>
      <c r="AM727" s="10"/>
      <c r="AN727" s="32"/>
      <c r="AO727" s="10"/>
      <c r="AP727" s="244"/>
      <c r="AQ727" s="10"/>
      <c r="AR727" s="32"/>
      <c r="AS727" s="10"/>
      <c r="AT727" s="244"/>
      <c r="AU727" s="10"/>
      <c r="AV727" s="244"/>
      <c r="AW727" s="7"/>
      <c r="AX727" s="249"/>
      <c r="AY727" s="10"/>
      <c r="AZ727" s="244"/>
      <c r="BA727" s="7"/>
      <c r="BB727" s="249"/>
      <c r="BC727" s="7"/>
      <c r="BD727" s="249"/>
      <c r="BE727" s="7"/>
      <c r="BF727" s="8"/>
      <c r="BG727" s="7"/>
      <c r="BH727" s="8"/>
      <c r="BJ727" s="41"/>
      <c r="BK727" s="41">
        <f t="shared" si="44"/>
        <v>0</v>
      </c>
      <c r="BL727">
        <f t="shared" si="43"/>
        <v>0</v>
      </c>
      <c r="BN727" s="39"/>
    </row>
    <row r="728" spans="2:66">
      <c r="B728" s="6"/>
      <c r="C728" s="10"/>
      <c r="D728" s="32"/>
      <c r="E728" s="10"/>
      <c r="F728" s="32"/>
      <c r="G728" s="10"/>
      <c r="H728" s="32"/>
      <c r="I728" s="10"/>
      <c r="J728" s="32"/>
      <c r="K728" s="10"/>
      <c r="L728" s="32"/>
      <c r="M728" s="10"/>
      <c r="N728" s="32"/>
      <c r="O728" s="10"/>
      <c r="P728" s="32"/>
      <c r="Q728" s="10"/>
      <c r="R728" s="32"/>
      <c r="S728" s="10"/>
      <c r="T728" s="32"/>
      <c r="U728" s="10"/>
      <c r="V728" s="32"/>
      <c r="W728" s="10"/>
      <c r="X728" s="32"/>
      <c r="Y728" s="10"/>
      <c r="Z728" s="32"/>
      <c r="AA728" s="10"/>
      <c r="AB728" s="32"/>
      <c r="AC728" s="10"/>
      <c r="AD728" s="32"/>
      <c r="AE728" s="10"/>
      <c r="AF728" s="32"/>
      <c r="AG728" s="10"/>
      <c r="AH728" s="32"/>
      <c r="AI728" s="10"/>
      <c r="AJ728" s="32"/>
      <c r="AK728" s="10"/>
      <c r="AL728" s="32"/>
      <c r="AM728" s="10"/>
      <c r="AN728" s="32"/>
      <c r="AO728" s="10"/>
      <c r="AP728" s="244"/>
      <c r="AQ728" s="10"/>
      <c r="AR728" s="32"/>
      <c r="AS728" s="10"/>
      <c r="AT728" s="244"/>
      <c r="AU728" s="10"/>
      <c r="AV728" s="244"/>
      <c r="AW728" s="7"/>
      <c r="AX728" s="249"/>
      <c r="AY728" s="10"/>
      <c r="AZ728" s="244"/>
      <c r="BA728" s="7"/>
      <c r="BB728" s="249"/>
      <c r="BC728" s="7"/>
      <c r="BD728" s="249"/>
      <c r="BE728" s="7"/>
      <c r="BF728" s="8"/>
      <c r="BG728" s="7"/>
      <c r="BH728" s="8"/>
      <c r="BJ728" s="41"/>
      <c r="BK728" s="41">
        <f t="shared" si="44"/>
        <v>0</v>
      </c>
      <c r="BL728">
        <f t="shared" si="43"/>
        <v>0</v>
      </c>
    </row>
    <row r="729" spans="2:66">
      <c r="B729" s="6"/>
      <c r="C729" s="10"/>
      <c r="D729" s="32"/>
      <c r="E729" s="10"/>
      <c r="F729" s="32"/>
      <c r="G729" s="10"/>
      <c r="H729" s="32"/>
      <c r="I729" s="10"/>
      <c r="J729" s="32"/>
      <c r="K729" s="94"/>
      <c r="L729" s="32"/>
      <c r="M729" s="10"/>
      <c r="N729" s="32"/>
      <c r="O729" s="10"/>
      <c r="P729" s="32"/>
      <c r="Q729" s="10"/>
      <c r="R729" s="32"/>
      <c r="S729" s="10"/>
      <c r="T729" s="32"/>
      <c r="U729" s="10"/>
      <c r="V729" s="32"/>
      <c r="W729" s="10"/>
      <c r="X729" s="32"/>
      <c r="Y729" s="10"/>
      <c r="Z729" s="32"/>
      <c r="AA729" s="10"/>
      <c r="AB729" s="32"/>
      <c r="AC729" s="10"/>
      <c r="AD729" s="32"/>
      <c r="AE729" s="10"/>
      <c r="AF729" s="32"/>
      <c r="AG729" s="10"/>
      <c r="AH729" s="32"/>
      <c r="AI729" s="10"/>
      <c r="AJ729" s="32"/>
      <c r="AK729" s="10"/>
      <c r="AL729" s="32"/>
      <c r="AM729" s="10"/>
      <c r="AN729" s="32"/>
      <c r="AO729" s="10"/>
      <c r="AP729" s="244"/>
      <c r="AQ729" s="10"/>
      <c r="AR729" s="32"/>
      <c r="AS729" s="10"/>
      <c r="AT729" s="244"/>
      <c r="AU729" s="10"/>
      <c r="AV729" s="244"/>
      <c r="AW729" s="7"/>
      <c r="AX729" s="249"/>
      <c r="AY729" s="10"/>
      <c r="AZ729" s="244"/>
      <c r="BA729" s="7"/>
      <c r="BB729" s="249"/>
      <c r="BC729" s="7"/>
      <c r="BD729" s="249"/>
      <c r="BE729" s="7"/>
      <c r="BF729" s="8"/>
      <c r="BG729" s="7"/>
      <c r="BH729" s="8"/>
      <c r="BJ729" s="41"/>
      <c r="BK729" s="41">
        <f t="shared" si="44"/>
        <v>0</v>
      </c>
      <c r="BL729">
        <f t="shared" si="43"/>
        <v>0</v>
      </c>
      <c r="BN729" s="39"/>
    </row>
    <row r="730" spans="2:66">
      <c r="B730" s="6"/>
      <c r="C730" s="10"/>
      <c r="D730" s="32"/>
      <c r="E730" s="10"/>
      <c r="F730" s="32"/>
      <c r="G730" s="10"/>
      <c r="H730" s="32"/>
      <c r="I730" s="10"/>
      <c r="J730" s="32"/>
      <c r="K730" s="94"/>
      <c r="L730" s="32"/>
      <c r="M730" s="10"/>
      <c r="N730" s="32"/>
      <c r="O730" s="10"/>
      <c r="P730" s="32"/>
      <c r="Q730" s="10"/>
      <c r="R730" s="32"/>
      <c r="S730" s="10"/>
      <c r="T730" s="32"/>
      <c r="U730" s="10"/>
      <c r="V730" s="32"/>
      <c r="W730" s="10"/>
      <c r="X730" s="32"/>
      <c r="Y730" s="10"/>
      <c r="Z730" s="32"/>
      <c r="AA730" s="10"/>
      <c r="AB730" s="32"/>
      <c r="AC730" s="10"/>
      <c r="AD730" s="32"/>
      <c r="AE730" s="10"/>
      <c r="AF730" s="32"/>
      <c r="AG730" s="10"/>
      <c r="AH730" s="32"/>
      <c r="AI730" s="10"/>
      <c r="AJ730" s="32"/>
      <c r="AK730" s="10"/>
      <c r="AL730" s="32"/>
      <c r="AM730" s="10"/>
      <c r="AN730" s="32"/>
      <c r="AO730" s="10"/>
      <c r="AP730" s="244"/>
      <c r="AQ730" s="10"/>
      <c r="AR730" s="32"/>
      <c r="AS730" s="10"/>
      <c r="AT730" s="244"/>
      <c r="AU730" s="10"/>
      <c r="AV730" s="244"/>
      <c r="AW730" s="7"/>
      <c r="AX730" s="249"/>
      <c r="AY730" s="10"/>
      <c r="AZ730" s="244"/>
      <c r="BA730" s="7"/>
      <c r="BB730" s="249"/>
      <c r="BC730" s="7"/>
      <c r="BD730" s="249"/>
      <c r="BE730" s="7"/>
      <c r="BF730" s="8"/>
      <c r="BG730" s="7"/>
      <c r="BH730" s="8"/>
      <c r="BJ730" s="41"/>
      <c r="BK730" s="41">
        <f t="shared" si="44"/>
        <v>0</v>
      </c>
      <c r="BL730">
        <f t="shared" si="43"/>
        <v>0</v>
      </c>
      <c r="BN730" s="39"/>
    </row>
    <row r="731" spans="2:66">
      <c r="B731" s="6"/>
      <c r="C731" s="10"/>
      <c r="D731" s="32"/>
      <c r="E731" s="10"/>
      <c r="F731" s="32"/>
      <c r="G731" s="10"/>
      <c r="H731" s="32"/>
      <c r="I731" s="10"/>
      <c r="J731" s="32"/>
      <c r="K731" s="10"/>
      <c r="L731" s="32"/>
      <c r="M731" s="10"/>
      <c r="N731" s="32"/>
      <c r="O731" s="10"/>
      <c r="P731" s="32"/>
      <c r="Q731" s="10"/>
      <c r="R731" s="32"/>
      <c r="S731" s="10"/>
      <c r="T731" s="32"/>
      <c r="U731" s="10"/>
      <c r="V731" s="32"/>
      <c r="W731" s="10"/>
      <c r="X731" s="32"/>
      <c r="Y731" s="10"/>
      <c r="Z731" s="32"/>
      <c r="AA731" s="10"/>
      <c r="AB731" s="32"/>
      <c r="AC731" s="10"/>
      <c r="AD731" s="32"/>
      <c r="AE731" s="10"/>
      <c r="AF731" s="32"/>
      <c r="AG731" s="10"/>
      <c r="AH731" s="32"/>
      <c r="AI731" s="10"/>
      <c r="AJ731" s="32"/>
      <c r="AK731" s="10"/>
      <c r="AL731" s="32"/>
      <c r="AM731" s="10"/>
      <c r="AN731" s="32"/>
      <c r="AO731" s="10"/>
      <c r="AP731" s="244"/>
      <c r="AQ731" s="10"/>
      <c r="AR731" s="32"/>
      <c r="AS731" s="10"/>
      <c r="AT731" s="244"/>
      <c r="AU731" s="10"/>
      <c r="AV731" s="244"/>
      <c r="AW731" s="7"/>
      <c r="AX731" s="249"/>
      <c r="AY731" s="10"/>
      <c r="AZ731" s="244"/>
      <c r="BA731" s="7"/>
      <c r="BB731" s="249"/>
      <c r="BC731" s="7"/>
      <c r="BD731" s="249"/>
      <c r="BE731" s="7"/>
      <c r="BF731" s="8"/>
      <c r="BG731" s="7"/>
      <c r="BH731" s="8"/>
      <c r="BJ731" s="41"/>
      <c r="BK731" s="41">
        <f t="shared" si="44"/>
        <v>0</v>
      </c>
      <c r="BL731">
        <f t="shared" si="43"/>
        <v>0</v>
      </c>
      <c r="BN731" s="39"/>
    </row>
    <row r="732" spans="2:66">
      <c r="B732" s="6"/>
      <c r="C732" s="10"/>
      <c r="D732" s="32"/>
      <c r="E732" s="10"/>
      <c r="F732" s="32"/>
      <c r="G732" s="10"/>
      <c r="H732" s="32"/>
      <c r="I732" s="10"/>
      <c r="J732" s="32"/>
      <c r="K732" s="10"/>
      <c r="L732" s="32"/>
      <c r="M732" s="10"/>
      <c r="N732" s="32"/>
      <c r="O732" s="10"/>
      <c r="P732" s="32"/>
      <c r="Q732" s="10"/>
      <c r="R732" s="32"/>
      <c r="S732" s="10"/>
      <c r="T732" s="32"/>
      <c r="U732" s="10"/>
      <c r="V732" s="32"/>
      <c r="W732" s="10"/>
      <c r="X732" s="32"/>
      <c r="Y732" s="10"/>
      <c r="Z732" s="32"/>
      <c r="AA732" s="10"/>
      <c r="AB732" s="32"/>
      <c r="AC732" s="10"/>
      <c r="AD732" s="32"/>
      <c r="AE732" s="10"/>
      <c r="AF732" s="32"/>
      <c r="AG732" s="10"/>
      <c r="AH732" s="32"/>
      <c r="AI732" s="10"/>
      <c r="AJ732" s="32"/>
      <c r="AK732" s="10"/>
      <c r="AL732" s="32"/>
      <c r="AM732" s="10"/>
      <c r="AN732" s="32"/>
      <c r="AO732" s="10"/>
      <c r="AP732" s="244"/>
      <c r="AQ732" s="10"/>
      <c r="AR732" s="32"/>
      <c r="AS732" s="10"/>
      <c r="AT732" s="244"/>
      <c r="AU732" s="10"/>
      <c r="AV732" s="244"/>
      <c r="AW732" s="7"/>
      <c r="AX732" s="249"/>
      <c r="AY732" s="10"/>
      <c r="AZ732" s="244"/>
      <c r="BA732" s="7"/>
      <c r="BB732" s="249"/>
      <c r="BC732" s="7"/>
      <c r="BD732" s="249"/>
      <c r="BE732" s="7"/>
      <c r="BF732" s="8"/>
      <c r="BG732" s="7"/>
      <c r="BH732" s="8"/>
      <c r="BJ732" s="41"/>
      <c r="BK732" s="41">
        <f t="shared" si="44"/>
        <v>0</v>
      </c>
      <c r="BL732">
        <f t="shared" si="43"/>
        <v>0</v>
      </c>
    </row>
    <row r="733" spans="2:66">
      <c r="B733" s="6"/>
      <c r="C733" s="10"/>
      <c r="D733" s="32"/>
      <c r="E733" s="10"/>
      <c r="F733" s="32"/>
      <c r="G733" s="10"/>
      <c r="H733" s="32"/>
      <c r="I733" s="10"/>
      <c r="J733" s="32"/>
      <c r="K733" s="10"/>
      <c r="L733" s="32"/>
      <c r="M733" s="10"/>
      <c r="N733" s="32"/>
      <c r="O733" s="10"/>
      <c r="P733" s="32"/>
      <c r="Q733" s="10"/>
      <c r="R733" s="32"/>
      <c r="S733" s="10"/>
      <c r="T733" s="32"/>
      <c r="U733" s="10"/>
      <c r="V733" s="32"/>
      <c r="W733" s="10"/>
      <c r="X733" s="32"/>
      <c r="Y733" s="10"/>
      <c r="Z733" s="32"/>
      <c r="AA733" s="10"/>
      <c r="AB733" s="32"/>
      <c r="AC733" s="10"/>
      <c r="AD733" s="32"/>
      <c r="AE733" s="10"/>
      <c r="AF733" s="32"/>
      <c r="AG733" s="10"/>
      <c r="AH733" s="32"/>
      <c r="AI733" s="10"/>
      <c r="AJ733" s="32"/>
      <c r="AK733" s="10"/>
      <c r="AL733" s="32"/>
      <c r="AM733" s="10"/>
      <c r="AN733" s="32"/>
      <c r="AO733" s="10"/>
      <c r="AP733" s="244"/>
      <c r="AQ733" s="10"/>
      <c r="AR733" s="32"/>
      <c r="AS733" s="10"/>
      <c r="AT733" s="244"/>
      <c r="AU733" s="10"/>
      <c r="AV733" s="244"/>
      <c r="AW733" s="7"/>
      <c r="AX733" s="249"/>
      <c r="AY733" s="10"/>
      <c r="AZ733" s="244"/>
      <c r="BA733" s="7"/>
      <c r="BB733" s="249"/>
      <c r="BC733" s="7"/>
      <c r="BD733" s="249"/>
      <c r="BE733" s="7"/>
      <c r="BF733" s="8"/>
      <c r="BG733" s="7"/>
      <c r="BH733" s="8"/>
      <c r="BJ733" s="41"/>
      <c r="BK733" s="41">
        <f t="shared" si="44"/>
        <v>0</v>
      </c>
      <c r="BL733">
        <f t="shared" si="43"/>
        <v>0</v>
      </c>
    </row>
    <row r="734" spans="2:66">
      <c r="B734" s="6"/>
      <c r="C734" s="10"/>
      <c r="D734" s="32"/>
      <c r="E734" s="10"/>
      <c r="F734" s="32"/>
      <c r="G734" s="10"/>
      <c r="H734" s="32"/>
      <c r="I734" s="10"/>
      <c r="J734" s="32"/>
      <c r="K734" s="10"/>
      <c r="L734" s="32"/>
      <c r="M734" s="10"/>
      <c r="N734" s="32"/>
      <c r="O734" s="10"/>
      <c r="P734" s="32"/>
      <c r="Q734" s="10"/>
      <c r="R734" s="32"/>
      <c r="S734" s="10"/>
      <c r="T734" s="32"/>
      <c r="U734" s="10"/>
      <c r="V734" s="32"/>
      <c r="W734" s="10"/>
      <c r="X734" s="32"/>
      <c r="Y734" s="10"/>
      <c r="Z734" s="32"/>
      <c r="AA734" s="10"/>
      <c r="AB734" s="32"/>
      <c r="AC734" s="10"/>
      <c r="AD734" s="32"/>
      <c r="AE734" s="10"/>
      <c r="AF734" s="32"/>
      <c r="AG734" s="10"/>
      <c r="AH734" s="32"/>
      <c r="AI734" s="10"/>
      <c r="AJ734" s="32"/>
      <c r="AK734" s="10"/>
      <c r="AL734" s="32"/>
      <c r="AM734" s="10"/>
      <c r="AN734" s="32"/>
      <c r="AO734" s="10"/>
      <c r="AP734" s="244"/>
      <c r="AQ734" s="10"/>
      <c r="AR734" s="32"/>
      <c r="AS734" s="10"/>
      <c r="AT734" s="244"/>
      <c r="AU734" s="10"/>
      <c r="AV734" s="244"/>
      <c r="AW734" s="7"/>
      <c r="AX734" s="249"/>
      <c r="AY734" s="10"/>
      <c r="AZ734" s="244"/>
      <c r="BA734" s="7"/>
      <c r="BB734" s="249"/>
      <c r="BC734" s="7"/>
      <c r="BD734" s="249"/>
      <c r="BE734" s="7"/>
      <c r="BF734" s="8"/>
      <c r="BG734" s="7"/>
      <c r="BH734" s="8"/>
      <c r="BJ734" s="41"/>
      <c r="BK734" s="41">
        <f t="shared" si="44"/>
        <v>0</v>
      </c>
      <c r="BL734">
        <f t="shared" si="43"/>
        <v>0</v>
      </c>
    </row>
    <row r="735" spans="2:66">
      <c r="B735" s="6"/>
      <c r="C735" s="10"/>
      <c r="D735" s="32"/>
      <c r="E735" s="10"/>
      <c r="F735" s="32"/>
      <c r="G735" s="10"/>
      <c r="H735" s="32"/>
      <c r="I735" s="10"/>
      <c r="J735" s="32"/>
      <c r="K735" s="10"/>
      <c r="L735" s="32"/>
      <c r="M735" s="10"/>
      <c r="N735" s="32"/>
      <c r="O735" s="10"/>
      <c r="P735" s="32"/>
      <c r="Q735" s="10"/>
      <c r="R735" s="32"/>
      <c r="S735" s="10"/>
      <c r="T735" s="32"/>
      <c r="U735" s="10"/>
      <c r="V735" s="32"/>
      <c r="W735" s="10"/>
      <c r="X735" s="32"/>
      <c r="Y735" s="10"/>
      <c r="Z735" s="32"/>
      <c r="AA735" s="10"/>
      <c r="AB735" s="32"/>
      <c r="AC735" s="10"/>
      <c r="AD735" s="32"/>
      <c r="AE735" s="10"/>
      <c r="AF735" s="32"/>
      <c r="AG735" s="10"/>
      <c r="AH735" s="32"/>
      <c r="AI735" s="10"/>
      <c r="AJ735" s="32"/>
      <c r="AK735" s="10"/>
      <c r="AL735" s="32"/>
      <c r="AM735" s="10"/>
      <c r="AN735" s="32"/>
      <c r="AO735" s="10"/>
      <c r="AP735" s="244"/>
      <c r="AQ735" s="10"/>
      <c r="AR735" s="32"/>
      <c r="AS735" s="10"/>
      <c r="AT735" s="244"/>
      <c r="AU735" s="10"/>
      <c r="AV735" s="244"/>
      <c r="AW735" s="7"/>
      <c r="AX735" s="249"/>
      <c r="AY735" s="10"/>
      <c r="AZ735" s="244"/>
      <c r="BA735" s="7"/>
      <c r="BB735" s="249"/>
      <c r="BC735" s="7"/>
      <c r="BD735" s="249"/>
      <c r="BE735" s="7"/>
      <c r="BF735" s="8"/>
      <c r="BG735" s="7"/>
      <c r="BH735" s="8"/>
      <c r="BJ735" s="41"/>
      <c r="BK735" s="41">
        <f t="shared" si="44"/>
        <v>0</v>
      </c>
      <c r="BL735">
        <f t="shared" si="43"/>
        <v>0</v>
      </c>
    </row>
    <row r="736" spans="2:66">
      <c r="B736" s="6"/>
      <c r="C736" s="10"/>
      <c r="D736" s="32"/>
      <c r="E736" s="10"/>
      <c r="F736" s="32"/>
      <c r="G736" s="10"/>
      <c r="H736" s="32"/>
      <c r="I736" s="10"/>
      <c r="J736" s="32"/>
      <c r="K736" s="10"/>
      <c r="L736" s="32"/>
      <c r="M736" s="10"/>
      <c r="N736" s="32"/>
      <c r="O736" s="10"/>
      <c r="P736" s="32"/>
      <c r="Q736" s="10"/>
      <c r="R736" s="32"/>
      <c r="S736" s="10"/>
      <c r="T736" s="32"/>
      <c r="U736" s="10"/>
      <c r="V736" s="32"/>
      <c r="W736" s="10"/>
      <c r="X736" s="32"/>
      <c r="Y736" s="10"/>
      <c r="Z736" s="32"/>
      <c r="AA736" s="10"/>
      <c r="AB736" s="32"/>
      <c r="AC736" s="10"/>
      <c r="AD736" s="32"/>
      <c r="AE736" s="10"/>
      <c r="AF736" s="32"/>
      <c r="AG736" s="10"/>
      <c r="AH736" s="32"/>
      <c r="AI736" s="10"/>
      <c r="AJ736" s="32"/>
      <c r="AK736" s="10"/>
      <c r="AL736" s="32"/>
      <c r="AM736" s="10"/>
      <c r="AN736" s="32"/>
      <c r="AO736" s="10"/>
      <c r="AP736" s="244"/>
      <c r="AQ736" s="10"/>
      <c r="AR736" s="32"/>
      <c r="AS736" s="10"/>
      <c r="AT736" s="244"/>
      <c r="AU736" s="10"/>
      <c r="AV736" s="244"/>
      <c r="AW736" s="7"/>
      <c r="AX736" s="249"/>
      <c r="AY736" s="10"/>
      <c r="AZ736" s="244"/>
      <c r="BA736" s="7"/>
      <c r="BB736" s="249"/>
      <c r="BC736" s="7"/>
      <c r="BD736" s="249"/>
      <c r="BE736" s="7"/>
      <c r="BF736" s="8"/>
      <c r="BG736" s="7"/>
      <c r="BH736" s="8"/>
      <c r="BJ736" s="41"/>
      <c r="BK736" s="41">
        <f t="shared" si="44"/>
        <v>0</v>
      </c>
      <c r="BL736">
        <f t="shared" si="43"/>
        <v>0</v>
      </c>
    </row>
    <row r="737" spans="2:66">
      <c r="B737" s="6"/>
      <c r="C737" s="10"/>
      <c r="D737" s="32"/>
      <c r="E737" s="10"/>
      <c r="F737" s="32"/>
      <c r="G737" s="10"/>
      <c r="H737" s="32"/>
      <c r="I737" s="10"/>
      <c r="J737" s="32"/>
      <c r="K737" s="10"/>
      <c r="L737" s="32"/>
      <c r="M737" s="10"/>
      <c r="N737" s="32"/>
      <c r="O737" s="10"/>
      <c r="P737" s="32"/>
      <c r="Q737" s="10"/>
      <c r="R737" s="32"/>
      <c r="S737" s="10"/>
      <c r="T737" s="32"/>
      <c r="U737" s="10"/>
      <c r="V737" s="32"/>
      <c r="W737" s="10"/>
      <c r="X737" s="32"/>
      <c r="Y737" s="10"/>
      <c r="Z737" s="32"/>
      <c r="AA737" s="10"/>
      <c r="AB737" s="32"/>
      <c r="AC737" s="10"/>
      <c r="AD737" s="32"/>
      <c r="AE737" s="10"/>
      <c r="AF737" s="32"/>
      <c r="AG737" s="10"/>
      <c r="AH737" s="32"/>
      <c r="AI737" s="10"/>
      <c r="AJ737" s="32"/>
      <c r="AK737" s="10"/>
      <c r="AL737" s="32"/>
      <c r="AM737" s="10"/>
      <c r="AN737" s="32"/>
      <c r="AO737" s="10"/>
      <c r="AP737" s="244"/>
      <c r="AQ737" s="10"/>
      <c r="AR737" s="32"/>
      <c r="AS737" s="10"/>
      <c r="AT737" s="244"/>
      <c r="AU737" s="10"/>
      <c r="AV737" s="244"/>
      <c r="AW737" s="7"/>
      <c r="AX737" s="249"/>
      <c r="AY737" s="10"/>
      <c r="AZ737" s="244"/>
      <c r="BA737" s="7"/>
      <c r="BB737" s="249"/>
      <c r="BC737" s="7"/>
      <c r="BD737" s="249"/>
      <c r="BE737" s="7"/>
      <c r="BF737" s="8"/>
      <c r="BG737" s="7"/>
      <c r="BH737" s="8"/>
      <c r="BJ737" s="41"/>
      <c r="BK737" s="41">
        <f t="shared" si="44"/>
        <v>0</v>
      </c>
      <c r="BL737">
        <f t="shared" si="43"/>
        <v>0</v>
      </c>
    </row>
    <row r="738" spans="2:66">
      <c r="B738" s="6"/>
      <c r="C738" s="10"/>
      <c r="D738" s="32"/>
      <c r="E738" s="10"/>
      <c r="F738" s="32"/>
      <c r="G738" s="10"/>
      <c r="H738" s="32"/>
      <c r="I738" s="10"/>
      <c r="J738" s="32"/>
      <c r="K738" s="10"/>
      <c r="L738" s="32"/>
      <c r="M738" s="10"/>
      <c r="N738" s="32"/>
      <c r="O738" s="10"/>
      <c r="P738" s="32"/>
      <c r="Q738" s="10"/>
      <c r="R738" s="32"/>
      <c r="S738" s="10"/>
      <c r="T738" s="32"/>
      <c r="U738" s="10"/>
      <c r="V738" s="32"/>
      <c r="W738" s="10"/>
      <c r="X738" s="32"/>
      <c r="Y738" s="10"/>
      <c r="Z738" s="32"/>
      <c r="AA738" s="10"/>
      <c r="AB738" s="32"/>
      <c r="AC738" s="10"/>
      <c r="AD738" s="32"/>
      <c r="AE738" s="10"/>
      <c r="AF738" s="32"/>
      <c r="AG738" s="10"/>
      <c r="AH738" s="32"/>
      <c r="AI738" s="10"/>
      <c r="AJ738" s="32"/>
      <c r="AK738" s="10"/>
      <c r="AL738" s="32"/>
      <c r="AM738" s="10"/>
      <c r="AN738" s="32"/>
      <c r="AO738" s="10"/>
      <c r="AP738" s="244"/>
      <c r="AQ738" s="10"/>
      <c r="AR738" s="32"/>
      <c r="AS738" s="10"/>
      <c r="AT738" s="244"/>
      <c r="AU738" s="10"/>
      <c r="AV738" s="244"/>
      <c r="AW738" s="7"/>
      <c r="AX738" s="249"/>
      <c r="AY738" s="10"/>
      <c r="AZ738" s="244"/>
      <c r="BA738" s="7"/>
      <c r="BB738" s="249"/>
      <c r="BC738" s="7"/>
      <c r="BD738" s="249"/>
      <c r="BE738" s="7"/>
      <c r="BF738" s="8"/>
      <c r="BG738" s="7"/>
      <c r="BH738" s="8"/>
      <c r="BJ738" s="41"/>
      <c r="BK738" s="41">
        <f t="shared" si="44"/>
        <v>0</v>
      </c>
      <c r="BL738">
        <f t="shared" si="43"/>
        <v>0</v>
      </c>
    </row>
    <row r="739" spans="2:66">
      <c r="B739" s="6"/>
      <c r="C739" s="10"/>
      <c r="D739" s="32"/>
      <c r="E739" s="10"/>
      <c r="F739" s="32"/>
      <c r="G739" s="10"/>
      <c r="H739" s="32"/>
      <c r="I739" s="10"/>
      <c r="J739" s="32"/>
      <c r="K739" s="10"/>
      <c r="L739" s="32"/>
      <c r="M739" s="10"/>
      <c r="N739" s="32"/>
      <c r="O739" s="10"/>
      <c r="P739" s="32"/>
      <c r="Q739" s="10"/>
      <c r="R739" s="32"/>
      <c r="S739" s="10"/>
      <c r="T739" s="32"/>
      <c r="U739" s="10"/>
      <c r="V739" s="32"/>
      <c r="W739" s="10"/>
      <c r="X739" s="32"/>
      <c r="Y739" s="10"/>
      <c r="Z739" s="32"/>
      <c r="AA739" s="10"/>
      <c r="AB739" s="32"/>
      <c r="AC739" s="10"/>
      <c r="AD739" s="32"/>
      <c r="AE739" s="10"/>
      <c r="AF739" s="32"/>
      <c r="AG739" s="10"/>
      <c r="AH739" s="32"/>
      <c r="AI739" s="10"/>
      <c r="AJ739" s="32"/>
      <c r="AK739" s="10"/>
      <c r="AL739" s="32"/>
      <c r="AM739" s="10"/>
      <c r="AN739" s="32"/>
      <c r="AO739" s="10"/>
      <c r="AP739" s="244"/>
      <c r="AQ739" s="10"/>
      <c r="AR739" s="32"/>
      <c r="AS739" s="10"/>
      <c r="AT739" s="244"/>
      <c r="AU739" s="10"/>
      <c r="AV739" s="244"/>
      <c r="AW739" s="7"/>
      <c r="AX739" s="249"/>
      <c r="AY739" s="10"/>
      <c r="AZ739" s="244"/>
      <c r="BA739" s="7"/>
      <c r="BB739" s="249"/>
      <c r="BC739" s="7"/>
      <c r="BD739" s="249"/>
      <c r="BE739" s="7"/>
      <c r="BF739" s="8"/>
      <c r="BG739" s="7"/>
      <c r="BH739" s="8"/>
      <c r="BJ739" s="41"/>
      <c r="BK739" s="41">
        <f t="shared" si="44"/>
        <v>0</v>
      </c>
      <c r="BL739">
        <f t="shared" si="43"/>
        <v>0</v>
      </c>
    </row>
    <row r="740" spans="2:66">
      <c r="B740" s="6"/>
      <c r="C740" s="10"/>
      <c r="D740" s="32"/>
      <c r="E740" s="10"/>
      <c r="F740" s="32"/>
      <c r="G740" s="10"/>
      <c r="H740" s="32"/>
      <c r="I740" s="10"/>
      <c r="J740" s="32"/>
      <c r="K740" s="10"/>
      <c r="L740" s="32"/>
      <c r="M740" s="10"/>
      <c r="N740" s="32"/>
      <c r="O740" s="10"/>
      <c r="P740" s="32"/>
      <c r="Q740" s="10"/>
      <c r="R740" s="32"/>
      <c r="S740" s="10"/>
      <c r="T740" s="32"/>
      <c r="U740" s="10"/>
      <c r="V740" s="32"/>
      <c r="W740" s="10"/>
      <c r="X740" s="32"/>
      <c r="Y740" s="10"/>
      <c r="Z740" s="32"/>
      <c r="AA740" s="10"/>
      <c r="AB740" s="32"/>
      <c r="AC740" s="10"/>
      <c r="AD740" s="32"/>
      <c r="AE740" s="10"/>
      <c r="AF740" s="32"/>
      <c r="AG740" s="10"/>
      <c r="AH740" s="32"/>
      <c r="AI740" s="10"/>
      <c r="AJ740" s="32"/>
      <c r="AK740" s="10"/>
      <c r="AL740" s="32"/>
      <c r="AM740" s="10"/>
      <c r="AN740" s="32"/>
      <c r="AO740" s="10"/>
      <c r="AP740" s="244"/>
      <c r="AQ740" s="10"/>
      <c r="AR740" s="32"/>
      <c r="AS740" s="10"/>
      <c r="AT740" s="244"/>
      <c r="AU740" s="10"/>
      <c r="AV740" s="244"/>
      <c r="AW740" s="252"/>
      <c r="AX740" s="249"/>
      <c r="AY740" s="10"/>
      <c r="AZ740" s="244"/>
      <c r="BA740" s="252"/>
      <c r="BB740" s="249"/>
      <c r="BC740" s="252"/>
      <c r="BD740" s="249"/>
      <c r="BE740" s="7"/>
      <c r="BF740" s="8"/>
      <c r="BG740" s="7"/>
      <c r="BH740" s="8"/>
      <c r="BJ740" s="41"/>
      <c r="BK740" s="41">
        <f t="shared" si="44"/>
        <v>0</v>
      </c>
      <c r="BL740">
        <f t="shared" si="43"/>
        <v>0</v>
      </c>
    </row>
    <row r="741" spans="2:66">
      <c r="B741" s="6"/>
      <c r="C741" s="10"/>
      <c r="D741" s="32"/>
      <c r="E741" s="10"/>
      <c r="F741" s="32"/>
      <c r="G741" s="10"/>
      <c r="H741" s="32"/>
      <c r="I741" s="10"/>
      <c r="J741" s="32"/>
      <c r="K741" s="10"/>
      <c r="L741" s="32"/>
      <c r="M741" s="10"/>
      <c r="N741" s="32"/>
      <c r="O741" s="10"/>
      <c r="P741" s="32"/>
      <c r="Q741" s="10"/>
      <c r="R741" s="32"/>
      <c r="S741" s="10"/>
      <c r="T741" s="32"/>
      <c r="U741" s="10"/>
      <c r="V741" s="32"/>
      <c r="W741" s="10"/>
      <c r="X741" s="32"/>
      <c r="Y741" s="10"/>
      <c r="Z741" s="32"/>
      <c r="AA741" s="10"/>
      <c r="AB741" s="32"/>
      <c r="AC741" s="10"/>
      <c r="AD741" s="32"/>
      <c r="AE741" s="10"/>
      <c r="AF741" s="32"/>
      <c r="AG741" s="10"/>
      <c r="AH741" s="32"/>
      <c r="AI741" s="10"/>
      <c r="AJ741" s="32"/>
      <c r="AK741" s="10"/>
      <c r="AL741" s="32"/>
      <c r="AM741" s="10"/>
      <c r="AN741" s="32"/>
      <c r="AO741" s="10"/>
      <c r="AP741" s="244"/>
      <c r="AQ741" s="10"/>
      <c r="AR741" s="32"/>
      <c r="AS741" s="10"/>
      <c r="AT741" s="244"/>
      <c r="AU741" s="10"/>
      <c r="AV741" s="244"/>
      <c r="AW741" s="7"/>
      <c r="AX741" s="249"/>
      <c r="AY741" s="10"/>
      <c r="AZ741" s="244"/>
      <c r="BA741" s="7"/>
      <c r="BB741" s="249"/>
      <c r="BC741" s="7"/>
      <c r="BD741" s="249"/>
      <c r="BE741" s="7"/>
      <c r="BF741" s="8"/>
      <c r="BG741" s="7"/>
      <c r="BH741" s="8"/>
      <c r="BJ741" s="41"/>
      <c r="BK741" s="41">
        <f t="shared" si="44"/>
        <v>0</v>
      </c>
      <c r="BL741">
        <f t="shared" si="43"/>
        <v>0</v>
      </c>
    </row>
    <row r="742" spans="2:66">
      <c r="B742" s="6"/>
      <c r="C742" s="10"/>
      <c r="D742" s="32"/>
      <c r="E742" s="10"/>
      <c r="F742" s="32"/>
      <c r="G742" s="10"/>
      <c r="H742" s="32"/>
      <c r="I742" s="10"/>
      <c r="J742" s="32"/>
      <c r="K742" s="10"/>
      <c r="L742" s="32"/>
      <c r="M742" s="10"/>
      <c r="N742" s="32"/>
      <c r="O742" s="10"/>
      <c r="P742" s="32"/>
      <c r="Q742" s="10"/>
      <c r="R742" s="32"/>
      <c r="S742" s="10"/>
      <c r="T742" s="32"/>
      <c r="U742" s="10"/>
      <c r="V742" s="32"/>
      <c r="W742" s="10"/>
      <c r="X742" s="32"/>
      <c r="Y742" s="10"/>
      <c r="Z742" s="32"/>
      <c r="AA742" s="10"/>
      <c r="AB742" s="32"/>
      <c r="AC742" s="10"/>
      <c r="AD742" s="32"/>
      <c r="AE742" s="10"/>
      <c r="AF742" s="32"/>
      <c r="AG742" s="10"/>
      <c r="AH742" s="32"/>
      <c r="AI742" s="10"/>
      <c r="AJ742" s="32"/>
      <c r="AK742" s="10"/>
      <c r="AL742" s="32"/>
      <c r="AM742" s="10"/>
      <c r="AN742" s="32"/>
      <c r="AO742" s="10"/>
      <c r="AP742" s="244"/>
      <c r="AQ742" s="10"/>
      <c r="AR742" s="32"/>
      <c r="AS742" s="10"/>
      <c r="AT742" s="244"/>
      <c r="AU742" s="10"/>
      <c r="AV742" s="244"/>
      <c r="AW742" s="7"/>
      <c r="AX742" s="249"/>
      <c r="AY742" s="10"/>
      <c r="AZ742" s="244"/>
      <c r="BA742" s="7"/>
      <c r="BB742" s="249"/>
      <c r="BC742" s="7"/>
      <c r="BD742" s="249"/>
      <c r="BE742" s="7"/>
      <c r="BF742" s="8"/>
      <c r="BG742" s="7"/>
      <c r="BH742" s="8"/>
      <c r="BJ742" s="41"/>
      <c r="BK742" s="41">
        <f t="shared" si="44"/>
        <v>0</v>
      </c>
      <c r="BL742">
        <f t="shared" si="43"/>
        <v>0</v>
      </c>
    </row>
    <row r="743" spans="2:66">
      <c r="B743" s="6"/>
      <c r="C743" s="10"/>
      <c r="D743" s="32"/>
      <c r="E743" s="10"/>
      <c r="F743" s="32"/>
      <c r="G743" s="10"/>
      <c r="H743" s="32"/>
      <c r="I743" s="10"/>
      <c r="J743" s="32"/>
      <c r="K743" s="10"/>
      <c r="L743" s="32"/>
      <c r="M743" s="10"/>
      <c r="N743" s="32"/>
      <c r="O743" s="10"/>
      <c r="P743" s="32"/>
      <c r="Q743" s="10"/>
      <c r="R743" s="32"/>
      <c r="S743" s="10"/>
      <c r="T743" s="32"/>
      <c r="U743" s="10"/>
      <c r="V743" s="32"/>
      <c r="W743" s="10"/>
      <c r="X743" s="32"/>
      <c r="Y743" s="10"/>
      <c r="Z743" s="32"/>
      <c r="AA743" s="10"/>
      <c r="AB743" s="32"/>
      <c r="AC743" s="10"/>
      <c r="AD743" s="32"/>
      <c r="AE743" s="10"/>
      <c r="AF743" s="32"/>
      <c r="AG743" s="10"/>
      <c r="AH743" s="32"/>
      <c r="AI743" s="10"/>
      <c r="AJ743" s="32"/>
      <c r="AK743" s="10"/>
      <c r="AL743" s="32"/>
      <c r="AM743" s="10"/>
      <c r="AN743" s="32"/>
      <c r="AO743" s="10"/>
      <c r="AP743" s="244"/>
      <c r="AQ743" s="10"/>
      <c r="AR743" s="32"/>
      <c r="AS743" s="10"/>
      <c r="AT743" s="244"/>
      <c r="AU743" s="10"/>
      <c r="AV743" s="244"/>
      <c r="AW743" s="7"/>
      <c r="AX743" s="249"/>
      <c r="AY743" s="10"/>
      <c r="AZ743" s="244"/>
      <c r="BA743" s="7"/>
      <c r="BB743" s="249"/>
      <c r="BC743" s="7"/>
      <c r="BD743" s="249"/>
      <c r="BE743" s="7"/>
      <c r="BF743" s="8"/>
      <c r="BG743" s="7"/>
      <c r="BH743" s="8"/>
      <c r="BJ743" s="41"/>
      <c r="BK743" s="41">
        <f t="shared" si="44"/>
        <v>0</v>
      </c>
      <c r="BL743">
        <f t="shared" si="43"/>
        <v>0</v>
      </c>
    </row>
    <row r="744" spans="2:66">
      <c r="B744" s="6"/>
      <c r="C744" s="10"/>
      <c r="D744" s="32"/>
      <c r="E744" s="10"/>
      <c r="F744" s="32"/>
      <c r="G744" s="10"/>
      <c r="H744" s="32"/>
      <c r="I744" s="10"/>
      <c r="J744" s="32"/>
      <c r="K744" s="94"/>
      <c r="L744" s="32"/>
      <c r="M744" s="10"/>
      <c r="N744" s="32"/>
      <c r="O744" s="10"/>
      <c r="P744" s="32"/>
      <c r="Q744" s="10"/>
      <c r="R744" s="32"/>
      <c r="S744" s="10"/>
      <c r="T744" s="32"/>
      <c r="U744" s="10"/>
      <c r="V744" s="32"/>
      <c r="W744" s="10"/>
      <c r="X744" s="32"/>
      <c r="Y744" s="10"/>
      <c r="Z744" s="32"/>
      <c r="AA744" s="10"/>
      <c r="AB744" s="32"/>
      <c r="AC744" s="10"/>
      <c r="AD744" s="32"/>
      <c r="AE744" s="10"/>
      <c r="AF744" s="32"/>
      <c r="AG744" s="10"/>
      <c r="AH744" s="32"/>
      <c r="AI744" s="10"/>
      <c r="AJ744" s="32"/>
      <c r="AK744" s="10"/>
      <c r="AL744" s="32"/>
      <c r="AM744" s="10"/>
      <c r="AN744" s="32"/>
      <c r="AO744" s="10"/>
      <c r="AP744" s="244"/>
      <c r="AQ744" s="10"/>
      <c r="AR744" s="32"/>
      <c r="AS744" s="10"/>
      <c r="AT744" s="244"/>
      <c r="AU744" s="10"/>
      <c r="AV744" s="244"/>
      <c r="AW744" s="7"/>
      <c r="AX744" s="249"/>
      <c r="AY744" s="10"/>
      <c r="AZ744" s="244"/>
      <c r="BA744" s="7"/>
      <c r="BB744" s="249"/>
      <c r="BC744" s="7"/>
      <c r="BD744" s="249"/>
      <c r="BE744" s="7"/>
      <c r="BF744" s="8"/>
      <c r="BG744" s="7"/>
      <c r="BH744" s="8"/>
      <c r="BJ744" s="41"/>
      <c r="BK744" s="41">
        <f t="shared" si="44"/>
        <v>0</v>
      </c>
      <c r="BL744">
        <f t="shared" si="43"/>
        <v>0</v>
      </c>
      <c r="BN744" s="39"/>
    </row>
    <row r="745" spans="2:66">
      <c r="B745" s="6"/>
      <c r="C745" s="10"/>
      <c r="D745" s="32"/>
      <c r="E745" s="10"/>
      <c r="F745" s="32"/>
      <c r="G745" s="10"/>
      <c r="H745" s="32"/>
      <c r="I745" s="10"/>
      <c r="J745" s="32"/>
      <c r="K745" s="94"/>
      <c r="L745" s="32"/>
      <c r="M745" s="10"/>
      <c r="N745" s="32"/>
      <c r="O745" s="10"/>
      <c r="P745" s="32"/>
      <c r="Q745" s="10"/>
      <c r="R745" s="32"/>
      <c r="S745" s="10"/>
      <c r="T745" s="32"/>
      <c r="U745" s="10"/>
      <c r="V745" s="32"/>
      <c r="W745" s="10"/>
      <c r="X745" s="32"/>
      <c r="Y745" s="10"/>
      <c r="Z745" s="32"/>
      <c r="AA745" s="10"/>
      <c r="AB745" s="32"/>
      <c r="AC745" s="10"/>
      <c r="AD745" s="32"/>
      <c r="AE745" s="10"/>
      <c r="AF745" s="32"/>
      <c r="AG745" s="10"/>
      <c r="AH745" s="32"/>
      <c r="AI745" s="10"/>
      <c r="AJ745" s="32"/>
      <c r="AK745" s="10"/>
      <c r="AL745" s="32"/>
      <c r="AM745" s="10"/>
      <c r="AN745" s="32"/>
      <c r="AO745" s="10"/>
      <c r="AP745" s="244"/>
      <c r="AQ745" s="10"/>
      <c r="AR745" s="32"/>
      <c r="AS745" s="10"/>
      <c r="AT745" s="244"/>
      <c r="AU745" s="10"/>
      <c r="AV745" s="244"/>
      <c r="AW745" s="7"/>
      <c r="AX745" s="249"/>
      <c r="AY745" s="10"/>
      <c r="AZ745" s="244"/>
      <c r="BA745" s="7"/>
      <c r="BB745" s="249"/>
      <c r="BC745" s="7"/>
      <c r="BD745" s="249"/>
      <c r="BE745" s="7"/>
      <c r="BF745" s="8"/>
      <c r="BG745" s="7"/>
      <c r="BH745" s="8"/>
      <c r="BJ745" s="41"/>
      <c r="BK745" s="41">
        <f t="shared" si="44"/>
        <v>0</v>
      </c>
      <c r="BL745">
        <f t="shared" si="43"/>
        <v>0</v>
      </c>
      <c r="BN745" s="39"/>
    </row>
    <row r="746" spans="2:66">
      <c r="B746" s="6"/>
      <c r="C746" s="10"/>
      <c r="D746" s="32"/>
      <c r="E746" s="10"/>
      <c r="F746" s="32"/>
      <c r="G746" s="10"/>
      <c r="H746" s="32"/>
      <c r="I746" s="10"/>
      <c r="J746" s="32"/>
      <c r="K746" s="10"/>
      <c r="L746" s="32"/>
      <c r="M746" s="10"/>
      <c r="N746" s="32"/>
      <c r="O746" s="10"/>
      <c r="P746" s="32"/>
      <c r="Q746" s="10"/>
      <c r="R746" s="32"/>
      <c r="S746" s="10"/>
      <c r="T746" s="32"/>
      <c r="U746" s="10"/>
      <c r="V746" s="32"/>
      <c r="W746" s="10"/>
      <c r="X746" s="32"/>
      <c r="Y746" s="10"/>
      <c r="Z746" s="32"/>
      <c r="AA746" s="10"/>
      <c r="AB746" s="32"/>
      <c r="AC746" s="10"/>
      <c r="AD746" s="32"/>
      <c r="AE746" s="10"/>
      <c r="AF746" s="32"/>
      <c r="AG746" s="10"/>
      <c r="AH746" s="32"/>
      <c r="AI746" s="10"/>
      <c r="AJ746" s="32"/>
      <c r="AK746" s="10"/>
      <c r="AL746" s="32"/>
      <c r="AM746" s="10"/>
      <c r="AN746" s="32"/>
      <c r="AO746" s="10"/>
      <c r="AP746" s="244"/>
      <c r="AQ746" s="10"/>
      <c r="AR746" s="32"/>
      <c r="AS746" s="10"/>
      <c r="AT746" s="244"/>
      <c r="AU746" s="10"/>
      <c r="AV746" s="244"/>
      <c r="AW746" s="7"/>
      <c r="AX746" s="249"/>
      <c r="AY746" s="10"/>
      <c r="AZ746" s="244"/>
      <c r="BA746" s="7"/>
      <c r="BB746" s="249"/>
      <c r="BC746" s="7"/>
      <c r="BD746" s="249"/>
      <c r="BE746" s="7"/>
      <c r="BF746" s="8"/>
      <c r="BG746" s="7"/>
      <c r="BH746" s="8"/>
      <c r="BJ746" s="41"/>
      <c r="BK746" s="41">
        <f t="shared" si="44"/>
        <v>0</v>
      </c>
      <c r="BL746">
        <f t="shared" si="43"/>
        <v>0</v>
      </c>
    </row>
    <row r="747" spans="2:66">
      <c r="B747" s="6"/>
      <c r="C747" s="10"/>
      <c r="D747" s="32"/>
      <c r="E747" s="10"/>
      <c r="F747" s="32"/>
      <c r="G747" s="10"/>
      <c r="H747" s="32"/>
      <c r="I747" s="10"/>
      <c r="J747" s="32"/>
      <c r="K747" s="10"/>
      <c r="L747" s="32"/>
      <c r="M747" s="10"/>
      <c r="N747" s="32"/>
      <c r="O747" s="10"/>
      <c r="P747" s="32"/>
      <c r="Q747" s="10"/>
      <c r="R747" s="32"/>
      <c r="S747" s="10"/>
      <c r="T747" s="32"/>
      <c r="U747" s="10"/>
      <c r="V747" s="32"/>
      <c r="W747" s="10"/>
      <c r="X747" s="32"/>
      <c r="Y747" s="10"/>
      <c r="Z747" s="32"/>
      <c r="AA747" s="10"/>
      <c r="AB747" s="32"/>
      <c r="AC747" s="10"/>
      <c r="AD747" s="32"/>
      <c r="AE747" s="10"/>
      <c r="AF747" s="32"/>
      <c r="AG747" s="10"/>
      <c r="AH747" s="32"/>
      <c r="AI747" s="10"/>
      <c r="AJ747" s="32"/>
      <c r="AK747" s="10"/>
      <c r="AL747" s="32"/>
      <c r="AM747" s="10"/>
      <c r="AN747" s="32"/>
      <c r="AO747" s="10"/>
      <c r="AP747" s="244"/>
      <c r="AQ747" s="10"/>
      <c r="AR747" s="32"/>
      <c r="AS747" s="10"/>
      <c r="AT747" s="244"/>
      <c r="AU747" s="10"/>
      <c r="AV747" s="244"/>
      <c r="AW747" s="7"/>
      <c r="AX747" s="249"/>
      <c r="AY747" s="10"/>
      <c r="AZ747" s="244"/>
      <c r="BA747" s="7"/>
      <c r="BB747" s="249"/>
      <c r="BC747" s="7"/>
      <c r="BD747" s="249"/>
      <c r="BE747" s="7"/>
      <c r="BF747" s="8"/>
      <c r="BG747" s="7"/>
      <c r="BH747" s="8"/>
      <c r="BJ747" s="41"/>
      <c r="BK747" s="41">
        <f t="shared" si="44"/>
        <v>0</v>
      </c>
      <c r="BL747">
        <f t="shared" si="43"/>
        <v>0</v>
      </c>
    </row>
    <row r="748" spans="2:66">
      <c r="B748" s="6"/>
      <c r="C748" s="10"/>
      <c r="D748" s="32"/>
      <c r="E748" s="10"/>
      <c r="F748" s="32"/>
      <c r="G748" s="10"/>
      <c r="H748" s="32"/>
      <c r="I748" s="10"/>
      <c r="J748" s="32"/>
      <c r="K748" s="94"/>
      <c r="L748" s="32"/>
      <c r="M748" s="10"/>
      <c r="N748" s="32"/>
      <c r="O748" s="10"/>
      <c r="P748" s="32"/>
      <c r="Q748" s="10"/>
      <c r="R748" s="32"/>
      <c r="S748" s="10"/>
      <c r="T748" s="32"/>
      <c r="U748" s="10"/>
      <c r="V748" s="32"/>
      <c r="W748" s="10"/>
      <c r="X748" s="32"/>
      <c r="Y748" s="10"/>
      <c r="Z748" s="32"/>
      <c r="AA748" s="10"/>
      <c r="AB748" s="32"/>
      <c r="AC748" s="10"/>
      <c r="AD748" s="32"/>
      <c r="AE748" s="10"/>
      <c r="AF748" s="32"/>
      <c r="AG748" s="10"/>
      <c r="AH748" s="32"/>
      <c r="AI748" s="10"/>
      <c r="AJ748" s="32"/>
      <c r="AK748" s="10"/>
      <c r="AL748" s="32"/>
      <c r="AM748" s="10"/>
      <c r="AN748" s="32"/>
      <c r="AO748" s="10"/>
      <c r="AP748" s="244"/>
      <c r="AQ748" s="10"/>
      <c r="AR748" s="32"/>
      <c r="AS748" s="10"/>
      <c r="AT748" s="244"/>
      <c r="AU748" s="10"/>
      <c r="AV748" s="244"/>
      <c r="AW748" s="7"/>
      <c r="AX748" s="249"/>
      <c r="AY748" s="10"/>
      <c r="AZ748" s="244"/>
      <c r="BA748" s="7"/>
      <c r="BB748" s="249"/>
      <c r="BC748" s="7"/>
      <c r="BD748" s="249"/>
      <c r="BE748" s="7"/>
      <c r="BF748" s="8"/>
      <c r="BG748" s="7"/>
      <c r="BH748" s="8"/>
      <c r="BJ748" s="41"/>
      <c r="BK748" s="41">
        <f t="shared" si="44"/>
        <v>0</v>
      </c>
      <c r="BL748">
        <f t="shared" si="43"/>
        <v>0</v>
      </c>
      <c r="BN748" s="39"/>
    </row>
    <row r="749" spans="2:66">
      <c r="B749" s="6"/>
      <c r="C749" s="10"/>
      <c r="D749" s="32"/>
      <c r="E749" s="10"/>
      <c r="F749" s="32"/>
      <c r="G749" s="10"/>
      <c r="H749" s="32"/>
      <c r="I749" s="10"/>
      <c r="J749" s="32"/>
      <c r="K749" s="10"/>
      <c r="L749" s="32"/>
      <c r="M749" s="10"/>
      <c r="N749" s="32"/>
      <c r="O749" s="10"/>
      <c r="P749" s="32"/>
      <c r="Q749" s="10"/>
      <c r="R749" s="32"/>
      <c r="S749" s="10"/>
      <c r="T749" s="32"/>
      <c r="U749" s="10"/>
      <c r="V749" s="32"/>
      <c r="W749" s="10"/>
      <c r="X749" s="32"/>
      <c r="Y749" s="10"/>
      <c r="Z749" s="32"/>
      <c r="AA749" s="10"/>
      <c r="AB749" s="32"/>
      <c r="AC749" s="10"/>
      <c r="AD749" s="32"/>
      <c r="AE749" s="10"/>
      <c r="AF749" s="32"/>
      <c r="AG749" s="10"/>
      <c r="AH749" s="32"/>
      <c r="AI749" s="10"/>
      <c r="AJ749" s="32"/>
      <c r="AK749" s="10"/>
      <c r="AL749" s="32"/>
      <c r="AM749" s="10"/>
      <c r="AN749" s="32"/>
      <c r="AO749" s="10"/>
      <c r="AP749" s="244"/>
      <c r="AQ749" s="10"/>
      <c r="AR749" s="32"/>
      <c r="AS749" s="10"/>
      <c r="AT749" s="244"/>
      <c r="AU749" s="10"/>
      <c r="AV749" s="244"/>
      <c r="AW749" s="7"/>
      <c r="AX749" s="249"/>
      <c r="AY749" s="10"/>
      <c r="AZ749" s="244"/>
      <c r="BA749" s="7"/>
      <c r="BB749" s="249"/>
      <c r="BC749" s="7"/>
      <c r="BD749" s="249"/>
      <c r="BE749" s="7"/>
      <c r="BF749" s="8"/>
      <c r="BG749" s="7"/>
      <c r="BH749" s="8"/>
      <c r="BJ749" s="41"/>
      <c r="BK749" s="41">
        <f t="shared" si="44"/>
        <v>0</v>
      </c>
      <c r="BL749">
        <f t="shared" si="43"/>
        <v>0</v>
      </c>
    </row>
    <row r="750" spans="2:66">
      <c r="B750" s="6"/>
      <c r="C750" s="10"/>
      <c r="D750" s="32"/>
      <c r="E750" s="10"/>
      <c r="F750" s="32"/>
      <c r="G750" s="10"/>
      <c r="H750" s="32"/>
      <c r="I750" s="10"/>
      <c r="J750" s="32"/>
      <c r="K750" s="10"/>
      <c r="L750" s="32"/>
      <c r="M750" s="10"/>
      <c r="N750" s="32"/>
      <c r="O750" s="10"/>
      <c r="P750" s="32"/>
      <c r="Q750" s="10"/>
      <c r="R750" s="32"/>
      <c r="S750" s="10"/>
      <c r="T750" s="32"/>
      <c r="U750" s="10"/>
      <c r="V750" s="32"/>
      <c r="W750" s="10"/>
      <c r="X750" s="32"/>
      <c r="Y750" s="10"/>
      <c r="Z750" s="32"/>
      <c r="AA750" s="10"/>
      <c r="AB750" s="32"/>
      <c r="AC750" s="10"/>
      <c r="AD750" s="32"/>
      <c r="AE750" s="10"/>
      <c r="AF750" s="32"/>
      <c r="AG750" s="10"/>
      <c r="AH750" s="32"/>
      <c r="AI750" s="10"/>
      <c r="AJ750" s="32"/>
      <c r="AK750" s="10"/>
      <c r="AL750" s="32"/>
      <c r="AM750" s="10"/>
      <c r="AN750" s="32"/>
      <c r="AO750" s="10"/>
      <c r="AP750" s="244"/>
      <c r="AQ750" s="10"/>
      <c r="AR750" s="32"/>
      <c r="AS750" s="10"/>
      <c r="AT750" s="244"/>
      <c r="AU750" s="10"/>
      <c r="AV750" s="244"/>
      <c r="AW750" s="7"/>
      <c r="AX750" s="249"/>
      <c r="AY750" s="10"/>
      <c r="AZ750" s="244"/>
      <c r="BA750" s="7"/>
      <c r="BB750" s="249"/>
      <c r="BC750" s="7"/>
      <c r="BD750" s="249"/>
      <c r="BE750" s="7"/>
      <c r="BF750" s="8"/>
      <c r="BG750" s="7"/>
      <c r="BH750" s="8"/>
      <c r="BJ750" s="41"/>
      <c r="BK750" s="41">
        <f t="shared" si="44"/>
        <v>0</v>
      </c>
      <c r="BL750">
        <f t="shared" si="43"/>
        <v>0</v>
      </c>
    </row>
    <row r="751" spans="2:66">
      <c r="B751" s="6"/>
      <c r="C751" s="10"/>
      <c r="D751" s="32"/>
      <c r="E751" s="10"/>
      <c r="F751" s="32"/>
      <c r="G751" s="10"/>
      <c r="H751" s="32"/>
      <c r="I751" s="10"/>
      <c r="J751" s="32"/>
      <c r="K751" s="94"/>
      <c r="L751" s="32"/>
      <c r="M751" s="10"/>
      <c r="N751" s="32"/>
      <c r="O751" s="10"/>
      <c r="P751" s="32"/>
      <c r="Q751" s="10"/>
      <c r="R751" s="32"/>
      <c r="S751" s="10"/>
      <c r="T751" s="32"/>
      <c r="U751" s="10"/>
      <c r="V751" s="32"/>
      <c r="W751" s="10"/>
      <c r="X751" s="32"/>
      <c r="Y751" s="10"/>
      <c r="Z751" s="32"/>
      <c r="AA751" s="10"/>
      <c r="AB751" s="32"/>
      <c r="AC751" s="10"/>
      <c r="AD751" s="32"/>
      <c r="AE751" s="10"/>
      <c r="AF751" s="32"/>
      <c r="AG751" s="10"/>
      <c r="AH751" s="32"/>
      <c r="AI751" s="10"/>
      <c r="AJ751" s="32"/>
      <c r="AK751" s="10"/>
      <c r="AL751" s="32"/>
      <c r="AM751" s="10"/>
      <c r="AN751" s="32"/>
      <c r="AO751" s="10"/>
      <c r="AP751" s="244"/>
      <c r="AQ751" s="10"/>
      <c r="AR751" s="32"/>
      <c r="AS751" s="10"/>
      <c r="AT751" s="244"/>
      <c r="AU751" s="10"/>
      <c r="AV751" s="244"/>
      <c r="AW751" s="7"/>
      <c r="AX751" s="249"/>
      <c r="AY751" s="10"/>
      <c r="AZ751" s="244"/>
      <c r="BA751" s="7"/>
      <c r="BB751" s="249"/>
      <c r="BC751" s="7"/>
      <c r="BD751" s="249"/>
      <c r="BE751" s="7"/>
      <c r="BF751" s="8"/>
      <c r="BG751" s="7"/>
      <c r="BH751" s="8"/>
      <c r="BJ751" s="41"/>
      <c r="BK751" s="41">
        <f t="shared" si="44"/>
        <v>0</v>
      </c>
      <c r="BL751">
        <f t="shared" si="43"/>
        <v>0</v>
      </c>
      <c r="BN751" s="39"/>
    </row>
    <row r="752" spans="2:66">
      <c r="B752" s="6"/>
      <c r="C752" s="10"/>
      <c r="D752" s="32"/>
      <c r="E752" s="10"/>
      <c r="F752" s="32"/>
      <c r="G752" s="10"/>
      <c r="H752" s="32"/>
      <c r="I752" s="10"/>
      <c r="J752" s="32"/>
      <c r="K752" s="10"/>
      <c r="L752" s="32"/>
      <c r="M752" s="10"/>
      <c r="N752" s="32"/>
      <c r="O752" s="10"/>
      <c r="P752" s="32"/>
      <c r="Q752" s="10"/>
      <c r="R752" s="32"/>
      <c r="S752" s="10"/>
      <c r="T752" s="32"/>
      <c r="U752" s="10"/>
      <c r="V752" s="32"/>
      <c r="W752" s="10"/>
      <c r="X752" s="32"/>
      <c r="Y752" s="10"/>
      <c r="Z752" s="32"/>
      <c r="AA752" s="10"/>
      <c r="AB752" s="32"/>
      <c r="AC752" s="10"/>
      <c r="AD752" s="32"/>
      <c r="AE752" s="10"/>
      <c r="AF752" s="32"/>
      <c r="AG752" s="10"/>
      <c r="AH752" s="32"/>
      <c r="AI752" s="10"/>
      <c r="AJ752" s="32"/>
      <c r="AK752" s="10"/>
      <c r="AL752" s="32"/>
      <c r="AM752" s="10"/>
      <c r="AN752" s="32"/>
      <c r="AO752" s="10"/>
      <c r="AP752" s="244"/>
      <c r="AQ752" s="10"/>
      <c r="AR752" s="32"/>
      <c r="AS752" s="10"/>
      <c r="AT752" s="244"/>
      <c r="AU752" s="10"/>
      <c r="AV752" s="244"/>
      <c r="AW752" s="7"/>
      <c r="AX752" s="249"/>
      <c r="AY752" s="10"/>
      <c r="AZ752" s="244"/>
      <c r="BA752" s="7"/>
      <c r="BB752" s="249"/>
      <c r="BC752" s="7"/>
      <c r="BD752" s="249"/>
      <c r="BE752" s="7"/>
      <c r="BF752" s="8"/>
      <c r="BG752" s="7"/>
      <c r="BH752" s="8"/>
      <c r="BJ752" s="41"/>
      <c r="BK752" s="41">
        <f t="shared" si="44"/>
        <v>0</v>
      </c>
      <c r="BL752">
        <f t="shared" si="43"/>
        <v>0</v>
      </c>
    </row>
    <row r="753" spans="2:66">
      <c r="B753" s="6"/>
      <c r="C753" s="10"/>
      <c r="D753" s="32"/>
      <c r="E753" s="10"/>
      <c r="F753" s="32"/>
      <c r="G753" s="10"/>
      <c r="H753" s="32"/>
      <c r="I753" s="10"/>
      <c r="J753" s="32"/>
      <c r="K753" s="10"/>
      <c r="L753" s="32"/>
      <c r="M753" s="10"/>
      <c r="N753" s="32"/>
      <c r="O753" s="10"/>
      <c r="P753" s="32"/>
      <c r="Q753" s="10"/>
      <c r="R753" s="32"/>
      <c r="S753" s="10"/>
      <c r="T753" s="32"/>
      <c r="U753" s="10"/>
      <c r="V753" s="32"/>
      <c r="W753" s="10"/>
      <c r="X753" s="32"/>
      <c r="Y753" s="10"/>
      <c r="Z753" s="32"/>
      <c r="AA753" s="10"/>
      <c r="AB753" s="32"/>
      <c r="AC753" s="10"/>
      <c r="AD753" s="32"/>
      <c r="AE753" s="10"/>
      <c r="AF753" s="32"/>
      <c r="AG753" s="10"/>
      <c r="AH753" s="32"/>
      <c r="AI753" s="10"/>
      <c r="AJ753" s="32"/>
      <c r="AK753" s="10"/>
      <c r="AL753" s="32"/>
      <c r="AM753" s="10"/>
      <c r="AN753" s="32"/>
      <c r="AO753" s="10"/>
      <c r="AP753" s="244"/>
      <c r="AQ753" s="10"/>
      <c r="AR753" s="32"/>
      <c r="AS753" s="10"/>
      <c r="AT753" s="244"/>
      <c r="AU753" s="10"/>
      <c r="AV753" s="244"/>
      <c r="AW753" s="7"/>
      <c r="AX753" s="249"/>
      <c r="AY753" s="10"/>
      <c r="AZ753" s="244"/>
      <c r="BA753" s="7"/>
      <c r="BB753" s="249"/>
      <c r="BC753" s="7"/>
      <c r="BD753" s="249"/>
      <c r="BE753" s="7"/>
      <c r="BF753" s="8"/>
      <c r="BG753" s="7"/>
      <c r="BH753" s="8"/>
      <c r="BJ753" s="41"/>
      <c r="BK753" s="41">
        <f t="shared" si="44"/>
        <v>0</v>
      </c>
      <c r="BL753">
        <f t="shared" si="43"/>
        <v>0</v>
      </c>
    </row>
    <row r="754" spans="2:66">
      <c r="B754" s="6"/>
      <c r="C754" s="10"/>
      <c r="D754" s="32"/>
      <c r="E754" s="10"/>
      <c r="F754" s="32"/>
      <c r="G754" s="10"/>
      <c r="H754" s="32"/>
      <c r="I754" s="10"/>
      <c r="J754" s="32"/>
      <c r="K754" s="10"/>
      <c r="L754" s="32"/>
      <c r="M754" s="10"/>
      <c r="N754" s="32"/>
      <c r="O754" s="10"/>
      <c r="P754" s="32"/>
      <c r="Q754" s="10"/>
      <c r="R754" s="32"/>
      <c r="S754" s="10"/>
      <c r="T754" s="32"/>
      <c r="U754" s="10"/>
      <c r="V754" s="32"/>
      <c r="W754" s="10"/>
      <c r="X754" s="32"/>
      <c r="Y754" s="10"/>
      <c r="Z754" s="32"/>
      <c r="AA754" s="10"/>
      <c r="AB754" s="32"/>
      <c r="AC754" s="10"/>
      <c r="AD754" s="32"/>
      <c r="AE754" s="10"/>
      <c r="AF754" s="32"/>
      <c r="AG754" s="10"/>
      <c r="AH754" s="32"/>
      <c r="AI754" s="10"/>
      <c r="AJ754" s="32"/>
      <c r="AK754" s="10"/>
      <c r="AL754" s="32"/>
      <c r="AM754" s="10"/>
      <c r="AN754" s="32"/>
      <c r="AO754" s="10"/>
      <c r="AP754" s="244"/>
      <c r="AQ754" s="10"/>
      <c r="AR754" s="32"/>
      <c r="AS754" s="10"/>
      <c r="AT754" s="244"/>
      <c r="AU754" s="10"/>
      <c r="AV754" s="244"/>
      <c r="AW754" s="7"/>
      <c r="AX754" s="249"/>
      <c r="AY754" s="10"/>
      <c r="AZ754" s="244"/>
      <c r="BA754" s="7"/>
      <c r="BB754" s="249"/>
      <c r="BC754" s="7"/>
      <c r="BD754" s="249"/>
      <c r="BE754" s="7"/>
      <c r="BF754" s="8"/>
      <c r="BG754" s="7"/>
      <c r="BH754" s="8"/>
      <c r="BJ754" s="41"/>
      <c r="BK754" s="41">
        <f t="shared" si="44"/>
        <v>0</v>
      </c>
      <c r="BL754">
        <f t="shared" si="43"/>
        <v>0</v>
      </c>
    </row>
    <row r="755" spans="2:66">
      <c r="B755" s="6"/>
      <c r="C755" s="10"/>
      <c r="D755" s="32"/>
      <c r="E755" s="10"/>
      <c r="F755" s="32"/>
      <c r="G755" s="10"/>
      <c r="H755" s="32"/>
      <c r="I755" s="10"/>
      <c r="J755" s="32"/>
      <c r="K755" s="10"/>
      <c r="L755" s="32"/>
      <c r="M755" s="10"/>
      <c r="N755" s="32"/>
      <c r="O755" s="10"/>
      <c r="P755" s="32"/>
      <c r="Q755" s="10"/>
      <c r="R755" s="32"/>
      <c r="S755" s="10"/>
      <c r="T755" s="32"/>
      <c r="U755" s="10"/>
      <c r="V755" s="32"/>
      <c r="W755" s="10"/>
      <c r="X755" s="32"/>
      <c r="Y755" s="10"/>
      <c r="Z755" s="32"/>
      <c r="AA755" s="10"/>
      <c r="AB755" s="32"/>
      <c r="AC755" s="10"/>
      <c r="AD755" s="32"/>
      <c r="AE755" s="10"/>
      <c r="AF755" s="32"/>
      <c r="AG755" s="10"/>
      <c r="AH755" s="32"/>
      <c r="AI755" s="10"/>
      <c r="AJ755" s="32"/>
      <c r="AK755" s="10"/>
      <c r="AL755" s="32"/>
      <c r="AM755" s="10"/>
      <c r="AN755" s="32"/>
      <c r="AO755" s="10"/>
      <c r="AP755" s="244"/>
      <c r="AQ755" s="10"/>
      <c r="AR755" s="32"/>
      <c r="AS755" s="10"/>
      <c r="AT755" s="244"/>
      <c r="AU755" s="10"/>
      <c r="AV755" s="244"/>
      <c r="AW755" s="7"/>
      <c r="AX755" s="249"/>
      <c r="AY755" s="10"/>
      <c r="AZ755" s="244"/>
      <c r="BA755" s="7"/>
      <c r="BB755" s="249"/>
      <c r="BC755" s="7"/>
      <c r="BD755" s="249"/>
      <c r="BE755" s="7"/>
      <c r="BF755" s="8"/>
      <c r="BG755" s="7"/>
      <c r="BH755" s="8"/>
      <c r="BJ755" s="41"/>
      <c r="BK755" s="41">
        <f t="shared" si="44"/>
        <v>0</v>
      </c>
      <c r="BL755">
        <f t="shared" si="43"/>
        <v>0</v>
      </c>
    </row>
    <row r="756" spans="2:66">
      <c r="B756" s="6"/>
      <c r="C756" s="10"/>
      <c r="D756" s="32"/>
      <c r="E756" s="10"/>
      <c r="F756" s="32"/>
      <c r="G756" s="10"/>
      <c r="H756" s="32"/>
      <c r="I756" s="10"/>
      <c r="J756" s="32"/>
      <c r="K756" s="94"/>
      <c r="L756" s="32"/>
      <c r="M756" s="10"/>
      <c r="N756" s="32"/>
      <c r="O756" s="10"/>
      <c r="P756" s="32"/>
      <c r="Q756" s="10"/>
      <c r="R756" s="32"/>
      <c r="S756" s="10"/>
      <c r="T756" s="32"/>
      <c r="U756" s="10"/>
      <c r="V756" s="32"/>
      <c r="W756" s="10"/>
      <c r="X756" s="32"/>
      <c r="Y756" s="10"/>
      <c r="Z756" s="32"/>
      <c r="AA756" s="10"/>
      <c r="AB756" s="32"/>
      <c r="AC756" s="10"/>
      <c r="AD756" s="32"/>
      <c r="AE756" s="10"/>
      <c r="AF756" s="32"/>
      <c r="AG756" s="10"/>
      <c r="AH756" s="32"/>
      <c r="AI756" s="10"/>
      <c r="AJ756" s="32"/>
      <c r="AK756" s="10"/>
      <c r="AL756" s="32"/>
      <c r="AM756" s="10"/>
      <c r="AN756" s="32"/>
      <c r="AO756" s="10"/>
      <c r="AP756" s="244"/>
      <c r="AQ756" s="10"/>
      <c r="AR756" s="32"/>
      <c r="AS756" s="10"/>
      <c r="AT756" s="244"/>
      <c r="AU756" s="10"/>
      <c r="AV756" s="244"/>
      <c r="AW756" s="7"/>
      <c r="AX756" s="249"/>
      <c r="AY756" s="10"/>
      <c r="AZ756" s="244"/>
      <c r="BA756" s="7"/>
      <c r="BB756" s="249"/>
      <c r="BC756" s="7"/>
      <c r="BD756" s="249"/>
      <c r="BE756" s="7"/>
      <c r="BF756" s="8"/>
      <c r="BG756" s="7"/>
      <c r="BH756" s="8"/>
      <c r="BJ756" s="41"/>
      <c r="BK756" s="41">
        <f t="shared" si="44"/>
        <v>0</v>
      </c>
      <c r="BL756">
        <f t="shared" si="43"/>
        <v>0</v>
      </c>
      <c r="BN756" s="39"/>
    </row>
    <row r="757" spans="2:66">
      <c r="B757" s="6"/>
      <c r="C757" s="10"/>
      <c r="D757" s="32"/>
      <c r="E757" s="10"/>
      <c r="F757" s="32"/>
      <c r="G757" s="10"/>
      <c r="H757" s="32"/>
      <c r="I757" s="10"/>
      <c r="J757" s="32"/>
      <c r="K757" s="94"/>
      <c r="L757" s="32"/>
      <c r="M757" s="10"/>
      <c r="N757" s="32"/>
      <c r="O757" s="10"/>
      <c r="P757" s="32"/>
      <c r="Q757" s="10"/>
      <c r="R757" s="32"/>
      <c r="S757" s="10"/>
      <c r="T757" s="32"/>
      <c r="U757" s="10"/>
      <c r="V757" s="32"/>
      <c r="W757" s="10"/>
      <c r="X757" s="32"/>
      <c r="Y757" s="10"/>
      <c r="Z757" s="32"/>
      <c r="AA757" s="10"/>
      <c r="AB757" s="32"/>
      <c r="AC757" s="10"/>
      <c r="AD757" s="32"/>
      <c r="AE757" s="10"/>
      <c r="AF757" s="32"/>
      <c r="AG757" s="10"/>
      <c r="AH757" s="32"/>
      <c r="AI757" s="10"/>
      <c r="AJ757" s="32"/>
      <c r="AK757" s="10"/>
      <c r="AL757" s="32"/>
      <c r="AM757" s="10"/>
      <c r="AN757" s="32"/>
      <c r="AO757" s="10"/>
      <c r="AP757" s="244"/>
      <c r="AQ757" s="10"/>
      <c r="AR757" s="32"/>
      <c r="AS757" s="10"/>
      <c r="AT757" s="244"/>
      <c r="AU757" s="10"/>
      <c r="AV757" s="244"/>
      <c r="AW757" s="7"/>
      <c r="AX757" s="249"/>
      <c r="AY757" s="10"/>
      <c r="AZ757" s="244"/>
      <c r="BA757" s="7"/>
      <c r="BB757" s="249"/>
      <c r="BC757" s="7"/>
      <c r="BD757" s="249"/>
      <c r="BE757" s="7"/>
      <c r="BF757" s="8"/>
      <c r="BG757" s="7"/>
      <c r="BH757" s="8"/>
      <c r="BJ757" s="41"/>
      <c r="BK757" s="41">
        <f t="shared" si="44"/>
        <v>0</v>
      </c>
      <c r="BL757">
        <f t="shared" si="43"/>
        <v>0</v>
      </c>
      <c r="BN757" s="39"/>
    </row>
    <row r="758" spans="2:66">
      <c r="B758" s="6"/>
      <c r="C758" s="10"/>
      <c r="D758" s="32"/>
      <c r="E758" s="10"/>
      <c r="F758" s="32"/>
      <c r="G758" s="10"/>
      <c r="H758" s="32"/>
      <c r="I758" s="10"/>
      <c r="J758" s="32"/>
      <c r="K758" s="10"/>
      <c r="L758" s="32"/>
      <c r="M758" s="10"/>
      <c r="N758" s="32"/>
      <c r="O758" s="10"/>
      <c r="P758" s="32"/>
      <c r="Q758" s="10"/>
      <c r="R758" s="32"/>
      <c r="S758" s="10"/>
      <c r="T758" s="32"/>
      <c r="U758" s="10"/>
      <c r="V758" s="32"/>
      <c r="W758" s="10"/>
      <c r="X758" s="32"/>
      <c r="Y758" s="10"/>
      <c r="Z758" s="32"/>
      <c r="AA758" s="10"/>
      <c r="AB758" s="32"/>
      <c r="AC758" s="10"/>
      <c r="AD758" s="32"/>
      <c r="AE758" s="10"/>
      <c r="AF758" s="32"/>
      <c r="AG758" s="10"/>
      <c r="AH758" s="32"/>
      <c r="AI758" s="10"/>
      <c r="AJ758" s="32"/>
      <c r="AK758" s="10"/>
      <c r="AL758" s="32"/>
      <c r="AM758" s="10"/>
      <c r="AN758" s="32"/>
      <c r="AO758" s="10"/>
      <c r="AP758" s="244"/>
      <c r="AQ758" s="10"/>
      <c r="AR758" s="32"/>
      <c r="AS758" s="10"/>
      <c r="AT758" s="244"/>
      <c r="AU758" s="10"/>
      <c r="AV758" s="244"/>
      <c r="AW758" s="7"/>
      <c r="AX758" s="249"/>
      <c r="AY758" s="10"/>
      <c r="AZ758" s="244"/>
      <c r="BA758" s="7"/>
      <c r="BB758" s="249"/>
      <c r="BC758" s="7"/>
      <c r="BD758" s="249"/>
      <c r="BE758" s="7"/>
      <c r="BF758" s="8"/>
      <c r="BG758" s="7"/>
      <c r="BH758" s="8"/>
      <c r="BJ758" s="41"/>
      <c r="BK758" s="41">
        <f t="shared" si="44"/>
        <v>0</v>
      </c>
      <c r="BL758">
        <f t="shared" si="43"/>
        <v>0</v>
      </c>
    </row>
    <row r="759" spans="2:66">
      <c r="B759" s="6"/>
      <c r="C759" s="10"/>
      <c r="D759" s="32"/>
      <c r="E759" s="10"/>
      <c r="F759" s="32"/>
      <c r="G759" s="10"/>
      <c r="H759" s="32"/>
      <c r="I759" s="10"/>
      <c r="J759" s="32"/>
      <c r="K759" s="10"/>
      <c r="L759" s="32"/>
      <c r="M759" s="10"/>
      <c r="N759" s="32"/>
      <c r="O759" s="10"/>
      <c r="P759" s="32"/>
      <c r="Q759" s="10"/>
      <c r="R759" s="32"/>
      <c r="S759" s="10"/>
      <c r="T759" s="32"/>
      <c r="U759" s="10"/>
      <c r="V759" s="32"/>
      <c r="W759" s="10"/>
      <c r="X759" s="32"/>
      <c r="Y759" s="10"/>
      <c r="Z759" s="32"/>
      <c r="AA759" s="10"/>
      <c r="AB759" s="32"/>
      <c r="AC759" s="10"/>
      <c r="AD759" s="32"/>
      <c r="AE759" s="10"/>
      <c r="AF759" s="32"/>
      <c r="AG759" s="10"/>
      <c r="AH759" s="32"/>
      <c r="AI759" s="10"/>
      <c r="AJ759" s="32"/>
      <c r="AK759" s="10"/>
      <c r="AL759" s="32"/>
      <c r="AM759" s="10"/>
      <c r="AN759" s="32"/>
      <c r="AO759" s="10"/>
      <c r="AP759" s="244"/>
      <c r="AQ759" s="10"/>
      <c r="AR759" s="32"/>
      <c r="AS759" s="10"/>
      <c r="AT759" s="244"/>
      <c r="AU759" s="10"/>
      <c r="AV759" s="244"/>
      <c r="AW759" s="7"/>
      <c r="AX759" s="249"/>
      <c r="AY759" s="10"/>
      <c r="AZ759" s="244"/>
      <c r="BA759" s="7"/>
      <c r="BB759" s="249"/>
      <c r="BC759" s="7"/>
      <c r="BD759" s="249"/>
      <c r="BE759" s="7"/>
      <c r="BF759" s="8"/>
      <c r="BG759" s="7"/>
      <c r="BH759" s="8"/>
      <c r="BJ759" s="41"/>
      <c r="BK759" s="41">
        <f t="shared" si="44"/>
        <v>0</v>
      </c>
      <c r="BL759">
        <f t="shared" si="43"/>
        <v>0</v>
      </c>
    </row>
    <row r="760" spans="2:66">
      <c r="B760" s="6"/>
      <c r="C760" s="10"/>
      <c r="D760" s="32"/>
      <c r="E760" s="10"/>
      <c r="F760" s="32"/>
      <c r="G760" s="10"/>
      <c r="H760" s="32"/>
      <c r="I760" s="10"/>
      <c r="J760" s="32"/>
      <c r="K760" s="10"/>
      <c r="L760" s="32"/>
      <c r="M760" s="10"/>
      <c r="N760" s="32"/>
      <c r="O760" s="10"/>
      <c r="P760" s="32"/>
      <c r="Q760" s="10"/>
      <c r="R760" s="32"/>
      <c r="S760" s="10"/>
      <c r="T760" s="32"/>
      <c r="U760" s="10"/>
      <c r="V760" s="32"/>
      <c r="W760" s="10"/>
      <c r="X760" s="32"/>
      <c r="Y760" s="10"/>
      <c r="Z760" s="32"/>
      <c r="AA760" s="10"/>
      <c r="AB760" s="32"/>
      <c r="AC760" s="10"/>
      <c r="AD760" s="32"/>
      <c r="AE760" s="10"/>
      <c r="AF760" s="32"/>
      <c r="AG760" s="10"/>
      <c r="AH760" s="32"/>
      <c r="AI760" s="10"/>
      <c r="AJ760" s="32"/>
      <c r="AK760" s="10"/>
      <c r="AL760" s="32"/>
      <c r="AM760" s="10"/>
      <c r="AN760" s="32"/>
      <c r="AO760" s="10"/>
      <c r="AP760" s="244"/>
      <c r="AQ760" s="10"/>
      <c r="AR760" s="32"/>
      <c r="AS760" s="10"/>
      <c r="AT760" s="244"/>
      <c r="AU760" s="10"/>
      <c r="AV760" s="244"/>
      <c r="AW760" s="7"/>
      <c r="AX760" s="249"/>
      <c r="AY760" s="10"/>
      <c r="AZ760" s="244"/>
      <c r="BA760" s="7"/>
      <c r="BB760" s="249"/>
      <c r="BC760" s="7"/>
      <c r="BD760" s="249"/>
      <c r="BE760" s="7"/>
      <c r="BF760" s="8"/>
      <c r="BG760" s="7"/>
      <c r="BH760" s="8"/>
      <c r="BJ760" s="41"/>
      <c r="BK760" s="41">
        <f t="shared" si="44"/>
        <v>0</v>
      </c>
      <c r="BL760">
        <f t="shared" si="43"/>
        <v>0</v>
      </c>
    </row>
    <row r="761" spans="2:66">
      <c r="B761" s="6"/>
      <c r="C761" s="10"/>
      <c r="D761" s="32"/>
      <c r="E761" s="10"/>
      <c r="F761" s="32"/>
      <c r="G761" s="10"/>
      <c r="H761" s="32"/>
      <c r="I761" s="10"/>
      <c r="J761" s="32"/>
      <c r="K761" s="10"/>
      <c r="L761" s="32"/>
      <c r="M761" s="10"/>
      <c r="N761" s="32"/>
      <c r="O761" s="10"/>
      <c r="P761" s="32"/>
      <c r="Q761" s="10"/>
      <c r="R761" s="32"/>
      <c r="S761" s="10"/>
      <c r="T761" s="32"/>
      <c r="U761" s="10"/>
      <c r="V761" s="32"/>
      <c r="W761" s="10"/>
      <c r="X761" s="32"/>
      <c r="Y761" s="10"/>
      <c r="Z761" s="32"/>
      <c r="AA761" s="10"/>
      <c r="AB761" s="32"/>
      <c r="AC761" s="10"/>
      <c r="AD761" s="32"/>
      <c r="AE761" s="10"/>
      <c r="AF761" s="32"/>
      <c r="AG761" s="10"/>
      <c r="AH761" s="32"/>
      <c r="AI761" s="10"/>
      <c r="AJ761" s="32"/>
      <c r="AK761" s="10"/>
      <c r="AL761" s="32"/>
      <c r="AM761" s="10"/>
      <c r="AN761" s="32"/>
      <c r="AO761" s="10"/>
      <c r="AP761" s="244"/>
      <c r="AQ761" s="10"/>
      <c r="AR761" s="32"/>
      <c r="AS761" s="10"/>
      <c r="AT761" s="244"/>
      <c r="AU761" s="10"/>
      <c r="AV761" s="244"/>
      <c r="AW761" s="7"/>
      <c r="AX761" s="249"/>
      <c r="AY761" s="10"/>
      <c r="AZ761" s="244"/>
      <c r="BA761" s="7"/>
      <c r="BB761" s="249"/>
      <c r="BC761" s="7"/>
      <c r="BD761" s="249"/>
      <c r="BE761" s="7"/>
      <c r="BF761" s="8"/>
      <c r="BG761" s="7"/>
      <c r="BH761" s="8"/>
      <c r="BJ761" s="41"/>
      <c r="BK761" s="41">
        <f t="shared" si="44"/>
        <v>0</v>
      </c>
      <c r="BL761">
        <f t="shared" si="43"/>
        <v>0</v>
      </c>
    </row>
    <row r="762" spans="2:66">
      <c r="B762" s="238" t="s">
        <v>157</v>
      </c>
      <c r="C762" s="10"/>
      <c r="D762" s="32"/>
      <c r="E762" s="10"/>
      <c r="F762" s="32"/>
      <c r="G762" s="10"/>
      <c r="H762" s="32"/>
      <c r="I762" s="10"/>
      <c r="J762" s="32"/>
      <c r="K762" s="10"/>
      <c r="L762" s="32"/>
      <c r="M762" s="10"/>
      <c r="N762" s="32"/>
      <c r="O762" s="10"/>
      <c r="P762" s="32"/>
      <c r="Q762" s="10"/>
      <c r="R762" s="32"/>
      <c r="S762" s="10"/>
      <c r="T762" s="32"/>
      <c r="U762" s="10"/>
      <c r="V762" s="32"/>
      <c r="W762" s="10"/>
      <c r="X762" s="32"/>
      <c r="Y762" s="10"/>
      <c r="Z762" s="32"/>
      <c r="AA762" s="10"/>
      <c r="AB762" s="32"/>
      <c r="AC762" s="10"/>
      <c r="AD762" s="32"/>
      <c r="AE762" s="10"/>
      <c r="AF762" s="32"/>
      <c r="AG762" s="10"/>
      <c r="AH762" s="32"/>
      <c r="AI762" s="10"/>
      <c r="AJ762" s="32"/>
      <c r="AK762" s="10"/>
      <c r="AL762" s="32"/>
      <c r="AM762" s="10"/>
      <c r="AN762" s="32"/>
      <c r="AO762" s="10"/>
      <c r="AP762" s="244"/>
      <c r="AQ762" s="10"/>
      <c r="AR762" s="32"/>
      <c r="AS762" s="10"/>
      <c r="AT762" s="244"/>
      <c r="AU762" s="10"/>
      <c r="AV762" s="244"/>
      <c r="AW762" s="7"/>
      <c r="AX762" s="249"/>
      <c r="AY762" s="10"/>
      <c r="AZ762" s="244"/>
      <c r="BA762" s="7"/>
      <c r="BB762" s="249"/>
      <c r="BC762" s="7"/>
      <c r="BD762" s="249"/>
      <c r="BE762" s="7"/>
      <c r="BF762" s="8"/>
      <c r="BG762" s="7"/>
      <c r="BH762" s="8"/>
      <c r="BJ762" s="41"/>
      <c r="BK762" s="41">
        <f t="shared" si="44"/>
        <v>0</v>
      </c>
      <c r="BL762">
        <f t="shared" si="43"/>
        <v>0</v>
      </c>
    </row>
    <row r="763" spans="2:66">
      <c r="B763" s="6"/>
      <c r="C763" s="10"/>
      <c r="D763" s="32"/>
      <c r="E763" s="10"/>
      <c r="F763" s="32"/>
      <c r="G763" s="10"/>
      <c r="H763" s="32"/>
      <c r="I763" s="10"/>
      <c r="J763" s="32"/>
      <c r="K763" s="10"/>
      <c r="L763" s="32"/>
      <c r="M763" s="10"/>
      <c r="N763" s="32"/>
      <c r="O763" s="10"/>
      <c r="P763" s="32"/>
      <c r="Q763" s="10"/>
      <c r="R763" s="32"/>
      <c r="S763" s="10"/>
      <c r="T763" s="32"/>
      <c r="U763" s="10"/>
      <c r="V763" s="32"/>
      <c r="W763" s="10"/>
      <c r="X763" s="32"/>
      <c r="Y763" s="10"/>
      <c r="Z763" s="32"/>
      <c r="AA763" s="10"/>
      <c r="AB763" s="32"/>
      <c r="AC763" s="10"/>
      <c r="AD763" s="32"/>
      <c r="AE763" s="10"/>
      <c r="AF763" s="32"/>
      <c r="AG763" s="10"/>
      <c r="AH763" s="32"/>
      <c r="AI763" s="10"/>
      <c r="AJ763" s="32"/>
      <c r="AK763" s="10"/>
      <c r="AL763" s="32"/>
      <c r="AM763" s="10"/>
      <c r="AN763" s="32"/>
      <c r="AO763" s="10"/>
      <c r="AP763" s="244"/>
      <c r="AQ763" s="10"/>
      <c r="AR763" s="32"/>
      <c r="AS763" s="10"/>
      <c r="AT763" s="244"/>
      <c r="AU763" s="10"/>
      <c r="AV763" s="244"/>
      <c r="AW763" s="7"/>
      <c r="AX763" s="249"/>
      <c r="AY763" s="10"/>
      <c r="AZ763" s="244"/>
      <c r="BA763" s="7"/>
      <c r="BB763" s="249"/>
      <c r="BC763" s="7"/>
      <c r="BD763" s="249"/>
      <c r="BE763" s="7"/>
      <c r="BF763" s="8"/>
      <c r="BG763" s="7"/>
      <c r="BH763" s="8"/>
      <c r="BJ763" s="41"/>
      <c r="BK763" s="41">
        <f t="shared" si="44"/>
        <v>0</v>
      </c>
      <c r="BL763">
        <f t="shared" si="43"/>
        <v>0</v>
      </c>
    </row>
    <row r="764" spans="2:66">
      <c r="B764" s="6"/>
      <c r="C764" s="10"/>
      <c r="D764" s="32"/>
      <c r="E764" s="10"/>
      <c r="F764" s="32"/>
      <c r="G764" s="10"/>
      <c r="H764" s="32"/>
      <c r="I764" s="10"/>
      <c r="J764" s="32"/>
      <c r="K764" s="94"/>
      <c r="L764" s="32"/>
      <c r="M764" s="10"/>
      <c r="N764" s="32"/>
      <c r="O764" s="10"/>
      <c r="P764" s="32"/>
      <c r="Q764" s="10"/>
      <c r="R764" s="32"/>
      <c r="S764" s="10"/>
      <c r="T764" s="32"/>
      <c r="U764" s="10"/>
      <c r="V764" s="32"/>
      <c r="W764" s="10"/>
      <c r="X764" s="32"/>
      <c r="Y764" s="10"/>
      <c r="Z764" s="32"/>
      <c r="AA764" s="10"/>
      <c r="AB764" s="32"/>
      <c r="AC764" s="10"/>
      <c r="AD764" s="32"/>
      <c r="AE764" s="10"/>
      <c r="AF764" s="32"/>
      <c r="AG764" s="10"/>
      <c r="AH764" s="32"/>
      <c r="AI764" s="10"/>
      <c r="AJ764" s="32"/>
      <c r="AK764" s="10"/>
      <c r="AL764" s="32"/>
      <c r="AM764" s="10"/>
      <c r="AN764" s="244"/>
      <c r="AO764" s="10"/>
      <c r="AP764" s="244"/>
      <c r="AQ764" s="10"/>
      <c r="AR764" s="244"/>
      <c r="AS764" s="10"/>
      <c r="AT764" s="244"/>
      <c r="AU764" s="10"/>
      <c r="AV764" s="244"/>
      <c r="AW764" s="7"/>
      <c r="AX764" s="249"/>
      <c r="AY764" s="10"/>
      <c r="AZ764" s="244"/>
      <c r="BA764" s="7"/>
      <c r="BB764" s="249"/>
      <c r="BC764" s="7"/>
      <c r="BD764" s="249"/>
      <c r="BE764" s="7"/>
      <c r="BF764" s="8"/>
      <c r="BG764" s="7"/>
      <c r="BH764" s="8"/>
      <c r="BJ764" s="41"/>
      <c r="BK764" s="41">
        <f t="shared" si="44"/>
        <v>0</v>
      </c>
      <c r="BL764">
        <f t="shared" si="43"/>
        <v>0</v>
      </c>
      <c r="BN764" s="39"/>
    </row>
    <row r="765" spans="2:66">
      <c r="B765" s="6"/>
      <c r="C765" s="10"/>
      <c r="D765" s="32"/>
      <c r="E765" s="10"/>
      <c r="F765" s="32"/>
      <c r="G765" s="10"/>
      <c r="H765" s="32"/>
      <c r="I765" s="10"/>
      <c r="J765" s="32"/>
      <c r="K765" s="10"/>
      <c r="L765" s="32"/>
      <c r="M765" s="10"/>
      <c r="N765" s="32"/>
      <c r="O765" s="10"/>
      <c r="P765" s="32"/>
      <c r="Q765" s="10"/>
      <c r="R765" s="32"/>
      <c r="S765" s="10"/>
      <c r="T765" s="32"/>
      <c r="U765" s="10"/>
      <c r="V765" s="32"/>
      <c r="W765" s="10"/>
      <c r="X765" s="32"/>
      <c r="Y765" s="10"/>
      <c r="Z765" s="32"/>
      <c r="AA765" s="10"/>
      <c r="AB765" s="32"/>
      <c r="AC765" s="10"/>
      <c r="AD765" s="32"/>
      <c r="AE765" s="10"/>
      <c r="AF765" s="32"/>
      <c r="AG765" s="10"/>
      <c r="AH765" s="32"/>
      <c r="AI765" s="10"/>
      <c r="AJ765" s="32"/>
      <c r="AK765" s="10"/>
      <c r="AL765" s="32"/>
      <c r="AM765" s="10"/>
      <c r="AN765" s="32"/>
      <c r="AO765" s="10"/>
      <c r="AP765" s="244"/>
      <c r="AQ765" s="10"/>
      <c r="AR765" s="32"/>
      <c r="AS765" s="10"/>
      <c r="AT765" s="244"/>
      <c r="AU765" s="10"/>
      <c r="AV765" s="244"/>
      <c r="AW765" s="7"/>
      <c r="AX765" s="249"/>
      <c r="AY765" s="10"/>
      <c r="AZ765" s="244"/>
      <c r="BA765" s="7"/>
      <c r="BB765" s="249"/>
      <c r="BC765" s="7"/>
      <c r="BD765" s="249"/>
      <c r="BE765" s="7"/>
      <c r="BF765" s="8"/>
      <c r="BG765" s="7"/>
      <c r="BH765" s="8"/>
      <c r="BJ765" s="41"/>
      <c r="BK765" s="41">
        <f t="shared" si="44"/>
        <v>0</v>
      </c>
      <c r="BL765">
        <f t="shared" si="43"/>
        <v>0</v>
      </c>
    </row>
    <row r="766" spans="2:66">
      <c r="B766" s="6"/>
      <c r="C766" s="10"/>
      <c r="D766" s="32"/>
      <c r="E766" s="10"/>
      <c r="F766" s="32"/>
      <c r="G766" s="10"/>
      <c r="H766" s="32"/>
      <c r="I766" s="10"/>
      <c r="J766" s="32"/>
      <c r="K766" s="94"/>
      <c r="L766" s="32"/>
      <c r="M766" s="10"/>
      <c r="N766" s="32"/>
      <c r="O766" s="10"/>
      <c r="P766" s="32"/>
      <c r="Q766" s="10"/>
      <c r="R766" s="32"/>
      <c r="S766" s="10"/>
      <c r="T766" s="32"/>
      <c r="U766" s="10"/>
      <c r="V766" s="32"/>
      <c r="W766" s="10"/>
      <c r="X766" s="32"/>
      <c r="Y766" s="10"/>
      <c r="Z766" s="32"/>
      <c r="AA766" s="10"/>
      <c r="AB766" s="32"/>
      <c r="AC766" s="10"/>
      <c r="AD766" s="32"/>
      <c r="AE766" s="10"/>
      <c r="AF766" s="32"/>
      <c r="AG766" s="10"/>
      <c r="AH766" s="32"/>
      <c r="AI766" s="10"/>
      <c r="AJ766" s="32"/>
      <c r="AK766" s="10"/>
      <c r="AL766" s="32"/>
      <c r="AM766" s="10"/>
      <c r="AN766" s="32"/>
      <c r="AO766" s="10"/>
      <c r="AP766" s="244"/>
      <c r="AQ766" s="10"/>
      <c r="AR766" s="32"/>
      <c r="AS766" s="10"/>
      <c r="AT766" s="244"/>
      <c r="AU766" s="10"/>
      <c r="AV766" s="244"/>
      <c r="AW766" s="7"/>
      <c r="AX766" s="249"/>
      <c r="AY766" s="10"/>
      <c r="AZ766" s="244"/>
      <c r="BA766" s="7"/>
      <c r="BB766" s="249"/>
      <c r="BC766" s="7"/>
      <c r="BD766" s="249"/>
      <c r="BE766" s="7"/>
      <c r="BF766" s="8"/>
      <c r="BG766" s="7"/>
      <c r="BH766" s="8"/>
      <c r="BJ766" s="41"/>
      <c r="BK766" s="41">
        <f t="shared" si="44"/>
        <v>0</v>
      </c>
      <c r="BL766">
        <f t="shared" si="43"/>
        <v>0</v>
      </c>
      <c r="BN766" s="39"/>
    </row>
    <row r="767" spans="2:66">
      <c r="B767" s="6"/>
      <c r="C767" s="10"/>
      <c r="D767" s="32"/>
      <c r="E767" s="10"/>
      <c r="F767" s="32"/>
      <c r="G767" s="10"/>
      <c r="H767" s="32"/>
      <c r="I767" s="10"/>
      <c r="J767" s="32"/>
      <c r="K767" s="94"/>
      <c r="L767" s="32"/>
      <c r="M767" s="10"/>
      <c r="N767" s="32"/>
      <c r="O767" s="10"/>
      <c r="P767" s="32"/>
      <c r="Q767" s="10"/>
      <c r="R767" s="32"/>
      <c r="S767" s="10"/>
      <c r="T767" s="32"/>
      <c r="U767" s="10"/>
      <c r="V767" s="32"/>
      <c r="W767" s="10"/>
      <c r="X767" s="32"/>
      <c r="Y767" s="10"/>
      <c r="Z767" s="32"/>
      <c r="AA767" s="10"/>
      <c r="AB767" s="32"/>
      <c r="AC767" s="10"/>
      <c r="AD767" s="32"/>
      <c r="AE767" s="10"/>
      <c r="AF767" s="32"/>
      <c r="AG767" s="10"/>
      <c r="AH767" s="32"/>
      <c r="AI767" s="10"/>
      <c r="AJ767" s="32"/>
      <c r="AK767" s="10"/>
      <c r="AL767" s="32"/>
      <c r="AM767" s="10"/>
      <c r="AN767" s="32"/>
      <c r="AO767" s="10"/>
      <c r="AP767" s="244"/>
      <c r="AQ767" s="10"/>
      <c r="AR767" s="32"/>
      <c r="AS767" s="10"/>
      <c r="AT767" s="244"/>
      <c r="AU767" s="10"/>
      <c r="AV767" s="244"/>
      <c r="AW767" s="7"/>
      <c r="AX767" s="249"/>
      <c r="AY767" s="10"/>
      <c r="AZ767" s="244"/>
      <c r="BA767" s="7"/>
      <c r="BB767" s="249"/>
      <c r="BC767" s="7"/>
      <c r="BD767" s="249"/>
      <c r="BE767" s="7"/>
      <c r="BF767" s="8"/>
      <c r="BG767" s="7"/>
      <c r="BH767" s="8"/>
      <c r="BJ767" s="41"/>
      <c r="BK767" s="41">
        <f t="shared" si="44"/>
        <v>0</v>
      </c>
      <c r="BL767">
        <f t="shared" si="43"/>
        <v>0</v>
      </c>
      <c r="BN767" s="39"/>
    </row>
    <row r="768" spans="2:66">
      <c r="B768" s="6"/>
      <c r="C768" s="10"/>
      <c r="D768" s="32"/>
      <c r="E768" s="10"/>
      <c r="F768" s="32"/>
      <c r="G768" s="10"/>
      <c r="H768" s="32"/>
      <c r="I768" s="10"/>
      <c r="J768" s="32"/>
      <c r="K768" s="94"/>
      <c r="L768" s="32"/>
      <c r="M768" s="10"/>
      <c r="N768" s="32"/>
      <c r="O768" s="10"/>
      <c r="P768" s="32"/>
      <c r="Q768" s="10"/>
      <c r="R768" s="32"/>
      <c r="S768" s="10"/>
      <c r="T768" s="32"/>
      <c r="U768" s="10"/>
      <c r="V768" s="32"/>
      <c r="W768" s="10"/>
      <c r="X768" s="32"/>
      <c r="Y768" s="10"/>
      <c r="Z768" s="32"/>
      <c r="AA768" s="10"/>
      <c r="AB768" s="32"/>
      <c r="AC768" s="10"/>
      <c r="AD768" s="32"/>
      <c r="AE768" s="10"/>
      <c r="AF768" s="32"/>
      <c r="AG768" s="10"/>
      <c r="AH768" s="32"/>
      <c r="AI768" s="10"/>
      <c r="AJ768" s="32"/>
      <c r="AK768" s="10"/>
      <c r="AL768" s="32"/>
      <c r="AM768" s="10"/>
      <c r="AN768" s="32"/>
      <c r="AO768" s="10"/>
      <c r="AP768" s="244"/>
      <c r="AQ768" s="10"/>
      <c r="AR768" s="32"/>
      <c r="AS768" s="10"/>
      <c r="AT768" s="244"/>
      <c r="AU768" s="10"/>
      <c r="AV768" s="244"/>
      <c r="AW768" s="7"/>
      <c r="AX768" s="249"/>
      <c r="AY768" s="10"/>
      <c r="AZ768" s="244"/>
      <c r="BA768" s="7"/>
      <c r="BB768" s="249"/>
      <c r="BC768" s="7"/>
      <c r="BD768" s="249"/>
      <c r="BE768" s="7"/>
      <c r="BF768" s="8"/>
      <c r="BG768" s="7"/>
      <c r="BH768" s="8"/>
      <c r="BJ768" s="41"/>
      <c r="BK768" s="41">
        <f t="shared" si="44"/>
        <v>0</v>
      </c>
      <c r="BL768">
        <f t="shared" si="43"/>
        <v>0</v>
      </c>
      <c r="BN768" s="39"/>
    </row>
    <row r="769" spans="2:66">
      <c r="B769" s="6"/>
      <c r="C769" s="10"/>
      <c r="D769" s="32"/>
      <c r="E769" s="10"/>
      <c r="F769" s="32"/>
      <c r="G769" s="10"/>
      <c r="H769" s="32"/>
      <c r="I769" s="10"/>
      <c r="J769" s="32"/>
      <c r="K769" s="94"/>
      <c r="L769" s="32"/>
      <c r="M769" s="10"/>
      <c r="N769" s="32"/>
      <c r="O769" s="10"/>
      <c r="P769" s="32"/>
      <c r="Q769" s="10"/>
      <c r="R769" s="32"/>
      <c r="S769" s="10"/>
      <c r="T769" s="32"/>
      <c r="U769" s="10"/>
      <c r="V769" s="32"/>
      <c r="W769" s="10"/>
      <c r="X769" s="32"/>
      <c r="Y769" s="10"/>
      <c r="Z769" s="32"/>
      <c r="AA769" s="10"/>
      <c r="AB769" s="32"/>
      <c r="AC769" s="10"/>
      <c r="AD769" s="32"/>
      <c r="AE769" s="10"/>
      <c r="AF769" s="32"/>
      <c r="AG769" s="10"/>
      <c r="AH769" s="32"/>
      <c r="AI769" s="10"/>
      <c r="AJ769" s="32"/>
      <c r="AK769" s="10"/>
      <c r="AL769" s="32"/>
      <c r="AM769" s="10"/>
      <c r="AN769" s="32"/>
      <c r="AO769" s="10"/>
      <c r="AP769" s="244"/>
      <c r="AQ769" s="10"/>
      <c r="AR769" s="32"/>
      <c r="AS769" s="10"/>
      <c r="AT769" s="244"/>
      <c r="AU769" s="10"/>
      <c r="AV769" s="244"/>
      <c r="AW769" s="7"/>
      <c r="AX769" s="249"/>
      <c r="AY769" s="10"/>
      <c r="AZ769" s="244"/>
      <c r="BA769" s="7"/>
      <c r="BB769" s="249"/>
      <c r="BC769" s="7"/>
      <c r="BD769" s="249"/>
      <c r="BE769" s="7"/>
      <c r="BF769" s="8"/>
      <c r="BG769" s="7"/>
      <c r="BH769" s="8"/>
      <c r="BJ769" s="41"/>
      <c r="BK769" s="41">
        <f t="shared" si="44"/>
        <v>0</v>
      </c>
      <c r="BL769">
        <f t="shared" si="43"/>
        <v>0</v>
      </c>
      <c r="BN769" s="39"/>
    </row>
    <row r="770" spans="2:66">
      <c r="B770" s="6"/>
      <c r="C770" s="10"/>
      <c r="D770" s="32"/>
      <c r="E770" s="10"/>
      <c r="F770" s="32"/>
      <c r="G770" s="10"/>
      <c r="H770" s="32"/>
      <c r="I770" s="10"/>
      <c r="J770" s="32"/>
      <c r="K770" s="10"/>
      <c r="L770" s="32"/>
      <c r="M770" s="10"/>
      <c r="N770" s="32"/>
      <c r="O770" s="10"/>
      <c r="P770" s="32"/>
      <c r="Q770" s="10"/>
      <c r="R770" s="32"/>
      <c r="S770" s="10"/>
      <c r="T770" s="32"/>
      <c r="U770" s="10"/>
      <c r="V770" s="32"/>
      <c r="W770" s="10"/>
      <c r="X770" s="32"/>
      <c r="Y770" s="10"/>
      <c r="Z770" s="32"/>
      <c r="AA770" s="10"/>
      <c r="AB770" s="32"/>
      <c r="AC770" s="10"/>
      <c r="AD770" s="32"/>
      <c r="AE770" s="10"/>
      <c r="AF770" s="32"/>
      <c r="AG770" s="10"/>
      <c r="AH770" s="32"/>
      <c r="AI770" s="10"/>
      <c r="AJ770" s="32"/>
      <c r="AK770" s="10"/>
      <c r="AL770" s="32"/>
      <c r="AM770" s="10"/>
      <c r="AN770" s="32"/>
      <c r="AO770" s="10"/>
      <c r="AP770" s="32"/>
      <c r="AQ770" s="10"/>
      <c r="AR770" s="32"/>
      <c r="AS770" s="10"/>
      <c r="AT770" s="32"/>
      <c r="AU770" s="10"/>
      <c r="AV770" s="32"/>
      <c r="AW770" s="7"/>
      <c r="AX770" s="249"/>
      <c r="AY770" s="10"/>
      <c r="AZ770" s="32"/>
      <c r="BA770" s="7"/>
      <c r="BB770" s="249"/>
      <c r="BC770" s="7"/>
      <c r="BD770" s="249"/>
      <c r="BE770" s="7"/>
      <c r="BF770" s="8"/>
      <c r="BG770" s="7"/>
      <c r="BH770" s="8"/>
      <c r="BJ770" s="41"/>
      <c r="BK770" s="41">
        <f t="shared" si="44"/>
        <v>0</v>
      </c>
      <c r="BL770">
        <f t="shared" ref="BL770:BL835" si="45">COUNT(C770:BH770)/2</f>
        <v>0</v>
      </c>
    </row>
    <row r="771" spans="2:66">
      <c r="B771" s="6"/>
      <c r="C771" s="10"/>
      <c r="D771" s="32"/>
      <c r="E771" s="10"/>
      <c r="F771" s="32"/>
      <c r="G771" s="10"/>
      <c r="H771" s="32"/>
      <c r="I771" s="10"/>
      <c r="J771" s="32"/>
      <c r="K771" s="94"/>
      <c r="L771" s="32"/>
      <c r="M771" s="10"/>
      <c r="N771" s="32"/>
      <c r="O771" s="10"/>
      <c r="P771" s="32"/>
      <c r="Q771" s="10"/>
      <c r="R771" s="32"/>
      <c r="S771" s="10"/>
      <c r="T771" s="32"/>
      <c r="U771" s="10"/>
      <c r="V771" s="32"/>
      <c r="W771" s="10"/>
      <c r="X771" s="32"/>
      <c r="Y771" s="10"/>
      <c r="Z771" s="32"/>
      <c r="AA771" s="10"/>
      <c r="AB771" s="32"/>
      <c r="AC771" s="10"/>
      <c r="AD771" s="32"/>
      <c r="AE771" s="10"/>
      <c r="AF771" s="32"/>
      <c r="AG771" s="10"/>
      <c r="AH771" s="32"/>
      <c r="AI771" s="10"/>
      <c r="AJ771" s="32"/>
      <c r="AK771" s="10"/>
      <c r="AL771" s="32"/>
      <c r="AM771" s="10"/>
      <c r="AN771" s="32"/>
      <c r="AO771" s="10"/>
      <c r="AP771" s="244"/>
      <c r="AQ771" s="10"/>
      <c r="AR771" s="32"/>
      <c r="AS771" s="10"/>
      <c r="AT771" s="244"/>
      <c r="AU771" s="10"/>
      <c r="AV771" s="244"/>
      <c r="AW771" s="7"/>
      <c r="AX771" s="249"/>
      <c r="AY771" s="10"/>
      <c r="AZ771" s="244"/>
      <c r="BA771" s="7"/>
      <c r="BB771" s="249"/>
      <c r="BC771" s="7"/>
      <c r="BD771" s="249"/>
      <c r="BE771" s="7"/>
      <c r="BF771" s="8"/>
      <c r="BG771" s="7"/>
      <c r="BH771" s="8"/>
      <c r="BJ771" s="41"/>
      <c r="BK771" s="41">
        <f t="shared" si="44"/>
        <v>0</v>
      </c>
      <c r="BL771">
        <f t="shared" si="45"/>
        <v>0</v>
      </c>
      <c r="BN771" s="39"/>
    </row>
    <row r="772" spans="2:66">
      <c r="B772" s="6"/>
      <c r="C772" s="10"/>
      <c r="D772" s="32"/>
      <c r="E772" s="10"/>
      <c r="F772" s="32"/>
      <c r="G772" s="10"/>
      <c r="H772" s="32"/>
      <c r="I772" s="10"/>
      <c r="J772" s="32"/>
      <c r="K772" s="94"/>
      <c r="L772" s="32"/>
      <c r="M772" s="10"/>
      <c r="N772" s="32"/>
      <c r="O772" s="10"/>
      <c r="P772" s="32"/>
      <c r="Q772" s="10"/>
      <c r="R772" s="32"/>
      <c r="S772" s="10"/>
      <c r="T772" s="32"/>
      <c r="U772" s="10"/>
      <c r="V772" s="32"/>
      <c r="W772" s="10"/>
      <c r="X772" s="32"/>
      <c r="Y772" s="10"/>
      <c r="Z772" s="32"/>
      <c r="AA772" s="10"/>
      <c r="AB772" s="32"/>
      <c r="AC772" s="10"/>
      <c r="AD772" s="32"/>
      <c r="AE772" s="10"/>
      <c r="AF772" s="32"/>
      <c r="AG772" s="10"/>
      <c r="AH772" s="32"/>
      <c r="AI772" s="10"/>
      <c r="AJ772" s="32"/>
      <c r="AK772" s="10"/>
      <c r="AL772" s="32"/>
      <c r="AM772" s="10"/>
      <c r="AN772" s="32"/>
      <c r="AO772" s="10"/>
      <c r="AP772" s="244"/>
      <c r="AQ772" s="10"/>
      <c r="AR772" s="32"/>
      <c r="AS772" s="10"/>
      <c r="AT772" s="244"/>
      <c r="AU772" s="10"/>
      <c r="AV772" s="244"/>
      <c r="AW772" s="7"/>
      <c r="AX772" s="249"/>
      <c r="AY772" s="10"/>
      <c r="AZ772" s="244"/>
      <c r="BA772" s="7"/>
      <c r="BB772" s="249"/>
      <c r="BC772" s="7"/>
      <c r="BD772" s="249"/>
      <c r="BE772" s="7"/>
      <c r="BF772" s="8"/>
      <c r="BG772" s="7"/>
      <c r="BH772" s="8"/>
      <c r="BJ772" s="41"/>
      <c r="BK772" s="41">
        <f t="shared" si="44"/>
        <v>0</v>
      </c>
      <c r="BL772">
        <f t="shared" si="45"/>
        <v>0</v>
      </c>
      <c r="BN772" s="39"/>
    </row>
    <row r="773" spans="2:66">
      <c r="B773" s="6"/>
      <c r="C773" s="10"/>
      <c r="D773" s="32"/>
      <c r="E773" s="10"/>
      <c r="F773" s="32"/>
      <c r="G773" s="10"/>
      <c r="H773" s="32"/>
      <c r="I773" s="10"/>
      <c r="J773" s="32"/>
      <c r="K773" s="10"/>
      <c r="L773" s="32"/>
      <c r="M773" s="10"/>
      <c r="N773" s="32"/>
      <c r="O773" s="10"/>
      <c r="P773" s="32"/>
      <c r="Q773" s="10"/>
      <c r="R773" s="32"/>
      <c r="S773" s="10"/>
      <c r="T773" s="32"/>
      <c r="U773" s="10"/>
      <c r="V773" s="32"/>
      <c r="W773" s="10"/>
      <c r="X773" s="32"/>
      <c r="Y773" s="10"/>
      <c r="Z773" s="32"/>
      <c r="AA773" s="10"/>
      <c r="AB773" s="32"/>
      <c r="AC773" s="10"/>
      <c r="AD773" s="32"/>
      <c r="AE773" s="10"/>
      <c r="AF773" s="32"/>
      <c r="AG773" s="10"/>
      <c r="AH773" s="32"/>
      <c r="AI773" s="10"/>
      <c r="AJ773" s="32"/>
      <c r="AK773" s="10"/>
      <c r="AL773" s="32"/>
      <c r="AM773" s="10"/>
      <c r="AN773" s="32"/>
      <c r="AO773" s="10"/>
      <c r="AP773" s="244"/>
      <c r="AQ773" s="10"/>
      <c r="AR773" s="32"/>
      <c r="AS773" s="10"/>
      <c r="AT773" s="244"/>
      <c r="AU773" s="10"/>
      <c r="AV773" s="244"/>
      <c r="AW773" s="7"/>
      <c r="AX773" s="249"/>
      <c r="AY773" s="10"/>
      <c r="AZ773" s="244"/>
      <c r="BA773" s="7"/>
      <c r="BB773" s="249"/>
      <c r="BC773" s="7"/>
      <c r="BD773" s="249"/>
      <c r="BE773" s="7"/>
      <c r="BF773" s="8"/>
      <c r="BG773" s="7"/>
      <c r="BH773" s="8"/>
      <c r="BJ773" s="41"/>
      <c r="BK773" s="41">
        <f t="shared" si="44"/>
        <v>0</v>
      </c>
      <c r="BL773">
        <f t="shared" si="45"/>
        <v>0</v>
      </c>
    </row>
    <row r="774" spans="2:66">
      <c r="B774" s="6"/>
      <c r="C774" s="10"/>
      <c r="D774" s="32"/>
      <c r="E774" s="10"/>
      <c r="F774" s="32"/>
      <c r="G774" s="10"/>
      <c r="H774" s="32"/>
      <c r="I774" s="10"/>
      <c r="J774" s="32"/>
      <c r="K774" s="94"/>
      <c r="L774" s="32"/>
      <c r="M774" s="10"/>
      <c r="N774" s="32"/>
      <c r="O774" s="10"/>
      <c r="P774" s="32"/>
      <c r="Q774" s="10"/>
      <c r="R774" s="32"/>
      <c r="S774" s="10"/>
      <c r="T774" s="32"/>
      <c r="U774" s="10"/>
      <c r="V774" s="32"/>
      <c r="W774" s="10"/>
      <c r="X774" s="32"/>
      <c r="Y774" s="10"/>
      <c r="Z774" s="32"/>
      <c r="AA774" s="10"/>
      <c r="AB774" s="32"/>
      <c r="AC774" s="10"/>
      <c r="AD774" s="32"/>
      <c r="AE774" s="10"/>
      <c r="AF774" s="32"/>
      <c r="AG774" s="10"/>
      <c r="AH774" s="32"/>
      <c r="AI774" s="10"/>
      <c r="AJ774" s="32"/>
      <c r="AK774" s="10"/>
      <c r="AL774" s="32"/>
      <c r="AM774" s="10"/>
      <c r="AN774" s="32"/>
      <c r="AO774" s="10"/>
      <c r="AP774" s="244"/>
      <c r="AQ774" s="10"/>
      <c r="AR774" s="32"/>
      <c r="AS774" s="10"/>
      <c r="AT774" s="244"/>
      <c r="AU774" s="10"/>
      <c r="AV774" s="244"/>
      <c r="AW774" s="7"/>
      <c r="AX774" s="249"/>
      <c r="AY774" s="10"/>
      <c r="AZ774" s="244"/>
      <c r="BA774" s="7"/>
      <c r="BB774" s="249"/>
      <c r="BC774" s="7"/>
      <c r="BD774" s="249"/>
      <c r="BE774" s="7"/>
      <c r="BF774" s="8"/>
      <c r="BG774" s="7"/>
      <c r="BH774" s="8"/>
      <c r="BJ774" s="41"/>
      <c r="BK774" s="41">
        <f t="shared" ref="BK774:BK837" si="46">+AI774+AE774+Y774+W774+U774+S774+Q774+O774+M774+I774+G774+E774+C774+AG774+K774+BG774+BN774+AA774+AC774+AK774+AM774+AO774+AW774+BE774+BC774+BA774+AY774+AU774+AS774+AQ774</f>
        <v>0</v>
      </c>
      <c r="BL774">
        <f t="shared" si="45"/>
        <v>0</v>
      </c>
      <c r="BN774" s="39"/>
    </row>
    <row r="775" spans="2:66">
      <c r="B775" s="6"/>
      <c r="C775" s="10"/>
      <c r="D775" s="32"/>
      <c r="E775" s="10"/>
      <c r="F775" s="32"/>
      <c r="G775" s="10"/>
      <c r="H775" s="32"/>
      <c r="I775" s="10"/>
      <c r="J775" s="32"/>
      <c r="K775" s="94"/>
      <c r="L775" s="32"/>
      <c r="M775" s="10"/>
      <c r="N775" s="32"/>
      <c r="O775" s="10"/>
      <c r="P775" s="32"/>
      <c r="Q775" s="10"/>
      <c r="R775" s="32"/>
      <c r="S775" s="10"/>
      <c r="T775" s="32"/>
      <c r="U775" s="10"/>
      <c r="V775" s="32"/>
      <c r="W775" s="10"/>
      <c r="X775" s="32"/>
      <c r="Y775" s="10"/>
      <c r="Z775" s="32"/>
      <c r="AA775" s="10"/>
      <c r="AB775" s="32"/>
      <c r="AC775" s="10"/>
      <c r="AD775" s="32"/>
      <c r="AE775" s="10"/>
      <c r="AF775" s="32"/>
      <c r="AG775" s="10"/>
      <c r="AH775" s="32"/>
      <c r="AI775" s="10"/>
      <c r="AJ775" s="32"/>
      <c r="AK775" s="10"/>
      <c r="AL775" s="32"/>
      <c r="AM775" s="10"/>
      <c r="AN775" s="32"/>
      <c r="AO775" s="10"/>
      <c r="AP775" s="244"/>
      <c r="AQ775" s="10"/>
      <c r="AR775" s="32"/>
      <c r="AS775" s="10"/>
      <c r="AT775" s="244"/>
      <c r="AU775" s="10"/>
      <c r="AV775" s="244"/>
      <c r="AW775" s="7"/>
      <c r="AX775" s="249"/>
      <c r="AY775" s="10"/>
      <c r="AZ775" s="244"/>
      <c r="BA775" s="7"/>
      <c r="BB775" s="249"/>
      <c r="BC775" s="7"/>
      <c r="BD775" s="249"/>
      <c r="BE775" s="7"/>
      <c r="BF775" s="8"/>
      <c r="BG775" s="7"/>
      <c r="BH775" s="8"/>
      <c r="BJ775" s="41"/>
      <c r="BK775" s="41">
        <f t="shared" si="46"/>
        <v>0</v>
      </c>
      <c r="BL775">
        <f t="shared" si="45"/>
        <v>0</v>
      </c>
      <c r="BN775" s="39"/>
    </row>
    <row r="776" spans="2:66">
      <c r="B776" s="6"/>
      <c r="C776" s="10"/>
      <c r="D776" s="32"/>
      <c r="E776" s="10"/>
      <c r="F776" s="32"/>
      <c r="G776" s="10"/>
      <c r="H776" s="32"/>
      <c r="I776" s="10"/>
      <c r="J776" s="32"/>
      <c r="K776" s="10"/>
      <c r="L776" s="32"/>
      <c r="M776" s="10"/>
      <c r="N776" s="32"/>
      <c r="O776" s="10"/>
      <c r="P776" s="32"/>
      <c r="Q776" s="10"/>
      <c r="R776" s="32"/>
      <c r="S776" s="10"/>
      <c r="T776" s="32"/>
      <c r="U776" s="10"/>
      <c r="V776" s="32"/>
      <c r="W776" s="10"/>
      <c r="X776" s="32"/>
      <c r="Y776" s="10"/>
      <c r="Z776" s="32"/>
      <c r="AA776" s="10"/>
      <c r="AB776" s="32"/>
      <c r="AC776" s="10"/>
      <c r="AD776" s="32"/>
      <c r="AE776" s="10"/>
      <c r="AF776" s="32"/>
      <c r="AG776" s="10"/>
      <c r="AH776" s="32"/>
      <c r="AI776" s="10"/>
      <c r="AJ776" s="32"/>
      <c r="AK776" s="10"/>
      <c r="AL776" s="32"/>
      <c r="AM776" s="10"/>
      <c r="AN776" s="32"/>
      <c r="AO776" s="10"/>
      <c r="AP776" s="244"/>
      <c r="AQ776" s="10"/>
      <c r="AR776" s="32"/>
      <c r="AS776" s="10"/>
      <c r="AT776" s="244"/>
      <c r="AU776" s="10"/>
      <c r="AV776" s="244"/>
      <c r="AW776" s="7"/>
      <c r="AX776" s="249"/>
      <c r="AY776" s="10"/>
      <c r="AZ776" s="244"/>
      <c r="BA776" s="7"/>
      <c r="BB776" s="249"/>
      <c r="BC776" s="7"/>
      <c r="BD776" s="249"/>
      <c r="BE776" s="7"/>
      <c r="BF776" s="8"/>
      <c r="BG776" s="7"/>
      <c r="BH776" s="8"/>
      <c r="BJ776" s="41"/>
      <c r="BK776" s="41">
        <f t="shared" si="46"/>
        <v>0</v>
      </c>
      <c r="BL776">
        <f t="shared" si="45"/>
        <v>0</v>
      </c>
    </row>
    <row r="777" spans="2:66">
      <c r="B777" s="6"/>
      <c r="C777" s="10"/>
      <c r="D777" s="32"/>
      <c r="E777" s="10"/>
      <c r="F777" s="32"/>
      <c r="G777" s="10"/>
      <c r="H777" s="32"/>
      <c r="I777" s="10"/>
      <c r="J777" s="32"/>
      <c r="K777" s="94"/>
      <c r="L777" s="32"/>
      <c r="M777" s="10"/>
      <c r="N777" s="32"/>
      <c r="O777" s="10"/>
      <c r="P777" s="32"/>
      <c r="Q777" s="10"/>
      <c r="R777" s="32"/>
      <c r="S777" s="10"/>
      <c r="T777" s="32"/>
      <c r="U777" s="10"/>
      <c r="V777" s="32"/>
      <c r="W777" s="10"/>
      <c r="X777" s="32"/>
      <c r="Y777" s="10"/>
      <c r="Z777" s="32"/>
      <c r="AA777" s="10"/>
      <c r="AB777" s="32"/>
      <c r="AC777" s="10"/>
      <c r="AD777" s="32"/>
      <c r="AE777" s="10"/>
      <c r="AF777" s="32"/>
      <c r="AG777" s="10"/>
      <c r="AH777" s="32"/>
      <c r="AI777" s="10"/>
      <c r="AJ777" s="32"/>
      <c r="AK777" s="10"/>
      <c r="AL777" s="32"/>
      <c r="AM777" s="10"/>
      <c r="AN777" s="32"/>
      <c r="AO777" s="10"/>
      <c r="AP777" s="244"/>
      <c r="AQ777" s="10"/>
      <c r="AR777" s="32"/>
      <c r="AS777" s="10"/>
      <c r="AT777" s="244"/>
      <c r="AU777" s="10"/>
      <c r="AV777" s="244"/>
      <c r="AW777" s="7"/>
      <c r="AX777" s="249"/>
      <c r="AY777" s="10"/>
      <c r="AZ777" s="244"/>
      <c r="BA777" s="7"/>
      <c r="BB777" s="249"/>
      <c r="BC777" s="7"/>
      <c r="BD777" s="249"/>
      <c r="BE777" s="7"/>
      <c r="BF777" s="8"/>
      <c r="BG777" s="7"/>
      <c r="BH777" s="8"/>
      <c r="BJ777" s="41"/>
      <c r="BK777" s="41">
        <f t="shared" si="46"/>
        <v>0</v>
      </c>
      <c r="BL777">
        <f t="shared" si="45"/>
        <v>0</v>
      </c>
      <c r="BN777" s="39"/>
    </row>
    <row r="778" spans="2:66">
      <c r="B778" s="6"/>
      <c r="C778" s="10"/>
      <c r="D778" s="32"/>
      <c r="E778" s="10"/>
      <c r="F778" s="32"/>
      <c r="G778" s="10"/>
      <c r="H778" s="32"/>
      <c r="I778" s="10"/>
      <c r="J778" s="32"/>
      <c r="K778" s="94"/>
      <c r="L778" s="32"/>
      <c r="M778" s="10"/>
      <c r="N778" s="32"/>
      <c r="O778" s="10"/>
      <c r="P778" s="32"/>
      <c r="Q778" s="10"/>
      <c r="R778" s="32"/>
      <c r="S778" s="10"/>
      <c r="T778" s="32"/>
      <c r="U778" s="10"/>
      <c r="V778" s="32"/>
      <c r="W778" s="10"/>
      <c r="X778" s="32"/>
      <c r="Y778" s="10"/>
      <c r="Z778" s="32"/>
      <c r="AA778" s="10"/>
      <c r="AB778" s="32"/>
      <c r="AC778" s="10"/>
      <c r="AD778" s="32"/>
      <c r="AE778" s="10"/>
      <c r="AF778" s="32"/>
      <c r="AG778" s="10"/>
      <c r="AH778" s="32"/>
      <c r="AI778" s="10"/>
      <c r="AJ778" s="32"/>
      <c r="AK778" s="10"/>
      <c r="AL778" s="32"/>
      <c r="AM778" s="10"/>
      <c r="AN778" s="32"/>
      <c r="AO778" s="10"/>
      <c r="AP778" s="244"/>
      <c r="AQ778" s="10"/>
      <c r="AR778" s="32"/>
      <c r="AS778" s="10"/>
      <c r="AT778" s="244"/>
      <c r="AU778" s="10"/>
      <c r="AV778" s="244"/>
      <c r="AW778" s="7"/>
      <c r="AX778" s="249"/>
      <c r="AY778" s="10"/>
      <c r="AZ778" s="244"/>
      <c r="BA778" s="7"/>
      <c r="BB778" s="249"/>
      <c r="BC778" s="7"/>
      <c r="BD778" s="249"/>
      <c r="BE778" s="7"/>
      <c r="BF778" s="8"/>
      <c r="BG778" s="7"/>
      <c r="BH778" s="8"/>
      <c r="BJ778" s="41"/>
      <c r="BK778" s="41">
        <f t="shared" si="46"/>
        <v>0</v>
      </c>
      <c r="BL778">
        <f t="shared" si="45"/>
        <v>0</v>
      </c>
      <c r="BN778" s="39"/>
    </row>
    <row r="779" spans="2:66">
      <c r="B779" s="6"/>
      <c r="C779" s="10"/>
      <c r="D779" s="32"/>
      <c r="E779" s="10"/>
      <c r="F779" s="32"/>
      <c r="G779" s="10"/>
      <c r="H779" s="32"/>
      <c r="I779" s="10"/>
      <c r="J779" s="32"/>
      <c r="K779" s="10"/>
      <c r="L779" s="32"/>
      <c r="M779" s="10"/>
      <c r="N779" s="32"/>
      <c r="O779" s="10"/>
      <c r="P779" s="32"/>
      <c r="Q779" s="10"/>
      <c r="R779" s="32"/>
      <c r="S779" s="10"/>
      <c r="T779" s="32"/>
      <c r="U779" s="10"/>
      <c r="V779" s="32"/>
      <c r="W779" s="10"/>
      <c r="X779" s="32"/>
      <c r="Y779" s="10"/>
      <c r="Z779" s="32"/>
      <c r="AA779" s="10"/>
      <c r="AB779" s="32"/>
      <c r="AC779" s="10"/>
      <c r="AD779" s="32"/>
      <c r="AE779" s="10"/>
      <c r="AF779" s="32"/>
      <c r="AG779" s="10"/>
      <c r="AH779" s="32"/>
      <c r="AI779" s="10"/>
      <c r="AJ779" s="32"/>
      <c r="AK779" s="10"/>
      <c r="AL779" s="32"/>
      <c r="AM779" s="10"/>
      <c r="AN779" s="32"/>
      <c r="AO779" s="10"/>
      <c r="AP779" s="244"/>
      <c r="AQ779" s="10"/>
      <c r="AR779" s="32"/>
      <c r="AS779" s="10"/>
      <c r="AT779" s="244"/>
      <c r="AU779" s="10"/>
      <c r="AV779" s="244"/>
      <c r="AW779" s="7"/>
      <c r="AX779" s="249"/>
      <c r="AY779" s="10"/>
      <c r="AZ779" s="244"/>
      <c r="BA779" s="7"/>
      <c r="BB779" s="249"/>
      <c r="BC779" s="7"/>
      <c r="BD779" s="249"/>
      <c r="BE779" s="7"/>
      <c r="BF779" s="8"/>
      <c r="BG779" s="7"/>
      <c r="BH779" s="8"/>
      <c r="BJ779" s="41"/>
      <c r="BK779" s="41">
        <f t="shared" si="46"/>
        <v>0</v>
      </c>
      <c r="BL779">
        <f t="shared" si="45"/>
        <v>0</v>
      </c>
    </row>
    <row r="780" spans="2:66">
      <c r="B780" s="6"/>
      <c r="C780" s="10"/>
      <c r="D780" s="32"/>
      <c r="E780" s="10"/>
      <c r="F780" s="32"/>
      <c r="G780" s="10"/>
      <c r="H780" s="32"/>
      <c r="I780" s="10"/>
      <c r="J780" s="32"/>
      <c r="K780" s="10"/>
      <c r="L780" s="32"/>
      <c r="M780" s="10"/>
      <c r="N780" s="32"/>
      <c r="O780" s="10"/>
      <c r="P780" s="32"/>
      <c r="Q780" s="10"/>
      <c r="R780" s="32"/>
      <c r="S780" s="10"/>
      <c r="T780" s="32"/>
      <c r="U780" s="10"/>
      <c r="V780" s="32"/>
      <c r="W780" s="10"/>
      <c r="X780" s="32"/>
      <c r="Y780" s="10"/>
      <c r="Z780" s="32"/>
      <c r="AA780" s="10"/>
      <c r="AB780" s="32"/>
      <c r="AC780" s="10"/>
      <c r="AD780" s="32"/>
      <c r="AE780" s="10"/>
      <c r="AF780" s="32"/>
      <c r="AG780" s="10"/>
      <c r="AH780" s="32"/>
      <c r="AI780" s="10"/>
      <c r="AJ780" s="32"/>
      <c r="AK780" s="10"/>
      <c r="AL780" s="32"/>
      <c r="AM780" s="10"/>
      <c r="AN780" s="32"/>
      <c r="AO780" s="10"/>
      <c r="AP780" s="244"/>
      <c r="AQ780" s="10"/>
      <c r="AR780" s="32"/>
      <c r="AS780" s="10"/>
      <c r="AT780" s="244"/>
      <c r="AU780" s="10"/>
      <c r="AV780" s="244"/>
      <c r="AW780" s="7"/>
      <c r="AX780" s="249"/>
      <c r="AY780" s="10"/>
      <c r="AZ780" s="244"/>
      <c r="BA780" s="7"/>
      <c r="BB780" s="249"/>
      <c r="BC780" s="7"/>
      <c r="BD780" s="249"/>
      <c r="BE780" s="7"/>
      <c r="BF780" s="8"/>
      <c r="BG780" s="7"/>
      <c r="BH780" s="8"/>
      <c r="BJ780" s="41"/>
      <c r="BK780" s="41">
        <f t="shared" si="46"/>
        <v>0</v>
      </c>
      <c r="BL780">
        <f t="shared" si="45"/>
        <v>0</v>
      </c>
    </row>
    <row r="781" spans="2:66">
      <c r="B781" s="6"/>
      <c r="C781" s="10"/>
      <c r="D781" s="32"/>
      <c r="E781" s="10"/>
      <c r="F781" s="32"/>
      <c r="G781" s="10"/>
      <c r="H781" s="32"/>
      <c r="I781" s="10"/>
      <c r="J781" s="32"/>
      <c r="K781" s="94"/>
      <c r="L781" s="32"/>
      <c r="M781" s="10"/>
      <c r="N781" s="32"/>
      <c r="O781" s="10"/>
      <c r="P781" s="32"/>
      <c r="Q781" s="10"/>
      <c r="R781" s="32"/>
      <c r="S781" s="10"/>
      <c r="T781" s="32"/>
      <c r="U781" s="10"/>
      <c r="V781" s="32"/>
      <c r="W781" s="10"/>
      <c r="X781" s="32"/>
      <c r="Y781" s="10"/>
      <c r="Z781" s="32"/>
      <c r="AA781" s="10"/>
      <c r="AB781" s="32"/>
      <c r="AC781" s="10"/>
      <c r="AD781" s="32"/>
      <c r="AE781" s="10"/>
      <c r="AF781" s="32"/>
      <c r="AG781" s="10"/>
      <c r="AH781" s="32"/>
      <c r="AI781" s="10"/>
      <c r="AJ781" s="32"/>
      <c r="AK781" s="10"/>
      <c r="AL781" s="32"/>
      <c r="AM781" s="10"/>
      <c r="AN781" s="32"/>
      <c r="AO781" s="10"/>
      <c r="AP781" s="244"/>
      <c r="AQ781" s="10"/>
      <c r="AR781" s="32"/>
      <c r="AS781" s="10"/>
      <c r="AT781" s="244"/>
      <c r="AU781" s="10"/>
      <c r="AV781" s="244"/>
      <c r="AW781" s="7"/>
      <c r="AX781" s="249"/>
      <c r="AY781" s="10"/>
      <c r="AZ781" s="244"/>
      <c r="BA781" s="7"/>
      <c r="BB781" s="249"/>
      <c r="BC781" s="7"/>
      <c r="BD781" s="249"/>
      <c r="BE781" s="7"/>
      <c r="BF781" s="8"/>
      <c r="BG781" s="7"/>
      <c r="BH781" s="8"/>
      <c r="BJ781" s="41"/>
      <c r="BK781" s="41">
        <f t="shared" si="46"/>
        <v>0</v>
      </c>
      <c r="BL781">
        <f t="shared" si="45"/>
        <v>0</v>
      </c>
      <c r="BN781" s="39"/>
    </row>
    <row r="782" spans="2:66">
      <c r="B782" s="6"/>
      <c r="C782" s="10"/>
      <c r="D782" s="32"/>
      <c r="E782" s="10"/>
      <c r="F782" s="32"/>
      <c r="G782" s="10"/>
      <c r="H782" s="32"/>
      <c r="I782" s="10"/>
      <c r="J782" s="32"/>
      <c r="K782" s="10"/>
      <c r="L782" s="32"/>
      <c r="M782" s="10"/>
      <c r="N782" s="32"/>
      <c r="O782" s="10"/>
      <c r="P782" s="32"/>
      <c r="Q782" s="10"/>
      <c r="R782" s="32"/>
      <c r="S782" s="10"/>
      <c r="T782" s="32"/>
      <c r="U782" s="10"/>
      <c r="V782" s="32"/>
      <c r="W782" s="10"/>
      <c r="X782" s="32"/>
      <c r="Y782" s="10"/>
      <c r="Z782" s="32"/>
      <c r="AA782" s="10"/>
      <c r="AB782" s="32"/>
      <c r="AC782" s="10"/>
      <c r="AD782" s="32"/>
      <c r="AE782" s="10"/>
      <c r="AF782" s="32"/>
      <c r="AG782" s="10"/>
      <c r="AH782" s="32"/>
      <c r="AI782" s="10"/>
      <c r="AJ782" s="32"/>
      <c r="AK782" s="10"/>
      <c r="AL782" s="32"/>
      <c r="AM782" s="10"/>
      <c r="AN782" s="32"/>
      <c r="AO782" s="10"/>
      <c r="AP782" s="244"/>
      <c r="AQ782" s="10"/>
      <c r="AR782" s="32"/>
      <c r="AS782" s="10"/>
      <c r="AT782" s="244"/>
      <c r="AU782" s="10"/>
      <c r="AV782" s="244"/>
      <c r="AW782" s="7"/>
      <c r="AX782" s="249"/>
      <c r="AY782" s="10"/>
      <c r="AZ782" s="244"/>
      <c r="BA782" s="7"/>
      <c r="BB782" s="249"/>
      <c r="BC782" s="7"/>
      <c r="BD782" s="249"/>
      <c r="BE782" s="7"/>
      <c r="BF782" s="8"/>
      <c r="BG782" s="7"/>
      <c r="BH782" s="8"/>
      <c r="BJ782" s="41"/>
      <c r="BK782" s="41">
        <f t="shared" si="46"/>
        <v>0</v>
      </c>
      <c r="BL782">
        <f t="shared" si="45"/>
        <v>0</v>
      </c>
    </row>
    <row r="783" spans="2:66">
      <c r="B783" s="6"/>
      <c r="C783" s="10"/>
      <c r="D783" s="32"/>
      <c r="E783" s="10"/>
      <c r="F783" s="32"/>
      <c r="G783" s="10"/>
      <c r="H783" s="32"/>
      <c r="I783" s="10"/>
      <c r="J783" s="32"/>
      <c r="K783" s="10"/>
      <c r="L783" s="32"/>
      <c r="M783" s="10"/>
      <c r="N783" s="32"/>
      <c r="O783" s="10"/>
      <c r="P783" s="32"/>
      <c r="Q783" s="10"/>
      <c r="R783" s="32"/>
      <c r="S783" s="10"/>
      <c r="T783" s="32"/>
      <c r="U783" s="10"/>
      <c r="V783" s="32"/>
      <c r="W783" s="10"/>
      <c r="X783" s="32"/>
      <c r="Y783" s="10"/>
      <c r="Z783" s="32"/>
      <c r="AA783" s="10"/>
      <c r="AB783" s="32"/>
      <c r="AC783" s="10"/>
      <c r="AD783" s="32"/>
      <c r="AE783" s="10"/>
      <c r="AF783" s="32"/>
      <c r="AG783" s="10"/>
      <c r="AH783" s="32"/>
      <c r="AI783" s="10"/>
      <c r="AJ783" s="32"/>
      <c r="AK783" s="10"/>
      <c r="AL783" s="32"/>
      <c r="AM783" s="10"/>
      <c r="AN783" s="32"/>
      <c r="AO783" s="10"/>
      <c r="AP783" s="244"/>
      <c r="AQ783" s="10"/>
      <c r="AR783" s="32"/>
      <c r="AS783" s="10"/>
      <c r="AT783" s="244"/>
      <c r="AU783" s="10"/>
      <c r="AV783" s="244"/>
      <c r="AW783" s="7"/>
      <c r="AX783" s="249"/>
      <c r="AY783" s="10"/>
      <c r="AZ783" s="244"/>
      <c r="BA783" s="7"/>
      <c r="BB783" s="249"/>
      <c r="BC783" s="7"/>
      <c r="BD783" s="249"/>
      <c r="BE783" s="7"/>
      <c r="BF783" s="8"/>
      <c r="BG783" s="7"/>
      <c r="BH783" s="8"/>
      <c r="BJ783" s="41"/>
      <c r="BK783" s="41">
        <f t="shared" si="46"/>
        <v>0</v>
      </c>
      <c r="BL783">
        <f t="shared" si="45"/>
        <v>0</v>
      </c>
    </row>
    <row r="784" spans="2:66">
      <c r="B784" s="6"/>
      <c r="C784" s="10"/>
      <c r="D784" s="32"/>
      <c r="E784" s="10"/>
      <c r="F784" s="32"/>
      <c r="G784" s="10"/>
      <c r="H784" s="32"/>
      <c r="I784" s="10"/>
      <c r="J784" s="32"/>
      <c r="K784" s="94"/>
      <c r="L784" s="32"/>
      <c r="M784" s="10"/>
      <c r="N784" s="32"/>
      <c r="O784" s="10"/>
      <c r="P784" s="32"/>
      <c r="Q784" s="10"/>
      <c r="R784" s="32"/>
      <c r="S784" s="10"/>
      <c r="T784" s="32"/>
      <c r="U784" s="10"/>
      <c r="V784" s="32"/>
      <c r="W784" s="10"/>
      <c r="X784" s="32"/>
      <c r="Y784" s="10"/>
      <c r="Z784" s="32"/>
      <c r="AA784" s="10"/>
      <c r="AB784" s="32"/>
      <c r="AC784" s="10"/>
      <c r="AD784" s="32"/>
      <c r="AE784" s="10"/>
      <c r="AF784" s="32"/>
      <c r="AG784" s="10"/>
      <c r="AH784" s="32"/>
      <c r="AI784" s="10"/>
      <c r="AJ784" s="32"/>
      <c r="AK784" s="10"/>
      <c r="AL784" s="32"/>
      <c r="AM784" s="10"/>
      <c r="AN784" s="32"/>
      <c r="AO784" s="10"/>
      <c r="AP784" s="244"/>
      <c r="AQ784" s="10"/>
      <c r="AR784" s="32"/>
      <c r="AS784" s="10"/>
      <c r="AT784" s="244"/>
      <c r="AU784" s="10"/>
      <c r="AV784" s="244"/>
      <c r="AW784" s="7"/>
      <c r="AX784" s="249"/>
      <c r="AY784" s="10"/>
      <c r="AZ784" s="244"/>
      <c r="BA784" s="7"/>
      <c r="BB784" s="249"/>
      <c r="BC784" s="7"/>
      <c r="BD784" s="249"/>
      <c r="BE784" s="7"/>
      <c r="BF784" s="8"/>
      <c r="BG784" s="7"/>
      <c r="BH784" s="8"/>
      <c r="BJ784" s="41"/>
      <c r="BK784" s="41">
        <f t="shared" si="46"/>
        <v>0</v>
      </c>
      <c r="BL784">
        <f t="shared" si="45"/>
        <v>0</v>
      </c>
      <c r="BN784" s="39"/>
    </row>
    <row r="785" spans="2:66">
      <c r="B785" s="6"/>
      <c r="C785" s="10"/>
      <c r="D785" s="32"/>
      <c r="E785" s="10"/>
      <c r="F785" s="32"/>
      <c r="G785" s="10"/>
      <c r="H785" s="32"/>
      <c r="I785" s="10"/>
      <c r="J785" s="32"/>
      <c r="K785" s="10"/>
      <c r="L785" s="32"/>
      <c r="M785" s="10"/>
      <c r="N785" s="32"/>
      <c r="O785" s="10"/>
      <c r="P785" s="32"/>
      <c r="Q785" s="10"/>
      <c r="R785" s="32"/>
      <c r="S785" s="10"/>
      <c r="T785" s="32"/>
      <c r="U785" s="10"/>
      <c r="V785" s="32"/>
      <c r="W785" s="10"/>
      <c r="X785" s="32"/>
      <c r="Y785" s="10"/>
      <c r="Z785" s="32"/>
      <c r="AA785" s="10"/>
      <c r="AB785" s="32"/>
      <c r="AC785" s="10"/>
      <c r="AD785" s="32"/>
      <c r="AE785" s="10"/>
      <c r="AF785" s="32"/>
      <c r="AG785" s="10"/>
      <c r="AH785" s="32"/>
      <c r="AI785" s="10"/>
      <c r="AJ785" s="32"/>
      <c r="AK785" s="10"/>
      <c r="AL785" s="32"/>
      <c r="AM785" s="10"/>
      <c r="AN785" s="32"/>
      <c r="AO785" s="10"/>
      <c r="AP785" s="244"/>
      <c r="AQ785" s="10"/>
      <c r="AR785" s="32"/>
      <c r="AS785" s="10"/>
      <c r="AT785" s="244"/>
      <c r="AU785" s="10"/>
      <c r="AV785" s="244"/>
      <c r="AW785" s="7"/>
      <c r="AX785" s="249"/>
      <c r="AY785" s="10"/>
      <c r="AZ785" s="244"/>
      <c r="BA785" s="7"/>
      <c r="BB785" s="249"/>
      <c r="BC785" s="7"/>
      <c r="BD785" s="249"/>
      <c r="BE785" s="7"/>
      <c r="BF785" s="8"/>
      <c r="BG785" s="7"/>
      <c r="BH785" s="8"/>
      <c r="BJ785" s="41"/>
      <c r="BK785" s="41">
        <f t="shared" si="46"/>
        <v>0</v>
      </c>
      <c r="BL785">
        <f t="shared" si="45"/>
        <v>0</v>
      </c>
    </row>
    <row r="786" spans="2:66">
      <c r="B786" s="6"/>
      <c r="C786" s="10"/>
      <c r="D786" s="32"/>
      <c r="E786" s="10"/>
      <c r="F786" s="32"/>
      <c r="G786" s="10"/>
      <c r="H786" s="32"/>
      <c r="I786" s="10"/>
      <c r="J786" s="32"/>
      <c r="K786" s="10"/>
      <c r="L786" s="32"/>
      <c r="M786" s="10"/>
      <c r="N786" s="32"/>
      <c r="O786" s="10"/>
      <c r="P786" s="32"/>
      <c r="Q786" s="10"/>
      <c r="R786" s="32"/>
      <c r="S786" s="10"/>
      <c r="T786" s="32"/>
      <c r="U786" s="10"/>
      <c r="V786" s="32"/>
      <c r="W786" s="10"/>
      <c r="X786" s="32"/>
      <c r="Y786" s="10"/>
      <c r="Z786" s="32"/>
      <c r="AA786" s="10"/>
      <c r="AB786" s="32"/>
      <c r="AC786" s="10"/>
      <c r="AD786" s="32"/>
      <c r="AE786" s="10"/>
      <c r="AF786" s="32"/>
      <c r="AG786" s="10"/>
      <c r="AH786" s="32"/>
      <c r="AI786" s="10"/>
      <c r="AJ786" s="32"/>
      <c r="AK786" s="10"/>
      <c r="AL786" s="32"/>
      <c r="AM786" s="10"/>
      <c r="AN786" s="32"/>
      <c r="AO786" s="10"/>
      <c r="AP786" s="244"/>
      <c r="AQ786" s="10"/>
      <c r="AR786" s="32"/>
      <c r="AS786" s="10"/>
      <c r="AT786" s="244"/>
      <c r="AU786" s="10"/>
      <c r="AV786" s="244"/>
      <c r="AW786" s="7"/>
      <c r="AX786" s="249"/>
      <c r="AY786" s="10"/>
      <c r="AZ786" s="244"/>
      <c r="BA786" s="7"/>
      <c r="BB786" s="249"/>
      <c r="BC786" s="7"/>
      <c r="BD786" s="249"/>
      <c r="BE786" s="7"/>
      <c r="BF786" s="8"/>
      <c r="BG786" s="7"/>
      <c r="BH786" s="8"/>
      <c r="BJ786" s="41"/>
      <c r="BK786" s="41">
        <f t="shared" si="46"/>
        <v>0</v>
      </c>
      <c r="BL786">
        <f t="shared" si="45"/>
        <v>0</v>
      </c>
    </row>
    <row r="787" spans="2:66">
      <c r="B787" s="6"/>
      <c r="C787" s="10"/>
      <c r="D787" s="32"/>
      <c r="E787" s="10"/>
      <c r="F787" s="32"/>
      <c r="G787" s="10"/>
      <c r="H787" s="32"/>
      <c r="I787" s="10"/>
      <c r="J787" s="32"/>
      <c r="K787" s="94"/>
      <c r="L787" s="32"/>
      <c r="M787" s="10"/>
      <c r="N787" s="32"/>
      <c r="O787" s="10"/>
      <c r="P787" s="32"/>
      <c r="Q787" s="10"/>
      <c r="R787" s="32"/>
      <c r="S787" s="10"/>
      <c r="T787" s="32"/>
      <c r="U787" s="10"/>
      <c r="V787" s="32"/>
      <c r="W787" s="10"/>
      <c r="X787" s="32"/>
      <c r="Y787" s="10"/>
      <c r="Z787" s="32"/>
      <c r="AA787" s="10"/>
      <c r="AB787" s="32"/>
      <c r="AC787" s="10"/>
      <c r="AD787" s="32"/>
      <c r="AE787" s="10"/>
      <c r="AF787" s="32"/>
      <c r="AG787" s="10"/>
      <c r="AH787" s="32"/>
      <c r="AI787" s="10"/>
      <c r="AJ787" s="32"/>
      <c r="AK787" s="10"/>
      <c r="AL787" s="32"/>
      <c r="AM787" s="10"/>
      <c r="AN787" s="32"/>
      <c r="AO787" s="10"/>
      <c r="AP787" s="244"/>
      <c r="AQ787" s="10"/>
      <c r="AR787" s="32"/>
      <c r="AS787" s="10"/>
      <c r="AT787" s="244"/>
      <c r="AU787" s="10"/>
      <c r="AV787" s="244"/>
      <c r="AW787" s="7"/>
      <c r="AX787" s="249"/>
      <c r="AY787" s="10"/>
      <c r="AZ787" s="244"/>
      <c r="BA787" s="7"/>
      <c r="BB787" s="249"/>
      <c r="BC787" s="7"/>
      <c r="BD787" s="249"/>
      <c r="BE787" s="7"/>
      <c r="BF787" s="8"/>
      <c r="BG787" s="7"/>
      <c r="BH787" s="8"/>
      <c r="BJ787" s="41"/>
      <c r="BK787" s="41">
        <f t="shared" si="46"/>
        <v>0</v>
      </c>
      <c r="BL787">
        <f t="shared" si="45"/>
        <v>0</v>
      </c>
    </row>
    <row r="788" spans="2:66">
      <c r="B788" s="6"/>
      <c r="C788" s="10"/>
      <c r="D788" s="32"/>
      <c r="E788" s="10"/>
      <c r="F788" s="32"/>
      <c r="G788" s="10"/>
      <c r="H788" s="32"/>
      <c r="I788" s="10"/>
      <c r="J788" s="32"/>
      <c r="K788" s="94"/>
      <c r="L788" s="32"/>
      <c r="M788" s="10"/>
      <c r="N788" s="32"/>
      <c r="O788" s="10"/>
      <c r="P788" s="32"/>
      <c r="Q788" s="10"/>
      <c r="R788" s="32"/>
      <c r="S788" s="10"/>
      <c r="T788" s="32"/>
      <c r="U788" s="10"/>
      <c r="V788" s="32"/>
      <c r="W788" s="10"/>
      <c r="X788" s="32"/>
      <c r="Y788" s="10"/>
      <c r="Z788" s="32"/>
      <c r="AA788" s="10"/>
      <c r="AB788" s="32"/>
      <c r="AC788" s="10"/>
      <c r="AD788" s="32"/>
      <c r="AE788" s="10"/>
      <c r="AF788" s="32"/>
      <c r="AG788" s="10"/>
      <c r="AH788" s="32"/>
      <c r="AI788" s="10"/>
      <c r="AJ788" s="32"/>
      <c r="AK788" s="10"/>
      <c r="AL788" s="32"/>
      <c r="AM788" s="10"/>
      <c r="AN788" s="32"/>
      <c r="AO788" s="10"/>
      <c r="AP788" s="244"/>
      <c r="AQ788" s="10"/>
      <c r="AR788" s="32"/>
      <c r="AS788" s="10"/>
      <c r="AT788" s="244"/>
      <c r="AU788" s="10"/>
      <c r="AV788" s="244"/>
      <c r="AW788" s="7"/>
      <c r="AX788" s="249"/>
      <c r="AY788" s="10"/>
      <c r="AZ788" s="244"/>
      <c r="BA788" s="7"/>
      <c r="BB788" s="249"/>
      <c r="BC788" s="7"/>
      <c r="BD788" s="249"/>
      <c r="BE788" s="7"/>
      <c r="BF788" s="8"/>
      <c r="BG788" s="7"/>
      <c r="BH788" s="8"/>
      <c r="BJ788" s="41"/>
      <c r="BK788" s="41">
        <f t="shared" si="46"/>
        <v>0</v>
      </c>
      <c r="BL788">
        <f t="shared" si="45"/>
        <v>0</v>
      </c>
      <c r="BN788" s="39"/>
    </row>
    <row r="789" spans="2:66">
      <c r="B789" s="6"/>
      <c r="C789" s="10"/>
      <c r="D789" s="32"/>
      <c r="E789" s="10"/>
      <c r="F789" s="32"/>
      <c r="G789" s="10"/>
      <c r="H789" s="32"/>
      <c r="I789" s="10"/>
      <c r="J789" s="32"/>
      <c r="K789" s="94"/>
      <c r="L789" s="32"/>
      <c r="M789" s="10"/>
      <c r="N789" s="32"/>
      <c r="O789" s="10"/>
      <c r="P789" s="32"/>
      <c r="Q789" s="10"/>
      <c r="R789" s="32"/>
      <c r="S789" s="10"/>
      <c r="T789" s="32"/>
      <c r="U789" s="10"/>
      <c r="V789" s="32"/>
      <c r="W789" s="10"/>
      <c r="X789" s="32"/>
      <c r="Y789" s="10"/>
      <c r="Z789" s="32"/>
      <c r="AA789" s="10"/>
      <c r="AB789" s="32"/>
      <c r="AC789" s="10"/>
      <c r="AD789" s="32"/>
      <c r="AE789" s="10"/>
      <c r="AF789" s="32"/>
      <c r="AG789" s="10"/>
      <c r="AH789" s="32"/>
      <c r="AI789" s="10"/>
      <c r="AJ789" s="32"/>
      <c r="AK789" s="10"/>
      <c r="AL789" s="32"/>
      <c r="AM789" s="10"/>
      <c r="AN789" s="32"/>
      <c r="AO789" s="10"/>
      <c r="AP789" s="244"/>
      <c r="AQ789" s="10"/>
      <c r="AR789" s="32"/>
      <c r="AS789" s="10"/>
      <c r="AT789" s="244"/>
      <c r="AU789" s="10"/>
      <c r="AV789" s="244"/>
      <c r="AW789" s="7"/>
      <c r="AX789" s="249"/>
      <c r="AY789" s="10"/>
      <c r="AZ789" s="244"/>
      <c r="BA789" s="7"/>
      <c r="BB789" s="249"/>
      <c r="BC789" s="7"/>
      <c r="BD789" s="249"/>
      <c r="BE789" s="7"/>
      <c r="BF789" s="8"/>
      <c r="BG789" s="7"/>
      <c r="BH789" s="8"/>
      <c r="BJ789" s="41"/>
      <c r="BK789" s="41">
        <f t="shared" si="46"/>
        <v>0</v>
      </c>
      <c r="BL789">
        <f t="shared" si="45"/>
        <v>0</v>
      </c>
      <c r="BN789" s="39"/>
    </row>
    <row r="790" spans="2:66">
      <c r="B790" s="6"/>
      <c r="C790" s="10"/>
      <c r="D790" s="32"/>
      <c r="E790" s="10"/>
      <c r="F790" s="32"/>
      <c r="G790" s="10"/>
      <c r="H790" s="32"/>
      <c r="I790" s="10"/>
      <c r="J790" s="32"/>
      <c r="K790" s="94"/>
      <c r="L790" s="32"/>
      <c r="M790" s="242"/>
      <c r="N790" s="32"/>
      <c r="O790" s="10"/>
      <c r="P790" s="32"/>
      <c r="Q790" s="10"/>
      <c r="R790" s="32"/>
      <c r="S790" s="10"/>
      <c r="T790" s="32"/>
      <c r="U790" s="10"/>
      <c r="V790" s="32"/>
      <c r="W790" s="10"/>
      <c r="X790" s="32"/>
      <c r="Y790" s="10"/>
      <c r="Z790" s="32"/>
      <c r="AA790" s="10"/>
      <c r="AB790" s="32"/>
      <c r="AC790" s="10"/>
      <c r="AD790" s="32"/>
      <c r="AE790" s="10"/>
      <c r="AF790" s="32"/>
      <c r="AG790" s="10"/>
      <c r="AH790" s="32"/>
      <c r="AI790" s="10"/>
      <c r="AJ790" s="32"/>
      <c r="AK790" s="10"/>
      <c r="AL790" s="32"/>
      <c r="AM790" s="10"/>
      <c r="AN790" s="32"/>
      <c r="AO790" s="10"/>
      <c r="AP790" s="244"/>
      <c r="AQ790" s="10"/>
      <c r="AR790" s="32"/>
      <c r="AS790" s="10"/>
      <c r="AT790" s="244"/>
      <c r="AU790" s="10"/>
      <c r="AV790" s="244"/>
      <c r="AW790" s="7"/>
      <c r="AX790" s="249"/>
      <c r="AY790" s="10"/>
      <c r="AZ790" s="244"/>
      <c r="BA790" s="7"/>
      <c r="BB790" s="249"/>
      <c r="BC790" s="7"/>
      <c r="BD790" s="249"/>
      <c r="BE790" s="7"/>
      <c r="BF790" s="8"/>
      <c r="BG790" s="7"/>
      <c r="BH790" s="8"/>
      <c r="BJ790" s="41"/>
      <c r="BK790" s="41">
        <f t="shared" si="46"/>
        <v>0</v>
      </c>
      <c r="BL790">
        <f t="shared" si="45"/>
        <v>0</v>
      </c>
    </row>
    <row r="791" spans="2:66">
      <c r="B791" s="6"/>
      <c r="C791" s="10"/>
      <c r="D791" s="32"/>
      <c r="E791" s="10"/>
      <c r="F791" s="32"/>
      <c r="G791" s="10"/>
      <c r="H791" s="32"/>
      <c r="I791" s="10"/>
      <c r="J791" s="32"/>
      <c r="K791" s="94"/>
      <c r="L791" s="32"/>
      <c r="M791" s="10"/>
      <c r="N791" s="32"/>
      <c r="O791" s="10"/>
      <c r="P791" s="32"/>
      <c r="Q791" s="10"/>
      <c r="R791" s="32"/>
      <c r="S791" s="10"/>
      <c r="T791" s="32"/>
      <c r="U791" s="10"/>
      <c r="V791" s="32"/>
      <c r="W791" s="10"/>
      <c r="X791" s="32"/>
      <c r="Y791" s="10"/>
      <c r="Z791" s="32"/>
      <c r="AA791" s="10"/>
      <c r="AB791" s="32"/>
      <c r="AC791" s="10"/>
      <c r="AD791" s="32"/>
      <c r="AE791" s="10"/>
      <c r="AF791" s="32"/>
      <c r="AG791" s="10"/>
      <c r="AH791" s="32"/>
      <c r="AI791" s="10"/>
      <c r="AJ791" s="32"/>
      <c r="AK791" s="10"/>
      <c r="AL791" s="32"/>
      <c r="AM791" s="10"/>
      <c r="AN791" s="32"/>
      <c r="AO791" s="10"/>
      <c r="AP791" s="244"/>
      <c r="AQ791" s="10"/>
      <c r="AR791" s="32"/>
      <c r="AS791" s="10"/>
      <c r="AT791" s="244"/>
      <c r="AU791" s="10"/>
      <c r="AV791" s="244"/>
      <c r="AW791" s="7"/>
      <c r="AX791" s="249"/>
      <c r="AY791" s="10"/>
      <c r="AZ791" s="244"/>
      <c r="BA791" s="7"/>
      <c r="BB791" s="249"/>
      <c r="BC791" s="7"/>
      <c r="BD791" s="249"/>
      <c r="BE791" s="7"/>
      <c r="BF791" s="8"/>
      <c r="BG791" s="7"/>
      <c r="BH791" s="8"/>
      <c r="BJ791" s="41"/>
      <c r="BK791" s="41">
        <f t="shared" si="46"/>
        <v>0</v>
      </c>
      <c r="BL791">
        <f t="shared" si="45"/>
        <v>0</v>
      </c>
    </row>
    <row r="792" spans="2:66">
      <c r="B792" s="6"/>
      <c r="C792" s="10"/>
      <c r="D792" s="32"/>
      <c r="E792" s="10"/>
      <c r="F792" s="32"/>
      <c r="G792" s="10"/>
      <c r="H792" s="32"/>
      <c r="I792" s="10"/>
      <c r="J792" s="32"/>
      <c r="K792" s="94"/>
      <c r="L792" s="32"/>
      <c r="M792" s="10"/>
      <c r="N792" s="32"/>
      <c r="O792" s="10"/>
      <c r="P792" s="32"/>
      <c r="Q792" s="10"/>
      <c r="R792" s="32"/>
      <c r="S792" s="10"/>
      <c r="T792" s="32"/>
      <c r="U792" s="10"/>
      <c r="V792" s="32"/>
      <c r="W792" s="10"/>
      <c r="X792" s="32"/>
      <c r="Y792" s="10"/>
      <c r="Z792" s="32"/>
      <c r="AA792" s="10"/>
      <c r="AB792" s="32"/>
      <c r="AC792" s="10"/>
      <c r="AD792" s="32"/>
      <c r="AE792" s="10"/>
      <c r="AF792" s="32"/>
      <c r="AG792" s="10"/>
      <c r="AH792" s="32"/>
      <c r="AI792" s="10"/>
      <c r="AJ792" s="32"/>
      <c r="AK792" s="10"/>
      <c r="AL792" s="32"/>
      <c r="AM792" s="10"/>
      <c r="AN792" s="32"/>
      <c r="AO792" s="10"/>
      <c r="AP792" s="244"/>
      <c r="AQ792" s="10"/>
      <c r="AR792" s="32"/>
      <c r="AS792" s="10"/>
      <c r="AT792" s="244"/>
      <c r="AU792" s="10"/>
      <c r="AV792" s="244"/>
      <c r="AW792" s="7"/>
      <c r="AX792" s="249"/>
      <c r="AY792" s="10"/>
      <c r="AZ792" s="244"/>
      <c r="BA792" s="7"/>
      <c r="BB792" s="249"/>
      <c r="BC792" s="7"/>
      <c r="BD792" s="249"/>
      <c r="BE792" s="7"/>
      <c r="BF792" s="8"/>
      <c r="BG792" s="7"/>
      <c r="BH792" s="8"/>
      <c r="BJ792" s="41"/>
      <c r="BK792" s="41">
        <f t="shared" si="46"/>
        <v>0</v>
      </c>
      <c r="BL792">
        <f t="shared" si="45"/>
        <v>0</v>
      </c>
      <c r="BN792" s="39"/>
    </row>
    <row r="793" spans="2:66">
      <c r="B793" s="6"/>
      <c r="C793" s="10"/>
      <c r="D793" s="32"/>
      <c r="E793" s="10"/>
      <c r="F793" s="32"/>
      <c r="G793" s="10"/>
      <c r="H793" s="32"/>
      <c r="I793" s="10"/>
      <c r="J793" s="32"/>
      <c r="K793" s="94"/>
      <c r="L793" s="32"/>
      <c r="M793" s="10"/>
      <c r="N793" s="32"/>
      <c r="O793" s="10"/>
      <c r="P793" s="32"/>
      <c r="Q793" s="10"/>
      <c r="R793" s="32"/>
      <c r="S793" s="10"/>
      <c r="T793" s="32"/>
      <c r="U793" s="10"/>
      <c r="V793" s="32"/>
      <c r="W793" s="10"/>
      <c r="X793" s="32"/>
      <c r="Y793" s="10"/>
      <c r="Z793" s="32"/>
      <c r="AA793" s="10"/>
      <c r="AB793" s="32"/>
      <c r="AC793" s="10"/>
      <c r="AD793" s="32"/>
      <c r="AE793" s="10"/>
      <c r="AF793" s="32"/>
      <c r="AG793" s="10"/>
      <c r="AH793" s="32"/>
      <c r="AI793" s="10"/>
      <c r="AJ793" s="32"/>
      <c r="AK793" s="10"/>
      <c r="AL793" s="32"/>
      <c r="AM793" s="10"/>
      <c r="AN793" s="32"/>
      <c r="AO793" s="10"/>
      <c r="AP793" s="244"/>
      <c r="AQ793" s="10"/>
      <c r="AR793" s="32"/>
      <c r="AS793" s="10"/>
      <c r="AT793" s="244"/>
      <c r="AU793" s="10"/>
      <c r="AV793" s="244"/>
      <c r="AW793" s="7"/>
      <c r="AX793" s="249"/>
      <c r="AY793" s="10"/>
      <c r="AZ793" s="244"/>
      <c r="BA793" s="7"/>
      <c r="BB793" s="249"/>
      <c r="BC793" s="7"/>
      <c r="BD793" s="249"/>
      <c r="BE793" s="7"/>
      <c r="BF793" s="8"/>
      <c r="BG793" s="7"/>
      <c r="BH793" s="8"/>
      <c r="BJ793" s="41"/>
      <c r="BK793" s="41">
        <f t="shared" si="46"/>
        <v>0</v>
      </c>
      <c r="BL793">
        <f t="shared" si="45"/>
        <v>0</v>
      </c>
      <c r="BN793" s="39"/>
    </row>
    <row r="794" spans="2:66">
      <c r="B794" s="6"/>
      <c r="C794" s="10"/>
      <c r="D794" s="32"/>
      <c r="E794" s="10"/>
      <c r="F794" s="32"/>
      <c r="G794" s="10"/>
      <c r="H794" s="32"/>
      <c r="I794" s="10"/>
      <c r="J794" s="32"/>
      <c r="K794" s="94"/>
      <c r="L794" s="32"/>
      <c r="M794" s="10"/>
      <c r="N794" s="32"/>
      <c r="O794" s="10"/>
      <c r="P794" s="32"/>
      <c r="Q794" s="10"/>
      <c r="R794" s="32"/>
      <c r="S794" s="10"/>
      <c r="T794" s="32"/>
      <c r="U794" s="10"/>
      <c r="V794" s="32"/>
      <c r="W794" s="10"/>
      <c r="X794" s="32"/>
      <c r="Y794" s="10"/>
      <c r="Z794" s="32"/>
      <c r="AA794" s="10"/>
      <c r="AB794" s="32"/>
      <c r="AC794" s="10"/>
      <c r="AD794" s="32"/>
      <c r="AE794" s="10"/>
      <c r="AF794" s="32"/>
      <c r="AG794" s="10"/>
      <c r="AH794" s="32"/>
      <c r="AI794" s="10"/>
      <c r="AJ794" s="32"/>
      <c r="AK794" s="10"/>
      <c r="AL794" s="32"/>
      <c r="AM794" s="10"/>
      <c r="AN794" s="32"/>
      <c r="AO794" s="10"/>
      <c r="AP794" s="244"/>
      <c r="AQ794" s="10"/>
      <c r="AR794" s="32"/>
      <c r="AS794" s="10"/>
      <c r="AT794" s="244"/>
      <c r="AU794" s="10"/>
      <c r="AV794" s="244"/>
      <c r="AW794" s="7"/>
      <c r="AX794" s="249"/>
      <c r="AY794" s="10"/>
      <c r="AZ794" s="244"/>
      <c r="BA794" s="7"/>
      <c r="BB794" s="249"/>
      <c r="BC794" s="7"/>
      <c r="BD794" s="249"/>
      <c r="BE794" s="7"/>
      <c r="BF794" s="8"/>
      <c r="BG794" s="7"/>
      <c r="BH794" s="8"/>
      <c r="BJ794" s="41"/>
      <c r="BK794" s="41">
        <f t="shared" si="46"/>
        <v>0</v>
      </c>
      <c r="BL794">
        <f t="shared" si="45"/>
        <v>0</v>
      </c>
      <c r="BN794" s="39"/>
    </row>
    <row r="795" spans="2:66">
      <c r="B795" s="6"/>
      <c r="C795" s="10"/>
      <c r="D795" s="32"/>
      <c r="E795" s="10"/>
      <c r="F795" s="32"/>
      <c r="G795" s="10"/>
      <c r="H795" s="32"/>
      <c r="I795" s="10"/>
      <c r="J795" s="32"/>
      <c r="K795" s="94"/>
      <c r="L795" s="32"/>
      <c r="M795" s="10"/>
      <c r="N795" s="32"/>
      <c r="O795" s="10"/>
      <c r="P795" s="32"/>
      <c r="Q795" s="10"/>
      <c r="R795" s="32"/>
      <c r="S795" s="10"/>
      <c r="T795" s="32"/>
      <c r="U795" s="10"/>
      <c r="V795" s="32"/>
      <c r="W795" s="10"/>
      <c r="X795" s="32"/>
      <c r="Y795" s="10"/>
      <c r="Z795" s="32"/>
      <c r="AA795" s="10"/>
      <c r="AB795" s="32"/>
      <c r="AC795" s="10"/>
      <c r="AD795" s="32"/>
      <c r="AE795" s="10"/>
      <c r="AF795" s="32"/>
      <c r="AG795" s="10"/>
      <c r="AH795" s="32"/>
      <c r="AI795" s="10"/>
      <c r="AJ795" s="32"/>
      <c r="AK795" s="10"/>
      <c r="AL795" s="32"/>
      <c r="AM795" s="10"/>
      <c r="AN795" s="32"/>
      <c r="AO795" s="10"/>
      <c r="AP795" s="244"/>
      <c r="AQ795" s="10"/>
      <c r="AR795" s="32"/>
      <c r="AS795" s="10"/>
      <c r="AT795" s="244"/>
      <c r="AU795" s="10"/>
      <c r="AV795" s="244"/>
      <c r="AW795" s="7"/>
      <c r="AX795" s="249"/>
      <c r="AY795" s="10"/>
      <c r="AZ795" s="244"/>
      <c r="BA795" s="7"/>
      <c r="BB795" s="249"/>
      <c r="BC795" s="7"/>
      <c r="BD795" s="249"/>
      <c r="BE795" s="7"/>
      <c r="BF795" s="8"/>
      <c r="BG795" s="7"/>
      <c r="BH795" s="8"/>
      <c r="BJ795" s="41"/>
      <c r="BK795" s="41">
        <f t="shared" si="46"/>
        <v>0</v>
      </c>
      <c r="BL795">
        <f t="shared" si="45"/>
        <v>0</v>
      </c>
      <c r="BN795" s="39"/>
    </row>
    <row r="796" spans="2:66">
      <c r="B796" s="6"/>
      <c r="C796" s="10"/>
      <c r="D796" s="32"/>
      <c r="E796" s="10"/>
      <c r="F796" s="32"/>
      <c r="G796" s="10"/>
      <c r="H796" s="32"/>
      <c r="I796" s="10"/>
      <c r="J796" s="32"/>
      <c r="K796" s="94"/>
      <c r="L796" s="32"/>
      <c r="M796" s="10"/>
      <c r="N796" s="32"/>
      <c r="O796" s="10"/>
      <c r="P796" s="32"/>
      <c r="Q796" s="10"/>
      <c r="R796" s="32"/>
      <c r="S796" s="10"/>
      <c r="T796" s="32"/>
      <c r="U796" s="10"/>
      <c r="V796" s="32"/>
      <c r="W796" s="10"/>
      <c r="X796" s="32"/>
      <c r="Y796" s="10"/>
      <c r="Z796" s="32"/>
      <c r="AA796" s="10"/>
      <c r="AB796" s="32"/>
      <c r="AC796" s="10"/>
      <c r="AD796" s="32"/>
      <c r="AE796" s="10"/>
      <c r="AF796" s="32"/>
      <c r="AG796" s="10"/>
      <c r="AH796" s="32"/>
      <c r="AI796" s="10"/>
      <c r="AJ796" s="32"/>
      <c r="AK796" s="10"/>
      <c r="AL796" s="32"/>
      <c r="AM796" s="10"/>
      <c r="AN796" s="32"/>
      <c r="AO796" s="10"/>
      <c r="AP796" s="244"/>
      <c r="AQ796" s="10"/>
      <c r="AR796" s="32"/>
      <c r="AS796" s="10"/>
      <c r="AT796" s="244"/>
      <c r="AU796" s="10"/>
      <c r="AV796" s="244"/>
      <c r="AW796" s="7"/>
      <c r="AX796" s="249"/>
      <c r="AY796" s="10"/>
      <c r="AZ796" s="244"/>
      <c r="BA796" s="7"/>
      <c r="BB796" s="249"/>
      <c r="BC796" s="7"/>
      <c r="BD796" s="249"/>
      <c r="BE796" s="7"/>
      <c r="BF796" s="8"/>
      <c r="BG796" s="7"/>
      <c r="BH796" s="8"/>
      <c r="BJ796" s="41"/>
      <c r="BK796" s="41">
        <f t="shared" si="46"/>
        <v>0</v>
      </c>
      <c r="BL796">
        <f t="shared" si="45"/>
        <v>0</v>
      </c>
      <c r="BN796" s="39"/>
    </row>
    <row r="797" spans="2:66">
      <c r="B797" s="6"/>
      <c r="C797" s="10"/>
      <c r="D797" s="32"/>
      <c r="E797" s="10"/>
      <c r="F797" s="32"/>
      <c r="G797" s="10"/>
      <c r="H797" s="32"/>
      <c r="I797" s="10"/>
      <c r="J797" s="32"/>
      <c r="K797" s="94"/>
      <c r="L797" s="32"/>
      <c r="M797" s="10"/>
      <c r="N797" s="32"/>
      <c r="O797" s="10"/>
      <c r="P797" s="32"/>
      <c r="Q797" s="10"/>
      <c r="R797" s="32"/>
      <c r="S797" s="10"/>
      <c r="T797" s="32"/>
      <c r="U797" s="10"/>
      <c r="V797" s="32"/>
      <c r="W797" s="10"/>
      <c r="X797" s="32"/>
      <c r="Y797" s="10"/>
      <c r="Z797" s="32"/>
      <c r="AA797" s="10"/>
      <c r="AB797" s="32"/>
      <c r="AC797" s="10"/>
      <c r="AD797" s="32"/>
      <c r="AE797" s="10"/>
      <c r="AF797" s="32"/>
      <c r="AG797" s="10"/>
      <c r="AH797" s="32"/>
      <c r="AI797" s="10"/>
      <c r="AJ797" s="32"/>
      <c r="AK797" s="10"/>
      <c r="AL797" s="32"/>
      <c r="AM797" s="10"/>
      <c r="AN797" s="32"/>
      <c r="AO797" s="10"/>
      <c r="AP797" s="244"/>
      <c r="AQ797" s="10"/>
      <c r="AR797" s="32"/>
      <c r="AS797" s="10"/>
      <c r="AT797" s="244"/>
      <c r="AU797" s="10"/>
      <c r="AV797" s="244"/>
      <c r="AW797" s="7"/>
      <c r="AX797" s="249"/>
      <c r="AY797" s="10"/>
      <c r="AZ797" s="244"/>
      <c r="BA797" s="7"/>
      <c r="BB797" s="249"/>
      <c r="BC797" s="7"/>
      <c r="BD797" s="249"/>
      <c r="BE797" s="7"/>
      <c r="BF797" s="8"/>
      <c r="BG797" s="7"/>
      <c r="BH797" s="8"/>
      <c r="BJ797" s="41"/>
      <c r="BK797" s="41">
        <f t="shared" si="46"/>
        <v>0</v>
      </c>
      <c r="BL797">
        <f t="shared" si="45"/>
        <v>0</v>
      </c>
      <c r="BN797" s="39"/>
    </row>
    <row r="798" spans="2:66">
      <c r="B798" s="6"/>
      <c r="C798" s="10"/>
      <c r="D798" s="32"/>
      <c r="E798" s="10"/>
      <c r="F798" s="32"/>
      <c r="G798" s="10"/>
      <c r="H798" s="32"/>
      <c r="I798" s="10"/>
      <c r="J798" s="32"/>
      <c r="K798" s="94"/>
      <c r="L798" s="32"/>
      <c r="M798" s="10"/>
      <c r="N798" s="32"/>
      <c r="O798" s="10"/>
      <c r="P798" s="32"/>
      <c r="Q798" s="10"/>
      <c r="R798" s="32"/>
      <c r="S798" s="10"/>
      <c r="T798" s="32"/>
      <c r="U798" s="10"/>
      <c r="V798" s="32"/>
      <c r="W798" s="10"/>
      <c r="X798" s="32"/>
      <c r="Y798" s="10"/>
      <c r="Z798" s="32"/>
      <c r="AA798" s="10"/>
      <c r="AB798" s="32"/>
      <c r="AC798" s="10"/>
      <c r="AD798" s="32"/>
      <c r="AE798" s="10"/>
      <c r="AF798" s="32"/>
      <c r="AG798" s="10"/>
      <c r="AH798" s="32"/>
      <c r="AI798" s="10"/>
      <c r="AJ798" s="32"/>
      <c r="AK798" s="10"/>
      <c r="AL798" s="32"/>
      <c r="AM798" s="10"/>
      <c r="AN798" s="32"/>
      <c r="AO798" s="10"/>
      <c r="AP798" s="244"/>
      <c r="AQ798" s="10"/>
      <c r="AR798" s="32"/>
      <c r="AS798" s="10"/>
      <c r="AT798" s="244"/>
      <c r="AU798" s="10"/>
      <c r="AV798" s="244"/>
      <c r="AW798" s="7"/>
      <c r="AX798" s="249"/>
      <c r="AY798" s="10"/>
      <c r="AZ798" s="244"/>
      <c r="BA798" s="7"/>
      <c r="BB798" s="249"/>
      <c r="BC798" s="7"/>
      <c r="BD798" s="249"/>
      <c r="BE798" s="7"/>
      <c r="BF798" s="8"/>
      <c r="BG798" s="7"/>
      <c r="BH798" s="8"/>
      <c r="BJ798" s="41"/>
      <c r="BK798" s="41">
        <f t="shared" si="46"/>
        <v>0</v>
      </c>
      <c r="BL798">
        <f t="shared" si="45"/>
        <v>0</v>
      </c>
      <c r="BN798" s="39"/>
    </row>
    <row r="799" spans="2:66">
      <c r="B799" s="6"/>
      <c r="C799" s="10"/>
      <c r="D799" s="32"/>
      <c r="E799" s="10"/>
      <c r="F799" s="32"/>
      <c r="G799" s="10"/>
      <c r="H799" s="32"/>
      <c r="I799" s="10"/>
      <c r="J799" s="32"/>
      <c r="K799" s="94"/>
      <c r="L799" s="32"/>
      <c r="M799" s="10"/>
      <c r="N799" s="32"/>
      <c r="O799" s="10"/>
      <c r="P799" s="32"/>
      <c r="Q799" s="10"/>
      <c r="R799" s="32"/>
      <c r="S799" s="10"/>
      <c r="T799" s="32"/>
      <c r="U799" s="10"/>
      <c r="V799" s="32"/>
      <c r="W799" s="10"/>
      <c r="X799" s="32"/>
      <c r="Y799" s="10"/>
      <c r="Z799" s="32"/>
      <c r="AA799" s="10"/>
      <c r="AB799" s="32"/>
      <c r="AC799" s="10"/>
      <c r="AD799" s="32"/>
      <c r="AE799" s="10"/>
      <c r="AF799" s="32"/>
      <c r="AG799" s="10"/>
      <c r="AH799" s="32"/>
      <c r="AI799" s="10"/>
      <c r="AJ799" s="32"/>
      <c r="AK799" s="10"/>
      <c r="AL799" s="32"/>
      <c r="AM799" s="10"/>
      <c r="AN799" s="32"/>
      <c r="AO799" s="10"/>
      <c r="AP799" s="244"/>
      <c r="AQ799" s="10"/>
      <c r="AR799" s="32"/>
      <c r="AS799" s="10"/>
      <c r="AT799" s="244"/>
      <c r="AU799" s="10"/>
      <c r="AV799" s="244"/>
      <c r="AW799" s="7"/>
      <c r="AX799" s="249"/>
      <c r="AY799" s="10"/>
      <c r="AZ799" s="244"/>
      <c r="BA799" s="7"/>
      <c r="BB799" s="249"/>
      <c r="BC799" s="7"/>
      <c r="BD799" s="249"/>
      <c r="BE799" s="7"/>
      <c r="BF799" s="8"/>
      <c r="BG799" s="7"/>
      <c r="BH799" s="8"/>
      <c r="BJ799" s="41"/>
      <c r="BK799" s="41">
        <f t="shared" si="46"/>
        <v>0</v>
      </c>
      <c r="BL799">
        <f t="shared" si="45"/>
        <v>0</v>
      </c>
      <c r="BN799" s="39"/>
    </row>
    <row r="800" spans="2:66">
      <c r="B800" s="6"/>
      <c r="C800" s="10"/>
      <c r="D800" s="32"/>
      <c r="E800" s="10"/>
      <c r="F800" s="32"/>
      <c r="G800" s="10"/>
      <c r="H800" s="32"/>
      <c r="I800" s="10"/>
      <c r="J800" s="32"/>
      <c r="K800" s="94"/>
      <c r="L800" s="32"/>
      <c r="M800" s="10"/>
      <c r="N800" s="32"/>
      <c r="O800" s="10"/>
      <c r="P800" s="32"/>
      <c r="Q800" s="10"/>
      <c r="R800" s="32"/>
      <c r="S800" s="10"/>
      <c r="T800" s="32"/>
      <c r="U800" s="10"/>
      <c r="V800" s="32"/>
      <c r="W800" s="10"/>
      <c r="X800" s="32"/>
      <c r="Y800" s="10"/>
      <c r="Z800" s="32"/>
      <c r="AA800" s="10"/>
      <c r="AB800" s="32"/>
      <c r="AC800" s="10"/>
      <c r="AD800" s="32"/>
      <c r="AE800" s="10"/>
      <c r="AF800" s="32"/>
      <c r="AG800" s="10"/>
      <c r="AH800" s="32"/>
      <c r="AI800" s="10"/>
      <c r="AJ800" s="32"/>
      <c r="AK800" s="10"/>
      <c r="AL800" s="32"/>
      <c r="AM800" s="10"/>
      <c r="AN800" s="32"/>
      <c r="AO800" s="10"/>
      <c r="AP800" s="244"/>
      <c r="AQ800" s="10"/>
      <c r="AR800" s="32"/>
      <c r="AS800" s="10"/>
      <c r="AT800" s="244"/>
      <c r="AU800" s="10"/>
      <c r="AV800" s="244"/>
      <c r="AW800" s="7"/>
      <c r="AX800" s="249"/>
      <c r="AY800" s="10"/>
      <c r="AZ800" s="244"/>
      <c r="BA800" s="7"/>
      <c r="BB800" s="249"/>
      <c r="BC800" s="7"/>
      <c r="BD800" s="249"/>
      <c r="BE800" s="7"/>
      <c r="BF800" s="8"/>
      <c r="BG800" s="7"/>
      <c r="BH800" s="8"/>
      <c r="BJ800" s="41"/>
      <c r="BK800" s="41">
        <f t="shared" si="46"/>
        <v>0</v>
      </c>
      <c r="BL800">
        <f t="shared" si="45"/>
        <v>0</v>
      </c>
      <c r="BN800" s="39"/>
    </row>
    <row r="801" spans="2:66">
      <c r="B801" s="6"/>
      <c r="C801" s="10"/>
      <c r="D801" s="32"/>
      <c r="E801" s="10"/>
      <c r="F801" s="32"/>
      <c r="G801" s="10"/>
      <c r="H801" s="32"/>
      <c r="I801" s="10"/>
      <c r="J801" s="32"/>
      <c r="K801" s="94"/>
      <c r="L801" s="32"/>
      <c r="M801" s="10"/>
      <c r="N801" s="32"/>
      <c r="O801" s="10"/>
      <c r="P801" s="32"/>
      <c r="Q801" s="10"/>
      <c r="R801" s="32"/>
      <c r="S801" s="10"/>
      <c r="T801" s="32"/>
      <c r="U801" s="10"/>
      <c r="V801" s="32"/>
      <c r="W801" s="10"/>
      <c r="X801" s="32"/>
      <c r="Y801" s="10"/>
      <c r="Z801" s="32"/>
      <c r="AA801" s="10"/>
      <c r="AB801" s="32"/>
      <c r="AC801" s="10"/>
      <c r="AD801" s="32"/>
      <c r="AE801" s="10"/>
      <c r="AF801" s="32"/>
      <c r="AG801" s="10"/>
      <c r="AH801" s="32"/>
      <c r="AI801" s="10"/>
      <c r="AJ801" s="32"/>
      <c r="AK801" s="10"/>
      <c r="AL801" s="32"/>
      <c r="AM801" s="10"/>
      <c r="AN801" s="32"/>
      <c r="AO801" s="10"/>
      <c r="AP801" s="244"/>
      <c r="AQ801" s="10"/>
      <c r="AR801" s="32"/>
      <c r="AS801" s="10"/>
      <c r="AT801" s="244"/>
      <c r="AU801" s="10"/>
      <c r="AV801" s="244"/>
      <c r="AW801" s="7"/>
      <c r="AX801" s="249"/>
      <c r="AY801" s="10"/>
      <c r="AZ801" s="244"/>
      <c r="BA801" s="7"/>
      <c r="BB801" s="249"/>
      <c r="BC801" s="7"/>
      <c r="BD801" s="249"/>
      <c r="BE801" s="7"/>
      <c r="BF801" s="8"/>
      <c r="BG801" s="7"/>
      <c r="BH801" s="8"/>
      <c r="BJ801" s="41"/>
      <c r="BK801" s="41">
        <f t="shared" si="46"/>
        <v>0</v>
      </c>
      <c r="BL801">
        <f t="shared" si="45"/>
        <v>0</v>
      </c>
      <c r="BN801" s="39"/>
    </row>
    <row r="802" spans="2:66">
      <c r="B802" s="6"/>
      <c r="C802" s="10"/>
      <c r="D802" s="32"/>
      <c r="E802" s="10"/>
      <c r="F802" s="32"/>
      <c r="G802" s="10"/>
      <c r="H802" s="32"/>
      <c r="I802" s="10"/>
      <c r="J802" s="32"/>
      <c r="K802" s="94"/>
      <c r="L802" s="32"/>
      <c r="M802" s="10"/>
      <c r="N802" s="32"/>
      <c r="O802" s="10"/>
      <c r="P802" s="32"/>
      <c r="Q802" s="10"/>
      <c r="R802" s="32"/>
      <c r="S802" s="10"/>
      <c r="T802" s="32"/>
      <c r="U802" s="10"/>
      <c r="V802" s="32"/>
      <c r="W802" s="10"/>
      <c r="X802" s="32"/>
      <c r="Y802" s="10"/>
      <c r="Z802" s="32"/>
      <c r="AA802" s="10"/>
      <c r="AB802" s="32"/>
      <c r="AC802" s="10"/>
      <c r="AD802" s="32"/>
      <c r="AE802" s="10"/>
      <c r="AF802" s="32"/>
      <c r="AG802" s="10"/>
      <c r="AH802" s="32"/>
      <c r="AI802" s="10"/>
      <c r="AJ802" s="32"/>
      <c r="AK802" s="10"/>
      <c r="AL802" s="32"/>
      <c r="AM802" s="10"/>
      <c r="AN802" s="32"/>
      <c r="AO802" s="10"/>
      <c r="AP802" s="244"/>
      <c r="AQ802" s="10"/>
      <c r="AR802" s="32"/>
      <c r="AS802" s="10"/>
      <c r="AT802" s="244"/>
      <c r="AU802" s="10"/>
      <c r="AV802" s="244"/>
      <c r="AW802" s="7"/>
      <c r="AX802" s="249"/>
      <c r="AY802" s="10"/>
      <c r="AZ802" s="244"/>
      <c r="BA802" s="7"/>
      <c r="BB802" s="249"/>
      <c r="BC802" s="7"/>
      <c r="BD802" s="249"/>
      <c r="BE802" s="7"/>
      <c r="BF802" s="8"/>
      <c r="BG802" s="7"/>
      <c r="BH802" s="8"/>
      <c r="BJ802" s="41"/>
      <c r="BK802" s="41">
        <f t="shared" si="46"/>
        <v>0</v>
      </c>
      <c r="BL802">
        <f t="shared" si="45"/>
        <v>0</v>
      </c>
      <c r="BN802" s="39"/>
    </row>
    <row r="803" spans="2:66">
      <c r="B803" s="6"/>
      <c r="C803" s="10"/>
      <c r="D803" s="32"/>
      <c r="E803" s="10"/>
      <c r="F803" s="32"/>
      <c r="G803" s="10"/>
      <c r="H803" s="32"/>
      <c r="I803" s="10"/>
      <c r="J803" s="32"/>
      <c r="K803" s="94"/>
      <c r="L803" s="32"/>
      <c r="M803" s="10"/>
      <c r="N803" s="32"/>
      <c r="O803" s="10"/>
      <c r="P803" s="32"/>
      <c r="Q803" s="10"/>
      <c r="R803" s="32"/>
      <c r="S803" s="10"/>
      <c r="T803" s="32"/>
      <c r="U803" s="10"/>
      <c r="V803" s="32"/>
      <c r="W803" s="10"/>
      <c r="X803" s="32"/>
      <c r="Y803" s="10"/>
      <c r="Z803" s="32"/>
      <c r="AA803" s="10"/>
      <c r="AB803" s="32"/>
      <c r="AC803" s="10"/>
      <c r="AD803" s="32"/>
      <c r="AE803" s="10"/>
      <c r="AF803" s="32"/>
      <c r="AG803" s="10"/>
      <c r="AH803" s="32"/>
      <c r="AI803" s="10"/>
      <c r="AJ803" s="32"/>
      <c r="AK803" s="10"/>
      <c r="AL803" s="32"/>
      <c r="AM803" s="10"/>
      <c r="AN803" s="32"/>
      <c r="AO803" s="10"/>
      <c r="AP803" s="244"/>
      <c r="AQ803" s="10"/>
      <c r="AR803" s="32"/>
      <c r="AS803" s="10"/>
      <c r="AT803" s="244"/>
      <c r="AU803" s="10"/>
      <c r="AV803" s="244"/>
      <c r="AW803" s="7"/>
      <c r="AX803" s="249"/>
      <c r="AY803" s="10"/>
      <c r="AZ803" s="244"/>
      <c r="BA803" s="7"/>
      <c r="BB803" s="249"/>
      <c r="BC803" s="7"/>
      <c r="BD803" s="249"/>
      <c r="BE803" s="7"/>
      <c r="BF803" s="8"/>
      <c r="BG803" s="7"/>
      <c r="BH803" s="8"/>
      <c r="BI803" s="214"/>
      <c r="BJ803" s="215"/>
      <c r="BK803" s="41">
        <f t="shared" si="46"/>
        <v>0</v>
      </c>
      <c r="BL803">
        <f t="shared" si="45"/>
        <v>0</v>
      </c>
      <c r="BN803" s="39"/>
    </row>
    <row r="804" spans="2:66">
      <c r="B804" s="6"/>
      <c r="C804" s="10"/>
      <c r="D804" s="32"/>
      <c r="E804" s="10"/>
      <c r="F804" s="32"/>
      <c r="G804" s="10"/>
      <c r="H804" s="32"/>
      <c r="I804" s="10"/>
      <c r="J804" s="32"/>
      <c r="K804" s="94"/>
      <c r="L804" s="32"/>
      <c r="M804" s="10"/>
      <c r="N804" s="32"/>
      <c r="O804" s="10"/>
      <c r="P804" s="32"/>
      <c r="Q804" s="10"/>
      <c r="R804" s="32"/>
      <c r="S804" s="10"/>
      <c r="T804" s="32"/>
      <c r="U804" s="10"/>
      <c r="V804" s="32"/>
      <c r="W804" s="10"/>
      <c r="X804" s="32"/>
      <c r="Y804" s="10"/>
      <c r="Z804" s="32"/>
      <c r="AA804" s="10"/>
      <c r="AB804" s="32"/>
      <c r="AC804" s="10"/>
      <c r="AD804" s="32"/>
      <c r="AE804" s="10"/>
      <c r="AF804" s="32"/>
      <c r="AG804" s="10"/>
      <c r="AH804" s="32"/>
      <c r="AI804" s="10"/>
      <c r="AJ804" s="32"/>
      <c r="AK804" s="10"/>
      <c r="AL804" s="32"/>
      <c r="AM804" s="10"/>
      <c r="AN804" s="32"/>
      <c r="AO804" s="10"/>
      <c r="AP804" s="244"/>
      <c r="AQ804" s="10"/>
      <c r="AR804" s="32"/>
      <c r="AS804" s="10"/>
      <c r="AT804" s="244"/>
      <c r="AU804" s="10"/>
      <c r="AV804" s="244"/>
      <c r="AW804" s="7"/>
      <c r="AX804" s="249"/>
      <c r="AY804" s="10"/>
      <c r="AZ804" s="244"/>
      <c r="BA804" s="7"/>
      <c r="BB804" s="249"/>
      <c r="BC804" s="7"/>
      <c r="BD804" s="249"/>
      <c r="BE804" s="7"/>
      <c r="BF804" s="8"/>
      <c r="BG804" s="7"/>
      <c r="BH804" s="8"/>
      <c r="BJ804" s="41"/>
      <c r="BK804" s="41">
        <f t="shared" si="46"/>
        <v>0</v>
      </c>
      <c r="BL804">
        <f t="shared" si="45"/>
        <v>0</v>
      </c>
      <c r="BN804" s="39"/>
    </row>
    <row r="805" spans="2:66">
      <c r="B805" s="6"/>
      <c r="C805" s="10"/>
      <c r="D805" s="32"/>
      <c r="E805" s="10"/>
      <c r="F805" s="32"/>
      <c r="G805" s="10"/>
      <c r="H805" s="32"/>
      <c r="I805" s="10"/>
      <c r="J805" s="32"/>
      <c r="K805" s="94"/>
      <c r="L805" s="32"/>
      <c r="M805" s="10"/>
      <c r="N805" s="32"/>
      <c r="O805" s="10"/>
      <c r="P805" s="32"/>
      <c r="Q805" s="10"/>
      <c r="R805" s="32"/>
      <c r="S805" s="10"/>
      <c r="T805" s="32"/>
      <c r="U805" s="10"/>
      <c r="V805" s="32"/>
      <c r="W805" s="10"/>
      <c r="X805" s="32"/>
      <c r="Y805" s="10"/>
      <c r="Z805" s="32"/>
      <c r="AA805" s="10"/>
      <c r="AB805" s="32"/>
      <c r="AC805" s="10"/>
      <c r="AD805" s="32"/>
      <c r="AE805" s="10"/>
      <c r="AF805" s="32"/>
      <c r="AG805" s="10"/>
      <c r="AH805" s="32"/>
      <c r="AI805" s="10"/>
      <c r="AJ805" s="32"/>
      <c r="AK805" s="10"/>
      <c r="AL805" s="32"/>
      <c r="AM805" s="10"/>
      <c r="AN805" s="32"/>
      <c r="AO805" s="10"/>
      <c r="AP805" s="244"/>
      <c r="AQ805" s="10"/>
      <c r="AR805" s="32"/>
      <c r="AS805" s="10"/>
      <c r="AT805" s="244"/>
      <c r="AU805" s="10"/>
      <c r="AV805" s="244"/>
      <c r="AW805" s="7"/>
      <c r="AX805" s="249"/>
      <c r="AY805" s="10"/>
      <c r="AZ805" s="244"/>
      <c r="BA805" s="7"/>
      <c r="BB805" s="249"/>
      <c r="BC805" s="7"/>
      <c r="BD805" s="249"/>
      <c r="BE805" s="7"/>
      <c r="BF805" s="8"/>
      <c r="BG805" s="7"/>
      <c r="BH805" s="8"/>
      <c r="BJ805" s="41"/>
      <c r="BK805" s="41">
        <f t="shared" si="46"/>
        <v>0</v>
      </c>
      <c r="BL805">
        <f t="shared" si="45"/>
        <v>0</v>
      </c>
      <c r="BN805" s="39"/>
    </row>
    <row r="806" spans="2:66">
      <c r="B806" s="6"/>
      <c r="C806" s="10"/>
      <c r="D806" s="32"/>
      <c r="E806" s="10"/>
      <c r="F806" s="32"/>
      <c r="G806" s="10"/>
      <c r="H806" s="32"/>
      <c r="I806" s="10"/>
      <c r="J806" s="32"/>
      <c r="K806" s="94"/>
      <c r="L806" s="32"/>
      <c r="M806" s="10"/>
      <c r="N806" s="32"/>
      <c r="O806" s="10"/>
      <c r="P806" s="32"/>
      <c r="Q806" s="10"/>
      <c r="R806" s="32"/>
      <c r="S806" s="10"/>
      <c r="T806" s="32"/>
      <c r="U806" s="10"/>
      <c r="V806" s="32"/>
      <c r="W806" s="10"/>
      <c r="X806" s="32"/>
      <c r="Y806" s="10"/>
      <c r="Z806" s="32"/>
      <c r="AA806" s="10"/>
      <c r="AB806" s="32"/>
      <c r="AC806" s="10"/>
      <c r="AD806" s="32"/>
      <c r="AE806" s="10"/>
      <c r="AF806" s="32"/>
      <c r="AG806" s="10"/>
      <c r="AH806" s="32"/>
      <c r="AI806" s="10"/>
      <c r="AJ806" s="32"/>
      <c r="AK806" s="10"/>
      <c r="AL806" s="32"/>
      <c r="AM806" s="10"/>
      <c r="AN806" s="32"/>
      <c r="AO806" s="10"/>
      <c r="AP806" s="244"/>
      <c r="AQ806" s="10"/>
      <c r="AR806" s="32"/>
      <c r="AS806" s="10"/>
      <c r="AT806" s="244"/>
      <c r="AU806" s="10"/>
      <c r="AV806" s="244"/>
      <c r="AW806" s="7"/>
      <c r="AX806" s="249"/>
      <c r="AY806" s="10"/>
      <c r="AZ806" s="244"/>
      <c r="BA806" s="7"/>
      <c r="BB806" s="249"/>
      <c r="BC806" s="7"/>
      <c r="BD806" s="249"/>
      <c r="BE806" s="7"/>
      <c r="BF806" s="8"/>
      <c r="BG806" s="7"/>
      <c r="BH806" s="8"/>
      <c r="BJ806" s="41"/>
      <c r="BK806" s="41">
        <f t="shared" si="46"/>
        <v>0</v>
      </c>
      <c r="BL806">
        <f t="shared" si="45"/>
        <v>0</v>
      </c>
      <c r="BN806" s="39"/>
    </row>
    <row r="807" spans="2:66">
      <c r="B807" s="6"/>
      <c r="C807" s="10"/>
      <c r="D807" s="32"/>
      <c r="E807" s="10"/>
      <c r="F807" s="32"/>
      <c r="G807" s="10"/>
      <c r="H807" s="32"/>
      <c r="I807" s="10"/>
      <c r="J807" s="32"/>
      <c r="K807" s="94"/>
      <c r="L807" s="32"/>
      <c r="M807" s="10"/>
      <c r="N807" s="32"/>
      <c r="O807" s="10"/>
      <c r="P807" s="32"/>
      <c r="Q807" s="10"/>
      <c r="R807" s="32"/>
      <c r="S807" s="10"/>
      <c r="T807" s="32"/>
      <c r="U807" s="10"/>
      <c r="V807" s="32"/>
      <c r="W807" s="10"/>
      <c r="X807" s="32"/>
      <c r="Y807" s="10"/>
      <c r="Z807" s="32"/>
      <c r="AA807" s="10"/>
      <c r="AB807" s="32"/>
      <c r="AC807" s="10"/>
      <c r="AD807" s="32"/>
      <c r="AE807" s="10"/>
      <c r="AF807" s="253"/>
      <c r="AG807" s="10"/>
      <c r="AH807" s="32"/>
      <c r="AI807" s="10"/>
      <c r="AJ807" s="32"/>
      <c r="AK807" s="10"/>
      <c r="AL807" s="32"/>
      <c r="AM807" s="10"/>
      <c r="AN807" s="32"/>
      <c r="AO807" s="10"/>
      <c r="AP807" s="244"/>
      <c r="AQ807" s="10"/>
      <c r="AR807" s="32"/>
      <c r="AS807" s="10"/>
      <c r="AT807" s="244"/>
      <c r="AU807" s="10"/>
      <c r="AV807" s="244"/>
      <c r="AW807" s="7"/>
      <c r="AX807" s="249"/>
      <c r="AY807" s="10"/>
      <c r="AZ807" s="244"/>
      <c r="BA807" s="7"/>
      <c r="BB807" s="249"/>
      <c r="BC807" s="7"/>
      <c r="BD807" s="249"/>
      <c r="BE807" s="7"/>
      <c r="BF807" s="8"/>
      <c r="BG807" s="7"/>
      <c r="BH807" s="8"/>
      <c r="BJ807" s="41"/>
      <c r="BK807" s="41">
        <f t="shared" si="46"/>
        <v>0</v>
      </c>
      <c r="BL807">
        <f t="shared" si="45"/>
        <v>0</v>
      </c>
      <c r="BN807" s="39"/>
    </row>
    <row r="808" spans="2:66">
      <c r="B808" s="6"/>
      <c r="C808" s="10"/>
      <c r="D808" s="32"/>
      <c r="E808" s="10"/>
      <c r="F808" s="32"/>
      <c r="G808" s="10"/>
      <c r="H808" s="32"/>
      <c r="I808" s="10"/>
      <c r="J808" s="32"/>
      <c r="K808" s="94"/>
      <c r="L808" s="32"/>
      <c r="M808" s="10"/>
      <c r="N808" s="32"/>
      <c r="O808" s="10"/>
      <c r="P808" s="32"/>
      <c r="Q808" s="10"/>
      <c r="R808" s="32"/>
      <c r="S808" s="10"/>
      <c r="T808" s="32"/>
      <c r="U808" s="10"/>
      <c r="V808" s="32"/>
      <c r="W808" s="10"/>
      <c r="X808" s="32"/>
      <c r="Y808" s="10"/>
      <c r="Z808" s="32"/>
      <c r="AA808" s="10"/>
      <c r="AB808" s="32"/>
      <c r="AC808" s="10"/>
      <c r="AD808" s="32"/>
      <c r="AE808" s="10"/>
      <c r="AF808" s="32"/>
      <c r="AG808" s="10"/>
      <c r="AH808" s="32"/>
      <c r="AI808" s="10"/>
      <c r="AJ808" s="32"/>
      <c r="AK808" s="10"/>
      <c r="AL808" s="32"/>
      <c r="AM808" s="10"/>
      <c r="AN808" s="32"/>
      <c r="AO808" s="10"/>
      <c r="AP808" s="244"/>
      <c r="AQ808" s="10"/>
      <c r="AR808" s="32"/>
      <c r="AS808" s="10"/>
      <c r="AT808" s="244"/>
      <c r="AU808" s="10"/>
      <c r="AV808" s="244"/>
      <c r="AW808" s="7"/>
      <c r="AX808" s="249"/>
      <c r="AY808" s="10"/>
      <c r="AZ808" s="244"/>
      <c r="BA808" s="7"/>
      <c r="BB808" s="249"/>
      <c r="BC808" s="7"/>
      <c r="BD808" s="249"/>
      <c r="BE808" s="7"/>
      <c r="BF808" s="8"/>
      <c r="BG808" s="7"/>
      <c r="BH808" s="8"/>
      <c r="BJ808" s="41"/>
      <c r="BK808" s="41">
        <f t="shared" si="46"/>
        <v>0</v>
      </c>
      <c r="BL808">
        <f t="shared" si="45"/>
        <v>0</v>
      </c>
      <c r="BN808" s="39"/>
    </row>
    <row r="809" spans="2:66">
      <c r="B809" s="6"/>
      <c r="C809" s="10"/>
      <c r="D809" s="32"/>
      <c r="E809" s="10"/>
      <c r="F809" s="32"/>
      <c r="G809" s="10"/>
      <c r="H809" s="32"/>
      <c r="I809" s="10"/>
      <c r="J809" s="32"/>
      <c r="K809" s="10"/>
      <c r="L809" s="32"/>
      <c r="M809" s="10"/>
      <c r="N809" s="32"/>
      <c r="O809" s="10"/>
      <c r="P809" s="32"/>
      <c r="Q809" s="10"/>
      <c r="R809" s="32"/>
      <c r="S809" s="10"/>
      <c r="T809" s="32"/>
      <c r="U809" s="10"/>
      <c r="V809" s="32"/>
      <c r="W809" s="10"/>
      <c r="X809" s="32"/>
      <c r="Y809" s="10"/>
      <c r="Z809" s="32"/>
      <c r="AA809" s="10"/>
      <c r="AB809" s="32"/>
      <c r="AC809" s="10"/>
      <c r="AD809" s="32"/>
      <c r="AE809" s="10"/>
      <c r="AF809" s="32"/>
      <c r="AG809" s="10"/>
      <c r="AH809" s="32"/>
      <c r="AI809" s="10"/>
      <c r="AJ809" s="32"/>
      <c r="AK809" s="10"/>
      <c r="AL809" s="32"/>
      <c r="AM809" s="10"/>
      <c r="AN809" s="32"/>
      <c r="AO809" s="10"/>
      <c r="AP809" s="244"/>
      <c r="AQ809" s="10"/>
      <c r="AR809" s="32"/>
      <c r="AS809" s="10"/>
      <c r="AT809" s="244"/>
      <c r="AU809" s="10"/>
      <c r="AV809" s="244"/>
      <c r="AW809" s="7"/>
      <c r="AX809" s="249"/>
      <c r="AY809" s="10"/>
      <c r="AZ809" s="244"/>
      <c r="BA809" s="7"/>
      <c r="BB809" s="249"/>
      <c r="BC809" s="7"/>
      <c r="BD809" s="249"/>
      <c r="BE809" s="7"/>
      <c r="BF809" s="8"/>
      <c r="BG809" s="7"/>
      <c r="BH809" s="8"/>
      <c r="BJ809" s="41"/>
      <c r="BK809" s="41">
        <f t="shared" si="46"/>
        <v>0</v>
      </c>
      <c r="BL809">
        <f t="shared" si="45"/>
        <v>0</v>
      </c>
    </row>
    <row r="810" spans="2:66">
      <c r="B810" s="6"/>
      <c r="C810" s="10"/>
      <c r="D810" s="32"/>
      <c r="E810" s="10"/>
      <c r="F810" s="32"/>
      <c r="G810" s="10"/>
      <c r="H810" s="32"/>
      <c r="I810" s="10"/>
      <c r="J810" s="32"/>
      <c r="K810" s="94"/>
      <c r="L810" s="32"/>
      <c r="M810" s="10"/>
      <c r="N810" s="32"/>
      <c r="O810" s="10"/>
      <c r="P810" s="32"/>
      <c r="Q810" s="10"/>
      <c r="R810" s="32"/>
      <c r="S810" s="10"/>
      <c r="T810" s="32"/>
      <c r="U810" s="10"/>
      <c r="V810" s="32"/>
      <c r="W810" s="10"/>
      <c r="X810" s="32"/>
      <c r="Y810" s="10"/>
      <c r="Z810" s="32"/>
      <c r="AA810" s="10"/>
      <c r="AB810" s="32"/>
      <c r="AC810" s="10"/>
      <c r="AD810" s="32"/>
      <c r="AE810" s="10"/>
      <c r="AF810" s="32"/>
      <c r="AG810" s="10"/>
      <c r="AH810" s="32"/>
      <c r="AI810" s="10"/>
      <c r="AJ810" s="32"/>
      <c r="AK810" s="10"/>
      <c r="AL810" s="32"/>
      <c r="AM810" s="10"/>
      <c r="AN810" s="32"/>
      <c r="AO810" s="10"/>
      <c r="AP810" s="244"/>
      <c r="AQ810" s="10"/>
      <c r="AR810" s="32"/>
      <c r="AS810" s="10"/>
      <c r="AT810" s="244"/>
      <c r="AU810" s="10"/>
      <c r="AV810" s="244"/>
      <c r="AW810" s="7"/>
      <c r="AX810" s="249"/>
      <c r="AY810" s="10"/>
      <c r="AZ810" s="244"/>
      <c r="BA810" s="7"/>
      <c r="BB810" s="249"/>
      <c r="BC810" s="7"/>
      <c r="BD810" s="249"/>
      <c r="BE810" s="7"/>
      <c r="BF810" s="8"/>
      <c r="BG810" s="7"/>
      <c r="BH810" s="8"/>
      <c r="BJ810" s="41"/>
      <c r="BK810" s="41">
        <f t="shared" si="46"/>
        <v>0</v>
      </c>
      <c r="BL810">
        <f t="shared" si="45"/>
        <v>0</v>
      </c>
      <c r="BN810" s="39"/>
    </row>
    <row r="811" spans="2:66">
      <c r="B811" s="6"/>
      <c r="C811" s="10"/>
      <c r="D811" s="32"/>
      <c r="E811" s="10"/>
      <c r="F811" s="32"/>
      <c r="G811" s="10"/>
      <c r="H811" s="32"/>
      <c r="I811" s="10"/>
      <c r="J811" s="32"/>
      <c r="K811" s="94"/>
      <c r="L811" s="32"/>
      <c r="M811" s="10"/>
      <c r="N811" s="32"/>
      <c r="O811" s="10"/>
      <c r="P811" s="32"/>
      <c r="Q811" s="10"/>
      <c r="R811" s="32"/>
      <c r="S811" s="10"/>
      <c r="T811" s="32"/>
      <c r="U811" s="10"/>
      <c r="V811" s="32"/>
      <c r="W811" s="10"/>
      <c r="X811" s="32"/>
      <c r="Y811" s="10"/>
      <c r="Z811" s="32"/>
      <c r="AA811" s="10"/>
      <c r="AB811" s="32"/>
      <c r="AC811" s="10"/>
      <c r="AD811" s="32"/>
      <c r="AE811" s="10"/>
      <c r="AF811" s="32"/>
      <c r="AG811" s="10"/>
      <c r="AH811" s="32"/>
      <c r="AI811" s="10"/>
      <c r="AJ811" s="32"/>
      <c r="AK811" s="10"/>
      <c r="AL811" s="32"/>
      <c r="AM811" s="10"/>
      <c r="AN811" s="32"/>
      <c r="AO811" s="10"/>
      <c r="AP811" s="244"/>
      <c r="AQ811" s="10"/>
      <c r="AR811" s="32"/>
      <c r="AS811" s="10"/>
      <c r="AT811" s="244"/>
      <c r="AU811" s="10"/>
      <c r="AV811" s="244"/>
      <c r="AW811" s="7"/>
      <c r="AX811" s="249"/>
      <c r="AY811" s="10"/>
      <c r="AZ811" s="244"/>
      <c r="BA811" s="7"/>
      <c r="BB811" s="249"/>
      <c r="BC811" s="7"/>
      <c r="BD811" s="249"/>
      <c r="BE811" s="7"/>
      <c r="BF811" s="8"/>
      <c r="BG811" s="7"/>
      <c r="BH811" s="8"/>
      <c r="BJ811" s="41"/>
      <c r="BK811" s="41">
        <f t="shared" si="46"/>
        <v>0</v>
      </c>
      <c r="BL811">
        <f t="shared" si="45"/>
        <v>0</v>
      </c>
      <c r="BN811" s="39"/>
    </row>
    <row r="812" spans="2:66">
      <c r="B812" s="6"/>
      <c r="C812" s="10"/>
      <c r="D812" s="32"/>
      <c r="E812" s="10"/>
      <c r="F812" s="32"/>
      <c r="G812" s="10"/>
      <c r="H812" s="32"/>
      <c r="I812" s="10"/>
      <c r="J812" s="32"/>
      <c r="K812" s="94"/>
      <c r="L812" s="32"/>
      <c r="M812" s="10"/>
      <c r="N812" s="32"/>
      <c r="O812" s="10"/>
      <c r="P812" s="32"/>
      <c r="Q812" s="10"/>
      <c r="R812" s="32"/>
      <c r="S812" s="10"/>
      <c r="T812" s="32"/>
      <c r="U812" s="10"/>
      <c r="V812" s="32"/>
      <c r="W812" s="10"/>
      <c r="X812" s="32"/>
      <c r="Y812" s="10"/>
      <c r="Z812" s="32"/>
      <c r="AA812" s="10"/>
      <c r="AB812" s="32"/>
      <c r="AC812" s="10"/>
      <c r="AD812" s="32"/>
      <c r="AE812" s="10"/>
      <c r="AF812" s="32"/>
      <c r="AG812" s="10"/>
      <c r="AH812" s="32"/>
      <c r="AI812" s="10"/>
      <c r="AJ812" s="32"/>
      <c r="AK812" s="10"/>
      <c r="AL812" s="32"/>
      <c r="AM812" s="10"/>
      <c r="AN812" s="32"/>
      <c r="AO812" s="10"/>
      <c r="AP812" s="244"/>
      <c r="AQ812" s="10"/>
      <c r="AR812" s="32"/>
      <c r="AS812" s="10"/>
      <c r="AT812" s="244"/>
      <c r="AU812" s="10"/>
      <c r="AV812" s="244"/>
      <c r="AW812" s="7"/>
      <c r="AX812" s="249"/>
      <c r="AY812" s="10"/>
      <c r="AZ812" s="244"/>
      <c r="BA812" s="7"/>
      <c r="BB812" s="249"/>
      <c r="BC812" s="7"/>
      <c r="BD812" s="249"/>
      <c r="BE812" s="7"/>
      <c r="BF812" s="8"/>
      <c r="BG812" s="7"/>
      <c r="BH812" s="8"/>
      <c r="BJ812" s="41"/>
      <c r="BK812" s="41">
        <f t="shared" si="46"/>
        <v>0</v>
      </c>
      <c r="BL812">
        <f t="shared" si="45"/>
        <v>0</v>
      </c>
      <c r="BN812" s="39"/>
    </row>
    <row r="813" spans="2:66">
      <c r="B813" s="6"/>
      <c r="C813" s="10"/>
      <c r="D813" s="32"/>
      <c r="E813" s="10"/>
      <c r="F813" s="32"/>
      <c r="G813" s="10"/>
      <c r="H813" s="32"/>
      <c r="I813" s="10"/>
      <c r="J813" s="32"/>
      <c r="K813" s="10"/>
      <c r="L813" s="32"/>
      <c r="M813" s="10"/>
      <c r="N813" s="32"/>
      <c r="O813" s="10"/>
      <c r="P813" s="32"/>
      <c r="Q813" s="10"/>
      <c r="R813" s="32"/>
      <c r="S813" s="10"/>
      <c r="T813" s="32"/>
      <c r="U813" s="10"/>
      <c r="V813" s="32"/>
      <c r="W813" s="10"/>
      <c r="X813" s="32"/>
      <c r="Y813" s="10"/>
      <c r="Z813" s="32"/>
      <c r="AA813" s="10"/>
      <c r="AB813" s="32"/>
      <c r="AC813" s="10"/>
      <c r="AD813" s="32"/>
      <c r="AE813" s="10"/>
      <c r="AF813" s="32"/>
      <c r="AG813" s="10"/>
      <c r="AH813" s="32"/>
      <c r="AI813" s="10"/>
      <c r="AJ813" s="32"/>
      <c r="AK813" s="10"/>
      <c r="AL813" s="32"/>
      <c r="AM813" s="10"/>
      <c r="AN813" s="32"/>
      <c r="AO813" s="10"/>
      <c r="AP813" s="32"/>
      <c r="AQ813" s="10"/>
      <c r="AR813" s="32"/>
      <c r="AS813" s="10"/>
      <c r="AT813" s="32"/>
      <c r="AU813" s="10"/>
      <c r="AV813" s="32"/>
      <c r="AW813" s="7"/>
      <c r="AX813" s="249"/>
      <c r="AY813" s="10"/>
      <c r="AZ813" s="32"/>
      <c r="BA813" s="7"/>
      <c r="BB813" s="249"/>
      <c r="BC813" s="7"/>
      <c r="BD813" s="249"/>
      <c r="BE813" s="10"/>
      <c r="BF813" s="32"/>
      <c r="BG813" s="10"/>
      <c r="BH813" s="32"/>
      <c r="BJ813" s="41"/>
      <c r="BK813" s="41">
        <f t="shared" si="46"/>
        <v>0</v>
      </c>
      <c r="BL813">
        <f t="shared" si="45"/>
        <v>0</v>
      </c>
    </row>
    <row r="814" spans="2:66">
      <c r="B814" s="6"/>
      <c r="C814" s="10"/>
      <c r="D814" s="32"/>
      <c r="E814" s="10"/>
      <c r="F814" s="32"/>
      <c r="G814" s="10"/>
      <c r="H814" s="32"/>
      <c r="I814" s="10"/>
      <c r="J814" s="32"/>
      <c r="K814" s="94"/>
      <c r="L814" s="32"/>
      <c r="M814" s="10"/>
      <c r="N814" s="32"/>
      <c r="O814" s="10"/>
      <c r="P814" s="32"/>
      <c r="Q814" s="10"/>
      <c r="R814" s="32"/>
      <c r="S814" s="10"/>
      <c r="T814" s="32"/>
      <c r="U814" s="10"/>
      <c r="V814" s="32"/>
      <c r="W814" s="10"/>
      <c r="X814" s="32"/>
      <c r="Y814" s="10"/>
      <c r="Z814" s="32"/>
      <c r="AA814" s="10"/>
      <c r="AB814" s="32"/>
      <c r="AC814" s="10"/>
      <c r="AD814" s="32"/>
      <c r="AE814" s="10"/>
      <c r="AF814" s="32"/>
      <c r="AG814" s="10"/>
      <c r="AH814" s="32"/>
      <c r="AI814" s="10"/>
      <c r="AJ814" s="32"/>
      <c r="AK814" s="10"/>
      <c r="AL814" s="32"/>
      <c r="AM814" s="10"/>
      <c r="AN814" s="32"/>
      <c r="AO814" s="10"/>
      <c r="AP814" s="244"/>
      <c r="AQ814" s="10"/>
      <c r="AR814" s="32"/>
      <c r="AS814" s="10"/>
      <c r="AT814" s="244"/>
      <c r="AU814" s="10"/>
      <c r="AV814" s="244"/>
      <c r="AW814" s="7"/>
      <c r="AX814" s="249"/>
      <c r="AY814" s="10"/>
      <c r="AZ814" s="244"/>
      <c r="BA814" s="7"/>
      <c r="BB814" s="249"/>
      <c r="BC814" s="7"/>
      <c r="BD814" s="249"/>
      <c r="BE814" s="7"/>
      <c r="BF814" s="8"/>
      <c r="BG814" s="7"/>
      <c r="BH814" s="8"/>
      <c r="BJ814" s="41"/>
      <c r="BK814" s="41">
        <f t="shared" si="46"/>
        <v>0</v>
      </c>
      <c r="BL814">
        <f t="shared" si="45"/>
        <v>0</v>
      </c>
      <c r="BN814" s="39"/>
    </row>
    <row r="815" spans="2:66">
      <c r="B815" s="6"/>
      <c r="C815" s="10"/>
      <c r="D815" s="32"/>
      <c r="E815" s="10"/>
      <c r="F815" s="32"/>
      <c r="G815" s="10"/>
      <c r="H815" s="32"/>
      <c r="I815" s="10"/>
      <c r="J815" s="32"/>
      <c r="K815" s="94"/>
      <c r="L815" s="32"/>
      <c r="M815" s="10"/>
      <c r="N815" s="32"/>
      <c r="O815" s="10"/>
      <c r="P815" s="32"/>
      <c r="Q815" s="10"/>
      <c r="R815" s="32"/>
      <c r="S815" s="10"/>
      <c r="T815" s="32"/>
      <c r="U815" s="10"/>
      <c r="V815" s="32"/>
      <c r="W815" s="10"/>
      <c r="X815" s="32"/>
      <c r="Y815" s="10"/>
      <c r="Z815" s="32"/>
      <c r="AA815" s="10"/>
      <c r="AB815" s="32"/>
      <c r="AC815" s="10"/>
      <c r="AD815" s="32"/>
      <c r="AE815" s="10"/>
      <c r="AF815" s="32"/>
      <c r="AG815" s="10"/>
      <c r="AH815" s="32"/>
      <c r="AI815" s="10"/>
      <c r="AJ815" s="32"/>
      <c r="AK815" s="10"/>
      <c r="AL815" s="32"/>
      <c r="AM815" s="10"/>
      <c r="AN815" s="32"/>
      <c r="AO815" s="10"/>
      <c r="AP815" s="244"/>
      <c r="AQ815" s="10"/>
      <c r="AR815" s="32"/>
      <c r="AS815" s="10"/>
      <c r="AT815" s="244"/>
      <c r="AU815" s="10"/>
      <c r="AV815" s="244"/>
      <c r="AW815" s="7"/>
      <c r="AX815" s="249"/>
      <c r="AY815" s="10"/>
      <c r="AZ815" s="244"/>
      <c r="BA815" s="7"/>
      <c r="BB815" s="249"/>
      <c r="BC815" s="7"/>
      <c r="BD815" s="249"/>
      <c r="BE815" s="7"/>
      <c r="BF815" s="8"/>
      <c r="BG815" s="7"/>
      <c r="BH815" s="8"/>
      <c r="BJ815" s="41"/>
      <c r="BK815" s="41">
        <f t="shared" si="46"/>
        <v>0</v>
      </c>
      <c r="BL815">
        <f t="shared" si="45"/>
        <v>0</v>
      </c>
      <c r="BN815" s="39"/>
    </row>
    <row r="816" spans="2:66">
      <c r="B816" s="6"/>
      <c r="C816" s="10"/>
      <c r="D816" s="32"/>
      <c r="E816" s="10"/>
      <c r="F816" s="32"/>
      <c r="G816" s="10"/>
      <c r="H816" s="32"/>
      <c r="I816" s="10"/>
      <c r="J816" s="32"/>
      <c r="K816" s="94"/>
      <c r="L816" s="32"/>
      <c r="M816" s="10"/>
      <c r="N816" s="32"/>
      <c r="O816" s="10"/>
      <c r="P816" s="32"/>
      <c r="Q816" s="10"/>
      <c r="R816" s="32"/>
      <c r="S816" s="10"/>
      <c r="T816" s="32"/>
      <c r="U816" s="10"/>
      <c r="V816" s="32"/>
      <c r="W816" s="10"/>
      <c r="X816" s="32"/>
      <c r="Y816" s="10"/>
      <c r="Z816" s="32"/>
      <c r="AA816" s="10"/>
      <c r="AB816" s="32"/>
      <c r="AC816" s="10"/>
      <c r="AD816" s="32"/>
      <c r="AE816" s="10"/>
      <c r="AF816" s="32"/>
      <c r="AG816" s="10"/>
      <c r="AH816" s="32"/>
      <c r="AI816" s="10"/>
      <c r="AJ816" s="32"/>
      <c r="AK816" s="10"/>
      <c r="AL816" s="32"/>
      <c r="AM816" s="10"/>
      <c r="AN816" s="32"/>
      <c r="AO816" s="10"/>
      <c r="AP816" s="244"/>
      <c r="AQ816" s="10"/>
      <c r="AR816" s="32"/>
      <c r="AS816" s="10"/>
      <c r="AT816" s="244"/>
      <c r="AU816" s="10"/>
      <c r="AV816" s="244"/>
      <c r="AW816" s="7"/>
      <c r="AX816" s="249"/>
      <c r="AY816" s="10"/>
      <c r="AZ816" s="244"/>
      <c r="BA816" s="7"/>
      <c r="BB816" s="249"/>
      <c r="BC816" s="7"/>
      <c r="BD816" s="249"/>
      <c r="BE816" s="7"/>
      <c r="BF816" s="8"/>
      <c r="BG816" s="7"/>
      <c r="BH816" s="8"/>
      <c r="BJ816" s="41"/>
      <c r="BK816" s="41">
        <f t="shared" si="46"/>
        <v>0</v>
      </c>
      <c r="BL816">
        <f t="shared" si="45"/>
        <v>0</v>
      </c>
      <c r="BN816" s="39"/>
    </row>
    <row r="817" spans="2:66">
      <c r="B817" s="6"/>
      <c r="C817" s="10"/>
      <c r="D817" s="32"/>
      <c r="E817" s="10"/>
      <c r="F817" s="32"/>
      <c r="G817" s="10"/>
      <c r="H817" s="32"/>
      <c r="I817" s="10"/>
      <c r="J817" s="32"/>
      <c r="K817" s="94"/>
      <c r="L817" s="32"/>
      <c r="M817" s="10"/>
      <c r="N817" s="32"/>
      <c r="O817" s="10"/>
      <c r="P817" s="32"/>
      <c r="Q817" s="10"/>
      <c r="R817" s="32"/>
      <c r="S817" s="10"/>
      <c r="T817" s="32"/>
      <c r="U817" s="10"/>
      <c r="V817" s="32"/>
      <c r="W817" s="10"/>
      <c r="X817" s="32"/>
      <c r="Y817" s="10"/>
      <c r="Z817" s="32"/>
      <c r="AA817" s="10"/>
      <c r="AB817" s="32"/>
      <c r="AC817" s="10"/>
      <c r="AD817" s="32"/>
      <c r="AE817" s="10"/>
      <c r="AF817" s="32"/>
      <c r="AG817" s="10"/>
      <c r="AH817" s="32"/>
      <c r="AI817" s="10"/>
      <c r="AJ817" s="32"/>
      <c r="AK817" s="10"/>
      <c r="AL817" s="32"/>
      <c r="AM817" s="10"/>
      <c r="AN817" s="32"/>
      <c r="AO817" s="10"/>
      <c r="AP817" s="244"/>
      <c r="AQ817" s="10"/>
      <c r="AR817" s="32"/>
      <c r="AS817" s="10"/>
      <c r="AT817" s="244"/>
      <c r="AU817" s="10"/>
      <c r="AV817" s="244"/>
      <c r="AW817" s="7"/>
      <c r="AX817" s="249"/>
      <c r="AY817" s="10"/>
      <c r="AZ817" s="244"/>
      <c r="BA817" s="7"/>
      <c r="BB817" s="249"/>
      <c r="BC817" s="7"/>
      <c r="BD817" s="249"/>
      <c r="BE817" s="7"/>
      <c r="BF817" s="8"/>
      <c r="BG817" s="7"/>
      <c r="BH817" s="8"/>
      <c r="BJ817" s="41"/>
      <c r="BK817" s="41">
        <f t="shared" si="46"/>
        <v>0</v>
      </c>
      <c r="BL817">
        <f t="shared" si="45"/>
        <v>0</v>
      </c>
      <c r="BN817" s="39"/>
    </row>
    <row r="818" spans="2:66">
      <c r="B818" s="6"/>
      <c r="C818" s="10"/>
      <c r="D818" s="32"/>
      <c r="E818" s="10"/>
      <c r="F818" s="32"/>
      <c r="G818" s="10"/>
      <c r="H818" s="32"/>
      <c r="I818" s="10"/>
      <c r="J818" s="32"/>
      <c r="K818" s="94"/>
      <c r="L818" s="32"/>
      <c r="M818" s="10"/>
      <c r="N818" s="32"/>
      <c r="O818" s="10"/>
      <c r="P818" s="32"/>
      <c r="Q818" s="10"/>
      <c r="R818" s="32"/>
      <c r="S818" s="10"/>
      <c r="T818" s="32"/>
      <c r="U818" s="10"/>
      <c r="V818" s="32"/>
      <c r="W818" s="10"/>
      <c r="X818" s="32"/>
      <c r="Y818" s="10"/>
      <c r="Z818" s="32"/>
      <c r="AA818" s="10"/>
      <c r="AB818" s="32"/>
      <c r="AC818" s="10"/>
      <c r="AD818" s="32"/>
      <c r="AE818" s="10"/>
      <c r="AF818" s="32"/>
      <c r="AG818" s="10"/>
      <c r="AH818" s="32"/>
      <c r="AI818" s="10"/>
      <c r="AJ818" s="32"/>
      <c r="AK818" s="10"/>
      <c r="AL818" s="32"/>
      <c r="AM818" s="10"/>
      <c r="AN818" s="32"/>
      <c r="AO818" s="10"/>
      <c r="AP818" s="244"/>
      <c r="AQ818" s="10"/>
      <c r="AR818" s="32"/>
      <c r="AS818" s="10"/>
      <c r="AT818" s="244"/>
      <c r="AU818" s="10"/>
      <c r="AV818" s="244"/>
      <c r="AW818" s="7"/>
      <c r="AX818" s="249"/>
      <c r="AY818" s="10"/>
      <c r="AZ818" s="244"/>
      <c r="BA818" s="7"/>
      <c r="BB818" s="249"/>
      <c r="BC818" s="7"/>
      <c r="BD818" s="249"/>
      <c r="BE818" s="7"/>
      <c r="BF818" s="8"/>
      <c r="BG818" s="7"/>
      <c r="BH818" s="8"/>
      <c r="BJ818" s="41"/>
      <c r="BK818" s="41">
        <f t="shared" si="46"/>
        <v>0</v>
      </c>
      <c r="BL818">
        <f t="shared" si="45"/>
        <v>0</v>
      </c>
      <c r="BN818" s="39"/>
    </row>
    <row r="819" spans="2:66">
      <c r="B819" s="6"/>
      <c r="C819" s="10"/>
      <c r="D819" s="32"/>
      <c r="E819" s="10"/>
      <c r="F819" s="32"/>
      <c r="G819" s="10"/>
      <c r="H819" s="32"/>
      <c r="I819" s="10"/>
      <c r="J819" s="32"/>
      <c r="K819" s="94"/>
      <c r="L819" s="32"/>
      <c r="M819" s="10"/>
      <c r="N819" s="32"/>
      <c r="O819" s="10"/>
      <c r="P819" s="32"/>
      <c r="Q819" s="10"/>
      <c r="R819" s="32"/>
      <c r="S819" s="10"/>
      <c r="T819" s="32"/>
      <c r="U819" s="10"/>
      <c r="V819" s="32"/>
      <c r="W819" s="10"/>
      <c r="X819" s="32"/>
      <c r="Y819" s="10"/>
      <c r="Z819" s="32"/>
      <c r="AA819" s="10"/>
      <c r="AB819" s="32"/>
      <c r="AC819" s="10"/>
      <c r="AD819" s="32"/>
      <c r="AE819" s="10"/>
      <c r="AF819" s="32"/>
      <c r="AG819" s="10"/>
      <c r="AH819" s="32"/>
      <c r="AI819" s="10"/>
      <c r="AJ819" s="32"/>
      <c r="AK819" s="10"/>
      <c r="AL819" s="32"/>
      <c r="AM819" s="10"/>
      <c r="AN819" s="32"/>
      <c r="AO819" s="10"/>
      <c r="AP819" s="244"/>
      <c r="AQ819" s="10"/>
      <c r="AR819" s="32"/>
      <c r="AS819" s="10"/>
      <c r="AT819" s="244"/>
      <c r="AU819" s="10"/>
      <c r="AV819" s="244"/>
      <c r="AW819" s="7"/>
      <c r="AX819" s="249"/>
      <c r="AY819" s="10"/>
      <c r="AZ819" s="244"/>
      <c r="BA819" s="7"/>
      <c r="BB819" s="249"/>
      <c r="BC819" s="7"/>
      <c r="BD819" s="249"/>
      <c r="BE819" s="7"/>
      <c r="BF819" s="8"/>
      <c r="BG819" s="7"/>
      <c r="BH819" s="8"/>
      <c r="BJ819" s="41"/>
      <c r="BK819" s="41">
        <f t="shared" si="46"/>
        <v>0</v>
      </c>
      <c r="BL819">
        <f t="shared" si="45"/>
        <v>0</v>
      </c>
      <c r="BN819" s="39"/>
    </row>
    <row r="820" spans="2:66">
      <c r="B820" s="6"/>
      <c r="C820" s="10"/>
      <c r="D820" s="32"/>
      <c r="E820" s="10"/>
      <c r="F820" s="32"/>
      <c r="G820" s="10"/>
      <c r="H820" s="32"/>
      <c r="I820" s="10"/>
      <c r="J820" s="32"/>
      <c r="K820" s="94"/>
      <c r="L820" s="32"/>
      <c r="M820" s="10"/>
      <c r="N820" s="32"/>
      <c r="O820" s="10"/>
      <c r="P820" s="32"/>
      <c r="Q820" s="10"/>
      <c r="R820" s="32"/>
      <c r="S820" s="10"/>
      <c r="T820" s="32"/>
      <c r="U820" s="10"/>
      <c r="V820" s="32"/>
      <c r="W820" s="10"/>
      <c r="X820" s="32"/>
      <c r="Y820" s="10"/>
      <c r="Z820" s="32"/>
      <c r="AA820" s="10"/>
      <c r="AB820" s="32"/>
      <c r="AC820" s="10"/>
      <c r="AD820" s="32"/>
      <c r="AE820" s="10"/>
      <c r="AF820" s="32"/>
      <c r="AG820" s="10"/>
      <c r="AH820" s="32"/>
      <c r="AI820" s="10"/>
      <c r="AJ820" s="32"/>
      <c r="AK820" s="10"/>
      <c r="AL820" s="32"/>
      <c r="AM820" s="10"/>
      <c r="AN820" s="32"/>
      <c r="AO820" s="10"/>
      <c r="AP820" s="244"/>
      <c r="AQ820" s="10"/>
      <c r="AR820" s="32"/>
      <c r="AS820" s="10"/>
      <c r="AT820" s="244"/>
      <c r="AU820" s="10"/>
      <c r="AV820" s="244"/>
      <c r="AW820" s="7"/>
      <c r="AX820" s="249"/>
      <c r="AY820" s="10"/>
      <c r="AZ820" s="244"/>
      <c r="BA820" s="7"/>
      <c r="BB820" s="249"/>
      <c r="BC820" s="7"/>
      <c r="BD820" s="249"/>
      <c r="BE820" s="7"/>
      <c r="BF820" s="8"/>
      <c r="BG820" s="7"/>
      <c r="BH820" s="8"/>
      <c r="BJ820" s="41"/>
      <c r="BK820" s="41">
        <f t="shared" si="46"/>
        <v>0</v>
      </c>
      <c r="BL820">
        <f t="shared" si="45"/>
        <v>0</v>
      </c>
      <c r="BN820" s="39"/>
    </row>
    <row r="821" spans="2:66">
      <c r="B821" s="6"/>
      <c r="C821" s="10"/>
      <c r="D821" s="32"/>
      <c r="E821" s="10"/>
      <c r="F821" s="32"/>
      <c r="G821" s="10"/>
      <c r="H821" s="32"/>
      <c r="I821" s="10"/>
      <c r="J821" s="32"/>
      <c r="K821" s="94"/>
      <c r="L821" s="32"/>
      <c r="M821" s="10"/>
      <c r="N821" s="32"/>
      <c r="O821" s="10"/>
      <c r="P821" s="32"/>
      <c r="Q821" s="10"/>
      <c r="R821" s="32"/>
      <c r="S821" s="10"/>
      <c r="T821" s="32"/>
      <c r="U821" s="10"/>
      <c r="V821" s="32"/>
      <c r="W821" s="10"/>
      <c r="X821" s="32"/>
      <c r="Y821" s="10"/>
      <c r="Z821" s="32"/>
      <c r="AA821" s="10"/>
      <c r="AB821" s="32"/>
      <c r="AC821" s="10"/>
      <c r="AD821" s="32"/>
      <c r="AE821" s="10"/>
      <c r="AF821" s="32"/>
      <c r="AG821" s="10"/>
      <c r="AH821" s="32"/>
      <c r="AI821" s="10"/>
      <c r="AJ821" s="32"/>
      <c r="AK821" s="10"/>
      <c r="AL821" s="32"/>
      <c r="AM821" s="10"/>
      <c r="AN821" s="32"/>
      <c r="AO821" s="10"/>
      <c r="AP821" s="244"/>
      <c r="AQ821" s="10"/>
      <c r="AR821" s="32"/>
      <c r="AS821" s="10"/>
      <c r="AT821" s="244"/>
      <c r="AU821" s="10"/>
      <c r="AV821" s="244"/>
      <c r="AW821" s="7"/>
      <c r="AX821" s="249"/>
      <c r="AY821" s="10"/>
      <c r="AZ821" s="244"/>
      <c r="BA821" s="7"/>
      <c r="BB821" s="249"/>
      <c r="BC821" s="7"/>
      <c r="BD821" s="249"/>
      <c r="BE821" s="7"/>
      <c r="BF821" s="8"/>
      <c r="BG821" s="7"/>
      <c r="BH821" s="8"/>
      <c r="BJ821" s="41"/>
      <c r="BK821" s="41">
        <f t="shared" si="46"/>
        <v>0</v>
      </c>
      <c r="BL821">
        <f t="shared" si="45"/>
        <v>0</v>
      </c>
      <c r="BN821" s="39"/>
    </row>
    <row r="822" spans="2:66">
      <c r="B822" s="6"/>
      <c r="C822" s="10"/>
      <c r="D822" s="32"/>
      <c r="E822" s="10"/>
      <c r="F822" s="32"/>
      <c r="G822" s="10"/>
      <c r="H822" s="32"/>
      <c r="I822" s="10"/>
      <c r="J822" s="32"/>
      <c r="K822" s="94"/>
      <c r="L822" s="32"/>
      <c r="M822" s="10"/>
      <c r="N822" s="32"/>
      <c r="O822" s="10"/>
      <c r="P822" s="32"/>
      <c r="Q822" s="10"/>
      <c r="R822" s="32"/>
      <c r="S822" s="10"/>
      <c r="T822" s="32"/>
      <c r="U822" s="10"/>
      <c r="V822" s="32"/>
      <c r="W822" s="10"/>
      <c r="X822" s="32"/>
      <c r="Y822" s="10"/>
      <c r="Z822" s="32"/>
      <c r="AA822" s="10"/>
      <c r="AB822" s="32"/>
      <c r="AC822" s="10"/>
      <c r="AD822" s="32"/>
      <c r="AE822" s="10"/>
      <c r="AF822" s="32"/>
      <c r="AG822" s="10"/>
      <c r="AH822" s="32"/>
      <c r="AI822" s="10"/>
      <c r="AJ822" s="32"/>
      <c r="AK822" s="10"/>
      <c r="AL822" s="32"/>
      <c r="AM822" s="10"/>
      <c r="AN822" s="32"/>
      <c r="AO822" s="10"/>
      <c r="AP822" s="244"/>
      <c r="AQ822" s="10"/>
      <c r="AR822" s="32"/>
      <c r="AS822" s="10"/>
      <c r="AT822" s="244"/>
      <c r="AU822" s="10"/>
      <c r="AV822" s="244"/>
      <c r="AW822" s="7"/>
      <c r="AX822" s="249"/>
      <c r="AY822" s="10"/>
      <c r="AZ822" s="244"/>
      <c r="BA822" s="7"/>
      <c r="BB822" s="249"/>
      <c r="BC822" s="7"/>
      <c r="BD822" s="249"/>
      <c r="BE822" s="7"/>
      <c r="BF822" s="8"/>
      <c r="BG822" s="7"/>
      <c r="BH822" s="8"/>
      <c r="BJ822" s="41"/>
      <c r="BK822" s="41">
        <f t="shared" si="46"/>
        <v>0</v>
      </c>
      <c r="BL822">
        <f t="shared" si="45"/>
        <v>0</v>
      </c>
      <c r="BN822" s="39"/>
    </row>
    <row r="823" spans="2:66">
      <c r="B823" s="6"/>
      <c r="C823" s="10"/>
      <c r="D823" s="32"/>
      <c r="E823" s="10"/>
      <c r="F823" s="32"/>
      <c r="G823" s="10"/>
      <c r="H823" s="32"/>
      <c r="I823" s="10"/>
      <c r="J823" s="32"/>
      <c r="K823" s="10"/>
      <c r="L823" s="32"/>
      <c r="M823" s="10"/>
      <c r="N823" s="32"/>
      <c r="O823" s="10"/>
      <c r="P823" s="32"/>
      <c r="Q823" s="10"/>
      <c r="R823" s="32"/>
      <c r="S823" s="10"/>
      <c r="T823" s="32"/>
      <c r="U823" s="10"/>
      <c r="V823" s="32"/>
      <c r="W823" s="10"/>
      <c r="X823" s="32"/>
      <c r="Y823" s="10"/>
      <c r="Z823" s="32"/>
      <c r="AA823" s="10"/>
      <c r="AB823" s="32"/>
      <c r="AC823" s="10"/>
      <c r="AD823" s="32"/>
      <c r="AE823" s="10"/>
      <c r="AF823" s="32"/>
      <c r="AG823" s="10"/>
      <c r="AH823" s="32"/>
      <c r="AI823" s="10"/>
      <c r="AJ823" s="32"/>
      <c r="AK823" s="10"/>
      <c r="AL823" s="32"/>
      <c r="AM823" s="10"/>
      <c r="AN823" s="32"/>
      <c r="AO823" s="10"/>
      <c r="AP823" s="244"/>
      <c r="AQ823" s="10"/>
      <c r="AR823" s="32"/>
      <c r="AS823" s="10"/>
      <c r="AT823" s="244"/>
      <c r="AU823" s="10"/>
      <c r="AV823" s="244"/>
      <c r="AW823" s="7"/>
      <c r="AX823" s="249"/>
      <c r="AY823" s="10"/>
      <c r="AZ823" s="244"/>
      <c r="BA823" s="7"/>
      <c r="BB823" s="249"/>
      <c r="BC823" s="7"/>
      <c r="BD823" s="249"/>
      <c r="BE823" s="7"/>
      <c r="BF823" s="8"/>
      <c r="BG823" s="7"/>
      <c r="BH823" s="8"/>
      <c r="BJ823" s="41"/>
      <c r="BK823" s="41">
        <f t="shared" si="46"/>
        <v>0</v>
      </c>
      <c r="BL823">
        <f t="shared" si="45"/>
        <v>0</v>
      </c>
    </row>
    <row r="824" spans="2:66">
      <c r="B824" s="6"/>
      <c r="C824" s="10"/>
      <c r="D824" s="32"/>
      <c r="E824" s="10"/>
      <c r="F824" s="32"/>
      <c r="G824" s="10"/>
      <c r="H824" s="32"/>
      <c r="I824" s="10"/>
      <c r="J824" s="32"/>
      <c r="K824" s="94"/>
      <c r="L824" s="32"/>
      <c r="M824" s="10"/>
      <c r="N824" s="32"/>
      <c r="O824" s="10"/>
      <c r="P824" s="32"/>
      <c r="Q824" s="10"/>
      <c r="R824" s="32"/>
      <c r="S824" s="10"/>
      <c r="T824" s="32"/>
      <c r="U824" s="10"/>
      <c r="V824" s="32"/>
      <c r="W824" s="10"/>
      <c r="X824" s="32"/>
      <c r="Y824" s="10"/>
      <c r="Z824" s="32"/>
      <c r="AA824" s="10"/>
      <c r="AB824" s="32"/>
      <c r="AC824" s="10"/>
      <c r="AD824" s="32"/>
      <c r="AE824" s="10"/>
      <c r="AF824" s="32"/>
      <c r="AG824" s="10"/>
      <c r="AH824" s="32"/>
      <c r="AI824" s="10"/>
      <c r="AJ824" s="32"/>
      <c r="AK824" s="10"/>
      <c r="AL824" s="32"/>
      <c r="AM824" s="10"/>
      <c r="AN824" s="32"/>
      <c r="AO824" s="10"/>
      <c r="AP824" s="244"/>
      <c r="AQ824" s="10"/>
      <c r="AR824" s="32"/>
      <c r="AS824" s="10"/>
      <c r="AT824" s="244"/>
      <c r="AU824" s="10"/>
      <c r="AV824" s="244"/>
      <c r="AW824" s="7"/>
      <c r="AX824" s="249"/>
      <c r="AY824" s="10"/>
      <c r="AZ824" s="244"/>
      <c r="BA824" s="7"/>
      <c r="BB824" s="249"/>
      <c r="BC824" s="7"/>
      <c r="BD824" s="249"/>
      <c r="BE824" s="7"/>
      <c r="BF824" s="8"/>
      <c r="BG824" s="7"/>
      <c r="BH824" s="8"/>
      <c r="BJ824" s="41"/>
      <c r="BK824" s="41">
        <f t="shared" si="46"/>
        <v>0</v>
      </c>
      <c r="BL824">
        <f t="shared" si="45"/>
        <v>0</v>
      </c>
      <c r="BN824" s="39"/>
    </row>
    <row r="825" spans="2:66">
      <c r="B825" s="6"/>
      <c r="C825" s="10"/>
      <c r="D825" s="32"/>
      <c r="E825" s="10"/>
      <c r="F825" s="32"/>
      <c r="G825" s="10"/>
      <c r="H825" s="32"/>
      <c r="I825" s="10"/>
      <c r="J825" s="32"/>
      <c r="K825" s="94"/>
      <c r="L825" s="32"/>
      <c r="M825" s="10"/>
      <c r="N825" s="32"/>
      <c r="O825" s="10"/>
      <c r="P825" s="32"/>
      <c r="Q825" s="10"/>
      <c r="R825" s="32"/>
      <c r="S825" s="10"/>
      <c r="T825" s="32"/>
      <c r="U825" s="10"/>
      <c r="V825" s="32"/>
      <c r="W825" s="10"/>
      <c r="X825" s="32"/>
      <c r="Y825" s="10"/>
      <c r="Z825" s="32"/>
      <c r="AA825" s="10"/>
      <c r="AB825" s="32"/>
      <c r="AC825" s="10"/>
      <c r="AD825" s="32"/>
      <c r="AE825" s="10"/>
      <c r="AF825" s="32"/>
      <c r="AG825" s="10"/>
      <c r="AH825" s="32"/>
      <c r="AI825" s="10"/>
      <c r="AJ825" s="32"/>
      <c r="AK825" s="10"/>
      <c r="AL825" s="32"/>
      <c r="AM825" s="10"/>
      <c r="AN825" s="32"/>
      <c r="AO825" s="10"/>
      <c r="AP825" s="244"/>
      <c r="AQ825" s="10"/>
      <c r="AR825" s="32"/>
      <c r="AS825" s="10"/>
      <c r="AT825" s="244"/>
      <c r="AU825" s="10"/>
      <c r="AV825" s="244"/>
      <c r="AW825" s="7"/>
      <c r="AX825" s="249"/>
      <c r="AY825" s="10"/>
      <c r="AZ825" s="244"/>
      <c r="BA825" s="7"/>
      <c r="BB825" s="249"/>
      <c r="BC825" s="7"/>
      <c r="BD825" s="249"/>
      <c r="BE825" s="7"/>
      <c r="BF825" s="8"/>
      <c r="BG825" s="7"/>
      <c r="BH825" s="8"/>
      <c r="BJ825" s="41"/>
      <c r="BK825" s="41">
        <f t="shared" si="46"/>
        <v>0</v>
      </c>
      <c r="BL825">
        <f t="shared" si="45"/>
        <v>0</v>
      </c>
      <c r="BN825" s="39"/>
    </row>
    <row r="826" spans="2:66">
      <c r="B826" s="6"/>
      <c r="C826" s="10"/>
      <c r="D826" s="32"/>
      <c r="E826" s="10"/>
      <c r="F826" s="32"/>
      <c r="G826" s="10"/>
      <c r="H826" s="32"/>
      <c r="I826" s="10"/>
      <c r="J826" s="32"/>
      <c r="K826" s="10"/>
      <c r="L826" s="32"/>
      <c r="M826" s="10"/>
      <c r="N826" s="32"/>
      <c r="O826" s="10"/>
      <c r="P826" s="32"/>
      <c r="Q826" s="10"/>
      <c r="R826" s="32"/>
      <c r="S826" s="10"/>
      <c r="T826" s="32"/>
      <c r="U826" s="10"/>
      <c r="V826" s="32"/>
      <c r="W826" s="10"/>
      <c r="X826" s="32"/>
      <c r="Y826" s="10"/>
      <c r="Z826" s="32"/>
      <c r="AA826" s="10"/>
      <c r="AB826" s="32"/>
      <c r="AC826" s="10"/>
      <c r="AD826" s="32"/>
      <c r="AE826" s="10"/>
      <c r="AF826" s="32"/>
      <c r="AG826" s="10"/>
      <c r="AH826" s="32"/>
      <c r="AI826" s="10"/>
      <c r="AJ826" s="32"/>
      <c r="AK826" s="10"/>
      <c r="AL826" s="32"/>
      <c r="AM826" s="10"/>
      <c r="AN826" s="32"/>
      <c r="AO826" s="10"/>
      <c r="AP826" s="244"/>
      <c r="AQ826" s="10"/>
      <c r="AR826" s="32"/>
      <c r="AS826" s="10"/>
      <c r="AT826" s="244"/>
      <c r="AU826" s="10"/>
      <c r="AV826" s="244"/>
      <c r="AW826" s="7"/>
      <c r="AX826" s="249"/>
      <c r="AY826" s="10"/>
      <c r="AZ826" s="244"/>
      <c r="BA826" s="7"/>
      <c r="BB826" s="249"/>
      <c r="BC826" s="7"/>
      <c r="BD826" s="249"/>
      <c r="BE826" s="7"/>
      <c r="BF826" s="8"/>
      <c r="BG826" s="7"/>
      <c r="BH826" s="8"/>
      <c r="BJ826" s="41"/>
      <c r="BK826" s="41">
        <f t="shared" si="46"/>
        <v>0</v>
      </c>
      <c r="BL826">
        <f t="shared" si="45"/>
        <v>0</v>
      </c>
    </row>
    <row r="827" spans="2:66">
      <c r="B827" s="6"/>
      <c r="C827" s="10"/>
      <c r="D827" s="32"/>
      <c r="E827" s="10"/>
      <c r="F827" s="32"/>
      <c r="G827" s="10"/>
      <c r="H827" s="32"/>
      <c r="I827" s="10"/>
      <c r="J827" s="32"/>
      <c r="K827" s="10"/>
      <c r="L827" s="32"/>
      <c r="M827" s="10"/>
      <c r="N827" s="32"/>
      <c r="O827" s="10"/>
      <c r="P827" s="32"/>
      <c r="Q827" s="10"/>
      <c r="R827" s="32"/>
      <c r="S827" s="10"/>
      <c r="T827" s="32"/>
      <c r="U827" s="10"/>
      <c r="V827" s="32"/>
      <c r="W827" s="10"/>
      <c r="X827" s="32"/>
      <c r="Y827" s="10"/>
      <c r="Z827" s="32"/>
      <c r="AA827" s="10"/>
      <c r="AB827" s="32"/>
      <c r="AC827" s="10"/>
      <c r="AD827" s="32"/>
      <c r="AE827" s="10"/>
      <c r="AF827" s="32"/>
      <c r="AG827" s="10"/>
      <c r="AH827" s="32"/>
      <c r="AI827" s="10"/>
      <c r="AJ827" s="32"/>
      <c r="AK827" s="10"/>
      <c r="AL827" s="32"/>
      <c r="AM827" s="10"/>
      <c r="AN827" s="32"/>
      <c r="AO827" s="10"/>
      <c r="AP827" s="244"/>
      <c r="AQ827" s="10"/>
      <c r="AR827" s="32"/>
      <c r="AS827" s="10"/>
      <c r="AT827" s="244"/>
      <c r="AU827" s="10"/>
      <c r="AV827" s="244"/>
      <c r="AW827" s="7"/>
      <c r="AX827" s="249"/>
      <c r="AY827" s="10"/>
      <c r="AZ827" s="244"/>
      <c r="BA827" s="7"/>
      <c r="BB827" s="249"/>
      <c r="BC827" s="7"/>
      <c r="BD827" s="249"/>
      <c r="BE827" s="7"/>
      <c r="BF827" s="8"/>
      <c r="BG827" s="7"/>
      <c r="BH827" s="8"/>
      <c r="BJ827" s="41"/>
      <c r="BK827" s="41">
        <f t="shared" si="46"/>
        <v>0</v>
      </c>
      <c r="BL827">
        <f t="shared" si="45"/>
        <v>0</v>
      </c>
    </row>
    <row r="828" spans="2:66">
      <c r="B828" s="6"/>
      <c r="C828" s="10"/>
      <c r="D828" s="32"/>
      <c r="E828" s="10"/>
      <c r="F828" s="32"/>
      <c r="G828" s="10"/>
      <c r="H828" s="32"/>
      <c r="I828" s="10"/>
      <c r="J828" s="32"/>
      <c r="K828" s="10"/>
      <c r="L828" s="32"/>
      <c r="M828" s="10"/>
      <c r="N828" s="32"/>
      <c r="O828" s="10"/>
      <c r="P828" s="32"/>
      <c r="Q828" s="10"/>
      <c r="R828" s="32"/>
      <c r="S828" s="10"/>
      <c r="T828" s="32"/>
      <c r="U828" s="10"/>
      <c r="V828" s="32"/>
      <c r="W828" s="10"/>
      <c r="X828" s="32"/>
      <c r="Y828" s="10"/>
      <c r="Z828" s="32"/>
      <c r="AA828" s="10"/>
      <c r="AB828" s="32"/>
      <c r="AC828" s="10"/>
      <c r="AD828" s="32"/>
      <c r="AE828" s="10"/>
      <c r="AF828" s="32"/>
      <c r="AG828" s="10"/>
      <c r="AH828" s="32"/>
      <c r="AI828" s="10"/>
      <c r="AJ828" s="32"/>
      <c r="AK828" s="10"/>
      <c r="AL828" s="32"/>
      <c r="AM828" s="10"/>
      <c r="AN828" s="32"/>
      <c r="AO828" s="10"/>
      <c r="AP828" s="244"/>
      <c r="AQ828" s="10"/>
      <c r="AR828" s="32"/>
      <c r="AS828" s="10"/>
      <c r="AT828" s="244"/>
      <c r="AU828" s="10"/>
      <c r="AV828" s="244"/>
      <c r="AW828" s="7"/>
      <c r="AX828" s="249"/>
      <c r="AY828" s="10"/>
      <c r="AZ828" s="244"/>
      <c r="BA828" s="7"/>
      <c r="BB828" s="249"/>
      <c r="BC828" s="7"/>
      <c r="BD828" s="249"/>
      <c r="BE828" s="7"/>
      <c r="BF828" s="8"/>
      <c r="BG828" s="7"/>
      <c r="BH828" s="8"/>
      <c r="BJ828" s="41"/>
      <c r="BK828" s="41">
        <f t="shared" si="46"/>
        <v>0</v>
      </c>
      <c r="BL828">
        <f t="shared" si="45"/>
        <v>0</v>
      </c>
    </row>
    <row r="829" spans="2:66">
      <c r="B829" s="6"/>
      <c r="C829" s="10"/>
      <c r="D829" s="32"/>
      <c r="E829" s="10"/>
      <c r="F829" s="32"/>
      <c r="G829" s="10"/>
      <c r="H829" s="32"/>
      <c r="I829" s="10"/>
      <c r="J829" s="32"/>
      <c r="K829" s="10"/>
      <c r="L829" s="32"/>
      <c r="M829" s="10"/>
      <c r="N829" s="32"/>
      <c r="O829" s="10"/>
      <c r="P829" s="32"/>
      <c r="Q829" s="10"/>
      <c r="R829" s="32"/>
      <c r="S829" s="10"/>
      <c r="T829" s="32"/>
      <c r="U829" s="10"/>
      <c r="V829" s="32"/>
      <c r="W829" s="10"/>
      <c r="X829" s="32"/>
      <c r="Y829" s="10"/>
      <c r="Z829" s="32"/>
      <c r="AA829" s="10"/>
      <c r="AB829" s="32"/>
      <c r="AC829" s="10"/>
      <c r="AD829" s="32"/>
      <c r="AE829" s="10"/>
      <c r="AF829" s="32"/>
      <c r="AG829" s="10"/>
      <c r="AH829" s="32"/>
      <c r="AI829" s="10"/>
      <c r="AJ829" s="32"/>
      <c r="AK829" s="10"/>
      <c r="AL829" s="32"/>
      <c r="AM829" s="10"/>
      <c r="AN829" s="32"/>
      <c r="AO829" s="10"/>
      <c r="AP829" s="244"/>
      <c r="AQ829" s="10"/>
      <c r="AR829" s="32"/>
      <c r="AS829" s="10"/>
      <c r="AT829" s="244"/>
      <c r="AU829" s="10"/>
      <c r="AV829" s="244"/>
      <c r="AW829" s="7"/>
      <c r="AX829" s="249"/>
      <c r="AY829" s="10"/>
      <c r="AZ829" s="244"/>
      <c r="BA829" s="7"/>
      <c r="BB829" s="249"/>
      <c r="BC829" s="7"/>
      <c r="BD829" s="249"/>
      <c r="BE829" s="7"/>
      <c r="BF829" s="8"/>
      <c r="BG829" s="7"/>
      <c r="BH829" s="8"/>
      <c r="BJ829" s="41"/>
      <c r="BK829" s="41">
        <f t="shared" si="46"/>
        <v>0</v>
      </c>
      <c r="BL829">
        <f t="shared" si="45"/>
        <v>0</v>
      </c>
    </row>
    <row r="830" spans="2:66">
      <c r="B830" s="6"/>
      <c r="C830" s="10"/>
      <c r="D830" s="32"/>
      <c r="E830" s="10"/>
      <c r="F830" s="32"/>
      <c r="G830" s="10"/>
      <c r="H830" s="32"/>
      <c r="I830" s="10"/>
      <c r="J830" s="32"/>
      <c r="K830" s="10"/>
      <c r="L830" s="32"/>
      <c r="M830" s="10"/>
      <c r="N830" s="32"/>
      <c r="O830" s="10"/>
      <c r="P830" s="32"/>
      <c r="Q830" s="10"/>
      <c r="R830" s="32"/>
      <c r="S830" s="10"/>
      <c r="T830" s="32"/>
      <c r="U830" s="10"/>
      <c r="V830" s="32"/>
      <c r="W830" s="10"/>
      <c r="X830" s="32"/>
      <c r="Y830" s="10"/>
      <c r="Z830" s="32"/>
      <c r="AA830" s="10"/>
      <c r="AB830" s="32"/>
      <c r="AC830" s="10"/>
      <c r="AD830" s="32"/>
      <c r="AE830" s="10"/>
      <c r="AF830" s="32"/>
      <c r="AG830" s="10"/>
      <c r="AH830" s="32"/>
      <c r="AI830" s="10"/>
      <c r="AJ830" s="32"/>
      <c r="AK830" s="10"/>
      <c r="AL830" s="32"/>
      <c r="AM830" s="10"/>
      <c r="AN830" s="32"/>
      <c r="AO830" s="10"/>
      <c r="AP830" s="244"/>
      <c r="AQ830" s="10"/>
      <c r="AR830" s="32"/>
      <c r="AS830" s="10"/>
      <c r="AT830" s="244"/>
      <c r="AU830" s="10"/>
      <c r="AV830" s="244"/>
      <c r="AW830" s="7"/>
      <c r="AX830" s="249"/>
      <c r="AY830" s="10"/>
      <c r="AZ830" s="244"/>
      <c r="BA830" s="7"/>
      <c r="BB830" s="249"/>
      <c r="BC830" s="7"/>
      <c r="BD830" s="249"/>
      <c r="BE830" s="7"/>
      <c r="BF830" s="8"/>
      <c r="BG830" s="7"/>
      <c r="BH830" s="8"/>
      <c r="BJ830" s="41"/>
      <c r="BK830" s="41">
        <f t="shared" si="46"/>
        <v>0</v>
      </c>
      <c r="BL830">
        <f t="shared" si="45"/>
        <v>0</v>
      </c>
    </row>
    <row r="831" spans="2:66">
      <c r="B831" s="6"/>
      <c r="C831" s="10"/>
      <c r="D831" s="32"/>
      <c r="E831" s="10"/>
      <c r="F831" s="32"/>
      <c r="G831" s="10"/>
      <c r="H831" s="32"/>
      <c r="I831" s="10"/>
      <c r="J831" s="32"/>
      <c r="K831" s="10"/>
      <c r="L831" s="32"/>
      <c r="M831" s="10"/>
      <c r="N831" s="32"/>
      <c r="O831" s="10"/>
      <c r="P831" s="32"/>
      <c r="Q831" s="10"/>
      <c r="R831" s="32"/>
      <c r="S831" s="10"/>
      <c r="T831" s="32"/>
      <c r="U831" s="10"/>
      <c r="V831" s="32"/>
      <c r="W831" s="10"/>
      <c r="X831" s="32"/>
      <c r="Y831" s="10"/>
      <c r="Z831" s="32"/>
      <c r="AA831" s="10"/>
      <c r="AB831" s="32"/>
      <c r="AC831" s="10"/>
      <c r="AD831" s="32"/>
      <c r="AE831" s="10"/>
      <c r="AF831" s="32"/>
      <c r="AG831" s="10"/>
      <c r="AH831" s="32"/>
      <c r="AI831" s="10"/>
      <c r="AJ831" s="32"/>
      <c r="AK831" s="10"/>
      <c r="AL831" s="32"/>
      <c r="AM831" s="10"/>
      <c r="AN831" s="32"/>
      <c r="AO831" s="10"/>
      <c r="AP831" s="244"/>
      <c r="AQ831" s="10"/>
      <c r="AR831" s="32"/>
      <c r="AS831" s="10"/>
      <c r="AT831" s="244"/>
      <c r="AU831" s="10"/>
      <c r="AV831" s="244"/>
      <c r="AW831" s="7"/>
      <c r="AX831" s="249"/>
      <c r="AY831" s="10"/>
      <c r="AZ831" s="244"/>
      <c r="BA831" s="7"/>
      <c r="BB831" s="249"/>
      <c r="BC831" s="7"/>
      <c r="BD831" s="249"/>
      <c r="BE831" s="7"/>
      <c r="BF831" s="8"/>
      <c r="BG831" s="7"/>
      <c r="BH831" s="8"/>
      <c r="BJ831" s="41"/>
      <c r="BK831" s="41">
        <f t="shared" si="46"/>
        <v>0</v>
      </c>
      <c r="BL831">
        <f t="shared" si="45"/>
        <v>0</v>
      </c>
    </row>
    <row r="832" spans="2:66">
      <c r="B832" s="6"/>
      <c r="C832" s="10"/>
      <c r="D832" s="32"/>
      <c r="E832" s="10"/>
      <c r="F832" s="32"/>
      <c r="G832" s="10"/>
      <c r="H832" s="32"/>
      <c r="I832" s="10"/>
      <c r="J832" s="32"/>
      <c r="K832" s="10"/>
      <c r="L832" s="32"/>
      <c r="M832" s="10"/>
      <c r="N832" s="32"/>
      <c r="O832" s="10"/>
      <c r="P832" s="32"/>
      <c r="Q832" s="10"/>
      <c r="R832" s="32"/>
      <c r="S832" s="10"/>
      <c r="T832" s="32"/>
      <c r="U832" s="10"/>
      <c r="V832" s="32"/>
      <c r="W832" s="10"/>
      <c r="X832" s="32"/>
      <c r="Y832" s="10"/>
      <c r="Z832" s="32"/>
      <c r="AA832" s="10"/>
      <c r="AB832" s="32"/>
      <c r="AC832" s="10"/>
      <c r="AD832" s="32"/>
      <c r="AE832" s="10"/>
      <c r="AF832" s="32"/>
      <c r="AG832" s="10"/>
      <c r="AH832" s="32"/>
      <c r="AI832" s="10"/>
      <c r="AJ832" s="32"/>
      <c r="AK832" s="10"/>
      <c r="AL832" s="32"/>
      <c r="AM832" s="10"/>
      <c r="AN832" s="32"/>
      <c r="AO832" s="10"/>
      <c r="AP832" s="244"/>
      <c r="AQ832" s="10"/>
      <c r="AR832" s="32"/>
      <c r="AS832" s="10"/>
      <c r="AT832" s="244"/>
      <c r="AU832" s="10"/>
      <c r="AV832" s="244"/>
      <c r="AW832" s="7"/>
      <c r="AX832" s="249"/>
      <c r="AY832" s="10"/>
      <c r="AZ832" s="244"/>
      <c r="BA832" s="7"/>
      <c r="BB832" s="249"/>
      <c r="BC832" s="7"/>
      <c r="BD832" s="249"/>
      <c r="BE832" s="7"/>
      <c r="BF832" s="8"/>
      <c r="BG832" s="7"/>
      <c r="BH832" s="8"/>
      <c r="BJ832" s="41"/>
      <c r="BK832" s="41">
        <f t="shared" si="46"/>
        <v>0</v>
      </c>
      <c r="BL832">
        <f t="shared" si="45"/>
        <v>0</v>
      </c>
    </row>
    <row r="833" spans="2:64">
      <c r="B833" s="6"/>
      <c r="C833" s="10"/>
      <c r="D833" s="32"/>
      <c r="E833" s="10"/>
      <c r="F833" s="32"/>
      <c r="G833" s="10"/>
      <c r="H833" s="32"/>
      <c r="I833" s="10"/>
      <c r="J833" s="32"/>
      <c r="K833" s="10"/>
      <c r="L833" s="32"/>
      <c r="M833" s="10"/>
      <c r="N833" s="32"/>
      <c r="O833" s="10"/>
      <c r="P833" s="32"/>
      <c r="Q833" s="10"/>
      <c r="R833" s="32"/>
      <c r="S833" s="10"/>
      <c r="T833" s="32"/>
      <c r="U833" s="10"/>
      <c r="V833" s="32"/>
      <c r="W833" s="10"/>
      <c r="X833" s="32"/>
      <c r="Y833" s="10"/>
      <c r="Z833" s="32"/>
      <c r="AA833" s="10"/>
      <c r="AB833" s="32"/>
      <c r="AC833" s="10"/>
      <c r="AD833" s="32"/>
      <c r="AE833" s="10"/>
      <c r="AF833" s="32"/>
      <c r="AG833" s="10"/>
      <c r="AH833" s="32"/>
      <c r="AI833" s="10"/>
      <c r="AJ833" s="32"/>
      <c r="AK833" s="10"/>
      <c r="AL833" s="32"/>
      <c r="AM833" s="10"/>
      <c r="AN833" s="32"/>
      <c r="AO833" s="10"/>
      <c r="AP833" s="244"/>
      <c r="AQ833" s="10"/>
      <c r="AR833" s="32"/>
      <c r="AS833" s="10"/>
      <c r="AT833" s="244"/>
      <c r="AU833" s="10"/>
      <c r="AV833" s="244"/>
      <c r="AW833" s="7"/>
      <c r="AX833" s="249"/>
      <c r="AY833" s="10"/>
      <c r="AZ833" s="244"/>
      <c r="BA833" s="7"/>
      <c r="BB833" s="249"/>
      <c r="BC833" s="7"/>
      <c r="BD833" s="249"/>
      <c r="BE833" s="7"/>
      <c r="BF833" s="8"/>
      <c r="BG833" s="7"/>
      <c r="BH833" s="8"/>
      <c r="BJ833" s="41"/>
      <c r="BK833" s="41">
        <f t="shared" si="46"/>
        <v>0</v>
      </c>
      <c r="BL833">
        <f t="shared" si="45"/>
        <v>0</v>
      </c>
    </row>
    <row r="834" spans="2:64">
      <c r="B834" s="6"/>
      <c r="C834" s="10"/>
      <c r="D834" s="32"/>
      <c r="E834" s="10"/>
      <c r="F834" s="32"/>
      <c r="G834" s="10"/>
      <c r="H834" s="32"/>
      <c r="I834" s="10"/>
      <c r="J834" s="32"/>
      <c r="K834" s="10"/>
      <c r="L834" s="32"/>
      <c r="M834" s="10"/>
      <c r="N834" s="32"/>
      <c r="O834" s="10"/>
      <c r="P834" s="32"/>
      <c r="Q834" s="10"/>
      <c r="R834" s="32"/>
      <c r="S834" s="10"/>
      <c r="T834" s="32"/>
      <c r="U834" s="10"/>
      <c r="V834" s="32"/>
      <c r="W834" s="10"/>
      <c r="X834" s="32"/>
      <c r="Y834" s="10"/>
      <c r="Z834" s="32"/>
      <c r="AA834" s="10"/>
      <c r="AB834" s="32"/>
      <c r="AC834" s="10"/>
      <c r="AD834" s="32"/>
      <c r="AE834" s="10"/>
      <c r="AF834" s="32"/>
      <c r="AG834" s="10"/>
      <c r="AH834" s="32"/>
      <c r="AI834" s="10"/>
      <c r="AJ834" s="32"/>
      <c r="AK834" s="10"/>
      <c r="AL834" s="32"/>
      <c r="AM834" s="10"/>
      <c r="AN834" s="32"/>
      <c r="AO834" s="10"/>
      <c r="AP834" s="244"/>
      <c r="AQ834" s="10"/>
      <c r="AR834" s="32"/>
      <c r="AS834" s="10"/>
      <c r="AT834" s="244"/>
      <c r="AU834" s="10"/>
      <c r="AV834" s="244"/>
      <c r="AW834" s="7"/>
      <c r="AX834" s="249"/>
      <c r="AY834" s="10"/>
      <c r="AZ834" s="244"/>
      <c r="BA834" s="7"/>
      <c r="BB834" s="249"/>
      <c r="BC834" s="7"/>
      <c r="BD834" s="249"/>
      <c r="BE834" s="7"/>
      <c r="BF834" s="8"/>
      <c r="BG834" s="7"/>
      <c r="BH834" s="8"/>
      <c r="BJ834" s="41"/>
      <c r="BK834" s="41">
        <f t="shared" si="46"/>
        <v>0</v>
      </c>
      <c r="BL834">
        <f t="shared" si="45"/>
        <v>0</v>
      </c>
    </row>
    <row r="835" spans="2:64">
      <c r="B835" s="6"/>
      <c r="C835" s="10"/>
      <c r="D835" s="32"/>
      <c r="E835" s="10"/>
      <c r="F835" s="32"/>
      <c r="G835" s="10"/>
      <c r="H835" s="32"/>
      <c r="I835" s="10"/>
      <c r="J835" s="32"/>
      <c r="K835" s="10"/>
      <c r="L835" s="32"/>
      <c r="M835" s="10"/>
      <c r="N835" s="32"/>
      <c r="O835" s="10"/>
      <c r="P835" s="32"/>
      <c r="Q835" s="10"/>
      <c r="R835" s="32"/>
      <c r="S835" s="10"/>
      <c r="T835" s="32"/>
      <c r="U835" s="10"/>
      <c r="V835" s="32"/>
      <c r="W835" s="10"/>
      <c r="X835" s="32"/>
      <c r="Y835" s="10"/>
      <c r="Z835" s="32"/>
      <c r="AA835" s="10"/>
      <c r="AB835" s="32"/>
      <c r="AC835" s="10"/>
      <c r="AD835" s="32"/>
      <c r="AE835" s="10"/>
      <c r="AF835" s="32"/>
      <c r="AG835" s="10"/>
      <c r="AH835" s="32"/>
      <c r="AI835" s="10"/>
      <c r="AJ835" s="32"/>
      <c r="AK835" s="10"/>
      <c r="AL835" s="32"/>
      <c r="AM835" s="10"/>
      <c r="AN835" s="32"/>
      <c r="AO835" s="10"/>
      <c r="AP835" s="244"/>
      <c r="AQ835" s="10"/>
      <c r="AR835" s="32"/>
      <c r="AS835" s="10"/>
      <c r="AT835" s="244"/>
      <c r="AU835" s="10"/>
      <c r="AV835" s="244"/>
      <c r="AW835" s="7"/>
      <c r="AX835" s="249"/>
      <c r="AY835" s="10"/>
      <c r="AZ835" s="244"/>
      <c r="BA835" s="7"/>
      <c r="BB835" s="249"/>
      <c r="BC835" s="7"/>
      <c r="BD835" s="249"/>
      <c r="BE835" s="7"/>
      <c r="BF835" s="8"/>
      <c r="BG835" s="7"/>
      <c r="BH835" s="8"/>
      <c r="BJ835" s="41"/>
      <c r="BK835" s="41">
        <f t="shared" si="46"/>
        <v>0</v>
      </c>
      <c r="BL835">
        <f t="shared" si="45"/>
        <v>0</v>
      </c>
    </row>
    <row r="836" spans="2:64">
      <c r="B836" s="6"/>
      <c r="C836" s="10"/>
      <c r="D836" s="32"/>
      <c r="E836" s="10"/>
      <c r="F836" s="32"/>
      <c r="G836" s="10"/>
      <c r="H836" s="32"/>
      <c r="I836" s="10"/>
      <c r="J836" s="32"/>
      <c r="K836" s="10"/>
      <c r="L836" s="32"/>
      <c r="M836" s="10"/>
      <c r="N836" s="32"/>
      <c r="O836" s="10"/>
      <c r="P836" s="32"/>
      <c r="Q836" s="10"/>
      <c r="R836" s="32"/>
      <c r="S836" s="10"/>
      <c r="T836" s="32"/>
      <c r="U836" s="10"/>
      <c r="V836" s="32"/>
      <c r="W836" s="10"/>
      <c r="X836" s="32"/>
      <c r="Y836" s="10"/>
      <c r="Z836" s="32"/>
      <c r="AA836" s="10"/>
      <c r="AB836" s="32"/>
      <c r="AC836" s="10"/>
      <c r="AD836" s="32"/>
      <c r="AE836" s="10"/>
      <c r="AF836" s="32"/>
      <c r="AG836" s="10"/>
      <c r="AH836" s="32"/>
      <c r="AI836" s="10"/>
      <c r="AJ836" s="32"/>
      <c r="AK836" s="10"/>
      <c r="AL836" s="32"/>
      <c r="AM836" s="10"/>
      <c r="AN836" s="32"/>
      <c r="AO836" s="10"/>
      <c r="AP836" s="244"/>
      <c r="AQ836" s="10"/>
      <c r="AR836" s="32"/>
      <c r="AS836" s="10"/>
      <c r="AT836" s="244"/>
      <c r="AU836" s="10"/>
      <c r="AV836" s="244"/>
      <c r="AW836" s="7"/>
      <c r="AX836" s="249"/>
      <c r="AY836" s="10"/>
      <c r="AZ836" s="244"/>
      <c r="BA836" s="7"/>
      <c r="BB836" s="249"/>
      <c r="BC836" s="7"/>
      <c r="BD836" s="249"/>
      <c r="BE836" s="7"/>
      <c r="BF836" s="8"/>
      <c r="BG836" s="7"/>
      <c r="BH836" s="8"/>
      <c r="BJ836" s="41"/>
      <c r="BK836" s="41">
        <f t="shared" si="46"/>
        <v>0</v>
      </c>
      <c r="BL836">
        <f t="shared" ref="BL836:BL858" si="47">COUNT(C836:BH836)/2</f>
        <v>0</v>
      </c>
    </row>
    <row r="837" spans="2:64">
      <c r="B837" s="6"/>
      <c r="C837" s="10"/>
      <c r="D837" s="32"/>
      <c r="E837" s="10"/>
      <c r="F837" s="32"/>
      <c r="G837" s="10"/>
      <c r="H837" s="32"/>
      <c r="I837" s="10"/>
      <c r="J837" s="32"/>
      <c r="K837" s="10"/>
      <c r="L837" s="32"/>
      <c r="M837" s="10"/>
      <c r="N837" s="32"/>
      <c r="O837" s="10"/>
      <c r="P837" s="32"/>
      <c r="Q837" s="10"/>
      <c r="R837" s="32"/>
      <c r="S837" s="10"/>
      <c r="T837" s="32"/>
      <c r="U837" s="10"/>
      <c r="V837" s="32"/>
      <c r="W837" s="10"/>
      <c r="X837" s="32"/>
      <c r="Y837" s="10"/>
      <c r="Z837" s="32"/>
      <c r="AA837" s="10"/>
      <c r="AB837" s="32"/>
      <c r="AC837" s="10"/>
      <c r="AD837" s="32"/>
      <c r="AE837" s="10"/>
      <c r="AF837" s="32"/>
      <c r="AG837" s="10"/>
      <c r="AH837" s="32"/>
      <c r="AI837" s="10"/>
      <c r="AJ837" s="32"/>
      <c r="AK837" s="10"/>
      <c r="AL837" s="32"/>
      <c r="AM837" s="10"/>
      <c r="AN837" s="32"/>
      <c r="AO837" s="10"/>
      <c r="AP837" s="244"/>
      <c r="AQ837" s="10"/>
      <c r="AR837" s="32"/>
      <c r="AS837" s="10"/>
      <c r="AT837" s="244"/>
      <c r="AU837" s="10"/>
      <c r="AV837" s="244"/>
      <c r="AW837" s="7"/>
      <c r="AX837" s="249"/>
      <c r="AY837" s="10"/>
      <c r="AZ837" s="244"/>
      <c r="BA837" s="7"/>
      <c r="BB837" s="249"/>
      <c r="BC837" s="7"/>
      <c r="BD837" s="249"/>
      <c r="BE837" s="7"/>
      <c r="BF837" s="8"/>
      <c r="BG837" s="7"/>
      <c r="BH837" s="8"/>
      <c r="BJ837" s="41"/>
      <c r="BK837" s="41">
        <f t="shared" si="46"/>
        <v>0</v>
      </c>
      <c r="BL837">
        <f t="shared" si="47"/>
        <v>0</v>
      </c>
    </row>
    <row r="838" spans="2:64">
      <c r="B838" s="6"/>
      <c r="C838" s="10"/>
      <c r="D838" s="32"/>
      <c r="E838" s="10"/>
      <c r="F838" s="32"/>
      <c r="G838" s="10"/>
      <c r="H838" s="32"/>
      <c r="I838" s="10"/>
      <c r="J838" s="32"/>
      <c r="K838" s="10"/>
      <c r="L838" s="32"/>
      <c r="M838" s="10"/>
      <c r="N838" s="32"/>
      <c r="O838" s="10"/>
      <c r="P838" s="32"/>
      <c r="Q838" s="10"/>
      <c r="R838" s="32"/>
      <c r="S838" s="10"/>
      <c r="T838" s="32"/>
      <c r="U838" s="10"/>
      <c r="V838" s="32"/>
      <c r="W838" s="10"/>
      <c r="X838" s="32"/>
      <c r="Y838" s="10"/>
      <c r="Z838" s="32"/>
      <c r="AA838" s="10"/>
      <c r="AB838" s="32"/>
      <c r="AC838" s="10"/>
      <c r="AD838" s="32"/>
      <c r="AE838" s="10"/>
      <c r="AF838" s="32"/>
      <c r="AG838" s="10"/>
      <c r="AH838" s="32"/>
      <c r="AI838" s="10"/>
      <c r="AJ838" s="32"/>
      <c r="AK838" s="10"/>
      <c r="AL838" s="32"/>
      <c r="AM838" s="10"/>
      <c r="AN838" s="32"/>
      <c r="AO838" s="10"/>
      <c r="AP838" s="244"/>
      <c r="AQ838" s="10"/>
      <c r="AR838" s="32"/>
      <c r="AS838" s="10"/>
      <c r="AT838" s="244"/>
      <c r="AU838" s="10"/>
      <c r="AV838" s="244"/>
      <c r="AW838" s="7"/>
      <c r="AX838" s="249"/>
      <c r="AY838" s="10"/>
      <c r="AZ838" s="244"/>
      <c r="BA838" s="7"/>
      <c r="BB838" s="249"/>
      <c r="BC838" s="7"/>
      <c r="BD838" s="249"/>
      <c r="BE838" s="7"/>
      <c r="BF838" s="8"/>
      <c r="BG838" s="7"/>
      <c r="BH838" s="8"/>
      <c r="BJ838" s="41"/>
      <c r="BK838" s="41">
        <f t="shared" ref="BK838:BK858" si="48">+AI838+AE838+Y838+W838+U838+S838+Q838+O838+M838+I838+G838+E838+C838+AG838+K838+BG838+BN838+AA838+AC838+AK838+AM838+AO838+AW838+BE838+BC838+BA838+AY838+AU838+AS838+AQ838</f>
        <v>0</v>
      </c>
      <c r="BL838">
        <f t="shared" si="47"/>
        <v>0</v>
      </c>
    </row>
    <row r="839" spans="2:64">
      <c r="B839" s="6"/>
      <c r="C839" s="10"/>
      <c r="D839" s="32"/>
      <c r="E839" s="10"/>
      <c r="F839" s="32"/>
      <c r="G839" s="10"/>
      <c r="H839" s="32"/>
      <c r="I839" s="10"/>
      <c r="J839" s="32"/>
      <c r="K839" s="10"/>
      <c r="L839" s="32"/>
      <c r="M839" s="10"/>
      <c r="N839" s="32"/>
      <c r="O839" s="10"/>
      <c r="P839" s="32"/>
      <c r="Q839" s="10"/>
      <c r="R839" s="32"/>
      <c r="S839" s="10"/>
      <c r="T839" s="32"/>
      <c r="U839" s="10"/>
      <c r="V839" s="32"/>
      <c r="W839" s="10"/>
      <c r="X839" s="32"/>
      <c r="Y839" s="10"/>
      <c r="Z839" s="32"/>
      <c r="AA839" s="10"/>
      <c r="AB839" s="32"/>
      <c r="AC839" s="10"/>
      <c r="AD839" s="32"/>
      <c r="AE839" s="10"/>
      <c r="AF839" s="32"/>
      <c r="AG839" s="10"/>
      <c r="AH839" s="32"/>
      <c r="AI839" s="10"/>
      <c r="AJ839" s="32"/>
      <c r="AK839" s="10"/>
      <c r="AL839" s="32"/>
      <c r="AM839" s="10"/>
      <c r="AN839" s="32"/>
      <c r="AO839" s="10"/>
      <c r="AP839" s="244"/>
      <c r="AQ839" s="10"/>
      <c r="AR839" s="32"/>
      <c r="AS839" s="10"/>
      <c r="AT839" s="244"/>
      <c r="AU839" s="10"/>
      <c r="AV839" s="244"/>
      <c r="AW839" s="7"/>
      <c r="AX839" s="249"/>
      <c r="AY839" s="10"/>
      <c r="AZ839" s="244"/>
      <c r="BA839" s="7"/>
      <c r="BB839" s="249"/>
      <c r="BC839" s="7"/>
      <c r="BD839" s="249"/>
      <c r="BE839" s="7"/>
      <c r="BF839" s="8"/>
      <c r="BG839" s="7"/>
      <c r="BH839" s="8"/>
      <c r="BJ839" s="41"/>
      <c r="BK839" s="41">
        <f t="shared" si="48"/>
        <v>0</v>
      </c>
      <c r="BL839">
        <f t="shared" si="47"/>
        <v>0</v>
      </c>
    </row>
    <row r="840" spans="2:64">
      <c r="B840" s="6"/>
      <c r="C840" s="10"/>
      <c r="D840" s="32"/>
      <c r="E840" s="10"/>
      <c r="F840" s="32"/>
      <c r="G840" s="10"/>
      <c r="H840" s="32"/>
      <c r="I840" s="10"/>
      <c r="J840" s="32"/>
      <c r="K840" s="10"/>
      <c r="L840" s="32"/>
      <c r="M840" s="10"/>
      <c r="N840" s="32"/>
      <c r="O840" s="10"/>
      <c r="P840" s="32"/>
      <c r="Q840" s="10"/>
      <c r="R840" s="32"/>
      <c r="S840" s="10"/>
      <c r="T840" s="32"/>
      <c r="U840" s="10"/>
      <c r="V840" s="32"/>
      <c r="W840" s="10"/>
      <c r="X840" s="32"/>
      <c r="Y840" s="10"/>
      <c r="Z840" s="32"/>
      <c r="AA840" s="10"/>
      <c r="AB840" s="32"/>
      <c r="AC840" s="10"/>
      <c r="AD840" s="32"/>
      <c r="AE840" s="10"/>
      <c r="AF840" s="32"/>
      <c r="AG840" s="10"/>
      <c r="AH840" s="32"/>
      <c r="AI840" s="10"/>
      <c r="AJ840" s="32"/>
      <c r="AK840" s="10"/>
      <c r="AL840" s="32"/>
      <c r="AM840" s="10"/>
      <c r="AN840" s="32"/>
      <c r="AO840" s="10"/>
      <c r="AP840" s="244"/>
      <c r="AQ840" s="10"/>
      <c r="AR840" s="32"/>
      <c r="AS840" s="10"/>
      <c r="AT840" s="244"/>
      <c r="AU840" s="10"/>
      <c r="AV840" s="244"/>
      <c r="AW840" s="7"/>
      <c r="AX840" s="249"/>
      <c r="AY840" s="10"/>
      <c r="AZ840" s="244"/>
      <c r="BA840" s="7"/>
      <c r="BB840" s="249"/>
      <c r="BC840" s="7"/>
      <c r="BD840" s="249"/>
      <c r="BE840" s="7"/>
      <c r="BF840" s="8"/>
      <c r="BG840" s="7"/>
      <c r="BH840" s="8"/>
      <c r="BJ840" s="41"/>
      <c r="BK840" s="41">
        <f t="shared" si="48"/>
        <v>0</v>
      </c>
      <c r="BL840">
        <f t="shared" si="47"/>
        <v>0</v>
      </c>
    </row>
    <row r="841" spans="2:64">
      <c r="B841" s="6"/>
      <c r="C841" s="10"/>
      <c r="D841" s="32"/>
      <c r="E841" s="10"/>
      <c r="F841" s="32"/>
      <c r="G841" s="10"/>
      <c r="H841" s="32"/>
      <c r="I841" s="10"/>
      <c r="J841" s="32"/>
      <c r="K841" s="10"/>
      <c r="L841" s="32"/>
      <c r="M841" s="10"/>
      <c r="N841" s="32"/>
      <c r="O841" s="10"/>
      <c r="P841" s="32"/>
      <c r="Q841" s="10"/>
      <c r="R841" s="32"/>
      <c r="S841" s="10"/>
      <c r="T841" s="32"/>
      <c r="U841" s="10"/>
      <c r="V841" s="32"/>
      <c r="W841" s="10"/>
      <c r="X841" s="32"/>
      <c r="Y841" s="10"/>
      <c r="Z841" s="32"/>
      <c r="AA841" s="10"/>
      <c r="AB841" s="32"/>
      <c r="AC841" s="10"/>
      <c r="AD841" s="32"/>
      <c r="AE841" s="10"/>
      <c r="AF841" s="32"/>
      <c r="AG841" s="10"/>
      <c r="AH841" s="32"/>
      <c r="AI841" s="10"/>
      <c r="AJ841" s="32"/>
      <c r="AK841" s="10"/>
      <c r="AL841" s="32"/>
      <c r="AM841" s="10"/>
      <c r="AN841" s="32"/>
      <c r="AO841" s="10"/>
      <c r="AP841" s="244"/>
      <c r="AQ841" s="10"/>
      <c r="AR841" s="32"/>
      <c r="AS841" s="10"/>
      <c r="AT841" s="244"/>
      <c r="AU841" s="10"/>
      <c r="AV841" s="244"/>
      <c r="AW841" s="7"/>
      <c r="AX841" s="249"/>
      <c r="AY841" s="10"/>
      <c r="AZ841" s="244"/>
      <c r="BA841" s="7"/>
      <c r="BB841" s="249"/>
      <c r="BC841" s="7"/>
      <c r="BD841" s="249"/>
      <c r="BE841" s="7"/>
      <c r="BF841" s="8"/>
      <c r="BG841" s="7"/>
      <c r="BH841" s="8"/>
      <c r="BJ841" s="41"/>
      <c r="BK841" s="41">
        <f t="shared" si="48"/>
        <v>0</v>
      </c>
      <c r="BL841">
        <f t="shared" si="47"/>
        <v>0</v>
      </c>
    </row>
    <row r="842" spans="2:64">
      <c r="B842" s="6"/>
      <c r="C842" s="10"/>
      <c r="D842" s="32"/>
      <c r="E842" s="10"/>
      <c r="F842" s="32"/>
      <c r="G842" s="10"/>
      <c r="H842" s="32"/>
      <c r="I842" s="10"/>
      <c r="J842" s="32"/>
      <c r="K842" s="10"/>
      <c r="L842" s="32"/>
      <c r="M842" s="10"/>
      <c r="N842" s="32"/>
      <c r="O842" s="10"/>
      <c r="P842" s="32"/>
      <c r="Q842" s="10"/>
      <c r="R842" s="32"/>
      <c r="S842" s="10"/>
      <c r="T842" s="32"/>
      <c r="U842" s="10"/>
      <c r="V842" s="32"/>
      <c r="W842" s="10"/>
      <c r="X842" s="32"/>
      <c r="Y842" s="10"/>
      <c r="Z842" s="32"/>
      <c r="AA842" s="10"/>
      <c r="AB842" s="32"/>
      <c r="AC842" s="10"/>
      <c r="AD842" s="32"/>
      <c r="AE842" s="10"/>
      <c r="AF842" s="32"/>
      <c r="AG842" s="10"/>
      <c r="AH842" s="32"/>
      <c r="AI842" s="10"/>
      <c r="AJ842" s="32"/>
      <c r="AK842" s="10"/>
      <c r="AL842" s="32"/>
      <c r="AM842" s="10"/>
      <c r="AN842" s="32"/>
      <c r="AO842" s="10"/>
      <c r="AP842" s="244"/>
      <c r="AQ842" s="10"/>
      <c r="AR842" s="32"/>
      <c r="AS842" s="10"/>
      <c r="AT842" s="244"/>
      <c r="AU842" s="10"/>
      <c r="AV842" s="244"/>
      <c r="AW842" s="7"/>
      <c r="AX842" s="249"/>
      <c r="AY842" s="10"/>
      <c r="AZ842" s="244"/>
      <c r="BA842" s="7"/>
      <c r="BB842" s="249"/>
      <c r="BC842" s="7"/>
      <c r="BD842" s="249"/>
      <c r="BE842" s="7"/>
      <c r="BF842" s="8"/>
      <c r="BG842" s="7"/>
      <c r="BH842" s="8"/>
      <c r="BJ842" s="41"/>
      <c r="BK842" s="41">
        <f t="shared" si="48"/>
        <v>0</v>
      </c>
      <c r="BL842">
        <f t="shared" si="47"/>
        <v>0</v>
      </c>
    </row>
    <row r="843" spans="2:64">
      <c r="B843" s="6"/>
      <c r="C843" s="10"/>
      <c r="D843" s="32"/>
      <c r="E843" s="10"/>
      <c r="F843" s="32"/>
      <c r="G843" s="10"/>
      <c r="H843" s="32"/>
      <c r="I843" s="10"/>
      <c r="J843" s="32"/>
      <c r="K843" s="10"/>
      <c r="L843" s="32"/>
      <c r="M843" s="10"/>
      <c r="N843" s="32"/>
      <c r="O843" s="10"/>
      <c r="P843" s="32"/>
      <c r="Q843" s="10"/>
      <c r="R843" s="32"/>
      <c r="S843" s="10"/>
      <c r="T843" s="32"/>
      <c r="U843" s="10"/>
      <c r="V843" s="32"/>
      <c r="W843" s="10"/>
      <c r="X843" s="32"/>
      <c r="Y843" s="10"/>
      <c r="Z843" s="32"/>
      <c r="AA843" s="10"/>
      <c r="AB843" s="32"/>
      <c r="AC843" s="10"/>
      <c r="AD843" s="32"/>
      <c r="AE843" s="10"/>
      <c r="AF843" s="32"/>
      <c r="AG843" s="10"/>
      <c r="AH843" s="32"/>
      <c r="AI843" s="10"/>
      <c r="AJ843" s="32"/>
      <c r="AK843" s="10"/>
      <c r="AL843" s="32"/>
      <c r="AM843" s="10"/>
      <c r="AN843" s="32"/>
      <c r="AO843" s="10"/>
      <c r="AP843" s="244"/>
      <c r="AQ843" s="10"/>
      <c r="AR843" s="32"/>
      <c r="AS843" s="10"/>
      <c r="AT843" s="244"/>
      <c r="AU843" s="10"/>
      <c r="AV843" s="244"/>
      <c r="AW843" s="7"/>
      <c r="AX843" s="249"/>
      <c r="AY843" s="10"/>
      <c r="AZ843" s="244"/>
      <c r="BA843" s="7"/>
      <c r="BB843" s="249"/>
      <c r="BC843" s="7"/>
      <c r="BD843" s="249"/>
      <c r="BE843" s="7"/>
      <c r="BF843" s="8"/>
      <c r="BG843" s="7"/>
      <c r="BH843" s="8"/>
      <c r="BJ843" s="41"/>
      <c r="BK843" s="41">
        <f t="shared" si="48"/>
        <v>0</v>
      </c>
      <c r="BL843">
        <f t="shared" si="47"/>
        <v>0</v>
      </c>
    </row>
    <row r="844" spans="2:64">
      <c r="B844" s="6"/>
      <c r="C844" s="10"/>
      <c r="D844" s="32"/>
      <c r="E844" s="10"/>
      <c r="F844" s="32"/>
      <c r="G844" s="10"/>
      <c r="H844" s="32"/>
      <c r="I844" s="10"/>
      <c r="J844" s="32"/>
      <c r="K844" s="10"/>
      <c r="L844" s="32"/>
      <c r="M844" s="10"/>
      <c r="N844" s="32"/>
      <c r="O844" s="10"/>
      <c r="P844" s="32"/>
      <c r="Q844" s="10"/>
      <c r="R844" s="32"/>
      <c r="S844" s="10"/>
      <c r="T844" s="32"/>
      <c r="U844" s="10"/>
      <c r="V844" s="32"/>
      <c r="W844" s="10"/>
      <c r="X844" s="32"/>
      <c r="Y844" s="10"/>
      <c r="Z844" s="32"/>
      <c r="AA844" s="10"/>
      <c r="AB844" s="32"/>
      <c r="AC844" s="10"/>
      <c r="AD844" s="32"/>
      <c r="AE844" s="10"/>
      <c r="AF844" s="32"/>
      <c r="AG844" s="10"/>
      <c r="AH844" s="32"/>
      <c r="AI844" s="10"/>
      <c r="AJ844" s="32"/>
      <c r="AK844" s="10"/>
      <c r="AL844" s="32"/>
      <c r="AM844" s="10"/>
      <c r="AN844" s="32"/>
      <c r="AO844" s="10"/>
      <c r="AP844" s="244"/>
      <c r="AQ844" s="10"/>
      <c r="AR844" s="32"/>
      <c r="AS844" s="10"/>
      <c r="AT844" s="244"/>
      <c r="AU844" s="10"/>
      <c r="AV844" s="244"/>
      <c r="AW844" s="7"/>
      <c r="AX844" s="249"/>
      <c r="AY844" s="10"/>
      <c r="AZ844" s="244"/>
      <c r="BA844" s="7"/>
      <c r="BB844" s="249"/>
      <c r="BC844" s="7"/>
      <c r="BD844" s="249"/>
      <c r="BE844" s="7"/>
      <c r="BF844" s="8"/>
      <c r="BG844" s="7"/>
      <c r="BH844" s="8"/>
      <c r="BJ844" s="41"/>
      <c r="BK844" s="41">
        <f t="shared" si="48"/>
        <v>0</v>
      </c>
      <c r="BL844">
        <f t="shared" si="47"/>
        <v>0</v>
      </c>
    </row>
    <row r="845" spans="2:64">
      <c r="B845" s="6"/>
      <c r="C845" s="10"/>
      <c r="D845" s="32"/>
      <c r="E845" s="10"/>
      <c r="F845" s="32"/>
      <c r="G845" s="10"/>
      <c r="H845" s="32"/>
      <c r="I845" s="10"/>
      <c r="J845" s="32"/>
      <c r="K845" s="10"/>
      <c r="L845" s="32"/>
      <c r="M845" s="10"/>
      <c r="N845" s="32"/>
      <c r="O845" s="10"/>
      <c r="P845" s="32"/>
      <c r="Q845" s="10"/>
      <c r="R845" s="32"/>
      <c r="S845" s="10"/>
      <c r="T845" s="32"/>
      <c r="U845" s="10"/>
      <c r="V845" s="32"/>
      <c r="W845" s="10"/>
      <c r="X845" s="32"/>
      <c r="Y845" s="10"/>
      <c r="Z845" s="32"/>
      <c r="AA845" s="10"/>
      <c r="AB845" s="32"/>
      <c r="AC845" s="10"/>
      <c r="AD845" s="32"/>
      <c r="AE845" s="10"/>
      <c r="AF845" s="32"/>
      <c r="AG845" s="10"/>
      <c r="AH845" s="32"/>
      <c r="AI845" s="10"/>
      <c r="AJ845" s="32"/>
      <c r="AK845" s="10"/>
      <c r="AL845" s="32"/>
      <c r="AM845" s="10"/>
      <c r="AN845" s="32"/>
      <c r="AO845" s="10"/>
      <c r="AP845" s="244"/>
      <c r="AQ845" s="10"/>
      <c r="AR845" s="32"/>
      <c r="AS845" s="10"/>
      <c r="AT845" s="244"/>
      <c r="AU845" s="10"/>
      <c r="AV845" s="244"/>
      <c r="AW845" s="7"/>
      <c r="AX845" s="249"/>
      <c r="AY845" s="10"/>
      <c r="AZ845" s="244"/>
      <c r="BA845" s="7"/>
      <c r="BB845" s="249"/>
      <c r="BC845" s="7"/>
      <c r="BD845" s="249"/>
      <c r="BE845" s="7"/>
      <c r="BF845" s="8"/>
      <c r="BG845" s="7"/>
      <c r="BH845" s="8"/>
      <c r="BJ845" s="41"/>
      <c r="BK845" s="41">
        <f t="shared" si="48"/>
        <v>0</v>
      </c>
      <c r="BL845">
        <f t="shared" si="47"/>
        <v>0</v>
      </c>
    </row>
    <row r="846" spans="2:64">
      <c r="B846" s="6"/>
      <c r="C846" s="10"/>
      <c r="D846" s="32"/>
      <c r="E846" s="10"/>
      <c r="F846" s="32"/>
      <c r="G846" s="10"/>
      <c r="H846" s="32"/>
      <c r="I846" s="10"/>
      <c r="J846" s="32"/>
      <c r="K846" s="10"/>
      <c r="L846" s="32"/>
      <c r="M846" s="10"/>
      <c r="N846" s="32"/>
      <c r="O846" s="10"/>
      <c r="P846" s="32"/>
      <c r="Q846" s="10"/>
      <c r="R846" s="32"/>
      <c r="S846" s="10"/>
      <c r="T846" s="32"/>
      <c r="U846" s="10"/>
      <c r="V846" s="32"/>
      <c r="W846" s="10"/>
      <c r="X846" s="32"/>
      <c r="Y846" s="10"/>
      <c r="Z846" s="32"/>
      <c r="AA846" s="10"/>
      <c r="AB846" s="32"/>
      <c r="AC846" s="10"/>
      <c r="AD846" s="32"/>
      <c r="AE846" s="10"/>
      <c r="AF846" s="32"/>
      <c r="AG846" s="10"/>
      <c r="AH846" s="32"/>
      <c r="AI846" s="10"/>
      <c r="AJ846" s="32"/>
      <c r="AK846" s="10"/>
      <c r="AL846" s="32"/>
      <c r="AM846" s="10"/>
      <c r="AN846" s="32"/>
      <c r="AO846" s="10"/>
      <c r="AP846" s="244"/>
      <c r="AQ846" s="10"/>
      <c r="AR846" s="32"/>
      <c r="AS846" s="10"/>
      <c r="AT846" s="244"/>
      <c r="AU846" s="10"/>
      <c r="AV846" s="244"/>
      <c r="AW846" s="7"/>
      <c r="AX846" s="249"/>
      <c r="AY846" s="10"/>
      <c r="AZ846" s="244"/>
      <c r="BA846" s="7"/>
      <c r="BB846" s="249"/>
      <c r="BC846" s="7"/>
      <c r="BD846" s="249"/>
      <c r="BE846" s="7"/>
      <c r="BF846" s="8"/>
      <c r="BG846" s="7"/>
      <c r="BH846" s="8"/>
      <c r="BJ846" s="41"/>
      <c r="BK846" s="41">
        <f t="shared" si="48"/>
        <v>0</v>
      </c>
      <c r="BL846">
        <f t="shared" si="47"/>
        <v>0</v>
      </c>
    </row>
    <row r="847" spans="2:64">
      <c r="B847" s="6"/>
      <c r="C847" s="10"/>
      <c r="D847" s="32"/>
      <c r="E847" s="10"/>
      <c r="F847" s="32"/>
      <c r="G847" s="10"/>
      <c r="H847" s="32"/>
      <c r="I847" s="10"/>
      <c r="J847" s="32"/>
      <c r="K847" s="10"/>
      <c r="L847" s="32"/>
      <c r="M847" s="10"/>
      <c r="N847" s="32"/>
      <c r="O847" s="10"/>
      <c r="P847" s="32"/>
      <c r="Q847" s="10"/>
      <c r="R847" s="32"/>
      <c r="S847" s="10"/>
      <c r="T847" s="32"/>
      <c r="U847" s="10"/>
      <c r="V847" s="32"/>
      <c r="W847" s="10"/>
      <c r="X847" s="32"/>
      <c r="Y847" s="10"/>
      <c r="Z847" s="32"/>
      <c r="AA847" s="10"/>
      <c r="AB847" s="32"/>
      <c r="AC847" s="10"/>
      <c r="AD847" s="32"/>
      <c r="AE847" s="10"/>
      <c r="AF847" s="32"/>
      <c r="AG847" s="10"/>
      <c r="AH847" s="32"/>
      <c r="AI847" s="10"/>
      <c r="AJ847" s="32"/>
      <c r="AK847" s="10"/>
      <c r="AL847" s="32"/>
      <c r="AM847" s="10"/>
      <c r="AN847" s="32"/>
      <c r="AO847" s="10"/>
      <c r="AP847" s="244"/>
      <c r="AQ847" s="10"/>
      <c r="AR847" s="32"/>
      <c r="AS847" s="10"/>
      <c r="AT847" s="244"/>
      <c r="AU847" s="10"/>
      <c r="AV847" s="244"/>
      <c r="AW847" s="7"/>
      <c r="AX847" s="249"/>
      <c r="AY847" s="10"/>
      <c r="AZ847" s="244"/>
      <c r="BA847" s="7"/>
      <c r="BB847" s="249"/>
      <c r="BC847" s="7"/>
      <c r="BD847" s="249"/>
      <c r="BE847" s="7"/>
      <c r="BF847" s="8"/>
      <c r="BG847" s="7"/>
      <c r="BH847" s="8"/>
      <c r="BJ847" s="41"/>
      <c r="BK847" s="41">
        <f t="shared" si="48"/>
        <v>0</v>
      </c>
      <c r="BL847">
        <f t="shared" si="47"/>
        <v>0</v>
      </c>
    </row>
    <row r="848" spans="2:64">
      <c r="B848" s="6"/>
      <c r="C848" s="10"/>
      <c r="D848" s="32"/>
      <c r="E848" s="10"/>
      <c r="F848" s="32"/>
      <c r="G848" s="10"/>
      <c r="H848" s="32"/>
      <c r="I848" s="10"/>
      <c r="J848" s="32"/>
      <c r="K848" s="10"/>
      <c r="L848" s="32"/>
      <c r="M848" s="10"/>
      <c r="N848" s="32"/>
      <c r="O848" s="10"/>
      <c r="P848" s="32"/>
      <c r="Q848" s="10"/>
      <c r="R848" s="32"/>
      <c r="S848" s="10"/>
      <c r="T848" s="32"/>
      <c r="U848" s="10"/>
      <c r="V848" s="32"/>
      <c r="W848" s="10"/>
      <c r="X848" s="32"/>
      <c r="Y848" s="10"/>
      <c r="Z848" s="32"/>
      <c r="AA848" s="10"/>
      <c r="AB848" s="32"/>
      <c r="AC848" s="10"/>
      <c r="AD848" s="32"/>
      <c r="AE848" s="10"/>
      <c r="AF848" s="32"/>
      <c r="AG848" s="10"/>
      <c r="AH848" s="32"/>
      <c r="AI848" s="10"/>
      <c r="AJ848" s="32"/>
      <c r="AK848" s="10"/>
      <c r="AL848" s="32"/>
      <c r="AM848" s="10"/>
      <c r="AN848" s="32"/>
      <c r="AO848" s="10"/>
      <c r="AP848" s="244"/>
      <c r="AQ848" s="10"/>
      <c r="AR848" s="32"/>
      <c r="AS848" s="10"/>
      <c r="AT848" s="244"/>
      <c r="AU848" s="10"/>
      <c r="AV848" s="244"/>
      <c r="AW848" s="7"/>
      <c r="AX848" s="249"/>
      <c r="AY848" s="10"/>
      <c r="AZ848" s="244"/>
      <c r="BA848" s="7"/>
      <c r="BB848" s="249"/>
      <c r="BC848" s="7"/>
      <c r="BD848" s="249"/>
      <c r="BE848" s="7"/>
      <c r="BF848" s="8"/>
      <c r="BG848" s="7"/>
      <c r="BH848" s="8"/>
      <c r="BJ848" s="41"/>
      <c r="BK848" s="41">
        <f t="shared" si="48"/>
        <v>0</v>
      </c>
      <c r="BL848">
        <f t="shared" si="47"/>
        <v>0</v>
      </c>
    </row>
    <row r="849" spans="2:64">
      <c r="B849" s="6"/>
      <c r="C849" s="10"/>
      <c r="D849" s="32"/>
      <c r="E849" s="10"/>
      <c r="F849" s="32"/>
      <c r="G849" s="10"/>
      <c r="H849" s="32"/>
      <c r="I849" s="10"/>
      <c r="J849" s="32"/>
      <c r="K849" s="10"/>
      <c r="L849" s="32"/>
      <c r="M849" s="10"/>
      <c r="N849" s="32"/>
      <c r="O849" s="10"/>
      <c r="P849" s="32"/>
      <c r="Q849" s="10"/>
      <c r="R849" s="32"/>
      <c r="S849" s="10"/>
      <c r="T849" s="32"/>
      <c r="U849" s="10"/>
      <c r="V849" s="32"/>
      <c r="W849" s="10"/>
      <c r="X849" s="32"/>
      <c r="Y849" s="10"/>
      <c r="Z849" s="32"/>
      <c r="AA849" s="10"/>
      <c r="AB849" s="32"/>
      <c r="AC849" s="10"/>
      <c r="AD849" s="32"/>
      <c r="AE849" s="10"/>
      <c r="AF849" s="32"/>
      <c r="AG849" s="10"/>
      <c r="AH849" s="32"/>
      <c r="AI849" s="10"/>
      <c r="AJ849" s="32"/>
      <c r="AK849" s="10"/>
      <c r="AL849" s="32"/>
      <c r="AM849" s="10"/>
      <c r="AN849" s="32"/>
      <c r="AO849" s="10"/>
      <c r="AP849" s="244"/>
      <c r="AQ849" s="10"/>
      <c r="AR849" s="32"/>
      <c r="AS849" s="10"/>
      <c r="AT849" s="244"/>
      <c r="AU849" s="10"/>
      <c r="AV849" s="244"/>
      <c r="AW849" s="7"/>
      <c r="AX849" s="249"/>
      <c r="AY849" s="10"/>
      <c r="AZ849" s="244"/>
      <c r="BA849" s="7"/>
      <c r="BB849" s="249"/>
      <c r="BC849" s="7"/>
      <c r="BD849" s="249"/>
      <c r="BE849" s="7"/>
      <c r="BF849" s="8"/>
      <c r="BG849" s="7"/>
      <c r="BH849" s="8"/>
      <c r="BJ849" s="41"/>
      <c r="BK849" s="41">
        <f t="shared" si="48"/>
        <v>0</v>
      </c>
      <c r="BL849">
        <f t="shared" si="47"/>
        <v>0</v>
      </c>
    </row>
    <row r="850" spans="2:64">
      <c r="B850" s="6"/>
      <c r="C850" s="10"/>
      <c r="D850" s="32"/>
      <c r="E850" s="10"/>
      <c r="F850" s="32"/>
      <c r="G850" s="10"/>
      <c r="H850" s="32"/>
      <c r="I850" s="10"/>
      <c r="J850" s="32"/>
      <c r="K850" s="10"/>
      <c r="L850" s="32"/>
      <c r="M850" s="10"/>
      <c r="N850" s="32"/>
      <c r="O850" s="10"/>
      <c r="P850" s="32"/>
      <c r="Q850" s="10"/>
      <c r="R850" s="32"/>
      <c r="S850" s="10"/>
      <c r="T850" s="32"/>
      <c r="U850" s="10"/>
      <c r="V850" s="32"/>
      <c r="W850" s="10"/>
      <c r="X850" s="32"/>
      <c r="Y850" s="10"/>
      <c r="Z850" s="32"/>
      <c r="AA850" s="10"/>
      <c r="AB850" s="32"/>
      <c r="AC850" s="10"/>
      <c r="AD850" s="32"/>
      <c r="AE850" s="10"/>
      <c r="AF850" s="32"/>
      <c r="AG850" s="10"/>
      <c r="AH850" s="32"/>
      <c r="AI850" s="10"/>
      <c r="AJ850" s="32"/>
      <c r="AK850" s="10"/>
      <c r="AL850" s="32"/>
      <c r="AM850" s="10"/>
      <c r="AN850" s="32"/>
      <c r="AO850" s="10"/>
      <c r="AP850" s="244"/>
      <c r="AQ850" s="10"/>
      <c r="AR850" s="32"/>
      <c r="AS850" s="10"/>
      <c r="AT850" s="244"/>
      <c r="AU850" s="10"/>
      <c r="AV850" s="244"/>
      <c r="AW850" s="7"/>
      <c r="AX850" s="249"/>
      <c r="AY850" s="10"/>
      <c r="AZ850" s="244"/>
      <c r="BA850" s="7"/>
      <c r="BB850" s="249"/>
      <c r="BC850" s="7"/>
      <c r="BD850" s="249"/>
      <c r="BE850" s="7"/>
      <c r="BF850" s="8"/>
      <c r="BG850" s="7"/>
      <c r="BH850" s="8"/>
      <c r="BJ850" s="41"/>
      <c r="BK850" s="41">
        <f t="shared" si="48"/>
        <v>0</v>
      </c>
      <c r="BL850">
        <f t="shared" si="47"/>
        <v>0</v>
      </c>
    </row>
    <row r="851" spans="2:64">
      <c r="B851" s="6"/>
      <c r="C851" s="10"/>
      <c r="D851" s="32"/>
      <c r="E851" s="10"/>
      <c r="F851" s="32"/>
      <c r="G851" s="10"/>
      <c r="H851" s="32"/>
      <c r="I851" s="10"/>
      <c r="J851" s="32"/>
      <c r="K851" s="10"/>
      <c r="L851" s="32"/>
      <c r="M851" s="10"/>
      <c r="N851" s="32"/>
      <c r="O851" s="10"/>
      <c r="P851" s="32"/>
      <c r="Q851" s="10"/>
      <c r="R851" s="32"/>
      <c r="S851" s="10"/>
      <c r="T851" s="32"/>
      <c r="U851" s="10"/>
      <c r="V851" s="32"/>
      <c r="W851" s="10"/>
      <c r="X851" s="32"/>
      <c r="Y851" s="10"/>
      <c r="Z851" s="32"/>
      <c r="AA851" s="10"/>
      <c r="AB851" s="32"/>
      <c r="AC851" s="10"/>
      <c r="AD851" s="32"/>
      <c r="AE851" s="10"/>
      <c r="AF851" s="32"/>
      <c r="AG851" s="10"/>
      <c r="AH851" s="32"/>
      <c r="AI851" s="10"/>
      <c r="AJ851" s="32"/>
      <c r="AK851" s="10"/>
      <c r="AL851" s="32"/>
      <c r="AM851" s="10"/>
      <c r="AN851" s="32"/>
      <c r="AO851" s="10"/>
      <c r="AP851" s="244"/>
      <c r="AQ851" s="10"/>
      <c r="AR851" s="32"/>
      <c r="AS851" s="10"/>
      <c r="AT851" s="244"/>
      <c r="AU851" s="10"/>
      <c r="AV851" s="244"/>
      <c r="AW851" s="7"/>
      <c r="AX851" s="249"/>
      <c r="AY851" s="10"/>
      <c r="AZ851" s="244"/>
      <c r="BA851" s="7"/>
      <c r="BB851" s="249"/>
      <c r="BC851" s="7"/>
      <c r="BD851" s="249"/>
      <c r="BE851" s="7"/>
      <c r="BF851" s="8"/>
      <c r="BG851" s="7"/>
      <c r="BH851" s="8"/>
      <c r="BJ851" s="41"/>
      <c r="BK851" s="41">
        <f t="shared" si="48"/>
        <v>0</v>
      </c>
      <c r="BL851">
        <f t="shared" si="47"/>
        <v>0</v>
      </c>
    </row>
    <row r="852" spans="2:64">
      <c r="B852" s="6"/>
      <c r="C852" s="10"/>
      <c r="D852" s="32"/>
      <c r="E852" s="10"/>
      <c r="F852" s="32"/>
      <c r="G852" s="10"/>
      <c r="H852" s="32"/>
      <c r="I852" s="10"/>
      <c r="J852" s="32"/>
      <c r="K852" s="10"/>
      <c r="L852" s="32"/>
      <c r="M852" s="10"/>
      <c r="N852" s="32"/>
      <c r="O852" s="10"/>
      <c r="P852" s="32"/>
      <c r="Q852" s="10"/>
      <c r="R852" s="32"/>
      <c r="S852" s="10"/>
      <c r="T852" s="32"/>
      <c r="U852" s="10"/>
      <c r="V852" s="32"/>
      <c r="W852" s="10"/>
      <c r="X852" s="32"/>
      <c r="Y852" s="10"/>
      <c r="Z852" s="32"/>
      <c r="AA852" s="10"/>
      <c r="AB852" s="32"/>
      <c r="AC852" s="10"/>
      <c r="AD852" s="32"/>
      <c r="AE852" s="10"/>
      <c r="AF852" s="32"/>
      <c r="AG852" s="10"/>
      <c r="AH852" s="32"/>
      <c r="AI852" s="10"/>
      <c r="AJ852" s="32"/>
      <c r="AK852" s="10"/>
      <c r="AL852" s="32"/>
      <c r="AM852" s="10"/>
      <c r="AN852" s="32"/>
      <c r="AO852" s="10"/>
      <c r="AP852" s="244"/>
      <c r="AQ852" s="10"/>
      <c r="AR852" s="32"/>
      <c r="AS852" s="10"/>
      <c r="AT852" s="244"/>
      <c r="AU852" s="10"/>
      <c r="AV852" s="244"/>
      <c r="AW852" s="7"/>
      <c r="AX852" s="249"/>
      <c r="AY852" s="10"/>
      <c r="AZ852" s="244"/>
      <c r="BA852" s="7"/>
      <c r="BB852" s="249"/>
      <c r="BC852" s="7"/>
      <c r="BD852" s="249"/>
      <c r="BE852" s="7"/>
      <c r="BF852" s="8"/>
      <c r="BG852" s="7"/>
      <c r="BH852" s="8"/>
      <c r="BJ852" s="41"/>
      <c r="BK852" s="41">
        <f t="shared" si="48"/>
        <v>0</v>
      </c>
      <c r="BL852">
        <f t="shared" si="47"/>
        <v>0</v>
      </c>
    </row>
    <row r="853" spans="2:64">
      <c r="B853" s="6"/>
      <c r="C853" s="10"/>
      <c r="D853" s="32"/>
      <c r="E853" s="10"/>
      <c r="F853" s="32"/>
      <c r="G853" s="10"/>
      <c r="H853" s="32"/>
      <c r="I853" s="10"/>
      <c r="J853" s="32"/>
      <c r="K853" s="10"/>
      <c r="L853" s="32"/>
      <c r="M853" s="10"/>
      <c r="N853" s="32"/>
      <c r="O853" s="10"/>
      <c r="P853" s="32"/>
      <c r="Q853" s="10"/>
      <c r="R853" s="32"/>
      <c r="S853" s="10"/>
      <c r="T853" s="32"/>
      <c r="U853" s="10"/>
      <c r="V853" s="32"/>
      <c r="W853" s="10"/>
      <c r="X853" s="32"/>
      <c r="Y853" s="10"/>
      <c r="Z853" s="32"/>
      <c r="AA853" s="10"/>
      <c r="AB853" s="32"/>
      <c r="AC853" s="10"/>
      <c r="AD853" s="32"/>
      <c r="AE853" s="10"/>
      <c r="AF853" s="32"/>
      <c r="AG853" s="10"/>
      <c r="AH853" s="32"/>
      <c r="AI853" s="10"/>
      <c r="AJ853" s="32"/>
      <c r="AK853" s="10"/>
      <c r="AL853" s="32"/>
      <c r="AM853" s="10"/>
      <c r="AN853" s="32"/>
      <c r="AO853" s="10"/>
      <c r="AP853" s="244"/>
      <c r="AQ853" s="10"/>
      <c r="AR853" s="32"/>
      <c r="AS853" s="10"/>
      <c r="AT853" s="244"/>
      <c r="AU853" s="10"/>
      <c r="AV853" s="244"/>
      <c r="AW853" s="7"/>
      <c r="AX853" s="249"/>
      <c r="AY853" s="10"/>
      <c r="AZ853" s="244"/>
      <c r="BA853" s="7"/>
      <c r="BB853" s="249"/>
      <c r="BC853" s="7"/>
      <c r="BD853" s="249"/>
      <c r="BE853" s="7"/>
      <c r="BF853" s="8"/>
      <c r="BG853" s="7"/>
      <c r="BH853" s="8"/>
      <c r="BJ853" s="41"/>
      <c r="BK853" s="41">
        <f t="shared" si="48"/>
        <v>0</v>
      </c>
      <c r="BL853">
        <f t="shared" si="47"/>
        <v>0</v>
      </c>
    </row>
    <row r="854" spans="2:64">
      <c r="B854" s="6"/>
      <c r="C854" s="10"/>
      <c r="D854" s="32"/>
      <c r="E854" s="10"/>
      <c r="F854" s="32"/>
      <c r="G854" s="10"/>
      <c r="H854" s="32"/>
      <c r="I854" s="10"/>
      <c r="J854" s="32"/>
      <c r="K854" s="10"/>
      <c r="L854" s="32"/>
      <c r="M854" s="10"/>
      <c r="N854" s="32"/>
      <c r="O854" s="10"/>
      <c r="P854" s="32"/>
      <c r="Q854" s="10"/>
      <c r="R854" s="32"/>
      <c r="S854" s="10"/>
      <c r="T854" s="32"/>
      <c r="U854" s="10"/>
      <c r="V854" s="32"/>
      <c r="W854" s="10"/>
      <c r="X854" s="32"/>
      <c r="Y854" s="10"/>
      <c r="Z854" s="32"/>
      <c r="AA854" s="10"/>
      <c r="AB854" s="32"/>
      <c r="AC854" s="10"/>
      <c r="AD854" s="32"/>
      <c r="AE854" s="10"/>
      <c r="AF854" s="32"/>
      <c r="AG854" s="10"/>
      <c r="AH854" s="32"/>
      <c r="AI854" s="10"/>
      <c r="AJ854" s="32"/>
      <c r="AK854" s="10"/>
      <c r="AL854" s="32"/>
      <c r="AM854" s="10"/>
      <c r="AN854" s="32"/>
      <c r="AO854" s="10"/>
      <c r="AP854" s="244"/>
      <c r="AQ854" s="10"/>
      <c r="AR854" s="32"/>
      <c r="AS854" s="10"/>
      <c r="AT854" s="244"/>
      <c r="AU854" s="10"/>
      <c r="AV854" s="244"/>
      <c r="AW854" s="7"/>
      <c r="AX854" s="249"/>
      <c r="AY854" s="10"/>
      <c r="AZ854" s="244"/>
      <c r="BA854" s="7"/>
      <c r="BB854" s="249"/>
      <c r="BC854" s="7"/>
      <c r="BD854" s="249"/>
      <c r="BE854" s="7"/>
      <c r="BF854" s="8"/>
      <c r="BG854" s="7"/>
      <c r="BH854" s="8"/>
      <c r="BJ854" s="41"/>
      <c r="BK854" s="41">
        <f t="shared" si="48"/>
        <v>0</v>
      </c>
      <c r="BL854">
        <f t="shared" si="47"/>
        <v>0</v>
      </c>
    </row>
    <row r="855" spans="2:64">
      <c r="B855" s="6"/>
      <c r="C855" s="10"/>
      <c r="D855" s="32"/>
      <c r="E855" s="10"/>
      <c r="F855" s="32"/>
      <c r="G855" s="10"/>
      <c r="H855" s="32"/>
      <c r="I855" s="10"/>
      <c r="J855" s="32"/>
      <c r="K855" s="10"/>
      <c r="L855" s="32"/>
      <c r="M855" s="10"/>
      <c r="N855" s="32"/>
      <c r="O855" s="10"/>
      <c r="P855" s="32"/>
      <c r="Q855" s="10"/>
      <c r="R855" s="32"/>
      <c r="S855" s="10"/>
      <c r="T855" s="32"/>
      <c r="U855" s="10"/>
      <c r="V855" s="32"/>
      <c r="W855" s="10"/>
      <c r="X855" s="32"/>
      <c r="Y855" s="10"/>
      <c r="Z855" s="32"/>
      <c r="AA855" s="10"/>
      <c r="AB855" s="32"/>
      <c r="AC855" s="10"/>
      <c r="AD855" s="32"/>
      <c r="AE855" s="10"/>
      <c r="AF855" s="32"/>
      <c r="AG855" s="10"/>
      <c r="AH855" s="32"/>
      <c r="AI855" s="10"/>
      <c r="AJ855" s="32"/>
      <c r="AK855" s="10"/>
      <c r="AL855" s="32"/>
      <c r="AM855" s="10"/>
      <c r="AN855" s="32"/>
      <c r="AO855" s="10"/>
      <c r="AP855" s="244"/>
      <c r="AQ855" s="10"/>
      <c r="AR855" s="32"/>
      <c r="AS855" s="10"/>
      <c r="AT855" s="244"/>
      <c r="AU855" s="10"/>
      <c r="AV855" s="244"/>
      <c r="AW855" s="7"/>
      <c r="AX855" s="249"/>
      <c r="AY855" s="10"/>
      <c r="AZ855" s="244"/>
      <c r="BA855" s="7"/>
      <c r="BB855" s="249"/>
      <c r="BC855" s="7"/>
      <c r="BD855" s="249"/>
      <c r="BE855" s="7"/>
      <c r="BF855" s="8"/>
      <c r="BG855" s="7"/>
      <c r="BH855" s="8"/>
      <c r="BJ855" s="41"/>
      <c r="BK855" s="41">
        <f t="shared" si="48"/>
        <v>0</v>
      </c>
      <c r="BL855">
        <f t="shared" si="47"/>
        <v>0</v>
      </c>
    </row>
    <row r="856" spans="2:64">
      <c r="B856" s="6"/>
      <c r="C856" s="10"/>
      <c r="D856" s="32"/>
      <c r="E856" s="10"/>
      <c r="F856" s="32"/>
      <c r="G856" s="10"/>
      <c r="H856" s="32"/>
      <c r="I856" s="10"/>
      <c r="J856" s="32"/>
      <c r="K856" s="10"/>
      <c r="L856" s="32"/>
      <c r="M856" s="10"/>
      <c r="N856" s="32"/>
      <c r="O856" s="10"/>
      <c r="P856" s="32"/>
      <c r="Q856" s="10"/>
      <c r="R856" s="32"/>
      <c r="S856" s="10"/>
      <c r="T856" s="32"/>
      <c r="U856" s="10"/>
      <c r="V856" s="32"/>
      <c r="W856" s="10"/>
      <c r="X856" s="32"/>
      <c r="Y856" s="10"/>
      <c r="Z856" s="32"/>
      <c r="AA856" s="10"/>
      <c r="AB856" s="32"/>
      <c r="AC856" s="10"/>
      <c r="AD856" s="32"/>
      <c r="AE856" s="10"/>
      <c r="AF856" s="32"/>
      <c r="AG856" s="10"/>
      <c r="AH856" s="32"/>
      <c r="AI856" s="10"/>
      <c r="AJ856" s="32"/>
      <c r="AK856" s="10"/>
      <c r="AL856" s="32"/>
      <c r="AM856" s="10"/>
      <c r="AN856" s="32"/>
      <c r="AO856" s="10"/>
      <c r="AP856" s="244"/>
      <c r="AQ856" s="10"/>
      <c r="AR856" s="32"/>
      <c r="AS856" s="10"/>
      <c r="AT856" s="244"/>
      <c r="AU856" s="10"/>
      <c r="AV856" s="244"/>
      <c r="AW856" s="7"/>
      <c r="AX856" s="249"/>
      <c r="AY856" s="10"/>
      <c r="AZ856" s="244"/>
      <c r="BA856" s="7"/>
      <c r="BB856" s="249"/>
      <c r="BC856" s="7"/>
      <c r="BD856" s="249"/>
      <c r="BE856" s="7"/>
      <c r="BF856" s="8"/>
      <c r="BG856" s="7"/>
      <c r="BH856" s="8"/>
      <c r="BJ856" s="41"/>
      <c r="BK856" s="41">
        <f t="shared" si="48"/>
        <v>0</v>
      </c>
      <c r="BL856">
        <f t="shared" si="47"/>
        <v>0</v>
      </c>
    </row>
    <row r="857" spans="2:64">
      <c r="B857" s="6"/>
      <c r="C857" s="10"/>
      <c r="D857" s="32"/>
      <c r="E857" s="10"/>
      <c r="F857" s="32"/>
      <c r="G857" s="10"/>
      <c r="H857" s="32"/>
      <c r="I857" s="10"/>
      <c r="J857" s="32"/>
      <c r="K857" s="10"/>
      <c r="L857" s="32"/>
      <c r="M857" s="10"/>
      <c r="N857" s="32"/>
      <c r="O857" s="10"/>
      <c r="P857" s="32"/>
      <c r="Q857" s="10"/>
      <c r="R857" s="32"/>
      <c r="S857" s="10"/>
      <c r="T857" s="32"/>
      <c r="U857" s="10"/>
      <c r="V857" s="32"/>
      <c r="W857" s="10"/>
      <c r="X857" s="32"/>
      <c r="Y857" s="10"/>
      <c r="Z857" s="32"/>
      <c r="AA857" s="10"/>
      <c r="AB857" s="32"/>
      <c r="AC857" s="10"/>
      <c r="AD857" s="32"/>
      <c r="AE857" s="10"/>
      <c r="AF857" s="32"/>
      <c r="AG857" s="10"/>
      <c r="AH857" s="32"/>
      <c r="AI857" s="10"/>
      <c r="AJ857" s="32"/>
      <c r="AK857" s="10"/>
      <c r="AL857" s="32"/>
      <c r="AM857" s="10"/>
      <c r="AN857" s="32"/>
      <c r="AO857" s="10"/>
      <c r="AP857" s="244"/>
      <c r="AQ857" s="10"/>
      <c r="AR857" s="32"/>
      <c r="AS857" s="10"/>
      <c r="AT857" s="244"/>
      <c r="AU857" s="10"/>
      <c r="AV857" s="244"/>
      <c r="AW857" s="7"/>
      <c r="AX857" s="249"/>
      <c r="AY857" s="10"/>
      <c r="AZ857" s="244"/>
      <c r="BA857" s="7"/>
      <c r="BB857" s="249"/>
      <c r="BC857" s="7"/>
      <c r="BD857" s="249"/>
      <c r="BE857" s="7"/>
      <c r="BF857" s="8"/>
      <c r="BG857" s="7"/>
      <c r="BH857" s="8"/>
      <c r="BJ857" s="41"/>
      <c r="BK857" s="41">
        <f t="shared" si="48"/>
        <v>0</v>
      </c>
      <c r="BL857">
        <f t="shared" si="47"/>
        <v>0</v>
      </c>
    </row>
    <row r="858" spans="2:64">
      <c r="B858" s="6"/>
      <c r="C858" s="10"/>
      <c r="D858" s="32"/>
      <c r="E858" s="10"/>
      <c r="F858" s="32"/>
      <c r="G858" s="10"/>
      <c r="H858" s="32"/>
      <c r="I858" s="10"/>
      <c r="J858" s="32"/>
      <c r="K858" s="10"/>
      <c r="L858" s="32"/>
      <c r="M858" s="10"/>
      <c r="N858" s="32"/>
      <c r="O858" s="10"/>
      <c r="P858" s="32"/>
      <c r="Q858" s="10"/>
      <c r="R858" s="32"/>
      <c r="S858" s="10"/>
      <c r="T858" s="32"/>
      <c r="U858" s="10"/>
      <c r="V858" s="32"/>
      <c r="W858" s="10"/>
      <c r="X858" s="32"/>
      <c r="Y858" s="10"/>
      <c r="Z858" s="32"/>
      <c r="AA858" s="10"/>
      <c r="AB858" s="32"/>
      <c r="AC858" s="10"/>
      <c r="AD858" s="32"/>
      <c r="AE858" s="10"/>
      <c r="AF858" s="32"/>
      <c r="AG858" s="10"/>
      <c r="AH858" s="32"/>
      <c r="AI858" s="10"/>
      <c r="AJ858" s="32"/>
      <c r="AK858" s="10"/>
      <c r="AL858" s="32"/>
      <c r="AM858" s="10"/>
      <c r="AN858" s="32"/>
      <c r="AO858" s="10"/>
      <c r="AP858" s="244"/>
      <c r="AQ858" s="10"/>
      <c r="AR858" s="32"/>
      <c r="AS858" s="10"/>
      <c r="AT858" s="244"/>
      <c r="AU858" s="10"/>
      <c r="AV858" s="244"/>
      <c r="AW858" s="7"/>
      <c r="AX858" s="249"/>
      <c r="AY858" s="10"/>
      <c r="AZ858" s="244"/>
      <c r="BA858" s="7"/>
      <c r="BB858" s="249"/>
      <c r="BC858" s="7"/>
      <c r="BD858" s="249"/>
      <c r="BE858" s="7"/>
      <c r="BF858" s="8"/>
      <c r="BG858" s="7"/>
      <c r="BH858" s="8"/>
      <c r="BJ858" s="41"/>
      <c r="BK858" s="41">
        <f t="shared" si="48"/>
        <v>0</v>
      </c>
      <c r="BL858">
        <f t="shared" si="47"/>
        <v>0</v>
      </c>
    </row>
    <row r="859" spans="2:64">
      <c r="B859" s="6"/>
      <c r="C859" s="10"/>
      <c r="D859" s="32"/>
      <c r="E859" s="10"/>
      <c r="F859" s="32"/>
      <c r="G859" s="10"/>
      <c r="H859" s="32"/>
      <c r="I859" s="10"/>
      <c r="J859" s="32"/>
      <c r="K859" s="10"/>
      <c r="L859" s="32"/>
      <c r="M859" s="10"/>
      <c r="N859" s="32"/>
      <c r="O859" s="10"/>
      <c r="P859" s="32"/>
      <c r="Q859" s="10"/>
      <c r="R859" s="32"/>
      <c r="S859" s="10"/>
      <c r="T859" s="32"/>
      <c r="U859" s="10"/>
      <c r="V859" s="32"/>
      <c r="W859" s="10"/>
      <c r="X859" s="32"/>
      <c r="Y859" s="10"/>
      <c r="Z859" s="32"/>
      <c r="AA859" s="10"/>
      <c r="AB859" s="32"/>
      <c r="AC859" s="10"/>
      <c r="AD859" s="32"/>
      <c r="AE859" s="10"/>
      <c r="AF859" s="32"/>
      <c r="AG859" s="10"/>
      <c r="AH859" s="32"/>
      <c r="AI859" s="10"/>
      <c r="AJ859" s="32"/>
      <c r="AK859" s="10"/>
      <c r="AL859" s="32"/>
      <c r="AM859" s="10"/>
      <c r="AN859" s="32"/>
      <c r="AO859" s="10"/>
      <c r="AP859" s="244"/>
      <c r="AQ859" s="10"/>
      <c r="AR859" s="32"/>
      <c r="AS859" s="10"/>
      <c r="AT859" s="244"/>
      <c r="AU859" s="10"/>
      <c r="AV859" s="244"/>
      <c r="AW859" s="7"/>
      <c r="AX859" s="249"/>
      <c r="AY859" s="10"/>
      <c r="AZ859" s="244"/>
      <c r="BA859" s="7"/>
      <c r="BB859" s="249"/>
      <c r="BC859" s="7"/>
      <c r="BD859" s="249"/>
      <c r="BE859" s="7"/>
      <c r="BF859" s="8"/>
      <c r="BG859" s="7"/>
      <c r="BH859" s="8"/>
      <c r="BJ859" s="41"/>
      <c r="BK859" s="41"/>
    </row>
    <row r="860" spans="2:64">
      <c r="B860" s="6"/>
      <c r="C860" s="10"/>
      <c r="D860" s="32"/>
      <c r="E860" s="10"/>
      <c r="F860" s="32"/>
      <c r="G860" s="10"/>
      <c r="H860" s="32"/>
      <c r="I860" s="10"/>
      <c r="J860" s="32"/>
      <c r="K860" s="10"/>
      <c r="L860" s="32"/>
      <c r="M860" s="10"/>
      <c r="N860" s="32"/>
      <c r="O860" s="10"/>
      <c r="P860" s="32"/>
      <c r="Q860" s="10"/>
      <c r="R860" s="32"/>
      <c r="S860" s="10"/>
      <c r="T860" s="32"/>
      <c r="U860" s="10"/>
      <c r="V860" s="32"/>
      <c r="W860" s="10"/>
      <c r="X860" s="32"/>
      <c r="Y860" s="10"/>
      <c r="Z860" s="32"/>
      <c r="AA860" s="10"/>
      <c r="AB860" s="32"/>
      <c r="AC860" s="10"/>
      <c r="AD860" s="32"/>
      <c r="AE860" s="10"/>
      <c r="AF860" s="32"/>
      <c r="AG860" s="10"/>
      <c r="AH860" s="32"/>
      <c r="AI860" s="10"/>
      <c r="AJ860" s="32"/>
      <c r="AK860" s="10"/>
      <c r="AL860" s="32"/>
      <c r="AM860" s="10"/>
      <c r="AN860" s="32"/>
      <c r="AO860" s="10"/>
      <c r="AP860" s="244"/>
      <c r="AQ860" s="10"/>
      <c r="AR860" s="32"/>
      <c r="AS860" s="10"/>
      <c r="AT860" s="244"/>
      <c r="AU860" s="10"/>
      <c r="AV860" s="244"/>
      <c r="AW860" s="7"/>
      <c r="AX860" s="249"/>
      <c r="AY860" s="10"/>
      <c r="AZ860" s="244"/>
      <c r="BA860" s="7"/>
      <c r="BB860" s="249"/>
      <c r="BC860" s="7"/>
      <c r="BD860" s="249"/>
      <c r="BE860" s="7"/>
      <c r="BF860" s="8"/>
      <c r="BG860" s="7"/>
      <c r="BH860" s="8"/>
      <c r="BJ860" s="41"/>
      <c r="BK860" s="41"/>
    </row>
    <row r="861" spans="2:64">
      <c r="B861" s="6"/>
      <c r="C861" s="10"/>
      <c r="D861" s="32"/>
      <c r="E861" s="10"/>
      <c r="F861" s="32"/>
      <c r="G861" s="10"/>
      <c r="H861" s="32"/>
      <c r="I861" s="10"/>
      <c r="J861" s="32"/>
      <c r="K861" s="10"/>
      <c r="L861" s="32"/>
      <c r="M861" s="10"/>
      <c r="N861" s="32"/>
      <c r="O861" s="10"/>
      <c r="P861" s="32"/>
      <c r="Q861" s="10"/>
      <c r="R861" s="32"/>
      <c r="S861" s="10"/>
      <c r="T861" s="32"/>
      <c r="U861" s="10"/>
      <c r="V861" s="32"/>
      <c r="W861" s="10"/>
      <c r="X861" s="32"/>
      <c r="Y861" s="10"/>
      <c r="Z861" s="32"/>
      <c r="AA861" s="10"/>
      <c r="AB861" s="32"/>
      <c r="AC861" s="10"/>
      <c r="AD861" s="32"/>
      <c r="AE861" s="10"/>
      <c r="AF861" s="32"/>
      <c r="AG861" s="10"/>
      <c r="AH861" s="32"/>
      <c r="AI861" s="10"/>
      <c r="AJ861" s="32"/>
      <c r="AK861" s="10"/>
      <c r="AL861" s="32"/>
      <c r="AM861" s="10"/>
      <c r="AN861" s="32"/>
      <c r="AO861" s="10"/>
      <c r="AP861" s="244"/>
      <c r="AQ861" s="10"/>
      <c r="AR861" s="32"/>
      <c r="AS861" s="10"/>
      <c r="AT861" s="244"/>
      <c r="AU861" s="10"/>
      <c r="AV861" s="244"/>
      <c r="AW861" s="7"/>
      <c r="AX861" s="249"/>
      <c r="AY861" s="10"/>
      <c r="AZ861" s="244"/>
      <c r="BA861" s="7"/>
      <c r="BB861" s="249"/>
      <c r="BC861" s="7"/>
      <c r="BD861" s="249"/>
      <c r="BE861" s="7"/>
      <c r="BF861" s="8"/>
      <c r="BG861" s="7"/>
      <c r="BH861" s="8"/>
      <c r="BJ861" s="41"/>
      <c r="BK861" s="41"/>
    </row>
    <row r="862" spans="2:64">
      <c r="B862" s="6"/>
      <c r="C862" s="10"/>
      <c r="D862" s="32"/>
      <c r="E862" s="10"/>
      <c r="F862" s="32"/>
      <c r="G862" s="10"/>
      <c r="H862" s="32"/>
      <c r="I862" s="10"/>
      <c r="J862" s="32"/>
      <c r="K862" s="10"/>
      <c r="L862" s="32"/>
      <c r="M862" s="10"/>
      <c r="N862" s="32"/>
      <c r="O862" s="10"/>
      <c r="P862" s="32"/>
      <c r="Q862" s="10"/>
      <c r="R862" s="32"/>
      <c r="S862" s="10"/>
      <c r="T862" s="32"/>
      <c r="U862" s="10"/>
      <c r="V862" s="32"/>
      <c r="W862" s="10"/>
      <c r="X862" s="32"/>
      <c r="Y862" s="10"/>
      <c r="Z862" s="32"/>
      <c r="AA862" s="10"/>
      <c r="AB862" s="32"/>
      <c r="AC862" s="10"/>
      <c r="AD862" s="32"/>
      <c r="AE862" s="10"/>
      <c r="AF862" s="32"/>
      <c r="AG862" s="10"/>
      <c r="AH862" s="32"/>
      <c r="AI862" s="10"/>
      <c r="AJ862" s="32"/>
      <c r="AK862" s="10"/>
      <c r="AL862" s="32"/>
      <c r="AM862" s="10"/>
      <c r="AN862" s="32"/>
      <c r="AO862" s="10"/>
      <c r="AP862" s="244"/>
      <c r="AQ862" s="10"/>
      <c r="AR862" s="32"/>
      <c r="AS862" s="10"/>
      <c r="AT862" s="244"/>
      <c r="AU862" s="10"/>
      <c r="AV862" s="244"/>
      <c r="AW862" s="7"/>
      <c r="AX862" s="249"/>
      <c r="AY862" s="10"/>
      <c r="AZ862" s="244"/>
      <c r="BA862" s="7"/>
      <c r="BB862" s="249"/>
      <c r="BC862" s="7"/>
      <c r="BD862" s="249"/>
      <c r="BE862" s="7"/>
      <c r="BF862" s="8"/>
      <c r="BG862" s="7"/>
      <c r="BH862" s="8"/>
      <c r="BJ862" s="41"/>
      <c r="BK862" s="41"/>
    </row>
    <row r="863" spans="2:64">
      <c r="B863" s="6"/>
      <c r="C863" s="10"/>
      <c r="D863" s="32"/>
      <c r="E863" s="10"/>
      <c r="F863" s="32"/>
      <c r="G863" s="10"/>
      <c r="H863" s="32"/>
      <c r="I863" s="10"/>
      <c r="J863" s="32"/>
      <c r="K863" s="10"/>
      <c r="L863" s="32"/>
      <c r="M863" s="10"/>
      <c r="N863" s="32"/>
      <c r="O863" s="10"/>
      <c r="P863" s="32"/>
      <c r="Q863" s="10"/>
      <c r="R863" s="32"/>
      <c r="S863" s="10"/>
      <c r="T863" s="32"/>
      <c r="U863" s="10"/>
      <c r="V863" s="32"/>
      <c r="W863" s="10"/>
      <c r="X863" s="32"/>
      <c r="Y863" s="10"/>
      <c r="Z863" s="32"/>
      <c r="AA863" s="10"/>
      <c r="AB863" s="32"/>
      <c r="AC863" s="10"/>
      <c r="AD863" s="32"/>
      <c r="AE863" s="10"/>
      <c r="AF863" s="32"/>
      <c r="AG863" s="10"/>
      <c r="AH863" s="32"/>
      <c r="AI863" s="10"/>
      <c r="AJ863" s="32"/>
      <c r="AK863" s="10"/>
      <c r="AL863" s="32"/>
      <c r="AM863" s="10"/>
      <c r="AN863" s="32"/>
      <c r="AO863" s="10"/>
      <c r="AP863" s="244"/>
      <c r="AQ863" s="10"/>
      <c r="AR863" s="32"/>
      <c r="AS863" s="10"/>
      <c r="AT863" s="244"/>
      <c r="AU863" s="10"/>
      <c r="AV863" s="244"/>
      <c r="AW863" s="7"/>
      <c r="AX863" s="249"/>
      <c r="AY863" s="10"/>
      <c r="AZ863" s="244"/>
      <c r="BA863" s="7"/>
      <c r="BB863" s="249"/>
      <c r="BC863" s="7"/>
      <c r="BD863" s="249"/>
      <c r="BE863" s="7"/>
      <c r="BF863" s="8"/>
      <c r="BG863" s="7"/>
      <c r="BH863" s="8"/>
      <c r="BJ863" s="41"/>
      <c r="BK863" s="41"/>
    </row>
    <row r="864" spans="2:64">
      <c r="B864" s="6"/>
      <c r="C864" s="10"/>
      <c r="D864" s="32"/>
      <c r="E864" s="10"/>
      <c r="F864" s="32"/>
      <c r="G864" s="10"/>
      <c r="H864" s="32"/>
      <c r="I864" s="10"/>
      <c r="J864" s="32"/>
      <c r="K864" s="10"/>
      <c r="L864" s="32"/>
      <c r="M864" s="10"/>
      <c r="N864" s="32"/>
      <c r="O864" s="10"/>
      <c r="P864" s="32"/>
      <c r="Q864" s="10"/>
      <c r="R864" s="32"/>
      <c r="S864" s="10"/>
      <c r="T864" s="32"/>
      <c r="U864" s="10"/>
      <c r="V864" s="32"/>
      <c r="W864" s="10"/>
      <c r="X864" s="32"/>
      <c r="Y864" s="10"/>
      <c r="Z864" s="32"/>
      <c r="AA864" s="10"/>
      <c r="AB864" s="32"/>
      <c r="AC864" s="10"/>
      <c r="AD864" s="32"/>
      <c r="AE864" s="10"/>
      <c r="AF864" s="32"/>
      <c r="AG864" s="10"/>
      <c r="AH864" s="32"/>
      <c r="AI864" s="10"/>
      <c r="AJ864" s="32"/>
      <c r="AK864" s="10"/>
      <c r="AL864" s="32"/>
      <c r="AM864" s="10"/>
      <c r="AN864" s="32"/>
      <c r="AO864" s="10"/>
      <c r="AP864" s="244"/>
      <c r="AQ864" s="10"/>
      <c r="AR864" s="32"/>
      <c r="AS864" s="10"/>
      <c r="AT864" s="244"/>
      <c r="AU864" s="10"/>
      <c r="AV864" s="244"/>
      <c r="AW864" s="7"/>
      <c r="AX864" s="249"/>
      <c r="AY864" s="10"/>
      <c r="AZ864" s="244"/>
      <c r="BA864" s="7"/>
      <c r="BB864" s="249"/>
      <c r="BC864" s="7"/>
      <c r="BD864" s="249"/>
      <c r="BE864" s="7"/>
      <c r="BF864" s="8"/>
      <c r="BG864" s="7"/>
      <c r="BH864" s="8"/>
      <c r="BJ864" s="41"/>
      <c r="BK864" s="41"/>
    </row>
    <row r="865" spans="2:63">
      <c r="B865" s="6"/>
      <c r="C865" s="10"/>
      <c r="D865" s="32"/>
      <c r="E865" s="10"/>
      <c r="F865" s="32"/>
      <c r="G865" s="10"/>
      <c r="H865" s="32"/>
      <c r="I865" s="10"/>
      <c r="J865" s="32"/>
      <c r="K865" s="10"/>
      <c r="L865" s="32"/>
      <c r="M865" s="10"/>
      <c r="N865" s="32"/>
      <c r="O865" s="10"/>
      <c r="P865" s="32"/>
      <c r="Q865" s="10"/>
      <c r="R865" s="32"/>
      <c r="S865" s="10"/>
      <c r="T865" s="32"/>
      <c r="U865" s="10"/>
      <c r="V865" s="32"/>
      <c r="W865" s="10"/>
      <c r="X865" s="32"/>
      <c r="Y865" s="10"/>
      <c r="Z865" s="32"/>
      <c r="AA865" s="10"/>
      <c r="AB865" s="32"/>
      <c r="AC865" s="10"/>
      <c r="AD865" s="32"/>
      <c r="AE865" s="10"/>
      <c r="AF865" s="32"/>
      <c r="AG865" s="10"/>
      <c r="AH865" s="32"/>
      <c r="AI865" s="10"/>
      <c r="AJ865" s="32"/>
      <c r="AK865" s="10"/>
      <c r="AL865" s="32"/>
      <c r="AM865" s="10"/>
      <c r="AN865" s="32"/>
      <c r="AO865" s="10"/>
      <c r="AP865" s="244"/>
      <c r="AQ865" s="10"/>
      <c r="AR865" s="32"/>
      <c r="AS865" s="10"/>
      <c r="AT865" s="244"/>
      <c r="AU865" s="10"/>
      <c r="AV865" s="244"/>
      <c r="AW865" s="7"/>
      <c r="AX865" s="249"/>
      <c r="AY865" s="10"/>
      <c r="AZ865" s="244"/>
      <c r="BA865" s="7"/>
      <c r="BB865" s="249"/>
      <c r="BC865" s="7"/>
      <c r="BD865" s="249"/>
      <c r="BE865" s="7"/>
      <c r="BF865" s="8"/>
      <c r="BG865" s="7"/>
      <c r="BH865" s="8"/>
      <c r="BJ865" s="41"/>
      <c r="BK865" s="41"/>
    </row>
    <row r="866" spans="2:63">
      <c r="B866" s="6"/>
      <c r="C866" s="10"/>
      <c r="D866" s="32"/>
      <c r="E866" s="10"/>
      <c r="F866" s="32"/>
      <c r="G866" s="10"/>
      <c r="H866" s="32"/>
      <c r="I866" s="10"/>
      <c r="J866" s="32"/>
      <c r="K866" s="10"/>
      <c r="L866" s="32"/>
      <c r="M866" s="10"/>
      <c r="N866" s="32"/>
      <c r="O866" s="10"/>
      <c r="P866" s="32"/>
      <c r="Q866" s="10"/>
      <c r="R866" s="32"/>
      <c r="S866" s="10"/>
      <c r="T866" s="32"/>
      <c r="U866" s="10"/>
      <c r="V866" s="32"/>
      <c r="W866" s="10"/>
      <c r="X866" s="32"/>
      <c r="Y866" s="10"/>
      <c r="Z866" s="32"/>
      <c r="AA866" s="10"/>
      <c r="AB866" s="32"/>
      <c r="AC866" s="10"/>
      <c r="AD866" s="32"/>
      <c r="AE866" s="10"/>
      <c r="AF866" s="32"/>
      <c r="AG866" s="10"/>
      <c r="AH866" s="32"/>
      <c r="AI866" s="10"/>
      <c r="AJ866" s="32"/>
      <c r="AK866" s="10"/>
      <c r="AL866" s="32"/>
      <c r="AM866" s="10"/>
      <c r="AN866" s="32"/>
      <c r="AO866" s="10"/>
      <c r="AP866" s="244"/>
      <c r="AQ866" s="10"/>
      <c r="AR866" s="32"/>
      <c r="AS866" s="10"/>
      <c r="AT866" s="244"/>
      <c r="AU866" s="10"/>
      <c r="AV866" s="244"/>
      <c r="AW866" s="7"/>
      <c r="AX866" s="249"/>
      <c r="AY866" s="10"/>
      <c r="AZ866" s="244"/>
      <c r="BA866" s="7"/>
      <c r="BB866" s="249"/>
      <c r="BC866" s="7"/>
      <c r="BD866" s="249"/>
      <c r="BE866" s="7"/>
      <c r="BF866" s="8"/>
      <c r="BG866" s="7"/>
      <c r="BH866" s="8"/>
      <c r="BJ866" s="41"/>
      <c r="BK866" s="41"/>
    </row>
    <row r="867" spans="2:63">
      <c r="B867" s="6"/>
      <c r="C867" s="10"/>
      <c r="D867" s="32"/>
      <c r="E867" s="10"/>
      <c r="F867" s="32"/>
      <c r="G867" s="10"/>
      <c r="H867" s="32"/>
      <c r="I867" s="10"/>
      <c r="J867" s="32"/>
      <c r="K867" s="10"/>
      <c r="L867" s="32"/>
      <c r="M867" s="10"/>
      <c r="N867" s="32"/>
      <c r="O867" s="10"/>
      <c r="P867" s="32"/>
      <c r="Q867" s="10"/>
      <c r="R867" s="32"/>
      <c r="S867" s="10"/>
      <c r="T867" s="32"/>
      <c r="U867" s="10"/>
      <c r="V867" s="32"/>
      <c r="W867" s="10"/>
      <c r="X867" s="32"/>
      <c r="Y867" s="10"/>
      <c r="Z867" s="32"/>
      <c r="AA867" s="10"/>
      <c r="AB867" s="32"/>
      <c r="AC867" s="10"/>
      <c r="AD867" s="32"/>
      <c r="AE867" s="10"/>
      <c r="AF867" s="32"/>
      <c r="AG867" s="10"/>
      <c r="AH867" s="32"/>
      <c r="AI867" s="10"/>
      <c r="AJ867" s="32"/>
      <c r="AK867" s="10"/>
      <c r="AL867" s="32"/>
      <c r="AM867" s="10"/>
      <c r="AN867" s="32"/>
      <c r="AO867" s="10"/>
      <c r="AP867" s="244"/>
      <c r="AQ867" s="10"/>
      <c r="AR867" s="32"/>
      <c r="AS867" s="10"/>
      <c r="AT867" s="244"/>
      <c r="AU867" s="10"/>
      <c r="AV867" s="244"/>
      <c r="AW867" s="7"/>
      <c r="AX867" s="249"/>
      <c r="AY867" s="10"/>
      <c r="AZ867" s="244"/>
      <c r="BA867" s="7"/>
      <c r="BB867" s="249"/>
      <c r="BC867" s="7"/>
      <c r="BD867" s="249"/>
      <c r="BE867" s="7"/>
      <c r="BF867" s="8"/>
      <c r="BG867" s="7"/>
      <c r="BH867" s="8"/>
      <c r="BJ867" s="41"/>
      <c r="BK867" s="41"/>
    </row>
    <row r="868" spans="2:63">
      <c r="B868" s="6"/>
      <c r="C868" s="10"/>
      <c r="D868" s="32"/>
      <c r="E868" s="10"/>
      <c r="F868" s="32"/>
      <c r="G868" s="10"/>
      <c r="H868" s="32"/>
      <c r="I868" s="10"/>
      <c r="J868" s="32"/>
      <c r="K868" s="10"/>
      <c r="L868" s="32"/>
      <c r="M868" s="10"/>
      <c r="N868" s="32"/>
      <c r="O868" s="10"/>
      <c r="P868" s="32"/>
      <c r="Q868" s="10"/>
      <c r="R868" s="32"/>
      <c r="S868" s="10"/>
      <c r="T868" s="32"/>
      <c r="U868" s="10"/>
      <c r="V868" s="32"/>
      <c r="W868" s="10"/>
      <c r="X868" s="32"/>
      <c r="Y868" s="10"/>
      <c r="Z868" s="32"/>
      <c r="AA868" s="10"/>
      <c r="AB868" s="32"/>
      <c r="AC868" s="10"/>
      <c r="AD868" s="32"/>
      <c r="AE868" s="10"/>
      <c r="AF868" s="32"/>
      <c r="AG868" s="10"/>
      <c r="AH868" s="32"/>
      <c r="AI868" s="10"/>
      <c r="AJ868" s="32"/>
      <c r="AK868" s="10"/>
      <c r="AL868" s="32"/>
      <c r="AM868" s="10"/>
      <c r="AN868" s="32"/>
      <c r="AO868" s="10"/>
      <c r="AP868" s="244"/>
      <c r="AQ868" s="10"/>
      <c r="AR868" s="32"/>
      <c r="AS868" s="10"/>
      <c r="AT868" s="244"/>
      <c r="AU868" s="10"/>
      <c r="AV868" s="244"/>
      <c r="AW868" s="7"/>
      <c r="AX868" s="249"/>
      <c r="AY868" s="10"/>
      <c r="AZ868" s="244"/>
      <c r="BA868" s="7"/>
      <c r="BB868" s="249"/>
      <c r="BC868" s="7"/>
      <c r="BD868" s="249"/>
      <c r="BE868" s="7"/>
      <c r="BF868" s="8"/>
      <c r="BG868" s="7"/>
      <c r="BH868" s="8"/>
      <c r="BJ868" s="41"/>
      <c r="BK868" s="41"/>
    </row>
    <row r="869" spans="2:63">
      <c r="B869" s="6"/>
      <c r="C869" s="10"/>
      <c r="D869" s="32"/>
      <c r="E869" s="10"/>
      <c r="F869" s="32"/>
      <c r="G869" s="10"/>
      <c r="H869" s="32"/>
      <c r="I869" s="10"/>
      <c r="J869" s="32"/>
      <c r="K869" s="10"/>
      <c r="L869" s="32"/>
      <c r="M869" s="10"/>
      <c r="N869" s="32"/>
      <c r="O869" s="10"/>
      <c r="P869" s="32"/>
      <c r="Q869" s="10"/>
      <c r="R869" s="32"/>
      <c r="S869" s="10"/>
      <c r="T869" s="32"/>
      <c r="U869" s="10"/>
      <c r="V869" s="32"/>
      <c r="W869" s="10"/>
      <c r="X869" s="32"/>
      <c r="Y869" s="10"/>
      <c r="Z869" s="32"/>
      <c r="AA869" s="10"/>
      <c r="AB869" s="32"/>
      <c r="AC869" s="10"/>
      <c r="AD869" s="32"/>
      <c r="AE869" s="10"/>
      <c r="AF869" s="32"/>
      <c r="AG869" s="10"/>
      <c r="AH869" s="32"/>
      <c r="AI869" s="10"/>
      <c r="AJ869" s="32"/>
      <c r="AK869" s="10"/>
      <c r="AL869" s="32"/>
      <c r="AM869" s="10"/>
      <c r="AN869" s="32"/>
      <c r="AO869" s="10"/>
      <c r="AP869" s="244"/>
      <c r="AQ869" s="10"/>
      <c r="AR869" s="32"/>
      <c r="AS869" s="10"/>
      <c r="AT869" s="244"/>
      <c r="AU869" s="10"/>
      <c r="AV869" s="244"/>
      <c r="AW869" s="7"/>
      <c r="AX869" s="249"/>
      <c r="AY869" s="10"/>
      <c r="AZ869" s="244"/>
      <c r="BA869" s="7"/>
      <c r="BB869" s="249"/>
      <c r="BC869" s="7"/>
      <c r="BD869" s="249"/>
      <c r="BE869" s="7"/>
      <c r="BF869" s="8"/>
      <c r="BG869" s="7"/>
      <c r="BH869" s="8"/>
      <c r="BJ869" s="41"/>
      <c r="BK869" s="41"/>
    </row>
    <row r="870" spans="2:63">
      <c r="B870" s="6"/>
      <c r="C870" s="10"/>
      <c r="D870" s="32"/>
      <c r="E870" s="10"/>
      <c r="F870" s="32"/>
      <c r="G870" s="10"/>
      <c r="H870" s="32"/>
      <c r="I870" s="10"/>
      <c r="J870" s="32"/>
      <c r="K870" s="10"/>
      <c r="L870" s="32"/>
      <c r="M870" s="10"/>
      <c r="N870" s="32"/>
      <c r="O870" s="10"/>
      <c r="P870" s="32"/>
      <c r="Q870" s="10"/>
      <c r="R870" s="32"/>
      <c r="S870" s="10"/>
      <c r="T870" s="32"/>
      <c r="U870" s="10"/>
      <c r="V870" s="32"/>
      <c r="W870" s="10"/>
      <c r="X870" s="32"/>
      <c r="Y870" s="10"/>
      <c r="Z870" s="32"/>
      <c r="AA870" s="10"/>
      <c r="AB870" s="32"/>
      <c r="AC870" s="10"/>
      <c r="AD870" s="32"/>
      <c r="AE870" s="10"/>
      <c r="AF870" s="32"/>
      <c r="AG870" s="10"/>
      <c r="AH870" s="32"/>
      <c r="AI870" s="10"/>
      <c r="AJ870" s="32"/>
      <c r="AK870" s="10"/>
      <c r="AL870" s="32"/>
      <c r="AM870" s="10"/>
      <c r="AN870" s="32"/>
      <c r="AO870" s="10"/>
      <c r="AP870" s="244"/>
      <c r="AQ870" s="10"/>
      <c r="AR870" s="32"/>
      <c r="AS870" s="10"/>
      <c r="AT870" s="244"/>
      <c r="AU870" s="10"/>
      <c r="AV870" s="244"/>
      <c r="AW870" s="7"/>
      <c r="AX870" s="249"/>
      <c r="AY870" s="10"/>
      <c r="AZ870" s="244"/>
      <c r="BA870" s="7"/>
      <c r="BB870" s="249"/>
      <c r="BC870" s="7"/>
      <c r="BD870" s="249"/>
      <c r="BE870" s="7"/>
      <c r="BF870" s="8"/>
      <c r="BG870" s="7"/>
      <c r="BH870" s="8"/>
      <c r="BJ870" s="41"/>
      <c r="BK870" s="41"/>
    </row>
    <row r="871" spans="2:63">
      <c r="B871" s="6"/>
      <c r="C871" s="10"/>
      <c r="D871" s="32"/>
      <c r="E871" s="10"/>
      <c r="F871" s="32"/>
      <c r="G871" s="10"/>
      <c r="H871" s="32"/>
      <c r="I871" s="10"/>
      <c r="J871" s="32"/>
      <c r="K871" s="10"/>
      <c r="L871" s="32"/>
      <c r="M871" s="10"/>
      <c r="N871" s="32"/>
      <c r="O871" s="10"/>
      <c r="P871" s="32"/>
      <c r="Q871" s="10"/>
      <c r="R871" s="32"/>
      <c r="S871" s="10"/>
      <c r="T871" s="32"/>
      <c r="U871" s="10"/>
      <c r="V871" s="32"/>
      <c r="W871" s="10"/>
      <c r="X871" s="32"/>
      <c r="Y871" s="10"/>
      <c r="Z871" s="32"/>
      <c r="AA871" s="10"/>
      <c r="AB871" s="32"/>
      <c r="AC871" s="10"/>
      <c r="AD871" s="32"/>
      <c r="AE871" s="10"/>
      <c r="AF871" s="32"/>
      <c r="AG871" s="10"/>
      <c r="AH871" s="32"/>
      <c r="AI871" s="10"/>
      <c r="AJ871" s="32"/>
      <c r="AK871" s="10"/>
      <c r="AL871" s="32"/>
      <c r="AM871" s="10"/>
      <c r="AN871" s="32"/>
      <c r="AO871" s="10"/>
      <c r="AP871" s="244"/>
      <c r="AQ871" s="10"/>
      <c r="AR871" s="32"/>
      <c r="AS871" s="10"/>
      <c r="AT871" s="244"/>
      <c r="AU871" s="10"/>
      <c r="AV871" s="244"/>
      <c r="AW871" s="7"/>
      <c r="AX871" s="249"/>
      <c r="AY871" s="10"/>
      <c r="AZ871" s="244"/>
      <c r="BA871" s="7"/>
      <c r="BB871" s="249"/>
      <c r="BC871" s="7"/>
      <c r="BD871" s="249"/>
      <c r="BE871" s="7"/>
      <c r="BF871" s="8"/>
      <c r="BG871" s="7"/>
      <c r="BH871" s="8"/>
      <c r="BJ871" s="41"/>
      <c r="BK871" s="41"/>
    </row>
    <row r="872" spans="2:63">
      <c r="B872" s="6"/>
      <c r="C872" s="10"/>
      <c r="D872" s="32"/>
      <c r="E872" s="10"/>
      <c r="F872" s="32"/>
      <c r="G872" s="10"/>
      <c r="H872" s="32"/>
      <c r="I872" s="10"/>
      <c r="J872" s="32"/>
      <c r="K872" s="10"/>
      <c r="L872" s="32"/>
      <c r="M872" s="10"/>
      <c r="N872" s="32"/>
      <c r="O872" s="10"/>
      <c r="P872" s="32"/>
      <c r="Q872" s="10"/>
      <c r="R872" s="32"/>
      <c r="S872" s="10"/>
      <c r="T872" s="32"/>
      <c r="U872" s="10"/>
      <c r="V872" s="32"/>
      <c r="W872" s="10"/>
      <c r="X872" s="32"/>
      <c r="Y872" s="10"/>
      <c r="Z872" s="32"/>
      <c r="AA872" s="10"/>
      <c r="AB872" s="32"/>
      <c r="AC872" s="10"/>
      <c r="AD872" s="32"/>
      <c r="AE872" s="10"/>
      <c r="AF872" s="32"/>
      <c r="AG872" s="10"/>
      <c r="AH872" s="32"/>
      <c r="AI872" s="10"/>
      <c r="AJ872" s="32"/>
      <c r="AK872" s="10"/>
      <c r="AL872" s="32"/>
      <c r="AM872" s="10"/>
      <c r="AN872" s="32"/>
      <c r="AO872" s="10"/>
      <c r="AP872" s="244"/>
      <c r="AQ872" s="10"/>
      <c r="AR872" s="32"/>
      <c r="AS872" s="10"/>
      <c r="AT872" s="244"/>
      <c r="AU872" s="10"/>
      <c r="AV872" s="244"/>
      <c r="AW872" s="7"/>
      <c r="AX872" s="249"/>
      <c r="AY872" s="10"/>
      <c r="AZ872" s="244"/>
      <c r="BA872" s="7"/>
      <c r="BB872" s="249"/>
      <c r="BC872" s="7"/>
      <c r="BD872" s="249"/>
      <c r="BE872" s="7"/>
      <c r="BF872" s="8"/>
      <c r="BG872" s="7"/>
      <c r="BH872" s="8"/>
      <c r="BJ872" s="41"/>
      <c r="BK872" s="41"/>
    </row>
    <row r="873" spans="2:63">
      <c r="B873" s="6"/>
      <c r="C873" s="10"/>
      <c r="D873" s="32"/>
      <c r="E873" s="10"/>
      <c r="F873" s="32"/>
      <c r="G873" s="10"/>
      <c r="H873" s="32"/>
      <c r="I873" s="10"/>
      <c r="J873" s="32"/>
      <c r="K873" s="10"/>
      <c r="L873" s="32"/>
      <c r="M873" s="10"/>
      <c r="N873" s="32"/>
      <c r="O873" s="10"/>
      <c r="P873" s="32"/>
      <c r="Q873" s="10"/>
      <c r="R873" s="32"/>
      <c r="S873" s="10"/>
      <c r="T873" s="32"/>
      <c r="U873" s="10"/>
      <c r="V873" s="32"/>
      <c r="W873" s="10"/>
      <c r="X873" s="32"/>
      <c r="Y873" s="10"/>
      <c r="Z873" s="32"/>
      <c r="AA873" s="10"/>
      <c r="AB873" s="32"/>
      <c r="AC873" s="10"/>
      <c r="AD873" s="32"/>
      <c r="AE873" s="10"/>
      <c r="AF873" s="32"/>
      <c r="AG873" s="10"/>
      <c r="AH873" s="32"/>
      <c r="AI873" s="10"/>
      <c r="AJ873" s="32"/>
      <c r="AK873" s="10"/>
      <c r="AL873" s="32"/>
      <c r="AM873" s="10"/>
      <c r="AN873" s="32"/>
      <c r="AO873" s="10"/>
      <c r="AP873" s="244"/>
      <c r="AQ873" s="10"/>
      <c r="AR873" s="32"/>
      <c r="AS873" s="10"/>
      <c r="AT873" s="244"/>
      <c r="AU873" s="10"/>
      <c r="AV873" s="244"/>
      <c r="AW873" s="7"/>
      <c r="AX873" s="249"/>
      <c r="AY873" s="10"/>
      <c r="AZ873" s="244"/>
      <c r="BA873" s="7"/>
      <c r="BB873" s="249"/>
      <c r="BC873" s="7"/>
      <c r="BD873" s="249"/>
      <c r="BE873" s="7"/>
      <c r="BF873" s="8"/>
      <c r="BG873" s="7"/>
      <c r="BH873" s="8"/>
      <c r="BJ873" s="41"/>
      <c r="BK873" s="41"/>
    </row>
    <row r="874" spans="2:63">
      <c r="B874" s="6"/>
      <c r="C874" s="10"/>
      <c r="D874" s="32"/>
      <c r="E874" s="10"/>
      <c r="F874" s="32"/>
      <c r="G874" s="10"/>
      <c r="H874" s="32"/>
      <c r="I874" s="10"/>
      <c r="J874" s="32"/>
      <c r="K874" s="10"/>
      <c r="L874" s="32"/>
      <c r="M874" s="10"/>
      <c r="N874" s="32"/>
      <c r="O874" s="10"/>
      <c r="P874" s="32"/>
      <c r="Q874" s="10"/>
      <c r="R874" s="32"/>
      <c r="S874" s="10"/>
      <c r="T874" s="32"/>
      <c r="U874" s="10"/>
      <c r="V874" s="32"/>
      <c r="W874" s="10"/>
      <c r="X874" s="32"/>
      <c r="Y874" s="10"/>
      <c r="Z874" s="32"/>
      <c r="AA874" s="10"/>
      <c r="AB874" s="32"/>
      <c r="AC874" s="10"/>
      <c r="AD874" s="32"/>
      <c r="AE874" s="10"/>
      <c r="AF874" s="32"/>
      <c r="AG874" s="10"/>
      <c r="AH874" s="32"/>
      <c r="AI874" s="10"/>
      <c r="AJ874" s="32"/>
      <c r="AK874" s="10"/>
      <c r="AL874" s="32"/>
      <c r="AM874" s="10"/>
      <c r="AN874" s="32"/>
      <c r="AO874" s="10"/>
      <c r="AP874" s="244"/>
      <c r="AQ874" s="10"/>
      <c r="AR874" s="32"/>
      <c r="AS874" s="10"/>
      <c r="AT874" s="244"/>
      <c r="AU874" s="10"/>
      <c r="AV874" s="244"/>
      <c r="AW874" s="7"/>
      <c r="AX874" s="249"/>
      <c r="AY874" s="10"/>
      <c r="AZ874" s="244"/>
      <c r="BA874" s="7"/>
      <c r="BB874" s="249"/>
      <c r="BC874" s="7"/>
      <c r="BD874" s="249"/>
      <c r="BE874" s="7"/>
      <c r="BF874" s="8"/>
      <c r="BG874" s="7"/>
      <c r="BH874" s="8"/>
      <c r="BJ874" s="41"/>
      <c r="BK874" s="41"/>
    </row>
    <row r="875" spans="2:63">
      <c r="B875" s="6"/>
      <c r="C875" s="10"/>
      <c r="D875" s="32"/>
      <c r="E875" s="10"/>
      <c r="F875" s="32"/>
      <c r="G875" s="10"/>
      <c r="H875" s="32"/>
      <c r="I875" s="10"/>
      <c r="J875" s="32"/>
      <c r="K875" s="10"/>
      <c r="L875" s="32"/>
      <c r="M875" s="10"/>
      <c r="N875" s="32"/>
      <c r="O875" s="10"/>
      <c r="P875" s="32"/>
      <c r="Q875" s="10"/>
      <c r="R875" s="32"/>
      <c r="S875" s="10"/>
      <c r="T875" s="32"/>
      <c r="U875" s="10"/>
      <c r="V875" s="32"/>
      <c r="W875" s="10"/>
      <c r="X875" s="32"/>
      <c r="Y875" s="10"/>
      <c r="Z875" s="32"/>
      <c r="AA875" s="10"/>
      <c r="AB875" s="32"/>
      <c r="AC875" s="10"/>
      <c r="AD875" s="32"/>
      <c r="AE875" s="10"/>
      <c r="AF875" s="32"/>
      <c r="AG875" s="10"/>
      <c r="AH875" s="32"/>
      <c r="AI875" s="10"/>
      <c r="AJ875" s="32"/>
      <c r="AK875" s="10"/>
      <c r="AL875" s="32"/>
      <c r="AM875" s="10"/>
      <c r="AN875" s="32"/>
      <c r="AO875" s="10"/>
      <c r="AP875" s="244"/>
      <c r="AQ875" s="10"/>
      <c r="AR875" s="32"/>
      <c r="AS875" s="10"/>
      <c r="AT875" s="244"/>
      <c r="AU875" s="10"/>
      <c r="AV875" s="244"/>
      <c r="AW875" s="7"/>
      <c r="AX875" s="249"/>
      <c r="AY875" s="10"/>
      <c r="AZ875" s="244"/>
      <c r="BA875" s="7"/>
      <c r="BB875" s="249"/>
      <c r="BC875" s="7"/>
      <c r="BD875" s="249"/>
      <c r="BE875" s="7"/>
      <c r="BF875" s="8"/>
      <c r="BG875" s="7"/>
      <c r="BH875" s="8"/>
      <c r="BJ875" s="41"/>
      <c r="BK875" s="41"/>
    </row>
    <row r="876" spans="2:63">
      <c r="B876" s="6"/>
      <c r="C876" s="10"/>
      <c r="D876" s="32"/>
      <c r="E876" s="10"/>
      <c r="F876" s="32"/>
      <c r="G876" s="10"/>
      <c r="H876" s="32"/>
      <c r="I876" s="10"/>
      <c r="J876" s="32"/>
      <c r="K876" s="10"/>
      <c r="L876" s="32"/>
      <c r="M876" s="10"/>
      <c r="N876" s="32"/>
      <c r="O876" s="10"/>
      <c r="P876" s="32"/>
      <c r="Q876" s="10"/>
      <c r="R876" s="32"/>
      <c r="S876" s="10"/>
      <c r="T876" s="32"/>
      <c r="U876" s="10"/>
      <c r="V876" s="32"/>
      <c r="W876" s="10"/>
      <c r="X876" s="32"/>
      <c r="Y876" s="10"/>
      <c r="Z876" s="32"/>
      <c r="AA876" s="10"/>
      <c r="AB876" s="32"/>
      <c r="AC876" s="10"/>
      <c r="AD876" s="32"/>
      <c r="AE876" s="10"/>
      <c r="AF876" s="32"/>
      <c r="AG876" s="10"/>
      <c r="AH876" s="32"/>
      <c r="AI876" s="10"/>
      <c r="AJ876" s="32"/>
      <c r="AK876" s="10"/>
      <c r="AL876" s="32"/>
      <c r="AM876" s="10"/>
      <c r="AN876" s="32"/>
      <c r="AO876" s="10"/>
      <c r="AP876" s="244"/>
      <c r="AQ876" s="10"/>
      <c r="AR876" s="32"/>
      <c r="AS876" s="10"/>
      <c r="AT876" s="244"/>
      <c r="AU876" s="10"/>
      <c r="AV876" s="244"/>
      <c r="AW876" s="7"/>
      <c r="AX876" s="249"/>
      <c r="AY876" s="10"/>
      <c r="AZ876" s="244"/>
      <c r="BA876" s="7"/>
      <c r="BB876" s="249"/>
      <c r="BC876" s="7"/>
      <c r="BD876" s="249"/>
      <c r="BE876" s="7"/>
      <c r="BF876" s="8"/>
      <c r="BG876" s="7"/>
      <c r="BH876" s="8"/>
      <c r="BJ876" s="41"/>
      <c r="BK876" s="41"/>
    </row>
    <row r="877" spans="2:63">
      <c r="B877" s="6"/>
      <c r="C877" s="10"/>
      <c r="D877" s="32"/>
      <c r="E877" s="10"/>
      <c r="F877" s="32"/>
      <c r="G877" s="10"/>
      <c r="H877" s="32"/>
      <c r="I877" s="10"/>
      <c r="J877" s="32"/>
      <c r="K877" s="10"/>
      <c r="L877" s="32"/>
      <c r="M877" s="10"/>
      <c r="N877" s="32"/>
      <c r="O877" s="10"/>
      <c r="P877" s="32"/>
      <c r="Q877" s="10"/>
      <c r="R877" s="32"/>
      <c r="S877" s="10"/>
      <c r="T877" s="32"/>
      <c r="U877" s="10"/>
      <c r="V877" s="32"/>
      <c r="W877" s="10"/>
      <c r="X877" s="32"/>
      <c r="Y877" s="10"/>
      <c r="Z877" s="32"/>
      <c r="AA877" s="10"/>
      <c r="AB877" s="32"/>
      <c r="AC877" s="10"/>
      <c r="AD877" s="32"/>
      <c r="AE877" s="10"/>
      <c r="AF877" s="32"/>
      <c r="AG877" s="10"/>
      <c r="AH877" s="32"/>
      <c r="AI877" s="10"/>
      <c r="AJ877" s="32"/>
      <c r="AK877" s="10"/>
      <c r="AL877" s="32"/>
      <c r="AM877" s="10"/>
      <c r="AN877" s="32"/>
      <c r="AO877" s="10"/>
      <c r="AP877" s="244"/>
      <c r="AQ877" s="10"/>
      <c r="AR877" s="32"/>
      <c r="AS877" s="10"/>
      <c r="AT877" s="244"/>
      <c r="AU877" s="10"/>
      <c r="AV877" s="244"/>
      <c r="AW877" s="7"/>
      <c r="AX877" s="249"/>
      <c r="AY877" s="10"/>
      <c r="AZ877" s="244"/>
      <c r="BA877" s="7"/>
      <c r="BB877" s="249"/>
      <c r="BC877" s="7"/>
      <c r="BD877" s="249"/>
      <c r="BE877" s="7"/>
      <c r="BF877" s="8"/>
      <c r="BG877" s="7"/>
      <c r="BH877" s="8"/>
      <c r="BJ877" s="41"/>
      <c r="BK877" s="41"/>
    </row>
    <row r="878" spans="2:63">
      <c r="B878" s="6"/>
      <c r="C878" s="10"/>
      <c r="D878" s="32"/>
      <c r="E878" s="10"/>
      <c r="F878" s="32"/>
      <c r="G878" s="10"/>
      <c r="H878" s="32"/>
      <c r="I878" s="10"/>
      <c r="J878" s="32"/>
      <c r="K878" s="10"/>
      <c r="L878" s="32"/>
      <c r="M878" s="10"/>
      <c r="N878" s="32"/>
      <c r="O878" s="10"/>
      <c r="P878" s="32"/>
      <c r="Q878" s="10"/>
      <c r="R878" s="32"/>
      <c r="S878" s="10"/>
      <c r="T878" s="32"/>
      <c r="U878" s="10"/>
      <c r="V878" s="32"/>
      <c r="W878" s="10"/>
      <c r="X878" s="32"/>
      <c r="Y878" s="10"/>
      <c r="Z878" s="32"/>
      <c r="AA878" s="10"/>
      <c r="AB878" s="32"/>
      <c r="AC878" s="10"/>
      <c r="AD878" s="32"/>
      <c r="AE878" s="10"/>
      <c r="AF878" s="32"/>
      <c r="AG878" s="10"/>
      <c r="AH878" s="32"/>
      <c r="AI878" s="10"/>
      <c r="AJ878" s="32"/>
      <c r="AK878" s="10"/>
      <c r="AL878" s="32"/>
      <c r="AM878" s="10"/>
      <c r="AN878" s="32"/>
      <c r="AO878" s="10"/>
      <c r="AP878" s="244"/>
      <c r="AQ878" s="10"/>
      <c r="AR878" s="32"/>
      <c r="AS878" s="10"/>
      <c r="AT878" s="244"/>
      <c r="AU878" s="10"/>
      <c r="AV878" s="244"/>
      <c r="AW878" s="7"/>
      <c r="AX878" s="249"/>
      <c r="AY878" s="10"/>
      <c r="AZ878" s="244"/>
      <c r="BA878" s="7"/>
      <c r="BB878" s="249"/>
      <c r="BC878" s="7"/>
      <c r="BD878" s="249"/>
      <c r="BE878" s="7"/>
      <c r="BF878" s="8"/>
      <c r="BG878" s="7"/>
      <c r="BH878" s="8"/>
      <c r="BJ878" s="41"/>
      <c r="BK878" s="41"/>
    </row>
    <row r="879" spans="2:63">
      <c r="B879" s="6"/>
      <c r="C879" s="10"/>
      <c r="D879" s="32"/>
      <c r="E879" s="10"/>
      <c r="F879" s="32"/>
      <c r="G879" s="10"/>
      <c r="H879" s="32"/>
      <c r="I879" s="10"/>
      <c r="J879" s="32"/>
      <c r="K879" s="10"/>
      <c r="L879" s="32"/>
      <c r="M879" s="10"/>
      <c r="N879" s="32"/>
      <c r="O879" s="10"/>
      <c r="P879" s="32"/>
      <c r="Q879" s="10"/>
      <c r="R879" s="32"/>
      <c r="S879" s="10"/>
      <c r="T879" s="32"/>
      <c r="U879" s="10"/>
      <c r="V879" s="32"/>
      <c r="W879" s="10"/>
      <c r="X879" s="32"/>
      <c r="Y879" s="10"/>
      <c r="Z879" s="32"/>
      <c r="AA879" s="10"/>
      <c r="AB879" s="32"/>
      <c r="AC879" s="10"/>
      <c r="AD879" s="32"/>
      <c r="AE879" s="10"/>
      <c r="AF879" s="32"/>
      <c r="AG879" s="10"/>
      <c r="AH879" s="32"/>
      <c r="AI879" s="10"/>
      <c r="AJ879" s="32"/>
      <c r="AK879" s="10"/>
      <c r="AL879" s="32"/>
      <c r="AM879" s="10"/>
      <c r="AN879" s="32"/>
      <c r="AO879" s="10"/>
      <c r="AP879" s="244"/>
      <c r="AQ879" s="10"/>
      <c r="AR879" s="32"/>
      <c r="AS879" s="10"/>
      <c r="AT879" s="244"/>
      <c r="AU879" s="10"/>
      <c r="AV879" s="244"/>
      <c r="AW879" s="7"/>
      <c r="AX879" s="249"/>
      <c r="AY879" s="10"/>
      <c r="AZ879" s="244"/>
      <c r="BA879" s="7"/>
      <c r="BB879" s="249"/>
      <c r="BC879" s="7"/>
      <c r="BD879" s="249"/>
      <c r="BE879" s="7"/>
      <c r="BF879" s="8"/>
      <c r="BG879" s="7"/>
      <c r="BH879" s="8"/>
      <c r="BJ879" s="41"/>
      <c r="BK879" s="41"/>
    </row>
    <row r="880" spans="2:63">
      <c r="B880" s="6"/>
      <c r="C880" s="10"/>
      <c r="D880" s="32"/>
      <c r="E880" s="10"/>
      <c r="F880" s="32"/>
      <c r="G880" s="10"/>
      <c r="H880" s="32"/>
      <c r="I880" s="10"/>
      <c r="J880" s="32"/>
      <c r="K880" s="10"/>
      <c r="L880" s="32"/>
      <c r="M880" s="10"/>
      <c r="N880" s="32"/>
      <c r="O880" s="10"/>
      <c r="P880" s="32"/>
      <c r="Q880" s="10"/>
      <c r="R880" s="32"/>
      <c r="S880" s="10"/>
      <c r="T880" s="32"/>
      <c r="U880" s="10"/>
      <c r="V880" s="32"/>
      <c r="W880" s="10"/>
      <c r="X880" s="32"/>
      <c r="Y880" s="10"/>
      <c r="Z880" s="32"/>
      <c r="AA880" s="10"/>
      <c r="AB880" s="32"/>
      <c r="AC880" s="10"/>
      <c r="AD880" s="32"/>
      <c r="AE880" s="10"/>
      <c r="AF880" s="32"/>
      <c r="AG880" s="10"/>
      <c r="AH880" s="32"/>
      <c r="AI880" s="10"/>
      <c r="AJ880" s="32"/>
      <c r="AK880" s="10"/>
      <c r="AL880" s="32"/>
      <c r="AM880" s="10"/>
      <c r="AN880" s="32"/>
      <c r="AO880" s="10"/>
      <c r="AP880" s="244"/>
      <c r="AQ880" s="10"/>
      <c r="AR880" s="32"/>
      <c r="AS880" s="10"/>
      <c r="AT880" s="244"/>
      <c r="AU880" s="10"/>
      <c r="AV880" s="244"/>
      <c r="AW880" s="7"/>
      <c r="AX880" s="249"/>
      <c r="AY880" s="10"/>
      <c r="AZ880" s="244"/>
      <c r="BA880" s="7"/>
      <c r="BB880" s="249"/>
      <c r="BC880" s="7"/>
      <c r="BD880" s="249"/>
      <c r="BE880" s="7"/>
      <c r="BF880" s="8"/>
      <c r="BG880" s="7"/>
      <c r="BH880" s="8"/>
      <c r="BJ880" s="41"/>
      <c r="BK880" s="41"/>
    </row>
    <row r="881" spans="2:63">
      <c r="B881" s="6"/>
      <c r="C881" s="10"/>
      <c r="D881" s="32"/>
      <c r="E881" s="10"/>
      <c r="F881" s="32"/>
      <c r="G881" s="10"/>
      <c r="H881" s="32"/>
      <c r="I881" s="10"/>
      <c r="J881" s="32"/>
      <c r="K881" s="10"/>
      <c r="L881" s="32"/>
      <c r="M881" s="10"/>
      <c r="N881" s="32"/>
      <c r="O881" s="10"/>
      <c r="P881" s="32"/>
      <c r="Q881" s="10"/>
      <c r="R881" s="32"/>
      <c r="S881" s="10"/>
      <c r="T881" s="32"/>
      <c r="U881" s="10"/>
      <c r="V881" s="32"/>
      <c r="W881" s="10"/>
      <c r="X881" s="32"/>
      <c r="Y881" s="10"/>
      <c r="Z881" s="32"/>
      <c r="AA881" s="10"/>
      <c r="AB881" s="32"/>
      <c r="AC881" s="10"/>
      <c r="AD881" s="32"/>
      <c r="AE881" s="10"/>
      <c r="AF881" s="32"/>
      <c r="AG881" s="10"/>
      <c r="AH881" s="32"/>
      <c r="AI881" s="10"/>
      <c r="AJ881" s="32"/>
      <c r="AK881" s="10"/>
      <c r="AL881" s="32"/>
      <c r="AM881" s="10"/>
      <c r="AN881" s="32"/>
      <c r="AO881" s="10"/>
      <c r="AP881" s="244"/>
      <c r="AQ881" s="10"/>
      <c r="AR881" s="32"/>
      <c r="AS881" s="10"/>
      <c r="AT881" s="244"/>
      <c r="AU881" s="10"/>
      <c r="AV881" s="244"/>
      <c r="AW881" s="7"/>
      <c r="AX881" s="249"/>
      <c r="AY881" s="10"/>
      <c r="AZ881" s="244"/>
      <c r="BA881" s="7"/>
      <c r="BB881" s="249"/>
      <c r="BC881" s="7"/>
      <c r="BD881" s="249"/>
      <c r="BE881" s="7"/>
      <c r="BF881" s="8"/>
      <c r="BG881" s="7"/>
      <c r="BH881" s="8"/>
      <c r="BJ881" s="41"/>
      <c r="BK881" s="41"/>
    </row>
    <row r="882" spans="2:63">
      <c r="B882" s="6"/>
      <c r="C882" s="10"/>
      <c r="D882" s="32"/>
      <c r="E882" s="10"/>
      <c r="F882" s="32"/>
      <c r="G882" s="10"/>
      <c r="H882" s="32"/>
      <c r="I882" s="10"/>
      <c r="J882" s="32"/>
      <c r="K882" s="10"/>
      <c r="L882" s="32"/>
      <c r="M882" s="10"/>
      <c r="N882" s="32"/>
      <c r="O882" s="10"/>
      <c r="P882" s="32"/>
      <c r="Q882" s="10"/>
      <c r="R882" s="32"/>
      <c r="S882" s="10"/>
      <c r="T882" s="32"/>
      <c r="U882" s="10"/>
      <c r="V882" s="32"/>
      <c r="W882" s="10"/>
      <c r="X882" s="32"/>
      <c r="Y882" s="10"/>
      <c r="Z882" s="32"/>
      <c r="AA882" s="10"/>
      <c r="AB882" s="32"/>
      <c r="AC882" s="10"/>
      <c r="AD882" s="32"/>
      <c r="AE882" s="10"/>
      <c r="AF882" s="32"/>
      <c r="AG882" s="10"/>
      <c r="AH882" s="32"/>
      <c r="AI882" s="10"/>
      <c r="AJ882" s="32"/>
      <c r="AK882" s="10"/>
      <c r="AL882" s="32"/>
      <c r="AM882" s="10"/>
      <c r="AN882" s="32"/>
      <c r="AO882" s="10"/>
      <c r="AP882" s="244"/>
      <c r="AQ882" s="10"/>
      <c r="AR882" s="32"/>
      <c r="AS882" s="10"/>
      <c r="AT882" s="244"/>
      <c r="AU882" s="10"/>
      <c r="AV882" s="244"/>
      <c r="AW882" s="7"/>
      <c r="AX882" s="249"/>
      <c r="AY882" s="10"/>
      <c r="AZ882" s="244"/>
      <c r="BA882" s="7"/>
      <c r="BB882" s="249"/>
      <c r="BC882" s="7"/>
      <c r="BD882" s="249"/>
      <c r="BE882" s="7"/>
      <c r="BF882" s="8"/>
      <c r="BG882" s="7"/>
      <c r="BH882" s="8"/>
      <c r="BJ882" s="41"/>
      <c r="BK882" s="41"/>
    </row>
    <row r="883" spans="2:63">
      <c r="B883" s="6"/>
      <c r="C883" s="10"/>
      <c r="D883" s="32"/>
      <c r="E883" s="10"/>
      <c r="F883" s="32"/>
      <c r="G883" s="10"/>
      <c r="H883" s="32"/>
      <c r="I883" s="10"/>
      <c r="J883" s="32"/>
      <c r="K883" s="10"/>
      <c r="L883" s="32"/>
      <c r="M883" s="10"/>
      <c r="N883" s="32"/>
      <c r="O883" s="10"/>
      <c r="P883" s="32"/>
      <c r="Q883" s="10"/>
      <c r="R883" s="32"/>
      <c r="S883" s="10"/>
      <c r="T883" s="32"/>
      <c r="U883" s="10"/>
      <c r="V883" s="32"/>
      <c r="W883" s="10"/>
      <c r="X883" s="32"/>
      <c r="Y883" s="10"/>
      <c r="Z883" s="32"/>
      <c r="AA883" s="10"/>
      <c r="AB883" s="32"/>
      <c r="AC883" s="10"/>
      <c r="AD883" s="32"/>
      <c r="AE883" s="10"/>
      <c r="AF883" s="32"/>
      <c r="AG883" s="10"/>
      <c r="AH883" s="32"/>
      <c r="AI883" s="10"/>
      <c r="AJ883" s="32"/>
      <c r="AK883" s="10"/>
      <c r="AL883" s="32"/>
      <c r="AM883" s="10"/>
      <c r="AN883" s="32"/>
      <c r="AO883" s="10"/>
      <c r="AP883" s="244"/>
      <c r="AQ883" s="10"/>
      <c r="AR883" s="32"/>
      <c r="AS883" s="10"/>
      <c r="AT883" s="244"/>
      <c r="AU883" s="10"/>
      <c r="AV883" s="244"/>
      <c r="AW883" s="7"/>
      <c r="AX883" s="249"/>
      <c r="AY883" s="10"/>
      <c r="AZ883" s="244"/>
      <c r="BA883" s="7"/>
      <c r="BB883" s="249"/>
      <c r="BC883" s="7"/>
      <c r="BD883" s="249"/>
      <c r="BE883" s="7"/>
      <c r="BF883" s="8"/>
      <c r="BG883" s="7"/>
      <c r="BH883" s="8"/>
      <c r="BJ883" s="41"/>
      <c r="BK883" s="41"/>
    </row>
    <row r="884" spans="2:63">
      <c r="B884" s="6"/>
      <c r="C884" s="10"/>
      <c r="D884" s="32"/>
      <c r="E884" s="10"/>
      <c r="F884" s="32"/>
      <c r="G884" s="10"/>
      <c r="H884" s="32"/>
      <c r="I884" s="10"/>
      <c r="J884" s="32"/>
      <c r="K884" s="10"/>
      <c r="L884" s="32"/>
      <c r="M884" s="10"/>
      <c r="N884" s="32"/>
      <c r="O884" s="10"/>
      <c r="P884" s="32"/>
      <c r="Q884" s="10"/>
      <c r="R884" s="32"/>
      <c r="S884" s="10"/>
      <c r="T884" s="32"/>
      <c r="U884" s="10"/>
      <c r="V884" s="32"/>
      <c r="W884" s="10"/>
      <c r="X884" s="32"/>
      <c r="Y884" s="10"/>
      <c r="Z884" s="32"/>
      <c r="AA884" s="10"/>
      <c r="AB884" s="32"/>
      <c r="AC884" s="10"/>
      <c r="AD884" s="32"/>
      <c r="AE884" s="10"/>
      <c r="AF884" s="32"/>
      <c r="AG884" s="10"/>
      <c r="AH884" s="32"/>
      <c r="AI884" s="10"/>
      <c r="AJ884" s="32"/>
      <c r="AK884" s="10"/>
      <c r="AL884" s="32"/>
      <c r="AM884" s="10"/>
      <c r="AN884" s="32"/>
      <c r="AO884" s="10"/>
      <c r="AP884" s="244"/>
      <c r="AQ884" s="10"/>
      <c r="AR884" s="32"/>
      <c r="AS884" s="10"/>
      <c r="AT884" s="244"/>
      <c r="AU884" s="10"/>
      <c r="AV884" s="244"/>
      <c r="AW884" s="7"/>
      <c r="AX884" s="249"/>
      <c r="AY884" s="10"/>
      <c r="AZ884" s="244"/>
      <c r="BA884" s="7"/>
      <c r="BB884" s="249"/>
      <c r="BC884" s="7"/>
      <c r="BD884" s="249"/>
      <c r="BE884" s="7"/>
      <c r="BF884" s="8"/>
      <c r="BG884" s="7"/>
      <c r="BH884" s="8"/>
      <c r="BJ884" s="41"/>
      <c r="BK884" s="41"/>
    </row>
    <row r="885" spans="2:63">
      <c r="B885" s="6"/>
      <c r="C885" s="10"/>
      <c r="D885" s="32"/>
      <c r="E885" s="10"/>
      <c r="F885" s="32"/>
      <c r="G885" s="10"/>
      <c r="H885" s="32"/>
      <c r="I885" s="10"/>
      <c r="J885" s="32"/>
      <c r="K885" s="10"/>
      <c r="L885" s="32"/>
      <c r="M885" s="10"/>
      <c r="N885" s="32"/>
      <c r="O885" s="10"/>
      <c r="P885" s="32"/>
      <c r="Q885" s="10"/>
      <c r="R885" s="32"/>
      <c r="S885" s="10"/>
      <c r="T885" s="32"/>
      <c r="U885" s="10"/>
      <c r="V885" s="32"/>
      <c r="W885" s="10"/>
      <c r="X885" s="32"/>
      <c r="Y885" s="10"/>
      <c r="Z885" s="32"/>
      <c r="AA885" s="10"/>
      <c r="AB885" s="32"/>
      <c r="AC885" s="10"/>
      <c r="AD885" s="32"/>
      <c r="AE885" s="10"/>
      <c r="AF885" s="32"/>
      <c r="AG885" s="10"/>
      <c r="AH885" s="32"/>
      <c r="AI885" s="10"/>
      <c r="AJ885" s="32"/>
      <c r="AK885" s="10"/>
      <c r="AL885" s="32"/>
      <c r="AM885" s="10"/>
      <c r="AN885" s="32"/>
      <c r="AO885" s="10"/>
      <c r="AP885" s="244"/>
      <c r="AQ885" s="10"/>
      <c r="AR885" s="32"/>
      <c r="AS885" s="10"/>
      <c r="AT885" s="244"/>
      <c r="AU885" s="10"/>
      <c r="AV885" s="244"/>
      <c r="AW885" s="7"/>
      <c r="AX885" s="249"/>
      <c r="AY885" s="10"/>
      <c r="AZ885" s="244"/>
      <c r="BA885" s="7"/>
      <c r="BB885" s="249"/>
      <c r="BC885" s="7"/>
      <c r="BD885" s="249"/>
      <c r="BE885" s="7"/>
      <c r="BF885" s="8"/>
      <c r="BG885" s="7"/>
      <c r="BH885" s="8"/>
      <c r="BJ885" s="41"/>
      <c r="BK885" s="41"/>
    </row>
    <row r="886" spans="2:63">
      <c r="B886" s="6"/>
      <c r="C886" s="10"/>
      <c r="D886" s="32"/>
      <c r="E886" s="10"/>
      <c r="F886" s="32"/>
      <c r="G886" s="10"/>
      <c r="H886" s="32"/>
      <c r="I886" s="10"/>
      <c r="J886" s="32"/>
      <c r="K886" s="10"/>
      <c r="L886" s="32"/>
      <c r="M886" s="10"/>
      <c r="N886" s="32"/>
      <c r="O886" s="10"/>
      <c r="P886" s="32"/>
      <c r="Q886" s="10"/>
      <c r="R886" s="32"/>
      <c r="S886" s="10"/>
      <c r="T886" s="32"/>
      <c r="U886" s="10"/>
      <c r="V886" s="32"/>
      <c r="W886" s="10"/>
      <c r="X886" s="32"/>
      <c r="Y886" s="10"/>
      <c r="Z886" s="32"/>
      <c r="AA886" s="10"/>
      <c r="AB886" s="32"/>
      <c r="AC886" s="10"/>
      <c r="AD886" s="32"/>
      <c r="AE886" s="10"/>
      <c r="AF886" s="32"/>
      <c r="AG886" s="10"/>
      <c r="AH886" s="32"/>
      <c r="AI886" s="10"/>
      <c r="AJ886" s="32"/>
      <c r="AK886" s="10"/>
      <c r="AL886" s="32"/>
      <c r="AM886" s="10"/>
      <c r="AN886" s="32"/>
      <c r="AO886" s="10"/>
      <c r="AP886" s="244"/>
      <c r="AQ886" s="10"/>
      <c r="AR886" s="32"/>
      <c r="AS886" s="10"/>
      <c r="AT886" s="244"/>
      <c r="AU886" s="10"/>
      <c r="AV886" s="244"/>
      <c r="AW886" s="7"/>
      <c r="AX886" s="249"/>
      <c r="AY886" s="10"/>
      <c r="AZ886" s="244"/>
      <c r="BA886" s="7"/>
      <c r="BB886" s="249"/>
      <c r="BC886" s="7"/>
      <c r="BD886" s="249"/>
      <c r="BE886" s="7"/>
      <c r="BF886" s="8"/>
      <c r="BG886" s="7"/>
      <c r="BH886" s="8"/>
      <c r="BJ886" s="41"/>
      <c r="BK886" s="41"/>
    </row>
    <row r="887" spans="2:63">
      <c r="B887" s="6"/>
      <c r="C887" s="10"/>
      <c r="D887" s="32"/>
      <c r="E887" s="10"/>
      <c r="F887" s="32"/>
      <c r="G887" s="10"/>
      <c r="H887" s="32"/>
      <c r="I887" s="10"/>
      <c r="J887" s="32"/>
      <c r="K887" s="10"/>
      <c r="L887" s="32"/>
      <c r="M887" s="10"/>
      <c r="N887" s="32"/>
      <c r="O887" s="10"/>
      <c r="P887" s="32"/>
      <c r="Q887" s="10"/>
      <c r="R887" s="32"/>
      <c r="S887" s="10"/>
      <c r="T887" s="32"/>
      <c r="U887" s="10"/>
      <c r="V887" s="32"/>
      <c r="W887" s="10"/>
      <c r="X887" s="32"/>
      <c r="Y887" s="10"/>
      <c r="Z887" s="32"/>
      <c r="AA887" s="10"/>
      <c r="AB887" s="32"/>
      <c r="AC887" s="10"/>
      <c r="AD887" s="32"/>
      <c r="AE887" s="10"/>
      <c r="AF887" s="32"/>
      <c r="AG887" s="10"/>
      <c r="AH887" s="32"/>
      <c r="AI887" s="10"/>
      <c r="AJ887" s="32"/>
      <c r="AK887" s="10"/>
      <c r="AL887" s="32"/>
      <c r="AM887" s="10"/>
      <c r="AN887" s="32"/>
      <c r="AO887" s="10"/>
      <c r="AP887" s="244"/>
      <c r="AQ887" s="10"/>
      <c r="AR887" s="32"/>
      <c r="AS887" s="10"/>
      <c r="AT887" s="244"/>
      <c r="AU887" s="10"/>
      <c r="AV887" s="244"/>
      <c r="AW887" s="7"/>
      <c r="AX887" s="249"/>
      <c r="AY887" s="10"/>
      <c r="AZ887" s="244"/>
      <c r="BA887" s="7"/>
      <c r="BB887" s="249"/>
      <c r="BC887" s="7"/>
      <c r="BD887" s="249"/>
      <c r="BE887" s="7"/>
      <c r="BF887" s="8"/>
      <c r="BG887" s="7"/>
      <c r="BH887" s="8"/>
      <c r="BJ887" s="41"/>
      <c r="BK887" s="41"/>
    </row>
    <row r="888" spans="2:63">
      <c r="B888" s="6"/>
      <c r="C888" s="10"/>
      <c r="D888" s="32"/>
      <c r="E888" s="10"/>
      <c r="F888" s="32"/>
      <c r="G888" s="10"/>
      <c r="H888" s="32"/>
      <c r="I888" s="10"/>
      <c r="J888" s="32"/>
      <c r="K888" s="10"/>
      <c r="L888" s="32"/>
      <c r="M888" s="10"/>
      <c r="N888" s="32"/>
      <c r="O888" s="10"/>
      <c r="P888" s="32"/>
      <c r="Q888" s="10"/>
      <c r="R888" s="32"/>
      <c r="S888" s="10"/>
      <c r="T888" s="32"/>
      <c r="U888" s="10"/>
      <c r="V888" s="32"/>
      <c r="W888" s="10"/>
      <c r="X888" s="32"/>
      <c r="Y888" s="10"/>
      <c r="Z888" s="32"/>
      <c r="AA888" s="10"/>
      <c r="AB888" s="32"/>
      <c r="AC888" s="10"/>
      <c r="AD888" s="32"/>
      <c r="AE888" s="10"/>
      <c r="AF888" s="32"/>
      <c r="AG888" s="10"/>
      <c r="AH888" s="32"/>
      <c r="AI888" s="10"/>
      <c r="AJ888" s="32"/>
      <c r="AK888" s="10"/>
      <c r="AL888" s="32"/>
      <c r="AM888" s="10"/>
      <c r="AN888" s="32"/>
      <c r="AO888" s="10"/>
      <c r="AP888" s="244"/>
      <c r="AQ888" s="10"/>
      <c r="AR888" s="32"/>
      <c r="AS888" s="10"/>
      <c r="AT888" s="244"/>
      <c r="AU888" s="10"/>
      <c r="AV888" s="244"/>
      <c r="AW888" s="7"/>
      <c r="AX888" s="249"/>
      <c r="AY888" s="10"/>
      <c r="AZ888" s="244"/>
      <c r="BA888" s="7"/>
      <c r="BB888" s="249"/>
      <c r="BC888" s="7"/>
      <c r="BD888" s="249"/>
      <c r="BE888" s="7"/>
      <c r="BF888" s="8"/>
      <c r="BG888" s="7"/>
      <c r="BH888" s="8"/>
      <c r="BJ888" s="41"/>
      <c r="BK888" s="41"/>
    </row>
    <row r="889" spans="2:63">
      <c r="B889" s="6"/>
      <c r="C889" s="10"/>
      <c r="D889" s="32"/>
      <c r="E889" s="10"/>
      <c r="F889" s="32"/>
      <c r="G889" s="10"/>
      <c r="H889" s="32"/>
      <c r="I889" s="10"/>
      <c r="J889" s="32"/>
      <c r="K889" s="10"/>
      <c r="L889" s="32"/>
      <c r="M889" s="10"/>
      <c r="N889" s="32"/>
      <c r="O889" s="10"/>
      <c r="P889" s="32"/>
      <c r="Q889" s="10"/>
      <c r="R889" s="32"/>
      <c r="S889" s="10"/>
      <c r="T889" s="32"/>
      <c r="U889" s="10"/>
      <c r="V889" s="32"/>
      <c r="W889" s="10"/>
      <c r="X889" s="32"/>
      <c r="Y889" s="10"/>
      <c r="Z889" s="32"/>
      <c r="AA889" s="10"/>
      <c r="AB889" s="32"/>
      <c r="AC889" s="10"/>
      <c r="AD889" s="32"/>
      <c r="AE889" s="10"/>
      <c r="AF889" s="32"/>
      <c r="AG889" s="10"/>
      <c r="AH889" s="32"/>
      <c r="AI889" s="10"/>
      <c r="AJ889" s="32"/>
      <c r="AK889" s="10"/>
      <c r="AL889" s="32"/>
      <c r="AM889" s="10"/>
      <c r="AN889" s="32"/>
      <c r="AO889" s="10"/>
      <c r="AP889" s="244"/>
      <c r="AQ889" s="10"/>
      <c r="AR889" s="32"/>
      <c r="AS889" s="10"/>
      <c r="AT889" s="244"/>
      <c r="AU889" s="10"/>
      <c r="AV889" s="244"/>
      <c r="AW889" s="7"/>
      <c r="AX889" s="249"/>
      <c r="AY889" s="10"/>
      <c r="AZ889" s="244"/>
      <c r="BA889" s="7"/>
      <c r="BB889" s="249"/>
      <c r="BC889" s="7"/>
      <c r="BD889" s="249"/>
      <c r="BE889" s="7"/>
      <c r="BF889" s="8"/>
      <c r="BG889" s="7"/>
      <c r="BH889" s="8"/>
      <c r="BJ889" s="41"/>
      <c r="BK889" s="41"/>
    </row>
    <row r="890" spans="2:63">
      <c r="B890" s="6"/>
      <c r="C890" s="10"/>
      <c r="D890" s="32"/>
      <c r="E890" s="10"/>
      <c r="F890" s="32"/>
      <c r="G890" s="10"/>
      <c r="H890" s="32"/>
      <c r="I890" s="10"/>
      <c r="J890" s="32"/>
      <c r="K890" s="10"/>
      <c r="L890" s="32"/>
      <c r="M890" s="10"/>
      <c r="N890" s="32"/>
      <c r="O890" s="10"/>
      <c r="P890" s="32"/>
      <c r="Q890" s="10"/>
      <c r="R890" s="32"/>
      <c r="S890" s="10"/>
      <c r="T890" s="32"/>
      <c r="U890" s="10"/>
      <c r="V890" s="32"/>
      <c r="W890" s="10"/>
      <c r="X890" s="32"/>
      <c r="Y890" s="10"/>
      <c r="Z890" s="32"/>
      <c r="AA890" s="10"/>
      <c r="AB890" s="32"/>
      <c r="AC890" s="10"/>
      <c r="AD890" s="32"/>
      <c r="AE890" s="10"/>
      <c r="AF890" s="32"/>
      <c r="AG890" s="10"/>
      <c r="AH890" s="32"/>
      <c r="AI890" s="10"/>
      <c r="AJ890" s="32"/>
      <c r="AK890" s="10"/>
      <c r="AL890" s="32"/>
      <c r="AM890" s="10"/>
      <c r="AN890" s="32"/>
      <c r="AO890" s="10"/>
      <c r="AP890" s="244"/>
      <c r="AQ890" s="10"/>
      <c r="AR890" s="32"/>
      <c r="AS890" s="10"/>
      <c r="AT890" s="244"/>
      <c r="AU890" s="10"/>
      <c r="AV890" s="244"/>
      <c r="AW890" s="7"/>
      <c r="AX890" s="249"/>
      <c r="AY890" s="10"/>
      <c r="AZ890" s="244"/>
      <c r="BA890" s="7"/>
      <c r="BB890" s="249"/>
      <c r="BC890" s="7"/>
      <c r="BD890" s="249"/>
      <c r="BE890" s="7"/>
      <c r="BF890" s="8"/>
      <c r="BG890" s="7"/>
      <c r="BH890" s="8"/>
      <c r="BJ890" s="41"/>
      <c r="BK890" s="41"/>
    </row>
    <row r="891" spans="2:63">
      <c r="B891" s="6"/>
      <c r="C891" s="10"/>
      <c r="D891" s="32"/>
      <c r="E891" s="10"/>
      <c r="F891" s="32"/>
      <c r="G891" s="10"/>
      <c r="H891" s="32"/>
      <c r="I891" s="10"/>
      <c r="J891" s="32"/>
      <c r="K891" s="10"/>
      <c r="L891" s="32"/>
      <c r="M891" s="10"/>
      <c r="N891" s="32"/>
      <c r="O891" s="10"/>
      <c r="P891" s="32"/>
      <c r="Q891" s="10"/>
      <c r="R891" s="32"/>
      <c r="S891" s="10"/>
      <c r="T891" s="32"/>
      <c r="U891" s="10"/>
      <c r="V891" s="32"/>
      <c r="W891" s="10"/>
      <c r="X891" s="32"/>
      <c r="Y891" s="10"/>
      <c r="Z891" s="32"/>
      <c r="AA891" s="10"/>
      <c r="AB891" s="32"/>
      <c r="AC891" s="10"/>
      <c r="AD891" s="32"/>
      <c r="AE891" s="10"/>
      <c r="AF891" s="32"/>
      <c r="AG891" s="10"/>
      <c r="AH891" s="32"/>
      <c r="AI891" s="10"/>
      <c r="AJ891" s="32"/>
      <c r="AK891" s="10"/>
      <c r="AL891" s="32"/>
      <c r="AM891" s="10"/>
      <c r="AN891" s="32"/>
      <c r="AO891" s="10"/>
      <c r="AP891" s="244"/>
      <c r="AQ891" s="10"/>
      <c r="AR891" s="32"/>
      <c r="AS891" s="10"/>
      <c r="AT891" s="244"/>
      <c r="AU891" s="10"/>
      <c r="AV891" s="244"/>
      <c r="AW891" s="7"/>
      <c r="AX891" s="249"/>
      <c r="AY891" s="10"/>
      <c r="AZ891" s="244"/>
      <c r="BA891" s="7"/>
      <c r="BB891" s="249"/>
      <c r="BC891" s="7"/>
      <c r="BD891" s="249"/>
      <c r="BE891" s="7"/>
      <c r="BF891" s="8"/>
      <c r="BG891" s="7"/>
      <c r="BH891" s="8"/>
      <c r="BJ891" s="41"/>
      <c r="BK891" s="41"/>
    </row>
    <row r="892" spans="2:63">
      <c r="B892" s="6"/>
      <c r="C892" s="10"/>
      <c r="D892" s="32"/>
      <c r="E892" s="10"/>
      <c r="F892" s="32"/>
      <c r="G892" s="10"/>
      <c r="H892" s="32"/>
      <c r="I892" s="10"/>
      <c r="J892" s="32"/>
      <c r="K892" s="10"/>
      <c r="L892" s="32"/>
      <c r="M892" s="10"/>
      <c r="N892" s="32"/>
      <c r="O892" s="10"/>
      <c r="P892" s="32"/>
      <c r="Q892" s="10"/>
      <c r="R892" s="32"/>
      <c r="S892" s="10"/>
      <c r="T892" s="32"/>
      <c r="U892" s="10"/>
      <c r="V892" s="32"/>
      <c r="W892" s="10"/>
      <c r="X892" s="32"/>
      <c r="Y892" s="10"/>
      <c r="Z892" s="32"/>
      <c r="AA892" s="10"/>
      <c r="AB892" s="32"/>
      <c r="AC892" s="10"/>
      <c r="AD892" s="32"/>
      <c r="AE892" s="10"/>
      <c r="AF892" s="32"/>
      <c r="AG892" s="10"/>
      <c r="AH892" s="32"/>
      <c r="AI892" s="10"/>
      <c r="AJ892" s="32"/>
      <c r="AK892" s="10"/>
      <c r="AL892" s="32"/>
      <c r="AM892" s="10"/>
      <c r="AN892" s="32"/>
      <c r="AO892" s="10"/>
      <c r="AP892" s="244"/>
      <c r="AQ892" s="10"/>
      <c r="AR892" s="32"/>
      <c r="AS892" s="10"/>
      <c r="AT892" s="244"/>
      <c r="AU892" s="10"/>
      <c r="AV892" s="244"/>
      <c r="AW892" s="7"/>
      <c r="AX892" s="249"/>
      <c r="AY892" s="10"/>
      <c r="AZ892" s="244"/>
      <c r="BA892" s="7"/>
      <c r="BB892" s="249"/>
      <c r="BC892" s="7"/>
      <c r="BD892" s="249"/>
      <c r="BE892" s="7"/>
      <c r="BF892" s="8"/>
      <c r="BG892" s="7"/>
      <c r="BH892" s="8"/>
      <c r="BJ892" s="41"/>
      <c r="BK892" s="41"/>
    </row>
    <row r="893" spans="2:63">
      <c r="B893" s="6"/>
      <c r="C893" s="10"/>
      <c r="D893" s="32"/>
      <c r="E893" s="10"/>
      <c r="F893" s="32"/>
      <c r="G893" s="10"/>
      <c r="H893" s="32"/>
      <c r="I893" s="10"/>
      <c r="J893" s="32"/>
      <c r="K893" s="10"/>
      <c r="L893" s="32"/>
      <c r="M893" s="10"/>
      <c r="N893" s="32"/>
      <c r="O893" s="10"/>
      <c r="P893" s="32"/>
      <c r="Q893" s="10"/>
      <c r="R893" s="32"/>
      <c r="S893" s="10"/>
      <c r="T893" s="32"/>
      <c r="U893" s="10"/>
      <c r="V893" s="32"/>
      <c r="W893" s="10"/>
      <c r="X893" s="32"/>
      <c r="Y893" s="10"/>
      <c r="Z893" s="32"/>
      <c r="AA893" s="10"/>
      <c r="AB893" s="32"/>
      <c r="AC893" s="10"/>
      <c r="AD893" s="32"/>
      <c r="AE893" s="10"/>
      <c r="AF893" s="32"/>
      <c r="AG893" s="10"/>
      <c r="AH893" s="32"/>
      <c r="AI893" s="10"/>
      <c r="AJ893" s="32"/>
      <c r="AK893" s="10"/>
      <c r="AL893" s="32"/>
      <c r="AM893" s="10"/>
      <c r="AN893" s="32"/>
      <c r="AO893" s="10"/>
      <c r="AP893" s="244"/>
      <c r="AQ893" s="10"/>
      <c r="AR893" s="32"/>
      <c r="AS893" s="10"/>
      <c r="AT893" s="244"/>
      <c r="AU893" s="10"/>
      <c r="AV893" s="244"/>
      <c r="AW893" s="7"/>
      <c r="AX893" s="249"/>
      <c r="AY893" s="10"/>
      <c r="AZ893" s="244"/>
      <c r="BA893" s="7"/>
      <c r="BB893" s="249"/>
      <c r="BC893" s="7"/>
      <c r="BD893" s="249"/>
      <c r="BE893" s="7"/>
      <c r="BF893" s="8"/>
      <c r="BG893" s="7"/>
      <c r="BH893" s="8"/>
      <c r="BJ893" s="41"/>
      <c r="BK893" s="41"/>
    </row>
    <row r="894" spans="2:63">
      <c r="B894" s="6"/>
      <c r="C894" s="10"/>
      <c r="D894" s="32"/>
      <c r="E894" s="10"/>
      <c r="F894" s="32"/>
      <c r="G894" s="10"/>
      <c r="H894" s="32"/>
      <c r="I894" s="10"/>
      <c r="J894" s="32"/>
      <c r="K894" s="10"/>
      <c r="L894" s="32"/>
      <c r="M894" s="10"/>
      <c r="N894" s="32"/>
      <c r="O894" s="10"/>
      <c r="P894" s="32"/>
      <c r="Q894" s="10"/>
      <c r="R894" s="32"/>
      <c r="S894" s="10"/>
      <c r="T894" s="32"/>
      <c r="U894" s="10"/>
      <c r="V894" s="32"/>
      <c r="W894" s="10"/>
      <c r="X894" s="32"/>
      <c r="Y894" s="10"/>
      <c r="Z894" s="32"/>
      <c r="AA894" s="10"/>
      <c r="AB894" s="32"/>
      <c r="AC894" s="10"/>
      <c r="AD894" s="32"/>
      <c r="AE894" s="10"/>
      <c r="AF894" s="32"/>
      <c r="AG894" s="10"/>
      <c r="AH894" s="32"/>
      <c r="AI894" s="10"/>
      <c r="AJ894" s="32"/>
      <c r="AK894" s="10"/>
      <c r="AL894" s="32"/>
      <c r="AM894" s="10"/>
      <c r="AN894" s="32"/>
      <c r="AO894" s="10"/>
      <c r="AP894" s="244"/>
      <c r="AQ894" s="10"/>
      <c r="AR894" s="32"/>
      <c r="AS894" s="10"/>
      <c r="AT894" s="244"/>
      <c r="AU894" s="10"/>
      <c r="AV894" s="244"/>
      <c r="AW894" s="7"/>
      <c r="AX894" s="249"/>
      <c r="AY894" s="10"/>
      <c r="AZ894" s="244"/>
      <c r="BA894" s="7"/>
      <c r="BB894" s="249"/>
      <c r="BC894" s="7"/>
      <c r="BD894" s="249"/>
      <c r="BE894" s="7"/>
      <c r="BF894" s="8"/>
      <c r="BG894" s="7"/>
      <c r="BH894" s="8"/>
      <c r="BJ894" s="41"/>
      <c r="BK894" s="41"/>
    </row>
    <row r="895" spans="2:63">
      <c r="B895" s="6"/>
      <c r="C895" s="10"/>
      <c r="D895" s="32"/>
      <c r="E895" s="10"/>
      <c r="F895" s="32"/>
      <c r="G895" s="10"/>
      <c r="H895" s="32"/>
      <c r="I895" s="10"/>
      <c r="J895" s="32"/>
      <c r="K895" s="10"/>
      <c r="L895" s="32"/>
      <c r="M895" s="10"/>
      <c r="N895" s="32"/>
      <c r="O895" s="10"/>
      <c r="P895" s="32"/>
      <c r="Q895" s="10"/>
      <c r="R895" s="32"/>
      <c r="S895" s="10"/>
      <c r="T895" s="32"/>
      <c r="U895" s="10"/>
      <c r="V895" s="32"/>
      <c r="W895" s="10"/>
      <c r="X895" s="32"/>
      <c r="Y895" s="10"/>
      <c r="Z895" s="32"/>
      <c r="AA895" s="10"/>
      <c r="AB895" s="32"/>
      <c r="AC895" s="10"/>
      <c r="AD895" s="32"/>
      <c r="AE895" s="10"/>
      <c r="AF895" s="32"/>
      <c r="AG895" s="10"/>
      <c r="AH895" s="32"/>
      <c r="AI895" s="10"/>
      <c r="AJ895" s="32"/>
      <c r="AK895" s="10"/>
      <c r="AL895" s="32"/>
      <c r="AM895" s="10"/>
      <c r="AN895" s="32"/>
      <c r="AO895" s="10"/>
      <c r="AP895" s="244"/>
      <c r="AQ895" s="10"/>
      <c r="AR895" s="32"/>
      <c r="AS895" s="10"/>
      <c r="AT895" s="244"/>
      <c r="AU895" s="10"/>
      <c r="AV895" s="244"/>
      <c r="AW895" s="7"/>
      <c r="AX895" s="249"/>
      <c r="AY895" s="10"/>
      <c r="AZ895" s="244"/>
      <c r="BA895" s="7"/>
      <c r="BB895" s="249"/>
      <c r="BC895" s="7"/>
      <c r="BD895" s="249"/>
      <c r="BE895" s="7"/>
      <c r="BF895" s="8"/>
      <c r="BG895" s="7"/>
      <c r="BH895" s="8"/>
      <c r="BJ895" s="41"/>
      <c r="BK895" s="41"/>
    </row>
    <row r="896" spans="2:63">
      <c r="B896" s="6"/>
      <c r="C896" s="10"/>
      <c r="D896" s="32"/>
      <c r="E896" s="10"/>
      <c r="F896" s="32"/>
      <c r="G896" s="10"/>
      <c r="H896" s="32"/>
      <c r="I896" s="10"/>
      <c r="J896" s="32"/>
      <c r="K896" s="10"/>
      <c r="L896" s="32"/>
      <c r="M896" s="10"/>
      <c r="N896" s="32"/>
      <c r="O896" s="10"/>
      <c r="P896" s="32"/>
      <c r="Q896" s="10"/>
      <c r="R896" s="32"/>
      <c r="S896" s="10"/>
      <c r="T896" s="32"/>
      <c r="U896" s="10"/>
      <c r="V896" s="32"/>
      <c r="W896" s="10"/>
      <c r="X896" s="32"/>
      <c r="Y896" s="10"/>
      <c r="Z896" s="32"/>
      <c r="AA896" s="10"/>
      <c r="AB896" s="32"/>
      <c r="AC896" s="10"/>
      <c r="AD896" s="32"/>
      <c r="AE896" s="10"/>
      <c r="AF896" s="32"/>
      <c r="AG896" s="10"/>
      <c r="AH896" s="32"/>
      <c r="AI896" s="10"/>
      <c r="AJ896" s="32"/>
      <c r="AK896" s="10"/>
      <c r="AL896" s="32"/>
      <c r="AM896" s="10"/>
      <c r="AN896" s="32"/>
      <c r="AO896" s="10"/>
      <c r="AP896" s="244"/>
      <c r="AQ896" s="10"/>
      <c r="AR896" s="32"/>
      <c r="AS896" s="10"/>
      <c r="AT896" s="244"/>
      <c r="AU896" s="10"/>
      <c r="AV896" s="244"/>
      <c r="AW896" s="7"/>
      <c r="AX896" s="249"/>
      <c r="AY896" s="10"/>
      <c r="AZ896" s="244"/>
      <c r="BA896" s="7"/>
      <c r="BB896" s="249"/>
      <c r="BC896" s="7"/>
      <c r="BD896" s="249"/>
      <c r="BE896" s="7"/>
      <c r="BF896" s="8"/>
      <c r="BG896" s="7"/>
      <c r="BH896" s="8"/>
      <c r="BJ896" s="41"/>
      <c r="BK896" s="41"/>
    </row>
    <row r="897" spans="1:64">
      <c r="B897" s="6"/>
      <c r="C897" s="10"/>
      <c r="D897" s="32"/>
      <c r="E897" s="10"/>
      <c r="F897" s="32"/>
      <c r="G897" s="10"/>
      <c r="H897" s="32"/>
      <c r="I897" s="10"/>
      <c r="J897" s="32"/>
      <c r="K897" s="10"/>
      <c r="L897" s="32"/>
      <c r="M897" s="10"/>
      <c r="N897" s="32"/>
      <c r="O897" s="10"/>
      <c r="P897" s="32"/>
      <c r="Q897" s="10"/>
      <c r="R897" s="32"/>
      <c r="S897" s="10"/>
      <c r="T897" s="32"/>
      <c r="U897" s="10"/>
      <c r="V897" s="32"/>
      <c r="W897" s="10"/>
      <c r="X897" s="32"/>
      <c r="Y897" s="10"/>
      <c r="Z897" s="32"/>
      <c r="AA897" s="10"/>
      <c r="AB897" s="32"/>
      <c r="AC897" s="10"/>
      <c r="AD897" s="32"/>
      <c r="AE897" s="10"/>
      <c r="AF897" s="32"/>
      <c r="AG897" s="10"/>
      <c r="AH897" s="32"/>
      <c r="AI897" s="10"/>
      <c r="AJ897" s="32"/>
      <c r="AK897" s="10"/>
      <c r="AL897" s="32"/>
      <c r="AM897" s="10"/>
      <c r="AN897" s="32"/>
      <c r="AO897" s="10"/>
      <c r="AP897" s="244"/>
      <c r="AQ897" s="10"/>
      <c r="AR897" s="32"/>
      <c r="AS897" s="10"/>
      <c r="AT897" s="244"/>
      <c r="AU897" s="10"/>
      <c r="AV897" s="244"/>
      <c r="AW897" s="7"/>
      <c r="AX897" s="249"/>
      <c r="AY897" s="10"/>
      <c r="AZ897" s="244"/>
      <c r="BA897" s="7"/>
      <c r="BB897" s="249"/>
      <c r="BC897" s="7"/>
      <c r="BD897" s="249"/>
      <c r="BE897" s="7"/>
      <c r="BF897" s="8"/>
      <c r="BG897" s="7"/>
      <c r="BH897" s="8"/>
      <c r="BJ897" s="41"/>
      <c r="BK897" s="41"/>
    </row>
    <row r="898" spans="1:64">
      <c r="B898" s="6"/>
      <c r="C898" s="10"/>
      <c r="D898" s="32"/>
      <c r="E898" s="10"/>
      <c r="F898" s="32"/>
      <c r="G898" s="10"/>
      <c r="H898" s="32"/>
      <c r="I898" s="10"/>
      <c r="J898" s="32"/>
      <c r="K898" s="10"/>
      <c r="L898" s="32"/>
      <c r="M898" s="10"/>
      <c r="N898" s="32"/>
      <c r="O898" s="10"/>
      <c r="P898" s="32"/>
      <c r="Q898" s="10"/>
      <c r="R898" s="32"/>
      <c r="S898" s="10"/>
      <c r="T898" s="32"/>
      <c r="U898" s="10"/>
      <c r="V898" s="32"/>
      <c r="W898" s="10"/>
      <c r="X898" s="32"/>
      <c r="Y898" s="10"/>
      <c r="Z898" s="32"/>
      <c r="AA898" s="10"/>
      <c r="AB898" s="32"/>
      <c r="AC898" s="10"/>
      <c r="AD898" s="32"/>
      <c r="AE898" s="10"/>
      <c r="AF898" s="32"/>
      <c r="AG898" s="10"/>
      <c r="AH898" s="32"/>
      <c r="AI898" s="10"/>
      <c r="AJ898" s="32"/>
      <c r="AK898" s="10"/>
      <c r="AL898" s="32"/>
      <c r="AM898" s="10"/>
      <c r="AN898" s="32"/>
      <c r="AO898" s="10"/>
      <c r="AP898" s="244"/>
      <c r="AQ898" s="10"/>
      <c r="AR898" s="32"/>
      <c r="AS898" s="10"/>
      <c r="AT898" s="244"/>
      <c r="AU898" s="10"/>
      <c r="AV898" s="244"/>
      <c r="AW898" s="7"/>
      <c r="AX898" s="249"/>
      <c r="AY898" s="10"/>
      <c r="AZ898" s="244"/>
      <c r="BA898" s="7"/>
      <c r="BB898" s="249"/>
      <c r="BC898" s="7"/>
      <c r="BD898" s="249"/>
      <c r="BE898" s="7"/>
      <c r="BF898" s="8"/>
      <c r="BG898" s="7"/>
      <c r="BH898" s="8"/>
      <c r="BJ898" s="41"/>
      <c r="BK898" s="41"/>
    </row>
    <row r="899" spans="1:64">
      <c r="B899" s="6"/>
      <c r="C899" s="10"/>
      <c r="D899" s="32"/>
      <c r="E899" s="10"/>
      <c r="F899" s="32"/>
      <c r="G899" s="10"/>
      <c r="H899" s="32"/>
      <c r="I899" s="10"/>
      <c r="J899" s="32"/>
      <c r="K899" s="10"/>
      <c r="L899" s="32"/>
      <c r="M899" s="10"/>
      <c r="N899" s="32"/>
      <c r="O899" s="10"/>
      <c r="P899" s="32"/>
      <c r="Q899" s="10"/>
      <c r="R899" s="32"/>
      <c r="S899" s="10"/>
      <c r="T899" s="32"/>
      <c r="U899" s="10"/>
      <c r="V899" s="32"/>
      <c r="W899" s="10"/>
      <c r="X899" s="32"/>
      <c r="Y899" s="10"/>
      <c r="Z899" s="32"/>
      <c r="AA899" s="10"/>
      <c r="AB899" s="32"/>
      <c r="AC899" s="10"/>
      <c r="AD899" s="32"/>
      <c r="AE899" s="10"/>
      <c r="AF899" s="32"/>
      <c r="AG899" s="10"/>
      <c r="AH899" s="32"/>
      <c r="AI899" s="10"/>
      <c r="AJ899" s="32"/>
      <c r="AK899" s="10"/>
      <c r="AL899" s="32"/>
      <c r="AM899" s="10"/>
      <c r="AN899" s="32"/>
      <c r="AO899" s="10"/>
      <c r="AP899" s="244"/>
      <c r="AQ899" s="10"/>
      <c r="AR899" s="32"/>
      <c r="AS899" s="10"/>
      <c r="AT899" s="244"/>
      <c r="AU899" s="10"/>
      <c r="AV899" s="244"/>
      <c r="AW899" s="7"/>
      <c r="AX899" s="249"/>
      <c r="AY899" s="10"/>
      <c r="AZ899" s="244"/>
      <c r="BA899" s="7"/>
      <c r="BB899" s="249"/>
      <c r="BC899" s="7"/>
      <c r="BD899" s="249"/>
      <c r="BE899" s="7"/>
      <c r="BF899" s="8"/>
      <c r="BG899" s="7"/>
      <c r="BH899" s="8"/>
      <c r="BJ899" s="41"/>
      <c r="BK899" s="41"/>
    </row>
    <row r="900" spans="1:64">
      <c r="B900" s="6"/>
      <c r="C900" s="10"/>
      <c r="D900" s="32"/>
      <c r="E900" s="10"/>
      <c r="F900" s="32"/>
      <c r="G900" s="10"/>
      <c r="H900" s="32"/>
      <c r="I900" s="10"/>
      <c r="J900" s="32"/>
      <c r="K900" s="10"/>
      <c r="L900" s="32"/>
      <c r="M900" s="10"/>
      <c r="N900" s="32"/>
      <c r="O900" s="10"/>
      <c r="P900" s="32"/>
      <c r="Q900" s="10"/>
      <c r="R900" s="32"/>
      <c r="S900" s="10"/>
      <c r="T900" s="32"/>
      <c r="U900" s="10"/>
      <c r="V900" s="32"/>
      <c r="W900" s="10"/>
      <c r="X900" s="32"/>
      <c r="Y900" s="10"/>
      <c r="Z900" s="32"/>
      <c r="AA900" s="10"/>
      <c r="AB900" s="32"/>
      <c r="AC900" s="10"/>
      <c r="AD900" s="32"/>
      <c r="AE900" s="10"/>
      <c r="AF900" s="32"/>
      <c r="AG900" s="10"/>
      <c r="AH900" s="32"/>
      <c r="AI900" s="10"/>
      <c r="AJ900" s="32"/>
      <c r="AK900" s="10"/>
      <c r="AL900" s="32"/>
      <c r="AM900" s="10"/>
      <c r="AN900" s="32"/>
      <c r="AO900" s="10"/>
      <c r="AP900" s="244"/>
      <c r="AQ900" s="10"/>
      <c r="AR900" s="32"/>
      <c r="AS900" s="10"/>
      <c r="AT900" s="244"/>
      <c r="AU900" s="10"/>
      <c r="AV900" s="244"/>
      <c r="AW900" s="7"/>
      <c r="AX900" s="249"/>
      <c r="AY900" s="10"/>
      <c r="AZ900" s="244"/>
      <c r="BA900" s="7"/>
      <c r="BB900" s="249"/>
      <c r="BC900" s="7"/>
      <c r="BD900" s="249"/>
      <c r="BE900" s="7"/>
      <c r="BF900" s="8"/>
      <c r="BG900" s="7"/>
      <c r="BH900" s="8"/>
      <c r="BJ900" s="41"/>
      <c r="BK900" s="41"/>
    </row>
    <row r="901" spans="1:64">
      <c r="B901" s="6"/>
      <c r="C901" s="10"/>
      <c r="D901" s="32"/>
      <c r="E901" s="10"/>
      <c r="F901" s="32"/>
      <c r="G901" s="10"/>
      <c r="H901" s="32"/>
      <c r="I901" s="10"/>
      <c r="J901" s="32"/>
      <c r="K901" s="10"/>
      <c r="L901" s="32"/>
      <c r="M901" s="10"/>
      <c r="N901" s="32"/>
      <c r="O901" s="10"/>
      <c r="P901" s="32"/>
      <c r="Q901" s="10"/>
      <c r="R901" s="32"/>
      <c r="S901" s="10"/>
      <c r="T901" s="32"/>
      <c r="U901" s="10"/>
      <c r="V901" s="32"/>
      <c r="W901" s="10"/>
      <c r="X901" s="32"/>
      <c r="Y901" s="10"/>
      <c r="Z901" s="32"/>
      <c r="AA901" s="10"/>
      <c r="AB901" s="32"/>
      <c r="AC901" s="10"/>
      <c r="AD901" s="32"/>
      <c r="AE901" s="10"/>
      <c r="AF901" s="32"/>
      <c r="AG901" s="10"/>
      <c r="AH901" s="32"/>
      <c r="AI901" s="10"/>
      <c r="AJ901" s="32"/>
      <c r="AK901" s="10"/>
      <c r="AL901" s="32"/>
      <c r="AM901" s="10"/>
      <c r="AN901" s="32"/>
      <c r="AO901" s="10"/>
      <c r="AP901" s="244"/>
      <c r="AQ901" s="10"/>
      <c r="AR901" s="32"/>
      <c r="AS901" s="10"/>
      <c r="AT901" s="244"/>
      <c r="AU901" s="10"/>
      <c r="AV901" s="244"/>
      <c r="AW901" s="7"/>
      <c r="AX901" s="249"/>
      <c r="AY901" s="10"/>
      <c r="AZ901" s="244"/>
      <c r="BA901" s="7"/>
      <c r="BB901" s="249"/>
      <c r="BC901" s="7"/>
      <c r="BD901" s="249"/>
      <c r="BE901" s="7"/>
      <c r="BF901" s="8"/>
      <c r="BG901" s="7"/>
      <c r="BH901" s="8"/>
      <c r="BJ901" s="41"/>
      <c r="BK901" s="41"/>
    </row>
    <row r="902" spans="1:64">
      <c r="B902" s="6"/>
      <c r="C902" s="10"/>
      <c r="D902" s="32"/>
      <c r="E902" s="10"/>
      <c r="F902" s="32"/>
      <c r="G902" s="10"/>
      <c r="H902" s="32"/>
      <c r="I902" s="10"/>
      <c r="J902" s="32"/>
      <c r="K902" s="10"/>
      <c r="L902" s="32"/>
      <c r="M902" s="10"/>
      <c r="N902" s="32"/>
      <c r="O902" s="10"/>
      <c r="P902" s="32"/>
      <c r="Q902" s="10"/>
      <c r="R902" s="32"/>
      <c r="S902" s="10"/>
      <c r="T902" s="32"/>
      <c r="U902" s="10"/>
      <c r="V902" s="32"/>
      <c r="W902" s="10"/>
      <c r="X902" s="32"/>
      <c r="Y902" s="10"/>
      <c r="Z902" s="32"/>
      <c r="AA902" s="10"/>
      <c r="AB902" s="32"/>
      <c r="AC902" s="10"/>
      <c r="AD902" s="32"/>
      <c r="AE902" s="10"/>
      <c r="AF902" s="32"/>
      <c r="AG902" s="10"/>
      <c r="AH902" s="32"/>
      <c r="AI902" s="10"/>
      <c r="AJ902" s="32"/>
      <c r="AK902" s="10"/>
      <c r="AL902" s="32"/>
      <c r="AM902" s="10"/>
      <c r="AN902" s="32"/>
      <c r="AO902" s="10"/>
      <c r="AP902" s="244"/>
      <c r="AQ902" s="10"/>
      <c r="AR902" s="32"/>
      <c r="AS902" s="10"/>
      <c r="AT902" s="244"/>
      <c r="AU902" s="10"/>
      <c r="AV902" s="244"/>
      <c r="AW902" s="7"/>
      <c r="AX902" s="249"/>
      <c r="AY902" s="10"/>
      <c r="AZ902" s="244"/>
      <c r="BA902" s="7"/>
      <c r="BB902" s="249"/>
      <c r="BC902" s="7"/>
      <c r="BD902" s="249"/>
      <c r="BE902" s="7"/>
      <c r="BF902" s="8"/>
      <c r="BG902" s="7"/>
      <c r="BH902" s="8"/>
      <c r="BJ902" s="41"/>
      <c r="BK902" s="41"/>
    </row>
    <row r="903" spans="1:64">
      <c r="B903" s="6"/>
      <c r="C903" s="10"/>
      <c r="D903" s="32"/>
      <c r="E903" s="10"/>
      <c r="F903" s="32"/>
      <c r="G903" s="10"/>
      <c r="H903" s="32"/>
      <c r="I903" s="10"/>
      <c r="J903" s="32"/>
      <c r="K903" s="10"/>
      <c r="L903" s="32"/>
      <c r="M903" s="10"/>
      <c r="N903" s="32"/>
      <c r="O903" s="10"/>
      <c r="P903" s="32"/>
      <c r="Q903" s="10"/>
      <c r="R903" s="32"/>
      <c r="S903" s="10"/>
      <c r="T903" s="32"/>
      <c r="U903" s="10"/>
      <c r="V903" s="32"/>
      <c r="W903" s="10"/>
      <c r="X903" s="32"/>
      <c r="Y903" s="10"/>
      <c r="Z903" s="32"/>
      <c r="AA903" s="10"/>
      <c r="AB903" s="32"/>
      <c r="AC903" s="10"/>
      <c r="AD903" s="32"/>
      <c r="AE903" s="10"/>
      <c r="AF903" s="32"/>
      <c r="AG903" s="10"/>
      <c r="AH903" s="32"/>
      <c r="AI903" s="10"/>
      <c r="AJ903" s="32"/>
      <c r="AK903" s="10"/>
      <c r="AL903" s="32"/>
      <c r="AM903" s="10"/>
      <c r="AN903" s="32"/>
      <c r="AO903" s="10"/>
      <c r="AP903" s="244"/>
      <c r="AQ903" s="10"/>
      <c r="AR903" s="32"/>
      <c r="AS903" s="10"/>
      <c r="AT903" s="244"/>
      <c r="AU903" s="10"/>
      <c r="AV903" s="244"/>
      <c r="AW903" s="7"/>
      <c r="AX903" s="249"/>
      <c r="AY903" s="10"/>
      <c r="AZ903" s="244"/>
      <c r="BA903" s="7"/>
      <c r="BB903" s="249"/>
      <c r="BC903" s="7"/>
      <c r="BD903" s="249"/>
      <c r="BE903" s="7"/>
      <c r="BF903" s="8"/>
      <c r="BG903" s="7"/>
      <c r="BH903" s="8"/>
      <c r="BJ903" s="41"/>
      <c r="BK903" s="41"/>
    </row>
    <row r="904" spans="1:64">
      <c r="B904" s="6"/>
      <c r="C904" s="10"/>
      <c r="D904" s="32"/>
      <c r="E904" s="10"/>
      <c r="F904" s="32"/>
      <c r="G904" s="10"/>
      <c r="H904" s="32"/>
      <c r="I904" s="10"/>
      <c r="J904" s="32"/>
      <c r="K904" s="10"/>
      <c r="L904" s="32"/>
      <c r="M904" s="10"/>
      <c r="N904" s="32"/>
      <c r="O904" s="10"/>
      <c r="P904" s="32"/>
      <c r="Q904" s="10"/>
      <c r="R904" s="32"/>
      <c r="S904" s="10"/>
      <c r="T904" s="32"/>
      <c r="U904" s="10"/>
      <c r="V904" s="32"/>
      <c r="W904" s="10"/>
      <c r="X904" s="32"/>
      <c r="Y904" s="10"/>
      <c r="Z904" s="32"/>
      <c r="AA904" s="10"/>
      <c r="AB904" s="32"/>
      <c r="AC904" s="10"/>
      <c r="AD904" s="32"/>
      <c r="AE904" s="10"/>
      <c r="AF904" s="32"/>
      <c r="AG904" s="10"/>
      <c r="AH904" s="32"/>
      <c r="AI904" s="10"/>
      <c r="AJ904" s="32"/>
      <c r="AK904" s="10"/>
      <c r="AL904" s="32"/>
      <c r="AM904" s="10"/>
      <c r="AN904" s="32"/>
      <c r="AO904" s="10"/>
      <c r="AP904" s="244"/>
      <c r="AQ904" s="10"/>
      <c r="AR904" s="32"/>
      <c r="AS904" s="10"/>
      <c r="AT904" s="244"/>
      <c r="AU904" s="10"/>
      <c r="AV904" s="244"/>
      <c r="AW904" s="7"/>
      <c r="AX904" s="249"/>
      <c r="AY904" s="10"/>
      <c r="AZ904" s="244"/>
      <c r="BA904" s="7"/>
      <c r="BB904" s="249"/>
      <c r="BC904" s="7"/>
      <c r="BD904" s="249"/>
      <c r="BE904" s="7"/>
      <c r="BF904" s="8"/>
      <c r="BG904" s="7"/>
      <c r="BH904" s="8"/>
      <c r="BJ904" s="41"/>
      <c r="BK904" s="41"/>
    </row>
    <row r="905" spans="1:64">
      <c r="B905" s="6"/>
      <c r="C905" s="10"/>
      <c r="D905" s="32"/>
      <c r="E905" s="10"/>
      <c r="F905" s="32"/>
      <c r="G905" s="10"/>
      <c r="H905" s="32"/>
      <c r="I905" s="10"/>
      <c r="J905" s="32"/>
      <c r="K905" s="10"/>
      <c r="L905" s="32"/>
      <c r="M905" s="10"/>
      <c r="N905" s="32"/>
      <c r="O905" s="10"/>
      <c r="P905" s="32"/>
      <c r="Q905" s="10"/>
      <c r="R905" s="32"/>
      <c r="S905" s="10"/>
      <c r="T905" s="32"/>
      <c r="U905" s="10"/>
      <c r="V905" s="32"/>
      <c r="W905" s="10"/>
      <c r="X905" s="32"/>
      <c r="Y905" s="10"/>
      <c r="Z905" s="32"/>
      <c r="AA905" s="10"/>
      <c r="AB905" s="32"/>
      <c r="AC905" s="10"/>
      <c r="AD905" s="32"/>
      <c r="AE905" s="10"/>
      <c r="AF905" s="32"/>
      <c r="AG905" s="10"/>
      <c r="AH905" s="32"/>
      <c r="AI905" s="10"/>
      <c r="AJ905" s="32"/>
      <c r="AK905" s="10"/>
      <c r="AL905" s="32"/>
      <c r="AM905" s="10"/>
      <c r="AN905" s="32"/>
      <c r="AO905" s="10"/>
      <c r="AP905" s="244"/>
      <c r="AQ905" s="10"/>
      <c r="AR905" s="32"/>
      <c r="AS905" s="10"/>
      <c r="AT905" s="244"/>
      <c r="AU905" s="10"/>
      <c r="AV905" s="244"/>
      <c r="AW905" s="7"/>
      <c r="AX905" s="249"/>
      <c r="AY905" s="10"/>
      <c r="AZ905" s="244"/>
      <c r="BA905" s="7"/>
      <c r="BB905" s="249"/>
      <c r="BC905" s="7"/>
      <c r="BD905" s="249"/>
      <c r="BE905" s="7"/>
      <c r="BF905" s="8"/>
      <c r="BG905" s="7"/>
      <c r="BH905" s="8"/>
      <c r="BJ905" s="41"/>
      <c r="BK905" s="41"/>
    </row>
    <row r="906" spans="1:64">
      <c r="B906" s="6"/>
      <c r="C906" s="10"/>
      <c r="D906" s="32"/>
      <c r="E906" s="10"/>
      <c r="F906" s="32"/>
      <c r="G906" s="10"/>
      <c r="H906" s="32"/>
      <c r="I906" s="10"/>
      <c r="J906" s="32"/>
      <c r="K906" s="10"/>
      <c r="L906" s="32"/>
      <c r="M906" s="10"/>
      <c r="N906" s="32"/>
      <c r="O906" s="10"/>
      <c r="P906" s="32"/>
      <c r="Q906" s="10"/>
      <c r="R906" s="32"/>
      <c r="S906" s="10"/>
      <c r="T906" s="32"/>
      <c r="U906" s="10"/>
      <c r="V906" s="32"/>
      <c r="W906" s="10"/>
      <c r="X906" s="32"/>
      <c r="Y906" s="10"/>
      <c r="Z906" s="32"/>
      <c r="AA906" s="10"/>
      <c r="AB906" s="32"/>
      <c r="AC906" s="10"/>
      <c r="AD906" s="32"/>
      <c r="AE906" s="10"/>
      <c r="AF906" s="32"/>
      <c r="AG906" s="10"/>
      <c r="AH906" s="32"/>
      <c r="AI906" s="10"/>
      <c r="AJ906" s="32"/>
      <c r="AK906" s="10"/>
      <c r="AL906" s="32"/>
      <c r="AM906" s="10"/>
      <c r="AN906" s="32"/>
      <c r="AO906" s="10"/>
      <c r="AP906" s="244"/>
      <c r="AQ906" s="10"/>
      <c r="AR906" s="32"/>
      <c r="AS906" s="10"/>
      <c r="AT906" s="244"/>
      <c r="AU906" s="10"/>
      <c r="AV906" s="244"/>
      <c r="AW906" s="7"/>
      <c r="AX906" s="249"/>
      <c r="AY906" s="10"/>
      <c r="AZ906" s="244"/>
      <c r="BA906" s="7"/>
      <c r="BB906" s="249"/>
      <c r="BC906" s="7"/>
      <c r="BD906" s="249"/>
      <c r="BE906" s="7"/>
      <c r="BF906" s="8"/>
      <c r="BG906" s="7"/>
      <c r="BH906" s="8"/>
      <c r="BJ906" s="41"/>
      <c r="BK906" s="41"/>
    </row>
    <row r="907" spans="1:64">
      <c r="B907" s="6"/>
      <c r="C907" s="10"/>
      <c r="D907" s="32"/>
      <c r="E907" s="10"/>
      <c r="F907" s="32"/>
      <c r="G907" s="10"/>
      <c r="H907" s="32"/>
      <c r="I907" s="10"/>
      <c r="J907" s="32"/>
      <c r="K907" s="10"/>
      <c r="L907" s="32"/>
      <c r="M907" s="10"/>
      <c r="N907" s="32"/>
      <c r="O907" s="10"/>
      <c r="P907" s="32"/>
      <c r="Q907" s="10"/>
      <c r="R907" s="32"/>
      <c r="S907" s="10"/>
      <c r="T907" s="32"/>
      <c r="U907" s="10"/>
      <c r="V907" s="32"/>
      <c r="W907" s="10"/>
      <c r="X907" s="32"/>
      <c r="Y907" s="10"/>
      <c r="Z907" s="32"/>
      <c r="AA907" s="10"/>
      <c r="AB907" s="32"/>
      <c r="AC907" s="10"/>
      <c r="AD907" s="32"/>
      <c r="AE907" s="10"/>
      <c r="AF907" s="32"/>
      <c r="AG907" s="10"/>
      <c r="AH907" s="32"/>
      <c r="AI907" s="10"/>
      <c r="AJ907" s="32"/>
      <c r="AK907" s="10"/>
      <c r="AL907" s="32"/>
      <c r="AM907" s="10"/>
      <c r="AN907" s="32"/>
      <c r="AO907" s="10"/>
      <c r="AP907" s="244"/>
      <c r="AQ907" s="10"/>
      <c r="AR907" s="32"/>
      <c r="AS907" s="10"/>
      <c r="AT907" s="244"/>
      <c r="AU907" s="10"/>
      <c r="AV907" s="244"/>
      <c r="AW907" s="7"/>
      <c r="AX907" s="249"/>
      <c r="AY907" s="10"/>
      <c r="AZ907" s="244"/>
      <c r="BA907" s="7"/>
      <c r="BB907" s="249"/>
      <c r="BC907" s="7"/>
      <c r="BD907" s="249"/>
      <c r="BE907" s="7"/>
      <c r="BF907" s="8"/>
      <c r="BG907" s="7"/>
      <c r="BH907" s="8"/>
      <c r="BJ907" s="41"/>
      <c r="BK907" s="41"/>
    </row>
    <row r="908" spans="1:64">
      <c r="B908" s="6"/>
      <c r="C908" s="10"/>
      <c r="D908" s="32"/>
      <c r="E908" s="10"/>
      <c r="F908" s="32"/>
      <c r="G908" s="10"/>
      <c r="H908" s="32"/>
      <c r="I908" s="10"/>
      <c r="J908" s="32"/>
      <c r="K908" s="10"/>
      <c r="L908" s="32"/>
      <c r="M908" s="10"/>
      <c r="N908" s="32"/>
      <c r="O908" s="10"/>
      <c r="P908" s="32"/>
      <c r="Q908" s="10"/>
      <c r="R908" s="32"/>
      <c r="S908" s="10"/>
      <c r="T908" s="32"/>
      <c r="U908" s="10"/>
      <c r="V908" s="32"/>
      <c r="W908" s="10"/>
      <c r="X908" s="32"/>
      <c r="Y908" s="10"/>
      <c r="Z908" s="32"/>
      <c r="AA908" s="10"/>
      <c r="AB908" s="32"/>
      <c r="AC908" s="10"/>
      <c r="AD908" s="32"/>
      <c r="AE908" s="10"/>
      <c r="AF908" s="32"/>
      <c r="AG908" s="10"/>
      <c r="AH908" s="32"/>
      <c r="AI908" s="10"/>
      <c r="AJ908" s="32"/>
      <c r="AK908" s="10"/>
      <c r="AL908" s="32"/>
      <c r="AM908" s="10"/>
      <c r="AN908" s="32"/>
      <c r="AO908" s="10"/>
      <c r="AP908" s="244"/>
      <c r="AQ908" s="10"/>
      <c r="AR908" s="32"/>
      <c r="AS908" s="10"/>
      <c r="AT908" s="244"/>
      <c r="AU908" s="10"/>
      <c r="AV908" s="244"/>
      <c r="AW908" s="7"/>
      <c r="AX908" s="249"/>
      <c r="AY908" s="10"/>
      <c r="AZ908" s="244"/>
      <c r="BA908" s="7"/>
      <c r="BB908" s="249"/>
      <c r="BC908" s="7"/>
      <c r="BD908" s="249"/>
      <c r="BE908" s="7"/>
      <c r="BF908" s="8"/>
      <c r="BG908" s="7"/>
      <c r="BH908" s="8"/>
      <c r="BJ908" s="41"/>
      <c r="BK908" s="41"/>
    </row>
    <row r="909" spans="1:64" ht="13.5" thickBot="1">
      <c r="A909">
        <f>+A607+1</f>
        <v>555</v>
      </c>
      <c r="B909" s="6"/>
      <c r="C909" s="10"/>
      <c r="D909" s="32"/>
      <c r="E909" s="10"/>
      <c r="F909" s="32"/>
      <c r="G909" s="10"/>
      <c r="H909" s="32"/>
      <c r="I909" s="10"/>
      <c r="J909" s="32"/>
      <c r="K909" s="10"/>
      <c r="L909" s="32"/>
      <c r="M909" s="10"/>
      <c r="N909" s="32"/>
      <c r="O909" s="10"/>
      <c r="P909" s="32"/>
      <c r="Q909" s="10"/>
      <c r="R909" s="32"/>
      <c r="S909" s="10"/>
      <c r="T909" s="32"/>
      <c r="U909" s="10"/>
      <c r="V909" s="32"/>
      <c r="W909" s="10"/>
      <c r="X909" s="32"/>
      <c r="Y909" s="10"/>
      <c r="Z909" s="32"/>
      <c r="AA909" s="10"/>
      <c r="AB909" s="32"/>
      <c r="AC909" s="10"/>
      <c r="AD909" s="32"/>
      <c r="AE909" s="10"/>
      <c r="AF909" s="32"/>
      <c r="AG909" s="10"/>
      <c r="AH909" s="32"/>
      <c r="AI909" s="10"/>
      <c r="AJ909" s="32"/>
      <c r="AK909" s="10"/>
      <c r="AL909" s="32"/>
      <c r="AM909" s="10"/>
      <c r="AN909" s="32"/>
      <c r="AO909" s="10"/>
      <c r="AP909" s="244"/>
      <c r="AQ909" s="10"/>
      <c r="AR909" s="32"/>
      <c r="AS909" s="10"/>
      <c r="AT909" s="244"/>
      <c r="AU909" s="10"/>
      <c r="AV909" s="244"/>
      <c r="AW909" s="23"/>
      <c r="AX909" s="251"/>
      <c r="AY909" s="10"/>
      <c r="AZ909" s="244"/>
      <c r="BA909" s="23"/>
      <c r="BB909" s="251"/>
      <c r="BC909" s="23"/>
      <c r="BD909" s="251"/>
      <c r="BE909" s="311"/>
      <c r="BF909" s="311"/>
      <c r="BG909" s="7"/>
      <c r="BH909" s="8"/>
      <c r="BJ909" s="41"/>
      <c r="BK909" s="41">
        <f>+AI909+AE909+Y909+W909+U909+S909+Q909+O909+M909+I909+G909+E909+C909+AG909+K909+BG909+BN909+AA909+AC909+AK909+AM909+AO909</f>
        <v>0</v>
      </c>
      <c r="BL909">
        <f>COUNT(C909:BH909)/2</f>
        <v>0</v>
      </c>
    </row>
    <row r="910" spans="1:64">
      <c r="BJ910" s="41"/>
      <c r="BK910" s="41"/>
    </row>
    <row r="911" spans="1:64">
      <c r="BJ911" s="41"/>
    </row>
    <row r="912" spans="1:64">
      <c r="BJ912" s="41"/>
    </row>
  </sheetData>
  <sortState xmlns:xlrd2="http://schemas.microsoft.com/office/spreadsheetml/2017/richdata2" ref="B5:G23">
    <sortCondition descending="1" ref="G5:G33"/>
  </sortState>
  <mergeCells count="30">
    <mergeCell ref="K52:L52"/>
    <mergeCell ref="B52:B53"/>
    <mergeCell ref="C52:D52"/>
    <mergeCell ref="E52:F52"/>
    <mergeCell ref="G52:H52"/>
    <mergeCell ref="I52:J52"/>
    <mergeCell ref="AI52:AJ52"/>
    <mergeCell ref="M52:N52"/>
    <mergeCell ref="O52:P52"/>
    <mergeCell ref="Q52:R52"/>
    <mergeCell ref="S52:T52"/>
    <mergeCell ref="U52:V52"/>
    <mergeCell ref="W52:X52"/>
    <mergeCell ref="Y52:Z52"/>
    <mergeCell ref="AA52:AB52"/>
    <mergeCell ref="AC52:AD52"/>
    <mergeCell ref="AE52:AF52"/>
    <mergeCell ref="AG52:AH52"/>
    <mergeCell ref="BG52:BH52"/>
    <mergeCell ref="AK52:AL52"/>
    <mergeCell ref="AM52:AN52"/>
    <mergeCell ref="AO52:AP52"/>
    <mergeCell ref="AQ52:AR52"/>
    <mergeCell ref="AS52:AT52"/>
    <mergeCell ref="AU52:AV52"/>
    <mergeCell ref="AW52:AX52"/>
    <mergeCell ref="AY52:AZ52"/>
    <mergeCell ref="BA52:BB52"/>
    <mergeCell ref="BC52:BD52"/>
    <mergeCell ref="BE52:BF5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1">
    <pageSetUpPr fitToPage="1"/>
  </sheetPr>
  <dimension ref="A1:BG264"/>
  <sheetViews>
    <sheetView zoomScale="70" zoomScaleNormal="70" workbookViewId="0">
      <pane xSplit="7" ySplit="42" topLeftCell="H76" activePane="bottomRight" state="frozen"/>
      <selection pane="topRight" activeCell="H1" sqref="H1"/>
      <selection pane="bottomLeft" activeCell="A43" sqref="A43"/>
      <selection pane="bottomRight" activeCell="A24" sqref="A24:XFD37"/>
    </sheetView>
  </sheetViews>
  <sheetFormatPr baseColWidth="10" defaultColWidth="11.5703125" defaultRowHeight="12.75"/>
  <cols>
    <col min="1" max="1" width="5" customWidth="1"/>
    <col min="3" max="3" width="6" customWidth="1"/>
    <col min="4" max="4" width="7.42578125" bestFit="1" customWidth="1"/>
    <col min="5" max="5" width="7.140625" customWidth="1"/>
    <col min="6" max="6" width="4.28515625" customWidth="1"/>
    <col min="7" max="7" width="6.7109375" customWidth="1"/>
    <col min="8" max="8" width="6.42578125" customWidth="1"/>
    <col min="9" max="9" width="5.28515625" customWidth="1"/>
    <col min="10" max="10" width="7.42578125" customWidth="1"/>
    <col min="11" max="11" width="3.85546875" customWidth="1"/>
    <col min="12" max="12" width="5.28515625" customWidth="1"/>
    <col min="13" max="14" width="6.85546875" customWidth="1"/>
    <col min="15" max="15" width="4.7109375" customWidth="1"/>
    <col min="16" max="16" width="6.140625" customWidth="1"/>
    <col min="17" max="17" width="3.42578125" customWidth="1"/>
    <col min="18" max="18" width="5.28515625" customWidth="1"/>
    <col min="19" max="19" width="7" bestFit="1" customWidth="1"/>
    <col min="20" max="20" width="6.85546875" customWidth="1"/>
    <col min="21" max="21" width="5.28515625" customWidth="1"/>
    <col min="22" max="22" width="5.85546875" customWidth="1"/>
    <col min="23" max="23" width="3.85546875" customWidth="1"/>
    <col min="24" max="24" width="4.7109375" customWidth="1"/>
    <col min="25" max="25" width="7.7109375" customWidth="1"/>
    <col min="26" max="26" width="6.7109375" customWidth="1"/>
    <col min="27" max="27" width="4.42578125" customWidth="1"/>
    <col min="28" max="29" width="6" bestFit="1" customWidth="1"/>
    <col min="30" max="30" width="3.42578125" customWidth="1"/>
    <col min="31" max="31" width="6.42578125" customWidth="1"/>
    <col min="32" max="32" width="6" customWidth="1"/>
    <col min="33" max="33" width="5.140625" customWidth="1"/>
    <col min="34" max="34" width="7.140625" customWidth="1"/>
    <col min="35" max="35" width="6.7109375" customWidth="1"/>
    <col min="36" max="40" width="3.42578125" customWidth="1"/>
    <col min="41" max="41" width="2.85546875" customWidth="1"/>
    <col min="42" max="42" width="5" customWidth="1"/>
    <col min="43" max="43" width="7.85546875" customWidth="1"/>
    <col min="44" max="44" width="3.42578125" customWidth="1"/>
    <col min="45" max="45" width="4" customWidth="1"/>
    <col min="46" max="46" width="5.85546875" customWidth="1"/>
    <col min="47" max="51" width="3.42578125" customWidth="1"/>
    <col min="52" max="52" width="6.42578125" customWidth="1"/>
    <col min="53" max="53" width="3.42578125" customWidth="1"/>
    <col min="54" max="54" width="11.42578125" style="24" customWidth="1"/>
  </cols>
  <sheetData>
    <row r="1" spans="1:55">
      <c r="A1" s="5" t="s">
        <v>117</v>
      </c>
      <c r="B1" s="52"/>
    </row>
    <row r="2" spans="1:55">
      <c r="A2" t="s">
        <v>10</v>
      </c>
      <c r="U2" s="126"/>
    </row>
    <row r="3" spans="1:55" ht="13.5" thickBot="1">
      <c r="A3">
        <f>+GENERAL!B6</f>
        <v>12</v>
      </c>
      <c r="C3" s="41">
        <f>SUM(C5:C10)</f>
        <v>0</v>
      </c>
      <c r="U3" s="126"/>
    </row>
    <row r="4" spans="1:55" ht="13.5" thickBot="1">
      <c r="A4" s="19"/>
      <c r="B4" s="19"/>
      <c r="C4" s="20" t="s">
        <v>3</v>
      </c>
      <c r="D4" s="21" t="s">
        <v>2</v>
      </c>
      <c r="E4" s="21" t="s">
        <v>42</v>
      </c>
      <c r="F4" s="22" t="s">
        <v>12</v>
      </c>
      <c r="O4" s="126"/>
      <c r="U4" s="126"/>
    </row>
    <row r="5" spans="1:55" ht="13.5" thickBot="1">
      <c r="A5" s="150">
        <v>1</v>
      </c>
      <c r="B5" s="23" t="s">
        <v>43</v>
      </c>
      <c r="C5" s="47">
        <f>+X$38</f>
        <v>110</v>
      </c>
      <c r="D5" s="48">
        <f>+X$39</f>
        <v>643.77049180327867</v>
      </c>
      <c r="E5" s="45">
        <f>+Y$38</f>
        <v>61</v>
      </c>
      <c r="F5" s="18">
        <f>+X$24</f>
        <v>80</v>
      </c>
      <c r="G5" s="200">
        <f t="shared" ref="G5:G21" si="0">IF(E5&lt;A$3/2,-1,1)*800+C5+D5/10000</f>
        <v>910.06437704918028</v>
      </c>
      <c r="H5" s="30"/>
      <c r="O5" s="126"/>
      <c r="U5" s="126"/>
    </row>
    <row r="6" spans="1:55" ht="13.5" thickBot="1">
      <c r="A6" s="150">
        <v>2</v>
      </c>
      <c r="B6" s="241" t="s">
        <v>235</v>
      </c>
      <c r="C6" s="47">
        <f>+F$38</f>
        <v>50</v>
      </c>
      <c r="D6" s="48">
        <f>+F$39</f>
        <v>139.18181818181819</v>
      </c>
      <c r="E6" s="45">
        <f>+G$38</f>
        <v>55</v>
      </c>
      <c r="F6" s="18">
        <f>+F$24</f>
        <v>40</v>
      </c>
      <c r="G6" s="200">
        <f t="shared" si="0"/>
        <v>850.01391818181821</v>
      </c>
      <c r="H6" s="30"/>
      <c r="O6" s="126"/>
      <c r="U6" s="126"/>
    </row>
    <row r="7" spans="1:55" ht="13.5" thickBot="1">
      <c r="A7" s="150">
        <v>3</v>
      </c>
      <c r="B7" s="23" t="s">
        <v>232</v>
      </c>
      <c r="C7" s="47">
        <f>+C$38</f>
        <v>20</v>
      </c>
      <c r="D7" s="48">
        <f>+C$39</f>
        <v>53.642857142857146</v>
      </c>
      <c r="E7" s="46">
        <f>+D$38</f>
        <v>35</v>
      </c>
      <c r="F7" s="18">
        <f>+C$24</f>
        <v>20</v>
      </c>
      <c r="G7" s="200">
        <f t="shared" si="0"/>
        <v>820.00536428571434</v>
      </c>
      <c r="H7" s="30"/>
      <c r="O7" s="126"/>
      <c r="U7" s="126"/>
    </row>
    <row r="8" spans="1:55" ht="13.5" thickBot="1">
      <c r="A8" s="150">
        <v>4</v>
      </c>
      <c r="B8" s="241" t="s">
        <v>237</v>
      </c>
      <c r="C8" s="47">
        <f>+R$38</f>
        <v>-40</v>
      </c>
      <c r="D8" s="48">
        <f>+R$39</f>
        <v>-858.75</v>
      </c>
      <c r="E8" s="45">
        <f>+S$38</f>
        <v>28</v>
      </c>
      <c r="F8" s="18">
        <f>+R$24</f>
        <v>10</v>
      </c>
      <c r="G8" s="200">
        <f t="shared" si="0"/>
        <v>759.91412500000001</v>
      </c>
      <c r="H8" s="30"/>
      <c r="O8" s="126"/>
      <c r="U8" s="126"/>
    </row>
    <row r="9" spans="1:55" ht="13.5" thickBot="1">
      <c r="A9" s="150">
        <v>5</v>
      </c>
      <c r="B9" s="23" t="s">
        <v>196</v>
      </c>
      <c r="C9" s="47">
        <f>+L$38</f>
        <v>-60</v>
      </c>
      <c r="D9" s="48">
        <f>+L$39</f>
        <v>-70.380434782608702</v>
      </c>
      <c r="E9" s="45">
        <f>+M$38</f>
        <v>46</v>
      </c>
      <c r="F9" s="18">
        <f>+L$24</f>
        <v>5</v>
      </c>
      <c r="G9" s="200">
        <f t="shared" si="0"/>
        <v>739.99296195652175</v>
      </c>
      <c r="H9" s="30"/>
      <c r="U9" s="126"/>
    </row>
    <row r="10" spans="1:55" ht="13.5" thickBot="1">
      <c r="A10" s="150">
        <v>6</v>
      </c>
      <c r="B10" s="23" t="s">
        <v>231</v>
      </c>
      <c r="C10" s="47">
        <f>+AG$38</f>
        <v>-80</v>
      </c>
      <c r="D10" s="48">
        <f>+AG$39</f>
        <v>-789.23076923076928</v>
      </c>
      <c r="E10" s="45">
        <f>+AH$38</f>
        <v>26</v>
      </c>
      <c r="F10" s="18">
        <f>+AG$24</f>
        <v>0</v>
      </c>
      <c r="G10" s="200">
        <f t="shared" si="0"/>
        <v>719.92107692307695</v>
      </c>
      <c r="H10" s="30"/>
      <c r="U10" s="126"/>
      <c r="BC10" s="393" t="s">
        <v>244</v>
      </c>
    </row>
    <row r="11" spans="1:55" ht="13.5" hidden="1" thickBot="1">
      <c r="A11" s="150">
        <v>7</v>
      </c>
      <c r="B11" s="241" t="s">
        <v>200</v>
      </c>
      <c r="C11" s="47">
        <f>+AA$38</f>
        <v>-100000000</v>
      </c>
      <c r="D11" s="48">
        <f>+AA$39</f>
        <v>2</v>
      </c>
      <c r="E11" s="45">
        <f>+AB$38</f>
        <v>1</v>
      </c>
      <c r="F11" s="18">
        <f>+AA$24</f>
        <v>0</v>
      </c>
      <c r="G11" s="200">
        <f t="shared" si="0"/>
        <v>-100000799.9998</v>
      </c>
      <c r="H11" s="30"/>
      <c r="BC11" s="394"/>
    </row>
    <row r="12" spans="1:55" ht="13.5" hidden="1" thickBot="1">
      <c r="A12" s="150">
        <v>8</v>
      </c>
      <c r="B12" s="241" t="s">
        <v>201</v>
      </c>
      <c r="C12" s="47">
        <f>+AD$38</f>
        <v>-100000000</v>
      </c>
      <c r="D12" s="48">
        <f>+AD$39</f>
        <v>2</v>
      </c>
      <c r="E12" s="45">
        <f>+AE$38</f>
        <v>1</v>
      </c>
      <c r="F12" s="18">
        <f>+AD$24</f>
        <v>0</v>
      </c>
      <c r="G12" s="200">
        <f t="shared" si="0"/>
        <v>-100000799.9998</v>
      </c>
      <c r="H12" s="30"/>
      <c r="BC12" s="394"/>
    </row>
    <row r="13" spans="1:55" ht="13.5" hidden="1" thickBot="1">
      <c r="A13" s="150">
        <v>9</v>
      </c>
      <c r="B13" s="23" t="s">
        <v>1</v>
      </c>
      <c r="C13" s="47">
        <f>+I$38</f>
        <v>-100000000</v>
      </c>
      <c r="D13" s="48">
        <f>+I$39</f>
        <v>2</v>
      </c>
      <c r="E13" s="45">
        <f>+J$38</f>
        <v>1</v>
      </c>
      <c r="F13" s="18">
        <f>+I$24</f>
        <v>0</v>
      </c>
      <c r="G13" s="200">
        <f t="shared" si="0"/>
        <v>-100000799.9998</v>
      </c>
      <c r="H13" s="30"/>
      <c r="BC13" s="394"/>
    </row>
    <row r="14" spans="1:55" ht="13.5" hidden="1" thickBot="1">
      <c r="A14" s="150">
        <v>10</v>
      </c>
      <c r="B14" s="23" t="s">
        <v>9</v>
      </c>
      <c r="C14" s="47">
        <f>+U$38</f>
        <v>-100000000</v>
      </c>
      <c r="D14" s="48">
        <f>+U$39</f>
        <v>2</v>
      </c>
      <c r="E14" s="45">
        <f>+V$38</f>
        <v>1</v>
      </c>
      <c r="F14" s="18">
        <f>+U$24</f>
        <v>0</v>
      </c>
      <c r="G14" s="200">
        <f t="shared" si="0"/>
        <v>-100000799.9998</v>
      </c>
      <c r="H14" s="30"/>
      <c r="BC14" s="394"/>
    </row>
    <row r="15" spans="1:55" ht="13.5" hidden="1" thickBot="1">
      <c r="A15" s="150">
        <v>11</v>
      </c>
      <c r="B15" s="23" t="s">
        <v>94</v>
      </c>
      <c r="C15" s="47">
        <f>+AY$38</f>
        <v>-100000000</v>
      </c>
      <c r="D15" s="48">
        <f>+AY$39</f>
        <v>2</v>
      </c>
      <c r="E15" s="45">
        <f>+AZ$38</f>
        <v>1</v>
      </c>
      <c r="F15" s="18">
        <f>+AY$24</f>
        <v>0</v>
      </c>
      <c r="G15" s="200">
        <f t="shared" si="0"/>
        <v>-100000799.9998</v>
      </c>
      <c r="AE15" s="43"/>
      <c r="BC15" s="394"/>
    </row>
    <row r="16" spans="1:55" ht="13.5" hidden="1" thickBot="1">
      <c r="A16" s="150">
        <v>12</v>
      </c>
      <c r="B16" s="23" t="s">
        <v>35</v>
      </c>
      <c r="C16" s="47">
        <f>+AP$38</f>
        <v>-100000000</v>
      </c>
      <c r="D16" s="48">
        <f>+AP$39</f>
        <v>2</v>
      </c>
      <c r="E16" s="45">
        <f>+AQ$38</f>
        <v>1</v>
      </c>
      <c r="F16" s="18">
        <f>+AP$24</f>
        <v>0</v>
      </c>
      <c r="G16" s="200">
        <f t="shared" si="0"/>
        <v>-100000799.9998</v>
      </c>
      <c r="BC16" s="394"/>
    </row>
    <row r="17" spans="1:55" ht="13.5" hidden="1" thickBot="1">
      <c r="A17" s="150">
        <v>13</v>
      </c>
      <c r="B17" s="23" t="s">
        <v>62</v>
      </c>
      <c r="C17" s="47">
        <f>+AS$38</f>
        <v>-100000000</v>
      </c>
      <c r="D17" s="48">
        <f>+AS$39</f>
        <v>2</v>
      </c>
      <c r="E17" s="46">
        <f>+AT$38</f>
        <v>1</v>
      </c>
      <c r="F17" s="18">
        <f>+AS$24</f>
        <v>0</v>
      </c>
      <c r="G17" s="200">
        <f t="shared" si="0"/>
        <v>-100000799.9998</v>
      </c>
      <c r="BC17" s="394"/>
    </row>
    <row r="18" spans="1:55" ht="13.5" hidden="1" thickBot="1">
      <c r="A18" s="150">
        <v>14</v>
      </c>
      <c r="B18" s="23" t="s">
        <v>76</v>
      </c>
      <c r="C18" s="47">
        <f>+AJ$38</f>
        <v>-100000000</v>
      </c>
      <c r="D18" s="48">
        <f>+AJ$39</f>
        <v>2</v>
      </c>
      <c r="E18" s="45">
        <f>+AK$38</f>
        <v>1</v>
      </c>
      <c r="F18" s="18">
        <f>+AJ$24</f>
        <v>0</v>
      </c>
      <c r="G18" s="200">
        <f t="shared" si="0"/>
        <v>-100000799.9998</v>
      </c>
      <c r="P18" s="62"/>
      <c r="BC18" s="394"/>
    </row>
    <row r="19" spans="1:55" ht="13.5" hidden="1" thickBot="1">
      <c r="A19" s="150">
        <v>15</v>
      </c>
      <c r="B19" s="23" t="s">
        <v>97</v>
      </c>
      <c r="C19" s="47">
        <f>+AM$38</f>
        <v>-100000000</v>
      </c>
      <c r="D19" s="48">
        <f>+AM$39</f>
        <v>2</v>
      </c>
      <c r="E19" s="45">
        <f>+AN$38</f>
        <v>1</v>
      </c>
      <c r="F19" s="18">
        <f>+AM$24</f>
        <v>0</v>
      </c>
      <c r="G19" s="200">
        <f t="shared" si="0"/>
        <v>-100000799.9998</v>
      </c>
      <c r="P19" s="62"/>
      <c r="AI19" s="61"/>
      <c r="AJ19" s="61"/>
      <c r="AK19" s="61"/>
      <c r="AL19" s="61"/>
      <c r="AM19" s="61"/>
      <c r="AN19" s="61"/>
      <c r="AO19" s="61"/>
      <c r="BC19" s="394"/>
    </row>
    <row r="20" spans="1:55" ht="13.5" hidden="1" thickBot="1">
      <c r="A20" s="150">
        <v>16</v>
      </c>
      <c r="B20" s="23" t="s">
        <v>94</v>
      </c>
      <c r="C20" s="47">
        <f>+AV$38</f>
        <v>-100000000</v>
      </c>
      <c r="D20" s="48">
        <f>+AV$39</f>
        <v>2</v>
      </c>
      <c r="E20" s="46">
        <f>+AW$38</f>
        <v>1</v>
      </c>
      <c r="F20" s="18">
        <f>+AV$24</f>
        <v>0</v>
      </c>
      <c r="G20" s="200">
        <f t="shared" si="0"/>
        <v>-100000799.9998</v>
      </c>
      <c r="P20" s="62"/>
      <c r="AI20" s="61"/>
      <c r="AJ20" s="61"/>
      <c r="AK20" s="61"/>
      <c r="AL20" s="61"/>
      <c r="AM20" s="61"/>
      <c r="AN20" s="61"/>
      <c r="AO20" s="61"/>
      <c r="BC20" s="394"/>
    </row>
    <row r="21" spans="1:55" ht="13.5" hidden="1" thickBot="1">
      <c r="A21" s="150">
        <v>17</v>
      </c>
      <c r="B21" s="23" t="s">
        <v>59</v>
      </c>
      <c r="C21" s="47">
        <f>+O$38</f>
        <v>-100000000</v>
      </c>
      <c r="D21" s="48">
        <f>+O$39</f>
        <v>-1</v>
      </c>
      <c r="E21" s="45">
        <f>+P$38</f>
        <v>1</v>
      </c>
      <c r="F21" s="18">
        <f>+O$24</f>
        <v>0</v>
      </c>
      <c r="G21" s="200">
        <f t="shared" si="0"/>
        <v>-100000800.0001</v>
      </c>
      <c r="P21" s="62"/>
      <c r="AI21" s="61"/>
      <c r="AJ21" s="61"/>
      <c r="AK21" s="61"/>
      <c r="AL21" s="61"/>
      <c r="AM21" s="61"/>
      <c r="AN21" s="61"/>
      <c r="AO21" s="61"/>
      <c r="BC21" s="394"/>
    </row>
    <row r="22" spans="1:55">
      <c r="A22" s="16"/>
      <c r="C22" s="41"/>
      <c r="D22" s="41"/>
      <c r="G22" s="200"/>
      <c r="P22" s="104"/>
      <c r="BC22" s="393" t="s">
        <v>245</v>
      </c>
    </row>
    <row r="23" spans="1:55">
      <c r="A23" s="16"/>
      <c r="BC23" s="393" t="s">
        <v>246</v>
      </c>
    </row>
    <row r="24" spans="1:55" ht="12.75" hidden="1" customHeight="1">
      <c r="B24" t="s">
        <v>12</v>
      </c>
      <c r="C24">
        <f>+C25*C26</f>
        <v>20</v>
      </c>
      <c r="D24">
        <f>+D25*D26</f>
        <v>35</v>
      </c>
      <c r="F24">
        <f>+F25*F26</f>
        <v>40</v>
      </c>
      <c r="G24">
        <f>+G25*G26</f>
        <v>55</v>
      </c>
      <c r="I24">
        <f>+I25*I26</f>
        <v>0</v>
      </c>
      <c r="J24">
        <f>+J25*J26</f>
        <v>1</v>
      </c>
      <c r="L24">
        <f>+L25*L26</f>
        <v>5</v>
      </c>
      <c r="M24">
        <f>+M25*M26</f>
        <v>46</v>
      </c>
      <c r="O24">
        <f>+O25*O26</f>
        <v>0</v>
      </c>
      <c r="P24">
        <f>+P25*P26</f>
        <v>1</v>
      </c>
      <c r="R24">
        <f>+R25*R26</f>
        <v>10</v>
      </c>
      <c r="S24">
        <f>+S25*S26</f>
        <v>28</v>
      </c>
      <c r="U24">
        <f>+U25*U26</f>
        <v>0</v>
      </c>
      <c r="V24">
        <f>+V25*V26</f>
        <v>1</v>
      </c>
      <c r="X24">
        <f>+X25*X26</f>
        <v>80</v>
      </c>
      <c r="Y24">
        <f>+Y25*Y26</f>
        <v>61</v>
      </c>
      <c r="AA24">
        <f>+AA25*AA26</f>
        <v>0</v>
      </c>
      <c r="AB24">
        <f>+AB25*AB26</f>
        <v>1</v>
      </c>
      <c r="AD24">
        <f>+AD25*AD26</f>
        <v>0</v>
      </c>
      <c r="AE24">
        <f>+AE25*AE26</f>
        <v>1</v>
      </c>
      <c r="AG24">
        <f>+AG25*AG26</f>
        <v>0</v>
      </c>
      <c r="AH24">
        <f>+AH25*AH26</f>
        <v>26</v>
      </c>
      <c r="AJ24">
        <f>+AJ25*AJ26</f>
        <v>0</v>
      </c>
      <c r="AK24">
        <f>+AK25*AK26</f>
        <v>1</v>
      </c>
      <c r="AM24">
        <f>+AM25*AM26</f>
        <v>0</v>
      </c>
      <c r="AN24">
        <f>+AN25*AN26</f>
        <v>1</v>
      </c>
      <c r="AP24">
        <f>+AP25*AP26</f>
        <v>0</v>
      </c>
      <c r="AQ24">
        <f>+AQ25*AQ26</f>
        <v>1</v>
      </c>
      <c r="AS24">
        <f>+AS25*AS26</f>
        <v>0</v>
      </c>
      <c r="AT24">
        <f>+AT25*AT26</f>
        <v>1</v>
      </c>
      <c r="AV24">
        <f>+AV25*AV26</f>
        <v>0</v>
      </c>
      <c r="AW24">
        <f>+AW25*AW26</f>
        <v>1</v>
      </c>
      <c r="AY24">
        <f>+AY25*AY26</f>
        <v>0</v>
      </c>
      <c r="AZ24">
        <f>+AZ25*AZ26</f>
        <v>1</v>
      </c>
      <c r="BC24" s="394"/>
    </row>
    <row r="25" spans="1:55" ht="12.75" hidden="1" customHeight="1">
      <c r="C25">
        <f>IF($B37&gt;3,1,0)</f>
        <v>1</v>
      </c>
      <c r="D25">
        <f t="shared" ref="D25:AZ25" si="1">IF($B37&gt;3,1,0)</f>
        <v>1</v>
      </c>
      <c r="F25">
        <f t="shared" si="1"/>
        <v>1</v>
      </c>
      <c r="G25">
        <f t="shared" si="1"/>
        <v>1</v>
      </c>
      <c r="I25">
        <f>IF($B37&gt;3,1,0)</f>
        <v>1</v>
      </c>
      <c r="J25">
        <f t="shared" si="1"/>
        <v>1</v>
      </c>
      <c r="L25">
        <f t="shared" si="1"/>
        <v>1</v>
      </c>
      <c r="M25">
        <f t="shared" si="1"/>
        <v>1</v>
      </c>
      <c r="O25">
        <f t="shared" si="1"/>
        <v>1</v>
      </c>
      <c r="P25">
        <f t="shared" si="1"/>
        <v>1</v>
      </c>
      <c r="R25">
        <f t="shared" si="1"/>
        <v>1</v>
      </c>
      <c r="S25">
        <f t="shared" si="1"/>
        <v>1</v>
      </c>
      <c r="U25">
        <f t="shared" si="1"/>
        <v>1</v>
      </c>
      <c r="V25">
        <f t="shared" si="1"/>
        <v>1</v>
      </c>
      <c r="X25">
        <f t="shared" si="1"/>
        <v>1</v>
      </c>
      <c r="Y25">
        <f t="shared" si="1"/>
        <v>1</v>
      </c>
      <c r="AA25">
        <f t="shared" si="1"/>
        <v>1</v>
      </c>
      <c r="AB25">
        <f t="shared" si="1"/>
        <v>1</v>
      </c>
      <c r="AD25">
        <f t="shared" si="1"/>
        <v>1</v>
      </c>
      <c r="AE25">
        <f t="shared" si="1"/>
        <v>1</v>
      </c>
      <c r="AG25">
        <f t="shared" si="1"/>
        <v>1</v>
      </c>
      <c r="AH25">
        <f t="shared" si="1"/>
        <v>1</v>
      </c>
      <c r="AJ25">
        <f>IF($B37&gt;3,1,0)</f>
        <v>1</v>
      </c>
      <c r="AK25">
        <f>IF($B37&gt;3,1,0)</f>
        <v>1</v>
      </c>
      <c r="AM25">
        <f>IF($B37&gt;3,1,0)</f>
        <v>1</v>
      </c>
      <c r="AN25">
        <f>IF($B37&gt;3,1,0)</f>
        <v>1</v>
      </c>
      <c r="AP25">
        <f t="shared" si="1"/>
        <v>1</v>
      </c>
      <c r="AQ25">
        <f t="shared" si="1"/>
        <v>1</v>
      </c>
      <c r="AS25">
        <f>IF($B37&gt;3,1,0)</f>
        <v>1</v>
      </c>
      <c r="AT25">
        <f>IF($B37&gt;3,1,0)</f>
        <v>1</v>
      </c>
      <c r="AV25">
        <f>IF($B37&gt;3,1,0)</f>
        <v>1</v>
      </c>
      <c r="AW25">
        <f>IF($B37&gt;3,1,0)</f>
        <v>1</v>
      </c>
      <c r="AY25">
        <f t="shared" si="1"/>
        <v>1</v>
      </c>
      <c r="AZ25">
        <f t="shared" si="1"/>
        <v>1</v>
      </c>
      <c r="BC25" s="394"/>
    </row>
    <row r="26" spans="1:55" ht="12.75" hidden="1" customHeight="1">
      <c r="C26">
        <f>MAX(C27:C31)</f>
        <v>20</v>
      </c>
      <c r="D26">
        <f>+D38</f>
        <v>35</v>
      </c>
      <c r="F26">
        <f>MAX(F27:F31)</f>
        <v>40</v>
      </c>
      <c r="G26">
        <f>+G38</f>
        <v>55</v>
      </c>
      <c r="I26">
        <f>MAX(I27:I31)</f>
        <v>0</v>
      </c>
      <c r="J26">
        <f>+J38</f>
        <v>1</v>
      </c>
      <c r="L26">
        <f>MAX(L27:L31)</f>
        <v>5</v>
      </c>
      <c r="M26">
        <f>+M38</f>
        <v>46</v>
      </c>
      <c r="O26">
        <f>MAX(O27:O31)</f>
        <v>0</v>
      </c>
      <c r="P26">
        <f>+P38</f>
        <v>1</v>
      </c>
      <c r="R26">
        <f>MAX(R27:R31)</f>
        <v>10</v>
      </c>
      <c r="S26">
        <f>+S38</f>
        <v>28</v>
      </c>
      <c r="U26">
        <f>MAX(U27:U31)</f>
        <v>0</v>
      </c>
      <c r="V26">
        <f>+V38</f>
        <v>1</v>
      </c>
      <c r="X26">
        <f>MAX(X27:X31)</f>
        <v>80</v>
      </c>
      <c r="Y26">
        <f>+Y38</f>
        <v>61</v>
      </c>
      <c r="AA26">
        <f>MAX(AA27:AA31)</f>
        <v>0</v>
      </c>
      <c r="AB26">
        <f>+AB38</f>
        <v>1</v>
      </c>
      <c r="AD26">
        <f>MAX(AD27:AD31)</f>
        <v>0</v>
      </c>
      <c r="AE26">
        <f>+AE38</f>
        <v>1</v>
      </c>
      <c r="AG26">
        <f>MAX(AG27:AG31)</f>
        <v>0</v>
      </c>
      <c r="AH26">
        <f>+AH38</f>
        <v>26</v>
      </c>
      <c r="AJ26">
        <f>MAX(AJ27:AJ31)</f>
        <v>0</v>
      </c>
      <c r="AK26">
        <f>+AK38</f>
        <v>1</v>
      </c>
      <c r="AM26">
        <f>MAX(AM27:AM31)</f>
        <v>0</v>
      </c>
      <c r="AN26">
        <f>+AN38</f>
        <v>1</v>
      </c>
      <c r="AP26">
        <f>MAX(AP27:AP31)</f>
        <v>0</v>
      </c>
      <c r="AQ26">
        <f>+AQ38</f>
        <v>1</v>
      </c>
      <c r="AS26">
        <f>MAX(AS27:AS31)</f>
        <v>0</v>
      </c>
      <c r="AT26">
        <f>+AT38</f>
        <v>1</v>
      </c>
      <c r="AV26">
        <f>MAX(AV27:AV31)</f>
        <v>0</v>
      </c>
      <c r="AW26">
        <f>+AW38</f>
        <v>1</v>
      </c>
      <c r="AY26">
        <f>MAX(AY27:AY31)</f>
        <v>0</v>
      </c>
      <c r="AZ26">
        <f>+AZ38</f>
        <v>1</v>
      </c>
      <c r="BC26" s="394"/>
    </row>
    <row r="27" spans="1:55" ht="12.75" hidden="1" customHeight="1">
      <c r="C27">
        <f>IF(C$32=5,5,0)</f>
        <v>0</v>
      </c>
      <c r="F27">
        <f>IF(F$32=5,5,0)</f>
        <v>0</v>
      </c>
      <c r="I27">
        <f>IF(I$32=5,5,0)</f>
        <v>0</v>
      </c>
      <c r="L27">
        <f>IF(L$32=5,5,0)</f>
        <v>5</v>
      </c>
      <c r="O27">
        <f>IF(O$32=5,5,0)</f>
        <v>0</v>
      </c>
      <c r="R27">
        <f>IF(R$32=5,5,0)</f>
        <v>0</v>
      </c>
      <c r="U27">
        <f>IF(U$32=5,5,0)</f>
        <v>0</v>
      </c>
      <c r="X27">
        <f>IF(X$32=5,5,0)</f>
        <v>0</v>
      </c>
      <c r="AA27">
        <f>IF(AA$32=5,5,0)</f>
        <v>0</v>
      </c>
      <c r="AD27">
        <f>IF(AD$32=5,5,0)</f>
        <v>0</v>
      </c>
      <c r="AG27">
        <f>IF(AG$32=5,5,0)</f>
        <v>0</v>
      </c>
      <c r="AJ27">
        <f>IF(AJ$32=5,5,0)</f>
        <v>0</v>
      </c>
      <c r="AM27">
        <f>IF(AM$32=5,5,0)</f>
        <v>0</v>
      </c>
      <c r="AP27">
        <f>IF(AP$32=5,5,0)</f>
        <v>0</v>
      </c>
      <c r="AS27">
        <f>IF(AS$32=5,5,0)</f>
        <v>0</v>
      </c>
      <c r="AV27">
        <f>IF(AV$32=5,5,0)</f>
        <v>0</v>
      </c>
      <c r="AY27">
        <f>IF(AY$32=5,5,0)</f>
        <v>0</v>
      </c>
      <c r="BC27" s="394"/>
    </row>
    <row r="28" spans="1:55" ht="12.75" hidden="1" customHeight="1">
      <c r="C28">
        <f>IF(C$32=4,10,0)</f>
        <v>0</v>
      </c>
      <c r="F28">
        <f>IF(F$32=4,10,0)</f>
        <v>0</v>
      </c>
      <c r="I28">
        <f>IF(I$32=4,10,0)</f>
        <v>0</v>
      </c>
      <c r="L28">
        <f>IF(L$32=4,10,0)</f>
        <v>0</v>
      </c>
      <c r="O28">
        <f>IF(O$32=4,10,0)</f>
        <v>0</v>
      </c>
      <c r="R28">
        <f>IF(R$32=4,10,0)</f>
        <v>10</v>
      </c>
      <c r="U28">
        <f>IF(U$32=4,10,0)</f>
        <v>0</v>
      </c>
      <c r="X28">
        <f>IF(X$32=4,10,0)</f>
        <v>0</v>
      </c>
      <c r="AA28">
        <f>IF(AA$32=4,10,0)</f>
        <v>0</v>
      </c>
      <c r="AD28">
        <f>IF(AD$32=4,10,0)</f>
        <v>0</v>
      </c>
      <c r="AG28">
        <f>IF(AG$32=4,10,0)</f>
        <v>0</v>
      </c>
      <c r="AJ28">
        <f>IF(AJ$32=4,10,0)</f>
        <v>0</v>
      </c>
      <c r="AM28">
        <f>IF(AM$32=4,10,0)</f>
        <v>0</v>
      </c>
      <c r="AP28">
        <f>IF(AP$32=4,10,0)</f>
        <v>0</v>
      </c>
      <c r="AS28">
        <f>IF(AS$32=4,10,0)</f>
        <v>0</v>
      </c>
      <c r="AV28">
        <f>IF(AV$32=4,10,0)</f>
        <v>0</v>
      </c>
      <c r="AY28">
        <f>IF(AY$32=4,10,0)</f>
        <v>0</v>
      </c>
      <c r="BC28" s="394"/>
    </row>
    <row r="29" spans="1:55" ht="12.75" hidden="1" customHeight="1">
      <c r="C29">
        <f>IF(C$32=3,20,0)</f>
        <v>20</v>
      </c>
      <c r="F29">
        <f>IF(F$32=3,20,0)</f>
        <v>0</v>
      </c>
      <c r="I29">
        <f>IF(I$32=3,20,0)</f>
        <v>0</v>
      </c>
      <c r="L29">
        <f>IF(L$32=3,20,0)</f>
        <v>0</v>
      </c>
      <c r="O29">
        <f>IF(O$32=3,20,0)</f>
        <v>0</v>
      </c>
      <c r="R29">
        <f>IF(R$32=3,20,0)</f>
        <v>0</v>
      </c>
      <c r="U29">
        <f>IF(U$32=3,20,0)</f>
        <v>0</v>
      </c>
      <c r="X29">
        <f>IF(X$32=3,20,0)</f>
        <v>0</v>
      </c>
      <c r="AA29">
        <f>IF(AA$32=3,20,0)</f>
        <v>0</v>
      </c>
      <c r="AD29">
        <f>IF(AD$32=3,20,0)</f>
        <v>0</v>
      </c>
      <c r="AG29">
        <f>IF(AG$32=3,20,0)</f>
        <v>0</v>
      </c>
      <c r="AJ29">
        <f>IF(AJ$32=3,20,0)</f>
        <v>0</v>
      </c>
      <c r="AM29">
        <f>IF(AM$32=3,20,0)</f>
        <v>0</v>
      </c>
      <c r="AP29">
        <f>IF(AP$32=3,20,0)</f>
        <v>0</v>
      </c>
      <c r="AS29">
        <f>IF(AS$32=3,20,0)</f>
        <v>0</v>
      </c>
      <c r="AV29">
        <f>IF(AV$32=3,20,0)</f>
        <v>0</v>
      </c>
      <c r="AY29">
        <f>IF(AY$32=3,20,0)</f>
        <v>0</v>
      </c>
      <c r="BC29" s="394"/>
    </row>
    <row r="30" spans="1:55" ht="12.75" hidden="1" customHeight="1">
      <c r="C30">
        <f>IF(C$32=2,40,0)</f>
        <v>0</v>
      </c>
      <c r="F30">
        <f>IF(F$32=2,40,0)</f>
        <v>40</v>
      </c>
      <c r="I30">
        <f>IF(I$32=2,40,0)</f>
        <v>0</v>
      </c>
      <c r="L30">
        <f>IF(L$32=2,40,0)</f>
        <v>0</v>
      </c>
      <c r="O30">
        <f>IF(O$32=2,40,0)</f>
        <v>0</v>
      </c>
      <c r="R30">
        <f>IF(R$32=2,40,0)</f>
        <v>0</v>
      </c>
      <c r="U30">
        <f>IF(U$32=2,40,0)</f>
        <v>0</v>
      </c>
      <c r="X30">
        <f>IF(X$32=2,40,0)</f>
        <v>0</v>
      </c>
      <c r="AA30">
        <f>IF(AA$32=2,40,0)</f>
        <v>0</v>
      </c>
      <c r="AD30">
        <f>IF(AD$32=2,40,0)</f>
        <v>0</v>
      </c>
      <c r="AG30">
        <f>IF(AG$32=2,40,0)</f>
        <v>0</v>
      </c>
      <c r="AJ30">
        <f>IF(AJ$32=2,40,0)</f>
        <v>0</v>
      </c>
      <c r="AM30">
        <f>IF(AM$32=2,40,0)</f>
        <v>0</v>
      </c>
      <c r="AP30">
        <f>IF(AP$32=2,40,0)</f>
        <v>0</v>
      </c>
      <c r="AS30">
        <f>IF(AS$32=2,40,0)</f>
        <v>0</v>
      </c>
      <c r="AV30">
        <f>IF(AV$32=2,40,0)</f>
        <v>0</v>
      </c>
      <c r="AY30">
        <f>IF(AY$32=2,40,0)</f>
        <v>0</v>
      </c>
      <c r="BC30" s="394"/>
    </row>
    <row r="31" spans="1:55" ht="12.75" hidden="1" customHeight="1">
      <c r="C31">
        <f>IF(C$32=1,80,0)</f>
        <v>0</v>
      </c>
      <c r="F31">
        <f>IF(F$32=1,80,0)</f>
        <v>0</v>
      </c>
      <c r="I31">
        <f>IF(I$32=1,80,0)</f>
        <v>0</v>
      </c>
      <c r="L31">
        <f>IF(L$32=1,80,0)</f>
        <v>0</v>
      </c>
      <c r="O31">
        <f>IF(O$32=1,80,0)</f>
        <v>0</v>
      </c>
      <c r="R31">
        <f>IF(R$32=1,80,0)</f>
        <v>0</v>
      </c>
      <c r="U31">
        <f>IF(U$32=1,80,0)</f>
        <v>0</v>
      </c>
      <c r="X31">
        <f>IF(X$32=1,80,0)</f>
        <v>80</v>
      </c>
      <c r="AA31">
        <f>IF(AA$32=1,80,0)</f>
        <v>0</v>
      </c>
      <c r="AD31">
        <f>IF(AD$32=1,80,0)</f>
        <v>0</v>
      </c>
      <c r="AG31">
        <f>IF(AG$32=1,80,0)</f>
        <v>0</v>
      </c>
      <c r="AJ31">
        <f>IF(AJ$32=1,80,0)</f>
        <v>0</v>
      </c>
      <c r="AM31">
        <f>IF(AM$32=1,80,0)</f>
        <v>0</v>
      </c>
      <c r="AP31">
        <f>IF(AP$32=1,80,0)</f>
        <v>0</v>
      </c>
      <c r="AS31">
        <f>IF(AS$32=1,80,0)</f>
        <v>0</v>
      </c>
      <c r="AV31">
        <f>IF(AV$32=1,80,0)</f>
        <v>0</v>
      </c>
      <c r="AY31">
        <f>IF(AY$32=1,80,0)</f>
        <v>0</v>
      </c>
      <c r="BC31" s="394"/>
    </row>
    <row r="32" spans="1:55" ht="12.75" hidden="1" customHeight="1">
      <c r="C32">
        <f>RANK(C33,$C33:$AZ33)*C37</f>
        <v>3</v>
      </c>
      <c r="F32">
        <f>RANK(F33,$C33:$AZ33)*F37</f>
        <v>2</v>
      </c>
      <c r="I32">
        <f>RANK(I33,$C33:$AZ33)*I37</f>
        <v>0</v>
      </c>
      <c r="L32">
        <f>RANK(L33,$C33:$AZ33)*L37</f>
        <v>5</v>
      </c>
      <c r="O32">
        <f>RANK(O33,$C33:$AZ33)*O37</f>
        <v>0</v>
      </c>
      <c r="R32">
        <f>RANK(R33,$C33:$AZ33)*R37</f>
        <v>4</v>
      </c>
      <c r="U32">
        <f>RANK(U33,$C33:$AZ33)*U37</f>
        <v>0</v>
      </c>
      <c r="X32">
        <f>RANK(X33,$C33:$AZ33)*X37</f>
        <v>1</v>
      </c>
      <c r="AA32">
        <f>RANK(AA33,$C33:$AZ33)*AA37</f>
        <v>0</v>
      </c>
      <c r="AD32">
        <f>RANK(AD33,$C33:$AZ33)*AD37</f>
        <v>0</v>
      </c>
      <c r="AG32">
        <f>RANK(AG33,$C33:$AZ33)*AG37</f>
        <v>6</v>
      </c>
      <c r="AJ32">
        <f>RANK(AJ33,$C33:$AZ33)*AJ37</f>
        <v>0</v>
      </c>
      <c r="AM32">
        <f>RANK(AM33,$C33:$AZ33)*AM37</f>
        <v>0</v>
      </c>
      <c r="AP32">
        <f>RANK(AP33,$C33:$AZ33)*AP37</f>
        <v>0</v>
      </c>
      <c r="AS32">
        <f>RANK(AS33,$C33:$AZ33)*AS37</f>
        <v>0</v>
      </c>
      <c r="AV32">
        <f>RANK(AV33,$C33:$AZ33)*AV37</f>
        <v>0</v>
      </c>
      <c r="AY32">
        <f>RANK(AY33,$C33:$AZ33)*AY37</f>
        <v>0</v>
      </c>
      <c r="BC32" s="394"/>
    </row>
    <row r="33" spans="1:59" ht="12.75" hidden="1" customHeight="1">
      <c r="C33">
        <f>SUM(C34:C36)</f>
        <v>2000073.9928571428</v>
      </c>
      <c r="F33">
        <f>SUM(F34:F36)</f>
        <v>5000189.7318181815</v>
      </c>
      <c r="I33">
        <f>SUM(I34:I36)</f>
        <v>-99999997.989999995</v>
      </c>
      <c r="L33">
        <f>SUM(L34:L36)</f>
        <v>-6000129.9204347823</v>
      </c>
      <c r="O33">
        <f>SUM(O34:O36)</f>
        <v>-100000000.98999999</v>
      </c>
      <c r="R33">
        <f>SUM(R34:R36)</f>
        <v>-4000898.47</v>
      </c>
      <c r="U33">
        <f>SUM(U34:U36)</f>
        <v>-99999997.989999995</v>
      </c>
      <c r="X33">
        <f>SUM(X34:X36)</f>
        <v>11000754.380491802</v>
      </c>
      <c r="AA33">
        <f>SUM(AA34:AA36)</f>
        <v>-99999997.989999995</v>
      </c>
      <c r="AD33">
        <f>SUM(AD34:AD36)</f>
        <v>-99999997.989999995</v>
      </c>
      <c r="AG33">
        <f>SUM(AG34:AG36)</f>
        <v>-8000868.9707692312</v>
      </c>
      <c r="AJ33">
        <f>SUM(AJ34:AJ36)</f>
        <v>-99999997.989999995</v>
      </c>
      <c r="AM33">
        <f>SUM(AM34:AM36)</f>
        <v>-99999997.989999995</v>
      </c>
      <c r="AP33">
        <f>SUM(AP34:AP36)</f>
        <v>-99999997.989999995</v>
      </c>
      <c r="AS33">
        <f>SUM(AS34:AS36)</f>
        <v>-99999997.989999995</v>
      </c>
      <c r="AV33">
        <f>SUM(AV34:AV36)</f>
        <v>-100000199</v>
      </c>
      <c r="AY33">
        <f>SUM(AY34:AY36)</f>
        <v>-99999997.989999995</v>
      </c>
      <c r="BC33" s="394"/>
    </row>
    <row r="34" spans="1:59" ht="12.75" hidden="1" customHeight="1">
      <c r="C34">
        <f>+D38/100</f>
        <v>0.35</v>
      </c>
      <c r="F34">
        <f>+G38/100</f>
        <v>0.55000000000000004</v>
      </c>
      <c r="I34">
        <f>+J38/100</f>
        <v>0.01</v>
      </c>
      <c r="L34">
        <f>+M38/100</f>
        <v>0.46</v>
      </c>
      <c r="O34">
        <f>+P38/100</f>
        <v>0.01</v>
      </c>
      <c r="R34">
        <f>+S38/100</f>
        <v>0.28000000000000003</v>
      </c>
      <c r="U34">
        <f>+V38/100</f>
        <v>0.01</v>
      </c>
      <c r="X34">
        <f>+Y38/100</f>
        <v>0.61</v>
      </c>
      <c r="AA34">
        <f>+AB38/100</f>
        <v>0.01</v>
      </c>
      <c r="AD34">
        <f>+AE38/100</f>
        <v>0.01</v>
      </c>
      <c r="AG34">
        <f>+AH38/100</f>
        <v>0.26</v>
      </c>
      <c r="AJ34">
        <f>+AK38/100</f>
        <v>0.01</v>
      </c>
      <c r="AM34">
        <f>+AN38/100</f>
        <v>0.01</v>
      </c>
      <c r="AP34">
        <f>+AQ38/100</f>
        <v>0.01</v>
      </c>
      <c r="AS34">
        <f>+AT38/100</f>
        <v>0.01</v>
      </c>
      <c r="AV34">
        <f>+AW38</f>
        <v>1</v>
      </c>
      <c r="AY34">
        <f>+AZ38/100</f>
        <v>0.01</v>
      </c>
      <c r="BC34" s="394"/>
    </row>
    <row r="35" spans="1:59" ht="12.75" hidden="1" customHeight="1">
      <c r="C35">
        <f>C39</f>
        <v>53.642857142857146</v>
      </c>
      <c r="F35">
        <f>F39</f>
        <v>139.18181818181819</v>
      </c>
      <c r="I35">
        <f>I39</f>
        <v>2</v>
      </c>
      <c r="L35">
        <f>L39</f>
        <v>-70.380434782608702</v>
      </c>
      <c r="O35">
        <f>O39</f>
        <v>-1</v>
      </c>
      <c r="R35">
        <f>R39</f>
        <v>-858.75</v>
      </c>
      <c r="U35">
        <f>U39</f>
        <v>2</v>
      </c>
      <c r="X35">
        <f>X39</f>
        <v>643.77049180327867</v>
      </c>
      <c r="AA35">
        <f>AA39</f>
        <v>2</v>
      </c>
      <c r="AD35">
        <f>AD39</f>
        <v>2</v>
      </c>
      <c r="AG35">
        <f>AG39</f>
        <v>-789.23076923076928</v>
      </c>
      <c r="AJ35">
        <f>AJ39</f>
        <v>2</v>
      </c>
      <c r="AM35">
        <f>AM39</f>
        <v>2</v>
      </c>
      <c r="AP35">
        <f>AP39</f>
        <v>2</v>
      </c>
      <c r="AS35">
        <f>AS39</f>
        <v>2</v>
      </c>
      <c r="AV35">
        <f>-AV39*100</f>
        <v>-200</v>
      </c>
      <c r="AY35">
        <f>AY39</f>
        <v>2</v>
      </c>
      <c r="BC35" s="394"/>
    </row>
    <row r="36" spans="1:59" ht="12.75" hidden="1" customHeight="1">
      <c r="C36">
        <f>IF(D38-$A3/2&lt;0,-100000000,C38*C37*100000+C38)</f>
        <v>2000020</v>
      </c>
      <c r="F36">
        <f>IF(G38-$A3/2&lt;0,-100000000,F38*F37*100000+F38)</f>
        <v>5000050</v>
      </c>
      <c r="I36">
        <f>IF(J38-$A3/2&lt;0,-100000000,I38*I37*100000+I38)</f>
        <v>-100000000</v>
      </c>
      <c r="L36">
        <f>IF(M38-$A3/2&lt;0,-100000000,L38*L37*100000+L38)</f>
        <v>-6000060</v>
      </c>
      <c r="O36">
        <f>IF(P38-$A3/2&lt;0,-100000000,O38*O37*100000+O38)</f>
        <v>-100000000</v>
      </c>
      <c r="R36">
        <f>IF(S38-$A3/2&lt;0,-100000000,R38*R37*100000+R38)</f>
        <v>-4000040</v>
      </c>
      <c r="U36">
        <f>IF(V38-$A3/2&lt;0,-100000000,U38*U37*100000+U38)</f>
        <v>-100000000</v>
      </c>
      <c r="X36">
        <f>IF(Y38-$A3/2&lt;0,-100000000,X38*X37*100000+X38)</f>
        <v>11000110</v>
      </c>
      <c r="AA36">
        <f>IF(AB38-$A3/2&lt;0,-100000000,AA38*AA37*100000+AA38)</f>
        <v>-100000000</v>
      </c>
      <c r="AD36">
        <f>IF(AE38-$A3/2&lt;0,-100000000,AD38*AD37*100000+AD38)</f>
        <v>-100000000</v>
      </c>
      <c r="AG36">
        <f>IF(AH38-$A3/2&lt;0,-100000000,AG38*AG37*100000+AG38)</f>
        <v>-8000080</v>
      </c>
      <c r="AJ36">
        <f>IF(AK38-$A3/2&lt;0,-100000000,AJ38*AJ37*100000+AJ38)</f>
        <v>-100000000</v>
      </c>
      <c r="AM36">
        <f>IF(AN38-$A3/2&lt;0,-100000000,AM38*AM37*100000+AM38)</f>
        <v>-100000000</v>
      </c>
      <c r="AP36">
        <f>IF(AQ38-$A3/2&lt;0,-100000000,AP38*AP37*100000+AP38)</f>
        <v>-100000000</v>
      </c>
      <c r="AS36">
        <f>IF(AT38-$A3/2&lt;0,-100000000,AS38*AS37*100000+AS38)</f>
        <v>-100000000</v>
      </c>
      <c r="AV36">
        <f>IF(AW38-$A3/2&lt;0,-100000000,AV38*AV37*100000+AV38)</f>
        <v>-100000000</v>
      </c>
      <c r="AY36">
        <f>IF(AZ38-$A3/2&lt;0,-100000000,AY38*AY37*100000+AY38)</f>
        <v>-100000000</v>
      </c>
      <c r="BC36" s="394"/>
    </row>
    <row r="37" spans="1:59" hidden="1">
      <c r="A37" t="s">
        <v>13</v>
      </c>
      <c r="B37">
        <f>SUM(C37:BE37)</f>
        <v>6</v>
      </c>
      <c r="C37">
        <f>IF(D38&gt;=$A3/2,1,0)</f>
        <v>1</v>
      </c>
      <c r="F37">
        <f>IF(G38&gt;=$A3/2,1,0)</f>
        <v>1</v>
      </c>
      <c r="I37">
        <f>IF(J38&gt;=$A3/2,1,0)</f>
        <v>0</v>
      </c>
      <c r="L37">
        <f>IF(M38&gt;=$A3/2,1,0)</f>
        <v>1</v>
      </c>
      <c r="O37">
        <f>IF(P38&gt;=$A3/2,1,0)</f>
        <v>0</v>
      </c>
      <c r="R37">
        <f>IF(S38&gt;=$A3/2,1,0)</f>
        <v>1</v>
      </c>
      <c r="U37">
        <f>IF(V38&gt;=$A3/2,1,0)</f>
        <v>0</v>
      </c>
      <c r="X37">
        <f>IF(Y38&gt;=$A3/2,1,0)</f>
        <v>1</v>
      </c>
      <c r="AA37">
        <f>IF(AB38&gt;=$A3/2,1,0)</f>
        <v>0</v>
      </c>
      <c r="AD37">
        <f>IF(AE38&gt;=$A3/2,1,0)</f>
        <v>0</v>
      </c>
      <c r="AG37">
        <f>IF(AH38&gt;=$A3/2,1,0)</f>
        <v>1</v>
      </c>
      <c r="AJ37">
        <f>IF(AK38&gt;=$A3/2,1,0)</f>
        <v>0</v>
      </c>
      <c r="AM37">
        <f>IF(AN38&gt;=$A3/2,1,0)</f>
        <v>0</v>
      </c>
      <c r="AP37">
        <f>IF(AQ38&gt;=$A3/2,1,0)</f>
        <v>0</v>
      </c>
      <c r="AS37">
        <f>IF(AT38&gt;=$A3/2,1,0)</f>
        <v>0</v>
      </c>
      <c r="AV37">
        <f>IF(AW38&gt;=$A3/2,1,0)</f>
        <v>0</v>
      </c>
      <c r="AY37">
        <f>IF(AZ38&gt;=$A3/2,1,0)</f>
        <v>0</v>
      </c>
      <c r="BC37" s="393" t="s">
        <v>247</v>
      </c>
    </row>
    <row r="38" spans="1:59" ht="13.5" hidden="1" customHeight="1" thickBot="1">
      <c r="C38" s="2">
        <f>IF(SUM(C43:C241)&lt;-1000,-100000000,SUM(C43:C241))</f>
        <v>20</v>
      </c>
      <c r="D38" s="2">
        <f>COUNT(D43:D241)</f>
        <v>35</v>
      </c>
      <c r="E38" s="2"/>
      <c r="F38" s="2">
        <f>IF(SUM(F43:F241)&lt;-1000,-100000000,SUM(F43:F241))</f>
        <v>50</v>
      </c>
      <c r="G38" s="2">
        <f>COUNT(G43:G241)</f>
        <v>55</v>
      </c>
      <c r="H38" s="2"/>
      <c r="I38" s="2">
        <f>IF(SUM(I43:I241)&lt;-1000,-100000000,SUM(I43:I241))</f>
        <v>-100000000</v>
      </c>
      <c r="J38" s="2">
        <f>COUNT(J43:J241)</f>
        <v>1</v>
      </c>
      <c r="K38" s="2"/>
      <c r="L38" s="2">
        <f>IF(SUM(L43:L241)&lt;-1000,-100000000,SUM(L43:L241))</f>
        <v>-60</v>
      </c>
      <c r="M38" s="2">
        <f>COUNT(M43:M241)</f>
        <v>46</v>
      </c>
      <c r="N38" s="2"/>
      <c r="O38" s="2">
        <f>IF(SUM(O43:O241)&lt;-1000,-100000000,SUM(O43:O241))</f>
        <v>-100000000</v>
      </c>
      <c r="P38" s="2">
        <f>COUNT(P43:P241)</f>
        <v>1</v>
      </c>
      <c r="Q38" s="2"/>
      <c r="R38" s="2">
        <f>IF(SUM(R43:R241)&lt;-1000,-100000000,SUM(R43:R241))</f>
        <v>-40</v>
      </c>
      <c r="S38" s="2">
        <f>COUNT(S43:S241)</f>
        <v>28</v>
      </c>
      <c r="T38" s="2"/>
      <c r="U38" s="2">
        <f>IF(SUM(U43:U241)&lt;-1000,-100000000,SUM(U43:U241))</f>
        <v>-100000000</v>
      </c>
      <c r="V38" s="2">
        <f>COUNT(V43:V241)</f>
        <v>1</v>
      </c>
      <c r="W38" s="2"/>
      <c r="X38" s="2">
        <f>IF(SUM(X43:X241)&lt;-1000,-100000000,SUM(X43:X241))</f>
        <v>110</v>
      </c>
      <c r="Y38" s="2">
        <f>COUNT(Y43:Y241)</f>
        <v>61</v>
      </c>
      <c r="Z38" s="2"/>
      <c r="AA38" s="2">
        <f>IF(SUM(AA43:AA241)&lt;-1000,-100000000,SUM(AA43:AA241))</f>
        <v>-100000000</v>
      </c>
      <c r="AB38" s="2">
        <f>COUNT(AB43:AB241)</f>
        <v>1</v>
      </c>
      <c r="AC38" s="2"/>
      <c r="AD38" s="2">
        <f>IF(SUM(AD43:AD241)&lt;-1000,-100000000,SUM(AD43:AD241))</f>
        <v>-100000000</v>
      </c>
      <c r="AE38" s="2">
        <f>COUNT(AE43:AE241)</f>
        <v>1</v>
      </c>
      <c r="AF38" s="2"/>
      <c r="AG38" s="2">
        <f>IF(SUM(AG43:AG241)&lt;-1000,-100000000,SUM(AG43:AG241))</f>
        <v>-80</v>
      </c>
      <c r="AH38" s="2">
        <f>COUNT(AH43:AH241)</f>
        <v>26</v>
      </c>
      <c r="AI38" s="2"/>
      <c r="AJ38" s="2">
        <f>IF(SUM(AJ43:AJ241)&lt;-1000,-100000000,SUM(AJ43:AJ241))</f>
        <v>-100000000</v>
      </c>
      <c r="AK38" s="2">
        <f>COUNT(AK43:AK241)</f>
        <v>1</v>
      </c>
      <c r="AL38" s="2"/>
      <c r="AM38" s="2">
        <f>IF(SUM(AM43:AM241)&lt;-1000,-100000000,SUM(AM43:AM241))</f>
        <v>-100000000</v>
      </c>
      <c r="AN38" s="2">
        <f>COUNT(AN43:AN241)</f>
        <v>1</v>
      </c>
      <c r="AO38" s="2"/>
      <c r="AP38" s="2">
        <f>IF(SUM(AP43:AP241)&lt;-1000,-100000000,SUM(AP43:AP241))</f>
        <v>-100000000</v>
      </c>
      <c r="AQ38" s="2">
        <f>COUNT(AQ43:AQ241)</f>
        <v>1</v>
      </c>
      <c r="AR38" s="2"/>
      <c r="AS38" s="2">
        <f>IF(SUM(AS43:AS241)&lt;-1000,-100000000,SUM(AS43:AS241))</f>
        <v>-100000000</v>
      </c>
      <c r="AT38" s="2">
        <f>COUNT(AT43:AT241)</f>
        <v>1</v>
      </c>
      <c r="AU38" s="2"/>
      <c r="AV38" s="2">
        <f>IF(SUM(AV43:AV241)&lt;-1000,-100000000,SUM(AV43:AV241))</f>
        <v>-100000000</v>
      </c>
      <c r="AW38" s="2">
        <f>COUNT(AW43:AW241)</f>
        <v>1</v>
      </c>
      <c r="AX38" s="2"/>
      <c r="AY38" s="2">
        <f>IF(SUM(AY43:AY241)&lt;-1000,-100000000,SUM(AY43:AY241))</f>
        <v>-100000000</v>
      </c>
      <c r="AZ38" s="2">
        <f>COUNT(AZ43:AZ241)</f>
        <v>1</v>
      </c>
      <c r="BA38" s="2"/>
      <c r="BB38" s="25"/>
      <c r="BC38" t="s">
        <v>7</v>
      </c>
    </row>
    <row r="39" spans="1:59" ht="12.75" hidden="1" customHeight="1">
      <c r="C39" s="2">
        <f>+(D39-E39)/D38</f>
        <v>53.642857142857146</v>
      </c>
      <c r="D39" s="2">
        <f>SUM(D43:D156)</f>
        <v>419640</v>
      </c>
      <c r="E39" s="2">
        <f>SUM(E43:E156)</f>
        <v>417762.5</v>
      </c>
      <c r="F39" s="2">
        <f>+(G39-H39)/G38</f>
        <v>139.18181818181819</v>
      </c>
      <c r="G39" s="2">
        <f>SUM(G43:G156)</f>
        <v>672745</v>
      </c>
      <c r="H39" s="2">
        <f>SUM(H43:H156)</f>
        <v>665090</v>
      </c>
      <c r="I39" s="2">
        <f>+(J39-K39)/J38</f>
        <v>2</v>
      </c>
      <c r="J39" s="2">
        <f>SUM(J43:J156)</f>
        <v>1</v>
      </c>
      <c r="K39" s="2">
        <f>SUM(K43:K156)</f>
        <v>-1</v>
      </c>
      <c r="L39" s="2">
        <f>+(M39-N39)/M38</f>
        <v>-70.380434782608702</v>
      </c>
      <c r="M39" s="2">
        <f>SUM(M43:M156)</f>
        <v>562980</v>
      </c>
      <c r="N39" s="2">
        <f>SUM(N43:N156)</f>
        <v>566217.5</v>
      </c>
      <c r="O39" s="2">
        <f>+P39/Q39</f>
        <v>-1</v>
      </c>
      <c r="P39" s="2">
        <f>SUM(P43:P156)</f>
        <v>1</v>
      </c>
      <c r="Q39" s="2">
        <f>SUM(Q43:Q156)</f>
        <v>-1</v>
      </c>
      <c r="R39" s="2">
        <f>+(S39-T39)/S38</f>
        <v>-858.75</v>
      </c>
      <c r="S39" s="2">
        <f>SUM(S43:S156)</f>
        <v>311755</v>
      </c>
      <c r="T39" s="2">
        <f>SUM(T43:T156)</f>
        <v>335800</v>
      </c>
      <c r="U39" s="2">
        <f>+(V39-W39)/V38</f>
        <v>2</v>
      </c>
      <c r="V39" s="2">
        <f>SUM(V43:V156)</f>
        <v>1</v>
      </c>
      <c r="W39" s="2">
        <f>SUM(W43:W156)</f>
        <v>-1</v>
      </c>
      <c r="X39" s="2">
        <f>+(Y39-Z39)/Y38</f>
        <v>643.77049180327867</v>
      </c>
      <c r="Y39" s="2">
        <f>SUM(Y43:Y156)</f>
        <v>764635</v>
      </c>
      <c r="Z39" s="2">
        <f>SUM(Z43:Z156)</f>
        <v>725365</v>
      </c>
      <c r="AA39" s="2">
        <f>+(AB39-AC39)/AB38</f>
        <v>2</v>
      </c>
      <c r="AB39" s="2">
        <f>SUM(AB43:AB156)</f>
        <v>1</v>
      </c>
      <c r="AC39" s="2">
        <f>SUM(AC43:AC156)</f>
        <v>-1</v>
      </c>
      <c r="AD39" s="2">
        <f>+(AE39-AF39)/AE38</f>
        <v>2</v>
      </c>
      <c r="AE39" s="2">
        <f>SUM(AE43:AE156)</f>
        <v>1</v>
      </c>
      <c r="AF39" s="2">
        <f>SUM(AF43:AF156)</f>
        <v>-1</v>
      </c>
      <c r="AG39" s="2">
        <f>+(AH39-AI39)/AH38</f>
        <v>-789.23076923076928</v>
      </c>
      <c r="AH39" s="2">
        <f>SUM(AH43:AH156)</f>
        <v>343985</v>
      </c>
      <c r="AI39" s="2">
        <f>SUM(AI43:AI156)</f>
        <v>364505</v>
      </c>
      <c r="AJ39" s="2">
        <f>+(AK39-AL39)/AK38</f>
        <v>2</v>
      </c>
      <c r="AK39" s="2">
        <f>SUM(AK43:AK156)</f>
        <v>1</v>
      </c>
      <c r="AL39" s="2">
        <f>SUM(AL43:AL156)</f>
        <v>-1</v>
      </c>
      <c r="AM39" s="2">
        <f>+(AN39-AO39)/AN38</f>
        <v>2</v>
      </c>
      <c r="AN39" s="2">
        <f>SUM(AN43:AN156)</f>
        <v>1</v>
      </c>
      <c r="AO39" s="2">
        <f>SUM(AO43:AO156)</f>
        <v>-1</v>
      </c>
      <c r="AP39" s="2">
        <f>+(AQ39-AR39)/AQ38</f>
        <v>2</v>
      </c>
      <c r="AQ39" s="2">
        <f>SUM(AQ43:AQ156)</f>
        <v>1</v>
      </c>
      <c r="AR39" s="2">
        <f>SUM(AR43:AR156)</f>
        <v>-1</v>
      </c>
      <c r="AS39" s="2">
        <f>+(AT39-AU39)/AT38</f>
        <v>2</v>
      </c>
      <c r="AT39" s="2">
        <f>SUM(AT43:AT156)</f>
        <v>1</v>
      </c>
      <c r="AU39" s="2">
        <f>SUM(AU43:AU156)</f>
        <v>-1</v>
      </c>
      <c r="AV39" s="2">
        <f>+(AW39-AX39)/AW38</f>
        <v>2</v>
      </c>
      <c r="AW39" s="2">
        <f>SUM(AW43:AW156)</f>
        <v>1</v>
      </c>
      <c r="AX39" s="2">
        <f>SUM(AX43:AX156)</f>
        <v>-1</v>
      </c>
      <c r="AY39" s="2">
        <f>+(AZ39-BA39)/AZ38</f>
        <v>2</v>
      </c>
      <c r="AZ39" s="2">
        <f>SUM(AZ43:AZ156)</f>
        <v>1</v>
      </c>
      <c r="BA39" s="2">
        <f>SUM(BA43:BA156)</f>
        <v>-1</v>
      </c>
      <c r="BB39" s="26"/>
      <c r="BC39" t="s">
        <v>8</v>
      </c>
    </row>
    <row r="40" spans="1:59" ht="13.5" thickBot="1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B40" s="41">
        <f>MAX(BC43:BC102)</f>
        <v>149</v>
      </c>
    </row>
    <row r="41" spans="1:59" ht="13.5" thickBot="1">
      <c r="B41" s="332" t="s">
        <v>68</v>
      </c>
      <c r="C41" s="409" t="s">
        <v>232</v>
      </c>
      <c r="D41" s="410"/>
      <c r="E41" s="411"/>
      <c r="F41" s="421" t="s">
        <v>235</v>
      </c>
      <c r="G41" s="410"/>
      <c r="H41" s="411"/>
      <c r="I41" s="409" t="s">
        <v>1</v>
      </c>
      <c r="J41" s="410"/>
      <c r="K41" s="411"/>
      <c r="L41" s="409" t="s">
        <v>196</v>
      </c>
      <c r="M41" s="410"/>
      <c r="N41" s="411"/>
      <c r="O41" s="409" t="s">
        <v>59</v>
      </c>
      <c r="P41" s="410"/>
      <c r="Q41" s="411"/>
      <c r="R41" s="421" t="s">
        <v>237</v>
      </c>
      <c r="S41" s="410"/>
      <c r="T41" s="411"/>
      <c r="U41" s="409" t="s">
        <v>9</v>
      </c>
      <c r="V41" s="410"/>
      <c r="W41" s="411"/>
      <c r="X41" s="409" t="s">
        <v>43</v>
      </c>
      <c r="Y41" s="410"/>
      <c r="Z41" s="411"/>
      <c r="AA41" s="421" t="s">
        <v>200</v>
      </c>
      <c r="AB41" s="410"/>
      <c r="AC41" s="411"/>
      <c r="AD41" s="421" t="s">
        <v>201</v>
      </c>
      <c r="AE41" s="410"/>
      <c r="AF41" s="411"/>
      <c r="AG41" s="409" t="s">
        <v>231</v>
      </c>
      <c r="AH41" s="410"/>
      <c r="AI41" s="411"/>
      <c r="AJ41" s="409" t="s">
        <v>76</v>
      </c>
      <c r="AK41" s="410"/>
      <c r="AL41" s="411"/>
      <c r="AM41" s="409" t="s">
        <v>97</v>
      </c>
      <c r="AN41" s="410"/>
      <c r="AO41" s="411"/>
      <c r="AP41" s="409" t="s">
        <v>35</v>
      </c>
      <c r="AQ41" s="410"/>
      <c r="AR41" s="411"/>
      <c r="AS41" s="422" t="s">
        <v>62</v>
      </c>
      <c r="AT41" s="412"/>
      <c r="AU41" s="420"/>
      <c r="AV41" s="409" t="s">
        <v>63</v>
      </c>
      <c r="AW41" s="410"/>
      <c r="AX41" s="411"/>
      <c r="AY41" s="409" t="s">
        <v>94</v>
      </c>
      <c r="AZ41" s="410"/>
      <c r="BA41" s="411"/>
      <c r="BB41" s="41">
        <f>COUNT(BB43:BB156)</f>
        <v>61</v>
      </c>
      <c r="BC41" s="86" t="s">
        <v>7</v>
      </c>
      <c r="BD41" s="85" t="s">
        <v>8</v>
      </c>
      <c r="BE41" s="87" t="s">
        <v>47</v>
      </c>
    </row>
    <row r="42" spans="1:59" ht="13.5" thickBot="1">
      <c r="A42" s="333" t="s">
        <v>206</v>
      </c>
      <c r="B42" s="37"/>
      <c r="C42" s="37" t="s">
        <v>3</v>
      </c>
      <c r="D42" s="77" t="s">
        <v>2</v>
      </c>
      <c r="E42" s="38"/>
      <c r="F42" s="37" t="s">
        <v>3</v>
      </c>
      <c r="G42" s="77" t="s">
        <v>2</v>
      </c>
      <c r="H42" s="38"/>
      <c r="I42" s="37" t="s">
        <v>3</v>
      </c>
      <c r="J42" s="77" t="s">
        <v>2</v>
      </c>
      <c r="K42" s="38"/>
      <c r="L42" s="37" t="s">
        <v>3</v>
      </c>
      <c r="M42" s="77" t="s">
        <v>2</v>
      </c>
      <c r="N42" s="38"/>
      <c r="O42" s="37" t="s">
        <v>3</v>
      </c>
      <c r="P42" s="38" t="s">
        <v>2</v>
      </c>
      <c r="Q42" s="77"/>
      <c r="R42" s="37" t="s">
        <v>3</v>
      </c>
      <c r="S42" s="77" t="s">
        <v>2</v>
      </c>
      <c r="T42" s="38"/>
      <c r="U42" s="37" t="s">
        <v>3</v>
      </c>
      <c r="V42" s="77" t="s">
        <v>2</v>
      </c>
      <c r="W42" s="38"/>
      <c r="X42" s="37" t="s">
        <v>3</v>
      </c>
      <c r="Y42" s="77" t="s">
        <v>2</v>
      </c>
      <c r="Z42" s="38"/>
      <c r="AA42" s="37" t="s">
        <v>3</v>
      </c>
      <c r="AB42" s="77" t="s">
        <v>2</v>
      </c>
      <c r="AC42" s="38"/>
      <c r="AD42" s="37" t="s">
        <v>3</v>
      </c>
      <c r="AE42" s="38" t="s">
        <v>2</v>
      </c>
      <c r="AF42" s="77"/>
      <c r="AG42" s="113" t="s">
        <v>3</v>
      </c>
      <c r="AH42" s="38" t="s">
        <v>2</v>
      </c>
      <c r="AI42" s="77"/>
      <c r="AJ42" s="37" t="s">
        <v>3</v>
      </c>
      <c r="AK42" s="38" t="s">
        <v>2</v>
      </c>
      <c r="AL42" s="77"/>
      <c r="AM42" s="37" t="s">
        <v>3</v>
      </c>
      <c r="AN42" s="38" t="s">
        <v>2</v>
      </c>
      <c r="AO42" s="77"/>
      <c r="AP42" s="37" t="s">
        <v>3</v>
      </c>
      <c r="AQ42" s="77" t="s">
        <v>2</v>
      </c>
      <c r="AR42" s="38"/>
      <c r="AS42" s="37" t="s">
        <v>3</v>
      </c>
      <c r="AT42" s="77" t="s">
        <v>2</v>
      </c>
      <c r="AU42" s="38"/>
      <c r="AV42" s="77" t="s">
        <v>3</v>
      </c>
      <c r="AW42" s="38" t="s">
        <v>2</v>
      </c>
      <c r="AX42" s="77"/>
      <c r="AY42" s="37" t="s">
        <v>3</v>
      </c>
      <c r="AZ42" s="77" t="s">
        <v>2</v>
      </c>
      <c r="BA42" s="38"/>
      <c r="BB42" s="27" t="s">
        <v>22</v>
      </c>
      <c r="BC42" s="30" t="s">
        <v>23</v>
      </c>
    </row>
    <row r="43" spans="1:59">
      <c r="A43">
        <v>1</v>
      </c>
      <c r="B43" s="329"/>
      <c r="C43" s="373">
        <v>10</v>
      </c>
      <c r="D43" s="153">
        <v>11940</v>
      </c>
      <c r="E43" s="374">
        <v>9890</v>
      </c>
      <c r="F43" s="373"/>
      <c r="G43" s="153"/>
      <c r="H43" s="374"/>
      <c r="I43" s="152">
        <v>-10000</v>
      </c>
      <c r="J43" s="153">
        <v>1</v>
      </c>
      <c r="K43" s="154">
        <v>-1</v>
      </c>
      <c r="L43" s="373">
        <v>-10</v>
      </c>
      <c r="M43" s="153">
        <v>9890</v>
      </c>
      <c r="N43" s="374">
        <v>11940</v>
      </c>
      <c r="O43" s="152">
        <v>-10000</v>
      </c>
      <c r="P43" s="153">
        <v>1</v>
      </c>
      <c r="Q43" s="154">
        <v>-1</v>
      </c>
      <c r="R43" s="373"/>
      <c r="S43" s="153"/>
      <c r="T43" s="374"/>
      <c r="U43" s="152">
        <v>-10000</v>
      </c>
      <c r="V43" s="153">
        <v>1</v>
      </c>
      <c r="W43" s="154">
        <v>-1</v>
      </c>
      <c r="X43" s="373">
        <v>-10</v>
      </c>
      <c r="Y43" s="153">
        <v>9890</v>
      </c>
      <c r="Z43" s="374">
        <v>11940</v>
      </c>
      <c r="AA43" s="152">
        <v>-10000</v>
      </c>
      <c r="AB43" s="153">
        <v>1</v>
      </c>
      <c r="AC43" s="154">
        <v>-1</v>
      </c>
      <c r="AD43" s="152">
        <v>-10000</v>
      </c>
      <c r="AE43" s="153">
        <v>1</v>
      </c>
      <c r="AF43" s="154">
        <v>-1</v>
      </c>
      <c r="AG43" s="373">
        <v>10</v>
      </c>
      <c r="AH43" s="153">
        <v>11940</v>
      </c>
      <c r="AI43" s="374">
        <v>9890</v>
      </c>
      <c r="AJ43" s="152">
        <v>-10000</v>
      </c>
      <c r="AK43" s="153">
        <v>1</v>
      </c>
      <c r="AL43" s="154">
        <v>-1</v>
      </c>
      <c r="AM43" s="152">
        <v>-10000</v>
      </c>
      <c r="AN43" s="153">
        <v>1</v>
      </c>
      <c r="AO43" s="154">
        <v>-1</v>
      </c>
      <c r="AP43" s="152">
        <v>-10000</v>
      </c>
      <c r="AQ43" s="153">
        <v>1</v>
      </c>
      <c r="AR43" s="154">
        <v>-1</v>
      </c>
      <c r="AS43" s="152">
        <v>-10000</v>
      </c>
      <c r="AT43" s="153">
        <v>1</v>
      </c>
      <c r="AU43" s="154">
        <v>-1</v>
      </c>
      <c r="AV43" s="152">
        <v>-10000</v>
      </c>
      <c r="AW43" s="153">
        <v>1</v>
      </c>
      <c r="AX43" s="154">
        <v>-1</v>
      </c>
      <c r="AY43" s="152">
        <v>-10000</v>
      </c>
      <c r="AZ43" s="153">
        <v>1</v>
      </c>
      <c r="BA43" s="154">
        <v>-1</v>
      </c>
      <c r="BB43" s="214">
        <v>45310</v>
      </c>
      <c r="BC43" s="215">
        <v>75</v>
      </c>
      <c r="BD43">
        <f t="shared" ref="BD43:BD65" si="2">+AY43+AP43+AG43+AD43+AA43+X43+U43+R43+O43+L43+I43+F43+C43+AJ43+AM43+AS43+AV43</f>
        <v>-110000</v>
      </c>
      <c r="BE43">
        <f t="shared" ref="BE43:BE66" si="3">COUNT(C43:BA43)/3</f>
        <v>15</v>
      </c>
      <c r="BF43">
        <f t="shared" ref="BF43:BF66" si="4">+BD43/BE43</f>
        <v>-7333.333333333333</v>
      </c>
      <c r="BG43">
        <f>+X43+C43</f>
        <v>0</v>
      </c>
    </row>
    <row r="44" spans="1:59">
      <c r="A44">
        <f>+A43+1</f>
        <v>2</v>
      </c>
      <c r="B44" s="151"/>
      <c r="C44" s="158"/>
      <c r="D44" s="159"/>
      <c r="E44" s="160"/>
      <c r="F44" s="158">
        <v>10</v>
      </c>
      <c r="G44" s="159">
        <v>16140</v>
      </c>
      <c r="H44" s="160">
        <v>15015</v>
      </c>
      <c r="I44" s="158"/>
      <c r="J44" s="159"/>
      <c r="K44" s="160"/>
      <c r="L44" s="158">
        <v>-10</v>
      </c>
      <c r="M44" s="159">
        <v>15015</v>
      </c>
      <c r="N44" s="160">
        <v>16140</v>
      </c>
      <c r="O44" s="158"/>
      <c r="P44" s="159"/>
      <c r="Q44" s="160"/>
      <c r="R44" s="158"/>
      <c r="S44" s="159"/>
      <c r="T44" s="160"/>
      <c r="U44" s="158"/>
      <c r="V44" s="159"/>
      <c r="W44" s="160"/>
      <c r="X44" s="158">
        <v>10</v>
      </c>
      <c r="Y44" s="159">
        <v>16140</v>
      </c>
      <c r="Z44" s="160">
        <v>15015</v>
      </c>
      <c r="AA44" s="158"/>
      <c r="AB44" s="159"/>
      <c r="AC44" s="160"/>
      <c r="AD44" s="158"/>
      <c r="AE44" s="159"/>
      <c r="AF44" s="160"/>
      <c r="AG44" s="158">
        <v>-10</v>
      </c>
      <c r="AH44" s="159">
        <v>15015</v>
      </c>
      <c r="AI44" s="160">
        <v>16140</v>
      </c>
      <c r="AJ44" s="158"/>
      <c r="AK44" s="159"/>
      <c r="AL44" s="160"/>
      <c r="AM44" s="158"/>
      <c r="AN44" s="159"/>
      <c r="AO44" s="160"/>
      <c r="AP44" s="158"/>
      <c r="AQ44" s="159"/>
      <c r="AR44" s="160"/>
      <c r="AS44" s="158"/>
      <c r="AT44" s="159"/>
      <c r="AU44" s="160"/>
      <c r="AV44" s="10"/>
      <c r="AW44" s="32"/>
      <c r="AX44" s="11"/>
      <c r="AY44" s="158"/>
      <c r="AZ44" s="159"/>
      <c r="BA44" s="160"/>
      <c r="BB44" s="24">
        <v>45345</v>
      </c>
      <c r="BC44" s="41">
        <v>88</v>
      </c>
      <c r="BD44">
        <f t="shared" si="2"/>
        <v>0</v>
      </c>
      <c r="BE44">
        <f t="shared" si="3"/>
        <v>4</v>
      </c>
      <c r="BF44">
        <f t="shared" si="4"/>
        <v>0</v>
      </c>
      <c r="BG44">
        <f t="shared" ref="BG44:BG79" si="5">+X44+C44</f>
        <v>10</v>
      </c>
    </row>
    <row r="45" spans="1:59">
      <c r="A45">
        <f t="shared" ref="A45:A108" si="6">+A44+1</f>
        <v>3</v>
      </c>
      <c r="B45" s="329"/>
      <c r="C45" s="158"/>
      <c r="D45" s="159"/>
      <c r="E45" s="160"/>
      <c r="F45" s="158">
        <v>-10</v>
      </c>
      <c r="G45" s="159">
        <v>11240</v>
      </c>
      <c r="H45" s="160">
        <v>15970</v>
      </c>
      <c r="I45" s="158"/>
      <c r="J45" s="159"/>
      <c r="K45" s="160"/>
      <c r="L45" s="158">
        <v>10</v>
      </c>
      <c r="M45" s="159">
        <v>15970</v>
      </c>
      <c r="N45" s="159">
        <v>11240</v>
      </c>
      <c r="O45" s="158"/>
      <c r="P45" s="159"/>
      <c r="Q45" s="160"/>
      <c r="R45" s="158"/>
      <c r="S45" s="159"/>
      <c r="T45" s="160"/>
      <c r="U45" s="158"/>
      <c r="V45" s="159"/>
      <c r="W45" s="160"/>
      <c r="X45" s="158">
        <v>-10</v>
      </c>
      <c r="Y45" s="159">
        <v>11240</v>
      </c>
      <c r="Z45" s="160">
        <v>15970</v>
      </c>
      <c r="AA45" s="158"/>
      <c r="AB45" s="159"/>
      <c r="AC45" s="160"/>
      <c r="AD45" s="158"/>
      <c r="AE45" s="159"/>
      <c r="AF45" s="160"/>
      <c r="AG45" s="158">
        <v>10</v>
      </c>
      <c r="AH45" s="159">
        <v>15970</v>
      </c>
      <c r="AI45" s="159">
        <v>11240</v>
      </c>
      <c r="AJ45" s="158"/>
      <c r="AK45" s="159"/>
      <c r="AL45" s="160"/>
      <c r="AM45" s="158"/>
      <c r="AN45" s="159"/>
      <c r="AO45" s="160"/>
      <c r="AP45" s="158"/>
      <c r="AQ45" s="159"/>
      <c r="AR45" s="160"/>
      <c r="AS45" s="158"/>
      <c r="AT45" s="159"/>
      <c r="AU45" s="160"/>
      <c r="AV45" s="10"/>
      <c r="AW45" s="32"/>
      <c r="AX45" s="11"/>
      <c r="AY45" s="158"/>
      <c r="AZ45" s="159"/>
      <c r="BA45" s="160"/>
      <c r="BB45" s="24">
        <v>45349</v>
      </c>
      <c r="BC45">
        <v>90</v>
      </c>
      <c r="BD45">
        <f t="shared" si="2"/>
        <v>0</v>
      </c>
      <c r="BE45">
        <f t="shared" si="3"/>
        <v>4</v>
      </c>
      <c r="BF45">
        <f t="shared" si="4"/>
        <v>0</v>
      </c>
      <c r="BG45">
        <f t="shared" si="5"/>
        <v>-10</v>
      </c>
    </row>
    <row r="46" spans="1:59">
      <c r="A46">
        <f t="shared" si="6"/>
        <v>4</v>
      </c>
      <c r="B46" s="329"/>
      <c r="C46" s="158">
        <v>-10</v>
      </c>
      <c r="D46" s="159">
        <v>4145</v>
      </c>
      <c r="E46" s="160">
        <v>14300</v>
      </c>
      <c r="F46" s="158">
        <v>10</v>
      </c>
      <c r="G46" s="159">
        <v>14300</v>
      </c>
      <c r="H46" s="160">
        <v>4145</v>
      </c>
      <c r="I46" s="158"/>
      <c r="J46" s="159"/>
      <c r="K46" s="160"/>
      <c r="L46" s="158">
        <v>-10</v>
      </c>
      <c r="M46" s="159">
        <v>4145</v>
      </c>
      <c r="N46" s="160">
        <v>14300</v>
      </c>
      <c r="O46" s="158"/>
      <c r="P46" s="159"/>
      <c r="Q46" s="160"/>
      <c r="R46" s="158"/>
      <c r="S46" s="159"/>
      <c r="T46" s="160"/>
      <c r="U46" s="158"/>
      <c r="V46" s="159"/>
      <c r="W46" s="160"/>
      <c r="X46" s="158">
        <v>10</v>
      </c>
      <c r="Y46" s="159">
        <v>14300</v>
      </c>
      <c r="Z46" s="160">
        <v>4145</v>
      </c>
      <c r="AA46" s="158"/>
      <c r="AB46" s="159"/>
      <c r="AC46" s="160"/>
      <c r="AD46" s="158"/>
      <c r="AE46" s="159"/>
      <c r="AF46" s="160"/>
      <c r="AG46" s="158"/>
      <c r="AH46" s="159"/>
      <c r="AI46" s="160"/>
      <c r="AJ46" s="158"/>
      <c r="AK46" s="159"/>
      <c r="AL46" s="160"/>
      <c r="AM46" s="158"/>
      <c r="AN46" s="159"/>
      <c r="AO46" s="160"/>
      <c r="AP46" s="158"/>
      <c r="AQ46" s="159"/>
      <c r="AR46" s="160"/>
      <c r="AS46" s="158"/>
      <c r="AT46" s="159"/>
      <c r="AU46" s="160"/>
      <c r="AV46" s="10"/>
      <c r="AW46" s="32"/>
      <c r="AX46" s="11"/>
      <c r="AY46" s="10"/>
      <c r="AZ46" s="32"/>
      <c r="BA46" s="11"/>
      <c r="BB46" s="24">
        <v>45349</v>
      </c>
      <c r="BC46">
        <v>90</v>
      </c>
      <c r="BD46">
        <f t="shared" si="2"/>
        <v>0</v>
      </c>
      <c r="BE46">
        <f t="shared" si="3"/>
        <v>4</v>
      </c>
      <c r="BF46">
        <f t="shared" si="4"/>
        <v>0</v>
      </c>
      <c r="BG46">
        <f t="shared" si="5"/>
        <v>0</v>
      </c>
    </row>
    <row r="47" spans="1:59">
      <c r="A47">
        <f t="shared" si="6"/>
        <v>5</v>
      </c>
      <c r="B47" s="329"/>
      <c r="C47" s="158">
        <v>10</v>
      </c>
      <c r="D47" s="159">
        <v>13825</v>
      </c>
      <c r="E47" s="160">
        <v>3905</v>
      </c>
      <c r="F47" s="158">
        <v>-10</v>
      </c>
      <c r="G47" s="159">
        <v>3905</v>
      </c>
      <c r="H47" s="160">
        <v>13825</v>
      </c>
      <c r="I47" s="158"/>
      <c r="J47" s="159"/>
      <c r="K47" s="160"/>
      <c r="L47" s="158">
        <v>10</v>
      </c>
      <c r="M47" s="159">
        <v>13825</v>
      </c>
      <c r="N47" s="160">
        <v>3905</v>
      </c>
      <c r="O47" s="158"/>
      <c r="P47" s="159"/>
      <c r="Q47" s="160"/>
      <c r="R47" s="158"/>
      <c r="S47" s="159"/>
      <c r="T47" s="160"/>
      <c r="U47" s="158"/>
      <c r="V47" s="159"/>
      <c r="W47" s="160"/>
      <c r="X47" s="158">
        <v>-10</v>
      </c>
      <c r="Y47" s="159">
        <v>3905</v>
      </c>
      <c r="Z47" s="160">
        <v>13825</v>
      </c>
      <c r="AA47" s="158"/>
      <c r="AB47" s="159"/>
      <c r="AC47" s="160"/>
      <c r="AD47" s="158"/>
      <c r="AE47" s="159"/>
      <c r="AF47" s="160"/>
      <c r="AG47" s="158"/>
      <c r="AH47" s="159"/>
      <c r="AI47" s="160"/>
      <c r="AJ47" s="158"/>
      <c r="AK47" s="159"/>
      <c r="AL47" s="160"/>
      <c r="AM47" s="158"/>
      <c r="AN47" s="159"/>
      <c r="AO47" s="160"/>
      <c r="AP47" s="158"/>
      <c r="AQ47" s="159"/>
      <c r="AR47" s="160"/>
      <c r="AS47" s="158"/>
      <c r="AT47" s="159"/>
      <c r="AU47" s="160"/>
      <c r="AV47" s="10"/>
      <c r="AW47" s="32"/>
      <c r="AX47" s="11"/>
      <c r="AY47" s="10"/>
      <c r="AZ47" s="32"/>
      <c r="BA47" s="11"/>
      <c r="BB47" s="24">
        <v>45349</v>
      </c>
      <c r="BC47">
        <v>90</v>
      </c>
      <c r="BD47">
        <f t="shared" si="2"/>
        <v>0</v>
      </c>
      <c r="BE47">
        <f t="shared" si="3"/>
        <v>4</v>
      </c>
      <c r="BF47">
        <f t="shared" si="4"/>
        <v>0</v>
      </c>
      <c r="BG47">
        <f t="shared" si="5"/>
        <v>0</v>
      </c>
    </row>
    <row r="48" spans="1:59">
      <c r="A48">
        <f t="shared" si="6"/>
        <v>6</v>
      </c>
      <c r="B48" s="378" t="s">
        <v>236</v>
      </c>
      <c r="C48" s="155">
        <v>10</v>
      </c>
      <c r="D48" s="379">
        <v>13910</v>
      </c>
      <c r="E48" s="157">
        <v>13905</v>
      </c>
      <c r="F48" s="155">
        <v>-10</v>
      </c>
      <c r="G48" s="156">
        <v>13905</v>
      </c>
      <c r="H48" s="157">
        <v>13910</v>
      </c>
      <c r="I48" s="155"/>
      <c r="J48" s="156"/>
      <c r="K48" s="157"/>
      <c r="L48" s="155">
        <v>10</v>
      </c>
      <c r="M48" s="379">
        <v>13910</v>
      </c>
      <c r="N48" s="157">
        <v>13905</v>
      </c>
      <c r="O48" s="155"/>
      <c r="P48" s="156"/>
      <c r="Q48" s="157"/>
      <c r="R48" s="155"/>
      <c r="S48" s="156"/>
      <c r="T48" s="157"/>
      <c r="U48" s="155"/>
      <c r="V48" s="156"/>
      <c r="W48" s="157"/>
      <c r="X48" s="155">
        <v>-10</v>
      </c>
      <c r="Y48" s="156">
        <v>13905</v>
      </c>
      <c r="Z48" s="157">
        <v>13910</v>
      </c>
      <c r="AA48" s="155"/>
      <c r="AB48" s="156"/>
      <c r="AC48" s="157"/>
      <c r="AD48" s="155"/>
      <c r="AE48" s="156"/>
      <c r="AF48" s="157"/>
      <c r="AG48" s="155"/>
      <c r="AH48" s="156"/>
      <c r="AI48" s="157"/>
      <c r="AJ48" s="155"/>
      <c r="AK48" s="156"/>
      <c r="AL48" s="157"/>
      <c r="AM48" s="155"/>
      <c r="AN48" s="156"/>
      <c r="AO48" s="157"/>
      <c r="AP48" s="155"/>
      <c r="AQ48" s="156"/>
      <c r="AR48" s="157"/>
      <c r="AS48" s="155"/>
      <c r="AT48" s="156"/>
      <c r="AU48" s="157"/>
      <c r="AV48" s="12"/>
      <c r="AW48" s="36"/>
      <c r="AX48" s="13"/>
      <c r="AY48" s="12"/>
      <c r="AZ48" s="36"/>
      <c r="BA48" s="13"/>
      <c r="BB48" s="24">
        <v>45350</v>
      </c>
      <c r="BC48" s="41">
        <v>91</v>
      </c>
      <c r="BD48">
        <f t="shared" si="2"/>
        <v>0</v>
      </c>
      <c r="BE48">
        <f t="shared" si="3"/>
        <v>4</v>
      </c>
      <c r="BF48">
        <f t="shared" si="4"/>
        <v>0</v>
      </c>
      <c r="BG48">
        <f t="shared" si="5"/>
        <v>0</v>
      </c>
    </row>
    <row r="49" spans="1:59">
      <c r="A49">
        <f t="shared" si="6"/>
        <v>7</v>
      </c>
      <c r="B49" s="329"/>
      <c r="C49" s="158">
        <v>-10</v>
      </c>
      <c r="D49" s="159">
        <v>13385</v>
      </c>
      <c r="E49" s="160">
        <v>14520</v>
      </c>
      <c r="F49" s="158">
        <v>-10</v>
      </c>
      <c r="G49" s="159">
        <v>13385</v>
      </c>
      <c r="H49" s="160">
        <v>14520</v>
      </c>
      <c r="I49" s="158"/>
      <c r="J49" s="159"/>
      <c r="K49" s="160"/>
      <c r="L49" s="158"/>
      <c r="M49" s="159"/>
      <c r="N49" s="160"/>
      <c r="O49" s="158"/>
      <c r="P49" s="159"/>
      <c r="Q49" s="160"/>
      <c r="R49" s="158">
        <v>10</v>
      </c>
      <c r="S49" s="159">
        <v>14520</v>
      </c>
      <c r="T49" s="160">
        <v>13385</v>
      </c>
      <c r="U49" s="158"/>
      <c r="V49" s="159"/>
      <c r="W49" s="160"/>
      <c r="X49" s="158">
        <v>10</v>
      </c>
      <c r="Y49" s="159">
        <v>14520</v>
      </c>
      <c r="Z49" s="160">
        <v>13385</v>
      </c>
      <c r="AA49" s="158"/>
      <c r="AB49" s="159"/>
      <c r="AC49" s="160"/>
      <c r="AD49" s="158"/>
      <c r="AE49" s="159"/>
      <c r="AF49" s="160"/>
      <c r="AG49" s="158"/>
      <c r="AH49" s="159"/>
      <c r="AI49" s="160"/>
      <c r="AJ49" s="158"/>
      <c r="AK49" s="159"/>
      <c r="AL49" s="160"/>
      <c r="AM49" s="158"/>
      <c r="AN49" s="159"/>
      <c r="AO49" s="160"/>
      <c r="AP49" s="158"/>
      <c r="AQ49" s="159"/>
      <c r="AR49" s="160"/>
      <c r="AS49" s="158"/>
      <c r="AT49" s="159"/>
      <c r="AU49" s="160"/>
      <c r="AV49" s="10"/>
      <c r="AW49" s="32"/>
      <c r="AX49" s="11"/>
      <c r="AY49" s="10"/>
      <c r="AZ49" s="32"/>
      <c r="BA49" s="11"/>
      <c r="BB49" s="24">
        <v>45350</v>
      </c>
      <c r="BC49" s="41">
        <v>91</v>
      </c>
      <c r="BD49">
        <f t="shared" si="2"/>
        <v>0</v>
      </c>
      <c r="BE49">
        <f t="shared" si="3"/>
        <v>4</v>
      </c>
      <c r="BF49">
        <f t="shared" si="4"/>
        <v>0</v>
      </c>
      <c r="BG49">
        <f t="shared" si="5"/>
        <v>0</v>
      </c>
    </row>
    <row r="50" spans="1:59">
      <c r="A50">
        <f t="shared" si="6"/>
        <v>8</v>
      </c>
      <c r="B50" s="329"/>
      <c r="C50" s="158">
        <v>-10</v>
      </c>
      <c r="D50" s="159">
        <v>2890</v>
      </c>
      <c r="E50" s="160">
        <v>10050</v>
      </c>
      <c r="F50" s="158">
        <v>-10</v>
      </c>
      <c r="G50" s="159">
        <v>2890</v>
      </c>
      <c r="H50" s="160">
        <v>10050</v>
      </c>
      <c r="I50" s="158"/>
      <c r="J50" s="159"/>
      <c r="K50" s="160"/>
      <c r="L50" s="158"/>
      <c r="M50" s="159"/>
      <c r="N50" s="160"/>
      <c r="O50" s="158"/>
      <c r="P50" s="159"/>
      <c r="Q50" s="160"/>
      <c r="R50" s="158">
        <v>10</v>
      </c>
      <c r="S50" s="159">
        <v>10050</v>
      </c>
      <c r="T50" s="160">
        <v>2890</v>
      </c>
      <c r="U50" s="158"/>
      <c r="V50" s="159"/>
      <c r="W50" s="160"/>
      <c r="X50" s="158">
        <v>10</v>
      </c>
      <c r="Y50" s="159">
        <v>10050</v>
      </c>
      <c r="Z50" s="160">
        <v>2890</v>
      </c>
      <c r="AA50" s="158"/>
      <c r="AB50" s="159"/>
      <c r="AC50" s="160"/>
      <c r="AD50" s="158"/>
      <c r="AE50" s="159"/>
      <c r="AF50" s="160"/>
      <c r="AG50" s="158"/>
      <c r="AH50" s="159"/>
      <c r="AI50" s="160"/>
      <c r="AJ50" s="158"/>
      <c r="AK50" s="159"/>
      <c r="AL50" s="160"/>
      <c r="AM50" s="158"/>
      <c r="AN50" s="159"/>
      <c r="AO50" s="160"/>
      <c r="AP50" s="158"/>
      <c r="AQ50" s="159"/>
      <c r="AR50" s="160"/>
      <c r="AS50" s="158"/>
      <c r="AT50" s="159"/>
      <c r="AU50" s="160"/>
      <c r="AV50" s="10"/>
      <c r="AW50" s="32"/>
      <c r="AX50" s="11"/>
      <c r="AY50" s="10"/>
      <c r="AZ50" s="32"/>
      <c r="BA50" s="11"/>
      <c r="BB50" s="24">
        <v>45350</v>
      </c>
      <c r="BC50" s="41">
        <v>91</v>
      </c>
      <c r="BD50">
        <f t="shared" si="2"/>
        <v>0</v>
      </c>
      <c r="BE50">
        <f t="shared" si="3"/>
        <v>4</v>
      </c>
      <c r="BF50">
        <f t="shared" si="4"/>
        <v>0</v>
      </c>
      <c r="BG50">
        <f t="shared" si="5"/>
        <v>0</v>
      </c>
    </row>
    <row r="51" spans="1:59">
      <c r="A51">
        <f t="shared" si="6"/>
        <v>9</v>
      </c>
      <c r="B51" s="329"/>
      <c r="C51" s="158"/>
      <c r="D51" s="159"/>
      <c r="E51" s="160"/>
      <c r="F51" s="158"/>
      <c r="G51" s="159"/>
      <c r="H51" s="160"/>
      <c r="I51" s="158"/>
      <c r="J51" s="159"/>
      <c r="K51" s="160"/>
      <c r="L51" s="158">
        <v>-10</v>
      </c>
      <c r="M51" s="159">
        <v>15055</v>
      </c>
      <c r="N51" s="160">
        <v>15430</v>
      </c>
      <c r="O51" s="158"/>
      <c r="P51" s="159"/>
      <c r="Q51" s="160"/>
      <c r="R51" s="158">
        <v>10</v>
      </c>
      <c r="S51" s="159">
        <v>15430</v>
      </c>
      <c r="T51" s="160">
        <v>15055</v>
      </c>
      <c r="U51" s="158"/>
      <c r="V51" s="159"/>
      <c r="W51" s="160"/>
      <c r="X51" s="158">
        <v>10</v>
      </c>
      <c r="Y51" s="159">
        <v>15430</v>
      </c>
      <c r="Z51" s="160">
        <v>15055</v>
      </c>
      <c r="AA51" s="158"/>
      <c r="AB51" s="159"/>
      <c r="AC51" s="160"/>
      <c r="AD51" s="158"/>
      <c r="AE51" s="159"/>
      <c r="AF51" s="160"/>
      <c r="AG51" s="158">
        <v>-10</v>
      </c>
      <c r="AH51" s="159">
        <v>15055</v>
      </c>
      <c r="AI51" s="160">
        <v>15430</v>
      </c>
      <c r="AJ51" s="158"/>
      <c r="AK51" s="159"/>
      <c r="AL51" s="160"/>
      <c r="AM51" s="158"/>
      <c r="AN51" s="159"/>
      <c r="AO51" s="160"/>
      <c r="AP51" s="158"/>
      <c r="AQ51" s="159"/>
      <c r="AR51" s="160"/>
      <c r="AS51" s="158"/>
      <c r="AT51" s="159"/>
      <c r="AU51" s="160"/>
      <c r="AV51" s="10"/>
      <c r="AW51" s="32"/>
      <c r="AX51" s="11"/>
      <c r="AY51" s="10"/>
      <c r="AZ51" s="32"/>
      <c r="BA51" s="11"/>
      <c r="BB51" s="24">
        <v>45352</v>
      </c>
      <c r="BC51" s="41">
        <v>93</v>
      </c>
      <c r="BD51">
        <f t="shared" si="2"/>
        <v>0</v>
      </c>
      <c r="BE51">
        <f t="shared" si="3"/>
        <v>4</v>
      </c>
      <c r="BF51">
        <f t="shared" si="4"/>
        <v>0</v>
      </c>
      <c r="BG51">
        <f t="shared" si="5"/>
        <v>10</v>
      </c>
    </row>
    <row r="52" spans="1:59">
      <c r="A52">
        <f t="shared" si="6"/>
        <v>10</v>
      </c>
      <c r="B52" s="329"/>
      <c r="C52" s="158"/>
      <c r="D52" s="159"/>
      <c r="E52" s="160"/>
      <c r="F52" s="158"/>
      <c r="G52" s="159"/>
      <c r="H52" s="160"/>
      <c r="I52" s="158"/>
      <c r="J52" s="159"/>
      <c r="K52" s="160"/>
      <c r="L52" s="158">
        <v>10</v>
      </c>
      <c r="M52" s="159">
        <v>16930</v>
      </c>
      <c r="N52" s="160">
        <v>8620</v>
      </c>
      <c r="O52" s="158"/>
      <c r="P52" s="159"/>
      <c r="Q52" s="160"/>
      <c r="R52" s="158">
        <v>-10</v>
      </c>
      <c r="S52" s="159">
        <v>8620</v>
      </c>
      <c r="T52" s="160">
        <v>16930</v>
      </c>
      <c r="U52" s="158"/>
      <c r="V52" s="159"/>
      <c r="W52" s="160"/>
      <c r="X52" s="158">
        <v>-10</v>
      </c>
      <c r="Y52" s="159">
        <v>8620</v>
      </c>
      <c r="Z52" s="160">
        <v>16930</v>
      </c>
      <c r="AA52" s="158"/>
      <c r="AB52" s="159"/>
      <c r="AC52" s="160"/>
      <c r="AD52" s="158"/>
      <c r="AE52" s="159"/>
      <c r="AF52" s="160"/>
      <c r="AG52" s="158">
        <v>10</v>
      </c>
      <c r="AH52" s="159">
        <v>16930</v>
      </c>
      <c r="AI52" s="160">
        <v>8620</v>
      </c>
      <c r="AJ52" s="158"/>
      <c r="AK52" s="159"/>
      <c r="AL52" s="160"/>
      <c r="AM52" s="158"/>
      <c r="AN52" s="159"/>
      <c r="AO52" s="160"/>
      <c r="AP52" s="158"/>
      <c r="AQ52" s="159"/>
      <c r="AR52" s="160"/>
      <c r="AS52" s="158"/>
      <c r="AT52" s="159"/>
      <c r="AU52" s="160"/>
      <c r="AV52" s="10"/>
      <c r="AW52" s="32"/>
      <c r="AX52" s="11"/>
      <c r="AY52" s="10"/>
      <c r="AZ52" s="32"/>
      <c r="BA52" s="11"/>
      <c r="BB52" s="24">
        <v>45352</v>
      </c>
      <c r="BC52" s="41">
        <v>93</v>
      </c>
      <c r="BD52">
        <f t="shared" si="2"/>
        <v>0</v>
      </c>
      <c r="BE52">
        <f t="shared" si="3"/>
        <v>4</v>
      </c>
      <c r="BF52">
        <f t="shared" si="4"/>
        <v>0</v>
      </c>
      <c r="BG52">
        <f t="shared" si="5"/>
        <v>-10</v>
      </c>
    </row>
    <row r="53" spans="1:59">
      <c r="A53">
        <f t="shared" si="6"/>
        <v>11</v>
      </c>
      <c r="B53" s="329"/>
      <c r="C53" s="158">
        <v>10</v>
      </c>
      <c r="D53" s="159">
        <v>10490</v>
      </c>
      <c r="E53" s="160">
        <v>6615</v>
      </c>
      <c r="F53" s="158">
        <v>10</v>
      </c>
      <c r="G53" s="159">
        <v>10490</v>
      </c>
      <c r="H53" s="160">
        <v>6615</v>
      </c>
      <c r="I53" s="158"/>
      <c r="J53" s="159"/>
      <c r="K53" s="160"/>
      <c r="L53" s="158">
        <v>-10</v>
      </c>
      <c r="M53" s="159">
        <v>6615</v>
      </c>
      <c r="N53" s="160">
        <v>10490</v>
      </c>
      <c r="O53" s="158"/>
      <c r="P53" s="159"/>
      <c r="Q53" s="160"/>
      <c r="R53" s="158"/>
      <c r="S53" s="159"/>
      <c r="T53" s="160"/>
      <c r="U53" s="158"/>
      <c r="V53" s="159"/>
      <c r="W53" s="160"/>
      <c r="X53" s="158">
        <v>-10</v>
      </c>
      <c r="Y53" s="159">
        <v>6615</v>
      </c>
      <c r="Z53" s="160">
        <v>10490</v>
      </c>
      <c r="AA53" s="158"/>
      <c r="AB53" s="159"/>
      <c r="AC53" s="160"/>
      <c r="AD53" s="158"/>
      <c r="AE53" s="159"/>
      <c r="AF53" s="160"/>
      <c r="AG53" s="158"/>
      <c r="AH53" s="159"/>
      <c r="AI53" s="160"/>
      <c r="AJ53" s="158"/>
      <c r="AK53" s="159"/>
      <c r="AL53" s="160"/>
      <c r="AM53" s="158"/>
      <c r="AN53" s="159"/>
      <c r="AO53" s="160"/>
      <c r="AP53" s="158"/>
      <c r="AQ53" s="159"/>
      <c r="AR53" s="160"/>
      <c r="AS53" s="158"/>
      <c r="AT53" s="159"/>
      <c r="AU53" s="160"/>
      <c r="AV53" s="10"/>
      <c r="AW53" s="32"/>
      <c r="AX53" s="11"/>
      <c r="AY53" s="10"/>
      <c r="AZ53" s="32"/>
      <c r="BA53" s="11"/>
      <c r="BB53" s="24">
        <v>45357</v>
      </c>
      <c r="BC53" s="41">
        <v>95</v>
      </c>
      <c r="BD53">
        <f t="shared" si="2"/>
        <v>0</v>
      </c>
      <c r="BE53">
        <f t="shared" si="3"/>
        <v>4</v>
      </c>
      <c r="BF53">
        <f t="shared" si="4"/>
        <v>0</v>
      </c>
      <c r="BG53">
        <f t="shared" si="5"/>
        <v>0</v>
      </c>
    </row>
    <row r="54" spans="1:59">
      <c r="A54">
        <f t="shared" si="6"/>
        <v>12</v>
      </c>
      <c r="B54" s="329"/>
      <c r="C54" s="158">
        <v>0</v>
      </c>
      <c r="D54" s="159">
        <v>10015</v>
      </c>
      <c r="E54" s="160">
        <f>+(10820+9395)/2</f>
        <v>10107.5</v>
      </c>
      <c r="F54" s="158"/>
      <c r="G54" s="159"/>
      <c r="H54" s="160"/>
      <c r="I54" s="158"/>
      <c r="J54" s="159"/>
      <c r="K54" s="160"/>
      <c r="L54" s="158">
        <v>-10</v>
      </c>
      <c r="M54" s="159">
        <v>9395</v>
      </c>
      <c r="N54" s="160">
        <f>+(10015+12820)/2</f>
        <v>11417.5</v>
      </c>
      <c r="O54" s="158"/>
      <c r="P54" s="159"/>
      <c r="Q54" s="160"/>
      <c r="R54" s="158"/>
      <c r="S54" s="159"/>
      <c r="T54" s="160"/>
      <c r="U54" s="158"/>
      <c r="V54" s="159"/>
      <c r="W54" s="160"/>
      <c r="X54" s="158">
        <v>10</v>
      </c>
      <c r="Y54" s="159">
        <v>12820</v>
      </c>
      <c r="Z54" s="160">
        <f>+(9395+10015)/2</f>
        <v>9705</v>
      </c>
      <c r="AA54" s="158"/>
      <c r="AB54" s="159"/>
      <c r="AC54" s="160"/>
      <c r="AD54" s="158"/>
      <c r="AE54" s="159"/>
      <c r="AF54" s="160"/>
      <c r="AG54" s="158"/>
      <c r="AH54" s="159"/>
      <c r="AI54" s="160"/>
      <c r="AJ54" s="158"/>
      <c r="AK54" s="159"/>
      <c r="AL54" s="160"/>
      <c r="AM54" s="158"/>
      <c r="AN54" s="159"/>
      <c r="AO54" s="160"/>
      <c r="AP54" s="158"/>
      <c r="AQ54" s="159"/>
      <c r="AR54" s="160"/>
      <c r="AS54" s="158"/>
      <c r="AT54" s="159"/>
      <c r="AU54" s="160"/>
      <c r="AV54" s="10"/>
      <c r="AW54" s="32"/>
      <c r="AX54" s="11"/>
      <c r="AY54" s="10"/>
      <c r="AZ54" s="32"/>
      <c r="BA54" s="11"/>
      <c r="BB54" s="24">
        <v>45357</v>
      </c>
      <c r="BC54" s="41">
        <v>95</v>
      </c>
      <c r="BD54">
        <f t="shared" si="2"/>
        <v>0</v>
      </c>
      <c r="BE54">
        <f t="shared" si="3"/>
        <v>3</v>
      </c>
      <c r="BF54">
        <f t="shared" si="4"/>
        <v>0</v>
      </c>
      <c r="BG54">
        <f t="shared" si="5"/>
        <v>10</v>
      </c>
    </row>
    <row r="55" spans="1:59">
      <c r="A55">
        <f t="shared" si="6"/>
        <v>13</v>
      </c>
      <c r="B55" s="329"/>
      <c r="C55" s="158">
        <v>-10</v>
      </c>
      <c r="D55" s="159">
        <v>11625</v>
      </c>
      <c r="E55" s="160">
        <v>14970</v>
      </c>
      <c r="F55" s="158">
        <v>-10</v>
      </c>
      <c r="G55" s="159">
        <v>11625</v>
      </c>
      <c r="H55" s="160">
        <v>14970</v>
      </c>
      <c r="I55" s="158"/>
      <c r="J55" s="159"/>
      <c r="K55" s="160"/>
      <c r="L55" s="158">
        <v>10</v>
      </c>
      <c r="M55" s="159">
        <v>14970</v>
      </c>
      <c r="N55" s="160">
        <v>11625</v>
      </c>
      <c r="O55" s="158"/>
      <c r="P55" s="159"/>
      <c r="Q55" s="160"/>
      <c r="R55" s="158"/>
      <c r="S55" s="159"/>
      <c r="T55" s="160"/>
      <c r="U55" s="158"/>
      <c r="V55" s="159"/>
      <c r="W55" s="160"/>
      <c r="X55" s="158">
        <v>10</v>
      </c>
      <c r="Y55" s="159">
        <v>14970</v>
      </c>
      <c r="Z55" s="160">
        <v>11625</v>
      </c>
      <c r="AA55" s="158"/>
      <c r="AB55" s="159"/>
      <c r="AC55" s="160"/>
      <c r="AD55" s="158"/>
      <c r="AE55" s="159"/>
      <c r="AF55" s="160"/>
      <c r="AG55" s="158"/>
      <c r="AH55" s="159"/>
      <c r="AI55" s="160"/>
      <c r="AJ55" s="158"/>
      <c r="AK55" s="159"/>
      <c r="AL55" s="160"/>
      <c r="AM55" s="158"/>
      <c r="AN55" s="159"/>
      <c r="AO55" s="160"/>
      <c r="AP55" s="158"/>
      <c r="AQ55" s="159"/>
      <c r="AR55" s="160"/>
      <c r="AS55" s="158"/>
      <c r="AT55" s="159"/>
      <c r="AU55" s="160"/>
      <c r="AV55" s="10"/>
      <c r="AW55" s="32"/>
      <c r="AX55" s="11"/>
      <c r="AY55" s="10"/>
      <c r="AZ55" s="32"/>
      <c r="BA55" s="11"/>
      <c r="BB55" s="24">
        <v>45357</v>
      </c>
      <c r="BC55" s="41">
        <v>95</v>
      </c>
      <c r="BD55">
        <f t="shared" si="2"/>
        <v>0</v>
      </c>
      <c r="BE55">
        <f t="shared" si="3"/>
        <v>4</v>
      </c>
      <c r="BF55">
        <f t="shared" si="4"/>
        <v>0</v>
      </c>
      <c r="BG55">
        <f t="shared" si="5"/>
        <v>0</v>
      </c>
    </row>
    <row r="56" spans="1:59">
      <c r="A56">
        <f t="shared" si="6"/>
        <v>14</v>
      </c>
      <c r="B56" s="329"/>
      <c r="C56" s="158">
        <v>-10</v>
      </c>
      <c r="D56" s="159">
        <v>10020</v>
      </c>
      <c r="E56" s="160">
        <v>14505</v>
      </c>
      <c r="F56" s="158">
        <v>10</v>
      </c>
      <c r="G56" s="159">
        <v>14505</v>
      </c>
      <c r="H56" s="160">
        <v>10020</v>
      </c>
      <c r="I56" s="158"/>
      <c r="J56" s="159"/>
      <c r="K56" s="160"/>
      <c r="L56" s="158"/>
      <c r="M56" s="159"/>
      <c r="N56" s="160"/>
      <c r="O56" s="158"/>
      <c r="P56" s="159"/>
      <c r="Q56" s="160"/>
      <c r="R56" s="158">
        <v>-10</v>
      </c>
      <c r="S56" s="159">
        <v>10020</v>
      </c>
      <c r="T56" s="160">
        <v>14505</v>
      </c>
      <c r="U56" s="158"/>
      <c r="V56" s="159"/>
      <c r="W56" s="160"/>
      <c r="X56" s="158">
        <v>10</v>
      </c>
      <c r="Y56" s="159">
        <v>14505</v>
      </c>
      <c r="Z56" s="160">
        <v>10020</v>
      </c>
      <c r="AA56" s="158"/>
      <c r="AB56" s="159"/>
      <c r="AC56" s="160"/>
      <c r="AD56" s="158"/>
      <c r="AE56" s="159"/>
      <c r="AF56" s="160"/>
      <c r="AG56" s="158"/>
      <c r="AH56" s="159"/>
      <c r="AI56" s="160"/>
      <c r="AJ56" s="158"/>
      <c r="AK56" s="159"/>
      <c r="AL56" s="160"/>
      <c r="AM56" s="158"/>
      <c r="AN56" s="159"/>
      <c r="AO56" s="160"/>
      <c r="AP56" s="158"/>
      <c r="AQ56" s="159"/>
      <c r="AR56" s="160"/>
      <c r="AS56" s="158"/>
      <c r="AT56" s="159"/>
      <c r="AU56" s="160"/>
      <c r="AV56" s="10"/>
      <c r="AW56" s="32"/>
      <c r="AX56" s="11"/>
      <c r="AY56" s="10"/>
      <c r="AZ56" s="32"/>
      <c r="BA56" s="11"/>
      <c r="BB56" s="24">
        <v>45358</v>
      </c>
      <c r="BC56" s="41">
        <v>97</v>
      </c>
      <c r="BD56">
        <f t="shared" si="2"/>
        <v>0</v>
      </c>
      <c r="BE56">
        <f t="shared" si="3"/>
        <v>4</v>
      </c>
      <c r="BF56">
        <f t="shared" si="4"/>
        <v>0</v>
      </c>
      <c r="BG56">
        <f t="shared" si="5"/>
        <v>0</v>
      </c>
    </row>
    <row r="57" spans="1:59">
      <c r="A57">
        <f t="shared" si="6"/>
        <v>15</v>
      </c>
      <c r="B57" s="329"/>
      <c r="C57" s="158">
        <v>10</v>
      </c>
      <c r="D57" s="159">
        <v>15485</v>
      </c>
      <c r="E57" s="160">
        <v>6790</v>
      </c>
      <c r="F57" s="158">
        <v>-10</v>
      </c>
      <c r="G57" s="159">
        <v>6790</v>
      </c>
      <c r="H57" s="160">
        <v>15485</v>
      </c>
      <c r="I57" s="158"/>
      <c r="J57" s="159"/>
      <c r="K57" s="160"/>
      <c r="L57" s="158"/>
      <c r="M57" s="159"/>
      <c r="N57" s="160"/>
      <c r="O57" s="158"/>
      <c r="P57" s="159"/>
      <c r="Q57" s="160"/>
      <c r="R57" s="158">
        <v>10</v>
      </c>
      <c r="S57" s="159">
        <v>15485</v>
      </c>
      <c r="T57" s="160">
        <v>6790</v>
      </c>
      <c r="U57" s="158"/>
      <c r="V57" s="159"/>
      <c r="W57" s="160"/>
      <c r="X57" s="158">
        <v>-10</v>
      </c>
      <c r="Y57" s="159">
        <v>6790</v>
      </c>
      <c r="Z57" s="160">
        <v>15485</v>
      </c>
      <c r="AA57" s="158"/>
      <c r="AB57" s="159"/>
      <c r="AC57" s="160"/>
      <c r="AD57" s="158"/>
      <c r="AE57" s="159"/>
      <c r="AF57" s="160"/>
      <c r="AG57" s="158"/>
      <c r="AH57" s="159"/>
      <c r="AI57" s="160"/>
      <c r="AJ57" s="158"/>
      <c r="AK57" s="159"/>
      <c r="AL57" s="160"/>
      <c r="AM57" s="158"/>
      <c r="AN57" s="159"/>
      <c r="AO57" s="160"/>
      <c r="AP57" s="158"/>
      <c r="AQ57" s="159"/>
      <c r="AR57" s="160"/>
      <c r="AS57" s="158"/>
      <c r="AT57" s="159"/>
      <c r="AU57" s="160"/>
      <c r="AV57" s="10"/>
      <c r="AW57" s="32"/>
      <c r="AX57" s="11"/>
      <c r="AY57" s="10"/>
      <c r="AZ57" s="32"/>
      <c r="BA57" s="11"/>
      <c r="BB57" s="24">
        <v>45358</v>
      </c>
      <c r="BC57" s="41">
        <v>97</v>
      </c>
      <c r="BD57">
        <f t="shared" si="2"/>
        <v>0</v>
      </c>
      <c r="BE57">
        <f t="shared" si="3"/>
        <v>4</v>
      </c>
      <c r="BF57">
        <f t="shared" si="4"/>
        <v>0</v>
      </c>
      <c r="BG57">
        <f t="shared" si="5"/>
        <v>0</v>
      </c>
    </row>
    <row r="58" spans="1:59">
      <c r="A58">
        <f t="shared" si="6"/>
        <v>16</v>
      </c>
      <c r="B58" s="329"/>
      <c r="C58" s="158">
        <v>10</v>
      </c>
      <c r="D58" s="159">
        <v>11760</v>
      </c>
      <c r="E58" s="160">
        <v>10845</v>
      </c>
      <c r="F58" s="158">
        <v>-10</v>
      </c>
      <c r="G58" s="159">
        <v>10845</v>
      </c>
      <c r="H58" s="160">
        <v>11760</v>
      </c>
      <c r="I58" s="158"/>
      <c r="J58" s="159"/>
      <c r="K58" s="160"/>
      <c r="L58" s="158"/>
      <c r="M58" s="159"/>
      <c r="N58" s="160"/>
      <c r="O58" s="158"/>
      <c r="P58" s="159"/>
      <c r="Q58" s="160"/>
      <c r="R58" s="158">
        <v>10</v>
      </c>
      <c r="S58" s="159">
        <v>11760</v>
      </c>
      <c r="T58" s="160">
        <v>10845</v>
      </c>
      <c r="U58" s="158"/>
      <c r="V58" s="159"/>
      <c r="W58" s="160"/>
      <c r="X58" s="158">
        <v>-10</v>
      </c>
      <c r="Y58" s="159">
        <v>10845</v>
      </c>
      <c r="Z58" s="160">
        <v>11760</v>
      </c>
      <c r="AA58" s="158"/>
      <c r="AB58" s="159"/>
      <c r="AC58" s="160"/>
      <c r="AD58" s="158"/>
      <c r="AE58" s="159"/>
      <c r="AF58" s="160"/>
      <c r="AG58" s="158"/>
      <c r="AH58" s="159"/>
      <c r="AI58" s="160"/>
      <c r="AJ58" s="158"/>
      <c r="AK58" s="159"/>
      <c r="AL58" s="160"/>
      <c r="AM58" s="158"/>
      <c r="AN58" s="159"/>
      <c r="AO58" s="160"/>
      <c r="AP58" s="158"/>
      <c r="AQ58" s="159"/>
      <c r="AR58" s="160"/>
      <c r="AS58" s="158"/>
      <c r="AT58" s="159"/>
      <c r="AU58" s="160"/>
      <c r="AV58" s="10"/>
      <c r="AW58" s="32"/>
      <c r="AX58" s="11"/>
      <c r="AY58" s="10"/>
      <c r="AZ58" s="32"/>
      <c r="BA58" s="11"/>
      <c r="BB58" s="24">
        <v>45358</v>
      </c>
      <c r="BC58" s="41">
        <v>97</v>
      </c>
      <c r="BD58">
        <f t="shared" si="2"/>
        <v>0</v>
      </c>
      <c r="BE58">
        <f t="shared" si="3"/>
        <v>4</v>
      </c>
      <c r="BF58">
        <f t="shared" si="4"/>
        <v>0</v>
      </c>
      <c r="BG58">
        <f t="shared" si="5"/>
        <v>0</v>
      </c>
    </row>
    <row r="59" spans="1:59">
      <c r="A59">
        <f t="shared" si="6"/>
        <v>17</v>
      </c>
      <c r="B59" s="329"/>
      <c r="C59" s="158"/>
      <c r="D59" s="159"/>
      <c r="E59" s="160"/>
      <c r="F59" s="158">
        <v>-10</v>
      </c>
      <c r="G59" s="159">
        <v>10350</v>
      </c>
      <c r="H59" s="160">
        <v>15150</v>
      </c>
      <c r="I59" s="158"/>
      <c r="J59" s="159"/>
      <c r="K59" s="160"/>
      <c r="L59" s="158">
        <v>10</v>
      </c>
      <c r="M59" s="159">
        <v>15150</v>
      </c>
      <c r="N59" s="160">
        <v>10350</v>
      </c>
      <c r="O59" s="158"/>
      <c r="P59" s="159"/>
      <c r="Q59" s="160"/>
      <c r="R59" s="158">
        <v>10</v>
      </c>
      <c r="S59" s="159">
        <v>15150</v>
      </c>
      <c r="T59" s="160">
        <v>10350</v>
      </c>
      <c r="U59" s="158"/>
      <c r="V59" s="159"/>
      <c r="W59" s="160"/>
      <c r="X59" s="158">
        <v>-10</v>
      </c>
      <c r="Y59" s="159">
        <v>10350</v>
      </c>
      <c r="Z59" s="160">
        <v>15150</v>
      </c>
      <c r="AA59" s="158"/>
      <c r="AB59" s="159"/>
      <c r="AC59" s="160"/>
      <c r="AD59" s="158"/>
      <c r="AE59" s="159"/>
      <c r="AF59" s="160"/>
      <c r="AG59" s="158"/>
      <c r="AH59" s="159"/>
      <c r="AI59" s="160"/>
      <c r="AJ59" s="158"/>
      <c r="AK59" s="159"/>
      <c r="AL59" s="160"/>
      <c r="AM59" s="158"/>
      <c r="AN59" s="159"/>
      <c r="AO59" s="160"/>
      <c r="AP59" s="158"/>
      <c r="AQ59" s="159"/>
      <c r="AR59" s="160"/>
      <c r="AS59" s="158"/>
      <c r="AT59" s="159"/>
      <c r="AU59" s="160"/>
      <c r="AV59" s="10"/>
      <c r="AW59" s="32"/>
      <c r="AX59" s="11"/>
      <c r="AY59" s="10"/>
      <c r="AZ59" s="32"/>
      <c r="BA59" s="11"/>
      <c r="BB59" s="24">
        <v>45360</v>
      </c>
      <c r="BC59" s="41">
        <v>98</v>
      </c>
      <c r="BD59">
        <f t="shared" si="2"/>
        <v>0</v>
      </c>
      <c r="BE59">
        <f t="shared" si="3"/>
        <v>4</v>
      </c>
      <c r="BF59">
        <f t="shared" si="4"/>
        <v>0</v>
      </c>
      <c r="BG59">
        <f t="shared" si="5"/>
        <v>-10</v>
      </c>
    </row>
    <row r="60" spans="1:59">
      <c r="A60">
        <f t="shared" si="6"/>
        <v>18</v>
      </c>
      <c r="B60" s="329"/>
      <c r="C60" s="158"/>
      <c r="D60" s="159"/>
      <c r="E60" s="160"/>
      <c r="F60" s="158">
        <v>-10</v>
      </c>
      <c r="G60" s="159">
        <v>8115</v>
      </c>
      <c r="H60" s="160">
        <v>14880</v>
      </c>
      <c r="I60" s="158"/>
      <c r="J60" s="159"/>
      <c r="K60" s="160"/>
      <c r="L60" s="158">
        <v>10</v>
      </c>
      <c r="M60" s="159">
        <v>14880</v>
      </c>
      <c r="N60" s="160">
        <v>8115</v>
      </c>
      <c r="O60" s="158"/>
      <c r="P60" s="159"/>
      <c r="Q60" s="160"/>
      <c r="R60" s="158">
        <v>10</v>
      </c>
      <c r="S60" s="159">
        <v>14880</v>
      </c>
      <c r="T60" s="160">
        <v>8115</v>
      </c>
      <c r="U60" s="158"/>
      <c r="V60" s="159"/>
      <c r="W60" s="160"/>
      <c r="X60" s="158">
        <v>-10</v>
      </c>
      <c r="Y60" s="159">
        <v>8115</v>
      </c>
      <c r="Z60" s="160">
        <v>14880</v>
      </c>
      <c r="AA60" s="158"/>
      <c r="AB60" s="159"/>
      <c r="AC60" s="160"/>
      <c r="AD60" s="158"/>
      <c r="AE60" s="159"/>
      <c r="AF60" s="160"/>
      <c r="AG60" s="158"/>
      <c r="AH60" s="159"/>
      <c r="AI60" s="160"/>
      <c r="AJ60" s="158"/>
      <c r="AK60" s="159"/>
      <c r="AL60" s="160"/>
      <c r="AM60" s="158"/>
      <c r="AN60" s="159"/>
      <c r="AO60" s="160"/>
      <c r="AP60" s="158"/>
      <c r="AQ60" s="159"/>
      <c r="AR60" s="160"/>
      <c r="AS60" s="158"/>
      <c r="AT60" s="159"/>
      <c r="AU60" s="160"/>
      <c r="AV60" s="10"/>
      <c r="AW60" s="32"/>
      <c r="AX60" s="11"/>
      <c r="AY60" s="10"/>
      <c r="AZ60" s="32"/>
      <c r="BA60" s="11"/>
      <c r="BB60" s="28">
        <v>45360</v>
      </c>
      <c r="BC60" s="41">
        <v>98</v>
      </c>
      <c r="BD60">
        <f t="shared" si="2"/>
        <v>0</v>
      </c>
      <c r="BE60">
        <f t="shared" si="3"/>
        <v>4</v>
      </c>
      <c r="BF60">
        <f t="shared" si="4"/>
        <v>0</v>
      </c>
      <c r="BG60">
        <f t="shared" si="5"/>
        <v>-10</v>
      </c>
    </row>
    <row r="61" spans="1:59">
      <c r="A61">
        <f t="shared" si="6"/>
        <v>19</v>
      </c>
      <c r="B61" s="329"/>
      <c r="C61" s="158">
        <v>-10</v>
      </c>
      <c r="D61" s="159">
        <v>11385</v>
      </c>
      <c r="E61" s="160">
        <v>13525</v>
      </c>
      <c r="F61" s="158">
        <v>-10</v>
      </c>
      <c r="G61" s="159">
        <v>11385</v>
      </c>
      <c r="H61" s="160">
        <v>13525</v>
      </c>
      <c r="I61" s="158"/>
      <c r="J61" s="159"/>
      <c r="K61" s="160"/>
      <c r="L61" s="158">
        <v>10</v>
      </c>
      <c r="M61" s="159">
        <v>13525</v>
      </c>
      <c r="N61" s="160">
        <v>11385</v>
      </c>
      <c r="O61" s="158"/>
      <c r="P61" s="159"/>
      <c r="Q61" s="160"/>
      <c r="R61" s="158"/>
      <c r="S61" s="159"/>
      <c r="T61" s="160"/>
      <c r="U61" s="158"/>
      <c r="V61" s="159"/>
      <c r="W61" s="160"/>
      <c r="X61" s="158">
        <v>10</v>
      </c>
      <c r="Y61" s="159">
        <v>13525</v>
      </c>
      <c r="Z61" s="160">
        <v>11385</v>
      </c>
      <c r="AA61" s="158"/>
      <c r="AB61" s="159"/>
      <c r="AC61" s="160"/>
      <c r="AD61" s="158"/>
      <c r="AE61" s="159"/>
      <c r="AF61" s="160"/>
      <c r="AG61" s="158"/>
      <c r="AH61" s="159"/>
      <c r="AI61" s="160"/>
      <c r="AJ61" s="158"/>
      <c r="AK61" s="159"/>
      <c r="AL61" s="160"/>
      <c r="AM61" s="158"/>
      <c r="AN61" s="159"/>
      <c r="AO61" s="160"/>
      <c r="AP61" s="158"/>
      <c r="AQ61" s="159"/>
      <c r="AR61" s="160"/>
      <c r="AS61" s="158"/>
      <c r="AT61" s="159"/>
      <c r="AU61" s="160"/>
      <c r="AV61" s="10"/>
      <c r="AW61" s="32"/>
      <c r="AX61" s="11"/>
      <c r="AY61" s="10"/>
      <c r="AZ61" s="32"/>
      <c r="BA61" s="11"/>
      <c r="BB61" s="24">
        <v>45363</v>
      </c>
      <c r="BC61" s="41">
        <v>99</v>
      </c>
      <c r="BD61">
        <f t="shared" si="2"/>
        <v>0</v>
      </c>
      <c r="BE61">
        <f t="shared" si="3"/>
        <v>4</v>
      </c>
      <c r="BF61">
        <f t="shared" si="4"/>
        <v>0</v>
      </c>
      <c r="BG61">
        <f t="shared" si="5"/>
        <v>0</v>
      </c>
    </row>
    <row r="62" spans="1:59">
      <c r="A62">
        <f t="shared" si="6"/>
        <v>20</v>
      </c>
      <c r="B62" s="329"/>
      <c r="C62" s="158">
        <v>10</v>
      </c>
      <c r="D62" s="159">
        <v>10560</v>
      </c>
      <c r="E62" s="160">
        <v>7785</v>
      </c>
      <c r="F62" s="158">
        <v>10</v>
      </c>
      <c r="G62" s="159">
        <v>10560</v>
      </c>
      <c r="H62" s="160">
        <v>7785</v>
      </c>
      <c r="I62" s="158"/>
      <c r="J62" s="159"/>
      <c r="K62" s="160"/>
      <c r="L62" s="158">
        <v>-10</v>
      </c>
      <c r="M62" s="159">
        <v>7785</v>
      </c>
      <c r="N62" s="160">
        <v>10560</v>
      </c>
      <c r="O62" s="158"/>
      <c r="P62" s="159"/>
      <c r="Q62" s="160"/>
      <c r="R62" s="158"/>
      <c r="S62" s="159"/>
      <c r="T62" s="160"/>
      <c r="U62" s="158"/>
      <c r="V62" s="159"/>
      <c r="W62" s="160"/>
      <c r="X62" s="158">
        <v>-10</v>
      </c>
      <c r="Y62" s="159">
        <v>7785</v>
      </c>
      <c r="Z62" s="160">
        <v>10560</v>
      </c>
      <c r="AA62" s="158"/>
      <c r="AB62" s="159"/>
      <c r="AC62" s="160"/>
      <c r="AD62" s="158"/>
      <c r="AE62" s="159"/>
      <c r="AF62" s="160"/>
      <c r="AG62" s="158"/>
      <c r="AH62" s="159"/>
      <c r="AI62" s="160"/>
      <c r="AJ62" s="158"/>
      <c r="AK62" s="159"/>
      <c r="AL62" s="160"/>
      <c r="AM62" s="158"/>
      <c r="AN62" s="159"/>
      <c r="AO62" s="160"/>
      <c r="AP62" s="158"/>
      <c r="AQ62" s="159"/>
      <c r="AR62" s="160"/>
      <c r="AS62" s="158"/>
      <c r="AT62" s="159"/>
      <c r="AU62" s="160"/>
      <c r="AV62" s="10"/>
      <c r="AW62" s="32"/>
      <c r="AX62" s="11"/>
      <c r="AY62" s="10"/>
      <c r="AZ62" s="32"/>
      <c r="BA62" s="11"/>
      <c r="BB62" s="28">
        <v>45363</v>
      </c>
      <c r="BC62" s="41">
        <v>99</v>
      </c>
      <c r="BD62">
        <f t="shared" si="2"/>
        <v>0</v>
      </c>
      <c r="BE62">
        <f t="shared" si="3"/>
        <v>4</v>
      </c>
      <c r="BF62">
        <f t="shared" si="4"/>
        <v>0</v>
      </c>
      <c r="BG62">
        <f t="shared" si="5"/>
        <v>0</v>
      </c>
    </row>
    <row r="63" spans="1:59">
      <c r="A63">
        <f t="shared" si="6"/>
        <v>21</v>
      </c>
      <c r="B63" s="329"/>
      <c r="C63" s="158">
        <v>-10</v>
      </c>
      <c r="D63" s="159">
        <v>10370</v>
      </c>
      <c r="E63" s="160">
        <v>15020</v>
      </c>
      <c r="F63" s="158">
        <v>10</v>
      </c>
      <c r="G63" s="159">
        <v>15020</v>
      </c>
      <c r="H63" s="160">
        <v>10370</v>
      </c>
      <c r="I63" s="158"/>
      <c r="J63" s="159"/>
      <c r="K63" s="160"/>
      <c r="L63" s="158"/>
      <c r="M63" s="159"/>
      <c r="N63" s="160"/>
      <c r="O63" s="158"/>
      <c r="P63" s="159"/>
      <c r="Q63" s="160"/>
      <c r="R63" s="158"/>
      <c r="S63" s="159"/>
      <c r="T63" s="160"/>
      <c r="U63" s="158"/>
      <c r="V63" s="159"/>
      <c r="W63" s="160"/>
      <c r="X63" s="158">
        <v>-10</v>
      </c>
      <c r="Y63" s="159">
        <v>10370</v>
      </c>
      <c r="Z63" s="160">
        <v>15020</v>
      </c>
      <c r="AA63" s="158"/>
      <c r="AB63" s="159"/>
      <c r="AC63" s="160"/>
      <c r="AD63" s="158"/>
      <c r="AE63" s="159"/>
      <c r="AF63" s="160"/>
      <c r="AG63" s="158">
        <v>10</v>
      </c>
      <c r="AH63" s="159">
        <v>15020</v>
      </c>
      <c r="AI63" s="160">
        <v>10370</v>
      </c>
      <c r="AJ63" s="158"/>
      <c r="AK63" s="159"/>
      <c r="AL63" s="160"/>
      <c r="AM63" s="158"/>
      <c r="AN63" s="159"/>
      <c r="AO63" s="160"/>
      <c r="AP63" s="158"/>
      <c r="AQ63" s="159"/>
      <c r="AR63" s="160"/>
      <c r="AS63" s="158"/>
      <c r="AT63" s="159"/>
      <c r="AU63" s="160"/>
      <c r="AV63" s="10"/>
      <c r="AW63" s="32"/>
      <c r="AX63" s="11"/>
      <c r="AY63" s="10"/>
      <c r="AZ63" s="32"/>
      <c r="BA63" s="11"/>
      <c r="BB63" s="24">
        <v>45369</v>
      </c>
      <c r="BC63" s="41">
        <v>101</v>
      </c>
      <c r="BD63">
        <f t="shared" si="2"/>
        <v>0</v>
      </c>
      <c r="BE63">
        <f t="shared" si="3"/>
        <v>4</v>
      </c>
      <c r="BF63">
        <f t="shared" si="4"/>
        <v>0</v>
      </c>
      <c r="BG63">
        <f t="shared" si="5"/>
        <v>-20</v>
      </c>
    </row>
    <row r="64" spans="1:59">
      <c r="A64">
        <f t="shared" si="6"/>
        <v>22</v>
      </c>
      <c r="B64" s="329"/>
      <c r="C64" s="158">
        <v>10</v>
      </c>
      <c r="D64" s="159">
        <v>15300</v>
      </c>
      <c r="E64" s="160">
        <v>6605</v>
      </c>
      <c r="F64" s="158">
        <v>-10</v>
      </c>
      <c r="G64" s="159">
        <v>6605</v>
      </c>
      <c r="H64" s="160">
        <v>15300</v>
      </c>
      <c r="I64" s="158"/>
      <c r="J64" s="159"/>
      <c r="K64" s="160"/>
      <c r="L64" s="158"/>
      <c r="M64" s="159"/>
      <c r="N64" s="160"/>
      <c r="O64" s="158"/>
      <c r="P64" s="159"/>
      <c r="Q64" s="160"/>
      <c r="R64" s="158"/>
      <c r="S64" s="159"/>
      <c r="T64" s="160"/>
      <c r="U64" s="158"/>
      <c r="V64" s="159"/>
      <c r="W64" s="160"/>
      <c r="X64" s="158">
        <v>10</v>
      </c>
      <c r="Y64" s="159">
        <v>15300</v>
      </c>
      <c r="Z64" s="160">
        <v>6605</v>
      </c>
      <c r="AA64" s="158"/>
      <c r="AB64" s="159"/>
      <c r="AC64" s="160"/>
      <c r="AD64" s="158"/>
      <c r="AE64" s="159"/>
      <c r="AF64" s="160"/>
      <c r="AG64" s="158">
        <v>-10</v>
      </c>
      <c r="AH64" s="159">
        <v>6605</v>
      </c>
      <c r="AI64" s="160">
        <v>15300</v>
      </c>
      <c r="AJ64" s="158"/>
      <c r="AK64" s="159"/>
      <c r="AL64" s="160"/>
      <c r="AM64" s="158"/>
      <c r="AN64" s="159"/>
      <c r="AO64" s="160"/>
      <c r="AP64" s="158"/>
      <c r="AQ64" s="159"/>
      <c r="AR64" s="160"/>
      <c r="AS64" s="158"/>
      <c r="AT64" s="159"/>
      <c r="AU64" s="160"/>
      <c r="AV64" s="10"/>
      <c r="AW64" s="32"/>
      <c r="AX64" s="11"/>
      <c r="AY64" s="10"/>
      <c r="AZ64" s="32"/>
      <c r="BA64" s="11"/>
      <c r="BB64" s="24">
        <v>45369</v>
      </c>
      <c r="BC64" s="41">
        <v>101</v>
      </c>
      <c r="BD64">
        <f t="shared" si="2"/>
        <v>0</v>
      </c>
      <c r="BE64">
        <f t="shared" si="3"/>
        <v>4</v>
      </c>
      <c r="BF64">
        <f t="shared" si="4"/>
        <v>0</v>
      </c>
      <c r="BG64">
        <f t="shared" si="5"/>
        <v>20</v>
      </c>
    </row>
    <row r="65" spans="1:59">
      <c r="A65">
        <f t="shared" si="6"/>
        <v>23</v>
      </c>
      <c r="B65" s="329"/>
      <c r="C65" s="155"/>
      <c r="D65" s="156"/>
      <c r="E65" s="157"/>
      <c r="F65" s="155">
        <v>10</v>
      </c>
      <c r="G65" s="156">
        <v>17125</v>
      </c>
      <c r="H65" s="157">
        <v>15310</v>
      </c>
      <c r="I65" s="155"/>
      <c r="J65" s="156"/>
      <c r="K65" s="157"/>
      <c r="L65" s="158">
        <v>-10</v>
      </c>
      <c r="M65" s="159">
        <v>15310</v>
      </c>
      <c r="N65" s="160">
        <v>17125</v>
      </c>
      <c r="O65" s="155"/>
      <c r="P65" s="156"/>
      <c r="Q65" s="157"/>
      <c r="R65" s="155"/>
      <c r="S65" s="156"/>
      <c r="T65" s="157"/>
      <c r="U65" s="155"/>
      <c r="V65" s="156"/>
      <c r="W65" s="157"/>
      <c r="X65" s="155">
        <v>-10</v>
      </c>
      <c r="Y65" s="156">
        <v>15310</v>
      </c>
      <c r="Z65" s="157">
        <v>17125</v>
      </c>
      <c r="AA65" s="155"/>
      <c r="AB65" s="156"/>
      <c r="AC65" s="157"/>
      <c r="AD65" s="158"/>
      <c r="AE65" s="159"/>
      <c r="AF65" s="160"/>
      <c r="AG65" s="155">
        <v>10</v>
      </c>
      <c r="AH65" s="156">
        <v>17125</v>
      </c>
      <c r="AI65" s="157">
        <v>15310</v>
      </c>
      <c r="AJ65" s="158"/>
      <c r="AK65" s="159"/>
      <c r="AL65" s="160"/>
      <c r="AM65" s="155"/>
      <c r="AN65" s="156"/>
      <c r="AO65" s="157"/>
      <c r="AP65" s="155"/>
      <c r="AQ65" s="156"/>
      <c r="AR65" s="157"/>
      <c r="AS65" s="155"/>
      <c r="AT65" s="156"/>
      <c r="AU65" s="157"/>
      <c r="AV65" s="12"/>
      <c r="AW65" s="36"/>
      <c r="AX65" s="13"/>
      <c r="AY65" s="12"/>
      <c r="AZ65" s="36"/>
      <c r="BA65" s="13"/>
      <c r="BB65" s="24">
        <v>45373</v>
      </c>
      <c r="BC65" s="41">
        <v>103</v>
      </c>
      <c r="BD65">
        <f t="shared" si="2"/>
        <v>0</v>
      </c>
      <c r="BE65">
        <f t="shared" si="3"/>
        <v>4</v>
      </c>
      <c r="BF65">
        <f t="shared" si="4"/>
        <v>0</v>
      </c>
      <c r="BG65">
        <f t="shared" si="5"/>
        <v>-10</v>
      </c>
    </row>
    <row r="66" spans="1:59">
      <c r="A66">
        <f t="shared" si="6"/>
        <v>24</v>
      </c>
      <c r="B66" s="329"/>
      <c r="C66" s="158"/>
      <c r="D66" s="159"/>
      <c r="E66" s="160"/>
      <c r="F66" s="158">
        <v>-10</v>
      </c>
      <c r="G66" s="159">
        <v>9515</v>
      </c>
      <c r="H66" s="160">
        <v>17555</v>
      </c>
      <c r="I66" s="158"/>
      <c r="J66" s="159"/>
      <c r="K66" s="160"/>
      <c r="L66" s="158">
        <v>10</v>
      </c>
      <c r="M66" s="159">
        <v>17555</v>
      </c>
      <c r="N66" s="160">
        <v>9515</v>
      </c>
      <c r="O66" s="158"/>
      <c r="P66" s="159"/>
      <c r="Q66" s="160"/>
      <c r="R66" s="158"/>
      <c r="S66" s="159"/>
      <c r="T66" s="160"/>
      <c r="U66" s="158"/>
      <c r="V66" s="159"/>
      <c r="W66" s="160"/>
      <c r="X66" s="158">
        <v>10</v>
      </c>
      <c r="Y66" s="159">
        <v>17555</v>
      </c>
      <c r="Z66" s="160">
        <v>9515</v>
      </c>
      <c r="AA66" s="158"/>
      <c r="AB66" s="159"/>
      <c r="AC66" s="160"/>
      <c r="AD66" s="158"/>
      <c r="AE66" s="159"/>
      <c r="AF66" s="160"/>
      <c r="AG66" s="158">
        <v>-10</v>
      </c>
      <c r="AH66" s="159">
        <v>9515</v>
      </c>
      <c r="AI66" s="160">
        <v>17555</v>
      </c>
      <c r="AJ66" s="158"/>
      <c r="AK66" s="159"/>
      <c r="AL66" s="160"/>
      <c r="AM66" s="158"/>
      <c r="AN66" s="159"/>
      <c r="AO66" s="160"/>
      <c r="AP66" s="158"/>
      <c r="AQ66" s="159"/>
      <c r="AR66" s="160"/>
      <c r="AS66" s="158"/>
      <c r="AT66" s="159"/>
      <c r="AU66" s="160"/>
      <c r="AV66" s="10"/>
      <c r="AW66" s="32"/>
      <c r="AX66" s="11"/>
      <c r="AY66" s="10"/>
      <c r="AZ66" s="32"/>
      <c r="BA66" s="11"/>
      <c r="BB66" s="24">
        <v>45373</v>
      </c>
      <c r="BC66" s="41">
        <v>103</v>
      </c>
      <c r="BD66">
        <f>+AY66+AP66+AG66+AD66+AA66+X66+U66+R66+O66+L66+I66+F66+C66+AJ66+AM66+AS66+AV66</f>
        <v>0</v>
      </c>
      <c r="BE66">
        <f t="shared" si="3"/>
        <v>4</v>
      </c>
      <c r="BF66">
        <f t="shared" si="4"/>
        <v>0</v>
      </c>
      <c r="BG66">
        <f t="shared" si="5"/>
        <v>10</v>
      </c>
    </row>
    <row r="67" spans="1:59">
      <c r="A67">
        <f t="shared" si="6"/>
        <v>25</v>
      </c>
      <c r="B67" s="329"/>
      <c r="C67" s="158">
        <v>10</v>
      </c>
      <c r="D67" s="159">
        <v>16750</v>
      </c>
      <c r="E67" s="160">
        <v>14695</v>
      </c>
      <c r="F67" s="158">
        <v>10</v>
      </c>
      <c r="G67" s="159">
        <v>16750</v>
      </c>
      <c r="H67" s="160">
        <v>14695</v>
      </c>
      <c r="I67" s="158"/>
      <c r="J67" s="159"/>
      <c r="K67" s="160"/>
      <c r="L67" s="158"/>
      <c r="M67" s="337"/>
      <c r="N67" s="160"/>
      <c r="O67" s="158"/>
      <c r="P67" s="159"/>
      <c r="Q67" s="160"/>
      <c r="R67" s="158"/>
      <c r="S67" s="159"/>
      <c r="T67" s="160"/>
      <c r="U67" s="158"/>
      <c r="V67" s="159"/>
      <c r="W67" s="160"/>
      <c r="X67" s="158">
        <v>-10</v>
      </c>
      <c r="Y67" s="159">
        <v>14695</v>
      </c>
      <c r="Z67" s="160">
        <v>16750</v>
      </c>
      <c r="AA67" s="158"/>
      <c r="AB67" s="159"/>
      <c r="AC67" s="160"/>
      <c r="AD67" s="158"/>
      <c r="AE67" s="159"/>
      <c r="AF67" s="160"/>
      <c r="AG67" s="158">
        <v>-10</v>
      </c>
      <c r="AH67" s="159">
        <v>14695</v>
      </c>
      <c r="AI67" s="160">
        <v>16750</v>
      </c>
      <c r="AJ67" s="158"/>
      <c r="AK67" s="159"/>
      <c r="AL67" s="160"/>
      <c r="AM67" s="158"/>
      <c r="AN67" s="159"/>
      <c r="AO67" s="160"/>
      <c r="AP67" s="158"/>
      <c r="AQ67" s="159"/>
      <c r="AR67" s="160"/>
      <c r="AS67" s="158"/>
      <c r="AT67" s="159"/>
      <c r="AU67" s="160"/>
      <c r="AV67" s="10"/>
      <c r="AW67" s="32"/>
      <c r="AX67" s="11"/>
      <c r="AY67" s="10"/>
      <c r="AZ67" s="32"/>
      <c r="BA67" s="11"/>
      <c r="BB67" s="24">
        <v>45376</v>
      </c>
      <c r="BC67" s="41">
        <v>105</v>
      </c>
      <c r="BD67">
        <f>+AY67+AP67+AG67+AD67+AA67+X67+U67+R67+O67+L67+I67+F67+C67+AJ67+AM67+AS67+AV67</f>
        <v>0</v>
      </c>
      <c r="BE67">
        <f>COUNT(C67:BA67)/3</f>
        <v>4</v>
      </c>
      <c r="BF67">
        <f>+BD67/BE67</f>
        <v>0</v>
      </c>
      <c r="BG67">
        <f t="shared" si="5"/>
        <v>0</v>
      </c>
    </row>
    <row r="68" spans="1:59">
      <c r="A68">
        <f t="shared" si="6"/>
        <v>26</v>
      </c>
      <c r="B68" s="329"/>
      <c r="C68" s="158">
        <v>-10</v>
      </c>
      <c r="D68" s="159">
        <v>13615</v>
      </c>
      <c r="E68" s="160">
        <v>17380</v>
      </c>
      <c r="F68" s="158">
        <v>-10</v>
      </c>
      <c r="G68" s="159">
        <v>13615</v>
      </c>
      <c r="H68" s="160">
        <v>17380</v>
      </c>
      <c r="I68" s="158"/>
      <c r="J68" s="159"/>
      <c r="K68" s="160"/>
      <c r="L68" s="158"/>
      <c r="M68" s="337"/>
      <c r="N68" s="160"/>
      <c r="O68" s="158"/>
      <c r="P68" s="159"/>
      <c r="Q68" s="160"/>
      <c r="R68" s="158"/>
      <c r="S68" s="159"/>
      <c r="T68" s="160"/>
      <c r="U68" s="158"/>
      <c r="V68" s="159"/>
      <c r="W68" s="160"/>
      <c r="X68" s="158">
        <v>10</v>
      </c>
      <c r="Y68" s="159">
        <v>17380</v>
      </c>
      <c r="Z68" s="160">
        <v>13615</v>
      </c>
      <c r="AA68" s="158"/>
      <c r="AB68" s="159"/>
      <c r="AC68" s="160"/>
      <c r="AD68" s="158"/>
      <c r="AE68" s="159"/>
      <c r="AF68" s="160"/>
      <c r="AG68" s="158">
        <v>10</v>
      </c>
      <c r="AH68" s="159">
        <v>17380</v>
      </c>
      <c r="AI68" s="160">
        <v>13615</v>
      </c>
      <c r="AJ68" s="158"/>
      <c r="AK68" s="159"/>
      <c r="AL68" s="160"/>
      <c r="AM68" s="158"/>
      <c r="AN68" s="159"/>
      <c r="AO68" s="160"/>
      <c r="AP68" s="158"/>
      <c r="AQ68" s="159"/>
      <c r="AR68" s="160"/>
      <c r="AS68" s="158"/>
      <c r="AT68" s="159"/>
      <c r="AU68" s="160"/>
      <c r="AV68" s="10"/>
      <c r="AW68" s="32"/>
      <c r="AX68" s="11"/>
      <c r="AY68" s="10"/>
      <c r="AZ68" s="32"/>
      <c r="BA68" s="11"/>
      <c r="BB68" s="24">
        <v>45376</v>
      </c>
      <c r="BC68" s="41">
        <v>105</v>
      </c>
      <c r="BD68">
        <f>+AY68+AP68+AG68+AD68+AA68+X68+U68+R68+O68+L68+I68+F68+C68+AJ68+AM68+AS68+AV68</f>
        <v>0</v>
      </c>
      <c r="BE68">
        <f>COUNT(C68:BA68)/3</f>
        <v>4</v>
      </c>
      <c r="BF68">
        <f>+BD68/BE68</f>
        <v>0</v>
      </c>
      <c r="BG68">
        <f t="shared" si="5"/>
        <v>0</v>
      </c>
    </row>
    <row r="69" spans="1:59">
      <c r="A69">
        <f t="shared" si="6"/>
        <v>27</v>
      </c>
      <c r="B69" s="329"/>
      <c r="C69" s="158">
        <v>-10</v>
      </c>
      <c r="D69" s="159">
        <v>10825</v>
      </c>
      <c r="E69" s="160">
        <v>14950</v>
      </c>
      <c r="F69" s="158">
        <v>10</v>
      </c>
      <c r="G69" s="159">
        <v>14950</v>
      </c>
      <c r="H69" s="160">
        <v>10825</v>
      </c>
      <c r="I69" s="158"/>
      <c r="J69" s="159"/>
      <c r="K69" s="160"/>
      <c r="L69" s="158"/>
      <c r="M69" s="159"/>
      <c r="N69" s="160"/>
      <c r="O69" s="158"/>
      <c r="P69" s="159"/>
      <c r="Q69" s="160"/>
      <c r="R69" s="158">
        <v>-10</v>
      </c>
      <c r="S69" s="159">
        <v>10825</v>
      </c>
      <c r="T69" s="160">
        <v>14950</v>
      </c>
      <c r="U69" s="158"/>
      <c r="V69" s="159"/>
      <c r="W69" s="160"/>
      <c r="X69" s="158">
        <v>10</v>
      </c>
      <c r="Y69" s="159">
        <v>14950</v>
      </c>
      <c r="Z69" s="160">
        <v>10825</v>
      </c>
      <c r="AA69" s="158"/>
      <c r="AB69" s="159"/>
      <c r="AC69" s="160"/>
      <c r="AD69" s="158"/>
      <c r="AE69" s="159"/>
      <c r="AF69" s="160"/>
      <c r="AG69" s="158"/>
      <c r="AH69" s="159"/>
      <c r="AI69" s="160"/>
      <c r="AJ69" s="10"/>
      <c r="AK69" s="32"/>
      <c r="AL69" s="11"/>
      <c r="AM69" s="10"/>
      <c r="AN69" s="32"/>
      <c r="AO69" s="11"/>
      <c r="AP69" s="10"/>
      <c r="AQ69" s="32"/>
      <c r="AR69" s="11"/>
      <c r="AS69" s="10"/>
      <c r="AT69" s="32"/>
      <c r="AU69" s="11"/>
      <c r="AV69" s="10"/>
      <c r="AW69" s="32"/>
      <c r="AX69" s="11"/>
      <c r="AY69" s="10"/>
      <c r="AZ69" s="32"/>
      <c r="BA69" s="11"/>
      <c r="BB69" s="24">
        <v>45379</v>
      </c>
      <c r="BC69" s="41">
        <v>107</v>
      </c>
      <c r="BD69">
        <f>+AY69+AP69+AG69+AD69+AA69+X69+U69+R69+O69+L69+I69+F69+C69+AJ69+AM69+AS69+AV69</f>
        <v>0</v>
      </c>
      <c r="BE69">
        <f>COUNT(C69:BA69)/3</f>
        <v>4</v>
      </c>
      <c r="BF69">
        <f>+BD69/BE69</f>
        <v>0</v>
      </c>
      <c r="BG69">
        <f t="shared" si="5"/>
        <v>0</v>
      </c>
    </row>
    <row r="70" spans="1:59">
      <c r="A70">
        <f t="shared" si="6"/>
        <v>28</v>
      </c>
      <c r="B70" s="329"/>
      <c r="C70" s="158">
        <v>-10</v>
      </c>
      <c r="D70" s="159">
        <v>14985</v>
      </c>
      <c r="E70" s="160">
        <v>16130</v>
      </c>
      <c r="F70" s="158">
        <v>10</v>
      </c>
      <c r="G70" s="159">
        <v>16130</v>
      </c>
      <c r="H70" s="160">
        <v>14985</v>
      </c>
      <c r="I70" s="158"/>
      <c r="J70" s="159"/>
      <c r="K70" s="160"/>
      <c r="L70" s="158"/>
      <c r="M70" s="159"/>
      <c r="N70" s="160"/>
      <c r="O70" s="158"/>
      <c r="P70" s="159"/>
      <c r="Q70" s="160"/>
      <c r="R70" s="158">
        <v>-10</v>
      </c>
      <c r="S70" s="159">
        <v>14985</v>
      </c>
      <c r="T70" s="160">
        <v>16130</v>
      </c>
      <c r="U70" s="158"/>
      <c r="V70" s="159"/>
      <c r="W70" s="160"/>
      <c r="X70" s="158">
        <v>10</v>
      </c>
      <c r="Y70" s="159">
        <v>16130</v>
      </c>
      <c r="Z70" s="160">
        <v>14985</v>
      </c>
      <c r="AA70" s="158"/>
      <c r="AB70" s="159"/>
      <c r="AC70" s="160"/>
      <c r="AD70" s="158"/>
      <c r="AE70" s="159"/>
      <c r="AF70" s="160"/>
      <c r="AG70" s="158"/>
      <c r="AH70" s="159"/>
      <c r="AI70" s="160"/>
      <c r="AJ70" s="158"/>
      <c r="AK70" s="159"/>
      <c r="AL70" s="160"/>
      <c r="AM70" s="158"/>
      <c r="AN70" s="159"/>
      <c r="AO70" s="160"/>
      <c r="AP70" s="158"/>
      <c r="AQ70" s="159"/>
      <c r="AR70" s="160"/>
      <c r="AS70" s="158"/>
      <c r="AT70" s="159"/>
      <c r="AU70" s="160"/>
      <c r="AV70" s="10"/>
      <c r="AW70" s="32"/>
      <c r="AX70" s="11"/>
      <c r="AY70" s="10"/>
      <c r="AZ70" s="32"/>
      <c r="BA70" s="11"/>
      <c r="BB70" s="24">
        <v>45379</v>
      </c>
      <c r="BC70" s="41">
        <v>107</v>
      </c>
      <c r="BD70">
        <f t="shared" ref="BD70:BD86" si="7">+AY70+AP70+AG70+AD70+AA70+X70+U70+R70+O70+L70+I70+F70+C70+AJ70+AM70+AS70+AV70</f>
        <v>0</v>
      </c>
      <c r="BE70">
        <f t="shared" ref="BE70:BE86" si="8">COUNT(C70:BA70)/3</f>
        <v>4</v>
      </c>
      <c r="BF70">
        <f t="shared" ref="BF70:BF86" si="9">+BD70/BE70</f>
        <v>0</v>
      </c>
      <c r="BG70">
        <f t="shared" si="5"/>
        <v>0</v>
      </c>
    </row>
    <row r="71" spans="1:59">
      <c r="A71">
        <f t="shared" si="6"/>
        <v>29</v>
      </c>
      <c r="B71" s="329"/>
      <c r="C71" s="158">
        <v>-10</v>
      </c>
      <c r="D71" s="159">
        <v>6165</v>
      </c>
      <c r="E71" s="160">
        <v>12945</v>
      </c>
      <c r="F71" s="158">
        <v>10</v>
      </c>
      <c r="G71" s="159">
        <v>12945</v>
      </c>
      <c r="H71" s="160">
        <v>6165</v>
      </c>
      <c r="I71" s="158"/>
      <c r="J71" s="159"/>
      <c r="K71" s="160"/>
      <c r="L71" s="158">
        <v>10</v>
      </c>
      <c r="M71" s="159">
        <v>12945</v>
      </c>
      <c r="N71" s="160">
        <v>6165</v>
      </c>
      <c r="O71" s="158"/>
      <c r="P71" s="159"/>
      <c r="Q71" s="160"/>
      <c r="R71" s="158"/>
      <c r="S71" s="159"/>
      <c r="T71" s="160"/>
      <c r="U71" s="158"/>
      <c r="V71" s="159"/>
      <c r="W71" s="160"/>
      <c r="X71" s="158">
        <v>-10</v>
      </c>
      <c r="Y71" s="159">
        <v>6165</v>
      </c>
      <c r="Z71" s="160">
        <v>12945</v>
      </c>
      <c r="AA71" s="158"/>
      <c r="AB71" s="159"/>
      <c r="AC71" s="160"/>
      <c r="AD71" s="158"/>
      <c r="AE71" s="159"/>
      <c r="AF71" s="160"/>
      <c r="AG71" s="158"/>
      <c r="AH71" s="159"/>
      <c r="AI71" s="160"/>
      <c r="AJ71" s="10"/>
      <c r="AK71" s="32"/>
      <c r="AL71" s="11"/>
      <c r="AM71" s="10"/>
      <c r="AN71" s="32"/>
      <c r="AO71" s="11"/>
      <c r="AP71" s="10"/>
      <c r="AQ71" s="32"/>
      <c r="AR71" s="11"/>
      <c r="AS71" s="10"/>
      <c r="AT71" s="32"/>
      <c r="AU71" s="11"/>
      <c r="AV71" s="10"/>
      <c r="AW71" s="32"/>
      <c r="AX71" s="11"/>
      <c r="AY71" s="10"/>
      <c r="AZ71" s="32"/>
      <c r="BA71" s="11"/>
      <c r="BB71" s="24">
        <v>45384</v>
      </c>
      <c r="BC71" s="41">
        <v>108</v>
      </c>
      <c r="BD71">
        <f t="shared" si="7"/>
        <v>0</v>
      </c>
      <c r="BE71">
        <f t="shared" si="8"/>
        <v>4</v>
      </c>
      <c r="BF71">
        <f t="shared" si="9"/>
        <v>0</v>
      </c>
      <c r="BG71">
        <f t="shared" si="5"/>
        <v>-20</v>
      </c>
    </row>
    <row r="72" spans="1:59">
      <c r="A72">
        <f t="shared" si="6"/>
        <v>30</v>
      </c>
      <c r="B72" s="329"/>
      <c r="C72" s="155">
        <v>10</v>
      </c>
      <c r="D72" s="156">
        <v>15875</v>
      </c>
      <c r="E72" s="157">
        <v>15770</v>
      </c>
      <c r="F72" s="155">
        <v>-10</v>
      </c>
      <c r="G72" s="156">
        <v>15770</v>
      </c>
      <c r="H72" s="157">
        <v>15875</v>
      </c>
      <c r="I72" s="155"/>
      <c r="J72" s="156"/>
      <c r="K72" s="157"/>
      <c r="L72" s="155">
        <v>-10</v>
      </c>
      <c r="M72" s="156">
        <v>15770</v>
      </c>
      <c r="N72" s="157">
        <v>15875</v>
      </c>
      <c r="O72" s="155"/>
      <c r="P72" s="156"/>
      <c r="Q72" s="157"/>
      <c r="R72" s="155"/>
      <c r="S72" s="156"/>
      <c r="T72" s="157"/>
      <c r="U72" s="155"/>
      <c r="V72" s="156"/>
      <c r="W72" s="157"/>
      <c r="X72" s="155">
        <v>10</v>
      </c>
      <c r="Y72" s="156">
        <v>15875</v>
      </c>
      <c r="Z72" s="157">
        <v>15770</v>
      </c>
      <c r="AA72" s="155"/>
      <c r="AB72" s="156"/>
      <c r="AC72" s="157"/>
      <c r="AD72" s="158"/>
      <c r="AE72" s="159"/>
      <c r="AF72" s="160"/>
      <c r="AG72" s="155"/>
      <c r="AH72" s="156"/>
      <c r="AI72" s="157"/>
      <c r="AJ72" s="10"/>
      <c r="AK72" s="32"/>
      <c r="AL72" s="11"/>
      <c r="AM72" s="10"/>
      <c r="AN72" s="32"/>
      <c r="AO72" s="11"/>
      <c r="AP72" s="10"/>
      <c r="AQ72" s="32"/>
      <c r="AR72" s="11"/>
      <c r="AS72" s="10"/>
      <c r="AT72" s="32"/>
      <c r="AU72" s="11"/>
      <c r="AV72" s="10"/>
      <c r="AW72" s="32"/>
      <c r="AX72" s="11"/>
      <c r="AY72" s="10"/>
      <c r="AZ72" s="32"/>
      <c r="BA72" s="11"/>
      <c r="BB72" s="24">
        <v>45384</v>
      </c>
      <c r="BC72" s="41">
        <v>108</v>
      </c>
      <c r="BD72">
        <f t="shared" si="7"/>
        <v>0</v>
      </c>
      <c r="BE72">
        <f t="shared" si="8"/>
        <v>4</v>
      </c>
      <c r="BF72">
        <f t="shared" si="9"/>
        <v>0</v>
      </c>
      <c r="BG72">
        <f t="shared" si="5"/>
        <v>20</v>
      </c>
    </row>
    <row r="73" spans="1:59">
      <c r="A73">
        <f t="shared" si="6"/>
        <v>31</v>
      </c>
      <c r="B73" s="329"/>
      <c r="C73" s="158">
        <v>-10</v>
      </c>
      <c r="D73" s="159">
        <v>12460</v>
      </c>
      <c r="E73" s="160">
        <v>15560</v>
      </c>
      <c r="F73" s="158">
        <v>-10</v>
      </c>
      <c r="G73" s="159">
        <v>12460</v>
      </c>
      <c r="H73" s="160">
        <v>15560</v>
      </c>
      <c r="I73" s="158"/>
      <c r="J73" s="159"/>
      <c r="K73" s="160"/>
      <c r="L73" s="158">
        <v>10</v>
      </c>
      <c r="M73" s="159">
        <v>15560</v>
      </c>
      <c r="N73" s="160">
        <v>12460</v>
      </c>
      <c r="O73" s="158"/>
      <c r="P73" s="159"/>
      <c r="Q73" s="160"/>
      <c r="R73" s="158"/>
      <c r="S73" s="159"/>
      <c r="T73" s="160"/>
      <c r="U73" s="158"/>
      <c r="V73" s="159"/>
      <c r="W73" s="160"/>
      <c r="X73" s="158">
        <v>10</v>
      </c>
      <c r="Y73" s="159">
        <v>15560</v>
      </c>
      <c r="Z73" s="160">
        <v>12460</v>
      </c>
      <c r="AA73" s="158"/>
      <c r="AB73" s="159"/>
      <c r="AC73" s="160"/>
      <c r="AD73" s="158"/>
      <c r="AE73" s="159"/>
      <c r="AF73" s="160"/>
      <c r="AG73" s="158"/>
      <c r="AH73" s="159"/>
      <c r="AI73" s="160"/>
      <c r="AJ73" s="10"/>
      <c r="AK73" s="32"/>
      <c r="AL73" s="11"/>
      <c r="AM73" s="10"/>
      <c r="AN73" s="32"/>
      <c r="AO73" s="11"/>
      <c r="AP73" s="10"/>
      <c r="AQ73" s="32"/>
      <c r="AR73" s="11"/>
      <c r="AS73" s="10"/>
      <c r="AT73" s="32"/>
      <c r="AU73" s="11"/>
      <c r="AV73" s="10"/>
      <c r="AW73" s="32"/>
      <c r="AX73" s="11"/>
      <c r="AY73" s="10"/>
      <c r="AZ73" s="32"/>
      <c r="BA73" s="11"/>
      <c r="BB73" s="28">
        <v>45392</v>
      </c>
      <c r="BC73" s="41">
        <v>112</v>
      </c>
      <c r="BD73">
        <f t="shared" si="7"/>
        <v>0</v>
      </c>
      <c r="BE73">
        <f t="shared" si="8"/>
        <v>4</v>
      </c>
      <c r="BF73">
        <f t="shared" si="9"/>
        <v>0</v>
      </c>
      <c r="BG73">
        <f t="shared" si="5"/>
        <v>0</v>
      </c>
    </row>
    <row r="74" spans="1:59">
      <c r="A74">
        <f t="shared" si="6"/>
        <v>32</v>
      </c>
      <c r="B74" s="329"/>
      <c r="C74" s="158">
        <v>10</v>
      </c>
      <c r="D74" s="159">
        <v>14685</v>
      </c>
      <c r="E74" s="160">
        <v>12855</v>
      </c>
      <c r="F74" s="158">
        <v>10</v>
      </c>
      <c r="G74" s="159">
        <v>14685</v>
      </c>
      <c r="H74" s="160">
        <v>12855</v>
      </c>
      <c r="I74" s="158"/>
      <c r="J74" s="159"/>
      <c r="K74" s="160"/>
      <c r="L74" s="158">
        <v>-10</v>
      </c>
      <c r="M74" s="159">
        <v>12855</v>
      </c>
      <c r="N74" s="160">
        <v>14685</v>
      </c>
      <c r="O74" s="158"/>
      <c r="P74" s="159"/>
      <c r="Q74" s="160"/>
      <c r="R74" s="158"/>
      <c r="S74" s="159"/>
      <c r="T74" s="160"/>
      <c r="U74" s="158"/>
      <c r="V74" s="159"/>
      <c r="W74" s="160"/>
      <c r="X74" s="158">
        <v>-10</v>
      </c>
      <c r="Y74" s="159">
        <v>12855</v>
      </c>
      <c r="Z74" s="160">
        <v>14685</v>
      </c>
      <c r="AA74" s="158"/>
      <c r="AB74" s="159"/>
      <c r="AC74" s="160"/>
      <c r="AD74" s="158"/>
      <c r="AE74" s="159"/>
      <c r="AF74" s="160"/>
      <c r="AG74" s="158"/>
      <c r="AH74" s="159"/>
      <c r="AI74" s="160"/>
      <c r="AJ74" s="10"/>
      <c r="AK74" s="32"/>
      <c r="AL74" s="11"/>
      <c r="AM74" s="10"/>
      <c r="AN74" s="32"/>
      <c r="AO74" s="11"/>
      <c r="AP74" s="10"/>
      <c r="AQ74" s="32"/>
      <c r="AR74" s="11"/>
      <c r="AS74" s="10"/>
      <c r="AT74" s="32"/>
      <c r="AU74" s="11"/>
      <c r="AV74" s="10"/>
      <c r="AW74" s="32"/>
      <c r="AX74" s="11"/>
      <c r="AY74" s="10"/>
      <c r="AZ74" s="32"/>
      <c r="BA74" s="11"/>
      <c r="BB74" s="28">
        <v>45392</v>
      </c>
      <c r="BC74" s="41">
        <v>112</v>
      </c>
      <c r="BD74">
        <f t="shared" si="7"/>
        <v>0</v>
      </c>
      <c r="BE74">
        <f t="shared" si="8"/>
        <v>4</v>
      </c>
      <c r="BF74">
        <f t="shared" si="9"/>
        <v>0</v>
      </c>
      <c r="BG74">
        <f t="shared" si="5"/>
        <v>0</v>
      </c>
    </row>
    <row r="75" spans="1:59">
      <c r="A75">
        <f t="shared" si="6"/>
        <v>33</v>
      </c>
      <c r="B75" s="329"/>
      <c r="C75" s="158">
        <v>10</v>
      </c>
      <c r="D75" s="159">
        <v>11980</v>
      </c>
      <c r="E75" s="160">
        <v>4375</v>
      </c>
      <c r="F75" s="158">
        <v>10</v>
      </c>
      <c r="G75" s="159">
        <v>11980</v>
      </c>
      <c r="H75" s="160">
        <v>4375</v>
      </c>
      <c r="I75" s="158"/>
      <c r="J75" s="159"/>
      <c r="K75" s="160"/>
      <c r="L75" s="158">
        <v>-10</v>
      </c>
      <c r="M75" s="159">
        <v>4375</v>
      </c>
      <c r="N75" s="160">
        <v>11980</v>
      </c>
      <c r="O75" s="158"/>
      <c r="P75" s="159"/>
      <c r="Q75" s="160"/>
      <c r="R75" s="158"/>
      <c r="S75" s="159"/>
      <c r="T75" s="160"/>
      <c r="U75" s="158"/>
      <c r="V75" s="159"/>
      <c r="W75" s="160"/>
      <c r="X75" s="158">
        <v>-10</v>
      </c>
      <c r="Y75" s="159">
        <v>4375</v>
      </c>
      <c r="Z75" s="160">
        <v>11980</v>
      </c>
      <c r="AA75" s="158"/>
      <c r="AB75" s="159"/>
      <c r="AC75" s="160"/>
      <c r="AD75" s="158"/>
      <c r="AE75" s="159"/>
      <c r="AF75" s="160"/>
      <c r="AG75" s="158"/>
      <c r="AH75" s="159"/>
      <c r="AI75" s="160"/>
      <c r="AJ75" s="10"/>
      <c r="AK75" s="32"/>
      <c r="AL75" s="11"/>
      <c r="AM75" s="10"/>
      <c r="AN75" s="32"/>
      <c r="AO75" s="11"/>
      <c r="AP75" s="10"/>
      <c r="AQ75" s="32"/>
      <c r="AR75" s="11"/>
      <c r="AS75" s="10"/>
      <c r="AT75" s="32"/>
      <c r="AU75" s="11"/>
      <c r="AV75" s="10"/>
      <c r="AW75" s="32"/>
      <c r="AX75" s="11"/>
      <c r="AY75" s="10"/>
      <c r="AZ75" s="32"/>
      <c r="BA75" s="11"/>
      <c r="BB75" s="28">
        <v>45392</v>
      </c>
      <c r="BC75" s="41">
        <v>112</v>
      </c>
      <c r="BD75">
        <f t="shared" si="7"/>
        <v>0</v>
      </c>
      <c r="BE75">
        <f t="shared" si="8"/>
        <v>4</v>
      </c>
      <c r="BF75">
        <f t="shared" si="9"/>
        <v>0</v>
      </c>
      <c r="BG75">
        <f t="shared" si="5"/>
        <v>0</v>
      </c>
    </row>
    <row r="76" spans="1:59">
      <c r="A76">
        <f t="shared" si="6"/>
        <v>34</v>
      </c>
      <c r="B76" s="329"/>
      <c r="C76" s="158"/>
      <c r="D76" s="32"/>
      <c r="E76" s="11"/>
      <c r="F76" s="10">
        <v>-10</v>
      </c>
      <c r="G76" s="32">
        <v>5455</v>
      </c>
      <c r="H76" s="11">
        <v>15890</v>
      </c>
      <c r="I76" s="10"/>
      <c r="J76" s="32"/>
      <c r="K76" s="11"/>
      <c r="L76" s="158"/>
      <c r="M76" s="159"/>
      <c r="N76" s="160"/>
      <c r="O76" s="10"/>
      <c r="P76" s="32"/>
      <c r="Q76" s="11"/>
      <c r="R76" s="10">
        <v>10</v>
      </c>
      <c r="S76" s="32">
        <v>15890</v>
      </c>
      <c r="T76" s="11">
        <v>5455</v>
      </c>
      <c r="U76" s="10"/>
      <c r="V76" s="32"/>
      <c r="W76" s="11"/>
      <c r="X76" s="158">
        <v>10</v>
      </c>
      <c r="Y76" s="159">
        <v>15890</v>
      </c>
      <c r="Z76" s="160">
        <v>5455</v>
      </c>
      <c r="AA76" s="158"/>
      <c r="AB76" s="32"/>
      <c r="AC76" s="11"/>
      <c r="AD76" s="10"/>
      <c r="AE76" s="32"/>
      <c r="AF76" s="11"/>
      <c r="AG76" s="10">
        <v>-10</v>
      </c>
      <c r="AH76" s="32">
        <v>5455</v>
      </c>
      <c r="AI76" s="11">
        <v>15890</v>
      </c>
      <c r="AJ76" s="10"/>
      <c r="AK76" s="32"/>
      <c r="AL76" s="11"/>
      <c r="AM76" s="10"/>
      <c r="AN76" s="32"/>
      <c r="AO76" s="11"/>
      <c r="AP76" s="10"/>
      <c r="AQ76" s="32"/>
      <c r="AR76" s="11"/>
      <c r="AS76" s="10"/>
      <c r="AT76" s="32"/>
      <c r="AU76" s="11"/>
      <c r="AV76" s="10"/>
      <c r="AW76" s="32"/>
      <c r="AX76" s="11"/>
      <c r="AY76" s="10"/>
      <c r="AZ76" s="32"/>
      <c r="BA76" s="11"/>
      <c r="BB76" s="28">
        <v>45394</v>
      </c>
      <c r="BC76" s="41">
        <v>115</v>
      </c>
      <c r="BD76">
        <f t="shared" si="7"/>
        <v>0</v>
      </c>
      <c r="BE76">
        <f t="shared" si="8"/>
        <v>4</v>
      </c>
      <c r="BF76">
        <f t="shared" si="9"/>
        <v>0</v>
      </c>
      <c r="BG76">
        <f t="shared" si="5"/>
        <v>10</v>
      </c>
    </row>
    <row r="77" spans="1:59">
      <c r="A77">
        <f t="shared" si="6"/>
        <v>35</v>
      </c>
      <c r="B77" s="6"/>
      <c r="C77" s="10"/>
      <c r="D77" s="32"/>
      <c r="E77" s="11"/>
      <c r="F77" s="10">
        <v>-10</v>
      </c>
      <c r="G77" s="32">
        <v>11905</v>
      </c>
      <c r="H77" s="11">
        <v>12785</v>
      </c>
      <c r="I77" s="10"/>
      <c r="J77" s="32"/>
      <c r="K77" s="11"/>
      <c r="L77" s="10"/>
      <c r="M77" s="32"/>
      <c r="N77" s="11"/>
      <c r="O77" s="10"/>
      <c r="P77" s="32"/>
      <c r="Q77" s="11"/>
      <c r="R77" s="10">
        <v>10</v>
      </c>
      <c r="S77" s="32">
        <v>12785</v>
      </c>
      <c r="T77" s="11">
        <v>11905</v>
      </c>
      <c r="U77" s="10"/>
      <c r="V77" s="32"/>
      <c r="W77" s="11"/>
      <c r="X77" s="158">
        <v>10</v>
      </c>
      <c r="Y77" s="159">
        <v>12785</v>
      </c>
      <c r="Z77" s="160">
        <v>11905</v>
      </c>
      <c r="AA77" s="10"/>
      <c r="AB77" s="32"/>
      <c r="AC77" s="11"/>
      <c r="AD77" s="10"/>
      <c r="AE77" s="32"/>
      <c r="AF77" s="11"/>
      <c r="AG77" s="10">
        <v>-10</v>
      </c>
      <c r="AH77" s="32">
        <v>11905</v>
      </c>
      <c r="AI77" s="11">
        <v>12785</v>
      </c>
      <c r="AJ77" s="10"/>
      <c r="AK77" s="32"/>
      <c r="AL77" s="11"/>
      <c r="AM77" s="10"/>
      <c r="AN77" s="32"/>
      <c r="AO77" s="11"/>
      <c r="AP77" s="10"/>
      <c r="AQ77" s="32"/>
      <c r="AR77" s="11"/>
      <c r="AS77" s="10"/>
      <c r="AT77" s="32"/>
      <c r="AU77" s="11"/>
      <c r="AV77" s="10"/>
      <c r="AW77" s="32"/>
      <c r="AX77" s="11"/>
      <c r="AY77" s="10"/>
      <c r="AZ77" s="32"/>
      <c r="BA77" s="11"/>
      <c r="BB77" s="24">
        <v>45394</v>
      </c>
      <c r="BC77" s="41">
        <v>115</v>
      </c>
      <c r="BD77">
        <f t="shared" si="7"/>
        <v>0</v>
      </c>
      <c r="BE77">
        <f t="shared" si="8"/>
        <v>4</v>
      </c>
      <c r="BF77">
        <f t="shared" si="9"/>
        <v>0</v>
      </c>
      <c r="BG77">
        <f t="shared" si="5"/>
        <v>10</v>
      </c>
    </row>
    <row r="78" spans="1:59">
      <c r="A78">
        <f t="shared" si="6"/>
        <v>36</v>
      </c>
      <c r="B78" s="6"/>
      <c r="C78" s="10"/>
      <c r="D78" s="32"/>
      <c r="E78" s="11"/>
      <c r="F78" s="10">
        <v>-10</v>
      </c>
      <c r="G78" s="32">
        <v>10770</v>
      </c>
      <c r="H78" s="11">
        <v>13215</v>
      </c>
      <c r="I78" s="10"/>
      <c r="J78" s="32"/>
      <c r="K78" s="11"/>
      <c r="L78" s="10"/>
      <c r="M78" s="32"/>
      <c r="N78" s="11"/>
      <c r="O78" s="10"/>
      <c r="P78" s="32"/>
      <c r="Q78" s="11"/>
      <c r="R78" s="10">
        <v>-10</v>
      </c>
      <c r="S78" s="32">
        <v>10770</v>
      </c>
      <c r="T78" s="11">
        <v>13215</v>
      </c>
      <c r="U78" s="10"/>
      <c r="V78" s="32"/>
      <c r="W78" s="11"/>
      <c r="X78" s="155">
        <v>10</v>
      </c>
      <c r="Y78" s="156">
        <v>13215</v>
      </c>
      <c r="Z78" s="157">
        <v>10770</v>
      </c>
      <c r="AA78" s="10"/>
      <c r="AB78" s="32"/>
      <c r="AC78" s="11"/>
      <c r="AD78" s="10"/>
      <c r="AE78" s="32"/>
      <c r="AF78" s="11"/>
      <c r="AG78" s="10">
        <v>10</v>
      </c>
      <c r="AH78" s="32">
        <v>13215</v>
      </c>
      <c r="AI78" s="11">
        <v>10770</v>
      </c>
      <c r="AJ78" s="10"/>
      <c r="AK78" s="32"/>
      <c r="AL78" s="11"/>
      <c r="AM78" s="10"/>
      <c r="AN78" s="32"/>
      <c r="AO78" s="11"/>
      <c r="AP78" s="10"/>
      <c r="AQ78" s="32"/>
      <c r="AR78" s="11"/>
      <c r="AS78" s="10"/>
      <c r="AT78" s="32"/>
      <c r="AU78" s="11"/>
      <c r="AV78" s="10"/>
      <c r="AW78" s="32"/>
      <c r="AX78" s="11"/>
      <c r="AY78" s="10"/>
      <c r="AZ78" s="32"/>
      <c r="BA78" s="11"/>
      <c r="BB78" s="24">
        <v>45408</v>
      </c>
      <c r="BC78" s="41">
        <v>121</v>
      </c>
      <c r="BD78">
        <f t="shared" si="7"/>
        <v>0</v>
      </c>
      <c r="BE78">
        <f t="shared" si="8"/>
        <v>4</v>
      </c>
      <c r="BF78">
        <f t="shared" si="9"/>
        <v>0</v>
      </c>
      <c r="BG78">
        <f t="shared" si="5"/>
        <v>10</v>
      </c>
    </row>
    <row r="79" spans="1:59">
      <c r="A79">
        <f t="shared" si="6"/>
        <v>37</v>
      </c>
      <c r="B79" s="6"/>
      <c r="C79" s="10"/>
      <c r="D79" s="32"/>
      <c r="E79" s="11"/>
      <c r="F79" s="10">
        <v>10</v>
      </c>
      <c r="G79" s="32">
        <v>12380</v>
      </c>
      <c r="H79" s="11">
        <v>11840</v>
      </c>
      <c r="I79" s="10"/>
      <c r="J79" s="32"/>
      <c r="K79" s="11"/>
      <c r="L79" s="10"/>
      <c r="M79" s="32"/>
      <c r="N79" s="11"/>
      <c r="O79" s="10"/>
      <c r="P79" s="32"/>
      <c r="Q79" s="11"/>
      <c r="R79" s="10">
        <v>10</v>
      </c>
      <c r="S79" s="32">
        <v>12380</v>
      </c>
      <c r="T79" s="11">
        <v>11840</v>
      </c>
      <c r="U79" s="10"/>
      <c r="V79" s="32"/>
      <c r="W79" s="11"/>
      <c r="X79" s="158">
        <v>-10</v>
      </c>
      <c r="Y79" s="159">
        <v>11840</v>
      </c>
      <c r="Z79" s="160">
        <v>12380</v>
      </c>
      <c r="AA79" s="10"/>
      <c r="AB79" s="32"/>
      <c r="AC79" s="11"/>
      <c r="AD79" s="10"/>
      <c r="AE79" s="32"/>
      <c r="AF79" s="11"/>
      <c r="AG79" s="10">
        <v>-10</v>
      </c>
      <c r="AH79" s="32">
        <v>11840</v>
      </c>
      <c r="AI79" s="11">
        <v>12380</v>
      </c>
      <c r="AJ79" s="10"/>
      <c r="AK79" s="32"/>
      <c r="AL79" s="11"/>
      <c r="AM79" s="10"/>
      <c r="AN79" s="32"/>
      <c r="AO79" s="11"/>
      <c r="AP79" s="10"/>
      <c r="AQ79" s="32"/>
      <c r="AR79" s="11"/>
      <c r="AS79" s="10"/>
      <c r="AT79" s="32"/>
      <c r="AU79" s="11"/>
      <c r="AV79" s="10"/>
      <c r="AW79" s="32"/>
      <c r="AX79" s="11"/>
      <c r="AY79" s="10"/>
      <c r="AZ79" s="32"/>
      <c r="BA79" s="11"/>
      <c r="BB79" s="24">
        <v>45408</v>
      </c>
      <c r="BC79" s="41">
        <v>121</v>
      </c>
      <c r="BD79">
        <f t="shared" si="7"/>
        <v>0</v>
      </c>
      <c r="BE79">
        <f t="shared" si="8"/>
        <v>4</v>
      </c>
      <c r="BF79">
        <f t="shared" si="9"/>
        <v>0</v>
      </c>
      <c r="BG79">
        <f t="shared" si="5"/>
        <v>-10</v>
      </c>
    </row>
    <row r="80" spans="1:59">
      <c r="A80">
        <f t="shared" si="6"/>
        <v>38</v>
      </c>
      <c r="B80" s="6"/>
      <c r="C80" s="10">
        <v>-10</v>
      </c>
      <c r="D80" s="32">
        <v>8590</v>
      </c>
      <c r="E80" s="11">
        <v>16200</v>
      </c>
      <c r="F80" s="10"/>
      <c r="G80" s="32"/>
      <c r="H80" s="11"/>
      <c r="I80" s="10"/>
      <c r="J80" s="32"/>
      <c r="K80" s="11"/>
      <c r="L80" s="10">
        <v>10</v>
      </c>
      <c r="M80" s="32">
        <v>16200</v>
      </c>
      <c r="N80" s="11">
        <v>8590</v>
      </c>
      <c r="O80" s="10"/>
      <c r="P80" s="32"/>
      <c r="Q80" s="11"/>
      <c r="R80" s="10"/>
      <c r="S80" s="32"/>
      <c r="T80" s="11"/>
      <c r="U80" s="10"/>
      <c r="V80" s="32"/>
      <c r="W80" s="11"/>
      <c r="X80" s="158">
        <v>10</v>
      </c>
      <c r="Y80" s="159">
        <v>16200</v>
      </c>
      <c r="Z80" s="160">
        <v>8590</v>
      </c>
      <c r="AA80" s="10"/>
      <c r="AB80" s="32"/>
      <c r="AC80" s="11"/>
      <c r="AD80" s="10"/>
      <c r="AE80" s="32"/>
      <c r="AF80" s="11"/>
      <c r="AG80" s="10">
        <v>-10</v>
      </c>
      <c r="AH80" s="32">
        <v>8590</v>
      </c>
      <c r="AI80" s="11">
        <v>16200</v>
      </c>
      <c r="AJ80" s="10"/>
      <c r="AK80" s="32"/>
      <c r="AL80" s="11"/>
      <c r="AM80" s="10"/>
      <c r="AN80" s="32"/>
      <c r="AO80" s="11"/>
      <c r="AP80" s="10"/>
      <c r="AQ80" s="32"/>
      <c r="AR80" s="11"/>
      <c r="AS80" s="10"/>
      <c r="AT80" s="32"/>
      <c r="AU80" s="11"/>
      <c r="AV80" s="10"/>
      <c r="AW80" s="32"/>
      <c r="AX80" s="11"/>
      <c r="AY80" s="10"/>
      <c r="AZ80" s="32"/>
      <c r="BA80" s="11"/>
      <c r="BB80" s="24">
        <v>45411</v>
      </c>
      <c r="BC80" s="41">
        <v>122</v>
      </c>
      <c r="BD80">
        <f t="shared" si="7"/>
        <v>0</v>
      </c>
      <c r="BE80">
        <f t="shared" si="8"/>
        <v>4</v>
      </c>
      <c r="BF80">
        <f t="shared" si="9"/>
        <v>0</v>
      </c>
    </row>
    <row r="81" spans="1:58">
      <c r="A81">
        <f t="shared" si="6"/>
        <v>39</v>
      </c>
      <c r="B81" s="6"/>
      <c r="C81" s="10">
        <v>-10</v>
      </c>
      <c r="D81" s="32">
        <v>13600</v>
      </c>
      <c r="E81" s="11">
        <v>14745</v>
      </c>
      <c r="F81" s="10"/>
      <c r="G81" s="32"/>
      <c r="H81" s="11"/>
      <c r="I81" s="10"/>
      <c r="J81" s="32"/>
      <c r="K81" s="11"/>
      <c r="L81" s="10">
        <v>10</v>
      </c>
      <c r="M81" s="32">
        <v>14745</v>
      </c>
      <c r="N81" s="11">
        <v>13600</v>
      </c>
      <c r="O81" s="10"/>
      <c r="P81" s="32"/>
      <c r="Q81" s="11"/>
      <c r="R81" s="10"/>
      <c r="S81" s="32"/>
      <c r="T81" s="11"/>
      <c r="U81" s="10"/>
      <c r="V81" s="32"/>
      <c r="W81" s="11"/>
      <c r="X81" s="158">
        <v>10</v>
      </c>
      <c r="Y81" s="159">
        <v>14745</v>
      </c>
      <c r="Z81" s="160">
        <v>13600</v>
      </c>
      <c r="AA81" s="10"/>
      <c r="AB81" s="32"/>
      <c r="AC81" s="11"/>
      <c r="AD81" s="10"/>
      <c r="AE81" s="32"/>
      <c r="AF81" s="11"/>
      <c r="AG81" s="10">
        <v>-10</v>
      </c>
      <c r="AH81" s="32">
        <v>13600</v>
      </c>
      <c r="AI81" s="11">
        <v>14745</v>
      </c>
      <c r="AJ81" s="10"/>
      <c r="AK81" s="32"/>
      <c r="AL81" s="11"/>
      <c r="AM81" s="10"/>
      <c r="AN81" s="32"/>
      <c r="AO81" s="11"/>
      <c r="AP81" s="10"/>
      <c r="AQ81" s="32"/>
      <c r="AR81" s="11"/>
      <c r="AS81" s="10"/>
      <c r="AT81" s="32"/>
      <c r="AU81" s="11"/>
      <c r="AV81" s="10"/>
      <c r="AW81" s="32"/>
      <c r="AX81" s="11"/>
      <c r="AY81" s="10"/>
      <c r="AZ81" s="32"/>
      <c r="BA81" s="11"/>
      <c r="BB81" s="24">
        <v>45411</v>
      </c>
      <c r="BC81" s="41">
        <v>122</v>
      </c>
      <c r="BD81">
        <f t="shared" si="7"/>
        <v>0</v>
      </c>
      <c r="BE81">
        <f t="shared" si="8"/>
        <v>4</v>
      </c>
      <c r="BF81">
        <f t="shared" si="9"/>
        <v>0</v>
      </c>
    </row>
    <row r="82" spans="1:58">
      <c r="A82">
        <f t="shared" si="6"/>
        <v>40</v>
      </c>
      <c r="B82" s="6"/>
      <c r="C82" s="10"/>
      <c r="D82" s="32"/>
      <c r="E82" s="11"/>
      <c r="F82" s="10">
        <v>10</v>
      </c>
      <c r="G82" s="32">
        <v>18020</v>
      </c>
      <c r="H82" s="11">
        <v>15980</v>
      </c>
      <c r="I82" s="10"/>
      <c r="J82" s="32"/>
      <c r="K82" s="11"/>
      <c r="L82" s="10">
        <v>-10</v>
      </c>
      <c r="M82" s="32">
        <v>15980</v>
      </c>
      <c r="N82" s="11">
        <v>18020</v>
      </c>
      <c r="O82" s="10"/>
      <c r="P82" s="32"/>
      <c r="Q82" s="11"/>
      <c r="R82" s="10"/>
      <c r="S82" s="32"/>
      <c r="T82" s="11"/>
      <c r="U82" s="10"/>
      <c r="V82" s="32"/>
      <c r="W82" s="11"/>
      <c r="X82" s="10">
        <v>10</v>
      </c>
      <c r="Y82" s="32">
        <v>18020</v>
      </c>
      <c r="Z82" s="11">
        <v>15980</v>
      </c>
      <c r="AA82" s="10"/>
      <c r="AB82" s="32"/>
      <c r="AC82" s="11"/>
      <c r="AD82" s="10"/>
      <c r="AE82" s="32"/>
      <c r="AF82" s="11"/>
      <c r="AG82" s="10">
        <v>-10</v>
      </c>
      <c r="AH82" s="32">
        <v>15980</v>
      </c>
      <c r="AI82" s="11">
        <v>18020</v>
      </c>
      <c r="AJ82" s="10"/>
      <c r="AK82" s="32"/>
      <c r="AL82" s="11"/>
      <c r="AM82" s="10"/>
      <c r="AN82" s="32"/>
      <c r="AO82" s="11"/>
      <c r="AP82" s="10"/>
      <c r="AQ82" s="32"/>
      <c r="AR82" s="11"/>
      <c r="AS82" s="10"/>
      <c r="AT82" s="32"/>
      <c r="AU82" s="11"/>
      <c r="AV82" s="10"/>
      <c r="AW82" s="32"/>
      <c r="AX82" s="11"/>
      <c r="AY82" s="10"/>
      <c r="AZ82" s="32"/>
      <c r="BA82" s="11"/>
      <c r="BB82" s="24">
        <v>45415</v>
      </c>
      <c r="BC82" s="41">
        <v>126</v>
      </c>
      <c r="BD82">
        <f t="shared" si="7"/>
        <v>0</v>
      </c>
      <c r="BE82">
        <f t="shared" si="8"/>
        <v>4</v>
      </c>
      <c r="BF82">
        <f t="shared" si="9"/>
        <v>0</v>
      </c>
    </row>
    <row r="83" spans="1:58">
      <c r="A83">
        <f t="shared" si="6"/>
        <v>41</v>
      </c>
      <c r="B83" s="6"/>
      <c r="C83" s="10"/>
      <c r="D83" s="32"/>
      <c r="E83" s="11"/>
      <c r="F83" s="10">
        <v>10</v>
      </c>
      <c r="G83" s="32">
        <v>12320</v>
      </c>
      <c r="H83" s="11">
        <v>2200</v>
      </c>
      <c r="I83" s="10"/>
      <c r="J83" s="32"/>
      <c r="K83" s="11"/>
      <c r="L83" s="10">
        <v>-10</v>
      </c>
      <c r="M83" s="32">
        <v>2200</v>
      </c>
      <c r="N83" s="11">
        <v>12320</v>
      </c>
      <c r="O83" s="10"/>
      <c r="P83" s="32"/>
      <c r="Q83" s="11"/>
      <c r="R83" s="10">
        <v>-10</v>
      </c>
      <c r="S83" s="32">
        <v>2200</v>
      </c>
      <c r="T83" s="11">
        <v>12320</v>
      </c>
      <c r="U83" s="10"/>
      <c r="V83" s="32"/>
      <c r="W83" s="11"/>
      <c r="X83" s="10">
        <v>10</v>
      </c>
      <c r="Y83" s="32">
        <v>12320</v>
      </c>
      <c r="Z83" s="11">
        <v>2200</v>
      </c>
      <c r="AA83" s="10"/>
      <c r="AB83" s="32"/>
      <c r="AC83" s="11"/>
      <c r="AD83" s="10"/>
      <c r="AE83" s="32"/>
      <c r="AF83" s="11"/>
      <c r="AG83" s="10"/>
      <c r="AH83" s="32"/>
      <c r="AI83" s="11"/>
      <c r="AJ83" s="10"/>
      <c r="AK83" s="32"/>
      <c r="AL83" s="11"/>
      <c r="AM83" s="10"/>
      <c r="AN83" s="32"/>
      <c r="AO83" s="11"/>
      <c r="AP83" s="10"/>
      <c r="AQ83" s="32"/>
      <c r="AR83" s="11"/>
      <c r="AS83" s="10"/>
      <c r="AT83" s="32"/>
      <c r="AU83" s="11"/>
      <c r="AV83" s="10"/>
      <c r="AW83" s="32"/>
      <c r="AX83" s="11"/>
      <c r="AY83" s="10"/>
      <c r="AZ83" s="32"/>
      <c r="BA83" s="11"/>
      <c r="BB83" s="24">
        <v>45417</v>
      </c>
      <c r="BC83" s="41">
        <v>127</v>
      </c>
      <c r="BD83">
        <f t="shared" si="7"/>
        <v>0</v>
      </c>
      <c r="BE83">
        <f t="shared" si="8"/>
        <v>4</v>
      </c>
      <c r="BF83">
        <f t="shared" si="9"/>
        <v>0</v>
      </c>
    </row>
    <row r="84" spans="1:58">
      <c r="A84">
        <f t="shared" si="6"/>
        <v>42</v>
      </c>
      <c r="B84" s="6"/>
      <c r="C84" s="10"/>
      <c r="D84" s="32"/>
      <c r="E84" s="11"/>
      <c r="F84" s="10">
        <v>10</v>
      </c>
      <c r="G84" s="32">
        <v>17030</v>
      </c>
      <c r="H84" s="11">
        <v>9585</v>
      </c>
      <c r="I84" s="10"/>
      <c r="J84" s="32"/>
      <c r="K84" s="11"/>
      <c r="L84" s="10">
        <v>-10</v>
      </c>
      <c r="M84" s="32">
        <v>9585</v>
      </c>
      <c r="N84" s="11">
        <v>17030</v>
      </c>
      <c r="O84" s="10"/>
      <c r="P84" s="32"/>
      <c r="Q84" s="11"/>
      <c r="R84" s="10">
        <v>-10</v>
      </c>
      <c r="S84" s="32">
        <v>9585</v>
      </c>
      <c r="T84" s="11">
        <v>17030</v>
      </c>
      <c r="U84" s="10"/>
      <c r="V84" s="32"/>
      <c r="W84" s="11"/>
      <c r="X84" s="10">
        <v>10</v>
      </c>
      <c r="Y84" s="32">
        <v>17030</v>
      </c>
      <c r="Z84" s="11">
        <v>9585</v>
      </c>
      <c r="AA84" s="10"/>
      <c r="AB84" s="32"/>
      <c r="AC84" s="11"/>
      <c r="AD84" s="10"/>
      <c r="AE84" s="32"/>
      <c r="AF84" s="11"/>
      <c r="AG84" s="10"/>
      <c r="AH84" s="32"/>
      <c r="AI84" s="11"/>
      <c r="AJ84" s="10"/>
      <c r="AK84" s="32"/>
      <c r="AL84" s="11"/>
      <c r="AM84" s="10"/>
      <c r="AN84" s="32"/>
      <c r="AO84" s="11"/>
      <c r="AP84" s="10"/>
      <c r="AQ84" s="32"/>
      <c r="AR84" s="11"/>
      <c r="AS84" s="10"/>
      <c r="AT84" s="32"/>
      <c r="AU84" s="11"/>
      <c r="AV84" s="10"/>
      <c r="AW84" s="32"/>
      <c r="AX84" s="11"/>
      <c r="AY84" s="10"/>
      <c r="AZ84" s="32"/>
      <c r="BA84" s="11"/>
      <c r="BB84" s="24">
        <v>45417</v>
      </c>
      <c r="BC84" s="76">
        <v>127</v>
      </c>
      <c r="BD84">
        <f t="shared" si="7"/>
        <v>0</v>
      </c>
      <c r="BE84">
        <f t="shared" si="8"/>
        <v>4</v>
      </c>
      <c r="BF84">
        <f t="shared" si="9"/>
        <v>0</v>
      </c>
    </row>
    <row r="85" spans="1:58">
      <c r="A85">
        <f t="shared" si="6"/>
        <v>43</v>
      </c>
      <c r="B85" s="6"/>
      <c r="C85" s="10">
        <v>10</v>
      </c>
      <c r="D85" s="32">
        <v>12700</v>
      </c>
      <c r="E85" s="11">
        <v>11420</v>
      </c>
      <c r="F85" s="10"/>
      <c r="G85" s="32"/>
      <c r="H85" s="11"/>
      <c r="I85" s="10"/>
      <c r="J85" s="32"/>
      <c r="K85" s="11"/>
      <c r="L85" s="10">
        <f>-C85</f>
        <v>-10</v>
      </c>
      <c r="M85" s="32">
        <f>+E85</f>
        <v>11420</v>
      </c>
      <c r="N85" s="11">
        <f>+D85</f>
        <v>12700</v>
      </c>
      <c r="O85" s="10"/>
      <c r="P85" s="32"/>
      <c r="Q85" s="11"/>
      <c r="R85" s="10"/>
      <c r="S85" s="32"/>
      <c r="T85" s="11"/>
      <c r="U85" s="10"/>
      <c r="V85" s="32"/>
      <c r="W85" s="11"/>
      <c r="X85" s="10">
        <v>10</v>
      </c>
      <c r="Y85" s="32">
        <v>12700</v>
      </c>
      <c r="Z85" s="11">
        <v>11420</v>
      </c>
      <c r="AA85" s="10"/>
      <c r="AB85" s="32"/>
      <c r="AC85" s="11"/>
      <c r="AD85" s="10"/>
      <c r="AE85" s="32"/>
      <c r="AF85" s="11"/>
      <c r="AG85" s="10">
        <f>-X85</f>
        <v>-10</v>
      </c>
      <c r="AH85" s="32">
        <f>+Z85</f>
        <v>11420</v>
      </c>
      <c r="AI85" s="11">
        <f>+Y85</f>
        <v>12700</v>
      </c>
      <c r="AJ85" s="10"/>
      <c r="AK85" s="32"/>
      <c r="AL85" s="11"/>
      <c r="AM85" s="10"/>
      <c r="AN85" s="32"/>
      <c r="AO85" s="11"/>
      <c r="AP85" s="10"/>
      <c r="AQ85" s="32"/>
      <c r="AR85" s="11"/>
      <c r="AS85" s="10"/>
      <c r="AT85" s="32"/>
      <c r="AU85" s="11"/>
      <c r="AV85" s="10"/>
      <c r="AW85" s="32"/>
      <c r="AX85" s="11"/>
      <c r="AY85" s="10"/>
      <c r="AZ85" s="32"/>
      <c r="BA85" s="11"/>
      <c r="BB85" s="24">
        <v>45418</v>
      </c>
      <c r="BC85" s="41">
        <v>128</v>
      </c>
      <c r="BD85">
        <f t="shared" si="7"/>
        <v>0</v>
      </c>
      <c r="BE85">
        <f t="shared" si="8"/>
        <v>4</v>
      </c>
      <c r="BF85">
        <f t="shared" si="9"/>
        <v>0</v>
      </c>
    </row>
    <row r="86" spans="1:58">
      <c r="A86">
        <f t="shared" si="6"/>
        <v>44</v>
      </c>
      <c r="B86" s="6"/>
      <c r="C86" s="10">
        <v>10</v>
      </c>
      <c r="D86" s="32">
        <v>14595</v>
      </c>
      <c r="E86" s="11">
        <v>14205</v>
      </c>
      <c r="F86" s="10"/>
      <c r="G86" s="32"/>
      <c r="H86" s="11"/>
      <c r="I86" s="10"/>
      <c r="J86" s="32"/>
      <c r="K86" s="11"/>
      <c r="L86" s="10">
        <f>-C86</f>
        <v>-10</v>
      </c>
      <c r="M86" s="32">
        <f>+E86</f>
        <v>14205</v>
      </c>
      <c r="N86" s="11">
        <f>+D86</f>
        <v>14595</v>
      </c>
      <c r="O86" s="10"/>
      <c r="P86" s="32"/>
      <c r="Q86" s="11"/>
      <c r="R86" s="10"/>
      <c r="S86" s="32"/>
      <c r="T86" s="11"/>
      <c r="U86" s="10"/>
      <c r="V86" s="32"/>
      <c r="W86" s="11"/>
      <c r="X86" s="10">
        <v>10</v>
      </c>
      <c r="Y86" s="32">
        <v>14595</v>
      </c>
      <c r="Z86" s="11">
        <v>14205</v>
      </c>
      <c r="AA86" s="10"/>
      <c r="AB86" s="32"/>
      <c r="AC86" s="11"/>
      <c r="AD86" s="10"/>
      <c r="AE86" s="32"/>
      <c r="AF86" s="11"/>
      <c r="AG86" s="10">
        <f>-X86</f>
        <v>-10</v>
      </c>
      <c r="AH86" s="32">
        <f>+Z86</f>
        <v>14205</v>
      </c>
      <c r="AI86" s="11">
        <f>+Y86</f>
        <v>14595</v>
      </c>
      <c r="AJ86" s="10"/>
      <c r="AK86" s="32"/>
      <c r="AL86" s="11"/>
      <c r="AM86" s="10"/>
      <c r="AN86" s="32"/>
      <c r="AO86" s="11"/>
      <c r="AP86" s="10"/>
      <c r="AQ86" s="32"/>
      <c r="AR86" s="11"/>
      <c r="AS86" s="10"/>
      <c r="AT86" s="32"/>
      <c r="AU86" s="11"/>
      <c r="AV86" s="10"/>
      <c r="AW86" s="32"/>
      <c r="AX86" s="11"/>
      <c r="AY86" s="10"/>
      <c r="AZ86" s="32"/>
      <c r="BA86" s="11"/>
      <c r="BB86" s="24">
        <v>45418</v>
      </c>
      <c r="BC86" s="41">
        <v>128</v>
      </c>
      <c r="BD86">
        <f t="shared" si="7"/>
        <v>0</v>
      </c>
      <c r="BE86">
        <f t="shared" si="8"/>
        <v>4</v>
      </c>
      <c r="BF86">
        <f t="shared" si="9"/>
        <v>0</v>
      </c>
    </row>
    <row r="87" spans="1:58">
      <c r="A87">
        <f t="shared" si="6"/>
        <v>45</v>
      </c>
      <c r="B87" s="6"/>
      <c r="C87" s="10">
        <v>10</v>
      </c>
      <c r="D87" s="32">
        <v>16705</v>
      </c>
      <c r="E87" s="11">
        <v>6510</v>
      </c>
      <c r="F87" s="10">
        <f>-C87</f>
        <v>-10</v>
      </c>
      <c r="G87" s="32">
        <f>+E87</f>
        <v>6510</v>
      </c>
      <c r="H87" s="11">
        <f>+D87</f>
        <v>16705</v>
      </c>
      <c r="I87" s="10"/>
      <c r="J87" s="32"/>
      <c r="K87" s="11"/>
      <c r="L87" s="10"/>
      <c r="M87" s="32"/>
      <c r="N87" s="11"/>
      <c r="O87" s="10"/>
      <c r="P87" s="32"/>
      <c r="Q87" s="11"/>
      <c r="R87" s="10">
        <v>10</v>
      </c>
      <c r="S87" s="32">
        <v>16705</v>
      </c>
      <c r="T87" s="11">
        <v>6510</v>
      </c>
      <c r="U87" s="10"/>
      <c r="V87" s="32"/>
      <c r="W87" s="11"/>
      <c r="X87" s="10">
        <v>-10</v>
      </c>
      <c r="Y87" s="32">
        <v>6510</v>
      </c>
      <c r="Z87" s="11">
        <v>16705</v>
      </c>
      <c r="AA87" s="10"/>
      <c r="AB87" s="32"/>
      <c r="AC87" s="11"/>
      <c r="AD87" s="10"/>
      <c r="AE87" s="32"/>
      <c r="AF87" s="11"/>
      <c r="AG87" s="10"/>
      <c r="AH87" s="32"/>
      <c r="AI87" s="11"/>
      <c r="AJ87" s="10"/>
      <c r="AK87" s="32"/>
      <c r="AL87" s="11"/>
      <c r="AM87" s="10"/>
      <c r="AN87" s="32"/>
      <c r="AO87" s="11"/>
      <c r="AP87" s="10"/>
      <c r="AQ87" s="32"/>
      <c r="AR87" s="11"/>
      <c r="AS87" s="10"/>
      <c r="AT87" s="32"/>
      <c r="AU87" s="11"/>
      <c r="AV87" s="10"/>
      <c r="AW87" s="32"/>
      <c r="AX87" s="11"/>
      <c r="AY87" s="10"/>
      <c r="AZ87" s="32"/>
      <c r="BA87" s="11"/>
      <c r="BB87" s="24">
        <v>45419</v>
      </c>
      <c r="BC87" s="41">
        <v>129</v>
      </c>
    </row>
    <row r="88" spans="1:58">
      <c r="A88">
        <f>+A87+1</f>
        <v>46</v>
      </c>
      <c r="B88" s="6"/>
      <c r="C88" s="10">
        <v>-10</v>
      </c>
      <c r="D88" s="32">
        <v>5975</v>
      </c>
      <c r="E88" s="11">
        <v>13065</v>
      </c>
      <c r="F88" s="10">
        <f>-C88</f>
        <v>10</v>
      </c>
      <c r="G88" s="32">
        <f>+E88</f>
        <v>13065</v>
      </c>
      <c r="H88" s="11">
        <f>+D88</f>
        <v>5975</v>
      </c>
      <c r="I88" s="10"/>
      <c r="J88" s="32"/>
      <c r="K88" s="11"/>
      <c r="L88" s="10"/>
      <c r="M88" s="32"/>
      <c r="N88" s="11"/>
      <c r="O88" s="10"/>
      <c r="P88" s="32"/>
      <c r="Q88" s="11"/>
      <c r="R88" s="10">
        <v>-10</v>
      </c>
      <c r="S88" s="32">
        <v>5975</v>
      </c>
      <c r="T88" s="11">
        <v>13065</v>
      </c>
      <c r="U88" s="10"/>
      <c r="V88" s="32"/>
      <c r="W88" s="11"/>
      <c r="X88" s="10">
        <v>10</v>
      </c>
      <c r="Y88" s="32">
        <v>13065</v>
      </c>
      <c r="Z88" s="11">
        <v>5975</v>
      </c>
      <c r="AA88" s="10"/>
      <c r="AB88" s="32"/>
      <c r="AC88" s="11"/>
      <c r="AD88" s="10"/>
      <c r="AE88" s="32"/>
      <c r="AF88" s="11"/>
      <c r="AG88" s="10"/>
      <c r="AH88" s="32"/>
      <c r="AI88" s="11"/>
      <c r="AJ88" s="10"/>
      <c r="AK88" s="32"/>
      <c r="AL88" s="11"/>
      <c r="AM88" s="10"/>
      <c r="AN88" s="32"/>
      <c r="AO88" s="11"/>
      <c r="AP88" s="10"/>
      <c r="AQ88" s="32"/>
      <c r="AR88" s="11"/>
      <c r="AS88" s="10"/>
      <c r="AT88" s="32"/>
      <c r="AU88" s="11"/>
      <c r="AV88" s="10"/>
      <c r="AW88" s="32"/>
      <c r="AX88" s="11"/>
      <c r="AY88" s="10"/>
      <c r="AZ88" s="32"/>
      <c r="BA88" s="11"/>
      <c r="BB88" s="24">
        <v>45419</v>
      </c>
      <c r="BC88" s="41">
        <v>129</v>
      </c>
    </row>
    <row r="89" spans="1:58">
      <c r="A89">
        <f t="shared" si="6"/>
        <v>47</v>
      </c>
      <c r="B89" s="6"/>
      <c r="C89" s="10"/>
      <c r="D89" s="32"/>
      <c r="E89" s="11"/>
      <c r="F89" s="10">
        <v>10</v>
      </c>
      <c r="G89" s="32">
        <v>11595</v>
      </c>
      <c r="H89" s="11">
        <v>6070</v>
      </c>
      <c r="I89" s="10"/>
      <c r="J89" s="32"/>
      <c r="K89" s="11"/>
      <c r="L89" s="10">
        <v>-10</v>
      </c>
      <c r="M89" s="32">
        <v>6070</v>
      </c>
      <c r="N89" s="11">
        <v>11595</v>
      </c>
      <c r="O89" s="10"/>
      <c r="P89" s="32"/>
      <c r="Q89" s="11"/>
      <c r="R89" s="10">
        <v>-10</v>
      </c>
      <c r="S89" s="32">
        <v>6070</v>
      </c>
      <c r="T89" s="11">
        <v>11595</v>
      </c>
      <c r="U89" s="10"/>
      <c r="V89" s="32"/>
      <c r="W89" s="11"/>
      <c r="X89" s="10">
        <v>10</v>
      </c>
      <c r="Y89" s="32">
        <v>11595</v>
      </c>
      <c r="Z89" s="11">
        <v>6070</v>
      </c>
      <c r="AA89" s="10"/>
      <c r="AB89" s="32"/>
      <c r="AC89" s="11"/>
      <c r="AD89" s="10"/>
      <c r="AE89" s="32"/>
      <c r="AF89" s="11"/>
      <c r="AG89" s="10"/>
      <c r="AH89" s="32"/>
      <c r="AI89" s="11"/>
      <c r="AJ89" s="10"/>
      <c r="AK89" s="32"/>
      <c r="AL89" s="11"/>
      <c r="AM89" s="10"/>
      <c r="AN89" s="32"/>
      <c r="AO89" s="11"/>
      <c r="AP89" s="10"/>
      <c r="AQ89" s="32"/>
      <c r="AR89" s="11"/>
      <c r="AS89" s="10"/>
      <c r="AT89" s="32"/>
      <c r="AU89" s="11"/>
      <c r="AV89" s="10"/>
      <c r="AW89" s="32"/>
      <c r="AX89" s="11"/>
      <c r="AY89" s="10"/>
      <c r="AZ89" s="32"/>
      <c r="BA89" s="11"/>
      <c r="BB89" s="24">
        <v>45422</v>
      </c>
      <c r="BC89" s="41">
        <v>132</v>
      </c>
    </row>
    <row r="90" spans="1:58">
      <c r="A90">
        <f t="shared" si="6"/>
        <v>48</v>
      </c>
      <c r="B90" s="6"/>
      <c r="C90" s="10"/>
      <c r="D90" s="32"/>
      <c r="E90" s="11"/>
      <c r="F90" s="10">
        <v>10</v>
      </c>
      <c r="G90" s="32">
        <v>8730</v>
      </c>
      <c r="H90" s="11">
        <v>8710</v>
      </c>
      <c r="I90" s="10"/>
      <c r="J90" s="32"/>
      <c r="K90" s="11"/>
      <c r="L90" s="10">
        <v>-10</v>
      </c>
      <c r="M90" s="32">
        <v>8710</v>
      </c>
      <c r="N90" s="11">
        <v>8730</v>
      </c>
      <c r="O90" s="10"/>
      <c r="P90" s="32"/>
      <c r="Q90" s="11"/>
      <c r="R90" s="10">
        <v>-10</v>
      </c>
      <c r="S90" s="32">
        <v>8710</v>
      </c>
      <c r="T90" s="11">
        <v>8730</v>
      </c>
      <c r="U90" s="10"/>
      <c r="V90" s="32"/>
      <c r="W90" s="11"/>
      <c r="X90" s="10">
        <v>10</v>
      </c>
      <c r="Y90" s="32">
        <v>8730</v>
      </c>
      <c r="Z90" s="11">
        <v>8710</v>
      </c>
      <c r="AA90" s="10"/>
      <c r="AB90" s="32"/>
      <c r="AC90" s="11"/>
      <c r="AD90" s="10"/>
      <c r="AE90" s="32"/>
      <c r="AF90" s="11"/>
      <c r="AG90" s="10"/>
      <c r="AH90" s="32"/>
      <c r="AI90" s="11"/>
      <c r="AJ90" s="10"/>
      <c r="AK90" s="32"/>
      <c r="AL90" s="11"/>
      <c r="AM90" s="10"/>
      <c r="AN90" s="32"/>
      <c r="AO90" s="11"/>
      <c r="AP90" s="10"/>
      <c r="AQ90" s="32"/>
      <c r="AR90" s="11"/>
      <c r="AS90" s="10"/>
      <c r="AT90" s="32"/>
      <c r="AU90" s="11"/>
      <c r="AV90" s="10"/>
      <c r="AW90" s="32"/>
      <c r="AX90" s="11"/>
      <c r="AY90" s="10"/>
      <c r="AZ90" s="32"/>
      <c r="BA90" s="11"/>
      <c r="BB90" s="24">
        <v>45422</v>
      </c>
      <c r="BC90" s="41">
        <v>132</v>
      </c>
    </row>
    <row r="91" spans="1:58">
      <c r="A91">
        <f t="shared" si="6"/>
        <v>49</v>
      </c>
      <c r="B91" s="6"/>
      <c r="C91" s="10"/>
      <c r="D91" s="32"/>
      <c r="E91" s="11"/>
      <c r="F91" s="10">
        <v>10</v>
      </c>
      <c r="G91" s="32">
        <v>15915</v>
      </c>
      <c r="H91" s="11">
        <v>8835</v>
      </c>
      <c r="I91" s="10"/>
      <c r="J91" s="32"/>
      <c r="K91" s="11"/>
      <c r="L91" s="10">
        <v>-10</v>
      </c>
      <c r="M91" s="32">
        <v>8835</v>
      </c>
      <c r="N91" s="11">
        <v>15915</v>
      </c>
      <c r="O91" s="10"/>
      <c r="P91" s="32"/>
      <c r="Q91" s="11"/>
      <c r="R91" s="10">
        <v>-10</v>
      </c>
      <c r="S91" s="32">
        <v>8835</v>
      </c>
      <c r="T91" s="11">
        <v>15915</v>
      </c>
      <c r="U91" s="10"/>
      <c r="V91" s="32"/>
      <c r="W91" s="11"/>
      <c r="X91" s="10">
        <v>10</v>
      </c>
      <c r="Y91" s="32">
        <v>15915</v>
      </c>
      <c r="Z91" s="11">
        <v>8835</v>
      </c>
      <c r="AA91" s="10"/>
      <c r="AB91" s="32"/>
      <c r="AC91" s="11"/>
      <c r="AD91" s="10"/>
      <c r="AE91" s="32"/>
      <c r="AF91" s="11"/>
      <c r="AG91" s="10"/>
      <c r="AH91" s="32"/>
      <c r="AI91" s="11"/>
      <c r="AJ91" s="10"/>
      <c r="AK91" s="32"/>
      <c r="AL91" s="11"/>
      <c r="AM91" s="10"/>
      <c r="AN91" s="32"/>
      <c r="AO91" s="11"/>
      <c r="AP91" s="10"/>
      <c r="AQ91" s="32"/>
      <c r="AR91" s="11"/>
      <c r="AS91" s="10"/>
      <c r="AT91" s="32"/>
      <c r="AU91" s="11"/>
      <c r="AV91" s="10"/>
      <c r="AW91" s="32"/>
      <c r="AX91" s="11"/>
      <c r="AY91" s="10"/>
      <c r="AZ91" s="32"/>
      <c r="BA91" s="11"/>
      <c r="BB91" s="24">
        <v>45422</v>
      </c>
      <c r="BC91" s="41">
        <v>132</v>
      </c>
    </row>
    <row r="92" spans="1:58">
      <c r="A92">
        <f t="shared" si="6"/>
        <v>50</v>
      </c>
      <c r="B92" s="6"/>
      <c r="C92" s="10"/>
      <c r="D92" s="32"/>
      <c r="E92" s="11"/>
      <c r="F92" s="10">
        <v>10</v>
      </c>
      <c r="G92" s="32">
        <v>16735</v>
      </c>
      <c r="H92" s="11">
        <v>15215</v>
      </c>
      <c r="I92" s="10"/>
      <c r="J92" s="32"/>
      <c r="K92" s="11"/>
      <c r="L92" s="10">
        <f>-R92</f>
        <v>10</v>
      </c>
      <c r="M92" s="32">
        <v>16735</v>
      </c>
      <c r="N92" s="11">
        <v>15215</v>
      </c>
      <c r="O92" s="10"/>
      <c r="P92" s="32"/>
      <c r="Q92" s="11"/>
      <c r="R92" s="10">
        <v>-10</v>
      </c>
      <c r="S92" s="32">
        <v>15215</v>
      </c>
      <c r="T92" s="11">
        <v>16735</v>
      </c>
      <c r="U92" s="10"/>
      <c r="V92" s="32"/>
      <c r="W92" s="11"/>
      <c r="X92" s="10">
        <v>-10</v>
      </c>
      <c r="Y92" s="32">
        <v>15215</v>
      </c>
      <c r="Z92" s="11">
        <v>16735</v>
      </c>
      <c r="AA92" s="10"/>
      <c r="AB92" s="32"/>
      <c r="AC92" s="11"/>
      <c r="AD92" s="10"/>
      <c r="AE92" s="32"/>
      <c r="AF92" s="11"/>
      <c r="AG92" s="10"/>
      <c r="AH92" s="32"/>
      <c r="AI92" s="11"/>
      <c r="AJ92" s="10"/>
      <c r="AK92" s="32"/>
      <c r="AL92" s="11"/>
      <c r="AM92" s="10"/>
      <c r="AN92" s="32"/>
      <c r="AO92" s="11"/>
      <c r="AP92" s="10"/>
      <c r="AQ92" s="32"/>
      <c r="AR92" s="11"/>
      <c r="AS92" s="10"/>
      <c r="AT92" s="32"/>
      <c r="AU92" s="11"/>
      <c r="AV92" s="10"/>
      <c r="AW92" s="32"/>
      <c r="AX92" s="11"/>
      <c r="AY92" s="10"/>
      <c r="AZ92" s="32"/>
      <c r="BA92" s="11"/>
      <c r="BB92" s="24">
        <v>45424</v>
      </c>
      <c r="BC92" s="41">
        <v>133</v>
      </c>
    </row>
    <row r="93" spans="1:58">
      <c r="A93">
        <f t="shared" si="6"/>
        <v>51</v>
      </c>
      <c r="B93" s="6"/>
      <c r="C93" s="10"/>
      <c r="D93" s="32"/>
      <c r="E93" s="11"/>
      <c r="F93" s="10">
        <v>10</v>
      </c>
      <c r="G93" s="32">
        <v>16605</v>
      </c>
      <c r="H93" s="11">
        <v>4960</v>
      </c>
      <c r="I93" s="10"/>
      <c r="J93" s="32"/>
      <c r="K93" s="11"/>
      <c r="L93" s="10">
        <f>-R93</f>
        <v>10</v>
      </c>
      <c r="M93" s="32">
        <v>16605</v>
      </c>
      <c r="N93" s="11">
        <v>4960</v>
      </c>
      <c r="O93" s="10"/>
      <c r="P93" s="32"/>
      <c r="Q93" s="11"/>
      <c r="R93" s="10">
        <v>-10</v>
      </c>
      <c r="S93" s="32">
        <v>4960</v>
      </c>
      <c r="T93" s="11">
        <v>16605</v>
      </c>
      <c r="U93" s="10"/>
      <c r="V93" s="32"/>
      <c r="W93" s="11"/>
      <c r="X93" s="10">
        <v>-10</v>
      </c>
      <c r="Y93" s="32">
        <v>4960</v>
      </c>
      <c r="Z93" s="11">
        <v>16605</v>
      </c>
      <c r="AA93" s="10"/>
      <c r="AB93" s="32"/>
      <c r="AC93" s="11"/>
      <c r="AD93" s="10"/>
      <c r="AE93" s="32"/>
      <c r="AF93" s="11"/>
      <c r="AG93" s="10"/>
      <c r="AH93" s="32"/>
      <c r="AI93" s="11"/>
      <c r="AJ93" s="10"/>
      <c r="AK93" s="32"/>
      <c r="AL93" s="11"/>
      <c r="AM93" s="10"/>
      <c r="AN93" s="32"/>
      <c r="AO93" s="11"/>
      <c r="AP93" s="10"/>
      <c r="AQ93" s="32"/>
      <c r="AR93" s="11"/>
      <c r="AS93" s="10"/>
      <c r="AT93" s="32"/>
      <c r="AU93" s="11"/>
      <c r="AV93" s="10"/>
      <c r="AW93" s="32"/>
      <c r="AX93" s="11"/>
      <c r="AY93" s="10"/>
      <c r="AZ93" s="32"/>
      <c r="BA93" s="11"/>
      <c r="BB93" s="24">
        <v>45424</v>
      </c>
      <c r="BC93" s="41">
        <v>133</v>
      </c>
    </row>
    <row r="94" spans="1:58">
      <c r="A94">
        <f t="shared" si="6"/>
        <v>52</v>
      </c>
      <c r="B94" s="6"/>
      <c r="C94" s="10">
        <v>10</v>
      </c>
      <c r="D94" s="32">
        <v>13205</v>
      </c>
      <c r="E94" s="11">
        <v>5935</v>
      </c>
      <c r="F94" s="10">
        <v>-10</v>
      </c>
      <c r="G94" s="32">
        <v>5935</v>
      </c>
      <c r="H94" s="11">
        <v>13205</v>
      </c>
      <c r="I94" s="10"/>
      <c r="J94" s="32"/>
      <c r="K94" s="11"/>
      <c r="L94" s="10">
        <v>-10</v>
      </c>
      <c r="M94" s="32">
        <v>5935</v>
      </c>
      <c r="N94" s="11">
        <v>13205</v>
      </c>
      <c r="O94" s="10"/>
      <c r="P94" s="32"/>
      <c r="Q94" s="11"/>
      <c r="R94" s="10"/>
      <c r="S94" s="32"/>
      <c r="T94" s="11"/>
      <c r="U94" s="10"/>
      <c r="V94" s="32"/>
      <c r="W94" s="11"/>
      <c r="X94" s="10">
        <v>10</v>
      </c>
      <c r="Y94" s="32">
        <v>13205</v>
      </c>
      <c r="Z94" s="11">
        <v>5935</v>
      </c>
      <c r="AA94" s="10"/>
      <c r="AB94" s="32"/>
      <c r="AC94" s="11"/>
      <c r="AD94" s="10"/>
      <c r="AE94" s="32"/>
      <c r="AF94" s="11"/>
      <c r="AG94" s="10"/>
      <c r="AH94" s="32"/>
      <c r="AI94" s="11"/>
      <c r="AJ94" s="10"/>
      <c r="AK94" s="32"/>
      <c r="AL94" s="11"/>
      <c r="AM94" s="10"/>
      <c r="AN94" s="32"/>
      <c r="AO94" s="11"/>
      <c r="AP94" s="10"/>
      <c r="AQ94" s="32"/>
      <c r="AR94" s="11"/>
      <c r="AS94" s="10"/>
      <c r="AT94" s="32"/>
      <c r="AU94" s="11"/>
      <c r="AV94" s="10"/>
      <c r="AW94" s="32"/>
      <c r="AX94" s="11"/>
      <c r="AY94" s="10"/>
      <c r="AZ94" s="32"/>
      <c r="BA94" s="11"/>
      <c r="BB94" s="28">
        <v>45427</v>
      </c>
      <c r="BC94" s="41">
        <v>134</v>
      </c>
    </row>
    <row r="95" spans="1:58">
      <c r="A95">
        <f t="shared" si="6"/>
        <v>53</v>
      </c>
      <c r="B95" s="6"/>
      <c r="C95" s="10">
        <v>10</v>
      </c>
      <c r="D95" s="32">
        <v>12570</v>
      </c>
      <c r="E95" s="11">
        <v>10660</v>
      </c>
      <c r="F95" s="10">
        <v>-10</v>
      </c>
      <c r="G95" s="32">
        <v>10660</v>
      </c>
      <c r="H95" s="11">
        <v>12570</v>
      </c>
      <c r="I95" s="10"/>
      <c r="J95" s="32"/>
      <c r="K95" s="11"/>
      <c r="L95" s="10">
        <v>-10</v>
      </c>
      <c r="M95" s="32">
        <v>10660</v>
      </c>
      <c r="N95" s="11">
        <v>12570</v>
      </c>
      <c r="O95" s="10"/>
      <c r="P95" s="32"/>
      <c r="Q95" s="11"/>
      <c r="R95" s="10"/>
      <c r="S95" s="32"/>
      <c r="T95" s="11"/>
      <c r="U95" s="10"/>
      <c r="V95" s="32"/>
      <c r="W95" s="11"/>
      <c r="X95" s="10">
        <v>10</v>
      </c>
      <c r="Y95" s="32">
        <v>12570</v>
      </c>
      <c r="Z95" s="11">
        <v>10660</v>
      </c>
      <c r="AA95" s="10"/>
      <c r="AB95" s="32"/>
      <c r="AC95" s="11"/>
      <c r="AD95" s="10"/>
      <c r="AE95" s="32"/>
      <c r="AF95" s="11"/>
      <c r="AG95" s="10"/>
      <c r="AH95" s="32"/>
      <c r="AI95" s="11"/>
      <c r="AJ95" s="10"/>
      <c r="AK95" s="32"/>
      <c r="AL95" s="11"/>
      <c r="AM95" s="10"/>
      <c r="AN95" s="32"/>
      <c r="AO95" s="11"/>
      <c r="AP95" s="10"/>
      <c r="AQ95" s="32"/>
      <c r="AR95" s="11"/>
      <c r="AS95" s="10"/>
      <c r="AT95" s="32"/>
      <c r="AU95" s="11"/>
      <c r="AV95" s="10"/>
      <c r="AW95" s="32"/>
      <c r="AX95" s="11"/>
      <c r="AY95" s="10"/>
      <c r="AZ95" s="32"/>
      <c r="BA95" s="11"/>
      <c r="BB95" s="28">
        <v>45427</v>
      </c>
      <c r="BC95" s="41">
        <v>134</v>
      </c>
    </row>
    <row r="96" spans="1:58">
      <c r="A96">
        <f t="shared" si="6"/>
        <v>54</v>
      </c>
      <c r="B96" s="6"/>
      <c r="C96" s="10"/>
      <c r="D96" s="32"/>
      <c r="E96" s="11"/>
      <c r="F96" s="10">
        <v>-10</v>
      </c>
      <c r="G96" s="32">
        <v>8520</v>
      </c>
      <c r="H96" s="11">
        <v>14855</v>
      </c>
      <c r="I96" s="10"/>
      <c r="J96" s="32"/>
      <c r="K96" s="11"/>
      <c r="L96" s="10">
        <v>10</v>
      </c>
      <c r="M96" s="32">
        <v>14855</v>
      </c>
      <c r="N96" s="11">
        <v>8520</v>
      </c>
      <c r="O96" s="10"/>
      <c r="P96" s="32"/>
      <c r="Q96" s="11"/>
      <c r="R96" s="10"/>
      <c r="S96" s="32"/>
      <c r="T96" s="11"/>
      <c r="U96" s="10"/>
      <c r="V96" s="32"/>
      <c r="W96" s="11"/>
      <c r="X96" s="10">
        <v>-10</v>
      </c>
      <c r="Y96" s="32">
        <v>8520</v>
      </c>
      <c r="Z96" s="11">
        <v>14855</v>
      </c>
      <c r="AA96" s="10"/>
      <c r="AB96" s="32"/>
      <c r="AC96" s="11"/>
      <c r="AD96" s="10"/>
      <c r="AE96" s="32"/>
      <c r="AF96" s="11"/>
      <c r="AG96" s="10">
        <v>10</v>
      </c>
      <c r="AH96" s="32">
        <v>14855</v>
      </c>
      <c r="AI96" s="11">
        <v>8520</v>
      </c>
      <c r="AJ96" s="10"/>
      <c r="AK96" s="32"/>
      <c r="AL96" s="11"/>
      <c r="AM96" s="10"/>
      <c r="AN96" s="32"/>
      <c r="AO96" s="11"/>
      <c r="AP96" s="10"/>
      <c r="AQ96" s="32"/>
      <c r="AR96" s="11"/>
      <c r="AS96" s="10"/>
      <c r="AT96" s="32"/>
      <c r="AU96" s="11"/>
      <c r="AV96" s="10"/>
      <c r="AW96" s="32"/>
      <c r="AX96" s="11"/>
      <c r="AY96" s="10"/>
      <c r="AZ96" s="32"/>
      <c r="BA96" s="11"/>
      <c r="BB96" s="28">
        <v>45428</v>
      </c>
      <c r="BC96" s="41">
        <v>136</v>
      </c>
    </row>
    <row r="97" spans="1:55">
      <c r="A97">
        <f t="shared" si="6"/>
        <v>55</v>
      </c>
      <c r="B97" s="6"/>
      <c r="C97" s="10"/>
      <c r="D97" s="32"/>
      <c r="E97" s="11"/>
      <c r="F97" s="10">
        <v>10</v>
      </c>
      <c r="G97" s="32">
        <v>15740</v>
      </c>
      <c r="H97" s="11">
        <v>12710</v>
      </c>
      <c r="I97" s="10"/>
      <c r="J97" s="32"/>
      <c r="K97" s="11"/>
      <c r="L97" s="10">
        <v>-10</v>
      </c>
      <c r="M97" s="32">
        <v>12710</v>
      </c>
      <c r="N97" s="11">
        <v>15740</v>
      </c>
      <c r="O97" s="10"/>
      <c r="P97" s="32"/>
      <c r="Q97" s="11"/>
      <c r="R97" s="10"/>
      <c r="S97" s="32"/>
      <c r="T97" s="11"/>
      <c r="U97" s="10"/>
      <c r="V97" s="32"/>
      <c r="W97" s="11"/>
      <c r="X97" s="10">
        <v>10</v>
      </c>
      <c r="Y97" s="32">
        <v>15740</v>
      </c>
      <c r="Z97" s="11">
        <v>12710</v>
      </c>
      <c r="AA97" s="10"/>
      <c r="AB97" s="32"/>
      <c r="AC97" s="11"/>
      <c r="AD97" s="10"/>
      <c r="AE97" s="32"/>
      <c r="AF97" s="11"/>
      <c r="AG97" s="10">
        <v>-10</v>
      </c>
      <c r="AH97" s="32">
        <v>12710</v>
      </c>
      <c r="AI97" s="11">
        <v>15740</v>
      </c>
      <c r="AJ97" s="10"/>
      <c r="AK97" s="32"/>
      <c r="AL97" s="11"/>
      <c r="AM97" s="10"/>
      <c r="AN97" s="32"/>
      <c r="AO97" s="11"/>
      <c r="AP97" s="10"/>
      <c r="AQ97" s="32"/>
      <c r="AR97" s="11"/>
      <c r="AS97" s="10"/>
      <c r="AT97" s="32"/>
      <c r="AU97" s="11"/>
      <c r="AV97" s="10"/>
      <c r="AW97" s="32"/>
      <c r="AX97" s="11"/>
      <c r="AY97" s="10"/>
      <c r="AZ97" s="32"/>
      <c r="BA97" s="11"/>
      <c r="BB97" s="28">
        <v>45428</v>
      </c>
      <c r="BC97" s="41">
        <v>136</v>
      </c>
    </row>
    <row r="98" spans="1:55">
      <c r="A98">
        <f t="shared" si="6"/>
        <v>56</v>
      </c>
      <c r="B98" s="6"/>
      <c r="C98" s="10">
        <v>10</v>
      </c>
      <c r="D98" s="32">
        <v>14865</v>
      </c>
      <c r="E98" s="11">
        <v>11195</v>
      </c>
      <c r="F98" s="10">
        <v>10</v>
      </c>
      <c r="G98" s="32">
        <v>14865</v>
      </c>
      <c r="H98" s="11">
        <v>11195</v>
      </c>
      <c r="I98" s="10"/>
      <c r="J98" s="32"/>
      <c r="K98" s="11"/>
      <c r="L98" s="10">
        <v>-10</v>
      </c>
      <c r="M98" s="32">
        <v>11195</v>
      </c>
      <c r="N98" s="11">
        <v>14865</v>
      </c>
      <c r="O98" s="10"/>
      <c r="P98" s="32"/>
      <c r="Q98" s="11"/>
      <c r="R98" s="10"/>
      <c r="S98" s="32"/>
      <c r="T98" s="11"/>
      <c r="U98" s="10"/>
      <c r="V98" s="32"/>
      <c r="W98" s="11"/>
      <c r="X98" s="10"/>
      <c r="Y98" s="32"/>
      <c r="Z98" s="11"/>
      <c r="AA98" s="10"/>
      <c r="AB98" s="32"/>
      <c r="AC98" s="11"/>
      <c r="AD98" s="10"/>
      <c r="AE98" s="32"/>
      <c r="AF98" s="11"/>
      <c r="AG98" s="10">
        <v>-10</v>
      </c>
      <c r="AH98" s="32">
        <v>11195</v>
      </c>
      <c r="AI98" s="11">
        <v>14865</v>
      </c>
      <c r="AJ98" s="10"/>
      <c r="AK98" s="32"/>
      <c r="AL98" s="11"/>
      <c r="AM98" s="10"/>
      <c r="AN98" s="32"/>
      <c r="AO98" s="11"/>
      <c r="AP98" s="10"/>
      <c r="AQ98" s="32"/>
      <c r="AR98" s="11"/>
      <c r="AS98" s="10"/>
      <c r="AT98" s="32"/>
      <c r="AU98" s="11"/>
      <c r="AV98" s="10"/>
      <c r="AW98" s="32"/>
      <c r="AX98" s="11"/>
      <c r="AY98" s="10"/>
      <c r="AZ98" s="32"/>
      <c r="BA98" s="11"/>
      <c r="BB98" s="24">
        <v>45446</v>
      </c>
      <c r="BC98" s="392">
        <v>147</v>
      </c>
    </row>
    <row r="99" spans="1:55">
      <c r="A99">
        <f t="shared" si="6"/>
        <v>57</v>
      </c>
      <c r="B99" s="6"/>
      <c r="C99" s="10">
        <v>-10</v>
      </c>
      <c r="D99" s="32">
        <v>12390</v>
      </c>
      <c r="E99" s="11">
        <v>15830</v>
      </c>
      <c r="F99" s="10">
        <v>-10</v>
      </c>
      <c r="G99" s="32">
        <v>12390</v>
      </c>
      <c r="H99" s="11">
        <v>15830</v>
      </c>
      <c r="I99" s="10"/>
      <c r="J99" s="32"/>
      <c r="K99" s="11"/>
      <c r="L99" s="10">
        <v>10</v>
      </c>
      <c r="M99" s="32">
        <v>15830</v>
      </c>
      <c r="N99" s="11">
        <v>12390</v>
      </c>
      <c r="O99" s="10"/>
      <c r="P99" s="32"/>
      <c r="Q99" s="11"/>
      <c r="R99" s="10"/>
      <c r="S99" s="32"/>
      <c r="T99" s="11"/>
      <c r="U99" s="10"/>
      <c r="V99" s="32"/>
      <c r="W99" s="11"/>
      <c r="X99" s="10"/>
      <c r="Y99" s="32"/>
      <c r="Z99" s="11"/>
      <c r="AA99" s="10"/>
      <c r="AB99" s="32"/>
      <c r="AC99" s="11"/>
      <c r="AD99" s="10"/>
      <c r="AE99" s="32"/>
      <c r="AF99" s="11"/>
      <c r="AG99" s="10">
        <v>10</v>
      </c>
      <c r="AH99" s="32">
        <v>15830</v>
      </c>
      <c r="AI99" s="11">
        <v>12390</v>
      </c>
      <c r="AJ99" s="10"/>
      <c r="AK99" s="32"/>
      <c r="AL99" s="11"/>
      <c r="AM99" s="10"/>
      <c r="AN99" s="32"/>
      <c r="AO99" s="11"/>
      <c r="AP99" s="10"/>
      <c r="AQ99" s="32"/>
      <c r="AR99" s="11"/>
      <c r="AS99" s="10"/>
      <c r="AT99" s="32"/>
      <c r="AU99" s="11"/>
      <c r="AV99" s="10"/>
      <c r="AW99" s="32"/>
      <c r="AX99" s="11"/>
      <c r="AY99" s="10"/>
      <c r="AZ99" s="32"/>
      <c r="BA99" s="11"/>
      <c r="BB99" s="24">
        <v>45446</v>
      </c>
      <c r="BC99" s="392">
        <v>147</v>
      </c>
    </row>
    <row r="100" spans="1:55">
      <c r="A100">
        <f t="shared" si="6"/>
        <v>58</v>
      </c>
      <c r="B100" s="6"/>
      <c r="C100" s="10"/>
      <c r="D100" s="32"/>
      <c r="E100" s="11"/>
      <c r="F100" s="10">
        <v>-10</v>
      </c>
      <c r="G100" s="32">
        <v>6390</v>
      </c>
      <c r="H100" s="11">
        <v>14690</v>
      </c>
      <c r="I100" s="10"/>
      <c r="J100" s="32"/>
      <c r="K100" s="11"/>
      <c r="L100" s="10">
        <v>-10</v>
      </c>
      <c r="M100" s="32">
        <v>6390</v>
      </c>
      <c r="N100" s="11">
        <v>14690</v>
      </c>
      <c r="O100" s="10"/>
      <c r="P100" s="32"/>
      <c r="Q100" s="11"/>
      <c r="R100" s="10">
        <v>10</v>
      </c>
      <c r="S100" s="32">
        <v>14690</v>
      </c>
      <c r="T100" s="11">
        <v>6390</v>
      </c>
      <c r="U100" s="10"/>
      <c r="V100" s="32"/>
      <c r="W100" s="11"/>
      <c r="X100" s="10">
        <v>10</v>
      </c>
      <c r="Y100" s="32">
        <v>14690</v>
      </c>
      <c r="Z100" s="11">
        <v>6390</v>
      </c>
      <c r="AA100" s="10"/>
      <c r="AB100" s="32"/>
      <c r="AC100" s="11"/>
      <c r="AD100" s="10"/>
      <c r="AE100" s="32"/>
      <c r="AF100" s="11"/>
      <c r="AG100" s="10"/>
      <c r="AH100" s="32"/>
      <c r="AI100" s="11"/>
      <c r="AJ100" s="10"/>
      <c r="AK100" s="32"/>
      <c r="AL100" s="11"/>
      <c r="AM100" s="10"/>
      <c r="AN100" s="32"/>
      <c r="AO100" s="11"/>
      <c r="AP100" s="10"/>
      <c r="AQ100" s="32"/>
      <c r="AR100" s="11"/>
      <c r="AS100" s="10"/>
      <c r="AT100" s="32"/>
      <c r="AU100" s="11"/>
      <c r="AV100" s="10"/>
      <c r="AW100" s="32"/>
      <c r="AX100" s="11"/>
      <c r="AY100" s="10"/>
      <c r="AZ100" s="32"/>
      <c r="BA100" s="11"/>
      <c r="BB100" s="24">
        <v>45454</v>
      </c>
      <c r="BC100" s="392">
        <v>148</v>
      </c>
    </row>
    <row r="101" spans="1:55">
      <c r="A101">
        <f t="shared" si="6"/>
        <v>59</v>
      </c>
      <c r="B101" s="6"/>
      <c r="C101" s="10"/>
      <c r="D101" s="32"/>
      <c r="E101" s="11"/>
      <c r="F101" s="10">
        <v>10</v>
      </c>
      <c r="G101" s="32">
        <v>13030</v>
      </c>
      <c r="H101" s="11">
        <v>10290</v>
      </c>
      <c r="I101" s="10"/>
      <c r="J101" s="32"/>
      <c r="K101" s="11"/>
      <c r="L101" s="10">
        <v>10</v>
      </c>
      <c r="M101" s="32">
        <v>13030</v>
      </c>
      <c r="N101" s="11">
        <v>10290</v>
      </c>
      <c r="O101" s="10"/>
      <c r="P101" s="32"/>
      <c r="Q101" s="11"/>
      <c r="R101" s="10">
        <v>-10</v>
      </c>
      <c r="S101" s="32">
        <v>10290</v>
      </c>
      <c r="T101" s="11">
        <v>13030</v>
      </c>
      <c r="U101" s="10"/>
      <c r="V101" s="32"/>
      <c r="W101" s="11"/>
      <c r="X101" s="10">
        <v>-10</v>
      </c>
      <c r="Y101" s="32">
        <v>10290</v>
      </c>
      <c r="Z101" s="11">
        <v>13030</v>
      </c>
      <c r="AA101" s="10"/>
      <c r="AB101" s="32"/>
      <c r="AC101" s="11"/>
      <c r="AD101" s="10"/>
      <c r="AE101" s="32"/>
      <c r="AF101" s="11"/>
      <c r="AG101" s="10"/>
      <c r="AH101" s="32"/>
      <c r="AI101" s="11"/>
      <c r="AJ101" s="10"/>
      <c r="AK101" s="32"/>
      <c r="AL101" s="11"/>
      <c r="AM101" s="10"/>
      <c r="AN101" s="32"/>
      <c r="AO101" s="11"/>
      <c r="AP101" s="10"/>
      <c r="AQ101" s="32"/>
      <c r="AR101" s="11"/>
      <c r="AS101" s="10"/>
      <c r="AT101" s="32"/>
      <c r="AU101" s="11"/>
      <c r="AV101" s="10"/>
      <c r="AW101" s="32"/>
      <c r="AX101" s="11"/>
      <c r="AY101" s="10"/>
      <c r="AZ101" s="32"/>
      <c r="BA101" s="11"/>
      <c r="BB101" s="24">
        <v>45454</v>
      </c>
      <c r="BC101" s="392">
        <v>148</v>
      </c>
    </row>
    <row r="102" spans="1:55">
      <c r="A102">
        <f t="shared" si="6"/>
        <v>60</v>
      </c>
      <c r="B102" s="6"/>
      <c r="C102" s="10"/>
      <c r="D102" s="32"/>
      <c r="E102" s="11"/>
      <c r="F102" s="10">
        <v>10</v>
      </c>
      <c r="G102" s="32">
        <v>14635</v>
      </c>
      <c r="H102" s="11">
        <v>7815</v>
      </c>
      <c r="I102" s="10"/>
      <c r="J102" s="32"/>
      <c r="K102" s="11"/>
      <c r="L102" s="10">
        <v>-10</v>
      </c>
      <c r="M102" s="32">
        <v>7815</v>
      </c>
      <c r="N102" s="11">
        <v>14635</v>
      </c>
      <c r="O102" s="10"/>
      <c r="P102" s="32"/>
      <c r="Q102" s="11"/>
      <c r="R102" s="10">
        <v>-10</v>
      </c>
      <c r="S102" s="32">
        <v>7815</v>
      </c>
      <c r="T102" s="11">
        <v>14635</v>
      </c>
      <c r="U102" s="10"/>
      <c r="V102" s="32"/>
      <c r="W102" s="11"/>
      <c r="X102" s="10">
        <v>10</v>
      </c>
      <c r="Y102" s="32">
        <v>14635</v>
      </c>
      <c r="Z102" s="11">
        <v>7815</v>
      </c>
      <c r="AA102" s="10"/>
      <c r="AB102" s="32"/>
      <c r="AC102" s="11"/>
      <c r="AD102" s="10"/>
      <c r="AE102" s="32"/>
      <c r="AF102" s="11"/>
      <c r="AG102" s="10"/>
      <c r="AH102" s="32"/>
      <c r="AI102" s="11"/>
      <c r="AJ102" s="10"/>
      <c r="AK102" s="32"/>
      <c r="AL102" s="11"/>
      <c r="AM102" s="10"/>
      <c r="AN102" s="32"/>
      <c r="AO102" s="11"/>
      <c r="AP102" s="10"/>
      <c r="AQ102" s="32"/>
      <c r="AR102" s="11"/>
      <c r="AS102" s="10"/>
      <c r="AT102" s="32"/>
      <c r="AU102" s="11"/>
      <c r="AV102" s="10"/>
      <c r="AW102" s="32"/>
      <c r="AX102" s="11"/>
      <c r="AY102" s="10"/>
      <c r="AZ102" s="32"/>
      <c r="BA102" s="11"/>
      <c r="BB102" s="24">
        <v>45461</v>
      </c>
      <c r="BC102" s="41">
        <v>149</v>
      </c>
    </row>
    <row r="103" spans="1:55">
      <c r="A103">
        <f t="shared" si="6"/>
        <v>61</v>
      </c>
      <c r="B103" s="6"/>
      <c r="C103" s="10"/>
      <c r="D103" s="32"/>
      <c r="E103" s="11"/>
      <c r="F103" s="10">
        <v>10</v>
      </c>
      <c r="G103" s="32">
        <v>10880</v>
      </c>
      <c r="H103" s="11">
        <v>7155</v>
      </c>
      <c r="I103" s="10"/>
      <c r="J103" s="32"/>
      <c r="K103" s="11"/>
      <c r="L103" s="10">
        <v>-10</v>
      </c>
      <c r="M103" s="32">
        <v>7155</v>
      </c>
      <c r="N103" s="11">
        <v>10880</v>
      </c>
      <c r="O103" s="10"/>
      <c r="P103" s="32"/>
      <c r="Q103" s="11"/>
      <c r="R103" s="10">
        <v>-10</v>
      </c>
      <c r="S103" s="32">
        <v>7155</v>
      </c>
      <c r="T103" s="11">
        <v>10880</v>
      </c>
      <c r="U103" s="10"/>
      <c r="V103" s="32"/>
      <c r="W103" s="11"/>
      <c r="X103" s="10">
        <v>10</v>
      </c>
      <c r="Y103" s="32">
        <v>10880</v>
      </c>
      <c r="Z103" s="11">
        <v>7155</v>
      </c>
      <c r="AA103" s="10"/>
      <c r="AB103" s="32"/>
      <c r="AC103" s="11"/>
      <c r="AD103" s="10"/>
      <c r="AE103" s="32"/>
      <c r="AF103" s="11"/>
      <c r="AG103" s="10"/>
      <c r="AH103" s="32"/>
      <c r="AI103" s="11"/>
      <c r="AJ103" s="10"/>
      <c r="AK103" s="32"/>
      <c r="AL103" s="11"/>
      <c r="AM103" s="10"/>
      <c r="AN103" s="32"/>
      <c r="AO103" s="11"/>
      <c r="AP103" s="10"/>
      <c r="AQ103" s="32"/>
      <c r="AR103" s="11"/>
      <c r="AS103" s="10"/>
      <c r="AT103" s="32"/>
      <c r="AU103" s="11"/>
      <c r="AV103" s="10"/>
      <c r="AW103" s="32"/>
      <c r="AX103" s="11"/>
      <c r="AY103" s="10"/>
      <c r="AZ103" s="32"/>
      <c r="BA103" s="11"/>
      <c r="BB103" s="24">
        <v>45461</v>
      </c>
      <c r="BC103" s="41">
        <v>149</v>
      </c>
    </row>
    <row r="104" spans="1:55">
      <c r="A104">
        <f t="shared" si="6"/>
        <v>62</v>
      </c>
      <c r="B104" s="6"/>
      <c r="C104" s="10"/>
      <c r="D104" s="32"/>
      <c r="E104" s="11"/>
      <c r="F104" s="10">
        <v>10</v>
      </c>
      <c r="G104" s="32">
        <v>16760</v>
      </c>
      <c r="H104" s="11">
        <v>14345</v>
      </c>
      <c r="I104" s="10"/>
      <c r="J104" s="32"/>
      <c r="K104" s="11"/>
      <c r="L104" s="10">
        <v>10</v>
      </c>
      <c r="M104" s="32">
        <v>16760</v>
      </c>
      <c r="N104" s="11">
        <v>14345</v>
      </c>
      <c r="O104" s="10"/>
      <c r="P104" s="32"/>
      <c r="Q104" s="11"/>
      <c r="R104" s="10"/>
      <c r="S104" s="32"/>
      <c r="T104" s="11"/>
      <c r="U104" s="10"/>
      <c r="V104" s="32"/>
      <c r="W104" s="11"/>
      <c r="X104" s="10">
        <v>-10</v>
      </c>
      <c r="Y104" s="32">
        <v>14345</v>
      </c>
      <c r="Z104" s="11">
        <v>16760</v>
      </c>
      <c r="AA104" s="10"/>
      <c r="AB104" s="32"/>
      <c r="AC104" s="11"/>
      <c r="AD104" s="10"/>
      <c r="AE104" s="32"/>
      <c r="AF104" s="11"/>
      <c r="AG104" s="10">
        <v>-10</v>
      </c>
      <c r="AH104" s="32">
        <v>14345</v>
      </c>
      <c r="AI104" s="11">
        <v>16760</v>
      </c>
      <c r="AJ104" s="10"/>
      <c r="AK104" s="32"/>
      <c r="AL104" s="11"/>
      <c r="AM104" s="10"/>
      <c r="AN104" s="32"/>
      <c r="AO104" s="11"/>
      <c r="AP104" s="10"/>
      <c r="AQ104" s="32"/>
      <c r="AR104" s="11"/>
      <c r="AS104" s="10"/>
      <c r="AT104" s="32"/>
      <c r="AU104" s="11"/>
      <c r="AV104" s="10"/>
      <c r="AW104" s="32"/>
      <c r="AX104" s="11"/>
      <c r="AY104" s="10"/>
      <c r="AZ104" s="32"/>
      <c r="BA104" s="11"/>
      <c r="BC104" s="41"/>
    </row>
    <row r="105" spans="1:55">
      <c r="A105">
        <f t="shared" si="6"/>
        <v>63</v>
      </c>
      <c r="B105" s="6"/>
      <c r="C105" s="10"/>
      <c r="D105" s="32"/>
      <c r="E105" s="11"/>
      <c r="F105" s="10">
        <v>10</v>
      </c>
      <c r="G105" s="32">
        <v>17925</v>
      </c>
      <c r="H105" s="11">
        <v>13590</v>
      </c>
      <c r="I105" s="10"/>
      <c r="J105" s="32"/>
      <c r="K105" s="11"/>
      <c r="L105" s="10">
        <v>10</v>
      </c>
      <c r="M105" s="32">
        <v>17925</v>
      </c>
      <c r="N105" s="11">
        <v>13590</v>
      </c>
      <c r="O105" s="10"/>
      <c r="P105" s="32"/>
      <c r="Q105" s="11"/>
      <c r="R105" s="10"/>
      <c r="S105" s="32"/>
      <c r="T105" s="11"/>
      <c r="U105" s="10"/>
      <c r="V105" s="32"/>
      <c r="W105" s="11"/>
      <c r="X105" s="10">
        <v>-10</v>
      </c>
      <c r="Y105" s="32">
        <v>13590</v>
      </c>
      <c r="Z105" s="11">
        <v>17925</v>
      </c>
      <c r="AA105" s="10"/>
      <c r="AB105" s="32"/>
      <c r="AC105" s="11"/>
      <c r="AD105" s="10"/>
      <c r="AE105" s="32"/>
      <c r="AF105" s="11"/>
      <c r="AG105" s="10">
        <v>-10</v>
      </c>
      <c r="AH105" s="32">
        <v>13590</v>
      </c>
      <c r="AI105" s="11">
        <v>17925</v>
      </c>
      <c r="AJ105" s="10"/>
      <c r="AK105" s="32"/>
      <c r="AL105" s="11"/>
      <c r="AM105" s="10"/>
      <c r="AN105" s="32"/>
      <c r="AO105" s="11"/>
      <c r="AP105" s="10"/>
      <c r="AQ105" s="32"/>
      <c r="AR105" s="11"/>
      <c r="AS105" s="10"/>
      <c r="AT105" s="32"/>
      <c r="AU105" s="11"/>
      <c r="AV105" s="10"/>
      <c r="AW105" s="32"/>
      <c r="AX105" s="11"/>
      <c r="AY105" s="10"/>
      <c r="AZ105" s="32"/>
      <c r="BA105" s="11"/>
      <c r="BC105" s="41"/>
    </row>
    <row r="106" spans="1:55">
      <c r="A106">
        <f t="shared" si="6"/>
        <v>64</v>
      </c>
      <c r="B106" s="6"/>
      <c r="C106" s="10"/>
      <c r="D106" s="32"/>
      <c r="E106" s="11"/>
      <c r="F106" s="10"/>
      <c r="G106" s="32"/>
      <c r="H106" s="11"/>
      <c r="I106" s="10"/>
      <c r="J106" s="32"/>
      <c r="K106" s="11"/>
      <c r="L106" s="10"/>
      <c r="M106" s="32"/>
      <c r="N106" s="11"/>
      <c r="O106" s="10"/>
      <c r="P106" s="32"/>
      <c r="Q106" s="11"/>
      <c r="R106" s="10"/>
      <c r="S106" s="32"/>
      <c r="T106" s="11"/>
      <c r="U106" s="10"/>
      <c r="V106" s="32"/>
      <c r="W106" s="11"/>
      <c r="X106" s="10"/>
      <c r="Y106" s="32"/>
      <c r="Z106" s="11"/>
      <c r="AA106" s="10"/>
      <c r="AB106" s="32"/>
      <c r="AC106" s="11"/>
      <c r="AD106" s="10"/>
      <c r="AE106" s="32"/>
      <c r="AF106" s="11"/>
      <c r="AG106" s="10"/>
      <c r="AH106" s="32"/>
      <c r="AI106" s="11"/>
      <c r="AJ106" s="10"/>
      <c r="AK106" s="32"/>
      <c r="AL106" s="11"/>
      <c r="AM106" s="10"/>
      <c r="AN106" s="32"/>
      <c r="AO106" s="11"/>
      <c r="AP106" s="10"/>
      <c r="AQ106" s="32"/>
      <c r="AR106" s="11"/>
      <c r="AS106" s="10"/>
      <c r="AT106" s="32"/>
      <c r="AU106" s="11"/>
      <c r="AV106" s="10"/>
      <c r="AW106" s="32"/>
      <c r="AX106" s="11"/>
      <c r="AY106" s="10"/>
      <c r="AZ106" s="32"/>
      <c r="BA106" s="11"/>
      <c r="BC106" s="41"/>
    </row>
    <row r="107" spans="1:55">
      <c r="A107">
        <f t="shared" si="6"/>
        <v>65</v>
      </c>
      <c r="B107" s="6"/>
      <c r="C107" s="10"/>
      <c r="D107" s="32"/>
      <c r="E107" s="11"/>
      <c r="F107" s="10"/>
      <c r="G107" s="32"/>
      <c r="H107" s="11"/>
      <c r="I107" s="10"/>
      <c r="J107" s="32"/>
      <c r="K107" s="11"/>
      <c r="L107" s="10"/>
      <c r="M107" s="32"/>
      <c r="N107" s="11"/>
      <c r="O107" s="10"/>
      <c r="P107" s="32"/>
      <c r="Q107" s="11"/>
      <c r="R107" s="10"/>
      <c r="S107" s="32"/>
      <c r="T107" s="11"/>
      <c r="U107" s="10"/>
      <c r="V107" s="32"/>
      <c r="W107" s="11"/>
      <c r="X107" s="10"/>
      <c r="Y107" s="32"/>
      <c r="Z107" s="11"/>
      <c r="AA107" s="10"/>
      <c r="AB107" s="32"/>
      <c r="AC107" s="11"/>
      <c r="AD107" s="10"/>
      <c r="AE107" s="32"/>
      <c r="AF107" s="11"/>
      <c r="AG107" s="10"/>
      <c r="AH107" s="32"/>
      <c r="AI107" s="11"/>
      <c r="AJ107" s="10"/>
      <c r="AK107" s="32"/>
      <c r="AL107" s="11"/>
      <c r="AM107" s="10"/>
      <c r="AN107" s="32"/>
      <c r="AO107" s="11"/>
      <c r="AP107" s="10"/>
      <c r="AQ107" s="32"/>
      <c r="AR107" s="11"/>
      <c r="AS107" s="10"/>
      <c r="AT107" s="32"/>
      <c r="AU107" s="11"/>
      <c r="AV107" s="10"/>
      <c r="AW107" s="32"/>
      <c r="AX107" s="11"/>
      <c r="AY107" s="10"/>
      <c r="AZ107" s="32"/>
      <c r="BA107" s="11"/>
      <c r="BB107" s="128"/>
      <c r="BC107" s="76"/>
    </row>
    <row r="108" spans="1:55">
      <c r="A108">
        <f t="shared" si="6"/>
        <v>66</v>
      </c>
      <c r="B108" s="6"/>
      <c r="C108" s="10"/>
      <c r="D108" s="32"/>
      <c r="E108" s="11"/>
      <c r="F108" s="10"/>
      <c r="G108" s="32"/>
      <c r="H108" s="11"/>
      <c r="I108" s="10"/>
      <c r="J108" s="32"/>
      <c r="K108" s="11"/>
      <c r="L108" s="10"/>
      <c r="M108" s="32"/>
      <c r="N108" s="11"/>
      <c r="O108" s="10"/>
      <c r="P108" s="32"/>
      <c r="Q108" s="11"/>
      <c r="R108" s="10"/>
      <c r="S108" s="32"/>
      <c r="T108" s="11"/>
      <c r="U108" s="10"/>
      <c r="V108" s="32"/>
      <c r="W108" s="11"/>
      <c r="X108" s="10"/>
      <c r="Y108" s="32"/>
      <c r="Z108" s="11"/>
      <c r="AA108" s="10"/>
      <c r="AB108" s="32"/>
      <c r="AC108" s="11"/>
      <c r="AD108" s="10"/>
      <c r="AE108" s="32"/>
      <c r="AF108" s="11"/>
      <c r="AG108" s="10"/>
      <c r="AH108" s="32"/>
      <c r="AI108" s="11"/>
      <c r="AJ108" s="10"/>
      <c r="AK108" s="32"/>
      <c r="AL108" s="11"/>
      <c r="AM108" s="10"/>
      <c r="AN108" s="32"/>
      <c r="AO108" s="11"/>
      <c r="AP108" s="10"/>
      <c r="AQ108" s="32"/>
      <c r="AR108" s="11"/>
      <c r="AS108" s="10"/>
      <c r="AT108" s="32"/>
      <c r="AU108" s="11"/>
      <c r="AV108" s="10"/>
      <c r="AW108" s="32"/>
      <c r="AX108" s="11"/>
      <c r="AY108" s="10"/>
      <c r="AZ108" s="32"/>
      <c r="BA108" s="11"/>
      <c r="BB108" s="28"/>
      <c r="BC108" s="41"/>
    </row>
    <row r="109" spans="1:55">
      <c r="A109">
        <f t="shared" ref="A109:A156" si="10">+A108+1</f>
        <v>67</v>
      </c>
      <c r="B109" s="6"/>
      <c r="C109" s="10"/>
      <c r="D109" s="32"/>
      <c r="E109" s="11"/>
      <c r="F109" s="10"/>
      <c r="G109" s="32"/>
      <c r="H109" s="11"/>
      <c r="I109" s="10"/>
      <c r="J109" s="32"/>
      <c r="K109" s="11"/>
      <c r="L109" s="10"/>
      <c r="M109" s="32"/>
      <c r="N109" s="11"/>
      <c r="O109" s="10"/>
      <c r="P109" s="32"/>
      <c r="Q109" s="11"/>
      <c r="R109" s="10"/>
      <c r="S109" s="32"/>
      <c r="T109" s="11"/>
      <c r="U109" s="10"/>
      <c r="V109" s="32"/>
      <c r="W109" s="11"/>
      <c r="X109" s="10"/>
      <c r="Y109" s="32"/>
      <c r="Z109" s="11"/>
      <c r="AA109" s="10"/>
      <c r="AB109" s="32"/>
      <c r="AC109" s="11"/>
      <c r="AD109" s="10"/>
      <c r="AE109" s="32"/>
      <c r="AF109" s="11"/>
      <c r="AG109" s="10"/>
      <c r="AH109" s="32"/>
      <c r="AI109" s="11"/>
      <c r="AJ109" s="10"/>
      <c r="AK109" s="32"/>
      <c r="AL109" s="11"/>
      <c r="AM109" s="10"/>
      <c r="AN109" s="32"/>
      <c r="AO109" s="11"/>
      <c r="AP109" s="10"/>
      <c r="AQ109" s="32"/>
      <c r="AR109" s="11"/>
      <c r="AS109" s="10"/>
      <c r="AT109" s="32"/>
      <c r="AU109" s="11"/>
      <c r="AV109" s="10"/>
      <c r="AW109" s="32"/>
      <c r="AX109" s="11"/>
      <c r="AY109" s="10"/>
      <c r="AZ109" s="32"/>
      <c r="BA109" s="11"/>
      <c r="BB109" s="28"/>
      <c r="BC109" s="41"/>
    </row>
    <row r="110" spans="1:55">
      <c r="A110">
        <f t="shared" si="10"/>
        <v>68</v>
      </c>
      <c r="B110" s="6"/>
      <c r="C110" s="10"/>
      <c r="D110" s="32"/>
      <c r="E110" s="11"/>
      <c r="F110" s="10"/>
      <c r="G110" s="32"/>
      <c r="H110" s="11"/>
      <c r="I110" s="10"/>
      <c r="J110" s="32"/>
      <c r="K110" s="11"/>
      <c r="L110" s="10"/>
      <c r="M110" s="32"/>
      <c r="N110" s="11"/>
      <c r="O110" s="10"/>
      <c r="P110" s="32"/>
      <c r="Q110" s="11"/>
      <c r="R110" s="10"/>
      <c r="S110" s="32"/>
      <c r="T110" s="11"/>
      <c r="U110" s="10"/>
      <c r="V110" s="32"/>
      <c r="W110" s="11"/>
      <c r="X110" s="10"/>
      <c r="Y110" s="32"/>
      <c r="Z110" s="11"/>
      <c r="AA110" s="10"/>
      <c r="AB110" s="32"/>
      <c r="AC110" s="11"/>
      <c r="AD110" s="10"/>
      <c r="AE110" s="32"/>
      <c r="AF110" s="11"/>
      <c r="AG110" s="10"/>
      <c r="AH110" s="32"/>
      <c r="AI110" s="11"/>
      <c r="AJ110" s="10"/>
      <c r="AK110" s="32"/>
      <c r="AL110" s="11"/>
      <c r="AM110" s="10"/>
      <c r="AN110" s="32"/>
      <c r="AO110" s="11"/>
      <c r="AP110" s="10"/>
      <c r="AQ110" s="32"/>
      <c r="AR110" s="11"/>
      <c r="AS110" s="10"/>
      <c r="AT110" s="32"/>
      <c r="AU110" s="11"/>
      <c r="AV110" s="10"/>
      <c r="AW110" s="32"/>
      <c r="AX110" s="11"/>
      <c r="AY110" s="10"/>
      <c r="AZ110" s="32"/>
      <c r="BA110" s="11"/>
      <c r="BC110" s="41"/>
    </row>
    <row r="111" spans="1:55">
      <c r="A111">
        <f t="shared" si="10"/>
        <v>69</v>
      </c>
      <c r="B111" s="6"/>
      <c r="C111" s="10"/>
      <c r="D111" s="32"/>
      <c r="E111" s="11"/>
      <c r="F111" s="10"/>
      <c r="G111" s="32"/>
      <c r="H111" s="11"/>
      <c r="I111" s="10"/>
      <c r="J111" s="32"/>
      <c r="K111" s="11"/>
      <c r="L111" s="10"/>
      <c r="M111" s="32"/>
      <c r="N111" s="11"/>
      <c r="O111" s="10"/>
      <c r="P111" s="32"/>
      <c r="Q111" s="11"/>
      <c r="R111" s="10"/>
      <c r="S111" s="32"/>
      <c r="T111" s="11"/>
      <c r="U111" s="10"/>
      <c r="V111" s="32"/>
      <c r="W111" s="11"/>
      <c r="X111" s="10"/>
      <c r="Y111" s="32"/>
      <c r="Z111" s="11"/>
      <c r="AA111" s="10"/>
      <c r="AB111" s="32"/>
      <c r="AC111" s="11"/>
      <c r="AD111" s="10"/>
      <c r="AE111" s="32"/>
      <c r="AF111" s="11"/>
      <c r="AG111" s="10"/>
      <c r="AH111" s="32"/>
      <c r="AI111" s="11"/>
      <c r="AJ111" s="10"/>
      <c r="AK111" s="32"/>
      <c r="AL111" s="11"/>
      <c r="AM111" s="10"/>
      <c r="AN111" s="32"/>
      <c r="AO111" s="11"/>
      <c r="AP111" s="10"/>
      <c r="AQ111" s="32"/>
      <c r="AR111" s="11"/>
      <c r="AS111" s="10"/>
      <c r="AT111" s="32"/>
      <c r="AU111" s="11"/>
      <c r="AV111" s="10"/>
      <c r="AW111" s="32"/>
      <c r="AX111" s="11"/>
      <c r="AY111" s="10"/>
      <c r="AZ111" s="32"/>
      <c r="BA111" s="11"/>
      <c r="BC111" s="41"/>
    </row>
    <row r="112" spans="1:55">
      <c r="A112">
        <f t="shared" si="10"/>
        <v>70</v>
      </c>
      <c r="B112" s="6"/>
      <c r="C112" s="10"/>
      <c r="D112" s="32"/>
      <c r="E112" s="11"/>
      <c r="F112" s="10"/>
      <c r="G112" s="32"/>
      <c r="H112" s="11"/>
      <c r="I112" s="10"/>
      <c r="J112" s="32"/>
      <c r="K112" s="11"/>
      <c r="L112" s="10"/>
      <c r="M112" s="32"/>
      <c r="N112" s="11"/>
      <c r="O112" s="10"/>
      <c r="P112" s="32"/>
      <c r="Q112" s="11"/>
      <c r="R112" s="10"/>
      <c r="S112" s="32"/>
      <c r="T112" s="11"/>
      <c r="U112" s="10"/>
      <c r="V112" s="32"/>
      <c r="W112" s="11"/>
      <c r="X112" s="10"/>
      <c r="Y112" s="32"/>
      <c r="Z112" s="11"/>
      <c r="AA112" s="10"/>
      <c r="AB112" s="32"/>
      <c r="AC112" s="11"/>
      <c r="AD112" s="10"/>
      <c r="AE112" s="32"/>
      <c r="AF112" s="11"/>
      <c r="AG112" s="10"/>
      <c r="AH112" s="32"/>
      <c r="AI112" s="11"/>
      <c r="AJ112" s="10"/>
      <c r="AK112" s="32"/>
      <c r="AL112" s="11"/>
      <c r="AM112" s="10"/>
      <c r="AN112" s="32"/>
      <c r="AO112" s="11"/>
      <c r="AP112" s="10"/>
      <c r="AQ112" s="32"/>
      <c r="AR112" s="11"/>
      <c r="AS112" s="10"/>
      <c r="AT112" s="32"/>
      <c r="AU112" s="11"/>
      <c r="AV112" s="10"/>
      <c r="AW112" s="32"/>
      <c r="AX112" s="11"/>
      <c r="AY112" s="10"/>
      <c r="AZ112" s="32"/>
      <c r="BA112" s="11"/>
      <c r="BC112" s="41"/>
    </row>
    <row r="113" spans="1:55">
      <c r="A113">
        <f t="shared" si="10"/>
        <v>71</v>
      </c>
      <c r="B113" s="6"/>
      <c r="C113" s="10"/>
      <c r="D113" s="32"/>
      <c r="E113" s="11"/>
      <c r="F113" s="10"/>
      <c r="G113" s="32"/>
      <c r="H113" s="11"/>
      <c r="I113" s="10"/>
      <c r="J113" s="32"/>
      <c r="K113" s="11"/>
      <c r="L113" s="10"/>
      <c r="M113" s="32"/>
      <c r="N113" s="11"/>
      <c r="O113" s="10"/>
      <c r="P113" s="32"/>
      <c r="Q113" s="11"/>
      <c r="R113" s="10"/>
      <c r="S113" s="32"/>
      <c r="T113" s="11"/>
      <c r="U113" s="10"/>
      <c r="V113" s="32"/>
      <c r="W113" s="11"/>
      <c r="X113" s="10"/>
      <c r="Y113" s="32"/>
      <c r="Z113" s="11"/>
      <c r="AA113" s="10"/>
      <c r="AB113" s="32"/>
      <c r="AC113" s="11"/>
      <c r="AD113" s="10"/>
      <c r="AE113" s="32"/>
      <c r="AF113" s="11"/>
      <c r="AG113" s="10"/>
      <c r="AH113" s="32"/>
      <c r="AI113" s="11"/>
      <c r="AJ113" s="10"/>
      <c r="AK113" s="32"/>
      <c r="AL113" s="11"/>
      <c r="AM113" s="10"/>
      <c r="AN113" s="32"/>
      <c r="AO113" s="11"/>
      <c r="AP113" s="10"/>
      <c r="AQ113" s="32"/>
      <c r="AR113" s="11"/>
      <c r="AS113" s="10"/>
      <c r="AT113" s="32"/>
      <c r="AU113" s="11"/>
      <c r="AV113" s="10"/>
      <c r="AW113" s="32"/>
      <c r="AX113" s="11"/>
      <c r="AY113" s="10"/>
      <c r="AZ113" s="32"/>
      <c r="BA113" s="11"/>
      <c r="BC113" s="41"/>
    </row>
    <row r="114" spans="1:55">
      <c r="A114">
        <f t="shared" si="10"/>
        <v>72</v>
      </c>
      <c r="B114" s="6"/>
      <c r="C114" s="10"/>
      <c r="D114" s="32"/>
      <c r="E114" s="11"/>
      <c r="F114" s="10"/>
      <c r="G114" s="32"/>
      <c r="H114" s="11"/>
      <c r="I114" s="10"/>
      <c r="J114" s="32"/>
      <c r="K114" s="11"/>
      <c r="L114" s="10"/>
      <c r="M114" s="32"/>
      <c r="N114" s="11"/>
      <c r="O114" s="10"/>
      <c r="P114" s="32"/>
      <c r="Q114" s="11"/>
      <c r="R114" s="10"/>
      <c r="S114" s="32"/>
      <c r="T114" s="11"/>
      <c r="U114" s="10"/>
      <c r="V114" s="32"/>
      <c r="W114" s="11"/>
      <c r="X114" s="10"/>
      <c r="Y114" s="32"/>
      <c r="Z114" s="11"/>
      <c r="AA114" s="10"/>
      <c r="AB114" s="32"/>
      <c r="AC114" s="11"/>
      <c r="AD114" s="10"/>
      <c r="AE114" s="32"/>
      <c r="AF114" s="11"/>
      <c r="AG114" s="10"/>
      <c r="AH114" s="32"/>
      <c r="AI114" s="11"/>
      <c r="AJ114" s="10"/>
      <c r="AK114" s="32"/>
      <c r="AL114" s="11"/>
      <c r="AM114" s="10"/>
      <c r="AN114" s="32"/>
      <c r="AO114" s="11"/>
      <c r="AP114" s="10"/>
      <c r="AQ114" s="32"/>
      <c r="AR114" s="11"/>
      <c r="AS114" s="10"/>
      <c r="AT114" s="32"/>
      <c r="AU114" s="11"/>
      <c r="AV114" s="10"/>
      <c r="AW114" s="32"/>
      <c r="AX114" s="11"/>
      <c r="AY114" s="10"/>
      <c r="AZ114" s="32"/>
      <c r="BA114" s="11"/>
      <c r="BC114" s="41"/>
    </row>
    <row r="115" spans="1:55">
      <c r="A115">
        <f t="shared" si="10"/>
        <v>73</v>
      </c>
      <c r="B115" s="6"/>
      <c r="C115" s="12"/>
      <c r="D115" s="36"/>
      <c r="E115" s="13"/>
      <c r="F115" s="12"/>
      <c r="G115" s="36"/>
      <c r="H115" s="13"/>
      <c r="I115" s="12"/>
      <c r="J115" s="36"/>
      <c r="K115" s="13"/>
      <c r="L115" s="12"/>
      <c r="M115" s="36"/>
      <c r="N115" s="13"/>
      <c r="O115" s="12"/>
      <c r="P115" s="36"/>
      <c r="Q115" s="13"/>
      <c r="R115" s="12"/>
      <c r="S115" s="36"/>
      <c r="T115" s="13"/>
      <c r="U115" s="12"/>
      <c r="V115" s="36"/>
      <c r="W115" s="13"/>
      <c r="X115" s="12"/>
      <c r="Y115" s="36"/>
      <c r="Z115" s="13"/>
      <c r="AA115" s="12"/>
      <c r="AB115" s="36"/>
      <c r="AC115" s="13"/>
      <c r="AD115" s="12"/>
      <c r="AE115" s="36"/>
      <c r="AF115" s="13"/>
      <c r="AG115" s="12"/>
      <c r="AH115" s="36"/>
      <c r="AI115" s="13"/>
      <c r="AJ115" s="12"/>
      <c r="AK115" s="36"/>
      <c r="AL115" s="13"/>
      <c r="AM115" s="12"/>
      <c r="AN115" s="36"/>
      <c r="AO115" s="13"/>
      <c r="AP115" s="12"/>
      <c r="AQ115" s="36"/>
      <c r="AR115" s="13"/>
      <c r="AS115" s="12"/>
      <c r="AT115" s="36"/>
      <c r="AU115" s="13"/>
      <c r="AV115" s="12"/>
      <c r="AW115" s="36"/>
      <c r="AX115" s="13"/>
      <c r="AY115" s="12"/>
      <c r="AZ115" s="36"/>
      <c r="BA115" s="13"/>
      <c r="BC115" s="41"/>
    </row>
    <row r="116" spans="1:55">
      <c r="A116">
        <f t="shared" si="10"/>
        <v>74</v>
      </c>
      <c r="B116" s="6"/>
      <c r="C116" s="10"/>
      <c r="D116" s="32"/>
      <c r="E116" s="11"/>
      <c r="F116" s="10"/>
      <c r="G116" s="32"/>
      <c r="H116" s="11"/>
      <c r="I116" s="10"/>
      <c r="J116" s="32"/>
      <c r="K116" s="11"/>
      <c r="L116" s="10"/>
      <c r="M116" s="32"/>
      <c r="N116" s="11"/>
      <c r="O116" s="10"/>
      <c r="P116" s="32"/>
      <c r="Q116" s="11"/>
      <c r="R116" s="10"/>
      <c r="S116" s="32"/>
      <c r="T116" s="11"/>
      <c r="U116" s="10"/>
      <c r="V116" s="32"/>
      <c r="W116" s="11"/>
      <c r="X116" s="10"/>
      <c r="Y116" s="32"/>
      <c r="Z116" s="11"/>
      <c r="AA116" s="10"/>
      <c r="AB116" s="32"/>
      <c r="AC116" s="11"/>
      <c r="AD116" s="10"/>
      <c r="AE116" s="32"/>
      <c r="AF116" s="11"/>
      <c r="AG116" s="10"/>
      <c r="AH116" s="32"/>
      <c r="AI116" s="11"/>
      <c r="AJ116" s="10"/>
      <c r="AK116" s="32"/>
      <c r="AL116" s="11"/>
      <c r="AM116" s="10"/>
      <c r="AN116" s="32"/>
      <c r="AO116" s="11"/>
      <c r="AP116" s="10"/>
      <c r="AQ116" s="32"/>
      <c r="AR116" s="11"/>
      <c r="AS116" s="10"/>
      <c r="AT116" s="32"/>
      <c r="AU116" s="11"/>
      <c r="AV116" s="10"/>
      <c r="AW116" s="32"/>
      <c r="AX116" s="11"/>
      <c r="AY116" s="10"/>
      <c r="AZ116" s="32"/>
      <c r="BA116" s="11"/>
      <c r="BC116" s="41"/>
    </row>
    <row r="117" spans="1:55">
      <c r="A117">
        <f t="shared" si="10"/>
        <v>75</v>
      </c>
      <c r="B117" s="6"/>
      <c r="C117" s="10"/>
      <c r="D117" s="32"/>
      <c r="E117" s="11"/>
      <c r="F117" s="10"/>
      <c r="G117" s="32"/>
      <c r="H117" s="11"/>
      <c r="I117" s="10"/>
      <c r="J117" s="32"/>
      <c r="K117" s="11"/>
      <c r="L117" s="10"/>
      <c r="M117" s="32"/>
      <c r="N117" s="11"/>
      <c r="O117" s="10"/>
      <c r="P117" s="32"/>
      <c r="Q117" s="11"/>
      <c r="R117" s="10"/>
      <c r="S117" s="32"/>
      <c r="T117" s="11"/>
      <c r="U117" s="10"/>
      <c r="V117" s="32"/>
      <c r="W117" s="11"/>
      <c r="X117" s="10"/>
      <c r="Y117" s="32"/>
      <c r="Z117" s="11"/>
      <c r="AA117" s="10"/>
      <c r="AB117" s="32"/>
      <c r="AC117" s="11"/>
      <c r="AD117" s="10"/>
      <c r="AE117" s="32"/>
      <c r="AF117" s="11"/>
      <c r="AG117" s="10"/>
      <c r="AH117" s="32"/>
      <c r="AI117" s="11"/>
      <c r="AJ117" s="10"/>
      <c r="AK117" s="32"/>
      <c r="AL117" s="11"/>
      <c r="AM117" s="10"/>
      <c r="AN117" s="32"/>
      <c r="AO117" s="11"/>
      <c r="AP117" s="10"/>
      <c r="AQ117" s="32"/>
      <c r="AR117" s="11"/>
      <c r="AS117" s="10"/>
      <c r="AT117" s="32"/>
      <c r="AU117" s="11"/>
      <c r="AV117" s="10"/>
      <c r="AW117" s="32"/>
      <c r="AX117" s="11"/>
      <c r="AY117" s="10"/>
      <c r="AZ117" s="32"/>
      <c r="BA117" s="11"/>
      <c r="BC117" s="41"/>
    </row>
    <row r="118" spans="1:55">
      <c r="A118">
        <f t="shared" si="10"/>
        <v>76</v>
      </c>
      <c r="B118" s="6"/>
      <c r="C118" s="10"/>
      <c r="D118" s="32"/>
      <c r="E118" s="11"/>
      <c r="F118" s="10"/>
      <c r="G118" s="32"/>
      <c r="H118" s="11"/>
      <c r="I118" s="10"/>
      <c r="J118" s="32"/>
      <c r="K118" s="11"/>
      <c r="L118" s="10"/>
      <c r="M118" s="32"/>
      <c r="N118" s="11"/>
      <c r="O118" s="10"/>
      <c r="P118" s="32"/>
      <c r="Q118" s="11"/>
      <c r="R118" s="10"/>
      <c r="S118" s="32"/>
      <c r="T118" s="11"/>
      <c r="U118" s="10"/>
      <c r="V118" s="32"/>
      <c r="W118" s="11"/>
      <c r="X118" s="10"/>
      <c r="Y118" s="32"/>
      <c r="Z118" s="11"/>
      <c r="AA118" s="10"/>
      <c r="AB118" s="32"/>
      <c r="AC118" s="11"/>
      <c r="AD118" s="10"/>
      <c r="AE118" s="32"/>
      <c r="AF118" s="11"/>
      <c r="AG118" s="10"/>
      <c r="AH118" s="32"/>
      <c r="AI118" s="11"/>
      <c r="AJ118" s="10"/>
      <c r="AK118" s="32"/>
      <c r="AL118" s="11"/>
      <c r="AM118" s="10"/>
      <c r="AN118" s="32"/>
      <c r="AO118" s="11"/>
      <c r="AP118" s="10"/>
      <c r="AQ118" s="32"/>
      <c r="AR118" s="11"/>
      <c r="AS118" s="10"/>
      <c r="AT118" s="32"/>
      <c r="AU118" s="11"/>
      <c r="AV118" s="10"/>
      <c r="AW118" s="32"/>
      <c r="AX118" s="11"/>
      <c r="AY118" s="10"/>
      <c r="AZ118" s="32"/>
      <c r="BA118" s="11"/>
      <c r="BC118" s="41"/>
    </row>
    <row r="119" spans="1:55">
      <c r="A119">
        <f t="shared" si="10"/>
        <v>77</v>
      </c>
      <c r="B119" s="6"/>
      <c r="C119" s="10"/>
      <c r="D119" s="32"/>
      <c r="E119" s="11"/>
      <c r="F119" s="10"/>
      <c r="G119" s="32"/>
      <c r="H119" s="11"/>
      <c r="I119" s="10"/>
      <c r="J119" s="32"/>
      <c r="K119" s="11"/>
      <c r="L119" s="10"/>
      <c r="M119" s="32"/>
      <c r="N119" s="11"/>
      <c r="O119" s="10"/>
      <c r="P119" s="32"/>
      <c r="Q119" s="11"/>
      <c r="R119" s="10"/>
      <c r="S119" s="32"/>
      <c r="T119" s="11"/>
      <c r="U119" s="10"/>
      <c r="V119" s="32"/>
      <c r="W119" s="11"/>
      <c r="X119" s="10"/>
      <c r="Y119" s="32"/>
      <c r="Z119" s="11"/>
      <c r="AA119" s="10"/>
      <c r="AB119" s="32"/>
      <c r="AC119" s="11"/>
      <c r="AD119" s="10"/>
      <c r="AE119" s="32"/>
      <c r="AF119" s="11"/>
      <c r="AG119" s="10"/>
      <c r="AH119" s="32"/>
      <c r="AI119" s="11"/>
      <c r="AJ119" s="10"/>
      <c r="AK119" s="32"/>
      <c r="AL119" s="11"/>
      <c r="AM119" s="10"/>
      <c r="AN119" s="32"/>
      <c r="AO119" s="11"/>
      <c r="AP119" s="10"/>
      <c r="AQ119" s="32"/>
      <c r="AR119" s="11"/>
      <c r="AS119" s="10"/>
      <c r="AT119" s="32"/>
      <c r="AU119" s="11"/>
      <c r="AV119" s="10"/>
      <c r="AW119" s="32"/>
      <c r="AX119" s="11"/>
      <c r="AY119" s="10"/>
      <c r="AZ119" s="32"/>
      <c r="BA119" s="11"/>
      <c r="BC119" s="41"/>
    </row>
    <row r="120" spans="1:55">
      <c r="A120">
        <f t="shared" si="10"/>
        <v>78</v>
      </c>
      <c r="B120" s="6"/>
      <c r="C120" s="10"/>
      <c r="D120" s="32"/>
      <c r="E120" s="11"/>
      <c r="F120" s="10"/>
      <c r="G120" s="32"/>
      <c r="H120" s="11"/>
      <c r="I120" s="10"/>
      <c r="J120" s="32"/>
      <c r="K120" s="11"/>
      <c r="L120" s="10"/>
      <c r="M120" s="32"/>
      <c r="N120" s="11"/>
      <c r="O120" s="10"/>
      <c r="P120" s="32"/>
      <c r="Q120" s="11"/>
      <c r="R120" s="10"/>
      <c r="S120" s="32"/>
      <c r="T120" s="11"/>
      <c r="U120" s="10"/>
      <c r="V120" s="32"/>
      <c r="W120" s="11"/>
      <c r="X120" s="10"/>
      <c r="Y120" s="32"/>
      <c r="Z120" s="11"/>
      <c r="AA120" s="10"/>
      <c r="AB120" s="32"/>
      <c r="AC120" s="11"/>
      <c r="AD120" s="10"/>
      <c r="AE120" s="32"/>
      <c r="AF120" s="11"/>
      <c r="AG120" s="10"/>
      <c r="AH120" s="32"/>
      <c r="AI120" s="11"/>
      <c r="AJ120" s="10"/>
      <c r="AK120" s="32"/>
      <c r="AL120" s="11"/>
      <c r="AM120" s="10"/>
      <c r="AN120" s="32"/>
      <c r="AO120" s="11"/>
      <c r="AP120" s="10"/>
      <c r="AQ120" s="32"/>
      <c r="AR120" s="11"/>
      <c r="AS120" s="10"/>
      <c r="AT120" s="32"/>
      <c r="AU120" s="11"/>
      <c r="AV120" s="10"/>
      <c r="AW120" s="32"/>
      <c r="AX120" s="11"/>
      <c r="AY120" s="10"/>
      <c r="AZ120" s="32"/>
      <c r="BA120" s="11"/>
      <c r="BC120" s="41"/>
    </row>
    <row r="121" spans="1:55">
      <c r="A121">
        <f t="shared" si="10"/>
        <v>79</v>
      </c>
      <c r="B121" s="6"/>
      <c r="C121" s="10"/>
      <c r="D121" s="32"/>
      <c r="E121" s="11"/>
      <c r="F121" s="10"/>
      <c r="G121" s="32"/>
      <c r="H121" s="11"/>
      <c r="I121" s="10"/>
      <c r="J121" s="32"/>
      <c r="K121" s="11"/>
      <c r="L121" s="10"/>
      <c r="M121" s="32"/>
      <c r="N121" s="11"/>
      <c r="O121" s="10"/>
      <c r="P121" s="32"/>
      <c r="Q121" s="11"/>
      <c r="R121" s="10"/>
      <c r="S121" s="32"/>
      <c r="T121" s="11"/>
      <c r="U121" s="10"/>
      <c r="V121" s="32"/>
      <c r="W121" s="11"/>
      <c r="X121" s="10"/>
      <c r="Y121" s="32"/>
      <c r="Z121" s="11"/>
      <c r="AA121" s="10"/>
      <c r="AB121" s="32"/>
      <c r="AC121" s="11"/>
      <c r="AD121" s="10"/>
      <c r="AE121" s="32"/>
      <c r="AF121" s="11"/>
      <c r="AG121" s="10"/>
      <c r="AH121" s="32"/>
      <c r="AI121" s="11"/>
      <c r="AJ121" s="10"/>
      <c r="AK121" s="32"/>
      <c r="AL121" s="11"/>
      <c r="AM121" s="10"/>
      <c r="AN121" s="32"/>
      <c r="AO121" s="11"/>
      <c r="AP121" s="10"/>
      <c r="AQ121" s="32"/>
      <c r="AR121" s="11"/>
      <c r="AS121" s="10"/>
      <c r="AT121" s="32"/>
      <c r="AU121" s="11"/>
      <c r="AV121" s="10"/>
      <c r="AW121" s="32"/>
      <c r="AX121" s="11"/>
      <c r="AY121" s="10"/>
      <c r="AZ121" s="32"/>
      <c r="BA121" s="11"/>
      <c r="BC121" s="41"/>
    </row>
    <row r="122" spans="1:55">
      <c r="A122">
        <f t="shared" si="10"/>
        <v>80</v>
      </c>
      <c r="B122" s="6"/>
      <c r="C122" s="10"/>
      <c r="D122" s="32"/>
      <c r="E122" s="11"/>
      <c r="F122" s="10"/>
      <c r="G122" s="32"/>
      <c r="H122" s="11"/>
      <c r="I122" s="10"/>
      <c r="J122" s="32"/>
      <c r="K122" s="11"/>
      <c r="L122" s="10"/>
      <c r="M122" s="32"/>
      <c r="N122" s="11"/>
      <c r="O122" s="10"/>
      <c r="P122" s="32"/>
      <c r="Q122" s="11"/>
      <c r="R122" s="10"/>
      <c r="S122" s="32"/>
      <c r="T122" s="11"/>
      <c r="U122" s="10"/>
      <c r="V122" s="32"/>
      <c r="W122" s="11"/>
      <c r="X122" s="10"/>
      <c r="Y122" s="32"/>
      <c r="Z122" s="11"/>
      <c r="AA122" s="10"/>
      <c r="AB122" s="32"/>
      <c r="AC122" s="11"/>
      <c r="AD122" s="10"/>
      <c r="AE122" s="32"/>
      <c r="AF122" s="11"/>
      <c r="AG122" s="10"/>
      <c r="AH122" s="32"/>
      <c r="AI122" s="11"/>
      <c r="AJ122" s="10"/>
      <c r="AK122" s="32"/>
      <c r="AL122" s="11"/>
      <c r="AM122" s="10"/>
      <c r="AN122" s="32"/>
      <c r="AO122" s="11"/>
      <c r="AP122" s="10"/>
      <c r="AQ122" s="32"/>
      <c r="AR122" s="11"/>
      <c r="AS122" s="10"/>
      <c r="AT122" s="32"/>
      <c r="AU122" s="11"/>
      <c r="AV122" s="10"/>
      <c r="AW122" s="32"/>
      <c r="AX122" s="11"/>
      <c r="AY122" s="10"/>
      <c r="AZ122" s="32"/>
      <c r="BA122" s="11"/>
      <c r="BC122" s="41"/>
    </row>
    <row r="123" spans="1:55">
      <c r="A123">
        <f t="shared" si="10"/>
        <v>81</v>
      </c>
      <c r="B123" s="6"/>
      <c r="C123" s="10"/>
      <c r="D123" s="32"/>
      <c r="E123" s="11"/>
      <c r="F123" s="10"/>
      <c r="G123" s="32"/>
      <c r="H123" s="11"/>
      <c r="I123" s="10"/>
      <c r="J123" s="32"/>
      <c r="K123" s="11"/>
      <c r="L123" s="10"/>
      <c r="M123" s="32"/>
      <c r="N123" s="11"/>
      <c r="O123" s="10"/>
      <c r="P123" s="32"/>
      <c r="Q123" s="11"/>
      <c r="R123" s="10"/>
      <c r="S123" s="32"/>
      <c r="T123" s="11"/>
      <c r="U123" s="10"/>
      <c r="V123" s="32"/>
      <c r="W123" s="11"/>
      <c r="X123" s="10"/>
      <c r="Y123" s="32"/>
      <c r="Z123" s="11"/>
      <c r="AA123" s="10"/>
      <c r="AB123" s="32"/>
      <c r="AC123" s="11"/>
      <c r="AD123" s="10"/>
      <c r="AE123" s="32"/>
      <c r="AF123" s="11"/>
      <c r="AG123" s="10"/>
      <c r="AH123" s="32"/>
      <c r="AI123" s="11"/>
      <c r="AJ123" s="10"/>
      <c r="AK123" s="32"/>
      <c r="AL123" s="11"/>
      <c r="AM123" s="10"/>
      <c r="AN123" s="32"/>
      <c r="AO123" s="11"/>
      <c r="AP123" s="10"/>
      <c r="AQ123" s="32"/>
      <c r="AR123" s="11"/>
      <c r="AS123" s="10"/>
      <c r="AT123" s="32"/>
      <c r="AU123" s="11"/>
      <c r="AV123" s="10"/>
      <c r="AW123" s="32"/>
      <c r="AX123" s="11"/>
      <c r="AY123" s="10"/>
      <c r="AZ123" s="32"/>
      <c r="BA123" s="11"/>
      <c r="BC123" s="41"/>
    </row>
    <row r="124" spans="1:55">
      <c r="A124">
        <f t="shared" si="10"/>
        <v>82</v>
      </c>
      <c r="B124" s="6"/>
      <c r="C124" s="10"/>
      <c r="D124" s="32"/>
      <c r="E124" s="11"/>
      <c r="F124" s="10"/>
      <c r="G124" s="32"/>
      <c r="H124" s="11"/>
      <c r="I124" s="10"/>
      <c r="J124" s="32"/>
      <c r="K124" s="11"/>
      <c r="L124" s="10"/>
      <c r="M124" s="32"/>
      <c r="N124" s="11"/>
      <c r="O124" s="10"/>
      <c r="P124" s="32"/>
      <c r="Q124" s="11"/>
      <c r="R124" s="10"/>
      <c r="S124" s="32"/>
      <c r="T124" s="11"/>
      <c r="U124" s="10"/>
      <c r="V124" s="32"/>
      <c r="W124" s="11"/>
      <c r="X124" s="10"/>
      <c r="Y124" s="32"/>
      <c r="Z124" s="11"/>
      <c r="AA124" s="10"/>
      <c r="AB124" s="32"/>
      <c r="AC124" s="11"/>
      <c r="AD124" s="10"/>
      <c r="AE124" s="32"/>
      <c r="AF124" s="11"/>
      <c r="AG124" s="10"/>
      <c r="AH124" s="32"/>
      <c r="AI124" s="11"/>
      <c r="AJ124" s="10"/>
      <c r="AK124" s="32"/>
      <c r="AL124" s="11"/>
      <c r="AM124" s="10"/>
      <c r="AN124" s="32"/>
      <c r="AO124" s="11"/>
      <c r="AP124" s="10"/>
      <c r="AQ124" s="32"/>
      <c r="AR124" s="11"/>
      <c r="AS124" s="10"/>
      <c r="AT124" s="32"/>
      <c r="AU124" s="11"/>
      <c r="AV124" s="10"/>
      <c r="AW124" s="32"/>
      <c r="AX124" s="11"/>
      <c r="AY124" s="10"/>
      <c r="AZ124" s="32"/>
      <c r="BA124" s="11"/>
      <c r="BC124" s="41"/>
    </row>
    <row r="125" spans="1:55">
      <c r="A125">
        <f t="shared" si="10"/>
        <v>83</v>
      </c>
      <c r="B125" s="6"/>
      <c r="C125" s="10"/>
      <c r="D125" s="32"/>
      <c r="E125" s="11"/>
      <c r="F125" s="10"/>
      <c r="G125" s="32"/>
      <c r="H125" s="11"/>
      <c r="I125" s="10"/>
      <c r="J125" s="32"/>
      <c r="K125" s="11"/>
      <c r="L125" s="10"/>
      <c r="M125" s="32"/>
      <c r="N125" s="11"/>
      <c r="O125" s="10"/>
      <c r="P125" s="32"/>
      <c r="Q125" s="11"/>
      <c r="R125" s="10"/>
      <c r="S125" s="32"/>
      <c r="T125" s="11"/>
      <c r="U125" s="10"/>
      <c r="V125" s="32"/>
      <c r="W125" s="11"/>
      <c r="X125" s="10"/>
      <c r="Y125" s="32"/>
      <c r="Z125" s="11"/>
      <c r="AA125" s="10"/>
      <c r="AB125" s="32"/>
      <c r="AC125" s="11"/>
      <c r="AD125" s="10"/>
      <c r="AE125" s="32"/>
      <c r="AF125" s="11"/>
      <c r="AG125" s="10"/>
      <c r="AH125" s="32"/>
      <c r="AI125" s="11"/>
      <c r="AJ125" s="10"/>
      <c r="AK125" s="32"/>
      <c r="AL125" s="11"/>
      <c r="AM125" s="10"/>
      <c r="AN125" s="32"/>
      <c r="AO125" s="11"/>
      <c r="AP125" s="10"/>
      <c r="AQ125" s="32"/>
      <c r="AR125" s="11"/>
      <c r="AS125" s="10"/>
      <c r="AT125" s="32"/>
      <c r="AU125" s="11"/>
      <c r="AV125" s="10"/>
      <c r="AW125" s="32"/>
      <c r="AX125" s="11"/>
      <c r="AY125" s="10"/>
      <c r="AZ125" s="32"/>
      <c r="BA125" s="11"/>
      <c r="BC125" s="41"/>
    </row>
    <row r="126" spans="1:55">
      <c r="A126">
        <f t="shared" si="10"/>
        <v>84</v>
      </c>
      <c r="B126" s="6"/>
      <c r="C126" s="10"/>
      <c r="D126" s="32"/>
      <c r="E126" s="11"/>
      <c r="F126" s="10"/>
      <c r="G126" s="32"/>
      <c r="H126" s="11"/>
      <c r="I126" s="10"/>
      <c r="J126" s="32"/>
      <c r="K126" s="11"/>
      <c r="L126" s="10"/>
      <c r="M126" s="32"/>
      <c r="N126" s="11"/>
      <c r="O126" s="10"/>
      <c r="P126" s="32"/>
      <c r="Q126" s="11"/>
      <c r="R126" s="10"/>
      <c r="S126" s="32"/>
      <c r="T126" s="11"/>
      <c r="U126" s="10"/>
      <c r="V126" s="32"/>
      <c r="W126" s="11"/>
      <c r="X126" s="10"/>
      <c r="Y126" s="32"/>
      <c r="Z126" s="11"/>
      <c r="AA126" s="10"/>
      <c r="AB126" s="32"/>
      <c r="AC126" s="11"/>
      <c r="AD126" s="10"/>
      <c r="AE126" s="32"/>
      <c r="AF126" s="11"/>
      <c r="AG126" s="10"/>
      <c r="AH126" s="32"/>
      <c r="AI126" s="11"/>
      <c r="AJ126" s="10"/>
      <c r="AK126" s="32"/>
      <c r="AL126" s="11"/>
      <c r="AM126" s="10"/>
      <c r="AN126" s="32"/>
      <c r="AO126" s="11"/>
      <c r="AP126" s="10"/>
      <c r="AQ126" s="32"/>
      <c r="AR126" s="11"/>
      <c r="AS126" s="10"/>
      <c r="AT126" s="32"/>
      <c r="AU126" s="11"/>
      <c r="AV126" s="10"/>
      <c r="AW126" s="32"/>
      <c r="AX126" s="11"/>
      <c r="AY126" s="10"/>
      <c r="AZ126" s="32"/>
      <c r="BA126" s="11"/>
      <c r="BC126" s="41"/>
    </row>
    <row r="127" spans="1:55">
      <c r="A127">
        <f t="shared" si="10"/>
        <v>85</v>
      </c>
      <c r="B127" s="6"/>
      <c r="C127" s="10"/>
      <c r="D127" s="32"/>
      <c r="E127" s="11"/>
      <c r="F127" s="10"/>
      <c r="G127" s="32"/>
      <c r="H127" s="11"/>
      <c r="I127" s="10"/>
      <c r="J127" s="32"/>
      <c r="K127" s="11"/>
      <c r="L127" s="10"/>
      <c r="M127" s="32"/>
      <c r="N127" s="11"/>
      <c r="O127" s="10"/>
      <c r="P127" s="32"/>
      <c r="Q127" s="11"/>
      <c r="R127" s="10"/>
      <c r="S127" s="32"/>
      <c r="T127" s="11"/>
      <c r="U127" s="10"/>
      <c r="V127" s="32"/>
      <c r="W127" s="11"/>
      <c r="X127" s="10"/>
      <c r="Y127" s="32"/>
      <c r="Z127" s="11"/>
      <c r="AA127" s="10"/>
      <c r="AB127" s="32"/>
      <c r="AC127" s="11"/>
      <c r="AD127" s="10"/>
      <c r="AE127" s="32"/>
      <c r="AF127" s="11"/>
      <c r="AG127" s="10"/>
      <c r="AH127" s="32"/>
      <c r="AI127" s="11"/>
      <c r="AJ127" s="10"/>
      <c r="AK127" s="32"/>
      <c r="AL127" s="11"/>
      <c r="AM127" s="10"/>
      <c r="AN127" s="32"/>
      <c r="AO127" s="11"/>
      <c r="AP127" s="10"/>
      <c r="AQ127" s="32"/>
      <c r="AR127" s="11"/>
      <c r="AS127" s="10"/>
      <c r="AT127" s="32"/>
      <c r="AU127" s="11"/>
      <c r="AV127" s="10"/>
      <c r="AW127" s="32"/>
      <c r="AX127" s="11"/>
      <c r="AY127" s="10"/>
      <c r="AZ127" s="32"/>
      <c r="BA127" s="11"/>
      <c r="BC127" s="41"/>
    </row>
    <row r="128" spans="1:55">
      <c r="A128">
        <f t="shared" si="10"/>
        <v>86</v>
      </c>
      <c r="B128" s="6"/>
      <c r="C128" s="10"/>
      <c r="D128" s="32"/>
      <c r="E128" s="11"/>
      <c r="F128" s="10"/>
      <c r="G128" s="32"/>
      <c r="H128" s="11"/>
      <c r="I128" s="10"/>
      <c r="J128" s="32"/>
      <c r="K128" s="11"/>
      <c r="L128" s="10"/>
      <c r="M128" s="32"/>
      <c r="N128" s="11"/>
      <c r="O128" s="10"/>
      <c r="P128" s="32"/>
      <c r="Q128" s="11"/>
      <c r="R128" s="10"/>
      <c r="S128" s="32"/>
      <c r="T128" s="11"/>
      <c r="U128" s="10"/>
      <c r="V128" s="32"/>
      <c r="W128" s="11"/>
      <c r="X128" s="10"/>
      <c r="Y128" s="32"/>
      <c r="Z128" s="11"/>
      <c r="AA128" s="10"/>
      <c r="AB128" s="32"/>
      <c r="AC128" s="11"/>
      <c r="AD128" s="10"/>
      <c r="AE128" s="32"/>
      <c r="AF128" s="11"/>
      <c r="AG128" s="10"/>
      <c r="AH128" s="32"/>
      <c r="AI128" s="11"/>
      <c r="AJ128" s="10"/>
      <c r="AK128" s="32"/>
      <c r="AL128" s="11"/>
      <c r="AM128" s="10"/>
      <c r="AN128" s="32"/>
      <c r="AO128" s="11"/>
      <c r="AP128" s="10"/>
      <c r="AQ128" s="32"/>
      <c r="AR128" s="11"/>
      <c r="AS128" s="10"/>
      <c r="AT128" s="32"/>
      <c r="AU128" s="11"/>
      <c r="AV128" s="10"/>
      <c r="AW128" s="32"/>
      <c r="AX128" s="11"/>
      <c r="AY128" s="10"/>
      <c r="AZ128" s="32"/>
      <c r="BA128" s="11"/>
      <c r="BC128" s="41"/>
    </row>
    <row r="129" spans="1:55">
      <c r="A129">
        <f t="shared" si="10"/>
        <v>87</v>
      </c>
      <c r="B129" s="6"/>
      <c r="C129" s="10"/>
      <c r="D129" s="32"/>
      <c r="E129" s="11"/>
      <c r="F129" s="10"/>
      <c r="G129" s="32"/>
      <c r="H129" s="11"/>
      <c r="I129" s="10"/>
      <c r="J129" s="32"/>
      <c r="K129" s="11"/>
      <c r="L129" s="10"/>
      <c r="M129" s="32"/>
      <c r="N129" s="11"/>
      <c r="O129" s="10"/>
      <c r="P129" s="32"/>
      <c r="Q129" s="11"/>
      <c r="R129" s="10"/>
      <c r="S129" s="32"/>
      <c r="T129" s="11"/>
      <c r="U129" s="10"/>
      <c r="V129" s="32"/>
      <c r="W129" s="11"/>
      <c r="X129" s="10"/>
      <c r="Y129" s="32"/>
      <c r="Z129" s="11"/>
      <c r="AA129" s="10"/>
      <c r="AB129" s="32"/>
      <c r="AC129" s="11"/>
      <c r="AD129" s="10"/>
      <c r="AE129" s="32"/>
      <c r="AF129" s="11"/>
      <c r="AG129" s="10"/>
      <c r="AH129" s="32"/>
      <c r="AI129" s="11"/>
      <c r="AJ129" s="10"/>
      <c r="AK129" s="32"/>
      <c r="AL129" s="11"/>
      <c r="AM129" s="10"/>
      <c r="AN129" s="32"/>
      <c r="AO129" s="11"/>
      <c r="AP129" s="10"/>
      <c r="AQ129" s="32"/>
      <c r="AR129" s="11"/>
      <c r="AS129" s="10"/>
      <c r="AT129" s="32"/>
      <c r="AU129" s="11"/>
      <c r="AV129" s="10"/>
      <c r="AW129" s="32"/>
      <c r="AX129" s="11"/>
      <c r="AY129" s="10"/>
      <c r="AZ129" s="32"/>
      <c r="BA129" s="11"/>
      <c r="BC129" s="41"/>
    </row>
    <row r="130" spans="1:55">
      <c r="A130">
        <f t="shared" si="10"/>
        <v>88</v>
      </c>
      <c r="B130" s="6"/>
      <c r="C130" s="10"/>
      <c r="D130" s="32"/>
      <c r="E130" s="11"/>
      <c r="F130" s="10"/>
      <c r="G130" s="32"/>
      <c r="H130" s="11"/>
      <c r="I130" s="10"/>
      <c r="J130" s="32"/>
      <c r="K130" s="11"/>
      <c r="L130" s="10"/>
      <c r="M130" s="32"/>
      <c r="N130" s="11"/>
      <c r="O130" s="10"/>
      <c r="P130" s="32"/>
      <c r="Q130" s="11"/>
      <c r="R130" s="10"/>
      <c r="S130" s="32"/>
      <c r="T130" s="11"/>
      <c r="U130" s="10"/>
      <c r="V130" s="32"/>
      <c r="W130" s="11"/>
      <c r="X130" s="10"/>
      <c r="Y130" s="32"/>
      <c r="Z130" s="11"/>
      <c r="AA130" s="10"/>
      <c r="AB130" s="32"/>
      <c r="AC130" s="11"/>
      <c r="AD130" s="10"/>
      <c r="AE130" s="32"/>
      <c r="AF130" s="11"/>
      <c r="AG130" s="10"/>
      <c r="AH130" s="32"/>
      <c r="AI130" s="11"/>
      <c r="AJ130" s="10"/>
      <c r="AK130" s="32"/>
      <c r="AL130" s="11"/>
      <c r="AM130" s="10"/>
      <c r="AN130" s="32"/>
      <c r="AO130" s="11"/>
      <c r="AP130" s="10"/>
      <c r="AQ130" s="32"/>
      <c r="AR130" s="11"/>
      <c r="AS130" s="10"/>
      <c r="AT130" s="32"/>
      <c r="AU130" s="11"/>
      <c r="AV130" s="10"/>
      <c r="AW130" s="32"/>
      <c r="AX130" s="11"/>
      <c r="AY130" s="10"/>
      <c r="AZ130" s="32"/>
      <c r="BA130" s="11"/>
      <c r="BC130" s="41"/>
    </row>
    <row r="131" spans="1:55">
      <c r="A131">
        <f t="shared" si="10"/>
        <v>89</v>
      </c>
      <c r="B131" s="6"/>
      <c r="C131" s="10"/>
      <c r="D131" s="32"/>
      <c r="E131" s="11"/>
      <c r="F131" s="10"/>
      <c r="G131" s="32"/>
      <c r="H131" s="11"/>
      <c r="I131" s="10"/>
      <c r="J131" s="32"/>
      <c r="K131" s="11"/>
      <c r="L131" s="10"/>
      <c r="M131" s="32"/>
      <c r="N131" s="11"/>
      <c r="O131" s="10"/>
      <c r="P131" s="32"/>
      <c r="Q131" s="11"/>
      <c r="R131" s="10"/>
      <c r="S131" s="32"/>
      <c r="T131" s="11"/>
      <c r="U131" s="10"/>
      <c r="V131" s="32"/>
      <c r="W131" s="11"/>
      <c r="X131" s="10"/>
      <c r="Y131" s="32"/>
      <c r="Z131" s="11"/>
      <c r="AA131" s="10"/>
      <c r="AB131" s="32"/>
      <c r="AC131" s="11"/>
      <c r="AD131" s="10"/>
      <c r="AE131" s="32"/>
      <c r="AF131" s="11"/>
      <c r="AG131" s="10"/>
      <c r="AH131" s="32"/>
      <c r="AI131" s="11"/>
      <c r="AJ131" s="10"/>
      <c r="AK131" s="32"/>
      <c r="AL131" s="11"/>
      <c r="AM131" s="10"/>
      <c r="AN131" s="32"/>
      <c r="AO131" s="11"/>
      <c r="AP131" s="10"/>
      <c r="AQ131" s="32"/>
      <c r="AR131" s="11"/>
      <c r="AS131" s="10"/>
      <c r="AT131" s="32"/>
      <c r="AU131" s="11"/>
      <c r="AV131" s="10"/>
      <c r="AW131" s="32"/>
      <c r="AX131" s="11"/>
      <c r="AY131" s="10"/>
      <c r="AZ131" s="32"/>
      <c r="BA131" s="11"/>
      <c r="BC131" s="41"/>
    </row>
    <row r="132" spans="1:55">
      <c r="A132">
        <f t="shared" si="10"/>
        <v>90</v>
      </c>
      <c r="B132" s="6"/>
      <c r="C132" s="10"/>
      <c r="D132" s="32"/>
      <c r="E132" s="11"/>
      <c r="F132" s="10"/>
      <c r="G132" s="32"/>
      <c r="H132" s="11"/>
      <c r="I132" s="10"/>
      <c r="J132" s="32"/>
      <c r="K132" s="11"/>
      <c r="L132" s="10"/>
      <c r="M132" s="32"/>
      <c r="N132" s="11"/>
      <c r="O132" s="10"/>
      <c r="P132" s="32"/>
      <c r="Q132" s="11"/>
      <c r="R132" s="10"/>
      <c r="S132" s="32"/>
      <c r="T132" s="11"/>
      <c r="U132" s="10"/>
      <c r="V132" s="32"/>
      <c r="W132" s="11"/>
      <c r="X132" s="10"/>
      <c r="Y132" s="32"/>
      <c r="Z132" s="11"/>
      <c r="AA132" s="10"/>
      <c r="AB132" s="32"/>
      <c r="AC132" s="11"/>
      <c r="AD132" s="10"/>
      <c r="AE132" s="32"/>
      <c r="AF132" s="11"/>
      <c r="AG132" s="10"/>
      <c r="AH132" s="32"/>
      <c r="AI132" s="11"/>
      <c r="AJ132" s="10"/>
      <c r="AK132" s="32"/>
      <c r="AL132" s="11"/>
      <c r="AM132" s="10"/>
      <c r="AN132" s="32"/>
      <c r="AO132" s="11"/>
      <c r="AP132" s="10"/>
      <c r="AQ132" s="32"/>
      <c r="AR132" s="11"/>
      <c r="AS132" s="10"/>
      <c r="AT132" s="32"/>
      <c r="AU132" s="11"/>
      <c r="AV132" s="10"/>
      <c r="AW132" s="32"/>
      <c r="AX132" s="11"/>
      <c r="AY132" s="10"/>
      <c r="AZ132" s="32"/>
      <c r="BA132" s="11"/>
      <c r="BC132" s="41"/>
    </row>
    <row r="133" spans="1:55">
      <c r="A133">
        <f t="shared" si="10"/>
        <v>91</v>
      </c>
      <c r="B133" s="6"/>
      <c r="C133" s="10"/>
      <c r="D133" s="32"/>
      <c r="E133" s="11"/>
      <c r="F133" s="10"/>
      <c r="G133" s="32"/>
      <c r="H133" s="11"/>
      <c r="I133" s="10"/>
      <c r="J133" s="32"/>
      <c r="K133" s="11"/>
      <c r="L133" s="10"/>
      <c r="M133" s="32"/>
      <c r="N133" s="11"/>
      <c r="O133" s="10"/>
      <c r="P133" s="32"/>
      <c r="Q133" s="11"/>
      <c r="R133" s="10"/>
      <c r="S133" s="32"/>
      <c r="T133" s="11"/>
      <c r="U133" s="10"/>
      <c r="V133" s="32"/>
      <c r="W133" s="11"/>
      <c r="X133" s="10"/>
      <c r="Y133" s="32"/>
      <c r="Z133" s="11"/>
      <c r="AA133" s="10"/>
      <c r="AB133" s="32"/>
      <c r="AC133" s="11"/>
      <c r="AD133" s="10"/>
      <c r="AE133" s="32"/>
      <c r="AF133" s="11"/>
      <c r="AG133" s="10"/>
      <c r="AH133" s="32"/>
      <c r="AI133" s="11"/>
      <c r="AJ133" s="10"/>
      <c r="AK133" s="32"/>
      <c r="AL133" s="11"/>
      <c r="AM133" s="10"/>
      <c r="AN133" s="32"/>
      <c r="AO133" s="11"/>
      <c r="AP133" s="10"/>
      <c r="AQ133" s="32"/>
      <c r="AR133" s="11"/>
      <c r="AS133" s="10"/>
      <c r="AT133" s="32"/>
      <c r="AU133" s="11"/>
      <c r="AV133" s="10"/>
      <c r="AW133" s="32"/>
      <c r="AX133" s="11"/>
      <c r="AY133" s="10"/>
      <c r="AZ133" s="32"/>
      <c r="BA133" s="11"/>
      <c r="BC133" s="41"/>
    </row>
    <row r="134" spans="1:55">
      <c r="A134">
        <f t="shared" si="10"/>
        <v>92</v>
      </c>
      <c r="B134" s="6"/>
      <c r="C134" s="10"/>
      <c r="D134" s="32"/>
      <c r="E134" s="11"/>
      <c r="F134" s="10"/>
      <c r="G134" s="32"/>
      <c r="H134" s="11"/>
      <c r="I134" s="10"/>
      <c r="J134" s="32"/>
      <c r="K134" s="11"/>
      <c r="L134" s="10"/>
      <c r="M134" s="32"/>
      <c r="N134" s="11"/>
      <c r="O134" s="10"/>
      <c r="P134" s="32"/>
      <c r="Q134" s="11"/>
      <c r="R134" s="10"/>
      <c r="S134" s="32"/>
      <c r="T134" s="11"/>
      <c r="U134" s="10"/>
      <c r="V134" s="32"/>
      <c r="W134" s="11"/>
      <c r="X134" s="10"/>
      <c r="Y134" s="32"/>
      <c r="Z134" s="11"/>
      <c r="AA134" s="10"/>
      <c r="AB134" s="32"/>
      <c r="AC134" s="11"/>
      <c r="AD134" s="10"/>
      <c r="AE134" s="32"/>
      <c r="AF134" s="11"/>
      <c r="AG134" s="10"/>
      <c r="AH134" s="32"/>
      <c r="AI134" s="11"/>
      <c r="AJ134" s="10"/>
      <c r="AK134" s="32"/>
      <c r="AL134" s="11"/>
      <c r="AM134" s="10"/>
      <c r="AN134" s="32"/>
      <c r="AO134" s="11"/>
      <c r="AP134" s="10"/>
      <c r="AQ134" s="32"/>
      <c r="AR134" s="11"/>
      <c r="AS134" s="10"/>
      <c r="AT134" s="32"/>
      <c r="AU134" s="11"/>
      <c r="AV134" s="10"/>
      <c r="AW134" s="32"/>
      <c r="AX134" s="11"/>
      <c r="AY134" s="10"/>
      <c r="AZ134" s="32"/>
      <c r="BA134" s="11"/>
      <c r="BC134" s="41"/>
    </row>
    <row r="135" spans="1:55">
      <c r="A135">
        <f t="shared" si="10"/>
        <v>93</v>
      </c>
      <c r="B135" s="6"/>
      <c r="C135" s="10"/>
      <c r="D135" s="32"/>
      <c r="E135" s="11"/>
      <c r="F135" s="10"/>
      <c r="G135" s="32"/>
      <c r="H135" s="11"/>
      <c r="I135" s="10"/>
      <c r="J135" s="32"/>
      <c r="K135" s="11"/>
      <c r="L135" s="10"/>
      <c r="M135" s="32"/>
      <c r="N135" s="11"/>
      <c r="O135" s="10"/>
      <c r="P135" s="32"/>
      <c r="Q135" s="11"/>
      <c r="R135" s="10"/>
      <c r="S135" s="32"/>
      <c r="T135" s="11"/>
      <c r="U135" s="10"/>
      <c r="V135" s="32"/>
      <c r="W135" s="11"/>
      <c r="X135" s="10"/>
      <c r="Y135" s="32"/>
      <c r="Z135" s="11"/>
      <c r="AA135" s="10"/>
      <c r="AB135" s="32"/>
      <c r="AC135" s="11"/>
      <c r="AD135" s="10"/>
      <c r="AE135" s="32"/>
      <c r="AF135" s="11"/>
      <c r="AG135" s="10"/>
      <c r="AH135" s="32"/>
      <c r="AI135" s="11"/>
      <c r="AJ135" s="10"/>
      <c r="AK135" s="32"/>
      <c r="AL135" s="11"/>
      <c r="AM135" s="10"/>
      <c r="AN135" s="32"/>
      <c r="AO135" s="11"/>
      <c r="AP135" s="10"/>
      <c r="AQ135" s="32"/>
      <c r="AR135" s="11"/>
      <c r="AS135" s="10"/>
      <c r="AT135" s="32"/>
      <c r="AU135" s="11"/>
      <c r="AV135" s="10"/>
      <c r="AW135" s="32"/>
      <c r="AX135" s="11"/>
      <c r="AY135" s="10"/>
      <c r="AZ135" s="32"/>
      <c r="BA135" s="11"/>
      <c r="BC135" s="41"/>
    </row>
    <row r="136" spans="1:55">
      <c r="A136">
        <f t="shared" si="10"/>
        <v>94</v>
      </c>
      <c r="B136" s="6"/>
      <c r="C136" s="10"/>
      <c r="D136" s="32"/>
      <c r="E136" s="11"/>
      <c r="F136" s="10"/>
      <c r="G136" s="32"/>
      <c r="H136" s="11"/>
      <c r="I136" s="10"/>
      <c r="J136" s="32"/>
      <c r="K136" s="11"/>
      <c r="L136" s="10"/>
      <c r="M136" s="32"/>
      <c r="N136" s="11"/>
      <c r="O136" s="10"/>
      <c r="P136" s="32"/>
      <c r="Q136" s="11"/>
      <c r="R136" s="10"/>
      <c r="S136" s="32"/>
      <c r="T136" s="11"/>
      <c r="U136" s="10"/>
      <c r="V136" s="32"/>
      <c r="W136" s="11"/>
      <c r="X136" s="10"/>
      <c r="Y136" s="32"/>
      <c r="Z136" s="11"/>
      <c r="AA136" s="10"/>
      <c r="AB136" s="32"/>
      <c r="AC136" s="11"/>
      <c r="AD136" s="10"/>
      <c r="AE136" s="32"/>
      <c r="AF136" s="11"/>
      <c r="AG136" s="10"/>
      <c r="AH136" s="32"/>
      <c r="AI136" s="11"/>
      <c r="AJ136" s="10"/>
      <c r="AK136" s="32"/>
      <c r="AL136" s="11"/>
      <c r="AM136" s="10"/>
      <c r="AN136" s="32"/>
      <c r="AO136" s="11"/>
      <c r="AP136" s="10"/>
      <c r="AQ136" s="32"/>
      <c r="AR136" s="11"/>
      <c r="AS136" s="10"/>
      <c r="AT136" s="32"/>
      <c r="AU136" s="11"/>
      <c r="AV136" s="10"/>
      <c r="AW136" s="32"/>
      <c r="AX136" s="11"/>
      <c r="AY136" s="10"/>
      <c r="AZ136" s="32"/>
      <c r="BA136" s="11"/>
      <c r="BC136" s="41"/>
    </row>
    <row r="137" spans="1:55">
      <c r="A137">
        <f t="shared" si="10"/>
        <v>95</v>
      </c>
      <c r="B137" s="6"/>
      <c r="C137" s="10"/>
      <c r="D137" s="32"/>
      <c r="E137" s="11"/>
      <c r="F137" s="10"/>
      <c r="G137" s="32"/>
      <c r="H137" s="11"/>
      <c r="I137" s="10"/>
      <c r="J137" s="32"/>
      <c r="K137" s="11"/>
      <c r="L137" s="10"/>
      <c r="M137" s="32"/>
      <c r="N137" s="11"/>
      <c r="O137" s="10"/>
      <c r="P137" s="32"/>
      <c r="Q137" s="11"/>
      <c r="R137" s="10"/>
      <c r="S137" s="32"/>
      <c r="T137" s="11"/>
      <c r="U137" s="10"/>
      <c r="V137" s="32"/>
      <c r="W137" s="11"/>
      <c r="X137" s="10"/>
      <c r="Y137" s="32"/>
      <c r="Z137" s="11"/>
      <c r="AA137" s="10"/>
      <c r="AB137" s="32"/>
      <c r="AC137" s="11"/>
      <c r="AD137" s="10"/>
      <c r="AE137" s="32"/>
      <c r="AF137" s="11"/>
      <c r="AG137" s="10"/>
      <c r="AH137" s="32"/>
      <c r="AI137" s="11"/>
      <c r="AJ137" s="10"/>
      <c r="AK137" s="32"/>
      <c r="AL137" s="11"/>
      <c r="AM137" s="10"/>
      <c r="AN137" s="32"/>
      <c r="AO137" s="11"/>
      <c r="AP137" s="10"/>
      <c r="AQ137" s="32"/>
      <c r="AR137" s="11"/>
      <c r="AS137" s="10"/>
      <c r="AT137" s="32"/>
      <c r="AU137" s="11"/>
      <c r="AV137" s="10"/>
      <c r="AW137" s="32"/>
      <c r="AX137" s="11"/>
      <c r="AY137" s="10"/>
      <c r="AZ137" s="32"/>
      <c r="BA137" s="11"/>
      <c r="BC137" s="41"/>
    </row>
    <row r="138" spans="1:55">
      <c r="A138">
        <f t="shared" si="10"/>
        <v>96</v>
      </c>
      <c r="B138" s="6"/>
      <c r="C138" s="10"/>
      <c r="D138" s="32"/>
      <c r="E138" s="11"/>
      <c r="F138" s="10"/>
      <c r="G138" s="32"/>
      <c r="H138" s="11"/>
      <c r="I138" s="10"/>
      <c r="J138" s="32"/>
      <c r="K138" s="11"/>
      <c r="L138" s="10"/>
      <c r="M138" s="32"/>
      <c r="N138" s="11"/>
      <c r="O138" s="10"/>
      <c r="P138" s="32"/>
      <c r="Q138" s="11"/>
      <c r="R138" s="10"/>
      <c r="S138" s="32"/>
      <c r="T138" s="11"/>
      <c r="U138" s="10"/>
      <c r="V138" s="32"/>
      <c r="W138" s="11"/>
      <c r="X138" s="10"/>
      <c r="Y138" s="32"/>
      <c r="Z138" s="11"/>
      <c r="AA138" s="10"/>
      <c r="AB138" s="32"/>
      <c r="AC138" s="11"/>
      <c r="AD138" s="10"/>
      <c r="AE138" s="32"/>
      <c r="AF138" s="11"/>
      <c r="AG138" s="10"/>
      <c r="AH138" s="32"/>
      <c r="AI138" s="11"/>
      <c r="AJ138" s="10"/>
      <c r="AK138" s="32"/>
      <c r="AL138" s="11"/>
      <c r="AM138" s="10"/>
      <c r="AN138" s="32"/>
      <c r="AO138" s="11"/>
      <c r="AP138" s="10"/>
      <c r="AQ138" s="32"/>
      <c r="AR138" s="11"/>
      <c r="AS138" s="10"/>
      <c r="AT138" s="32"/>
      <c r="AU138" s="11"/>
      <c r="AV138" s="10"/>
      <c r="AW138" s="32"/>
      <c r="AX138" s="11"/>
      <c r="AY138" s="10"/>
      <c r="AZ138" s="32"/>
      <c r="BA138" s="11"/>
      <c r="BC138" s="41"/>
    </row>
    <row r="139" spans="1:55">
      <c r="A139">
        <f t="shared" si="10"/>
        <v>97</v>
      </c>
      <c r="B139" s="6"/>
      <c r="C139" s="10"/>
      <c r="D139" s="32"/>
      <c r="E139" s="11"/>
      <c r="F139" s="10"/>
      <c r="G139" s="32"/>
      <c r="H139" s="11"/>
      <c r="I139" s="10"/>
      <c r="J139" s="32"/>
      <c r="K139" s="11"/>
      <c r="L139" s="10"/>
      <c r="M139" s="32"/>
      <c r="N139" s="11"/>
      <c r="O139" s="10"/>
      <c r="P139" s="32"/>
      <c r="Q139" s="11"/>
      <c r="R139" s="10"/>
      <c r="S139" s="32"/>
      <c r="T139" s="11"/>
      <c r="U139" s="10"/>
      <c r="V139" s="32"/>
      <c r="W139" s="11"/>
      <c r="X139" s="10"/>
      <c r="Y139" s="32"/>
      <c r="Z139" s="11"/>
      <c r="AA139" s="10"/>
      <c r="AB139" s="32"/>
      <c r="AC139" s="11"/>
      <c r="AD139" s="10"/>
      <c r="AE139" s="32"/>
      <c r="AF139" s="11"/>
      <c r="AG139" s="10"/>
      <c r="AH139" s="32"/>
      <c r="AI139" s="11"/>
      <c r="AJ139" s="10"/>
      <c r="AK139" s="32"/>
      <c r="AL139" s="11"/>
      <c r="AM139" s="10"/>
      <c r="AN139" s="32"/>
      <c r="AO139" s="11"/>
      <c r="AP139" s="10"/>
      <c r="AQ139" s="32"/>
      <c r="AR139" s="11"/>
      <c r="AS139" s="10"/>
      <c r="AT139" s="32"/>
      <c r="AU139" s="11"/>
      <c r="AV139" s="10"/>
      <c r="AW139" s="32"/>
      <c r="AX139" s="11"/>
      <c r="AY139" s="10"/>
      <c r="AZ139" s="32"/>
      <c r="BA139" s="11"/>
      <c r="BC139" s="41"/>
    </row>
    <row r="140" spans="1:55">
      <c r="A140">
        <f t="shared" si="10"/>
        <v>98</v>
      </c>
      <c r="B140" s="6"/>
      <c r="C140" s="10"/>
      <c r="D140" s="32"/>
      <c r="E140" s="11"/>
      <c r="F140" s="10"/>
      <c r="G140" s="32"/>
      <c r="H140" s="11"/>
      <c r="I140" s="10"/>
      <c r="J140" s="32"/>
      <c r="K140" s="11"/>
      <c r="L140" s="10"/>
      <c r="M140" s="32"/>
      <c r="N140" s="11"/>
      <c r="O140" s="10"/>
      <c r="P140" s="32"/>
      <c r="Q140" s="11"/>
      <c r="R140" s="10"/>
      <c r="S140" s="32"/>
      <c r="T140" s="11"/>
      <c r="U140" s="10"/>
      <c r="V140" s="32"/>
      <c r="W140" s="11"/>
      <c r="X140" s="10"/>
      <c r="Y140" s="32"/>
      <c r="Z140" s="11"/>
      <c r="AA140" s="10"/>
      <c r="AB140" s="32"/>
      <c r="AC140" s="11"/>
      <c r="AD140" s="10"/>
      <c r="AE140" s="32"/>
      <c r="AF140" s="11"/>
      <c r="AG140" s="10"/>
      <c r="AH140" s="32"/>
      <c r="AI140" s="11"/>
      <c r="AJ140" s="10"/>
      <c r="AK140" s="32"/>
      <c r="AL140" s="11"/>
      <c r="AM140" s="10"/>
      <c r="AN140" s="32"/>
      <c r="AO140" s="11"/>
      <c r="AP140" s="10"/>
      <c r="AQ140" s="32"/>
      <c r="AR140" s="11"/>
      <c r="AS140" s="10"/>
      <c r="AT140" s="32"/>
      <c r="AU140" s="11"/>
      <c r="AV140" s="10"/>
      <c r="AW140" s="32"/>
      <c r="AX140" s="11"/>
      <c r="AY140" s="10"/>
      <c r="AZ140" s="32"/>
      <c r="BA140" s="11"/>
      <c r="BC140" s="41"/>
    </row>
    <row r="141" spans="1:55">
      <c r="A141">
        <f t="shared" si="10"/>
        <v>99</v>
      </c>
      <c r="B141" s="6"/>
      <c r="C141" s="12"/>
      <c r="D141" s="36"/>
      <c r="E141" s="13"/>
      <c r="F141" s="12"/>
      <c r="G141" s="36"/>
      <c r="H141" s="13"/>
      <c r="I141" s="12"/>
      <c r="J141" s="36"/>
      <c r="K141" s="13"/>
      <c r="L141" s="12"/>
      <c r="M141" s="36"/>
      <c r="N141" s="13"/>
      <c r="O141" s="12"/>
      <c r="P141" s="36"/>
      <c r="Q141" s="13"/>
      <c r="R141" s="12"/>
      <c r="S141" s="36"/>
      <c r="T141" s="13"/>
      <c r="U141" s="12"/>
      <c r="V141" s="36"/>
      <c r="W141" s="13"/>
      <c r="X141" s="12"/>
      <c r="Y141" s="36"/>
      <c r="Z141" s="13"/>
      <c r="AA141" s="12"/>
      <c r="AB141" s="36"/>
      <c r="AC141" s="13"/>
      <c r="AD141" s="12"/>
      <c r="AE141" s="36"/>
      <c r="AF141" s="13"/>
      <c r="AG141" s="12"/>
      <c r="AH141" s="36"/>
      <c r="AI141" s="13"/>
      <c r="AJ141" s="12"/>
      <c r="AK141" s="36"/>
      <c r="AL141" s="13"/>
      <c r="AM141" s="12"/>
      <c r="AN141" s="36"/>
      <c r="AO141" s="13"/>
      <c r="AP141" s="12"/>
      <c r="AQ141" s="36"/>
      <c r="AR141" s="13"/>
      <c r="AS141" s="12"/>
      <c r="AT141" s="36"/>
      <c r="AU141" s="13"/>
      <c r="AV141" s="12"/>
      <c r="AW141" s="36"/>
      <c r="AX141" s="13"/>
      <c r="AY141" s="12"/>
      <c r="AZ141" s="36"/>
      <c r="BA141" s="13"/>
      <c r="BC141" s="41"/>
    </row>
    <row r="142" spans="1:55">
      <c r="A142">
        <f t="shared" si="10"/>
        <v>100</v>
      </c>
      <c r="B142" s="6"/>
      <c r="C142" s="10"/>
      <c r="D142" s="32"/>
      <c r="E142" s="11"/>
      <c r="F142" s="10"/>
      <c r="G142" s="32"/>
      <c r="H142" s="11"/>
      <c r="I142" s="10"/>
      <c r="J142" s="32"/>
      <c r="K142" s="11"/>
      <c r="L142" s="10"/>
      <c r="M142" s="32"/>
      <c r="N142" s="11"/>
      <c r="O142" s="10"/>
      <c r="P142" s="32"/>
      <c r="Q142" s="11"/>
      <c r="R142" s="10"/>
      <c r="S142" s="32"/>
      <c r="T142" s="11"/>
      <c r="U142" s="10"/>
      <c r="V142" s="32"/>
      <c r="W142" s="11"/>
      <c r="X142" s="10"/>
      <c r="Y142" s="32"/>
      <c r="Z142" s="11"/>
      <c r="AA142" s="10"/>
      <c r="AB142" s="32"/>
      <c r="AC142" s="11"/>
      <c r="AD142" s="10"/>
      <c r="AE142" s="32"/>
      <c r="AF142" s="11"/>
      <c r="AG142" s="10"/>
      <c r="AH142" s="32"/>
      <c r="AI142" s="11"/>
      <c r="AJ142" s="10"/>
      <c r="AK142" s="32"/>
      <c r="AL142" s="11"/>
      <c r="AM142" s="10"/>
      <c r="AN142" s="32"/>
      <c r="AO142" s="11"/>
      <c r="AP142" s="10"/>
      <c r="AQ142" s="32"/>
      <c r="AR142" s="11"/>
      <c r="AS142" s="10"/>
      <c r="AT142" s="32"/>
      <c r="AU142" s="11"/>
      <c r="AV142" s="10"/>
      <c r="AW142" s="32"/>
      <c r="AX142" s="11"/>
      <c r="AY142" s="10"/>
      <c r="AZ142" s="32"/>
      <c r="BA142" s="11"/>
      <c r="BC142" s="41"/>
    </row>
    <row r="143" spans="1:55">
      <c r="A143">
        <f t="shared" si="10"/>
        <v>101</v>
      </c>
      <c r="B143" s="6"/>
      <c r="C143" s="10"/>
      <c r="D143" s="32"/>
      <c r="E143" s="11"/>
      <c r="F143" s="10"/>
      <c r="G143" s="32"/>
      <c r="H143" s="11"/>
      <c r="I143" s="10"/>
      <c r="J143" s="32"/>
      <c r="K143" s="11"/>
      <c r="L143" s="10"/>
      <c r="M143" s="32"/>
      <c r="N143" s="11"/>
      <c r="O143" s="10"/>
      <c r="P143" s="32"/>
      <c r="Q143" s="11"/>
      <c r="R143" s="10"/>
      <c r="S143" s="32"/>
      <c r="T143" s="11"/>
      <c r="U143" s="10"/>
      <c r="V143" s="32"/>
      <c r="W143" s="11"/>
      <c r="X143" s="10"/>
      <c r="Y143" s="32"/>
      <c r="Z143" s="11"/>
      <c r="AA143" s="10"/>
      <c r="AB143" s="32"/>
      <c r="AC143" s="11"/>
      <c r="AD143" s="10"/>
      <c r="AE143" s="32"/>
      <c r="AF143" s="11"/>
      <c r="AG143" s="10"/>
      <c r="AH143" s="32"/>
      <c r="AI143" s="11"/>
      <c r="AJ143" s="10"/>
      <c r="AK143" s="32"/>
      <c r="AL143" s="11"/>
      <c r="AM143" s="10"/>
      <c r="AN143" s="32"/>
      <c r="AO143" s="11"/>
      <c r="AP143" s="10"/>
      <c r="AQ143" s="32"/>
      <c r="AR143" s="11"/>
      <c r="AS143" s="10"/>
      <c r="AT143" s="32"/>
      <c r="AU143" s="11"/>
      <c r="AV143" s="10"/>
      <c r="AW143" s="32"/>
      <c r="AX143" s="11"/>
      <c r="AY143" s="10"/>
      <c r="AZ143" s="32"/>
      <c r="BA143" s="11"/>
      <c r="BC143" s="41"/>
    </row>
    <row r="144" spans="1:55">
      <c r="A144">
        <f t="shared" si="10"/>
        <v>102</v>
      </c>
      <c r="B144" s="6"/>
      <c r="C144" s="10"/>
      <c r="D144" s="32"/>
      <c r="E144" s="11"/>
      <c r="F144" s="10"/>
      <c r="G144" s="32"/>
      <c r="H144" s="11"/>
      <c r="I144" s="10"/>
      <c r="J144" s="32"/>
      <c r="K144" s="11"/>
      <c r="L144" s="10"/>
      <c r="M144" s="32"/>
      <c r="N144" s="11"/>
      <c r="O144" s="10"/>
      <c r="P144" s="32"/>
      <c r="Q144" s="11"/>
      <c r="R144" s="10"/>
      <c r="S144" s="32"/>
      <c r="T144" s="11"/>
      <c r="U144" s="10"/>
      <c r="V144" s="32"/>
      <c r="W144" s="11"/>
      <c r="X144" s="10"/>
      <c r="Y144" s="32"/>
      <c r="Z144" s="11"/>
      <c r="AA144" s="10"/>
      <c r="AB144" s="32"/>
      <c r="AC144" s="11"/>
      <c r="AD144" s="10"/>
      <c r="AE144" s="32"/>
      <c r="AF144" s="11"/>
      <c r="AG144" s="10"/>
      <c r="AH144" s="32"/>
      <c r="AI144" s="11"/>
      <c r="AJ144" s="10"/>
      <c r="AK144" s="32"/>
      <c r="AL144" s="11"/>
      <c r="AM144" s="10"/>
      <c r="AN144" s="32"/>
      <c r="AO144" s="11"/>
      <c r="AP144" s="10"/>
      <c r="AQ144" s="32"/>
      <c r="AR144" s="11"/>
      <c r="AS144" s="10"/>
      <c r="AT144" s="32"/>
      <c r="AU144" s="11"/>
      <c r="AV144" s="10"/>
      <c r="AW144" s="32"/>
      <c r="AX144" s="11"/>
      <c r="AY144" s="10"/>
      <c r="AZ144" s="32"/>
      <c r="BA144" s="11"/>
      <c r="BC144" s="41"/>
    </row>
    <row r="145" spans="1:55">
      <c r="A145">
        <f t="shared" si="10"/>
        <v>103</v>
      </c>
      <c r="B145" s="6"/>
      <c r="C145" s="10"/>
      <c r="D145" s="32"/>
      <c r="E145" s="11"/>
      <c r="F145" s="10"/>
      <c r="G145" s="32"/>
      <c r="H145" s="11"/>
      <c r="I145" s="10"/>
      <c r="J145" s="32"/>
      <c r="K145" s="11"/>
      <c r="L145" s="10"/>
      <c r="M145" s="32"/>
      <c r="N145" s="11"/>
      <c r="O145" s="10"/>
      <c r="P145" s="32"/>
      <c r="Q145" s="11"/>
      <c r="R145" s="10"/>
      <c r="S145" s="32"/>
      <c r="T145" s="11"/>
      <c r="U145" s="10"/>
      <c r="V145" s="32"/>
      <c r="W145" s="11"/>
      <c r="X145" s="10"/>
      <c r="Y145" s="32"/>
      <c r="Z145" s="11"/>
      <c r="AA145" s="10"/>
      <c r="AB145" s="32"/>
      <c r="AC145" s="11"/>
      <c r="AD145" s="10"/>
      <c r="AE145" s="32"/>
      <c r="AF145" s="11"/>
      <c r="AG145" s="10"/>
      <c r="AH145" s="32"/>
      <c r="AI145" s="11"/>
      <c r="AJ145" s="10"/>
      <c r="AK145" s="32"/>
      <c r="AL145" s="11"/>
      <c r="AM145" s="10"/>
      <c r="AN145" s="32"/>
      <c r="AO145" s="11"/>
      <c r="AP145" s="10"/>
      <c r="AQ145" s="32"/>
      <c r="AR145" s="11"/>
      <c r="AS145" s="10"/>
      <c r="AT145" s="32"/>
      <c r="AU145" s="11"/>
      <c r="AV145" s="10"/>
      <c r="AW145" s="32"/>
      <c r="AX145" s="11"/>
      <c r="AY145" s="10"/>
      <c r="AZ145" s="32"/>
      <c r="BA145" s="11"/>
      <c r="BC145" s="41"/>
    </row>
    <row r="146" spans="1:55">
      <c r="A146">
        <f t="shared" si="10"/>
        <v>104</v>
      </c>
      <c r="B146" s="6"/>
      <c r="C146" s="10"/>
      <c r="D146" s="32"/>
      <c r="E146" s="11"/>
      <c r="F146" s="10"/>
      <c r="G146" s="32"/>
      <c r="H146" s="11"/>
      <c r="I146" s="10"/>
      <c r="J146" s="32"/>
      <c r="K146" s="11"/>
      <c r="L146" s="10"/>
      <c r="M146" s="32"/>
      <c r="N146" s="11"/>
      <c r="O146" s="10"/>
      <c r="P146" s="32"/>
      <c r="Q146" s="11"/>
      <c r="R146" s="10"/>
      <c r="S146" s="32"/>
      <c r="T146" s="11"/>
      <c r="U146" s="10"/>
      <c r="V146" s="32"/>
      <c r="W146" s="11"/>
      <c r="X146" s="10"/>
      <c r="Y146" s="32"/>
      <c r="Z146" s="11"/>
      <c r="AA146" s="10"/>
      <c r="AB146" s="32"/>
      <c r="AC146" s="11"/>
      <c r="AD146" s="10"/>
      <c r="AE146" s="32"/>
      <c r="AF146" s="11"/>
      <c r="AG146" s="10"/>
      <c r="AH146" s="32"/>
      <c r="AI146" s="11"/>
      <c r="AJ146" s="10"/>
      <c r="AK146" s="32"/>
      <c r="AL146" s="11"/>
      <c r="AM146" s="10"/>
      <c r="AN146" s="32"/>
      <c r="AO146" s="11"/>
      <c r="AP146" s="10"/>
      <c r="AQ146" s="32"/>
      <c r="AR146" s="11"/>
      <c r="AS146" s="10"/>
      <c r="AT146" s="32"/>
      <c r="AU146" s="11"/>
      <c r="AV146" s="10"/>
      <c r="AW146" s="32"/>
      <c r="AX146" s="11"/>
      <c r="AY146" s="10"/>
      <c r="AZ146" s="32"/>
      <c r="BA146" s="11"/>
      <c r="BC146" s="41"/>
    </row>
    <row r="147" spans="1:55">
      <c r="A147">
        <f t="shared" si="10"/>
        <v>105</v>
      </c>
      <c r="B147" s="6"/>
      <c r="C147" s="10"/>
      <c r="D147" s="32"/>
      <c r="E147" s="11"/>
      <c r="F147" s="10"/>
      <c r="G147" s="32"/>
      <c r="H147" s="11"/>
      <c r="I147" s="10"/>
      <c r="J147" s="32"/>
      <c r="K147" s="11"/>
      <c r="L147" s="10"/>
      <c r="M147" s="32"/>
      <c r="N147" s="11"/>
      <c r="O147" s="10"/>
      <c r="P147" s="32"/>
      <c r="Q147" s="11"/>
      <c r="R147" s="10"/>
      <c r="S147" s="32"/>
      <c r="T147" s="11"/>
      <c r="U147" s="10"/>
      <c r="V147" s="32"/>
      <c r="W147" s="11"/>
      <c r="X147" s="10"/>
      <c r="Y147" s="32"/>
      <c r="Z147" s="11"/>
      <c r="AA147" s="10"/>
      <c r="AB147" s="32"/>
      <c r="AC147" s="11"/>
      <c r="AD147" s="10"/>
      <c r="AE147" s="32"/>
      <c r="AF147" s="11"/>
      <c r="AG147" s="10"/>
      <c r="AH147" s="32"/>
      <c r="AI147" s="11"/>
      <c r="AJ147" s="10"/>
      <c r="AK147" s="32"/>
      <c r="AL147" s="11"/>
      <c r="AM147" s="10"/>
      <c r="AN147" s="32"/>
      <c r="AO147" s="11"/>
      <c r="AP147" s="10"/>
      <c r="AQ147" s="32"/>
      <c r="AR147" s="11"/>
      <c r="AS147" s="10"/>
      <c r="AT147" s="32"/>
      <c r="AU147" s="11"/>
      <c r="AV147" s="10"/>
      <c r="AW147" s="32"/>
      <c r="AX147" s="11"/>
      <c r="AY147" s="10"/>
      <c r="AZ147" s="32"/>
      <c r="BA147" s="11"/>
      <c r="BC147" s="41"/>
    </row>
    <row r="148" spans="1:55">
      <c r="A148">
        <f t="shared" si="10"/>
        <v>106</v>
      </c>
      <c r="B148" s="6"/>
      <c r="C148" s="10"/>
      <c r="D148" s="32"/>
      <c r="E148" s="11"/>
      <c r="F148" s="10"/>
      <c r="G148" s="32"/>
      <c r="H148" s="11"/>
      <c r="I148" s="10"/>
      <c r="J148" s="32"/>
      <c r="K148" s="11"/>
      <c r="L148" s="10"/>
      <c r="M148" s="32"/>
      <c r="N148" s="11"/>
      <c r="O148" s="10"/>
      <c r="P148" s="32"/>
      <c r="Q148" s="11"/>
      <c r="R148" s="10"/>
      <c r="S148" s="32"/>
      <c r="T148" s="11"/>
      <c r="U148" s="10"/>
      <c r="V148" s="32"/>
      <c r="W148" s="11"/>
      <c r="X148" s="10"/>
      <c r="Y148" s="32"/>
      <c r="Z148" s="11"/>
      <c r="AA148" s="10"/>
      <c r="AB148" s="32"/>
      <c r="AC148" s="11"/>
      <c r="AD148" s="10"/>
      <c r="AE148" s="32"/>
      <c r="AF148" s="11"/>
      <c r="AG148" s="10"/>
      <c r="AH148" s="32"/>
      <c r="AI148" s="11"/>
      <c r="AJ148" s="10"/>
      <c r="AK148" s="32"/>
      <c r="AL148" s="11"/>
      <c r="AM148" s="10"/>
      <c r="AN148" s="32"/>
      <c r="AO148" s="11"/>
      <c r="AP148" s="10"/>
      <c r="AQ148" s="32"/>
      <c r="AR148" s="11"/>
      <c r="AS148" s="10"/>
      <c r="AT148" s="32"/>
      <c r="AU148" s="11"/>
      <c r="AV148" s="10"/>
      <c r="AW148" s="32"/>
      <c r="AX148" s="11"/>
      <c r="AY148" s="10"/>
      <c r="AZ148" s="32"/>
      <c r="BA148" s="11"/>
      <c r="BC148" s="41"/>
    </row>
    <row r="149" spans="1:55">
      <c r="A149">
        <f t="shared" si="10"/>
        <v>107</v>
      </c>
      <c r="B149" s="6"/>
      <c r="C149" s="10"/>
      <c r="D149" s="32"/>
      <c r="E149" s="11"/>
      <c r="F149" s="10"/>
      <c r="G149" s="32"/>
      <c r="H149" s="11"/>
      <c r="I149" s="10"/>
      <c r="J149" s="32"/>
      <c r="K149" s="11"/>
      <c r="L149" s="10"/>
      <c r="M149" s="32"/>
      <c r="N149" s="11"/>
      <c r="O149" s="10"/>
      <c r="P149" s="32"/>
      <c r="Q149" s="11"/>
      <c r="R149" s="10"/>
      <c r="S149" s="32"/>
      <c r="T149" s="11"/>
      <c r="U149" s="10"/>
      <c r="V149" s="32"/>
      <c r="W149" s="11"/>
      <c r="X149" s="10"/>
      <c r="Y149" s="32"/>
      <c r="Z149" s="11"/>
      <c r="AA149" s="10"/>
      <c r="AB149" s="32"/>
      <c r="AC149" s="11"/>
      <c r="AD149" s="10"/>
      <c r="AE149" s="32"/>
      <c r="AF149" s="11"/>
      <c r="AG149" s="10"/>
      <c r="AH149" s="32"/>
      <c r="AI149" s="11"/>
      <c r="AJ149" s="10"/>
      <c r="AK149" s="32"/>
      <c r="AL149" s="11"/>
      <c r="AM149" s="10"/>
      <c r="AN149" s="32"/>
      <c r="AO149" s="11"/>
      <c r="AP149" s="10"/>
      <c r="AQ149" s="32"/>
      <c r="AR149" s="11"/>
      <c r="AS149" s="10"/>
      <c r="AT149" s="32"/>
      <c r="AU149" s="11"/>
      <c r="AV149" s="10"/>
      <c r="AW149" s="32"/>
      <c r="AX149" s="11"/>
      <c r="AY149" s="10"/>
      <c r="AZ149" s="32"/>
      <c r="BA149" s="11"/>
      <c r="BC149" s="41"/>
    </row>
    <row r="150" spans="1:55">
      <c r="A150">
        <f t="shared" si="10"/>
        <v>108</v>
      </c>
      <c r="B150" s="6"/>
      <c r="C150" s="10"/>
      <c r="D150" s="32"/>
      <c r="E150" s="11"/>
      <c r="F150" s="10"/>
      <c r="G150" s="32"/>
      <c r="H150" s="11"/>
      <c r="I150" s="10"/>
      <c r="J150" s="32"/>
      <c r="K150" s="11"/>
      <c r="L150" s="10"/>
      <c r="M150" s="32"/>
      <c r="N150" s="11"/>
      <c r="O150" s="10"/>
      <c r="P150" s="32"/>
      <c r="Q150" s="11"/>
      <c r="R150" s="10"/>
      <c r="S150" s="32"/>
      <c r="T150" s="11"/>
      <c r="U150" s="10"/>
      <c r="V150" s="32"/>
      <c r="W150" s="11"/>
      <c r="X150" s="10"/>
      <c r="Y150" s="32"/>
      <c r="Z150" s="11"/>
      <c r="AA150" s="10"/>
      <c r="AB150" s="32"/>
      <c r="AC150" s="11"/>
      <c r="AD150" s="10"/>
      <c r="AE150" s="32"/>
      <c r="AF150" s="11"/>
      <c r="AG150" s="10"/>
      <c r="AH150" s="32"/>
      <c r="AI150" s="11"/>
      <c r="AJ150" s="10"/>
      <c r="AK150" s="32"/>
      <c r="AL150" s="11"/>
      <c r="AM150" s="10"/>
      <c r="AN150" s="32"/>
      <c r="AO150" s="11"/>
      <c r="AP150" s="10"/>
      <c r="AQ150" s="32"/>
      <c r="AR150" s="11"/>
      <c r="AS150" s="10"/>
      <c r="AT150" s="32"/>
      <c r="AU150" s="11"/>
      <c r="AV150" s="10"/>
      <c r="AW150" s="32"/>
      <c r="AX150" s="11"/>
      <c r="AY150" s="10"/>
      <c r="AZ150" s="32"/>
      <c r="BA150" s="11"/>
      <c r="BC150" s="41"/>
    </row>
    <row r="151" spans="1:55">
      <c r="A151">
        <f t="shared" si="10"/>
        <v>109</v>
      </c>
      <c r="B151" s="6"/>
      <c r="C151" s="10"/>
      <c r="D151" s="32"/>
      <c r="E151" s="11"/>
      <c r="F151" s="10"/>
      <c r="G151" s="32"/>
      <c r="H151" s="11"/>
      <c r="I151" s="10"/>
      <c r="J151" s="32"/>
      <c r="K151" s="11"/>
      <c r="L151" s="10"/>
      <c r="M151" s="32"/>
      <c r="N151" s="11"/>
      <c r="O151" s="10"/>
      <c r="P151" s="32"/>
      <c r="Q151" s="11"/>
      <c r="R151" s="10"/>
      <c r="S151" s="32"/>
      <c r="T151" s="11"/>
      <c r="U151" s="10"/>
      <c r="V151" s="32"/>
      <c r="W151" s="11"/>
      <c r="X151" s="10"/>
      <c r="Y151" s="32"/>
      <c r="Z151" s="11"/>
      <c r="AA151" s="10"/>
      <c r="AB151" s="32"/>
      <c r="AC151" s="11"/>
      <c r="AD151" s="10"/>
      <c r="AE151" s="32"/>
      <c r="AF151" s="11"/>
      <c r="AG151" s="10"/>
      <c r="AH151" s="32"/>
      <c r="AI151" s="11"/>
      <c r="AJ151" s="10"/>
      <c r="AK151" s="32"/>
      <c r="AL151" s="11"/>
      <c r="AM151" s="10"/>
      <c r="AN151" s="32"/>
      <c r="AO151" s="11"/>
      <c r="AP151" s="10"/>
      <c r="AQ151" s="32"/>
      <c r="AR151" s="11"/>
      <c r="AS151" s="10"/>
      <c r="AT151" s="32"/>
      <c r="AU151" s="11"/>
      <c r="AV151" s="10"/>
      <c r="AW151" s="32"/>
      <c r="AX151" s="11"/>
      <c r="AY151" s="10"/>
      <c r="AZ151" s="32"/>
      <c r="BA151" s="11"/>
    </row>
    <row r="152" spans="1:55">
      <c r="A152">
        <f t="shared" si="10"/>
        <v>110</v>
      </c>
      <c r="B152" s="6"/>
      <c r="C152" s="10"/>
      <c r="D152" s="32"/>
      <c r="E152" s="11"/>
      <c r="F152" s="10"/>
      <c r="G152" s="32"/>
      <c r="H152" s="11"/>
      <c r="I152" s="10"/>
      <c r="J152" s="32"/>
      <c r="K152" s="11"/>
      <c r="L152" s="10"/>
      <c r="M152" s="32"/>
      <c r="N152" s="11"/>
      <c r="O152" s="10"/>
      <c r="P152" s="32"/>
      <c r="Q152" s="11"/>
      <c r="R152" s="10"/>
      <c r="S152" s="32"/>
      <c r="T152" s="11"/>
      <c r="U152" s="10"/>
      <c r="V152" s="32"/>
      <c r="W152" s="11"/>
      <c r="X152" s="10"/>
      <c r="Y152" s="32"/>
      <c r="Z152" s="11"/>
      <c r="AA152" s="10"/>
      <c r="AB152" s="32"/>
      <c r="AC152" s="11"/>
      <c r="AD152" s="10"/>
      <c r="AE152" s="32"/>
      <c r="AF152" s="11"/>
      <c r="AG152" s="10"/>
      <c r="AH152" s="32"/>
      <c r="AI152" s="11"/>
      <c r="AJ152" s="10"/>
      <c r="AK152" s="32"/>
      <c r="AL152" s="11"/>
      <c r="AM152" s="10"/>
      <c r="AN152" s="32"/>
      <c r="AO152" s="11"/>
      <c r="AP152" s="10"/>
      <c r="AQ152" s="32"/>
      <c r="AR152" s="11"/>
      <c r="AS152" s="10"/>
      <c r="AT152" s="32"/>
      <c r="AU152" s="11"/>
      <c r="AV152" s="10"/>
      <c r="AW152" s="32"/>
      <c r="AX152" s="11"/>
      <c r="AY152" s="10"/>
      <c r="AZ152" s="32"/>
      <c r="BA152" s="11"/>
    </row>
    <row r="153" spans="1:55">
      <c r="A153">
        <f t="shared" si="10"/>
        <v>111</v>
      </c>
      <c r="B153" s="6"/>
      <c r="C153" s="10"/>
      <c r="D153" s="32"/>
      <c r="E153" s="11"/>
      <c r="F153" s="10"/>
      <c r="G153" s="32"/>
      <c r="H153" s="11"/>
      <c r="I153" s="10"/>
      <c r="J153" s="32"/>
      <c r="K153" s="11"/>
      <c r="L153" s="10"/>
      <c r="M153" s="32"/>
      <c r="N153" s="11"/>
      <c r="O153" s="10"/>
      <c r="P153" s="32"/>
      <c r="Q153" s="11"/>
      <c r="R153" s="10"/>
      <c r="S153" s="32"/>
      <c r="T153" s="11"/>
      <c r="U153" s="10"/>
      <c r="V153" s="32"/>
      <c r="W153" s="11"/>
      <c r="X153" s="10"/>
      <c r="Y153" s="32"/>
      <c r="Z153" s="11"/>
      <c r="AA153" s="10"/>
      <c r="AB153" s="32"/>
      <c r="AC153" s="11"/>
      <c r="AD153" s="10"/>
      <c r="AE153" s="32"/>
      <c r="AF153" s="11"/>
      <c r="AG153" s="10"/>
      <c r="AH153" s="32"/>
      <c r="AI153" s="11"/>
      <c r="AJ153" s="10"/>
      <c r="AK153" s="32"/>
      <c r="AL153" s="11"/>
      <c r="AM153" s="10"/>
      <c r="AN153" s="32"/>
      <c r="AO153" s="11"/>
      <c r="AP153" s="10"/>
      <c r="AQ153" s="32"/>
      <c r="AR153" s="11"/>
      <c r="AS153" s="10"/>
      <c r="AT153" s="32"/>
      <c r="AU153" s="11"/>
      <c r="AV153" s="10"/>
      <c r="AW153" s="32"/>
      <c r="AX153" s="11"/>
      <c r="AY153" s="10"/>
      <c r="AZ153" s="32"/>
      <c r="BA153" s="11"/>
    </row>
    <row r="154" spans="1:55">
      <c r="A154">
        <f t="shared" si="10"/>
        <v>112</v>
      </c>
      <c r="B154" s="6"/>
      <c r="C154" s="10"/>
      <c r="D154" s="32"/>
      <c r="E154" s="11"/>
      <c r="F154" s="10"/>
      <c r="G154" s="32"/>
      <c r="H154" s="11"/>
      <c r="I154" s="10"/>
      <c r="J154" s="32"/>
      <c r="K154" s="11"/>
      <c r="L154" s="10"/>
      <c r="M154" s="32"/>
      <c r="N154" s="11"/>
      <c r="O154" s="10"/>
      <c r="P154" s="32"/>
      <c r="Q154" s="11"/>
      <c r="R154" s="10"/>
      <c r="S154" s="32"/>
      <c r="T154" s="11"/>
      <c r="U154" s="10"/>
      <c r="V154" s="32"/>
      <c r="W154" s="11"/>
      <c r="X154" s="10"/>
      <c r="Y154" s="32"/>
      <c r="Z154" s="11"/>
      <c r="AA154" s="10"/>
      <c r="AB154" s="32"/>
      <c r="AC154" s="11"/>
      <c r="AD154" s="10"/>
      <c r="AE154" s="32"/>
      <c r="AF154" s="11"/>
      <c r="AG154" s="10"/>
      <c r="AH154" s="32"/>
      <c r="AI154" s="11"/>
      <c r="AJ154" s="10"/>
      <c r="AK154" s="32"/>
      <c r="AL154" s="11"/>
      <c r="AM154" s="10"/>
      <c r="AN154" s="32"/>
      <c r="AO154" s="11"/>
      <c r="AP154" s="10"/>
      <c r="AQ154" s="32"/>
      <c r="AR154" s="11"/>
      <c r="AS154" s="10"/>
      <c r="AT154" s="32"/>
      <c r="AU154" s="11"/>
      <c r="AV154" s="10"/>
      <c r="AW154" s="32"/>
      <c r="AX154" s="11"/>
      <c r="AY154" s="10"/>
      <c r="AZ154" s="32"/>
      <c r="BA154" s="11"/>
    </row>
    <row r="155" spans="1:55">
      <c r="A155">
        <f t="shared" si="10"/>
        <v>113</v>
      </c>
      <c r="B155" s="6"/>
      <c r="C155" s="10"/>
      <c r="D155" s="32"/>
      <c r="E155" s="11"/>
      <c r="F155" s="10"/>
      <c r="G155" s="32"/>
      <c r="H155" s="11"/>
      <c r="I155" s="10"/>
      <c r="J155" s="32"/>
      <c r="K155" s="11"/>
      <c r="L155" s="10"/>
      <c r="M155" s="32"/>
      <c r="N155" s="11"/>
      <c r="O155" s="10"/>
      <c r="P155" s="32"/>
      <c r="Q155" s="11"/>
      <c r="R155" s="10"/>
      <c r="S155" s="32"/>
      <c r="T155" s="11"/>
      <c r="U155" s="10"/>
      <c r="V155" s="32"/>
      <c r="W155" s="11"/>
      <c r="X155" s="10"/>
      <c r="Y155" s="32"/>
      <c r="Z155" s="11"/>
      <c r="AA155" s="10"/>
      <c r="AB155" s="32"/>
      <c r="AC155" s="11"/>
      <c r="AD155" s="10"/>
      <c r="AE155" s="32"/>
      <c r="AF155" s="11"/>
      <c r="AG155" s="10"/>
      <c r="AH155" s="32"/>
      <c r="AI155" s="11"/>
      <c r="AJ155" s="10"/>
      <c r="AK155" s="32"/>
      <c r="AL155" s="11"/>
      <c r="AM155" s="10"/>
      <c r="AN155" s="32"/>
      <c r="AO155" s="11"/>
      <c r="AP155" s="10"/>
      <c r="AQ155" s="32"/>
      <c r="AR155" s="11"/>
      <c r="AS155" s="10"/>
      <c r="AT155" s="32"/>
      <c r="AU155" s="11"/>
      <c r="AV155" s="10"/>
      <c r="AW155" s="32"/>
      <c r="AX155" s="11"/>
      <c r="AY155" s="10"/>
      <c r="AZ155" s="32"/>
      <c r="BA155" s="11"/>
    </row>
    <row r="156" spans="1:55">
      <c r="A156">
        <f t="shared" si="10"/>
        <v>114</v>
      </c>
      <c r="B156" s="6"/>
      <c r="C156" s="10"/>
      <c r="D156" s="32"/>
      <c r="E156" s="11"/>
      <c r="F156" s="10"/>
      <c r="G156" s="32"/>
      <c r="H156" s="11"/>
      <c r="I156" s="10"/>
      <c r="J156" s="32"/>
      <c r="K156" s="11"/>
      <c r="L156" s="10"/>
      <c r="M156" s="32"/>
      <c r="N156" s="11"/>
      <c r="O156" s="10"/>
      <c r="P156" s="32"/>
      <c r="Q156" s="11"/>
      <c r="R156" s="10"/>
      <c r="S156" s="32"/>
      <c r="T156" s="11"/>
      <c r="U156" s="10"/>
      <c r="V156" s="32"/>
      <c r="W156" s="11"/>
      <c r="X156" s="10"/>
      <c r="Y156" s="32"/>
      <c r="Z156" s="11"/>
      <c r="AA156" s="10"/>
      <c r="AB156" s="32"/>
      <c r="AC156" s="11"/>
      <c r="AD156" s="10"/>
      <c r="AE156" s="32"/>
      <c r="AF156" s="11"/>
      <c r="AG156" s="10"/>
      <c r="AH156" s="32"/>
      <c r="AI156" s="11"/>
      <c r="AJ156" s="10"/>
      <c r="AK156" s="32"/>
      <c r="AL156" s="11"/>
      <c r="AM156" s="10"/>
      <c r="AN156" s="32"/>
      <c r="AO156" s="11"/>
      <c r="AP156" s="10"/>
      <c r="AQ156" s="32"/>
      <c r="AR156" s="11"/>
      <c r="AS156" s="10"/>
      <c r="AT156" s="32"/>
      <c r="AU156" s="11"/>
      <c r="AV156" s="10"/>
      <c r="AW156" s="32"/>
      <c r="AX156" s="11"/>
      <c r="AY156" s="10"/>
      <c r="AZ156" s="32"/>
      <c r="BA156" s="11"/>
    </row>
    <row r="242" spans="1:55">
      <c r="A242">
        <v>12</v>
      </c>
      <c r="B242" s="329" t="s">
        <v>199</v>
      </c>
      <c r="C242" s="158"/>
      <c r="D242" s="159"/>
      <c r="E242" s="160"/>
      <c r="F242" s="158"/>
      <c r="G242" s="159"/>
      <c r="H242" s="160"/>
      <c r="I242" s="158"/>
      <c r="J242" s="159"/>
      <c r="K242" s="160"/>
      <c r="L242" s="158"/>
      <c r="M242" s="159"/>
      <c r="N242" s="160"/>
      <c r="O242" s="158"/>
      <c r="P242" s="159"/>
      <c r="Q242" s="160"/>
      <c r="R242" s="158"/>
      <c r="S242" s="159"/>
      <c r="T242" s="160"/>
      <c r="U242" s="158"/>
      <c r="V242" s="159"/>
      <c r="W242" s="160"/>
      <c r="X242" s="158"/>
      <c r="Y242" s="159"/>
      <c r="Z242" s="160"/>
      <c r="AA242" s="158"/>
      <c r="AB242" s="159"/>
      <c r="AC242" s="160"/>
      <c r="AD242" s="158"/>
      <c r="AE242" s="159"/>
      <c r="AF242" s="160"/>
      <c r="AG242" s="158"/>
      <c r="AH242" s="159"/>
      <c r="AI242" s="160"/>
      <c r="AJ242" s="158"/>
      <c r="AK242" s="159"/>
      <c r="AL242" s="160"/>
      <c r="AM242" s="158"/>
      <c r="AN242" s="159"/>
      <c r="AO242" s="160"/>
      <c r="AP242" s="158"/>
      <c r="AQ242" s="159"/>
      <c r="AR242" s="160"/>
      <c r="AS242" s="158"/>
      <c r="AT242" s="159"/>
      <c r="AU242" s="160"/>
      <c r="AV242" s="10"/>
      <c r="AW242" s="32"/>
      <c r="AX242" s="11"/>
      <c r="AY242" s="10"/>
      <c r="AZ242" s="32"/>
      <c r="BA242" s="11"/>
      <c r="BC242" s="41"/>
    </row>
    <row r="243" spans="1:55">
      <c r="A243">
        <f t="shared" ref="A243:A264" si="11">+A242+1</f>
        <v>13</v>
      </c>
      <c r="B243" s="329" t="s">
        <v>199</v>
      </c>
      <c r="C243" s="158"/>
      <c r="D243" s="159"/>
      <c r="E243" s="160"/>
      <c r="F243" s="158"/>
      <c r="G243" s="159"/>
      <c r="H243" s="160"/>
      <c r="I243" s="158"/>
      <c r="J243" s="159"/>
      <c r="K243" s="160"/>
      <c r="L243" s="158"/>
      <c r="M243" s="159"/>
      <c r="N243" s="160"/>
      <c r="O243" s="158"/>
      <c r="P243" s="159"/>
      <c r="Q243" s="160"/>
      <c r="R243" s="158"/>
      <c r="S243" s="159"/>
      <c r="T243" s="160"/>
      <c r="U243" s="158"/>
      <c r="V243" s="159"/>
      <c r="W243" s="160"/>
      <c r="X243" s="158"/>
      <c r="Y243" s="159"/>
      <c r="Z243" s="160"/>
      <c r="AA243" s="158"/>
      <c r="AB243" s="159"/>
      <c r="AC243" s="160"/>
      <c r="AD243" s="158"/>
      <c r="AE243" s="159"/>
      <c r="AF243" s="160"/>
      <c r="AG243" s="158"/>
      <c r="AH243" s="159"/>
      <c r="AI243" s="160"/>
      <c r="AJ243" s="158"/>
      <c r="AK243" s="159"/>
      <c r="AL243" s="160"/>
      <c r="AM243" s="158"/>
      <c r="AN243" s="159"/>
      <c r="AO243" s="160"/>
      <c r="AP243" s="158"/>
      <c r="AQ243" s="159"/>
      <c r="AR243" s="160"/>
      <c r="AS243" s="158"/>
      <c r="AT243" s="159"/>
      <c r="AU243" s="160"/>
      <c r="AV243" s="10"/>
      <c r="AW243" s="32"/>
      <c r="AX243" s="11"/>
      <c r="AY243" s="10"/>
      <c r="AZ243" s="32"/>
      <c r="BA243" s="11"/>
      <c r="BC243" s="41"/>
    </row>
    <row r="244" spans="1:55">
      <c r="A244">
        <f t="shared" si="11"/>
        <v>14</v>
      </c>
      <c r="B244" s="329" t="s">
        <v>199</v>
      </c>
      <c r="C244" s="158"/>
      <c r="D244" s="159"/>
      <c r="E244" s="160"/>
      <c r="F244" s="158"/>
      <c r="G244" s="159"/>
      <c r="H244" s="160"/>
      <c r="I244" s="158"/>
      <c r="J244" s="159"/>
      <c r="K244" s="160"/>
      <c r="L244" s="158"/>
      <c r="M244" s="159"/>
      <c r="N244" s="160"/>
      <c r="O244" s="158"/>
      <c r="P244" s="159"/>
      <c r="Q244" s="160"/>
      <c r="R244" s="158"/>
      <c r="S244" s="159"/>
      <c r="T244" s="160"/>
      <c r="U244" s="158"/>
      <c r="V244" s="159"/>
      <c r="W244" s="160"/>
      <c r="X244" s="158"/>
      <c r="Y244" s="159"/>
      <c r="Z244" s="160"/>
      <c r="AA244" s="158"/>
      <c r="AB244" s="159"/>
      <c r="AC244" s="160"/>
      <c r="AD244" s="158"/>
      <c r="AE244" s="159"/>
      <c r="AF244" s="160"/>
      <c r="AG244" s="158"/>
      <c r="AH244" s="159"/>
      <c r="AI244" s="160"/>
      <c r="AJ244" s="158"/>
      <c r="AK244" s="159"/>
      <c r="AL244" s="160"/>
      <c r="AM244" s="158"/>
      <c r="AN244" s="159"/>
      <c r="AO244" s="160"/>
      <c r="AP244" s="158"/>
      <c r="AQ244" s="159"/>
      <c r="AR244" s="160"/>
      <c r="AS244" s="158"/>
      <c r="AT244" s="159"/>
      <c r="AU244" s="160"/>
      <c r="AV244" s="10"/>
      <c r="AW244" s="32"/>
      <c r="AX244" s="11"/>
      <c r="AY244" s="10"/>
      <c r="AZ244" s="32"/>
      <c r="BA244" s="11"/>
      <c r="BC244" s="41"/>
    </row>
    <row r="245" spans="1:55">
      <c r="A245">
        <f t="shared" si="11"/>
        <v>15</v>
      </c>
      <c r="B245" s="329" t="s">
        <v>199</v>
      </c>
      <c r="C245" s="158"/>
      <c r="D245" s="159"/>
      <c r="E245" s="160"/>
      <c r="F245" s="158"/>
      <c r="G245" s="159"/>
      <c r="H245" s="160"/>
      <c r="I245" s="158"/>
      <c r="J245" s="159"/>
      <c r="K245" s="160"/>
      <c r="L245" s="158"/>
      <c r="M245" s="159"/>
      <c r="N245" s="160"/>
      <c r="O245" s="158"/>
      <c r="P245" s="159"/>
      <c r="Q245" s="160"/>
      <c r="R245" s="158"/>
      <c r="S245" s="159"/>
      <c r="T245" s="160"/>
      <c r="U245" s="158"/>
      <c r="V245" s="159"/>
      <c r="W245" s="160"/>
      <c r="X245" s="158"/>
      <c r="Y245" s="159"/>
      <c r="Z245" s="160"/>
      <c r="AA245" s="158"/>
      <c r="AB245" s="159"/>
      <c r="AC245" s="160"/>
      <c r="AD245" s="158"/>
      <c r="AE245" s="159"/>
      <c r="AF245" s="160"/>
      <c r="AG245" s="158"/>
      <c r="AH245" s="159"/>
      <c r="AI245" s="160"/>
      <c r="AJ245" s="158"/>
      <c r="AK245" s="159"/>
      <c r="AL245" s="160"/>
      <c r="AM245" s="158"/>
      <c r="AN245" s="159"/>
      <c r="AO245" s="160"/>
      <c r="AP245" s="158"/>
      <c r="AQ245" s="159"/>
      <c r="AR245" s="160"/>
      <c r="AS245" s="158"/>
      <c r="AT245" s="159"/>
      <c r="AU245" s="160"/>
      <c r="AV245" s="10"/>
      <c r="AW245" s="32"/>
      <c r="AX245" s="11"/>
      <c r="AY245" s="10"/>
      <c r="AZ245" s="32"/>
      <c r="BA245" s="11"/>
      <c r="BC245" s="41"/>
    </row>
    <row r="246" spans="1:55">
      <c r="A246">
        <f t="shared" si="11"/>
        <v>16</v>
      </c>
      <c r="B246" s="329" t="s">
        <v>199</v>
      </c>
      <c r="C246" s="158"/>
      <c r="D246" s="159"/>
      <c r="E246" s="160"/>
      <c r="F246" s="158"/>
      <c r="G246" s="159"/>
      <c r="H246" s="160"/>
      <c r="I246" s="158"/>
      <c r="J246" s="159"/>
      <c r="K246" s="160"/>
      <c r="L246" s="158"/>
      <c r="M246" s="159"/>
      <c r="N246" s="160"/>
      <c r="O246" s="158"/>
      <c r="P246" s="159"/>
      <c r="Q246" s="160"/>
      <c r="R246" s="158"/>
      <c r="S246" s="159"/>
      <c r="T246" s="160"/>
      <c r="U246" s="158"/>
      <c r="V246" s="159"/>
      <c r="W246" s="160"/>
      <c r="X246" s="158"/>
      <c r="Y246" s="159"/>
      <c r="Z246" s="160"/>
      <c r="AA246" s="158"/>
      <c r="AB246" s="159"/>
      <c r="AC246" s="160"/>
      <c r="AD246" s="158"/>
      <c r="AE246" s="159"/>
      <c r="AF246" s="160"/>
      <c r="AG246" s="158"/>
      <c r="AH246" s="159"/>
      <c r="AI246" s="160"/>
      <c r="AJ246" s="158"/>
      <c r="AK246" s="159"/>
      <c r="AL246" s="160"/>
      <c r="AM246" s="158"/>
      <c r="AN246" s="159"/>
      <c r="AO246" s="160"/>
      <c r="AP246" s="158"/>
      <c r="AQ246" s="159"/>
      <c r="AR246" s="160"/>
      <c r="AS246" s="158"/>
      <c r="AT246" s="159"/>
      <c r="AU246" s="160"/>
      <c r="AV246" s="10"/>
      <c r="AW246" s="32"/>
      <c r="AX246" s="11"/>
      <c r="AY246" s="10"/>
      <c r="AZ246" s="32"/>
      <c r="BA246" s="11"/>
      <c r="BC246" s="41"/>
    </row>
    <row r="247" spans="1:55">
      <c r="A247">
        <f t="shared" si="11"/>
        <v>17</v>
      </c>
      <c r="B247" s="329" t="s">
        <v>199</v>
      </c>
      <c r="C247" s="158"/>
      <c r="D247" s="159"/>
      <c r="E247" s="160"/>
      <c r="F247" s="158"/>
      <c r="G247" s="159"/>
      <c r="H247" s="160"/>
      <c r="I247" s="158"/>
      <c r="J247" s="159"/>
      <c r="K247" s="160"/>
      <c r="L247" s="158"/>
      <c r="M247" s="159"/>
      <c r="N247" s="160"/>
      <c r="O247" s="158"/>
      <c r="P247" s="159"/>
      <c r="Q247" s="160"/>
      <c r="R247" s="158"/>
      <c r="S247" s="159"/>
      <c r="T247" s="160"/>
      <c r="U247" s="158"/>
      <c r="V247" s="159"/>
      <c r="W247" s="160"/>
      <c r="X247" s="158"/>
      <c r="Y247" s="159"/>
      <c r="Z247" s="160"/>
      <c r="AA247" s="158"/>
      <c r="AB247" s="159"/>
      <c r="AC247" s="160"/>
      <c r="AD247" s="158"/>
      <c r="AE247" s="159"/>
      <c r="AF247" s="160"/>
      <c r="AG247" s="158"/>
      <c r="AH247" s="159"/>
      <c r="AI247" s="160"/>
      <c r="AJ247" s="158"/>
      <c r="AK247" s="159"/>
      <c r="AL247" s="160"/>
      <c r="AM247" s="158"/>
      <c r="AN247" s="159"/>
      <c r="AO247" s="160"/>
      <c r="AP247" s="158"/>
      <c r="AQ247" s="159"/>
      <c r="AR247" s="160"/>
      <c r="AS247" s="158"/>
      <c r="AT247" s="159"/>
      <c r="AU247" s="160"/>
      <c r="AV247" s="10"/>
      <c r="AW247" s="32"/>
      <c r="AX247" s="11"/>
      <c r="AY247" s="10"/>
      <c r="AZ247" s="32"/>
      <c r="BA247" s="11"/>
      <c r="BC247" s="41"/>
    </row>
    <row r="248" spans="1:55">
      <c r="A248">
        <f t="shared" si="11"/>
        <v>18</v>
      </c>
      <c r="B248" s="329" t="s">
        <v>199</v>
      </c>
      <c r="C248" s="158"/>
      <c r="D248" s="159"/>
      <c r="E248" s="160"/>
      <c r="F248" s="158"/>
      <c r="G248" s="159"/>
      <c r="H248" s="160"/>
      <c r="I248" s="158"/>
      <c r="J248" s="159"/>
      <c r="K248" s="160"/>
      <c r="L248" s="158"/>
      <c r="M248" s="159"/>
      <c r="N248" s="160"/>
      <c r="O248" s="158"/>
      <c r="P248" s="159"/>
      <c r="Q248" s="160"/>
      <c r="R248" s="158"/>
      <c r="S248" s="159"/>
      <c r="T248" s="160"/>
      <c r="U248" s="158"/>
      <c r="V248" s="159"/>
      <c r="W248" s="160"/>
      <c r="X248" s="158"/>
      <c r="Y248" s="159"/>
      <c r="Z248" s="160"/>
      <c r="AA248" s="158"/>
      <c r="AB248" s="159"/>
      <c r="AC248" s="160"/>
      <c r="AD248" s="158"/>
      <c r="AE248" s="159"/>
      <c r="AF248" s="160"/>
      <c r="AG248" s="158"/>
      <c r="AH248" s="159"/>
      <c r="AI248" s="160"/>
      <c r="AJ248" s="158"/>
      <c r="AK248" s="159"/>
      <c r="AL248" s="160"/>
      <c r="AM248" s="158"/>
      <c r="AN248" s="159"/>
      <c r="AO248" s="160"/>
      <c r="AP248" s="158"/>
      <c r="AQ248" s="159"/>
      <c r="AR248" s="160"/>
      <c r="AS248" s="158"/>
      <c r="AT248" s="159"/>
      <c r="AU248" s="160"/>
      <c r="AV248" s="10"/>
      <c r="AW248" s="32"/>
      <c r="AX248" s="11"/>
      <c r="AY248" s="10"/>
      <c r="AZ248" s="32"/>
      <c r="BA248" s="11"/>
      <c r="BB248" s="28"/>
      <c r="BC248" s="41"/>
    </row>
    <row r="249" spans="1:55">
      <c r="A249">
        <f t="shared" si="11"/>
        <v>19</v>
      </c>
      <c r="B249" s="329" t="s">
        <v>199</v>
      </c>
      <c r="C249" s="158"/>
      <c r="D249" s="159"/>
      <c r="E249" s="160"/>
      <c r="F249" s="158"/>
      <c r="G249" s="159"/>
      <c r="H249" s="160"/>
      <c r="I249" s="158"/>
      <c r="J249" s="159"/>
      <c r="K249" s="160"/>
      <c r="L249" s="158"/>
      <c r="M249" s="159"/>
      <c r="N249" s="160"/>
      <c r="O249" s="158"/>
      <c r="P249" s="159"/>
      <c r="Q249" s="160"/>
      <c r="R249" s="158"/>
      <c r="S249" s="159"/>
      <c r="T249" s="160"/>
      <c r="U249" s="158"/>
      <c r="V249" s="159"/>
      <c r="W249" s="160"/>
      <c r="X249" s="158"/>
      <c r="Y249" s="159"/>
      <c r="Z249" s="160"/>
      <c r="AA249" s="158"/>
      <c r="AB249" s="159"/>
      <c r="AC249" s="160"/>
      <c r="AD249" s="158"/>
      <c r="AE249" s="159"/>
      <c r="AF249" s="160"/>
      <c r="AG249" s="158"/>
      <c r="AH249" s="159"/>
      <c r="AI249" s="160"/>
      <c r="AJ249" s="158"/>
      <c r="AK249" s="159"/>
      <c r="AL249" s="160"/>
      <c r="AM249" s="158"/>
      <c r="AN249" s="159"/>
      <c r="AO249" s="160"/>
      <c r="AP249" s="158"/>
      <c r="AQ249" s="159"/>
      <c r="AR249" s="160"/>
      <c r="AS249" s="158"/>
      <c r="AT249" s="159"/>
      <c r="AU249" s="160"/>
      <c r="AV249" s="10"/>
      <c r="AW249" s="32"/>
      <c r="AX249" s="11"/>
      <c r="AY249" s="10"/>
      <c r="AZ249" s="32"/>
      <c r="BA249" s="11"/>
      <c r="BC249" s="41"/>
    </row>
    <row r="250" spans="1:55">
      <c r="A250">
        <f t="shared" si="11"/>
        <v>20</v>
      </c>
      <c r="B250" s="329" t="s">
        <v>199</v>
      </c>
      <c r="C250" s="158"/>
      <c r="D250" s="159"/>
      <c r="E250" s="160"/>
      <c r="F250" s="158"/>
      <c r="G250" s="159"/>
      <c r="H250" s="160"/>
      <c r="I250" s="158"/>
      <c r="J250" s="159"/>
      <c r="K250" s="160"/>
      <c r="L250" s="158"/>
      <c r="M250" s="159"/>
      <c r="N250" s="160"/>
      <c r="O250" s="158"/>
      <c r="P250" s="159"/>
      <c r="Q250" s="160"/>
      <c r="R250" s="158"/>
      <c r="S250" s="159"/>
      <c r="T250" s="160"/>
      <c r="U250" s="158"/>
      <c r="V250" s="159"/>
      <c r="W250" s="160"/>
      <c r="X250" s="158"/>
      <c r="Y250" s="159"/>
      <c r="Z250" s="160"/>
      <c r="AA250" s="158"/>
      <c r="AB250" s="159"/>
      <c r="AC250" s="160"/>
      <c r="AD250" s="158"/>
      <c r="AE250" s="159"/>
      <c r="AF250" s="160"/>
      <c r="AG250" s="158"/>
      <c r="AH250" s="159"/>
      <c r="AI250" s="160"/>
      <c r="AJ250" s="158"/>
      <c r="AK250" s="159"/>
      <c r="AL250" s="160"/>
      <c r="AM250" s="158"/>
      <c r="AN250" s="159"/>
      <c r="AO250" s="160"/>
      <c r="AP250" s="158"/>
      <c r="AQ250" s="159"/>
      <c r="AR250" s="160"/>
      <c r="AS250" s="158"/>
      <c r="AT250" s="159"/>
      <c r="AU250" s="160"/>
      <c r="AV250" s="10"/>
      <c r="AW250" s="32"/>
      <c r="AX250" s="11"/>
      <c r="AY250" s="10"/>
      <c r="AZ250" s="32"/>
      <c r="BA250" s="11"/>
      <c r="BC250" s="41"/>
    </row>
    <row r="251" spans="1:55">
      <c r="A251">
        <f t="shared" si="11"/>
        <v>21</v>
      </c>
      <c r="B251" s="329" t="s">
        <v>199</v>
      </c>
      <c r="C251" s="158"/>
      <c r="D251" s="159"/>
      <c r="E251" s="160"/>
      <c r="F251" s="158"/>
      <c r="G251" s="159"/>
      <c r="H251" s="160"/>
      <c r="I251" s="158"/>
      <c r="J251" s="159"/>
      <c r="K251" s="160"/>
      <c r="L251" s="158"/>
      <c r="M251" s="159"/>
      <c r="N251" s="160"/>
      <c r="O251" s="158"/>
      <c r="P251" s="159"/>
      <c r="Q251" s="160"/>
      <c r="R251" s="158"/>
      <c r="S251" s="159"/>
      <c r="T251" s="160"/>
      <c r="U251" s="158"/>
      <c r="V251" s="159"/>
      <c r="W251" s="160"/>
      <c r="X251" s="158"/>
      <c r="Y251" s="159"/>
      <c r="Z251" s="160"/>
      <c r="AA251" s="158"/>
      <c r="AB251" s="159"/>
      <c r="AC251" s="160"/>
      <c r="AD251" s="158"/>
      <c r="AE251" s="159"/>
      <c r="AF251" s="160"/>
      <c r="AG251" s="158"/>
      <c r="AH251" s="159"/>
      <c r="AI251" s="160"/>
      <c r="AJ251" s="158"/>
      <c r="AK251" s="159"/>
      <c r="AL251" s="160"/>
      <c r="AM251" s="158"/>
      <c r="AN251" s="159"/>
      <c r="AO251" s="160"/>
      <c r="AP251" s="158"/>
      <c r="AQ251" s="159"/>
      <c r="AR251" s="160"/>
      <c r="AS251" s="158"/>
      <c r="AT251" s="159"/>
      <c r="AU251" s="160"/>
      <c r="AV251" s="10"/>
      <c r="AW251" s="32"/>
      <c r="AX251" s="11"/>
      <c r="AY251" s="10"/>
      <c r="AZ251" s="32"/>
      <c r="BA251" s="11"/>
      <c r="BC251" s="41"/>
    </row>
    <row r="252" spans="1:55">
      <c r="A252">
        <f t="shared" si="11"/>
        <v>22</v>
      </c>
      <c r="B252" s="329" t="s">
        <v>199</v>
      </c>
      <c r="C252" s="158"/>
      <c r="D252" s="159"/>
      <c r="E252" s="160"/>
      <c r="F252" s="158"/>
      <c r="G252" s="159"/>
      <c r="H252" s="160"/>
      <c r="I252" s="158"/>
      <c r="J252" s="159"/>
      <c r="K252" s="160"/>
      <c r="L252" s="158"/>
      <c r="M252" s="159"/>
      <c r="N252" s="160"/>
      <c r="O252" s="158"/>
      <c r="P252" s="159"/>
      <c r="Q252" s="160"/>
      <c r="R252" s="158"/>
      <c r="S252" s="159"/>
      <c r="T252" s="160"/>
      <c r="U252" s="158"/>
      <c r="V252" s="159"/>
      <c r="W252" s="160"/>
      <c r="X252" s="158"/>
      <c r="Y252" s="159"/>
      <c r="Z252" s="160"/>
      <c r="AA252" s="158"/>
      <c r="AB252" s="159"/>
      <c r="AC252" s="160"/>
      <c r="AD252" s="158"/>
      <c r="AE252" s="159"/>
      <c r="AF252" s="160"/>
      <c r="AG252" s="158"/>
      <c r="AH252" s="159"/>
      <c r="AI252" s="160"/>
      <c r="AJ252" s="158"/>
      <c r="AK252" s="159"/>
      <c r="AL252" s="160"/>
      <c r="AM252" s="158"/>
      <c r="AN252" s="159"/>
      <c r="AO252" s="160"/>
      <c r="AP252" s="158"/>
      <c r="AQ252" s="159"/>
      <c r="AR252" s="160"/>
      <c r="AS252" s="158"/>
      <c r="AT252" s="159"/>
      <c r="AU252" s="160"/>
      <c r="AV252" s="10"/>
      <c r="AW252" s="32"/>
      <c r="AX252" s="11"/>
      <c r="AY252" s="10"/>
      <c r="AZ252" s="32"/>
      <c r="BA252" s="11"/>
      <c r="BC252" s="41"/>
    </row>
    <row r="253" spans="1:55">
      <c r="A253">
        <f t="shared" si="11"/>
        <v>23</v>
      </c>
      <c r="B253" s="329" t="s">
        <v>199</v>
      </c>
      <c r="C253" s="155"/>
      <c r="D253" s="156"/>
      <c r="E253" s="157"/>
      <c r="F253" s="155"/>
      <c r="G253" s="156"/>
      <c r="H253" s="157"/>
      <c r="I253" s="155"/>
      <c r="J253" s="156"/>
      <c r="K253" s="157"/>
      <c r="L253" s="155"/>
      <c r="M253" s="156"/>
      <c r="N253" s="157"/>
      <c r="O253" s="155"/>
      <c r="P253" s="156"/>
      <c r="Q253" s="157"/>
      <c r="R253" s="155"/>
      <c r="S253" s="156"/>
      <c r="T253" s="157"/>
      <c r="U253" s="155"/>
      <c r="V253" s="156"/>
      <c r="W253" s="157"/>
      <c r="X253" s="155"/>
      <c r="Y253" s="156"/>
      <c r="Z253" s="157"/>
      <c r="AA253" s="155"/>
      <c r="AB253" s="156"/>
      <c r="AC253" s="157"/>
      <c r="AD253" s="158"/>
      <c r="AE253" s="159"/>
      <c r="AF253" s="160"/>
      <c r="AG253" s="155"/>
      <c r="AH253" s="156"/>
      <c r="AI253" s="157"/>
      <c r="AJ253" s="158"/>
      <c r="AK253" s="159"/>
      <c r="AL253" s="160"/>
      <c r="AM253" s="155"/>
      <c r="AN253" s="156"/>
      <c r="AO253" s="157"/>
      <c r="AP253" s="155"/>
      <c r="AQ253" s="156"/>
      <c r="AR253" s="157"/>
      <c r="AS253" s="155"/>
      <c r="AT253" s="156"/>
      <c r="AU253" s="157"/>
      <c r="AV253" s="12"/>
      <c r="AW253" s="36"/>
      <c r="AX253" s="13"/>
      <c r="AY253" s="12"/>
      <c r="AZ253" s="36"/>
      <c r="BA253" s="13"/>
      <c r="BC253" s="41"/>
    </row>
    <row r="254" spans="1:55">
      <c r="A254">
        <f t="shared" si="11"/>
        <v>24</v>
      </c>
      <c r="B254" s="329" t="s">
        <v>199</v>
      </c>
      <c r="C254" s="158"/>
      <c r="D254" s="159"/>
      <c r="E254" s="160"/>
      <c r="F254" s="158"/>
      <c r="G254" s="159"/>
      <c r="H254" s="160"/>
      <c r="I254" s="158"/>
      <c r="J254" s="159"/>
      <c r="K254" s="160"/>
      <c r="L254" s="158"/>
      <c r="M254" s="159"/>
      <c r="N254" s="160"/>
      <c r="O254" s="158"/>
      <c r="P254" s="159"/>
      <c r="Q254" s="160"/>
      <c r="R254" s="158"/>
      <c r="S254" s="159"/>
      <c r="T254" s="160"/>
      <c r="U254" s="158"/>
      <c r="V254" s="159"/>
      <c r="W254" s="160"/>
      <c r="X254" s="158"/>
      <c r="Y254" s="159"/>
      <c r="Z254" s="160"/>
      <c r="AA254" s="158"/>
      <c r="AB254" s="159"/>
      <c r="AC254" s="160"/>
      <c r="AD254" s="158"/>
      <c r="AE254" s="159"/>
      <c r="AF254" s="160"/>
      <c r="AG254" s="158"/>
      <c r="AH254" s="159"/>
      <c r="AI254" s="160"/>
      <c r="AJ254" s="158"/>
      <c r="AK254" s="159"/>
      <c r="AL254" s="160"/>
      <c r="AM254" s="158"/>
      <c r="AN254" s="159"/>
      <c r="AO254" s="160"/>
      <c r="AP254" s="158"/>
      <c r="AQ254" s="159"/>
      <c r="AR254" s="160"/>
      <c r="AS254" s="158"/>
      <c r="AT254" s="159"/>
      <c r="AU254" s="160"/>
      <c r="AV254" s="10"/>
      <c r="AW254" s="32"/>
      <c r="AX254" s="11"/>
      <c r="AY254" s="10"/>
      <c r="AZ254" s="32"/>
      <c r="BA254" s="11"/>
      <c r="BC254" s="41"/>
    </row>
    <row r="255" spans="1:55">
      <c r="A255">
        <f t="shared" si="11"/>
        <v>25</v>
      </c>
      <c r="B255" s="329" t="s">
        <v>199</v>
      </c>
      <c r="C255" s="158"/>
      <c r="D255" s="159"/>
      <c r="E255" s="160"/>
      <c r="F255" s="158"/>
      <c r="G255" s="159"/>
      <c r="H255" s="160"/>
      <c r="I255" s="158"/>
      <c r="J255" s="159"/>
      <c r="K255" s="160"/>
      <c r="L255" s="158"/>
      <c r="M255" s="159"/>
      <c r="N255" s="160"/>
      <c r="O255" s="158"/>
      <c r="P255" s="159"/>
      <c r="Q255" s="160"/>
      <c r="R255" s="158"/>
      <c r="S255" s="159"/>
      <c r="T255" s="160"/>
      <c r="U255" s="158"/>
      <c r="V255" s="159"/>
      <c r="W255" s="160"/>
      <c r="X255" s="158"/>
      <c r="Y255" s="159"/>
      <c r="Z255" s="160"/>
      <c r="AA255" s="158"/>
      <c r="AB255" s="159"/>
      <c r="AC255" s="160"/>
      <c r="AD255" s="158"/>
      <c r="AE255" s="159"/>
      <c r="AF255" s="160"/>
      <c r="AG255" s="158"/>
      <c r="AH255" s="159"/>
      <c r="AI255" s="160"/>
      <c r="AJ255" s="158"/>
      <c r="AK255" s="159"/>
      <c r="AL255" s="160"/>
      <c r="AM255" s="158"/>
      <c r="AN255" s="159"/>
      <c r="AO255" s="160"/>
      <c r="AP255" s="158"/>
      <c r="AQ255" s="159"/>
      <c r="AR255" s="160"/>
      <c r="AS255" s="158"/>
      <c r="AT255" s="159"/>
      <c r="AU255" s="160"/>
      <c r="AV255" s="10"/>
      <c r="AW255" s="32"/>
      <c r="AX255" s="11"/>
      <c r="AY255" s="10"/>
      <c r="AZ255" s="32"/>
      <c r="BA255" s="11"/>
      <c r="BC255" s="41"/>
    </row>
    <row r="256" spans="1:55">
      <c r="A256">
        <f t="shared" si="11"/>
        <v>26</v>
      </c>
      <c r="B256" s="329" t="s">
        <v>199</v>
      </c>
      <c r="C256" s="158"/>
      <c r="D256" s="159"/>
      <c r="E256" s="160"/>
      <c r="F256" s="158"/>
      <c r="G256" s="159"/>
      <c r="H256" s="160"/>
      <c r="I256" s="158"/>
      <c r="J256" s="159"/>
      <c r="K256" s="160"/>
      <c r="L256" s="158"/>
      <c r="M256" s="159"/>
      <c r="N256" s="160"/>
      <c r="O256" s="158"/>
      <c r="P256" s="159"/>
      <c r="Q256" s="160"/>
      <c r="R256" s="158"/>
      <c r="S256" s="159"/>
      <c r="T256" s="160"/>
      <c r="U256" s="158"/>
      <c r="V256" s="159"/>
      <c r="W256" s="160"/>
      <c r="X256" s="158"/>
      <c r="Y256" s="159"/>
      <c r="Z256" s="160"/>
      <c r="AA256" s="158"/>
      <c r="AB256" s="159"/>
      <c r="AC256" s="160"/>
      <c r="AD256" s="158"/>
      <c r="AE256" s="159"/>
      <c r="AF256" s="160"/>
      <c r="AG256" s="158"/>
      <c r="AH256" s="159"/>
      <c r="AI256" s="160"/>
      <c r="AJ256" s="158"/>
      <c r="AK256" s="159"/>
      <c r="AL256" s="160"/>
      <c r="AM256" s="158"/>
      <c r="AN256" s="159"/>
      <c r="AO256" s="160"/>
      <c r="AP256" s="158"/>
      <c r="AQ256" s="159"/>
      <c r="AR256" s="160"/>
      <c r="AS256" s="158"/>
      <c r="AT256" s="159"/>
      <c r="AU256" s="160"/>
      <c r="AV256" s="10"/>
      <c r="AW256" s="32"/>
      <c r="AX256" s="11"/>
      <c r="AY256" s="10"/>
      <c r="AZ256" s="32"/>
      <c r="BA256" s="11"/>
      <c r="BC256" s="41"/>
    </row>
    <row r="257" spans="1:55">
      <c r="A257">
        <f t="shared" si="11"/>
        <v>27</v>
      </c>
      <c r="B257" s="329" t="s">
        <v>199</v>
      </c>
      <c r="C257" s="158"/>
      <c r="D257" s="159"/>
      <c r="E257" s="160"/>
      <c r="F257" s="158"/>
      <c r="G257" s="159"/>
      <c r="H257" s="160"/>
      <c r="I257" s="158"/>
      <c r="J257" s="159"/>
      <c r="K257" s="160"/>
      <c r="L257" s="158"/>
      <c r="M257" s="159"/>
      <c r="N257" s="160"/>
      <c r="O257" s="158"/>
      <c r="P257" s="159"/>
      <c r="Q257" s="160"/>
      <c r="R257" s="158"/>
      <c r="S257" s="159"/>
      <c r="T257" s="160"/>
      <c r="U257" s="158"/>
      <c r="V257" s="159"/>
      <c r="W257" s="160"/>
      <c r="X257" s="158"/>
      <c r="Y257" s="159"/>
      <c r="Z257" s="160"/>
      <c r="AA257" s="158"/>
      <c r="AB257" s="159"/>
      <c r="AC257" s="160"/>
      <c r="AD257" s="158"/>
      <c r="AE257" s="159"/>
      <c r="AF257" s="160"/>
      <c r="AG257" s="158"/>
      <c r="AH257" s="159"/>
      <c r="AI257" s="160"/>
      <c r="AJ257" s="10"/>
      <c r="AK257" s="32"/>
      <c r="AL257" s="11"/>
      <c r="AM257" s="10"/>
      <c r="AN257" s="32"/>
      <c r="AO257" s="11"/>
      <c r="AP257" s="10"/>
      <c r="AQ257" s="32"/>
      <c r="AR257" s="11"/>
      <c r="AS257" s="10"/>
      <c r="AT257" s="32"/>
      <c r="AU257" s="11"/>
      <c r="AV257" s="10"/>
      <c r="AW257" s="32"/>
      <c r="AX257" s="11"/>
      <c r="AY257" s="10"/>
      <c r="AZ257" s="32"/>
      <c r="BA257" s="11"/>
      <c r="BC257" s="41"/>
    </row>
    <row r="258" spans="1:55">
      <c r="A258">
        <f t="shared" si="11"/>
        <v>28</v>
      </c>
      <c r="B258" s="329" t="s">
        <v>199</v>
      </c>
      <c r="C258" s="158"/>
      <c r="D258" s="159"/>
      <c r="E258" s="160"/>
      <c r="F258" s="158"/>
      <c r="G258" s="159"/>
      <c r="H258" s="160"/>
      <c r="I258" s="158"/>
      <c r="J258" s="159"/>
      <c r="K258" s="160"/>
      <c r="L258" s="158"/>
      <c r="M258" s="159"/>
      <c r="N258" s="160"/>
      <c r="O258" s="158"/>
      <c r="P258" s="159"/>
      <c r="Q258" s="160"/>
      <c r="R258" s="158"/>
      <c r="S258" s="159"/>
      <c r="T258" s="160"/>
      <c r="U258" s="158"/>
      <c r="V258" s="159"/>
      <c r="W258" s="160"/>
      <c r="X258" s="158"/>
      <c r="Y258" s="159"/>
      <c r="Z258" s="160"/>
      <c r="AA258" s="158"/>
      <c r="AB258" s="159"/>
      <c r="AC258" s="160"/>
      <c r="AD258" s="158"/>
      <c r="AE258" s="159"/>
      <c r="AF258" s="160"/>
      <c r="AG258" s="158"/>
      <c r="AH258" s="159"/>
      <c r="AI258" s="160"/>
      <c r="AJ258" s="158"/>
      <c r="AK258" s="159"/>
      <c r="AL258" s="160"/>
      <c r="AM258" s="158"/>
      <c r="AN258" s="159"/>
      <c r="AO258" s="160"/>
      <c r="AP258" s="158"/>
      <c r="AQ258" s="159"/>
      <c r="AR258" s="160"/>
      <c r="AS258" s="158"/>
      <c r="AT258" s="159"/>
      <c r="AU258" s="160"/>
      <c r="AV258" s="10"/>
      <c r="AW258" s="32"/>
      <c r="AX258" s="11"/>
      <c r="AY258" s="10"/>
      <c r="AZ258" s="32"/>
      <c r="BA258" s="11"/>
      <c r="BC258" s="41"/>
    </row>
    <row r="259" spans="1:55">
      <c r="A259">
        <f t="shared" si="11"/>
        <v>29</v>
      </c>
      <c r="B259" s="329" t="s">
        <v>199</v>
      </c>
      <c r="C259" s="158"/>
      <c r="D259" s="159"/>
      <c r="E259" s="160"/>
      <c r="F259" s="158"/>
      <c r="G259" s="159"/>
      <c r="H259" s="160"/>
      <c r="I259" s="158"/>
      <c r="J259" s="159"/>
      <c r="K259" s="160"/>
      <c r="L259" s="158"/>
      <c r="M259" s="159"/>
      <c r="N259" s="160"/>
      <c r="O259" s="158"/>
      <c r="P259" s="159"/>
      <c r="Q259" s="160"/>
      <c r="R259" s="158"/>
      <c r="S259" s="159"/>
      <c r="T259" s="160"/>
      <c r="U259" s="158"/>
      <c r="V259" s="159"/>
      <c r="W259" s="160"/>
      <c r="X259" s="158"/>
      <c r="Y259" s="159"/>
      <c r="Z259" s="160"/>
      <c r="AA259" s="158"/>
      <c r="AB259" s="159"/>
      <c r="AC259" s="160"/>
      <c r="AD259" s="158"/>
      <c r="AE259" s="159"/>
      <c r="AF259" s="160"/>
      <c r="AG259" s="158"/>
      <c r="AH259" s="159"/>
      <c r="AI259" s="160"/>
      <c r="AJ259" s="10"/>
      <c r="AK259" s="32"/>
      <c r="AL259" s="11"/>
      <c r="AM259" s="10"/>
      <c r="AN259" s="32"/>
      <c r="AO259" s="11"/>
      <c r="AP259" s="10"/>
      <c r="AQ259" s="32"/>
      <c r="AR259" s="11"/>
      <c r="AS259" s="10"/>
      <c r="AT259" s="32"/>
      <c r="AU259" s="11"/>
      <c r="AV259" s="10"/>
      <c r="AW259" s="32"/>
      <c r="AX259" s="11"/>
      <c r="AY259" s="10"/>
      <c r="AZ259" s="32"/>
      <c r="BA259" s="11"/>
      <c r="BC259" s="41"/>
    </row>
    <row r="260" spans="1:55">
      <c r="A260">
        <f t="shared" si="11"/>
        <v>30</v>
      </c>
      <c r="B260" s="329" t="s">
        <v>199</v>
      </c>
      <c r="C260" s="155"/>
      <c r="D260" s="156"/>
      <c r="E260" s="157"/>
      <c r="F260" s="155"/>
      <c r="G260" s="156"/>
      <c r="H260" s="157"/>
      <c r="I260" s="155"/>
      <c r="J260" s="156"/>
      <c r="K260" s="157"/>
      <c r="L260" s="155"/>
      <c r="M260" s="156"/>
      <c r="N260" s="157"/>
      <c r="O260" s="155"/>
      <c r="P260" s="156"/>
      <c r="Q260" s="157"/>
      <c r="R260" s="155"/>
      <c r="S260" s="156"/>
      <c r="T260" s="157"/>
      <c r="U260" s="155"/>
      <c r="V260" s="156"/>
      <c r="W260" s="157"/>
      <c r="X260" s="155"/>
      <c r="Y260" s="156"/>
      <c r="Z260" s="157"/>
      <c r="AA260" s="155"/>
      <c r="AB260" s="156"/>
      <c r="AC260" s="157"/>
      <c r="AD260" s="158"/>
      <c r="AE260" s="159"/>
      <c r="AF260" s="160"/>
      <c r="AG260" s="155"/>
      <c r="AH260" s="156"/>
      <c r="AI260" s="157"/>
      <c r="AJ260" s="10"/>
      <c r="AK260" s="32"/>
      <c r="AL260" s="11"/>
      <c r="AM260" s="10"/>
      <c r="AN260" s="32"/>
      <c r="AO260" s="11"/>
      <c r="AP260" s="10"/>
      <c r="AQ260" s="32"/>
      <c r="AR260" s="11"/>
      <c r="AS260" s="10"/>
      <c r="AT260" s="32"/>
      <c r="AU260" s="11"/>
      <c r="AV260" s="10"/>
      <c r="AW260" s="32"/>
      <c r="AX260" s="11"/>
      <c r="AY260" s="10"/>
      <c r="AZ260" s="32"/>
      <c r="BA260" s="11"/>
      <c r="BC260" s="41"/>
    </row>
    <row r="261" spans="1:55">
      <c r="A261">
        <f t="shared" si="11"/>
        <v>31</v>
      </c>
      <c r="B261" s="329" t="s">
        <v>199</v>
      </c>
      <c r="C261" s="158"/>
      <c r="D261" s="159"/>
      <c r="E261" s="160"/>
      <c r="F261" s="158"/>
      <c r="G261" s="159"/>
      <c r="H261" s="160"/>
      <c r="I261" s="158"/>
      <c r="J261" s="159"/>
      <c r="K261" s="160"/>
      <c r="L261" s="158"/>
      <c r="M261" s="159"/>
      <c r="N261" s="160"/>
      <c r="O261" s="158"/>
      <c r="P261" s="159"/>
      <c r="Q261" s="160"/>
      <c r="R261" s="158"/>
      <c r="S261" s="159"/>
      <c r="T261" s="160"/>
      <c r="U261" s="158"/>
      <c r="V261" s="159"/>
      <c r="W261" s="160"/>
      <c r="X261" s="158"/>
      <c r="Y261" s="159"/>
      <c r="Z261" s="160"/>
      <c r="AA261" s="158"/>
      <c r="AB261" s="159"/>
      <c r="AC261" s="160"/>
      <c r="AD261" s="158"/>
      <c r="AE261" s="159"/>
      <c r="AF261" s="160"/>
      <c r="AG261" s="158"/>
      <c r="AH261" s="159"/>
      <c r="AI261" s="160"/>
      <c r="AJ261" s="10"/>
      <c r="AK261" s="32"/>
      <c r="AL261" s="11"/>
      <c r="AM261" s="10"/>
      <c r="AN261" s="32"/>
      <c r="AO261" s="11"/>
      <c r="AP261" s="10"/>
      <c r="AQ261" s="32"/>
      <c r="AR261" s="11"/>
      <c r="AS261" s="10"/>
      <c r="AT261" s="32"/>
      <c r="AU261" s="11"/>
      <c r="AV261" s="10"/>
      <c r="AW261" s="32"/>
      <c r="AX261" s="11"/>
      <c r="AY261" s="10"/>
      <c r="AZ261" s="32"/>
      <c r="BA261" s="11"/>
      <c r="BB261" s="28"/>
      <c r="BC261" s="41"/>
    </row>
    <row r="262" spans="1:55">
      <c r="A262">
        <f t="shared" si="11"/>
        <v>32</v>
      </c>
      <c r="B262" s="329" t="s">
        <v>199</v>
      </c>
      <c r="C262" s="158"/>
      <c r="D262" s="159"/>
      <c r="E262" s="160"/>
      <c r="F262" s="158"/>
      <c r="G262" s="159"/>
      <c r="H262" s="160"/>
      <c r="I262" s="158"/>
      <c r="J262" s="159"/>
      <c r="K262" s="160"/>
      <c r="L262" s="158"/>
      <c r="M262" s="159"/>
      <c r="N262" s="160"/>
      <c r="O262" s="158"/>
      <c r="P262" s="159"/>
      <c r="Q262" s="160"/>
      <c r="R262" s="158"/>
      <c r="S262" s="159"/>
      <c r="T262" s="160"/>
      <c r="U262" s="158"/>
      <c r="V262" s="159"/>
      <c r="W262" s="160"/>
      <c r="X262" s="158"/>
      <c r="Y262" s="159"/>
      <c r="Z262" s="160"/>
      <c r="AA262" s="158"/>
      <c r="AB262" s="159"/>
      <c r="AC262" s="160"/>
      <c r="AD262" s="158"/>
      <c r="AE262" s="159"/>
      <c r="AF262" s="160"/>
      <c r="AG262" s="158"/>
      <c r="AH262" s="159"/>
      <c r="AI262" s="160"/>
      <c r="AJ262" s="10"/>
      <c r="AK262" s="32"/>
      <c r="AL262" s="11"/>
      <c r="AM262" s="10"/>
      <c r="AN262" s="32"/>
      <c r="AO262" s="11"/>
      <c r="AP262" s="10"/>
      <c r="AQ262" s="32"/>
      <c r="AR262" s="11"/>
      <c r="AS262" s="10"/>
      <c r="AT262" s="32"/>
      <c r="AU262" s="11"/>
      <c r="AV262" s="10"/>
      <c r="AW262" s="32"/>
      <c r="AX262" s="11"/>
      <c r="AY262" s="10"/>
      <c r="AZ262" s="32"/>
      <c r="BA262" s="11"/>
      <c r="BB262" s="28"/>
      <c r="BC262" s="41"/>
    </row>
    <row r="263" spans="1:55">
      <c r="A263">
        <f t="shared" si="11"/>
        <v>33</v>
      </c>
      <c r="B263" s="329" t="s">
        <v>199</v>
      </c>
      <c r="C263" s="158"/>
      <c r="D263" s="159"/>
      <c r="E263" s="160"/>
      <c r="F263" s="158"/>
      <c r="G263" s="159"/>
      <c r="H263" s="160"/>
      <c r="I263" s="158"/>
      <c r="J263" s="159"/>
      <c r="K263" s="160"/>
      <c r="L263" s="158"/>
      <c r="M263" s="159"/>
      <c r="N263" s="160"/>
      <c r="O263" s="158"/>
      <c r="P263" s="159"/>
      <c r="Q263" s="160"/>
      <c r="R263" s="158"/>
      <c r="S263" s="159"/>
      <c r="T263" s="160"/>
      <c r="U263" s="158"/>
      <c r="V263" s="159"/>
      <c r="W263" s="160"/>
      <c r="X263" s="158"/>
      <c r="Y263" s="159"/>
      <c r="Z263" s="160"/>
      <c r="AA263" s="158"/>
      <c r="AB263" s="159"/>
      <c r="AC263" s="160"/>
      <c r="AD263" s="158"/>
      <c r="AE263" s="159"/>
      <c r="AF263" s="160"/>
      <c r="AG263" s="158"/>
      <c r="AH263" s="159"/>
      <c r="AI263" s="160"/>
      <c r="AJ263" s="10"/>
      <c r="AK263" s="32"/>
      <c r="AL263" s="11"/>
      <c r="AM263" s="10"/>
      <c r="AN263" s="32"/>
      <c r="AO263" s="11"/>
      <c r="AP263" s="10"/>
      <c r="AQ263" s="32"/>
      <c r="AR263" s="11"/>
      <c r="AS263" s="10"/>
      <c r="AT263" s="32"/>
      <c r="AU263" s="11"/>
      <c r="AV263" s="10"/>
      <c r="AW263" s="32"/>
      <c r="AX263" s="11"/>
      <c r="AY263" s="10"/>
      <c r="AZ263" s="32"/>
      <c r="BA263" s="11"/>
      <c r="BB263" s="28"/>
      <c r="BC263" s="41"/>
    </row>
    <row r="264" spans="1:55">
      <c r="A264">
        <f t="shared" si="11"/>
        <v>34</v>
      </c>
      <c r="B264" s="329" t="s">
        <v>199</v>
      </c>
      <c r="C264" s="158"/>
      <c r="D264" s="32"/>
      <c r="E264" s="11"/>
      <c r="F264" s="10"/>
      <c r="G264" s="32"/>
      <c r="H264" s="11"/>
      <c r="I264" s="10"/>
      <c r="J264" s="32"/>
      <c r="K264" s="11"/>
      <c r="L264" s="158"/>
      <c r="M264" s="159"/>
      <c r="N264" s="160"/>
      <c r="O264" s="10"/>
      <c r="P264" s="32"/>
      <c r="Q264" s="11"/>
      <c r="R264" s="10"/>
      <c r="S264" s="32"/>
      <c r="T264" s="11"/>
      <c r="U264" s="10"/>
      <c r="V264" s="32"/>
      <c r="W264" s="11"/>
      <c r="X264" s="158"/>
      <c r="Y264" s="159"/>
      <c r="Z264" s="160"/>
      <c r="AA264" s="158"/>
      <c r="AB264" s="32"/>
      <c r="AC264" s="11"/>
      <c r="AD264" s="10"/>
      <c r="AE264" s="32"/>
      <c r="AF264" s="11"/>
      <c r="AG264" s="10"/>
      <c r="AH264" s="32"/>
      <c r="AI264" s="11"/>
      <c r="AJ264" s="10"/>
      <c r="AK264" s="32"/>
      <c r="AL264" s="11"/>
      <c r="AM264" s="10"/>
      <c r="AN264" s="32"/>
      <c r="AO264" s="11"/>
      <c r="AP264" s="10"/>
      <c r="AQ264" s="32"/>
      <c r="AR264" s="11"/>
      <c r="AS264" s="10"/>
      <c r="AT264" s="32"/>
      <c r="AU264" s="11"/>
      <c r="AV264" s="10"/>
      <c r="AW264" s="32"/>
      <c r="AX264" s="11"/>
      <c r="AY264" s="10"/>
      <c r="AZ264" s="32"/>
      <c r="BA264" s="11"/>
      <c r="BB264" s="28"/>
      <c r="BC264" s="41"/>
    </row>
  </sheetData>
  <sortState xmlns:xlrd2="http://schemas.microsoft.com/office/spreadsheetml/2017/richdata2" ref="B5:G22">
    <sortCondition descending="1" ref="G5:G22"/>
    <sortCondition descending="1" ref="D5:D22"/>
    <sortCondition descending="1" ref="F5:F22"/>
  </sortState>
  <mergeCells count="17">
    <mergeCell ref="AM41:AO41"/>
    <mergeCell ref="AP41:AR41"/>
    <mergeCell ref="AS41:AU41"/>
    <mergeCell ref="AV41:AX41"/>
    <mergeCell ref="AY41:BA41"/>
    <mergeCell ref="AJ41:AL41"/>
    <mergeCell ref="C41:E41"/>
    <mergeCell ref="F41:H41"/>
    <mergeCell ref="I41:K41"/>
    <mergeCell ref="L41:N41"/>
    <mergeCell ref="O41:Q41"/>
    <mergeCell ref="R41:T41"/>
    <mergeCell ref="U41:W41"/>
    <mergeCell ref="X41:Z41"/>
    <mergeCell ref="AA41:AC41"/>
    <mergeCell ref="AD41:AF41"/>
    <mergeCell ref="AG41:AI41"/>
  </mergeCells>
  <pageMargins left="0.70866141732283472" right="0.70866141732283472" top="0.74803149606299213" bottom="0.74803149606299213" header="0.31496062992125984" footer="0.31496062992125984"/>
  <pageSetup paperSize="9" scale="43" orientation="landscape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6"/>
  <dimension ref="A1:BB217"/>
  <sheetViews>
    <sheetView zoomScale="80" zoomScaleNormal="80" workbookViewId="0">
      <pane xSplit="8" ySplit="45" topLeftCell="I46" activePane="bottomRight" state="frozen"/>
      <selection pane="topRight" activeCell="I1" sqref="I1"/>
      <selection pane="bottomLeft" activeCell="A46" sqref="A46"/>
      <selection pane="bottomRight" activeCell="Y11" sqref="Y11"/>
    </sheetView>
  </sheetViews>
  <sheetFormatPr baseColWidth="10" defaultColWidth="11.5703125" defaultRowHeight="12.75"/>
  <cols>
    <col min="1" max="1" width="5.5703125" customWidth="1"/>
    <col min="2" max="2" width="10.7109375" customWidth="1"/>
    <col min="3" max="3" width="5.5703125" customWidth="1"/>
    <col min="4" max="4" width="5.28515625" customWidth="1"/>
    <col min="5" max="5" width="4.42578125" customWidth="1"/>
    <col min="6" max="7" width="4.5703125" customWidth="1"/>
    <col min="8" max="8" width="4.85546875" customWidth="1"/>
    <col min="9" max="24" width="3.85546875" customWidth="1"/>
    <col min="25" max="25" width="3.5703125" customWidth="1"/>
    <col min="26" max="26" width="4.42578125" customWidth="1"/>
    <col min="27" max="35" width="3.85546875" customWidth="1"/>
    <col min="36" max="36" width="4.5703125" customWidth="1"/>
    <col min="37" max="37" width="3.85546875" customWidth="1"/>
    <col min="38" max="38" width="4.7109375" customWidth="1"/>
    <col min="39" max="40" width="3.85546875" customWidth="1"/>
    <col min="41" max="41" width="11.42578125" style="24" customWidth="1"/>
    <col min="45" max="45" width="8.42578125" customWidth="1"/>
  </cols>
  <sheetData>
    <row r="1" spans="1:45">
      <c r="A1" s="5" t="s">
        <v>92</v>
      </c>
    </row>
    <row r="2" spans="1:45">
      <c r="A2" t="s">
        <v>10</v>
      </c>
    </row>
    <row r="3" spans="1:45" ht="13.5" thickBot="1">
      <c r="A3">
        <f>+GENERAL!B6</f>
        <v>12</v>
      </c>
      <c r="C3" s="41">
        <f>SUM(C5:C12)</f>
        <v>13</v>
      </c>
      <c r="E3" s="41">
        <f>SUM(E5:E20)</f>
        <v>0</v>
      </c>
      <c r="F3" s="41"/>
    </row>
    <row r="4" spans="1:45" ht="13.5" thickBot="1">
      <c r="A4" s="19"/>
      <c r="B4" s="19"/>
      <c r="C4" s="20" t="s">
        <v>3</v>
      </c>
      <c r="D4" s="275" t="s">
        <v>171</v>
      </c>
      <c r="E4" s="275" t="s">
        <v>2</v>
      </c>
      <c r="F4" s="275" t="s">
        <v>42</v>
      </c>
      <c r="G4" s="22" t="s">
        <v>12</v>
      </c>
      <c r="P4" s="65"/>
      <c r="T4" s="240"/>
      <c r="X4" s="240"/>
      <c r="Z4" s="65"/>
      <c r="AB4" s="240"/>
      <c r="AD4" s="240"/>
      <c r="AH4" s="65"/>
      <c r="AJ4" s="240"/>
      <c r="AO4"/>
      <c r="AP4" s="65"/>
    </row>
    <row r="5" spans="1:45" ht="13.5" thickBot="1">
      <c r="A5" s="150">
        <v>1</v>
      </c>
      <c r="B5" s="23" t="s">
        <v>1</v>
      </c>
      <c r="C5" s="111">
        <f>+G$41</f>
        <v>5</v>
      </c>
      <c r="D5" s="90">
        <f>+H$42</f>
        <v>6</v>
      </c>
      <c r="E5" s="91">
        <f>+H$41</f>
        <v>31</v>
      </c>
      <c r="F5" s="296">
        <f>+G$42</f>
        <v>40</v>
      </c>
      <c r="G5" s="205">
        <f>+G$27</f>
        <v>80</v>
      </c>
      <c r="H5" s="200">
        <f>C5*1000+1000000*G$40-D5+E5/1000+F5/1000000</f>
        <v>1004994.0310399999</v>
      </c>
      <c r="I5" s="200">
        <f t="shared" ref="I5:I23" si="0">IF(G5&lt;B$3/2,-1,1)*80+D5/1000</f>
        <v>80.006</v>
      </c>
      <c r="AO5"/>
    </row>
    <row r="6" spans="1:45" ht="13.5" thickBot="1">
      <c r="A6" s="150">
        <v>2</v>
      </c>
      <c r="B6" s="162" t="s">
        <v>143</v>
      </c>
      <c r="C6" s="111">
        <f>+U$41</f>
        <v>2</v>
      </c>
      <c r="D6" s="90">
        <f>+V$42</f>
        <v>5</v>
      </c>
      <c r="E6" s="91">
        <f>+V$41</f>
        <v>2</v>
      </c>
      <c r="F6" s="296">
        <f>+U$42</f>
        <v>26</v>
      </c>
      <c r="G6" s="18">
        <f>+U$27</f>
        <v>40</v>
      </c>
      <c r="H6" s="200">
        <f>C6*1000+1000000*U$40-D6+E6/1000+F6/1000000</f>
        <v>1001995.0020259999</v>
      </c>
      <c r="I6" s="200">
        <f t="shared" si="0"/>
        <v>80.004999999999995</v>
      </c>
      <c r="J6" s="41"/>
      <c r="K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</row>
    <row r="7" spans="1:45" ht="13.5" thickBot="1">
      <c r="A7" s="150">
        <v>3</v>
      </c>
      <c r="B7" s="162" t="s">
        <v>131</v>
      </c>
      <c r="C7" s="111">
        <f>+AK$41</f>
        <v>2</v>
      </c>
      <c r="D7" s="90">
        <f>+AL$42</f>
        <v>5</v>
      </c>
      <c r="E7" s="96">
        <f>+AL$41</f>
        <v>0</v>
      </c>
      <c r="F7" s="296">
        <f>+AK$42</f>
        <v>31</v>
      </c>
      <c r="G7" s="18">
        <f>+AK$27</f>
        <v>20</v>
      </c>
      <c r="H7" s="200">
        <f>C7*1000+1000000*AK$40-D7+E7/1000+F7/1000000</f>
        <v>1001995.000031</v>
      </c>
      <c r="I7" s="200">
        <f t="shared" si="0"/>
        <v>80.004999999999995</v>
      </c>
      <c r="J7" s="41"/>
      <c r="K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</row>
    <row r="8" spans="1:45" ht="13.5" thickBot="1">
      <c r="A8" s="150">
        <v>4</v>
      </c>
      <c r="B8" s="162" t="s">
        <v>144</v>
      </c>
      <c r="C8" s="111">
        <f>+AC$41</f>
        <v>1</v>
      </c>
      <c r="D8" s="90">
        <f>+AD$42</f>
        <v>5</v>
      </c>
      <c r="E8" s="96">
        <f>+AD$41</f>
        <v>-10</v>
      </c>
      <c r="F8" s="296">
        <f>+AC$42</f>
        <v>17</v>
      </c>
      <c r="G8" s="18">
        <f>+AC$27</f>
        <v>10</v>
      </c>
      <c r="H8" s="200">
        <f>C8*1000+1000000*AC$40-D8+E8/1000+F8/1000000</f>
        <v>1000994.990017</v>
      </c>
      <c r="I8" s="200">
        <f t="shared" si="0"/>
        <v>80.004999999999995</v>
      </c>
      <c r="J8" s="41"/>
      <c r="K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</row>
    <row r="9" spans="1:45" ht="13.5" thickBot="1">
      <c r="A9" s="150">
        <v>5</v>
      </c>
      <c r="B9" s="241" t="s">
        <v>46</v>
      </c>
      <c r="C9" s="111">
        <f>+Y$41</f>
        <v>1</v>
      </c>
      <c r="D9" s="90">
        <f>+Z$42</f>
        <v>5</v>
      </c>
      <c r="E9" s="96">
        <f>+Z$41</f>
        <v>-11</v>
      </c>
      <c r="F9" s="296">
        <f>+Y$42</f>
        <v>30</v>
      </c>
      <c r="G9" s="205">
        <f>+Y$27</f>
        <v>5</v>
      </c>
      <c r="H9" s="200">
        <f>C9*1000+1000000*Y$40-D9+E9/1000+F9/1000000</f>
        <v>1000994.9890299999</v>
      </c>
      <c r="I9" s="200">
        <f t="shared" si="0"/>
        <v>80.004999999999995</v>
      </c>
      <c r="J9" s="41"/>
      <c r="K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</row>
    <row r="10" spans="1:45" ht="13.5" customHeight="1" thickBot="1">
      <c r="A10" s="150">
        <v>6</v>
      </c>
      <c r="B10" s="23" t="s">
        <v>94</v>
      </c>
      <c r="C10" s="111">
        <f>+AG$41</f>
        <v>0.5</v>
      </c>
      <c r="D10" s="90">
        <f>+AH$42</f>
        <v>1</v>
      </c>
      <c r="E10" s="96">
        <f>+AH$41</f>
        <v>0</v>
      </c>
      <c r="F10" s="296">
        <f>+AG$42</f>
        <v>6</v>
      </c>
      <c r="G10" s="18">
        <f>+AG$27</f>
        <v>0</v>
      </c>
      <c r="H10" s="200">
        <f>C10*1000+1000000*AG$40-D10+E10/1000+F10/1000000</f>
        <v>1000499.000006</v>
      </c>
      <c r="I10" s="200">
        <f t="shared" si="0"/>
        <v>80.001000000000005</v>
      </c>
      <c r="J10" s="41"/>
    </row>
    <row r="11" spans="1:45" ht="13.5" customHeight="1" thickBot="1">
      <c r="A11" s="150">
        <v>7</v>
      </c>
      <c r="B11" s="23" t="s">
        <v>62</v>
      </c>
      <c r="C11" s="111">
        <f>+AI$41</f>
        <v>0.5</v>
      </c>
      <c r="D11" s="90">
        <f>+AJ$42</f>
        <v>2</v>
      </c>
      <c r="E11" s="96">
        <f>+AJ$41</f>
        <v>-9</v>
      </c>
      <c r="F11" s="296">
        <f>+AI$42</f>
        <v>18</v>
      </c>
      <c r="G11" s="18">
        <f>+AI$27</f>
        <v>0</v>
      </c>
      <c r="H11" s="200">
        <f>C11*1000+1000000*AI$40-D11+E11/1000+F11/1000000</f>
        <v>1000497.9910180001</v>
      </c>
      <c r="I11" s="200">
        <f t="shared" si="0"/>
        <v>80.001999999999995</v>
      </c>
      <c r="J11" s="41"/>
    </row>
    <row r="12" spans="1:45" ht="13.5" customHeight="1" thickBot="1">
      <c r="A12" s="150">
        <v>8</v>
      </c>
      <c r="B12" s="241" t="s">
        <v>142</v>
      </c>
      <c r="C12" s="111">
        <f>+W$41</f>
        <v>1</v>
      </c>
      <c r="D12" s="90">
        <f>+X$42</f>
        <v>5</v>
      </c>
      <c r="E12" s="96">
        <f>+X$41</f>
        <v>-3</v>
      </c>
      <c r="F12" s="296">
        <f>+W$42</f>
        <v>3</v>
      </c>
      <c r="G12" s="205">
        <f>+W$27</f>
        <v>0</v>
      </c>
      <c r="H12" s="200">
        <f>C12*1000+1000000*W$40-D12+E12/1000+F12/1000000</f>
        <v>994.99700299999995</v>
      </c>
      <c r="I12" s="200">
        <f t="shared" si="0"/>
        <v>80.004999999999995</v>
      </c>
      <c r="J12" s="41"/>
    </row>
    <row r="13" spans="1:45" ht="13.5" hidden="1" customHeight="1" thickBot="1">
      <c r="A13" s="150">
        <v>9</v>
      </c>
      <c r="B13" s="23" t="s">
        <v>43</v>
      </c>
      <c r="C13" s="111">
        <f>+AM$41</f>
        <v>-100000000</v>
      </c>
      <c r="D13" s="90">
        <f>+AN$42</f>
        <v>1</v>
      </c>
      <c r="E13" s="96">
        <f>+AN$41</f>
        <v>0</v>
      </c>
      <c r="F13" s="296">
        <f>+AM$42</f>
        <v>0</v>
      </c>
      <c r="G13" s="18">
        <f>+AM$27</f>
        <v>0</v>
      </c>
      <c r="H13" s="200">
        <f>C13*1000+1000000*AM$40-D13+E13/1000+F13/1000000</f>
        <v>-100000000001</v>
      </c>
      <c r="I13" s="200">
        <f t="shared" si="0"/>
        <v>80.001000000000005</v>
      </c>
      <c r="J13" s="41"/>
    </row>
    <row r="14" spans="1:45" ht="13.5" hidden="1" customHeight="1" thickBot="1">
      <c r="A14" s="150">
        <v>10</v>
      </c>
      <c r="B14" s="23" t="s">
        <v>120</v>
      </c>
      <c r="C14" s="111">
        <f>+AA$41</f>
        <v>-100000000</v>
      </c>
      <c r="D14" s="90">
        <f>+AB$42</f>
        <v>1</v>
      </c>
      <c r="E14" s="96">
        <f>+AB$41</f>
        <v>0</v>
      </c>
      <c r="F14" s="296">
        <f>+AA$42</f>
        <v>0</v>
      </c>
      <c r="G14" s="18">
        <f>+AA$27</f>
        <v>0</v>
      </c>
      <c r="H14" s="200">
        <f>C14*1000+1000000*AA$40-D14+E14/1000+F14/1000000</f>
        <v>-100000000001</v>
      </c>
      <c r="I14" s="200">
        <f t="shared" si="0"/>
        <v>80.001000000000005</v>
      </c>
      <c r="J14" s="41"/>
    </row>
    <row r="15" spans="1:45" ht="13.5" hidden="1" customHeight="1" thickBot="1">
      <c r="A15" s="150">
        <v>10</v>
      </c>
      <c r="B15" s="23" t="s">
        <v>9</v>
      </c>
      <c r="C15" s="89">
        <f>+C$41</f>
        <v>-100000000</v>
      </c>
      <c r="D15" s="90">
        <f>+D$42</f>
        <v>1</v>
      </c>
      <c r="E15" s="96">
        <f>+D$41</f>
        <v>0</v>
      </c>
      <c r="F15" s="296">
        <f>+C$42</f>
        <v>0</v>
      </c>
      <c r="G15" s="18">
        <f>+C$27</f>
        <v>0</v>
      </c>
      <c r="H15" s="200">
        <f>C15*1000+1000000*C$40-D15+E15/1000+F15/1000000</f>
        <v>-100000000001</v>
      </c>
      <c r="I15" s="200">
        <f t="shared" si="0"/>
        <v>80.001000000000005</v>
      </c>
      <c r="J15" s="41"/>
    </row>
    <row r="16" spans="1:45" ht="13.5" hidden="1" customHeight="1" thickBot="1">
      <c r="A16" s="150">
        <v>12</v>
      </c>
      <c r="B16" s="241" t="s">
        <v>54</v>
      </c>
      <c r="C16" s="89">
        <f>+I$41</f>
        <v>-100000000</v>
      </c>
      <c r="D16" s="90">
        <f>+J$42</f>
        <v>1</v>
      </c>
      <c r="E16" s="96">
        <f>+J$41</f>
        <v>0</v>
      </c>
      <c r="F16" s="296">
        <f>+I$42</f>
        <v>0</v>
      </c>
      <c r="G16" s="18">
        <f>+I$27</f>
        <v>0</v>
      </c>
      <c r="H16" s="200">
        <f>C16*1000+1000000*I$40-D16+E16/1000+F16/1000000</f>
        <v>-100000000001</v>
      </c>
      <c r="I16" s="200">
        <f t="shared" si="0"/>
        <v>80.001000000000005</v>
      </c>
      <c r="J16" s="41"/>
    </row>
    <row r="17" spans="1:40" ht="13.5" hidden="1" customHeight="1" thickBot="1">
      <c r="A17" s="150">
        <v>13</v>
      </c>
      <c r="B17" s="23" t="s">
        <v>6</v>
      </c>
      <c r="C17" s="111">
        <f>+M$41</f>
        <v>-100000000</v>
      </c>
      <c r="D17" s="90">
        <f>+N$42</f>
        <v>1</v>
      </c>
      <c r="E17" s="96">
        <f>+N$41</f>
        <v>0</v>
      </c>
      <c r="F17" s="296">
        <f>+M$42</f>
        <v>0</v>
      </c>
      <c r="G17" s="18">
        <f>+M$27</f>
        <v>0</v>
      </c>
      <c r="H17" s="200">
        <f>C17*1000+1000000*M$40-D17+E17/1000+F17/1000000</f>
        <v>-100000000001</v>
      </c>
      <c r="I17" s="200">
        <f t="shared" si="0"/>
        <v>80.001000000000005</v>
      </c>
    </row>
    <row r="18" spans="1:40" ht="13.5" hidden="1" customHeight="1" thickBot="1">
      <c r="A18" s="150">
        <v>14</v>
      </c>
      <c r="B18" s="241" t="s">
        <v>158</v>
      </c>
      <c r="C18" s="111">
        <f>+S$41</f>
        <v>-100000000</v>
      </c>
      <c r="D18" s="90">
        <f>+T$42</f>
        <v>1</v>
      </c>
      <c r="E18" s="96">
        <f>+T$41</f>
        <v>0</v>
      </c>
      <c r="F18" s="296">
        <f>+S$42</f>
        <v>0</v>
      </c>
      <c r="G18" s="18">
        <f>+S$27</f>
        <v>0</v>
      </c>
      <c r="H18" s="200">
        <f>C18*1000+1000000*S$40-D18+E18/1000+F18/1000000</f>
        <v>-100000000001</v>
      </c>
      <c r="I18" s="200">
        <f t="shared" si="0"/>
        <v>80.001000000000005</v>
      </c>
      <c r="J18" s="41"/>
    </row>
    <row r="19" spans="1:40" ht="13.5" hidden="1" customHeight="1" thickBot="1">
      <c r="A19" s="150">
        <v>15</v>
      </c>
      <c r="B19" s="241" t="s">
        <v>167</v>
      </c>
      <c r="C19" s="111">
        <f>+O$41</f>
        <v>-100000000</v>
      </c>
      <c r="D19" s="90">
        <f>+P$42</f>
        <v>1</v>
      </c>
      <c r="E19" s="96">
        <f>+P$41</f>
        <v>0</v>
      </c>
      <c r="F19" s="296">
        <f>+O$42</f>
        <v>0</v>
      </c>
      <c r="G19" s="205">
        <f>+O$27</f>
        <v>0</v>
      </c>
      <c r="H19" s="200">
        <f>C19*1000+1000000*O$40-D19+E19/1000+F19/1000000</f>
        <v>-100000000001</v>
      </c>
      <c r="I19" s="200">
        <f t="shared" si="0"/>
        <v>80.001000000000005</v>
      </c>
      <c r="J19" s="41"/>
    </row>
    <row r="20" spans="1:40" ht="13.5" hidden="1" customHeight="1" thickBot="1">
      <c r="A20" s="150">
        <v>16</v>
      </c>
      <c r="B20" s="241" t="s">
        <v>155</v>
      </c>
      <c r="C20" s="89">
        <f>+AE$41</f>
        <v>-100000000</v>
      </c>
      <c r="D20" s="90">
        <f>+AF$42</f>
        <v>1</v>
      </c>
      <c r="E20" s="96">
        <f>+AF$41</f>
        <v>0</v>
      </c>
      <c r="F20" s="296">
        <f>+AE$42</f>
        <v>0</v>
      </c>
      <c r="G20" s="18">
        <f>+AE$27</f>
        <v>0</v>
      </c>
      <c r="H20" s="200">
        <f>C20*1000+1000000*AE$40-D20+E20/1000+F20/1000000</f>
        <v>-100000000001</v>
      </c>
      <c r="I20" s="200">
        <f t="shared" si="0"/>
        <v>80.001000000000005</v>
      </c>
      <c r="J20" s="41"/>
    </row>
    <row r="21" spans="1:40" ht="13.5" hidden="1" customHeight="1" thickBot="1">
      <c r="A21" s="150">
        <v>17</v>
      </c>
      <c r="B21" s="221" t="s">
        <v>145</v>
      </c>
      <c r="C21" s="89">
        <f>+Q$41</f>
        <v>-100000000</v>
      </c>
      <c r="D21" s="90">
        <f>+R$42</f>
        <v>1</v>
      </c>
      <c r="E21" s="96">
        <f>+R$41</f>
        <v>0</v>
      </c>
      <c r="F21" s="296">
        <f>+Q$42</f>
        <v>0</v>
      </c>
      <c r="G21" s="18">
        <f>+Q$27</f>
        <v>0</v>
      </c>
      <c r="H21" s="200">
        <f>C21*1000+1000000*Q$40-D21+E21/1000+F21/1000000</f>
        <v>-100000000001</v>
      </c>
      <c r="I21" s="200">
        <f t="shared" si="0"/>
        <v>80.001000000000005</v>
      </c>
      <c r="J21" s="41"/>
    </row>
    <row r="22" spans="1:40" ht="13.5" hidden="1" thickBot="1">
      <c r="A22" s="150">
        <v>18</v>
      </c>
      <c r="B22" s="162" t="s">
        <v>147</v>
      </c>
      <c r="C22" s="89">
        <f>+K$41</f>
        <v>-100000000</v>
      </c>
      <c r="D22" s="90">
        <f>+L$42</f>
        <v>1</v>
      </c>
      <c r="E22" s="96">
        <f>+L$41</f>
        <v>0</v>
      </c>
      <c r="F22" s="296">
        <f>+K$42</f>
        <v>0</v>
      </c>
      <c r="G22" s="18">
        <f>+K$27</f>
        <v>0</v>
      </c>
      <c r="H22" s="200">
        <f>C22*1000+1000000*K$40-D22+E22/1000+F22/1000000</f>
        <v>-100000000001</v>
      </c>
      <c r="I22" s="200">
        <f t="shared" si="0"/>
        <v>80.001000000000005</v>
      </c>
      <c r="J22" s="41"/>
    </row>
    <row r="23" spans="1:40" ht="13.5" hidden="1" thickBot="1">
      <c r="A23" s="150">
        <v>19</v>
      </c>
      <c r="B23" s="23" t="s">
        <v>138</v>
      </c>
      <c r="C23" s="89">
        <f>+E$41</f>
        <v>-100000000</v>
      </c>
      <c r="D23" s="90">
        <f>+F$42</f>
        <v>1</v>
      </c>
      <c r="E23" s="96">
        <f>+F$41</f>
        <v>0</v>
      </c>
      <c r="F23" s="296">
        <f>+E$42</f>
        <v>0</v>
      </c>
      <c r="G23" s="18">
        <f>+E$27</f>
        <v>0</v>
      </c>
      <c r="H23" s="200">
        <f>C23*1000+1000000*E$40-D23+E23/1000+F23/1000000</f>
        <v>-100000000001</v>
      </c>
      <c r="I23" s="200">
        <f t="shared" si="0"/>
        <v>80.001000000000005</v>
      </c>
      <c r="J23" s="41"/>
    </row>
    <row r="24" spans="1:40">
      <c r="A24" s="16"/>
      <c r="C24" s="16"/>
      <c r="D24" s="92"/>
      <c r="E24" s="16"/>
      <c r="F24" s="16"/>
      <c r="H24" s="200"/>
      <c r="J24" s="41"/>
    </row>
    <row r="25" spans="1:40">
      <c r="A25" s="16"/>
    </row>
    <row r="27" spans="1:40" ht="12.75" hidden="1" customHeight="1">
      <c r="B27" t="s">
        <v>12</v>
      </c>
      <c r="C27">
        <f>+C28*C29</f>
        <v>0</v>
      </c>
      <c r="D27">
        <f t="shared" ref="D27:AN27" si="1">+D28*D29</f>
        <v>0</v>
      </c>
      <c r="E27">
        <f t="shared" si="1"/>
        <v>0</v>
      </c>
      <c r="F27">
        <f t="shared" si="1"/>
        <v>0</v>
      </c>
      <c r="G27">
        <f t="shared" si="1"/>
        <v>80</v>
      </c>
      <c r="H27">
        <f t="shared" si="1"/>
        <v>40</v>
      </c>
      <c r="I27">
        <f t="shared" si="1"/>
        <v>0</v>
      </c>
      <c r="J27">
        <f t="shared" si="1"/>
        <v>0</v>
      </c>
      <c r="K27">
        <f t="shared" si="1"/>
        <v>0</v>
      </c>
      <c r="L27">
        <f t="shared" si="1"/>
        <v>0</v>
      </c>
      <c r="M27">
        <f t="shared" si="1"/>
        <v>0</v>
      </c>
      <c r="N27">
        <f t="shared" si="1"/>
        <v>0</v>
      </c>
      <c r="O27">
        <f t="shared" si="1"/>
        <v>0</v>
      </c>
      <c r="P27">
        <f t="shared" si="1"/>
        <v>0</v>
      </c>
      <c r="Q27">
        <f t="shared" si="1"/>
        <v>0</v>
      </c>
      <c r="R27">
        <f t="shared" si="1"/>
        <v>0</v>
      </c>
      <c r="S27">
        <f t="shared" si="1"/>
        <v>0</v>
      </c>
      <c r="T27">
        <f t="shared" si="1"/>
        <v>0</v>
      </c>
      <c r="U27">
        <f t="shared" si="1"/>
        <v>40</v>
      </c>
      <c r="V27">
        <f t="shared" si="1"/>
        <v>26</v>
      </c>
      <c r="W27">
        <f t="shared" si="1"/>
        <v>0</v>
      </c>
      <c r="X27">
        <f t="shared" si="1"/>
        <v>3</v>
      </c>
      <c r="Y27">
        <f t="shared" si="1"/>
        <v>5</v>
      </c>
      <c r="Z27">
        <f t="shared" si="1"/>
        <v>30</v>
      </c>
      <c r="AA27">
        <f t="shared" si="1"/>
        <v>0</v>
      </c>
      <c r="AB27">
        <f t="shared" si="1"/>
        <v>0</v>
      </c>
      <c r="AC27">
        <f t="shared" si="1"/>
        <v>10</v>
      </c>
      <c r="AD27">
        <f t="shared" si="1"/>
        <v>17</v>
      </c>
      <c r="AE27">
        <f t="shared" si="1"/>
        <v>0</v>
      </c>
      <c r="AF27">
        <f t="shared" si="1"/>
        <v>0</v>
      </c>
      <c r="AG27">
        <f t="shared" si="1"/>
        <v>0</v>
      </c>
      <c r="AH27">
        <f t="shared" si="1"/>
        <v>6</v>
      </c>
      <c r="AI27">
        <f t="shared" si="1"/>
        <v>0</v>
      </c>
      <c r="AJ27">
        <f t="shared" si="1"/>
        <v>18</v>
      </c>
      <c r="AK27">
        <f t="shared" si="1"/>
        <v>20</v>
      </c>
      <c r="AL27">
        <f t="shared" si="1"/>
        <v>31</v>
      </c>
      <c r="AM27">
        <f t="shared" si="1"/>
        <v>0</v>
      </c>
      <c r="AN27">
        <f t="shared" si="1"/>
        <v>0</v>
      </c>
    </row>
    <row r="28" spans="1:40" ht="12.75" hidden="1" customHeight="1">
      <c r="C28">
        <f>IF($B40&gt;3,1,0)</f>
        <v>1</v>
      </c>
      <c r="D28">
        <f>IF($B40&gt;3,1,0)</f>
        <v>1</v>
      </c>
      <c r="E28">
        <f t="shared" ref="E28:AN28" si="2">IF($B40&gt;3,1,0)</f>
        <v>1</v>
      </c>
      <c r="F28">
        <f t="shared" si="2"/>
        <v>1</v>
      </c>
      <c r="G28">
        <f t="shared" si="2"/>
        <v>1</v>
      </c>
      <c r="H28">
        <f t="shared" si="2"/>
        <v>1</v>
      </c>
      <c r="I28">
        <f t="shared" si="2"/>
        <v>1</v>
      </c>
      <c r="J28">
        <f t="shared" si="2"/>
        <v>1</v>
      </c>
      <c r="K28">
        <f t="shared" si="2"/>
        <v>1</v>
      </c>
      <c r="L28">
        <f t="shared" si="2"/>
        <v>1</v>
      </c>
      <c r="M28">
        <f t="shared" si="2"/>
        <v>1</v>
      </c>
      <c r="N28">
        <f t="shared" si="2"/>
        <v>1</v>
      </c>
      <c r="O28">
        <f t="shared" si="2"/>
        <v>1</v>
      </c>
      <c r="P28">
        <f t="shared" si="2"/>
        <v>1</v>
      </c>
      <c r="Q28">
        <f t="shared" si="2"/>
        <v>1</v>
      </c>
      <c r="R28">
        <f t="shared" si="2"/>
        <v>1</v>
      </c>
      <c r="S28">
        <f t="shared" si="2"/>
        <v>1</v>
      </c>
      <c r="T28">
        <f t="shared" si="2"/>
        <v>1</v>
      </c>
      <c r="U28">
        <f t="shared" si="2"/>
        <v>1</v>
      </c>
      <c r="V28">
        <f t="shared" si="2"/>
        <v>1</v>
      </c>
      <c r="W28">
        <f t="shared" si="2"/>
        <v>1</v>
      </c>
      <c r="X28">
        <f t="shared" si="2"/>
        <v>1</v>
      </c>
      <c r="Y28">
        <f t="shared" si="2"/>
        <v>1</v>
      </c>
      <c r="Z28">
        <f t="shared" si="2"/>
        <v>1</v>
      </c>
      <c r="AA28">
        <f t="shared" si="2"/>
        <v>1</v>
      </c>
      <c r="AB28">
        <f t="shared" si="2"/>
        <v>1</v>
      </c>
      <c r="AC28">
        <f t="shared" si="2"/>
        <v>1</v>
      </c>
      <c r="AD28">
        <f t="shared" si="2"/>
        <v>1</v>
      </c>
      <c r="AE28">
        <f t="shared" si="2"/>
        <v>1</v>
      </c>
      <c r="AF28">
        <f t="shared" si="2"/>
        <v>1</v>
      </c>
      <c r="AG28">
        <f t="shared" si="2"/>
        <v>1</v>
      </c>
      <c r="AH28">
        <f t="shared" si="2"/>
        <v>1</v>
      </c>
      <c r="AI28">
        <f t="shared" si="2"/>
        <v>1</v>
      </c>
      <c r="AJ28">
        <f t="shared" si="2"/>
        <v>1</v>
      </c>
      <c r="AK28">
        <f t="shared" si="2"/>
        <v>1</v>
      </c>
      <c r="AL28">
        <f t="shared" si="2"/>
        <v>1</v>
      </c>
      <c r="AM28">
        <f t="shared" si="2"/>
        <v>1</v>
      </c>
      <c r="AN28">
        <f t="shared" si="2"/>
        <v>1</v>
      </c>
    </row>
    <row r="29" spans="1:40" ht="12.75" hidden="1" customHeight="1">
      <c r="C29">
        <f>MAX(C30:C34)</f>
        <v>0</v>
      </c>
      <c r="D29">
        <f>+C42</f>
        <v>0</v>
      </c>
      <c r="E29">
        <f>MAX(E30:E34)</f>
        <v>0</v>
      </c>
      <c r="F29">
        <f>+E42</f>
        <v>0</v>
      </c>
      <c r="G29">
        <f>MAX(G30:G34)</f>
        <v>80</v>
      </c>
      <c r="H29">
        <f>+G42</f>
        <v>40</v>
      </c>
      <c r="I29">
        <f>MAX(I30:I34)</f>
        <v>0</v>
      </c>
      <c r="J29">
        <f>+I42</f>
        <v>0</v>
      </c>
      <c r="K29">
        <f>MAX(K30:K34)</f>
        <v>0</v>
      </c>
      <c r="L29">
        <f>+K42</f>
        <v>0</v>
      </c>
      <c r="M29">
        <f>MAX(M30:M34)</f>
        <v>0</v>
      </c>
      <c r="N29">
        <f>+M42</f>
        <v>0</v>
      </c>
      <c r="O29">
        <f>MAX(O30:O34)</f>
        <v>0</v>
      </c>
      <c r="P29">
        <f>+O42</f>
        <v>0</v>
      </c>
      <c r="Q29">
        <f>MAX(Q30:Q34)</f>
        <v>0</v>
      </c>
      <c r="R29">
        <f>+Q42</f>
        <v>0</v>
      </c>
      <c r="S29">
        <f>MAX(S30:S34)</f>
        <v>0</v>
      </c>
      <c r="T29">
        <f>+S42</f>
        <v>0</v>
      </c>
      <c r="U29">
        <f>MAX(U30:U34)</f>
        <v>40</v>
      </c>
      <c r="V29">
        <f>+U42</f>
        <v>26</v>
      </c>
      <c r="W29">
        <f>MAX(W30:W34)</f>
        <v>0</v>
      </c>
      <c r="X29">
        <f>+W42</f>
        <v>3</v>
      </c>
      <c r="Y29">
        <f>MAX(Y30:Y34)</f>
        <v>5</v>
      </c>
      <c r="Z29">
        <f>+Y42</f>
        <v>30</v>
      </c>
      <c r="AA29">
        <f>MAX(AA30:AA34)</f>
        <v>0</v>
      </c>
      <c r="AB29">
        <f>+AA42</f>
        <v>0</v>
      </c>
      <c r="AC29">
        <f>MAX(AC30:AC34)</f>
        <v>10</v>
      </c>
      <c r="AD29">
        <f>+AC42</f>
        <v>17</v>
      </c>
      <c r="AE29">
        <f>MAX(AE30:AE34)</f>
        <v>0</v>
      </c>
      <c r="AF29">
        <f>+AE42</f>
        <v>0</v>
      </c>
      <c r="AG29">
        <f>MAX(AG30:AG34)</f>
        <v>0</v>
      </c>
      <c r="AH29">
        <f>+AG42</f>
        <v>6</v>
      </c>
      <c r="AI29">
        <f>MAX(AI30:AI34)</f>
        <v>0</v>
      </c>
      <c r="AJ29">
        <f>+AI42</f>
        <v>18</v>
      </c>
      <c r="AK29">
        <f>MAX(AK30:AK34)</f>
        <v>20</v>
      </c>
      <c r="AL29">
        <f>+AK42</f>
        <v>31</v>
      </c>
      <c r="AM29">
        <f>MAX(AM30:AM34)</f>
        <v>0</v>
      </c>
      <c r="AN29">
        <f>+AM42</f>
        <v>0</v>
      </c>
    </row>
    <row r="30" spans="1:40" ht="12.75" hidden="1" customHeight="1">
      <c r="C30">
        <f>IF(C$35=5,5,0)</f>
        <v>0</v>
      </c>
      <c r="E30">
        <f>IF(E$35=5,5,0)</f>
        <v>0</v>
      </c>
      <c r="G30">
        <f>IF(G$35=5,5,0)</f>
        <v>0</v>
      </c>
      <c r="I30">
        <f>IF(I$35=5,5,0)</f>
        <v>0</v>
      </c>
      <c r="K30">
        <f>IF(K$35=5,5,0)</f>
        <v>0</v>
      </c>
      <c r="M30">
        <f>IF(M$35=5,5,0)</f>
        <v>0</v>
      </c>
      <c r="O30">
        <f>IF(O$35=5,5,0)</f>
        <v>0</v>
      </c>
      <c r="Q30">
        <f>IF(Q$35=5,5,0)</f>
        <v>0</v>
      </c>
      <c r="S30">
        <f>IF(S$35=5,5,0)</f>
        <v>0</v>
      </c>
      <c r="U30">
        <f>IF(U$35=5,5,0)</f>
        <v>0</v>
      </c>
      <c r="W30">
        <f>IF(W$35=5,5,0)</f>
        <v>0</v>
      </c>
      <c r="Y30">
        <f>IF(Y$35=5,5,0)</f>
        <v>5</v>
      </c>
      <c r="AA30">
        <f>IF(AA$35=5,5,0)</f>
        <v>0</v>
      </c>
      <c r="AC30">
        <f>IF(AC$35=5,5,0)</f>
        <v>0</v>
      </c>
      <c r="AE30">
        <f>IF(AE$35=5,5,0)</f>
        <v>0</v>
      </c>
      <c r="AG30">
        <f>IF(AG$35=5,5,0)</f>
        <v>0</v>
      </c>
      <c r="AI30">
        <f>IF(AI$35=5,5,0)</f>
        <v>0</v>
      </c>
      <c r="AK30">
        <f>IF(AK$35=5,5,0)</f>
        <v>0</v>
      </c>
      <c r="AM30">
        <f>IF(AM$35=5,5,0)</f>
        <v>0</v>
      </c>
    </row>
    <row r="31" spans="1:40" ht="12.75" hidden="1" customHeight="1">
      <c r="C31">
        <f>IF(C$35=4,10,0)</f>
        <v>0</v>
      </c>
      <c r="E31">
        <f>IF(E$35=4,10,0)</f>
        <v>0</v>
      </c>
      <c r="G31">
        <f>IF(G$35=4,10,0)</f>
        <v>0</v>
      </c>
      <c r="I31">
        <f>IF(I$35=4,10,0)</f>
        <v>0</v>
      </c>
      <c r="K31">
        <f>IF(K$35=4,10,0)</f>
        <v>0</v>
      </c>
      <c r="M31">
        <f>IF(M$35=4,10,0)</f>
        <v>0</v>
      </c>
      <c r="O31">
        <f>IF(O$35=4,10,0)</f>
        <v>0</v>
      </c>
      <c r="Q31">
        <f>IF(Q$35=4,10,0)</f>
        <v>0</v>
      </c>
      <c r="S31">
        <f>IF(S$35=4,10,0)</f>
        <v>0</v>
      </c>
      <c r="U31">
        <f>IF(U$35=4,10,0)</f>
        <v>0</v>
      </c>
      <c r="W31">
        <f>IF(W$35=4,10,0)</f>
        <v>0</v>
      </c>
      <c r="Y31">
        <f>IF(Y$35=4,10,0)</f>
        <v>0</v>
      </c>
      <c r="AA31">
        <f>IF(AA$35=4,10,0)</f>
        <v>0</v>
      </c>
      <c r="AC31">
        <f>IF(AC$35=4,10,0)</f>
        <v>10</v>
      </c>
      <c r="AE31">
        <f>IF(AE$35=4,10,0)</f>
        <v>0</v>
      </c>
      <c r="AG31">
        <f>IF(AG$35=4,10,0)</f>
        <v>0</v>
      </c>
      <c r="AI31">
        <f>IF(AI$35=4,10,0)</f>
        <v>0</v>
      </c>
      <c r="AK31">
        <f>IF(AK$35=4,10,0)</f>
        <v>0</v>
      </c>
      <c r="AM31">
        <f>IF(AM$35=4,10,0)</f>
        <v>0</v>
      </c>
    </row>
    <row r="32" spans="1:40" ht="12.75" hidden="1" customHeight="1">
      <c r="C32">
        <f>IF(C$35=3,20,0)</f>
        <v>0</v>
      </c>
      <c r="E32">
        <f>IF(E$35=3,20,0)</f>
        <v>0</v>
      </c>
      <c r="G32">
        <f>IF(G$35=3,20,0)</f>
        <v>0</v>
      </c>
      <c r="I32">
        <f>IF(I$35=3,20,0)</f>
        <v>0</v>
      </c>
      <c r="K32">
        <f>IF(K$35=3,20,0)</f>
        <v>0</v>
      </c>
      <c r="M32">
        <f>IF(M$35=3,20,0)</f>
        <v>0</v>
      </c>
      <c r="O32">
        <f>IF(O$35=3,20,0)</f>
        <v>0</v>
      </c>
      <c r="Q32">
        <f>IF(Q$35=3,20,0)</f>
        <v>0</v>
      </c>
      <c r="S32">
        <f>IF(S$35=3,20,0)</f>
        <v>0</v>
      </c>
      <c r="U32">
        <f>IF(U$35=3,20,0)</f>
        <v>0</v>
      </c>
      <c r="W32">
        <f>IF(W$35=3,20,0)</f>
        <v>0</v>
      </c>
      <c r="Y32">
        <f>IF(Y$35=3,20,0)</f>
        <v>0</v>
      </c>
      <c r="AA32">
        <f>IF(AA$35=3,20,0)</f>
        <v>0</v>
      </c>
      <c r="AC32">
        <f>IF(AC$35=3,20,0)</f>
        <v>0</v>
      </c>
      <c r="AE32">
        <f>IF(AE$35=3,20,0)</f>
        <v>0</v>
      </c>
      <c r="AG32">
        <f>IF(AG$35=3,20,0)</f>
        <v>0</v>
      </c>
      <c r="AI32">
        <f>IF(AI$35=3,20,0)</f>
        <v>0</v>
      </c>
      <c r="AK32">
        <f>IF(AK$35=3,20,0)</f>
        <v>20</v>
      </c>
      <c r="AM32">
        <f>IF(AM$35=3,20,0)</f>
        <v>0</v>
      </c>
    </row>
    <row r="33" spans="1:54" ht="12.75" hidden="1" customHeight="1">
      <c r="C33">
        <f>IF(C$35=2,40,0)</f>
        <v>0</v>
      </c>
      <c r="E33">
        <f>IF(E$35=2,40,0)</f>
        <v>0</v>
      </c>
      <c r="G33">
        <f>IF(G$35=2,40,0)</f>
        <v>0</v>
      </c>
      <c r="I33">
        <f>IF(I$35=2,40,0)</f>
        <v>0</v>
      </c>
      <c r="K33">
        <f>IF(K$35=2,40,0)</f>
        <v>0</v>
      </c>
      <c r="M33">
        <f>IF(M$35=2,40,0)</f>
        <v>0</v>
      </c>
      <c r="O33">
        <f>IF(O$35=2,40,0)</f>
        <v>0</v>
      </c>
      <c r="Q33">
        <f>IF(Q$35=2,40,0)</f>
        <v>0</v>
      </c>
      <c r="S33">
        <f>IF(S$35=2,40,0)</f>
        <v>0</v>
      </c>
      <c r="U33">
        <f>IF(U$35=2,40,0)</f>
        <v>40</v>
      </c>
      <c r="W33">
        <f>IF(W$35=2,40,0)</f>
        <v>0</v>
      </c>
      <c r="Y33">
        <f>IF(Y$35=2,40,0)</f>
        <v>0</v>
      </c>
      <c r="AA33">
        <f>IF(AA$35=2,40,0)</f>
        <v>0</v>
      </c>
      <c r="AC33">
        <f>IF(AC$35=2,40,0)</f>
        <v>0</v>
      </c>
      <c r="AE33">
        <f>IF(AE$35=2,40,0)</f>
        <v>0</v>
      </c>
      <c r="AG33">
        <f>IF(AG$35=2,40,0)</f>
        <v>0</v>
      </c>
      <c r="AI33">
        <f>IF(AI$35=2,40,0)</f>
        <v>0</v>
      </c>
      <c r="AK33">
        <f>IF(AK$35=2,40,0)</f>
        <v>0</v>
      </c>
      <c r="AM33">
        <f>IF(AM$35=2,40,0)</f>
        <v>0</v>
      </c>
    </row>
    <row r="34" spans="1:54" ht="12.75" hidden="1" customHeight="1">
      <c r="C34">
        <f>IF(C$35=1,80,0)</f>
        <v>0</v>
      </c>
      <c r="E34">
        <f>IF(E$35=1,80,0)</f>
        <v>0</v>
      </c>
      <c r="G34">
        <f>IF(G$35=1,80,0)</f>
        <v>80</v>
      </c>
      <c r="I34">
        <f>IF(I$35=1,80,0)</f>
        <v>0</v>
      </c>
      <c r="K34">
        <f>IF(K$35=1,80,0)</f>
        <v>0</v>
      </c>
      <c r="M34">
        <f>IF(M$35=1,80,0)</f>
        <v>0</v>
      </c>
      <c r="O34">
        <f>IF(O$35=1,80,0)</f>
        <v>0</v>
      </c>
      <c r="Q34">
        <f>IF(Q$35=1,80,0)</f>
        <v>0</v>
      </c>
      <c r="S34">
        <f>IF(S$35=1,80,0)</f>
        <v>0</v>
      </c>
      <c r="U34">
        <f>IF(U$35=1,80,0)</f>
        <v>0</v>
      </c>
      <c r="W34">
        <f>IF(W$35=1,80,0)</f>
        <v>0</v>
      </c>
      <c r="Y34">
        <f>IF(Y$35=1,80,0)</f>
        <v>0</v>
      </c>
      <c r="AA34">
        <f>IF(AA$35=1,80,0)</f>
        <v>0</v>
      </c>
      <c r="AC34">
        <f>IF(AC$35=1,80,0)</f>
        <v>0</v>
      </c>
      <c r="AE34">
        <f>IF(AE$35=1,80,0)</f>
        <v>0</v>
      </c>
      <c r="AG34">
        <f>IF(AG$35=1,80,0)</f>
        <v>0</v>
      </c>
      <c r="AI34">
        <f>IF(AI$35=1,80,0)</f>
        <v>0</v>
      </c>
      <c r="AK34">
        <f>IF(AK$35=1,80,0)</f>
        <v>0</v>
      </c>
      <c r="AM34">
        <f>IF(AM$35=1,80,0)</f>
        <v>0</v>
      </c>
    </row>
    <row r="35" spans="1:54" ht="12.75" hidden="1" customHeight="1">
      <c r="C35">
        <f>RANK(C36,$C36:$BG36)*C40</f>
        <v>0</v>
      </c>
      <c r="E35">
        <f>RANK(E36,$C36:$BG36)*E40</f>
        <v>0</v>
      </c>
      <c r="G35">
        <f>RANK(G36,$C36:$BG36)*G40</f>
        <v>1</v>
      </c>
      <c r="I35">
        <f>RANK(I36,$C36:$BG36)*I40</f>
        <v>0</v>
      </c>
      <c r="K35">
        <f>RANK(K36,$C36:$BG36)*K40</f>
        <v>0</v>
      </c>
      <c r="M35">
        <f>RANK(M36,$C36:$BG36)*M40</f>
        <v>0</v>
      </c>
      <c r="O35">
        <f>RANK(O36,$C36:$BG36)*O40</f>
        <v>0</v>
      </c>
      <c r="Q35">
        <f>RANK(Q36,$C36:$BG36)*Q40</f>
        <v>0</v>
      </c>
      <c r="S35">
        <f>RANK(S36,$C36:$BG36)*S40</f>
        <v>0</v>
      </c>
      <c r="U35">
        <f>RANK(U36,$C36:$BG36)*U40</f>
        <v>2</v>
      </c>
      <c r="W35">
        <f>RANK(W36,$C36:$BG36)*W40</f>
        <v>0</v>
      </c>
      <c r="Y35">
        <f>RANK(Y36,$C36:$BG36)*Y40</f>
        <v>5</v>
      </c>
      <c r="AA35">
        <f>RANK(AA36,$C36:$BG36)*AA40</f>
        <v>0</v>
      </c>
      <c r="AC35">
        <f>RANK(AC36,$C36:$BG36)*AC40</f>
        <v>4</v>
      </c>
      <c r="AE35">
        <f>RANK(AE36,$C36:$BG36)*AE40</f>
        <v>0</v>
      </c>
      <c r="AG35">
        <f>RANK(AG36,$C36:$BG36)*AG40</f>
        <v>6</v>
      </c>
      <c r="AI35">
        <f>RANK(AI36,$C36:$BG36)*AI40</f>
        <v>7</v>
      </c>
      <c r="AK35">
        <f>RANK(AK36,$C36:$BG36)*AK40</f>
        <v>3</v>
      </c>
      <c r="AM35">
        <f>RANK(AM36,$C36:$BG36)*AM40</f>
        <v>0</v>
      </c>
    </row>
    <row r="36" spans="1:54" ht="12.75" hidden="1" customHeight="1">
      <c r="C36">
        <f>SUM(C37:C39)+C42/1000</f>
        <v>-101000100</v>
      </c>
      <c r="E36">
        <f>SUM(E37:E39)+E42/1000</f>
        <v>-101000100</v>
      </c>
      <c r="G36">
        <f>SUM(G37:G39)+G42/1000</f>
        <v>4999436.04</v>
      </c>
      <c r="I36">
        <f>SUM(I37:I39)+I42/1000</f>
        <v>-101000100</v>
      </c>
      <c r="K36">
        <f>SUM(K37:K39)+K42/1000</f>
        <v>-101000100</v>
      </c>
      <c r="M36">
        <f>SUM(M37:M39)+M42/1000</f>
        <v>-101000100</v>
      </c>
      <c r="O36">
        <f>SUM(O37:O39)+O42/1000</f>
        <v>-101000100</v>
      </c>
      <c r="Q36">
        <f>SUM(Q37:Q39)+Q42/1000</f>
        <v>-101000100</v>
      </c>
      <c r="S36">
        <f>SUM(S37:S39)+S42/1000</f>
        <v>-101000100</v>
      </c>
      <c r="U36">
        <f>SUM(U37:U39)+U42/1000</f>
        <v>1999504.0260000001</v>
      </c>
      <c r="W36">
        <f>SUM(W37:W39)+W42/1000</f>
        <v>-1000501.997</v>
      </c>
      <c r="Y36">
        <f>SUM(Y37:Y39)+Y42/1000</f>
        <v>999490.03</v>
      </c>
      <c r="AA36">
        <f>SUM(AA37:AA39)+AA42/1000</f>
        <v>-101000100</v>
      </c>
      <c r="AC36">
        <f>SUM(AC37:AC39)+AC42/1000</f>
        <v>999491.01699999999</v>
      </c>
      <c r="AE36">
        <f>SUM(AE37:AE39)+AE42/1000</f>
        <v>-101000100</v>
      </c>
      <c r="AG36">
        <f>SUM(AG37:AG39)+AG42/1000</f>
        <v>499900.50599999999</v>
      </c>
      <c r="AI36">
        <f>SUM(AI37:AI39)+AI42/1000</f>
        <v>499791.51799999998</v>
      </c>
      <c r="AK36">
        <f>SUM(AK37:AK39)+AK42/1000</f>
        <v>1999502.031</v>
      </c>
      <c r="AM36">
        <f>SUM(AM37:AM39)+AM42/1000</f>
        <v>-101000100</v>
      </c>
    </row>
    <row r="37" spans="1:54" ht="12.75" hidden="1" customHeight="1">
      <c r="C37" s="41">
        <f>+D41</f>
        <v>0</v>
      </c>
      <c r="E37" s="41">
        <f>+F41</f>
        <v>0</v>
      </c>
      <c r="G37" s="41">
        <f>+H41</f>
        <v>31</v>
      </c>
      <c r="I37" s="41">
        <f>+J41</f>
        <v>0</v>
      </c>
      <c r="K37" s="41">
        <f>+L41</f>
        <v>0</v>
      </c>
      <c r="M37" s="41">
        <f>+N41</f>
        <v>0</v>
      </c>
      <c r="O37" s="41">
        <f>+P41</f>
        <v>0</v>
      </c>
      <c r="Q37" s="41">
        <f>+R41</f>
        <v>0</v>
      </c>
      <c r="S37" s="41">
        <f>+T41</f>
        <v>0</v>
      </c>
      <c r="U37" s="41">
        <f>+V41</f>
        <v>2</v>
      </c>
      <c r="W37" s="41">
        <f>+X41</f>
        <v>-3</v>
      </c>
      <c r="Y37" s="41">
        <f>+Z41</f>
        <v>-11</v>
      </c>
      <c r="AA37" s="41">
        <f>+AB41</f>
        <v>0</v>
      </c>
      <c r="AC37" s="41">
        <f>+AD41</f>
        <v>-10</v>
      </c>
      <c r="AE37" s="41">
        <f>+AF41</f>
        <v>0</v>
      </c>
      <c r="AG37" s="41">
        <f>+AH41</f>
        <v>0</v>
      </c>
      <c r="AI37" s="41">
        <f>+AJ41</f>
        <v>-9</v>
      </c>
      <c r="AK37" s="41">
        <f>+AL41</f>
        <v>0</v>
      </c>
      <c r="AM37" s="41">
        <f>+AN41</f>
        <v>0</v>
      </c>
    </row>
    <row r="38" spans="1:54" ht="12.75" hidden="1" customHeight="1">
      <c r="C38">
        <f>-D42*100</f>
        <v>-100</v>
      </c>
      <c r="E38">
        <f>-F42*100</f>
        <v>-100</v>
      </c>
      <c r="G38">
        <f>-H42*100</f>
        <v>-600</v>
      </c>
      <c r="I38">
        <f>-J42*100</f>
        <v>-100</v>
      </c>
      <c r="K38">
        <f>-L42*100</f>
        <v>-100</v>
      </c>
      <c r="M38">
        <f>-N42*100</f>
        <v>-100</v>
      </c>
      <c r="O38">
        <f>-P42*100</f>
        <v>-100</v>
      </c>
      <c r="Q38">
        <f>-R42*100</f>
        <v>-100</v>
      </c>
      <c r="S38">
        <f>-T42*100</f>
        <v>-100</v>
      </c>
      <c r="U38">
        <f>-V42*100</f>
        <v>-500</v>
      </c>
      <c r="W38">
        <f>-X42*100</f>
        <v>-500</v>
      </c>
      <c r="Y38">
        <f>-Z42*100</f>
        <v>-500</v>
      </c>
      <c r="AA38">
        <f>-AB42*100</f>
        <v>-100</v>
      </c>
      <c r="AC38">
        <f>-AD42*100</f>
        <v>-500</v>
      </c>
      <c r="AE38">
        <f>-AF42*100</f>
        <v>-100</v>
      </c>
      <c r="AG38">
        <f>-AH42*100</f>
        <v>-100</v>
      </c>
      <c r="AI38">
        <f>-AJ42*100</f>
        <v>-200</v>
      </c>
      <c r="AK38">
        <f>-AL42*100</f>
        <v>-500</v>
      </c>
      <c r="AM38">
        <f>-AN42*100</f>
        <v>-100</v>
      </c>
    </row>
    <row r="39" spans="1:54" ht="12.75" hidden="1" customHeight="1">
      <c r="C39">
        <f>IF(C40=1,C41*C40*1000000+C41,-1000000+C41)</f>
        <v>-101000000</v>
      </c>
      <c r="E39">
        <f>IF(E40=1,E41*E40*1000000+E41,-1000000+E41)</f>
        <v>-101000000</v>
      </c>
      <c r="G39">
        <f>IF(G40=1,G41*G40*1000000+G41,-1000000+G41)</f>
        <v>5000005</v>
      </c>
      <c r="I39">
        <f>IF(I40=1,I41*I40*1000000+I41,-1000000+I41)</f>
        <v>-101000000</v>
      </c>
      <c r="K39">
        <f>IF(K40=1,K41*K40*1000000+K41,-1000000+K41)</f>
        <v>-101000000</v>
      </c>
      <c r="M39">
        <f>IF(M40=1,M41*M40*1000000+M41,-1000000+M41)</f>
        <v>-101000000</v>
      </c>
      <c r="O39">
        <f>IF(O40=1,O41*O40*1000000+O41,-1000000+O41)</f>
        <v>-101000000</v>
      </c>
      <c r="Q39">
        <f>IF(Q40=1,Q41*Q40*1000000+Q41,-1000000+Q41)</f>
        <v>-101000000</v>
      </c>
      <c r="S39">
        <f>IF(S40=1,S41*S40*1000000+S41,-1000000+S41)</f>
        <v>-101000000</v>
      </c>
      <c r="U39">
        <f>IF(U40=1,U41*U40*1000000+U41,-1000000+U41)</f>
        <v>2000002</v>
      </c>
      <c r="W39">
        <f>IF(W40=1,W41*W40*1000000+W41,-1000000+W41)</f>
        <v>-999999</v>
      </c>
      <c r="Y39">
        <f>IF(Y40=1,Y41*Y40*1000000+Y41,-1000000+Y41)</f>
        <v>1000001</v>
      </c>
      <c r="AA39">
        <f>IF(AA40=1,AA41*AA40*1000000+AA41,-1000000+AA41)</f>
        <v>-101000000</v>
      </c>
      <c r="AC39">
        <f>IF(AC40=1,AC41*AC40*1000000+AC41,-1000000+AC41)</f>
        <v>1000001</v>
      </c>
      <c r="AE39">
        <f>IF(AE40=1,AE41*AE40*1000000+AE41,-1000000+AE41)</f>
        <v>-101000000</v>
      </c>
      <c r="AG39">
        <f>IF(AG40=1,AG41*AG40*1000000+AG41,-1000000+AG41)</f>
        <v>500000.5</v>
      </c>
      <c r="AI39">
        <f>IF(AI40=1,AI41*AI40*1000000+AI41,-1000000+AI41)</f>
        <v>500000.5</v>
      </c>
      <c r="AK39">
        <f>IF(AK40=1,AK41*AK40*1000000+AK41,-1000000+AK41)</f>
        <v>2000002</v>
      </c>
      <c r="AM39">
        <f>IF(AM40=1,AM41*AM40*1000000+AM41,-1000000+AM41)</f>
        <v>-101000000</v>
      </c>
    </row>
    <row r="40" spans="1:54" ht="13.5" customHeight="1" thickBot="1">
      <c r="A40" t="s">
        <v>13</v>
      </c>
      <c r="B40">
        <f>SUM(C40:AM40)</f>
        <v>7</v>
      </c>
      <c r="C40">
        <f>IF(C42&gt;=$A3/2,1,0)</f>
        <v>0</v>
      </c>
      <c r="E40">
        <f>IF(E42&gt;=$A3/2,1,0)</f>
        <v>0</v>
      </c>
      <c r="G40">
        <f>IF(G42&gt;=$A3/2,1,0)</f>
        <v>1</v>
      </c>
      <c r="I40">
        <f>IF(I42&gt;=$A3/2,1,0)</f>
        <v>0</v>
      </c>
      <c r="K40">
        <f>IF(K42&gt;=$A3/2,1,0)</f>
        <v>0</v>
      </c>
      <c r="M40">
        <f>IF(M42&gt;=$A3/2,1,0)</f>
        <v>0</v>
      </c>
      <c r="O40">
        <f>IF(O42&gt;=$A3/2,1,0)</f>
        <v>0</v>
      </c>
      <c r="Q40">
        <f>IF(Q42&gt;=$A3/2,1,0)</f>
        <v>0</v>
      </c>
      <c r="S40">
        <f>IF(S42&gt;=$A3/2,1,0)</f>
        <v>0</v>
      </c>
      <c r="U40">
        <f>IF(U42&gt;=$A3/2,1,0)</f>
        <v>1</v>
      </c>
      <c r="W40">
        <f>IF(W42&gt;=$A3/2,1,0)</f>
        <v>0</v>
      </c>
      <c r="Y40">
        <f>IF(Y42&gt;=$A3/2,1,0)</f>
        <v>1</v>
      </c>
      <c r="AA40">
        <f>IF(AA42&gt;=$A3/2,1,0)</f>
        <v>0</v>
      </c>
      <c r="AC40">
        <f>IF(AC42&gt;=$A3/2,1,0)</f>
        <v>1</v>
      </c>
      <c r="AE40">
        <f>IF(AE42&gt;=$A3/2,1,0)</f>
        <v>0</v>
      </c>
      <c r="AG40">
        <f>IF(AG42&gt;=$A3/2,1,0)</f>
        <v>1</v>
      </c>
      <c r="AI40">
        <f>IF(AI42&gt;=$A3/2,1,0)</f>
        <v>1</v>
      </c>
      <c r="AK40">
        <f>IF(AK42&gt;=$A3/2,1,0)</f>
        <v>1</v>
      </c>
      <c r="AM40">
        <f>IF(AM42&gt;=$A3/2,1,0)</f>
        <v>0</v>
      </c>
    </row>
    <row r="41" spans="1:54" ht="13.5" customHeight="1" thickBot="1">
      <c r="C41" s="2">
        <f>IF(SUM(C46:C303)&lt;-1000,-100000000,SUM(C46:C303))</f>
        <v>-100000000</v>
      </c>
      <c r="D41" s="282">
        <f>+D46+D48+D50+D52+D54+D56+D58+D60+D62+D64+D66+D68+D70+D72+D74+D76+D78+D80+D82+D84+D86+D88+D90-D91-D89-D87-D85-D83-D79-D77-D75-D73-D71-D69-D67-D61-D59-D57-D55-D53-D51-D49-D47-D63-D65-D81</f>
        <v>0</v>
      </c>
      <c r="E41" s="2">
        <f>IF(SUM(E46:E303)&lt;-1000,-100000000,SUM(E46:E303))</f>
        <v>-100000000</v>
      </c>
      <c r="F41" s="282">
        <f>+F46+F48+F50+F52+F54+F56+F58+F60+F62+F64+F66+F68+F70+F72+F74+F76+F78+F80+F82+F84+F86+F88+F90-F91-F89-F87-F85-F83-F79-F77-F75-F73-F71-F69-F67-F61-F59-F57-F55-F53-F51-F49-F47-F63-F65-F81</f>
        <v>0</v>
      </c>
      <c r="G41" s="2">
        <f>IF(SUM(G46:G303)&lt;-1000,-100000000,SUM(G46:G303))</f>
        <v>5</v>
      </c>
      <c r="H41" s="282">
        <f>+H46+H48+H50+H52+H54+H56+H58+H60+H62+H64+H66+H68+H70+H72+H74+H76+H78+H80+H82+H84+H86+H88+H90-H91-H89-H87-H85-H83-H79-H77-H75-H73-H71-H69-H67-H61-H59-H57-H55-H53-H51-H49-H47-H63-H65-H81</f>
        <v>31</v>
      </c>
      <c r="I41" s="2">
        <f>IF(SUM(I46:I303)&lt;-1000,-100000000,SUM(I46:I303))</f>
        <v>-100000000</v>
      </c>
      <c r="J41" s="282">
        <f>+J46+J48+J50+J52+J54+J56+J58+J60+J62+J64+J66+J68+J70+J72+J74+J76+J78+J80+J82+J84+J86+J88+J90-J91-J89-J87-J85-J83-J79-J77-J75-J73-J71-J69-J67-J61-J59-J57-J55-J53-J51-J49-J47-J63-J65-J81</f>
        <v>0</v>
      </c>
      <c r="K41" s="2">
        <f>IF(SUM(K46:K303)&lt;-1000,-100000000,SUM(K46:K303))</f>
        <v>-100000000</v>
      </c>
      <c r="L41" s="282">
        <f>+L46+L48+L50+L52+L54+L56+L58+L60+L62+L64+L66+L68+L70+L72+L74+L76+L78+L80+L82+L84+L86+L88+L90-L91-L89-L87-L85-L83-L79-L77-L75-L73-L71-L69-L67-L61-L59-L57-L55-L53-L51-L49-L47-L63-L65-L81</f>
        <v>0</v>
      </c>
      <c r="M41" s="2">
        <f>IF(SUM(M46:M303)&lt;-1000,-100000000,SUM(M46:M303))</f>
        <v>-100000000</v>
      </c>
      <c r="N41" s="282">
        <f>+N46+N48+N50+N52+N54+N56+N58+N60+N62+N64+N66+N68+N70+N72+N74+N76+N78+N80+N82+N84+N86+N88+N90-N91-N89-N87-N85-N83-N79-N77-N75-N73-N71-N69-N67-N61-N59-N57-N55-N53-N51-N49-N47-N63-N65-N81</f>
        <v>0</v>
      </c>
      <c r="O41" s="2">
        <f>IF(SUM(O46:O303)&lt;-1000,-100000000,SUM(O46:O303))</f>
        <v>-100000000</v>
      </c>
      <c r="P41" s="282">
        <f>+P46+P48+P50+P52+P54+P56+P58+P60+P62+P64+P66+P68+P70+P72+P74+P76+P78+P80+P82+P84+P86+P88+P90-P91-P89-P87-P85-P83-P79-P77-P75-P73-P71-P69-P67-P61-P59-P57-P55-P53-P51-P49-P47-P63-P65-P81</f>
        <v>0</v>
      </c>
      <c r="Q41" s="2">
        <f>IF(SUM(Q46:Q303)&lt;-1000,-100000000,SUM(Q46:Q303))</f>
        <v>-100000000</v>
      </c>
      <c r="R41" s="282">
        <f>+R46+R48+R50+R52+R54+R56+R58+R60+R62+R64+R66+R68+R70+R72+R74+R76+R78+R80+R82+R84+R86+R88+R90-R91-R89-R87-R85-R83-R79-R77-R75-R73-R71-R69-R67-R61-R59-R57-R55-R53-R51-R49-R47-R63-R65-R81</f>
        <v>0</v>
      </c>
      <c r="S41" s="2">
        <f>IF(SUM(S46:S303)&lt;-1000,-100000000,SUM(S46:S303))</f>
        <v>-100000000</v>
      </c>
      <c r="T41" s="282">
        <f>+T46+T48+T50+T52+T54+T56+T58+T60+T62+T64+T66+T68+T70+T72+T74+T76+T78+T80+T82+T84+T86+T88+T90-T91-T89-T87-T85-T83-T79-T77-T75-T73-T71-T69-T67-T61-T59-T57-T55-T53-T51-T49-T47-T63-T65-T81</f>
        <v>0</v>
      </c>
      <c r="U41" s="309">
        <f>IF(SUM(U46:U303)&lt;-1000,-100000000,SUM(U46:U303))</f>
        <v>2</v>
      </c>
      <c r="V41" s="282">
        <f>+V46+V48+V50+V52+V54+V56+V58+V60+V62+V64+V66+V68+V70+V72+V74+V76+V78+V80+V82+V84+V86+V88+V90-V91-V89-V87-V85-V83-V79-V77-V75-V73-V71-V69-V67-V61-V59-V57-V55-V53-V51-V49-V47-V63-V65-V81</f>
        <v>2</v>
      </c>
      <c r="W41" s="2">
        <f>IF(SUM(W46:W303)&lt;-1000,-100000000,SUM(W46:W303))</f>
        <v>1</v>
      </c>
      <c r="X41" s="282">
        <f>+X46+X48+X50+X52+X54+X56+X58+X60+X62+X64+X66+X68+X70+X72+X74+X76+X78+X80+X82+X84+X86+X88+X90-X91-X89-X87-X85-X83-X79-X77-X75-X73-X71-X69-X67-X61-X59-X57-X55-X53-X51-X49-X47-X63-X65-X81</f>
        <v>-3</v>
      </c>
      <c r="Y41" s="2">
        <f>IF(SUM(Y46:Y303)&lt;-1000,-100000000,SUM(Y46:Y303))</f>
        <v>1</v>
      </c>
      <c r="Z41" s="282">
        <f>+Z46+Z48+Z50+Z52+Z54+Z56+Z58+Z60+Z62+Z64+Z66+Z68+Z70+Z72+Z74+Z76+Z78+Z80+Z82+Z84+Z86+Z88+Z90-Z91-Z89-Z87-Z85-Z83-Z79-Z77-Z75-Z73-Z71-Z69-Z67-Z61-Z59-Z57-Z55-Z53-Z51-Z49-Z47-Z63-Z65-Z81</f>
        <v>-11</v>
      </c>
      <c r="AA41" s="2">
        <f>IF(SUM(AA46:AA303)&lt;-1000,-100000000,SUM(AA46:AA303))</f>
        <v>-100000000</v>
      </c>
      <c r="AB41" s="282">
        <f>+AB46+AB48+AB50+AB52+AB54+AB56+AB58+AB60+AB62+AB64+AB66+AB68+AB70+AB72+AB74+AB76+AB78+AB80+AB82+AB84+AB86+AB88+AB90-AB91-AB89-AB87-AB85-AB83-AB79-AB77-AB75-AB73-AB71-AB69-AB67-AB61-AB59-AB57-AB55-AB53-AB51-AB49-AB47-AB63-AB65-AB81</f>
        <v>0</v>
      </c>
      <c r="AC41" s="2">
        <f>IF(SUM(AC46:AC303)&lt;-1000,-100000000,SUM(AC46:AC303))</f>
        <v>1</v>
      </c>
      <c r="AD41" s="282">
        <f>+AD46+AD48+AD50+AD52+AD54+AD56+AD58+AD60+AD62+AD64+AD66+AD68+AD70+AD72+AD74+AD76+AD78+AD80+AD82+AD84+AD86+AD88+AD90-AD91-AD89-AD87-AD85-AD83-AD79-AD77-AD75-AD73-AD71-AD69-AD67-AD61-AD59-AD57-AD55-AD53-AD51-AD49-AD47-AD63-AD65-AD81</f>
        <v>-10</v>
      </c>
      <c r="AE41" s="2">
        <f>IF(SUM(AE46:AE303)&lt;-1000,-100000000,SUM(AE46:AE303))</f>
        <v>-100000000</v>
      </c>
      <c r="AF41" s="282">
        <f>+AF46+AF48+AF50+AF52+AF54+AF56+AF58+AF60+AF62+AF64+AF66+AF68+AF70+AF72+AF74+AF76+AF78+AF80+AF82+AF84+AF86+AF88+AF90-AF91-AF89-AF87-AF85-AF83-AF79-AF77-AF75-AF73-AF71-AF69-AF67-AF61-AF59-AF57-AF55-AF53-AF51-AF49-AF47-AF63-AF65-AF81</f>
        <v>0</v>
      </c>
      <c r="AG41" s="2">
        <f>IF(SUM(AG46:AG303)&lt;-1000,-100000000,SUM(AG46:AG303))</f>
        <v>0.5</v>
      </c>
      <c r="AH41" s="282">
        <f>+AH46+AH48+AH50+AH52+AH54+AH56+AH58+AH60+AH62+AH64+AH66+AH68+AH70+AH72+AH74+AH76+AH78+AH80+AH82+AH84+AH86+AH88+AH90-AH91-AH89-AH87-AH85-AH83-AH79-AH77-AH75-AH73-AH71-AH69-AH67-AH61-AH59-AH57-AH55-AH53-AH51-AH49-AH47-AH63-AH65-AH81</f>
        <v>0</v>
      </c>
      <c r="AI41" s="2">
        <f>IF(SUM(AI46:AI303)&lt;-1000,-100000000,SUM(AI46:AI303))</f>
        <v>0.5</v>
      </c>
      <c r="AJ41" s="282">
        <f>+AJ46+AJ48+AJ50+AJ52+AJ54+AJ56+AJ58+AJ60+AJ62+AJ64+AJ66+AJ68+AJ70+AJ72+AJ74+AJ76+AJ78+AJ80+AJ82+AJ84+AJ86+AJ88+AJ90-AJ91-AJ89-AJ87-AJ85-AJ83-AJ79-AJ77-AJ75-AJ73-AJ71-AJ69-AJ67-AJ61-AJ59-AJ57-AJ55-AJ53-AJ51-AJ49-AJ47-AJ63-AJ65-AJ81</f>
        <v>-9</v>
      </c>
      <c r="AK41" s="2">
        <f>IF(SUM(AK46:AK303)&lt;-1000,-100000000,SUM(AK46:AK303))</f>
        <v>2</v>
      </c>
      <c r="AL41" s="282">
        <f>+AL46+AL48+AL50+AL52+AL54+AL56+AL58+AL60+AL62+AL64+AL66+AL68+AL70+AL72+AL74+AL76+AL78+AL80+AL82+AL84+AL86+AL88+AL90-AL91-AL89-AL87-AL85-AL83-AL79-AL77-AL75-AL73-AL71-AL69-AL67-AL61-AL59-AL57-AL55-AL53-AL51-AL49-AL47-AL63-AL65-AL81</f>
        <v>0</v>
      </c>
      <c r="AM41" s="2">
        <f>IF(SUM(AM46:AM303)&lt;-1000,-100000000,SUM(AM46:AM303))</f>
        <v>-100000000</v>
      </c>
      <c r="AN41" s="282">
        <f>+AN46+AN48+AN50+AN52+AN54+AN56+AN58+AN60+AN62+AN64+AN66+AN68+AN70+AN72+AN74+AN76+AN78+AN80+AN82+AN84+AN86+AN88+AN90-AN91-AN89-AN87-AN85-AN83-AN79-AN77-AN75-AN73-AN71-AN69-AN67-AN61-AN59-AN57-AN55-AN53-AN51-AN49-AN47-AN63-AN65-AN81</f>
        <v>0</v>
      </c>
    </row>
    <row r="42" spans="1:54" ht="12.75" customHeight="1" thickBot="1">
      <c r="C42" s="322">
        <v>0</v>
      </c>
      <c r="D42" s="276">
        <f>COUNT(C46:C91)</f>
        <v>1</v>
      </c>
      <c r="E42" s="322">
        <v>0</v>
      </c>
      <c r="F42" s="276">
        <f>COUNT(E46:E91)</f>
        <v>1</v>
      </c>
      <c r="G42" s="322">
        <v>40</v>
      </c>
      <c r="H42" s="276">
        <f>COUNT(G46:G91)</f>
        <v>6</v>
      </c>
      <c r="I42" s="322">
        <v>0</v>
      </c>
      <c r="J42" s="276">
        <f>COUNT(I46:I91)</f>
        <v>1</v>
      </c>
      <c r="K42" s="322">
        <v>0</v>
      </c>
      <c r="L42" s="276">
        <f>COUNT(K46:K91)</f>
        <v>1</v>
      </c>
      <c r="M42" s="322">
        <v>0</v>
      </c>
      <c r="N42" s="276">
        <f>COUNT(M46:M91)</f>
        <v>1</v>
      </c>
      <c r="O42" s="322">
        <v>0</v>
      </c>
      <c r="P42" s="276">
        <f>COUNT(O46:O91)</f>
        <v>1</v>
      </c>
      <c r="Q42" s="322">
        <v>0</v>
      </c>
      <c r="R42" s="276">
        <f>COUNT(Q46:Q91)</f>
        <v>1</v>
      </c>
      <c r="S42" s="322">
        <v>0</v>
      </c>
      <c r="T42" s="276">
        <f>COUNT(S46:S91)</f>
        <v>1</v>
      </c>
      <c r="U42" s="322">
        <v>26</v>
      </c>
      <c r="V42" s="276">
        <f>COUNT(U46:U91)</f>
        <v>5</v>
      </c>
      <c r="W42" s="322">
        <v>3</v>
      </c>
      <c r="X42" s="276">
        <f>COUNT(W46:W91)</f>
        <v>5</v>
      </c>
      <c r="Y42" s="322">
        <v>30</v>
      </c>
      <c r="Z42" s="276">
        <f>COUNT(Y46:Y91)</f>
        <v>5</v>
      </c>
      <c r="AA42" s="322">
        <v>0</v>
      </c>
      <c r="AB42" s="276">
        <f>COUNT(AA46:AA91)</f>
        <v>1</v>
      </c>
      <c r="AC42" s="322">
        <v>17</v>
      </c>
      <c r="AD42" s="276">
        <f>COUNT(AC46:AC91)</f>
        <v>5</v>
      </c>
      <c r="AE42" s="322">
        <v>0</v>
      </c>
      <c r="AF42" s="276">
        <f>COUNT(AE46:AE91)</f>
        <v>1</v>
      </c>
      <c r="AG42" s="322">
        <v>6</v>
      </c>
      <c r="AH42" s="276">
        <f>COUNT(AG46:AG91)</f>
        <v>1</v>
      </c>
      <c r="AI42" s="322">
        <v>18</v>
      </c>
      <c r="AJ42" s="276">
        <f>COUNT(AI46:AI91)</f>
        <v>2</v>
      </c>
      <c r="AK42" s="322">
        <v>31</v>
      </c>
      <c r="AL42" s="276">
        <f>COUNT(AK46:AK91)</f>
        <v>5</v>
      </c>
      <c r="AM42" s="322">
        <v>0</v>
      </c>
      <c r="AN42" s="276">
        <f>COUNT(AM46:AM91)</f>
        <v>1</v>
      </c>
    </row>
    <row r="43" spans="1:54" ht="13.5" thickBot="1"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41">
        <f>MAX(AP46:AP200)</f>
        <v>180</v>
      </c>
      <c r="AQ43" s="41">
        <f>SUM(AQ49:AQ103)</f>
        <v>13</v>
      </c>
    </row>
    <row r="44" spans="1:54">
      <c r="B44" s="84" t="s">
        <v>0</v>
      </c>
      <c r="C44" s="422" t="s">
        <v>9</v>
      </c>
      <c r="D44" s="420"/>
      <c r="E44" s="422" t="s">
        <v>138</v>
      </c>
      <c r="F44" s="420"/>
      <c r="G44" s="422" t="s">
        <v>1</v>
      </c>
      <c r="H44" s="420"/>
      <c r="I44" s="419" t="s">
        <v>54</v>
      </c>
      <c r="J44" s="420"/>
      <c r="K44" s="424" t="s">
        <v>147</v>
      </c>
      <c r="L44" s="420"/>
      <c r="M44" s="422" t="s">
        <v>6</v>
      </c>
      <c r="N44" s="420"/>
      <c r="O44" s="419" t="s">
        <v>167</v>
      </c>
      <c r="P44" s="420"/>
      <c r="Q44" s="450" t="s">
        <v>145</v>
      </c>
      <c r="R44" s="451"/>
      <c r="S44" s="419" t="s">
        <v>158</v>
      </c>
      <c r="T44" s="420"/>
      <c r="U44" s="424" t="s">
        <v>143</v>
      </c>
      <c r="V44" s="420"/>
      <c r="W44" s="419" t="s">
        <v>142</v>
      </c>
      <c r="X44" s="420"/>
      <c r="Y44" s="419" t="s">
        <v>46</v>
      </c>
      <c r="Z44" s="420"/>
      <c r="AA44" s="422" t="s">
        <v>120</v>
      </c>
      <c r="AB44" s="420"/>
      <c r="AC44" s="424" t="s">
        <v>144</v>
      </c>
      <c r="AD44" s="420"/>
      <c r="AE44" s="419" t="s">
        <v>155</v>
      </c>
      <c r="AF44" s="420"/>
      <c r="AG44" s="422" t="s">
        <v>94</v>
      </c>
      <c r="AH44" s="420"/>
      <c r="AI44" s="422" t="s">
        <v>62</v>
      </c>
      <c r="AJ44" s="420"/>
      <c r="AK44" s="424" t="s">
        <v>131</v>
      </c>
      <c r="AL44" s="420"/>
      <c r="AM44" s="422" t="s">
        <v>43</v>
      </c>
      <c r="AN44" s="420"/>
      <c r="AO44" s="41">
        <f>COUNT(AO46:AO218)</f>
        <v>62</v>
      </c>
      <c r="AP44" s="178" t="s">
        <v>7</v>
      </c>
      <c r="AQ44" s="179" t="s">
        <v>8</v>
      </c>
      <c r="AR44" s="87" t="s">
        <v>47</v>
      </c>
      <c r="AU44" s="29"/>
    </row>
    <row r="45" spans="1:54" ht="13.5" thickBot="1">
      <c r="B45" s="1"/>
      <c r="C45" s="3" t="s">
        <v>3</v>
      </c>
      <c r="D45" s="4" t="s">
        <v>2</v>
      </c>
      <c r="E45" s="3" t="s">
        <v>3</v>
      </c>
      <c r="F45" s="4" t="s">
        <v>2</v>
      </c>
      <c r="G45" s="3" t="s">
        <v>3</v>
      </c>
      <c r="H45" s="4" t="s">
        <v>2</v>
      </c>
      <c r="I45" s="3" t="s">
        <v>3</v>
      </c>
      <c r="J45" s="4" t="s">
        <v>2</v>
      </c>
      <c r="K45" s="3" t="s">
        <v>3</v>
      </c>
      <c r="L45" s="4" t="s">
        <v>2</v>
      </c>
      <c r="M45" s="3" t="s">
        <v>3</v>
      </c>
      <c r="N45" s="4" t="s">
        <v>2</v>
      </c>
      <c r="O45" s="3" t="s">
        <v>3</v>
      </c>
      <c r="P45" s="4" t="s">
        <v>2</v>
      </c>
      <c r="Q45" s="3" t="s">
        <v>3</v>
      </c>
      <c r="R45" s="4" t="s">
        <v>2</v>
      </c>
      <c r="S45" s="3" t="s">
        <v>3</v>
      </c>
      <c r="T45" s="4" t="s">
        <v>2</v>
      </c>
      <c r="U45" s="3" t="s">
        <v>3</v>
      </c>
      <c r="V45" s="4" t="s">
        <v>2</v>
      </c>
      <c r="W45" s="3" t="s">
        <v>3</v>
      </c>
      <c r="X45" s="4" t="s">
        <v>2</v>
      </c>
      <c r="Y45" s="3" t="s">
        <v>3</v>
      </c>
      <c r="Z45" s="4" t="s">
        <v>2</v>
      </c>
      <c r="AA45" s="3" t="s">
        <v>3</v>
      </c>
      <c r="AB45" s="4" t="s">
        <v>2</v>
      </c>
      <c r="AC45" s="3" t="s">
        <v>3</v>
      </c>
      <c r="AD45" s="4" t="s">
        <v>2</v>
      </c>
      <c r="AE45" s="3" t="s">
        <v>3</v>
      </c>
      <c r="AF45" s="4" t="s">
        <v>2</v>
      </c>
      <c r="AG45" s="3" t="s">
        <v>3</v>
      </c>
      <c r="AH45" s="4" t="s">
        <v>2</v>
      </c>
      <c r="AI45" s="3" t="s">
        <v>3</v>
      </c>
      <c r="AJ45" s="4" t="s">
        <v>2</v>
      </c>
      <c r="AK45" s="3" t="s">
        <v>3</v>
      </c>
      <c r="AL45" s="4" t="s">
        <v>2</v>
      </c>
      <c r="AM45" s="3" t="s">
        <v>3</v>
      </c>
      <c r="AN45" s="4" t="s">
        <v>2</v>
      </c>
      <c r="AO45" s="27" t="s">
        <v>22</v>
      </c>
      <c r="AP45" s="30" t="s">
        <v>23</v>
      </c>
      <c r="AU45" s="335" t="s">
        <v>1</v>
      </c>
      <c r="AV45" s="336" t="s">
        <v>144</v>
      </c>
      <c r="AW45" s="336" t="s">
        <v>143</v>
      </c>
      <c r="AX45" s="336" t="s">
        <v>131</v>
      </c>
      <c r="AY45" s="335" t="s">
        <v>62</v>
      </c>
      <c r="AZ45" s="336" t="s">
        <v>132</v>
      </c>
      <c r="BA45" s="338" t="s">
        <v>212</v>
      </c>
      <c r="BB45" s="335" t="s">
        <v>94</v>
      </c>
    </row>
    <row r="46" spans="1:54" ht="13.5" thickBot="1">
      <c r="A46" s="284">
        <f>+C40</f>
        <v>0</v>
      </c>
      <c r="B46" s="425" t="s">
        <v>9</v>
      </c>
      <c r="C46" s="290">
        <v>-10000000</v>
      </c>
      <c r="D46" s="291"/>
      <c r="E46" s="290">
        <v>-10000000</v>
      </c>
      <c r="F46" s="291"/>
      <c r="G46" s="283"/>
      <c r="H46" s="277"/>
      <c r="I46" s="290">
        <v>-10000000</v>
      </c>
      <c r="J46" s="291"/>
      <c r="K46" s="290">
        <v>-10000000</v>
      </c>
      <c r="L46" s="291"/>
      <c r="M46" s="290">
        <v>-10000000</v>
      </c>
      <c r="N46" s="277"/>
      <c r="O46" s="290">
        <v>-10000000</v>
      </c>
      <c r="P46" s="291"/>
      <c r="Q46" s="290">
        <v>-10000000</v>
      </c>
      <c r="R46" s="277"/>
      <c r="S46" s="290">
        <v>-10000000</v>
      </c>
      <c r="T46" s="277"/>
      <c r="U46" s="283"/>
      <c r="V46" s="277"/>
      <c r="W46" s="292"/>
      <c r="X46" s="277"/>
      <c r="Y46" s="292"/>
      <c r="Z46" s="291"/>
      <c r="AA46" s="290">
        <v>-10000000</v>
      </c>
      <c r="AB46" s="277"/>
      <c r="AC46" s="292"/>
      <c r="AD46" s="277"/>
      <c r="AE46" s="290">
        <v>-10000000</v>
      </c>
      <c r="AF46" s="277"/>
      <c r="AG46" s="292"/>
      <c r="AH46" s="277"/>
      <c r="AI46" s="292"/>
      <c r="AJ46" s="277"/>
      <c r="AK46" s="292"/>
      <c r="AL46" s="277"/>
      <c r="AM46" s="290">
        <v>-10000000</v>
      </c>
      <c r="AN46" s="277"/>
      <c r="AO46" s="24">
        <v>45202</v>
      </c>
      <c r="AP46" s="41">
        <v>1</v>
      </c>
      <c r="AQ46" s="41">
        <f t="shared" ref="AQ46:AR61" si="3">+C46+E46+G46+I46++K46++M46+O46+Q46+S46+U46+W46+AK46+AM46+Y46+AC46+AE46+AG46+AI46+AA46</f>
        <v>-110000000</v>
      </c>
      <c r="AR46" s="71">
        <f t="shared" si="3"/>
        <v>0</v>
      </c>
      <c r="AS46">
        <f t="shared" ref="AS46:AS64" si="4">COUNT(C46:AN46)/2</f>
        <v>5.5</v>
      </c>
      <c r="AT46" s="227">
        <v>-10000000</v>
      </c>
      <c r="AU46" s="159">
        <v>12</v>
      </c>
      <c r="AV46" s="159"/>
      <c r="AW46" s="159"/>
      <c r="AX46" s="159"/>
      <c r="AY46" s="159">
        <v>10</v>
      </c>
      <c r="AZ46" s="159"/>
      <c r="BA46" s="159"/>
      <c r="BB46" s="159"/>
    </row>
    <row r="47" spans="1:54" ht="13.5" thickBot="1">
      <c r="A47" s="284" t="s">
        <v>170</v>
      </c>
      <c r="B47" s="425"/>
      <c r="C47" s="293"/>
      <c r="D47" s="294"/>
      <c r="E47" s="293"/>
      <c r="F47" s="294"/>
      <c r="G47" s="295"/>
      <c r="H47" s="278"/>
      <c r="I47" s="293"/>
      <c r="J47" s="294"/>
      <c r="K47" s="293"/>
      <c r="L47" s="294"/>
      <c r="M47" s="295"/>
      <c r="N47" s="278"/>
      <c r="O47" s="293"/>
      <c r="P47" s="294"/>
      <c r="Q47" s="293"/>
      <c r="R47" s="294"/>
      <c r="S47" s="293"/>
      <c r="T47" s="294"/>
      <c r="U47" s="295"/>
      <c r="V47" s="278"/>
      <c r="W47" s="293"/>
      <c r="X47" s="294"/>
      <c r="Y47" s="293"/>
      <c r="Z47" s="294"/>
      <c r="AA47" s="293"/>
      <c r="AB47" s="294"/>
      <c r="AC47" s="293"/>
      <c r="AD47" s="294"/>
      <c r="AE47" s="295"/>
      <c r="AF47" s="278"/>
      <c r="AG47" s="293"/>
      <c r="AH47" s="294"/>
      <c r="AI47" s="293"/>
      <c r="AJ47" s="294"/>
      <c r="AK47" s="295"/>
      <c r="AL47" s="278"/>
      <c r="AM47" s="295"/>
      <c r="AN47" s="278"/>
      <c r="AO47" s="24">
        <v>45202</v>
      </c>
      <c r="AP47" s="69">
        <v>1</v>
      </c>
      <c r="AQ47" s="41">
        <f t="shared" si="3"/>
        <v>0</v>
      </c>
      <c r="AR47" s="71">
        <f t="shared" si="3"/>
        <v>0</v>
      </c>
      <c r="AS47">
        <f t="shared" si="4"/>
        <v>0</v>
      </c>
      <c r="AT47" t="e">
        <f t="shared" ref="AT47:AT67" si="5">+AR47/AS47</f>
        <v>#DIV/0!</v>
      </c>
      <c r="AU47" s="159">
        <v>17</v>
      </c>
      <c r="AV47" s="159"/>
      <c r="AW47" s="159"/>
      <c r="AX47" s="159"/>
      <c r="AY47" s="159">
        <v>9</v>
      </c>
      <c r="AZ47" s="159"/>
      <c r="BA47" s="159"/>
      <c r="BB47" s="159"/>
    </row>
    <row r="48" spans="1:54" ht="13.5" thickBot="1">
      <c r="A48" s="284">
        <f>+E40</f>
        <v>0</v>
      </c>
      <c r="B48" s="425" t="s">
        <v>138</v>
      </c>
      <c r="C48" s="292"/>
      <c r="D48" s="277"/>
      <c r="E48" s="292"/>
      <c r="F48" s="277"/>
      <c r="G48" s="292"/>
      <c r="H48" s="277"/>
      <c r="I48" s="292"/>
      <c r="J48" s="277"/>
      <c r="K48" s="292"/>
      <c r="L48" s="277"/>
      <c r="M48" s="292"/>
      <c r="N48" s="277"/>
      <c r="O48" s="292"/>
      <c r="P48" s="277"/>
      <c r="Q48" s="292"/>
      <c r="R48" s="277"/>
      <c r="S48" s="292"/>
      <c r="T48" s="277"/>
      <c r="U48" s="292"/>
      <c r="V48" s="277"/>
      <c r="W48" s="292"/>
      <c r="X48" s="277"/>
      <c r="Y48" s="292"/>
      <c r="Z48" s="277"/>
      <c r="AA48" s="292"/>
      <c r="AB48" s="277"/>
      <c r="AC48" s="292"/>
      <c r="AD48" s="277"/>
      <c r="AE48" s="292"/>
      <c r="AF48" s="277"/>
      <c r="AG48" s="292"/>
      <c r="AH48" s="277"/>
      <c r="AI48" s="292"/>
      <c r="AJ48" s="277"/>
      <c r="AK48" s="292"/>
      <c r="AL48" s="277"/>
      <c r="AM48" s="292"/>
      <c r="AN48" s="277"/>
      <c r="AO48" s="24">
        <v>45205</v>
      </c>
      <c r="AP48" s="69">
        <v>3</v>
      </c>
      <c r="AQ48" s="41">
        <f t="shared" si="3"/>
        <v>0</v>
      </c>
      <c r="AR48" s="71">
        <f t="shared" si="3"/>
        <v>0</v>
      </c>
      <c r="AS48">
        <f t="shared" si="4"/>
        <v>0</v>
      </c>
      <c r="AT48" t="e">
        <f t="shared" si="5"/>
        <v>#DIV/0!</v>
      </c>
      <c r="AU48" s="159">
        <v>28</v>
      </c>
      <c r="AV48" s="159"/>
      <c r="AW48" s="159"/>
      <c r="AX48" s="159">
        <v>8</v>
      </c>
      <c r="AY48" s="159"/>
      <c r="AZ48" s="159"/>
      <c r="BA48" s="159">
        <v>6</v>
      </c>
      <c r="BB48" s="159"/>
    </row>
    <row r="49" spans="1:54" ht="13.5" thickBot="1">
      <c r="A49" s="284" t="s">
        <v>170</v>
      </c>
      <c r="B49" s="425"/>
      <c r="C49" s="295"/>
      <c r="D49" s="278"/>
      <c r="E49" s="295"/>
      <c r="F49" s="278"/>
      <c r="G49" s="295"/>
      <c r="H49" s="278"/>
      <c r="I49" s="295"/>
      <c r="J49" s="278"/>
      <c r="K49" s="295"/>
      <c r="L49" s="278"/>
      <c r="M49" s="295"/>
      <c r="N49" s="278"/>
      <c r="O49" s="295"/>
      <c r="P49" s="278"/>
      <c r="Q49" s="295"/>
      <c r="R49" s="278"/>
      <c r="S49" s="295"/>
      <c r="T49" s="278"/>
      <c r="U49" s="295"/>
      <c r="V49" s="278"/>
      <c r="W49" s="295"/>
      <c r="X49" s="278"/>
      <c r="Y49" s="295"/>
      <c r="Z49" s="278"/>
      <c r="AA49" s="295"/>
      <c r="AB49" s="278"/>
      <c r="AC49" s="295"/>
      <c r="AD49" s="278"/>
      <c r="AE49" s="295"/>
      <c r="AF49" s="278"/>
      <c r="AG49" s="295"/>
      <c r="AH49" s="278"/>
      <c r="AI49" s="295"/>
      <c r="AJ49" s="278"/>
      <c r="AK49" s="295"/>
      <c r="AL49" s="278"/>
      <c r="AM49" s="295"/>
      <c r="AN49" s="278"/>
      <c r="AO49" s="24">
        <v>45212</v>
      </c>
      <c r="AP49" s="41">
        <v>5</v>
      </c>
      <c r="AQ49" s="41">
        <f t="shared" si="3"/>
        <v>0</v>
      </c>
      <c r="AR49" s="71">
        <f t="shared" si="3"/>
        <v>0</v>
      </c>
      <c r="AS49">
        <f t="shared" si="4"/>
        <v>0</v>
      </c>
      <c r="AT49" t="e">
        <f t="shared" si="5"/>
        <v>#DIV/0!</v>
      </c>
      <c r="AU49" s="159">
        <v>14</v>
      </c>
      <c r="AV49" s="159"/>
      <c r="AW49" s="159">
        <v>13</v>
      </c>
      <c r="AX49" s="159"/>
      <c r="AY49" s="159"/>
      <c r="AZ49" s="159"/>
      <c r="BA49" s="159"/>
      <c r="BB49" s="159"/>
    </row>
    <row r="50" spans="1:54" ht="13.5" thickBot="1">
      <c r="A50" s="284">
        <f>+G40</f>
        <v>1</v>
      </c>
      <c r="B50" s="425" t="s">
        <v>1</v>
      </c>
      <c r="C50" s="283"/>
      <c r="D50" s="277"/>
      <c r="E50" s="292"/>
      <c r="F50" s="277"/>
      <c r="G50" s="292"/>
      <c r="H50" s="277"/>
      <c r="I50" s="292"/>
      <c r="J50" s="277"/>
      <c r="K50" s="292"/>
      <c r="L50" s="277"/>
      <c r="M50" s="283"/>
      <c r="N50" s="277"/>
      <c r="O50" s="283"/>
      <c r="P50" s="277"/>
      <c r="Q50" s="292"/>
      <c r="R50" s="277"/>
      <c r="S50" s="283"/>
      <c r="T50" s="277"/>
      <c r="U50" s="283">
        <f>IF(V50-V51=0,0.5,IF(V50&gt;V51,1,0))*$A50</f>
        <v>0</v>
      </c>
      <c r="V50" s="277">
        <v>6.5</v>
      </c>
      <c r="W50" s="283">
        <f>IF(X50-X51=0,0.5,IF(X50&gt;X51,1,0))*$A50</f>
        <v>0</v>
      </c>
      <c r="X50" s="277">
        <v>1</v>
      </c>
      <c r="Y50" s="283">
        <f>IF(Z50-Z51=0,0.5,IF(Z50&gt;Z51,1,0))*$A50</f>
        <v>0</v>
      </c>
      <c r="Z50" s="277">
        <v>2.5</v>
      </c>
      <c r="AA50" s="292"/>
      <c r="AB50" s="277"/>
      <c r="AC50" s="283">
        <f>IF(AD50-AD51=0,0.5,IF(AD50&gt;AD51,1,0))*$A50</f>
        <v>0</v>
      </c>
      <c r="AD50" s="277">
        <v>0</v>
      </c>
      <c r="AE50" s="292"/>
      <c r="AF50" s="277"/>
      <c r="AG50" s="292"/>
      <c r="AH50" s="277"/>
      <c r="AI50" s="283">
        <f>IF(AJ50-AJ51=0,0.5,IF(AJ50&gt;AJ51,1,0))*$A50</f>
        <v>0</v>
      </c>
      <c r="AJ50" s="277">
        <v>1.5</v>
      </c>
      <c r="AK50" s="283">
        <f>IF(AL50-AL51=0,0.5,IF(AL50&gt;AL51,1,0))*$A50</f>
        <v>0</v>
      </c>
      <c r="AL50" s="277">
        <v>6.5</v>
      </c>
      <c r="AM50" s="283"/>
      <c r="AN50" s="277"/>
      <c r="AO50" s="24">
        <v>45212</v>
      </c>
      <c r="AP50" s="41">
        <v>5</v>
      </c>
      <c r="AQ50" s="41">
        <f t="shared" si="3"/>
        <v>0</v>
      </c>
      <c r="AR50" s="71">
        <f t="shared" si="3"/>
        <v>18</v>
      </c>
      <c r="AS50">
        <f t="shared" si="4"/>
        <v>6</v>
      </c>
      <c r="AT50">
        <f t="shared" si="5"/>
        <v>3</v>
      </c>
      <c r="AU50" s="159">
        <v>11</v>
      </c>
      <c r="AV50" s="159"/>
      <c r="AW50" s="159">
        <v>12</v>
      </c>
      <c r="AX50" s="159"/>
      <c r="AY50" s="159"/>
      <c r="AZ50" s="159"/>
      <c r="BA50" s="159"/>
      <c r="BB50" s="159"/>
    </row>
    <row r="51" spans="1:54" ht="13.5" thickBot="1">
      <c r="A51" s="284" t="s">
        <v>170</v>
      </c>
      <c r="B51" s="425"/>
      <c r="C51" s="295"/>
      <c r="D51" s="278"/>
      <c r="E51" s="295"/>
      <c r="F51" s="278"/>
      <c r="G51" s="295"/>
      <c r="H51" s="278"/>
      <c r="I51" s="295"/>
      <c r="J51" s="278"/>
      <c r="K51" s="295"/>
      <c r="L51" s="278"/>
      <c r="M51" s="295"/>
      <c r="N51" s="278"/>
      <c r="O51" s="295"/>
      <c r="P51" s="278"/>
      <c r="Q51" s="295"/>
      <c r="R51" s="278"/>
      <c r="S51" s="295"/>
      <c r="T51" s="278"/>
      <c r="U51" s="295"/>
      <c r="V51" s="278">
        <v>8.5</v>
      </c>
      <c r="W51" s="295"/>
      <c r="X51" s="278">
        <v>2</v>
      </c>
      <c r="Y51" s="295"/>
      <c r="Z51" s="278">
        <v>12.5</v>
      </c>
      <c r="AA51" s="295"/>
      <c r="AB51" s="278"/>
      <c r="AC51" s="295"/>
      <c r="AD51" s="278">
        <v>3</v>
      </c>
      <c r="AE51" s="295"/>
      <c r="AF51" s="278"/>
      <c r="AG51" s="295"/>
      <c r="AH51" s="278"/>
      <c r="AI51" s="295"/>
      <c r="AJ51" s="278">
        <v>10.5</v>
      </c>
      <c r="AK51" s="295"/>
      <c r="AL51" s="278">
        <v>12.5</v>
      </c>
      <c r="AM51" s="295"/>
      <c r="AN51" s="278"/>
      <c r="AO51" s="24">
        <v>45212</v>
      </c>
      <c r="AP51" s="41">
        <v>5</v>
      </c>
      <c r="AQ51" s="41">
        <f t="shared" si="3"/>
        <v>0</v>
      </c>
      <c r="AR51" s="71">
        <f t="shared" si="3"/>
        <v>49</v>
      </c>
      <c r="AS51">
        <f t="shared" si="4"/>
        <v>3</v>
      </c>
      <c r="AT51">
        <f t="shared" si="5"/>
        <v>16.333333333333332</v>
      </c>
      <c r="AU51" s="159">
        <v>6</v>
      </c>
      <c r="AV51" s="159"/>
      <c r="AW51" s="159">
        <v>11</v>
      </c>
      <c r="AX51" s="159"/>
      <c r="AY51" s="159"/>
      <c r="AZ51" s="159"/>
      <c r="BA51" s="159"/>
      <c r="BB51" s="159"/>
    </row>
    <row r="52" spans="1:54" ht="13.5" thickBot="1">
      <c r="A52" s="284">
        <f>+I40</f>
        <v>0</v>
      </c>
      <c r="B52" s="448" t="s">
        <v>54</v>
      </c>
      <c r="C52" s="292"/>
      <c r="D52" s="277"/>
      <c r="E52" s="292"/>
      <c r="F52" s="277"/>
      <c r="G52" s="292"/>
      <c r="H52" s="277"/>
      <c r="I52" s="292"/>
      <c r="J52" s="277"/>
      <c r="K52" s="292"/>
      <c r="L52" s="277"/>
      <c r="M52" s="292"/>
      <c r="N52" s="277"/>
      <c r="O52" s="292"/>
      <c r="P52" s="277"/>
      <c r="Q52" s="292"/>
      <c r="R52" s="277"/>
      <c r="S52" s="283"/>
      <c r="T52" s="277"/>
      <c r="U52" s="292"/>
      <c r="V52" s="277"/>
      <c r="W52" s="283"/>
      <c r="X52" s="277"/>
      <c r="Y52" s="283"/>
      <c r="Z52" s="277"/>
      <c r="AA52" s="292"/>
      <c r="AB52" s="277"/>
      <c r="AC52" s="292"/>
      <c r="AD52" s="277"/>
      <c r="AE52" s="283"/>
      <c r="AF52" s="277"/>
      <c r="AG52" s="292"/>
      <c r="AH52" s="277"/>
      <c r="AI52" s="292"/>
      <c r="AJ52" s="277"/>
      <c r="AK52" s="292"/>
      <c r="AL52" s="277"/>
      <c r="AM52" s="292"/>
      <c r="AN52" s="277"/>
      <c r="AO52" s="24">
        <v>45219</v>
      </c>
      <c r="AP52" s="41">
        <v>11</v>
      </c>
      <c r="AQ52" s="41">
        <f t="shared" si="3"/>
        <v>0</v>
      </c>
      <c r="AR52" s="71">
        <f t="shared" si="3"/>
        <v>0</v>
      </c>
      <c r="AS52">
        <f t="shared" si="4"/>
        <v>0</v>
      </c>
      <c r="AT52" t="e">
        <f t="shared" si="5"/>
        <v>#DIV/0!</v>
      </c>
      <c r="AU52" s="159">
        <v>13</v>
      </c>
      <c r="AV52" s="159"/>
      <c r="AW52" s="159">
        <v>8</v>
      </c>
      <c r="AX52" s="159">
        <v>10</v>
      </c>
      <c r="AY52" s="159"/>
      <c r="AZ52" s="159"/>
      <c r="BA52" s="159"/>
      <c r="BB52" s="159"/>
    </row>
    <row r="53" spans="1:54" ht="13.5" thickBot="1">
      <c r="A53" s="284" t="s">
        <v>170</v>
      </c>
      <c r="B53" s="425"/>
      <c r="C53" s="295"/>
      <c r="D53" s="278"/>
      <c r="E53" s="295"/>
      <c r="F53" s="278"/>
      <c r="G53" s="295"/>
      <c r="H53" s="278"/>
      <c r="I53" s="295"/>
      <c r="J53" s="278"/>
      <c r="K53" s="295"/>
      <c r="L53" s="278"/>
      <c r="M53" s="295"/>
      <c r="N53" s="278"/>
      <c r="O53" s="295"/>
      <c r="P53" s="278"/>
      <c r="Q53" s="295"/>
      <c r="R53" s="278"/>
      <c r="S53" s="295"/>
      <c r="T53" s="278"/>
      <c r="U53" s="295"/>
      <c r="V53" s="278"/>
      <c r="W53" s="295"/>
      <c r="X53" s="278"/>
      <c r="Y53" s="295"/>
      <c r="Z53" s="278"/>
      <c r="AA53" s="295"/>
      <c r="AB53" s="278"/>
      <c r="AC53" s="295"/>
      <c r="AD53" s="278"/>
      <c r="AE53" s="295"/>
      <c r="AF53" s="278"/>
      <c r="AG53" s="295"/>
      <c r="AH53" s="278"/>
      <c r="AI53" s="295"/>
      <c r="AJ53" s="278"/>
      <c r="AK53" s="295"/>
      <c r="AL53" s="278"/>
      <c r="AM53" s="295"/>
      <c r="AN53" s="278"/>
      <c r="AO53" s="24">
        <v>45225</v>
      </c>
      <c r="AP53" s="41">
        <v>12</v>
      </c>
      <c r="AQ53" s="41">
        <f t="shared" si="3"/>
        <v>0</v>
      </c>
      <c r="AR53" s="71">
        <f t="shared" si="3"/>
        <v>0</v>
      </c>
      <c r="AS53">
        <f t="shared" si="4"/>
        <v>0</v>
      </c>
      <c r="AT53" t="e">
        <f t="shared" si="5"/>
        <v>#DIV/0!</v>
      </c>
      <c r="AU53" s="159"/>
      <c r="AV53" s="159">
        <v>11</v>
      </c>
      <c r="AW53" s="159"/>
      <c r="AX53" s="159">
        <v>15</v>
      </c>
      <c r="AY53" s="159"/>
      <c r="AZ53" s="159">
        <v>16</v>
      </c>
      <c r="BA53" s="159"/>
      <c r="BB53" s="159"/>
    </row>
    <row r="54" spans="1:54" ht="13.5" thickBot="1">
      <c r="A54" s="284">
        <f>+K40</f>
        <v>0</v>
      </c>
      <c r="B54" s="447" t="s">
        <v>147</v>
      </c>
      <c r="C54" s="292"/>
      <c r="D54" s="277"/>
      <c r="E54" s="292"/>
      <c r="F54" s="277"/>
      <c r="G54" s="292"/>
      <c r="H54" s="277"/>
      <c r="I54" s="292"/>
      <c r="J54" s="277"/>
      <c r="K54" s="292"/>
      <c r="L54" s="277"/>
      <c r="M54" s="292"/>
      <c r="N54" s="277"/>
      <c r="O54" s="292"/>
      <c r="P54" s="277"/>
      <c r="Q54" s="292"/>
      <c r="R54" s="277"/>
      <c r="S54" s="292"/>
      <c r="T54" s="277"/>
      <c r="U54" s="292"/>
      <c r="V54" s="277"/>
      <c r="W54" s="292"/>
      <c r="X54" s="277"/>
      <c r="Y54" s="292"/>
      <c r="Z54" s="277"/>
      <c r="AA54" s="292"/>
      <c r="AB54" s="277"/>
      <c r="AC54" s="292"/>
      <c r="AD54" s="277"/>
      <c r="AE54" s="292"/>
      <c r="AF54" s="277"/>
      <c r="AG54" s="292"/>
      <c r="AH54" s="277"/>
      <c r="AI54" s="292"/>
      <c r="AJ54" s="277"/>
      <c r="AK54" s="292"/>
      <c r="AL54" s="277"/>
      <c r="AM54" s="292"/>
      <c r="AN54" s="277"/>
      <c r="AO54" s="24">
        <v>45225</v>
      </c>
      <c r="AP54" s="41">
        <v>12</v>
      </c>
      <c r="AQ54" s="41">
        <f t="shared" si="3"/>
        <v>0</v>
      </c>
      <c r="AR54" s="71">
        <f t="shared" si="3"/>
        <v>0</v>
      </c>
      <c r="AS54">
        <f t="shared" si="4"/>
        <v>0</v>
      </c>
      <c r="AT54" t="e">
        <f t="shared" si="5"/>
        <v>#DIV/0!</v>
      </c>
      <c r="AU54" s="159"/>
      <c r="AV54" s="159">
        <v>16</v>
      </c>
      <c r="AW54" s="159"/>
      <c r="AX54" s="159">
        <v>17</v>
      </c>
      <c r="AY54" s="159"/>
      <c r="AZ54" s="159">
        <v>15</v>
      </c>
      <c r="BA54" s="159"/>
      <c r="BB54" s="159"/>
    </row>
    <row r="55" spans="1:54" s="211" customFormat="1" ht="13.5" thickBot="1">
      <c r="A55" s="284" t="s">
        <v>170</v>
      </c>
      <c r="B55" s="425"/>
      <c r="C55" s="295"/>
      <c r="D55" s="278"/>
      <c r="E55" s="295"/>
      <c r="F55" s="278"/>
      <c r="G55" s="295"/>
      <c r="H55" s="278"/>
      <c r="I55" s="295"/>
      <c r="J55" s="278"/>
      <c r="K55" s="295"/>
      <c r="L55" s="278"/>
      <c r="M55" s="295"/>
      <c r="N55" s="278"/>
      <c r="O55" s="295"/>
      <c r="P55" s="278"/>
      <c r="Q55" s="295"/>
      <c r="R55" s="278"/>
      <c r="S55" s="295"/>
      <c r="T55" s="278"/>
      <c r="U55" s="295"/>
      <c r="V55" s="278"/>
      <c r="W55" s="295"/>
      <c r="X55" s="278"/>
      <c r="Y55" s="295"/>
      <c r="Z55" s="278"/>
      <c r="AA55" s="295"/>
      <c r="AB55" s="278"/>
      <c r="AC55" s="295"/>
      <c r="AD55" s="278"/>
      <c r="AE55" s="295"/>
      <c r="AF55" s="278"/>
      <c r="AG55" s="295"/>
      <c r="AH55" s="278"/>
      <c r="AI55" s="295"/>
      <c r="AJ55" s="278"/>
      <c r="AK55" s="295"/>
      <c r="AL55" s="278"/>
      <c r="AM55" s="295"/>
      <c r="AN55" s="278"/>
      <c r="AO55" s="214">
        <v>45240</v>
      </c>
      <c r="AP55" s="215">
        <v>25</v>
      </c>
      <c r="AQ55" s="41">
        <f t="shared" si="3"/>
        <v>0</v>
      </c>
      <c r="AR55" s="71">
        <f t="shared" si="3"/>
        <v>0</v>
      </c>
      <c r="AS55" s="211">
        <f t="shared" si="4"/>
        <v>0</v>
      </c>
      <c r="AT55" t="e">
        <f t="shared" si="5"/>
        <v>#DIV/0!</v>
      </c>
      <c r="AU55" s="159">
        <v>20</v>
      </c>
      <c r="AV55" s="159"/>
      <c r="AW55" s="159"/>
      <c r="AX55" s="159">
        <v>7</v>
      </c>
      <c r="AY55" s="159"/>
      <c r="AZ55" s="159">
        <v>14</v>
      </c>
      <c r="BA55" s="159"/>
      <c r="BB55" s="159"/>
    </row>
    <row r="56" spans="1:54" ht="13.5" thickBot="1">
      <c r="A56" s="284">
        <f>+M40</f>
        <v>0</v>
      </c>
      <c r="B56" s="425" t="s">
        <v>6</v>
      </c>
      <c r="C56" s="283"/>
      <c r="D56" s="277"/>
      <c r="E56" s="292"/>
      <c r="F56" s="277"/>
      <c r="G56" s="283"/>
      <c r="H56" s="277"/>
      <c r="I56" s="292"/>
      <c r="J56" s="277"/>
      <c r="K56" s="292"/>
      <c r="L56" s="277"/>
      <c r="M56" s="292"/>
      <c r="N56" s="277"/>
      <c r="O56" s="283"/>
      <c r="P56" s="277"/>
      <c r="Q56" s="292"/>
      <c r="R56" s="277"/>
      <c r="S56" s="283"/>
      <c r="T56" s="277"/>
      <c r="U56" s="292"/>
      <c r="V56" s="277"/>
      <c r="W56" s="292"/>
      <c r="X56" s="277"/>
      <c r="Y56" s="292"/>
      <c r="Z56" s="277"/>
      <c r="AA56" s="292"/>
      <c r="AB56" s="277"/>
      <c r="AC56" s="292"/>
      <c r="AD56" s="277"/>
      <c r="AE56" s="292"/>
      <c r="AF56" s="277"/>
      <c r="AG56" s="292"/>
      <c r="AH56" s="277"/>
      <c r="AI56" s="283"/>
      <c r="AJ56" s="277"/>
      <c r="AK56" s="283"/>
      <c r="AL56" s="277"/>
      <c r="AM56" s="283"/>
      <c r="AN56" s="277"/>
      <c r="AO56" s="214">
        <v>45240</v>
      </c>
      <c r="AP56" s="215">
        <v>25</v>
      </c>
      <c r="AQ56" s="41">
        <f>+C56+E56+G56+I56++K56++M56+O56+Q56+S56+U56+W56+AK56+AM56+Y56+AC56+AE56+AG56+AI56+AA56</f>
        <v>0</v>
      </c>
      <c r="AR56" s="71">
        <f t="shared" si="3"/>
        <v>0</v>
      </c>
      <c r="AS56">
        <f t="shared" si="4"/>
        <v>0</v>
      </c>
      <c r="AT56" t="e">
        <f t="shared" si="5"/>
        <v>#DIV/0!</v>
      </c>
      <c r="AU56" s="159">
        <v>4</v>
      </c>
      <c r="AV56" s="159"/>
      <c r="AW56" s="159"/>
      <c r="AX56" s="159">
        <v>8</v>
      </c>
      <c r="AY56" s="159"/>
      <c r="AZ56" s="159">
        <v>3</v>
      </c>
      <c r="BA56" s="159"/>
      <c r="BB56" s="159"/>
    </row>
    <row r="57" spans="1:54" ht="13.5" thickBot="1">
      <c r="A57" s="284" t="s">
        <v>170</v>
      </c>
      <c r="B57" s="425"/>
      <c r="C57" s="295"/>
      <c r="D57" s="278"/>
      <c r="E57" s="295"/>
      <c r="F57" s="278"/>
      <c r="G57" s="295"/>
      <c r="H57" s="278"/>
      <c r="I57" s="295"/>
      <c r="J57" s="278"/>
      <c r="K57" s="295"/>
      <c r="L57" s="278"/>
      <c r="M57" s="295"/>
      <c r="N57" s="278"/>
      <c r="O57" s="295"/>
      <c r="P57" s="278"/>
      <c r="Q57" s="295"/>
      <c r="R57" s="278"/>
      <c r="S57" s="295"/>
      <c r="T57" s="278"/>
      <c r="U57" s="295"/>
      <c r="V57" s="278"/>
      <c r="W57" s="295"/>
      <c r="X57" s="278"/>
      <c r="Y57" s="295"/>
      <c r="Z57" s="278"/>
      <c r="AA57" s="295"/>
      <c r="AB57" s="278"/>
      <c r="AC57" s="295"/>
      <c r="AD57" s="278"/>
      <c r="AE57" s="295"/>
      <c r="AF57" s="278"/>
      <c r="AG57" s="295"/>
      <c r="AH57" s="278"/>
      <c r="AI57" s="295"/>
      <c r="AJ57" s="278"/>
      <c r="AK57" s="295"/>
      <c r="AL57" s="278"/>
      <c r="AM57" s="295"/>
      <c r="AN57" s="278"/>
      <c r="AO57" s="24">
        <v>45248</v>
      </c>
      <c r="AP57" s="41">
        <v>32</v>
      </c>
      <c r="AQ57" s="41">
        <f t="shared" si="3"/>
        <v>0</v>
      </c>
      <c r="AR57" s="71">
        <f t="shared" si="3"/>
        <v>0</v>
      </c>
      <c r="AS57">
        <f t="shared" si="4"/>
        <v>0</v>
      </c>
      <c r="AT57" t="e">
        <f t="shared" si="5"/>
        <v>#DIV/0!</v>
      </c>
      <c r="AU57" s="159"/>
      <c r="AV57" s="159"/>
      <c r="AW57" s="159"/>
      <c r="AX57" s="159"/>
      <c r="AY57" s="159">
        <v>6</v>
      </c>
      <c r="AZ57" s="159"/>
      <c r="BA57" s="159"/>
      <c r="BB57" s="159">
        <v>17</v>
      </c>
    </row>
    <row r="58" spans="1:54" ht="13.5" thickBot="1">
      <c r="A58" s="284">
        <f>+O40</f>
        <v>0</v>
      </c>
      <c r="B58" s="448" t="s">
        <v>167</v>
      </c>
      <c r="C58" s="292"/>
      <c r="D58" s="277"/>
      <c r="E58" s="292"/>
      <c r="F58" s="277"/>
      <c r="G58" s="283"/>
      <c r="H58" s="277"/>
      <c r="I58" s="292"/>
      <c r="J58" s="277"/>
      <c r="K58" s="292"/>
      <c r="L58" s="277"/>
      <c r="M58" s="283"/>
      <c r="N58" s="277"/>
      <c r="O58" s="292"/>
      <c r="P58" s="277"/>
      <c r="Q58" s="292"/>
      <c r="R58" s="277"/>
      <c r="S58" s="283"/>
      <c r="T58" s="277"/>
      <c r="U58" s="292"/>
      <c r="V58" s="277"/>
      <c r="W58" s="292"/>
      <c r="X58" s="277"/>
      <c r="Y58" s="292"/>
      <c r="Z58" s="277"/>
      <c r="AA58" s="292"/>
      <c r="AB58" s="277"/>
      <c r="AC58" s="292"/>
      <c r="AD58" s="277"/>
      <c r="AE58" s="292"/>
      <c r="AF58" s="277"/>
      <c r="AG58" s="292"/>
      <c r="AH58" s="277"/>
      <c r="AI58" s="283"/>
      <c r="AJ58" s="277"/>
      <c r="AK58" s="292"/>
      <c r="AL58" s="277"/>
      <c r="AM58" s="292"/>
      <c r="AN58" s="277"/>
      <c r="AO58" s="24">
        <v>45249</v>
      </c>
      <c r="AP58" s="215">
        <v>33</v>
      </c>
      <c r="AQ58" s="41">
        <f t="shared" si="3"/>
        <v>0</v>
      </c>
      <c r="AR58" s="71">
        <f t="shared" si="3"/>
        <v>0</v>
      </c>
      <c r="AS58">
        <f t="shared" si="4"/>
        <v>0</v>
      </c>
      <c r="AT58" t="e">
        <f t="shared" si="5"/>
        <v>#DIV/0!</v>
      </c>
      <c r="AU58" s="159"/>
      <c r="AV58" s="159"/>
      <c r="AW58" s="159"/>
      <c r="AX58" s="159"/>
      <c r="AY58" s="159">
        <v>17</v>
      </c>
      <c r="AZ58" s="159"/>
      <c r="BA58" s="159"/>
      <c r="BB58" s="159">
        <v>8</v>
      </c>
    </row>
    <row r="59" spans="1:54" ht="13.5" thickBot="1">
      <c r="A59" s="284" t="s">
        <v>170</v>
      </c>
      <c r="B59" s="425"/>
      <c r="C59" s="295"/>
      <c r="D59" s="278"/>
      <c r="E59" s="295"/>
      <c r="F59" s="278"/>
      <c r="G59" s="295"/>
      <c r="H59" s="278"/>
      <c r="I59" s="295"/>
      <c r="J59" s="278"/>
      <c r="K59" s="295"/>
      <c r="L59" s="278"/>
      <c r="M59" s="295"/>
      <c r="N59" s="278"/>
      <c r="O59" s="295"/>
      <c r="P59" s="278"/>
      <c r="Q59" s="295"/>
      <c r="R59" s="278"/>
      <c r="S59" s="295"/>
      <c r="T59" s="278"/>
      <c r="U59" s="295"/>
      <c r="V59" s="278"/>
      <c r="W59" s="295"/>
      <c r="X59" s="278"/>
      <c r="Y59" s="295"/>
      <c r="Z59" s="278"/>
      <c r="AA59" s="295"/>
      <c r="AB59" s="278"/>
      <c r="AC59" s="295"/>
      <c r="AD59" s="278"/>
      <c r="AE59" s="295"/>
      <c r="AF59" s="278"/>
      <c r="AG59" s="295"/>
      <c r="AH59" s="278"/>
      <c r="AI59" s="295"/>
      <c r="AJ59" s="278"/>
      <c r="AK59" s="295"/>
      <c r="AL59" s="278"/>
      <c r="AM59" s="295"/>
      <c r="AN59" s="278"/>
      <c r="AO59" s="24">
        <v>45254</v>
      </c>
      <c r="AP59" s="41">
        <v>39</v>
      </c>
      <c r="AQ59" s="41">
        <f t="shared" si="3"/>
        <v>0</v>
      </c>
      <c r="AR59" s="71">
        <f t="shared" si="3"/>
        <v>0</v>
      </c>
      <c r="AS59">
        <f t="shared" si="4"/>
        <v>0</v>
      </c>
      <c r="AT59" t="e">
        <f t="shared" si="5"/>
        <v>#DIV/0!</v>
      </c>
      <c r="AU59" s="159">
        <v>13</v>
      </c>
      <c r="AV59" s="159"/>
      <c r="AW59" s="159">
        <v>11</v>
      </c>
      <c r="AX59" s="159"/>
      <c r="AY59" s="159"/>
      <c r="AZ59" s="159">
        <v>10</v>
      </c>
      <c r="BA59" s="159"/>
      <c r="BB59" s="159"/>
    </row>
    <row r="60" spans="1:54" ht="13.5" thickBot="1">
      <c r="A60" s="284">
        <f>+Q40</f>
        <v>0</v>
      </c>
      <c r="B60" s="449" t="s">
        <v>145</v>
      </c>
      <c r="C60" s="292"/>
      <c r="D60" s="277"/>
      <c r="E60" s="292"/>
      <c r="F60" s="277"/>
      <c r="G60" s="292"/>
      <c r="H60" s="277"/>
      <c r="I60" s="292"/>
      <c r="J60" s="277"/>
      <c r="K60" s="292"/>
      <c r="L60" s="277"/>
      <c r="M60" s="292"/>
      <c r="N60" s="277"/>
      <c r="O60" s="292"/>
      <c r="P60" s="277"/>
      <c r="Q60" s="292"/>
      <c r="R60" s="277"/>
      <c r="S60" s="292"/>
      <c r="T60" s="277"/>
      <c r="U60" s="292"/>
      <c r="V60" s="277"/>
      <c r="W60" s="292"/>
      <c r="X60" s="277"/>
      <c r="Y60" s="292"/>
      <c r="Z60" s="277"/>
      <c r="AA60" s="292"/>
      <c r="AB60" s="277"/>
      <c r="AC60" s="292"/>
      <c r="AD60" s="277"/>
      <c r="AE60" s="292"/>
      <c r="AF60" s="277"/>
      <c r="AG60" s="292"/>
      <c r="AH60" s="277"/>
      <c r="AI60" s="292"/>
      <c r="AJ60" s="277"/>
      <c r="AK60" s="292"/>
      <c r="AL60" s="277"/>
      <c r="AM60" s="292"/>
      <c r="AN60" s="277"/>
      <c r="AO60" s="24">
        <v>45258</v>
      </c>
      <c r="AP60" s="215">
        <v>44</v>
      </c>
      <c r="AQ60" s="41">
        <f t="shared" si="3"/>
        <v>0</v>
      </c>
      <c r="AR60" s="71">
        <f t="shared" si="3"/>
        <v>0</v>
      </c>
      <c r="AS60">
        <f t="shared" si="4"/>
        <v>0</v>
      </c>
      <c r="AT60" t="e">
        <f t="shared" si="5"/>
        <v>#DIV/0!</v>
      </c>
      <c r="AU60" s="159"/>
      <c r="AV60" s="159"/>
      <c r="AW60" s="159"/>
      <c r="AX60" s="159"/>
      <c r="AY60" s="159"/>
      <c r="AZ60" s="159"/>
      <c r="BA60" s="159"/>
      <c r="BB60" s="159"/>
    </row>
    <row r="61" spans="1:54" ht="13.5" thickBot="1">
      <c r="A61" s="284" t="s">
        <v>170</v>
      </c>
      <c r="B61" s="449"/>
      <c r="C61" s="295"/>
      <c r="D61" s="278"/>
      <c r="E61" s="295"/>
      <c r="F61" s="278"/>
      <c r="G61" s="295"/>
      <c r="H61" s="278"/>
      <c r="I61" s="295"/>
      <c r="J61" s="278"/>
      <c r="K61" s="295"/>
      <c r="L61" s="278"/>
      <c r="M61" s="295"/>
      <c r="N61" s="278"/>
      <c r="O61" s="295"/>
      <c r="P61" s="278"/>
      <c r="Q61" s="295"/>
      <c r="R61" s="278"/>
      <c r="S61" s="295"/>
      <c r="T61" s="278"/>
      <c r="U61" s="295"/>
      <c r="V61" s="278"/>
      <c r="W61" s="295"/>
      <c r="X61" s="278"/>
      <c r="Y61" s="295"/>
      <c r="Z61" s="278"/>
      <c r="AA61" s="295"/>
      <c r="AB61" s="278"/>
      <c r="AC61" s="295"/>
      <c r="AD61" s="278"/>
      <c r="AE61" s="295"/>
      <c r="AF61" s="278"/>
      <c r="AG61" s="295"/>
      <c r="AH61" s="278"/>
      <c r="AI61" s="295"/>
      <c r="AJ61" s="278"/>
      <c r="AK61" s="295"/>
      <c r="AL61" s="278"/>
      <c r="AM61" s="295"/>
      <c r="AN61" s="278"/>
      <c r="AO61" s="24">
        <v>45261</v>
      </c>
      <c r="AP61" s="41">
        <v>46</v>
      </c>
      <c r="AQ61" s="41">
        <f t="shared" si="3"/>
        <v>0</v>
      </c>
      <c r="AR61" s="71">
        <f t="shared" si="3"/>
        <v>0</v>
      </c>
      <c r="AS61">
        <f t="shared" si="4"/>
        <v>0</v>
      </c>
      <c r="AT61" t="e">
        <f t="shared" si="5"/>
        <v>#DIV/0!</v>
      </c>
      <c r="AU61" s="159">
        <v>5</v>
      </c>
      <c r="AV61" s="159"/>
      <c r="AW61" s="159">
        <v>5</v>
      </c>
      <c r="AX61" s="159">
        <v>2</v>
      </c>
      <c r="AY61" s="159"/>
      <c r="AZ61" s="159">
        <v>11</v>
      </c>
      <c r="BA61" s="159"/>
      <c r="BB61" s="159"/>
    </row>
    <row r="62" spans="1:54" ht="13.5" thickBot="1">
      <c r="A62" s="284">
        <f>+S40</f>
        <v>0</v>
      </c>
      <c r="B62" s="448" t="s">
        <v>158</v>
      </c>
      <c r="C62" s="292"/>
      <c r="D62" s="277"/>
      <c r="E62" s="292"/>
      <c r="F62" s="277"/>
      <c r="G62" s="283"/>
      <c r="H62" s="277"/>
      <c r="I62" s="283"/>
      <c r="J62" s="277"/>
      <c r="K62" s="292"/>
      <c r="L62" s="277"/>
      <c r="M62" s="283"/>
      <c r="N62" s="277"/>
      <c r="O62" s="283"/>
      <c r="P62" s="277"/>
      <c r="Q62" s="292"/>
      <c r="R62" s="277"/>
      <c r="S62" s="292"/>
      <c r="T62" s="277"/>
      <c r="U62" s="292"/>
      <c r="V62" s="277"/>
      <c r="W62" s="283"/>
      <c r="X62" s="277"/>
      <c r="Y62" s="283"/>
      <c r="Z62" s="277"/>
      <c r="AA62" s="292"/>
      <c r="AB62" s="277"/>
      <c r="AC62" s="292"/>
      <c r="AD62" s="277"/>
      <c r="AE62" s="283"/>
      <c r="AF62" s="277"/>
      <c r="AG62" s="292"/>
      <c r="AH62" s="277"/>
      <c r="AI62" s="283"/>
      <c r="AJ62" s="277"/>
      <c r="AK62" s="292"/>
      <c r="AL62" s="277"/>
      <c r="AM62" s="292"/>
      <c r="AN62" s="277"/>
      <c r="AO62" s="28">
        <v>45265</v>
      </c>
      <c r="AP62" s="41">
        <v>47</v>
      </c>
      <c r="AQ62" s="41">
        <f t="shared" ref="AQ62:AR77" si="6">+C62+E62+G62+I62++K62++M62+O62+Q62+S62+U62+W62+AK62+AM62+Y62+AC62+AE62+AG62+AI62+AA62</f>
        <v>0</v>
      </c>
      <c r="AR62" s="71">
        <f t="shared" si="6"/>
        <v>0</v>
      </c>
      <c r="AS62">
        <f t="shared" si="4"/>
        <v>0</v>
      </c>
      <c r="AT62" t="e">
        <f t="shared" si="5"/>
        <v>#DIV/0!</v>
      </c>
      <c r="AU62" s="159">
        <v>13</v>
      </c>
      <c r="AV62" s="159"/>
      <c r="AW62" s="159"/>
      <c r="AX62" s="159"/>
      <c r="AY62" s="159">
        <v>12</v>
      </c>
      <c r="AZ62" s="159"/>
      <c r="BA62" s="159"/>
      <c r="BB62" s="159"/>
    </row>
    <row r="63" spans="1:54" ht="13.5" thickBot="1">
      <c r="A63" s="284" t="s">
        <v>170</v>
      </c>
      <c r="B63" s="425"/>
      <c r="C63" s="295"/>
      <c r="D63" s="278"/>
      <c r="E63" s="295"/>
      <c r="F63" s="278"/>
      <c r="G63" s="295"/>
      <c r="H63" s="278"/>
      <c r="I63" s="295"/>
      <c r="J63" s="278"/>
      <c r="K63" s="295"/>
      <c r="L63" s="278"/>
      <c r="M63" s="295"/>
      <c r="N63" s="278"/>
      <c r="O63" s="295"/>
      <c r="P63" s="278"/>
      <c r="Q63" s="295"/>
      <c r="R63" s="278"/>
      <c r="S63" s="295"/>
      <c r="T63" s="278"/>
      <c r="U63" s="295"/>
      <c r="V63" s="278"/>
      <c r="W63" s="295"/>
      <c r="X63" s="278"/>
      <c r="Y63" s="295"/>
      <c r="Z63" s="278"/>
      <c r="AA63" s="295"/>
      <c r="AB63" s="278"/>
      <c r="AC63" s="295"/>
      <c r="AD63" s="278"/>
      <c r="AE63" s="295"/>
      <c r="AF63" s="278"/>
      <c r="AG63" s="295"/>
      <c r="AH63" s="278"/>
      <c r="AI63" s="295"/>
      <c r="AJ63" s="278"/>
      <c r="AK63" s="295"/>
      <c r="AL63" s="278"/>
      <c r="AM63" s="295"/>
      <c r="AN63" s="278"/>
      <c r="AO63" s="24">
        <v>45265</v>
      </c>
      <c r="AP63" s="76">
        <v>47</v>
      </c>
      <c r="AQ63" s="41">
        <f t="shared" si="6"/>
        <v>0</v>
      </c>
      <c r="AR63" s="71">
        <f t="shared" si="6"/>
        <v>0</v>
      </c>
      <c r="AS63">
        <f t="shared" si="4"/>
        <v>0</v>
      </c>
      <c r="AT63" t="e">
        <f t="shared" si="5"/>
        <v>#DIV/0!</v>
      </c>
      <c r="AU63" s="159">
        <v>18</v>
      </c>
      <c r="AV63" s="159"/>
      <c r="AW63" s="159"/>
      <c r="AX63" s="159"/>
      <c r="AY63" s="159">
        <v>7</v>
      </c>
      <c r="AZ63" s="159"/>
      <c r="BA63" s="159"/>
      <c r="BB63" s="159"/>
    </row>
    <row r="64" spans="1:54" ht="13.5" thickBot="1">
      <c r="A64" s="284">
        <f>+U40</f>
        <v>1</v>
      </c>
      <c r="B64" s="447" t="s">
        <v>143</v>
      </c>
      <c r="C64" s="292"/>
      <c r="D64" s="277"/>
      <c r="E64" s="292"/>
      <c r="F64" s="277"/>
      <c r="G64" s="283">
        <f>IF(H64-H65=0,0.5,IF(H64&gt;H65,1,0))*$A64</f>
        <v>1</v>
      </c>
      <c r="H64" s="277">
        <v>8.5</v>
      </c>
      <c r="I64" s="292"/>
      <c r="J64" s="277"/>
      <c r="K64" s="292"/>
      <c r="L64" s="277"/>
      <c r="M64" s="292"/>
      <c r="N64" s="277"/>
      <c r="O64" s="292"/>
      <c r="P64" s="277"/>
      <c r="Q64" s="292"/>
      <c r="R64" s="277"/>
      <c r="S64" s="292"/>
      <c r="T64" s="277"/>
      <c r="U64" s="292"/>
      <c r="V64" s="277"/>
      <c r="W64" s="283">
        <f>IF(X64-X65=0,0.5,IF(X64&gt;X65,1,0))*$A64</f>
        <v>0</v>
      </c>
      <c r="X64" s="277"/>
      <c r="Y64" s="283">
        <f>IF(Z64-Z65=0,0.5,IF(Z64&gt;Z65,1,0))*$A64</f>
        <v>0</v>
      </c>
      <c r="Z64" s="277">
        <v>7</v>
      </c>
      <c r="AA64" s="283"/>
      <c r="AB64" s="277"/>
      <c r="AC64" s="283">
        <f>IF(AD64-AD65=0,0.5,IF(AD64&gt;AD65,1,0))*$A64</f>
        <v>1</v>
      </c>
      <c r="AD64" s="277">
        <v>6</v>
      </c>
      <c r="AE64" s="292"/>
      <c r="AF64" s="277"/>
      <c r="AG64" s="283"/>
      <c r="AH64" s="277"/>
      <c r="AI64" s="292"/>
      <c r="AJ64" s="277"/>
      <c r="AK64" s="283">
        <f>IF(AL64-AL65=0,0.5,IF(AL64&gt;AL65,1,0))*$A64</f>
        <v>0</v>
      </c>
      <c r="AL64" s="277">
        <v>6</v>
      </c>
      <c r="AM64" s="283"/>
      <c r="AN64" s="277"/>
      <c r="AO64" s="24">
        <v>45267</v>
      </c>
      <c r="AP64" s="41">
        <v>48</v>
      </c>
      <c r="AQ64" s="41">
        <f t="shared" si="6"/>
        <v>2</v>
      </c>
      <c r="AR64" s="71">
        <f t="shared" si="6"/>
        <v>27.5</v>
      </c>
      <c r="AS64">
        <f t="shared" si="4"/>
        <v>4.5</v>
      </c>
      <c r="AT64">
        <f t="shared" si="5"/>
        <v>6.1111111111111107</v>
      </c>
      <c r="AU64" s="159">
        <v>16</v>
      </c>
      <c r="AV64" s="159"/>
      <c r="AW64" s="159">
        <v>13</v>
      </c>
      <c r="AX64" s="159">
        <v>7</v>
      </c>
      <c r="AY64" s="159"/>
      <c r="AZ64" s="159"/>
      <c r="BA64" s="159"/>
      <c r="BB64" s="159"/>
    </row>
    <row r="65" spans="1:54" ht="13.5" thickBot="1">
      <c r="A65" s="284" t="s">
        <v>170</v>
      </c>
      <c r="B65" s="425"/>
      <c r="C65" s="295"/>
      <c r="D65" s="278"/>
      <c r="E65" s="295"/>
      <c r="F65" s="278"/>
      <c r="G65" s="295"/>
      <c r="H65" s="278">
        <v>6.5</v>
      </c>
      <c r="I65" s="295"/>
      <c r="J65" s="278"/>
      <c r="K65" s="295"/>
      <c r="L65" s="278"/>
      <c r="M65" s="295"/>
      <c r="N65" s="278"/>
      <c r="O65" s="295"/>
      <c r="P65" s="278"/>
      <c r="Q65" s="295"/>
      <c r="R65" s="278"/>
      <c r="S65" s="295"/>
      <c r="T65" s="278"/>
      <c r="U65" s="295"/>
      <c r="V65" s="278"/>
      <c r="W65" s="295"/>
      <c r="X65" s="278">
        <v>1</v>
      </c>
      <c r="Y65" s="295"/>
      <c r="Z65" s="278">
        <v>9</v>
      </c>
      <c r="AA65" s="295"/>
      <c r="AB65" s="278"/>
      <c r="AC65" s="295"/>
      <c r="AD65" s="278">
        <v>5</v>
      </c>
      <c r="AE65" s="295"/>
      <c r="AF65" s="278"/>
      <c r="AG65" s="295"/>
      <c r="AH65" s="278"/>
      <c r="AI65" s="295"/>
      <c r="AJ65" s="278"/>
      <c r="AK65" s="295"/>
      <c r="AL65" s="278">
        <v>8</v>
      </c>
      <c r="AM65" s="295"/>
      <c r="AN65" s="278"/>
      <c r="AO65" s="24">
        <v>45267</v>
      </c>
      <c r="AP65" s="41">
        <v>48</v>
      </c>
      <c r="AQ65" s="41">
        <f t="shared" si="6"/>
        <v>0</v>
      </c>
      <c r="AR65" s="71">
        <f>+D65+F65+H65+J65++L65++N65+P65+R65+T65+V65+X65+AL65+AN65+Z65+AD65+AF65+AH65+AJ65+AB65</f>
        <v>29.5</v>
      </c>
      <c r="AS65">
        <f>COUNT(C65:AN65)/2</f>
        <v>2.5</v>
      </c>
      <c r="AT65">
        <f t="shared" si="5"/>
        <v>11.8</v>
      </c>
      <c r="AU65" s="159">
        <v>6</v>
      </c>
      <c r="AV65" s="159"/>
      <c r="AW65" s="159">
        <v>14</v>
      </c>
      <c r="AX65" s="159">
        <v>12</v>
      </c>
      <c r="AY65" s="159"/>
      <c r="AZ65" s="159"/>
      <c r="BA65" s="159"/>
      <c r="BB65" s="159"/>
    </row>
    <row r="66" spans="1:54" ht="13.5" thickBot="1">
      <c r="A66" s="284">
        <f>+W40</f>
        <v>0</v>
      </c>
      <c r="B66" s="448" t="s">
        <v>142</v>
      </c>
      <c r="C66" s="292"/>
      <c r="D66" s="277"/>
      <c r="E66" s="292"/>
      <c r="F66" s="277"/>
      <c r="G66" s="283">
        <f>IF(H66-H67=0,0.5,IF(H66&gt;H67,1,0))*$A66</f>
        <v>0</v>
      </c>
      <c r="H66" s="277">
        <v>2</v>
      </c>
      <c r="I66" s="283"/>
      <c r="J66" s="277"/>
      <c r="K66" s="292"/>
      <c r="L66" s="277"/>
      <c r="M66" s="292"/>
      <c r="N66" s="277"/>
      <c r="O66" s="292"/>
      <c r="P66" s="277"/>
      <c r="Q66" s="292"/>
      <c r="R66" s="277"/>
      <c r="S66" s="283"/>
      <c r="T66" s="277"/>
      <c r="U66" s="283">
        <f>IF(V66-V67=0,0.5,IF(V66&gt;V67,1,0))*$A66</f>
        <v>0</v>
      </c>
      <c r="V66" s="277">
        <v>1</v>
      </c>
      <c r="W66" s="292"/>
      <c r="X66" s="277"/>
      <c r="Y66" s="283">
        <f>IF(Z66-Z67=0,0.5,IF(Z66&gt;Z67,1,0))*$A66</f>
        <v>0</v>
      </c>
      <c r="Z66" s="277">
        <v>1</v>
      </c>
      <c r="AA66" s="292"/>
      <c r="AB66" s="277"/>
      <c r="AC66" s="283">
        <f>IF(AD66-AD67=0,0.5,IF(AD66&gt;AD67,1,0))*$A66</f>
        <v>0</v>
      </c>
      <c r="AD66" s="277"/>
      <c r="AE66" s="283"/>
      <c r="AF66" s="277"/>
      <c r="AG66" s="292"/>
      <c r="AH66" s="277"/>
      <c r="AI66" s="292"/>
      <c r="AJ66" s="277"/>
      <c r="AK66" s="283">
        <f>IF(AL66-AL67=0,0.5,IF(AL66&gt;AL67,1,0))*$A66</f>
        <v>0</v>
      </c>
      <c r="AL66" s="277">
        <v>1</v>
      </c>
      <c r="AM66" s="292"/>
      <c r="AN66" s="277"/>
      <c r="AO66" s="24">
        <v>45267</v>
      </c>
      <c r="AP66" s="41">
        <v>48</v>
      </c>
      <c r="AQ66" s="41">
        <f t="shared" si="6"/>
        <v>0</v>
      </c>
      <c r="AR66" s="71">
        <f>+D66+F66+H66+J66++L66++N66+P66+R66+T66+V66+X66+AL66+AN66+Z66+AD66+AF66+AH66+AJ66+AB66</f>
        <v>5</v>
      </c>
      <c r="AS66">
        <f>COUNT(C66:AN66)/2</f>
        <v>4.5</v>
      </c>
      <c r="AT66">
        <f t="shared" si="5"/>
        <v>1.1111111111111112</v>
      </c>
      <c r="AU66" s="159">
        <v>8</v>
      </c>
      <c r="AV66" s="159"/>
      <c r="AW66" s="159">
        <v>6</v>
      </c>
      <c r="AX66" s="159">
        <v>5</v>
      </c>
      <c r="AY66" s="159"/>
      <c r="AZ66" s="159"/>
      <c r="BA66" s="159"/>
      <c r="BB66" s="159"/>
    </row>
    <row r="67" spans="1:54" ht="13.5" thickBot="1">
      <c r="A67" s="284" t="s">
        <v>170</v>
      </c>
      <c r="B67" s="425"/>
      <c r="C67" s="295"/>
      <c r="D67" s="278"/>
      <c r="E67" s="295"/>
      <c r="F67" s="278"/>
      <c r="G67" s="295"/>
      <c r="H67" s="278">
        <v>1</v>
      </c>
      <c r="I67" s="295"/>
      <c r="J67" s="278"/>
      <c r="K67" s="295"/>
      <c r="L67" s="278"/>
      <c r="M67" s="295"/>
      <c r="N67" s="278"/>
      <c r="O67" s="295"/>
      <c r="P67" s="278"/>
      <c r="Q67" s="295"/>
      <c r="R67" s="278"/>
      <c r="S67" s="295"/>
      <c r="T67" s="278"/>
      <c r="U67" s="295"/>
      <c r="V67" s="278"/>
      <c r="W67" s="295"/>
      <c r="X67" s="278"/>
      <c r="Y67" s="295"/>
      <c r="Z67" s="278"/>
      <c r="AA67" s="295"/>
      <c r="AB67" s="278"/>
      <c r="AC67" s="295"/>
      <c r="AD67" s="278">
        <v>1</v>
      </c>
      <c r="AE67" s="295"/>
      <c r="AF67" s="278"/>
      <c r="AG67" s="295"/>
      <c r="AH67" s="278"/>
      <c r="AI67" s="295"/>
      <c r="AJ67" s="278"/>
      <c r="AK67" s="295"/>
      <c r="AL67" s="278"/>
      <c r="AM67" s="295"/>
      <c r="AN67" s="278"/>
      <c r="AO67" s="341">
        <v>45268</v>
      </c>
      <c r="AP67" s="41">
        <v>49</v>
      </c>
      <c r="AQ67" s="41">
        <f t="shared" si="6"/>
        <v>0</v>
      </c>
      <c r="AR67" s="71">
        <f>+D67+F67+H67+J67++L67++N67+P67+R67+T67+V67+X67+AL67+AN67+Z67+AD67+AF67+AH67+AJ67+AB67</f>
        <v>2</v>
      </c>
      <c r="AS67">
        <f>COUNT(C67:AN67)/2</f>
        <v>1</v>
      </c>
      <c r="AT67">
        <f t="shared" si="5"/>
        <v>2</v>
      </c>
      <c r="AU67" s="159">
        <v>10</v>
      </c>
      <c r="AV67" s="159"/>
      <c r="AW67" s="159">
        <v>7</v>
      </c>
      <c r="AX67" s="159">
        <v>18</v>
      </c>
      <c r="AY67" s="159"/>
      <c r="AZ67" s="159"/>
      <c r="BA67" s="159"/>
      <c r="BB67" s="159"/>
    </row>
    <row r="68" spans="1:54" ht="13.5" thickBot="1">
      <c r="A68" s="284">
        <f>+Y40</f>
        <v>1</v>
      </c>
      <c r="B68" s="448" t="s">
        <v>46</v>
      </c>
      <c r="C68" s="292"/>
      <c r="D68" s="277"/>
      <c r="E68" s="292"/>
      <c r="F68" s="277"/>
      <c r="G68" s="283">
        <f>IF(H68-H69=0,0.5,IF(H68&gt;H69,1,0))*$A68</f>
        <v>1</v>
      </c>
      <c r="H68" s="277">
        <v>12.5</v>
      </c>
      <c r="I68" s="283"/>
      <c r="J68" s="277"/>
      <c r="K68" s="292"/>
      <c r="L68" s="277"/>
      <c r="M68" s="292"/>
      <c r="N68" s="277"/>
      <c r="O68" s="292"/>
      <c r="P68" s="277"/>
      <c r="Q68" s="292"/>
      <c r="R68" s="277"/>
      <c r="S68" s="283"/>
      <c r="T68" s="277"/>
      <c r="U68" s="283">
        <f>IF(V68-V69=0,0.5,IF(V68&gt;V69,1,0))*$A68</f>
        <v>1</v>
      </c>
      <c r="V68" s="277">
        <v>9</v>
      </c>
      <c r="W68" s="283">
        <f>IF(X68-X69=0,0.5,IF(X68&gt;X69,1,0))*$A68</f>
        <v>0</v>
      </c>
      <c r="X68" s="277"/>
      <c r="Y68" s="292"/>
      <c r="Z68" s="277"/>
      <c r="AA68" s="292"/>
      <c r="AB68" s="277"/>
      <c r="AC68" s="283">
        <f>IF(AD68-AD69=0,0.5,IF(AD68&gt;AD69,1,0))*$A68</f>
        <v>0</v>
      </c>
      <c r="AD68" s="277">
        <v>5.5</v>
      </c>
      <c r="AE68" s="283"/>
      <c r="AF68" s="277"/>
      <c r="AG68" s="292"/>
      <c r="AH68" s="277"/>
      <c r="AI68" s="292"/>
      <c r="AJ68" s="277"/>
      <c r="AK68" s="283">
        <f>IF(AL68-AL69=0,0.5,IF(AL68&gt;AL69,1,0))*$A68</f>
        <v>1</v>
      </c>
      <c r="AL68" s="277">
        <v>12</v>
      </c>
      <c r="AM68" s="292"/>
      <c r="AN68" s="277"/>
      <c r="AO68" s="24">
        <v>45274</v>
      </c>
      <c r="AP68" s="41">
        <v>51</v>
      </c>
      <c r="AQ68" s="41">
        <f t="shared" si="6"/>
        <v>3</v>
      </c>
      <c r="AR68" s="71">
        <f>+D68+F68+H68+J68++L68++N68+P68+R68+T68+V68+X68+AL68+AN68+Z68+AD68+AF68+AH68+AJ68+AB68</f>
        <v>39</v>
      </c>
      <c r="AS68">
        <f>COUNT(C68:AN68)/2</f>
        <v>4.5</v>
      </c>
      <c r="AT68">
        <f>+AR68/AS68</f>
        <v>8.6666666666666661</v>
      </c>
      <c r="AU68" s="32"/>
      <c r="AV68" s="159"/>
      <c r="AW68" s="159">
        <v>10</v>
      </c>
      <c r="AX68" s="159">
        <v>19</v>
      </c>
      <c r="AY68" s="159"/>
      <c r="AZ68" s="159">
        <v>13</v>
      </c>
      <c r="BA68" s="159"/>
      <c r="BB68" s="159"/>
    </row>
    <row r="69" spans="1:54" ht="13.5" thickBot="1">
      <c r="A69" s="284" t="s">
        <v>170</v>
      </c>
      <c r="B69" s="425"/>
      <c r="C69" s="295"/>
      <c r="D69" s="278"/>
      <c r="E69" s="295"/>
      <c r="F69" s="278"/>
      <c r="G69" s="295"/>
      <c r="H69" s="278">
        <v>2.5</v>
      </c>
      <c r="I69" s="295"/>
      <c r="J69" s="278"/>
      <c r="K69" s="295"/>
      <c r="L69" s="278"/>
      <c r="M69" s="295"/>
      <c r="N69" s="278"/>
      <c r="O69" s="295"/>
      <c r="P69" s="278"/>
      <c r="Q69" s="295"/>
      <c r="R69" s="278"/>
      <c r="S69" s="295"/>
      <c r="T69" s="278"/>
      <c r="U69" s="295"/>
      <c r="V69" s="278">
        <v>7</v>
      </c>
      <c r="W69" s="295"/>
      <c r="X69" s="278">
        <v>1</v>
      </c>
      <c r="Y69" s="295"/>
      <c r="Z69" s="278"/>
      <c r="AA69" s="295"/>
      <c r="AB69" s="278"/>
      <c r="AC69" s="295"/>
      <c r="AD69" s="278">
        <v>8.5</v>
      </c>
      <c r="AE69" s="295"/>
      <c r="AF69" s="278"/>
      <c r="AG69" s="295"/>
      <c r="AH69" s="278"/>
      <c r="AI69" s="295"/>
      <c r="AJ69" s="278"/>
      <c r="AK69" s="295"/>
      <c r="AL69" s="278">
        <v>9</v>
      </c>
      <c r="AM69" s="295"/>
      <c r="AN69" s="278"/>
      <c r="AO69" s="28">
        <v>45275</v>
      </c>
      <c r="AP69" s="41">
        <v>52</v>
      </c>
      <c r="AQ69" s="41">
        <f t="shared" si="6"/>
        <v>0</v>
      </c>
      <c r="AR69" s="71">
        <f t="shared" si="6"/>
        <v>28</v>
      </c>
      <c r="AS69">
        <f t="shared" ref="AS69:AS132" si="7">COUNT(C69:AN69)/2</f>
        <v>2.5</v>
      </c>
      <c r="AT69">
        <f t="shared" ref="AT69:AT132" si="8">+AR69/AS69</f>
        <v>11.2</v>
      </c>
      <c r="AU69" s="159">
        <v>12</v>
      </c>
      <c r="AV69" s="159"/>
      <c r="AW69" s="159"/>
      <c r="AX69" s="159"/>
      <c r="AY69" s="159">
        <v>7</v>
      </c>
      <c r="AZ69" s="159"/>
      <c r="BA69" s="159"/>
      <c r="BB69" s="159"/>
    </row>
    <row r="70" spans="1:54" ht="13.5" thickBot="1">
      <c r="A70" s="284">
        <f>+AA40</f>
        <v>0</v>
      </c>
      <c r="B70" s="425" t="s">
        <v>120</v>
      </c>
      <c r="C70" s="283"/>
      <c r="D70" s="277"/>
      <c r="E70" s="292"/>
      <c r="F70" s="277"/>
      <c r="G70" s="292"/>
      <c r="H70" s="277"/>
      <c r="I70" s="292"/>
      <c r="J70" s="277"/>
      <c r="K70" s="292"/>
      <c r="L70" s="277"/>
      <c r="M70" s="292"/>
      <c r="N70" s="277"/>
      <c r="O70" s="292"/>
      <c r="P70" s="277"/>
      <c r="Q70" s="292"/>
      <c r="R70" s="277"/>
      <c r="S70" s="292"/>
      <c r="T70" s="277"/>
      <c r="U70" s="283"/>
      <c r="V70" s="277"/>
      <c r="W70" s="292"/>
      <c r="X70" s="277"/>
      <c r="Y70" s="292"/>
      <c r="Z70" s="277"/>
      <c r="AA70" s="292"/>
      <c r="AB70" s="277"/>
      <c r="AC70" s="283"/>
      <c r="AD70" s="277"/>
      <c r="AE70" s="283"/>
      <c r="AF70" s="277"/>
      <c r="AG70" s="283"/>
      <c r="AH70" s="277"/>
      <c r="AI70" s="283"/>
      <c r="AJ70" s="277"/>
      <c r="AK70" s="283"/>
      <c r="AL70" s="277"/>
      <c r="AM70" s="283"/>
      <c r="AN70" s="277"/>
      <c r="AO70" s="28">
        <v>45275</v>
      </c>
      <c r="AP70" s="41">
        <v>52</v>
      </c>
      <c r="AQ70" s="41">
        <f t="shared" si="6"/>
        <v>0</v>
      </c>
      <c r="AR70" s="71">
        <f t="shared" si="6"/>
        <v>0</v>
      </c>
      <c r="AS70">
        <f t="shared" si="7"/>
        <v>0</v>
      </c>
      <c r="AT70" t="e">
        <f t="shared" si="8"/>
        <v>#DIV/0!</v>
      </c>
      <c r="AU70" s="159">
        <v>12</v>
      </c>
      <c r="AV70" s="159"/>
      <c r="AW70" s="159"/>
      <c r="AX70" s="159"/>
      <c r="AY70" s="159">
        <v>12</v>
      </c>
      <c r="AZ70" s="159"/>
      <c r="BA70" s="159"/>
      <c r="BB70" s="159"/>
    </row>
    <row r="71" spans="1:54" ht="13.5" thickBot="1">
      <c r="A71" s="284" t="s">
        <v>170</v>
      </c>
      <c r="B71" s="425"/>
      <c r="C71" s="295"/>
      <c r="D71" s="278"/>
      <c r="E71" s="295"/>
      <c r="F71" s="278"/>
      <c r="G71" s="295"/>
      <c r="H71" s="278"/>
      <c r="I71" s="295"/>
      <c r="J71" s="278"/>
      <c r="K71" s="295"/>
      <c r="L71" s="278"/>
      <c r="M71" s="295"/>
      <c r="N71" s="278"/>
      <c r="O71" s="295"/>
      <c r="P71" s="278"/>
      <c r="Q71" s="295"/>
      <c r="R71" s="278"/>
      <c r="S71" s="295"/>
      <c r="T71" s="278"/>
      <c r="U71" s="295"/>
      <c r="V71" s="278"/>
      <c r="W71" s="295"/>
      <c r="X71" s="278"/>
      <c r="Y71" s="295"/>
      <c r="Z71" s="278"/>
      <c r="AA71" s="295"/>
      <c r="AB71" s="278"/>
      <c r="AC71" s="295"/>
      <c r="AD71" s="278"/>
      <c r="AE71" s="295"/>
      <c r="AF71" s="278"/>
      <c r="AG71" s="295"/>
      <c r="AH71" s="278"/>
      <c r="AI71" s="295"/>
      <c r="AJ71" s="278"/>
      <c r="AK71" s="295"/>
      <c r="AL71" s="278"/>
      <c r="AM71" s="295"/>
      <c r="AN71" s="278"/>
      <c r="AO71" s="28">
        <v>45275</v>
      </c>
      <c r="AP71" s="41">
        <v>52</v>
      </c>
      <c r="AQ71" s="41">
        <f t="shared" si="6"/>
        <v>0</v>
      </c>
      <c r="AR71" s="71">
        <f t="shared" si="6"/>
        <v>0</v>
      </c>
      <c r="AS71">
        <f t="shared" si="7"/>
        <v>0</v>
      </c>
      <c r="AT71" t="e">
        <f t="shared" si="8"/>
        <v>#DIV/0!</v>
      </c>
      <c r="AU71" s="159">
        <v>21</v>
      </c>
      <c r="AV71" s="159"/>
      <c r="AW71" s="159"/>
      <c r="AX71" s="159"/>
      <c r="AY71" s="159">
        <v>3</v>
      </c>
      <c r="AZ71" s="159"/>
      <c r="BA71" s="159"/>
      <c r="BB71" s="159"/>
    </row>
    <row r="72" spans="1:54" ht="13.5" thickBot="1">
      <c r="A72" s="284">
        <f>+AC40</f>
        <v>1</v>
      </c>
      <c r="B72" s="447" t="s">
        <v>144</v>
      </c>
      <c r="C72" s="292"/>
      <c r="D72" s="277"/>
      <c r="E72" s="292"/>
      <c r="F72" s="277"/>
      <c r="G72" s="283">
        <f>IF(H72-H73=0,0.5,IF(H72&gt;H73,1,0))*$A72</f>
        <v>1</v>
      </c>
      <c r="H72" s="277">
        <v>3</v>
      </c>
      <c r="I72" s="292"/>
      <c r="J72" s="277"/>
      <c r="K72" s="292"/>
      <c r="L72" s="277"/>
      <c r="M72" s="292"/>
      <c r="N72" s="277"/>
      <c r="O72" s="292"/>
      <c r="P72" s="277"/>
      <c r="Q72" s="292"/>
      <c r="R72" s="277"/>
      <c r="S72" s="292"/>
      <c r="T72" s="277"/>
      <c r="U72" s="283">
        <f>IF(V72-V73=0,0.5,IF(V72&gt;V73,1,0))*$A72</f>
        <v>0</v>
      </c>
      <c r="V72" s="277">
        <v>5</v>
      </c>
      <c r="W72" s="283">
        <f>IF(X72-X73=0,0.5,IF(X72&gt;X73,1,0))*$A72</f>
        <v>1</v>
      </c>
      <c r="X72" s="277">
        <v>1</v>
      </c>
      <c r="Y72" s="283">
        <f>IF(Z72-Z73=0,0.5,IF(Z72&gt;Z73,1,0))*$A72</f>
        <v>1</v>
      </c>
      <c r="Z72" s="277">
        <v>8.5</v>
      </c>
      <c r="AA72" s="283"/>
      <c r="AB72" s="277"/>
      <c r="AC72" s="292"/>
      <c r="AD72" s="277"/>
      <c r="AE72" s="292"/>
      <c r="AF72" s="277"/>
      <c r="AG72" s="283"/>
      <c r="AH72" s="277"/>
      <c r="AI72" s="283"/>
      <c r="AJ72" s="277"/>
      <c r="AK72" s="283">
        <f>IF(AL72-AL73=0,0.5,IF(AL72&gt;AL73,1,0))*$A72</f>
        <v>1</v>
      </c>
      <c r="AL72" s="277">
        <v>7.5</v>
      </c>
      <c r="AM72" s="292"/>
      <c r="AN72" s="277"/>
      <c r="AO72" s="28">
        <v>45275</v>
      </c>
      <c r="AP72" s="41">
        <v>52</v>
      </c>
      <c r="AQ72" s="41">
        <f t="shared" si="6"/>
        <v>4</v>
      </c>
      <c r="AR72" s="71">
        <f t="shared" si="6"/>
        <v>25</v>
      </c>
      <c r="AS72">
        <f t="shared" si="7"/>
        <v>5</v>
      </c>
      <c r="AT72">
        <f t="shared" si="8"/>
        <v>5</v>
      </c>
      <c r="AU72" s="159">
        <v>12</v>
      </c>
      <c r="AV72" s="159"/>
      <c r="AW72" s="159"/>
      <c r="AX72" s="159"/>
      <c r="AY72" s="159">
        <v>12</v>
      </c>
      <c r="AZ72" s="159"/>
      <c r="BA72" s="159"/>
      <c r="BB72" s="159"/>
    </row>
    <row r="73" spans="1:54" ht="13.5" thickBot="1">
      <c r="A73" s="284" t="s">
        <v>170</v>
      </c>
      <c r="B73" s="425"/>
      <c r="C73" s="295"/>
      <c r="D73" s="278"/>
      <c r="E73" s="295"/>
      <c r="F73" s="278"/>
      <c r="G73" s="295"/>
      <c r="H73" s="278">
        <v>0</v>
      </c>
      <c r="I73" s="295"/>
      <c r="J73" s="278"/>
      <c r="K73" s="295"/>
      <c r="L73" s="278"/>
      <c r="M73" s="295"/>
      <c r="N73" s="278"/>
      <c r="O73" s="295"/>
      <c r="P73" s="278"/>
      <c r="Q73" s="295"/>
      <c r="R73" s="278"/>
      <c r="S73" s="295"/>
      <c r="T73" s="278"/>
      <c r="U73" s="295"/>
      <c r="V73" s="278">
        <v>6</v>
      </c>
      <c r="W73" s="295"/>
      <c r="X73" s="278"/>
      <c r="Y73" s="295"/>
      <c r="Z73" s="278">
        <v>5.5</v>
      </c>
      <c r="AA73" s="295"/>
      <c r="AB73" s="278"/>
      <c r="AC73" s="295"/>
      <c r="AD73" s="278"/>
      <c r="AE73" s="295"/>
      <c r="AF73" s="278"/>
      <c r="AG73" s="295"/>
      <c r="AH73" s="278"/>
      <c r="AI73" s="295"/>
      <c r="AJ73" s="278"/>
      <c r="AK73" s="295"/>
      <c r="AL73" s="278">
        <v>3.5</v>
      </c>
      <c r="AM73" s="295"/>
      <c r="AN73" s="278"/>
      <c r="AO73" s="28">
        <v>45275</v>
      </c>
      <c r="AP73" s="41">
        <v>52</v>
      </c>
      <c r="AQ73" s="41">
        <f t="shared" si="6"/>
        <v>0</v>
      </c>
      <c r="AR73" s="71">
        <f t="shared" si="6"/>
        <v>15</v>
      </c>
      <c r="AS73">
        <f t="shared" si="7"/>
        <v>2</v>
      </c>
      <c r="AT73">
        <f t="shared" si="8"/>
        <v>7.5</v>
      </c>
      <c r="AU73" s="159">
        <v>13</v>
      </c>
      <c r="AV73" s="159"/>
      <c r="AW73" s="159"/>
      <c r="AX73" s="159"/>
      <c r="AY73" s="159">
        <v>13</v>
      </c>
      <c r="AZ73" s="159"/>
      <c r="BA73" s="159"/>
      <c r="BB73" s="159"/>
    </row>
    <row r="74" spans="1:54" ht="13.5" thickBot="1">
      <c r="A74" s="284">
        <f>+AE40</f>
        <v>0</v>
      </c>
      <c r="B74" s="448" t="s">
        <v>155</v>
      </c>
      <c r="C74" s="283"/>
      <c r="D74" s="277"/>
      <c r="E74" s="292"/>
      <c r="F74" s="277"/>
      <c r="G74" s="292"/>
      <c r="H74" s="277"/>
      <c r="I74" s="283"/>
      <c r="J74" s="277"/>
      <c r="K74" s="292"/>
      <c r="L74" s="277"/>
      <c r="M74" s="292"/>
      <c r="N74" s="277"/>
      <c r="O74" s="292"/>
      <c r="P74" s="277"/>
      <c r="Q74" s="292"/>
      <c r="R74" s="277"/>
      <c r="S74" s="283"/>
      <c r="T74" s="277"/>
      <c r="U74" s="292"/>
      <c r="V74" s="277"/>
      <c r="W74" s="283"/>
      <c r="X74" s="277"/>
      <c r="Y74" s="283"/>
      <c r="Z74" s="277"/>
      <c r="AA74" s="283"/>
      <c r="AB74" s="277"/>
      <c r="AC74" s="292"/>
      <c r="AD74" s="277"/>
      <c r="AE74" s="292"/>
      <c r="AF74" s="277"/>
      <c r="AG74" s="292"/>
      <c r="AH74" s="277"/>
      <c r="AI74" s="292"/>
      <c r="AJ74" s="277"/>
      <c r="AK74" s="292"/>
      <c r="AL74" s="277"/>
      <c r="AM74" s="292"/>
      <c r="AN74" s="277"/>
      <c r="AO74" s="24">
        <v>45282</v>
      </c>
      <c r="AP74">
        <v>55</v>
      </c>
      <c r="AQ74" s="41">
        <f t="shared" si="6"/>
        <v>0</v>
      </c>
      <c r="AR74" s="71">
        <f t="shared" si="6"/>
        <v>0</v>
      </c>
      <c r="AS74">
        <f t="shared" si="7"/>
        <v>0</v>
      </c>
      <c r="AT74" t="e">
        <f t="shared" si="8"/>
        <v>#DIV/0!</v>
      </c>
      <c r="AU74" s="159">
        <v>13</v>
      </c>
      <c r="AV74" s="159"/>
      <c r="AW74" s="159"/>
      <c r="AX74" s="159"/>
      <c r="AY74" s="159">
        <v>11</v>
      </c>
      <c r="AZ74" s="159"/>
      <c r="BA74" s="159"/>
      <c r="BB74" s="159"/>
    </row>
    <row r="75" spans="1:54" ht="13.5" thickBot="1">
      <c r="A75" s="284" t="s">
        <v>170</v>
      </c>
      <c r="B75" s="425"/>
      <c r="C75" s="295"/>
      <c r="D75" s="278"/>
      <c r="E75" s="295"/>
      <c r="F75" s="278"/>
      <c r="G75" s="295"/>
      <c r="H75" s="278"/>
      <c r="I75" s="295"/>
      <c r="J75" s="278"/>
      <c r="K75" s="295"/>
      <c r="L75" s="278"/>
      <c r="M75" s="295"/>
      <c r="N75" s="278"/>
      <c r="O75" s="295"/>
      <c r="P75" s="278"/>
      <c r="Q75" s="295"/>
      <c r="R75" s="278"/>
      <c r="S75" s="295"/>
      <c r="T75" s="278"/>
      <c r="U75" s="295"/>
      <c r="V75" s="278"/>
      <c r="W75" s="295"/>
      <c r="X75" s="278"/>
      <c r="Y75" s="295"/>
      <c r="Z75" s="278"/>
      <c r="AA75" s="295"/>
      <c r="AB75" s="278"/>
      <c r="AC75" s="295"/>
      <c r="AD75" s="278"/>
      <c r="AE75" s="295"/>
      <c r="AF75" s="278"/>
      <c r="AG75" s="295"/>
      <c r="AH75" s="278"/>
      <c r="AI75" s="295"/>
      <c r="AJ75" s="278"/>
      <c r="AK75" s="295"/>
      <c r="AL75" s="278"/>
      <c r="AM75" s="295"/>
      <c r="AN75" s="278"/>
      <c r="AO75" s="28">
        <v>45288</v>
      </c>
      <c r="AP75" s="41">
        <v>58</v>
      </c>
      <c r="AQ75" s="41">
        <f t="shared" si="6"/>
        <v>0</v>
      </c>
      <c r="AR75" s="71">
        <f t="shared" si="6"/>
        <v>0</v>
      </c>
      <c r="AS75">
        <f t="shared" si="7"/>
        <v>0</v>
      </c>
      <c r="AT75" t="e">
        <f t="shared" si="8"/>
        <v>#DIV/0!</v>
      </c>
      <c r="AU75" s="159">
        <v>19</v>
      </c>
      <c r="AV75" s="159">
        <v>9</v>
      </c>
      <c r="AW75" s="159"/>
      <c r="AX75" s="159">
        <v>9</v>
      </c>
      <c r="AY75" s="159"/>
      <c r="AZ75" s="159"/>
      <c r="BA75" s="159"/>
      <c r="BB75" s="159"/>
    </row>
    <row r="76" spans="1:54" ht="13.5" thickBot="1">
      <c r="A76" s="284">
        <f>+AG40</f>
        <v>1</v>
      </c>
      <c r="B76" s="425" t="s">
        <v>94</v>
      </c>
      <c r="C76" s="292"/>
      <c r="D76" s="277"/>
      <c r="E76" s="292"/>
      <c r="F76" s="277"/>
      <c r="G76" s="292"/>
      <c r="H76" s="277"/>
      <c r="I76" s="292"/>
      <c r="J76" s="277"/>
      <c r="K76" s="292"/>
      <c r="L76" s="277"/>
      <c r="M76" s="292"/>
      <c r="N76" s="277"/>
      <c r="O76" s="292"/>
      <c r="P76" s="277"/>
      <c r="Q76" s="292"/>
      <c r="R76" s="277"/>
      <c r="S76" s="292"/>
      <c r="T76" s="277"/>
      <c r="U76" s="283"/>
      <c r="V76" s="277"/>
      <c r="W76" s="292"/>
      <c r="X76" s="277"/>
      <c r="Y76" s="292"/>
      <c r="Z76" s="277"/>
      <c r="AA76" s="283"/>
      <c r="AB76" s="277"/>
      <c r="AC76" s="283"/>
      <c r="AD76" s="277"/>
      <c r="AE76" s="292"/>
      <c r="AF76" s="277"/>
      <c r="AG76" s="292"/>
      <c r="AH76" s="277"/>
      <c r="AI76" s="283">
        <f>IF(AJ76-AJ77=0,0.5,IF(AJ76&gt;AJ77,1,0))*$A76</f>
        <v>0.5</v>
      </c>
      <c r="AJ76" s="277">
        <v>3</v>
      </c>
      <c r="AK76" s="283"/>
      <c r="AL76" s="277"/>
      <c r="AM76" s="283"/>
      <c r="AN76" s="277"/>
      <c r="AO76" s="24">
        <v>45289</v>
      </c>
      <c r="AP76" s="41">
        <v>59</v>
      </c>
      <c r="AQ76" s="41">
        <f t="shared" si="6"/>
        <v>0.5</v>
      </c>
      <c r="AR76" s="71">
        <f t="shared" si="6"/>
        <v>3</v>
      </c>
      <c r="AS76">
        <f t="shared" si="7"/>
        <v>1</v>
      </c>
      <c r="AT76">
        <f t="shared" si="8"/>
        <v>3</v>
      </c>
      <c r="AU76" s="159">
        <v>15</v>
      </c>
      <c r="AV76" s="159"/>
      <c r="AW76" s="159"/>
      <c r="AX76" s="159">
        <v>11</v>
      </c>
      <c r="AY76" s="159"/>
      <c r="AZ76" s="159">
        <v>11</v>
      </c>
      <c r="BA76" s="159"/>
      <c r="BB76" s="159"/>
    </row>
    <row r="77" spans="1:54" ht="13.5" thickBot="1">
      <c r="A77" s="284" t="s">
        <v>170</v>
      </c>
      <c r="B77" s="425"/>
      <c r="C77" s="295"/>
      <c r="D77" s="278"/>
      <c r="E77" s="295"/>
      <c r="F77" s="278"/>
      <c r="G77" s="295"/>
      <c r="H77" s="278"/>
      <c r="I77" s="295"/>
      <c r="J77" s="278"/>
      <c r="K77" s="295"/>
      <c r="L77" s="278"/>
      <c r="M77" s="295"/>
      <c r="N77" s="278"/>
      <c r="O77" s="295"/>
      <c r="P77" s="278"/>
      <c r="Q77" s="295"/>
      <c r="R77" s="278"/>
      <c r="S77" s="295"/>
      <c r="T77" s="278"/>
      <c r="U77" s="295"/>
      <c r="V77" s="278"/>
      <c r="W77" s="295"/>
      <c r="X77" s="278"/>
      <c r="Y77" s="295"/>
      <c r="Z77" s="278"/>
      <c r="AA77" s="295"/>
      <c r="AB77" s="278"/>
      <c r="AC77" s="295"/>
      <c r="AD77" s="278"/>
      <c r="AE77" s="295"/>
      <c r="AF77" s="278"/>
      <c r="AG77" s="295"/>
      <c r="AH77" s="278"/>
      <c r="AI77" s="295"/>
      <c r="AJ77" s="278">
        <v>3</v>
      </c>
      <c r="AK77" s="295"/>
      <c r="AL77" s="278"/>
      <c r="AM77" s="295"/>
      <c r="AN77" s="278"/>
      <c r="AO77" s="24">
        <v>45290</v>
      </c>
      <c r="AP77" s="41">
        <v>60</v>
      </c>
      <c r="AQ77" s="41">
        <f t="shared" si="6"/>
        <v>0</v>
      </c>
      <c r="AR77" s="71">
        <f t="shared" si="6"/>
        <v>3</v>
      </c>
      <c r="AS77">
        <f t="shared" si="7"/>
        <v>0.5</v>
      </c>
      <c r="AT77">
        <f t="shared" si="8"/>
        <v>6</v>
      </c>
      <c r="AU77" s="159"/>
      <c r="AV77" s="159"/>
      <c r="AW77" s="159"/>
      <c r="AX77" s="159"/>
      <c r="AY77" s="159">
        <v>10</v>
      </c>
      <c r="AZ77" s="159"/>
      <c r="BA77" s="159"/>
      <c r="BB77" s="159">
        <v>20</v>
      </c>
    </row>
    <row r="78" spans="1:54" ht="13.5" thickBot="1">
      <c r="A78" s="284">
        <f>+AI40</f>
        <v>1</v>
      </c>
      <c r="B78" s="425" t="s">
        <v>62</v>
      </c>
      <c r="C78" s="292"/>
      <c r="D78" s="277"/>
      <c r="E78" s="292"/>
      <c r="F78" s="277"/>
      <c r="G78" s="283">
        <f>IF(H78-H79=0,0.5,IF(H78&gt;H79,1,0))*$A78</f>
        <v>1</v>
      </c>
      <c r="H78" s="277">
        <v>10.5</v>
      </c>
      <c r="I78" s="292"/>
      <c r="J78" s="277"/>
      <c r="K78" s="292"/>
      <c r="L78" s="277"/>
      <c r="M78" s="283"/>
      <c r="N78" s="277"/>
      <c r="O78" s="283"/>
      <c r="P78" s="277"/>
      <c r="Q78" s="292"/>
      <c r="R78" s="277"/>
      <c r="S78" s="283"/>
      <c r="T78" s="277"/>
      <c r="U78" s="292"/>
      <c r="V78" s="277"/>
      <c r="W78" s="292"/>
      <c r="X78" s="277"/>
      <c r="Y78" s="292"/>
      <c r="Z78" s="277"/>
      <c r="AA78" s="283"/>
      <c r="AB78" s="277"/>
      <c r="AC78" s="283"/>
      <c r="AD78" s="277"/>
      <c r="AE78" s="292"/>
      <c r="AF78" s="277"/>
      <c r="AG78" s="283">
        <f>IF(AH78-AH79=0,0.5,IF(AH78&gt;AH79,1,0))*$A78</f>
        <v>0.5</v>
      </c>
      <c r="AH78" s="277">
        <v>3</v>
      </c>
      <c r="AI78" s="292"/>
      <c r="AJ78" s="277"/>
      <c r="AK78" s="292"/>
      <c r="AL78" s="277"/>
      <c r="AM78" s="292"/>
      <c r="AN78" s="277"/>
      <c r="AO78" s="24">
        <v>45302</v>
      </c>
      <c r="AP78" s="41">
        <v>67</v>
      </c>
      <c r="AQ78" s="41">
        <f t="shared" ref="AQ78:AR96" si="9">+C78+E78+G78+I78++K78++M78+O78+Q78+S78+U78+W78+AK78+AM78+Y78+AC78+AE78+AG78+AI78+AA78</f>
        <v>1.5</v>
      </c>
      <c r="AR78" s="71">
        <f t="shared" si="9"/>
        <v>13.5</v>
      </c>
      <c r="AS78">
        <f t="shared" si="7"/>
        <v>2</v>
      </c>
      <c r="AT78">
        <f t="shared" si="8"/>
        <v>6.75</v>
      </c>
      <c r="AU78" s="159"/>
      <c r="AV78" s="159"/>
      <c r="AW78" s="159"/>
      <c r="AX78" s="159"/>
      <c r="AY78" s="159">
        <v>10</v>
      </c>
      <c r="AZ78" s="159"/>
      <c r="BA78" s="159"/>
      <c r="BB78" s="159">
        <v>15</v>
      </c>
    </row>
    <row r="79" spans="1:54" ht="13.5" thickBot="1">
      <c r="A79" s="284" t="s">
        <v>170</v>
      </c>
      <c r="B79" s="425"/>
      <c r="C79" s="295"/>
      <c r="D79" s="278"/>
      <c r="E79" s="295"/>
      <c r="F79" s="278"/>
      <c r="G79" s="295"/>
      <c r="H79" s="278">
        <v>1.5</v>
      </c>
      <c r="I79" s="295"/>
      <c r="J79" s="278"/>
      <c r="K79" s="295"/>
      <c r="L79" s="278"/>
      <c r="M79" s="295"/>
      <c r="N79" s="279"/>
      <c r="O79" s="295"/>
      <c r="P79" s="278"/>
      <c r="Q79" s="295"/>
      <c r="R79" s="278"/>
      <c r="S79" s="295"/>
      <c r="T79" s="278"/>
      <c r="U79" s="295"/>
      <c r="V79" s="278"/>
      <c r="W79" s="295"/>
      <c r="X79" s="278"/>
      <c r="Y79" s="295"/>
      <c r="Z79" s="278"/>
      <c r="AA79" s="295"/>
      <c r="AB79" s="278"/>
      <c r="AC79" s="295"/>
      <c r="AD79" s="278"/>
      <c r="AE79" s="295"/>
      <c r="AF79" s="278"/>
      <c r="AG79" s="295"/>
      <c r="AH79" s="278">
        <v>3</v>
      </c>
      <c r="AI79" s="295"/>
      <c r="AJ79" s="278"/>
      <c r="AK79" s="295"/>
      <c r="AL79" s="278"/>
      <c r="AM79" s="295"/>
      <c r="AN79" s="278"/>
      <c r="AO79" s="24">
        <v>45307</v>
      </c>
      <c r="AP79" s="41">
        <v>71</v>
      </c>
      <c r="AQ79" s="41">
        <f t="shared" si="9"/>
        <v>0</v>
      </c>
      <c r="AR79" s="71">
        <f t="shared" si="9"/>
        <v>4.5</v>
      </c>
      <c r="AS79">
        <f t="shared" si="7"/>
        <v>1</v>
      </c>
      <c r="AT79">
        <f t="shared" si="8"/>
        <v>4.5</v>
      </c>
      <c r="AU79" s="159">
        <v>10</v>
      </c>
      <c r="AV79" s="159"/>
      <c r="AW79" s="159"/>
      <c r="AX79" s="159"/>
      <c r="AY79" s="159">
        <v>8</v>
      </c>
      <c r="AZ79" s="159"/>
      <c r="BA79" s="159"/>
      <c r="BB79" s="159"/>
    </row>
    <row r="80" spans="1:54" ht="13.5" thickBot="1">
      <c r="A80" s="284">
        <f>+AK40</f>
        <v>1</v>
      </c>
      <c r="B80" s="447" t="s">
        <v>131</v>
      </c>
      <c r="C80" s="283"/>
      <c r="D80" s="277"/>
      <c r="E80" s="292"/>
      <c r="F80" s="277"/>
      <c r="G80" s="283">
        <f>IF(H80-H81=0,0.5,IF(H80&gt;H81,1,0))*$A80</f>
        <v>1</v>
      </c>
      <c r="H80" s="277">
        <v>12.5</v>
      </c>
      <c r="I80" s="292"/>
      <c r="J80" s="277"/>
      <c r="K80" s="292"/>
      <c r="L80" s="277"/>
      <c r="M80" s="283"/>
      <c r="N80" s="277"/>
      <c r="O80" s="292"/>
      <c r="P80" s="277"/>
      <c r="Q80" s="292"/>
      <c r="R80" s="277"/>
      <c r="S80" s="292"/>
      <c r="T80" s="277"/>
      <c r="U80" s="283">
        <f>IF(V80-V81=0,0.5,IF(V80&gt;V81,1,0))*$A80</f>
        <v>1</v>
      </c>
      <c r="V80" s="277">
        <v>8</v>
      </c>
      <c r="W80" s="283">
        <f>IF(X80-X81=0,0.5,IF(X80&gt;X81,1,0))*$A80</f>
        <v>0</v>
      </c>
      <c r="X80" s="277"/>
      <c r="Y80" s="283">
        <f>IF(Z80-Z81=0,0.5,IF(Z80&gt;Z81,1,0))*$A80</f>
        <v>0</v>
      </c>
      <c r="Z80" s="277">
        <v>9</v>
      </c>
      <c r="AA80" s="283"/>
      <c r="AB80" s="277"/>
      <c r="AC80" s="283">
        <f>IF(AD80-AD81=0,0.5,IF(AD80&gt;AD81,1,0))*$A80</f>
        <v>0</v>
      </c>
      <c r="AD80" s="277">
        <v>3.5</v>
      </c>
      <c r="AE80" s="292"/>
      <c r="AF80" s="277"/>
      <c r="AG80" s="283"/>
      <c r="AH80" s="277"/>
      <c r="AI80" s="292"/>
      <c r="AJ80" s="277"/>
      <c r="AK80" s="283"/>
      <c r="AL80" s="277"/>
      <c r="AM80" s="283"/>
      <c r="AN80" s="277"/>
      <c r="AO80" s="28">
        <v>45330</v>
      </c>
      <c r="AP80" s="41">
        <v>84</v>
      </c>
      <c r="AQ80" s="41">
        <f t="shared" si="9"/>
        <v>2</v>
      </c>
      <c r="AR80" s="71">
        <f t="shared" si="9"/>
        <v>33</v>
      </c>
      <c r="AS80">
        <f t="shared" si="7"/>
        <v>4.5</v>
      </c>
      <c r="AT80">
        <f t="shared" si="8"/>
        <v>7.333333333333333</v>
      </c>
      <c r="AU80" s="159">
        <v>16</v>
      </c>
      <c r="AV80" s="159"/>
      <c r="AW80" s="159"/>
      <c r="AX80" s="159">
        <v>10</v>
      </c>
      <c r="AY80" s="159"/>
      <c r="AZ80" s="159">
        <v>12</v>
      </c>
      <c r="BA80" s="159"/>
      <c r="BB80" s="159"/>
    </row>
    <row r="81" spans="1:54" ht="13.5" thickBot="1">
      <c r="A81" s="284" t="s">
        <v>170</v>
      </c>
      <c r="B81" s="425"/>
      <c r="C81" s="295"/>
      <c r="D81" s="278"/>
      <c r="E81" s="295"/>
      <c r="F81" s="278"/>
      <c r="G81" s="295"/>
      <c r="H81" s="278">
        <v>6.5</v>
      </c>
      <c r="I81" s="295"/>
      <c r="J81" s="278"/>
      <c r="K81" s="295"/>
      <c r="L81" s="278"/>
      <c r="M81" s="295"/>
      <c r="N81" s="278"/>
      <c r="O81" s="295"/>
      <c r="P81" s="278"/>
      <c r="Q81" s="295"/>
      <c r="R81" s="278"/>
      <c r="S81" s="295"/>
      <c r="T81" s="278"/>
      <c r="U81" s="295"/>
      <c r="V81" s="278">
        <v>6</v>
      </c>
      <c r="W81" s="295"/>
      <c r="X81" s="278">
        <v>1</v>
      </c>
      <c r="Y81" s="295"/>
      <c r="Z81" s="278">
        <v>12</v>
      </c>
      <c r="AA81" s="295"/>
      <c r="AB81" s="278"/>
      <c r="AC81" s="295"/>
      <c r="AD81" s="278">
        <v>7.5</v>
      </c>
      <c r="AE81" s="295"/>
      <c r="AF81" s="278"/>
      <c r="AG81" s="295"/>
      <c r="AH81" s="278"/>
      <c r="AI81" s="295"/>
      <c r="AJ81" s="278"/>
      <c r="AK81" s="295"/>
      <c r="AL81" s="278"/>
      <c r="AM81" s="295"/>
      <c r="AN81" s="278"/>
      <c r="AO81" s="28">
        <v>45330</v>
      </c>
      <c r="AP81" s="41">
        <v>84</v>
      </c>
      <c r="AQ81" s="41">
        <f t="shared" si="9"/>
        <v>0</v>
      </c>
      <c r="AR81" s="71">
        <f t="shared" si="9"/>
        <v>33</v>
      </c>
      <c r="AS81">
        <f t="shared" si="7"/>
        <v>2.5</v>
      </c>
      <c r="AT81">
        <f t="shared" si="8"/>
        <v>13.2</v>
      </c>
      <c r="AU81" s="159">
        <v>12</v>
      </c>
      <c r="AV81" s="159"/>
      <c r="AW81" s="159"/>
      <c r="AX81" s="159">
        <v>15</v>
      </c>
      <c r="AY81" s="159"/>
      <c r="AZ81" s="159">
        <v>8</v>
      </c>
      <c r="BA81" s="159"/>
      <c r="BB81" s="159"/>
    </row>
    <row r="82" spans="1:54" ht="13.5" thickBot="1">
      <c r="A82" s="284">
        <f>+AM40</f>
        <v>0</v>
      </c>
      <c r="B82" s="425" t="s">
        <v>43</v>
      </c>
      <c r="C82" s="283"/>
      <c r="D82" s="277"/>
      <c r="E82" s="292"/>
      <c r="F82" s="277"/>
      <c r="G82" s="283"/>
      <c r="H82" s="277"/>
      <c r="I82" s="292"/>
      <c r="J82" s="277"/>
      <c r="K82" s="292"/>
      <c r="L82" s="277"/>
      <c r="M82" s="283"/>
      <c r="N82" s="277"/>
      <c r="O82" s="292"/>
      <c r="P82" s="277"/>
      <c r="Q82" s="292"/>
      <c r="R82" s="277"/>
      <c r="S82" s="292"/>
      <c r="T82" s="277"/>
      <c r="U82" s="283"/>
      <c r="V82" s="277"/>
      <c r="W82" s="292"/>
      <c r="X82" s="277"/>
      <c r="Y82" s="292"/>
      <c r="Z82" s="277"/>
      <c r="AA82" s="283"/>
      <c r="AB82" s="277"/>
      <c r="AC82" s="292"/>
      <c r="AD82" s="277"/>
      <c r="AE82" s="292"/>
      <c r="AF82" s="277"/>
      <c r="AG82" s="283"/>
      <c r="AH82" s="277"/>
      <c r="AI82" s="292"/>
      <c r="AJ82" s="277"/>
      <c r="AK82" s="283"/>
      <c r="AL82" s="277"/>
      <c r="AM82" s="292"/>
      <c r="AN82" s="277"/>
      <c r="AO82" s="28">
        <v>45337</v>
      </c>
      <c r="AP82" s="41">
        <v>85</v>
      </c>
      <c r="AQ82" s="41">
        <f t="shared" si="9"/>
        <v>0</v>
      </c>
      <c r="AR82" s="71">
        <f t="shared" si="9"/>
        <v>0</v>
      </c>
      <c r="AS82">
        <f t="shared" si="7"/>
        <v>0</v>
      </c>
      <c r="AT82" t="e">
        <f t="shared" si="8"/>
        <v>#DIV/0!</v>
      </c>
      <c r="AU82" s="159"/>
      <c r="AV82" s="159">
        <v>7</v>
      </c>
      <c r="AW82" s="159">
        <v>9</v>
      </c>
      <c r="AX82" s="159">
        <v>2</v>
      </c>
      <c r="AY82" s="159"/>
      <c r="AZ82" s="159">
        <v>6</v>
      </c>
      <c r="BA82" s="159"/>
      <c r="BB82" s="159"/>
    </row>
    <row r="83" spans="1:54" ht="13.5" thickBot="1">
      <c r="A83" s="284" t="s">
        <v>170</v>
      </c>
      <c r="B83" s="442"/>
      <c r="C83" s="295"/>
      <c r="D83" s="278"/>
      <c r="E83" s="295"/>
      <c r="F83" s="278"/>
      <c r="G83" s="295"/>
      <c r="H83" s="278"/>
      <c r="I83" s="295"/>
      <c r="J83" s="278"/>
      <c r="K83" s="295"/>
      <c r="L83" s="278"/>
      <c r="M83" s="295"/>
      <c r="N83" s="278"/>
      <c r="O83" s="295"/>
      <c r="P83" s="278"/>
      <c r="Q83" s="295"/>
      <c r="R83" s="278"/>
      <c r="S83" s="295"/>
      <c r="T83" s="278"/>
      <c r="U83" s="295"/>
      <c r="V83" s="278"/>
      <c r="W83" s="295"/>
      <c r="X83" s="278"/>
      <c r="Y83" s="295"/>
      <c r="Z83" s="278"/>
      <c r="AA83" s="295"/>
      <c r="AB83" s="278"/>
      <c r="AC83" s="295"/>
      <c r="AD83" s="278"/>
      <c r="AE83" s="295"/>
      <c r="AF83" s="278"/>
      <c r="AG83" s="295"/>
      <c r="AH83" s="278"/>
      <c r="AI83" s="295"/>
      <c r="AJ83" s="278"/>
      <c r="AK83" s="295"/>
      <c r="AL83" s="278"/>
      <c r="AM83" s="295"/>
      <c r="AN83" s="278"/>
      <c r="AO83" s="28">
        <v>45338</v>
      </c>
      <c r="AP83" s="41">
        <v>86</v>
      </c>
      <c r="AQ83" s="41">
        <f t="shared" si="9"/>
        <v>0</v>
      </c>
      <c r="AR83" s="71">
        <f t="shared" si="9"/>
        <v>0</v>
      </c>
      <c r="AS83">
        <f t="shared" si="7"/>
        <v>0</v>
      </c>
      <c r="AT83" t="e">
        <f t="shared" si="8"/>
        <v>#DIV/0!</v>
      </c>
      <c r="AU83" s="159"/>
      <c r="AV83" s="159">
        <v>20</v>
      </c>
      <c r="AW83" s="159">
        <v>4</v>
      </c>
      <c r="AX83" s="159"/>
      <c r="AY83" s="159"/>
      <c r="AZ83" s="159">
        <v>16</v>
      </c>
      <c r="BA83" s="159"/>
      <c r="BB83" s="159"/>
    </row>
    <row r="84" spans="1:54" ht="13.5" thickBot="1">
      <c r="A84" s="284" t="s">
        <v>168</v>
      </c>
      <c r="B84" s="425"/>
      <c r="C84" s="292"/>
      <c r="D84" s="277"/>
      <c r="E84" s="292"/>
      <c r="F84" s="277"/>
      <c r="G84" s="292"/>
      <c r="H84" s="277"/>
      <c r="I84" s="292"/>
      <c r="J84" s="277"/>
      <c r="K84" s="292"/>
      <c r="L84" s="277"/>
      <c r="M84" s="292"/>
      <c r="N84" s="277"/>
      <c r="O84" s="292"/>
      <c r="P84" s="277"/>
      <c r="Q84" s="292"/>
      <c r="R84" s="277"/>
      <c r="S84" s="292"/>
      <c r="T84" s="277"/>
      <c r="U84" s="292"/>
      <c r="V84" s="277"/>
      <c r="W84" s="292"/>
      <c r="X84" s="277"/>
      <c r="Y84" s="292"/>
      <c r="Z84" s="277"/>
      <c r="AA84" s="292"/>
      <c r="AB84" s="277"/>
      <c r="AC84" s="292"/>
      <c r="AD84" s="277"/>
      <c r="AE84" s="292"/>
      <c r="AF84" s="277"/>
      <c r="AG84" s="292"/>
      <c r="AH84" s="277"/>
      <c r="AI84" s="292"/>
      <c r="AJ84" s="277"/>
      <c r="AK84" s="292"/>
      <c r="AL84" s="277"/>
      <c r="AM84" s="292"/>
      <c r="AN84" s="277"/>
      <c r="AO84" s="24">
        <v>45344</v>
      </c>
      <c r="AP84" s="41">
        <v>87</v>
      </c>
      <c r="AQ84" s="41">
        <f t="shared" si="9"/>
        <v>0</v>
      </c>
      <c r="AR84" s="71">
        <f t="shared" si="9"/>
        <v>0</v>
      </c>
      <c r="AS84">
        <f t="shared" si="7"/>
        <v>0</v>
      </c>
      <c r="AT84" t="e">
        <f t="shared" si="8"/>
        <v>#DIV/0!</v>
      </c>
      <c r="AU84" s="159"/>
      <c r="AV84" s="159">
        <v>10</v>
      </c>
      <c r="AW84" s="159">
        <v>15</v>
      </c>
      <c r="AX84" s="159"/>
      <c r="AY84" s="159"/>
      <c r="AZ84" s="159">
        <v>10</v>
      </c>
      <c r="BA84" s="159"/>
      <c r="BB84" s="159"/>
    </row>
    <row r="85" spans="1:54" ht="13.5" thickBot="1">
      <c r="A85" s="284" t="s">
        <v>170</v>
      </c>
      <c r="B85" s="425"/>
      <c r="C85" s="295"/>
      <c r="D85" s="278"/>
      <c r="E85" s="295"/>
      <c r="F85" s="278"/>
      <c r="G85" s="295"/>
      <c r="H85" s="278"/>
      <c r="I85" s="295"/>
      <c r="J85" s="278"/>
      <c r="K85" s="295"/>
      <c r="L85" s="278"/>
      <c r="M85" s="295"/>
      <c r="N85" s="278"/>
      <c r="O85" s="295"/>
      <c r="P85" s="278"/>
      <c r="Q85" s="295"/>
      <c r="R85" s="278"/>
      <c r="S85" s="295"/>
      <c r="T85" s="278"/>
      <c r="U85" s="295"/>
      <c r="V85" s="278"/>
      <c r="W85" s="295"/>
      <c r="X85" s="278"/>
      <c r="Y85" s="295"/>
      <c r="Z85" s="278"/>
      <c r="AA85" s="295"/>
      <c r="AB85" s="278"/>
      <c r="AC85" s="295"/>
      <c r="AD85" s="278"/>
      <c r="AE85" s="295"/>
      <c r="AF85" s="278"/>
      <c r="AG85" s="295"/>
      <c r="AH85" s="278"/>
      <c r="AI85" s="295"/>
      <c r="AJ85" s="278"/>
      <c r="AK85" s="295"/>
      <c r="AL85" s="278"/>
      <c r="AM85" s="295"/>
      <c r="AN85" s="278"/>
      <c r="AO85" s="24">
        <v>45344</v>
      </c>
      <c r="AP85" s="41">
        <v>87</v>
      </c>
      <c r="AQ85" s="41">
        <f t="shared" si="9"/>
        <v>0</v>
      </c>
      <c r="AR85" s="71">
        <f t="shared" si="9"/>
        <v>0</v>
      </c>
      <c r="AS85">
        <f t="shared" si="7"/>
        <v>0</v>
      </c>
      <c r="AT85" t="e">
        <f t="shared" si="8"/>
        <v>#DIV/0!</v>
      </c>
      <c r="AU85" s="159"/>
      <c r="AV85" s="159"/>
      <c r="AW85" s="159"/>
      <c r="AX85" s="159"/>
      <c r="AY85" s="159"/>
      <c r="AZ85" s="159"/>
      <c r="BA85" s="159"/>
      <c r="BB85" s="159"/>
    </row>
    <row r="86" spans="1:54" ht="13.5" thickBot="1">
      <c r="A86" s="284" t="s">
        <v>168</v>
      </c>
      <c r="B86" s="425"/>
      <c r="C86" s="292"/>
      <c r="D86" s="277"/>
      <c r="E86" s="292"/>
      <c r="F86" s="277"/>
      <c r="G86" s="292"/>
      <c r="H86" s="277"/>
      <c r="I86" s="292"/>
      <c r="J86" s="277"/>
      <c r="K86" s="292"/>
      <c r="L86" s="277"/>
      <c r="M86" s="292"/>
      <c r="N86" s="277"/>
      <c r="O86" s="292"/>
      <c r="P86" s="277"/>
      <c r="Q86" s="292"/>
      <c r="R86" s="277"/>
      <c r="S86" s="292"/>
      <c r="T86" s="277"/>
      <c r="U86" s="292"/>
      <c r="V86" s="277"/>
      <c r="W86" s="292"/>
      <c r="X86" s="277"/>
      <c r="Y86" s="292"/>
      <c r="Z86" s="277"/>
      <c r="AA86" s="292"/>
      <c r="AB86" s="277"/>
      <c r="AC86" s="292"/>
      <c r="AD86" s="277"/>
      <c r="AE86" s="292"/>
      <c r="AF86" s="277"/>
      <c r="AG86" s="292"/>
      <c r="AH86" s="277"/>
      <c r="AI86" s="292"/>
      <c r="AJ86" s="277"/>
      <c r="AK86" s="292"/>
      <c r="AL86" s="277"/>
      <c r="AM86" s="292"/>
      <c r="AN86" s="277"/>
      <c r="AO86" s="24">
        <v>45372</v>
      </c>
      <c r="AP86" s="41">
        <v>102</v>
      </c>
      <c r="AQ86" s="41">
        <f t="shared" si="9"/>
        <v>0</v>
      </c>
      <c r="AR86" s="71">
        <f t="shared" si="9"/>
        <v>0</v>
      </c>
      <c r="AS86">
        <f t="shared" si="7"/>
        <v>0</v>
      </c>
      <c r="AT86" t="e">
        <f t="shared" si="8"/>
        <v>#DIV/0!</v>
      </c>
      <c r="AU86" s="159"/>
      <c r="AV86" s="159">
        <v>12</v>
      </c>
      <c r="AW86" s="159">
        <v>0</v>
      </c>
      <c r="AX86" s="159">
        <v>11</v>
      </c>
      <c r="AY86" s="159"/>
      <c r="AZ86" s="159">
        <v>3</v>
      </c>
      <c r="BA86" s="159"/>
      <c r="BB86" s="159"/>
    </row>
    <row r="87" spans="1:54" ht="13.5" thickBot="1">
      <c r="A87" s="284" t="s">
        <v>170</v>
      </c>
      <c r="B87" s="425"/>
      <c r="C87" s="295"/>
      <c r="D87" s="278"/>
      <c r="E87" s="295"/>
      <c r="F87" s="278"/>
      <c r="G87" s="295"/>
      <c r="H87" s="278"/>
      <c r="I87" s="295"/>
      <c r="J87" s="278"/>
      <c r="K87" s="295"/>
      <c r="L87" s="278"/>
      <c r="M87" s="295"/>
      <c r="N87" s="278"/>
      <c r="O87" s="295"/>
      <c r="P87" s="278"/>
      <c r="Q87" s="295"/>
      <c r="R87" s="278"/>
      <c r="S87" s="295"/>
      <c r="T87" s="278"/>
      <c r="U87" s="295"/>
      <c r="V87" s="278"/>
      <c r="W87" s="295"/>
      <c r="X87" s="278"/>
      <c r="Y87" s="295"/>
      <c r="Z87" s="278"/>
      <c r="AA87" s="295"/>
      <c r="AB87" s="278"/>
      <c r="AC87" s="295"/>
      <c r="AD87" s="278"/>
      <c r="AE87" s="295"/>
      <c r="AF87" s="278"/>
      <c r="AG87" s="295"/>
      <c r="AH87" s="278"/>
      <c r="AI87" s="295"/>
      <c r="AJ87" s="278"/>
      <c r="AK87" s="295"/>
      <c r="AL87" s="278"/>
      <c r="AM87" s="295"/>
      <c r="AN87" s="278"/>
      <c r="AO87" s="24">
        <v>45373</v>
      </c>
      <c r="AP87" s="41">
        <v>104</v>
      </c>
      <c r="AQ87" s="41">
        <f t="shared" si="9"/>
        <v>0</v>
      </c>
      <c r="AR87" s="71">
        <f t="shared" si="9"/>
        <v>0</v>
      </c>
      <c r="AS87">
        <f t="shared" si="7"/>
        <v>0</v>
      </c>
      <c r="AT87" t="e">
        <f t="shared" si="8"/>
        <v>#DIV/0!</v>
      </c>
      <c r="AU87" s="159">
        <v>16</v>
      </c>
      <c r="AV87" s="159"/>
      <c r="AW87" s="159"/>
      <c r="AX87" s="159"/>
      <c r="AY87" s="159"/>
      <c r="AZ87" s="159">
        <v>14</v>
      </c>
      <c r="BA87" s="159">
        <v>7</v>
      </c>
      <c r="BB87" s="159"/>
    </row>
    <row r="88" spans="1:54" ht="13.5" thickBot="1">
      <c r="A88" s="284" t="s">
        <v>168</v>
      </c>
      <c r="B88" s="447"/>
      <c r="C88" s="292"/>
      <c r="D88" s="277"/>
      <c r="E88" s="292"/>
      <c r="F88" s="277"/>
      <c r="G88" s="292"/>
      <c r="H88" s="277"/>
      <c r="I88" s="292"/>
      <c r="J88" s="277"/>
      <c r="K88" s="292"/>
      <c r="L88" s="277"/>
      <c r="M88" s="292"/>
      <c r="N88" s="277"/>
      <c r="O88" s="292"/>
      <c r="P88" s="277"/>
      <c r="Q88" s="292"/>
      <c r="R88" s="277"/>
      <c r="S88" s="292"/>
      <c r="T88" s="277"/>
      <c r="U88" s="292"/>
      <c r="V88" s="277"/>
      <c r="W88" s="292"/>
      <c r="X88" s="277"/>
      <c r="Y88" s="292"/>
      <c r="Z88" s="277"/>
      <c r="AA88" s="292"/>
      <c r="AB88" s="277"/>
      <c r="AC88" s="292"/>
      <c r="AD88" s="277"/>
      <c r="AE88" s="292"/>
      <c r="AF88" s="277"/>
      <c r="AG88" s="292"/>
      <c r="AH88" s="277"/>
      <c r="AI88" s="292"/>
      <c r="AJ88" s="277"/>
      <c r="AK88" s="292"/>
      <c r="AL88" s="277"/>
      <c r="AM88" s="292"/>
      <c r="AN88" s="277"/>
      <c r="AO88" s="24">
        <v>45378</v>
      </c>
      <c r="AP88" s="76">
        <v>106</v>
      </c>
      <c r="AQ88" s="41">
        <f t="shared" si="9"/>
        <v>0</v>
      </c>
      <c r="AR88" s="71">
        <f t="shared" si="9"/>
        <v>0</v>
      </c>
      <c r="AS88">
        <f t="shared" si="7"/>
        <v>0</v>
      </c>
      <c r="AT88" t="e">
        <f t="shared" si="8"/>
        <v>#DIV/0!</v>
      </c>
      <c r="AU88" s="32"/>
      <c r="AV88" s="32"/>
      <c r="AW88" s="32"/>
      <c r="AX88" s="32"/>
      <c r="AY88" s="32"/>
      <c r="AZ88" s="32"/>
      <c r="BA88" s="32"/>
      <c r="BB88" s="32"/>
    </row>
    <row r="89" spans="1:54" ht="13.5" thickBot="1">
      <c r="A89" s="284" t="s">
        <v>170</v>
      </c>
      <c r="B89" s="425"/>
      <c r="C89" s="295"/>
      <c r="D89" s="278"/>
      <c r="E89" s="295"/>
      <c r="F89" s="278"/>
      <c r="G89" s="295"/>
      <c r="H89" s="278"/>
      <c r="I89" s="295"/>
      <c r="J89" s="278"/>
      <c r="K89" s="295"/>
      <c r="L89" s="278"/>
      <c r="M89" s="295"/>
      <c r="N89" s="278"/>
      <c r="O89" s="295"/>
      <c r="P89" s="278"/>
      <c r="Q89" s="295"/>
      <c r="R89" s="278"/>
      <c r="S89" s="295"/>
      <c r="T89" s="278"/>
      <c r="U89" s="295"/>
      <c r="V89" s="278"/>
      <c r="W89" s="295"/>
      <c r="X89" s="278"/>
      <c r="Y89" s="295"/>
      <c r="Z89" s="278"/>
      <c r="AA89" s="295"/>
      <c r="AB89" s="278"/>
      <c r="AC89" s="295"/>
      <c r="AD89" s="278"/>
      <c r="AE89" s="295"/>
      <c r="AF89" s="278"/>
      <c r="AG89" s="295"/>
      <c r="AH89" s="278"/>
      <c r="AI89" s="295"/>
      <c r="AJ89" s="278"/>
      <c r="AK89" s="295"/>
      <c r="AL89" s="278"/>
      <c r="AM89" s="295"/>
      <c r="AN89" s="278"/>
      <c r="AO89" s="24">
        <v>45386</v>
      </c>
      <c r="AP89" s="41">
        <v>109</v>
      </c>
      <c r="AQ89" s="41">
        <f t="shared" si="9"/>
        <v>0</v>
      </c>
      <c r="AR89" s="71">
        <f t="shared" si="9"/>
        <v>0</v>
      </c>
      <c r="AS89">
        <f t="shared" si="7"/>
        <v>0</v>
      </c>
      <c r="AT89" t="e">
        <f t="shared" si="8"/>
        <v>#DIV/0!</v>
      </c>
      <c r="AU89" s="32"/>
      <c r="AV89" s="32">
        <v>12</v>
      </c>
      <c r="AW89" s="32">
        <v>9</v>
      </c>
      <c r="AX89" s="32">
        <v>16</v>
      </c>
      <c r="AY89" s="32"/>
      <c r="AZ89" s="32">
        <v>15</v>
      </c>
      <c r="BA89" s="32"/>
      <c r="BB89" s="32"/>
    </row>
    <row r="90" spans="1:54" ht="13.5" thickBot="1">
      <c r="A90" s="284" t="s">
        <v>168</v>
      </c>
      <c r="B90" s="425"/>
      <c r="C90" s="292"/>
      <c r="D90" s="277"/>
      <c r="E90" s="292"/>
      <c r="F90" s="277"/>
      <c r="G90" s="292"/>
      <c r="H90" s="277"/>
      <c r="I90" s="292"/>
      <c r="J90" s="277"/>
      <c r="K90" s="292"/>
      <c r="L90" s="277"/>
      <c r="M90" s="292"/>
      <c r="N90" s="277"/>
      <c r="O90" s="292"/>
      <c r="P90" s="277"/>
      <c r="Q90" s="292"/>
      <c r="R90" s="277"/>
      <c r="S90" s="292"/>
      <c r="T90" s="277"/>
      <c r="U90" s="292"/>
      <c r="V90" s="277"/>
      <c r="W90" s="292"/>
      <c r="X90" s="277"/>
      <c r="Y90" s="292"/>
      <c r="Z90" s="277"/>
      <c r="AA90" s="292"/>
      <c r="AB90" s="277"/>
      <c r="AC90" s="292"/>
      <c r="AD90" s="277"/>
      <c r="AE90" s="292"/>
      <c r="AF90" s="277"/>
      <c r="AG90" s="292"/>
      <c r="AH90" s="277"/>
      <c r="AI90" s="292"/>
      <c r="AJ90" s="277"/>
      <c r="AK90" s="292"/>
      <c r="AL90" s="277"/>
      <c r="AM90" s="292"/>
      <c r="AN90" s="277"/>
      <c r="AO90" s="28">
        <v>45400</v>
      </c>
      <c r="AP90" s="41">
        <v>117</v>
      </c>
      <c r="AQ90" s="41">
        <f t="shared" si="9"/>
        <v>0</v>
      </c>
      <c r="AR90" s="71">
        <f t="shared" si="9"/>
        <v>0</v>
      </c>
      <c r="AS90">
        <f t="shared" si="7"/>
        <v>0</v>
      </c>
      <c r="AT90" t="e">
        <f t="shared" si="8"/>
        <v>#DIV/0!</v>
      </c>
      <c r="AU90" s="32"/>
      <c r="AV90" s="32">
        <v>4</v>
      </c>
      <c r="AW90" s="32">
        <v>17</v>
      </c>
      <c r="AX90" s="32"/>
      <c r="AY90" s="32"/>
      <c r="AZ90" s="32">
        <v>15</v>
      </c>
      <c r="BA90" s="32"/>
      <c r="BB90" s="32"/>
    </row>
    <row r="91" spans="1:54" ht="13.5" thickBot="1">
      <c r="A91" s="284" t="s">
        <v>170</v>
      </c>
      <c r="B91" s="442"/>
      <c r="C91" s="295"/>
      <c r="D91" s="278"/>
      <c r="E91" s="295"/>
      <c r="F91" s="278"/>
      <c r="G91" s="295"/>
      <c r="H91" s="278"/>
      <c r="I91" s="295"/>
      <c r="J91" s="278"/>
      <c r="K91" s="295"/>
      <c r="L91" s="278"/>
      <c r="M91" s="295"/>
      <c r="N91" s="278"/>
      <c r="O91" s="295"/>
      <c r="P91" s="278"/>
      <c r="Q91" s="295"/>
      <c r="R91" s="278"/>
      <c r="S91" s="295"/>
      <c r="T91" s="278"/>
      <c r="U91" s="295"/>
      <c r="V91" s="278"/>
      <c r="W91" s="295"/>
      <c r="X91" s="278"/>
      <c r="Y91" s="295"/>
      <c r="Z91" s="278"/>
      <c r="AA91" s="295"/>
      <c r="AB91" s="278"/>
      <c r="AC91" s="295"/>
      <c r="AD91" s="278"/>
      <c r="AE91" s="295"/>
      <c r="AF91" s="278"/>
      <c r="AG91" s="295"/>
      <c r="AH91" s="278"/>
      <c r="AI91" s="295"/>
      <c r="AJ91" s="278"/>
      <c r="AK91" s="295"/>
      <c r="AL91" s="278"/>
      <c r="AM91" s="295"/>
      <c r="AN91" s="278"/>
      <c r="AO91" s="24">
        <v>45415</v>
      </c>
      <c r="AP91" s="41">
        <v>125</v>
      </c>
      <c r="AQ91" s="41">
        <f t="shared" si="9"/>
        <v>0</v>
      </c>
      <c r="AR91" s="71">
        <f t="shared" si="9"/>
        <v>0</v>
      </c>
      <c r="AS91">
        <f t="shared" si="7"/>
        <v>0</v>
      </c>
      <c r="AT91" t="e">
        <f t="shared" si="8"/>
        <v>#DIV/0!</v>
      </c>
      <c r="AU91" s="32">
        <v>11</v>
      </c>
      <c r="AV91" s="32"/>
      <c r="AW91" s="32"/>
      <c r="AX91" s="32">
        <v>10</v>
      </c>
      <c r="AY91" s="32"/>
      <c r="AZ91" s="32">
        <v>13</v>
      </c>
      <c r="BA91" s="32"/>
      <c r="BB91" s="32"/>
    </row>
    <row r="92" spans="1:54">
      <c r="A92" t="e">
        <f t="shared" ref="A92:A155" si="10">+A91+1</f>
        <v>#VALUE!</v>
      </c>
      <c r="B92" s="273"/>
      <c r="C92" s="54"/>
      <c r="D92" s="15"/>
      <c r="E92" s="54"/>
      <c r="F92" s="15"/>
      <c r="G92" s="54"/>
      <c r="H92" s="15"/>
      <c r="I92" s="54"/>
      <c r="J92" s="15"/>
      <c r="K92" s="54"/>
      <c r="L92" s="15"/>
      <c r="M92" s="54"/>
      <c r="N92" s="15"/>
      <c r="O92" s="54"/>
      <c r="P92" s="15"/>
      <c r="Q92" s="54"/>
      <c r="R92" s="15"/>
      <c r="S92" s="54"/>
      <c r="T92" s="15"/>
      <c r="U92" s="54"/>
      <c r="V92" s="15"/>
      <c r="W92" s="54"/>
      <c r="X92" s="15"/>
      <c r="Y92" s="54"/>
      <c r="Z92" s="15"/>
      <c r="AA92" s="54"/>
      <c r="AB92" s="15"/>
      <c r="AC92" s="54"/>
      <c r="AD92" s="15"/>
      <c r="AE92" s="54"/>
      <c r="AF92" s="15"/>
      <c r="AG92" s="54"/>
      <c r="AH92" s="15"/>
      <c r="AI92" s="54"/>
      <c r="AJ92" s="15"/>
      <c r="AK92" s="54"/>
      <c r="AL92" s="15"/>
      <c r="AM92" s="54"/>
      <c r="AN92" s="15"/>
      <c r="AO92" s="24">
        <v>45415</v>
      </c>
      <c r="AP92">
        <v>125</v>
      </c>
      <c r="AQ92" s="41">
        <f t="shared" si="9"/>
        <v>0</v>
      </c>
      <c r="AR92" s="71">
        <f t="shared" si="9"/>
        <v>0</v>
      </c>
      <c r="AS92">
        <f t="shared" si="7"/>
        <v>0</v>
      </c>
      <c r="AT92" t="e">
        <f t="shared" si="8"/>
        <v>#DIV/0!</v>
      </c>
      <c r="AU92" s="32">
        <v>5</v>
      </c>
      <c r="AV92" s="32"/>
      <c r="AW92" s="32"/>
      <c r="AX92" s="32">
        <v>5</v>
      </c>
      <c r="AY92" s="32"/>
      <c r="AZ92" s="32">
        <v>5</v>
      </c>
      <c r="BA92" s="32"/>
      <c r="BB92" s="32"/>
    </row>
    <row r="93" spans="1:54">
      <c r="A93" t="e">
        <f t="shared" si="10"/>
        <v>#VALUE!</v>
      </c>
      <c r="B93" s="273"/>
      <c r="C93" s="54"/>
      <c r="D93" s="15"/>
      <c r="E93" s="54"/>
      <c r="F93" s="15"/>
      <c r="G93" s="54"/>
      <c r="H93" s="15"/>
      <c r="I93" s="54"/>
      <c r="J93" s="15"/>
      <c r="K93" s="54"/>
      <c r="L93" s="15"/>
      <c r="M93" s="54"/>
      <c r="N93" s="15"/>
      <c r="O93" s="54"/>
      <c r="P93" s="15"/>
      <c r="Q93" s="54"/>
      <c r="R93" s="15"/>
      <c r="S93" s="54"/>
      <c r="T93" s="15"/>
      <c r="U93" s="54"/>
      <c r="V93" s="15"/>
      <c r="W93" s="54"/>
      <c r="X93" s="15"/>
      <c r="Y93" s="54"/>
      <c r="Z93" s="15"/>
      <c r="AA93" s="54"/>
      <c r="AB93" s="15"/>
      <c r="AC93" s="54"/>
      <c r="AD93" s="15"/>
      <c r="AE93" s="54"/>
      <c r="AF93" s="15"/>
      <c r="AG93" s="54"/>
      <c r="AH93" s="15"/>
      <c r="AI93" s="54"/>
      <c r="AJ93" s="15"/>
      <c r="AK93" s="54"/>
      <c r="AL93" s="15"/>
      <c r="AM93" s="54"/>
      <c r="AN93" s="15"/>
      <c r="AO93" s="24">
        <v>45435</v>
      </c>
      <c r="AP93" s="41">
        <v>137</v>
      </c>
      <c r="AQ93" s="41">
        <f t="shared" si="9"/>
        <v>0</v>
      </c>
      <c r="AR93" s="71">
        <f t="shared" si="9"/>
        <v>0</v>
      </c>
      <c r="AS93">
        <f t="shared" si="7"/>
        <v>0</v>
      </c>
      <c r="AT93" t="e">
        <f t="shared" si="8"/>
        <v>#DIV/0!</v>
      </c>
      <c r="AU93" s="32"/>
      <c r="AV93" s="32">
        <v>5</v>
      </c>
      <c r="AW93" s="32">
        <v>2</v>
      </c>
      <c r="AX93" s="32">
        <v>10</v>
      </c>
      <c r="AY93" s="32"/>
      <c r="AZ93" s="32">
        <v>8</v>
      </c>
      <c r="BA93" s="32"/>
      <c r="BB93" s="32"/>
    </row>
    <row r="94" spans="1:54">
      <c r="A94" t="e">
        <f t="shared" si="10"/>
        <v>#VALUE!</v>
      </c>
      <c r="B94" s="273"/>
      <c r="C94" s="54"/>
      <c r="D94" s="15"/>
      <c r="E94" s="54"/>
      <c r="F94" s="15"/>
      <c r="G94" s="54"/>
      <c r="H94" s="15"/>
      <c r="I94" s="54"/>
      <c r="J94" s="15"/>
      <c r="K94" s="54"/>
      <c r="L94" s="15"/>
      <c r="M94" s="54"/>
      <c r="N94" s="15"/>
      <c r="O94" s="54"/>
      <c r="P94" s="15"/>
      <c r="Q94" s="54"/>
      <c r="R94" s="15"/>
      <c r="S94" s="54"/>
      <c r="T94" s="15"/>
      <c r="U94" s="54"/>
      <c r="V94" s="15"/>
      <c r="W94" s="54"/>
      <c r="X94" s="15"/>
      <c r="Y94" s="54"/>
      <c r="Z94" s="15"/>
      <c r="AA94" s="54"/>
      <c r="AB94" s="15"/>
      <c r="AC94" s="54"/>
      <c r="AD94" s="15"/>
      <c r="AE94" s="54"/>
      <c r="AF94" s="15"/>
      <c r="AG94" s="54"/>
      <c r="AH94" s="15"/>
      <c r="AI94" s="54"/>
      <c r="AJ94" s="15"/>
      <c r="AK94" s="54"/>
      <c r="AL94" s="15"/>
      <c r="AM94" s="54"/>
      <c r="AN94" s="15"/>
      <c r="AO94" s="24">
        <v>45449</v>
      </c>
      <c r="AP94" s="41">
        <v>144</v>
      </c>
      <c r="AQ94" s="41">
        <f t="shared" si="9"/>
        <v>0</v>
      </c>
      <c r="AR94" s="71">
        <f t="shared" si="9"/>
        <v>0</v>
      </c>
      <c r="AS94">
        <f t="shared" si="7"/>
        <v>0</v>
      </c>
      <c r="AT94" t="e">
        <f t="shared" si="8"/>
        <v>#DIV/0!</v>
      </c>
      <c r="AU94" s="32"/>
      <c r="AV94" s="32">
        <v>7</v>
      </c>
      <c r="AW94" s="32">
        <v>6</v>
      </c>
      <c r="AX94" s="32">
        <v>5</v>
      </c>
      <c r="AY94" s="32"/>
      <c r="AZ94" s="32">
        <v>5</v>
      </c>
      <c r="BA94" s="32"/>
      <c r="BB94" s="32"/>
    </row>
    <row r="95" spans="1:54">
      <c r="A95" t="e">
        <f t="shared" si="10"/>
        <v>#VALUE!</v>
      </c>
      <c r="B95" s="273"/>
      <c r="C95" s="54"/>
      <c r="D95" s="15"/>
      <c r="E95" s="54"/>
      <c r="F95" s="15"/>
      <c r="G95" s="54"/>
      <c r="H95" s="15"/>
      <c r="I95" s="54"/>
      <c r="J95" s="15"/>
      <c r="K95" s="54"/>
      <c r="L95" s="15"/>
      <c r="M95" s="54"/>
      <c r="N95" s="15"/>
      <c r="O95" s="54"/>
      <c r="P95" s="15"/>
      <c r="Q95" s="54"/>
      <c r="R95" s="15"/>
      <c r="S95" s="54"/>
      <c r="T95" s="15"/>
      <c r="U95" s="54"/>
      <c r="V95" s="15"/>
      <c r="W95" s="54"/>
      <c r="X95" s="15"/>
      <c r="Y95" s="54"/>
      <c r="Z95" s="15"/>
      <c r="AA95" s="54"/>
      <c r="AB95" s="15"/>
      <c r="AC95" s="54"/>
      <c r="AD95" s="15"/>
      <c r="AE95" s="54"/>
      <c r="AF95" s="15"/>
      <c r="AG95" s="54"/>
      <c r="AH95" s="15"/>
      <c r="AI95" s="54"/>
      <c r="AJ95" s="15"/>
      <c r="AK95" s="54"/>
      <c r="AL95" s="15"/>
      <c r="AM95" s="54"/>
      <c r="AN95" s="15"/>
      <c r="AO95" s="28">
        <v>45450</v>
      </c>
      <c r="AP95" s="41">
        <v>145</v>
      </c>
      <c r="AQ95" s="41">
        <f t="shared" si="9"/>
        <v>0</v>
      </c>
      <c r="AR95" s="71">
        <f t="shared" si="9"/>
        <v>0</v>
      </c>
      <c r="AS95">
        <f t="shared" si="7"/>
        <v>0</v>
      </c>
      <c r="AT95" t="e">
        <f t="shared" si="8"/>
        <v>#DIV/0!</v>
      </c>
      <c r="AU95" s="32">
        <v>10</v>
      </c>
      <c r="AV95" s="32"/>
      <c r="AW95" s="32">
        <v>4</v>
      </c>
      <c r="AX95" s="32"/>
      <c r="AY95" s="32"/>
      <c r="AZ95" s="32">
        <v>5</v>
      </c>
      <c r="BA95" s="32"/>
      <c r="BB95" s="32"/>
    </row>
    <row r="96" spans="1:54">
      <c r="A96" t="e">
        <f t="shared" si="10"/>
        <v>#VALUE!</v>
      </c>
      <c r="B96" s="273"/>
      <c r="C96" s="54"/>
      <c r="D96" s="15"/>
      <c r="E96" s="54"/>
      <c r="F96" s="15"/>
      <c r="G96" s="54"/>
      <c r="H96" s="15"/>
      <c r="I96" s="54"/>
      <c r="J96" s="15"/>
      <c r="K96" s="54"/>
      <c r="L96" s="15"/>
      <c r="M96" s="54"/>
      <c r="N96" s="15"/>
      <c r="O96" s="54"/>
      <c r="P96" s="15"/>
      <c r="Q96" s="54"/>
      <c r="R96" s="15"/>
      <c r="S96" s="54"/>
      <c r="T96" s="15"/>
      <c r="U96" s="54"/>
      <c r="V96" s="15"/>
      <c r="W96" s="54"/>
      <c r="X96" s="15"/>
      <c r="Y96" s="54"/>
      <c r="Z96" s="15"/>
      <c r="AA96" s="54"/>
      <c r="AB96" s="15"/>
      <c r="AC96" s="54"/>
      <c r="AD96" s="15"/>
      <c r="AE96" s="54"/>
      <c r="AF96" s="15"/>
      <c r="AG96" s="54"/>
      <c r="AH96" s="15"/>
      <c r="AI96" s="54"/>
      <c r="AJ96" s="15"/>
      <c r="AK96" s="54"/>
      <c r="AL96" s="15"/>
      <c r="AM96" s="54"/>
      <c r="AN96" s="15"/>
      <c r="AO96" s="28">
        <v>45456</v>
      </c>
      <c r="AP96" s="41">
        <v>146</v>
      </c>
      <c r="AQ96" s="41">
        <f t="shared" si="9"/>
        <v>0</v>
      </c>
      <c r="AR96" s="71">
        <f t="shared" si="9"/>
        <v>0</v>
      </c>
      <c r="AS96">
        <f t="shared" si="7"/>
        <v>0</v>
      </c>
      <c r="AT96" t="e">
        <f t="shared" si="8"/>
        <v>#DIV/0!</v>
      </c>
      <c r="AU96" s="32"/>
      <c r="AV96" s="32"/>
      <c r="AW96" s="32"/>
      <c r="AX96" s="32"/>
      <c r="AY96" s="32">
        <v>11</v>
      </c>
      <c r="AZ96" s="32"/>
      <c r="BA96" s="32"/>
      <c r="BB96" s="32">
        <v>7</v>
      </c>
    </row>
    <row r="97" spans="1:54">
      <c r="A97" t="e">
        <f t="shared" si="10"/>
        <v>#VALUE!</v>
      </c>
      <c r="B97" s="273"/>
      <c r="C97" s="54"/>
      <c r="D97" s="15"/>
      <c r="E97" s="54"/>
      <c r="F97" s="15"/>
      <c r="G97" s="54"/>
      <c r="H97" s="15"/>
      <c r="I97" s="54"/>
      <c r="J97" s="15"/>
      <c r="K97" s="54"/>
      <c r="L97" s="15"/>
      <c r="M97" s="54"/>
      <c r="N97" s="15"/>
      <c r="O97" s="54"/>
      <c r="P97" s="15"/>
      <c r="Q97" s="54"/>
      <c r="R97" s="15"/>
      <c r="S97" s="54"/>
      <c r="T97" s="15"/>
      <c r="U97" s="54"/>
      <c r="V97" s="15"/>
      <c r="W97" s="54"/>
      <c r="X97" s="15"/>
      <c r="Y97" s="54"/>
      <c r="Z97" s="15"/>
      <c r="AA97" s="54"/>
      <c r="AB97" s="15"/>
      <c r="AC97" s="54"/>
      <c r="AD97" s="15"/>
      <c r="AE97" s="54"/>
      <c r="AF97" s="15"/>
      <c r="AG97" s="54"/>
      <c r="AH97" s="15"/>
      <c r="AI97" s="54"/>
      <c r="AJ97" s="15"/>
      <c r="AK97" s="54"/>
      <c r="AL97" s="15"/>
      <c r="AM97" s="54"/>
      <c r="AN97" s="15"/>
      <c r="AO97" s="24">
        <v>45477</v>
      </c>
      <c r="AP97" s="41">
        <v>156</v>
      </c>
      <c r="AQ97" s="41">
        <f t="shared" ref="AQ97:AR112" si="11">+C97+E97+G97+I97++K97++M97+O97+Q97+S97+U97+W97+AK97+AM97+Y97+AC97+AE97+AG97+AI97+AA97</f>
        <v>0</v>
      </c>
      <c r="AR97" s="71">
        <f t="shared" si="11"/>
        <v>0</v>
      </c>
      <c r="AS97">
        <f t="shared" si="7"/>
        <v>0</v>
      </c>
      <c r="AT97" t="e">
        <f t="shared" si="8"/>
        <v>#DIV/0!</v>
      </c>
      <c r="AU97" s="32"/>
      <c r="AV97" s="32"/>
      <c r="AW97" s="32">
        <v>15</v>
      </c>
      <c r="AX97" s="32">
        <v>11</v>
      </c>
      <c r="AY97" s="32"/>
      <c r="AZ97" s="32">
        <v>10</v>
      </c>
      <c r="BA97" s="32"/>
      <c r="BB97" s="32"/>
    </row>
    <row r="98" spans="1:54">
      <c r="A98" t="e">
        <f t="shared" si="10"/>
        <v>#VALUE!</v>
      </c>
      <c r="B98" s="273"/>
      <c r="C98" s="54"/>
      <c r="D98" s="15"/>
      <c r="E98" s="54"/>
      <c r="F98" s="15"/>
      <c r="G98" s="54"/>
      <c r="H98" s="15"/>
      <c r="I98" s="54"/>
      <c r="J98" s="15"/>
      <c r="K98" s="54"/>
      <c r="L98" s="15"/>
      <c r="M98" s="54"/>
      <c r="N98" s="15"/>
      <c r="O98" s="54"/>
      <c r="P98" s="15"/>
      <c r="Q98" s="54"/>
      <c r="R98" s="15"/>
      <c r="S98" s="54"/>
      <c r="T98" s="15"/>
      <c r="U98" s="54"/>
      <c r="V98" s="15"/>
      <c r="W98" s="54"/>
      <c r="X98" s="15"/>
      <c r="Y98" s="54"/>
      <c r="Z98" s="15"/>
      <c r="AA98" s="54"/>
      <c r="AB98" s="15"/>
      <c r="AC98" s="54"/>
      <c r="AD98" s="15"/>
      <c r="AE98" s="54"/>
      <c r="AF98" s="15"/>
      <c r="AG98" s="54"/>
      <c r="AH98" s="15"/>
      <c r="AI98" s="54"/>
      <c r="AJ98" s="15"/>
      <c r="AK98" s="54"/>
      <c r="AL98" s="15"/>
      <c r="AM98" s="54"/>
      <c r="AN98" s="15"/>
      <c r="AO98" s="24">
        <v>45485</v>
      </c>
      <c r="AP98" s="41">
        <v>158</v>
      </c>
      <c r="AQ98" s="41">
        <f t="shared" si="11"/>
        <v>0</v>
      </c>
      <c r="AR98" s="71">
        <f t="shared" si="11"/>
        <v>0</v>
      </c>
      <c r="AS98">
        <f t="shared" si="7"/>
        <v>0</v>
      </c>
      <c r="AT98" t="e">
        <f t="shared" si="8"/>
        <v>#DIV/0!</v>
      </c>
      <c r="AU98" s="32">
        <v>15</v>
      </c>
      <c r="AV98" s="32"/>
      <c r="AW98" s="32"/>
      <c r="AX98" s="32"/>
      <c r="AY98" s="32"/>
      <c r="AZ98" s="32">
        <v>9</v>
      </c>
      <c r="BA98" s="32"/>
      <c r="BB98" s="32"/>
    </row>
    <row r="99" spans="1:54">
      <c r="A99" t="e">
        <f t="shared" si="10"/>
        <v>#VALUE!</v>
      </c>
      <c r="B99" s="273"/>
      <c r="C99" s="54"/>
      <c r="D99" s="15"/>
      <c r="E99" s="54"/>
      <c r="F99" s="15"/>
      <c r="G99" s="54"/>
      <c r="H99" s="15"/>
      <c r="I99" s="54"/>
      <c r="J99" s="15"/>
      <c r="K99" s="54"/>
      <c r="L99" s="15"/>
      <c r="M99" s="54"/>
      <c r="N99" s="15"/>
      <c r="O99" s="54"/>
      <c r="P99" s="15"/>
      <c r="Q99" s="54"/>
      <c r="R99" s="15"/>
      <c r="S99" s="54"/>
      <c r="T99" s="15"/>
      <c r="U99" s="54"/>
      <c r="V99" s="15"/>
      <c r="W99" s="54"/>
      <c r="X99" s="15"/>
      <c r="Y99" s="54"/>
      <c r="Z99" s="15"/>
      <c r="AA99" s="54"/>
      <c r="AB99" s="15"/>
      <c r="AC99" s="54"/>
      <c r="AD99" s="15"/>
      <c r="AE99" s="54"/>
      <c r="AF99" s="15"/>
      <c r="AG99" s="54"/>
      <c r="AH99" s="15"/>
      <c r="AI99" s="54"/>
      <c r="AJ99" s="15"/>
      <c r="AK99" s="54"/>
      <c r="AL99" s="15"/>
      <c r="AM99" s="54"/>
      <c r="AN99" s="15"/>
      <c r="AO99" s="24">
        <v>45493</v>
      </c>
      <c r="AP99" s="41">
        <v>163</v>
      </c>
      <c r="AQ99" s="41">
        <f t="shared" si="11"/>
        <v>0</v>
      </c>
      <c r="AR99" s="71">
        <f t="shared" si="11"/>
        <v>0</v>
      </c>
      <c r="AS99">
        <f t="shared" si="7"/>
        <v>0</v>
      </c>
      <c r="AT99" t="e">
        <f t="shared" si="8"/>
        <v>#DIV/0!</v>
      </c>
      <c r="AU99" s="32">
        <v>9</v>
      </c>
      <c r="AV99" s="32"/>
      <c r="AW99" s="32"/>
      <c r="AX99" s="32">
        <v>13</v>
      </c>
      <c r="AY99" s="32"/>
      <c r="AZ99" s="32"/>
      <c r="BA99" s="32"/>
      <c r="BB99" s="32"/>
    </row>
    <row r="100" spans="1:54">
      <c r="A100" t="e">
        <f t="shared" si="10"/>
        <v>#VALUE!</v>
      </c>
      <c r="B100" s="273"/>
      <c r="C100" s="54"/>
      <c r="D100" s="15"/>
      <c r="E100" s="54"/>
      <c r="F100" s="15"/>
      <c r="G100" s="54"/>
      <c r="H100" s="15"/>
      <c r="I100" s="54"/>
      <c r="J100" s="15"/>
      <c r="K100" s="54"/>
      <c r="L100" s="15"/>
      <c r="M100" s="54"/>
      <c r="N100" s="15"/>
      <c r="O100" s="54"/>
      <c r="P100" s="15"/>
      <c r="Q100" s="54"/>
      <c r="R100" s="15"/>
      <c r="S100" s="54"/>
      <c r="T100" s="15"/>
      <c r="U100" s="54"/>
      <c r="V100" s="15"/>
      <c r="W100" s="54"/>
      <c r="X100" s="15"/>
      <c r="Y100" s="54"/>
      <c r="Z100" s="15"/>
      <c r="AA100" s="54"/>
      <c r="AB100" s="15"/>
      <c r="AC100" s="54"/>
      <c r="AD100" s="15"/>
      <c r="AE100" s="54"/>
      <c r="AF100" s="15"/>
      <c r="AG100" s="54"/>
      <c r="AH100" s="15"/>
      <c r="AI100" s="54"/>
      <c r="AJ100" s="15"/>
      <c r="AK100" s="54"/>
      <c r="AL100" s="15"/>
      <c r="AM100" s="54"/>
      <c r="AN100" s="15"/>
      <c r="AO100" s="24">
        <v>45512</v>
      </c>
      <c r="AP100" s="41">
        <v>165</v>
      </c>
      <c r="AQ100" s="41">
        <f t="shared" si="11"/>
        <v>0</v>
      </c>
      <c r="AR100" s="71">
        <f t="shared" si="11"/>
        <v>0</v>
      </c>
      <c r="AS100">
        <f t="shared" si="7"/>
        <v>0</v>
      </c>
      <c r="AT100" t="e">
        <f t="shared" si="8"/>
        <v>#DIV/0!</v>
      </c>
      <c r="AU100" s="32"/>
      <c r="AV100" s="32">
        <v>12</v>
      </c>
      <c r="AW100" s="32"/>
      <c r="AX100" s="32">
        <v>13</v>
      </c>
      <c r="AY100" s="32"/>
      <c r="AZ100" s="32">
        <v>17</v>
      </c>
      <c r="BA100" s="32"/>
      <c r="BB100" s="32"/>
    </row>
    <row r="101" spans="1:54">
      <c r="A101" t="e">
        <f t="shared" si="10"/>
        <v>#VALUE!</v>
      </c>
      <c r="B101" s="229"/>
      <c r="C101" s="54"/>
      <c r="D101" s="15"/>
      <c r="E101" s="54"/>
      <c r="F101" s="15"/>
      <c r="G101" s="54"/>
      <c r="H101" s="15"/>
      <c r="I101" s="54"/>
      <c r="J101" s="15"/>
      <c r="K101" s="54"/>
      <c r="L101" s="15"/>
      <c r="M101" s="54"/>
      <c r="N101" s="15"/>
      <c r="O101" s="54"/>
      <c r="P101" s="15"/>
      <c r="Q101" s="54"/>
      <c r="R101" s="15"/>
      <c r="S101" s="54"/>
      <c r="T101" s="15"/>
      <c r="U101" s="54"/>
      <c r="V101" s="15"/>
      <c r="W101" s="54"/>
      <c r="X101" s="15"/>
      <c r="Y101" s="54"/>
      <c r="Z101" s="15"/>
      <c r="AA101" s="54"/>
      <c r="AB101" s="15"/>
      <c r="AC101" s="54"/>
      <c r="AD101" s="15"/>
      <c r="AE101" s="54"/>
      <c r="AF101" s="15"/>
      <c r="AG101" s="54"/>
      <c r="AH101" s="15"/>
      <c r="AI101" s="54"/>
      <c r="AJ101" s="15"/>
      <c r="AK101" s="54"/>
      <c r="AL101" s="15"/>
      <c r="AM101" s="54"/>
      <c r="AN101" s="15"/>
      <c r="AO101" s="24">
        <v>45512</v>
      </c>
      <c r="AP101" s="41">
        <v>165</v>
      </c>
      <c r="AQ101" s="41">
        <f t="shared" si="11"/>
        <v>0</v>
      </c>
      <c r="AR101" s="71">
        <f t="shared" si="11"/>
        <v>0</v>
      </c>
      <c r="AS101">
        <f t="shared" si="7"/>
        <v>0</v>
      </c>
      <c r="AT101" t="e">
        <f t="shared" si="8"/>
        <v>#DIV/0!</v>
      </c>
      <c r="AU101" s="32"/>
      <c r="AV101" s="32">
        <v>1</v>
      </c>
      <c r="AW101" s="32"/>
      <c r="AX101" s="32">
        <v>9</v>
      </c>
      <c r="AY101" s="32"/>
      <c r="AZ101" s="32">
        <v>8</v>
      </c>
      <c r="BA101" s="32"/>
      <c r="BB101" s="32"/>
    </row>
    <row r="102" spans="1:54">
      <c r="A102" t="e">
        <f t="shared" si="10"/>
        <v>#VALUE!</v>
      </c>
      <c r="B102" s="273"/>
      <c r="C102" s="54"/>
      <c r="D102" s="15"/>
      <c r="E102" s="54"/>
      <c r="F102" s="15"/>
      <c r="G102" s="54"/>
      <c r="H102" s="15"/>
      <c r="I102" s="54"/>
      <c r="J102" s="15"/>
      <c r="K102" s="54"/>
      <c r="L102" s="15"/>
      <c r="M102" s="54"/>
      <c r="N102" s="15"/>
      <c r="O102" s="54"/>
      <c r="P102" s="15"/>
      <c r="Q102" s="54"/>
      <c r="R102" s="15"/>
      <c r="S102" s="54"/>
      <c r="T102" s="15"/>
      <c r="U102" s="54"/>
      <c r="V102" s="15"/>
      <c r="W102" s="54"/>
      <c r="X102" s="15"/>
      <c r="Y102" s="54"/>
      <c r="Z102" s="15"/>
      <c r="AA102" s="54"/>
      <c r="AB102" s="15"/>
      <c r="AC102" s="54"/>
      <c r="AD102" s="15"/>
      <c r="AE102" s="54"/>
      <c r="AF102" s="15"/>
      <c r="AG102" s="54"/>
      <c r="AH102" s="15"/>
      <c r="AI102" s="54"/>
      <c r="AJ102" s="15"/>
      <c r="AK102" s="54"/>
      <c r="AL102" s="15"/>
      <c r="AM102" s="54"/>
      <c r="AN102" s="15"/>
      <c r="AO102" s="24">
        <v>45530</v>
      </c>
      <c r="AP102" s="76">
        <v>168</v>
      </c>
      <c r="AQ102" s="41">
        <f t="shared" si="11"/>
        <v>0</v>
      </c>
      <c r="AR102" s="71">
        <f t="shared" si="11"/>
        <v>0</v>
      </c>
      <c r="AS102">
        <f t="shared" si="7"/>
        <v>0</v>
      </c>
      <c r="AT102" t="e">
        <f t="shared" si="8"/>
        <v>#DIV/0!</v>
      </c>
      <c r="AU102" s="32">
        <v>14</v>
      </c>
      <c r="AV102" s="32"/>
      <c r="AW102" s="32"/>
      <c r="AX102" s="32"/>
      <c r="AY102" s="32">
        <v>8</v>
      </c>
      <c r="AZ102" s="32"/>
      <c r="BA102" s="32"/>
      <c r="BB102" s="32"/>
    </row>
    <row r="103" spans="1:54">
      <c r="A103" t="e">
        <f t="shared" si="10"/>
        <v>#VALUE!</v>
      </c>
      <c r="B103" s="273"/>
      <c r="C103" s="54"/>
      <c r="D103" s="15"/>
      <c r="E103" s="54"/>
      <c r="F103" s="15"/>
      <c r="G103" s="54"/>
      <c r="H103" s="15"/>
      <c r="I103" s="54"/>
      <c r="J103" s="15"/>
      <c r="K103" s="54"/>
      <c r="L103" s="15"/>
      <c r="M103" s="54"/>
      <c r="N103" s="15"/>
      <c r="O103" s="54"/>
      <c r="P103" s="15"/>
      <c r="Q103" s="54"/>
      <c r="R103" s="15"/>
      <c r="S103" s="54"/>
      <c r="T103" s="15"/>
      <c r="U103" s="54"/>
      <c r="V103" s="15"/>
      <c r="W103" s="54"/>
      <c r="X103" s="15"/>
      <c r="Y103" s="54"/>
      <c r="Z103" s="15"/>
      <c r="AA103" s="54"/>
      <c r="AB103" s="15"/>
      <c r="AC103" s="54"/>
      <c r="AD103" s="15"/>
      <c r="AE103" s="54"/>
      <c r="AF103" s="15"/>
      <c r="AG103" s="54"/>
      <c r="AH103" s="15"/>
      <c r="AI103" s="54"/>
      <c r="AJ103" s="15"/>
      <c r="AK103" s="54"/>
      <c r="AL103" s="15"/>
      <c r="AM103" s="54"/>
      <c r="AN103" s="15"/>
      <c r="AO103" s="24">
        <v>45540</v>
      </c>
      <c r="AP103">
        <v>172</v>
      </c>
      <c r="AQ103" s="41">
        <f t="shared" si="11"/>
        <v>0</v>
      </c>
      <c r="AR103" s="71">
        <f t="shared" si="11"/>
        <v>0</v>
      </c>
      <c r="AS103">
        <f t="shared" si="7"/>
        <v>0</v>
      </c>
      <c r="AT103" t="e">
        <f t="shared" si="8"/>
        <v>#DIV/0!</v>
      </c>
      <c r="AU103" s="32">
        <v>5</v>
      </c>
      <c r="AV103" s="32">
        <v>2</v>
      </c>
      <c r="AW103" s="32">
        <v>9</v>
      </c>
      <c r="AX103" s="32"/>
      <c r="AY103" s="32"/>
      <c r="AZ103" s="32">
        <v>4</v>
      </c>
      <c r="BA103" s="32"/>
      <c r="BB103" s="32"/>
    </row>
    <row r="104" spans="1:54">
      <c r="A104" t="e">
        <f t="shared" si="10"/>
        <v>#VALUE!</v>
      </c>
      <c r="B104" s="229"/>
      <c r="C104" s="54"/>
      <c r="D104" s="15"/>
      <c r="E104" s="54"/>
      <c r="F104" s="15"/>
      <c r="G104" s="54"/>
      <c r="H104" s="15"/>
      <c r="I104" s="54"/>
      <c r="J104" s="15"/>
      <c r="K104" s="54"/>
      <c r="L104" s="15"/>
      <c r="M104" s="54"/>
      <c r="N104" s="15"/>
      <c r="O104" s="54"/>
      <c r="P104" s="15"/>
      <c r="Q104" s="54"/>
      <c r="R104" s="15"/>
      <c r="S104" s="54"/>
      <c r="T104" s="15"/>
      <c r="U104" s="54"/>
      <c r="V104" s="15"/>
      <c r="W104" s="54"/>
      <c r="X104" s="15"/>
      <c r="Y104" s="54"/>
      <c r="Z104" s="15"/>
      <c r="AA104" s="54"/>
      <c r="AB104" s="15"/>
      <c r="AC104" s="54"/>
      <c r="AD104" s="15"/>
      <c r="AE104" s="54"/>
      <c r="AF104" s="15"/>
      <c r="AG104" s="54"/>
      <c r="AH104" s="15"/>
      <c r="AI104" s="54"/>
      <c r="AJ104" s="15"/>
      <c r="AK104" s="54"/>
      <c r="AL104" s="15"/>
      <c r="AM104" s="54"/>
      <c r="AN104" s="15"/>
      <c r="AO104" s="24">
        <v>45547</v>
      </c>
      <c r="AP104" s="310">
        <v>175</v>
      </c>
      <c r="AQ104" s="41">
        <f t="shared" si="11"/>
        <v>0</v>
      </c>
      <c r="AR104" s="71">
        <f t="shared" si="11"/>
        <v>0</v>
      </c>
      <c r="AS104">
        <f t="shared" si="7"/>
        <v>0</v>
      </c>
      <c r="AT104" t="e">
        <f t="shared" si="8"/>
        <v>#DIV/0!</v>
      </c>
      <c r="AU104" s="32">
        <v>17</v>
      </c>
      <c r="AV104" s="32">
        <v>9</v>
      </c>
      <c r="AW104" s="32"/>
      <c r="AX104" s="32">
        <v>11</v>
      </c>
      <c r="AY104" s="32"/>
      <c r="AZ104" s="32"/>
      <c r="BA104" s="32"/>
      <c r="BB104" s="32"/>
    </row>
    <row r="105" spans="1:54">
      <c r="A105" t="e">
        <f t="shared" si="10"/>
        <v>#VALUE!</v>
      </c>
      <c r="B105" s="273"/>
      <c r="C105" s="54"/>
      <c r="D105" s="15"/>
      <c r="E105" s="54"/>
      <c r="F105" s="15"/>
      <c r="G105" s="54"/>
      <c r="H105" s="15"/>
      <c r="I105" s="54"/>
      <c r="J105" s="15"/>
      <c r="K105" s="54"/>
      <c r="L105" s="15"/>
      <c r="M105" s="54"/>
      <c r="N105" s="15"/>
      <c r="O105" s="54"/>
      <c r="P105" s="15"/>
      <c r="Q105" s="54"/>
      <c r="R105" s="15"/>
      <c r="S105" s="54"/>
      <c r="T105" s="15"/>
      <c r="U105" s="54"/>
      <c r="V105" s="15"/>
      <c r="W105" s="54"/>
      <c r="X105" s="15"/>
      <c r="Y105" s="54"/>
      <c r="Z105" s="15"/>
      <c r="AA105" s="54"/>
      <c r="AB105" s="15"/>
      <c r="AC105" s="54"/>
      <c r="AD105" s="15"/>
      <c r="AE105" s="54"/>
      <c r="AF105" s="15"/>
      <c r="AG105" s="54"/>
      <c r="AH105" s="15"/>
      <c r="AI105" s="54"/>
      <c r="AJ105" s="15"/>
      <c r="AK105" s="54"/>
      <c r="AL105" s="15"/>
      <c r="AM105" s="54"/>
      <c r="AN105" s="15"/>
      <c r="AO105" s="24">
        <v>45548</v>
      </c>
      <c r="AP105" s="69">
        <v>176</v>
      </c>
      <c r="AQ105" s="41">
        <f t="shared" si="11"/>
        <v>0</v>
      </c>
      <c r="AR105" s="71">
        <f t="shared" si="11"/>
        <v>0</v>
      </c>
      <c r="AS105">
        <f t="shared" si="7"/>
        <v>0</v>
      </c>
      <c r="AT105" t="e">
        <f t="shared" si="8"/>
        <v>#DIV/0!</v>
      </c>
      <c r="AU105" s="32"/>
      <c r="AV105" s="32"/>
      <c r="AW105" s="32"/>
      <c r="AX105" s="32"/>
      <c r="AY105" s="32"/>
      <c r="AZ105" s="32"/>
      <c r="BA105" s="32"/>
      <c r="BB105" s="32"/>
    </row>
    <row r="106" spans="1:54">
      <c r="A106" t="e">
        <f t="shared" si="10"/>
        <v>#VALUE!</v>
      </c>
      <c r="B106" s="273"/>
      <c r="C106" s="54"/>
      <c r="D106" s="15"/>
      <c r="E106" s="54"/>
      <c r="F106" s="15"/>
      <c r="G106" s="54"/>
      <c r="H106" s="15"/>
      <c r="I106" s="54"/>
      <c r="J106" s="15"/>
      <c r="K106" s="54"/>
      <c r="L106" s="15"/>
      <c r="M106" s="54"/>
      <c r="N106" s="15"/>
      <c r="O106" s="54"/>
      <c r="P106" s="15"/>
      <c r="Q106" s="54"/>
      <c r="R106" s="15"/>
      <c r="S106" s="54"/>
      <c r="T106" s="15"/>
      <c r="U106" s="54"/>
      <c r="V106" s="15"/>
      <c r="W106" s="54"/>
      <c r="X106" s="15"/>
      <c r="Y106" s="54"/>
      <c r="Z106" s="15"/>
      <c r="AA106" s="54"/>
      <c r="AB106" s="15"/>
      <c r="AC106" s="54"/>
      <c r="AD106" s="15"/>
      <c r="AE106" s="54"/>
      <c r="AF106" s="15"/>
      <c r="AG106" s="54"/>
      <c r="AH106" s="15"/>
      <c r="AI106" s="54"/>
      <c r="AJ106" s="15"/>
      <c r="AK106" s="54"/>
      <c r="AL106" s="15"/>
      <c r="AM106" s="54"/>
      <c r="AN106" s="15"/>
      <c r="AO106" s="24">
        <v>45555</v>
      </c>
      <c r="AP106">
        <v>180</v>
      </c>
      <c r="AQ106" s="41">
        <f t="shared" si="11"/>
        <v>0</v>
      </c>
      <c r="AR106" s="71">
        <f t="shared" si="11"/>
        <v>0</v>
      </c>
      <c r="AS106">
        <f t="shared" si="7"/>
        <v>0</v>
      </c>
      <c r="AT106" t="e">
        <f t="shared" si="8"/>
        <v>#DIV/0!</v>
      </c>
      <c r="AU106" s="32">
        <v>10</v>
      </c>
      <c r="AV106" s="32"/>
      <c r="AW106" s="32">
        <v>5</v>
      </c>
      <c r="AX106" s="32">
        <v>4</v>
      </c>
      <c r="AY106" s="32"/>
      <c r="AZ106" s="32">
        <v>4</v>
      </c>
      <c r="BA106" s="32"/>
      <c r="BB106" s="32"/>
    </row>
    <row r="107" spans="1:54">
      <c r="A107" t="e">
        <f t="shared" si="10"/>
        <v>#VALUE!</v>
      </c>
      <c r="B107" s="273"/>
      <c r="C107" s="54"/>
      <c r="D107" s="15"/>
      <c r="E107" s="54"/>
      <c r="F107" s="15"/>
      <c r="G107" s="54"/>
      <c r="H107" s="15"/>
      <c r="I107" s="54"/>
      <c r="J107" s="15"/>
      <c r="K107" s="54"/>
      <c r="L107" s="15"/>
      <c r="M107" s="54"/>
      <c r="N107" s="15"/>
      <c r="O107" s="54"/>
      <c r="P107" s="15"/>
      <c r="Q107" s="54"/>
      <c r="R107" s="15"/>
      <c r="S107" s="54"/>
      <c r="T107" s="15"/>
      <c r="U107" s="54"/>
      <c r="V107" s="15"/>
      <c r="W107" s="54"/>
      <c r="X107" s="15"/>
      <c r="Y107" s="54"/>
      <c r="Z107" s="15"/>
      <c r="AA107" s="54"/>
      <c r="AB107" s="15"/>
      <c r="AC107" s="54"/>
      <c r="AD107" s="15"/>
      <c r="AE107" s="54"/>
      <c r="AF107" s="15"/>
      <c r="AG107" s="54"/>
      <c r="AH107" s="15"/>
      <c r="AI107" s="54"/>
      <c r="AJ107" s="15"/>
      <c r="AK107" s="54"/>
      <c r="AL107" s="15"/>
      <c r="AM107" s="54"/>
      <c r="AN107" s="15"/>
      <c r="AO107" s="24">
        <v>45555</v>
      </c>
      <c r="AP107">
        <v>180</v>
      </c>
      <c r="AQ107" s="41">
        <f t="shared" si="11"/>
        <v>0</v>
      </c>
      <c r="AR107" s="71">
        <f t="shared" si="11"/>
        <v>0</v>
      </c>
      <c r="AS107">
        <f t="shared" si="7"/>
        <v>0</v>
      </c>
      <c r="AT107" t="e">
        <f t="shared" si="8"/>
        <v>#DIV/0!</v>
      </c>
      <c r="AU107" s="32">
        <v>7</v>
      </c>
      <c r="AV107" s="32"/>
      <c r="AW107" s="32">
        <v>11</v>
      </c>
      <c r="AX107" s="32"/>
      <c r="AY107" s="32"/>
      <c r="AZ107" s="32"/>
      <c r="BA107" s="32"/>
      <c r="BB107" s="32"/>
    </row>
    <row r="108" spans="1:54">
      <c r="A108" t="e">
        <f t="shared" si="10"/>
        <v>#VALUE!</v>
      </c>
      <c r="B108" s="273"/>
      <c r="C108" s="54"/>
      <c r="D108" s="15"/>
      <c r="E108" s="54"/>
      <c r="F108" s="15"/>
      <c r="G108" s="54"/>
      <c r="H108" s="15"/>
      <c r="I108" s="54"/>
      <c r="J108" s="15"/>
      <c r="K108" s="54"/>
      <c r="L108" s="15"/>
      <c r="M108" s="54"/>
      <c r="N108" s="15"/>
      <c r="O108" s="54"/>
      <c r="P108" s="15"/>
      <c r="Q108" s="54"/>
      <c r="R108" s="15"/>
      <c r="S108" s="54"/>
      <c r="T108" s="15"/>
      <c r="U108" s="54"/>
      <c r="V108" s="15"/>
      <c r="W108" s="54"/>
      <c r="X108" s="15"/>
      <c r="Y108" s="54"/>
      <c r="Z108" s="15"/>
      <c r="AA108" s="54"/>
      <c r="AB108" s="15"/>
      <c r="AC108" s="54"/>
      <c r="AD108" s="15"/>
      <c r="AE108" s="54"/>
      <c r="AF108" s="15"/>
      <c r="AG108" s="54"/>
      <c r="AH108" s="15"/>
      <c r="AI108" s="54"/>
      <c r="AJ108" s="15"/>
      <c r="AK108" s="54"/>
      <c r="AL108" s="15"/>
      <c r="AM108" s="54"/>
      <c r="AN108" s="15"/>
      <c r="AQ108" s="41">
        <f t="shared" si="11"/>
        <v>0</v>
      </c>
      <c r="AR108" s="71">
        <f t="shared" si="11"/>
        <v>0</v>
      </c>
      <c r="AS108">
        <f t="shared" si="7"/>
        <v>0</v>
      </c>
      <c r="AT108" t="e">
        <f t="shared" si="8"/>
        <v>#DIV/0!</v>
      </c>
      <c r="AU108" s="32"/>
      <c r="AV108" s="32"/>
      <c r="AW108" s="32"/>
      <c r="AX108" s="32"/>
      <c r="AY108" s="32"/>
      <c r="AZ108" s="32"/>
      <c r="BA108" s="32"/>
      <c r="BB108" s="32"/>
    </row>
    <row r="109" spans="1:54">
      <c r="A109" t="e">
        <f t="shared" si="10"/>
        <v>#VALUE!</v>
      </c>
      <c r="B109" s="273"/>
      <c r="C109" s="54"/>
      <c r="D109" s="15"/>
      <c r="E109" s="54"/>
      <c r="F109" s="15"/>
      <c r="G109" s="54"/>
      <c r="H109" s="15"/>
      <c r="I109" s="54"/>
      <c r="J109" s="15"/>
      <c r="K109" s="54"/>
      <c r="L109" s="15"/>
      <c r="M109" s="54"/>
      <c r="N109" s="15"/>
      <c r="O109" s="54"/>
      <c r="P109" s="15"/>
      <c r="Q109" s="54"/>
      <c r="R109" s="15"/>
      <c r="S109" s="54"/>
      <c r="T109" s="15"/>
      <c r="U109" s="54"/>
      <c r="V109" s="15"/>
      <c r="W109" s="54"/>
      <c r="X109" s="15"/>
      <c r="Y109" s="54"/>
      <c r="Z109" s="15"/>
      <c r="AA109" s="54"/>
      <c r="AB109" s="15"/>
      <c r="AC109" s="54"/>
      <c r="AD109" s="15"/>
      <c r="AE109" s="54"/>
      <c r="AF109" s="15"/>
      <c r="AG109" s="54"/>
      <c r="AH109" s="15"/>
      <c r="AI109" s="54"/>
      <c r="AJ109" s="15"/>
      <c r="AK109" s="54"/>
      <c r="AL109" s="15"/>
      <c r="AM109" s="54"/>
      <c r="AN109" s="15"/>
      <c r="AQ109" s="41">
        <f t="shared" si="11"/>
        <v>0</v>
      </c>
      <c r="AR109" s="71">
        <f t="shared" si="11"/>
        <v>0</v>
      </c>
      <c r="AS109">
        <f t="shared" si="7"/>
        <v>0</v>
      </c>
      <c r="AT109" t="e">
        <f t="shared" si="8"/>
        <v>#DIV/0!</v>
      </c>
      <c r="AU109" s="32"/>
      <c r="AV109" s="32"/>
      <c r="AW109" s="32"/>
      <c r="AX109" s="32"/>
      <c r="AY109" s="32"/>
      <c r="AZ109" s="32"/>
      <c r="BA109" s="32"/>
      <c r="BB109" s="32"/>
    </row>
    <row r="110" spans="1:54">
      <c r="A110" t="e">
        <f t="shared" si="10"/>
        <v>#VALUE!</v>
      </c>
      <c r="B110" s="273"/>
      <c r="C110" s="54"/>
      <c r="D110" s="15"/>
      <c r="E110" s="54"/>
      <c r="F110" s="15"/>
      <c r="G110" s="54"/>
      <c r="H110" s="15"/>
      <c r="I110" s="54"/>
      <c r="J110" s="15"/>
      <c r="K110" s="54"/>
      <c r="L110" s="15"/>
      <c r="M110" s="54"/>
      <c r="N110" s="15"/>
      <c r="O110" s="54"/>
      <c r="P110" s="15"/>
      <c r="Q110" s="54"/>
      <c r="R110" s="15"/>
      <c r="S110" s="54"/>
      <c r="T110" s="15"/>
      <c r="U110" s="54"/>
      <c r="V110" s="15"/>
      <c r="W110" s="54"/>
      <c r="X110" s="15"/>
      <c r="Y110" s="54"/>
      <c r="Z110" s="15"/>
      <c r="AA110" s="54"/>
      <c r="AB110" s="15"/>
      <c r="AC110" s="54"/>
      <c r="AD110" s="15"/>
      <c r="AE110" s="54"/>
      <c r="AF110" s="15"/>
      <c r="AG110" s="54"/>
      <c r="AH110" s="15"/>
      <c r="AI110" s="54"/>
      <c r="AJ110" s="15"/>
      <c r="AK110" s="54"/>
      <c r="AL110" s="15"/>
      <c r="AM110" s="54"/>
      <c r="AN110" s="15"/>
      <c r="AQ110" s="41">
        <f t="shared" si="11"/>
        <v>0</v>
      </c>
      <c r="AR110" s="71">
        <f t="shared" si="11"/>
        <v>0</v>
      </c>
      <c r="AS110">
        <f t="shared" si="7"/>
        <v>0</v>
      </c>
      <c r="AT110" t="e">
        <f t="shared" si="8"/>
        <v>#DIV/0!</v>
      </c>
      <c r="AU110" s="32"/>
      <c r="AV110" s="32"/>
      <c r="AW110" s="32"/>
      <c r="AX110" s="32"/>
      <c r="AY110" s="32"/>
      <c r="AZ110" s="32"/>
      <c r="BA110" s="32"/>
      <c r="BB110" s="32"/>
    </row>
    <row r="111" spans="1:54">
      <c r="A111" t="e">
        <f t="shared" si="10"/>
        <v>#VALUE!</v>
      </c>
      <c r="B111" s="273"/>
      <c r="C111" s="54"/>
      <c r="D111" s="15"/>
      <c r="E111" s="54"/>
      <c r="F111" s="15"/>
      <c r="G111" s="54"/>
      <c r="H111" s="15"/>
      <c r="I111" s="54"/>
      <c r="J111" s="15"/>
      <c r="K111" s="54"/>
      <c r="L111" s="15"/>
      <c r="M111" s="54"/>
      <c r="N111" s="15"/>
      <c r="O111" s="54"/>
      <c r="P111" s="15"/>
      <c r="Q111" s="54"/>
      <c r="R111" s="15"/>
      <c r="S111" s="54"/>
      <c r="T111" s="15"/>
      <c r="U111" s="54"/>
      <c r="V111" s="15"/>
      <c r="W111" s="54"/>
      <c r="X111" s="15"/>
      <c r="Y111" s="54"/>
      <c r="Z111" s="15"/>
      <c r="AA111" s="54"/>
      <c r="AB111" s="15"/>
      <c r="AC111" s="54"/>
      <c r="AD111" s="15"/>
      <c r="AE111" s="54"/>
      <c r="AF111" s="15"/>
      <c r="AG111" s="54"/>
      <c r="AH111" s="15"/>
      <c r="AI111" s="54"/>
      <c r="AJ111" s="15"/>
      <c r="AK111" s="54"/>
      <c r="AL111" s="15"/>
      <c r="AM111" s="54"/>
      <c r="AN111" s="15"/>
      <c r="AQ111" s="41">
        <f t="shared" si="11"/>
        <v>0</v>
      </c>
      <c r="AR111" s="71">
        <f t="shared" si="11"/>
        <v>0</v>
      </c>
      <c r="AS111">
        <f t="shared" si="7"/>
        <v>0</v>
      </c>
      <c r="AT111" t="e">
        <f t="shared" si="8"/>
        <v>#DIV/0!</v>
      </c>
      <c r="AU111" s="32"/>
      <c r="AV111" s="32"/>
      <c r="AW111" s="32"/>
      <c r="AX111" s="32"/>
      <c r="AY111" s="32"/>
      <c r="AZ111" s="32"/>
      <c r="BA111" s="32"/>
      <c r="BB111" s="32"/>
    </row>
    <row r="112" spans="1:54">
      <c r="A112" t="e">
        <f t="shared" si="10"/>
        <v>#VALUE!</v>
      </c>
      <c r="B112" s="273"/>
      <c r="C112" s="54"/>
      <c r="D112" s="15"/>
      <c r="E112" s="54"/>
      <c r="F112" s="15"/>
      <c r="G112" s="54"/>
      <c r="H112" s="15"/>
      <c r="I112" s="54"/>
      <c r="J112" s="15"/>
      <c r="K112" s="54"/>
      <c r="L112" s="15"/>
      <c r="M112" s="54"/>
      <c r="N112" s="15"/>
      <c r="O112" s="54"/>
      <c r="P112" s="15"/>
      <c r="Q112" s="54"/>
      <c r="R112" s="15"/>
      <c r="S112" s="54"/>
      <c r="T112" s="15"/>
      <c r="U112" s="54"/>
      <c r="V112" s="15"/>
      <c r="W112" s="54"/>
      <c r="X112" s="15"/>
      <c r="Y112" s="54"/>
      <c r="Z112" s="15"/>
      <c r="AA112" s="54"/>
      <c r="AB112" s="15"/>
      <c r="AC112" s="54"/>
      <c r="AD112" s="15"/>
      <c r="AE112" s="54"/>
      <c r="AF112" s="15"/>
      <c r="AG112" s="54"/>
      <c r="AH112" s="15"/>
      <c r="AI112" s="54"/>
      <c r="AJ112" s="15"/>
      <c r="AK112" s="54"/>
      <c r="AL112" s="15"/>
      <c r="AM112" s="54"/>
      <c r="AN112" s="15"/>
      <c r="AQ112" s="41">
        <f t="shared" si="11"/>
        <v>0</v>
      </c>
      <c r="AR112" s="71">
        <f t="shared" si="11"/>
        <v>0</v>
      </c>
      <c r="AS112">
        <f t="shared" si="7"/>
        <v>0</v>
      </c>
      <c r="AT112" t="e">
        <f t="shared" si="8"/>
        <v>#DIV/0!</v>
      </c>
      <c r="AU112" s="32"/>
      <c r="AV112" s="32"/>
      <c r="AW112" s="32"/>
      <c r="AX112" s="32"/>
      <c r="AY112" s="32"/>
      <c r="AZ112" s="32"/>
      <c r="BA112" s="32"/>
      <c r="BB112" s="32"/>
    </row>
    <row r="113" spans="1:54">
      <c r="A113" t="e">
        <f t="shared" si="10"/>
        <v>#VALUE!</v>
      </c>
      <c r="B113" s="273"/>
      <c r="C113" s="54"/>
      <c r="D113" s="15"/>
      <c r="E113" s="54"/>
      <c r="F113" s="15"/>
      <c r="G113" s="54"/>
      <c r="H113" s="15"/>
      <c r="I113" s="54"/>
      <c r="J113" s="15"/>
      <c r="K113" s="54"/>
      <c r="L113" s="15"/>
      <c r="M113" s="54"/>
      <c r="N113" s="15"/>
      <c r="O113" s="54"/>
      <c r="P113" s="15"/>
      <c r="Q113" s="54"/>
      <c r="R113" s="15"/>
      <c r="S113" s="54"/>
      <c r="T113" s="15"/>
      <c r="U113" s="54"/>
      <c r="V113" s="15"/>
      <c r="W113" s="54"/>
      <c r="X113" s="15"/>
      <c r="Y113" s="54"/>
      <c r="Z113" s="15"/>
      <c r="AA113" s="54"/>
      <c r="AB113" s="15"/>
      <c r="AC113" s="54"/>
      <c r="AD113" s="15"/>
      <c r="AE113" s="54"/>
      <c r="AF113" s="15"/>
      <c r="AG113" s="54"/>
      <c r="AH113" s="15"/>
      <c r="AI113" s="54"/>
      <c r="AJ113" s="15"/>
      <c r="AK113" s="54"/>
      <c r="AL113" s="15"/>
      <c r="AM113" s="54"/>
      <c r="AN113" s="15"/>
      <c r="AQ113" s="41">
        <f t="shared" ref="AQ113:AR176" si="12">+C113+E113+G113+I113++K113++M113+O113+Q113+S113+U113+W113+AK113+AM113+Y113+AC113+AE113+AG113+AI113+AA113</f>
        <v>0</v>
      </c>
      <c r="AR113" s="71">
        <f t="shared" si="12"/>
        <v>0</v>
      </c>
      <c r="AS113">
        <f t="shared" si="7"/>
        <v>0</v>
      </c>
      <c r="AT113" t="e">
        <f t="shared" si="8"/>
        <v>#DIV/0!</v>
      </c>
      <c r="AU113" s="32"/>
      <c r="AV113" s="32"/>
      <c r="AW113" s="32"/>
      <c r="AX113" s="32"/>
      <c r="AY113" s="32"/>
      <c r="AZ113" s="32"/>
      <c r="BA113" s="32"/>
      <c r="BB113" s="32"/>
    </row>
    <row r="114" spans="1:54">
      <c r="A114" t="e">
        <f t="shared" si="10"/>
        <v>#VALUE!</v>
      </c>
      <c r="B114" s="273"/>
      <c r="C114" s="54"/>
      <c r="D114" s="15"/>
      <c r="E114" s="54"/>
      <c r="F114" s="15"/>
      <c r="G114" s="54"/>
      <c r="H114" s="15"/>
      <c r="I114" s="54"/>
      <c r="J114" s="15"/>
      <c r="K114" s="54"/>
      <c r="L114" s="15"/>
      <c r="M114" s="54"/>
      <c r="N114" s="15"/>
      <c r="O114" s="54"/>
      <c r="P114" s="15"/>
      <c r="Q114" s="54"/>
      <c r="R114" s="15"/>
      <c r="S114" s="54"/>
      <c r="T114" s="15"/>
      <c r="U114" s="54"/>
      <c r="V114" s="15"/>
      <c r="W114" s="54"/>
      <c r="X114" s="15"/>
      <c r="Y114" s="54"/>
      <c r="Z114" s="15"/>
      <c r="AA114" s="54"/>
      <c r="AB114" s="15"/>
      <c r="AC114" s="54"/>
      <c r="AD114" s="15"/>
      <c r="AE114" s="54"/>
      <c r="AF114" s="15"/>
      <c r="AG114" s="54"/>
      <c r="AH114" s="15"/>
      <c r="AI114" s="54"/>
      <c r="AJ114" s="15"/>
      <c r="AK114" s="54"/>
      <c r="AL114" s="15"/>
      <c r="AM114" s="54"/>
      <c r="AN114" s="15"/>
      <c r="AQ114" s="41">
        <f t="shared" si="12"/>
        <v>0</v>
      </c>
      <c r="AR114" s="71">
        <f t="shared" si="12"/>
        <v>0</v>
      </c>
      <c r="AS114">
        <f t="shared" si="7"/>
        <v>0</v>
      </c>
      <c r="AT114" t="e">
        <f t="shared" si="8"/>
        <v>#DIV/0!</v>
      </c>
      <c r="AU114" s="32"/>
      <c r="AV114" s="32"/>
      <c r="AW114" s="32"/>
      <c r="AX114" s="32"/>
      <c r="AY114" s="32"/>
      <c r="AZ114" s="32"/>
      <c r="BA114" s="32"/>
      <c r="BB114" s="32"/>
    </row>
    <row r="115" spans="1:54">
      <c r="A115" t="e">
        <f t="shared" si="10"/>
        <v>#VALUE!</v>
      </c>
      <c r="B115" s="273"/>
      <c r="C115" s="54"/>
      <c r="D115" s="15"/>
      <c r="E115" s="54"/>
      <c r="F115" s="15"/>
      <c r="G115" s="54"/>
      <c r="H115" s="15"/>
      <c r="I115" s="54"/>
      <c r="J115" s="15"/>
      <c r="K115" s="54"/>
      <c r="L115" s="15"/>
      <c r="M115" s="54"/>
      <c r="N115" s="15"/>
      <c r="O115" s="54"/>
      <c r="P115" s="15"/>
      <c r="Q115" s="54"/>
      <c r="R115" s="15"/>
      <c r="S115" s="54"/>
      <c r="T115" s="15"/>
      <c r="U115" s="54"/>
      <c r="V115" s="15"/>
      <c r="W115" s="54"/>
      <c r="X115" s="15"/>
      <c r="Y115" s="54"/>
      <c r="Z115" s="15"/>
      <c r="AA115" s="54"/>
      <c r="AB115" s="15"/>
      <c r="AC115" s="54"/>
      <c r="AD115" s="15"/>
      <c r="AE115" s="54"/>
      <c r="AF115" s="15"/>
      <c r="AG115" s="54"/>
      <c r="AH115" s="15"/>
      <c r="AI115" s="54"/>
      <c r="AJ115" s="15"/>
      <c r="AK115" s="54"/>
      <c r="AL115" s="15"/>
      <c r="AM115" s="54"/>
      <c r="AN115" s="15"/>
      <c r="AQ115" s="41">
        <f t="shared" si="12"/>
        <v>0</v>
      </c>
      <c r="AR115" s="71">
        <f t="shared" si="12"/>
        <v>0</v>
      </c>
      <c r="AS115">
        <f t="shared" si="7"/>
        <v>0</v>
      </c>
      <c r="AT115" t="e">
        <f t="shared" si="8"/>
        <v>#DIV/0!</v>
      </c>
      <c r="AU115" s="32"/>
      <c r="AV115" s="32"/>
      <c r="AW115" s="32"/>
      <c r="AX115" s="32"/>
      <c r="AY115" s="32"/>
      <c r="AZ115" s="32"/>
      <c r="BA115" s="32"/>
      <c r="BB115" s="32"/>
    </row>
    <row r="116" spans="1:54">
      <c r="A116" t="e">
        <f t="shared" si="10"/>
        <v>#VALUE!</v>
      </c>
      <c r="B116" s="273"/>
      <c r="C116" s="54"/>
      <c r="D116" s="15"/>
      <c r="E116" s="54"/>
      <c r="F116" s="15"/>
      <c r="G116" s="54"/>
      <c r="H116" s="15"/>
      <c r="I116" s="54"/>
      <c r="J116" s="15"/>
      <c r="K116" s="54"/>
      <c r="L116" s="15"/>
      <c r="M116" s="54"/>
      <c r="N116" s="15"/>
      <c r="O116" s="54"/>
      <c r="P116" s="15"/>
      <c r="Q116" s="54"/>
      <c r="R116" s="15"/>
      <c r="S116" s="54"/>
      <c r="T116" s="15"/>
      <c r="U116" s="54"/>
      <c r="V116" s="15"/>
      <c r="W116" s="54"/>
      <c r="X116" s="15"/>
      <c r="Y116" s="54"/>
      <c r="Z116" s="15"/>
      <c r="AA116" s="54"/>
      <c r="AB116" s="15"/>
      <c r="AC116" s="54"/>
      <c r="AD116" s="15"/>
      <c r="AE116" s="54"/>
      <c r="AF116" s="15"/>
      <c r="AG116" s="54"/>
      <c r="AH116" s="15"/>
      <c r="AI116" s="54"/>
      <c r="AJ116" s="15"/>
      <c r="AK116" s="54"/>
      <c r="AL116" s="15"/>
      <c r="AM116" s="54"/>
      <c r="AN116" s="15"/>
      <c r="AQ116" s="41">
        <f t="shared" si="12"/>
        <v>0</v>
      </c>
      <c r="AR116" s="71">
        <f t="shared" si="12"/>
        <v>0</v>
      </c>
      <c r="AS116">
        <f t="shared" si="7"/>
        <v>0</v>
      </c>
      <c r="AT116" t="e">
        <f t="shared" si="8"/>
        <v>#DIV/0!</v>
      </c>
      <c r="AU116" s="32"/>
      <c r="AV116" s="32"/>
      <c r="AW116" s="32"/>
      <c r="AX116" s="32"/>
      <c r="AY116" s="32"/>
      <c r="AZ116" s="32"/>
      <c r="BA116" s="32"/>
      <c r="BB116" s="32"/>
    </row>
    <row r="117" spans="1:54">
      <c r="A117" t="e">
        <f t="shared" si="10"/>
        <v>#VALUE!</v>
      </c>
      <c r="B117" s="273"/>
      <c r="C117" s="54"/>
      <c r="D117" s="15"/>
      <c r="E117" s="54"/>
      <c r="F117" s="15"/>
      <c r="G117" s="54"/>
      <c r="H117" s="15"/>
      <c r="I117" s="54"/>
      <c r="J117" s="15"/>
      <c r="K117" s="54"/>
      <c r="L117" s="15"/>
      <c r="M117" s="54"/>
      <c r="N117" s="15"/>
      <c r="O117" s="54"/>
      <c r="P117" s="15"/>
      <c r="Q117" s="54"/>
      <c r="R117" s="15"/>
      <c r="S117" s="54"/>
      <c r="T117" s="15"/>
      <c r="U117" s="54"/>
      <c r="V117" s="15"/>
      <c r="W117" s="54"/>
      <c r="X117" s="15"/>
      <c r="Y117" s="54"/>
      <c r="Z117" s="15"/>
      <c r="AA117" s="54"/>
      <c r="AB117" s="15"/>
      <c r="AC117" s="54"/>
      <c r="AD117" s="15"/>
      <c r="AE117" s="54"/>
      <c r="AF117" s="15"/>
      <c r="AG117" s="54"/>
      <c r="AH117" s="15"/>
      <c r="AI117" s="54"/>
      <c r="AJ117" s="15"/>
      <c r="AK117" s="54"/>
      <c r="AL117" s="15"/>
      <c r="AM117" s="54"/>
      <c r="AN117" s="15"/>
      <c r="AQ117" s="41">
        <f t="shared" si="12"/>
        <v>0</v>
      </c>
      <c r="AR117" s="71">
        <f t="shared" si="12"/>
        <v>0</v>
      </c>
      <c r="AS117">
        <f t="shared" si="7"/>
        <v>0</v>
      </c>
      <c r="AT117" t="e">
        <f t="shared" si="8"/>
        <v>#DIV/0!</v>
      </c>
      <c r="AU117" s="32"/>
      <c r="AV117" s="32"/>
      <c r="AW117" s="32"/>
      <c r="AX117" s="32"/>
      <c r="AY117" s="32"/>
      <c r="AZ117" s="32"/>
      <c r="BA117" s="32"/>
      <c r="BB117" s="32"/>
    </row>
    <row r="118" spans="1:54">
      <c r="A118" t="e">
        <f t="shared" si="10"/>
        <v>#VALUE!</v>
      </c>
      <c r="B118" s="273"/>
      <c r="C118" s="54"/>
      <c r="D118" s="15"/>
      <c r="E118" s="54"/>
      <c r="F118" s="15"/>
      <c r="G118" s="54"/>
      <c r="H118" s="15"/>
      <c r="I118" s="54"/>
      <c r="J118" s="15"/>
      <c r="K118" s="54"/>
      <c r="L118" s="15"/>
      <c r="M118" s="54"/>
      <c r="N118" s="15"/>
      <c r="O118" s="54"/>
      <c r="P118" s="15"/>
      <c r="Q118" s="54"/>
      <c r="R118" s="15"/>
      <c r="S118" s="54"/>
      <c r="T118" s="15"/>
      <c r="U118" s="54"/>
      <c r="V118" s="15"/>
      <c r="W118" s="54"/>
      <c r="X118" s="15"/>
      <c r="Y118" s="54"/>
      <c r="Z118" s="15"/>
      <c r="AA118" s="54"/>
      <c r="AB118" s="15"/>
      <c r="AC118" s="54"/>
      <c r="AD118" s="15"/>
      <c r="AE118" s="54"/>
      <c r="AF118" s="15"/>
      <c r="AG118" s="54"/>
      <c r="AH118" s="15"/>
      <c r="AI118" s="54"/>
      <c r="AJ118" s="15"/>
      <c r="AK118" s="54"/>
      <c r="AL118" s="15"/>
      <c r="AM118" s="54"/>
      <c r="AN118" s="15"/>
      <c r="AQ118" s="41">
        <f t="shared" si="12"/>
        <v>0</v>
      </c>
      <c r="AR118" s="71">
        <f t="shared" si="12"/>
        <v>0</v>
      </c>
      <c r="AS118">
        <f t="shared" si="7"/>
        <v>0</v>
      </c>
      <c r="AT118" t="e">
        <f t="shared" si="8"/>
        <v>#DIV/0!</v>
      </c>
      <c r="AU118" s="32"/>
      <c r="AV118" s="32"/>
      <c r="AW118" s="32"/>
      <c r="AX118" s="32"/>
      <c r="AY118" s="32"/>
      <c r="AZ118" s="32"/>
      <c r="BA118" s="32"/>
      <c r="BB118" s="32"/>
    </row>
    <row r="119" spans="1:54">
      <c r="A119" t="e">
        <f t="shared" si="10"/>
        <v>#VALUE!</v>
      </c>
      <c r="B119" s="273"/>
      <c r="C119" s="54"/>
      <c r="D119" s="15"/>
      <c r="E119" s="54"/>
      <c r="F119" s="15"/>
      <c r="G119" s="54"/>
      <c r="H119" s="15"/>
      <c r="I119" s="54"/>
      <c r="J119" s="15"/>
      <c r="K119" s="54"/>
      <c r="L119" s="15"/>
      <c r="M119" s="54"/>
      <c r="N119" s="15"/>
      <c r="O119" s="54"/>
      <c r="P119" s="15"/>
      <c r="Q119" s="54"/>
      <c r="R119" s="15"/>
      <c r="S119" s="54"/>
      <c r="T119" s="15"/>
      <c r="U119" s="54"/>
      <c r="V119" s="15"/>
      <c r="W119" s="54"/>
      <c r="X119" s="15"/>
      <c r="Y119" s="54"/>
      <c r="Z119" s="15"/>
      <c r="AA119" s="54"/>
      <c r="AB119" s="15"/>
      <c r="AC119" s="54"/>
      <c r="AD119" s="15"/>
      <c r="AE119" s="54"/>
      <c r="AF119" s="15"/>
      <c r="AG119" s="54"/>
      <c r="AH119" s="15"/>
      <c r="AI119" s="54"/>
      <c r="AJ119" s="15"/>
      <c r="AK119" s="54"/>
      <c r="AL119" s="15"/>
      <c r="AM119" s="54"/>
      <c r="AN119" s="15"/>
      <c r="AQ119" s="41">
        <f t="shared" si="12"/>
        <v>0</v>
      </c>
      <c r="AR119" s="71">
        <f t="shared" si="12"/>
        <v>0</v>
      </c>
      <c r="AS119">
        <f t="shared" si="7"/>
        <v>0</v>
      </c>
      <c r="AT119" t="e">
        <f t="shared" si="8"/>
        <v>#DIV/0!</v>
      </c>
      <c r="AU119" s="32"/>
      <c r="AV119" s="32"/>
      <c r="AW119" s="32"/>
      <c r="AX119" s="32"/>
      <c r="AY119" s="32"/>
      <c r="AZ119" s="32"/>
      <c r="BA119" s="32"/>
      <c r="BB119" s="32"/>
    </row>
    <row r="120" spans="1:54">
      <c r="A120" t="e">
        <f t="shared" si="10"/>
        <v>#VALUE!</v>
      </c>
      <c r="B120" s="273"/>
      <c r="C120" s="54"/>
      <c r="D120" s="15"/>
      <c r="E120" s="54"/>
      <c r="F120" s="15"/>
      <c r="G120" s="54"/>
      <c r="H120" s="15"/>
      <c r="I120" s="54"/>
      <c r="J120" s="15"/>
      <c r="K120" s="54"/>
      <c r="L120" s="15"/>
      <c r="M120" s="54"/>
      <c r="N120" s="15"/>
      <c r="O120" s="54"/>
      <c r="P120" s="15"/>
      <c r="Q120" s="54"/>
      <c r="R120" s="15"/>
      <c r="S120" s="54"/>
      <c r="T120" s="15"/>
      <c r="U120" s="54"/>
      <c r="V120" s="15"/>
      <c r="W120" s="54"/>
      <c r="X120" s="15"/>
      <c r="Y120" s="54"/>
      <c r="Z120" s="15"/>
      <c r="AA120" s="54"/>
      <c r="AB120" s="15"/>
      <c r="AC120" s="54"/>
      <c r="AD120" s="15"/>
      <c r="AE120" s="54"/>
      <c r="AF120" s="15"/>
      <c r="AG120" s="54"/>
      <c r="AH120" s="15"/>
      <c r="AI120" s="54"/>
      <c r="AJ120" s="15"/>
      <c r="AK120" s="54"/>
      <c r="AL120" s="15"/>
      <c r="AM120" s="54"/>
      <c r="AN120" s="15"/>
      <c r="AQ120" s="41">
        <f t="shared" si="12"/>
        <v>0</v>
      </c>
      <c r="AR120" s="71">
        <f t="shared" si="12"/>
        <v>0</v>
      </c>
      <c r="AS120">
        <f t="shared" si="7"/>
        <v>0</v>
      </c>
      <c r="AT120" t="e">
        <f t="shared" si="8"/>
        <v>#DIV/0!</v>
      </c>
      <c r="AU120" s="32"/>
      <c r="AV120" s="32"/>
      <c r="AW120" s="32"/>
      <c r="AX120" s="32"/>
      <c r="AY120" s="32"/>
      <c r="AZ120" s="32"/>
      <c r="BA120" s="32"/>
      <c r="BB120" s="32"/>
    </row>
    <row r="121" spans="1:54">
      <c r="A121" t="e">
        <f t="shared" si="10"/>
        <v>#VALUE!</v>
      </c>
      <c r="B121" s="273"/>
      <c r="C121" s="54"/>
      <c r="D121" s="15"/>
      <c r="E121" s="54"/>
      <c r="F121" s="15"/>
      <c r="G121" s="54"/>
      <c r="H121" s="15"/>
      <c r="I121" s="54"/>
      <c r="J121" s="15"/>
      <c r="K121" s="54"/>
      <c r="L121" s="15"/>
      <c r="M121" s="54"/>
      <c r="N121" s="15"/>
      <c r="O121" s="54"/>
      <c r="P121" s="15"/>
      <c r="Q121" s="54"/>
      <c r="R121" s="15"/>
      <c r="S121" s="54"/>
      <c r="T121" s="15"/>
      <c r="U121" s="54"/>
      <c r="V121" s="15"/>
      <c r="W121" s="54"/>
      <c r="X121" s="15"/>
      <c r="Y121" s="54"/>
      <c r="Z121" s="15"/>
      <c r="AA121" s="54"/>
      <c r="AB121" s="15"/>
      <c r="AC121" s="54"/>
      <c r="AD121" s="15"/>
      <c r="AE121" s="54"/>
      <c r="AF121" s="15"/>
      <c r="AG121" s="54"/>
      <c r="AH121" s="15"/>
      <c r="AI121" s="54"/>
      <c r="AJ121" s="15"/>
      <c r="AK121" s="54"/>
      <c r="AL121" s="15"/>
      <c r="AM121" s="54"/>
      <c r="AN121" s="15"/>
      <c r="AQ121" s="41">
        <f t="shared" si="12"/>
        <v>0</v>
      </c>
      <c r="AR121" s="71">
        <f t="shared" si="12"/>
        <v>0</v>
      </c>
      <c r="AS121">
        <f t="shared" si="7"/>
        <v>0</v>
      </c>
      <c r="AT121" t="e">
        <f t="shared" si="8"/>
        <v>#DIV/0!</v>
      </c>
      <c r="AU121" s="32"/>
      <c r="AV121" s="32"/>
      <c r="AW121" s="32"/>
      <c r="AX121" s="32"/>
      <c r="AY121" s="32"/>
      <c r="AZ121" s="32"/>
      <c r="BA121" s="32"/>
      <c r="BB121" s="32"/>
    </row>
    <row r="122" spans="1:54">
      <c r="A122" t="e">
        <f t="shared" si="10"/>
        <v>#VALUE!</v>
      </c>
      <c r="B122" s="273"/>
      <c r="C122" s="54"/>
      <c r="D122" s="15"/>
      <c r="E122" s="54"/>
      <c r="F122" s="15"/>
      <c r="G122" s="54"/>
      <c r="H122" s="15"/>
      <c r="I122" s="54"/>
      <c r="J122" s="15"/>
      <c r="K122" s="54"/>
      <c r="L122" s="15"/>
      <c r="M122" s="54"/>
      <c r="N122" s="15"/>
      <c r="O122" s="54"/>
      <c r="P122" s="15"/>
      <c r="Q122" s="54"/>
      <c r="R122" s="15"/>
      <c r="S122" s="54"/>
      <c r="T122" s="15"/>
      <c r="U122" s="54"/>
      <c r="V122" s="15"/>
      <c r="W122" s="54"/>
      <c r="X122" s="15"/>
      <c r="Y122" s="54"/>
      <c r="Z122" s="15"/>
      <c r="AA122" s="54"/>
      <c r="AB122" s="15"/>
      <c r="AC122" s="54"/>
      <c r="AD122" s="15"/>
      <c r="AE122" s="54"/>
      <c r="AF122" s="15"/>
      <c r="AG122" s="54"/>
      <c r="AH122" s="15"/>
      <c r="AI122" s="54"/>
      <c r="AJ122" s="15"/>
      <c r="AK122" s="54"/>
      <c r="AL122" s="15"/>
      <c r="AM122" s="54"/>
      <c r="AN122" s="15"/>
      <c r="AQ122" s="41">
        <f t="shared" si="12"/>
        <v>0</v>
      </c>
      <c r="AR122" s="71">
        <f t="shared" si="12"/>
        <v>0</v>
      </c>
      <c r="AS122">
        <f t="shared" si="7"/>
        <v>0</v>
      </c>
      <c r="AT122" t="e">
        <f t="shared" si="8"/>
        <v>#DIV/0!</v>
      </c>
      <c r="AU122" s="32"/>
      <c r="AV122" s="32"/>
      <c r="AW122" s="32"/>
      <c r="AX122" s="32"/>
      <c r="AY122" s="32"/>
      <c r="AZ122" s="32"/>
      <c r="BA122" s="32"/>
      <c r="BB122" s="32"/>
    </row>
    <row r="123" spans="1:54">
      <c r="A123" t="e">
        <f t="shared" si="10"/>
        <v>#VALUE!</v>
      </c>
      <c r="B123" s="273"/>
      <c r="C123" s="54"/>
      <c r="D123" s="15"/>
      <c r="E123" s="54"/>
      <c r="F123" s="15"/>
      <c r="G123" s="54"/>
      <c r="H123" s="15"/>
      <c r="I123" s="54"/>
      <c r="J123" s="15"/>
      <c r="K123" s="54"/>
      <c r="L123" s="15"/>
      <c r="M123" s="54"/>
      <c r="N123" s="15"/>
      <c r="O123" s="54"/>
      <c r="P123" s="15"/>
      <c r="Q123" s="54"/>
      <c r="R123" s="15"/>
      <c r="S123" s="54"/>
      <c r="T123" s="15"/>
      <c r="U123" s="54"/>
      <c r="V123" s="15"/>
      <c r="W123" s="54"/>
      <c r="X123" s="15"/>
      <c r="Y123" s="54"/>
      <c r="Z123" s="15"/>
      <c r="AA123" s="54"/>
      <c r="AB123" s="15"/>
      <c r="AC123" s="54"/>
      <c r="AD123" s="15"/>
      <c r="AE123" s="54"/>
      <c r="AF123" s="15"/>
      <c r="AG123" s="54"/>
      <c r="AH123" s="15"/>
      <c r="AI123" s="54"/>
      <c r="AJ123" s="15"/>
      <c r="AK123" s="54"/>
      <c r="AL123" s="15"/>
      <c r="AM123" s="54"/>
      <c r="AN123" s="15"/>
      <c r="AQ123" s="41">
        <f t="shared" si="12"/>
        <v>0</v>
      </c>
      <c r="AR123" s="71">
        <f t="shared" si="12"/>
        <v>0</v>
      </c>
      <c r="AS123">
        <f t="shared" si="7"/>
        <v>0</v>
      </c>
      <c r="AT123" t="e">
        <f t="shared" si="8"/>
        <v>#DIV/0!</v>
      </c>
      <c r="AU123" s="32"/>
      <c r="AV123" s="32"/>
      <c r="AW123" s="32"/>
      <c r="AX123" s="32"/>
      <c r="AY123" s="32"/>
      <c r="AZ123" s="32"/>
      <c r="BA123" s="32"/>
      <c r="BB123" s="32"/>
    </row>
    <row r="124" spans="1:54">
      <c r="A124" t="e">
        <f t="shared" si="10"/>
        <v>#VALUE!</v>
      </c>
      <c r="B124" s="273"/>
      <c r="C124" s="54"/>
      <c r="D124" s="15"/>
      <c r="E124" s="54"/>
      <c r="F124" s="15"/>
      <c r="G124" s="54"/>
      <c r="H124" s="15"/>
      <c r="I124" s="54"/>
      <c r="J124" s="15"/>
      <c r="K124" s="54"/>
      <c r="L124" s="15"/>
      <c r="M124" s="54"/>
      <c r="N124" s="15"/>
      <c r="O124" s="54"/>
      <c r="P124" s="15"/>
      <c r="Q124" s="54"/>
      <c r="R124" s="15"/>
      <c r="S124" s="54"/>
      <c r="T124" s="15"/>
      <c r="U124" s="54"/>
      <c r="V124" s="15"/>
      <c r="W124" s="54"/>
      <c r="X124" s="15"/>
      <c r="Y124" s="54"/>
      <c r="Z124" s="15"/>
      <c r="AA124" s="54"/>
      <c r="AB124" s="15"/>
      <c r="AC124" s="54"/>
      <c r="AD124" s="15"/>
      <c r="AE124" s="54"/>
      <c r="AF124" s="15"/>
      <c r="AG124" s="54"/>
      <c r="AH124" s="15"/>
      <c r="AI124" s="54"/>
      <c r="AJ124" s="15"/>
      <c r="AK124" s="54"/>
      <c r="AL124" s="15"/>
      <c r="AM124" s="54"/>
      <c r="AN124" s="15"/>
      <c r="AQ124" s="41">
        <f t="shared" si="12"/>
        <v>0</v>
      </c>
      <c r="AR124" s="71">
        <f t="shared" si="12"/>
        <v>0</v>
      </c>
      <c r="AS124">
        <f t="shared" si="7"/>
        <v>0</v>
      </c>
      <c r="AT124" t="e">
        <f t="shared" si="8"/>
        <v>#DIV/0!</v>
      </c>
      <c r="AU124" s="32"/>
      <c r="AV124" s="32"/>
      <c r="AW124" s="32"/>
      <c r="AX124" s="32"/>
      <c r="AY124" s="32"/>
      <c r="AZ124" s="32"/>
      <c r="BA124" s="32"/>
      <c r="BB124" s="32"/>
    </row>
    <row r="125" spans="1:54">
      <c r="A125" t="e">
        <f t="shared" si="10"/>
        <v>#VALUE!</v>
      </c>
      <c r="B125" s="273"/>
      <c r="C125" s="54"/>
      <c r="D125" s="15"/>
      <c r="E125" s="54"/>
      <c r="F125" s="15"/>
      <c r="G125" s="54"/>
      <c r="H125" s="15"/>
      <c r="I125" s="54"/>
      <c r="J125" s="15"/>
      <c r="K125" s="54"/>
      <c r="L125" s="15"/>
      <c r="M125" s="54"/>
      <c r="N125" s="15"/>
      <c r="O125" s="54"/>
      <c r="P125" s="15"/>
      <c r="Q125" s="54"/>
      <c r="R125" s="15"/>
      <c r="S125" s="54"/>
      <c r="T125" s="15"/>
      <c r="U125" s="54"/>
      <c r="V125" s="15"/>
      <c r="W125" s="54"/>
      <c r="X125" s="15"/>
      <c r="Y125" s="54"/>
      <c r="Z125" s="15"/>
      <c r="AA125" s="54"/>
      <c r="AB125" s="15"/>
      <c r="AC125" s="54"/>
      <c r="AD125" s="15"/>
      <c r="AE125" s="54"/>
      <c r="AF125" s="15"/>
      <c r="AG125" s="54"/>
      <c r="AH125" s="15"/>
      <c r="AI125" s="54"/>
      <c r="AJ125" s="15"/>
      <c r="AK125" s="54"/>
      <c r="AL125" s="15"/>
      <c r="AM125" s="54"/>
      <c r="AN125" s="15"/>
      <c r="AQ125" s="41">
        <f t="shared" si="12"/>
        <v>0</v>
      </c>
      <c r="AR125" s="71">
        <f t="shared" si="12"/>
        <v>0</v>
      </c>
      <c r="AS125">
        <f t="shared" si="7"/>
        <v>0</v>
      </c>
      <c r="AT125" t="e">
        <f t="shared" si="8"/>
        <v>#DIV/0!</v>
      </c>
      <c r="AU125" s="32"/>
      <c r="AV125" s="32"/>
      <c r="AW125" s="32"/>
      <c r="AX125" s="32"/>
      <c r="AY125" s="32"/>
      <c r="AZ125" s="32"/>
      <c r="BA125" s="32"/>
      <c r="BB125" s="32"/>
    </row>
    <row r="126" spans="1:54">
      <c r="A126" t="e">
        <f t="shared" si="10"/>
        <v>#VALUE!</v>
      </c>
      <c r="B126" s="273"/>
      <c r="C126" s="54"/>
      <c r="D126" s="15"/>
      <c r="E126" s="54"/>
      <c r="F126" s="15"/>
      <c r="G126" s="54"/>
      <c r="H126" s="15"/>
      <c r="I126" s="54"/>
      <c r="J126" s="15"/>
      <c r="K126" s="54"/>
      <c r="L126" s="15"/>
      <c r="M126" s="54"/>
      <c r="N126" s="15"/>
      <c r="O126" s="54"/>
      <c r="P126" s="15"/>
      <c r="Q126" s="54"/>
      <c r="R126" s="15"/>
      <c r="S126" s="54"/>
      <c r="T126" s="15"/>
      <c r="U126" s="54"/>
      <c r="V126" s="15"/>
      <c r="W126" s="54"/>
      <c r="X126" s="15"/>
      <c r="Y126" s="54"/>
      <c r="Z126" s="15"/>
      <c r="AA126" s="54"/>
      <c r="AB126" s="15"/>
      <c r="AC126" s="54"/>
      <c r="AD126" s="15"/>
      <c r="AE126" s="54"/>
      <c r="AF126" s="15"/>
      <c r="AG126" s="54"/>
      <c r="AH126" s="15"/>
      <c r="AI126" s="54"/>
      <c r="AJ126" s="15"/>
      <c r="AK126" s="54"/>
      <c r="AL126" s="15"/>
      <c r="AM126" s="54"/>
      <c r="AN126" s="15"/>
      <c r="AQ126" s="41">
        <f t="shared" si="12"/>
        <v>0</v>
      </c>
      <c r="AR126" s="71">
        <f t="shared" si="12"/>
        <v>0</v>
      </c>
      <c r="AS126">
        <f t="shared" si="7"/>
        <v>0</v>
      </c>
      <c r="AT126" t="e">
        <f t="shared" si="8"/>
        <v>#DIV/0!</v>
      </c>
      <c r="AU126" s="32"/>
      <c r="AV126" s="32"/>
      <c r="AW126" s="32"/>
      <c r="AX126" s="32"/>
      <c r="AY126" s="32"/>
      <c r="AZ126" s="32"/>
      <c r="BA126" s="32"/>
      <c r="BB126" s="32"/>
    </row>
    <row r="127" spans="1:54">
      <c r="A127" t="e">
        <f t="shared" si="10"/>
        <v>#VALUE!</v>
      </c>
      <c r="B127" s="273"/>
      <c r="C127" s="54"/>
      <c r="D127" s="15"/>
      <c r="E127" s="54"/>
      <c r="F127" s="15"/>
      <c r="G127" s="54"/>
      <c r="H127" s="15"/>
      <c r="I127" s="54"/>
      <c r="J127" s="15"/>
      <c r="K127" s="54"/>
      <c r="L127" s="15"/>
      <c r="M127" s="54"/>
      <c r="N127" s="15"/>
      <c r="O127" s="54"/>
      <c r="P127" s="15"/>
      <c r="Q127" s="54"/>
      <c r="R127" s="15"/>
      <c r="S127" s="54"/>
      <c r="T127" s="15"/>
      <c r="U127" s="54"/>
      <c r="V127" s="15"/>
      <c r="W127" s="54"/>
      <c r="X127" s="15"/>
      <c r="Y127" s="54"/>
      <c r="Z127" s="15"/>
      <c r="AA127" s="54"/>
      <c r="AB127" s="15"/>
      <c r="AC127" s="54"/>
      <c r="AD127" s="15"/>
      <c r="AE127" s="54"/>
      <c r="AF127" s="15"/>
      <c r="AG127" s="54"/>
      <c r="AH127" s="15"/>
      <c r="AI127" s="54"/>
      <c r="AJ127" s="15"/>
      <c r="AK127" s="54"/>
      <c r="AL127" s="15"/>
      <c r="AM127" s="54"/>
      <c r="AN127" s="15"/>
      <c r="AQ127" s="41">
        <f t="shared" si="12"/>
        <v>0</v>
      </c>
      <c r="AR127" s="71">
        <f t="shared" si="12"/>
        <v>0</v>
      </c>
      <c r="AS127">
        <f t="shared" si="7"/>
        <v>0</v>
      </c>
      <c r="AT127" t="e">
        <f t="shared" si="8"/>
        <v>#DIV/0!</v>
      </c>
      <c r="AU127" s="32"/>
      <c r="AV127" s="32"/>
      <c r="AW127" s="32"/>
      <c r="AX127" s="32"/>
      <c r="AY127" s="32"/>
      <c r="AZ127" s="32"/>
      <c r="BA127" s="32"/>
      <c r="BB127" s="32"/>
    </row>
    <row r="128" spans="1:54">
      <c r="A128" t="e">
        <f t="shared" si="10"/>
        <v>#VALUE!</v>
      </c>
      <c r="B128" s="273"/>
      <c r="C128" s="54"/>
      <c r="D128" s="15"/>
      <c r="E128" s="54"/>
      <c r="F128" s="15"/>
      <c r="G128" s="54"/>
      <c r="H128" s="15"/>
      <c r="I128" s="54"/>
      <c r="J128" s="15"/>
      <c r="K128" s="54"/>
      <c r="L128" s="15"/>
      <c r="M128" s="54"/>
      <c r="N128" s="15"/>
      <c r="O128" s="54"/>
      <c r="P128" s="15"/>
      <c r="Q128" s="54"/>
      <c r="R128" s="15"/>
      <c r="S128" s="54"/>
      <c r="T128" s="15"/>
      <c r="U128" s="54"/>
      <c r="V128" s="15"/>
      <c r="W128" s="54"/>
      <c r="X128" s="15"/>
      <c r="Y128" s="54"/>
      <c r="Z128" s="15"/>
      <c r="AA128" s="54"/>
      <c r="AB128" s="15"/>
      <c r="AC128" s="54"/>
      <c r="AD128" s="15"/>
      <c r="AE128" s="54"/>
      <c r="AF128" s="15"/>
      <c r="AG128" s="54"/>
      <c r="AH128" s="15"/>
      <c r="AI128" s="54"/>
      <c r="AJ128" s="15"/>
      <c r="AK128" s="54"/>
      <c r="AL128" s="15"/>
      <c r="AM128" s="54"/>
      <c r="AN128" s="15"/>
      <c r="AQ128" s="41">
        <f t="shared" si="12"/>
        <v>0</v>
      </c>
      <c r="AR128" s="71">
        <f t="shared" si="12"/>
        <v>0</v>
      </c>
      <c r="AS128">
        <f t="shared" si="7"/>
        <v>0</v>
      </c>
      <c r="AT128" t="e">
        <f t="shared" si="8"/>
        <v>#DIV/0!</v>
      </c>
      <c r="AU128" s="32"/>
      <c r="AV128" s="32"/>
      <c r="AW128" s="32"/>
      <c r="AX128" s="32"/>
      <c r="AY128" s="32"/>
      <c r="AZ128" s="32"/>
      <c r="BA128" s="32"/>
      <c r="BB128" s="32"/>
    </row>
    <row r="129" spans="1:54">
      <c r="A129" t="e">
        <f t="shared" si="10"/>
        <v>#VALUE!</v>
      </c>
      <c r="B129" s="273"/>
      <c r="C129" s="54"/>
      <c r="D129" s="15"/>
      <c r="E129" s="54"/>
      <c r="F129" s="15"/>
      <c r="G129" s="54"/>
      <c r="H129" s="15"/>
      <c r="I129" s="54"/>
      <c r="J129" s="15"/>
      <c r="K129" s="54"/>
      <c r="L129" s="15"/>
      <c r="M129" s="54"/>
      <c r="N129" s="15"/>
      <c r="O129" s="54"/>
      <c r="P129" s="15"/>
      <c r="Q129" s="54"/>
      <c r="R129" s="15"/>
      <c r="S129" s="54"/>
      <c r="T129" s="15"/>
      <c r="U129" s="54"/>
      <c r="V129" s="15"/>
      <c r="W129" s="54"/>
      <c r="X129" s="15"/>
      <c r="Y129" s="54"/>
      <c r="Z129" s="15"/>
      <c r="AA129" s="54"/>
      <c r="AB129" s="15"/>
      <c r="AC129" s="54"/>
      <c r="AD129" s="15"/>
      <c r="AE129" s="54"/>
      <c r="AF129" s="15"/>
      <c r="AG129" s="54"/>
      <c r="AH129" s="15"/>
      <c r="AI129" s="54"/>
      <c r="AJ129" s="15"/>
      <c r="AK129" s="54"/>
      <c r="AL129" s="15"/>
      <c r="AM129" s="54"/>
      <c r="AN129" s="15"/>
      <c r="AQ129" s="41">
        <f t="shared" si="12"/>
        <v>0</v>
      </c>
      <c r="AR129" s="71">
        <f t="shared" si="12"/>
        <v>0</v>
      </c>
      <c r="AS129">
        <f t="shared" si="7"/>
        <v>0</v>
      </c>
      <c r="AT129" t="e">
        <f t="shared" si="8"/>
        <v>#DIV/0!</v>
      </c>
      <c r="AU129" s="32"/>
      <c r="AV129" s="32"/>
      <c r="AW129" s="32"/>
      <c r="AX129" s="32"/>
      <c r="AY129" s="32"/>
      <c r="AZ129" s="32"/>
      <c r="BA129" s="32"/>
      <c r="BB129" s="32"/>
    </row>
    <row r="130" spans="1:54">
      <c r="A130" t="e">
        <f t="shared" si="10"/>
        <v>#VALUE!</v>
      </c>
      <c r="B130" s="229"/>
      <c r="C130" s="54"/>
      <c r="D130" s="15"/>
      <c r="E130" s="54"/>
      <c r="F130" s="15"/>
      <c r="G130" s="54"/>
      <c r="H130" s="15"/>
      <c r="I130" s="54"/>
      <c r="J130" s="15"/>
      <c r="K130" s="54"/>
      <c r="L130" s="15"/>
      <c r="M130" s="54"/>
      <c r="N130" s="15"/>
      <c r="O130" s="54"/>
      <c r="P130" s="15"/>
      <c r="Q130" s="54"/>
      <c r="R130" s="15"/>
      <c r="S130" s="54"/>
      <c r="T130" s="15"/>
      <c r="U130" s="54"/>
      <c r="V130" s="15"/>
      <c r="W130" s="54"/>
      <c r="X130" s="15"/>
      <c r="Y130" s="54"/>
      <c r="Z130" s="15"/>
      <c r="AA130" s="54"/>
      <c r="AB130" s="15"/>
      <c r="AC130" s="54"/>
      <c r="AD130" s="15"/>
      <c r="AE130" s="54"/>
      <c r="AF130" s="15"/>
      <c r="AG130" s="54"/>
      <c r="AH130" s="15"/>
      <c r="AI130" s="54"/>
      <c r="AJ130" s="15"/>
      <c r="AK130" s="54"/>
      <c r="AL130" s="15"/>
      <c r="AM130" s="54"/>
      <c r="AN130" s="15"/>
      <c r="AQ130" s="41">
        <f t="shared" si="12"/>
        <v>0</v>
      </c>
      <c r="AR130" s="71">
        <f t="shared" si="12"/>
        <v>0</v>
      </c>
      <c r="AS130">
        <f t="shared" si="7"/>
        <v>0</v>
      </c>
      <c r="AT130" t="e">
        <f t="shared" si="8"/>
        <v>#DIV/0!</v>
      </c>
      <c r="AU130" s="32"/>
      <c r="AV130" s="32"/>
      <c r="AW130" s="32"/>
      <c r="AX130" s="32"/>
      <c r="AY130" s="32"/>
      <c r="AZ130" s="32"/>
      <c r="BA130" s="32"/>
      <c r="BB130" s="32"/>
    </row>
    <row r="131" spans="1:54">
      <c r="A131" t="e">
        <f t="shared" si="10"/>
        <v>#VALUE!</v>
      </c>
      <c r="B131" s="273"/>
      <c r="C131" s="54"/>
      <c r="D131" s="15"/>
      <c r="E131" s="54"/>
      <c r="F131" s="15"/>
      <c r="G131" s="54"/>
      <c r="H131" s="15"/>
      <c r="I131" s="54"/>
      <c r="J131" s="15"/>
      <c r="K131" s="54"/>
      <c r="L131" s="15"/>
      <c r="M131" s="54"/>
      <c r="N131" s="15"/>
      <c r="O131" s="54"/>
      <c r="P131" s="15"/>
      <c r="Q131" s="54"/>
      <c r="R131" s="15"/>
      <c r="S131" s="54"/>
      <c r="T131" s="15"/>
      <c r="U131" s="54"/>
      <c r="V131" s="15"/>
      <c r="W131" s="54"/>
      <c r="X131" s="15"/>
      <c r="Y131" s="54"/>
      <c r="Z131" s="15"/>
      <c r="AA131" s="54"/>
      <c r="AB131" s="15"/>
      <c r="AC131" s="54"/>
      <c r="AD131" s="15"/>
      <c r="AE131" s="54"/>
      <c r="AF131" s="15"/>
      <c r="AG131" s="54"/>
      <c r="AH131" s="15"/>
      <c r="AI131" s="54"/>
      <c r="AJ131" s="15"/>
      <c r="AK131" s="54"/>
      <c r="AL131" s="15"/>
      <c r="AM131" s="54"/>
      <c r="AN131" s="15"/>
      <c r="AQ131" s="41">
        <f t="shared" si="12"/>
        <v>0</v>
      </c>
      <c r="AR131" s="71">
        <f t="shared" si="12"/>
        <v>0</v>
      </c>
      <c r="AS131">
        <f t="shared" si="7"/>
        <v>0</v>
      </c>
      <c r="AT131" t="e">
        <f t="shared" si="8"/>
        <v>#DIV/0!</v>
      </c>
      <c r="AU131" s="32"/>
      <c r="AV131" s="32"/>
      <c r="AW131" s="32"/>
      <c r="AX131" s="32"/>
      <c r="AY131" s="32"/>
      <c r="AZ131" s="32"/>
      <c r="BA131" s="32"/>
      <c r="BB131" s="32"/>
    </row>
    <row r="132" spans="1:54">
      <c r="A132" t="e">
        <f t="shared" si="10"/>
        <v>#VALUE!</v>
      </c>
      <c r="B132" s="273"/>
      <c r="C132" s="54"/>
      <c r="D132" s="15"/>
      <c r="E132" s="54"/>
      <c r="F132" s="15"/>
      <c r="G132" s="54"/>
      <c r="H132" s="15"/>
      <c r="I132" s="54"/>
      <c r="J132" s="15"/>
      <c r="K132" s="54"/>
      <c r="L132" s="15"/>
      <c r="M132" s="54"/>
      <c r="N132" s="15"/>
      <c r="O132" s="54"/>
      <c r="P132" s="15"/>
      <c r="Q132" s="54"/>
      <c r="R132" s="15"/>
      <c r="S132" s="54"/>
      <c r="T132" s="15"/>
      <c r="U132" s="54"/>
      <c r="V132" s="15"/>
      <c r="W132" s="54"/>
      <c r="X132" s="15"/>
      <c r="Y132" s="54"/>
      <c r="Z132" s="15"/>
      <c r="AA132" s="54"/>
      <c r="AB132" s="15"/>
      <c r="AC132" s="54"/>
      <c r="AD132" s="15"/>
      <c r="AE132" s="54"/>
      <c r="AF132" s="15"/>
      <c r="AG132" s="54"/>
      <c r="AH132" s="15"/>
      <c r="AI132" s="54"/>
      <c r="AJ132" s="15"/>
      <c r="AK132" s="54"/>
      <c r="AL132" s="15"/>
      <c r="AM132" s="54"/>
      <c r="AN132" s="15"/>
      <c r="AQ132" s="41">
        <f t="shared" si="12"/>
        <v>0</v>
      </c>
      <c r="AR132" s="71">
        <f t="shared" si="12"/>
        <v>0</v>
      </c>
      <c r="AS132">
        <f t="shared" si="7"/>
        <v>0</v>
      </c>
      <c r="AT132" t="e">
        <f t="shared" si="8"/>
        <v>#DIV/0!</v>
      </c>
      <c r="AU132" s="32"/>
      <c r="AV132" s="32"/>
      <c r="AW132" s="32"/>
      <c r="AX132" s="32"/>
      <c r="AY132" s="32"/>
      <c r="AZ132" s="32"/>
      <c r="BA132" s="32"/>
      <c r="BB132" s="32"/>
    </row>
    <row r="133" spans="1:54">
      <c r="A133" t="e">
        <f t="shared" si="10"/>
        <v>#VALUE!</v>
      </c>
      <c r="B133" s="273"/>
      <c r="C133" s="54"/>
      <c r="D133" s="15"/>
      <c r="E133" s="54"/>
      <c r="F133" s="15"/>
      <c r="G133" s="54"/>
      <c r="H133" s="15"/>
      <c r="I133" s="54"/>
      <c r="J133" s="15"/>
      <c r="K133" s="54"/>
      <c r="L133" s="15"/>
      <c r="M133" s="54"/>
      <c r="N133" s="15"/>
      <c r="O133" s="54"/>
      <c r="P133" s="15"/>
      <c r="Q133" s="54"/>
      <c r="R133" s="15"/>
      <c r="S133" s="54"/>
      <c r="T133" s="15"/>
      <c r="U133" s="54"/>
      <c r="V133" s="15"/>
      <c r="W133" s="54"/>
      <c r="X133" s="15"/>
      <c r="Y133" s="54"/>
      <c r="Z133" s="15"/>
      <c r="AA133" s="54"/>
      <c r="AB133" s="15"/>
      <c r="AC133" s="54"/>
      <c r="AD133" s="15"/>
      <c r="AE133" s="54"/>
      <c r="AF133" s="15"/>
      <c r="AG133" s="54"/>
      <c r="AH133" s="15"/>
      <c r="AI133" s="54"/>
      <c r="AJ133" s="15"/>
      <c r="AK133" s="54"/>
      <c r="AL133" s="15"/>
      <c r="AM133" s="54"/>
      <c r="AN133" s="15"/>
      <c r="AQ133" s="41">
        <f t="shared" si="12"/>
        <v>0</v>
      </c>
      <c r="AR133" s="71">
        <f t="shared" si="12"/>
        <v>0</v>
      </c>
      <c r="AS133">
        <f t="shared" ref="AS133:AS196" si="13">COUNT(C133:AN133)/2</f>
        <v>0</v>
      </c>
      <c r="AT133" t="e">
        <f t="shared" ref="AT133:AT196" si="14">+AR133/AS133</f>
        <v>#DIV/0!</v>
      </c>
      <c r="AU133" s="32"/>
      <c r="AV133" s="32"/>
      <c r="AW133" s="32"/>
      <c r="AX133" s="32"/>
      <c r="AY133" s="32"/>
      <c r="AZ133" s="32"/>
      <c r="BA133" s="32"/>
      <c r="BB133" s="32"/>
    </row>
    <row r="134" spans="1:54">
      <c r="A134" t="e">
        <f t="shared" si="10"/>
        <v>#VALUE!</v>
      </c>
      <c r="B134" s="273"/>
      <c r="C134" s="54"/>
      <c r="D134" s="15"/>
      <c r="E134" s="54"/>
      <c r="F134" s="15"/>
      <c r="G134" s="54"/>
      <c r="H134" s="15"/>
      <c r="I134" s="54"/>
      <c r="J134" s="15"/>
      <c r="K134" s="54"/>
      <c r="L134" s="15"/>
      <c r="M134" s="54"/>
      <c r="N134" s="15"/>
      <c r="O134" s="54"/>
      <c r="P134" s="15"/>
      <c r="Q134" s="54"/>
      <c r="R134" s="15"/>
      <c r="S134" s="54"/>
      <c r="T134" s="15"/>
      <c r="U134" s="54"/>
      <c r="V134" s="15"/>
      <c r="W134" s="54"/>
      <c r="X134" s="15"/>
      <c r="Y134" s="54"/>
      <c r="Z134" s="15"/>
      <c r="AA134" s="54"/>
      <c r="AB134" s="15"/>
      <c r="AC134" s="54"/>
      <c r="AD134" s="15"/>
      <c r="AE134" s="54"/>
      <c r="AF134" s="15"/>
      <c r="AG134" s="54"/>
      <c r="AH134" s="15"/>
      <c r="AI134" s="54"/>
      <c r="AJ134" s="15"/>
      <c r="AK134" s="54"/>
      <c r="AL134" s="15"/>
      <c r="AM134" s="54"/>
      <c r="AN134" s="15"/>
      <c r="AQ134" s="41">
        <f t="shared" si="12"/>
        <v>0</v>
      </c>
      <c r="AR134" s="71">
        <f t="shared" si="12"/>
        <v>0</v>
      </c>
      <c r="AS134">
        <f t="shared" si="13"/>
        <v>0</v>
      </c>
      <c r="AT134" t="e">
        <f t="shared" si="14"/>
        <v>#DIV/0!</v>
      </c>
      <c r="AU134" s="32"/>
      <c r="AV134" s="32"/>
      <c r="AW134" s="32"/>
      <c r="AX134" s="32"/>
      <c r="AY134" s="32"/>
      <c r="AZ134" s="32"/>
      <c r="BA134" s="32"/>
      <c r="BB134" s="32"/>
    </row>
    <row r="135" spans="1:54">
      <c r="A135" t="e">
        <f t="shared" si="10"/>
        <v>#VALUE!</v>
      </c>
      <c r="B135" s="273"/>
      <c r="C135" s="54"/>
      <c r="D135" s="15"/>
      <c r="E135" s="54"/>
      <c r="F135" s="15"/>
      <c r="G135" s="54"/>
      <c r="H135" s="15"/>
      <c r="I135" s="54"/>
      <c r="J135" s="15"/>
      <c r="K135" s="54"/>
      <c r="L135" s="15"/>
      <c r="M135" s="54"/>
      <c r="N135" s="15"/>
      <c r="O135" s="54"/>
      <c r="P135" s="15"/>
      <c r="Q135" s="54"/>
      <c r="R135" s="15"/>
      <c r="S135" s="54"/>
      <c r="T135" s="15"/>
      <c r="U135" s="54"/>
      <c r="V135" s="15"/>
      <c r="W135" s="54"/>
      <c r="X135" s="15"/>
      <c r="Y135" s="54"/>
      <c r="Z135" s="15"/>
      <c r="AA135" s="54"/>
      <c r="AB135" s="15"/>
      <c r="AC135" s="54"/>
      <c r="AD135" s="15"/>
      <c r="AE135" s="54"/>
      <c r="AF135" s="15"/>
      <c r="AG135" s="54"/>
      <c r="AH135" s="15"/>
      <c r="AI135" s="54"/>
      <c r="AJ135" s="15"/>
      <c r="AK135" s="54"/>
      <c r="AL135" s="15"/>
      <c r="AM135" s="54"/>
      <c r="AN135" s="15"/>
      <c r="AQ135" s="41">
        <f t="shared" si="12"/>
        <v>0</v>
      </c>
      <c r="AR135" s="71">
        <f t="shared" si="12"/>
        <v>0</v>
      </c>
      <c r="AS135">
        <f t="shared" si="13"/>
        <v>0</v>
      </c>
      <c r="AT135" t="e">
        <f t="shared" si="14"/>
        <v>#DIV/0!</v>
      </c>
      <c r="AU135" s="32"/>
      <c r="AV135" s="32"/>
      <c r="AW135" s="32"/>
      <c r="AX135" s="32"/>
      <c r="AY135" s="32"/>
      <c r="AZ135" s="32"/>
      <c r="BA135" s="32"/>
      <c r="BB135" s="32"/>
    </row>
    <row r="136" spans="1:54">
      <c r="A136" t="e">
        <f t="shared" si="10"/>
        <v>#VALUE!</v>
      </c>
      <c r="B136" s="6"/>
      <c r="C136" s="54"/>
      <c r="D136" s="15"/>
      <c r="E136" s="54"/>
      <c r="F136" s="15"/>
      <c r="G136" s="54"/>
      <c r="H136" s="15"/>
      <c r="I136" s="54"/>
      <c r="J136" s="15"/>
      <c r="K136" s="54"/>
      <c r="L136" s="15"/>
      <c r="M136" s="54"/>
      <c r="N136" s="15"/>
      <c r="O136" s="54"/>
      <c r="P136" s="15"/>
      <c r="Q136" s="54"/>
      <c r="R136" s="15"/>
      <c r="S136" s="54"/>
      <c r="T136" s="15"/>
      <c r="U136" s="54"/>
      <c r="V136" s="15"/>
      <c r="W136" s="54"/>
      <c r="X136" s="15"/>
      <c r="Y136" s="54"/>
      <c r="Z136" s="15"/>
      <c r="AA136" s="54"/>
      <c r="AB136" s="15"/>
      <c r="AC136" s="54"/>
      <c r="AD136" s="15"/>
      <c r="AE136" s="54"/>
      <c r="AF136" s="15"/>
      <c r="AG136" s="54"/>
      <c r="AH136" s="15"/>
      <c r="AI136" s="54"/>
      <c r="AJ136" s="15"/>
      <c r="AK136" s="54"/>
      <c r="AL136" s="15"/>
      <c r="AM136" s="54"/>
      <c r="AN136" s="15"/>
      <c r="AQ136" s="41">
        <f t="shared" si="12"/>
        <v>0</v>
      </c>
      <c r="AR136" s="71">
        <f t="shared" si="12"/>
        <v>0</v>
      </c>
      <c r="AS136">
        <f t="shared" si="13"/>
        <v>0</v>
      </c>
      <c r="AT136" t="e">
        <f t="shared" si="14"/>
        <v>#DIV/0!</v>
      </c>
      <c r="AU136" s="32"/>
      <c r="AV136" s="32"/>
      <c r="AW136" s="32"/>
      <c r="AX136" s="32"/>
      <c r="AY136" s="32"/>
      <c r="AZ136" s="32"/>
      <c r="BA136" s="32"/>
      <c r="BB136" s="32"/>
    </row>
    <row r="137" spans="1:54">
      <c r="A137" t="e">
        <f t="shared" si="10"/>
        <v>#VALUE!</v>
      </c>
      <c r="B137" s="6"/>
      <c r="C137" s="54"/>
      <c r="D137" s="15"/>
      <c r="E137" s="54"/>
      <c r="F137" s="15"/>
      <c r="G137" s="54"/>
      <c r="H137" s="15"/>
      <c r="I137" s="54"/>
      <c r="J137" s="15"/>
      <c r="K137" s="54"/>
      <c r="L137" s="15"/>
      <c r="M137" s="54"/>
      <c r="N137" s="15"/>
      <c r="O137" s="54"/>
      <c r="P137" s="15"/>
      <c r="Q137" s="54"/>
      <c r="R137" s="15"/>
      <c r="S137" s="54"/>
      <c r="T137" s="15"/>
      <c r="U137" s="54"/>
      <c r="V137" s="15"/>
      <c r="W137" s="54"/>
      <c r="X137" s="15"/>
      <c r="Y137" s="54"/>
      <c r="Z137" s="15"/>
      <c r="AA137" s="54"/>
      <c r="AB137" s="15"/>
      <c r="AC137" s="54"/>
      <c r="AD137" s="15"/>
      <c r="AE137" s="54"/>
      <c r="AF137" s="15"/>
      <c r="AG137" s="54"/>
      <c r="AH137" s="15"/>
      <c r="AI137" s="54"/>
      <c r="AJ137" s="15"/>
      <c r="AK137" s="54"/>
      <c r="AL137" s="15"/>
      <c r="AM137" s="54"/>
      <c r="AN137" s="15"/>
      <c r="AQ137" s="41">
        <f t="shared" si="12"/>
        <v>0</v>
      </c>
      <c r="AR137" s="71">
        <f t="shared" si="12"/>
        <v>0</v>
      </c>
      <c r="AS137">
        <f t="shared" si="13"/>
        <v>0</v>
      </c>
      <c r="AT137" t="e">
        <f t="shared" si="14"/>
        <v>#DIV/0!</v>
      </c>
      <c r="AU137" s="32"/>
      <c r="AV137" s="32"/>
      <c r="AW137" s="32"/>
      <c r="AX137" s="32"/>
      <c r="AY137" s="32"/>
      <c r="AZ137" s="32"/>
      <c r="BA137" s="32"/>
      <c r="BB137" s="32"/>
    </row>
    <row r="138" spans="1:54">
      <c r="A138" t="e">
        <f t="shared" si="10"/>
        <v>#VALUE!</v>
      </c>
      <c r="B138" s="6"/>
      <c r="C138" s="54"/>
      <c r="D138" s="15"/>
      <c r="E138" s="54"/>
      <c r="F138" s="15"/>
      <c r="G138" s="54"/>
      <c r="H138" s="15"/>
      <c r="I138" s="54"/>
      <c r="J138" s="15"/>
      <c r="K138" s="54"/>
      <c r="L138" s="15"/>
      <c r="M138" s="54"/>
      <c r="N138" s="15"/>
      <c r="O138" s="54"/>
      <c r="P138" s="15"/>
      <c r="Q138" s="54"/>
      <c r="R138" s="15"/>
      <c r="S138" s="54"/>
      <c r="T138" s="15"/>
      <c r="U138" s="54"/>
      <c r="V138" s="15"/>
      <c r="W138" s="54"/>
      <c r="X138" s="15"/>
      <c r="Y138" s="54"/>
      <c r="Z138" s="15"/>
      <c r="AA138" s="54"/>
      <c r="AB138" s="15"/>
      <c r="AC138" s="54"/>
      <c r="AD138" s="15"/>
      <c r="AE138" s="54"/>
      <c r="AF138" s="15"/>
      <c r="AG138" s="54"/>
      <c r="AH138" s="15"/>
      <c r="AI138" s="54"/>
      <c r="AJ138" s="15"/>
      <c r="AK138" s="54"/>
      <c r="AL138" s="15"/>
      <c r="AM138" s="54"/>
      <c r="AN138" s="15"/>
      <c r="AQ138" s="41">
        <f t="shared" si="12"/>
        <v>0</v>
      </c>
      <c r="AR138" s="71">
        <f t="shared" si="12"/>
        <v>0</v>
      </c>
      <c r="AS138">
        <f t="shared" si="13"/>
        <v>0</v>
      </c>
      <c r="AT138" t="e">
        <f t="shared" si="14"/>
        <v>#DIV/0!</v>
      </c>
      <c r="AU138" s="32"/>
      <c r="AV138" s="32"/>
      <c r="AW138" s="32"/>
      <c r="AX138" s="32"/>
      <c r="AY138" s="32"/>
      <c r="AZ138" s="32"/>
      <c r="BA138" s="32"/>
      <c r="BB138" s="32"/>
    </row>
    <row r="139" spans="1:54">
      <c r="A139" t="e">
        <f t="shared" si="10"/>
        <v>#VALUE!</v>
      </c>
      <c r="B139" s="6"/>
      <c r="C139" s="54"/>
      <c r="D139" s="15"/>
      <c r="E139" s="54"/>
      <c r="F139" s="15"/>
      <c r="G139" s="54"/>
      <c r="H139" s="15"/>
      <c r="I139" s="54"/>
      <c r="J139" s="15"/>
      <c r="K139" s="54"/>
      <c r="L139" s="15"/>
      <c r="M139" s="54"/>
      <c r="N139" s="15"/>
      <c r="O139" s="54"/>
      <c r="P139" s="15"/>
      <c r="Q139" s="54"/>
      <c r="R139" s="15"/>
      <c r="S139" s="54"/>
      <c r="T139" s="15"/>
      <c r="U139" s="54"/>
      <c r="V139" s="15"/>
      <c r="W139" s="54"/>
      <c r="X139" s="15"/>
      <c r="Y139" s="54"/>
      <c r="Z139" s="15"/>
      <c r="AA139" s="54"/>
      <c r="AB139" s="15"/>
      <c r="AC139" s="54"/>
      <c r="AD139" s="15"/>
      <c r="AE139" s="54"/>
      <c r="AF139" s="15"/>
      <c r="AG139" s="54"/>
      <c r="AH139" s="15"/>
      <c r="AI139" s="54"/>
      <c r="AJ139" s="15"/>
      <c r="AK139" s="54"/>
      <c r="AL139" s="15"/>
      <c r="AM139" s="54"/>
      <c r="AN139" s="15"/>
      <c r="AQ139" s="41">
        <f t="shared" si="12"/>
        <v>0</v>
      </c>
      <c r="AR139" s="71">
        <f t="shared" si="12"/>
        <v>0</v>
      </c>
      <c r="AS139">
        <f t="shared" si="13"/>
        <v>0</v>
      </c>
      <c r="AT139" t="e">
        <f t="shared" si="14"/>
        <v>#DIV/0!</v>
      </c>
      <c r="AU139" s="32"/>
      <c r="AV139" s="32"/>
      <c r="AW139" s="32"/>
      <c r="AX139" s="32"/>
      <c r="AY139" s="32"/>
      <c r="AZ139" s="32"/>
      <c r="BA139" s="32"/>
      <c r="BB139" s="32"/>
    </row>
    <row r="140" spans="1:54">
      <c r="A140" t="e">
        <f t="shared" si="10"/>
        <v>#VALUE!</v>
      </c>
      <c r="B140" s="6"/>
      <c r="C140" s="54"/>
      <c r="D140" s="15"/>
      <c r="E140" s="54"/>
      <c r="F140" s="15"/>
      <c r="G140" s="54"/>
      <c r="H140" s="15"/>
      <c r="I140" s="54"/>
      <c r="J140" s="15"/>
      <c r="K140" s="54"/>
      <c r="L140" s="15"/>
      <c r="M140" s="54"/>
      <c r="N140" s="15"/>
      <c r="O140" s="54"/>
      <c r="P140" s="15"/>
      <c r="Q140" s="54"/>
      <c r="R140" s="15"/>
      <c r="S140" s="54"/>
      <c r="T140" s="15"/>
      <c r="U140" s="54"/>
      <c r="V140" s="15"/>
      <c r="W140" s="54"/>
      <c r="X140" s="15"/>
      <c r="Y140" s="54"/>
      <c r="Z140" s="15"/>
      <c r="AA140" s="54"/>
      <c r="AB140" s="15"/>
      <c r="AC140" s="54"/>
      <c r="AD140" s="15"/>
      <c r="AE140" s="54"/>
      <c r="AF140" s="15"/>
      <c r="AG140" s="54"/>
      <c r="AH140" s="15"/>
      <c r="AI140" s="54"/>
      <c r="AJ140" s="15"/>
      <c r="AK140" s="54"/>
      <c r="AL140" s="15"/>
      <c r="AM140" s="54"/>
      <c r="AN140" s="15"/>
      <c r="AQ140" s="41">
        <f t="shared" si="12"/>
        <v>0</v>
      </c>
      <c r="AR140" s="71">
        <f t="shared" si="12"/>
        <v>0</v>
      </c>
      <c r="AS140">
        <f t="shared" si="13"/>
        <v>0</v>
      </c>
      <c r="AT140" t="e">
        <f t="shared" si="14"/>
        <v>#DIV/0!</v>
      </c>
      <c r="AU140" s="32"/>
      <c r="AV140" s="32"/>
      <c r="AW140" s="32"/>
      <c r="AX140" s="32"/>
      <c r="AY140" s="32"/>
      <c r="AZ140" s="32"/>
      <c r="BA140" s="32"/>
      <c r="BB140" s="32"/>
    </row>
    <row r="141" spans="1:54">
      <c r="A141" t="e">
        <f t="shared" si="10"/>
        <v>#VALUE!</v>
      </c>
      <c r="B141" s="6"/>
      <c r="C141" s="54"/>
      <c r="D141" s="15"/>
      <c r="E141" s="54"/>
      <c r="F141" s="15"/>
      <c r="G141" s="54"/>
      <c r="H141" s="15"/>
      <c r="I141" s="54"/>
      <c r="J141" s="15"/>
      <c r="K141" s="54"/>
      <c r="L141" s="15"/>
      <c r="M141" s="54"/>
      <c r="N141" s="15"/>
      <c r="O141" s="54"/>
      <c r="P141" s="15"/>
      <c r="Q141" s="54"/>
      <c r="R141" s="15"/>
      <c r="S141" s="54"/>
      <c r="T141" s="15"/>
      <c r="U141" s="54"/>
      <c r="V141" s="15"/>
      <c r="W141" s="54"/>
      <c r="X141" s="15"/>
      <c r="Y141" s="54"/>
      <c r="Z141" s="15"/>
      <c r="AA141" s="54"/>
      <c r="AB141" s="15"/>
      <c r="AC141" s="54"/>
      <c r="AD141" s="15"/>
      <c r="AE141" s="54"/>
      <c r="AF141" s="15"/>
      <c r="AG141" s="54"/>
      <c r="AH141" s="15"/>
      <c r="AI141" s="54"/>
      <c r="AJ141" s="15"/>
      <c r="AK141" s="54"/>
      <c r="AL141" s="15"/>
      <c r="AM141" s="54"/>
      <c r="AN141" s="15"/>
      <c r="AQ141" s="41">
        <f t="shared" si="12"/>
        <v>0</v>
      </c>
      <c r="AR141" s="71">
        <f t="shared" si="12"/>
        <v>0</v>
      </c>
      <c r="AS141">
        <f t="shared" si="13"/>
        <v>0</v>
      </c>
      <c r="AT141" t="e">
        <f t="shared" si="14"/>
        <v>#DIV/0!</v>
      </c>
      <c r="AU141" s="32"/>
      <c r="AV141" s="32"/>
      <c r="AW141" s="32"/>
      <c r="AX141" s="32"/>
      <c r="AY141" s="32"/>
      <c r="AZ141" s="32"/>
      <c r="BA141" s="32"/>
      <c r="BB141" s="32"/>
    </row>
    <row r="142" spans="1:54">
      <c r="A142" t="e">
        <f t="shared" si="10"/>
        <v>#VALUE!</v>
      </c>
      <c r="B142" s="6"/>
      <c r="C142" s="54"/>
      <c r="D142" s="15"/>
      <c r="E142" s="54"/>
      <c r="F142" s="15"/>
      <c r="G142" s="54"/>
      <c r="H142" s="15"/>
      <c r="I142" s="54"/>
      <c r="J142" s="15"/>
      <c r="K142" s="54"/>
      <c r="L142" s="15"/>
      <c r="M142" s="54"/>
      <c r="N142" s="15"/>
      <c r="O142" s="54"/>
      <c r="P142" s="15"/>
      <c r="Q142" s="54"/>
      <c r="R142" s="15"/>
      <c r="S142" s="54"/>
      <c r="T142" s="15"/>
      <c r="U142" s="54"/>
      <c r="V142" s="15"/>
      <c r="W142" s="54"/>
      <c r="X142" s="15"/>
      <c r="Y142" s="54"/>
      <c r="Z142" s="15"/>
      <c r="AA142" s="54"/>
      <c r="AB142" s="15"/>
      <c r="AC142" s="54"/>
      <c r="AD142" s="15"/>
      <c r="AE142" s="54"/>
      <c r="AF142" s="15"/>
      <c r="AG142" s="54"/>
      <c r="AH142" s="15"/>
      <c r="AI142" s="54"/>
      <c r="AJ142" s="15"/>
      <c r="AK142" s="54"/>
      <c r="AL142" s="15"/>
      <c r="AM142" s="54"/>
      <c r="AN142" s="15"/>
      <c r="AQ142" s="41">
        <f t="shared" si="12"/>
        <v>0</v>
      </c>
      <c r="AR142" s="71">
        <f t="shared" si="12"/>
        <v>0</v>
      </c>
      <c r="AS142">
        <f t="shared" si="13"/>
        <v>0</v>
      </c>
      <c r="AT142" t="e">
        <f t="shared" si="14"/>
        <v>#DIV/0!</v>
      </c>
      <c r="AU142" s="32"/>
      <c r="AV142" s="32"/>
      <c r="AW142" s="32"/>
      <c r="AX142" s="32"/>
      <c r="AY142" s="32"/>
      <c r="AZ142" s="32"/>
      <c r="BA142" s="32"/>
      <c r="BB142" s="32"/>
    </row>
    <row r="143" spans="1:54">
      <c r="A143" t="e">
        <f t="shared" si="10"/>
        <v>#VALUE!</v>
      </c>
      <c r="B143" s="6"/>
      <c r="C143" s="54"/>
      <c r="D143" s="15"/>
      <c r="E143" s="54"/>
      <c r="F143" s="15"/>
      <c r="G143" s="54"/>
      <c r="H143" s="15"/>
      <c r="I143" s="54"/>
      <c r="J143" s="15"/>
      <c r="K143" s="54"/>
      <c r="L143" s="15"/>
      <c r="M143" s="54"/>
      <c r="N143" s="15"/>
      <c r="O143" s="54"/>
      <c r="P143" s="15"/>
      <c r="Q143" s="54"/>
      <c r="R143" s="15"/>
      <c r="S143" s="54"/>
      <c r="T143" s="15"/>
      <c r="U143" s="54"/>
      <c r="V143" s="15"/>
      <c r="W143" s="54"/>
      <c r="X143" s="15"/>
      <c r="Y143" s="54"/>
      <c r="Z143" s="15"/>
      <c r="AA143" s="54"/>
      <c r="AB143" s="15"/>
      <c r="AC143" s="54"/>
      <c r="AD143" s="15"/>
      <c r="AE143" s="54"/>
      <c r="AF143" s="15"/>
      <c r="AG143" s="54"/>
      <c r="AH143" s="15"/>
      <c r="AI143" s="54"/>
      <c r="AJ143" s="15"/>
      <c r="AK143" s="54"/>
      <c r="AL143" s="15"/>
      <c r="AM143" s="54"/>
      <c r="AN143" s="15"/>
      <c r="AQ143" s="41">
        <f t="shared" si="12"/>
        <v>0</v>
      </c>
      <c r="AR143" s="71">
        <f t="shared" si="12"/>
        <v>0</v>
      </c>
      <c r="AS143">
        <f t="shared" si="13"/>
        <v>0</v>
      </c>
      <c r="AT143" t="e">
        <f t="shared" si="14"/>
        <v>#DIV/0!</v>
      </c>
      <c r="AU143" s="32"/>
      <c r="AV143" s="32"/>
      <c r="AW143" s="32"/>
      <c r="AX143" s="32"/>
      <c r="AY143" s="32"/>
      <c r="AZ143" s="32"/>
      <c r="BA143" s="32"/>
      <c r="BB143" s="32"/>
    </row>
    <row r="144" spans="1:54">
      <c r="A144" t="e">
        <f t="shared" si="10"/>
        <v>#VALUE!</v>
      </c>
      <c r="B144" s="6"/>
      <c r="C144" s="54"/>
      <c r="D144" s="15"/>
      <c r="E144" s="54"/>
      <c r="F144" s="15"/>
      <c r="G144" s="54"/>
      <c r="H144" s="15"/>
      <c r="I144" s="54"/>
      <c r="J144" s="15"/>
      <c r="K144" s="54"/>
      <c r="L144" s="15"/>
      <c r="M144" s="54"/>
      <c r="N144" s="15"/>
      <c r="O144" s="54"/>
      <c r="P144" s="15"/>
      <c r="Q144" s="54"/>
      <c r="R144" s="15"/>
      <c r="S144" s="54"/>
      <c r="T144" s="15"/>
      <c r="U144" s="54"/>
      <c r="V144" s="15"/>
      <c r="W144" s="54"/>
      <c r="X144" s="15"/>
      <c r="Y144" s="54"/>
      <c r="Z144" s="15"/>
      <c r="AA144" s="54"/>
      <c r="AB144" s="15"/>
      <c r="AC144" s="54"/>
      <c r="AD144" s="15"/>
      <c r="AE144" s="54"/>
      <c r="AF144" s="15"/>
      <c r="AG144" s="54"/>
      <c r="AH144" s="15"/>
      <c r="AI144" s="54"/>
      <c r="AJ144" s="15"/>
      <c r="AK144" s="54"/>
      <c r="AL144" s="15"/>
      <c r="AM144" s="54"/>
      <c r="AN144" s="15"/>
      <c r="AQ144" s="41">
        <f t="shared" si="12"/>
        <v>0</v>
      </c>
      <c r="AR144" s="71">
        <f t="shared" si="12"/>
        <v>0</v>
      </c>
      <c r="AS144">
        <f t="shared" si="13"/>
        <v>0</v>
      </c>
      <c r="AT144" t="e">
        <f t="shared" si="14"/>
        <v>#DIV/0!</v>
      </c>
      <c r="AU144" s="32"/>
      <c r="AV144" s="32"/>
      <c r="AW144" s="32"/>
      <c r="AX144" s="32"/>
      <c r="AY144" s="32"/>
      <c r="AZ144" s="32"/>
      <c r="BA144" s="32"/>
      <c r="BB144" s="32"/>
    </row>
    <row r="145" spans="1:54">
      <c r="A145" t="e">
        <f t="shared" si="10"/>
        <v>#VALUE!</v>
      </c>
      <c r="B145" s="6"/>
      <c r="C145" s="54"/>
      <c r="D145" s="15"/>
      <c r="E145" s="54"/>
      <c r="F145" s="15"/>
      <c r="G145" s="54"/>
      <c r="H145" s="15"/>
      <c r="I145" s="54"/>
      <c r="J145" s="15"/>
      <c r="K145" s="54"/>
      <c r="L145" s="15"/>
      <c r="M145" s="54"/>
      <c r="N145" s="15"/>
      <c r="O145" s="54"/>
      <c r="P145" s="15"/>
      <c r="Q145" s="54"/>
      <c r="R145" s="15"/>
      <c r="S145" s="54"/>
      <c r="T145" s="15"/>
      <c r="U145" s="54"/>
      <c r="V145" s="15"/>
      <c r="W145" s="54"/>
      <c r="X145" s="15"/>
      <c r="Y145" s="54"/>
      <c r="Z145" s="15"/>
      <c r="AA145" s="54"/>
      <c r="AB145" s="15"/>
      <c r="AC145" s="54"/>
      <c r="AD145" s="15"/>
      <c r="AE145" s="54"/>
      <c r="AF145" s="15"/>
      <c r="AG145" s="54"/>
      <c r="AH145" s="15"/>
      <c r="AI145" s="54"/>
      <c r="AJ145" s="15"/>
      <c r="AK145" s="54"/>
      <c r="AL145" s="15"/>
      <c r="AM145" s="54"/>
      <c r="AN145" s="15"/>
      <c r="AQ145" s="41">
        <f t="shared" si="12"/>
        <v>0</v>
      </c>
      <c r="AR145" s="71">
        <f t="shared" si="12"/>
        <v>0</v>
      </c>
      <c r="AS145">
        <f t="shared" si="13"/>
        <v>0</v>
      </c>
      <c r="AT145" t="e">
        <f t="shared" si="14"/>
        <v>#DIV/0!</v>
      </c>
      <c r="AU145" s="32"/>
      <c r="AV145" s="32"/>
      <c r="AW145" s="32"/>
      <c r="AX145" s="32"/>
      <c r="AY145" s="32"/>
      <c r="AZ145" s="32"/>
      <c r="BA145" s="32"/>
      <c r="BB145" s="32"/>
    </row>
    <row r="146" spans="1:54">
      <c r="A146" t="e">
        <f t="shared" si="10"/>
        <v>#VALUE!</v>
      </c>
      <c r="B146" s="6"/>
      <c r="C146" s="54"/>
      <c r="D146" s="15"/>
      <c r="E146" s="54"/>
      <c r="F146" s="15"/>
      <c r="G146" s="54"/>
      <c r="H146" s="15"/>
      <c r="I146" s="54"/>
      <c r="J146" s="15"/>
      <c r="K146" s="54"/>
      <c r="L146" s="15"/>
      <c r="M146" s="54"/>
      <c r="N146" s="15"/>
      <c r="O146" s="54"/>
      <c r="P146" s="15"/>
      <c r="Q146" s="54"/>
      <c r="R146" s="15"/>
      <c r="S146" s="54"/>
      <c r="T146" s="15"/>
      <c r="U146" s="54"/>
      <c r="V146" s="15"/>
      <c r="W146" s="54"/>
      <c r="X146" s="15"/>
      <c r="Y146" s="54"/>
      <c r="Z146" s="15"/>
      <c r="AA146" s="54"/>
      <c r="AB146" s="15"/>
      <c r="AC146" s="54"/>
      <c r="AD146" s="15"/>
      <c r="AE146" s="54"/>
      <c r="AF146" s="15"/>
      <c r="AG146" s="54"/>
      <c r="AH146" s="15"/>
      <c r="AI146" s="54"/>
      <c r="AJ146" s="15"/>
      <c r="AK146" s="54"/>
      <c r="AL146" s="15"/>
      <c r="AM146" s="54"/>
      <c r="AN146" s="15"/>
      <c r="AQ146" s="41">
        <f t="shared" si="12"/>
        <v>0</v>
      </c>
      <c r="AR146" s="71">
        <f t="shared" si="12"/>
        <v>0</v>
      </c>
      <c r="AS146">
        <f t="shared" si="13"/>
        <v>0</v>
      </c>
      <c r="AT146" t="e">
        <f t="shared" si="14"/>
        <v>#DIV/0!</v>
      </c>
      <c r="AU146" s="32"/>
      <c r="AV146" s="32"/>
      <c r="AW146" s="32"/>
      <c r="AX146" s="32"/>
      <c r="AY146" s="32"/>
      <c r="AZ146" s="32"/>
      <c r="BA146" s="32"/>
      <c r="BB146" s="32"/>
    </row>
    <row r="147" spans="1:54">
      <c r="A147" t="e">
        <f t="shared" si="10"/>
        <v>#VALUE!</v>
      </c>
      <c r="B147" s="6"/>
      <c r="C147" s="54"/>
      <c r="D147" s="15"/>
      <c r="E147" s="54"/>
      <c r="F147" s="15"/>
      <c r="G147" s="54"/>
      <c r="H147" s="15"/>
      <c r="I147" s="54"/>
      <c r="J147" s="15"/>
      <c r="K147" s="54"/>
      <c r="L147" s="15"/>
      <c r="M147" s="54"/>
      <c r="N147" s="15"/>
      <c r="O147" s="54"/>
      <c r="P147" s="15"/>
      <c r="Q147" s="54"/>
      <c r="R147" s="15"/>
      <c r="S147" s="54"/>
      <c r="T147" s="15"/>
      <c r="U147" s="54"/>
      <c r="V147" s="15"/>
      <c r="W147" s="54"/>
      <c r="X147" s="15"/>
      <c r="Y147" s="54"/>
      <c r="Z147" s="15"/>
      <c r="AA147" s="54"/>
      <c r="AB147" s="15"/>
      <c r="AC147" s="54"/>
      <c r="AD147" s="15"/>
      <c r="AE147" s="54"/>
      <c r="AF147" s="15"/>
      <c r="AG147" s="54"/>
      <c r="AH147" s="15"/>
      <c r="AI147" s="54"/>
      <c r="AJ147" s="15"/>
      <c r="AK147" s="54"/>
      <c r="AL147" s="15"/>
      <c r="AM147" s="54"/>
      <c r="AN147" s="15"/>
      <c r="AQ147" s="41">
        <f t="shared" si="12"/>
        <v>0</v>
      </c>
      <c r="AR147" s="71">
        <f t="shared" si="12"/>
        <v>0</v>
      </c>
      <c r="AS147">
        <f t="shared" si="13"/>
        <v>0</v>
      </c>
      <c r="AT147" t="e">
        <f t="shared" si="14"/>
        <v>#DIV/0!</v>
      </c>
      <c r="AU147" s="32"/>
      <c r="AV147" s="32"/>
      <c r="AW147" s="32"/>
      <c r="AX147" s="32"/>
      <c r="AY147" s="32"/>
      <c r="AZ147" s="32"/>
      <c r="BA147" s="32"/>
      <c r="BB147" s="32"/>
    </row>
    <row r="148" spans="1:54">
      <c r="A148" t="e">
        <f t="shared" si="10"/>
        <v>#VALUE!</v>
      </c>
      <c r="B148" s="6"/>
      <c r="C148" s="54"/>
      <c r="D148" s="15"/>
      <c r="E148" s="54"/>
      <c r="F148" s="15"/>
      <c r="G148" s="54"/>
      <c r="H148" s="15"/>
      <c r="I148" s="54"/>
      <c r="J148" s="15"/>
      <c r="K148" s="54"/>
      <c r="L148" s="15"/>
      <c r="M148" s="54"/>
      <c r="N148" s="15"/>
      <c r="O148" s="54"/>
      <c r="P148" s="15"/>
      <c r="Q148" s="54"/>
      <c r="R148" s="15"/>
      <c r="S148" s="54"/>
      <c r="T148" s="15"/>
      <c r="U148" s="54"/>
      <c r="V148" s="15"/>
      <c r="W148" s="54"/>
      <c r="X148" s="15"/>
      <c r="Y148" s="54"/>
      <c r="Z148" s="15"/>
      <c r="AA148" s="54"/>
      <c r="AB148" s="15"/>
      <c r="AC148" s="54"/>
      <c r="AD148" s="15"/>
      <c r="AE148" s="54"/>
      <c r="AF148" s="15"/>
      <c r="AG148" s="54"/>
      <c r="AH148" s="15"/>
      <c r="AI148" s="54"/>
      <c r="AJ148" s="15"/>
      <c r="AK148" s="54"/>
      <c r="AL148" s="15"/>
      <c r="AM148" s="54"/>
      <c r="AN148" s="15"/>
      <c r="AQ148" s="41">
        <f t="shared" si="12"/>
        <v>0</v>
      </c>
      <c r="AR148" s="71">
        <f t="shared" si="12"/>
        <v>0</v>
      </c>
      <c r="AS148">
        <f t="shared" si="13"/>
        <v>0</v>
      </c>
      <c r="AT148" t="e">
        <f t="shared" si="14"/>
        <v>#DIV/0!</v>
      </c>
      <c r="AU148" s="32"/>
      <c r="AV148" s="32"/>
      <c r="AW148" s="32"/>
      <c r="AX148" s="32"/>
      <c r="AY148" s="32"/>
      <c r="AZ148" s="32"/>
      <c r="BA148" s="32"/>
      <c r="BB148" s="32"/>
    </row>
    <row r="149" spans="1:54">
      <c r="A149" t="e">
        <f t="shared" si="10"/>
        <v>#VALUE!</v>
      </c>
      <c r="B149" s="6"/>
      <c r="C149" s="54"/>
      <c r="D149" s="15"/>
      <c r="E149" s="54"/>
      <c r="F149" s="15"/>
      <c r="G149" s="54"/>
      <c r="H149" s="15"/>
      <c r="I149" s="54"/>
      <c r="J149" s="15"/>
      <c r="K149" s="54"/>
      <c r="L149" s="15"/>
      <c r="M149" s="54"/>
      <c r="N149" s="15"/>
      <c r="O149" s="54"/>
      <c r="P149" s="15"/>
      <c r="Q149" s="54"/>
      <c r="R149" s="15"/>
      <c r="S149" s="54"/>
      <c r="T149" s="15"/>
      <c r="U149" s="54"/>
      <c r="V149" s="15"/>
      <c r="W149" s="54"/>
      <c r="X149" s="15"/>
      <c r="Y149" s="54"/>
      <c r="Z149" s="15"/>
      <c r="AA149" s="54"/>
      <c r="AB149" s="15"/>
      <c r="AC149" s="54"/>
      <c r="AD149" s="15"/>
      <c r="AE149" s="54"/>
      <c r="AF149" s="15"/>
      <c r="AG149" s="54"/>
      <c r="AH149" s="15"/>
      <c r="AI149" s="54"/>
      <c r="AJ149" s="15"/>
      <c r="AK149" s="54"/>
      <c r="AL149" s="15"/>
      <c r="AM149" s="54"/>
      <c r="AN149" s="15"/>
      <c r="AQ149" s="41">
        <f t="shared" si="12"/>
        <v>0</v>
      </c>
      <c r="AR149" s="71">
        <f t="shared" si="12"/>
        <v>0</v>
      </c>
      <c r="AS149">
        <f t="shared" si="13"/>
        <v>0</v>
      </c>
      <c r="AT149" t="e">
        <f t="shared" si="14"/>
        <v>#DIV/0!</v>
      </c>
      <c r="AU149" s="32"/>
      <c r="AV149" s="32"/>
      <c r="AW149" s="32"/>
      <c r="AX149" s="32"/>
      <c r="AY149" s="32"/>
      <c r="AZ149" s="32"/>
      <c r="BA149" s="32"/>
      <c r="BB149" s="32"/>
    </row>
    <row r="150" spans="1:54">
      <c r="A150" t="e">
        <f t="shared" si="10"/>
        <v>#VALUE!</v>
      </c>
      <c r="B150" s="6"/>
      <c r="C150" s="54"/>
      <c r="D150" s="15"/>
      <c r="E150" s="54"/>
      <c r="F150" s="15"/>
      <c r="G150" s="54"/>
      <c r="H150" s="15"/>
      <c r="I150" s="54"/>
      <c r="J150" s="15"/>
      <c r="K150" s="54"/>
      <c r="L150" s="15"/>
      <c r="M150" s="54"/>
      <c r="N150" s="15"/>
      <c r="O150" s="54"/>
      <c r="P150" s="15"/>
      <c r="Q150" s="54"/>
      <c r="R150" s="15"/>
      <c r="S150" s="54"/>
      <c r="T150" s="15"/>
      <c r="U150" s="54"/>
      <c r="V150" s="15"/>
      <c r="W150" s="54"/>
      <c r="X150" s="15"/>
      <c r="Y150" s="54"/>
      <c r="Z150" s="15"/>
      <c r="AA150" s="54"/>
      <c r="AB150" s="15"/>
      <c r="AC150" s="54"/>
      <c r="AD150" s="15"/>
      <c r="AE150" s="54"/>
      <c r="AF150" s="15"/>
      <c r="AG150" s="54"/>
      <c r="AH150" s="15"/>
      <c r="AI150" s="54"/>
      <c r="AJ150" s="15"/>
      <c r="AK150" s="54"/>
      <c r="AL150" s="15"/>
      <c r="AM150" s="54"/>
      <c r="AN150" s="15"/>
      <c r="AQ150" s="41">
        <f t="shared" si="12"/>
        <v>0</v>
      </c>
      <c r="AR150" s="71">
        <f t="shared" si="12"/>
        <v>0</v>
      </c>
      <c r="AS150">
        <f t="shared" si="13"/>
        <v>0</v>
      </c>
      <c r="AT150" t="e">
        <f t="shared" si="14"/>
        <v>#DIV/0!</v>
      </c>
      <c r="AU150" s="32"/>
      <c r="AV150" s="32"/>
      <c r="AW150" s="32"/>
      <c r="AX150" s="32"/>
      <c r="AY150" s="32"/>
      <c r="AZ150" s="32"/>
      <c r="BA150" s="32"/>
      <c r="BB150" s="32"/>
    </row>
    <row r="151" spans="1:54">
      <c r="A151" t="e">
        <f t="shared" si="10"/>
        <v>#VALUE!</v>
      </c>
      <c r="B151" s="6"/>
      <c r="C151" s="54"/>
      <c r="D151" s="15"/>
      <c r="E151" s="54"/>
      <c r="F151" s="15"/>
      <c r="G151" s="54"/>
      <c r="H151" s="15"/>
      <c r="I151" s="54"/>
      <c r="J151" s="15"/>
      <c r="K151" s="54"/>
      <c r="L151" s="15"/>
      <c r="M151" s="54"/>
      <c r="N151" s="15"/>
      <c r="O151" s="54"/>
      <c r="P151" s="15"/>
      <c r="Q151" s="54"/>
      <c r="R151" s="15"/>
      <c r="S151" s="54"/>
      <c r="T151" s="15"/>
      <c r="U151" s="54"/>
      <c r="V151" s="15"/>
      <c r="W151" s="54"/>
      <c r="X151" s="15"/>
      <c r="Y151" s="54"/>
      <c r="Z151" s="15"/>
      <c r="AA151" s="54"/>
      <c r="AB151" s="15"/>
      <c r="AC151" s="54"/>
      <c r="AD151" s="15"/>
      <c r="AE151" s="54"/>
      <c r="AF151" s="15"/>
      <c r="AG151" s="54"/>
      <c r="AH151" s="15"/>
      <c r="AI151" s="54"/>
      <c r="AJ151" s="15"/>
      <c r="AK151" s="54"/>
      <c r="AL151" s="15"/>
      <c r="AM151" s="54"/>
      <c r="AN151" s="15"/>
      <c r="AQ151" s="41">
        <f t="shared" si="12"/>
        <v>0</v>
      </c>
      <c r="AR151" s="71">
        <f t="shared" si="12"/>
        <v>0</v>
      </c>
      <c r="AS151">
        <f t="shared" si="13"/>
        <v>0</v>
      </c>
      <c r="AT151" t="e">
        <f t="shared" si="14"/>
        <v>#DIV/0!</v>
      </c>
      <c r="AU151" s="32"/>
      <c r="AV151" s="32"/>
      <c r="AW151" s="32"/>
      <c r="AX151" s="32"/>
      <c r="AY151" s="32"/>
      <c r="AZ151" s="32"/>
      <c r="BA151" s="32"/>
      <c r="BB151" s="32"/>
    </row>
    <row r="152" spans="1:54">
      <c r="A152" t="e">
        <f t="shared" si="10"/>
        <v>#VALUE!</v>
      </c>
      <c r="B152" s="6"/>
      <c r="C152" s="54"/>
      <c r="D152" s="15"/>
      <c r="E152" s="54"/>
      <c r="F152" s="15"/>
      <c r="G152" s="54"/>
      <c r="H152" s="15"/>
      <c r="I152" s="54"/>
      <c r="J152" s="15"/>
      <c r="K152" s="54"/>
      <c r="L152" s="15"/>
      <c r="M152" s="54"/>
      <c r="N152" s="15"/>
      <c r="O152" s="54"/>
      <c r="P152" s="15"/>
      <c r="Q152" s="54"/>
      <c r="R152" s="15"/>
      <c r="S152" s="54"/>
      <c r="T152" s="15"/>
      <c r="U152" s="54"/>
      <c r="V152" s="15"/>
      <c r="W152" s="54"/>
      <c r="X152" s="15"/>
      <c r="Y152" s="54"/>
      <c r="Z152" s="15"/>
      <c r="AA152" s="54"/>
      <c r="AB152" s="15"/>
      <c r="AC152" s="54"/>
      <c r="AD152" s="15"/>
      <c r="AE152" s="54"/>
      <c r="AF152" s="15"/>
      <c r="AG152" s="54"/>
      <c r="AH152" s="15"/>
      <c r="AI152" s="54"/>
      <c r="AJ152" s="15"/>
      <c r="AK152" s="54"/>
      <c r="AL152" s="15"/>
      <c r="AM152" s="54"/>
      <c r="AN152" s="15"/>
      <c r="AQ152" s="41">
        <f t="shared" si="12"/>
        <v>0</v>
      </c>
      <c r="AR152" s="71">
        <f t="shared" si="12"/>
        <v>0</v>
      </c>
      <c r="AS152">
        <f t="shared" si="13"/>
        <v>0</v>
      </c>
      <c r="AT152" t="e">
        <f t="shared" si="14"/>
        <v>#DIV/0!</v>
      </c>
      <c r="AU152" s="32"/>
      <c r="AV152" s="32"/>
      <c r="AW152" s="32"/>
      <c r="AX152" s="32"/>
      <c r="AY152" s="32"/>
      <c r="AZ152" s="32"/>
      <c r="BA152" s="32"/>
      <c r="BB152" s="32"/>
    </row>
    <row r="153" spans="1:54">
      <c r="A153" t="e">
        <f t="shared" si="10"/>
        <v>#VALUE!</v>
      </c>
      <c r="B153" s="6"/>
      <c r="C153" s="54"/>
      <c r="D153" s="15"/>
      <c r="E153" s="54"/>
      <c r="F153" s="15"/>
      <c r="G153" s="54"/>
      <c r="H153" s="15"/>
      <c r="I153" s="54"/>
      <c r="J153" s="15"/>
      <c r="K153" s="54"/>
      <c r="L153" s="15"/>
      <c r="M153" s="54"/>
      <c r="N153" s="15"/>
      <c r="O153" s="54"/>
      <c r="P153" s="15"/>
      <c r="Q153" s="54"/>
      <c r="R153" s="15"/>
      <c r="S153" s="54"/>
      <c r="T153" s="15"/>
      <c r="U153" s="54"/>
      <c r="V153" s="15"/>
      <c r="W153" s="54"/>
      <c r="X153" s="15"/>
      <c r="Y153" s="54"/>
      <c r="Z153" s="15"/>
      <c r="AA153" s="54"/>
      <c r="AB153" s="15"/>
      <c r="AC153" s="54"/>
      <c r="AD153" s="15"/>
      <c r="AE153" s="54"/>
      <c r="AF153" s="15"/>
      <c r="AG153" s="54"/>
      <c r="AH153" s="15"/>
      <c r="AI153" s="54"/>
      <c r="AJ153" s="15"/>
      <c r="AK153" s="54"/>
      <c r="AL153" s="15"/>
      <c r="AM153" s="54"/>
      <c r="AN153" s="15"/>
      <c r="AQ153" s="41">
        <f t="shared" si="12"/>
        <v>0</v>
      </c>
      <c r="AR153" s="71">
        <f t="shared" si="12"/>
        <v>0</v>
      </c>
      <c r="AS153">
        <f t="shared" si="13"/>
        <v>0</v>
      </c>
      <c r="AT153" t="e">
        <f t="shared" si="14"/>
        <v>#DIV/0!</v>
      </c>
      <c r="AU153" s="32"/>
      <c r="AV153" s="32"/>
      <c r="AW153" s="32"/>
      <c r="AX153" s="32"/>
      <c r="AY153" s="32"/>
      <c r="AZ153" s="32"/>
      <c r="BA153" s="32"/>
      <c r="BB153" s="32"/>
    </row>
    <row r="154" spans="1:54">
      <c r="A154" t="e">
        <f t="shared" si="10"/>
        <v>#VALUE!</v>
      </c>
      <c r="B154" s="6"/>
      <c r="C154" s="54"/>
      <c r="D154" s="15"/>
      <c r="E154" s="54"/>
      <c r="F154" s="15"/>
      <c r="G154" s="54"/>
      <c r="H154" s="15"/>
      <c r="I154" s="54"/>
      <c r="J154" s="15"/>
      <c r="K154" s="54"/>
      <c r="L154" s="15"/>
      <c r="M154" s="54"/>
      <c r="N154" s="15"/>
      <c r="O154" s="54"/>
      <c r="P154" s="15"/>
      <c r="Q154" s="54"/>
      <c r="R154" s="15"/>
      <c r="S154" s="54"/>
      <c r="T154" s="15"/>
      <c r="U154" s="54"/>
      <c r="V154" s="15"/>
      <c r="W154" s="54"/>
      <c r="X154" s="15"/>
      <c r="Y154" s="54"/>
      <c r="Z154" s="15"/>
      <c r="AA154" s="54"/>
      <c r="AB154" s="15"/>
      <c r="AC154" s="54"/>
      <c r="AD154" s="15"/>
      <c r="AE154" s="54"/>
      <c r="AF154" s="15"/>
      <c r="AG154" s="54"/>
      <c r="AH154" s="15"/>
      <c r="AI154" s="54"/>
      <c r="AJ154" s="15"/>
      <c r="AK154" s="54"/>
      <c r="AL154" s="15"/>
      <c r="AM154" s="54"/>
      <c r="AN154" s="15"/>
      <c r="AQ154" s="41">
        <f t="shared" si="12"/>
        <v>0</v>
      </c>
      <c r="AR154" s="71">
        <f t="shared" si="12"/>
        <v>0</v>
      </c>
      <c r="AS154">
        <f t="shared" si="13"/>
        <v>0</v>
      </c>
      <c r="AT154" t="e">
        <f t="shared" si="14"/>
        <v>#DIV/0!</v>
      </c>
      <c r="AU154" s="32"/>
      <c r="AV154" s="32"/>
      <c r="AW154" s="32"/>
      <c r="AX154" s="32"/>
      <c r="AY154" s="32"/>
      <c r="AZ154" s="32"/>
      <c r="BA154" s="32"/>
      <c r="BB154" s="32"/>
    </row>
    <row r="155" spans="1:54">
      <c r="A155" t="e">
        <f t="shared" si="10"/>
        <v>#VALUE!</v>
      </c>
      <c r="B155" s="6"/>
      <c r="C155" s="54"/>
      <c r="D155" s="15"/>
      <c r="E155" s="54"/>
      <c r="F155" s="15"/>
      <c r="G155" s="54"/>
      <c r="H155" s="15"/>
      <c r="I155" s="54"/>
      <c r="J155" s="15"/>
      <c r="K155" s="54"/>
      <c r="L155" s="15"/>
      <c r="M155" s="54"/>
      <c r="N155" s="15"/>
      <c r="O155" s="54"/>
      <c r="P155" s="15"/>
      <c r="Q155" s="54"/>
      <c r="R155" s="15"/>
      <c r="S155" s="54"/>
      <c r="T155" s="15"/>
      <c r="U155" s="54"/>
      <c r="V155" s="15"/>
      <c r="W155" s="54"/>
      <c r="X155" s="15"/>
      <c r="Y155" s="54"/>
      <c r="Z155" s="15"/>
      <c r="AA155" s="54"/>
      <c r="AB155" s="15"/>
      <c r="AC155" s="54"/>
      <c r="AD155" s="15"/>
      <c r="AE155" s="54"/>
      <c r="AF155" s="15"/>
      <c r="AG155" s="54"/>
      <c r="AH155" s="15"/>
      <c r="AI155" s="54"/>
      <c r="AJ155" s="15"/>
      <c r="AK155" s="54"/>
      <c r="AL155" s="15"/>
      <c r="AM155" s="54"/>
      <c r="AN155" s="15"/>
      <c r="AQ155" s="41">
        <f t="shared" si="12"/>
        <v>0</v>
      </c>
      <c r="AR155" s="71">
        <f t="shared" si="12"/>
        <v>0</v>
      </c>
      <c r="AS155">
        <f t="shared" si="13"/>
        <v>0</v>
      </c>
      <c r="AT155" t="e">
        <f t="shared" si="14"/>
        <v>#DIV/0!</v>
      </c>
      <c r="AU155" s="32"/>
      <c r="AV155" s="32"/>
      <c r="AW155" s="32"/>
      <c r="AX155" s="32"/>
      <c r="AY155" s="32"/>
      <c r="AZ155" s="32"/>
      <c r="BA155" s="32"/>
      <c r="BB155" s="32"/>
    </row>
    <row r="156" spans="1:54">
      <c r="A156" t="e">
        <f t="shared" ref="A156:A200" si="15">+A155+1</f>
        <v>#VALUE!</v>
      </c>
      <c r="B156" s="6"/>
      <c r="C156" s="54"/>
      <c r="D156" s="15"/>
      <c r="E156" s="54"/>
      <c r="F156" s="15"/>
      <c r="G156" s="54"/>
      <c r="H156" s="15"/>
      <c r="I156" s="54"/>
      <c r="J156" s="15"/>
      <c r="K156" s="54"/>
      <c r="L156" s="15"/>
      <c r="M156" s="54"/>
      <c r="N156" s="15"/>
      <c r="O156" s="54"/>
      <c r="P156" s="15"/>
      <c r="Q156" s="54"/>
      <c r="R156" s="15"/>
      <c r="S156" s="54"/>
      <c r="T156" s="15"/>
      <c r="U156" s="54"/>
      <c r="V156" s="15"/>
      <c r="W156" s="54"/>
      <c r="X156" s="15"/>
      <c r="Y156" s="54"/>
      <c r="Z156" s="15"/>
      <c r="AA156" s="54"/>
      <c r="AB156" s="15"/>
      <c r="AC156" s="54"/>
      <c r="AD156" s="15"/>
      <c r="AE156" s="54"/>
      <c r="AF156" s="15"/>
      <c r="AG156" s="54"/>
      <c r="AH156" s="15"/>
      <c r="AI156" s="54"/>
      <c r="AJ156" s="15"/>
      <c r="AK156" s="54"/>
      <c r="AL156" s="15"/>
      <c r="AM156" s="54"/>
      <c r="AN156" s="15"/>
      <c r="AQ156" s="41">
        <f t="shared" si="12"/>
        <v>0</v>
      </c>
      <c r="AR156" s="71">
        <f t="shared" si="12"/>
        <v>0</v>
      </c>
      <c r="AS156">
        <f t="shared" si="13"/>
        <v>0</v>
      </c>
      <c r="AT156" t="e">
        <f t="shared" si="14"/>
        <v>#DIV/0!</v>
      </c>
      <c r="AU156" s="32"/>
      <c r="AV156" s="32"/>
      <c r="AW156" s="32"/>
      <c r="AX156" s="32"/>
      <c r="AY156" s="32"/>
      <c r="AZ156" s="32"/>
      <c r="BA156" s="32"/>
      <c r="BB156" s="32"/>
    </row>
    <row r="157" spans="1:54">
      <c r="A157" t="e">
        <f t="shared" si="15"/>
        <v>#VALUE!</v>
      </c>
      <c r="B157" s="6"/>
      <c r="C157" s="54"/>
      <c r="D157" s="15"/>
      <c r="E157" s="54"/>
      <c r="F157" s="15"/>
      <c r="G157" s="54"/>
      <c r="H157" s="15"/>
      <c r="I157" s="54"/>
      <c r="J157" s="15"/>
      <c r="K157" s="54"/>
      <c r="L157" s="15"/>
      <c r="M157" s="54"/>
      <c r="N157" s="15"/>
      <c r="O157" s="54"/>
      <c r="P157" s="15"/>
      <c r="Q157" s="54"/>
      <c r="R157" s="15"/>
      <c r="S157" s="54"/>
      <c r="T157" s="15"/>
      <c r="U157" s="54"/>
      <c r="V157" s="15"/>
      <c r="W157" s="54"/>
      <c r="X157" s="15"/>
      <c r="Y157" s="54"/>
      <c r="Z157" s="15"/>
      <c r="AA157" s="54"/>
      <c r="AB157" s="15"/>
      <c r="AC157" s="54"/>
      <c r="AD157" s="15"/>
      <c r="AE157" s="54"/>
      <c r="AF157" s="15"/>
      <c r="AG157" s="54"/>
      <c r="AH157" s="15"/>
      <c r="AI157" s="54"/>
      <c r="AJ157" s="15"/>
      <c r="AK157" s="54"/>
      <c r="AL157" s="15"/>
      <c r="AM157" s="54"/>
      <c r="AN157" s="15"/>
      <c r="AQ157" s="41">
        <f t="shared" si="12"/>
        <v>0</v>
      </c>
      <c r="AR157" s="71">
        <f t="shared" si="12"/>
        <v>0</v>
      </c>
      <c r="AS157">
        <f t="shared" si="13"/>
        <v>0</v>
      </c>
      <c r="AT157" t="e">
        <f t="shared" si="14"/>
        <v>#DIV/0!</v>
      </c>
      <c r="AU157" s="32"/>
      <c r="AV157" s="32"/>
      <c r="AW157" s="32"/>
      <c r="AX157" s="32"/>
      <c r="AY157" s="32"/>
      <c r="AZ157" s="32"/>
      <c r="BA157" s="32"/>
      <c r="BB157" s="32"/>
    </row>
    <row r="158" spans="1:54">
      <c r="A158" t="e">
        <f t="shared" si="15"/>
        <v>#VALUE!</v>
      </c>
      <c r="B158" s="6"/>
      <c r="C158" s="54"/>
      <c r="D158" s="15"/>
      <c r="E158" s="54"/>
      <c r="F158" s="15"/>
      <c r="G158" s="54"/>
      <c r="H158" s="15"/>
      <c r="I158" s="54"/>
      <c r="J158" s="15"/>
      <c r="K158" s="54"/>
      <c r="L158" s="15"/>
      <c r="M158" s="54"/>
      <c r="N158" s="15"/>
      <c r="O158" s="54"/>
      <c r="P158" s="15"/>
      <c r="Q158" s="54"/>
      <c r="R158" s="15"/>
      <c r="S158" s="54"/>
      <c r="T158" s="15"/>
      <c r="U158" s="54"/>
      <c r="V158" s="15"/>
      <c r="W158" s="54"/>
      <c r="X158" s="15"/>
      <c r="Y158" s="54"/>
      <c r="Z158" s="15"/>
      <c r="AA158" s="54"/>
      <c r="AB158" s="15"/>
      <c r="AC158" s="54"/>
      <c r="AD158" s="15"/>
      <c r="AE158" s="54"/>
      <c r="AF158" s="15"/>
      <c r="AG158" s="54"/>
      <c r="AH158" s="15"/>
      <c r="AI158" s="54"/>
      <c r="AJ158" s="15"/>
      <c r="AK158" s="54"/>
      <c r="AL158" s="15"/>
      <c r="AM158" s="54"/>
      <c r="AN158" s="15"/>
      <c r="AQ158" s="41">
        <f t="shared" si="12"/>
        <v>0</v>
      </c>
      <c r="AR158" s="71">
        <f t="shared" si="12"/>
        <v>0</v>
      </c>
      <c r="AS158">
        <f t="shared" si="13"/>
        <v>0</v>
      </c>
      <c r="AT158" t="e">
        <f t="shared" si="14"/>
        <v>#DIV/0!</v>
      </c>
      <c r="AU158" s="32"/>
      <c r="AV158" s="32"/>
      <c r="AW158" s="32"/>
      <c r="AX158" s="32"/>
      <c r="AY158" s="32"/>
      <c r="AZ158" s="32"/>
      <c r="BA158" s="32"/>
      <c r="BB158" s="32"/>
    </row>
    <row r="159" spans="1:54">
      <c r="A159" t="e">
        <f t="shared" si="15"/>
        <v>#VALUE!</v>
      </c>
      <c r="B159" s="6"/>
      <c r="C159" s="54"/>
      <c r="D159" s="15"/>
      <c r="E159" s="54"/>
      <c r="F159" s="15"/>
      <c r="G159" s="54"/>
      <c r="H159" s="15"/>
      <c r="I159" s="54"/>
      <c r="J159" s="15"/>
      <c r="K159" s="54"/>
      <c r="L159" s="15"/>
      <c r="M159" s="54"/>
      <c r="N159" s="15"/>
      <c r="O159" s="54"/>
      <c r="P159" s="15"/>
      <c r="Q159" s="54"/>
      <c r="R159" s="15"/>
      <c r="S159" s="54"/>
      <c r="T159" s="15"/>
      <c r="U159" s="54"/>
      <c r="V159" s="15"/>
      <c r="W159" s="54"/>
      <c r="X159" s="15"/>
      <c r="Y159" s="54"/>
      <c r="Z159" s="15"/>
      <c r="AA159" s="54"/>
      <c r="AB159" s="15"/>
      <c r="AC159" s="54"/>
      <c r="AD159" s="15"/>
      <c r="AE159" s="54"/>
      <c r="AF159" s="15"/>
      <c r="AG159" s="54"/>
      <c r="AH159" s="15"/>
      <c r="AI159" s="54"/>
      <c r="AJ159" s="15"/>
      <c r="AK159" s="54"/>
      <c r="AL159" s="15"/>
      <c r="AM159" s="54"/>
      <c r="AN159" s="15"/>
      <c r="AQ159" s="41">
        <f t="shared" si="12"/>
        <v>0</v>
      </c>
      <c r="AR159" s="71">
        <f t="shared" si="12"/>
        <v>0</v>
      </c>
      <c r="AS159">
        <f t="shared" si="13"/>
        <v>0</v>
      </c>
      <c r="AT159" t="e">
        <f t="shared" si="14"/>
        <v>#DIV/0!</v>
      </c>
      <c r="AU159" s="32"/>
      <c r="AV159" s="32"/>
      <c r="AW159" s="32"/>
      <c r="AX159" s="32"/>
      <c r="AY159" s="32"/>
      <c r="AZ159" s="32"/>
      <c r="BA159" s="32"/>
      <c r="BB159" s="32"/>
    </row>
    <row r="160" spans="1:54">
      <c r="A160" t="e">
        <f t="shared" si="15"/>
        <v>#VALUE!</v>
      </c>
      <c r="B160" s="6"/>
      <c r="C160" s="54"/>
      <c r="D160" s="15"/>
      <c r="E160" s="54"/>
      <c r="F160" s="15"/>
      <c r="G160" s="54"/>
      <c r="H160" s="15"/>
      <c r="I160" s="54"/>
      <c r="J160" s="15"/>
      <c r="K160" s="54"/>
      <c r="L160" s="15"/>
      <c r="M160" s="54"/>
      <c r="N160" s="15"/>
      <c r="O160" s="54"/>
      <c r="P160" s="15"/>
      <c r="Q160" s="54"/>
      <c r="R160" s="15"/>
      <c r="S160" s="54"/>
      <c r="T160" s="15"/>
      <c r="U160" s="54"/>
      <c r="V160" s="15"/>
      <c r="W160" s="54"/>
      <c r="X160" s="15"/>
      <c r="Y160" s="54"/>
      <c r="Z160" s="15"/>
      <c r="AA160" s="54"/>
      <c r="AB160" s="15"/>
      <c r="AC160" s="54"/>
      <c r="AD160" s="15"/>
      <c r="AE160" s="54"/>
      <c r="AF160" s="15"/>
      <c r="AG160" s="54"/>
      <c r="AH160" s="15"/>
      <c r="AI160" s="54"/>
      <c r="AJ160" s="15"/>
      <c r="AK160" s="54"/>
      <c r="AL160" s="15"/>
      <c r="AM160" s="54"/>
      <c r="AN160" s="15"/>
      <c r="AQ160" s="41">
        <f t="shared" si="12"/>
        <v>0</v>
      </c>
      <c r="AR160" s="71">
        <f t="shared" si="12"/>
        <v>0</v>
      </c>
      <c r="AS160">
        <f t="shared" si="13"/>
        <v>0</v>
      </c>
      <c r="AT160" t="e">
        <f t="shared" si="14"/>
        <v>#DIV/0!</v>
      </c>
      <c r="AU160" s="32"/>
      <c r="AV160" s="32"/>
      <c r="AW160" s="32"/>
      <c r="AX160" s="32"/>
      <c r="AY160" s="32"/>
      <c r="AZ160" s="32"/>
      <c r="BA160" s="32"/>
      <c r="BB160" s="32"/>
    </row>
    <row r="161" spans="1:54">
      <c r="A161" t="e">
        <f t="shared" si="15"/>
        <v>#VALUE!</v>
      </c>
      <c r="B161" s="6"/>
      <c r="C161" s="54"/>
      <c r="D161" s="15"/>
      <c r="E161" s="54"/>
      <c r="F161" s="15"/>
      <c r="G161" s="54"/>
      <c r="H161" s="15"/>
      <c r="I161" s="54"/>
      <c r="J161" s="15"/>
      <c r="K161" s="54"/>
      <c r="L161" s="15"/>
      <c r="M161" s="54"/>
      <c r="N161" s="15"/>
      <c r="O161" s="54"/>
      <c r="P161" s="15"/>
      <c r="Q161" s="54"/>
      <c r="R161" s="15"/>
      <c r="S161" s="54"/>
      <c r="T161" s="15"/>
      <c r="U161" s="54"/>
      <c r="V161" s="15"/>
      <c r="W161" s="54"/>
      <c r="X161" s="15"/>
      <c r="Y161" s="54"/>
      <c r="Z161" s="15"/>
      <c r="AA161" s="54"/>
      <c r="AB161" s="15"/>
      <c r="AC161" s="54"/>
      <c r="AD161" s="15"/>
      <c r="AE161" s="54"/>
      <c r="AF161" s="15"/>
      <c r="AG161" s="54"/>
      <c r="AH161" s="15"/>
      <c r="AI161" s="54"/>
      <c r="AJ161" s="15"/>
      <c r="AK161" s="54"/>
      <c r="AL161" s="15"/>
      <c r="AM161" s="54"/>
      <c r="AN161" s="15"/>
      <c r="AQ161" s="41">
        <f t="shared" si="12"/>
        <v>0</v>
      </c>
      <c r="AR161" s="71">
        <f t="shared" si="12"/>
        <v>0</v>
      </c>
      <c r="AS161">
        <f t="shared" si="13"/>
        <v>0</v>
      </c>
      <c r="AT161" t="e">
        <f t="shared" si="14"/>
        <v>#DIV/0!</v>
      </c>
      <c r="AU161" s="32"/>
      <c r="AV161" s="32"/>
      <c r="AW161" s="32"/>
      <c r="AX161" s="32"/>
      <c r="AY161" s="32"/>
      <c r="AZ161" s="32"/>
      <c r="BA161" s="32"/>
      <c r="BB161" s="32"/>
    </row>
    <row r="162" spans="1:54">
      <c r="A162" t="e">
        <f t="shared" si="15"/>
        <v>#VALUE!</v>
      </c>
      <c r="B162" s="6"/>
      <c r="C162" s="54"/>
      <c r="D162" s="15"/>
      <c r="E162" s="54"/>
      <c r="F162" s="15"/>
      <c r="G162" s="54"/>
      <c r="H162" s="15"/>
      <c r="I162" s="54"/>
      <c r="J162" s="15"/>
      <c r="K162" s="54"/>
      <c r="L162" s="15"/>
      <c r="M162" s="54"/>
      <c r="N162" s="15"/>
      <c r="O162" s="54"/>
      <c r="P162" s="15"/>
      <c r="Q162" s="54"/>
      <c r="R162" s="15"/>
      <c r="S162" s="54"/>
      <c r="T162" s="15"/>
      <c r="U162" s="54"/>
      <c r="V162" s="15"/>
      <c r="W162" s="54"/>
      <c r="X162" s="15"/>
      <c r="Y162" s="54"/>
      <c r="Z162" s="15"/>
      <c r="AA162" s="54"/>
      <c r="AB162" s="15"/>
      <c r="AC162" s="54"/>
      <c r="AD162" s="15"/>
      <c r="AE162" s="54"/>
      <c r="AF162" s="15"/>
      <c r="AG162" s="54"/>
      <c r="AH162" s="15"/>
      <c r="AI162" s="54"/>
      <c r="AJ162" s="15"/>
      <c r="AK162" s="54"/>
      <c r="AL162" s="15"/>
      <c r="AM162" s="54"/>
      <c r="AN162" s="15"/>
      <c r="AQ162" s="41">
        <f t="shared" si="12"/>
        <v>0</v>
      </c>
      <c r="AR162" s="71">
        <f t="shared" si="12"/>
        <v>0</v>
      </c>
      <c r="AS162">
        <f t="shared" si="13"/>
        <v>0</v>
      </c>
      <c r="AT162" t="e">
        <f t="shared" si="14"/>
        <v>#DIV/0!</v>
      </c>
      <c r="AU162" s="32"/>
      <c r="AV162" s="32"/>
      <c r="AW162" s="32"/>
      <c r="AX162" s="32"/>
      <c r="AY162" s="32"/>
      <c r="AZ162" s="32"/>
      <c r="BA162" s="32"/>
      <c r="BB162" s="32"/>
    </row>
    <row r="163" spans="1:54">
      <c r="A163" t="e">
        <f t="shared" si="15"/>
        <v>#VALUE!</v>
      </c>
      <c r="B163" s="6"/>
      <c r="C163" s="54"/>
      <c r="D163" s="15"/>
      <c r="E163" s="54"/>
      <c r="F163" s="15"/>
      <c r="G163" s="54"/>
      <c r="H163" s="15"/>
      <c r="I163" s="54"/>
      <c r="J163" s="15"/>
      <c r="K163" s="54"/>
      <c r="L163" s="15"/>
      <c r="M163" s="54"/>
      <c r="N163" s="15"/>
      <c r="O163" s="54"/>
      <c r="P163" s="15"/>
      <c r="Q163" s="54"/>
      <c r="R163" s="15"/>
      <c r="S163" s="54"/>
      <c r="T163" s="15"/>
      <c r="U163" s="54"/>
      <c r="V163" s="15"/>
      <c r="W163" s="54"/>
      <c r="X163" s="15"/>
      <c r="Y163" s="54"/>
      <c r="Z163" s="15"/>
      <c r="AA163" s="54"/>
      <c r="AB163" s="15"/>
      <c r="AC163" s="54"/>
      <c r="AD163" s="15"/>
      <c r="AE163" s="54"/>
      <c r="AF163" s="15"/>
      <c r="AG163" s="54"/>
      <c r="AH163" s="15"/>
      <c r="AI163" s="54"/>
      <c r="AJ163" s="15"/>
      <c r="AK163" s="54"/>
      <c r="AL163" s="15"/>
      <c r="AM163" s="54"/>
      <c r="AN163" s="15"/>
      <c r="AQ163" s="41">
        <f t="shared" si="12"/>
        <v>0</v>
      </c>
      <c r="AR163" s="71">
        <f t="shared" si="12"/>
        <v>0</v>
      </c>
      <c r="AS163">
        <f t="shared" si="13"/>
        <v>0</v>
      </c>
      <c r="AT163" t="e">
        <f t="shared" si="14"/>
        <v>#DIV/0!</v>
      </c>
      <c r="AU163" s="32"/>
      <c r="AV163" s="32"/>
      <c r="AW163" s="32"/>
      <c r="AX163" s="32"/>
      <c r="AY163" s="32"/>
      <c r="AZ163" s="32"/>
      <c r="BA163" s="32"/>
      <c r="BB163" s="32"/>
    </row>
    <row r="164" spans="1:54">
      <c r="A164" t="e">
        <f t="shared" si="15"/>
        <v>#VALUE!</v>
      </c>
      <c r="B164" s="6"/>
      <c r="C164" s="54"/>
      <c r="D164" s="15"/>
      <c r="E164" s="54"/>
      <c r="F164" s="15"/>
      <c r="G164" s="54"/>
      <c r="H164" s="15"/>
      <c r="I164" s="54"/>
      <c r="J164" s="15"/>
      <c r="K164" s="54"/>
      <c r="L164" s="15"/>
      <c r="M164" s="54"/>
      <c r="N164" s="15"/>
      <c r="O164" s="54"/>
      <c r="P164" s="15"/>
      <c r="Q164" s="54"/>
      <c r="R164" s="15"/>
      <c r="S164" s="54"/>
      <c r="T164" s="15"/>
      <c r="U164" s="54"/>
      <c r="V164" s="15"/>
      <c r="W164" s="54"/>
      <c r="X164" s="15"/>
      <c r="Y164" s="54"/>
      <c r="Z164" s="15"/>
      <c r="AA164" s="54"/>
      <c r="AB164" s="15"/>
      <c r="AC164" s="54"/>
      <c r="AD164" s="15"/>
      <c r="AE164" s="54"/>
      <c r="AF164" s="15"/>
      <c r="AG164" s="54"/>
      <c r="AH164" s="15"/>
      <c r="AI164" s="54"/>
      <c r="AJ164" s="15"/>
      <c r="AK164" s="54"/>
      <c r="AL164" s="15"/>
      <c r="AM164" s="54"/>
      <c r="AN164" s="15"/>
      <c r="AQ164" s="41">
        <f t="shared" si="12"/>
        <v>0</v>
      </c>
      <c r="AR164" s="71">
        <f t="shared" si="12"/>
        <v>0</v>
      </c>
      <c r="AS164">
        <f t="shared" si="13"/>
        <v>0</v>
      </c>
      <c r="AT164" t="e">
        <f t="shared" si="14"/>
        <v>#DIV/0!</v>
      </c>
      <c r="AU164" s="32"/>
      <c r="AV164" s="32"/>
      <c r="AW164" s="32"/>
      <c r="AX164" s="32"/>
      <c r="AY164" s="32"/>
      <c r="AZ164" s="32"/>
      <c r="BA164" s="32"/>
      <c r="BB164" s="32"/>
    </row>
    <row r="165" spans="1:54">
      <c r="A165" t="e">
        <f t="shared" si="15"/>
        <v>#VALUE!</v>
      </c>
      <c r="B165" s="6"/>
      <c r="C165" s="54"/>
      <c r="D165" s="15"/>
      <c r="E165" s="54"/>
      <c r="F165" s="15"/>
      <c r="G165" s="54"/>
      <c r="H165" s="15"/>
      <c r="I165" s="54"/>
      <c r="J165" s="15"/>
      <c r="K165" s="54"/>
      <c r="L165" s="15"/>
      <c r="M165" s="54"/>
      <c r="N165" s="15"/>
      <c r="O165" s="54"/>
      <c r="P165" s="15"/>
      <c r="Q165" s="54"/>
      <c r="R165" s="15"/>
      <c r="S165" s="54"/>
      <c r="T165" s="15"/>
      <c r="U165" s="54"/>
      <c r="V165" s="15"/>
      <c r="W165" s="54"/>
      <c r="X165" s="15"/>
      <c r="Y165" s="54"/>
      <c r="Z165" s="15"/>
      <c r="AA165" s="54"/>
      <c r="AB165" s="15"/>
      <c r="AC165" s="54"/>
      <c r="AD165" s="15"/>
      <c r="AE165" s="54"/>
      <c r="AF165" s="15"/>
      <c r="AG165" s="54"/>
      <c r="AH165" s="15"/>
      <c r="AI165" s="54"/>
      <c r="AJ165" s="15"/>
      <c r="AK165" s="54"/>
      <c r="AL165" s="15"/>
      <c r="AM165" s="54"/>
      <c r="AN165" s="15"/>
      <c r="AQ165" s="41">
        <f t="shared" si="12"/>
        <v>0</v>
      </c>
      <c r="AR165" s="71">
        <f t="shared" si="12"/>
        <v>0</v>
      </c>
      <c r="AS165">
        <f t="shared" si="13"/>
        <v>0</v>
      </c>
      <c r="AT165" t="e">
        <f t="shared" si="14"/>
        <v>#DIV/0!</v>
      </c>
      <c r="AU165" s="32"/>
      <c r="AV165" s="32"/>
      <c r="AW165" s="32"/>
      <c r="AX165" s="32"/>
      <c r="AY165" s="32"/>
      <c r="AZ165" s="32"/>
      <c r="BA165" s="32"/>
      <c r="BB165" s="32"/>
    </row>
    <row r="166" spans="1:54">
      <c r="A166" t="e">
        <f t="shared" si="15"/>
        <v>#VALUE!</v>
      </c>
      <c r="B166" s="6"/>
      <c r="C166" s="54"/>
      <c r="D166" s="15"/>
      <c r="E166" s="54"/>
      <c r="F166" s="15"/>
      <c r="G166" s="54"/>
      <c r="H166" s="15"/>
      <c r="I166" s="54"/>
      <c r="J166" s="15"/>
      <c r="K166" s="54"/>
      <c r="L166" s="15"/>
      <c r="M166" s="54"/>
      <c r="N166" s="15"/>
      <c r="O166" s="54"/>
      <c r="P166" s="15"/>
      <c r="Q166" s="54"/>
      <c r="R166" s="15"/>
      <c r="S166" s="54"/>
      <c r="T166" s="15"/>
      <c r="U166" s="54"/>
      <c r="V166" s="15"/>
      <c r="W166" s="54"/>
      <c r="X166" s="15"/>
      <c r="Y166" s="54"/>
      <c r="Z166" s="15"/>
      <c r="AA166" s="54"/>
      <c r="AB166" s="15"/>
      <c r="AC166" s="54"/>
      <c r="AD166" s="15"/>
      <c r="AE166" s="54"/>
      <c r="AF166" s="15"/>
      <c r="AG166" s="54"/>
      <c r="AH166" s="15"/>
      <c r="AI166" s="54"/>
      <c r="AJ166" s="15"/>
      <c r="AK166" s="54"/>
      <c r="AL166" s="15"/>
      <c r="AM166" s="54"/>
      <c r="AN166" s="15"/>
      <c r="AQ166" s="41">
        <f t="shared" si="12"/>
        <v>0</v>
      </c>
      <c r="AR166" s="71">
        <f t="shared" si="12"/>
        <v>0</v>
      </c>
      <c r="AS166">
        <f t="shared" si="13"/>
        <v>0</v>
      </c>
      <c r="AT166" t="e">
        <f t="shared" si="14"/>
        <v>#DIV/0!</v>
      </c>
      <c r="AU166" s="32"/>
      <c r="AV166" s="32"/>
      <c r="AW166" s="32"/>
      <c r="AX166" s="32"/>
      <c r="AY166" s="32"/>
      <c r="AZ166" s="32"/>
      <c r="BA166" s="32"/>
      <c r="BB166" s="32"/>
    </row>
    <row r="167" spans="1:54">
      <c r="A167" t="e">
        <f t="shared" si="15"/>
        <v>#VALUE!</v>
      </c>
      <c r="B167" s="6"/>
      <c r="C167" s="54"/>
      <c r="D167" s="15"/>
      <c r="E167" s="54"/>
      <c r="F167" s="15"/>
      <c r="G167" s="54"/>
      <c r="H167" s="15"/>
      <c r="I167" s="54"/>
      <c r="J167" s="15"/>
      <c r="K167" s="54"/>
      <c r="L167" s="15"/>
      <c r="M167" s="54"/>
      <c r="N167" s="15"/>
      <c r="O167" s="54"/>
      <c r="P167" s="15"/>
      <c r="Q167" s="54"/>
      <c r="R167" s="15"/>
      <c r="S167" s="54"/>
      <c r="T167" s="15"/>
      <c r="U167" s="54"/>
      <c r="V167" s="15"/>
      <c r="W167" s="54"/>
      <c r="X167" s="15"/>
      <c r="Y167" s="54"/>
      <c r="Z167" s="15"/>
      <c r="AA167" s="54"/>
      <c r="AB167" s="15"/>
      <c r="AC167" s="54"/>
      <c r="AD167" s="15"/>
      <c r="AE167" s="54"/>
      <c r="AF167" s="15"/>
      <c r="AG167" s="54"/>
      <c r="AH167" s="15"/>
      <c r="AI167" s="54"/>
      <c r="AJ167" s="15"/>
      <c r="AK167" s="54"/>
      <c r="AL167" s="15"/>
      <c r="AM167" s="54"/>
      <c r="AN167" s="15"/>
      <c r="AQ167" s="41">
        <f t="shared" si="12"/>
        <v>0</v>
      </c>
      <c r="AR167" s="71">
        <f t="shared" si="12"/>
        <v>0</v>
      </c>
      <c r="AS167">
        <f t="shared" si="13"/>
        <v>0</v>
      </c>
      <c r="AT167" t="e">
        <f t="shared" si="14"/>
        <v>#DIV/0!</v>
      </c>
      <c r="AU167" s="32"/>
      <c r="AV167" s="32"/>
      <c r="AW167" s="32"/>
      <c r="AX167" s="32"/>
      <c r="AY167" s="32"/>
      <c r="AZ167" s="32"/>
      <c r="BA167" s="32"/>
      <c r="BB167" s="32"/>
    </row>
    <row r="168" spans="1:54">
      <c r="A168" t="e">
        <f t="shared" si="15"/>
        <v>#VALUE!</v>
      </c>
      <c r="B168" s="6"/>
      <c r="C168" s="54"/>
      <c r="D168" s="15"/>
      <c r="E168" s="54"/>
      <c r="F168" s="15"/>
      <c r="G168" s="54"/>
      <c r="H168" s="15"/>
      <c r="I168" s="54"/>
      <c r="J168" s="15"/>
      <c r="K168" s="54"/>
      <c r="L168" s="15"/>
      <c r="M168" s="54"/>
      <c r="N168" s="15"/>
      <c r="O168" s="54"/>
      <c r="P168" s="15"/>
      <c r="Q168" s="54"/>
      <c r="R168" s="15"/>
      <c r="S168" s="54"/>
      <c r="T168" s="15"/>
      <c r="U168" s="54"/>
      <c r="V168" s="15"/>
      <c r="W168" s="54"/>
      <c r="X168" s="15"/>
      <c r="Y168" s="54"/>
      <c r="Z168" s="15"/>
      <c r="AA168" s="54"/>
      <c r="AB168" s="15"/>
      <c r="AC168" s="54"/>
      <c r="AD168" s="15"/>
      <c r="AE168" s="54"/>
      <c r="AF168" s="15"/>
      <c r="AG168" s="54"/>
      <c r="AH168" s="15"/>
      <c r="AI168" s="54"/>
      <c r="AJ168" s="15"/>
      <c r="AK168" s="54"/>
      <c r="AL168" s="15"/>
      <c r="AM168" s="54"/>
      <c r="AN168" s="15"/>
      <c r="AQ168" s="41">
        <f t="shared" si="12"/>
        <v>0</v>
      </c>
      <c r="AR168" s="71">
        <f t="shared" si="12"/>
        <v>0</v>
      </c>
      <c r="AS168">
        <f t="shared" si="13"/>
        <v>0</v>
      </c>
      <c r="AT168" t="e">
        <f t="shared" si="14"/>
        <v>#DIV/0!</v>
      </c>
      <c r="AU168" s="32"/>
      <c r="AV168" s="32"/>
      <c r="AW168" s="32"/>
      <c r="AX168" s="32"/>
      <c r="AY168" s="32"/>
      <c r="AZ168" s="32"/>
      <c r="BA168" s="32"/>
      <c r="BB168" s="32"/>
    </row>
    <row r="169" spans="1:54">
      <c r="A169" t="e">
        <f t="shared" si="15"/>
        <v>#VALUE!</v>
      </c>
      <c r="B169" s="6"/>
      <c r="C169" s="54"/>
      <c r="D169" s="15"/>
      <c r="E169" s="54"/>
      <c r="F169" s="15"/>
      <c r="G169" s="54"/>
      <c r="H169" s="15"/>
      <c r="I169" s="54"/>
      <c r="J169" s="15"/>
      <c r="K169" s="54"/>
      <c r="L169" s="15"/>
      <c r="M169" s="54"/>
      <c r="N169" s="15"/>
      <c r="O169" s="54"/>
      <c r="P169" s="15"/>
      <c r="Q169" s="54"/>
      <c r="R169" s="15"/>
      <c r="S169" s="54"/>
      <c r="T169" s="15"/>
      <c r="U169" s="54"/>
      <c r="V169" s="15"/>
      <c r="W169" s="54"/>
      <c r="X169" s="15"/>
      <c r="Y169" s="54"/>
      <c r="Z169" s="15"/>
      <c r="AA169" s="54"/>
      <c r="AB169" s="15"/>
      <c r="AC169" s="54"/>
      <c r="AD169" s="15"/>
      <c r="AE169" s="54"/>
      <c r="AF169" s="15"/>
      <c r="AG169" s="54"/>
      <c r="AH169" s="15"/>
      <c r="AI169" s="54"/>
      <c r="AJ169" s="15"/>
      <c r="AK169" s="54"/>
      <c r="AL169" s="15"/>
      <c r="AM169" s="54"/>
      <c r="AN169" s="15"/>
      <c r="AQ169" s="41">
        <f t="shared" si="12"/>
        <v>0</v>
      </c>
      <c r="AR169" s="71">
        <f t="shared" si="12"/>
        <v>0</v>
      </c>
      <c r="AS169">
        <f t="shared" si="13"/>
        <v>0</v>
      </c>
      <c r="AT169" t="e">
        <f t="shared" si="14"/>
        <v>#DIV/0!</v>
      </c>
      <c r="AU169" s="32"/>
      <c r="AV169" s="32"/>
      <c r="AW169" s="32"/>
      <c r="AX169" s="32"/>
      <c r="AY169" s="32"/>
      <c r="AZ169" s="32"/>
      <c r="BA169" s="32"/>
      <c r="BB169" s="32"/>
    </row>
    <row r="170" spans="1:54">
      <c r="A170" t="e">
        <f t="shared" si="15"/>
        <v>#VALUE!</v>
      </c>
      <c r="B170" s="6"/>
      <c r="C170" s="54"/>
      <c r="D170" s="15"/>
      <c r="E170" s="54"/>
      <c r="F170" s="15"/>
      <c r="G170" s="54"/>
      <c r="H170" s="15"/>
      <c r="I170" s="54"/>
      <c r="J170" s="15"/>
      <c r="K170" s="54"/>
      <c r="L170" s="15"/>
      <c r="M170" s="54"/>
      <c r="N170" s="15"/>
      <c r="O170" s="54"/>
      <c r="P170" s="15"/>
      <c r="Q170" s="54"/>
      <c r="R170" s="15"/>
      <c r="S170" s="54"/>
      <c r="T170" s="15"/>
      <c r="U170" s="54"/>
      <c r="V170" s="15"/>
      <c r="W170" s="54"/>
      <c r="X170" s="15"/>
      <c r="Y170" s="54"/>
      <c r="Z170" s="15"/>
      <c r="AA170" s="54"/>
      <c r="AB170" s="15"/>
      <c r="AC170" s="54"/>
      <c r="AD170" s="15"/>
      <c r="AE170" s="54"/>
      <c r="AF170" s="15"/>
      <c r="AG170" s="54"/>
      <c r="AH170" s="15"/>
      <c r="AI170" s="54"/>
      <c r="AJ170" s="15"/>
      <c r="AK170" s="54"/>
      <c r="AL170" s="15"/>
      <c r="AM170" s="54"/>
      <c r="AN170" s="15"/>
      <c r="AQ170" s="41">
        <f t="shared" si="12"/>
        <v>0</v>
      </c>
      <c r="AR170" s="71">
        <f t="shared" si="12"/>
        <v>0</v>
      </c>
      <c r="AS170">
        <f t="shared" si="13"/>
        <v>0</v>
      </c>
      <c r="AT170" t="e">
        <f t="shared" si="14"/>
        <v>#DIV/0!</v>
      </c>
      <c r="AU170" s="32"/>
      <c r="AV170" s="32"/>
      <c r="AW170" s="32"/>
      <c r="AX170" s="32"/>
      <c r="AY170" s="32"/>
      <c r="AZ170" s="32"/>
      <c r="BA170" s="32"/>
      <c r="BB170" s="32"/>
    </row>
    <row r="171" spans="1:54">
      <c r="A171" t="e">
        <f t="shared" si="15"/>
        <v>#VALUE!</v>
      </c>
      <c r="B171" s="6"/>
      <c r="C171" s="54"/>
      <c r="D171" s="15"/>
      <c r="E171" s="54"/>
      <c r="F171" s="15"/>
      <c r="G171" s="54"/>
      <c r="H171" s="15"/>
      <c r="I171" s="54"/>
      <c r="J171" s="15"/>
      <c r="K171" s="54"/>
      <c r="L171" s="15"/>
      <c r="M171" s="54"/>
      <c r="N171" s="15"/>
      <c r="O171" s="54"/>
      <c r="P171" s="15"/>
      <c r="Q171" s="54"/>
      <c r="R171" s="15"/>
      <c r="S171" s="54"/>
      <c r="T171" s="15"/>
      <c r="U171" s="54"/>
      <c r="V171" s="15"/>
      <c r="W171" s="54"/>
      <c r="X171" s="15"/>
      <c r="Y171" s="54"/>
      <c r="Z171" s="15"/>
      <c r="AA171" s="54"/>
      <c r="AB171" s="15"/>
      <c r="AC171" s="54"/>
      <c r="AD171" s="15"/>
      <c r="AE171" s="54"/>
      <c r="AF171" s="15"/>
      <c r="AG171" s="54"/>
      <c r="AH171" s="15"/>
      <c r="AI171" s="54"/>
      <c r="AJ171" s="15"/>
      <c r="AK171" s="54"/>
      <c r="AL171" s="15"/>
      <c r="AM171" s="54"/>
      <c r="AN171" s="15"/>
      <c r="AQ171" s="41">
        <f t="shared" si="12"/>
        <v>0</v>
      </c>
      <c r="AR171" s="71">
        <f t="shared" si="12"/>
        <v>0</v>
      </c>
      <c r="AS171">
        <f t="shared" si="13"/>
        <v>0</v>
      </c>
      <c r="AT171" t="e">
        <f t="shared" si="14"/>
        <v>#DIV/0!</v>
      </c>
      <c r="AU171" s="32"/>
      <c r="AV171" s="32"/>
      <c r="AW171" s="32"/>
      <c r="AX171" s="32"/>
      <c r="AY171" s="32"/>
      <c r="AZ171" s="32"/>
      <c r="BA171" s="32"/>
      <c r="BB171" s="32"/>
    </row>
    <row r="172" spans="1:54">
      <c r="A172" t="e">
        <f t="shared" si="15"/>
        <v>#VALUE!</v>
      </c>
      <c r="B172" s="6"/>
      <c r="C172" s="54"/>
      <c r="D172" s="15"/>
      <c r="E172" s="54"/>
      <c r="F172" s="15"/>
      <c r="G172" s="54"/>
      <c r="H172" s="15"/>
      <c r="I172" s="54"/>
      <c r="J172" s="15"/>
      <c r="K172" s="54"/>
      <c r="L172" s="15"/>
      <c r="M172" s="54"/>
      <c r="N172" s="15"/>
      <c r="O172" s="54"/>
      <c r="P172" s="15"/>
      <c r="Q172" s="54"/>
      <c r="R172" s="15"/>
      <c r="S172" s="54"/>
      <c r="T172" s="15"/>
      <c r="U172" s="54"/>
      <c r="V172" s="15"/>
      <c r="W172" s="54"/>
      <c r="X172" s="15"/>
      <c r="Y172" s="54"/>
      <c r="Z172" s="15"/>
      <c r="AA172" s="54"/>
      <c r="AB172" s="15"/>
      <c r="AC172" s="54"/>
      <c r="AD172" s="15"/>
      <c r="AE172" s="54"/>
      <c r="AF172" s="15"/>
      <c r="AG172" s="54"/>
      <c r="AH172" s="15"/>
      <c r="AI172" s="54"/>
      <c r="AJ172" s="15"/>
      <c r="AK172" s="54"/>
      <c r="AL172" s="15"/>
      <c r="AM172" s="54"/>
      <c r="AN172" s="15"/>
      <c r="AQ172" s="41">
        <f t="shared" si="12"/>
        <v>0</v>
      </c>
      <c r="AR172" s="71">
        <f t="shared" si="12"/>
        <v>0</v>
      </c>
      <c r="AS172">
        <f t="shared" si="13"/>
        <v>0</v>
      </c>
      <c r="AT172" t="e">
        <f t="shared" si="14"/>
        <v>#DIV/0!</v>
      </c>
      <c r="AU172" s="32"/>
      <c r="AV172" s="32"/>
      <c r="AW172" s="32"/>
      <c r="AX172" s="32"/>
      <c r="AY172" s="32"/>
      <c r="AZ172" s="32"/>
      <c r="BA172" s="32"/>
      <c r="BB172" s="32"/>
    </row>
    <row r="173" spans="1:54">
      <c r="A173" t="e">
        <f t="shared" si="15"/>
        <v>#VALUE!</v>
      </c>
      <c r="B173" s="6"/>
      <c r="C173" s="54"/>
      <c r="D173" s="15"/>
      <c r="E173" s="54"/>
      <c r="F173" s="15"/>
      <c r="G173" s="54"/>
      <c r="H173" s="15"/>
      <c r="I173" s="54"/>
      <c r="J173" s="15"/>
      <c r="K173" s="54"/>
      <c r="L173" s="15"/>
      <c r="M173" s="54"/>
      <c r="N173" s="15"/>
      <c r="O173" s="54"/>
      <c r="P173" s="15"/>
      <c r="Q173" s="54"/>
      <c r="R173" s="15"/>
      <c r="S173" s="54"/>
      <c r="T173" s="15"/>
      <c r="U173" s="54"/>
      <c r="V173" s="15"/>
      <c r="W173" s="54"/>
      <c r="X173" s="15"/>
      <c r="Y173" s="54"/>
      <c r="Z173" s="15"/>
      <c r="AA173" s="54"/>
      <c r="AB173" s="15"/>
      <c r="AC173" s="54"/>
      <c r="AD173" s="15"/>
      <c r="AE173" s="54"/>
      <c r="AF173" s="15"/>
      <c r="AG173" s="54"/>
      <c r="AH173" s="15"/>
      <c r="AI173" s="54"/>
      <c r="AJ173" s="15"/>
      <c r="AK173" s="54"/>
      <c r="AL173" s="15"/>
      <c r="AM173" s="54"/>
      <c r="AN173" s="15"/>
      <c r="AQ173" s="41">
        <f t="shared" si="12"/>
        <v>0</v>
      </c>
      <c r="AR173" s="71">
        <f t="shared" si="12"/>
        <v>0</v>
      </c>
      <c r="AS173">
        <f t="shared" si="13"/>
        <v>0</v>
      </c>
      <c r="AT173" t="e">
        <f t="shared" si="14"/>
        <v>#DIV/0!</v>
      </c>
      <c r="AU173" s="32"/>
      <c r="AV173" s="32"/>
      <c r="AW173" s="32"/>
      <c r="AX173" s="32"/>
      <c r="AY173" s="32"/>
      <c r="AZ173" s="32"/>
      <c r="BA173" s="32"/>
      <c r="BB173" s="32"/>
    </row>
    <row r="174" spans="1:54">
      <c r="A174" t="e">
        <f t="shared" si="15"/>
        <v>#VALUE!</v>
      </c>
      <c r="B174" s="6"/>
      <c r="C174" s="54"/>
      <c r="D174" s="15"/>
      <c r="E174" s="54"/>
      <c r="F174" s="15"/>
      <c r="G174" s="54"/>
      <c r="H174" s="15"/>
      <c r="I174" s="54"/>
      <c r="J174" s="15"/>
      <c r="K174" s="54"/>
      <c r="L174" s="15"/>
      <c r="M174" s="54"/>
      <c r="N174" s="15"/>
      <c r="O174" s="54"/>
      <c r="P174" s="15"/>
      <c r="Q174" s="54"/>
      <c r="R174" s="15"/>
      <c r="S174" s="54"/>
      <c r="T174" s="15"/>
      <c r="U174" s="54"/>
      <c r="V174" s="15"/>
      <c r="W174" s="54"/>
      <c r="X174" s="15"/>
      <c r="Y174" s="54"/>
      <c r="Z174" s="15"/>
      <c r="AA174" s="54"/>
      <c r="AB174" s="15"/>
      <c r="AC174" s="54"/>
      <c r="AD174" s="15"/>
      <c r="AE174" s="54"/>
      <c r="AF174" s="15"/>
      <c r="AG174" s="54"/>
      <c r="AH174" s="15"/>
      <c r="AI174" s="54"/>
      <c r="AJ174" s="15"/>
      <c r="AK174" s="54"/>
      <c r="AL174" s="15"/>
      <c r="AM174" s="54"/>
      <c r="AN174" s="15"/>
      <c r="AQ174" s="41">
        <f t="shared" si="12"/>
        <v>0</v>
      </c>
      <c r="AR174" s="71">
        <f t="shared" si="12"/>
        <v>0</v>
      </c>
      <c r="AS174">
        <f t="shared" si="13"/>
        <v>0</v>
      </c>
      <c r="AT174" t="e">
        <f t="shared" si="14"/>
        <v>#DIV/0!</v>
      </c>
      <c r="AU174" s="32"/>
      <c r="AV174" s="32"/>
      <c r="AW174" s="32"/>
      <c r="AX174" s="32"/>
      <c r="AY174" s="32"/>
      <c r="AZ174" s="32"/>
      <c r="BA174" s="32"/>
      <c r="BB174" s="32"/>
    </row>
    <row r="175" spans="1:54">
      <c r="A175" t="e">
        <f t="shared" si="15"/>
        <v>#VALUE!</v>
      </c>
      <c r="B175" s="6"/>
      <c r="C175" s="54"/>
      <c r="D175" s="15"/>
      <c r="E175" s="54"/>
      <c r="F175" s="15"/>
      <c r="G175" s="54"/>
      <c r="H175" s="15"/>
      <c r="I175" s="54"/>
      <c r="J175" s="15"/>
      <c r="K175" s="54"/>
      <c r="L175" s="15"/>
      <c r="M175" s="54"/>
      <c r="N175" s="15"/>
      <c r="O175" s="54"/>
      <c r="P175" s="15"/>
      <c r="Q175" s="54"/>
      <c r="R175" s="15"/>
      <c r="S175" s="54"/>
      <c r="T175" s="15"/>
      <c r="U175" s="54"/>
      <c r="V175" s="15"/>
      <c r="W175" s="54"/>
      <c r="X175" s="15"/>
      <c r="Y175" s="54"/>
      <c r="Z175" s="15"/>
      <c r="AA175" s="54"/>
      <c r="AB175" s="15"/>
      <c r="AC175" s="54"/>
      <c r="AD175" s="15"/>
      <c r="AE175" s="54"/>
      <c r="AF175" s="15"/>
      <c r="AG175" s="54"/>
      <c r="AH175" s="15"/>
      <c r="AI175" s="54"/>
      <c r="AJ175" s="15"/>
      <c r="AK175" s="54"/>
      <c r="AL175" s="15"/>
      <c r="AM175" s="54"/>
      <c r="AN175" s="15"/>
      <c r="AQ175" s="41">
        <f t="shared" si="12"/>
        <v>0</v>
      </c>
      <c r="AR175" s="71">
        <f t="shared" si="12"/>
        <v>0</v>
      </c>
      <c r="AS175">
        <f t="shared" si="13"/>
        <v>0</v>
      </c>
      <c r="AT175" t="e">
        <f t="shared" si="14"/>
        <v>#DIV/0!</v>
      </c>
      <c r="AU175" s="32"/>
      <c r="AV175" s="32"/>
      <c r="AW175" s="32"/>
      <c r="AX175" s="32"/>
      <c r="AY175" s="32"/>
      <c r="AZ175" s="32"/>
      <c r="BA175" s="32"/>
      <c r="BB175" s="32"/>
    </row>
    <row r="176" spans="1:54">
      <c r="A176" t="e">
        <f t="shared" si="15"/>
        <v>#VALUE!</v>
      </c>
      <c r="B176" s="6"/>
      <c r="C176" s="54"/>
      <c r="D176" s="15"/>
      <c r="E176" s="54"/>
      <c r="F176" s="15"/>
      <c r="G176" s="54"/>
      <c r="H176" s="15"/>
      <c r="I176" s="54"/>
      <c r="J176" s="15"/>
      <c r="K176" s="54"/>
      <c r="L176" s="15"/>
      <c r="M176" s="54"/>
      <c r="N176" s="15"/>
      <c r="O176" s="54"/>
      <c r="P176" s="15"/>
      <c r="Q176" s="54"/>
      <c r="R176" s="15"/>
      <c r="S176" s="54"/>
      <c r="T176" s="15"/>
      <c r="U176" s="54"/>
      <c r="V176" s="15"/>
      <c r="W176" s="54"/>
      <c r="X176" s="15"/>
      <c r="Y176" s="54"/>
      <c r="Z176" s="15"/>
      <c r="AA176" s="54"/>
      <c r="AB176" s="15"/>
      <c r="AC176" s="54"/>
      <c r="AD176" s="15"/>
      <c r="AE176" s="54"/>
      <c r="AF176" s="15"/>
      <c r="AG176" s="54"/>
      <c r="AH176" s="15"/>
      <c r="AI176" s="54"/>
      <c r="AJ176" s="15"/>
      <c r="AK176" s="54"/>
      <c r="AL176" s="15"/>
      <c r="AM176" s="54"/>
      <c r="AN176" s="15"/>
      <c r="AQ176" s="41">
        <f t="shared" si="12"/>
        <v>0</v>
      </c>
      <c r="AR176" s="71">
        <f t="shared" si="12"/>
        <v>0</v>
      </c>
      <c r="AS176">
        <f t="shared" si="13"/>
        <v>0</v>
      </c>
      <c r="AT176" t="e">
        <f t="shared" si="14"/>
        <v>#DIV/0!</v>
      </c>
      <c r="AU176" s="32"/>
      <c r="AV176" s="32"/>
      <c r="AW176" s="32"/>
      <c r="AX176" s="32"/>
      <c r="AY176" s="32"/>
      <c r="AZ176" s="32"/>
      <c r="BA176" s="32"/>
      <c r="BB176" s="32"/>
    </row>
    <row r="177" spans="1:54">
      <c r="A177" t="e">
        <f t="shared" si="15"/>
        <v>#VALUE!</v>
      </c>
      <c r="B177" s="6"/>
      <c r="C177" s="54"/>
      <c r="D177" s="15"/>
      <c r="E177" s="54"/>
      <c r="F177" s="15"/>
      <c r="G177" s="54"/>
      <c r="H177" s="15"/>
      <c r="I177" s="54"/>
      <c r="J177" s="15"/>
      <c r="K177" s="54"/>
      <c r="L177" s="15"/>
      <c r="M177" s="54"/>
      <c r="N177" s="15"/>
      <c r="O177" s="54"/>
      <c r="P177" s="15"/>
      <c r="Q177" s="54"/>
      <c r="R177" s="15"/>
      <c r="S177" s="54"/>
      <c r="T177" s="15"/>
      <c r="U177" s="54"/>
      <c r="V177" s="15"/>
      <c r="W177" s="54"/>
      <c r="X177" s="15"/>
      <c r="Y177" s="54"/>
      <c r="Z177" s="15"/>
      <c r="AA177" s="54"/>
      <c r="AB177" s="15"/>
      <c r="AC177" s="54"/>
      <c r="AD177" s="15"/>
      <c r="AE177" s="54"/>
      <c r="AF177" s="15"/>
      <c r="AG177" s="54"/>
      <c r="AH177" s="15"/>
      <c r="AI177" s="54"/>
      <c r="AJ177" s="15"/>
      <c r="AK177" s="54"/>
      <c r="AL177" s="15"/>
      <c r="AM177" s="54"/>
      <c r="AN177" s="15"/>
      <c r="AQ177" s="41">
        <f t="shared" ref="AQ177:AR200" si="16">+C177+E177+G177+I177++K177++M177+O177+Q177+S177+U177+W177+AK177+AM177+Y177+AC177+AE177+AG177+AI177+AA177</f>
        <v>0</v>
      </c>
      <c r="AR177" s="71">
        <f t="shared" si="16"/>
        <v>0</v>
      </c>
      <c r="AS177">
        <f t="shared" si="13"/>
        <v>0</v>
      </c>
      <c r="AT177" t="e">
        <f t="shared" si="14"/>
        <v>#DIV/0!</v>
      </c>
      <c r="AU177" s="32"/>
      <c r="AV177" s="32"/>
      <c r="AW177" s="32"/>
      <c r="AX177" s="32"/>
      <c r="AY177" s="32"/>
      <c r="AZ177" s="32"/>
      <c r="BA177" s="32"/>
      <c r="BB177" s="32"/>
    </row>
    <row r="178" spans="1:54">
      <c r="A178" t="e">
        <f t="shared" si="15"/>
        <v>#VALUE!</v>
      </c>
      <c r="B178" s="6"/>
      <c r="C178" s="54"/>
      <c r="D178" s="15"/>
      <c r="E178" s="54"/>
      <c r="F178" s="15"/>
      <c r="G178" s="54"/>
      <c r="H178" s="15"/>
      <c r="I178" s="54"/>
      <c r="J178" s="15"/>
      <c r="K178" s="54"/>
      <c r="L178" s="15"/>
      <c r="M178" s="54"/>
      <c r="N178" s="15"/>
      <c r="O178" s="54"/>
      <c r="P178" s="15"/>
      <c r="Q178" s="54"/>
      <c r="R178" s="15"/>
      <c r="S178" s="54"/>
      <c r="T178" s="15"/>
      <c r="U178" s="54"/>
      <c r="V178" s="15"/>
      <c r="W178" s="54"/>
      <c r="X178" s="15"/>
      <c r="Y178" s="54"/>
      <c r="Z178" s="15"/>
      <c r="AA178" s="54"/>
      <c r="AB178" s="15"/>
      <c r="AC178" s="54"/>
      <c r="AD178" s="15"/>
      <c r="AE178" s="54"/>
      <c r="AF178" s="15"/>
      <c r="AG178" s="54"/>
      <c r="AH178" s="15"/>
      <c r="AI178" s="54"/>
      <c r="AJ178" s="15"/>
      <c r="AK178" s="54"/>
      <c r="AL178" s="15"/>
      <c r="AM178" s="54"/>
      <c r="AN178" s="15"/>
      <c r="AQ178" s="41">
        <f t="shared" si="16"/>
        <v>0</v>
      </c>
      <c r="AR178" s="71">
        <f t="shared" si="16"/>
        <v>0</v>
      </c>
      <c r="AS178">
        <f t="shared" si="13"/>
        <v>0</v>
      </c>
      <c r="AT178" t="e">
        <f t="shared" si="14"/>
        <v>#DIV/0!</v>
      </c>
      <c r="AU178" s="32"/>
      <c r="AV178" s="32"/>
      <c r="AW178" s="32"/>
      <c r="AX178" s="32"/>
      <c r="AY178" s="32"/>
      <c r="AZ178" s="32"/>
      <c r="BA178" s="32"/>
      <c r="BB178" s="32"/>
    </row>
    <row r="179" spans="1:54">
      <c r="A179" t="e">
        <f t="shared" si="15"/>
        <v>#VALUE!</v>
      </c>
      <c r="B179" s="6"/>
      <c r="C179" s="54"/>
      <c r="D179" s="15"/>
      <c r="E179" s="54"/>
      <c r="F179" s="15"/>
      <c r="G179" s="54"/>
      <c r="H179" s="15"/>
      <c r="I179" s="54"/>
      <c r="J179" s="15"/>
      <c r="K179" s="54"/>
      <c r="L179" s="15"/>
      <c r="M179" s="54"/>
      <c r="N179" s="15"/>
      <c r="O179" s="54"/>
      <c r="P179" s="15"/>
      <c r="Q179" s="54"/>
      <c r="R179" s="15"/>
      <c r="S179" s="54"/>
      <c r="T179" s="15"/>
      <c r="U179" s="54"/>
      <c r="V179" s="15"/>
      <c r="W179" s="54"/>
      <c r="X179" s="15"/>
      <c r="Y179" s="54"/>
      <c r="Z179" s="15"/>
      <c r="AA179" s="54"/>
      <c r="AB179" s="15"/>
      <c r="AC179" s="54"/>
      <c r="AD179" s="15"/>
      <c r="AE179" s="54"/>
      <c r="AF179" s="15"/>
      <c r="AG179" s="54"/>
      <c r="AH179" s="15"/>
      <c r="AI179" s="54"/>
      <c r="AJ179" s="15"/>
      <c r="AK179" s="54"/>
      <c r="AL179" s="15"/>
      <c r="AM179" s="54"/>
      <c r="AN179" s="15"/>
      <c r="AQ179" s="41">
        <f t="shared" si="16"/>
        <v>0</v>
      </c>
      <c r="AR179" s="71">
        <f t="shared" si="16"/>
        <v>0</v>
      </c>
      <c r="AS179">
        <f t="shared" si="13"/>
        <v>0</v>
      </c>
      <c r="AT179" t="e">
        <f t="shared" si="14"/>
        <v>#DIV/0!</v>
      </c>
      <c r="AU179" s="32"/>
      <c r="AV179" s="32"/>
      <c r="AW179" s="32"/>
      <c r="AX179" s="32"/>
      <c r="AY179" s="32"/>
      <c r="AZ179" s="32"/>
      <c r="BA179" s="32"/>
      <c r="BB179" s="32"/>
    </row>
    <row r="180" spans="1:54">
      <c r="A180" t="e">
        <f t="shared" si="15"/>
        <v>#VALUE!</v>
      </c>
      <c r="B180" s="6"/>
      <c r="C180" s="54"/>
      <c r="D180" s="15"/>
      <c r="E180" s="54"/>
      <c r="F180" s="15"/>
      <c r="G180" s="54"/>
      <c r="H180" s="15"/>
      <c r="I180" s="54"/>
      <c r="J180" s="15"/>
      <c r="K180" s="54"/>
      <c r="L180" s="15"/>
      <c r="M180" s="54"/>
      <c r="N180" s="15"/>
      <c r="O180" s="54"/>
      <c r="P180" s="15"/>
      <c r="Q180" s="54"/>
      <c r="R180" s="15"/>
      <c r="S180" s="54"/>
      <c r="T180" s="15"/>
      <c r="U180" s="54"/>
      <c r="V180" s="15"/>
      <c r="W180" s="54"/>
      <c r="X180" s="15"/>
      <c r="Y180" s="54"/>
      <c r="Z180" s="15"/>
      <c r="AA180" s="54"/>
      <c r="AB180" s="15"/>
      <c r="AC180" s="54"/>
      <c r="AD180" s="15"/>
      <c r="AE180" s="54"/>
      <c r="AF180" s="15"/>
      <c r="AG180" s="54"/>
      <c r="AH180" s="15"/>
      <c r="AI180" s="54"/>
      <c r="AJ180" s="15"/>
      <c r="AK180" s="54"/>
      <c r="AL180" s="15"/>
      <c r="AM180" s="54"/>
      <c r="AN180" s="15"/>
      <c r="AQ180" s="41">
        <f t="shared" si="16"/>
        <v>0</v>
      </c>
      <c r="AR180" s="71">
        <f t="shared" si="16"/>
        <v>0</v>
      </c>
      <c r="AS180">
        <f t="shared" si="13"/>
        <v>0</v>
      </c>
      <c r="AT180" t="e">
        <f t="shared" si="14"/>
        <v>#DIV/0!</v>
      </c>
      <c r="AU180" s="32"/>
      <c r="AV180" s="32"/>
      <c r="AW180" s="32"/>
      <c r="AX180" s="32"/>
      <c r="AY180" s="32"/>
      <c r="AZ180" s="32"/>
      <c r="BA180" s="32"/>
      <c r="BB180" s="32"/>
    </row>
    <row r="181" spans="1:54">
      <c r="A181" t="e">
        <f t="shared" si="15"/>
        <v>#VALUE!</v>
      </c>
      <c r="B181" s="6"/>
      <c r="C181" s="54"/>
      <c r="D181" s="15"/>
      <c r="E181" s="54"/>
      <c r="F181" s="15"/>
      <c r="G181" s="54"/>
      <c r="H181" s="15"/>
      <c r="I181" s="54"/>
      <c r="J181" s="15"/>
      <c r="K181" s="54"/>
      <c r="L181" s="15"/>
      <c r="M181" s="54"/>
      <c r="N181" s="15"/>
      <c r="O181" s="54"/>
      <c r="P181" s="15"/>
      <c r="Q181" s="54"/>
      <c r="R181" s="15"/>
      <c r="S181" s="54"/>
      <c r="T181" s="15"/>
      <c r="U181" s="54"/>
      <c r="V181" s="15"/>
      <c r="W181" s="54"/>
      <c r="X181" s="15"/>
      <c r="Y181" s="54"/>
      <c r="Z181" s="15"/>
      <c r="AA181" s="54"/>
      <c r="AB181" s="15"/>
      <c r="AC181" s="54"/>
      <c r="AD181" s="15"/>
      <c r="AE181" s="54"/>
      <c r="AF181" s="15"/>
      <c r="AG181" s="54"/>
      <c r="AH181" s="15"/>
      <c r="AI181" s="54"/>
      <c r="AJ181" s="15"/>
      <c r="AK181" s="54"/>
      <c r="AL181" s="15"/>
      <c r="AM181" s="54"/>
      <c r="AN181" s="15"/>
      <c r="AQ181" s="41">
        <f t="shared" si="16"/>
        <v>0</v>
      </c>
      <c r="AR181" s="71">
        <f t="shared" si="16"/>
        <v>0</v>
      </c>
      <c r="AS181">
        <f t="shared" si="13"/>
        <v>0</v>
      </c>
      <c r="AT181" t="e">
        <f t="shared" si="14"/>
        <v>#DIV/0!</v>
      </c>
      <c r="AU181" s="32"/>
      <c r="AV181" s="32"/>
      <c r="AW181" s="32"/>
      <c r="AX181" s="32"/>
      <c r="AY181" s="32"/>
      <c r="AZ181" s="32"/>
      <c r="BA181" s="32"/>
      <c r="BB181" s="32"/>
    </row>
    <row r="182" spans="1:54">
      <c r="A182" t="e">
        <f t="shared" si="15"/>
        <v>#VALUE!</v>
      </c>
      <c r="B182" s="6"/>
      <c r="C182" s="54"/>
      <c r="D182" s="15"/>
      <c r="E182" s="54"/>
      <c r="F182" s="15"/>
      <c r="G182" s="54"/>
      <c r="H182" s="15"/>
      <c r="I182" s="54"/>
      <c r="J182" s="15"/>
      <c r="K182" s="54"/>
      <c r="L182" s="15"/>
      <c r="M182" s="54"/>
      <c r="N182" s="15"/>
      <c r="O182" s="54"/>
      <c r="P182" s="15"/>
      <c r="Q182" s="54"/>
      <c r="R182" s="15"/>
      <c r="S182" s="54"/>
      <c r="T182" s="15"/>
      <c r="U182" s="54"/>
      <c r="V182" s="15"/>
      <c r="W182" s="54"/>
      <c r="X182" s="15"/>
      <c r="Y182" s="54"/>
      <c r="Z182" s="15"/>
      <c r="AA182" s="54"/>
      <c r="AB182" s="15"/>
      <c r="AC182" s="54"/>
      <c r="AD182" s="15"/>
      <c r="AE182" s="54"/>
      <c r="AF182" s="15"/>
      <c r="AG182" s="54"/>
      <c r="AH182" s="15"/>
      <c r="AI182" s="54"/>
      <c r="AJ182" s="15"/>
      <c r="AK182" s="54"/>
      <c r="AL182" s="15"/>
      <c r="AM182" s="54"/>
      <c r="AN182" s="15"/>
      <c r="AQ182" s="41">
        <f t="shared" si="16"/>
        <v>0</v>
      </c>
      <c r="AR182" s="71">
        <f t="shared" si="16"/>
        <v>0</v>
      </c>
      <c r="AS182">
        <f t="shared" si="13"/>
        <v>0</v>
      </c>
      <c r="AT182" t="e">
        <f t="shared" si="14"/>
        <v>#DIV/0!</v>
      </c>
      <c r="AU182" s="32"/>
      <c r="AV182" s="32"/>
      <c r="AW182" s="32"/>
      <c r="AX182" s="32"/>
      <c r="AY182" s="32"/>
      <c r="AZ182" s="32"/>
      <c r="BA182" s="32"/>
      <c r="BB182" s="32"/>
    </row>
    <row r="183" spans="1:54">
      <c r="A183" t="e">
        <f t="shared" si="15"/>
        <v>#VALUE!</v>
      </c>
      <c r="B183" s="6"/>
      <c r="C183" s="54"/>
      <c r="D183" s="15"/>
      <c r="E183" s="54"/>
      <c r="F183" s="15"/>
      <c r="G183" s="54"/>
      <c r="H183" s="15"/>
      <c r="I183" s="54"/>
      <c r="J183" s="15"/>
      <c r="K183" s="54"/>
      <c r="L183" s="15"/>
      <c r="M183" s="54"/>
      <c r="N183" s="15"/>
      <c r="O183" s="54"/>
      <c r="P183" s="15"/>
      <c r="Q183" s="54"/>
      <c r="R183" s="15"/>
      <c r="S183" s="54"/>
      <c r="T183" s="15"/>
      <c r="U183" s="54"/>
      <c r="V183" s="15"/>
      <c r="W183" s="54"/>
      <c r="X183" s="15"/>
      <c r="Y183" s="54"/>
      <c r="Z183" s="15"/>
      <c r="AA183" s="54"/>
      <c r="AB183" s="15"/>
      <c r="AC183" s="54"/>
      <c r="AD183" s="15"/>
      <c r="AE183" s="54"/>
      <c r="AF183" s="15"/>
      <c r="AG183" s="54"/>
      <c r="AH183" s="15"/>
      <c r="AI183" s="54"/>
      <c r="AJ183" s="15"/>
      <c r="AK183" s="54"/>
      <c r="AL183" s="15"/>
      <c r="AM183" s="54"/>
      <c r="AN183" s="15"/>
      <c r="AQ183" s="41">
        <f t="shared" si="16"/>
        <v>0</v>
      </c>
      <c r="AR183" s="71">
        <f t="shared" si="16"/>
        <v>0</v>
      </c>
      <c r="AS183">
        <f t="shared" si="13"/>
        <v>0</v>
      </c>
      <c r="AT183" t="e">
        <f t="shared" si="14"/>
        <v>#DIV/0!</v>
      </c>
      <c r="AU183" s="32"/>
      <c r="AV183" s="32"/>
      <c r="AW183" s="32"/>
      <c r="AX183" s="32"/>
      <c r="AY183" s="32"/>
      <c r="AZ183" s="32"/>
      <c r="BA183" s="32"/>
      <c r="BB183" s="32"/>
    </row>
    <row r="184" spans="1:54">
      <c r="A184" t="e">
        <f t="shared" si="15"/>
        <v>#VALUE!</v>
      </c>
      <c r="B184" s="6"/>
      <c r="C184" s="54"/>
      <c r="D184" s="15"/>
      <c r="E184" s="54"/>
      <c r="F184" s="15"/>
      <c r="G184" s="54"/>
      <c r="H184" s="15"/>
      <c r="I184" s="54"/>
      <c r="J184" s="15"/>
      <c r="K184" s="54"/>
      <c r="L184" s="15"/>
      <c r="M184" s="54"/>
      <c r="N184" s="15"/>
      <c r="O184" s="54"/>
      <c r="P184" s="15"/>
      <c r="Q184" s="54"/>
      <c r="R184" s="15"/>
      <c r="S184" s="54"/>
      <c r="T184" s="15"/>
      <c r="U184" s="54"/>
      <c r="V184" s="15"/>
      <c r="W184" s="54"/>
      <c r="X184" s="15"/>
      <c r="Y184" s="54"/>
      <c r="Z184" s="15"/>
      <c r="AA184" s="54"/>
      <c r="AB184" s="15"/>
      <c r="AC184" s="54"/>
      <c r="AD184" s="15"/>
      <c r="AE184" s="54"/>
      <c r="AF184" s="15"/>
      <c r="AG184" s="54"/>
      <c r="AH184" s="15"/>
      <c r="AI184" s="54"/>
      <c r="AJ184" s="15"/>
      <c r="AK184" s="54"/>
      <c r="AL184" s="15"/>
      <c r="AM184" s="54"/>
      <c r="AN184" s="15"/>
      <c r="AQ184" s="41">
        <f t="shared" si="16"/>
        <v>0</v>
      </c>
      <c r="AR184" s="71">
        <f t="shared" si="16"/>
        <v>0</v>
      </c>
      <c r="AS184">
        <f t="shared" si="13"/>
        <v>0</v>
      </c>
      <c r="AT184" t="e">
        <f t="shared" si="14"/>
        <v>#DIV/0!</v>
      </c>
      <c r="AU184" s="32"/>
      <c r="AV184" s="32"/>
      <c r="AW184" s="32"/>
      <c r="AX184" s="32"/>
      <c r="AY184" s="32"/>
      <c r="AZ184" s="32"/>
      <c r="BA184" s="32"/>
      <c r="BB184" s="32"/>
    </row>
    <row r="185" spans="1:54">
      <c r="A185" t="e">
        <f t="shared" si="15"/>
        <v>#VALUE!</v>
      </c>
      <c r="B185" s="6"/>
      <c r="C185" s="54"/>
      <c r="D185" s="15"/>
      <c r="E185" s="54"/>
      <c r="F185" s="15"/>
      <c r="G185" s="54"/>
      <c r="H185" s="15"/>
      <c r="I185" s="54"/>
      <c r="J185" s="15"/>
      <c r="K185" s="54"/>
      <c r="L185" s="15"/>
      <c r="M185" s="54"/>
      <c r="N185" s="15"/>
      <c r="O185" s="54"/>
      <c r="P185" s="15"/>
      <c r="Q185" s="54"/>
      <c r="R185" s="15"/>
      <c r="S185" s="54"/>
      <c r="T185" s="15"/>
      <c r="U185" s="54"/>
      <c r="V185" s="15"/>
      <c r="W185" s="54"/>
      <c r="X185" s="15"/>
      <c r="Y185" s="54"/>
      <c r="Z185" s="15"/>
      <c r="AA185" s="54"/>
      <c r="AB185" s="15"/>
      <c r="AC185" s="54"/>
      <c r="AD185" s="15"/>
      <c r="AE185" s="54"/>
      <c r="AF185" s="15"/>
      <c r="AG185" s="54"/>
      <c r="AH185" s="15"/>
      <c r="AI185" s="54"/>
      <c r="AJ185" s="15"/>
      <c r="AK185" s="54"/>
      <c r="AL185" s="15"/>
      <c r="AM185" s="54"/>
      <c r="AN185" s="15"/>
      <c r="AQ185" s="41">
        <f t="shared" si="16"/>
        <v>0</v>
      </c>
      <c r="AR185" s="71">
        <f t="shared" si="16"/>
        <v>0</v>
      </c>
      <c r="AS185">
        <f t="shared" si="13"/>
        <v>0</v>
      </c>
      <c r="AT185" t="e">
        <f t="shared" si="14"/>
        <v>#DIV/0!</v>
      </c>
      <c r="AU185" s="32"/>
      <c r="AV185" s="32"/>
      <c r="AW185" s="32"/>
      <c r="AX185" s="32"/>
      <c r="AY185" s="32"/>
      <c r="AZ185" s="32"/>
      <c r="BA185" s="32"/>
      <c r="BB185" s="32"/>
    </row>
    <row r="186" spans="1:54">
      <c r="A186" t="e">
        <f t="shared" si="15"/>
        <v>#VALUE!</v>
      </c>
      <c r="B186" s="6"/>
      <c r="C186" s="54"/>
      <c r="D186" s="15"/>
      <c r="E186" s="54"/>
      <c r="F186" s="15"/>
      <c r="G186" s="54"/>
      <c r="H186" s="15"/>
      <c r="I186" s="54"/>
      <c r="J186" s="15"/>
      <c r="K186" s="54"/>
      <c r="L186" s="15"/>
      <c r="M186" s="54"/>
      <c r="N186" s="15"/>
      <c r="O186" s="54"/>
      <c r="P186" s="15"/>
      <c r="Q186" s="54"/>
      <c r="R186" s="15"/>
      <c r="S186" s="54"/>
      <c r="T186" s="15"/>
      <c r="U186" s="54"/>
      <c r="V186" s="15"/>
      <c r="W186" s="54"/>
      <c r="X186" s="15"/>
      <c r="Y186" s="54"/>
      <c r="Z186" s="15"/>
      <c r="AA186" s="54"/>
      <c r="AB186" s="15"/>
      <c r="AC186" s="54"/>
      <c r="AD186" s="15"/>
      <c r="AE186" s="54"/>
      <c r="AF186" s="15"/>
      <c r="AG186" s="54"/>
      <c r="AH186" s="15"/>
      <c r="AI186" s="54"/>
      <c r="AJ186" s="15"/>
      <c r="AK186" s="54"/>
      <c r="AL186" s="15"/>
      <c r="AM186" s="54"/>
      <c r="AN186" s="15"/>
      <c r="AQ186" s="41">
        <f t="shared" si="16"/>
        <v>0</v>
      </c>
      <c r="AR186" s="71">
        <f t="shared" si="16"/>
        <v>0</v>
      </c>
      <c r="AS186">
        <f t="shared" si="13"/>
        <v>0</v>
      </c>
      <c r="AT186" t="e">
        <f t="shared" si="14"/>
        <v>#DIV/0!</v>
      </c>
      <c r="AU186" s="32"/>
      <c r="AV186" s="32"/>
      <c r="AW186" s="32"/>
      <c r="AX186" s="32"/>
      <c r="AY186" s="32"/>
      <c r="AZ186" s="32"/>
      <c r="BA186" s="32"/>
      <c r="BB186" s="32"/>
    </row>
    <row r="187" spans="1:54">
      <c r="A187" t="e">
        <f t="shared" si="15"/>
        <v>#VALUE!</v>
      </c>
      <c r="B187" s="6"/>
      <c r="C187" s="54"/>
      <c r="D187" s="15"/>
      <c r="E187" s="54"/>
      <c r="F187" s="15"/>
      <c r="G187" s="54"/>
      <c r="H187" s="15"/>
      <c r="I187" s="54"/>
      <c r="J187" s="15"/>
      <c r="K187" s="54"/>
      <c r="L187" s="15"/>
      <c r="M187" s="54"/>
      <c r="N187" s="15"/>
      <c r="O187" s="54"/>
      <c r="P187" s="15"/>
      <c r="Q187" s="54"/>
      <c r="R187" s="15"/>
      <c r="S187" s="54"/>
      <c r="T187" s="15"/>
      <c r="U187" s="54"/>
      <c r="V187" s="15"/>
      <c r="W187" s="54"/>
      <c r="X187" s="15"/>
      <c r="Y187" s="54"/>
      <c r="Z187" s="15"/>
      <c r="AA187" s="54"/>
      <c r="AB187" s="15"/>
      <c r="AC187" s="54"/>
      <c r="AD187" s="15"/>
      <c r="AE187" s="54"/>
      <c r="AF187" s="15"/>
      <c r="AG187" s="54"/>
      <c r="AH187" s="15"/>
      <c r="AI187" s="54"/>
      <c r="AJ187" s="15"/>
      <c r="AK187" s="54"/>
      <c r="AL187" s="15"/>
      <c r="AM187" s="54"/>
      <c r="AN187" s="15"/>
      <c r="AQ187" s="41">
        <f t="shared" si="16"/>
        <v>0</v>
      </c>
      <c r="AR187" s="71">
        <f t="shared" si="16"/>
        <v>0</v>
      </c>
      <c r="AS187">
        <f t="shared" si="13"/>
        <v>0</v>
      </c>
      <c r="AT187" t="e">
        <f t="shared" si="14"/>
        <v>#DIV/0!</v>
      </c>
      <c r="AU187" s="32"/>
      <c r="AV187" s="32"/>
      <c r="AW187" s="32"/>
      <c r="AX187" s="32"/>
      <c r="AY187" s="32"/>
      <c r="AZ187" s="32"/>
      <c r="BA187" s="32"/>
      <c r="BB187" s="32"/>
    </row>
    <row r="188" spans="1:54">
      <c r="A188" t="e">
        <f t="shared" si="15"/>
        <v>#VALUE!</v>
      </c>
      <c r="B188" s="6"/>
      <c r="C188" s="54"/>
      <c r="D188" s="15"/>
      <c r="E188" s="54"/>
      <c r="F188" s="15"/>
      <c r="G188" s="54"/>
      <c r="H188" s="15"/>
      <c r="I188" s="54"/>
      <c r="J188" s="15"/>
      <c r="K188" s="54"/>
      <c r="L188" s="15"/>
      <c r="M188" s="54"/>
      <c r="N188" s="15"/>
      <c r="O188" s="54"/>
      <c r="P188" s="15"/>
      <c r="Q188" s="54"/>
      <c r="R188" s="15"/>
      <c r="S188" s="54"/>
      <c r="T188" s="15"/>
      <c r="U188" s="54"/>
      <c r="V188" s="15"/>
      <c r="W188" s="54"/>
      <c r="X188" s="15"/>
      <c r="Y188" s="54"/>
      <c r="Z188" s="15"/>
      <c r="AA188" s="54"/>
      <c r="AB188" s="15"/>
      <c r="AC188" s="54"/>
      <c r="AD188" s="15"/>
      <c r="AE188" s="54"/>
      <c r="AF188" s="15"/>
      <c r="AG188" s="54"/>
      <c r="AH188" s="15"/>
      <c r="AI188" s="54"/>
      <c r="AJ188" s="15"/>
      <c r="AK188" s="54"/>
      <c r="AL188" s="15"/>
      <c r="AM188" s="54"/>
      <c r="AN188" s="15"/>
      <c r="AQ188" s="41">
        <f t="shared" si="16"/>
        <v>0</v>
      </c>
      <c r="AR188" s="71">
        <f t="shared" si="16"/>
        <v>0</v>
      </c>
      <c r="AS188">
        <f t="shared" si="13"/>
        <v>0</v>
      </c>
      <c r="AT188" t="e">
        <f t="shared" si="14"/>
        <v>#DIV/0!</v>
      </c>
      <c r="AU188" s="32"/>
      <c r="AV188" s="32"/>
      <c r="AW188" s="32"/>
      <c r="AX188" s="32"/>
      <c r="AY188" s="32"/>
      <c r="AZ188" s="32"/>
      <c r="BA188" s="32"/>
      <c r="BB188" s="32"/>
    </row>
    <row r="189" spans="1:54">
      <c r="A189" t="e">
        <f t="shared" si="15"/>
        <v>#VALUE!</v>
      </c>
      <c r="B189" s="6"/>
      <c r="C189" s="54"/>
      <c r="D189" s="15"/>
      <c r="E189" s="54"/>
      <c r="F189" s="15"/>
      <c r="G189" s="54"/>
      <c r="H189" s="15"/>
      <c r="I189" s="54"/>
      <c r="J189" s="15"/>
      <c r="K189" s="54"/>
      <c r="L189" s="15"/>
      <c r="M189" s="54"/>
      <c r="N189" s="15"/>
      <c r="O189" s="54"/>
      <c r="P189" s="15"/>
      <c r="Q189" s="54"/>
      <c r="R189" s="15"/>
      <c r="S189" s="54"/>
      <c r="T189" s="15"/>
      <c r="U189" s="54"/>
      <c r="V189" s="15"/>
      <c r="W189" s="54"/>
      <c r="X189" s="15"/>
      <c r="Y189" s="54"/>
      <c r="Z189" s="15"/>
      <c r="AA189" s="54"/>
      <c r="AB189" s="15"/>
      <c r="AC189" s="54"/>
      <c r="AD189" s="15"/>
      <c r="AE189" s="54"/>
      <c r="AF189" s="15"/>
      <c r="AG189" s="54"/>
      <c r="AH189" s="15"/>
      <c r="AI189" s="54"/>
      <c r="AJ189" s="15"/>
      <c r="AK189" s="54"/>
      <c r="AL189" s="15"/>
      <c r="AM189" s="54"/>
      <c r="AN189" s="15"/>
      <c r="AQ189" s="41">
        <f t="shared" si="16"/>
        <v>0</v>
      </c>
      <c r="AR189" s="71">
        <f t="shared" si="16"/>
        <v>0</v>
      </c>
      <c r="AS189">
        <f t="shared" si="13"/>
        <v>0</v>
      </c>
      <c r="AT189" t="e">
        <f t="shared" si="14"/>
        <v>#DIV/0!</v>
      </c>
      <c r="AU189" s="32"/>
      <c r="AV189" s="32"/>
      <c r="AW189" s="32"/>
      <c r="AX189" s="32"/>
      <c r="AY189" s="32"/>
      <c r="AZ189" s="32"/>
      <c r="BA189" s="32"/>
      <c r="BB189" s="32"/>
    </row>
    <row r="190" spans="1:54">
      <c r="A190" t="e">
        <f t="shared" si="15"/>
        <v>#VALUE!</v>
      </c>
      <c r="B190" s="6"/>
      <c r="C190" s="54"/>
      <c r="D190" s="15"/>
      <c r="E190" s="54"/>
      <c r="F190" s="15"/>
      <c r="G190" s="54"/>
      <c r="H190" s="15"/>
      <c r="I190" s="54"/>
      <c r="J190" s="15"/>
      <c r="K190" s="54"/>
      <c r="L190" s="15"/>
      <c r="M190" s="54"/>
      <c r="N190" s="15"/>
      <c r="O190" s="54"/>
      <c r="P190" s="15"/>
      <c r="Q190" s="54"/>
      <c r="R190" s="15"/>
      <c r="S190" s="54"/>
      <c r="T190" s="15"/>
      <c r="U190" s="54"/>
      <c r="V190" s="15"/>
      <c r="W190" s="54"/>
      <c r="X190" s="15"/>
      <c r="Y190" s="54"/>
      <c r="Z190" s="15"/>
      <c r="AA190" s="54"/>
      <c r="AB190" s="15"/>
      <c r="AC190" s="54"/>
      <c r="AD190" s="15"/>
      <c r="AE190" s="54"/>
      <c r="AF190" s="15"/>
      <c r="AG190" s="54"/>
      <c r="AH190" s="15"/>
      <c r="AI190" s="54"/>
      <c r="AJ190" s="15"/>
      <c r="AK190" s="54"/>
      <c r="AL190" s="15"/>
      <c r="AM190" s="54"/>
      <c r="AN190" s="15"/>
      <c r="AQ190" s="41">
        <f t="shared" si="16"/>
        <v>0</v>
      </c>
      <c r="AR190" s="71">
        <f t="shared" si="16"/>
        <v>0</v>
      </c>
      <c r="AS190">
        <f t="shared" si="13"/>
        <v>0</v>
      </c>
      <c r="AT190" t="e">
        <f t="shared" si="14"/>
        <v>#DIV/0!</v>
      </c>
      <c r="AU190" s="32"/>
      <c r="AV190" s="32"/>
      <c r="AW190" s="32"/>
      <c r="AX190" s="32"/>
      <c r="AY190" s="32"/>
      <c r="AZ190" s="32"/>
      <c r="BA190" s="32"/>
      <c r="BB190" s="32"/>
    </row>
    <row r="191" spans="1:54">
      <c r="A191" t="e">
        <f t="shared" si="15"/>
        <v>#VALUE!</v>
      </c>
      <c r="B191" s="6"/>
      <c r="C191" s="54"/>
      <c r="D191" s="15"/>
      <c r="E191" s="54"/>
      <c r="F191" s="15"/>
      <c r="G191" s="54"/>
      <c r="H191" s="15"/>
      <c r="I191" s="54"/>
      <c r="J191" s="15"/>
      <c r="K191" s="54"/>
      <c r="L191" s="15"/>
      <c r="M191" s="54"/>
      <c r="N191" s="15"/>
      <c r="O191" s="54"/>
      <c r="P191" s="15"/>
      <c r="Q191" s="54"/>
      <c r="R191" s="15"/>
      <c r="S191" s="54"/>
      <c r="T191" s="15"/>
      <c r="U191" s="54"/>
      <c r="V191" s="15"/>
      <c r="W191" s="54"/>
      <c r="X191" s="15"/>
      <c r="Y191" s="54"/>
      <c r="Z191" s="15"/>
      <c r="AA191" s="54"/>
      <c r="AB191" s="15"/>
      <c r="AC191" s="54"/>
      <c r="AD191" s="15"/>
      <c r="AE191" s="54"/>
      <c r="AF191" s="15"/>
      <c r="AG191" s="54"/>
      <c r="AH191" s="15"/>
      <c r="AI191" s="54"/>
      <c r="AJ191" s="15"/>
      <c r="AK191" s="54"/>
      <c r="AL191" s="15"/>
      <c r="AM191" s="54"/>
      <c r="AN191" s="15"/>
      <c r="AQ191" s="41">
        <f t="shared" si="16"/>
        <v>0</v>
      </c>
      <c r="AR191" s="71">
        <f t="shared" si="16"/>
        <v>0</v>
      </c>
      <c r="AS191">
        <f t="shared" si="13"/>
        <v>0</v>
      </c>
      <c r="AT191" t="e">
        <f t="shared" si="14"/>
        <v>#DIV/0!</v>
      </c>
      <c r="AU191" s="32"/>
      <c r="AV191" s="32"/>
      <c r="AW191" s="32"/>
      <c r="AX191" s="32"/>
      <c r="AY191" s="32"/>
      <c r="AZ191" s="32"/>
      <c r="BA191" s="32"/>
      <c r="BB191" s="32"/>
    </row>
    <row r="192" spans="1:54">
      <c r="A192" t="e">
        <f t="shared" si="15"/>
        <v>#VALUE!</v>
      </c>
      <c r="B192" s="6"/>
      <c r="C192" s="54"/>
      <c r="D192" s="15"/>
      <c r="E192" s="54"/>
      <c r="F192" s="15"/>
      <c r="G192" s="54"/>
      <c r="H192" s="15"/>
      <c r="I192" s="54"/>
      <c r="J192" s="15"/>
      <c r="K192" s="54"/>
      <c r="L192" s="15"/>
      <c r="M192" s="54"/>
      <c r="N192" s="15"/>
      <c r="O192" s="54"/>
      <c r="P192" s="15"/>
      <c r="Q192" s="54"/>
      <c r="R192" s="15"/>
      <c r="S192" s="54"/>
      <c r="T192" s="15"/>
      <c r="U192" s="54"/>
      <c r="V192" s="15"/>
      <c r="W192" s="54"/>
      <c r="X192" s="15"/>
      <c r="Y192" s="54"/>
      <c r="Z192" s="15"/>
      <c r="AA192" s="54"/>
      <c r="AB192" s="15"/>
      <c r="AC192" s="54"/>
      <c r="AD192" s="15"/>
      <c r="AE192" s="54"/>
      <c r="AF192" s="15"/>
      <c r="AG192" s="54"/>
      <c r="AH192" s="15"/>
      <c r="AI192" s="54"/>
      <c r="AJ192" s="15"/>
      <c r="AK192" s="54"/>
      <c r="AL192" s="15"/>
      <c r="AM192" s="54"/>
      <c r="AN192" s="15"/>
      <c r="AQ192" s="41">
        <f t="shared" si="16"/>
        <v>0</v>
      </c>
      <c r="AR192" s="71">
        <f t="shared" si="16"/>
        <v>0</v>
      </c>
      <c r="AS192">
        <f t="shared" si="13"/>
        <v>0</v>
      </c>
      <c r="AT192" t="e">
        <f t="shared" si="14"/>
        <v>#DIV/0!</v>
      </c>
      <c r="AU192" s="32"/>
      <c r="AV192" s="32"/>
      <c r="AW192" s="32"/>
      <c r="AX192" s="32"/>
      <c r="AY192" s="32"/>
      <c r="AZ192" s="32"/>
      <c r="BA192" s="32"/>
      <c r="BB192" s="32"/>
    </row>
    <row r="193" spans="1:54">
      <c r="A193" t="e">
        <f t="shared" si="15"/>
        <v>#VALUE!</v>
      </c>
      <c r="B193" s="6"/>
      <c r="C193" s="54"/>
      <c r="D193" s="15"/>
      <c r="E193" s="54"/>
      <c r="F193" s="15"/>
      <c r="G193" s="54"/>
      <c r="H193" s="15"/>
      <c r="I193" s="54"/>
      <c r="J193" s="15"/>
      <c r="K193" s="54"/>
      <c r="L193" s="15"/>
      <c r="M193" s="54"/>
      <c r="N193" s="15"/>
      <c r="O193" s="54"/>
      <c r="P193" s="15"/>
      <c r="Q193" s="54"/>
      <c r="R193" s="15"/>
      <c r="S193" s="54"/>
      <c r="T193" s="15"/>
      <c r="U193" s="54"/>
      <c r="V193" s="15"/>
      <c r="W193" s="54"/>
      <c r="X193" s="15"/>
      <c r="Y193" s="54"/>
      <c r="Z193" s="15"/>
      <c r="AA193" s="54"/>
      <c r="AB193" s="15"/>
      <c r="AC193" s="54"/>
      <c r="AD193" s="15"/>
      <c r="AE193" s="54"/>
      <c r="AF193" s="15"/>
      <c r="AG193" s="54"/>
      <c r="AH193" s="15"/>
      <c r="AI193" s="54"/>
      <c r="AJ193" s="15"/>
      <c r="AK193" s="54"/>
      <c r="AL193" s="15"/>
      <c r="AM193" s="54"/>
      <c r="AN193" s="15"/>
      <c r="AQ193" s="41">
        <f t="shared" si="16"/>
        <v>0</v>
      </c>
      <c r="AR193" s="71">
        <f t="shared" si="16"/>
        <v>0</v>
      </c>
      <c r="AS193">
        <f t="shared" si="13"/>
        <v>0</v>
      </c>
      <c r="AT193" t="e">
        <f t="shared" si="14"/>
        <v>#DIV/0!</v>
      </c>
      <c r="AU193" s="32"/>
      <c r="AV193" s="32"/>
      <c r="AW193" s="32"/>
      <c r="AX193" s="32"/>
      <c r="AY193" s="32"/>
      <c r="AZ193" s="32"/>
      <c r="BA193" s="32"/>
      <c r="BB193" s="32"/>
    </row>
    <row r="194" spans="1:54">
      <c r="A194" t="e">
        <f t="shared" si="15"/>
        <v>#VALUE!</v>
      </c>
      <c r="B194" s="6"/>
      <c r="C194" s="54"/>
      <c r="D194" s="15"/>
      <c r="E194" s="54"/>
      <c r="F194" s="15"/>
      <c r="G194" s="54"/>
      <c r="H194" s="15"/>
      <c r="I194" s="54"/>
      <c r="J194" s="15"/>
      <c r="K194" s="54"/>
      <c r="L194" s="15"/>
      <c r="M194" s="54"/>
      <c r="N194" s="15"/>
      <c r="O194" s="54"/>
      <c r="P194" s="15"/>
      <c r="Q194" s="54"/>
      <c r="R194" s="15"/>
      <c r="S194" s="54"/>
      <c r="T194" s="15"/>
      <c r="U194" s="54"/>
      <c r="V194" s="15"/>
      <c r="W194" s="54"/>
      <c r="X194" s="15"/>
      <c r="Y194" s="54"/>
      <c r="Z194" s="15"/>
      <c r="AA194" s="54"/>
      <c r="AB194" s="15"/>
      <c r="AC194" s="54"/>
      <c r="AD194" s="15"/>
      <c r="AE194" s="54"/>
      <c r="AF194" s="15"/>
      <c r="AG194" s="54"/>
      <c r="AH194" s="15"/>
      <c r="AI194" s="54"/>
      <c r="AJ194" s="15"/>
      <c r="AK194" s="54"/>
      <c r="AL194" s="15"/>
      <c r="AM194" s="54"/>
      <c r="AN194" s="15"/>
      <c r="AQ194" s="41">
        <f t="shared" si="16"/>
        <v>0</v>
      </c>
      <c r="AR194" s="71">
        <f t="shared" si="16"/>
        <v>0</v>
      </c>
      <c r="AS194">
        <f t="shared" si="13"/>
        <v>0</v>
      </c>
      <c r="AT194" t="e">
        <f t="shared" si="14"/>
        <v>#DIV/0!</v>
      </c>
      <c r="AU194" s="32"/>
      <c r="AV194" s="32"/>
      <c r="AW194" s="32"/>
      <c r="AX194" s="32"/>
      <c r="AY194" s="32"/>
      <c r="AZ194" s="32"/>
      <c r="BA194" s="32"/>
      <c r="BB194" s="32"/>
    </row>
    <row r="195" spans="1:54">
      <c r="A195" t="e">
        <f t="shared" si="15"/>
        <v>#VALUE!</v>
      </c>
      <c r="B195" s="6"/>
      <c r="C195" s="54"/>
      <c r="D195" s="15"/>
      <c r="E195" s="54"/>
      <c r="F195" s="15"/>
      <c r="G195" s="54"/>
      <c r="H195" s="15"/>
      <c r="I195" s="54"/>
      <c r="J195" s="15"/>
      <c r="K195" s="54"/>
      <c r="L195" s="15"/>
      <c r="M195" s="54"/>
      <c r="N195" s="15"/>
      <c r="O195" s="54"/>
      <c r="P195" s="15"/>
      <c r="Q195" s="54"/>
      <c r="R195" s="15"/>
      <c r="S195" s="54"/>
      <c r="T195" s="15"/>
      <c r="U195" s="54"/>
      <c r="V195" s="15"/>
      <c r="W195" s="54"/>
      <c r="X195" s="15"/>
      <c r="Y195" s="54"/>
      <c r="Z195" s="15"/>
      <c r="AA195" s="54"/>
      <c r="AB195" s="15"/>
      <c r="AC195" s="54"/>
      <c r="AD195" s="15"/>
      <c r="AE195" s="54"/>
      <c r="AF195" s="15"/>
      <c r="AG195" s="54"/>
      <c r="AH195" s="15"/>
      <c r="AI195" s="54"/>
      <c r="AJ195" s="15"/>
      <c r="AK195" s="54"/>
      <c r="AL195" s="15"/>
      <c r="AM195" s="54"/>
      <c r="AN195" s="15"/>
      <c r="AQ195" s="41">
        <f t="shared" si="16"/>
        <v>0</v>
      </c>
      <c r="AR195" s="71">
        <f t="shared" si="16"/>
        <v>0</v>
      </c>
      <c r="AS195">
        <f t="shared" si="13"/>
        <v>0</v>
      </c>
      <c r="AT195" t="e">
        <f t="shared" si="14"/>
        <v>#DIV/0!</v>
      </c>
      <c r="AU195" s="32"/>
      <c r="AV195" s="32"/>
      <c r="AW195" s="32"/>
      <c r="AX195" s="32"/>
      <c r="AY195" s="32"/>
      <c r="AZ195" s="32"/>
      <c r="BA195" s="32"/>
      <c r="BB195" s="32"/>
    </row>
    <row r="196" spans="1:54">
      <c r="A196" t="e">
        <f t="shared" si="15"/>
        <v>#VALUE!</v>
      </c>
      <c r="B196" s="6"/>
      <c r="C196" s="54"/>
      <c r="D196" s="15"/>
      <c r="E196" s="54"/>
      <c r="F196" s="15"/>
      <c r="G196" s="54"/>
      <c r="H196" s="15"/>
      <c r="I196" s="54"/>
      <c r="J196" s="15"/>
      <c r="K196" s="54"/>
      <c r="L196" s="15"/>
      <c r="M196" s="54"/>
      <c r="N196" s="15"/>
      <c r="O196" s="54"/>
      <c r="P196" s="15"/>
      <c r="Q196" s="54"/>
      <c r="R196" s="15"/>
      <c r="S196" s="54"/>
      <c r="T196" s="15"/>
      <c r="U196" s="54"/>
      <c r="V196" s="15"/>
      <c r="W196" s="54"/>
      <c r="X196" s="15"/>
      <c r="Y196" s="54"/>
      <c r="Z196" s="15"/>
      <c r="AA196" s="54"/>
      <c r="AB196" s="15"/>
      <c r="AC196" s="54"/>
      <c r="AD196" s="15"/>
      <c r="AE196" s="54"/>
      <c r="AF196" s="15"/>
      <c r="AG196" s="54"/>
      <c r="AH196" s="15"/>
      <c r="AI196" s="54"/>
      <c r="AJ196" s="15"/>
      <c r="AK196" s="54"/>
      <c r="AL196" s="15"/>
      <c r="AM196" s="54"/>
      <c r="AN196" s="15"/>
      <c r="AQ196" s="41">
        <f t="shared" si="16"/>
        <v>0</v>
      </c>
      <c r="AR196" s="71">
        <f t="shared" si="16"/>
        <v>0</v>
      </c>
      <c r="AS196">
        <f t="shared" si="13"/>
        <v>0</v>
      </c>
      <c r="AT196" t="e">
        <f t="shared" si="14"/>
        <v>#DIV/0!</v>
      </c>
      <c r="AU196" s="32"/>
      <c r="AV196" s="32"/>
      <c r="AW196" s="32"/>
      <c r="AX196" s="32"/>
      <c r="AY196" s="32"/>
      <c r="AZ196" s="32"/>
      <c r="BA196" s="32"/>
      <c r="BB196" s="32"/>
    </row>
    <row r="197" spans="1:54">
      <c r="A197" t="e">
        <f t="shared" si="15"/>
        <v>#VALUE!</v>
      </c>
      <c r="B197" s="6"/>
      <c r="C197" s="54"/>
      <c r="D197" s="15"/>
      <c r="E197" s="54"/>
      <c r="F197" s="15"/>
      <c r="G197" s="54"/>
      <c r="H197" s="15"/>
      <c r="I197" s="54"/>
      <c r="J197" s="15"/>
      <c r="K197" s="54"/>
      <c r="L197" s="15"/>
      <c r="M197" s="54"/>
      <c r="N197" s="15"/>
      <c r="O197" s="54"/>
      <c r="P197" s="15"/>
      <c r="Q197" s="54"/>
      <c r="R197" s="15"/>
      <c r="S197" s="54"/>
      <c r="T197" s="15"/>
      <c r="U197" s="54"/>
      <c r="V197" s="15"/>
      <c r="W197" s="54"/>
      <c r="X197" s="15"/>
      <c r="Y197" s="54"/>
      <c r="Z197" s="15"/>
      <c r="AA197" s="54"/>
      <c r="AB197" s="15"/>
      <c r="AC197" s="54"/>
      <c r="AD197" s="15"/>
      <c r="AE197" s="54"/>
      <c r="AF197" s="15"/>
      <c r="AG197" s="54"/>
      <c r="AH197" s="15"/>
      <c r="AI197" s="54"/>
      <c r="AJ197" s="15"/>
      <c r="AK197" s="54"/>
      <c r="AL197" s="15"/>
      <c r="AM197" s="54"/>
      <c r="AN197" s="15"/>
      <c r="AQ197" s="41">
        <f t="shared" si="16"/>
        <v>0</v>
      </c>
      <c r="AR197" s="71">
        <f t="shared" si="16"/>
        <v>0</v>
      </c>
      <c r="AS197">
        <f>COUNT(C197:AN197)/2</f>
        <v>0</v>
      </c>
      <c r="AT197" t="e">
        <f>+AR197/AS197</f>
        <v>#DIV/0!</v>
      </c>
    </row>
    <row r="198" spans="1:54">
      <c r="A198" t="e">
        <f t="shared" si="15"/>
        <v>#VALUE!</v>
      </c>
      <c r="B198" s="6"/>
      <c r="C198" s="54"/>
      <c r="D198" s="15"/>
      <c r="E198" s="54"/>
      <c r="F198" s="15"/>
      <c r="G198" s="54"/>
      <c r="H198" s="15"/>
      <c r="I198" s="54"/>
      <c r="J198" s="15"/>
      <c r="K198" s="54"/>
      <c r="L198" s="15"/>
      <c r="M198" s="54"/>
      <c r="N198" s="15"/>
      <c r="O198" s="54"/>
      <c r="P198" s="15"/>
      <c r="Q198" s="54"/>
      <c r="R198" s="15"/>
      <c r="S198" s="54"/>
      <c r="T198" s="15"/>
      <c r="U198" s="54"/>
      <c r="V198" s="15"/>
      <c r="W198" s="54"/>
      <c r="X198" s="15"/>
      <c r="Y198" s="54"/>
      <c r="Z198" s="15"/>
      <c r="AA198" s="54"/>
      <c r="AB198" s="15"/>
      <c r="AC198" s="54"/>
      <c r="AD198" s="15"/>
      <c r="AE198" s="54"/>
      <c r="AF198" s="15"/>
      <c r="AG198" s="54"/>
      <c r="AH198" s="15"/>
      <c r="AI198" s="54"/>
      <c r="AJ198" s="15"/>
      <c r="AK198" s="54"/>
      <c r="AL198" s="15"/>
      <c r="AM198" s="54"/>
      <c r="AN198" s="15"/>
      <c r="AQ198" s="41">
        <f t="shared" si="16"/>
        <v>0</v>
      </c>
      <c r="AR198" s="71">
        <f t="shared" si="16"/>
        <v>0</v>
      </c>
      <c r="AS198">
        <f>COUNT(C198:AN198)/2</f>
        <v>0</v>
      </c>
      <c r="AT198" t="e">
        <f>+AR198/AS198</f>
        <v>#DIV/0!</v>
      </c>
    </row>
    <row r="199" spans="1:54">
      <c r="A199" t="e">
        <f t="shared" si="15"/>
        <v>#VALUE!</v>
      </c>
      <c r="B199" s="6"/>
      <c r="C199" s="54"/>
      <c r="D199" s="15"/>
      <c r="E199" s="54"/>
      <c r="F199" s="15"/>
      <c r="G199" s="54"/>
      <c r="H199" s="15"/>
      <c r="I199" s="54"/>
      <c r="J199" s="15"/>
      <c r="K199" s="54"/>
      <c r="L199" s="15"/>
      <c r="M199" s="54"/>
      <c r="N199" s="15"/>
      <c r="O199" s="54"/>
      <c r="P199" s="15"/>
      <c r="Q199" s="54"/>
      <c r="R199" s="15"/>
      <c r="S199" s="54"/>
      <c r="T199" s="15"/>
      <c r="U199" s="54"/>
      <c r="V199" s="15"/>
      <c r="W199" s="54"/>
      <c r="X199" s="15"/>
      <c r="Y199" s="54"/>
      <c r="Z199" s="15"/>
      <c r="AA199" s="54"/>
      <c r="AB199" s="15"/>
      <c r="AC199" s="54"/>
      <c r="AD199" s="15"/>
      <c r="AE199" s="54"/>
      <c r="AF199" s="15"/>
      <c r="AG199" s="54"/>
      <c r="AH199" s="15"/>
      <c r="AI199" s="54"/>
      <c r="AJ199" s="15"/>
      <c r="AK199" s="54"/>
      <c r="AL199" s="15"/>
      <c r="AM199" s="54"/>
      <c r="AN199" s="15"/>
      <c r="AQ199" s="41">
        <f t="shared" si="16"/>
        <v>0</v>
      </c>
      <c r="AR199" s="71">
        <f t="shared" si="16"/>
        <v>0</v>
      </c>
      <c r="AS199">
        <f>COUNT(C199:AN199)/2</f>
        <v>0</v>
      </c>
      <c r="AT199" t="e">
        <f>+AR199/AS199</f>
        <v>#DIV/0!</v>
      </c>
    </row>
    <row r="200" spans="1:54">
      <c r="A200" t="e">
        <f t="shared" si="15"/>
        <v>#VALUE!</v>
      </c>
      <c r="B200" s="6"/>
      <c r="C200" s="54"/>
      <c r="D200" s="15"/>
      <c r="E200" s="54"/>
      <c r="F200" s="15"/>
      <c r="G200" s="54"/>
      <c r="H200" s="15"/>
      <c r="I200" s="54"/>
      <c r="J200" s="15"/>
      <c r="K200" s="54"/>
      <c r="L200" s="15"/>
      <c r="M200" s="54"/>
      <c r="N200" s="15"/>
      <c r="O200" s="54"/>
      <c r="P200" s="15"/>
      <c r="Q200" s="54"/>
      <c r="R200" s="15"/>
      <c r="S200" s="54"/>
      <c r="T200" s="15"/>
      <c r="U200" s="54"/>
      <c r="V200" s="15"/>
      <c r="W200" s="54"/>
      <c r="X200" s="15"/>
      <c r="Y200" s="54"/>
      <c r="Z200" s="15"/>
      <c r="AA200" s="54"/>
      <c r="AB200" s="15"/>
      <c r="AC200" s="54"/>
      <c r="AD200" s="15"/>
      <c r="AE200" s="54"/>
      <c r="AF200" s="15"/>
      <c r="AG200" s="54"/>
      <c r="AH200" s="15"/>
      <c r="AI200" s="54"/>
      <c r="AJ200" s="15"/>
      <c r="AK200" s="54"/>
      <c r="AL200" s="15"/>
      <c r="AM200" s="54"/>
      <c r="AN200" s="15"/>
      <c r="AQ200" s="41">
        <f t="shared" si="16"/>
        <v>0</v>
      </c>
      <c r="AR200" s="71">
        <f t="shared" si="16"/>
        <v>0</v>
      </c>
      <c r="AS200">
        <f>COUNT(C200:AN200)/2</f>
        <v>0</v>
      </c>
      <c r="AT200" t="e">
        <f>+AR200/AS200</f>
        <v>#DIV/0!</v>
      </c>
    </row>
    <row r="212" spans="3:42">
      <c r="AO212" s="27"/>
      <c r="AP212" s="280"/>
    </row>
    <row r="213" spans="3:42">
      <c r="AO213" s="27"/>
      <c r="AP213" s="30"/>
    </row>
    <row r="214" spans="3:42"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P214" s="41"/>
    </row>
    <row r="215" spans="3:42"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P215" s="41"/>
    </row>
    <row r="216" spans="3:42"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P216" s="41"/>
    </row>
    <row r="217" spans="3:42"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P217" s="41"/>
    </row>
  </sheetData>
  <sortState xmlns:xlrd2="http://schemas.microsoft.com/office/spreadsheetml/2017/richdata2" ref="B6:H12">
    <sortCondition descending="1" ref="H5"/>
    <sortCondition descending="1" ref="C5"/>
    <sortCondition descending="1" ref="D5"/>
  </sortState>
  <mergeCells count="42">
    <mergeCell ref="C44:D44"/>
    <mergeCell ref="E44:F44"/>
    <mergeCell ref="G44:H44"/>
    <mergeCell ref="I44:J44"/>
    <mergeCell ref="S44:T44"/>
    <mergeCell ref="W44:X44"/>
    <mergeCell ref="Y44:Z44"/>
    <mergeCell ref="K44:L44"/>
    <mergeCell ref="M44:N44"/>
    <mergeCell ref="O44:P44"/>
    <mergeCell ref="Q44:R44"/>
    <mergeCell ref="U44:V44"/>
    <mergeCell ref="AI44:AJ44"/>
    <mergeCell ref="AK44:AL44"/>
    <mergeCell ref="AM44:AN44"/>
    <mergeCell ref="AA44:AB44"/>
    <mergeCell ref="AC44:AD44"/>
    <mergeCell ref="AE44:AF44"/>
    <mergeCell ref="AG44:AH44"/>
    <mergeCell ref="B46:B47"/>
    <mergeCell ref="B48:B49"/>
    <mergeCell ref="B50:B51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74:B75"/>
    <mergeCell ref="B86:B87"/>
    <mergeCell ref="B88:B89"/>
    <mergeCell ref="B90:B91"/>
    <mergeCell ref="B76:B77"/>
    <mergeCell ref="B78:B79"/>
    <mergeCell ref="B80:B81"/>
    <mergeCell ref="B82:B83"/>
    <mergeCell ref="B84:B85"/>
  </mergeCells>
  <phoneticPr fontId="4" type="noConversion"/>
  <pageMargins left="0.75" right="0.75" top="1" bottom="1" header="0" footer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43</vt:i4>
      </vt:variant>
      <vt:variant>
        <vt:lpstr>Rangos con nombre</vt:lpstr>
      </vt:variant>
      <vt:variant>
        <vt:i4>11</vt:i4>
      </vt:variant>
    </vt:vector>
  </HeadingPairs>
  <TitlesOfParts>
    <vt:vector size="54" baseType="lpstr">
      <vt:lpstr>GENERAL</vt:lpstr>
      <vt:lpstr>Wizard Classic</vt:lpstr>
      <vt:lpstr>Magic</vt:lpstr>
      <vt:lpstr>Wizard</vt:lpstr>
      <vt:lpstr>Cribbage</vt:lpstr>
      <vt:lpstr>Buti</vt:lpstr>
      <vt:lpstr>Camelot</vt:lpstr>
      <vt:lpstr>Canasta</vt:lpstr>
      <vt:lpstr>Escombra</vt:lpstr>
      <vt:lpstr>Euchre</vt:lpstr>
      <vt:lpstr>King</vt:lpstr>
      <vt:lpstr>Kul</vt:lpstr>
      <vt:lpstr>Tute cabrò</vt:lpstr>
      <vt:lpstr>Pumba</vt:lpstr>
      <vt:lpstr>5 Cogombres</vt:lpstr>
      <vt:lpstr>4 Duros</vt:lpstr>
      <vt:lpstr>Buti3</vt:lpstr>
      <vt:lpstr>Euchre Sub.</vt:lpstr>
      <vt:lpstr>Podrida</vt:lpstr>
      <vt:lpstr>Tute</vt:lpstr>
      <vt:lpstr>Omaha</vt:lpstr>
      <vt:lpstr>Remigio</vt:lpstr>
      <vt:lpstr>Cors</vt:lpstr>
      <vt:lpstr>1000km</vt:lpstr>
      <vt:lpstr>Jass</vt:lpstr>
      <vt:lpstr>Whist</vt:lpstr>
      <vt:lpstr>Skull King</vt:lpstr>
      <vt:lpstr>Black Jack</vt:lpstr>
      <vt:lpstr>Julepe</vt:lpstr>
      <vt:lpstr>7 i mig</vt:lpstr>
      <vt:lpstr>Texas</vt:lpstr>
      <vt:lpstr>Mus</vt:lpstr>
      <vt:lpstr>Tarot</vt:lpstr>
      <vt:lpstr>Guinyot</vt:lpstr>
      <vt:lpstr>Pocha</vt:lpstr>
      <vt:lpstr>Truc</vt:lpstr>
      <vt:lpstr>Portugués</vt:lpstr>
      <vt:lpstr>Copo</vt:lpstr>
      <vt:lpstr>Chinchón</vt:lpstr>
      <vt:lpstr>9 19 29</vt:lpstr>
      <vt:lpstr>Manilla</vt:lpstr>
      <vt:lpstr>Poker D</vt:lpstr>
      <vt:lpstr>2110-2111 Wizard</vt:lpstr>
      <vt:lpstr>Buti!Área_de_impresión</vt:lpstr>
      <vt:lpstr>Buti3!Área_de_impresión</vt:lpstr>
      <vt:lpstr>Canasta!Área_de_impresión</vt:lpstr>
      <vt:lpstr>Chinchón!Área_de_impresión</vt:lpstr>
      <vt:lpstr>Cribbage!Área_de_impresión</vt:lpstr>
      <vt:lpstr>GENERAL!Área_de_impresión</vt:lpstr>
      <vt:lpstr>Julepe!Área_de_impresión</vt:lpstr>
      <vt:lpstr>Pocha!Área_de_impresión</vt:lpstr>
      <vt:lpstr>Pumba!Área_de_impresión</vt:lpstr>
      <vt:lpstr>Remigio!Área_de_impresión</vt:lpstr>
      <vt:lpstr>Truc!Área_de_impresión</vt:lpstr>
    </vt:vector>
  </TitlesOfParts>
  <Company>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JORDI MARZA</dc:creator>
  <cp:lastModifiedBy>Jordi Marza Brillas</cp:lastModifiedBy>
  <cp:lastPrinted>2024-09-27T16:43:17Z</cp:lastPrinted>
  <dcterms:created xsi:type="dcterms:W3CDTF">2000-09-08T02:30:01Z</dcterms:created>
  <dcterms:modified xsi:type="dcterms:W3CDTF">2024-10-01T11:43:18Z</dcterms:modified>
</cp:coreProperties>
</file>